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526"/>
  <workbookPr/>
  <mc:AlternateContent xmlns:mc="http://schemas.openxmlformats.org/markup-compatibility/2006">
    <mc:Choice Requires="x15">
      <x15ac:absPath xmlns:x15ac="http://schemas.microsoft.com/office/spreadsheetml/2010/11/ac" url="C:\Users\zhlxl\Desktop\EPS\eps-yunnan-smart-trans\InputData\trans\BNVFE\"/>
    </mc:Choice>
  </mc:AlternateContent>
  <xr:revisionPtr revIDLastSave="0" documentId="13_ncr:1_{A52B5A5D-3B5D-4978-A495-6092828A425F}" xr6:coauthVersionLast="47" xr6:coauthVersionMax="47" xr10:uidLastSave="{00000000-0000-0000-0000-000000000000}"/>
  <bookViews>
    <workbookView xWindow="340" yWindow="992" windowWidth="25037" windowHeight="11438" tabRatio="791" xr2:uid="{00000000-000D-0000-FFFF-FFFF00000000}"/>
  </bookViews>
  <sheets>
    <sheet name="About" sheetId="45" r:id="rId1"/>
    <sheet name="EPS new veh sales" sheetId="16" r:id="rId2"/>
    <sheet name="ZJQ-veh lifetime" sheetId="10" r:id="rId3"/>
    <sheet name="ZJQ-Parameter input" sheetId="15" r:id="rId4"/>
    <sheet name="ZJQ-LDV-P" sheetId="11" r:id="rId5"/>
    <sheet name="ZJQ-LDV-F" sheetId="12" r:id="rId6"/>
    <sheet name="ZJQ-HDV-P" sheetId="13" r:id="rId7"/>
    <sheet name="ZJQ-HDV-F" sheetId="14" r:id="rId8"/>
    <sheet name="ZJQ-retired veh FE" sheetId="9" r:id="rId9"/>
    <sheet name="ZJQ-new veh FE" sheetId="7" r:id="rId10"/>
    <sheet name="YJW-new veh FE" sheetId="47" r:id="rId11"/>
    <sheet name="YJW-parameter" sheetId="50" r:id="rId12"/>
    <sheet name="NewVehicleFE" sheetId="18" r:id="rId13"/>
    <sheet name="HistVehicleFE" sheetId="22" r:id="rId14"/>
    <sheet name="Aircraft Fuel Economy" sheetId="54" r:id="rId15"/>
    <sheet name="ships" sheetId="56" r:id="rId16"/>
    <sheet name="Rail" sheetId="55" r:id="rId17"/>
    <sheet name="motorbikes" sheetId="57" r:id="rId18"/>
    <sheet name="Heat Value" sheetId="51" r:id="rId19"/>
    <sheet name="Model Comparison" sheetId="52" r:id="rId20"/>
    <sheet name="Calculations Etc" sheetId="53" r:id="rId21"/>
    <sheet name="BNVFE-LDVs-psgr" sheetId="23" r:id="rId22"/>
    <sheet name="BNVFE-LDVs-frgt" sheetId="24" r:id="rId23"/>
    <sheet name="BNVFE-HDVs-psgr" sheetId="25" r:id="rId24"/>
    <sheet name="BNVFE-HDVs-frgt" sheetId="26" r:id="rId25"/>
    <sheet name="BNVFE-aircraft-psgr" sheetId="37" r:id="rId26"/>
    <sheet name="BNVFE-aircraft-frgt" sheetId="58" r:id="rId27"/>
    <sheet name="BNVFE-rail-psgr" sheetId="39" r:id="rId28"/>
    <sheet name="BNVFE-rail-frgt" sheetId="40" r:id="rId29"/>
    <sheet name="BNVFE-ships-psgr" sheetId="41" r:id="rId30"/>
    <sheet name="BNVFE-ships-frgt" sheetId="42" r:id="rId31"/>
    <sheet name="BNVFE-motorbikes-psgr" sheetId="43" r:id="rId32"/>
    <sheet name="BNVFE-motorbikes-frgt" sheetId="44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_xlnm._FilterDatabase" localSheetId="18" hidden="1">'Heat Value'!$A$2:$F$2</definedName>
    <definedName name="_xlnm._FilterDatabase" localSheetId="19" hidden="1">'Model Comparison'!$A$121:$C$121</definedName>
    <definedName name="BAU">[1]参数数据库!#REF!</definedName>
    <definedName name="billion" localSheetId="15">[2]About!$A$109</definedName>
    <definedName name="billion">[2]About!$A$109</definedName>
    <definedName name="CH4_Ar4_to_AR5">[3]Overview!$B$25</definedName>
    <definedName name="Diesel_FE_2024">'[4]Fuel Economy Stds'!$F$54</definedName>
    <definedName name="Eno_TM" localSheetId="14">'[5]1997  Table 1a Modified'!#REF!</definedName>
    <definedName name="Eno_TM" localSheetId="20">'[5]1997  Table 1a Modified'!#REF!</definedName>
    <definedName name="Eno_TM" localSheetId="19">'[5]1997  Table 1a Modified'!#REF!</definedName>
    <definedName name="Eno_TM" localSheetId="16">'[5]1997  Table 1a Modified'!#REF!</definedName>
    <definedName name="Eno_TM" localSheetId="15">'[6]1997  Table 1a Modified'!#REF!</definedName>
    <definedName name="Eno_TM">'[6]1997  Table 1a Modified'!#REF!</definedName>
    <definedName name="Eno_Tons" localSheetId="14">'[5]1997  Table 1a Modified'!#REF!</definedName>
    <definedName name="Eno_Tons" localSheetId="20">'[5]1997  Table 1a Modified'!#REF!</definedName>
    <definedName name="Eno_Tons" localSheetId="19">'[5]1997  Table 1a Modified'!#REF!</definedName>
    <definedName name="Eno_Tons" localSheetId="16">'[5]1997  Table 1a Modified'!#REF!</definedName>
    <definedName name="Eno_Tons" localSheetId="15">'[6]1997  Table 1a Modified'!#REF!</definedName>
    <definedName name="Eno_Tons">'[6]1997  Table 1a Modified'!#REF!</definedName>
    <definedName name="EV_FE_2024">'[4]Fuel Economy Stds'!$F$51</definedName>
    <definedName name="gal_per_barrel" localSheetId="18">[7]About!$A$63</definedName>
    <definedName name="Gasoline_FE_2024">'[4]Fuel Economy Stds'!#REF!</definedName>
    <definedName name="HHV_Adjust">[8]About!$A$203</definedName>
    <definedName name="Hydg_FE_2024">'[4]Fuel Economy Stds'!$F$57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LPG_FE_2024">'[4]Fuel Economy Stds'!$F$56</definedName>
    <definedName name="metricton_to_shortton">[3]Overview!$B$19</definedName>
    <definedName name="million">[3]Overview!$B$22</definedName>
    <definedName name="N2O_AR4_to_AR5">[3]Overview!$B$26</definedName>
    <definedName name="NG_FE_2024">'[4]Fuel Economy Stds'!$F$52</definedName>
    <definedName name="NTS_YR">[9]About!$B$136</definedName>
    <definedName name="PHEV_FE_2024">'[4]Fuel Economy Stds'!$F$55</definedName>
    <definedName name="quadrillion">[8]About!$A$215</definedName>
    <definedName name="shorttons_to_grams">[8]About!$A$214</definedName>
    <definedName name="Sum_T2" localSheetId="14">'[5]1997  Table 1a Modified'!#REF!</definedName>
    <definedName name="Sum_T2" localSheetId="20">'[5]1997  Table 1a Modified'!#REF!</definedName>
    <definedName name="Sum_T2" localSheetId="19">'[5]1997  Table 1a Modified'!#REF!</definedName>
    <definedName name="Sum_T2" localSheetId="16">'[5]1997  Table 1a Modified'!#REF!</definedName>
    <definedName name="Sum_T2" localSheetId="15">'[6]1997  Table 1a Modified'!#REF!</definedName>
    <definedName name="Sum_T2">'[6]1997  Table 1a Modified'!#REF!</definedName>
    <definedName name="Sum_TTM" localSheetId="14">'[5]1997  Table 1a Modified'!#REF!</definedName>
    <definedName name="Sum_TTM" localSheetId="20">'[5]1997  Table 1a Modified'!#REF!</definedName>
    <definedName name="Sum_TTM" localSheetId="19">'[5]1997  Table 1a Modified'!#REF!</definedName>
    <definedName name="Sum_TTM" localSheetId="16">'[5]1997  Table 1a Modified'!#REF!</definedName>
    <definedName name="Sum_TTM" localSheetId="15">'[6]1997  Table 1a Modified'!#REF!</definedName>
    <definedName name="Sum_TTM">'[6]1997  Table 1a Modified'!#REF!</definedName>
    <definedName name="ti_tbl_50" localSheetId="26">#REF!</definedName>
    <definedName name="ti_tbl_50" localSheetId="25">#REF!</definedName>
    <definedName name="ti_tbl_50" localSheetId="32">#REF!</definedName>
    <definedName name="ti_tbl_50" localSheetId="31">#REF!</definedName>
    <definedName name="ti_tbl_50" localSheetId="28">#REF!</definedName>
    <definedName name="ti_tbl_50" localSheetId="27">#REF!</definedName>
    <definedName name="ti_tbl_50" localSheetId="30">#REF!</definedName>
    <definedName name="ti_tbl_50" localSheetId="29">#REF!</definedName>
    <definedName name="ti_tbl_50">#REF!</definedName>
    <definedName name="ti_tbl_69" localSheetId="26">#REF!</definedName>
    <definedName name="ti_tbl_69" localSheetId="25">#REF!</definedName>
    <definedName name="ti_tbl_69" localSheetId="32">#REF!</definedName>
    <definedName name="ti_tbl_69" localSheetId="31">#REF!</definedName>
    <definedName name="ti_tbl_69" localSheetId="28">#REF!</definedName>
    <definedName name="ti_tbl_69" localSheetId="27">#REF!</definedName>
    <definedName name="ti_tbl_69" localSheetId="30">#REF!</definedName>
    <definedName name="ti_tbl_69" localSheetId="29">#REF!</definedName>
    <definedName name="ti_tbl_69">#REF!</definedName>
    <definedName name="trillion" localSheetId="15">[2]About!$A$110</definedName>
    <definedName name="trillion">[2]About!$A$110</definedName>
    <definedName name="use_lifecycle_biofuel_EIs">[8]About!$A$89</definedName>
    <definedName name="情景二">[1]参数数据库!#REF!</definedName>
    <definedName name="情景一">[1]参数数据库!#REF!</definedName>
    <definedName name="手动输入" localSheetId="14">[1]参数数据库!#REF!</definedName>
    <definedName name="手动输入" localSheetId="20">[1]参数数据库!#REF!</definedName>
    <definedName name="手动输入" localSheetId="19">[1]参数数据库!#REF!</definedName>
    <definedName name="手动输入" localSheetId="16">[1]参数数据库!#REF!</definedName>
    <definedName name="手动输入" localSheetId="15">[10]参数数据库!#REF!</definedName>
    <definedName name="手动输入">[10]参数数据库!#REF!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" i="58" l="1"/>
  <c r="D5" i="58"/>
  <c r="E5" i="58" s="1"/>
  <c r="C5" i="58"/>
  <c r="C2" i="58" s="1"/>
  <c r="B5" i="58"/>
  <c r="B8" i="58" s="1"/>
  <c r="D3" i="58"/>
  <c r="C3" i="58"/>
  <c r="B3" i="58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Z8" i="43"/>
  <c r="AA8" i="43"/>
  <c r="AB8" i="43"/>
  <c r="AC8" i="43"/>
  <c r="AD8" i="43"/>
  <c r="AE8" i="43"/>
  <c r="AF8" i="43"/>
  <c r="AG8" i="43"/>
  <c r="AH8" i="43"/>
  <c r="AI8" i="43"/>
  <c r="AJ8" i="43"/>
  <c r="AK8" i="43"/>
  <c r="AL8" i="43"/>
  <c r="AM8" i="43"/>
  <c r="AN8" i="43"/>
  <c r="AO8" i="43"/>
  <c r="AP8" i="43"/>
  <c r="AQ8" i="43"/>
  <c r="C2" i="43"/>
  <c r="D2" i="43"/>
  <c r="E2" i="43"/>
  <c r="F2" i="43"/>
  <c r="G2" i="43"/>
  <c r="H2" i="43"/>
  <c r="I2" i="43"/>
  <c r="J2" i="43"/>
  <c r="K2" i="43"/>
  <c r="L2" i="43"/>
  <c r="M2" i="43"/>
  <c r="N2" i="43"/>
  <c r="O2" i="43"/>
  <c r="P2" i="43"/>
  <c r="Q2" i="43"/>
  <c r="R2" i="43"/>
  <c r="S2" i="43"/>
  <c r="T2" i="43"/>
  <c r="U2" i="43"/>
  <c r="V2" i="43"/>
  <c r="W2" i="43"/>
  <c r="X2" i="43"/>
  <c r="Y2" i="43"/>
  <c r="Z2" i="43"/>
  <c r="AA2" i="43"/>
  <c r="AB2" i="43"/>
  <c r="AC2" i="43"/>
  <c r="AD2" i="43"/>
  <c r="AE2" i="43"/>
  <c r="AF2" i="43"/>
  <c r="AG2" i="43"/>
  <c r="AH2" i="43"/>
  <c r="AI2" i="43"/>
  <c r="AJ2" i="43"/>
  <c r="AK2" i="43"/>
  <c r="AL2" i="43"/>
  <c r="AM2" i="43"/>
  <c r="AN2" i="43"/>
  <c r="AO2" i="43"/>
  <c r="AP2" i="43"/>
  <c r="AQ2" i="43"/>
  <c r="C3" i="43"/>
  <c r="D3" i="43"/>
  <c r="E3" i="43"/>
  <c r="F3" i="43"/>
  <c r="G3" i="43"/>
  <c r="H3" i="43"/>
  <c r="I3" i="43"/>
  <c r="J3" i="43"/>
  <c r="K3" i="43"/>
  <c r="L3" i="43"/>
  <c r="M3" i="43"/>
  <c r="N3" i="43"/>
  <c r="O3" i="43"/>
  <c r="P3" i="43"/>
  <c r="Q3" i="43"/>
  <c r="R3" i="43"/>
  <c r="S3" i="43"/>
  <c r="T3" i="43"/>
  <c r="U3" i="43"/>
  <c r="V3" i="43"/>
  <c r="W3" i="43"/>
  <c r="X3" i="43"/>
  <c r="Y3" i="43"/>
  <c r="Z3" i="43"/>
  <c r="AA3" i="43"/>
  <c r="AB3" i="43"/>
  <c r="AC3" i="43"/>
  <c r="AD3" i="43"/>
  <c r="AE3" i="43"/>
  <c r="AF3" i="43"/>
  <c r="AG3" i="43"/>
  <c r="AH3" i="43"/>
  <c r="AI3" i="43"/>
  <c r="AJ3" i="43"/>
  <c r="AK3" i="43"/>
  <c r="AL3" i="43"/>
  <c r="AM3" i="43"/>
  <c r="AN3" i="43"/>
  <c r="AO3" i="43"/>
  <c r="AP3" i="43"/>
  <c r="AQ3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Z4" i="43"/>
  <c r="AA4" i="43"/>
  <c r="AB4" i="43"/>
  <c r="AC4" i="43"/>
  <c r="AD4" i="43"/>
  <c r="AE4" i="43"/>
  <c r="AF4" i="43"/>
  <c r="AG4" i="43"/>
  <c r="AH4" i="43"/>
  <c r="AI4" i="43"/>
  <c r="AJ4" i="43"/>
  <c r="AK4" i="43"/>
  <c r="AL4" i="43"/>
  <c r="AM4" i="43"/>
  <c r="AN4" i="43"/>
  <c r="AO4" i="43"/>
  <c r="AP4" i="43"/>
  <c r="AQ4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Z5" i="43"/>
  <c r="AA5" i="43"/>
  <c r="AB5" i="43"/>
  <c r="AC5" i="43"/>
  <c r="AD5" i="43"/>
  <c r="AE5" i="43"/>
  <c r="AF5" i="43"/>
  <c r="AG5" i="43"/>
  <c r="AH5" i="43"/>
  <c r="AI5" i="43"/>
  <c r="AJ5" i="43"/>
  <c r="AK5" i="43"/>
  <c r="AL5" i="43"/>
  <c r="AM5" i="43"/>
  <c r="AN5" i="43"/>
  <c r="AO5" i="43"/>
  <c r="AP5" i="43"/>
  <c r="AQ5" i="43"/>
  <c r="B8" i="43"/>
  <c r="B3" i="43"/>
  <c r="B4" i="43"/>
  <c r="B5" i="43"/>
  <c r="B2" i="43"/>
  <c r="N19" i="57"/>
  <c r="O19" i="57"/>
  <c r="P19" i="57"/>
  <c r="Q19" i="57"/>
  <c r="R19" i="57"/>
  <c r="S19" i="57"/>
  <c r="T19" i="57"/>
  <c r="U19" i="57"/>
  <c r="V19" i="57"/>
  <c r="W19" i="57"/>
  <c r="X19" i="57"/>
  <c r="Y19" i="57"/>
  <c r="Z19" i="57"/>
  <c r="AA19" i="57"/>
  <c r="AB19" i="57"/>
  <c r="AC19" i="57"/>
  <c r="AD19" i="57"/>
  <c r="AE19" i="57"/>
  <c r="AF19" i="57"/>
  <c r="AG19" i="57"/>
  <c r="AH19" i="57"/>
  <c r="AI19" i="57"/>
  <c r="AJ19" i="57"/>
  <c r="AK19" i="57"/>
  <c r="AL19" i="57"/>
  <c r="AM19" i="57"/>
  <c r="AN19" i="57"/>
  <c r="AO19" i="57"/>
  <c r="AP19" i="57"/>
  <c r="AQ19" i="57"/>
  <c r="AR19" i="57"/>
  <c r="AS19" i="57"/>
  <c r="AT19" i="57"/>
  <c r="AU19" i="57"/>
  <c r="AV19" i="57"/>
  <c r="AW19" i="57"/>
  <c r="AX19" i="57"/>
  <c r="AY19" i="57"/>
  <c r="AZ19" i="57"/>
  <c r="BA19" i="57"/>
  <c r="BB19" i="57"/>
  <c r="S13" i="57"/>
  <c r="T13" i="57"/>
  <c r="U13" i="57"/>
  <c r="V13" i="57"/>
  <c r="W13" i="57"/>
  <c r="X13" i="57"/>
  <c r="Y13" i="57"/>
  <c r="Z13" i="57"/>
  <c r="AA13" i="57"/>
  <c r="AB13" i="57"/>
  <c r="AC13" i="57"/>
  <c r="AD13" i="57"/>
  <c r="AE13" i="57"/>
  <c r="AF13" i="57"/>
  <c r="AG13" i="57"/>
  <c r="AH13" i="57"/>
  <c r="AI13" i="57"/>
  <c r="AJ13" i="57"/>
  <c r="AK13" i="57"/>
  <c r="AL13" i="57"/>
  <c r="AM13" i="57"/>
  <c r="AN13" i="57"/>
  <c r="AO13" i="57"/>
  <c r="AP13" i="57"/>
  <c r="AQ13" i="57"/>
  <c r="AR13" i="57"/>
  <c r="AS13" i="57"/>
  <c r="AT13" i="57"/>
  <c r="AU13" i="57"/>
  <c r="AV13" i="57"/>
  <c r="AW13" i="57"/>
  <c r="AX13" i="57"/>
  <c r="AY13" i="57"/>
  <c r="AZ13" i="57"/>
  <c r="BA13" i="57"/>
  <c r="BB13" i="57"/>
  <c r="S14" i="57"/>
  <c r="T14" i="57"/>
  <c r="U14" i="57"/>
  <c r="V14" i="57"/>
  <c r="W14" i="57"/>
  <c r="X14" i="57"/>
  <c r="Y14" i="57"/>
  <c r="Z14" i="57"/>
  <c r="AA14" i="57"/>
  <c r="AB14" i="57"/>
  <c r="AC14" i="57"/>
  <c r="AD14" i="57"/>
  <c r="AE14" i="57"/>
  <c r="AF14" i="57"/>
  <c r="AG14" i="57"/>
  <c r="AH14" i="57"/>
  <c r="AI14" i="57"/>
  <c r="AJ14" i="57"/>
  <c r="AK14" i="57"/>
  <c r="AL14" i="57"/>
  <c r="AM14" i="57"/>
  <c r="AN14" i="57"/>
  <c r="AO14" i="57"/>
  <c r="AP14" i="57"/>
  <c r="AQ14" i="57"/>
  <c r="AR14" i="57"/>
  <c r="AS14" i="57"/>
  <c r="AT14" i="57"/>
  <c r="AU14" i="57"/>
  <c r="AV14" i="57"/>
  <c r="AW14" i="57"/>
  <c r="AX14" i="57"/>
  <c r="AY14" i="57"/>
  <c r="AZ14" i="57"/>
  <c r="BA14" i="57"/>
  <c r="BB14" i="57"/>
  <c r="S15" i="57"/>
  <c r="T15" i="57"/>
  <c r="U15" i="57"/>
  <c r="V15" i="57"/>
  <c r="W15" i="57"/>
  <c r="X15" i="57"/>
  <c r="Y15" i="57"/>
  <c r="Z15" i="57"/>
  <c r="AA15" i="57"/>
  <c r="AB15" i="57"/>
  <c r="AC15" i="57"/>
  <c r="AD15" i="57"/>
  <c r="AE15" i="57"/>
  <c r="AF15" i="57"/>
  <c r="AG15" i="57"/>
  <c r="AH15" i="57"/>
  <c r="AI15" i="57"/>
  <c r="AJ15" i="57"/>
  <c r="AK15" i="57"/>
  <c r="AL15" i="57"/>
  <c r="AM15" i="57"/>
  <c r="AN15" i="57"/>
  <c r="AO15" i="57"/>
  <c r="AP15" i="57"/>
  <c r="AQ15" i="57"/>
  <c r="AR15" i="57"/>
  <c r="AS15" i="57"/>
  <c r="AT15" i="57"/>
  <c r="AU15" i="57"/>
  <c r="AV15" i="57"/>
  <c r="AW15" i="57"/>
  <c r="AX15" i="57"/>
  <c r="AY15" i="57"/>
  <c r="AZ15" i="57"/>
  <c r="BA15" i="57"/>
  <c r="BB15" i="57"/>
  <c r="N13" i="57"/>
  <c r="O13" i="57"/>
  <c r="P13" i="57"/>
  <c r="Q13" i="57"/>
  <c r="R13" i="57"/>
  <c r="N14" i="57"/>
  <c r="O14" i="57"/>
  <c r="P14" i="57"/>
  <c r="Q14" i="57"/>
  <c r="R14" i="57"/>
  <c r="N15" i="57"/>
  <c r="O15" i="57"/>
  <c r="P15" i="57"/>
  <c r="Q15" i="57"/>
  <c r="R15" i="57"/>
  <c r="M14" i="57"/>
  <c r="M19" i="57"/>
  <c r="M13" i="57"/>
  <c r="B2" i="37"/>
  <c r="M15" i="57"/>
  <c r="V16" i="57"/>
  <c r="W16" i="57"/>
  <c r="Y16" i="57"/>
  <c r="AH16" i="57"/>
  <c r="AM16" i="57"/>
  <c r="AN16" i="57"/>
  <c r="AO16" i="57"/>
  <c r="AX16" i="57"/>
  <c r="AZ16" i="57"/>
  <c r="N16" i="57"/>
  <c r="O16" i="57"/>
  <c r="H5" i="7"/>
  <c r="H8" i="9"/>
  <c r="N9" i="57"/>
  <c r="Q16" i="57" s="1"/>
  <c r="E17" i="56"/>
  <c r="E18" i="56"/>
  <c r="E19" i="56"/>
  <c r="B8" i="39"/>
  <c r="B2" i="39"/>
  <c r="B5" i="39"/>
  <c r="B8" i="40"/>
  <c r="B5" i="40"/>
  <c r="B2" i="40"/>
  <c r="B8" i="37"/>
  <c r="B8" i="42"/>
  <c r="B2" i="42"/>
  <c r="B8" i="41"/>
  <c r="C2" i="42"/>
  <c r="D2" i="42"/>
  <c r="E2" i="42"/>
  <c r="F2" i="42"/>
  <c r="G2" i="42"/>
  <c r="H2" i="42"/>
  <c r="I2" i="42"/>
  <c r="J2" i="42"/>
  <c r="K2" i="42"/>
  <c r="L2" i="42"/>
  <c r="M2" i="42"/>
  <c r="N2" i="42"/>
  <c r="O2" i="42"/>
  <c r="P2" i="42"/>
  <c r="Q2" i="42"/>
  <c r="R2" i="42"/>
  <c r="S2" i="42"/>
  <c r="T2" i="42"/>
  <c r="U2" i="42"/>
  <c r="V2" i="42"/>
  <c r="W2" i="42"/>
  <c r="X2" i="42"/>
  <c r="Y2" i="42"/>
  <c r="Z2" i="42"/>
  <c r="AA2" i="42"/>
  <c r="AB2" i="42"/>
  <c r="AC2" i="42"/>
  <c r="AD2" i="42"/>
  <c r="AE2" i="42"/>
  <c r="AF2" i="42"/>
  <c r="AG2" i="42"/>
  <c r="AH2" i="42"/>
  <c r="AI2" i="42"/>
  <c r="AJ2" i="42"/>
  <c r="AK2" i="42"/>
  <c r="AL2" i="42"/>
  <c r="AM2" i="42"/>
  <c r="AN2" i="42"/>
  <c r="AO2" i="42"/>
  <c r="AP2" i="42"/>
  <c r="AQ2" i="42"/>
  <c r="B5" i="42"/>
  <c r="C8" i="41"/>
  <c r="D8" i="41"/>
  <c r="E8" i="41"/>
  <c r="F8" i="41"/>
  <c r="G8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U8" i="41"/>
  <c r="V8" i="41"/>
  <c r="W8" i="41"/>
  <c r="X8" i="41"/>
  <c r="Y8" i="41"/>
  <c r="Z8" i="41"/>
  <c r="AA8" i="41"/>
  <c r="AB8" i="41"/>
  <c r="AC8" i="41"/>
  <c r="AD8" i="41"/>
  <c r="AE8" i="41"/>
  <c r="AF8" i="41"/>
  <c r="AG8" i="41"/>
  <c r="AH8" i="41"/>
  <c r="AI8" i="41"/>
  <c r="AJ8" i="41"/>
  <c r="AK8" i="41"/>
  <c r="AL8" i="41"/>
  <c r="AM8" i="41"/>
  <c r="AN8" i="41"/>
  <c r="AO8" i="41"/>
  <c r="AP8" i="41"/>
  <c r="AQ8" i="41"/>
  <c r="C8" i="40"/>
  <c r="B2" i="41"/>
  <c r="B3" i="41"/>
  <c r="B5" i="41"/>
  <c r="C20" i="56"/>
  <c r="E20" i="56" s="1"/>
  <c r="C18" i="56"/>
  <c r="C17" i="56"/>
  <c r="M13" i="56"/>
  <c r="M12" i="56"/>
  <c r="M11" i="56"/>
  <c r="F5" i="58" l="1"/>
  <c r="E8" i="58"/>
  <c r="E4" i="58"/>
  <c r="E3" i="58"/>
  <c r="E2" i="58"/>
  <c r="B4" i="58"/>
  <c r="B2" i="58"/>
  <c r="D2" i="58"/>
  <c r="C4" i="58"/>
  <c r="D4" i="58"/>
  <c r="C8" i="58"/>
  <c r="AL16" i="57"/>
  <c r="AK16" i="57"/>
  <c r="AJ16" i="57"/>
  <c r="AD16" i="57"/>
  <c r="P16" i="57"/>
  <c r="X16" i="57"/>
  <c r="BB16" i="57"/>
  <c r="U16" i="57"/>
  <c r="BA16" i="57"/>
  <c r="T16" i="57"/>
  <c r="AV16" i="57"/>
  <c r="AF16" i="57"/>
  <c r="AU16" i="57"/>
  <c r="AE16" i="57"/>
  <c r="AT16" i="57"/>
  <c r="AS16" i="57"/>
  <c r="AC16" i="57"/>
  <c r="AB16" i="57"/>
  <c r="AR16" i="57"/>
  <c r="AQ16" i="57"/>
  <c r="AA16" i="57"/>
  <c r="M16" i="57"/>
  <c r="AP16" i="57"/>
  <c r="Z16" i="57"/>
  <c r="AY16" i="57"/>
  <c r="AI16" i="57"/>
  <c r="S16" i="57"/>
  <c r="R16" i="57"/>
  <c r="AW16" i="57"/>
  <c r="AG16" i="57"/>
  <c r="F4" i="58" l="1"/>
  <c r="F3" i="58"/>
  <c r="F8" i="58"/>
  <c r="F2" i="58"/>
  <c r="G5" i="58"/>
  <c r="D8" i="40"/>
  <c r="E8" i="40"/>
  <c r="F8" i="40"/>
  <c r="G8" i="40"/>
  <c r="H8" i="40"/>
  <c r="I8" i="40"/>
  <c r="J8" i="40"/>
  <c r="K8" i="40"/>
  <c r="L8" i="40"/>
  <c r="M8" i="40"/>
  <c r="N8" i="40"/>
  <c r="O8" i="40"/>
  <c r="P8" i="40"/>
  <c r="Q8" i="40"/>
  <c r="R8" i="40"/>
  <c r="S8" i="40"/>
  <c r="T8" i="40"/>
  <c r="U8" i="40"/>
  <c r="V8" i="40"/>
  <c r="W8" i="40"/>
  <c r="X8" i="40"/>
  <c r="Y8" i="40"/>
  <c r="Z8" i="40"/>
  <c r="AA8" i="40"/>
  <c r="AB8" i="40"/>
  <c r="AC8" i="40"/>
  <c r="AD8" i="40"/>
  <c r="AE8" i="40"/>
  <c r="AF8" i="40"/>
  <c r="AG8" i="40"/>
  <c r="AH8" i="40"/>
  <c r="AI8" i="40"/>
  <c r="AJ8" i="40"/>
  <c r="AK8" i="40"/>
  <c r="AL8" i="40"/>
  <c r="AM8" i="40"/>
  <c r="AN8" i="40"/>
  <c r="AO8" i="40"/>
  <c r="AP8" i="40"/>
  <c r="AQ8" i="40"/>
  <c r="C3" i="40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C4" i="40"/>
  <c r="D4" i="40"/>
  <c r="E4" i="40"/>
  <c r="F4" i="40"/>
  <c r="G4" i="40"/>
  <c r="H4" i="40"/>
  <c r="I4" i="40"/>
  <c r="J4" i="40"/>
  <c r="K4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Z4" i="40"/>
  <c r="AA4" i="40"/>
  <c r="AB4" i="40"/>
  <c r="AC4" i="40"/>
  <c r="AD4" i="40"/>
  <c r="AE4" i="40"/>
  <c r="AF4" i="40"/>
  <c r="AG4" i="40"/>
  <c r="AH4" i="40"/>
  <c r="AI4" i="40"/>
  <c r="AJ4" i="40"/>
  <c r="AK4" i="40"/>
  <c r="AL4" i="40"/>
  <c r="AM4" i="40"/>
  <c r="AN4" i="40"/>
  <c r="AO4" i="40"/>
  <c r="AP4" i="40"/>
  <c r="AQ4" i="40"/>
  <c r="B3" i="40"/>
  <c r="B4" i="40"/>
  <c r="F5" i="40"/>
  <c r="G5" i="40"/>
  <c r="H5" i="40"/>
  <c r="I5" i="40"/>
  <c r="J5" i="40"/>
  <c r="K5" i="40"/>
  <c r="L5" i="40"/>
  <c r="M5" i="40"/>
  <c r="N5" i="40"/>
  <c r="O5" i="40"/>
  <c r="P5" i="40"/>
  <c r="Q5" i="40"/>
  <c r="R5" i="40"/>
  <c r="S5" i="40"/>
  <c r="T5" i="40"/>
  <c r="U5" i="40"/>
  <c r="V5" i="40"/>
  <c r="W5" i="40"/>
  <c r="X5" i="40"/>
  <c r="Y5" i="40"/>
  <c r="Z5" i="40"/>
  <c r="AA5" i="40"/>
  <c r="AB5" i="40"/>
  <c r="AC5" i="40"/>
  <c r="AD5" i="40"/>
  <c r="AE5" i="40"/>
  <c r="AF5" i="40"/>
  <c r="AG5" i="40"/>
  <c r="AH5" i="40"/>
  <c r="AI5" i="40"/>
  <c r="AJ5" i="40"/>
  <c r="AK5" i="40"/>
  <c r="AL5" i="40"/>
  <c r="AM5" i="40"/>
  <c r="AN5" i="40"/>
  <c r="AO5" i="40"/>
  <c r="AP5" i="40"/>
  <c r="AQ5" i="40"/>
  <c r="C5" i="40"/>
  <c r="D5" i="40"/>
  <c r="E5" i="40"/>
  <c r="H2" i="40"/>
  <c r="I2" i="40"/>
  <c r="J2" i="40"/>
  <c r="K2" i="40"/>
  <c r="L2" i="40"/>
  <c r="M2" i="40"/>
  <c r="N2" i="40"/>
  <c r="O2" i="40"/>
  <c r="P2" i="40"/>
  <c r="Q2" i="40"/>
  <c r="R2" i="40"/>
  <c r="S2" i="40"/>
  <c r="T2" i="40"/>
  <c r="U2" i="40"/>
  <c r="V2" i="40"/>
  <c r="W2" i="40"/>
  <c r="X2" i="40"/>
  <c r="Y2" i="40"/>
  <c r="Z2" i="40"/>
  <c r="AA2" i="40"/>
  <c r="AB2" i="40"/>
  <c r="AC2" i="40"/>
  <c r="AD2" i="40"/>
  <c r="AE2" i="40"/>
  <c r="AF2" i="40"/>
  <c r="AG2" i="40"/>
  <c r="AH2" i="40"/>
  <c r="AI2" i="40"/>
  <c r="AJ2" i="40"/>
  <c r="AK2" i="40"/>
  <c r="AL2" i="40"/>
  <c r="AM2" i="40"/>
  <c r="AN2" i="40"/>
  <c r="AO2" i="40"/>
  <c r="AP2" i="40"/>
  <c r="AQ2" i="40"/>
  <c r="C2" i="40"/>
  <c r="D2" i="40"/>
  <c r="E2" i="40"/>
  <c r="F2" i="40"/>
  <c r="G2" i="40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AH2" i="39"/>
  <c r="AI2" i="39"/>
  <c r="AJ2" i="39"/>
  <c r="AK2" i="39"/>
  <c r="AL2" i="39"/>
  <c r="AM2" i="39"/>
  <c r="AN2" i="39"/>
  <c r="AO2" i="39"/>
  <c r="AP2" i="39"/>
  <c r="AQ2" i="39"/>
  <c r="C2" i="39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AO86" i="55"/>
  <c r="AP86" i="55"/>
  <c r="AQ86" i="55"/>
  <c r="AR86" i="55"/>
  <c r="AS86" i="55"/>
  <c r="AT86" i="55"/>
  <c r="AU86" i="55"/>
  <c r="AV86" i="55"/>
  <c r="AW86" i="55"/>
  <c r="AX86" i="55"/>
  <c r="AY86" i="55"/>
  <c r="AZ86" i="55"/>
  <c r="BA86" i="55"/>
  <c r="BB86" i="55"/>
  <c r="BC86" i="55"/>
  <c r="BD86" i="55"/>
  <c r="BE86" i="55"/>
  <c r="BF86" i="55"/>
  <c r="BG86" i="55"/>
  <c r="BH86" i="55"/>
  <c r="BI86" i="55"/>
  <c r="BJ86" i="55"/>
  <c r="BK86" i="55"/>
  <c r="BL86" i="55"/>
  <c r="BM86" i="55"/>
  <c r="BN86" i="55"/>
  <c r="BO86" i="55"/>
  <c r="BP86" i="55"/>
  <c r="AG86" i="55"/>
  <c r="AH86" i="55"/>
  <c r="AI86" i="55"/>
  <c r="AJ86" i="55"/>
  <c r="AK86" i="55"/>
  <c r="AL86" i="55"/>
  <c r="AM86" i="55"/>
  <c r="AN86" i="55"/>
  <c r="AF86" i="55"/>
  <c r="AF85" i="55"/>
  <c r="S83" i="55"/>
  <c r="K112" i="55"/>
  <c r="J112" i="55"/>
  <c r="M112" i="55" s="1"/>
  <c r="C86" i="55"/>
  <c r="AB81" i="55" s="1"/>
  <c r="G4" i="58" l="1"/>
  <c r="G3" i="58"/>
  <c r="G8" i="58"/>
  <c r="G2" i="58"/>
  <c r="H5" i="58"/>
  <c r="Y82" i="55"/>
  <c r="Y85" i="55"/>
  <c r="X85" i="55"/>
  <c r="V85" i="55"/>
  <c r="U85" i="55"/>
  <c r="U81" i="55"/>
  <c r="T85" i="55"/>
  <c r="T81" i="55"/>
  <c r="V83" i="55"/>
  <c r="Z82" i="55"/>
  <c r="S85" i="55"/>
  <c r="W81" i="55"/>
  <c r="V81" i="55"/>
  <c r="AH85" i="55"/>
  <c r="Y84" i="55"/>
  <c r="AI84" i="55"/>
  <c r="X81" i="55"/>
  <c r="Y83" i="55"/>
  <c r="AH84" i="55"/>
  <c r="Y81" i="55"/>
  <c r="W85" i="55"/>
  <c r="Z84" i="55"/>
  <c r="X83" i="55"/>
  <c r="AG84" i="55"/>
  <c r="W83" i="55"/>
  <c r="AF84" i="55"/>
  <c r="AD81" i="55"/>
  <c r="U83" i="55"/>
  <c r="AC81" i="55"/>
  <c r="T83" i="55"/>
  <c r="X84" i="55"/>
  <c r="C87" i="55"/>
  <c r="W82" i="55"/>
  <c r="S81" i="55"/>
  <c r="V84" i="55"/>
  <c r="V82" i="55"/>
  <c r="AE85" i="55"/>
  <c r="AP82" i="55"/>
  <c r="Q5" i="39" s="1"/>
  <c r="AI81" i="55"/>
  <c r="AG85" i="55"/>
  <c r="W84" i="55"/>
  <c r="S84" i="55"/>
  <c r="U84" i="55"/>
  <c r="U82" i="55"/>
  <c r="AD85" i="55"/>
  <c r="AF83" i="55"/>
  <c r="AO82" i="55"/>
  <c r="P5" i="39" s="1"/>
  <c r="AH81" i="55"/>
  <c r="T84" i="55"/>
  <c r="AE83" i="55"/>
  <c r="AG81" i="55"/>
  <c r="S82" i="55"/>
  <c r="T82" i="55"/>
  <c r="AA85" i="55"/>
  <c r="AA83" i="55"/>
  <c r="AA81" i="55"/>
  <c r="AF81" i="55"/>
  <c r="Z85" i="55"/>
  <c r="Z83" i="55"/>
  <c r="Z81" i="55"/>
  <c r="AJ84" i="55"/>
  <c r="AE81" i="55"/>
  <c r="AA84" i="55"/>
  <c r="AA82" i="55"/>
  <c r="X82" i="55"/>
  <c r="H4" i="58" l="1"/>
  <c r="H2" i="58"/>
  <c r="H3" i="58"/>
  <c r="H8" i="58"/>
  <c r="I5" i="58"/>
  <c r="B3" i="39"/>
  <c r="B4" i="39"/>
  <c r="Q8" i="39"/>
  <c r="Q4" i="39"/>
  <c r="Q3" i="39"/>
  <c r="P8" i="39"/>
  <c r="P4" i="39"/>
  <c r="P3" i="39"/>
  <c r="I3" i="58" l="1"/>
  <c r="I2" i="58"/>
  <c r="J5" i="58"/>
  <c r="I8" i="58"/>
  <c r="I4" i="58"/>
  <c r="F87" i="55"/>
  <c r="E87" i="55"/>
  <c r="D87" i="55"/>
  <c r="G87" i="55"/>
  <c r="AJ74" i="55" a="1"/>
  <c r="AJ74" i="55" s="1"/>
  <c r="AJ81" i="55" s="1"/>
  <c r="AB75" i="55" a="1"/>
  <c r="AB75" i="55" s="1"/>
  <c r="AB82" i="55" s="1"/>
  <c r="C5" i="39" s="1"/>
  <c r="AB76" i="55" a="1"/>
  <c r="AB76" i="55" s="1"/>
  <c r="AB83" i="55" s="1"/>
  <c r="AB77" i="55" a="1"/>
  <c r="AB77" i="55" s="1"/>
  <c r="AB78" i="55" a="1"/>
  <c r="AB78" i="55" s="1"/>
  <c r="F63" i="52"/>
  <c r="C63" i="52"/>
  <c r="C115" i="52" s="1"/>
  <c r="O115" i="52" s="1"/>
  <c r="F52" i="52"/>
  <c r="D52" i="52" s="1"/>
  <c r="D107" i="52" s="1"/>
  <c r="P107" i="52" s="1"/>
  <c r="C52" i="52"/>
  <c r="C107" i="52" s="1"/>
  <c r="O107" i="52" s="1"/>
  <c r="K116" i="55"/>
  <c r="J116" i="55"/>
  <c r="K115" i="55"/>
  <c r="J115" i="55"/>
  <c r="K114" i="55"/>
  <c r="J114" i="55"/>
  <c r="K113" i="55"/>
  <c r="J113" i="55"/>
  <c r="K111" i="55"/>
  <c r="J111" i="55"/>
  <c r="K110" i="55"/>
  <c r="J110" i="55"/>
  <c r="K109" i="55"/>
  <c r="J109" i="55"/>
  <c r="K108" i="55"/>
  <c r="J108" i="55"/>
  <c r="K107" i="55"/>
  <c r="J107" i="55"/>
  <c r="K106" i="55"/>
  <c r="J106" i="55"/>
  <c r="K105" i="55"/>
  <c r="J105" i="55"/>
  <c r="K104" i="55"/>
  <c r="J104" i="55"/>
  <c r="G100" i="55"/>
  <c r="F100" i="55"/>
  <c r="E100" i="55"/>
  <c r="D100" i="55"/>
  <c r="C100" i="55"/>
  <c r="L99" i="55"/>
  <c r="G99" i="55"/>
  <c r="P99" i="55" s="1"/>
  <c r="F99" i="55"/>
  <c r="O99" i="55" s="1"/>
  <c r="E99" i="55"/>
  <c r="N99" i="55" s="1"/>
  <c r="D99" i="55"/>
  <c r="M99" i="55" s="1"/>
  <c r="C99" i="55"/>
  <c r="G98" i="55"/>
  <c r="P98" i="55" s="1"/>
  <c r="F98" i="55"/>
  <c r="O98" i="55" s="1"/>
  <c r="E98" i="55"/>
  <c r="N98" i="55" s="1"/>
  <c r="D98" i="55"/>
  <c r="M98" i="55" s="1"/>
  <c r="C98" i="55"/>
  <c r="L98" i="55" s="1"/>
  <c r="G97" i="55"/>
  <c r="P97" i="55" s="1"/>
  <c r="F97" i="55"/>
  <c r="O97" i="55" s="1"/>
  <c r="E97" i="55"/>
  <c r="N97" i="55" s="1"/>
  <c r="D97" i="55"/>
  <c r="M97" i="55" s="1"/>
  <c r="C97" i="55"/>
  <c r="L97" i="55" s="1"/>
  <c r="N96" i="55"/>
  <c r="G96" i="55"/>
  <c r="P96" i="55" s="1"/>
  <c r="F96" i="55"/>
  <c r="O96" i="55" s="1"/>
  <c r="E96" i="55"/>
  <c r="D96" i="55"/>
  <c r="M96" i="55" s="1"/>
  <c r="C96" i="55"/>
  <c r="L96" i="55" s="1"/>
  <c r="G95" i="55"/>
  <c r="P95" i="55" s="1"/>
  <c r="F95" i="55"/>
  <c r="O95" i="55" s="1"/>
  <c r="E95" i="55"/>
  <c r="N95" i="55" s="1"/>
  <c r="D95" i="55"/>
  <c r="M95" i="55" s="1"/>
  <c r="C95" i="55"/>
  <c r="L95" i="55" s="1"/>
  <c r="G94" i="55"/>
  <c r="P94" i="55" s="1"/>
  <c r="F94" i="55"/>
  <c r="O94" i="55" s="1"/>
  <c r="E94" i="55"/>
  <c r="N94" i="55" s="1"/>
  <c r="D94" i="55"/>
  <c r="M94" i="55" s="1"/>
  <c r="C94" i="55"/>
  <c r="L94" i="55" s="1"/>
  <c r="G93" i="55"/>
  <c r="P93" i="55" s="1"/>
  <c r="F93" i="55"/>
  <c r="O93" i="55" s="1"/>
  <c r="E93" i="55"/>
  <c r="N93" i="55" s="1"/>
  <c r="D93" i="55"/>
  <c r="M93" i="55" s="1"/>
  <c r="C93" i="55"/>
  <c r="L93" i="55" s="1"/>
  <c r="G92" i="55"/>
  <c r="P92" i="55" s="1"/>
  <c r="F92" i="55"/>
  <c r="O92" i="55" s="1"/>
  <c r="E92" i="55"/>
  <c r="N92" i="55" s="1"/>
  <c r="D92" i="55"/>
  <c r="M92" i="55" s="1"/>
  <c r="C92" i="55"/>
  <c r="L92" i="55" s="1"/>
  <c r="L70" i="55"/>
  <c r="K70" i="55"/>
  <c r="J70" i="55"/>
  <c r="I70" i="55"/>
  <c r="L69" i="55"/>
  <c r="K69" i="55"/>
  <c r="J69" i="55"/>
  <c r="I69" i="55"/>
  <c r="L68" i="55"/>
  <c r="K68" i="55"/>
  <c r="J68" i="55"/>
  <c r="I68" i="55"/>
  <c r="L67" i="55"/>
  <c r="K67" i="55"/>
  <c r="J67" i="55"/>
  <c r="I67" i="55"/>
  <c r="L66" i="55"/>
  <c r="K66" i="55"/>
  <c r="J66" i="55"/>
  <c r="I66" i="55"/>
  <c r="L65" i="55"/>
  <c r="K65" i="55"/>
  <c r="J65" i="55"/>
  <c r="I65" i="55"/>
  <c r="L64" i="55"/>
  <c r="K64" i="55"/>
  <c r="J64" i="55"/>
  <c r="I64" i="55"/>
  <c r="L63" i="55"/>
  <c r="K63" i="55"/>
  <c r="J63" i="55"/>
  <c r="I63" i="55"/>
  <c r="L62" i="55"/>
  <c r="K62" i="55"/>
  <c r="J62" i="55"/>
  <c r="I62" i="55"/>
  <c r="L61" i="55"/>
  <c r="K61" i="55"/>
  <c r="J61" i="55"/>
  <c r="I61" i="55"/>
  <c r="L60" i="55"/>
  <c r="K60" i="55"/>
  <c r="J60" i="55"/>
  <c r="I60" i="55"/>
  <c r="L59" i="55"/>
  <c r="K59" i="55"/>
  <c r="J59" i="55"/>
  <c r="I59" i="55"/>
  <c r="L58" i="55"/>
  <c r="K58" i="55"/>
  <c r="J58" i="55"/>
  <c r="I58" i="55"/>
  <c r="L57" i="55"/>
  <c r="K57" i="55"/>
  <c r="J57" i="55"/>
  <c r="I57" i="55"/>
  <c r="L56" i="55"/>
  <c r="K56" i="55"/>
  <c r="J56" i="55"/>
  <c r="I56" i="55"/>
  <c r="L55" i="55"/>
  <c r="K55" i="55"/>
  <c r="J55" i="55"/>
  <c r="I55" i="55"/>
  <c r="L36" i="55"/>
  <c r="K36" i="55"/>
  <c r="J36" i="55"/>
  <c r="I36" i="55"/>
  <c r="L35" i="55"/>
  <c r="K35" i="55"/>
  <c r="J35" i="55"/>
  <c r="I35" i="55"/>
  <c r="L34" i="55"/>
  <c r="K34" i="55"/>
  <c r="J34" i="55"/>
  <c r="I34" i="55"/>
  <c r="L33" i="55"/>
  <c r="K33" i="55"/>
  <c r="J33" i="55"/>
  <c r="I33" i="55"/>
  <c r="L32" i="55"/>
  <c r="K32" i="55"/>
  <c r="J32" i="55"/>
  <c r="I32" i="55"/>
  <c r="L31" i="55"/>
  <c r="K31" i="55"/>
  <c r="J31" i="55"/>
  <c r="I31" i="55"/>
  <c r="L30" i="55"/>
  <c r="K30" i="55"/>
  <c r="J30" i="55"/>
  <c r="I30" i="55"/>
  <c r="L29" i="55"/>
  <c r="K29" i="55"/>
  <c r="J29" i="55"/>
  <c r="I29" i="55"/>
  <c r="L28" i="55"/>
  <c r="K28" i="55"/>
  <c r="J28" i="55"/>
  <c r="I28" i="55"/>
  <c r="L27" i="55"/>
  <c r="K27" i="55"/>
  <c r="J27" i="55"/>
  <c r="I27" i="55"/>
  <c r="L26" i="55"/>
  <c r="K26" i="55"/>
  <c r="J26" i="55"/>
  <c r="I26" i="55"/>
  <c r="L25" i="55"/>
  <c r="K25" i="55"/>
  <c r="J25" i="55"/>
  <c r="I25" i="55"/>
  <c r="L24" i="55"/>
  <c r="K24" i="55"/>
  <c r="J24" i="55"/>
  <c r="I24" i="55"/>
  <c r="I51" i="52"/>
  <c r="C51" i="52"/>
  <c r="F51" i="52"/>
  <c r="F8" i="37"/>
  <c r="G8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AQ8" i="37"/>
  <c r="E8" i="37"/>
  <c r="C8" i="37"/>
  <c r="D8" i="37"/>
  <c r="F2" i="37"/>
  <c r="G2" i="37"/>
  <c r="H2" i="37"/>
  <c r="I2" i="37"/>
  <c r="J2" i="37"/>
  <c r="K2" i="37"/>
  <c r="L2" i="37"/>
  <c r="M2" i="37"/>
  <c r="N2" i="37"/>
  <c r="O2" i="37"/>
  <c r="P2" i="37"/>
  <c r="Q2" i="37"/>
  <c r="R2" i="37"/>
  <c r="S2" i="37"/>
  <c r="T2" i="37"/>
  <c r="U2" i="37"/>
  <c r="V2" i="37"/>
  <c r="W2" i="37"/>
  <c r="X2" i="37"/>
  <c r="Y2" i="37"/>
  <c r="Z2" i="37"/>
  <c r="AA2" i="37"/>
  <c r="AB2" i="37"/>
  <c r="AC2" i="37"/>
  <c r="AD2" i="37"/>
  <c r="AE2" i="37"/>
  <c r="AF2" i="37"/>
  <c r="AG2" i="37"/>
  <c r="AH2" i="37"/>
  <c r="AI2" i="37"/>
  <c r="AJ2" i="37"/>
  <c r="AK2" i="37"/>
  <c r="AL2" i="37"/>
  <c r="AM2" i="37"/>
  <c r="AN2" i="37"/>
  <c r="AO2" i="37"/>
  <c r="AP2" i="37"/>
  <c r="AQ2" i="37"/>
  <c r="F3" i="37"/>
  <c r="G3" i="37"/>
  <c r="H3" i="37"/>
  <c r="I3" i="37"/>
  <c r="J3" i="37"/>
  <c r="K3" i="37"/>
  <c r="L3" i="37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AB3" i="37"/>
  <c r="AC3" i="37"/>
  <c r="AD3" i="37"/>
  <c r="AE3" i="37"/>
  <c r="AF3" i="37"/>
  <c r="AG3" i="37"/>
  <c r="AH3" i="37"/>
  <c r="AI3" i="37"/>
  <c r="AJ3" i="37"/>
  <c r="AK3" i="37"/>
  <c r="AL3" i="37"/>
  <c r="AM3" i="37"/>
  <c r="AN3" i="37"/>
  <c r="AO3" i="37"/>
  <c r="AP3" i="37"/>
  <c r="AQ3" i="37"/>
  <c r="F4" i="37"/>
  <c r="G4" i="37"/>
  <c r="H4" i="37"/>
  <c r="I4" i="37"/>
  <c r="J4" i="37"/>
  <c r="K4" i="37"/>
  <c r="L4" i="37"/>
  <c r="M4" i="37"/>
  <c r="N4" i="37"/>
  <c r="O4" i="37"/>
  <c r="P4" i="37"/>
  <c r="Q4" i="37"/>
  <c r="R4" i="37"/>
  <c r="S4" i="37"/>
  <c r="T4" i="37"/>
  <c r="U4" i="37"/>
  <c r="V4" i="37"/>
  <c r="W4" i="37"/>
  <c r="X4" i="37"/>
  <c r="Y4" i="37"/>
  <c r="Z4" i="37"/>
  <c r="AA4" i="37"/>
  <c r="AB4" i="37"/>
  <c r="AC4" i="37"/>
  <c r="AD4" i="37"/>
  <c r="AE4" i="37"/>
  <c r="AF4" i="37"/>
  <c r="AG4" i="37"/>
  <c r="AH4" i="37"/>
  <c r="AI4" i="37"/>
  <c r="AJ4" i="37"/>
  <c r="AK4" i="37"/>
  <c r="AL4" i="37"/>
  <c r="AM4" i="37"/>
  <c r="AN4" i="37"/>
  <c r="AO4" i="37"/>
  <c r="AP4" i="37"/>
  <c r="AQ4" i="37"/>
  <c r="E2" i="37"/>
  <c r="E3" i="37"/>
  <c r="E4" i="37"/>
  <c r="D2" i="37"/>
  <c r="D3" i="37"/>
  <c r="D4" i="37"/>
  <c r="C2" i="37"/>
  <c r="C3" i="37"/>
  <c r="C4" i="37"/>
  <c r="C5" i="37"/>
  <c r="D5" i="37"/>
  <c r="E5" i="37"/>
  <c r="F5" i="37" s="1"/>
  <c r="G5" i="37" s="1"/>
  <c r="H5" i="37" s="1"/>
  <c r="I5" i="37" s="1"/>
  <c r="J5" i="37" s="1"/>
  <c r="K5" i="37" s="1"/>
  <c r="L5" i="37" s="1"/>
  <c r="M5" i="37" s="1"/>
  <c r="N5" i="37" s="1"/>
  <c r="O5" i="37" s="1"/>
  <c r="P5" i="37" s="1"/>
  <c r="Q5" i="37" s="1"/>
  <c r="R5" i="37" s="1"/>
  <c r="S5" i="37" s="1"/>
  <c r="T5" i="37" s="1"/>
  <c r="U5" i="37" s="1"/>
  <c r="V5" i="37" s="1"/>
  <c r="W5" i="37" s="1"/>
  <c r="X5" i="37" s="1"/>
  <c r="Y5" i="37" s="1"/>
  <c r="Z5" i="37" s="1"/>
  <c r="AA5" i="37" s="1"/>
  <c r="AB5" i="37" s="1"/>
  <c r="AC5" i="37" s="1"/>
  <c r="AD5" i="37" s="1"/>
  <c r="AE5" i="37" s="1"/>
  <c r="AF5" i="37" s="1"/>
  <c r="AG5" i="37" s="1"/>
  <c r="AH5" i="37" s="1"/>
  <c r="AI5" i="37" s="1"/>
  <c r="AJ5" i="37" s="1"/>
  <c r="AK5" i="37" s="1"/>
  <c r="AL5" i="37" s="1"/>
  <c r="AM5" i="37" s="1"/>
  <c r="AN5" i="37" s="1"/>
  <c r="AO5" i="37" s="1"/>
  <c r="AP5" i="37" s="1"/>
  <c r="AQ5" i="37" s="1"/>
  <c r="I62" i="52"/>
  <c r="C62" i="52"/>
  <c r="B3" i="37"/>
  <c r="B4" i="37"/>
  <c r="B5" i="37"/>
  <c r="F62" i="52"/>
  <c r="E62" i="52" s="1"/>
  <c r="M27" i="54"/>
  <c r="L27" i="54"/>
  <c r="J27" i="54"/>
  <c r="I27" i="54"/>
  <c r="H27" i="54"/>
  <c r="M26" i="54"/>
  <c r="L26" i="54"/>
  <c r="K26" i="54"/>
  <c r="K27" i="54" s="1"/>
  <c r="J26" i="54"/>
  <c r="I26" i="54"/>
  <c r="H26" i="54"/>
  <c r="G26" i="54"/>
  <c r="G27" i="54" s="1"/>
  <c r="F26" i="54"/>
  <c r="F27" i="54" s="1"/>
  <c r="E26" i="54"/>
  <c r="E27" i="54" s="1"/>
  <c r="D26" i="54"/>
  <c r="D27" i="54" s="1"/>
  <c r="C26" i="54"/>
  <c r="C27" i="54" s="1"/>
  <c r="F25" i="54"/>
  <c r="E25" i="54"/>
  <c r="D25" i="54"/>
  <c r="C25" i="54"/>
  <c r="M24" i="54"/>
  <c r="M25" i="54" s="1"/>
  <c r="L24" i="54"/>
  <c r="L25" i="54" s="1"/>
  <c r="K24" i="54"/>
  <c r="K25" i="54" s="1"/>
  <c r="J24" i="54"/>
  <c r="J25" i="54" s="1"/>
  <c r="I24" i="54"/>
  <c r="I25" i="54" s="1"/>
  <c r="H24" i="54"/>
  <c r="H25" i="54" s="1"/>
  <c r="G24" i="54"/>
  <c r="G25" i="54" s="1"/>
  <c r="F24" i="54"/>
  <c r="E24" i="54"/>
  <c r="D24" i="54"/>
  <c r="C24" i="54"/>
  <c r="C13" i="54"/>
  <c r="C12" i="54"/>
  <c r="C4" i="54" s="1"/>
  <c r="C5" i="54" s="1"/>
  <c r="C34" i="54" s="1"/>
  <c r="M8" i="54"/>
  <c r="L8" i="54"/>
  <c r="K8" i="54"/>
  <c r="J8" i="54"/>
  <c r="I8" i="54"/>
  <c r="H8" i="54"/>
  <c r="G8" i="54"/>
  <c r="F8" i="54"/>
  <c r="E8" i="54"/>
  <c r="D8" i="54"/>
  <c r="C8" i="54"/>
  <c r="M4" i="54"/>
  <c r="M5" i="54" s="1"/>
  <c r="M34" i="54" s="1"/>
  <c r="L4" i="54"/>
  <c r="L5" i="54" s="1"/>
  <c r="L34" i="54" s="1"/>
  <c r="K4" i="54"/>
  <c r="K5" i="54" s="1"/>
  <c r="K34" i="54" s="1"/>
  <c r="J4" i="54"/>
  <c r="J5" i="54" s="1"/>
  <c r="J34" i="54" s="1"/>
  <c r="E49" i="53"/>
  <c r="E51" i="53" s="1"/>
  <c r="E48" i="53"/>
  <c r="E50" i="53" s="1"/>
  <c r="E47" i="53"/>
  <c r="B43" i="53"/>
  <c r="B39" i="53"/>
  <c r="B9" i="53"/>
  <c r="AD8" i="53"/>
  <c r="AC8" i="53"/>
  <c r="AB8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C8" i="53"/>
  <c r="B8" i="53"/>
  <c r="AD7" i="53"/>
  <c r="AC7" i="53"/>
  <c r="AB7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C7" i="53"/>
  <c r="B7" i="53"/>
  <c r="AD4" i="53"/>
  <c r="AC4" i="53"/>
  <c r="AB4" i="53"/>
  <c r="AA4" i="53"/>
  <c r="Z4" i="53"/>
  <c r="Y4" i="53"/>
  <c r="X4" i="53"/>
  <c r="W4" i="53"/>
  <c r="V4" i="53"/>
  <c r="U4" i="53"/>
  <c r="T4" i="53"/>
  <c r="S4" i="53"/>
  <c r="R4" i="53"/>
  <c r="Q4" i="53"/>
  <c r="P4" i="53"/>
  <c r="O4" i="53"/>
  <c r="N4" i="53"/>
  <c r="M4" i="53"/>
  <c r="L4" i="53"/>
  <c r="K4" i="53"/>
  <c r="J4" i="53"/>
  <c r="I4" i="53"/>
  <c r="H4" i="53"/>
  <c r="G4" i="53"/>
  <c r="F4" i="53"/>
  <c r="E4" i="53"/>
  <c r="D4" i="53"/>
  <c r="C4" i="53"/>
  <c r="B4" i="53"/>
  <c r="AD3" i="53"/>
  <c r="AC3" i="53"/>
  <c r="AB3" i="53"/>
  <c r="AA3" i="53"/>
  <c r="Z3" i="53"/>
  <c r="Y3" i="53"/>
  <c r="X3" i="53"/>
  <c r="W3" i="53"/>
  <c r="V3" i="53"/>
  <c r="U3" i="53"/>
  <c r="T3" i="53"/>
  <c r="S3" i="53"/>
  <c r="R3" i="53"/>
  <c r="Q3" i="53"/>
  <c r="P3" i="53"/>
  <c r="O3" i="53"/>
  <c r="N3" i="53"/>
  <c r="M3" i="53"/>
  <c r="L3" i="53"/>
  <c r="K3" i="53"/>
  <c r="J3" i="53"/>
  <c r="I3" i="53"/>
  <c r="H3" i="53"/>
  <c r="G3" i="53"/>
  <c r="F3" i="53"/>
  <c r="E3" i="53"/>
  <c r="D3" i="53"/>
  <c r="C3" i="53"/>
  <c r="B3" i="53"/>
  <c r="G117" i="52"/>
  <c r="S117" i="52" s="1"/>
  <c r="D117" i="52"/>
  <c r="P117" i="52" s="1"/>
  <c r="C117" i="52"/>
  <c r="O117" i="52" s="1"/>
  <c r="O116" i="52"/>
  <c r="G116" i="52"/>
  <c r="S116" i="52" s="1"/>
  <c r="C116" i="52"/>
  <c r="S115" i="52"/>
  <c r="G115" i="52"/>
  <c r="S114" i="52"/>
  <c r="G114" i="52"/>
  <c r="P113" i="52"/>
  <c r="O113" i="52"/>
  <c r="G113" i="52"/>
  <c r="S113" i="52" s="1"/>
  <c r="D113" i="52"/>
  <c r="C113" i="52"/>
  <c r="O112" i="52"/>
  <c r="G112" i="52"/>
  <c r="S112" i="52" s="1"/>
  <c r="C112" i="52"/>
  <c r="G109" i="52"/>
  <c r="S109" i="52" s="1"/>
  <c r="F109" i="52"/>
  <c r="R109" i="52" s="1"/>
  <c r="C109" i="52"/>
  <c r="O109" i="52" s="1"/>
  <c r="S108" i="52"/>
  <c r="G108" i="52"/>
  <c r="F108" i="52"/>
  <c r="R108" i="52" s="1"/>
  <c r="D108" i="52"/>
  <c r="P108" i="52" s="1"/>
  <c r="C108" i="52"/>
  <c r="O108" i="52" s="1"/>
  <c r="S107" i="52"/>
  <c r="G107" i="52"/>
  <c r="G106" i="52"/>
  <c r="S106" i="52" s="1"/>
  <c r="S105" i="52"/>
  <c r="O105" i="52"/>
  <c r="G105" i="52"/>
  <c r="C105" i="52"/>
  <c r="S104" i="52"/>
  <c r="R104" i="52"/>
  <c r="G104" i="52"/>
  <c r="F104" i="52"/>
  <c r="C104" i="52"/>
  <c r="O104" i="52" s="1"/>
  <c r="P101" i="52"/>
  <c r="O101" i="52"/>
  <c r="G101" i="52"/>
  <c r="S101" i="52" s="1"/>
  <c r="F101" i="52"/>
  <c r="R101" i="52" s="1"/>
  <c r="D101" i="52"/>
  <c r="C101" i="52"/>
  <c r="O100" i="52"/>
  <c r="G100" i="52"/>
  <c r="S100" i="52" s="1"/>
  <c r="D100" i="52"/>
  <c r="P100" i="52" s="1"/>
  <c r="C100" i="52"/>
  <c r="G99" i="52"/>
  <c r="S99" i="52" s="1"/>
  <c r="F99" i="52"/>
  <c r="R99" i="52" s="1"/>
  <c r="C99" i="52"/>
  <c r="O99" i="52" s="1"/>
  <c r="S98" i="52"/>
  <c r="G98" i="52"/>
  <c r="F98" i="52"/>
  <c r="R98" i="52" s="1"/>
  <c r="D98" i="52"/>
  <c r="P98" i="52" s="1"/>
  <c r="C98" i="52"/>
  <c r="O98" i="52" s="1"/>
  <c r="S97" i="52"/>
  <c r="G97" i="52"/>
  <c r="D97" i="52"/>
  <c r="P97" i="52" s="1"/>
  <c r="C97" i="52"/>
  <c r="O97" i="52" s="1"/>
  <c r="O96" i="52"/>
  <c r="G96" i="52"/>
  <c r="S96" i="52" s="1"/>
  <c r="C96" i="52"/>
  <c r="S93" i="52"/>
  <c r="O93" i="52"/>
  <c r="G93" i="52"/>
  <c r="C93" i="52"/>
  <c r="S92" i="52"/>
  <c r="R92" i="52"/>
  <c r="G92" i="52"/>
  <c r="F92" i="52"/>
  <c r="C92" i="52"/>
  <c r="O92" i="52" s="1"/>
  <c r="P91" i="52"/>
  <c r="O91" i="52"/>
  <c r="G91" i="52"/>
  <c r="S91" i="52" s="1"/>
  <c r="F91" i="52"/>
  <c r="R91" i="52" s="1"/>
  <c r="D91" i="52"/>
  <c r="C91" i="52"/>
  <c r="O90" i="52"/>
  <c r="G90" i="52"/>
  <c r="S90" i="52" s="1"/>
  <c r="D90" i="52"/>
  <c r="P90" i="52" s="1"/>
  <c r="C90" i="52"/>
  <c r="G89" i="52"/>
  <c r="S89" i="52" s="1"/>
  <c r="F89" i="52"/>
  <c r="R89" i="52" s="1"/>
  <c r="C89" i="52"/>
  <c r="O89" i="52" s="1"/>
  <c r="S88" i="52"/>
  <c r="G88" i="52"/>
  <c r="F88" i="52"/>
  <c r="R88" i="52" s="1"/>
  <c r="D88" i="52"/>
  <c r="P88" i="52" s="1"/>
  <c r="C88" i="52"/>
  <c r="O88" i="52" s="1"/>
  <c r="S85" i="52"/>
  <c r="G85" i="52"/>
  <c r="D85" i="52"/>
  <c r="P85" i="52" s="1"/>
  <c r="C85" i="52"/>
  <c r="O85" i="52" s="1"/>
  <c r="O84" i="52"/>
  <c r="G84" i="52"/>
  <c r="S84" i="52" s="1"/>
  <c r="C84" i="52"/>
  <c r="S83" i="52"/>
  <c r="O83" i="52"/>
  <c r="G83" i="52"/>
  <c r="C83" i="52"/>
  <c r="S82" i="52"/>
  <c r="R82" i="52"/>
  <c r="G82" i="52"/>
  <c r="F82" i="52"/>
  <c r="C82" i="52"/>
  <c r="O82" i="52" s="1"/>
  <c r="P81" i="52"/>
  <c r="O81" i="52"/>
  <c r="G81" i="52"/>
  <c r="S81" i="52" s="1"/>
  <c r="F81" i="52"/>
  <c r="R81" i="52" s="1"/>
  <c r="D81" i="52"/>
  <c r="C81" i="52"/>
  <c r="O80" i="52"/>
  <c r="G80" i="52"/>
  <c r="S80" i="52" s="1"/>
  <c r="D80" i="52"/>
  <c r="P80" i="52" s="1"/>
  <c r="C80" i="52"/>
  <c r="G77" i="52"/>
  <c r="S77" i="52" s="1"/>
  <c r="F77" i="52"/>
  <c r="R77" i="52" s="1"/>
  <c r="C77" i="52"/>
  <c r="O77" i="52" s="1"/>
  <c r="S76" i="52"/>
  <c r="G76" i="52"/>
  <c r="F76" i="52"/>
  <c r="R76" i="52" s="1"/>
  <c r="D76" i="52"/>
  <c r="P76" i="52" s="1"/>
  <c r="C76" i="52"/>
  <c r="O76" i="52" s="1"/>
  <c r="S75" i="52"/>
  <c r="G75" i="52"/>
  <c r="D75" i="52"/>
  <c r="P75" i="52" s="1"/>
  <c r="C75" i="52"/>
  <c r="O75" i="52" s="1"/>
  <c r="O74" i="52"/>
  <c r="G74" i="52"/>
  <c r="S74" i="52" s="1"/>
  <c r="C74" i="52"/>
  <c r="S73" i="52"/>
  <c r="O73" i="52"/>
  <c r="G73" i="52"/>
  <c r="C73" i="52"/>
  <c r="S72" i="52"/>
  <c r="R72" i="52"/>
  <c r="G72" i="52"/>
  <c r="F72" i="52"/>
  <c r="C72" i="52"/>
  <c r="O72" i="52" s="1"/>
  <c r="U68" i="52"/>
  <c r="T68" i="52"/>
  <c r="S68" i="52"/>
  <c r="R68" i="52"/>
  <c r="Q68" i="52"/>
  <c r="P68" i="52"/>
  <c r="O68" i="52"/>
  <c r="I68" i="52"/>
  <c r="H68" i="52"/>
  <c r="G68" i="52"/>
  <c r="F68" i="52"/>
  <c r="E68" i="52"/>
  <c r="D68" i="52"/>
  <c r="C68" i="52"/>
  <c r="U67" i="52"/>
  <c r="T67" i="52"/>
  <c r="S67" i="52"/>
  <c r="R67" i="52"/>
  <c r="Q67" i="52"/>
  <c r="P67" i="52"/>
  <c r="O67" i="52"/>
  <c r="K67" i="52"/>
  <c r="I67" i="52"/>
  <c r="H67" i="52"/>
  <c r="G67" i="52"/>
  <c r="F67" i="52"/>
  <c r="E67" i="52"/>
  <c r="D67" i="52"/>
  <c r="C67" i="52"/>
  <c r="AM65" i="52"/>
  <c r="AL65" i="52"/>
  <c r="AG65" i="52"/>
  <c r="AE65" i="52"/>
  <c r="AD65" i="52"/>
  <c r="AC65" i="52"/>
  <c r="AK65" i="52" s="1"/>
  <c r="AB65" i="52"/>
  <c r="AJ65" i="52" s="1"/>
  <c r="AA65" i="52"/>
  <c r="AI65" i="52" s="1"/>
  <c r="Z65" i="52"/>
  <c r="AH65" i="52" s="1"/>
  <c r="Y65" i="52"/>
  <c r="AM64" i="52"/>
  <c r="AL64" i="52"/>
  <c r="AK64" i="52"/>
  <c r="AJ64" i="52"/>
  <c r="AE64" i="52"/>
  <c r="AD64" i="52"/>
  <c r="AC64" i="52"/>
  <c r="AB64" i="52"/>
  <c r="AA64" i="52"/>
  <c r="AI64" i="52" s="1"/>
  <c r="Z64" i="52"/>
  <c r="AH64" i="52" s="1"/>
  <c r="Y64" i="52"/>
  <c r="AG64" i="52" s="1"/>
  <c r="AK63" i="52"/>
  <c r="AD63" i="52"/>
  <c r="AL63" i="52" s="1"/>
  <c r="AC63" i="52"/>
  <c r="AL62" i="52"/>
  <c r="AK62" i="52"/>
  <c r="AD62" i="52"/>
  <c r="AC62" i="52"/>
  <c r="AI61" i="52"/>
  <c r="AE61" i="52"/>
  <c r="AM61" i="52" s="1"/>
  <c r="AD61" i="52"/>
  <c r="AL61" i="52" s="1"/>
  <c r="AC61" i="52"/>
  <c r="AK61" i="52" s="1"/>
  <c r="AB61" i="52"/>
  <c r="AJ61" i="52" s="1"/>
  <c r="AA61" i="52"/>
  <c r="Z61" i="52"/>
  <c r="AH61" i="52" s="1"/>
  <c r="Y61" i="52"/>
  <c r="AG61" i="52" s="1"/>
  <c r="AM60" i="52"/>
  <c r="AL60" i="52"/>
  <c r="AG60" i="52"/>
  <c r="AE60" i="52"/>
  <c r="AD60" i="52"/>
  <c r="AC60" i="52"/>
  <c r="AK60" i="52" s="1"/>
  <c r="AB60" i="52"/>
  <c r="AJ60" i="52" s="1"/>
  <c r="AA60" i="52"/>
  <c r="AI60" i="52" s="1"/>
  <c r="Z60" i="52"/>
  <c r="AH60" i="52" s="1"/>
  <c r="Y60" i="52"/>
  <c r="I57" i="52"/>
  <c r="H57" i="52"/>
  <c r="G57" i="52"/>
  <c r="F57" i="52"/>
  <c r="E57" i="52"/>
  <c r="D57" i="52"/>
  <c r="C57" i="52"/>
  <c r="U56" i="52"/>
  <c r="T56" i="52"/>
  <c r="S56" i="52"/>
  <c r="R56" i="52"/>
  <c r="Q56" i="52"/>
  <c r="P56" i="52"/>
  <c r="O56" i="52"/>
  <c r="I56" i="52"/>
  <c r="H56" i="52"/>
  <c r="G56" i="52"/>
  <c r="F56" i="52"/>
  <c r="E56" i="52"/>
  <c r="D56" i="52"/>
  <c r="C56" i="52"/>
  <c r="U55" i="52"/>
  <c r="T55" i="52"/>
  <c r="S55" i="52"/>
  <c r="R55" i="52"/>
  <c r="Q55" i="52"/>
  <c r="P55" i="52"/>
  <c r="O55" i="52"/>
  <c r="AL54" i="52"/>
  <c r="AJ54" i="52"/>
  <c r="AI54" i="52"/>
  <c r="AG54" i="52"/>
  <c r="AE54" i="52"/>
  <c r="AM54" i="52" s="1"/>
  <c r="AD54" i="52"/>
  <c r="AC54" i="52"/>
  <c r="AK54" i="52" s="1"/>
  <c r="AB54" i="52"/>
  <c r="AA54" i="52"/>
  <c r="Z54" i="52"/>
  <c r="AH54" i="52" s="1"/>
  <c r="Y54" i="52"/>
  <c r="AM53" i="52"/>
  <c r="AJ53" i="52"/>
  <c r="AH53" i="52"/>
  <c r="AG53" i="52"/>
  <c r="AE53" i="52"/>
  <c r="AD53" i="52"/>
  <c r="AL53" i="52" s="1"/>
  <c r="AC53" i="52"/>
  <c r="AK53" i="52" s="1"/>
  <c r="AB53" i="52"/>
  <c r="AA53" i="52"/>
  <c r="AI53" i="52" s="1"/>
  <c r="Z53" i="52"/>
  <c r="Y53" i="52"/>
  <c r="AK52" i="52"/>
  <c r="AD52" i="52"/>
  <c r="AL52" i="52" s="1"/>
  <c r="AC52" i="52"/>
  <c r="Y52" i="52"/>
  <c r="AG52" i="52" s="1"/>
  <c r="AK51" i="52"/>
  <c r="AD51" i="52"/>
  <c r="AL51" i="52" s="1"/>
  <c r="AC51" i="52"/>
  <c r="AB51" i="52"/>
  <c r="AJ51" i="52" s="1"/>
  <c r="AL50" i="52"/>
  <c r="AK50" i="52"/>
  <c r="AI50" i="52"/>
  <c r="AH50" i="52"/>
  <c r="AG50" i="52"/>
  <c r="AE50" i="52"/>
  <c r="AM50" i="52" s="1"/>
  <c r="AD50" i="52"/>
  <c r="AC50" i="52"/>
  <c r="AB50" i="52"/>
  <c r="AJ50" i="52" s="1"/>
  <c r="AA50" i="52"/>
  <c r="Z50" i="52"/>
  <c r="Y50" i="52"/>
  <c r="AL49" i="52"/>
  <c r="AJ49" i="52"/>
  <c r="AI49" i="52"/>
  <c r="AG49" i="52"/>
  <c r="AE49" i="52"/>
  <c r="AM49" i="52" s="1"/>
  <c r="AD49" i="52"/>
  <c r="AC49" i="52"/>
  <c r="AK49" i="52" s="1"/>
  <c r="AB49" i="52"/>
  <c r="AA49" i="52"/>
  <c r="Z49" i="52"/>
  <c r="AH49" i="52" s="1"/>
  <c r="Y49" i="52"/>
  <c r="I46" i="52"/>
  <c r="H46" i="52"/>
  <c r="G46" i="52"/>
  <c r="F46" i="52"/>
  <c r="E46" i="52"/>
  <c r="D46" i="52"/>
  <c r="C46" i="52"/>
  <c r="I45" i="52"/>
  <c r="H45" i="52"/>
  <c r="G45" i="52"/>
  <c r="F45" i="52"/>
  <c r="E45" i="52"/>
  <c r="D45" i="52"/>
  <c r="C45" i="52"/>
  <c r="I35" i="52"/>
  <c r="H35" i="52"/>
  <c r="G35" i="52"/>
  <c r="F35" i="52"/>
  <c r="E35" i="52"/>
  <c r="D35" i="52"/>
  <c r="C35" i="52"/>
  <c r="I34" i="52"/>
  <c r="H34" i="52"/>
  <c r="G34" i="52"/>
  <c r="F34" i="52"/>
  <c r="E34" i="52"/>
  <c r="D34" i="52"/>
  <c r="C34" i="52"/>
  <c r="I24" i="52"/>
  <c r="H24" i="52"/>
  <c r="G24" i="52"/>
  <c r="F24" i="52"/>
  <c r="E24" i="52"/>
  <c r="D24" i="52"/>
  <c r="C24" i="52"/>
  <c r="I23" i="52"/>
  <c r="H23" i="52"/>
  <c r="G23" i="52"/>
  <c r="F23" i="52"/>
  <c r="E23" i="52"/>
  <c r="D23" i="52"/>
  <c r="C23" i="52"/>
  <c r="I13" i="52"/>
  <c r="H13" i="52"/>
  <c r="G13" i="52"/>
  <c r="F13" i="52"/>
  <c r="E13" i="52"/>
  <c r="D13" i="52"/>
  <c r="C13" i="52"/>
  <c r="I12" i="52"/>
  <c r="H12" i="52"/>
  <c r="G12" i="52"/>
  <c r="F12" i="52"/>
  <c r="E12" i="52"/>
  <c r="D12" i="52"/>
  <c r="C12" i="52"/>
  <c r="I2" i="52"/>
  <c r="I113" i="52" s="1"/>
  <c r="U113" i="52" s="1"/>
  <c r="H2" i="52"/>
  <c r="H113" i="52" s="1"/>
  <c r="T113" i="52" s="1"/>
  <c r="F2" i="52"/>
  <c r="F112" i="52" s="1"/>
  <c r="R112" i="52" s="1"/>
  <c r="E2" i="52"/>
  <c r="E109" i="52" s="1"/>
  <c r="Q109" i="52" s="1"/>
  <c r="D2" i="52"/>
  <c r="D109" i="52" s="1"/>
  <c r="P109" i="52" s="1"/>
  <c r="C3" i="41"/>
  <c r="D3" i="41" s="1"/>
  <c r="E3" i="41" s="1"/>
  <c r="F3" i="41" s="1"/>
  <c r="G3" i="41" s="1"/>
  <c r="H3" i="41" s="1"/>
  <c r="I3" i="41" s="1"/>
  <c r="J3" i="41" s="1"/>
  <c r="K3" i="41" s="1"/>
  <c r="L3" i="41" s="1"/>
  <c r="M3" i="41" s="1"/>
  <c r="N3" i="41" s="1"/>
  <c r="O3" i="41" s="1"/>
  <c r="P3" i="41" s="1"/>
  <c r="Q3" i="41" s="1"/>
  <c r="R3" i="41" s="1"/>
  <c r="S3" i="41" s="1"/>
  <c r="T3" i="41" s="1"/>
  <c r="U3" i="41" s="1"/>
  <c r="V3" i="41" s="1"/>
  <c r="W3" i="41" s="1"/>
  <c r="X3" i="41" s="1"/>
  <c r="Y3" i="41" s="1"/>
  <c r="Z3" i="41" s="1"/>
  <c r="AA3" i="41" s="1"/>
  <c r="AB3" i="41" s="1"/>
  <c r="AC3" i="41" s="1"/>
  <c r="AD3" i="41" s="1"/>
  <c r="AE3" i="41" s="1"/>
  <c r="AF3" i="41" s="1"/>
  <c r="AG3" i="41" s="1"/>
  <c r="AH3" i="41" s="1"/>
  <c r="AI3" i="41" s="1"/>
  <c r="AJ3" i="41" s="1"/>
  <c r="AK3" i="41" s="1"/>
  <c r="AL3" i="41" s="1"/>
  <c r="AM3" i="41" s="1"/>
  <c r="AN3" i="41" s="1"/>
  <c r="AO3" i="41" s="1"/>
  <c r="AP3" i="41" s="1"/>
  <c r="AQ3" i="41" s="1"/>
  <c r="C5" i="41"/>
  <c r="D5" i="41" s="1"/>
  <c r="E5" i="41" s="1"/>
  <c r="F5" i="41" s="1"/>
  <c r="G5" i="41" s="1"/>
  <c r="H5" i="41" s="1"/>
  <c r="I5" i="41" s="1"/>
  <c r="J5" i="41" s="1"/>
  <c r="K5" i="41" s="1"/>
  <c r="L5" i="41" s="1"/>
  <c r="M5" i="41" s="1"/>
  <c r="N5" i="41" s="1"/>
  <c r="O5" i="41" s="1"/>
  <c r="P5" i="41" s="1"/>
  <c r="Q5" i="41" s="1"/>
  <c r="R5" i="41" s="1"/>
  <c r="S5" i="41" s="1"/>
  <c r="T5" i="41" s="1"/>
  <c r="U5" i="41" s="1"/>
  <c r="V5" i="41" s="1"/>
  <c r="W5" i="41" s="1"/>
  <c r="X5" i="41" s="1"/>
  <c r="Y5" i="41" s="1"/>
  <c r="Z5" i="41" s="1"/>
  <c r="AA5" i="41" s="1"/>
  <c r="AB5" i="41" s="1"/>
  <c r="AC5" i="41" s="1"/>
  <c r="AD5" i="41" s="1"/>
  <c r="AE5" i="41" s="1"/>
  <c r="AF5" i="41" s="1"/>
  <c r="AG5" i="41" s="1"/>
  <c r="AH5" i="41" s="1"/>
  <c r="AI5" i="41" s="1"/>
  <c r="AJ5" i="41" s="1"/>
  <c r="AK5" i="41" s="1"/>
  <c r="AL5" i="41" s="1"/>
  <c r="AM5" i="41" s="1"/>
  <c r="AN5" i="41" s="1"/>
  <c r="AO5" i="41" s="1"/>
  <c r="AP5" i="41" s="1"/>
  <c r="AQ5" i="41" s="1"/>
  <c r="J4" i="58" l="1"/>
  <c r="J2" i="58"/>
  <c r="K5" i="58"/>
  <c r="J3" i="58"/>
  <c r="J8" i="58"/>
  <c r="M106" i="55"/>
  <c r="AB52" i="52"/>
  <c r="AJ52" i="52" s="1"/>
  <c r="M109" i="55"/>
  <c r="I52" i="52"/>
  <c r="I107" i="52" s="1"/>
  <c r="U107" i="52" s="1"/>
  <c r="M110" i="55"/>
  <c r="M111" i="55"/>
  <c r="AB84" i="55"/>
  <c r="AC77" i="55" a="1"/>
  <c r="AC77" i="55" s="1"/>
  <c r="AC84" i="55" s="1"/>
  <c r="M108" i="55"/>
  <c r="C4" i="39"/>
  <c r="C8" i="39"/>
  <c r="C3" i="39"/>
  <c r="E63" i="52"/>
  <c r="T70" i="52" s="1"/>
  <c r="I63" i="52"/>
  <c r="AC78" i="55" a="1"/>
  <c r="AC78" i="55" s="1"/>
  <c r="AC85" i="55" s="1"/>
  <c r="AB85" i="55"/>
  <c r="AC75" i="55" a="1"/>
  <c r="AC75" i="55" s="1"/>
  <c r="M107" i="55"/>
  <c r="M104" i="55"/>
  <c r="M113" i="55"/>
  <c r="Z52" i="52"/>
  <c r="AH52" i="52" s="1"/>
  <c r="AC76" i="55" a="1"/>
  <c r="AC76" i="55" s="1"/>
  <c r="AK74" i="55" a="1"/>
  <c r="AK74" i="55" s="1"/>
  <c r="AI78" i="55" a="1"/>
  <c r="AI78" i="55" s="1"/>
  <c r="AI85" i="55" s="1"/>
  <c r="M105" i="55"/>
  <c r="Y51" i="52"/>
  <c r="AG51" i="52" s="1"/>
  <c r="C35" i="54"/>
  <c r="C39" i="54" s="1"/>
  <c r="C37" i="54" s="1"/>
  <c r="C38" i="54"/>
  <c r="C36" i="54" s="1"/>
  <c r="J35" i="54"/>
  <c r="J39" i="54" s="1"/>
  <c r="J37" i="54" s="1"/>
  <c r="J38" i="54"/>
  <c r="J36" i="54" s="1"/>
  <c r="K38" i="54"/>
  <c r="K36" i="54" s="1"/>
  <c r="K35" i="54"/>
  <c r="K39" i="54" s="1"/>
  <c r="K37" i="54" s="1"/>
  <c r="L38" i="54"/>
  <c r="L36" i="54" s="1"/>
  <c r="L35" i="54"/>
  <c r="L39" i="54" s="1"/>
  <c r="L37" i="54" s="1"/>
  <c r="M38" i="54"/>
  <c r="M36" i="54" s="1"/>
  <c r="M35" i="54"/>
  <c r="M39" i="54" s="1"/>
  <c r="M37" i="54" s="1"/>
  <c r="E4" i="54"/>
  <c r="E5" i="54" s="1"/>
  <c r="E34" i="54" s="1"/>
  <c r="D4" i="54"/>
  <c r="D5" i="54" s="1"/>
  <c r="D34" i="54" s="1"/>
  <c r="F4" i="54"/>
  <c r="F5" i="54" s="1"/>
  <c r="F34" i="54" s="1"/>
  <c r="G4" i="54"/>
  <c r="G5" i="54" s="1"/>
  <c r="G34" i="54" s="1"/>
  <c r="H4" i="54"/>
  <c r="H5" i="54" s="1"/>
  <c r="H34" i="54" s="1"/>
  <c r="I4" i="54"/>
  <c r="I5" i="54" s="1"/>
  <c r="I34" i="54" s="1"/>
  <c r="T69" i="52"/>
  <c r="D62" i="52"/>
  <c r="Y62" i="52"/>
  <c r="AG62" i="52" s="1"/>
  <c r="E53" i="53"/>
  <c r="E52" i="53"/>
  <c r="AE51" i="52"/>
  <c r="AM51" i="52" s="1"/>
  <c r="I106" i="52"/>
  <c r="U106" i="52" s="1"/>
  <c r="U69" i="52"/>
  <c r="I114" i="52"/>
  <c r="U114" i="52" s="1"/>
  <c r="AE62" i="52"/>
  <c r="AM62" i="52" s="1"/>
  <c r="H112" i="52"/>
  <c r="T112" i="52" s="1"/>
  <c r="Y63" i="52"/>
  <c r="AG63" i="52" s="1"/>
  <c r="H89" i="52"/>
  <c r="T89" i="52" s="1"/>
  <c r="C106" i="52"/>
  <c r="O106" i="52" s="1"/>
  <c r="I109" i="52"/>
  <c r="U109" i="52" s="1"/>
  <c r="E117" i="52"/>
  <c r="Q117" i="52" s="1"/>
  <c r="E51" i="52"/>
  <c r="D74" i="52"/>
  <c r="P74" i="52" s="1"/>
  <c r="F75" i="52"/>
  <c r="R75" i="52" s="1"/>
  <c r="H76" i="52"/>
  <c r="T76" i="52" s="1"/>
  <c r="D84" i="52"/>
  <c r="P84" i="52" s="1"/>
  <c r="F85" i="52"/>
  <c r="R85" i="52" s="1"/>
  <c r="H88" i="52"/>
  <c r="T88" i="52" s="1"/>
  <c r="D96" i="52"/>
  <c r="P96" i="52" s="1"/>
  <c r="F97" i="52"/>
  <c r="R97" i="52" s="1"/>
  <c r="H98" i="52"/>
  <c r="T98" i="52" s="1"/>
  <c r="F107" i="52"/>
  <c r="H108" i="52"/>
  <c r="T108" i="52" s="1"/>
  <c r="D116" i="52"/>
  <c r="P116" i="52" s="1"/>
  <c r="F117" i="52"/>
  <c r="R117" i="52" s="1"/>
  <c r="H80" i="52"/>
  <c r="T80" i="52" s="1"/>
  <c r="H100" i="52"/>
  <c r="T100" i="52" s="1"/>
  <c r="I100" i="52"/>
  <c r="U100" i="52" s="1"/>
  <c r="AB62" i="52"/>
  <c r="AJ62" i="52" s="1"/>
  <c r="H99" i="52"/>
  <c r="T99" i="52" s="1"/>
  <c r="I77" i="52"/>
  <c r="U77" i="52" s="1"/>
  <c r="I89" i="52"/>
  <c r="U89" i="52" s="1"/>
  <c r="AB63" i="52"/>
  <c r="AJ63" i="52" s="1"/>
  <c r="E74" i="52"/>
  <c r="Q74" i="52" s="1"/>
  <c r="I76" i="52"/>
  <c r="U76" i="52" s="1"/>
  <c r="E84" i="52"/>
  <c r="Q84" i="52" s="1"/>
  <c r="I88" i="52"/>
  <c r="U88" i="52" s="1"/>
  <c r="E96" i="52"/>
  <c r="Q96" i="52" s="1"/>
  <c r="I98" i="52"/>
  <c r="U98" i="52" s="1"/>
  <c r="I108" i="52"/>
  <c r="U108" i="52" s="1"/>
  <c r="E116" i="52"/>
  <c r="Q116" i="52" s="1"/>
  <c r="E98" i="52"/>
  <c r="Q98" i="52" s="1"/>
  <c r="H109" i="52"/>
  <c r="T109" i="52" s="1"/>
  <c r="D73" i="52"/>
  <c r="P73" i="52" s="1"/>
  <c r="F74" i="52"/>
  <c r="R74" i="52" s="1"/>
  <c r="H75" i="52"/>
  <c r="T75" i="52" s="1"/>
  <c r="D83" i="52"/>
  <c r="P83" i="52" s="1"/>
  <c r="F84" i="52"/>
  <c r="R84" i="52" s="1"/>
  <c r="H85" i="52"/>
  <c r="T85" i="52" s="1"/>
  <c r="D93" i="52"/>
  <c r="P93" i="52" s="1"/>
  <c r="F96" i="52"/>
  <c r="R96" i="52" s="1"/>
  <c r="H97" i="52"/>
  <c r="T97" i="52" s="1"/>
  <c r="D105" i="52"/>
  <c r="P105" i="52" s="1"/>
  <c r="F106" i="52"/>
  <c r="R106" i="52" s="1"/>
  <c r="H107" i="52"/>
  <c r="T107" i="52" s="1"/>
  <c r="F116" i="52"/>
  <c r="R116" i="52" s="1"/>
  <c r="H117" i="52"/>
  <c r="T117" i="52" s="1"/>
  <c r="E76" i="52"/>
  <c r="Q76" i="52" s="1"/>
  <c r="I90" i="52"/>
  <c r="U90" i="52" s="1"/>
  <c r="R70" i="52"/>
  <c r="E75" i="52"/>
  <c r="Q75" i="52" s="1"/>
  <c r="E52" i="52"/>
  <c r="O58" i="52" s="1"/>
  <c r="E73" i="52"/>
  <c r="Q73" i="52" s="1"/>
  <c r="I75" i="52"/>
  <c r="U75" i="52" s="1"/>
  <c r="E83" i="52"/>
  <c r="Q83" i="52" s="1"/>
  <c r="I85" i="52"/>
  <c r="U85" i="52" s="1"/>
  <c r="E93" i="52"/>
  <c r="Q93" i="52" s="1"/>
  <c r="I97" i="52"/>
  <c r="U97" i="52" s="1"/>
  <c r="E105" i="52"/>
  <c r="Q105" i="52" s="1"/>
  <c r="I117" i="52"/>
  <c r="U117" i="52" s="1"/>
  <c r="AA62" i="52"/>
  <c r="AI62" i="52" s="1"/>
  <c r="I80" i="52"/>
  <c r="U80" i="52" s="1"/>
  <c r="E88" i="52"/>
  <c r="Q88" i="52" s="1"/>
  <c r="I99" i="52"/>
  <c r="U99" i="52" s="1"/>
  <c r="D72" i="52"/>
  <c r="P72" i="52" s="1"/>
  <c r="F73" i="52"/>
  <c r="R73" i="52" s="1"/>
  <c r="H74" i="52"/>
  <c r="T74" i="52" s="1"/>
  <c r="D82" i="52"/>
  <c r="P82" i="52" s="1"/>
  <c r="F83" i="52"/>
  <c r="R83" i="52" s="1"/>
  <c r="H84" i="52"/>
  <c r="T84" i="52" s="1"/>
  <c r="D92" i="52"/>
  <c r="P92" i="52" s="1"/>
  <c r="F93" i="52"/>
  <c r="R93" i="52" s="1"/>
  <c r="H96" i="52"/>
  <c r="T96" i="52" s="1"/>
  <c r="D104" i="52"/>
  <c r="P104" i="52" s="1"/>
  <c r="F105" i="52"/>
  <c r="R105" i="52" s="1"/>
  <c r="H106" i="52"/>
  <c r="T106" i="52" s="1"/>
  <c r="F115" i="52"/>
  <c r="R115" i="52" s="1"/>
  <c r="H116" i="52"/>
  <c r="T116" i="52" s="1"/>
  <c r="H90" i="52"/>
  <c r="T90" i="52" s="1"/>
  <c r="E108" i="52"/>
  <c r="Q108" i="52" s="1"/>
  <c r="I112" i="52"/>
  <c r="U112" i="52" s="1"/>
  <c r="H77" i="52"/>
  <c r="T77" i="52" s="1"/>
  <c r="E85" i="52"/>
  <c r="Q85" i="52" s="1"/>
  <c r="E97" i="52"/>
  <c r="Q97" i="52" s="1"/>
  <c r="E72" i="52"/>
  <c r="Q72" i="52" s="1"/>
  <c r="I74" i="52"/>
  <c r="U74" i="52" s="1"/>
  <c r="E82" i="52"/>
  <c r="Q82" i="52" s="1"/>
  <c r="I84" i="52"/>
  <c r="U84" i="52" s="1"/>
  <c r="E92" i="52"/>
  <c r="Q92" i="52" s="1"/>
  <c r="I96" i="52"/>
  <c r="U96" i="52" s="1"/>
  <c r="E104" i="52"/>
  <c r="Q104" i="52" s="1"/>
  <c r="E114" i="52"/>
  <c r="Q114" i="52" s="1"/>
  <c r="I116" i="52"/>
  <c r="U116" i="52" s="1"/>
  <c r="H73" i="52"/>
  <c r="T73" i="52" s="1"/>
  <c r="H83" i="52"/>
  <c r="T83" i="52" s="1"/>
  <c r="H93" i="52"/>
  <c r="T93" i="52" s="1"/>
  <c r="H105" i="52"/>
  <c r="T105" i="52" s="1"/>
  <c r="F114" i="52"/>
  <c r="R114" i="52" s="1"/>
  <c r="H115" i="52"/>
  <c r="T115" i="52" s="1"/>
  <c r="Q69" i="52"/>
  <c r="I73" i="52"/>
  <c r="U73" i="52" s="1"/>
  <c r="E81" i="52"/>
  <c r="Q81" i="52" s="1"/>
  <c r="I83" i="52"/>
  <c r="U83" i="52" s="1"/>
  <c r="E91" i="52"/>
  <c r="Q91" i="52" s="1"/>
  <c r="I93" i="52"/>
  <c r="U93" i="52" s="1"/>
  <c r="E101" i="52"/>
  <c r="Q101" i="52" s="1"/>
  <c r="I105" i="52"/>
  <c r="U105" i="52" s="1"/>
  <c r="E113" i="52"/>
  <c r="Q113" i="52" s="1"/>
  <c r="H72" i="52"/>
  <c r="T72" i="52" s="1"/>
  <c r="H82" i="52"/>
  <c r="T82" i="52" s="1"/>
  <c r="H92" i="52"/>
  <c r="T92" i="52" s="1"/>
  <c r="H104" i="52"/>
  <c r="T104" i="52" s="1"/>
  <c r="D112" i="52"/>
  <c r="P112" i="52" s="1"/>
  <c r="F113" i="52"/>
  <c r="R113" i="52" s="1"/>
  <c r="H114" i="52"/>
  <c r="T114" i="52" s="1"/>
  <c r="R69" i="52"/>
  <c r="S69" i="52"/>
  <c r="I72" i="52"/>
  <c r="U72" i="52" s="1"/>
  <c r="E80" i="52"/>
  <c r="Q80" i="52" s="1"/>
  <c r="I82" i="52"/>
  <c r="U82" i="52" s="1"/>
  <c r="E90" i="52"/>
  <c r="Q90" i="52" s="1"/>
  <c r="I92" i="52"/>
  <c r="U92" i="52" s="1"/>
  <c r="E100" i="52"/>
  <c r="Q100" i="52" s="1"/>
  <c r="I104" i="52"/>
  <c r="U104" i="52" s="1"/>
  <c r="E112" i="52"/>
  <c r="Q112" i="52" s="1"/>
  <c r="D63" i="52"/>
  <c r="D77" i="52"/>
  <c r="P77" i="52" s="1"/>
  <c r="F80" i="52"/>
  <c r="R80" i="52" s="1"/>
  <c r="H81" i="52"/>
  <c r="T81" i="52" s="1"/>
  <c r="D89" i="52"/>
  <c r="P89" i="52" s="1"/>
  <c r="F90" i="52"/>
  <c r="R90" i="52" s="1"/>
  <c r="H91" i="52"/>
  <c r="T91" i="52" s="1"/>
  <c r="D99" i="52"/>
  <c r="P99" i="52" s="1"/>
  <c r="F100" i="52"/>
  <c r="R100" i="52" s="1"/>
  <c r="H101" i="52"/>
  <c r="T101" i="52" s="1"/>
  <c r="E77" i="52"/>
  <c r="Q77" i="52" s="1"/>
  <c r="I81" i="52"/>
  <c r="U81" i="52" s="1"/>
  <c r="E89" i="52"/>
  <c r="Q89" i="52" s="1"/>
  <c r="I91" i="52"/>
  <c r="U91" i="52" s="1"/>
  <c r="E99" i="52"/>
  <c r="Q99" i="52" s="1"/>
  <c r="I101" i="52"/>
  <c r="U101" i="52" s="1"/>
  <c r="C2" i="41"/>
  <c r="C5" i="42"/>
  <c r="K8" i="58" l="1"/>
  <c r="K2" i="58"/>
  <c r="L5" i="58"/>
  <c r="K4" i="58"/>
  <c r="K3" i="58"/>
  <c r="D5" i="42"/>
  <c r="C8" i="42"/>
  <c r="E115" i="52"/>
  <c r="Q115" i="52" s="1"/>
  <c r="AE52" i="52"/>
  <c r="AM52" i="52" s="1"/>
  <c r="O70" i="52"/>
  <c r="Q70" i="52"/>
  <c r="AC82" i="55"/>
  <c r="D5" i="39" s="1"/>
  <c r="AL74" i="55" a="1"/>
  <c r="AL74" i="55" s="1"/>
  <c r="AL81" i="55" s="1"/>
  <c r="AK81" i="55"/>
  <c r="AD75" i="55" a="1"/>
  <c r="AD75" i="55" s="1"/>
  <c r="AC83" i="55"/>
  <c r="AD76" i="55" a="1"/>
  <c r="AD76" i="55" s="1"/>
  <c r="AM74" i="55" a="1"/>
  <c r="AM74" i="55" s="1"/>
  <c r="AM81" i="55" s="1"/>
  <c r="M114" i="55"/>
  <c r="AA63" i="52"/>
  <c r="AI63" i="52" s="1"/>
  <c r="AD77" i="55" a="1"/>
  <c r="AD77" i="55" s="1"/>
  <c r="AE77" i="55" s="1" a="1"/>
  <c r="AE77" i="55" s="1"/>
  <c r="S70" i="52"/>
  <c r="AE75" i="55" a="1"/>
  <c r="AE75" i="55" s="1"/>
  <c r="AE82" i="55" s="1"/>
  <c r="F5" i="39" s="1"/>
  <c r="AJ78" i="55" a="1"/>
  <c r="AJ78" i="55" s="1"/>
  <c r="AJ85" i="55" s="1"/>
  <c r="C114" i="52"/>
  <c r="O114" i="52" s="1"/>
  <c r="I35" i="54"/>
  <c r="I39" i="54" s="1"/>
  <c r="I37" i="54" s="1"/>
  <c r="I38" i="54"/>
  <c r="I36" i="54" s="1"/>
  <c r="H38" i="54"/>
  <c r="H36" i="54" s="1"/>
  <c r="H35" i="54"/>
  <c r="H39" i="54" s="1"/>
  <c r="H37" i="54" s="1"/>
  <c r="F38" i="54"/>
  <c r="F36" i="54" s="1"/>
  <c r="F35" i="54"/>
  <c r="F39" i="54" s="1"/>
  <c r="F37" i="54" s="1"/>
  <c r="D38" i="54"/>
  <c r="D36" i="54" s="1"/>
  <c r="D35" i="54"/>
  <c r="D39" i="54" s="1"/>
  <c r="D37" i="54" s="1"/>
  <c r="E38" i="54"/>
  <c r="E36" i="54" s="1"/>
  <c r="E35" i="54"/>
  <c r="E39" i="54" s="1"/>
  <c r="E37" i="54" s="1"/>
  <c r="G38" i="54"/>
  <c r="G36" i="54" s="1"/>
  <c r="G35" i="54"/>
  <c r="G39" i="54" s="1"/>
  <c r="G37" i="54" s="1"/>
  <c r="O69" i="52"/>
  <c r="P69" i="52"/>
  <c r="D114" i="52"/>
  <c r="P114" i="52" s="1"/>
  <c r="Z62" i="52"/>
  <c r="AH62" i="52" s="1"/>
  <c r="T58" i="52"/>
  <c r="S58" i="52"/>
  <c r="R58" i="52"/>
  <c r="Q58" i="52"/>
  <c r="E107" i="52"/>
  <c r="Q107" i="52" s="1"/>
  <c r="AA52" i="52"/>
  <c r="AI52" i="52" s="1"/>
  <c r="AA51" i="52"/>
  <c r="AI51" i="52" s="1"/>
  <c r="O57" i="52"/>
  <c r="D51" i="52"/>
  <c r="Q57" i="52"/>
  <c r="E106" i="52"/>
  <c r="Q106" i="52" s="1"/>
  <c r="T57" i="52"/>
  <c r="S57" i="52"/>
  <c r="R57" i="52"/>
  <c r="P70" i="52"/>
  <c r="D115" i="52"/>
  <c r="P115" i="52" s="1"/>
  <c r="Z63" i="52"/>
  <c r="AH63" i="52" s="1"/>
  <c r="U58" i="52"/>
  <c r="I115" i="52"/>
  <c r="U115" i="52" s="1"/>
  <c r="AE63" i="52"/>
  <c r="AM63" i="52" s="1"/>
  <c r="U70" i="52"/>
  <c r="P58" i="52"/>
  <c r="F120" i="52"/>
  <c r="R107" i="52"/>
  <c r="U57" i="52"/>
  <c r="D2" i="41"/>
  <c r="L2" i="58" l="1"/>
  <c r="M5" i="58"/>
  <c r="L8" i="58"/>
  <c r="L4" i="58"/>
  <c r="L3" i="58"/>
  <c r="E5" i="42"/>
  <c r="D8" i="42"/>
  <c r="AE84" i="55"/>
  <c r="M116" i="55"/>
  <c r="AK77" i="55" a="1"/>
  <c r="AK77" i="55" s="1"/>
  <c r="F4" i="39"/>
  <c r="F3" i="39"/>
  <c r="F8" i="39"/>
  <c r="AD83" i="55"/>
  <c r="AG76" i="55" a="1"/>
  <c r="AG76" i="55" s="1"/>
  <c r="D3" i="39"/>
  <c r="D8" i="39"/>
  <c r="D4" i="39"/>
  <c r="AD84" i="55"/>
  <c r="M115" i="55"/>
  <c r="S86" i="55" s="1" a="1"/>
  <c r="AD82" i="55"/>
  <c r="E5" i="39" s="1"/>
  <c r="AG75" i="55" a="1"/>
  <c r="AG75" i="55" s="1"/>
  <c r="AG82" i="55" s="1"/>
  <c r="H5" i="39" s="1"/>
  <c r="AN74" i="55" a="1"/>
  <c r="AN74" i="55" s="1"/>
  <c r="AF75" i="55" a="1"/>
  <c r="AF75" i="55" s="1"/>
  <c r="AF82" i="55" s="1"/>
  <c r="G5" i="39" s="1"/>
  <c r="AK78" i="55" a="1"/>
  <c r="AK78" i="55" s="1"/>
  <c r="AK85" i="55" s="1"/>
  <c r="Z51" i="52"/>
  <c r="AH51" i="52" s="1"/>
  <c r="P57" i="52"/>
  <c r="D106" i="52"/>
  <c r="P106" i="52" s="1"/>
  <c r="E2" i="41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AG5" i="26"/>
  <c r="AH5" i="26"/>
  <c r="AI5" i="26"/>
  <c r="AJ5" i="26"/>
  <c r="AK5" i="26"/>
  <c r="AL5" i="26"/>
  <c r="AM5" i="26"/>
  <c r="AN5" i="26"/>
  <c r="AO5" i="26"/>
  <c r="AP5" i="26"/>
  <c r="AQ5" i="26"/>
  <c r="B2" i="26"/>
  <c r="B3" i="26"/>
  <c r="B4" i="26"/>
  <c r="B5" i="26"/>
  <c r="B6" i="26"/>
  <c r="B7" i="26"/>
  <c r="B8" i="26"/>
  <c r="C5" i="26"/>
  <c r="D5" i="26"/>
  <c r="E5" i="26"/>
  <c r="F5" i="25"/>
  <c r="G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AG5" i="25"/>
  <c r="AH5" i="25"/>
  <c r="AI5" i="25"/>
  <c r="AJ5" i="25"/>
  <c r="AK5" i="25"/>
  <c r="AL5" i="25"/>
  <c r="AM5" i="25"/>
  <c r="AN5" i="25"/>
  <c r="AO5" i="25"/>
  <c r="AP5" i="25"/>
  <c r="AQ5" i="25"/>
  <c r="B2" i="25"/>
  <c r="B3" i="25"/>
  <c r="B4" i="25"/>
  <c r="B5" i="25"/>
  <c r="B6" i="25"/>
  <c r="B7" i="25"/>
  <c r="B8" i="25"/>
  <c r="C5" i="25"/>
  <c r="D5" i="25"/>
  <c r="E5" i="25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AG4" i="24"/>
  <c r="AH4" i="24"/>
  <c r="AI4" i="24"/>
  <c r="AJ4" i="24"/>
  <c r="AK4" i="24"/>
  <c r="AL4" i="24"/>
  <c r="AM4" i="24"/>
  <c r="AN4" i="24"/>
  <c r="AO4" i="24"/>
  <c r="AP4" i="24"/>
  <c r="AQ4" i="24"/>
  <c r="G5" i="24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V5" i="24"/>
  <c r="W5" i="24"/>
  <c r="X5" i="24"/>
  <c r="Y5" i="24"/>
  <c r="Z5" i="24"/>
  <c r="AA5" i="24"/>
  <c r="AB5" i="24"/>
  <c r="AC5" i="24"/>
  <c r="AD5" i="24"/>
  <c r="AE5" i="24"/>
  <c r="AF5" i="24"/>
  <c r="AG5" i="24"/>
  <c r="AH5" i="24"/>
  <c r="AI5" i="24"/>
  <c r="AJ5" i="24"/>
  <c r="AK5" i="24"/>
  <c r="AL5" i="24"/>
  <c r="AM5" i="24"/>
  <c r="AN5" i="24"/>
  <c r="AO5" i="24"/>
  <c r="AP5" i="24"/>
  <c r="AQ5" i="24"/>
  <c r="F4" i="24"/>
  <c r="F5" i="24"/>
  <c r="C4" i="24"/>
  <c r="D4" i="24"/>
  <c r="E4" i="24"/>
  <c r="C5" i="24"/>
  <c r="D5" i="24"/>
  <c r="E5" i="24"/>
  <c r="B5" i="24"/>
  <c r="B4" i="24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B4" i="23"/>
  <c r="B6" i="24"/>
  <c r="B7" i="24"/>
  <c r="B8" i="24"/>
  <c r="B2" i="24"/>
  <c r="B3" i="24"/>
  <c r="B6" i="23"/>
  <c r="B7" i="23"/>
  <c r="B8" i="23"/>
  <c r="B2" i="23"/>
  <c r="B3" i="23"/>
  <c r="G38" i="18"/>
  <c r="G39" i="18"/>
  <c r="G40" i="18"/>
  <c r="G41" i="18"/>
  <c r="G42" i="18"/>
  <c r="H38" i="18"/>
  <c r="G27" i="18"/>
  <c r="G28" i="18"/>
  <c r="G29" i="18"/>
  <c r="G23" i="18"/>
  <c r="G24" i="18"/>
  <c r="G25" i="18"/>
  <c r="H29" i="18"/>
  <c r="H28" i="18"/>
  <c r="H27" i="18"/>
  <c r="H25" i="18"/>
  <c r="H24" i="18"/>
  <c r="H23" i="18"/>
  <c r="G20" i="18"/>
  <c r="G21" i="18"/>
  <c r="G22" i="18"/>
  <c r="G16" i="18"/>
  <c r="G17" i="18"/>
  <c r="G18" i="18"/>
  <c r="H16" i="18"/>
  <c r="H22" i="18"/>
  <c r="H21" i="18"/>
  <c r="H20" i="18"/>
  <c r="H18" i="18"/>
  <c r="H17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/>
  <c r="AJ13" i="18"/>
  <c r="AK13" i="18"/>
  <c r="AL13" i="18"/>
  <c r="AM13" i="18"/>
  <c r="AN13" i="18"/>
  <c r="AO13" i="18"/>
  <c r="AP13" i="18"/>
  <c r="AQ13" i="18"/>
  <c r="AR13" i="18"/>
  <c r="AS13" i="18"/>
  <c r="AT13" i="18"/>
  <c r="AU13" i="18"/>
  <c r="AV13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/>
  <c r="AK15" i="18"/>
  <c r="AL15" i="18"/>
  <c r="AM15" i="18"/>
  <c r="AN15" i="18"/>
  <c r="AO15" i="18"/>
  <c r="AP15" i="18"/>
  <c r="AQ15" i="18"/>
  <c r="AR15" i="18"/>
  <c r="AS15" i="18"/>
  <c r="AT15" i="18"/>
  <c r="AU15" i="18"/>
  <c r="AV15" i="18"/>
  <c r="G13" i="18"/>
  <c r="G14" i="18"/>
  <c r="G15" i="18"/>
  <c r="G9" i="18"/>
  <c r="G10" i="18"/>
  <c r="H15" i="18"/>
  <c r="H14" i="18"/>
  <c r="H10" i="18"/>
  <c r="H9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AH5" i="18"/>
  <c r="AI5" i="18"/>
  <c r="AJ5" i="18"/>
  <c r="AK5" i="18"/>
  <c r="AL5" i="18"/>
  <c r="AM5" i="18"/>
  <c r="AN5" i="18"/>
  <c r="AO5" i="18"/>
  <c r="AP5" i="18"/>
  <c r="AQ5" i="18"/>
  <c r="AR5" i="18"/>
  <c r="AS5" i="18"/>
  <c r="AT5" i="18"/>
  <c r="AU5" i="18"/>
  <c r="AV5" i="18"/>
  <c r="I6" i="18"/>
  <c r="J6" i="18"/>
  <c r="K6" i="18"/>
  <c r="L6" i="18"/>
  <c r="M6" i="18"/>
  <c r="N6" i="18"/>
  <c r="O6" i="18"/>
  <c r="P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AD6" i="18"/>
  <c r="AE6" i="18"/>
  <c r="AF6" i="18"/>
  <c r="AG6" i="18"/>
  <c r="AH6" i="18"/>
  <c r="AI6" i="18"/>
  <c r="AJ6" i="18"/>
  <c r="AK6" i="18"/>
  <c r="AL6" i="18"/>
  <c r="AM6" i="18"/>
  <c r="AN6" i="18"/>
  <c r="AO6" i="18"/>
  <c r="AP6" i="18"/>
  <c r="AQ6" i="18"/>
  <c r="AR6" i="18"/>
  <c r="AS6" i="18"/>
  <c r="AT6" i="18"/>
  <c r="AU6" i="18"/>
  <c r="AV6" i="18"/>
  <c r="I7" i="18"/>
  <c r="J7" i="18"/>
  <c r="K7" i="18"/>
  <c r="L7" i="18"/>
  <c r="M7" i="18"/>
  <c r="N7" i="18"/>
  <c r="O7" i="18"/>
  <c r="P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E7" i="18"/>
  <c r="AF7" i="18"/>
  <c r="AG7" i="18"/>
  <c r="AH7" i="18"/>
  <c r="AI7" i="18"/>
  <c r="AJ7" i="18"/>
  <c r="AK7" i="18"/>
  <c r="AL7" i="18"/>
  <c r="AM7" i="18"/>
  <c r="AN7" i="18"/>
  <c r="AO7" i="18"/>
  <c r="AP7" i="18"/>
  <c r="AQ7" i="18"/>
  <c r="AR7" i="18"/>
  <c r="AS7" i="18"/>
  <c r="AT7" i="18"/>
  <c r="AU7" i="18"/>
  <c r="AV7" i="18"/>
  <c r="I8" i="18"/>
  <c r="J8" i="18"/>
  <c r="K8" i="18"/>
  <c r="L8" i="18"/>
  <c r="M8" i="18"/>
  <c r="N8" i="18"/>
  <c r="O8" i="18"/>
  <c r="P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E8" i="18"/>
  <c r="AF8" i="18"/>
  <c r="AG8" i="18"/>
  <c r="AH8" i="18"/>
  <c r="AI8" i="18"/>
  <c r="AJ8" i="18"/>
  <c r="AK8" i="18"/>
  <c r="AL8" i="18"/>
  <c r="AM8" i="18"/>
  <c r="AN8" i="18"/>
  <c r="AO8" i="18"/>
  <c r="AP8" i="18"/>
  <c r="AQ8" i="18"/>
  <c r="AR8" i="18"/>
  <c r="AS8" i="18"/>
  <c r="AT8" i="18"/>
  <c r="AU8" i="18"/>
  <c r="AV8" i="18"/>
  <c r="G5" i="18"/>
  <c r="B5" i="23" s="1"/>
  <c r="G6" i="18"/>
  <c r="G7" i="18"/>
  <c r="G8" i="18"/>
  <c r="H8" i="18"/>
  <c r="H7" i="18"/>
  <c r="H6" i="18"/>
  <c r="H5" i="18"/>
  <c r="G26" i="18"/>
  <c r="G19" i="18"/>
  <c r="G11" i="18"/>
  <c r="G12" i="18"/>
  <c r="G4" i="18"/>
  <c r="G32" i="18"/>
  <c r="G33" i="18"/>
  <c r="G34" i="18"/>
  <c r="G35" i="18"/>
  <c r="G36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AH3" i="18"/>
  <c r="AI3" i="18"/>
  <c r="AJ3" i="18"/>
  <c r="AK3" i="18"/>
  <c r="AL3" i="18"/>
  <c r="AM3" i="18"/>
  <c r="AN3" i="18"/>
  <c r="AO3" i="18"/>
  <c r="AP3" i="18"/>
  <c r="AQ3" i="18"/>
  <c r="AR3" i="18"/>
  <c r="AS3" i="18"/>
  <c r="AT3" i="18"/>
  <c r="AU3" i="18"/>
  <c r="AV3" i="18"/>
  <c r="K3" i="18"/>
  <c r="L3" i="18"/>
  <c r="M3" i="18"/>
  <c r="N3" i="18"/>
  <c r="J3" i="18"/>
  <c r="I3" i="18"/>
  <c r="G3" i="18"/>
  <c r="H3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AH2" i="18"/>
  <c r="AI2" i="18"/>
  <c r="AJ2" i="18"/>
  <c r="AK2" i="18"/>
  <c r="AL2" i="18"/>
  <c r="AM2" i="18"/>
  <c r="AN2" i="18"/>
  <c r="AO2" i="18"/>
  <c r="AP2" i="18"/>
  <c r="AQ2" i="18"/>
  <c r="AR2" i="18"/>
  <c r="AS2" i="18"/>
  <c r="AT2" i="18"/>
  <c r="AU2" i="18"/>
  <c r="AV2" i="18"/>
  <c r="H2" i="18"/>
  <c r="G2" i="18"/>
  <c r="H4" i="18"/>
  <c r="H3" i="7"/>
  <c r="H4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H2" i="7"/>
  <c r="I2" i="7"/>
  <c r="J2" i="7"/>
  <c r="B41" i="50"/>
  <c r="AQ41" i="50" s="1"/>
  <c r="N5" i="58" l="1"/>
  <c r="M4" i="58"/>
  <c r="M2" i="58"/>
  <c r="M3" i="58"/>
  <c r="M8" i="58"/>
  <c r="F5" i="42"/>
  <c r="E8" i="42"/>
  <c r="AO74" i="55" a="1"/>
  <c r="AO74" i="55" s="1"/>
  <c r="AN81" i="55"/>
  <c r="S86" i="55"/>
  <c r="S79" i="55" s="1"/>
  <c r="T79" i="55"/>
  <c r="U79" i="55"/>
  <c r="V79" i="55"/>
  <c r="W79" i="55"/>
  <c r="X79" i="55"/>
  <c r="AA79" i="55"/>
  <c r="AC79" i="55"/>
  <c r="Y79" i="55"/>
  <c r="Z79" i="55"/>
  <c r="AB79" i="55"/>
  <c r="AD79" i="55"/>
  <c r="AE79" i="55"/>
  <c r="H8" i="39"/>
  <c r="H3" i="39"/>
  <c r="H4" i="39"/>
  <c r="AG83" i="55"/>
  <c r="AH76" i="55" a="1"/>
  <c r="AH76" i="55" s="1"/>
  <c r="AH75" i="55" a="1"/>
  <c r="AH75" i="55" s="1"/>
  <c r="AL77" i="55" a="1"/>
  <c r="AL77" i="55" s="1"/>
  <c r="AK84" i="55"/>
  <c r="E4" i="39"/>
  <c r="E3" i="39"/>
  <c r="E8" i="39"/>
  <c r="G8" i="39"/>
  <c r="G3" i="39"/>
  <c r="G4" i="39"/>
  <c r="AL78" i="55" a="1"/>
  <c r="AL78" i="55" s="1"/>
  <c r="AL85" i="55" s="1"/>
  <c r="F2" i="41"/>
  <c r="BC4" i="15"/>
  <c r="BC5" i="15"/>
  <c r="BC6" i="15"/>
  <c r="BC7" i="15"/>
  <c r="BC8" i="15"/>
  <c r="BC9" i="15"/>
  <c r="BC10" i="15"/>
  <c r="BC11" i="15"/>
  <c r="BC3" i="15"/>
  <c r="BA5" i="15"/>
  <c r="BA4" i="15"/>
  <c r="H25" i="50"/>
  <c r="C25" i="50" s="1"/>
  <c r="D25" i="50" s="1"/>
  <c r="C36" i="50" s="1"/>
  <c r="C18" i="50"/>
  <c r="D20" i="50"/>
  <c r="H22" i="50"/>
  <c r="C22" i="50" s="1"/>
  <c r="D22" i="50" s="1"/>
  <c r="C35" i="50" s="1"/>
  <c r="H23" i="50"/>
  <c r="C23" i="50" s="1"/>
  <c r="D23" i="50" s="1"/>
  <c r="H24" i="50"/>
  <c r="C24" i="50" s="1"/>
  <c r="D24" i="50" s="1"/>
  <c r="D27" i="50"/>
  <c r="O41" i="50"/>
  <c r="Y41" i="50"/>
  <c r="AO41" i="50"/>
  <c r="B42" i="50"/>
  <c r="AQ42" i="50" s="1"/>
  <c r="B45" i="50"/>
  <c r="R45" i="50" s="1"/>
  <c r="C45" i="50"/>
  <c r="O45" i="50"/>
  <c r="AE45" i="50"/>
  <c r="AG45" i="50"/>
  <c r="AH45" i="50"/>
  <c r="B46" i="50"/>
  <c r="H3" i="50"/>
  <c r="H6" i="50"/>
  <c r="C6" i="50"/>
  <c r="AB4" i="47"/>
  <c r="AH4" i="47" s="1"/>
  <c r="AN4" i="47" s="1"/>
  <c r="AD4" i="47"/>
  <c r="AJ4" i="47" s="1"/>
  <c r="AP4" i="47" s="1"/>
  <c r="AE4" i="47"/>
  <c r="AK4" i="47" s="1"/>
  <c r="AQ4" i="47" s="1"/>
  <c r="AB5" i="47"/>
  <c r="AH5" i="47" s="1"/>
  <c r="AN5" i="47" s="1"/>
  <c r="AD5" i="47"/>
  <c r="AJ5" i="47" s="1"/>
  <c r="AP5" i="47" s="1"/>
  <c r="AE5" i="47"/>
  <c r="AK5" i="47" s="1"/>
  <c r="AQ5" i="47" s="1"/>
  <c r="AB6" i="47"/>
  <c r="AH6" i="47" s="1"/>
  <c r="AN6" i="47" s="1"/>
  <c r="AD6" i="47"/>
  <c r="AJ6" i="47" s="1"/>
  <c r="AP6" i="47" s="1"/>
  <c r="AE6" i="47"/>
  <c r="AK6" i="47" s="1"/>
  <c r="AQ6" i="47" s="1"/>
  <c r="AB7" i="47"/>
  <c r="AH7" i="47" s="1"/>
  <c r="AC7" i="47"/>
  <c r="AI7" i="47" s="1"/>
  <c r="AO7" i="47" s="1"/>
  <c r="AD7" i="47"/>
  <c r="AJ7" i="47" s="1"/>
  <c r="AP7" i="47" s="1"/>
  <c r="AE7" i="47"/>
  <c r="AK7" i="47" s="1"/>
  <c r="AQ7" i="47" s="1"/>
  <c r="AF7" i="47"/>
  <c r="AL7" i="47" s="1"/>
  <c r="AR7" i="47" s="1"/>
  <c r="AB8" i="47"/>
  <c r="AH8" i="47" s="1"/>
  <c r="AN8" i="47" s="1"/>
  <c r="AC8" i="47"/>
  <c r="AI8" i="47" s="1"/>
  <c r="AO8" i="47" s="1"/>
  <c r="AD8" i="47"/>
  <c r="AJ8" i="47" s="1"/>
  <c r="AP8" i="47" s="1"/>
  <c r="AE8" i="47"/>
  <c r="AK8" i="47" s="1"/>
  <c r="AQ8" i="47" s="1"/>
  <c r="AF8" i="47"/>
  <c r="AL8" i="47" s="1"/>
  <c r="AR8" i="47" s="1"/>
  <c r="AB9" i="47"/>
  <c r="AH9" i="47" s="1"/>
  <c r="AN9" i="47" s="1"/>
  <c r="AC9" i="47"/>
  <c r="AI9" i="47" s="1"/>
  <c r="AO9" i="47" s="1"/>
  <c r="AD9" i="47"/>
  <c r="AJ9" i="47" s="1"/>
  <c r="AP9" i="47" s="1"/>
  <c r="AE9" i="47"/>
  <c r="AK9" i="47" s="1"/>
  <c r="AQ9" i="47" s="1"/>
  <c r="AF9" i="47"/>
  <c r="AL9" i="47" s="1"/>
  <c r="AR9" i="47" s="1"/>
  <c r="AB10" i="47"/>
  <c r="AH10" i="47" s="1"/>
  <c r="AC10" i="47"/>
  <c r="AI10" i="47" s="1"/>
  <c r="AD10" i="47"/>
  <c r="AJ10" i="47" s="1"/>
  <c r="AP10" i="47" s="1"/>
  <c r="AE10" i="47"/>
  <c r="AK10" i="47" s="1"/>
  <c r="AQ10" i="47" s="1"/>
  <c r="AF10" i="47"/>
  <c r="AL10" i="47" s="1"/>
  <c r="AR10" i="47" s="1"/>
  <c r="AB11" i="47"/>
  <c r="AH11" i="47" s="1"/>
  <c r="AN11" i="47" s="1"/>
  <c r="AC11" i="47"/>
  <c r="AI11" i="47" s="1"/>
  <c r="AO11" i="47" s="1"/>
  <c r="AD11" i="47"/>
  <c r="AJ11" i="47" s="1"/>
  <c r="AP11" i="47" s="1"/>
  <c r="AE11" i="47"/>
  <c r="AK11" i="47" s="1"/>
  <c r="AQ11" i="47" s="1"/>
  <c r="AF11" i="47"/>
  <c r="AL11" i="47" s="1"/>
  <c r="AR11" i="47" s="1"/>
  <c r="AB12" i="47"/>
  <c r="AH12" i="47" s="1"/>
  <c r="AN12" i="47" s="1"/>
  <c r="AC12" i="47"/>
  <c r="AI12" i="47" s="1"/>
  <c r="AO12" i="47" s="1"/>
  <c r="AD12" i="47"/>
  <c r="AJ12" i="47" s="1"/>
  <c r="AP12" i="47" s="1"/>
  <c r="AE12" i="47"/>
  <c r="AK12" i="47" s="1"/>
  <c r="AQ12" i="47" s="1"/>
  <c r="AF12" i="47"/>
  <c r="AL12" i="47" s="1"/>
  <c r="AR12" i="47" s="1"/>
  <c r="AB13" i="47"/>
  <c r="AH13" i="47" s="1"/>
  <c r="AN13" i="47" s="1"/>
  <c r="AC13" i="47"/>
  <c r="AI13" i="47" s="1"/>
  <c r="AD13" i="47"/>
  <c r="AJ13" i="47" s="1"/>
  <c r="AE13" i="47"/>
  <c r="AK13" i="47" s="1"/>
  <c r="AQ13" i="47" s="1"/>
  <c r="AF13" i="47"/>
  <c r="AL13" i="47" s="1"/>
  <c r="AR13" i="47" s="1"/>
  <c r="AB14" i="47"/>
  <c r="AH14" i="47" s="1"/>
  <c r="AN14" i="47" s="1"/>
  <c r="AC14" i="47"/>
  <c r="AI14" i="47" s="1"/>
  <c r="AO14" i="47" s="1"/>
  <c r="AD14" i="47"/>
  <c r="AJ14" i="47" s="1"/>
  <c r="AP14" i="47" s="1"/>
  <c r="AE14" i="47"/>
  <c r="AK14" i="47" s="1"/>
  <c r="AQ14" i="47" s="1"/>
  <c r="AF14" i="47"/>
  <c r="AL14" i="47" s="1"/>
  <c r="AR14" i="47" s="1"/>
  <c r="AB15" i="47"/>
  <c r="AH15" i="47" s="1"/>
  <c r="AN15" i="47" s="1"/>
  <c r="AC15" i="47"/>
  <c r="AI15" i="47" s="1"/>
  <c r="AO15" i="47" s="1"/>
  <c r="AD15" i="47"/>
  <c r="AJ15" i="47" s="1"/>
  <c r="AP15" i="47" s="1"/>
  <c r="AE15" i="47"/>
  <c r="AK15" i="47" s="1"/>
  <c r="AQ15" i="47" s="1"/>
  <c r="AF15" i="47"/>
  <c r="AL15" i="47" s="1"/>
  <c r="AR15" i="47" s="1"/>
  <c r="AB16" i="47"/>
  <c r="AH16" i="47" s="1"/>
  <c r="AN16" i="47" s="1"/>
  <c r="AC16" i="47"/>
  <c r="AI16" i="47" s="1"/>
  <c r="AO16" i="47" s="1"/>
  <c r="AD16" i="47"/>
  <c r="AJ16" i="47" s="1"/>
  <c r="AE16" i="47"/>
  <c r="AK16" i="47" s="1"/>
  <c r="AF16" i="47"/>
  <c r="AL16" i="47" s="1"/>
  <c r="AR16" i="47" s="1"/>
  <c r="AB17" i="47"/>
  <c r="AH17" i="47" s="1"/>
  <c r="AN17" i="47" s="1"/>
  <c r="AC17" i="47"/>
  <c r="AI17" i="47" s="1"/>
  <c r="AO17" i="47" s="1"/>
  <c r="AD17" i="47"/>
  <c r="AJ17" i="47" s="1"/>
  <c r="AP17" i="47" s="1"/>
  <c r="AE17" i="47"/>
  <c r="AK17" i="47" s="1"/>
  <c r="AQ17" i="47" s="1"/>
  <c r="AF17" i="47"/>
  <c r="AL17" i="47" s="1"/>
  <c r="AR17" i="47" s="1"/>
  <c r="AB18" i="47"/>
  <c r="AH18" i="47" s="1"/>
  <c r="AN18" i="47" s="1"/>
  <c r="AC18" i="47"/>
  <c r="AI18" i="47" s="1"/>
  <c r="AO18" i="47" s="1"/>
  <c r="AD18" i="47"/>
  <c r="AJ18" i="47" s="1"/>
  <c r="AP18" i="47" s="1"/>
  <c r="AE18" i="47"/>
  <c r="AK18" i="47" s="1"/>
  <c r="AQ18" i="47" s="1"/>
  <c r="AF18" i="47"/>
  <c r="AL18" i="47" s="1"/>
  <c r="AR18" i="47" s="1"/>
  <c r="AB19" i="47"/>
  <c r="AH19" i="47" s="1"/>
  <c r="AN19" i="47" s="1"/>
  <c r="AC19" i="47"/>
  <c r="AI19" i="47" s="1"/>
  <c r="AO19" i="47" s="1"/>
  <c r="AD19" i="47"/>
  <c r="AJ19" i="47" s="1"/>
  <c r="AP19" i="47" s="1"/>
  <c r="AE19" i="47"/>
  <c r="AK19" i="47" s="1"/>
  <c r="AF19" i="47"/>
  <c r="AL19" i="47" s="1"/>
  <c r="AB20" i="47"/>
  <c r="AH20" i="47" s="1"/>
  <c r="AN20" i="47" s="1"/>
  <c r="AC20" i="47"/>
  <c r="AI20" i="47" s="1"/>
  <c r="AO20" i="47" s="1"/>
  <c r="AD20" i="47"/>
  <c r="AJ20" i="47" s="1"/>
  <c r="AP20" i="47" s="1"/>
  <c r="AE20" i="47"/>
  <c r="AK20" i="47" s="1"/>
  <c r="AQ20" i="47" s="1"/>
  <c r="AF20" i="47"/>
  <c r="AL20" i="47" s="1"/>
  <c r="AR20" i="47" s="1"/>
  <c r="AB21" i="47"/>
  <c r="AH21" i="47" s="1"/>
  <c r="AN21" i="47" s="1"/>
  <c r="AC21" i="47"/>
  <c r="AI21" i="47" s="1"/>
  <c r="AO21" i="47" s="1"/>
  <c r="AD21" i="47"/>
  <c r="AJ21" i="47" s="1"/>
  <c r="AP21" i="47" s="1"/>
  <c r="AE21" i="47"/>
  <c r="AK21" i="47" s="1"/>
  <c r="AQ21" i="47" s="1"/>
  <c r="AF21" i="47"/>
  <c r="AL21" i="47" s="1"/>
  <c r="AR21" i="47" s="1"/>
  <c r="AB22" i="47"/>
  <c r="AH22" i="47" s="1"/>
  <c r="AN22" i="47" s="1"/>
  <c r="AC22" i="47"/>
  <c r="AI22" i="47" s="1"/>
  <c r="AO22" i="47" s="1"/>
  <c r="AD22" i="47"/>
  <c r="AJ22" i="47" s="1"/>
  <c r="AP22" i="47" s="1"/>
  <c r="AE22" i="47"/>
  <c r="AK22" i="47" s="1"/>
  <c r="AQ22" i="47" s="1"/>
  <c r="AF22" i="47"/>
  <c r="AL22" i="47" s="1"/>
  <c r="AB23" i="47"/>
  <c r="AH23" i="47" s="1"/>
  <c r="AC23" i="47"/>
  <c r="AI23" i="47" s="1"/>
  <c r="AO23" i="47" s="1"/>
  <c r="AD23" i="47"/>
  <c r="AJ23" i="47" s="1"/>
  <c r="AP23" i="47" s="1"/>
  <c r="AE23" i="47"/>
  <c r="AK23" i="47" s="1"/>
  <c r="AQ23" i="47" s="1"/>
  <c r="AF23" i="47"/>
  <c r="AL23" i="47" s="1"/>
  <c r="AR23" i="47" s="1"/>
  <c r="AB24" i="47"/>
  <c r="AH24" i="47" s="1"/>
  <c r="AN24" i="47" s="1"/>
  <c r="AC24" i="47"/>
  <c r="AI24" i="47" s="1"/>
  <c r="AO24" i="47" s="1"/>
  <c r="AD24" i="47"/>
  <c r="AJ24" i="47" s="1"/>
  <c r="AP24" i="47" s="1"/>
  <c r="AE24" i="47"/>
  <c r="AK24" i="47" s="1"/>
  <c r="AQ24" i="47" s="1"/>
  <c r="AF24" i="47"/>
  <c r="AL24" i="47" s="1"/>
  <c r="AR24" i="47" s="1"/>
  <c r="AB25" i="47"/>
  <c r="AH25" i="47" s="1"/>
  <c r="AN25" i="47" s="1"/>
  <c r="AC25" i="47"/>
  <c r="AI25" i="47" s="1"/>
  <c r="AO25" i="47" s="1"/>
  <c r="AD25" i="47"/>
  <c r="AJ25" i="47" s="1"/>
  <c r="AP25" i="47" s="1"/>
  <c r="AE25" i="47"/>
  <c r="AK25" i="47" s="1"/>
  <c r="AQ25" i="47" s="1"/>
  <c r="AF25" i="47"/>
  <c r="AL25" i="47" s="1"/>
  <c r="AR25" i="47" s="1"/>
  <c r="AB26" i="47"/>
  <c r="AH26" i="47" s="1"/>
  <c r="AC26" i="47"/>
  <c r="AI26" i="47" s="1"/>
  <c r="AD26" i="47"/>
  <c r="AJ26" i="47" s="1"/>
  <c r="AP26" i="47" s="1"/>
  <c r="AE26" i="47"/>
  <c r="AK26" i="47" s="1"/>
  <c r="AQ26" i="47" s="1"/>
  <c r="AF26" i="47"/>
  <c r="AL26" i="47" s="1"/>
  <c r="AR26" i="47" s="1"/>
  <c r="AB27" i="47"/>
  <c r="AH27" i="47" s="1"/>
  <c r="AN27" i="47" s="1"/>
  <c r="AC27" i="47"/>
  <c r="AI27" i="47" s="1"/>
  <c r="AO27" i="47" s="1"/>
  <c r="AD27" i="47"/>
  <c r="AJ27" i="47" s="1"/>
  <c r="AP27" i="47" s="1"/>
  <c r="AE27" i="47"/>
  <c r="AK27" i="47" s="1"/>
  <c r="AQ27" i="47" s="1"/>
  <c r="AF27" i="47"/>
  <c r="AL27" i="47" s="1"/>
  <c r="AR27" i="47" s="1"/>
  <c r="AB28" i="47"/>
  <c r="AH28" i="47" s="1"/>
  <c r="AN28" i="47" s="1"/>
  <c r="AC28" i="47"/>
  <c r="AI28" i="47" s="1"/>
  <c r="AO28" i="47" s="1"/>
  <c r="AD28" i="47"/>
  <c r="AJ28" i="47" s="1"/>
  <c r="AP28" i="47" s="1"/>
  <c r="AE28" i="47"/>
  <c r="AK28" i="47" s="1"/>
  <c r="AQ28" i="47" s="1"/>
  <c r="AF28" i="47"/>
  <c r="AL28" i="47" s="1"/>
  <c r="AR28" i="47" s="1"/>
  <c r="AB29" i="47"/>
  <c r="AH29" i="47" s="1"/>
  <c r="AN29" i="47" s="1"/>
  <c r="AC29" i="47"/>
  <c r="AI29" i="47" s="1"/>
  <c r="AD29" i="47"/>
  <c r="AJ29" i="47" s="1"/>
  <c r="AE29" i="47"/>
  <c r="AK29" i="47" s="1"/>
  <c r="AQ29" i="47" s="1"/>
  <c r="AF29" i="47"/>
  <c r="AL29" i="47" s="1"/>
  <c r="AR29" i="47" s="1"/>
  <c r="AB30" i="47"/>
  <c r="AH30" i="47" s="1"/>
  <c r="AN30" i="47" s="1"/>
  <c r="AC30" i="47"/>
  <c r="AI30" i="47" s="1"/>
  <c r="AO30" i="47" s="1"/>
  <c r="AD30" i="47"/>
  <c r="AJ30" i="47" s="1"/>
  <c r="AP30" i="47" s="1"/>
  <c r="AE30" i="47"/>
  <c r="AK30" i="47" s="1"/>
  <c r="AQ30" i="47" s="1"/>
  <c r="AF30" i="47"/>
  <c r="AL30" i="47" s="1"/>
  <c r="AR30" i="47" s="1"/>
  <c r="AB31" i="47"/>
  <c r="AH31" i="47" s="1"/>
  <c r="AN31" i="47" s="1"/>
  <c r="AC31" i="47"/>
  <c r="AI31" i="47" s="1"/>
  <c r="AO31" i="47" s="1"/>
  <c r="AD31" i="47"/>
  <c r="AJ31" i="47" s="1"/>
  <c r="AP31" i="47" s="1"/>
  <c r="AE31" i="47"/>
  <c r="AK31" i="47" s="1"/>
  <c r="AQ31" i="47" s="1"/>
  <c r="AF31" i="47"/>
  <c r="AL31" i="47" s="1"/>
  <c r="AR31" i="47" s="1"/>
  <c r="AB32" i="47"/>
  <c r="AH32" i="47" s="1"/>
  <c r="AN32" i="47" s="1"/>
  <c r="AC32" i="47"/>
  <c r="AI32" i="47" s="1"/>
  <c r="AO32" i="47" s="1"/>
  <c r="AD32" i="47"/>
  <c r="AJ32" i="47" s="1"/>
  <c r="AE32" i="47"/>
  <c r="AK32" i="47" s="1"/>
  <c r="AF32" i="47"/>
  <c r="AL32" i="47" s="1"/>
  <c r="AR32" i="47" s="1"/>
  <c r="AB33" i="47"/>
  <c r="AH33" i="47" s="1"/>
  <c r="AN33" i="47" s="1"/>
  <c r="AC33" i="47"/>
  <c r="AI33" i="47" s="1"/>
  <c r="AO33" i="47" s="1"/>
  <c r="AD33" i="47"/>
  <c r="AJ33" i="47" s="1"/>
  <c r="AP33" i="47" s="1"/>
  <c r="AE33" i="47"/>
  <c r="AK33" i="47" s="1"/>
  <c r="AQ33" i="47" s="1"/>
  <c r="AF33" i="47"/>
  <c r="AL33" i="47" s="1"/>
  <c r="AR33" i="47" s="1"/>
  <c r="AB34" i="47"/>
  <c r="AH34" i="47" s="1"/>
  <c r="AN34" i="47" s="1"/>
  <c r="AC34" i="47"/>
  <c r="AI34" i="47" s="1"/>
  <c r="AO34" i="47" s="1"/>
  <c r="AD34" i="47"/>
  <c r="AJ34" i="47" s="1"/>
  <c r="AP34" i="47" s="1"/>
  <c r="AE34" i="47"/>
  <c r="AK34" i="47" s="1"/>
  <c r="AQ34" i="47" s="1"/>
  <c r="AF34" i="47"/>
  <c r="AL34" i="47" s="1"/>
  <c r="AR34" i="47" s="1"/>
  <c r="AB35" i="47"/>
  <c r="AH35" i="47" s="1"/>
  <c r="AN35" i="47" s="1"/>
  <c r="AC35" i="47"/>
  <c r="AI35" i="47" s="1"/>
  <c r="AO35" i="47" s="1"/>
  <c r="AD35" i="47"/>
  <c r="AJ35" i="47" s="1"/>
  <c r="AP35" i="47" s="1"/>
  <c r="AE35" i="47"/>
  <c r="AK35" i="47" s="1"/>
  <c r="AF35" i="47"/>
  <c r="AL35" i="47" s="1"/>
  <c r="AB36" i="47"/>
  <c r="AH36" i="47" s="1"/>
  <c r="AN36" i="47" s="1"/>
  <c r="AC36" i="47"/>
  <c r="AI36" i="47" s="1"/>
  <c r="AO36" i="47" s="1"/>
  <c r="AD36" i="47"/>
  <c r="AJ36" i="47" s="1"/>
  <c r="AP36" i="47" s="1"/>
  <c r="AE36" i="47"/>
  <c r="AK36" i="47" s="1"/>
  <c r="AQ36" i="47" s="1"/>
  <c r="AF36" i="47"/>
  <c r="AL36" i="47" s="1"/>
  <c r="AR36" i="47" s="1"/>
  <c r="AB37" i="47"/>
  <c r="AH37" i="47" s="1"/>
  <c r="AN37" i="47" s="1"/>
  <c r="AC37" i="47"/>
  <c r="AI37" i="47" s="1"/>
  <c r="AO37" i="47" s="1"/>
  <c r="AD37" i="47"/>
  <c r="AJ37" i="47" s="1"/>
  <c r="AP37" i="47" s="1"/>
  <c r="AE37" i="47"/>
  <c r="AK37" i="47" s="1"/>
  <c r="AQ37" i="47" s="1"/>
  <c r="AF37" i="47"/>
  <c r="AL37" i="47" s="1"/>
  <c r="AR37" i="47" s="1"/>
  <c r="AB38" i="47"/>
  <c r="AH38" i="47" s="1"/>
  <c r="AN38" i="47" s="1"/>
  <c r="AC38" i="47"/>
  <c r="AI38" i="47" s="1"/>
  <c r="AO38" i="47" s="1"/>
  <c r="AD38" i="47"/>
  <c r="AJ38" i="47" s="1"/>
  <c r="AP38" i="47" s="1"/>
  <c r="AE38" i="47"/>
  <c r="AK38" i="47" s="1"/>
  <c r="AQ38" i="47" s="1"/>
  <c r="AF38" i="47"/>
  <c r="AL38" i="47" s="1"/>
  <c r="AB39" i="47"/>
  <c r="AH39" i="47" s="1"/>
  <c r="AC39" i="47"/>
  <c r="AI39" i="47" s="1"/>
  <c r="AO39" i="47" s="1"/>
  <c r="AD39" i="47"/>
  <c r="AJ39" i="47" s="1"/>
  <c r="AP39" i="47" s="1"/>
  <c r="AE39" i="47"/>
  <c r="AK39" i="47" s="1"/>
  <c r="AQ39" i="47" s="1"/>
  <c r="AF39" i="47"/>
  <c r="AL39" i="47" s="1"/>
  <c r="AR39" i="47" s="1"/>
  <c r="AB40" i="47"/>
  <c r="AH40" i="47" s="1"/>
  <c r="AN40" i="47" s="1"/>
  <c r="AC40" i="47"/>
  <c r="AI40" i="47" s="1"/>
  <c r="AO40" i="47" s="1"/>
  <c r="AD40" i="47"/>
  <c r="AJ40" i="47" s="1"/>
  <c r="AP40" i="47" s="1"/>
  <c r="AE40" i="47"/>
  <c r="AK40" i="47" s="1"/>
  <c r="AQ40" i="47" s="1"/>
  <c r="AF40" i="47"/>
  <c r="AL40" i="47" s="1"/>
  <c r="AR40" i="47" s="1"/>
  <c r="AB41" i="47"/>
  <c r="AH41" i="47" s="1"/>
  <c r="AN41" i="47" s="1"/>
  <c r="AC41" i="47"/>
  <c r="AI41" i="47" s="1"/>
  <c r="AO41" i="47" s="1"/>
  <c r="AD41" i="47"/>
  <c r="AJ41" i="47" s="1"/>
  <c r="AP41" i="47" s="1"/>
  <c r="AE41" i="47"/>
  <c r="AK41" i="47" s="1"/>
  <c r="AQ41" i="47" s="1"/>
  <c r="AF41" i="47"/>
  <c r="AL41" i="47" s="1"/>
  <c r="AR41" i="47" s="1"/>
  <c r="AB42" i="47"/>
  <c r="AH42" i="47" s="1"/>
  <c r="AC42" i="47"/>
  <c r="AI42" i="47" s="1"/>
  <c r="AD42" i="47"/>
  <c r="AJ42" i="47" s="1"/>
  <c r="AP42" i="47" s="1"/>
  <c r="AE42" i="47"/>
  <c r="AK42" i="47" s="1"/>
  <c r="AQ42" i="47" s="1"/>
  <c r="AF42" i="47"/>
  <c r="AL42" i="47" s="1"/>
  <c r="AR42" i="47" s="1"/>
  <c r="AB43" i="47"/>
  <c r="AH43" i="47" s="1"/>
  <c r="AN43" i="47" s="1"/>
  <c r="AC43" i="47"/>
  <c r="AI43" i="47" s="1"/>
  <c r="AO43" i="47" s="1"/>
  <c r="AD43" i="47"/>
  <c r="AJ43" i="47" s="1"/>
  <c r="AP43" i="47" s="1"/>
  <c r="AE43" i="47"/>
  <c r="AK43" i="47" s="1"/>
  <c r="AQ43" i="47" s="1"/>
  <c r="AF43" i="47"/>
  <c r="AL43" i="47" s="1"/>
  <c r="AR43" i="47" s="1"/>
  <c r="AB44" i="47"/>
  <c r="AH44" i="47" s="1"/>
  <c r="AN44" i="47" s="1"/>
  <c r="AC44" i="47"/>
  <c r="AI44" i="47" s="1"/>
  <c r="AO44" i="47" s="1"/>
  <c r="AD44" i="47"/>
  <c r="AJ44" i="47" s="1"/>
  <c r="AP44" i="47" s="1"/>
  <c r="AE44" i="47"/>
  <c r="AK44" i="47" s="1"/>
  <c r="AQ44" i="47" s="1"/>
  <c r="AF44" i="47"/>
  <c r="AL44" i="47" s="1"/>
  <c r="AR44" i="47" s="1"/>
  <c r="AB45" i="47"/>
  <c r="AH45" i="47" s="1"/>
  <c r="AN45" i="47" s="1"/>
  <c r="AC45" i="47"/>
  <c r="AI45" i="47" s="1"/>
  <c r="AD45" i="47"/>
  <c r="AJ45" i="47" s="1"/>
  <c r="AE45" i="47"/>
  <c r="AK45" i="47" s="1"/>
  <c r="AQ45" i="47" s="1"/>
  <c r="AF45" i="47"/>
  <c r="AL45" i="47" s="1"/>
  <c r="AR45" i="47" s="1"/>
  <c r="AB46" i="47"/>
  <c r="AH46" i="47" s="1"/>
  <c r="AN46" i="47" s="1"/>
  <c r="AC46" i="47"/>
  <c r="AI46" i="47" s="1"/>
  <c r="AO46" i="47" s="1"/>
  <c r="AD46" i="47"/>
  <c r="AJ46" i="47" s="1"/>
  <c r="AP46" i="47" s="1"/>
  <c r="AE46" i="47"/>
  <c r="AK46" i="47" s="1"/>
  <c r="AQ46" i="47" s="1"/>
  <c r="AF46" i="47"/>
  <c r="AL46" i="47" s="1"/>
  <c r="AR46" i="47" s="1"/>
  <c r="AB47" i="47"/>
  <c r="AH47" i="47" s="1"/>
  <c r="AN47" i="47" s="1"/>
  <c r="AC47" i="47"/>
  <c r="AI47" i="47" s="1"/>
  <c r="AO47" i="47" s="1"/>
  <c r="AD47" i="47"/>
  <c r="AJ47" i="47" s="1"/>
  <c r="AP47" i="47" s="1"/>
  <c r="AE47" i="47"/>
  <c r="AK47" i="47" s="1"/>
  <c r="AQ47" i="47" s="1"/>
  <c r="AF47" i="47"/>
  <c r="AL47" i="47" s="1"/>
  <c r="AR47" i="47" s="1"/>
  <c r="AB48" i="47"/>
  <c r="AH48" i="47" s="1"/>
  <c r="AN48" i="47" s="1"/>
  <c r="AC48" i="47"/>
  <c r="AI48" i="47" s="1"/>
  <c r="AO48" i="47" s="1"/>
  <c r="AD48" i="47"/>
  <c r="AJ48" i="47" s="1"/>
  <c r="AE48" i="47"/>
  <c r="AK48" i="47" s="1"/>
  <c r="AF48" i="47"/>
  <c r="AL48" i="47" s="1"/>
  <c r="AR48" i="47" s="1"/>
  <c r="AB49" i="47"/>
  <c r="AH49" i="47" s="1"/>
  <c r="AN49" i="47" s="1"/>
  <c r="AC49" i="47"/>
  <c r="AI49" i="47" s="1"/>
  <c r="AO49" i="47" s="1"/>
  <c r="AD49" i="47"/>
  <c r="AJ49" i="47" s="1"/>
  <c r="AP49" i="47" s="1"/>
  <c r="AE49" i="47"/>
  <c r="AK49" i="47" s="1"/>
  <c r="AQ49" i="47" s="1"/>
  <c r="AF49" i="47"/>
  <c r="AL49" i="47" s="1"/>
  <c r="AR49" i="47" s="1"/>
  <c r="AB50" i="47"/>
  <c r="AH50" i="47" s="1"/>
  <c r="AN50" i="47" s="1"/>
  <c r="AC50" i="47"/>
  <c r="AI50" i="47" s="1"/>
  <c r="AO50" i="47" s="1"/>
  <c r="AD50" i="47"/>
  <c r="AJ50" i="47" s="1"/>
  <c r="AP50" i="47" s="1"/>
  <c r="AE50" i="47"/>
  <c r="AK50" i="47" s="1"/>
  <c r="AQ50" i="47" s="1"/>
  <c r="AF50" i="47"/>
  <c r="AL50" i="47" s="1"/>
  <c r="AR50" i="47" s="1"/>
  <c r="AB51" i="47"/>
  <c r="AH51" i="47" s="1"/>
  <c r="AN51" i="47" s="1"/>
  <c r="AC51" i="47"/>
  <c r="AI51" i="47" s="1"/>
  <c r="AO51" i="47" s="1"/>
  <c r="AD51" i="47"/>
  <c r="AJ51" i="47" s="1"/>
  <c r="AP51" i="47" s="1"/>
  <c r="AE51" i="47"/>
  <c r="AK51" i="47" s="1"/>
  <c r="AF51" i="47"/>
  <c r="AL51" i="47" s="1"/>
  <c r="AB52" i="47"/>
  <c r="AH52" i="47" s="1"/>
  <c r="AN52" i="47" s="1"/>
  <c r="AC52" i="47"/>
  <c r="AI52" i="47" s="1"/>
  <c r="AO52" i="47" s="1"/>
  <c r="AD52" i="47"/>
  <c r="AJ52" i="47" s="1"/>
  <c r="AP52" i="47" s="1"/>
  <c r="AE52" i="47"/>
  <c r="AK52" i="47" s="1"/>
  <c r="AQ52" i="47" s="1"/>
  <c r="AF52" i="47"/>
  <c r="AL52" i="47" s="1"/>
  <c r="AR52" i="47" s="1"/>
  <c r="AB53" i="47"/>
  <c r="AH53" i="47" s="1"/>
  <c r="AN53" i="47" s="1"/>
  <c r="AC53" i="47"/>
  <c r="AI53" i="47" s="1"/>
  <c r="AO53" i="47" s="1"/>
  <c r="AD53" i="47"/>
  <c r="AJ53" i="47" s="1"/>
  <c r="AP53" i="47" s="1"/>
  <c r="AE53" i="47"/>
  <c r="AK53" i="47" s="1"/>
  <c r="AQ53" i="47" s="1"/>
  <c r="AF53" i="47"/>
  <c r="AL53" i="47" s="1"/>
  <c r="AR53" i="47" s="1"/>
  <c r="AB54" i="47"/>
  <c r="AH54" i="47" s="1"/>
  <c r="AN54" i="47" s="1"/>
  <c r="AC54" i="47"/>
  <c r="AI54" i="47" s="1"/>
  <c r="AO54" i="47" s="1"/>
  <c r="AD54" i="47"/>
  <c r="AJ54" i="47" s="1"/>
  <c r="AP54" i="47" s="1"/>
  <c r="AE54" i="47"/>
  <c r="AK54" i="47" s="1"/>
  <c r="AQ54" i="47" s="1"/>
  <c r="AF54" i="47"/>
  <c r="AL54" i="47" s="1"/>
  <c r="AB55" i="47"/>
  <c r="AH55" i="47" s="1"/>
  <c r="AN55" i="47" s="1"/>
  <c r="AC55" i="47"/>
  <c r="AI55" i="47" s="1"/>
  <c r="AO55" i="47" s="1"/>
  <c r="AD55" i="47"/>
  <c r="AJ55" i="47" s="1"/>
  <c r="AP55" i="47" s="1"/>
  <c r="AE55" i="47"/>
  <c r="AK55" i="47" s="1"/>
  <c r="AQ55" i="47" s="1"/>
  <c r="AF55" i="47"/>
  <c r="AL55" i="47" s="1"/>
  <c r="AR55" i="47" s="1"/>
  <c r="AB56" i="47"/>
  <c r="AH56" i="47" s="1"/>
  <c r="AN56" i="47" s="1"/>
  <c r="AC56" i="47"/>
  <c r="AI56" i="47" s="1"/>
  <c r="AO56" i="47" s="1"/>
  <c r="AD56" i="47"/>
  <c r="AJ56" i="47" s="1"/>
  <c r="AP56" i="47" s="1"/>
  <c r="AE56" i="47"/>
  <c r="AK56" i="47" s="1"/>
  <c r="AQ56" i="47" s="1"/>
  <c r="AF56" i="47"/>
  <c r="AL56" i="47" s="1"/>
  <c r="AR56" i="47" s="1"/>
  <c r="AB57" i="47"/>
  <c r="AH57" i="47" s="1"/>
  <c r="AN57" i="47" s="1"/>
  <c r="AC57" i="47"/>
  <c r="AI57" i="47" s="1"/>
  <c r="AO57" i="47" s="1"/>
  <c r="AD57" i="47"/>
  <c r="AJ57" i="47" s="1"/>
  <c r="AP57" i="47" s="1"/>
  <c r="AE57" i="47"/>
  <c r="AK57" i="47" s="1"/>
  <c r="AQ57" i="47" s="1"/>
  <c r="AF57" i="47"/>
  <c r="AL57" i="47" s="1"/>
  <c r="AR57" i="47" s="1"/>
  <c r="AB58" i="47"/>
  <c r="AH58" i="47" s="1"/>
  <c r="AC58" i="47"/>
  <c r="AI58" i="47" s="1"/>
  <c r="AD58" i="47"/>
  <c r="AJ58" i="47" s="1"/>
  <c r="AP58" i="47" s="1"/>
  <c r="AE58" i="47"/>
  <c r="AK58" i="47" s="1"/>
  <c r="AQ58" i="47" s="1"/>
  <c r="AF58" i="47"/>
  <c r="AL58" i="47" s="1"/>
  <c r="AR58" i="47" s="1"/>
  <c r="AB59" i="47"/>
  <c r="AH59" i="47" s="1"/>
  <c r="AN59" i="47" s="1"/>
  <c r="AC59" i="47"/>
  <c r="AI59" i="47" s="1"/>
  <c r="AO59" i="47" s="1"/>
  <c r="AD59" i="47"/>
  <c r="AJ59" i="47" s="1"/>
  <c r="AP59" i="47" s="1"/>
  <c r="AE59" i="47"/>
  <c r="AK59" i="47" s="1"/>
  <c r="AQ59" i="47" s="1"/>
  <c r="AF59" i="47"/>
  <c r="AL59" i="47" s="1"/>
  <c r="AR59" i="47" s="1"/>
  <c r="AB60" i="47"/>
  <c r="AH60" i="47" s="1"/>
  <c r="AN60" i="47" s="1"/>
  <c r="AC60" i="47"/>
  <c r="AI60" i="47" s="1"/>
  <c r="AO60" i="47" s="1"/>
  <c r="AD60" i="47"/>
  <c r="AJ60" i="47" s="1"/>
  <c r="AP60" i="47" s="1"/>
  <c r="AE60" i="47"/>
  <c r="AK60" i="47" s="1"/>
  <c r="AQ60" i="47" s="1"/>
  <c r="AF60" i="47"/>
  <c r="AL60" i="47" s="1"/>
  <c r="AR60" i="47" s="1"/>
  <c r="AB61" i="47"/>
  <c r="AH61" i="47" s="1"/>
  <c r="AN61" i="47" s="1"/>
  <c r="AC61" i="47"/>
  <c r="AI61" i="47" s="1"/>
  <c r="AD61" i="47"/>
  <c r="AJ61" i="47" s="1"/>
  <c r="AE61" i="47"/>
  <c r="AK61" i="47" s="1"/>
  <c r="AF61" i="47"/>
  <c r="AL61" i="47" s="1"/>
  <c r="AR61" i="47" s="1"/>
  <c r="AB62" i="47"/>
  <c r="AH62" i="47" s="1"/>
  <c r="AN62" i="47" s="1"/>
  <c r="AC62" i="47"/>
  <c r="AI62" i="47" s="1"/>
  <c r="AO62" i="47" s="1"/>
  <c r="AD62" i="47"/>
  <c r="AJ62" i="47" s="1"/>
  <c r="AP62" i="47" s="1"/>
  <c r="AE62" i="47"/>
  <c r="AK62" i="47" s="1"/>
  <c r="AQ62" i="47" s="1"/>
  <c r="AF62" i="47"/>
  <c r="AL62" i="47" s="1"/>
  <c r="AR62" i="47" s="1"/>
  <c r="AE3" i="47"/>
  <c r="AK3" i="47" s="1"/>
  <c r="AQ3" i="47" s="1"/>
  <c r="AD3" i="47"/>
  <c r="AJ3" i="47" s="1"/>
  <c r="AP3" i="47" s="1"/>
  <c r="AB3" i="47"/>
  <c r="AH3" i="47" s="1"/>
  <c r="AN3" i="47" s="1"/>
  <c r="F10" i="50"/>
  <c r="F34" i="51"/>
  <c r="E34" i="51"/>
  <c r="F33" i="51"/>
  <c r="B6" i="50" s="1"/>
  <c r="E33" i="51"/>
  <c r="F32" i="51"/>
  <c r="E32" i="51"/>
  <c r="F31" i="51"/>
  <c r="C3" i="50" s="1"/>
  <c r="E31" i="51"/>
  <c r="F30" i="51"/>
  <c r="E30" i="51"/>
  <c r="F29" i="51"/>
  <c r="E29" i="51"/>
  <c r="F28" i="51"/>
  <c r="E28" i="51"/>
  <c r="F27" i="51"/>
  <c r="G3" i="50" s="1"/>
  <c r="E27" i="51"/>
  <c r="F26" i="51"/>
  <c r="E26" i="51"/>
  <c r="F25" i="51"/>
  <c r="E25" i="51"/>
  <c r="F24" i="51"/>
  <c r="E24" i="51"/>
  <c r="F23" i="51"/>
  <c r="E23" i="51"/>
  <c r="F22" i="51"/>
  <c r="E22" i="51"/>
  <c r="F21" i="51"/>
  <c r="E21" i="51"/>
  <c r="F20" i="51"/>
  <c r="E20" i="51"/>
  <c r="F19" i="51"/>
  <c r="E3" i="50" s="1"/>
  <c r="E19" i="51"/>
  <c r="F18" i="51"/>
  <c r="E18" i="51"/>
  <c r="F17" i="51"/>
  <c r="D3" i="50" s="1"/>
  <c r="E17" i="51"/>
  <c r="F16" i="51"/>
  <c r="E16" i="51"/>
  <c r="F14" i="51"/>
  <c r="E14" i="51"/>
  <c r="F13" i="51"/>
  <c r="E13" i="51"/>
  <c r="F12" i="51"/>
  <c r="E12" i="51"/>
  <c r="F11" i="51"/>
  <c r="E11" i="51"/>
  <c r="F10" i="51"/>
  <c r="E10" i="51"/>
  <c r="F9" i="51"/>
  <c r="E9" i="51"/>
  <c r="F8" i="51"/>
  <c r="E8" i="51"/>
  <c r="F7" i="51"/>
  <c r="E7" i="51"/>
  <c r="F6" i="51"/>
  <c r="E6" i="51"/>
  <c r="F5" i="51"/>
  <c r="E5" i="51"/>
  <c r="F4" i="51"/>
  <c r="E4" i="51"/>
  <c r="Z135" i="47"/>
  <c r="P135" i="47"/>
  <c r="O135" i="47" a="1"/>
  <c r="O135" i="47"/>
  <c r="D135" i="47"/>
  <c r="Z134" i="47"/>
  <c r="P134" i="47"/>
  <c r="O134" i="47" a="1"/>
  <c r="O134" i="47"/>
  <c r="D134" i="47"/>
  <c r="Z133" i="47"/>
  <c r="P133" i="47"/>
  <c r="O133" i="47" a="1"/>
  <c r="O133" i="47"/>
  <c r="D133" i="47"/>
  <c r="Z132" i="47"/>
  <c r="P132" i="47"/>
  <c r="O132" i="47" a="1"/>
  <c r="O132" i="47"/>
  <c r="D132" i="47"/>
  <c r="Z131" i="47"/>
  <c r="P131" i="47"/>
  <c r="O131" i="47" a="1"/>
  <c r="O131" i="47"/>
  <c r="D131" i="47"/>
  <c r="Z130" i="47"/>
  <c r="P130" i="47"/>
  <c r="O130" i="47" a="1"/>
  <c r="O130" i="47"/>
  <c r="D130" i="47"/>
  <c r="Z129" i="47"/>
  <c r="P129" i="47"/>
  <c r="O129" i="47" a="1"/>
  <c r="O129" i="47"/>
  <c r="D129" i="47"/>
  <c r="Z128" i="47"/>
  <c r="P128" i="47"/>
  <c r="O128" i="47" a="1"/>
  <c r="O128" i="47"/>
  <c r="D128" i="47"/>
  <c r="Z127" i="47"/>
  <c r="P127" i="47"/>
  <c r="O127" i="47" a="1"/>
  <c r="O127" i="47"/>
  <c r="D127" i="47"/>
  <c r="Z126" i="47"/>
  <c r="P126" i="47"/>
  <c r="O126" i="47" a="1"/>
  <c r="O126" i="47"/>
  <c r="D126" i="47"/>
  <c r="Z125" i="47"/>
  <c r="P125" i="47"/>
  <c r="O125" i="47" a="1"/>
  <c r="O125" i="47"/>
  <c r="D125" i="47"/>
  <c r="Z124" i="47"/>
  <c r="P124" i="47"/>
  <c r="O124" i="47" a="1"/>
  <c r="O124" i="47"/>
  <c r="D124" i="47"/>
  <c r="Z123" i="47"/>
  <c r="P123" i="47"/>
  <c r="O123" i="47" a="1"/>
  <c r="O123" i="47"/>
  <c r="D123" i="47"/>
  <c r="Z122" i="47"/>
  <c r="P122" i="47"/>
  <c r="O122" i="47" a="1"/>
  <c r="O122" i="47"/>
  <c r="D122" i="47"/>
  <c r="Z121" i="47"/>
  <c r="P121" i="47"/>
  <c r="O121" i="47" a="1"/>
  <c r="O121" i="47"/>
  <c r="D121" i="47"/>
  <c r="Z120" i="47"/>
  <c r="P120" i="47"/>
  <c r="O120" i="47" a="1"/>
  <c r="O120" i="47"/>
  <c r="D120" i="47"/>
  <c r="Z119" i="47"/>
  <c r="P119" i="47"/>
  <c r="O119" i="47" a="1"/>
  <c r="O119" i="47"/>
  <c r="D119" i="47"/>
  <c r="Z118" i="47"/>
  <c r="P118" i="47"/>
  <c r="O118" i="47" a="1"/>
  <c r="O118" i="47"/>
  <c r="D118" i="47"/>
  <c r="Z117" i="47"/>
  <c r="P117" i="47"/>
  <c r="O117" i="47" a="1"/>
  <c r="O117" i="47"/>
  <c r="D117" i="47"/>
  <c r="Z116" i="47"/>
  <c r="P116" i="47"/>
  <c r="O116" i="47" a="1"/>
  <c r="O116" i="47"/>
  <c r="D116" i="47"/>
  <c r="Z115" i="47"/>
  <c r="P115" i="47"/>
  <c r="O115" i="47" a="1"/>
  <c r="O115" i="47"/>
  <c r="D115" i="47"/>
  <c r="Z114" i="47"/>
  <c r="P114" i="47"/>
  <c r="O114" i="47" a="1"/>
  <c r="O114" i="47"/>
  <c r="D114" i="47"/>
  <c r="Z113" i="47"/>
  <c r="P113" i="47"/>
  <c r="O113" i="47" a="1"/>
  <c r="O113" i="47"/>
  <c r="D113" i="47"/>
  <c r="Z112" i="47"/>
  <c r="P112" i="47"/>
  <c r="O112" i="47" a="1"/>
  <c r="O112" i="47"/>
  <c r="D112" i="47"/>
  <c r="Z111" i="47"/>
  <c r="P111" i="47"/>
  <c r="O111" i="47" a="1"/>
  <c r="O111" i="47"/>
  <c r="D111" i="47"/>
  <c r="Z110" i="47"/>
  <c r="P110" i="47"/>
  <c r="O110" i="47" a="1"/>
  <c r="O110" i="47"/>
  <c r="D110" i="47"/>
  <c r="Z109" i="47"/>
  <c r="P109" i="47"/>
  <c r="O109" i="47" a="1"/>
  <c r="O109" i="47"/>
  <c r="D109" i="47"/>
  <c r="Z108" i="47"/>
  <c r="P108" i="47"/>
  <c r="O108" i="47" a="1"/>
  <c r="O108" i="47"/>
  <c r="D108" i="47"/>
  <c r="Z107" i="47"/>
  <c r="P107" i="47"/>
  <c r="O107" i="47" a="1"/>
  <c r="O107" i="47"/>
  <c r="D107" i="47"/>
  <c r="Z106" i="47"/>
  <c r="P106" i="47"/>
  <c r="O106" i="47" a="1"/>
  <c r="O106" i="47"/>
  <c r="D106" i="47"/>
  <c r="Z105" i="47"/>
  <c r="P105" i="47"/>
  <c r="O105" i="47" a="1"/>
  <c r="O105" i="47"/>
  <c r="D105" i="47"/>
  <c r="Z104" i="47"/>
  <c r="P104" i="47"/>
  <c r="O104" i="47" a="1"/>
  <c r="O104" i="47"/>
  <c r="D104" i="47"/>
  <c r="Z103" i="47"/>
  <c r="P103" i="47"/>
  <c r="O103" i="47" a="1"/>
  <c r="O103" i="47"/>
  <c r="D103" i="47"/>
  <c r="Z102" i="47"/>
  <c r="P102" i="47"/>
  <c r="O102" i="47" a="1"/>
  <c r="O102" i="47"/>
  <c r="D102" i="47"/>
  <c r="Z101" i="47"/>
  <c r="P101" i="47"/>
  <c r="O101" i="47" a="1"/>
  <c r="O101" i="47"/>
  <c r="D101" i="47"/>
  <c r="Z100" i="47"/>
  <c r="P100" i="47"/>
  <c r="O100" i="47" a="1"/>
  <c r="O100" i="47"/>
  <c r="D100" i="47"/>
  <c r="Z99" i="47"/>
  <c r="P99" i="47"/>
  <c r="O99" i="47" a="1"/>
  <c r="O99" i="47"/>
  <c r="D99" i="47"/>
  <c r="Z98" i="47"/>
  <c r="P98" i="47"/>
  <c r="O98" i="47" a="1"/>
  <c r="O98" i="47"/>
  <c r="D98" i="47"/>
  <c r="Z97" i="47"/>
  <c r="P97" i="47"/>
  <c r="O97" i="47" a="1"/>
  <c r="O97" i="47"/>
  <c r="D97" i="47"/>
  <c r="Z96" i="47"/>
  <c r="P96" i="47"/>
  <c r="O96" i="47" a="1"/>
  <c r="O96" i="47"/>
  <c r="D96" i="47"/>
  <c r="Z95" i="47"/>
  <c r="P95" i="47"/>
  <c r="O95" i="47" a="1"/>
  <c r="O95" i="47"/>
  <c r="D95" i="47"/>
  <c r="Z94" i="47"/>
  <c r="P94" i="47"/>
  <c r="O94" i="47" a="1"/>
  <c r="O94" i="47"/>
  <c r="D94" i="47"/>
  <c r="Z93" i="47"/>
  <c r="P93" i="47"/>
  <c r="O93" i="47" a="1"/>
  <c r="O93" i="47"/>
  <c r="D93" i="47"/>
  <c r="Z92" i="47"/>
  <c r="P92" i="47"/>
  <c r="O92" i="47" a="1"/>
  <c r="O92" i="47"/>
  <c r="D92" i="47"/>
  <c r="Z91" i="47"/>
  <c r="P91" i="47"/>
  <c r="O91" i="47" a="1"/>
  <c r="O91" i="47"/>
  <c r="D91" i="47"/>
  <c r="Z90" i="47"/>
  <c r="P90" i="47"/>
  <c r="O90" i="47" a="1"/>
  <c r="O90" i="47"/>
  <c r="D90" i="47"/>
  <c r="Z89" i="47"/>
  <c r="P89" i="47"/>
  <c r="O89" i="47" a="1"/>
  <c r="O89" i="47"/>
  <c r="D89" i="47"/>
  <c r="Z88" i="47"/>
  <c r="P88" i="47"/>
  <c r="O88" i="47" a="1"/>
  <c r="O88" i="47"/>
  <c r="D88" i="47"/>
  <c r="Z87" i="47"/>
  <c r="P87" i="47"/>
  <c r="O87" i="47" a="1"/>
  <c r="O87" i="47"/>
  <c r="D87" i="47"/>
  <c r="Z86" i="47"/>
  <c r="P86" i="47"/>
  <c r="O86" i="47" a="1"/>
  <c r="O86" i="47"/>
  <c r="D86" i="47"/>
  <c r="Z85" i="47"/>
  <c r="P85" i="47"/>
  <c r="O85" i="47" a="1"/>
  <c r="O85" i="47"/>
  <c r="D85" i="47"/>
  <c r="Z84" i="47"/>
  <c r="P84" i="47"/>
  <c r="O84" i="47" a="1"/>
  <c r="O84" i="47"/>
  <c r="D84" i="47"/>
  <c r="Z83" i="47"/>
  <c r="P83" i="47"/>
  <c r="O83" i="47" a="1"/>
  <c r="O83" i="47"/>
  <c r="D83" i="47"/>
  <c r="Z82" i="47"/>
  <c r="P82" i="47"/>
  <c r="O82" i="47" a="1"/>
  <c r="O82" i="47"/>
  <c r="D82" i="47"/>
  <c r="Z81" i="47"/>
  <c r="P81" i="47"/>
  <c r="O81" i="47" a="1"/>
  <c r="O81" i="47"/>
  <c r="D81" i="47"/>
  <c r="Z80" i="47"/>
  <c r="P80" i="47"/>
  <c r="O80" i="47" a="1"/>
  <c r="O80" i="47"/>
  <c r="D80" i="47"/>
  <c r="P79" i="47"/>
  <c r="O79" i="47" a="1"/>
  <c r="O79" i="47"/>
  <c r="D79" i="47"/>
  <c r="Z62" i="47" a="1"/>
  <c r="Z62" i="47"/>
  <c r="W62" i="47" a="1"/>
  <c r="W62" i="47"/>
  <c r="Z61" i="47" a="1"/>
  <c r="Z61" i="47"/>
  <c r="W61" i="47" a="1"/>
  <c r="W61" i="47"/>
  <c r="Z60" i="47" a="1"/>
  <c r="Z60" i="47"/>
  <c r="W60" i="47" a="1"/>
  <c r="W60" i="47"/>
  <c r="Z59" i="47" a="1"/>
  <c r="Z59" i="47"/>
  <c r="W59" i="47" a="1"/>
  <c r="W59" i="47"/>
  <c r="Z58" i="47" a="1"/>
  <c r="Z58" i="47"/>
  <c r="W58" i="47" a="1"/>
  <c r="W58" i="47"/>
  <c r="Z57" i="47" a="1"/>
  <c r="Z57" i="47"/>
  <c r="W57" i="47" a="1"/>
  <c r="W57" i="47"/>
  <c r="Z56" i="47" a="1"/>
  <c r="Z56" i="47"/>
  <c r="W56" i="47" a="1"/>
  <c r="W56" i="47"/>
  <c r="Z55" i="47" a="1"/>
  <c r="Z55" i="47"/>
  <c r="W55" i="47" a="1"/>
  <c r="W55" i="47"/>
  <c r="Z54" i="47" a="1"/>
  <c r="Z54" i="47"/>
  <c r="W54" i="47" a="1"/>
  <c r="W54" i="47"/>
  <c r="Z53" i="47" a="1"/>
  <c r="Z53" i="47"/>
  <c r="W53" i="47" a="1"/>
  <c r="W53" i="47"/>
  <c r="Q53" i="47"/>
  <c r="I53" i="47"/>
  <c r="Z52" i="47" a="1"/>
  <c r="Z52" i="47"/>
  <c r="W52" i="47" a="1"/>
  <c r="W52" i="47"/>
  <c r="Q52" i="47"/>
  <c r="I52" i="47"/>
  <c r="H52" i="47"/>
  <c r="Z51" i="47" a="1"/>
  <c r="Z51" i="47"/>
  <c r="W51" i="47" a="1"/>
  <c r="W51" i="47"/>
  <c r="Q51" i="47"/>
  <c r="I51" i="47"/>
  <c r="H51" i="47"/>
  <c r="Z50" i="47" a="1"/>
  <c r="Z50" i="47"/>
  <c r="W50" i="47" a="1"/>
  <c r="W50" i="47"/>
  <c r="Q50" i="47"/>
  <c r="I50" i="47"/>
  <c r="H50" i="47"/>
  <c r="Z49" i="47" a="1"/>
  <c r="Z49" i="47"/>
  <c r="W49" i="47" a="1"/>
  <c r="W49" i="47"/>
  <c r="Q49" i="47"/>
  <c r="I49" i="47"/>
  <c r="H49" i="47"/>
  <c r="Z48" i="47" a="1"/>
  <c r="Z48" i="47"/>
  <c r="W48" i="47" a="1"/>
  <c r="W48" i="47"/>
  <c r="Q48" i="47"/>
  <c r="I48" i="47"/>
  <c r="H48" i="47"/>
  <c r="Z47" i="47" a="1"/>
  <c r="Z47" i="47"/>
  <c r="W47" i="47" a="1"/>
  <c r="W47" i="47"/>
  <c r="Q47" i="47"/>
  <c r="I47" i="47"/>
  <c r="H47" i="47"/>
  <c r="Z46" i="47" a="1"/>
  <c r="Z46" i="47"/>
  <c r="W46" i="47" a="1"/>
  <c r="W46" i="47"/>
  <c r="Q46" i="47"/>
  <c r="I46" i="47"/>
  <c r="H46" i="47"/>
  <c r="Z45" i="47" a="1"/>
  <c r="Z45" i="47"/>
  <c r="W45" i="47" a="1"/>
  <c r="W45" i="47"/>
  <c r="Q45" i="47"/>
  <c r="I45" i="47"/>
  <c r="H45" i="47"/>
  <c r="Z44" i="47" a="1"/>
  <c r="Z44" i="47"/>
  <c r="W44" i="47" a="1"/>
  <c r="W44" i="47"/>
  <c r="Q44" i="47"/>
  <c r="I44" i="47"/>
  <c r="H44" i="47"/>
  <c r="Z43" i="47" a="1"/>
  <c r="Z43" i="47"/>
  <c r="W43" i="47" a="1"/>
  <c r="W43" i="47"/>
  <c r="I43" i="47"/>
  <c r="H43" i="47"/>
  <c r="Z42" i="47" a="1"/>
  <c r="Z42" i="47"/>
  <c r="W42" i="47" a="1"/>
  <c r="W42" i="47"/>
  <c r="Q42" i="47"/>
  <c r="I42" i="47"/>
  <c r="H42" i="47"/>
  <c r="Z41" i="47" a="1"/>
  <c r="Z41" i="47"/>
  <c r="W41" i="47" a="1"/>
  <c r="W41" i="47"/>
  <c r="Q41" i="47"/>
  <c r="I41" i="47"/>
  <c r="H41" i="47"/>
  <c r="Z40" i="47" a="1"/>
  <c r="Z40" i="47"/>
  <c r="W40" i="47" a="1"/>
  <c r="W40" i="47"/>
  <c r="Q40" i="47"/>
  <c r="I40" i="47"/>
  <c r="H40" i="47"/>
  <c r="Z39" i="47" a="1"/>
  <c r="Z39" i="47"/>
  <c r="W39" i="47" a="1"/>
  <c r="W39" i="47"/>
  <c r="Q39" i="47"/>
  <c r="I39" i="47"/>
  <c r="H39" i="47"/>
  <c r="Z38" i="47" a="1"/>
  <c r="Z38" i="47"/>
  <c r="W38" i="47" a="1"/>
  <c r="W38" i="47"/>
  <c r="Q38" i="47"/>
  <c r="I38" i="47"/>
  <c r="H38" i="47"/>
  <c r="Z37" i="47" a="1"/>
  <c r="Z37" i="47"/>
  <c r="W37" i="47" a="1"/>
  <c r="W37" i="47"/>
  <c r="Q37" i="47"/>
  <c r="I37" i="47"/>
  <c r="H37" i="47"/>
  <c r="Z36" i="47" a="1"/>
  <c r="Z36" i="47"/>
  <c r="W36" i="47" a="1"/>
  <c r="W36" i="47"/>
  <c r="Q36" i="47"/>
  <c r="I36" i="47"/>
  <c r="H36" i="47"/>
  <c r="Z35" i="47" a="1"/>
  <c r="Z35" i="47"/>
  <c r="W35" i="47" a="1"/>
  <c r="W35" i="47"/>
  <c r="Q35" i="47"/>
  <c r="I35" i="47"/>
  <c r="H35" i="47"/>
  <c r="Z34" i="47" a="1"/>
  <c r="Z34" i="47"/>
  <c r="W34" i="47" a="1"/>
  <c r="W34" i="47"/>
  <c r="Q34" i="47"/>
  <c r="I34" i="47"/>
  <c r="H34" i="47"/>
  <c r="Z33" i="47" a="1"/>
  <c r="Z33" i="47"/>
  <c r="W33" i="47" a="1"/>
  <c r="W33" i="47"/>
  <c r="I33" i="47"/>
  <c r="H33" i="47"/>
  <c r="Z32" i="47" a="1"/>
  <c r="Z32" i="47"/>
  <c r="W32" i="47" a="1"/>
  <c r="W32" i="47"/>
  <c r="Q32" i="47"/>
  <c r="I32" i="47"/>
  <c r="H32" i="47"/>
  <c r="Z31" i="47" a="1"/>
  <c r="Z31" i="47"/>
  <c r="W31" i="47" a="1"/>
  <c r="W31" i="47"/>
  <c r="Q31" i="47"/>
  <c r="I31" i="47"/>
  <c r="H31" i="47"/>
  <c r="Z30" i="47" a="1"/>
  <c r="Z30" i="47"/>
  <c r="W30" i="47" a="1"/>
  <c r="W30" i="47"/>
  <c r="Q30" i="47"/>
  <c r="I30" i="47"/>
  <c r="H30" i="47"/>
  <c r="Z29" i="47" a="1"/>
  <c r="Z29" i="47"/>
  <c r="W29" i="47" a="1"/>
  <c r="W29" i="47"/>
  <c r="Q29" i="47"/>
  <c r="I29" i="47"/>
  <c r="H29" i="47"/>
  <c r="Z28" i="47" a="1"/>
  <c r="Z28" i="47"/>
  <c r="W28" i="47" a="1"/>
  <c r="W28" i="47"/>
  <c r="K28" i="47"/>
  <c r="I28" i="47"/>
  <c r="Z27" i="47" a="1"/>
  <c r="Z27" i="47"/>
  <c r="W27" i="47" a="1"/>
  <c r="W27" i="47"/>
  <c r="S27" i="47"/>
  <c r="Q27" i="47"/>
  <c r="O27" i="47"/>
  <c r="M27" i="47"/>
  <c r="K27" i="47"/>
  <c r="I27" i="47"/>
  <c r="H27" i="47"/>
  <c r="F27" i="47"/>
  <c r="D27" i="47"/>
  <c r="Z26" i="47" a="1"/>
  <c r="Z26" i="47"/>
  <c r="W26" i="47" a="1"/>
  <c r="W26" i="47"/>
  <c r="S26" i="47"/>
  <c r="Q26" i="47"/>
  <c r="O26" i="47"/>
  <c r="M26" i="47"/>
  <c r="K26" i="47"/>
  <c r="I26" i="47"/>
  <c r="H26" i="47"/>
  <c r="F26" i="47"/>
  <c r="D26" i="47"/>
  <c r="Z25" i="47" a="1"/>
  <c r="Z25" i="47"/>
  <c r="W25" i="47" a="1"/>
  <c r="W25" i="47"/>
  <c r="S25" i="47"/>
  <c r="Q25" i="47"/>
  <c r="O25" i="47"/>
  <c r="M25" i="47"/>
  <c r="K25" i="47"/>
  <c r="I25" i="47"/>
  <c r="H25" i="47"/>
  <c r="F25" i="47"/>
  <c r="D25" i="47"/>
  <c r="Z24" i="47" a="1"/>
  <c r="Z24" i="47"/>
  <c r="W24" i="47" a="1"/>
  <c r="W24" i="47"/>
  <c r="S24" i="47"/>
  <c r="Q24" i="47"/>
  <c r="O24" i="47"/>
  <c r="M24" i="47"/>
  <c r="K24" i="47"/>
  <c r="I24" i="47"/>
  <c r="H24" i="47"/>
  <c r="F24" i="47"/>
  <c r="D24" i="47"/>
  <c r="Z23" i="47" a="1"/>
  <c r="Z23" i="47"/>
  <c r="W23" i="47" a="1"/>
  <c r="W23" i="47"/>
  <c r="Z22" i="47" a="1"/>
  <c r="Z22" i="47"/>
  <c r="W22" i="47" a="1"/>
  <c r="W22" i="47"/>
  <c r="F22" i="47"/>
  <c r="D22" i="47"/>
  <c r="Z21" i="47" a="1"/>
  <c r="Z21" i="47"/>
  <c r="W21" i="47" a="1"/>
  <c r="W21" i="47"/>
  <c r="F21" i="47"/>
  <c r="D21" i="47"/>
  <c r="Z20" i="47" a="1"/>
  <c r="Z20" i="47"/>
  <c r="W20" i="47" a="1"/>
  <c r="W20" i="47"/>
  <c r="F20" i="47"/>
  <c r="D20" i="47"/>
  <c r="Z19" i="47" a="1"/>
  <c r="Z19" i="47"/>
  <c r="W19" i="47" a="1"/>
  <c r="W19" i="47"/>
  <c r="F19" i="47"/>
  <c r="D19" i="47"/>
  <c r="Z18" i="47" a="1"/>
  <c r="Z18" i="47"/>
  <c r="W18" i="47" a="1"/>
  <c r="W18" i="47"/>
  <c r="I18" i="47"/>
  <c r="Z17" i="47" a="1"/>
  <c r="Z17" i="47"/>
  <c r="W17" i="47" a="1"/>
  <c r="W17" i="47"/>
  <c r="S17" i="47"/>
  <c r="Q17" i="47"/>
  <c r="O17" i="47"/>
  <c r="M17" i="47"/>
  <c r="K17" i="47"/>
  <c r="I17" i="47"/>
  <c r="H17" i="47"/>
  <c r="Z16" i="47" a="1"/>
  <c r="Z16" i="47"/>
  <c r="W16" i="47" a="1"/>
  <c r="W16" i="47"/>
  <c r="S16" i="47"/>
  <c r="Q16" i="47"/>
  <c r="O16" i="47"/>
  <c r="M16" i="47"/>
  <c r="K16" i="47"/>
  <c r="I16" i="47"/>
  <c r="H16" i="47"/>
  <c r="Z15" i="47" a="1"/>
  <c r="Z15" i="47"/>
  <c r="W15" i="47" a="1"/>
  <c r="W15" i="47"/>
  <c r="S15" i="47"/>
  <c r="Q15" i="47"/>
  <c r="O15" i="47"/>
  <c r="M15" i="47"/>
  <c r="K15" i="47"/>
  <c r="I15" i="47"/>
  <c r="H15" i="47"/>
  <c r="Z14" i="47" a="1"/>
  <c r="Z14" i="47"/>
  <c r="W14" i="47" a="1"/>
  <c r="W14" i="47"/>
  <c r="S14" i="47"/>
  <c r="Q14" i="47"/>
  <c r="O14" i="47"/>
  <c r="M14" i="47"/>
  <c r="K14" i="47"/>
  <c r="I14" i="47"/>
  <c r="H14" i="47"/>
  <c r="Z13" i="47" a="1"/>
  <c r="Z13" i="47"/>
  <c r="W13" i="47" a="1"/>
  <c r="W13" i="47"/>
  <c r="O13" i="47"/>
  <c r="M13" i="47"/>
  <c r="I13" i="47"/>
  <c r="H13" i="47"/>
  <c r="Z12" i="47" a="1"/>
  <c r="Z12" i="47"/>
  <c r="W12" i="47" a="1"/>
  <c r="W12" i="47"/>
  <c r="S12" i="47"/>
  <c r="Q12" i="47"/>
  <c r="O12" i="47"/>
  <c r="M12" i="47"/>
  <c r="K12" i="47"/>
  <c r="I12" i="47"/>
  <c r="H12" i="47"/>
  <c r="F12" i="47"/>
  <c r="D12" i="47"/>
  <c r="Z11" i="47" a="1"/>
  <c r="Z11" i="47"/>
  <c r="W11" i="47" a="1"/>
  <c r="W11" i="47"/>
  <c r="S11" i="47"/>
  <c r="Q11" i="47"/>
  <c r="O11" i="47"/>
  <c r="M11" i="47"/>
  <c r="K11" i="47"/>
  <c r="I11" i="47"/>
  <c r="H11" i="47"/>
  <c r="F11" i="47"/>
  <c r="D11" i="47"/>
  <c r="Z10" i="47" a="1"/>
  <c r="Z10" i="47"/>
  <c r="W10" i="47" a="1"/>
  <c r="W10" i="47"/>
  <c r="S10" i="47"/>
  <c r="Q10" i="47"/>
  <c r="O10" i="47"/>
  <c r="M10" i="47"/>
  <c r="K10" i="47"/>
  <c r="I10" i="47"/>
  <c r="H10" i="47"/>
  <c r="F10" i="47"/>
  <c r="D10" i="47"/>
  <c r="Z9" i="47" a="1"/>
  <c r="Z9" i="47"/>
  <c r="W9" i="47" a="1"/>
  <c r="W9" i="47"/>
  <c r="S9" i="47"/>
  <c r="Q9" i="47"/>
  <c r="O9" i="47"/>
  <c r="M9" i="47"/>
  <c r="K9" i="47"/>
  <c r="I9" i="47"/>
  <c r="H9" i="47"/>
  <c r="F9" i="47"/>
  <c r="D9" i="47"/>
  <c r="Z8" i="47" a="1"/>
  <c r="Z8" i="47"/>
  <c r="W8" i="47" a="1"/>
  <c r="W8" i="47"/>
  <c r="S8" i="47"/>
  <c r="M8" i="47"/>
  <c r="K8" i="47"/>
  <c r="I8" i="47"/>
  <c r="H8" i="47"/>
  <c r="F8" i="47"/>
  <c r="D8" i="47"/>
  <c r="Z7" i="47" a="1"/>
  <c r="Z7" i="47"/>
  <c r="W7" i="47" a="1"/>
  <c r="W7" i="47"/>
  <c r="S7" i="47"/>
  <c r="Q7" i="47"/>
  <c r="O7" i="47"/>
  <c r="M7" i="47"/>
  <c r="K7" i="47"/>
  <c r="I7" i="47"/>
  <c r="H7" i="47"/>
  <c r="F7" i="47"/>
  <c r="D7" i="47"/>
  <c r="S6" i="47"/>
  <c r="Q6" i="47"/>
  <c r="O6" i="47"/>
  <c r="M6" i="47"/>
  <c r="K6" i="47"/>
  <c r="I6" i="47"/>
  <c r="H6" i="47"/>
  <c r="F6" i="47"/>
  <c r="D6" i="47"/>
  <c r="S5" i="47"/>
  <c r="Q5" i="47"/>
  <c r="O5" i="47"/>
  <c r="M5" i="47"/>
  <c r="K5" i="47"/>
  <c r="I5" i="47"/>
  <c r="H5" i="47"/>
  <c r="F5" i="47"/>
  <c r="D5" i="47"/>
  <c r="S4" i="47"/>
  <c r="Q4" i="47"/>
  <c r="O4" i="47"/>
  <c r="M4" i="47"/>
  <c r="K4" i="47"/>
  <c r="I4" i="47"/>
  <c r="H4" i="47"/>
  <c r="F4" i="47"/>
  <c r="D4" i="47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AC24" i="9"/>
  <c r="AB24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AC22" i="9"/>
  <c r="AB22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AC19" i="9"/>
  <c r="AB19" i="9"/>
  <c r="AV18" i="9"/>
  <c r="AU18" i="9"/>
  <c r="AT18" i="9"/>
  <c r="AS18" i="9"/>
  <c r="AR18" i="9"/>
  <c r="AQ18" i="9"/>
  <c r="AP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AC18" i="9"/>
  <c r="AB18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AC15" i="9"/>
  <c r="AB15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AC14" i="9"/>
  <c r="AB14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AC13" i="9"/>
  <c r="AB13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AC12" i="9"/>
  <c r="AB12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AC10" i="9"/>
  <c r="AB10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AC5" i="9"/>
  <c r="AV4" i="9"/>
  <c r="AU4" i="9"/>
  <c r="AT4" i="9"/>
  <c r="AS4" i="9"/>
  <c r="AR4" i="9"/>
  <c r="AQ4" i="9"/>
  <c r="AP4" i="9"/>
  <c r="AO4" i="9"/>
  <c r="AN4" i="9"/>
  <c r="AM4" i="9"/>
  <c r="AL4" i="9"/>
  <c r="AK4" i="9"/>
  <c r="AJ4" i="9"/>
  <c r="AI4" i="9"/>
  <c r="AH4" i="9"/>
  <c r="AG4" i="9"/>
  <c r="AF4" i="9"/>
  <c r="AE4" i="9"/>
  <c r="AD4" i="9"/>
  <c r="AC4" i="9"/>
  <c r="AB4" i="9"/>
  <c r="AV2" i="9"/>
  <c r="AU2" i="9"/>
  <c r="AT2" i="9"/>
  <c r="AS2" i="9"/>
  <c r="AR2" i="9"/>
  <c r="AQ2" i="9"/>
  <c r="AP2" i="9"/>
  <c r="AO2" i="9"/>
  <c r="AN2" i="9"/>
  <c r="AM2" i="9"/>
  <c r="AL2" i="9"/>
  <c r="AK2" i="9"/>
  <c r="AJ2" i="9"/>
  <c r="AI2" i="9"/>
  <c r="AH2" i="9"/>
  <c r="AG2" i="9"/>
  <c r="AF2" i="9"/>
  <c r="AE2" i="9"/>
  <c r="AD2" i="9"/>
  <c r="AC2" i="9"/>
  <c r="AB2" i="9"/>
  <c r="DZ510" i="14"/>
  <c r="DY510" i="14"/>
  <c r="DX510" i="14"/>
  <c r="DW510" i="14"/>
  <c r="DV510" i="14"/>
  <c r="DU510" i="14"/>
  <c r="DT510" i="14"/>
  <c r="DS510" i="14"/>
  <c r="DR510" i="14"/>
  <c r="DQ510" i="14"/>
  <c r="DP510" i="14"/>
  <c r="DO510" i="14"/>
  <c r="DN510" i="14"/>
  <c r="DM510" i="14"/>
  <c r="DL510" i="14"/>
  <c r="DK510" i="14"/>
  <c r="DJ510" i="14"/>
  <c r="DI510" i="14"/>
  <c r="DH510" i="14"/>
  <c r="DG510" i="14"/>
  <c r="DF510" i="14"/>
  <c r="DE510" i="14"/>
  <c r="DD510" i="14"/>
  <c r="DC510" i="14"/>
  <c r="DB510" i="14"/>
  <c r="DA510" i="14"/>
  <c r="CZ510" i="14"/>
  <c r="CY510" i="14"/>
  <c r="CX510" i="14"/>
  <c r="CW510" i="14"/>
  <c r="CV510" i="14"/>
  <c r="CU510" i="14"/>
  <c r="CT510" i="14"/>
  <c r="CS510" i="14"/>
  <c r="CR510" i="14"/>
  <c r="CQ510" i="14"/>
  <c r="CP510" i="14"/>
  <c r="CO510" i="14"/>
  <c r="CN510" i="14"/>
  <c r="CM510" i="14"/>
  <c r="CL510" i="14"/>
  <c r="CK510" i="14"/>
  <c r="CJ510" i="14"/>
  <c r="CI510" i="14"/>
  <c r="CH510" i="14"/>
  <c r="CG510" i="14"/>
  <c r="CF510" i="14"/>
  <c r="CE510" i="14"/>
  <c r="CD510" i="14"/>
  <c r="CC510" i="14"/>
  <c r="CB510" i="14"/>
  <c r="CA510" i="14"/>
  <c r="BZ510" i="14"/>
  <c r="BY510" i="14"/>
  <c r="BX510" i="14"/>
  <c r="BW510" i="14"/>
  <c r="BV510" i="14"/>
  <c r="BU510" i="14"/>
  <c r="BT510" i="14"/>
  <c r="BS510" i="14"/>
  <c r="BR510" i="14"/>
  <c r="BQ510" i="14"/>
  <c r="BM510" i="14"/>
  <c r="BL510" i="14"/>
  <c r="BK510" i="14"/>
  <c r="BJ510" i="14"/>
  <c r="BI510" i="14"/>
  <c r="BH510" i="14"/>
  <c r="BG510" i="14"/>
  <c r="BF510" i="14"/>
  <c r="BE510" i="14"/>
  <c r="BD510" i="14"/>
  <c r="BC510" i="14"/>
  <c r="BB510" i="14"/>
  <c r="BA510" i="14"/>
  <c r="AZ510" i="14"/>
  <c r="AY510" i="14"/>
  <c r="AX510" i="14"/>
  <c r="AW510" i="14"/>
  <c r="AV510" i="14"/>
  <c r="AU510" i="14"/>
  <c r="AT510" i="14"/>
  <c r="AS510" i="14"/>
  <c r="AR510" i="14"/>
  <c r="DZ509" i="14"/>
  <c r="DY509" i="14"/>
  <c r="DX509" i="14"/>
  <c r="DW509" i="14"/>
  <c r="DV509" i="14"/>
  <c r="DU509" i="14"/>
  <c r="DT509" i="14"/>
  <c r="DS509" i="14"/>
  <c r="DR509" i="14"/>
  <c r="DQ509" i="14"/>
  <c r="DP509" i="14"/>
  <c r="DO509" i="14"/>
  <c r="DN509" i="14"/>
  <c r="DM509" i="14"/>
  <c r="DL509" i="14"/>
  <c r="DK509" i="14"/>
  <c r="DJ509" i="14"/>
  <c r="DI509" i="14"/>
  <c r="DH509" i="14"/>
  <c r="DG509" i="14"/>
  <c r="DF509" i="14"/>
  <c r="DE509" i="14"/>
  <c r="DD509" i="14"/>
  <c r="DC509" i="14"/>
  <c r="DB509" i="14"/>
  <c r="DA509" i="14"/>
  <c r="CZ509" i="14"/>
  <c r="CY509" i="14"/>
  <c r="CX509" i="14"/>
  <c r="CW509" i="14"/>
  <c r="CV509" i="14"/>
  <c r="CU509" i="14"/>
  <c r="CT509" i="14"/>
  <c r="CS509" i="14"/>
  <c r="CR509" i="14"/>
  <c r="CQ509" i="14"/>
  <c r="CP509" i="14"/>
  <c r="CO509" i="14"/>
  <c r="CN509" i="14"/>
  <c r="CM509" i="14"/>
  <c r="CL509" i="14"/>
  <c r="CK509" i="14"/>
  <c r="CJ509" i="14"/>
  <c r="CI509" i="14"/>
  <c r="CH509" i="14"/>
  <c r="CG509" i="14"/>
  <c r="CF509" i="14"/>
  <c r="CE509" i="14"/>
  <c r="CD509" i="14"/>
  <c r="CC509" i="14"/>
  <c r="CB509" i="14"/>
  <c r="CA509" i="14"/>
  <c r="BZ509" i="14"/>
  <c r="BY509" i="14"/>
  <c r="BX509" i="14"/>
  <c r="BW509" i="14"/>
  <c r="BV509" i="14"/>
  <c r="BU509" i="14"/>
  <c r="BT509" i="14"/>
  <c r="BS509" i="14"/>
  <c r="BR509" i="14"/>
  <c r="BQ509" i="14"/>
  <c r="BM509" i="14"/>
  <c r="BK509" i="14"/>
  <c r="BJ509" i="14"/>
  <c r="BI509" i="14"/>
  <c r="BH509" i="14"/>
  <c r="BG509" i="14"/>
  <c r="BF509" i="14"/>
  <c r="BE509" i="14"/>
  <c r="BD509" i="14"/>
  <c r="BC509" i="14"/>
  <c r="BB509" i="14"/>
  <c r="BA509" i="14"/>
  <c r="AZ509" i="14"/>
  <c r="AY509" i="14"/>
  <c r="AX509" i="14"/>
  <c r="AW509" i="14"/>
  <c r="AV509" i="14"/>
  <c r="AU509" i="14"/>
  <c r="AT509" i="14"/>
  <c r="AS509" i="14"/>
  <c r="AR509" i="14"/>
  <c r="AQ509" i="14"/>
  <c r="DZ508" i="14"/>
  <c r="DY508" i="14"/>
  <c r="DX508" i="14"/>
  <c r="DW508" i="14"/>
  <c r="DV508" i="14"/>
  <c r="DU508" i="14"/>
  <c r="DT508" i="14"/>
  <c r="DS508" i="14"/>
  <c r="DR508" i="14"/>
  <c r="DQ508" i="14"/>
  <c r="DP508" i="14"/>
  <c r="DO508" i="14"/>
  <c r="DN508" i="14"/>
  <c r="DM508" i="14"/>
  <c r="DL508" i="14"/>
  <c r="DK508" i="14"/>
  <c r="DJ508" i="14"/>
  <c r="DI508" i="14"/>
  <c r="DH508" i="14"/>
  <c r="DG508" i="14"/>
  <c r="DF508" i="14"/>
  <c r="DE508" i="14"/>
  <c r="DD508" i="14"/>
  <c r="DC508" i="14"/>
  <c r="DB508" i="14"/>
  <c r="DA508" i="14"/>
  <c r="CZ508" i="14"/>
  <c r="CY508" i="14"/>
  <c r="CX508" i="14"/>
  <c r="CW508" i="14"/>
  <c r="CV508" i="14"/>
  <c r="CU508" i="14"/>
  <c r="CT508" i="14"/>
  <c r="CS508" i="14"/>
  <c r="CR508" i="14"/>
  <c r="CQ508" i="14"/>
  <c r="CP508" i="14"/>
  <c r="CO508" i="14"/>
  <c r="CN508" i="14"/>
  <c r="CM508" i="14"/>
  <c r="CL508" i="14"/>
  <c r="CK508" i="14"/>
  <c r="CJ508" i="14"/>
  <c r="CI508" i="14"/>
  <c r="CH508" i="14"/>
  <c r="CG508" i="14"/>
  <c r="CF508" i="14"/>
  <c r="CE508" i="14"/>
  <c r="CD508" i="14"/>
  <c r="CC508" i="14"/>
  <c r="CB508" i="14"/>
  <c r="CA508" i="14"/>
  <c r="BZ508" i="14"/>
  <c r="BY508" i="14"/>
  <c r="BX508" i="14"/>
  <c r="BW508" i="14"/>
  <c r="BV508" i="14"/>
  <c r="BU508" i="14"/>
  <c r="BT508" i="14"/>
  <c r="BS508" i="14"/>
  <c r="BR508" i="14"/>
  <c r="BQ508" i="14"/>
  <c r="BM508" i="14"/>
  <c r="BJ508" i="14"/>
  <c r="BI508" i="14"/>
  <c r="BH508" i="14"/>
  <c r="BG508" i="14"/>
  <c r="BF508" i="14"/>
  <c r="BE508" i="14"/>
  <c r="BD508" i="14"/>
  <c r="BC508" i="14"/>
  <c r="BB508" i="14"/>
  <c r="BA508" i="14"/>
  <c r="AZ508" i="14"/>
  <c r="AY508" i="14"/>
  <c r="AX508" i="14"/>
  <c r="AW508" i="14"/>
  <c r="AV508" i="14"/>
  <c r="AU508" i="14"/>
  <c r="AT508" i="14"/>
  <c r="AS508" i="14"/>
  <c r="AR508" i="14"/>
  <c r="AQ508" i="14"/>
  <c r="AP508" i="14"/>
  <c r="DZ507" i="14"/>
  <c r="DY507" i="14"/>
  <c r="DX507" i="14"/>
  <c r="DW507" i="14"/>
  <c r="DV507" i="14"/>
  <c r="DU507" i="14"/>
  <c r="DT507" i="14"/>
  <c r="DS507" i="14"/>
  <c r="DR507" i="14"/>
  <c r="DQ507" i="14"/>
  <c r="DP507" i="14"/>
  <c r="DO507" i="14"/>
  <c r="DN507" i="14"/>
  <c r="DM507" i="14"/>
  <c r="DL507" i="14"/>
  <c r="DK507" i="14"/>
  <c r="DJ507" i="14"/>
  <c r="DI507" i="14"/>
  <c r="DH507" i="14"/>
  <c r="DG507" i="14"/>
  <c r="DF507" i="14"/>
  <c r="DE507" i="14"/>
  <c r="DD507" i="14"/>
  <c r="DC507" i="14"/>
  <c r="DB507" i="14"/>
  <c r="DA507" i="14"/>
  <c r="CZ507" i="14"/>
  <c r="CY507" i="14"/>
  <c r="CX507" i="14"/>
  <c r="CW507" i="14"/>
  <c r="CV507" i="14"/>
  <c r="CU507" i="14"/>
  <c r="CT507" i="14"/>
  <c r="CS507" i="14"/>
  <c r="CR507" i="14"/>
  <c r="CQ507" i="14"/>
  <c r="CP507" i="14"/>
  <c r="CO507" i="14"/>
  <c r="CN507" i="14"/>
  <c r="CM507" i="14"/>
  <c r="CL507" i="14"/>
  <c r="CK507" i="14"/>
  <c r="CJ507" i="14"/>
  <c r="CI507" i="14"/>
  <c r="CH507" i="14"/>
  <c r="CG507" i="14"/>
  <c r="CF507" i="14"/>
  <c r="CE507" i="14"/>
  <c r="CD507" i="14"/>
  <c r="CC507" i="14"/>
  <c r="CB507" i="14"/>
  <c r="CA507" i="14"/>
  <c r="BZ507" i="14"/>
  <c r="BY507" i="14"/>
  <c r="BX507" i="14"/>
  <c r="BW507" i="14"/>
  <c r="BV507" i="14"/>
  <c r="BU507" i="14"/>
  <c r="BT507" i="14"/>
  <c r="BS507" i="14"/>
  <c r="BR507" i="14"/>
  <c r="BQ507" i="14"/>
  <c r="BM507" i="14"/>
  <c r="BI507" i="14"/>
  <c r="BH507" i="14"/>
  <c r="BG507" i="14"/>
  <c r="BF507" i="14"/>
  <c r="BE507" i="14"/>
  <c r="BD507" i="14"/>
  <c r="BC507" i="14"/>
  <c r="BB507" i="14"/>
  <c r="BA507" i="14"/>
  <c r="AZ507" i="14"/>
  <c r="AY507" i="14"/>
  <c r="AX507" i="14"/>
  <c r="AW507" i="14"/>
  <c r="AV507" i="14"/>
  <c r="AU507" i="14"/>
  <c r="AT507" i="14"/>
  <c r="AS507" i="14"/>
  <c r="AR507" i="14"/>
  <c r="AQ507" i="14"/>
  <c r="AP507" i="14"/>
  <c r="AO507" i="14"/>
  <c r="DZ506" i="14"/>
  <c r="DY506" i="14"/>
  <c r="DX506" i="14"/>
  <c r="DW506" i="14"/>
  <c r="DV506" i="14"/>
  <c r="DU506" i="14"/>
  <c r="DT506" i="14"/>
  <c r="DS506" i="14"/>
  <c r="DR506" i="14"/>
  <c r="DQ506" i="14"/>
  <c r="DP506" i="14"/>
  <c r="DO506" i="14"/>
  <c r="DN506" i="14"/>
  <c r="DM506" i="14"/>
  <c r="DL506" i="14"/>
  <c r="DK506" i="14"/>
  <c r="DJ506" i="14"/>
  <c r="DI506" i="14"/>
  <c r="DH506" i="14"/>
  <c r="DG506" i="14"/>
  <c r="DF506" i="14"/>
  <c r="DE506" i="14"/>
  <c r="DD506" i="14"/>
  <c r="DC506" i="14"/>
  <c r="DB506" i="14"/>
  <c r="DA506" i="14"/>
  <c r="CZ506" i="14"/>
  <c r="CY506" i="14"/>
  <c r="CX506" i="14"/>
  <c r="CW506" i="14"/>
  <c r="CV506" i="14"/>
  <c r="CU506" i="14"/>
  <c r="CT506" i="14"/>
  <c r="CS506" i="14"/>
  <c r="CR506" i="14"/>
  <c r="CQ506" i="14"/>
  <c r="CP506" i="14"/>
  <c r="CO506" i="14"/>
  <c r="CN506" i="14"/>
  <c r="CM506" i="14"/>
  <c r="CL506" i="14"/>
  <c r="CK506" i="14"/>
  <c r="CJ506" i="14"/>
  <c r="CI506" i="14"/>
  <c r="CH506" i="14"/>
  <c r="CG506" i="14"/>
  <c r="CF506" i="14"/>
  <c r="CE506" i="14"/>
  <c r="CD506" i="14"/>
  <c r="CC506" i="14"/>
  <c r="CB506" i="14"/>
  <c r="CA506" i="14"/>
  <c r="BZ506" i="14"/>
  <c r="BY506" i="14"/>
  <c r="BX506" i="14"/>
  <c r="BW506" i="14"/>
  <c r="BV506" i="14"/>
  <c r="BU506" i="14"/>
  <c r="BT506" i="14"/>
  <c r="BS506" i="14"/>
  <c r="BR506" i="14"/>
  <c r="BQ506" i="14"/>
  <c r="BM506" i="14"/>
  <c r="BH506" i="14"/>
  <c r="BG506" i="14"/>
  <c r="BF506" i="14"/>
  <c r="BE506" i="14"/>
  <c r="BD506" i="14"/>
  <c r="BC506" i="14"/>
  <c r="BB506" i="14"/>
  <c r="BA506" i="14"/>
  <c r="AZ506" i="14"/>
  <c r="AY506" i="14"/>
  <c r="AX506" i="14"/>
  <c r="AW506" i="14"/>
  <c r="AV506" i="14"/>
  <c r="AU506" i="14"/>
  <c r="AT506" i="14"/>
  <c r="AS506" i="14"/>
  <c r="AR506" i="14"/>
  <c r="AQ506" i="14"/>
  <c r="AP506" i="14"/>
  <c r="AO506" i="14"/>
  <c r="AN506" i="14"/>
  <c r="DZ505" i="14"/>
  <c r="DY505" i="14"/>
  <c r="DX505" i="14"/>
  <c r="DW505" i="14"/>
  <c r="DV505" i="14"/>
  <c r="DU505" i="14"/>
  <c r="DT505" i="14"/>
  <c r="DS505" i="14"/>
  <c r="DR505" i="14"/>
  <c r="DQ505" i="14"/>
  <c r="DP505" i="14"/>
  <c r="DO505" i="14"/>
  <c r="DN505" i="14"/>
  <c r="DM505" i="14"/>
  <c r="DL505" i="14"/>
  <c r="DK505" i="14"/>
  <c r="DJ505" i="14"/>
  <c r="DI505" i="14"/>
  <c r="DH505" i="14"/>
  <c r="DG505" i="14"/>
  <c r="DF505" i="14"/>
  <c r="DE505" i="14"/>
  <c r="DD505" i="14"/>
  <c r="DC505" i="14"/>
  <c r="DB505" i="14"/>
  <c r="DA505" i="14"/>
  <c r="CZ505" i="14"/>
  <c r="CY505" i="14"/>
  <c r="CX505" i="14"/>
  <c r="CW505" i="14"/>
  <c r="CV505" i="14"/>
  <c r="CU505" i="14"/>
  <c r="CT505" i="14"/>
  <c r="CS505" i="14"/>
  <c r="CR505" i="14"/>
  <c r="CQ505" i="14"/>
  <c r="CP505" i="14"/>
  <c r="CO505" i="14"/>
  <c r="CN505" i="14"/>
  <c r="CM505" i="14"/>
  <c r="CL505" i="14"/>
  <c r="CK505" i="14"/>
  <c r="CJ505" i="14"/>
  <c r="CI505" i="14"/>
  <c r="CH505" i="14"/>
  <c r="CG505" i="14"/>
  <c r="CF505" i="14"/>
  <c r="CE505" i="14"/>
  <c r="CD505" i="14"/>
  <c r="CC505" i="14"/>
  <c r="CB505" i="14"/>
  <c r="CA505" i="14"/>
  <c r="BZ505" i="14"/>
  <c r="BY505" i="14"/>
  <c r="BX505" i="14"/>
  <c r="BW505" i="14"/>
  <c r="BV505" i="14"/>
  <c r="BU505" i="14"/>
  <c r="BT505" i="14"/>
  <c r="BS505" i="14"/>
  <c r="BR505" i="14"/>
  <c r="BQ505" i="14"/>
  <c r="BM505" i="14"/>
  <c r="BG505" i="14"/>
  <c r="BF505" i="14"/>
  <c r="BE505" i="14"/>
  <c r="BD505" i="14"/>
  <c r="BC505" i="14"/>
  <c r="BB505" i="14"/>
  <c r="BA505" i="14"/>
  <c r="AZ505" i="14"/>
  <c r="AY505" i="14"/>
  <c r="AX505" i="14"/>
  <c r="AW505" i="14"/>
  <c r="AV505" i="14"/>
  <c r="AU505" i="14"/>
  <c r="AT505" i="14"/>
  <c r="AS505" i="14"/>
  <c r="AR505" i="14"/>
  <c r="AQ505" i="14"/>
  <c r="AP505" i="14"/>
  <c r="AO505" i="14"/>
  <c r="AN505" i="14"/>
  <c r="AM505" i="14"/>
  <c r="DZ504" i="14"/>
  <c r="DY504" i="14"/>
  <c r="DX504" i="14"/>
  <c r="DW504" i="14"/>
  <c r="DV504" i="14"/>
  <c r="DU504" i="14"/>
  <c r="DT504" i="14"/>
  <c r="DS504" i="14"/>
  <c r="DR504" i="14"/>
  <c r="DQ504" i="14"/>
  <c r="DP504" i="14"/>
  <c r="DO504" i="14"/>
  <c r="DN504" i="14"/>
  <c r="DM504" i="14"/>
  <c r="DL504" i="14"/>
  <c r="DK504" i="14"/>
  <c r="DJ504" i="14"/>
  <c r="DI504" i="14"/>
  <c r="DH504" i="14"/>
  <c r="DG504" i="14"/>
  <c r="DF504" i="14"/>
  <c r="DE504" i="14"/>
  <c r="DD504" i="14"/>
  <c r="DC504" i="14"/>
  <c r="DB504" i="14"/>
  <c r="DA504" i="14"/>
  <c r="CZ504" i="14"/>
  <c r="CY504" i="14"/>
  <c r="CX504" i="14"/>
  <c r="CW504" i="14"/>
  <c r="CV504" i="14"/>
  <c r="CU504" i="14"/>
  <c r="CT504" i="14"/>
  <c r="CS504" i="14"/>
  <c r="CR504" i="14"/>
  <c r="CQ504" i="14"/>
  <c r="CP504" i="14"/>
  <c r="CO504" i="14"/>
  <c r="CN504" i="14"/>
  <c r="CM504" i="14"/>
  <c r="CL504" i="14"/>
  <c r="CK504" i="14"/>
  <c r="CJ504" i="14"/>
  <c r="CI504" i="14"/>
  <c r="CH504" i="14"/>
  <c r="CG504" i="14"/>
  <c r="CF504" i="14"/>
  <c r="CE504" i="14"/>
  <c r="CD504" i="14"/>
  <c r="CC504" i="14"/>
  <c r="CB504" i="14"/>
  <c r="CA504" i="14"/>
  <c r="BZ504" i="14"/>
  <c r="BY504" i="14"/>
  <c r="BX504" i="14"/>
  <c r="BW504" i="14"/>
  <c r="BV504" i="14"/>
  <c r="BU504" i="14"/>
  <c r="BT504" i="14"/>
  <c r="BS504" i="14"/>
  <c r="BR504" i="14"/>
  <c r="BQ504" i="14"/>
  <c r="BM504" i="14"/>
  <c r="BF504" i="14"/>
  <c r="BE504" i="14"/>
  <c r="BD504" i="14"/>
  <c r="BC504" i="14"/>
  <c r="BB504" i="14"/>
  <c r="BA504" i="14"/>
  <c r="AZ504" i="14"/>
  <c r="AY504" i="14"/>
  <c r="AX504" i="14"/>
  <c r="AW504" i="14"/>
  <c r="AV504" i="14"/>
  <c r="AU504" i="14"/>
  <c r="AT504" i="14"/>
  <c r="AS504" i="14"/>
  <c r="AR504" i="14"/>
  <c r="AQ504" i="14"/>
  <c r="AP504" i="14"/>
  <c r="AO504" i="14"/>
  <c r="AN504" i="14"/>
  <c r="AM504" i="14"/>
  <c r="AL504" i="14"/>
  <c r="DZ503" i="14"/>
  <c r="DY503" i="14"/>
  <c r="DX503" i="14"/>
  <c r="DW503" i="14"/>
  <c r="DV503" i="14"/>
  <c r="DU503" i="14"/>
  <c r="DT503" i="14"/>
  <c r="DS503" i="14"/>
  <c r="DR503" i="14"/>
  <c r="DQ503" i="14"/>
  <c r="DP503" i="14"/>
  <c r="DO503" i="14"/>
  <c r="DN503" i="14"/>
  <c r="DM503" i="14"/>
  <c r="DL503" i="14"/>
  <c r="DK503" i="14"/>
  <c r="DJ503" i="14"/>
  <c r="DI503" i="14"/>
  <c r="DH503" i="14"/>
  <c r="DG503" i="14"/>
  <c r="DF503" i="14"/>
  <c r="DE503" i="14"/>
  <c r="DD503" i="14"/>
  <c r="DC503" i="14"/>
  <c r="DB503" i="14"/>
  <c r="DA503" i="14"/>
  <c r="CZ503" i="14"/>
  <c r="CY503" i="14"/>
  <c r="CX503" i="14"/>
  <c r="CW503" i="14"/>
  <c r="CV503" i="14"/>
  <c r="CU503" i="14"/>
  <c r="CT503" i="14"/>
  <c r="CS503" i="14"/>
  <c r="CR503" i="14"/>
  <c r="CQ503" i="14"/>
  <c r="CP503" i="14"/>
  <c r="CO503" i="14"/>
  <c r="CN503" i="14"/>
  <c r="CM503" i="14"/>
  <c r="CL503" i="14"/>
  <c r="CK503" i="14"/>
  <c r="CJ503" i="14"/>
  <c r="CI503" i="14"/>
  <c r="CH503" i="14"/>
  <c r="CG503" i="14"/>
  <c r="CF503" i="14"/>
  <c r="CE503" i="14"/>
  <c r="CD503" i="14"/>
  <c r="CC503" i="14"/>
  <c r="CB503" i="14"/>
  <c r="CA503" i="14"/>
  <c r="BZ503" i="14"/>
  <c r="BY503" i="14"/>
  <c r="BX503" i="14"/>
  <c r="BW503" i="14"/>
  <c r="BV503" i="14"/>
  <c r="BU503" i="14"/>
  <c r="BT503" i="14"/>
  <c r="BS503" i="14"/>
  <c r="BR503" i="14"/>
  <c r="BQ503" i="14"/>
  <c r="BM503" i="14"/>
  <c r="BE503" i="14"/>
  <c r="BD503" i="14"/>
  <c r="BC503" i="14"/>
  <c r="BB503" i="14"/>
  <c r="BA503" i="14"/>
  <c r="AZ503" i="14"/>
  <c r="AY503" i="14"/>
  <c r="AX503" i="14"/>
  <c r="AW503" i="14"/>
  <c r="AV503" i="14"/>
  <c r="AU503" i="14"/>
  <c r="AT503" i="14"/>
  <c r="AS503" i="14"/>
  <c r="AR503" i="14"/>
  <c r="AQ503" i="14"/>
  <c r="AP503" i="14"/>
  <c r="AO503" i="14"/>
  <c r="AN503" i="14"/>
  <c r="AM503" i="14"/>
  <c r="AL503" i="14"/>
  <c r="AK503" i="14"/>
  <c r="DZ502" i="14"/>
  <c r="DY502" i="14"/>
  <c r="DX502" i="14"/>
  <c r="DW502" i="14"/>
  <c r="DV502" i="14"/>
  <c r="DU502" i="14"/>
  <c r="DT502" i="14"/>
  <c r="DS502" i="14"/>
  <c r="DR502" i="14"/>
  <c r="DQ502" i="14"/>
  <c r="DP502" i="14"/>
  <c r="DO502" i="14"/>
  <c r="DN502" i="14"/>
  <c r="DM502" i="14"/>
  <c r="DL502" i="14"/>
  <c r="DK502" i="14"/>
  <c r="DJ502" i="14"/>
  <c r="DI502" i="14"/>
  <c r="DH502" i="14"/>
  <c r="DG502" i="14"/>
  <c r="DF502" i="14"/>
  <c r="DE502" i="14"/>
  <c r="DD502" i="14"/>
  <c r="DC502" i="14"/>
  <c r="DB502" i="14"/>
  <c r="DA502" i="14"/>
  <c r="CZ502" i="14"/>
  <c r="CY502" i="14"/>
  <c r="CX502" i="14"/>
  <c r="CW502" i="14"/>
  <c r="CV502" i="14"/>
  <c r="CU502" i="14"/>
  <c r="CT502" i="14"/>
  <c r="CS502" i="14"/>
  <c r="CR502" i="14"/>
  <c r="CQ502" i="14"/>
  <c r="CP502" i="14"/>
  <c r="CO502" i="14"/>
  <c r="CN502" i="14"/>
  <c r="CM502" i="14"/>
  <c r="CL502" i="14"/>
  <c r="CK502" i="14"/>
  <c r="CJ502" i="14"/>
  <c r="CI502" i="14"/>
  <c r="CH502" i="14"/>
  <c r="CG502" i="14"/>
  <c r="CF502" i="14"/>
  <c r="CE502" i="14"/>
  <c r="CD502" i="14"/>
  <c r="CC502" i="14"/>
  <c r="CB502" i="14"/>
  <c r="CA502" i="14"/>
  <c r="BZ502" i="14"/>
  <c r="BY502" i="14"/>
  <c r="BX502" i="14"/>
  <c r="BW502" i="14"/>
  <c r="BV502" i="14"/>
  <c r="BU502" i="14"/>
  <c r="BT502" i="14"/>
  <c r="BS502" i="14"/>
  <c r="BR502" i="14"/>
  <c r="BQ502" i="14"/>
  <c r="BM502" i="14"/>
  <c r="BD502" i="14"/>
  <c r="BC502" i="14"/>
  <c r="BB502" i="14"/>
  <c r="BA502" i="14"/>
  <c r="AZ502" i="14"/>
  <c r="AY502" i="14"/>
  <c r="AX502" i="14"/>
  <c r="AW502" i="14"/>
  <c r="AV502" i="14"/>
  <c r="AU502" i="14"/>
  <c r="AT502" i="14"/>
  <c r="AS502" i="14"/>
  <c r="AR502" i="14"/>
  <c r="AQ502" i="14"/>
  <c r="AP502" i="14"/>
  <c r="AO502" i="14"/>
  <c r="AN502" i="14"/>
  <c r="AM502" i="14"/>
  <c r="AL502" i="14"/>
  <c r="AK502" i="14"/>
  <c r="AJ502" i="14"/>
  <c r="DZ501" i="14"/>
  <c r="DY501" i="14"/>
  <c r="DX501" i="14"/>
  <c r="DW501" i="14"/>
  <c r="DV501" i="14"/>
  <c r="DU501" i="14"/>
  <c r="DT501" i="14"/>
  <c r="DS501" i="14"/>
  <c r="DR501" i="14"/>
  <c r="DQ501" i="14"/>
  <c r="DP501" i="14"/>
  <c r="DO501" i="14"/>
  <c r="DN501" i="14"/>
  <c r="DM501" i="14"/>
  <c r="DL501" i="14"/>
  <c r="DK501" i="14"/>
  <c r="DJ501" i="14"/>
  <c r="DI501" i="14"/>
  <c r="DH501" i="14"/>
  <c r="DG501" i="14"/>
  <c r="DF501" i="14"/>
  <c r="DE501" i="14"/>
  <c r="DD501" i="14"/>
  <c r="DC501" i="14"/>
  <c r="DB501" i="14"/>
  <c r="DA501" i="14"/>
  <c r="CZ501" i="14"/>
  <c r="CY501" i="14"/>
  <c r="CX501" i="14"/>
  <c r="CW501" i="14"/>
  <c r="CV501" i="14"/>
  <c r="CU501" i="14"/>
  <c r="CT501" i="14"/>
  <c r="CS501" i="14"/>
  <c r="CR501" i="14"/>
  <c r="CQ501" i="14"/>
  <c r="CP501" i="14"/>
  <c r="CO501" i="14"/>
  <c r="CN501" i="14"/>
  <c r="CM501" i="14"/>
  <c r="CL501" i="14"/>
  <c r="CK501" i="14"/>
  <c r="CJ501" i="14"/>
  <c r="CI501" i="14"/>
  <c r="CH501" i="14"/>
  <c r="CG501" i="14"/>
  <c r="CF501" i="14"/>
  <c r="CE501" i="14"/>
  <c r="CD501" i="14"/>
  <c r="CC501" i="14"/>
  <c r="CB501" i="14"/>
  <c r="CA501" i="14"/>
  <c r="BZ501" i="14"/>
  <c r="BY501" i="14"/>
  <c r="BX501" i="14"/>
  <c r="BW501" i="14"/>
  <c r="BV501" i="14"/>
  <c r="BU501" i="14"/>
  <c r="BT501" i="14"/>
  <c r="BS501" i="14"/>
  <c r="BR501" i="14"/>
  <c r="BQ501" i="14"/>
  <c r="BM501" i="14"/>
  <c r="BC501" i="14"/>
  <c r="BB501" i="14"/>
  <c r="BA501" i="14"/>
  <c r="AZ501" i="14"/>
  <c r="AY501" i="14"/>
  <c r="AX501" i="14"/>
  <c r="AW501" i="14"/>
  <c r="AV501" i="14"/>
  <c r="AU501" i="14"/>
  <c r="AT501" i="14"/>
  <c r="AS501" i="14"/>
  <c r="AR501" i="14"/>
  <c r="AQ501" i="14"/>
  <c r="AP501" i="14"/>
  <c r="AO501" i="14"/>
  <c r="AN501" i="14"/>
  <c r="AM501" i="14"/>
  <c r="AL501" i="14"/>
  <c r="AK501" i="14"/>
  <c r="AJ501" i="14"/>
  <c r="AI501" i="14"/>
  <c r="DZ500" i="14"/>
  <c r="DY500" i="14"/>
  <c r="DX500" i="14"/>
  <c r="DW500" i="14"/>
  <c r="DV500" i="14"/>
  <c r="DU500" i="14"/>
  <c r="DT500" i="14"/>
  <c r="DS500" i="14"/>
  <c r="DR500" i="14"/>
  <c r="DQ500" i="14"/>
  <c r="DP500" i="14"/>
  <c r="DO500" i="14"/>
  <c r="DN500" i="14"/>
  <c r="DM500" i="14"/>
  <c r="DL500" i="14"/>
  <c r="DK500" i="14"/>
  <c r="DJ500" i="14"/>
  <c r="DI500" i="14"/>
  <c r="DH500" i="14"/>
  <c r="DG500" i="14"/>
  <c r="DF500" i="14"/>
  <c r="DE500" i="14"/>
  <c r="DD500" i="14"/>
  <c r="DC500" i="14"/>
  <c r="DB500" i="14"/>
  <c r="DA500" i="14"/>
  <c r="CZ500" i="14"/>
  <c r="CY500" i="14"/>
  <c r="CX500" i="14"/>
  <c r="CW500" i="14"/>
  <c r="CV500" i="14"/>
  <c r="CU500" i="14"/>
  <c r="CT500" i="14"/>
  <c r="CS500" i="14"/>
  <c r="CR500" i="14"/>
  <c r="CQ500" i="14"/>
  <c r="CP500" i="14"/>
  <c r="CO500" i="14"/>
  <c r="CN500" i="14"/>
  <c r="CM500" i="14"/>
  <c r="CL500" i="14"/>
  <c r="CK500" i="14"/>
  <c r="CJ500" i="14"/>
  <c r="CI500" i="14"/>
  <c r="CH500" i="14"/>
  <c r="CG500" i="14"/>
  <c r="CF500" i="14"/>
  <c r="CE500" i="14"/>
  <c r="CD500" i="14"/>
  <c r="CC500" i="14"/>
  <c r="CB500" i="14"/>
  <c r="CA500" i="14"/>
  <c r="BZ500" i="14"/>
  <c r="BY500" i="14"/>
  <c r="BX500" i="14"/>
  <c r="BW500" i="14"/>
  <c r="BV500" i="14"/>
  <c r="BU500" i="14"/>
  <c r="BT500" i="14"/>
  <c r="BS500" i="14"/>
  <c r="BR500" i="14"/>
  <c r="BQ500" i="14"/>
  <c r="BM500" i="14"/>
  <c r="BB500" i="14"/>
  <c r="BA500" i="14"/>
  <c r="AZ500" i="14"/>
  <c r="AY500" i="14"/>
  <c r="AX500" i="14"/>
  <c r="AW500" i="14"/>
  <c r="AV500" i="14"/>
  <c r="AU500" i="14"/>
  <c r="AT500" i="14"/>
  <c r="AS500" i="14"/>
  <c r="AR500" i="14"/>
  <c r="AQ500" i="14"/>
  <c r="AP500" i="14"/>
  <c r="AO500" i="14"/>
  <c r="AN500" i="14"/>
  <c r="AM500" i="14"/>
  <c r="AL500" i="14"/>
  <c r="AK500" i="14"/>
  <c r="AJ500" i="14"/>
  <c r="AI500" i="14"/>
  <c r="AH500" i="14"/>
  <c r="DZ499" i="14"/>
  <c r="DY499" i="14"/>
  <c r="DX499" i="14"/>
  <c r="DW499" i="14"/>
  <c r="DV499" i="14"/>
  <c r="DU499" i="14"/>
  <c r="DT499" i="14"/>
  <c r="DS499" i="14"/>
  <c r="DR499" i="14"/>
  <c r="DQ499" i="14"/>
  <c r="DP499" i="14"/>
  <c r="DO499" i="14"/>
  <c r="DN499" i="14"/>
  <c r="DM499" i="14"/>
  <c r="DL499" i="14"/>
  <c r="DK499" i="14"/>
  <c r="DJ499" i="14"/>
  <c r="DI499" i="14"/>
  <c r="DH499" i="14"/>
  <c r="DG499" i="14"/>
  <c r="DF499" i="14"/>
  <c r="DE499" i="14"/>
  <c r="DD499" i="14"/>
  <c r="DC499" i="14"/>
  <c r="DB499" i="14"/>
  <c r="DA499" i="14"/>
  <c r="CZ499" i="14"/>
  <c r="CY499" i="14"/>
  <c r="CX499" i="14"/>
  <c r="CW499" i="14"/>
  <c r="CV499" i="14"/>
  <c r="CU499" i="14"/>
  <c r="CT499" i="14"/>
  <c r="CS499" i="14"/>
  <c r="CR499" i="14"/>
  <c r="CQ499" i="14"/>
  <c r="CP499" i="14"/>
  <c r="CO499" i="14"/>
  <c r="CN499" i="14"/>
  <c r="CM499" i="14"/>
  <c r="CL499" i="14"/>
  <c r="CK499" i="14"/>
  <c r="CJ499" i="14"/>
  <c r="CI499" i="14"/>
  <c r="CH499" i="14"/>
  <c r="CG499" i="14"/>
  <c r="CF499" i="14"/>
  <c r="CE499" i="14"/>
  <c r="CD499" i="14"/>
  <c r="CC499" i="14"/>
  <c r="CB499" i="14"/>
  <c r="CA499" i="14"/>
  <c r="BZ499" i="14"/>
  <c r="BY499" i="14"/>
  <c r="BX499" i="14"/>
  <c r="BW499" i="14"/>
  <c r="BV499" i="14"/>
  <c r="BU499" i="14"/>
  <c r="BT499" i="14"/>
  <c r="BS499" i="14"/>
  <c r="BR499" i="14"/>
  <c r="BQ499" i="14"/>
  <c r="BM499" i="14"/>
  <c r="BA499" i="14"/>
  <c r="AZ499" i="14"/>
  <c r="AY499" i="14"/>
  <c r="AX499" i="14"/>
  <c r="AW499" i="14"/>
  <c r="AV499" i="14"/>
  <c r="AU499" i="14"/>
  <c r="AT499" i="14"/>
  <c r="AS499" i="14"/>
  <c r="AR499" i="14"/>
  <c r="AQ499" i="14"/>
  <c r="AP499" i="14"/>
  <c r="AO499" i="14"/>
  <c r="AN499" i="14"/>
  <c r="AM499" i="14"/>
  <c r="AL499" i="14"/>
  <c r="AK499" i="14"/>
  <c r="AJ499" i="14"/>
  <c r="AI499" i="14"/>
  <c r="AH499" i="14"/>
  <c r="AG499" i="14"/>
  <c r="DZ498" i="14"/>
  <c r="DY498" i="14"/>
  <c r="DX498" i="14"/>
  <c r="DW498" i="14"/>
  <c r="DV498" i="14"/>
  <c r="DU498" i="14"/>
  <c r="DT498" i="14"/>
  <c r="DS498" i="14"/>
  <c r="DR498" i="14"/>
  <c r="DQ498" i="14"/>
  <c r="DP498" i="14"/>
  <c r="DO498" i="14"/>
  <c r="DN498" i="14"/>
  <c r="DM498" i="14"/>
  <c r="DL498" i="14"/>
  <c r="DK498" i="14"/>
  <c r="DJ498" i="14"/>
  <c r="DI498" i="14"/>
  <c r="DH498" i="14"/>
  <c r="DG498" i="14"/>
  <c r="DF498" i="14"/>
  <c r="DE498" i="14"/>
  <c r="DD498" i="14"/>
  <c r="DC498" i="14"/>
  <c r="DB498" i="14"/>
  <c r="DA498" i="14"/>
  <c r="CZ498" i="14"/>
  <c r="CY498" i="14"/>
  <c r="CX498" i="14"/>
  <c r="CW498" i="14"/>
  <c r="CV498" i="14"/>
  <c r="CU498" i="14"/>
  <c r="CT498" i="14"/>
  <c r="CS498" i="14"/>
  <c r="CR498" i="14"/>
  <c r="CQ498" i="14"/>
  <c r="CP498" i="14"/>
  <c r="CO498" i="14"/>
  <c r="CN498" i="14"/>
  <c r="CM498" i="14"/>
  <c r="CL498" i="14"/>
  <c r="CK498" i="14"/>
  <c r="CJ498" i="14"/>
  <c r="CI498" i="14"/>
  <c r="CH498" i="14"/>
  <c r="CG498" i="14"/>
  <c r="CF498" i="14"/>
  <c r="CE498" i="14"/>
  <c r="CD498" i="14"/>
  <c r="CC498" i="14"/>
  <c r="CB498" i="14"/>
  <c r="CA498" i="14"/>
  <c r="BZ498" i="14"/>
  <c r="BY498" i="14"/>
  <c r="BX498" i="14"/>
  <c r="BW498" i="14"/>
  <c r="BV498" i="14"/>
  <c r="BU498" i="14"/>
  <c r="BT498" i="14"/>
  <c r="BS498" i="14"/>
  <c r="BR498" i="14"/>
  <c r="BQ498" i="14"/>
  <c r="BM498" i="14"/>
  <c r="AZ498" i="14"/>
  <c r="AY498" i="14"/>
  <c r="AX498" i="14"/>
  <c r="AW498" i="14"/>
  <c r="AV498" i="14"/>
  <c r="AU498" i="14"/>
  <c r="AT498" i="14"/>
  <c r="AS498" i="14"/>
  <c r="AR498" i="14"/>
  <c r="AQ498" i="14"/>
  <c r="AP498" i="14"/>
  <c r="AO498" i="14"/>
  <c r="AN498" i="14"/>
  <c r="AM498" i="14"/>
  <c r="AL498" i="14"/>
  <c r="AK498" i="14"/>
  <c r="AJ498" i="14"/>
  <c r="AI498" i="14"/>
  <c r="AH498" i="14"/>
  <c r="AG498" i="14"/>
  <c r="AF498" i="14"/>
  <c r="DZ497" i="14"/>
  <c r="DY497" i="14"/>
  <c r="DX497" i="14"/>
  <c r="DW497" i="14"/>
  <c r="DV497" i="14"/>
  <c r="DU497" i="14"/>
  <c r="DT497" i="14"/>
  <c r="DS497" i="14"/>
  <c r="DR497" i="14"/>
  <c r="DQ497" i="14"/>
  <c r="DP497" i="14"/>
  <c r="DO497" i="14"/>
  <c r="DN497" i="14"/>
  <c r="DM497" i="14"/>
  <c r="DL497" i="14"/>
  <c r="DK497" i="14"/>
  <c r="DJ497" i="14"/>
  <c r="DI497" i="14"/>
  <c r="DH497" i="14"/>
  <c r="DG497" i="14"/>
  <c r="DF497" i="14"/>
  <c r="DE497" i="14"/>
  <c r="DD497" i="14"/>
  <c r="DC497" i="14"/>
  <c r="DB497" i="14"/>
  <c r="DA497" i="14"/>
  <c r="CZ497" i="14"/>
  <c r="CY497" i="14"/>
  <c r="CX497" i="14"/>
  <c r="CW497" i="14"/>
  <c r="CV497" i="14"/>
  <c r="CU497" i="14"/>
  <c r="CT497" i="14"/>
  <c r="CS497" i="14"/>
  <c r="CR497" i="14"/>
  <c r="CQ497" i="14"/>
  <c r="CP497" i="14"/>
  <c r="CO497" i="14"/>
  <c r="CN497" i="14"/>
  <c r="CM497" i="14"/>
  <c r="CL497" i="14"/>
  <c r="CK497" i="14"/>
  <c r="CJ497" i="14"/>
  <c r="CI497" i="14"/>
  <c r="CH497" i="14"/>
  <c r="CG497" i="14"/>
  <c r="CF497" i="14"/>
  <c r="CE497" i="14"/>
  <c r="CD497" i="14"/>
  <c r="CC497" i="14"/>
  <c r="CB497" i="14"/>
  <c r="CA497" i="14"/>
  <c r="BZ497" i="14"/>
  <c r="BY497" i="14"/>
  <c r="BX497" i="14"/>
  <c r="BW497" i="14"/>
  <c r="BV497" i="14"/>
  <c r="BU497" i="14"/>
  <c r="BT497" i="14"/>
  <c r="BS497" i="14"/>
  <c r="BR497" i="14"/>
  <c r="BQ497" i="14"/>
  <c r="BM497" i="14"/>
  <c r="AY497" i="14"/>
  <c r="AX497" i="14"/>
  <c r="AW497" i="14"/>
  <c r="AV497" i="14"/>
  <c r="AU497" i="14"/>
  <c r="AT497" i="14"/>
  <c r="AS497" i="14"/>
  <c r="AR497" i="14"/>
  <c r="AQ497" i="14"/>
  <c r="AP497" i="14"/>
  <c r="AO497" i="14"/>
  <c r="AN497" i="14"/>
  <c r="AM497" i="14"/>
  <c r="AL497" i="14"/>
  <c r="AK497" i="14"/>
  <c r="AJ497" i="14"/>
  <c r="AI497" i="14"/>
  <c r="AH497" i="14"/>
  <c r="AG497" i="14"/>
  <c r="AF497" i="14"/>
  <c r="AE497" i="14"/>
  <c r="DZ496" i="14"/>
  <c r="DY496" i="14"/>
  <c r="DX496" i="14"/>
  <c r="DW496" i="14"/>
  <c r="DV496" i="14"/>
  <c r="DU496" i="14"/>
  <c r="DT496" i="14"/>
  <c r="DS496" i="14"/>
  <c r="DR496" i="14"/>
  <c r="DQ496" i="14"/>
  <c r="DP496" i="14"/>
  <c r="DO496" i="14"/>
  <c r="DN496" i="14"/>
  <c r="DM496" i="14"/>
  <c r="DL496" i="14"/>
  <c r="DK496" i="14"/>
  <c r="DJ496" i="14"/>
  <c r="DI496" i="14"/>
  <c r="DH496" i="14"/>
  <c r="DG496" i="14"/>
  <c r="DF496" i="14"/>
  <c r="DE496" i="14"/>
  <c r="DD496" i="14"/>
  <c r="DC496" i="14"/>
  <c r="DB496" i="14"/>
  <c r="DA496" i="14"/>
  <c r="CZ496" i="14"/>
  <c r="CY496" i="14"/>
  <c r="CX496" i="14"/>
  <c r="CW496" i="14"/>
  <c r="CV496" i="14"/>
  <c r="CU496" i="14"/>
  <c r="CT496" i="14"/>
  <c r="CS496" i="14"/>
  <c r="CR496" i="14"/>
  <c r="CQ496" i="14"/>
  <c r="CP496" i="14"/>
  <c r="CO496" i="14"/>
  <c r="CN496" i="14"/>
  <c r="CM496" i="14"/>
  <c r="CL496" i="14"/>
  <c r="CK496" i="14"/>
  <c r="CJ496" i="14"/>
  <c r="CI496" i="14"/>
  <c r="CH496" i="14"/>
  <c r="CG496" i="14"/>
  <c r="CF496" i="14"/>
  <c r="CE496" i="14"/>
  <c r="CD496" i="14"/>
  <c r="CC496" i="14"/>
  <c r="CB496" i="14"/>
  <c r="CA496" i="14"/>
  <c r="BZ496" i="14"/>
  <c r="BY496" i="14"/>
  <c r="BX496" i="14"/>
  <c r="BW496" i="14"/>
  <c r="BV496" i="14"/>
  <c r="BU496" i="14"/>
  <c r="BT496" i="14"/>
  <c r="BS496" i="14"/>
  <c r="BR496" i="14"/>
  <c r="BQ496" i="14"/>
  <c r="BM496" i="14"/>
  <c r="AX496" i="14"/>
  <c r="AW496" i="14"/>
  <c r="AV496" i="14"/>
  <c r="AU496" i="14"/>
  <c r="AT496" i="14"/>
  <c r="AS496" i="14"/>
  <c r="AR496" i="14"/>
  <c r="AQ496" i="14"/>
  <c r="AP496" i="14"/>
  <c r="AO496" i="14"/>
  <c r="AN496" i="14"/>
  <c r="AM496" i="14"/>
  <c r="AL496" i="14"/>
  <c r="AK496" i="14"/>
  <c r="AJ496" i="14"/>
  <c r="AI496" i="14"/>
  <c r="AH496" i="14"/>
  <c r="AG496" i="14"/>
  <c r="AF496" i="14"/>
  <c r="AE496" i="14"/>
  <c r="AD496" i="14"/>
  <c r="DZ495" i="14"/>
  <c r="DY495" i="14"/>
  <c r="DX495" i="14"/>
  <c r="DW495" i="14"/>
  <c r="DV495" i="14"/>
  <c r="DU495" i="14"/>
  <c r="DT495" i="14"/>
  <c r="DS495" i="14"/>
  <c r="DR495" i="14"/>
  <c r="DQ495" i="14"/>
  <c r="DP495" i="14"/>
  <c r="DO495" i="14"/>
  <c r="DN495" i="14"/>
  <c r="DM495" i="14"/>
  <c r="DL495" i="14"/>
  <c r="DK495" i="14"/>
  <c r="DJ495" i="14"/>
  <c r="DI495" i="14"/>
  <c r="DH495" i="14"/>
  <c r="DG495" i="14"/>
  <c r="DF495" i="14"/>
  <c r="DE495" i="14"/>
  <c r="DD495" i="14"/>
  <c r="DC495" i="14"/>
  <c r="DB495" i="14"/>
  <c r="DA495" i="14"/>
  <c r="CZ495" i="14"/>
  <c r="CY495" i="14"/>
  <c r="CX495" i="14"/>
  <c r="CW495" i="14"/>
  <c r="CV495" i="14"/>
  <c r="CU495" i="14"/>
  <c r="CT495" i="14"/>
  <c r="CS495" i="14"/>
  <c r="CR495" i="14"/>
  <c r="CQ495" i="14"/>
  <c r="CP495" i="14"/>
  <c r="CO495" i="14"/>
  <c r="CN495" i="14"/>
  <c r="CM495" i="14"/>
  <c r="CL495" i="14"/>
  <c r="CK495" i="14"/>
  <c r="CJ495" i="14"/>
  <c r="CI495" i="14"/>
  <c r="CH495" i="14"/>
  <c r="CG495" i="14"/>
  <c r="CF495" i="14"/>
  <c r="CE495" i="14"/>
  <c r="CD495" i="14"/>
  <c r="CC495" i="14"/>
  <c r="CB495" i="14"/>
  <c r="CA495" i="14"/>
  <c r="BZ495" i="14"/>
  <c r="BY495" i="14"/>
  <c r="BX495" i="14"/>
  <c r="BW495" i="14"/>
  <c r="BV495" i="14"/>
  <c r="BU495" i="14"/>
  <c r="BT495" i="14"/>
  <c r="BS495" i="14"/>
  <c r="BR495" i="14"/>
  <c r="BQ495" i="14"/>
  <c r="BM495" i="14"/>
  <c r="AW495" i="14"/>
  <c r="AV495" i="14"/>
  <c r="AU495" i="14"/>
  <c r="AT495" i="14"/>
  <c r="AS495" i="14"/>
  <c r="AR495" i="14"/>
  <c r="AQ495" i="14"/>
  <c r="AP495" i="14"/>
  <c r="AO495" i="14"/>
  <c r="AN495" i="14"/>
  <c r="AM495" i="14"/>
  <c r="AL495" i="14"/>
  <c r="AK495" i="14"/>
  <c r="AJ495" i="14"/>
  <c r="AI495" i="14"/>
  <c r="AH495" i="14"/>
  <c r="AG495" i="14"/>
  <c r="AF495" i="14"/>
  <c r="AE495" i="14"/>
  <c r="AD495" i="14"/>
  <c r="AC495" i="14"/>
  <c r="DZ494" i="14"/>
  <c r="DY494" i="14"/>
  <c r="DX494" i="14"/>
  <c r="DW494" i="14"/>
  <c r="DV494" i="14"/>
  <c r="DU494" i="14"/>
  <c r="DT494" i="14"/>
  <c r="DS494" i="14"/>
  <c r="DR494" i="14"/>
  <c r="DQ494" i="14"/>
  <c r="DP494" i="14"/>
  <c r="DO494" i="14"/>
  <c r="DN494" i="14"/>
  <c r="DM494" i="14"/>
  <c r="DL494" i="14"/>
  <c r="DK494" i="14"/>
  <c r="DJ494" i="14"/>
  <c r="DI494" i="14"/>
  <c r="DH494" i="14"/>
  <c r="DG494" i="14"/>
  <c r="DF494" i="14"/>
  <c r="DE494" i="14"/>
  <c r="DD494" i="14"/>
  <c r="DC494" i="14"/>
  <c r="DB494" i="14"/>
  <c r="DA494" i="14"/>
  <c r="CZ494" i="14"/>
  <c r="CY494" i="14"/>
  <c r="CX494" i="14"/>
  <c r="CW494" i="14"/>
  <c r="CV494" i="14"/>
  <c r="CU494" i="14"/>
  <c r="CT494" i="14"/>
  <c r="CS494" i="14"/>
  <c r="CR494" i="14"/>
  <c r="CQ494" i="14"/>
  <c r="CP494" i="14"/>
  <c r="CO494" i="14"/>
  <c r="CN494" i="14"/>
  <c r="CM494" i="14"/>
  <c r="CL494" i="14"/>
  <c r="CK494" i="14"/>
  <c r="CJ494" i="14"/>
  <c r="CI494" i="14"/>
  <c r="CH494" i="14"/>
  <c r="CG494" i="14"/>
  <c r="CF494" i="14"/>
  <c r="CE494" i="14"/>
  <c r="CD494" i="14"/>
  <c r="CC494" i="14"/>
  <c r="CB494" i="14"/>
  <c r="CA494" i="14"/>
  <c r="BZ494" i="14"/>
  <c r="BY494" i="14"/>
  <c r="BX494" i="14"/>
  <c r="BW494" i="14"/>
  <c r="BV494" i="14"/>
  <c r="BU494" i="14"/>
  <c r="BT494" i="14"/>
  <c r="BS494" i="14"/>
  <c r="BR494" i="14"/>
  <c r="BQ494" i="14"/>
  <c r="BM494" i="14"/>
  <c r="AV494" i="14"/>
  <c r="AU494" i="14"/>
  <c r="AT494" i="14"/>
  <c r="AS494" i="14"/>
  <c r="AR494" i="14"/>
  <c r="AQ494" i="14"/>
  <c r="AP494" i="14"/>
  <c r="AO494" i="14"/>
  <c r="AN494" i="14"/>
  <c r="AM494" i="14"/>
  <c r="AL494" i="14"/>
  <c r="AK494" i="14"/>
  <c r="AJ494" i="14"/>
  <c r="AI494" i="14"/>
  <c r="AH494" i="14"/>
  <c r="AG494" i="14"/>
  <c r="AF494" i="14"/>
  <c r="AE494" i="14"/>
  <c r="AD494" i="14"/>
  <c r="AC494" i="14"/>
  <c r="AB494" i="14"/>
  <c r="DZ493" i="14"/>
  <c r="DY493" i="14"/>
  <c r="DX493" i="14"/>
  <c r="DW493" i="14"/>
  <c r="DV493" i="14"/>
  <c r="DU493" i="14"/>
  <c r="DT493" i="14"/>
  <c r="DS493" i="14"/>
  <c r="DR493" i="14"/>
  <c r="DQ493" i="14"/>
  <c r="DP493" i="14"/>
  <c r="DO493" i="14"/>
  <c r="DN493" i="14"/>
  <c r="DM493" i="14"/>
  <c r="DL493" i="14"/>
  <c r="DK493" i="14"/>
  <c r="DJ493" i="14"/>
  <c r="DI493" i="14"/>
  <c r="DH493" i="14"/>
  <c r="DG493" i="14"/>
  <c r="DF493" i="14"/>
  <c r="DE493" i="14"/>
  <c r="DD493" i="14"/>
  <c r="DC493" i="14"/>
  <c r="DB493" i="14"/>
  <c r="DA493" i="14"/>
  <c r="CZ493" i="14"/>
  <c r="CY493" i="14"/>
  <c r="CX493" i="14"/>
  <c r="CW493" i="14"/>
  <c r="CV493" i="14"/>
  <c r="CU493" i="14"/>
  <c r="CT493" i="14"/>
  <c r="CS493" i="14"/>
  <c r="CR493" i="14"/>
  <c r="CQ493" i="14"/>
  <c r="CP493" i="14"/>
  <c r="CO493" i="14"/>
  <c r="CN493" i="14"/>
  <c r="CM493" i="14"/>
  <c r="CL493" i="14"/>
  <c r="CK493" i="14"/>
  <c r="CJ493" i="14"/>
  <c r="CI493" i="14"/>
  <c r="CH493" i="14"/>
  <c r="CG493" i="14"/>
  <c r="CF493" i="14"/>
  <c r="CE493" i="14"/>
  <c r="CD493" i="14"/>
  <c r="CC493" i="14"/>
  <c r="CB493" i="14"/>
  <c r="CA493" i="14"/>
  <c r="BZ493" i="14"/>
  <c r="BY493" i="14"/>
  <c r="BX493" i="14"/>
  <c r="BW493" i="14"/>
  <c r="BV493" i="14"/>
  <c r="BU493" i="14"/>
  <c r="BT493" i="14"/>
  <c r="BS493" i="14"/>
  <c r="BR493" i="14"/>
  <c r="BQ493" i="14"/>
  <c r="BM493" i="14"/>
  <c r="AU493" i="14"/>
  <c r="AT493" i="14"/>
  <c r="AS493" i="14"/>
  <c r="AR493" i="14"/>
  <c r="AQ493" i="14"/>
  <c r="AP493" i="14"/>
  <c r="AO493" i="14"/>
  <c r="AN493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DZ492" i="14"/>
  <c r="DY492" i="14"/>
  <c r="DX492" i="14"/>
  <c r="DW492" i="14"/>
  <c r="DV492" i="14"/>
  <c r="DU492" i="14"/>
  <c r="DT492" i="14"/>
  <c r="DS492" i="14"/>
  <c r="DR492" i="14"/>
  <c r="DQ492" i="14"/>
  <c r="DP492" i="14"/>
  <c r="DO492" i="14"/>
  <c r="DN492" i="14"/>
  <c r="DM492" i="14"/>
  <c r="DL492" i="14"/>
  <c r="DK492" i="14"/>
  <c r="DJ492" i="14"/>
  <c r="DI492" i="14"/>
  <c r="DH492" i="14"/>
  <c r="DG492" i="14"/>
  <c r="DF492" i="14"/>
  <c r="DE492" i="14"/>
  <c r="DD492" i="14"/>
  <c r="DC492" i="14"/>
  <c r="DB492" i="14"/>
  <c r="DA492" i="14"/>
  <c r="CZ492" i="14"/>
  <c r="CY492" i="14"/>
  <c r="CX492" i="14"/>
  <c r="CW492" i="14"/>
  <c r="CV492" i="14"/>
  <c r="CU492" i="14"/>
  <c r="CT492" i="14"/>
  <c r="CS492" i="14"/>
  <c r="CR492" i="14"/>
  <c r="CQ492" i="14"/>
  <c r="CP492" i="14"/>
  <c r="CO492" i="14"/>
  <c r="CN492" i="14"/>
  <c r="CM492" i="14"/>
  <c r="CL492" i="14"/>
  <c r="CK492" i="14"/>
  <c r="CJ492" i="14"/>
  <c r="CI492" i="14"/>
  <c r="CH492" i="14"/>
  <c r="CG492" i="14"/>
  <c r="CF492" i="14"/>
  <c r="CE492" i="14"/>
  <c r="CD492" i="14"/>
  <c r="CC492" i="14"/>
  <c r="CB492" i="14"/>
  <c r="CA492" i="14"/>
  <c r="BZ492" i="14"/>
  <c r="BY492" i="14"/>
  <c r="BX492" i="14"/>
  <c r="BW492" i="14"/>
  <c r="BV492" i="14"/>
  <c r="BU492" i="14"/>
  <c r="BT492" i="14"/>
  <c r="BS492" i="14"/>
  <c r="BR492" i="14"/>
  <c r="BQ492" i="14"/>
  <c r="BM492" i="14"/>
  <c r="AT492" i="14"/>
  <c r="AS492" i="14"/>
  <c r="AR492" i="14"/>
  <c r="AQ492" i="14"/>
  <c r="AP492" i="14"/>
  <c r="AO492" i="14"/>
  <c r="AN492" i="14"/>
  <c r="AM492" i="14"/>
  <c r="AL492" i="14"/>
  <c r="AK492" i="14"/>
  <c r="AJ492" i="14"/>
  <c r="AI492" i="14"/>
  <c r="AH492" i="14"/>
  <c r="AG492" i="14"/>
  <c r="AF492" i="14"/>
  <c r="AE492" i="14"/>
  <c r="AD492" i="14"/>
  <c r="AC492" i="14"/>
  <c r="AB492" i="14"/>
  <c r="AA492" i="14"/>
  <c r="Z492" i="14"/>
  <c r="DZ491" i="14"/>
  <c r="DY491" i="14"/>
  <c r="DX491" i="14"/>
  <c r="DW491" i="14"/>
  <c r="DV491" i="14"/>
  <c r="DU491" i="14"/>
  <c r="DT491" i="14"/>
  <c r="DS491" i="14"/>
  <c r="DR491" i="14"/>
  <c r="DQ491" i="14"/>
  <c r="DP491" i="14"/>
  <c r="DO491" i="14"/>
  <c r="DN491" i="14"/>
  <c r="DM491" i="14"/>
  <c r="DL491" i="14"/>
  <c r="DK491" i="14"/>
  <c r="DJ491" i="14"/>
  <c r="DI491" i="14"/>
  <c r="DH491" i="14"/>
  <c r="DG491" i="14"/>
  <c r="DF491" i="14"/>
  <c r="DE491" i="14"/>
  <c r="DD491" i="14"/>
  <c r="DC491" i="14"/>
  <c r="DB491" i="14"/>
  <c r="DA491" i="14"/>
  <c r="CZ491" i="14"/>
  <c r="CY491" i="14"/>
  <c r="CX491" i="14"/>
  <c r="CW491" i="14"/>
  <c r="CV491" i="14"/>
  <c r="CU491" i="14"/>
  <c r="CT491" i="14"/>
  <c r="CS491" i="14"/>
  <c r="CR491" i="14"/>
  <c r="CQ491" i="14"/>
  <c r="CP491" i="14"/>
  <c r="CO491" i="14"/>
  <c r="CN491" i="14"/>
  <c r="CM491" i="14"/>
  <c r="CL491" i="14"/>
  <c r="CK491" i="14"/>
  <c r="CJ491" i="14"/>
  <c r="CI491" i="14"/>
  <c r="CH491" i="14"/>
  <c r="CG491" i="14"/>
  <c r="CF491" i="14"/>
  <c r="CE491" i="14"/>
  <c r="CD491" i="14"/>
  <c r="CC491" i="14"/>
  <c r="CB491" i="14"/>
  <c r="CA491" i="14"/>
  <c r="BZ491" i="14"/>
  <c r="BY491" i="14"/>
  <c r="BX491" i="14"/>
  <c r="BW491" i="14"/>
  <c r="BV491" i="14"/>
  <c r="BU491" i="14"/>
  <c r="BT491" i="14"/>
  <c r="BS491" i="14"/>
  <c r="BR491" i="14"/>
  <c r="BQ491" i="14"/>
  <c r="BM491" i="14"/>
  <c r="AS491" i="14"/>
  <c r="AR491" i="14"/>
  <c r="AQ491" i="14"/>
  <c r="AP491" i="14"/>
  <c r="AO491" i="14"/>
  <c r="AN491" i="14"/>
  <c r="AM491" i="14"/>
  <c r="AL491" i="14"/>
  <c r="AK491" i="14"/>
  <c r="AJ491" i="14"/>
  <c r="AI491" i="14"/>
  <c r="AH491" i="14"/>
  <c r="AG491" i="14"/>
  <c r="AF491" i="14"/>
  <c r="AE491" i="14"/>
  <c r="AD491" i="14"/>
  <c r="AC491" i="14"/>
  <c r="AB491" i="14"/>
  <c r="AA491" i="14"/>
  <c r="Z491" i="14"/>
  <c r="Y491" i="14"/>
  <c r="DZ490" i="14"/>
  <c r="DY490" i="14"/>
  <c r="DX490" i="14"/>
  <c r="DW490" i="14"/>
  <c r="DV490" i="14"/>
  <c r="DU490" i="14"/>
  <c r="DT490" i="14"/>
  <c r="DS490" i="14"/>
  <c r="DR490" i="14"/>
  <c r="DQ490" i="14"/>
  <c r="DP490" i="14"/>
  <c r="DO490" i="14"/>
  <c r="DN490" i="14"/>
  <c r="DM490" i="14"/>
  <c r="DL490" i="14"/>
  <c r="DK490" i="14"/>
  <c r="DJ490" i="14"/>
  <c r="DI490" i="14"/>
  <c r="DH490" i="14"/>
  <c r="DG490" i="14"/>
  <c r="DF490" i="14"/>
  <c r="DE490" i="14"/>
  <c r="DD490" i="14"/>
  <c r="DC490" i="14"/>
  <c r="DB490" i="14"/>
  <c r="DA490" i="14"/>
  <c r="CZ490" i="14"/>
  <c r="CY490" i="14"/>
  <c r="CX490" i="14"/>
  <c r="CW490" i="14"/>
  <c r="CV490" i="14"/>
  <c r="CU490" i="14"/>
  <c r="CT490" i="14"/>
  <c r="CS490" i="14"/>
  <c r="CR490" i="14"/>
  <c r="CQ490" i="14"/>
  <c r="CP490" i="14"/>
  <c r="CO490" i="14"/>
  <c r="CN490" i="14"/>
  <c r="CM490" i="14"/>
  <c r="CL490" i="14"/>
  <c r="CK490" i="14"/>
  <c r="CJ490" i="14"/>
  <c r="CI490" i="14"/>
  <c r="CH490" i="14"/>
  <c r="CG490" i="14"/>
  <c r="CF490" i="14"/>
  <c r="CE490" i="14"/>
  <c r="CD490" i="14"/>
  <c r="CC490" i="14"/>
  <c r="CB490" i="14"/>
  <c r="CA490" i="14"/>
  <c r="BZ490" i="14"/>
  <c r="BY490" i="14"/>
  <c r="BX490" i="14"/>
  <c r="BW490" i="14"/>
  <c r="BV490" i="14"/>
  <c r="BU490" i="14"/>
  <c r="BT490" i="14"/>
  <c r="BS490" i="14"/>
  <c r="BR490" i="14"/>
  <c r="BQ490" i="14"/>
  <c r="BM490" i="14"/>
  <c r="AR490" i="14"/>
  <c r="AQ490" i="14"/>
  <c r="AP490" i="14"/>
  <c r="AO490" i="14"/>
  <c r="AN490" i="14"/>
  <c r="AM490" i="14"/>
  <c r="AL490" i="14"/>
  <c r="AK490" i="14"/>
  <c r="AJ490" i="14"/>
  <c r="AI490" i="14"/>
  <c r="AH490" i="14"/>
  <c r="AG490" i="14"/>
  <c r="AF490" i="14"/>
  <c r="AE490" i="14"/>
  <c r="AD490" i="14"/>
  <c r="AC490" i="14"/>
  <c r="AB490" i="14"/>
  <c r="AA490" i="14"/>
  <c r="Z490" i="14"/>
  <c r="Y490" i="14"/>
  <c r="X490" i="14"/>
  <c r="DZ489" i="14"/>
  <c r="DY489" i="14"/>
  <c r="DX489" i="14"/>
  <c r="DW489" i="14"/>
  <c r="DV489" i="14"/>
  <c r="DU489" i="14"/>
  <c r="DT489" i="14"/>
  <c r="DS489" i="14"/>
  <c r="DR489" i="14"/>
  <c r="DQ489" i="14"/>
  <c r="DP489" i="14"/>
  <c r="DO489" i="14"/>
  <c r="DN489" i="14"/>
  <c r="DM489" i="14"/>
  <c r="DL489" i="14"/>
  <c r="DK489" i="14"/>
  <c r="DJ489" i="14"/>
  <c r="DI489" i="14"/>
  <c r="DH489" i="14"/>
  <c r="DG489" i="14"/>
  <c r="DF489" i="14"/>
  <c r="DE489" i="14"/>
  <c r="DD489" i="14"/>
  <c r="DC489" i="14"/>
  <c r="DB489" i="14"/>
  <c r="DA489" i="14"/>
  <c r="CZ489" i="14"/>
  <c r="CY489" i="14"/>
  <c r="CX489" i="14"/>
  <c r="CW489" i="14"/>
  <c r="CV489" i="14"/>
  <c r="CU489" i="14"/>
  <c r="CT489" i="14"/>
  <c r="CS489" i="14"/>
  <c r="CR489" i="14"/>
  <c r="CQ489" i="14"/>
  <c r="CP489" i="14"/>
  <c r="CO489" i="14"/>
  <c r="CN489" i="14"/>
  <c r="CM489" i="14"/>
  <c r="CL489" i="14"/>
  <c r="CK489" i="14"/>
  <c r="CJ489" i="14"/>
  <c r="CI489" i="14"/>
  <c r="CH489" i="14"/>
  <c r="CG489" i="14"/>
  <c r="CF489" i="14"/>
  <c r="CE489" i="14"/>
  <c r="CD489" i="14"/>
  <c r="CC489" i="14"/>
  <c r="CB489" i="14"/>
  <c r="CA489" i="14"/>
  <c r="BZ489" i="14"/>
  <c r="BY489" i="14"/>
  <c r="BX489" i="14"/>
  <c r="BW489" i="14"/>
  <c r="BV489" i="14"/>
  <c r="BU489" i="14"/>
  <c r="BT489" i="14"/>
  <c r="BS489" i="14"/>
  <c r="BR489" i="14"/>
  <c r="BQ489" i="14"/>
  <c r="BM489" i="14"/>
  <c r="AQ489" i="14"/>
  <c r="AP489" i="14"/>
  <c r="AO489" i="14"/>
  <c r="AN489" i="14"/>
  <c r="AM489" i="14"/>
  <c r="AL489" i="14"/>
  <c r="AK489" i="14"/>
  <c r="AJ489" i="14"/>
  <c r="AI489" i="14"/>
  <c r="AH489" i="14"/>
  <c r="AG489" i="14"/>
  <c r="AF489" i="14"/>
  <c r="AE489" i="14"/>
  <c r="AD489" i="14"/>
  <c r="AC489" i="14"/>
  <c r="AB489" i="14"/>
  <c r="AA489" i="14"/>
  <c r="Z489" i="14"/>
  <c r="Y489" i="14"/>
  <c r="X489" i="14"/>
  <c r="W489" i="14"/>
  <c r="DZ488" i="14"/>
  <c r="DY488" i="14"/>
  <c r="DX488" i="14"/>
  <c r="DW488" i="14"/>
  <c r="DV488" i="14"/>
  <c r="DU488" i="14"/>
  <c r="DT488" i="14"/>
  <c r="DS488" i="14"/>
  <c r="DR488" i="14"/>
  <c r="DQ488" i="14"/>
  <c r="DP488" i="14"/>
  <c r="DO488" i="14"/>
  <c r="DN488" i="14"/>
  <c r="DM488" i="14"/>
  <c r="DL488" i="14"/>
  <c r="DK488" i="14"/>
  <c r="DJ488" i="14"/>
  <c r="DI488" i="14"/>
  <c r="DH488" i="14"/>
  <c r="DG488" i="14"/>
  <c r="DF488" i="14"/>
  <c r="DE488" i="14"/>
  <c r="DD488" i="14"/>
  <c r="DC488" i="14"/>
  <c r="DB488" i="14"/>
  <c r="DA488" i="14"/>
  <c r="CZ488" i="14"/>
  <c r="CY488" i="14"/>
  <c r="CX488" i="14"/>
  <c r="CW488" i="14"/>
  <c r="CV488" i="14"/>
  <c r="CU488" i="14"/>
  <c r="CT488" i="14"/>
  <c r="CS488" i="14"/>
  <c r="CR488" i="14"/>
  <c r="CQ488" i="14"/>
  <c r="CP488" i="14"/>
  <c r="CO488" i="14"/>
  <c r="CN488" i="14"/>
  <c r="CM488" i="14"/>
  <c r="CL488" i="14"/>
  <c r="CK488" i="14"/>
  <c r="CJ488" i="14"/>
  <c r="CI488" i="14"/>
  <c r="CH488" i="14"/>
  <c r="CG488" i="14"/>
  <c r="CF488" i="14"/>
  <c r="CE488" i="14"/>
  <c r="CD488" i="14"/>
  <c r="CC488" i="14"/>
  <c r="CB488" i="14"/>
  <c r="CA488" i="14"/>
  <c r="BZ488" i="14"/>
  <c r="BY488" i="14"/>
  <c r="BX488" i="14"/>
  <c r="BW488" i="14"/>
  <c r="BV488" i="14"/>
  <c r="BU488" i="14"/>
  <c r="BT488" i="14"/>
  <c r="BS488" i="14"/>
  <c r="BR488" i="14"/>
  <c r="BQ488" i="14"/>
  <c r="BM488" i="14"/>
  <c r="AP488" i="14"/>
  <c r="AO488" i="14"/>
  <c r="AN488" i="14"/>
  <c r="AM488" i="14"/>
  <c r="AL488" i="14"/>
  <c r="AK488" i="14"/>
  <c r="AJ488" i="14"/>
  <c r="AI488" i="14"/>
  <c r="AH488" i="14"/>
  <c r="AG488" i="14"/>
  <c r="AF488" i="14"/>
  <c r="AE488" i="14"/>
  <c r="AD488" i="14"/>
  <c r="AC488" i="14"/>
  <c r="AB488" i="14"/>
  <c r="AA488" i="14"/>
  <c r="Z488" i="14"/>
  <c r="Y488" i="14"/>
  <c r="X488" i="14"/>
  <c r="W488" i="14"/>
  <c r="V488" i="14"/>
  <c r="DZ487" i="14"/>
  <c r="DY487" i="14"/>
  <c r="DX487" i="14"/>
  <c r="DW487" i="14"/>
  <c r="DV487" i="14"/>
  <c r="DU487" i="14"/>
  <c r="DT487" i="14"/>
  <c r="DS487" i="14"/>
  <c r="DR487" i="14"/>
  <c r="DQ487" i="14"/>
  <c r="DP487" i="14"/>
  <c r="DO487" i="14"/>
  <c r="DN487" i="14"/>
  <c r="DM487" i="14"/>
  <c r="DL487" i="14"/>
  <c r="DK487" i="14"/>
  <c r="DJ487" i="14"/>
  <c r="DI487" i="14"/>
  <c r="DH487" i="14"/>
  <c r="DG487" i="14"/>
  <c r="DF487" i="14"/>
  <c r="DE487" i="14"/>
  <c r="DD487" i="14"/>
  <c r="DC487" i="14"/>
  <c r="DB487" i="14"/>
  <c r="DA487" i="14"/>
  <c r="CZ487" i="14"/>
  <c r="CY487" i="14"/>
  <c r="CX487" i="14"/>
  <c r="CW487" i="14"/>
  <c r="CV487" i="14"/>
  <c r="CU487" i="14"/>
  <c r="CT487" i="14"/>
  <c r="CS487" i="14"/>
  <c r="CR487" i="14"/>
  <c r="CQ487" i="14"/>
  <c r="CP487" i="14"/>
  <c r="CO487" i="14"/>
  <c r="CN487" i="14"/>
  <c r="CM487" i="14"/>
  <c r="CL487" i="14"/>
  <c r="CK487" i="14"/>
  <c r="CJ487" i="14"/>
  <c r="CI487" i="14"/>
  <c r="CH487" i="14"/>
  <c r="CG487" i="14"/>
  <c r="CF487" i="14"/>
  <c r="CE487" i="14"/>
  <c r="CD487" i="14"/>
  <c r="CC487" i="14"/>
  <c r="CB487" i="14"/>
  <c r="CA487" i="14"/>
  <c r="BZ487" i="14"/>
  <c r="BY487" i="14"/>
  <c r="BX487" i="14"/>
  <c r="BW487" i="14"/>
  <c r="BV487" i="14"/>
  <c r="BU487" i="14"/>
  <c r="BT487" i="14"/>
  <c r="BS487" i="14"/>
  <c r="BR487" i="14"/>
  <c r="BQ487" i="14"/>
  <c r="BM487" i="14"/>
  <c r="AO487" i="14"/>
  <c r="AN487" i="14"/>
  <c r="AM487" i="14"/>
  <c r="AL487" i="14"/>
  <c r="AK487" i="14"/>
  <c r="AJ487" i="14"/>
  <c r="AI487" i="14"/>
  <c r="AH487" i="14"/>
  <c r="AG487" i="14"/>
  <c r="AF487" i="14"/>
  <c r="AE487" i="14"/>
  <c r="AD487" i="14"/>
  <c r="AC487" i="14"/>
  <c r="AB487" i="14"/>
  <c r="AA487" i="14"/>
  <c r="Z487" i="14"/>
  <c r="Y487" i="14"/>
  <c r="X487" i="14"/>
  <c r="W487" i="14"/>
  <c r="V487" i="14"/>
  <c r="U487" i="14"/>
  <c r="DZ486" i="14"/>
  <c r="DY486" i="14"/>
  <c r="DX486" i="14"/>
  <c r="DW486" i="14"/>
  <c r="DV486" i="14"/>
  <c r="DU486" i="14"/>
  <c r="DT486" i="14"/>
  <c r="DS486" i="14"/>
  <c r="DR486" i="14"/>
  <c r="DQ486" i="14"/>
  <c r="DP486" i="14"/>
  <c r="DO486" i="14"/>
  <c r="DN486" i="14"/>
  <c r="DM486" i="14"/>
  <c r="DL486" i="14"/>
  <c r="DK486" i="14"/>
  <c r="DJ486" i="14"/>
  <c r="DI486" i="14"/>
  <c r="DH486" i="14"/>
  <c r="DG486" i="14"/>
  <c r="DF486" i="14"/>
  <c r="DE486" i="14"/>
  <c r="DD486" i="14"/>
  <c r="DC486" i="14"/>
  <c r="DB486" i="14"/>
  <c r="DA486" i="14"/>
  <c r="CZ486" i="14"/>
  <c r="CY486" i="14"/>
  <c r="CX486" i="14"/>
  <c r="CW486" i="14"/>
  <c r="CV486" i="14"/>
  <c r="CU486" i="14"/>
  <c r="CT486" i="14"/>
  <c r="CS486" i="14"/>
  <c r="CR486" i="14"/>
  <c r="CQ486" i="14"/>
  <c r="CP486" i="14"/>
  <c r="CO486" i="14"/>
  <c r="CN486" i="14"/>
  <c r="CM486" i="14"/>
  <c r="CL486" i="14"/>
  <c r="CK486" i="14"/>
  <c r="CJ486" i="14"/>
  <c r="CI486" i="14"/>
  <c r="CH486" i="14"/>
  <c r="CG486" i="14"/>
  <c r="CF486" i="14"/>
  <c r="CE486" i="14"/>
  <c r="CD486" i="14"/>
  <c r="CC486" i="14"/>
  <c r="CB486" i="14"/>
  <c r="CA486" i="14"/>
  <c r="BZ486" i="14"/>
  <c r="BY486" i="14"/>
  <c r="BX486" i="14"/>
  <c r="BW486" i="14"/>
  <c r="BV486" i="14"/>
  <c r="BU486" i="14"/>
  <c r="BT486" i="14"/>
  <c r="BS486" i="14"/>
  <c r="BR486" i="14"/>
  <c r="BQ486" i="14"/>
  <c r="BM486" i="14"/>
  <c r="AN486" i="14"/>
  <c r="AM486" i="14"/>
  <c r="AL486" i="14"/>
  <c r="AK486" i="14"/>
  <c r="AJ486" i="14"/>
  <c r="AI486" i="14"/>
  <c r="AH486" i="14"/>
  <c r="AG486" i="14"/>
  <c r="AF486" i="14"/>
  <c r="AE486" i="14"/>
  <c r="AD486" i="14"/>
  <c r="AC486" i="14"/>
  <c r="AB486" i="14"/>
  <c r="AA486" i="14"/>
  <c r="Z486" i="14"/>
  <c r="Y486" i="14"/>
  <c r="X486" i="14"/>
  <c r="W486" i="14"/>
  <c r="V486" i="14"/>
  <c r="U486" i="14"/>
  <c r="T486" i="14"/>
  <c r="DZ485" i="14"/>
  <c r="DY485" i="14"/>
  <c r="DX485" i="14"/>
  <c r="DW485" i="14"/>
  <c r="DV485" i="14"/>
  <c r="DU485" i="14"/>
  <c r="DT485" i="14"/>
  <c r="DS485" i="14"/>
  <c r="DR485" i="14"/>
  <c r="DQ485" i="14"/>
  <c r="DP485" i="14"/>
  <c r="DO485" i="14"/>
  <c r="DN485" i="14"/>
  <c r="DM485" i="14"/>
  <c r="DL485" i="14"/>
  <c r="DK485" i="14"/>
  <c r="DJ485" i="14"/>
  <c r="DI485" i="14"/>
  <c r="DH485" i="14"/>
  <c r="DG485" i="14"/>
  <c r="DF485" i="14"/>
  <c r="DE485" i="14"/>
  <c r="DD485" i="14"/>
  <c r="DC485" i="14"/>
  <c r="DB485" i="14"/>
  <c r="DA485" i="14"/>
  <c r="CZ485" i="14"/>
  <c r="CY485" i="14"/>
  <c r="CX485" i="14"/>
  <c r="CW485" i="14"/>
  <c r="CV485" i="14"/>
  <c r="CU485" i="14"/>
  <c r="CT485" i="14"/>
  <c r="CS485" i="14"/>
  <c r="CR485" i="14"/>
  <c r="CQ485" i="14"/>
  <c r="CP485" i="14"/>
  <c r="CO485" i="14"/>
  <c r="CN485" i="14"/>
  <c r="CM485" i="14"/>
  <c r="CL485" i="14"/>
  <c r="CK485" i="14"/>
  <c r="CJ485" i="14"/>
  <c r="CI485" i="14"/>
  <c r="CH485" i="14"/>
  <c r="CG485" i="14"/>
  <c r="CF485" i="14"/>
  <c r="CE485" i="14"/>
  <c r="CD485" i="14"/>
  <c r="CC485" i="14"/>
  <c r="CB485" i="14"/>
  <c r="CA485" i="14"/>
  <c r="BZ485" i="14"/>
  <c r="BY485" i="14"/>
  <c r="BX485" i="14"/>
  <c r="BW485" i="14"/>
  <c r="BV485" i="14"/>
  <c r="BU485" i="14"/>
  <c r="BT485" i="14"/>
  <c r="BS485" i="14"/>
  <c r="BR485" i="14"/>
  <c r="BQ485" i="14"/>
  <c r="BM485" i="14"/>
  <c r="AM485" i="14"/>
  <c r="AL485" i="14"/>
  <c r="AK485" i="14"/>
  <c r="AJ485" i="14"/>
  <c r="AI485" i="14"/>
  <c r="AH485" i="14"/>
  <c r="AG485" i="14"/>
  <c r="AF485" i="14"/>
  <c r="AE485" i="14"/>
  <c r="AD485" i="14"/>
  <c r="AC485" i="14"/>
  <c r="AB485" i="14"/>
  <c r="AA485" i="14"/>
  <c r="Z485" i="14"/>
  <c r="Y485" i="14"/>
  <c r="X485" i="14"/>
  <c r="W485" i="14"/>
  <c r="V485" i="14"/>
  <c r="U485" i="14"/>
  <c r="T485" i="14"/>
  <c r="S485" i="14"/>
  <c r="DZ484" i="14"/>
  <c r="DY484" i="14"/>
  <c r="DX484" i="14"/>
  <c r="DW484" i="14"/>
  <c r="DV484" i="14"/>
  <c r="DU484" i="14"/>
  <c r="DT484" i="14"/>
  <c r="DS484" i="14"/>
  <c r="DR484" i="14"/>
  <c r="DQ484" i="14"/>
  <c r="DP484" i="14"/>
  <c r="DO484" i="14"/>
  <c r="DN484" i="14"/>
  <c r="DM484" i="14"/>
  <c r="DL484" i="14"/>
  <c r="DK484" i="14"/>
  <c r="DJ484" i="14"/>
  <c r="DI484" i="14"/>
  <c r="DH484" i="14"/>
  <c r="DG484" i="14"/>
  <c r="DF484" i="14"/>
  <c r="DE484" i="14"/>
  <c r="DD484" i="14"/>
  <c r="DC484" i="14"/>
  <c r="DB484" i="14"/>
  <c r="DA484" i="14"/>
  <c r="CZ484" i="14"/>
  <c r="CY484" i="14"/>
  <c r="CX484" i="14"/>
  <c r="CW484" i="14"/>
  <c r="CV484" i="14"/>
  <c r="CU484" i="14"/>
  <c r="CT484" i="14"/>
  <c r="CS484" i="14"/>
  <c r="CR484" i="14"/>
  <c r="CQ484" i="14"/>
  <c r="CP484" i="14"/>
  <c r="CO484" i="14"/>
  <c r="CN484" i="14"/>
  <c r="CM484" i="14"/>
  <c r="CL484" i="14"/>
  <c r="CK484" i="14"/>
  <c r="CJ484" i="14"/>
  <c r="CI484" i="14"/>
  <c r="CH484" i="14"/>
  <c r="CG484" i="14"/>
  <c r="CF484" i="14"/>
  <c r="CE484" i="14"/>
  <c r="CD484" i="14"/>
  <c r="CC484" i="14"/>
  <c r="CB484" i="14"/>
  <c r="CA484" i="14"/>
  <c r="BZ484" i="14"/>
  <c r="BY484" i="14"/>
  <c r="BX484" i="14"/>
  <c r="BW484" i="14"/>
  <c r="BV484" i="14"/>
  <c r="BU484" i="14"/>
  <c r="BT484" i="14"/>
  <c r="BS484" i="14"/>
  <c r="BR484" i="14"/>
  <c r="BQ484" i="14"/>
  <c r="BM484" i="14"/>
  <c r="AL484" i="14"/>
  <c r="AK484" i="14"/>
  <c r="AJ484" i="14"/>
  <c r="AI484" i="14"/>
  <c r="AH484" i="14"/>
  <c r="AG484" i="14"/>
  <c r="AF484" i="14"/>
  <c r="AE484" i="14"/>
  <c r="AD484" i="14"/>
  <c r="AC484" i="14"/>
  <c r="AB484" i="14"/>
  <c r="AA484" i="14"/>
  <c r="Z484" i="14"/>
  <c r="Y484" i="14"/>
  <c r="X484" i="14"/>
  <c r="W484" i="14"/>
  <c r="V484" i="14"/>
  <c r="U484" i="14"/>
  <c r="T484" i="14"/>
  <c r="S484" i="14"/>
  <c r="R484" i="14"/>
  <c r="DZ483" i="14"/>
  <c r="DY483" i="14"/>
  <c r="DX483" i="14"/>
  <c r="DW483" i="14"/>
  <c r="DV483" i="14"/>
  <c r="DU483" i="14"/>
  <c r="DT483" i="14"/>
  <c r="DS483" i="14"/>
  <c r="DR483" i="14"/>
  <c r="DQ483" i="14"/>
  <c r="DP483" i="14"/>
  <c r="DO483" i="14"/>
  <c r="DN483" i="14"/>
  <c r="DM483" i="14"/>
  <c r="DL483" i="14"/>
  <c r="DK483" i="14"/>
  <c r="DJ483" i="14"/>
  <c r="DI483" i="14"/>
  <c r="DH483" i="14"/>
  <c r="DG483" i="14"/>
  <c r="DF483" i="14"/>
  <c r="DE483" i="14"/>
  <c r="DD483" i="14"/>
  <c r="DC483" i="14"/>
  <c r="DB483" i="14"/>
  <c r="DA483" i="14"/>
  <c r="CZ483" i="14"/>
  <c r="CY483" i="14"/>
  <c r="CX483" i="14"/>
  <c r="CW483" i="14"/>
  <c r="CV483" i="14"/>
  <c r="CU483" i="14"/>
  <c r="CT483" i="14"/>
  <c r="CS483" i="14"/>
  <c r="CR483" i="14"/>
  <c r="CQ483" i="14"/>
  <c r="CP483" i="14"/>
  <c r="CO483" i="14"/>
  <c r="CN483" i="14"/>
  <c r="CM483" i="14"/>
  <c r="CL483" i="14"/>
  <c r="CK483" i="14"/>
  <c r="CJ483" i="14"/>
  <c r="CI483" i="14"/>
  <c r="CH483" i="14"/>
  <c r="CG483" i="14"/>
  <c r="CF483" i="14"/>
  <c r="CE483" i="14"/>
  <c r="CD483" i="14"/>
  <c r="CC483" i="14"/>
  <c r="CB483" i="14"/>
  <c r="CA483" i="14"/>
  <c r="BZ483" i="14"/>
  <c r="BY483" i="14"/>
  <c r="BX483" i="14"/>
  <c r="BW483" i="14"/>
  <c r="BV483" i="14"/>
  <c r="BU483" i="14"/>
  <c r="BT483" i="14"/>
  <c r="BS483" i="14"/>
  <c r="BR483" i="14"/>
  <c r="BQ483" i="14"/>
  <c r="BM483" i="14"/>
  <c r="AK483" i="14"/>
  <c r="AJ483" i="14"/>
  <c r="AI483" i="14"/>
  <c r="AH483" i="14"/>
  <c r="AG483" i="14"/>
  <c r="AF483" i="14"/>
  <c r="AE483" i="14"/>
  <c r="AD483" i="14"/>
  <c r="AC483" i="14"/>
  <c r="AB483" i="14"/>
  <c r="AA483" i="14"/>
  <c r="Z483" i="14"/>
  <c r="Y483" i="14"/>
  <c r="X483" i="14"/>
  <c r="W483" i="14"/>
  <c r="V483" i="14"/>
  <c r="U483" i="14"/>
  <c r="T483" i="14"/>
  <c r="S483" i="14"/>
  <c r="R483" i="14"/>
  <c r="Q483" i="14"/>
  <c r="DZ482" i="14"/>
  <c r="DY482" i="14"/>
  <c r="DX482" i="14"/>
  <c r="DW482" i="14"/>
  <c r="DV482" i="14"/>
  <c r="DU482" i="14"/>
  <c r="DT482" i="14"/>
  <c r="DS482" i="14"/>
  <c r="DR482" i="14"/>
  <c r="DQ482" i="14"/>
  <c r="DP482" i="14"/>
  <c r="DO482" i="14"/>
  <c r="DN482" i="14"/>
  <c r="DM482" i="14"/>
  <c r="DL482" i="14"/>
  <c r="DK482" i="14"/>
  <c r="DJ482" i="14"/>
  <c r="DI482" i="14"/>
  <c r="DH482" i="14"/>
  <c r="DG482" i="14"/>
  <c r="DF482" i="14"/>
  <c r="DE482" i="14"/>
  <c r="DD482" i="14"/>
  <c r="DC482" i="14"/>
  <c r="DB482" i="14"/>
  <c r="DA482" i="14"/>
  <c r="CZ482" i="14"/>
  <c r="CY482" i="14"/>
  <c r="CX482" i="14"/>
  <c r="CW482" i="14"/>
  <c r="CV482" i="14"/>
  <c r="CU482" i="14"/>
  <c r="CT482" i="14"/>
  <c r="CS482" i="14"/>
  <c r="CR482" i="14"/>
  <c r="CQ482" i="14"/>
  <c r="CP482" i="14"/>
  <c r="CO482" i="14"/>
  <c r="CN482" i="14"/>
  <c r="CM482" i="14"/>
  <c r="CL482" i="14"/>
  <c r="CK482" i="14"/>
  <c r="CJ482" i="14"/>
  <c r="CI482" i="14"/>
  <c r="CH482" i="14"/>
  <c r="CG482" i="14"/>
  <c r="CF482" i="14"/>
  <c r="CE482" i="14"/>
  <c r="CD482" i="14"/>
  <c r="CC482" i="14"/>
  <c r="CB482" i="14"/>
  <c r="CA482" i="14"/>
  <c r="BZ482" i="14"/>
  <c r="BY482" i="14"/>
  <c r="BX482" i="14"/>
  <c r="BW482" i="14"/>
  <c r="BV482" i="14"/>
  <c r="BU482" i="14"/>
  <c r="BT482" i="14"/>
  <c r="BS482" i="14"/>
  <c r="BR482" i="14"/>
  <c r="BQ482" i="14"/>
  <c r="BM482" i="14"/>
  <c r="AJ482" i="14"/>
  <c r="AI482" i="14"/>
  <c r="AH482" i="14"/>
  <c r="AG482" i="14"/>
  <c r="AF482" i="14"/>
  <c r="AE482" i="14"/>
  <c r="AD482" i="14"/>
  <c r="AC482" i="14"/>
  <c r="AB482" i="14"/>
  <c r="AA482" i="14"/>
  <c r="Z482" i="14"/>
  <c r="Y482" i="14"/>
  <c r="X482" i="14"/>
  <c r="W482" i="14"/>
  <c r="V482" i="14"/>
  <c r="U482" i="14"/>
  <c r="T482" i="14"/>
  <c r="S482" i="14"/>
  <c r="R482" i="14"/>
  <c r="Q482" i="14"/>
  <c r="P482" i="14"/>
  <c r="DZ481" i="14"/>
  <c r="DY481" i="14"/>
  <c r="DX481" i="14"/>
  <c r="DW481" i="14"/>
  <c r="DV481" i="14"/>
  <c r="DU481" i="14"/>
  <c r="DT481" i="14"/>
  <c r="DS481" i="14"/>
  <c r="DR481" i="14"/>
  <c r="DQ481" i="14"/>
  <c r="DP481" i="14"/>
  <c r="DO481" i="14"/>
  <c r="DN481" i="14"/>
  <c r="DM481" i="14"/>
  <c r="DL481" i="14"/>
  <c r="DK481" i="14"/>
  <c r="DJ481" i="14"/>
  <c r="DI481" i="14"/>
  <c r="DH481" i="14"/>
  <c r="DG481" i="14"/>
  <c r="DF481" i="14"/>
  <c r="DE481" i="14"/>
  <c r="DD481" i="14"/>
  <c r="DC481" i="14"/>
  <c r="DB481" i="14"/>
  <c r="DA481" i="14"/>
  <c r="CZ481" i="14"/>
  <c r="CY481" i="14"/>
  <c r="CX481" i="14"/>
  <c r="CW481" i="14"/>
  <c r="CV481" i="14"/>
  <c r="CU481" i="14"/>
  <c r="CT481" i="14"/>
  <c r="CS481" i="14"/>
  <c r="CR481" i="14"/>
  <c r="CQ481" i="14"/>
  <c r="CP481" i="14"/>
  <c r="CO481" i="14"/>
  <c r="CN481" i="14"/>
  <c r="CM481" i="14"/>
  <c r="CL481" i="14"/>
  <c r="CK481" i="14"/>
  <c r="CJ481" i="14"/>
  <c r="CI481" i="14"/>
  <c r="CH481" i="14"/>
  <c r="CG481" i="14"/>
  <c r="CF481" i="14"/>
  <c r="CE481" i="14"/>
  <c r="CD481" i="14"/>
  <c r="CC481" i="14"/>
  <c r="CB481" i="14"/>
  <c r="CA481" i="14"/>
  <c r="BZ481" i="14"/>
  <c r="BY481" i="14"/>
  <c r="BX481" i="14"/>
  <c r="BW481" i="14"/>
  <c r="BV481" i="14"/>
  <c r="BU481" i="14"/>
  <c r="BT481" i="14"/>
  <c r="BS481" i="14"/>
  <c r="BR481" i="14"/>
  <c r="BQ481" i="14"/>
  <c r="BM481" i="14"/>
  <c r="AI481" i="14"/>
  <c r="AH481" i="14"/>
  <c r="AG481" i="14"/>
  <c r="AF481" i="14"/>
  <c r="AE481" i="14"/>
  <c r="AD481" i="14"/>
  <c r="AC481" i="14"/>
  <c r="AB481" i="14"/>
  <c r="AA481" i="14"/>
  <c r="Z481" i="14"/>
  <c r="Y481" i="14"/>
  <c r="X481" i="14"/>
  <c r="W481" i="14"/>
  <c r="V481" i="14"/>
  <c r="U481" i="14"/>
  <c r="T481" i="14"/>
  <c r="S481" i="14"/>
  <c r="R481" i="14"/>
  <c r="Q481" i="14"/>
  <c r="P481" i="14"/>
  <c r="O481" i="14"/>
  <c r="DZ480" i="14"/>
  <c r="DY480" i="14"/>
  <c r="DX480" i="14"/>
  <c r="DW480" i="14"/>
  <c r="DV480" i="14"/>
  <c r="DU480" i="14"/>
  <c r="DT480" i="14"/>
  <c r="DS480" i="14"/>
  <c r="DR480" i="14"/>
  <c r="DQ480" i="14"/>
  <c r="DP480" i="14"/>
  <c r="DO480" i="14"/>
  <c r="DN480" i="14"/>
  <c r="DM480" i="14"/>
  <c r="DL480" i="14"/>
  <c r="DK480" i="14"/>
  <c r="DJ480" i="14"/>
  <c r="DI480" i="14"/>
  <c r="DH480" i="14"/>
  <c r="DG480" i="14"/>
  <c r="DF480" i="14"/>
  <c r="DE480" i="14"/>
  <c r="DD480" i="14"/>
  <c r="DC480" i="14"/>
  <c r="DB480" i="14"/>
  <c r="DA480" i="14"/>
  <c r="CZ480" i="14"/>
  <c r="CY480" i="14"/>
  <c r="CX480" i="14"/>
  <c r="CW480" i="14"/>
  <c r="CV480" i="14"/>
  <c r="CU480" i="14"/>
  <c r="CT480" i="14"/>
  <c r="CS480" i="14"/>
  <c r="CR480" i="14"/>
  <c r="CQ480" i="14"/>
  <c r="CP480" i="14"/>
  <c r="CO480" i="14"/>
  <c r="CN480" i="14"/>
  <c r="CM480" i="14"/>
  <c r="CL480" i="14"/>
  <c r="CK480" i="14"/>
  <c r="CJ480" i="14"/>
  <c r="CI480" i="14"/>
  <c r="CH480" i="14"/>
  <c r="CG480" i="14"/>
  <c r="CF480" i="14"/>
  <c r="CE480" i="14"/>
  <c r="CD480" i="14"/>
  <c r="CC480" i="14"/>
  <c r="CB480" i="14"/>
  <c r="CA480" i="14"/>
  <c r="BZ480" i="14"/>
  <c r="BY480" i="14"/>
  <c r="BX480" i="14"/>
  <c r="BW480" i="14"/>
  <c r="BV480" i="14"/>
  <c r="BU480" i="14"/>
  <c r="BT480" i="14"/>
  <c r="BS480" i="14"/>
  <c r="BR480" i="14"/>
  <c r="BQ480" i="14"/>
  <c r="BM480" i="14"/>
  <c r="AH480" i="14"/>
  <c r="AG480" i="14"/>
  <c r="AF480" i="14"/>
  <c r="AE480" i="14"/>
  <c r="AD480" i="14"/>
  <c r="AC480" i="14"/>
  <c r="AB480" i="14"/>
  <c r="AA480" i="14"/>
  <c r="Z480" i="14"/>
  <c r="Y480" i="14"/>
  <c r="X480" i="14"/>
  <c r="W480" i="14"/>
  <c r="V480" i="14"/>
  <c r="U480" i="14"/>
  <c r="T480" i="14"/>
  <c r="S480" i="14"/>
  <c r="R480" i="14"/>
  <c r="Q480" i="14"/>
  <c r="P480" i="14"/>
  <c r="O480" i="14"/>
  <c r="N480" i="14"/>
  <c r="DZ479" i="14"/>
  <c r="DY479" i="14"/>
  <c r="DX479" i="14"/>
  <c r="DW479" i="14"/>
  <c r="DV479" i="14"/>
  <c r="DU479" i="14"/>
  <c r="DT479" i="14"/>
  <c r="DS479" i="14"/>
  <c r="DR479" i="14"/>
  <c r="DQ479" i="14"/>
  <c r="DP479" i="14"/>
  <c r="DO479" i="14"/>
  <c r="DN479" i="14"/>
  <c r="DM479" i="14"/>
  <c r="DL479" i="14"/>
  <c r="DK479" i="14"/>
  <c r="DJ479" i="14"/>
  <c r="DI479" i="14"/>
  <c r="DH479" i="14"/>
  <c r="DG479" i="14"/>
  <c r="DF479" i="14"/>
  <c r="DE479" i="14"/>
  <c r="DD479" i="14"/>
  <c r="DC479" i="14"/>
  <c r="DB479" i="14"/>
  <c r="DA479" i="14"/>
  <c r="CZ479" i="14"/>
  <c r="CY479" i="14"/>
  <c r="CX479" i="14"/>
  <c r="CW479" i="14"/>
  <c r="CV479" i="14"/>
  <c r="CU479" i="14"/>
  <c r="CT479" i="14"/>
  <c r="CS479" i="14"/>
  <c r="CR479" i="14"/>
  <c r="CQ479" i="14"/>
  <c r="CP479" i="14"/>
  <c r="CO479" i="14"/>
  <c r="CN479" i="14"/>
  <c r="CM479" i="14"/>
  <c r="CL479" i="14"/>
  <c r="CK479" i="14"/>
  <c r="CJ479" i="14"/>
  <c r="CI479" i="14"/>
  <c r="CH479" i="14"/>
  <c r="CG479" i="14"/>
  <c r="CF479" i="14"/>
  <c r="CE479" i="14"/>
  <c r="CD479" i="14"/>
  <c r="CC479" i="14"/>
  <c r="CB479" i="14"/>
  <c r="CA479" i="14"/>
  <c r="BZ479" i="14"/>
  <c r="BY479" i="14"/>
  <c r="BX479" i="14"/>
  <c r="BW479" i="14"/>
  <c r="BV479" i="14"/>
  <c r="BU479" i="14"/>
  <c r="BT479" i="14"/>
  <c r="BS479" i="14"/>
  <c r="BR479" i="14"/>
  <c r="BQ479" i="14"/>
  <c r="BM479" i="14"/>
  <c r="AG479" i="14"/>
  <c r="AF479" i="14"/>
  <c r="AE479" i="14"/>
  <c r="AD479" i="14"/>
  <c r="AC479" i="14"/>
  <c r="AB479" i="14"/>
  <c r="AA479" i="14"/>
  <c r="Z479" i="14"/>
  <c r="Y479" i="14"/>
  <c r="X479" i="14"/>
  <c r="W479" i="14"/>
  <c r="V479" i="14"/>
  <c r="U479" i="14"/>
  <c r="T479" i="14"/>
  <c r="S479" i="14"/>
  <c r="R479" i="14"/>
  <c r="Q479" i="14"/>
  <c r="P479" i="14"/>
  <c r="O479" i="14"/>
  <c r="N479" i="14"/>
  <c r="M479" i="14"/>
  <c r="DZ478" i="14"/>
  <c r="DY478" i="14"/>
  <c r="DX478" i="14"/>
  <c r="DW478" i="14"/>
  <c r="DV478" i="14"/>
  <c r="DU478" i="14"/>
  <c r="DT478" i="14"/>
  <c r="DS478" i="14"/>
  <c r="DR478" i="14"/>
  <c r="DQ478" i="14"/>
  <c r="DP478" i="14"/>
  <c r="DO478" i="14"/>
  <c r="DN478" i="14"/>
  <c r="DM478" i="14"/>
  <c r="DL478" i="14"/>
  <c r="DK478" i="14"/>
  <c r="DJ478" i="14"/>
  <c r="DI478" i="14"/>
  <c r="DH478" i="14"/>
  <c r="DG478" i="14"/>
  <c r="DF478" i="14"/>
  <c r="DE478" i="14"/>
  <c r="DD478" i="14"/>
  <c r="DC478" i="14"/>
  <c r="DB478" i="14"/>
  <c r="DA478" i="14"/>
  <c r="CZ478" i="14"/>
  <c r="CY478" i="14"/>
  <c r="CX478" i="14"/>
  <c r="CW478" i="14"/>
  <c r="CV478" i="14"/>
  <c r="CU478" i="14"/>
  <c r="CT478" i="14"/>
  <c r="CS478" i="14"/>
  <c r="CR478" i="14"/>
  <c r="CQ478" i="14"/>
  <c r="CP478" i="14"/>
  <c r="CO478" i="14"/>
  <c r="CN478" i="14"/>
  <c r="CM478" i="14"/>
  <c r="CL478" i="14"/>
  <c r="CK478" i="14"/>
  <c r="CJ478" i="14"/>
  <c r="CI478" i="14"/>
  <c r="CH478" i="14"/>
  <c r="CG478" i="14"/>
  <c r="CF478" i="14"/>
  <c r="CE478" i="14"/>
  <c r="CD478" i="14"/>
  <c r="CC478" i="14"/>
  <c r="CB478" i="14"/>
  <c r="CA478" i="14"/>
  <c r="BZ478" i="14"/>
  <c r="BY478" i="14"/>
  <c r="BX478" i="14"/>
  <c r="BW478" i="14"/>
  <c r="BV478" i="14"/>
  <c r="BU478" i="14"/>
  <c r="BT478" i="14"/>
  <c r="BS478" i="14"/>
  <c r="BR478" i="14"/>
  <c r="BQ478" i="14"/>
  <c r="BM478" i="14"/>
  <c r="AF478" i="14"/>
  <c r="AE478" i="14"/>
  <c r="AD478" i="14"/>
  <c r="AC478" i="14"/>
  <c r="AB478" i="14"/>
  <c r="AA478" i="14"/>
  <c r="Z478" i="14"/>
  <c r="Y478" i="14"/>
  <c r="X478" i="14"/>
  <c r="W478" i="14"/>
  <c r="V478" i="14"/>
  <c r="U478" i="14"/>
  <c r="T478" i="14"/>
  <c r="S478" i="14"/>
  <c r="R478" i="14"/>
  <c r="Q478" i="14"/>
  <c r="P478" i="14"/>
  <c r="O478" i="14"/>
  <c r="N478" i="14"/>
  <c r="M478" i="14"/>
  <c r="L478" i="14"/>
  <c r="DZ477" i="14"/>
  <c r="DY477" i="14"/>
  <c r="DX477" i="14"/>
  <c r="DW477" i="14"/>
  <c r="DV477" i="14"/>
  <c r="DU477" i="14"/>
  <c r="DT477" i="14"/>
  <c r="DS477" i="14"/>
  <c r="DR477" i="14"/>
  <c r="DQ477" i="14"/>
  <c r="DP477" i="14"/>
  <c r="DO477" i="14"/>
  <c r="DN477" i="14"/>
  <c r="DM477" i="14"/>
  <c r="DL477" i="14"/>
  <c r="DK477" i="14"/>
  <c r="DJ477" i="14"/>
  <c r="DI477" i="14"/>
  <c r="DH477" i="14"/>
  <c r="DG477" i="14"/>
  <c r="DF477" i="14"/>
  <c r="DE477" i="14"/>
  <c r="DD477" i="14"/>
  <c r="DC477" i="14"/>
  <c r="DB477" i="14"/>
  <c r="DA477" i="14"/>
  <c r="CZ477" i="14"/>
  <c r="CY477" i="14"/>
  <c r="CX477" i="14"/>
  <c r="CW477" i="14"/>
  <c r="CV477" i="14"/>
  <c r="CU477" i="14"/>
  <c r="CT477" i="14"/>
  <c r="CS477" i="14"/>
  <c r="CR477" i="14"/>
  <c r="CQ477" i="14"/>
  <c r="CP477" i="14"/>
  <c r="CO477" i="14"/>
  <c r="CN477" i="14"/>
  <c r="CM477" i="14"/>
  <c r="CL477" i="14"/>
  <c r="CK477" i="14"/>
  <c r="CJ477" i="14"/>
  <c r="CI477" i="14"/>
  <c r="CH477" i="14"/>
  <c r="CG477" i="14"/>
  <c r="CF477" i="14"/>
  <c r="CE477" i="14"/>
  <c r="CD477" i="14"/>
  <c r="CC477" i="14"/>
  <c r="CB477" i="14"/>
  <c r="CA477" i="14"/>
  <c r="BZ477" i="14"/>
  <c r="BY477" i="14"/>
  <c r="BX477" i="14"/>
  <c r="BW477" i="14"/>
  <c r="BV477" i="14"/>
  <c r="BU477" i="14"/>
  <c r="BT477" i="14"/>
  <c r="BS477" i="14"/>
  <c r="BR477" i="14"/>
  <c r="BQ477" i="14"/>
  <c r="BM477" i="14"/>
  <c r="AE477" i="14"/>
  <c r="AD477" i="14"/>
  <c r="AC477" i="14"/>
  <c r="AB477" i="14"/>
  <c r="AA477" i="14"/>
  <c r="Z477" i="14"/>
  <c r="Y477" i="14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L477" i="14"/>
  <c r="K477" i="14"/>
  <c r="DZ476" i="14"/>
  <c r="DY476" i="14"/>
  <c r="DX476" i="14"/>
  <c r="DW476" i="14"/>
  <c r="DV476" i="14"/>
  <c r="DU476" i="14"/>
  <c r="DT476" i="14"/>
  <c r="DS476" i="14"/>
  <c r="DR476" i="14"/>
  <c r="DQ476" i="14"/>
  <c r="DP476" i="14"/>
  <c r="DO476" i="14"/>
  <c r="DN476" i="14"/>
  <c r="DM476" i="14"/>
  <c r="DL476" i="14"/>
  <c r="DK476" i="14"/>
  <c r="DJ476" i="14"/>
  <c r="DI476" i="14"/>
  <c r="DH476" i="14"/>
  <c r="DG476" i="14"/>
  <c r="DF476" i="14"/>
  <c r="DE476" i="14"/>
  <c r="DD476" i="14"/>
  <c r="DC476" i="14"/>
  <c r="DB476" i="14"/>
  <c r="DA476" i="14"/>
  <c r="CZ476" i="14"/>
  <c r="CY476" i="14"/>
  <c r="CX476" i="14"/>
  <c r="CW476" i="14"/>
  <c r="CV476" i="14"/>
  <c r="CU476" i="14"/>
  <c r="CT476" i="14"/>
  <c r="CS476" i="14"/>
  <c r="CR476" i="14"/>
  <c r="CQ476" i="14"/>
  <c r="CP476" i="14"/>
  <c r="CO476" i="14"/>
  <c r="CN476" i="14"/>
  <c r="CM476" i="14"/>
  <c r="CL476" i="14"/>
  <c r="CK476" i="14"/>
  <c r="CJ476" i="14"/>
  <c r="CI476" i="14"/>
  <c r="CH476" i="14"/>
  <c r="CG476" i="14"/>
  <c r="CF476" i="14"/>
  <c r="CE476" i="14"/>
  <c r="CD476" i="14"/>
  <c r="CC476" i="14"/>
  <c r="CB476" i="14"/>
  <c r="CA476" i="14"/>
  <c r="BZ476" i="14"/>
  <c r="BY476" i="14"/>
  <c r="BX476" i="14"/>
  <c r="BW476" i="14"/>
  <c r="BV476" i="14"/>
  <c r="BU476" i="14"/>
  <c r="BT476" i="14"/>
  <c r="BS476" i="14"/>
  <c r="BR476" i="14"/>
  <c r="BQ476" i="14"/>
  <c r="BM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K476" i="14"/>
  <c r="J476" i="14"/>
  <c r="DZ475" i="14"/>
  <c r="DY475" i="14"/>
  <c r="DX475" i="14"/>
  <c r="DW475" i="14"/>
  <c r="DV475" i="14"/>
  <c r="DU475" i="14"/>
  <c r="DT475" i="14"/>
  <c r="DS475" i="14"/>
  <c r="DR475" i="14"/>
  <c r="DQ475" i="14"/>
  <c r="DP475" i="14"/>
  <c r="DO475" i="14"/>
  <c r="DN475" i="14"/>
  <c r="DM475" i="14"/>
  <c r="DL475" i="14"/>
  <c r="DK475" i="14"/>
  <c r="DJ475" i="14"/>
  <c r="DI475" i="14"/>
  <c r="DH475" i="14"/>
  <c r="DG475" i="14"/>
  <c r="DF475" i="14"/>
  <c r="DE475" i="14"/>
  <c r="DD475" i="14"/>
  <c r="DC475" i="14"/>
  <c r="DB475" i="14"/>
  <c r="DA475" i="14"/>
  <c r="CZ475" i="14"/>
  <c r="CY475" i="14"/>
  <c r="CX475" i="14"/>
  <c r="CW475" i="14"/>
  <c r="CV475" i="14"/>
  <c r="CU475" i="14"/>
  <c r="CT475" i="14"/>
  <c r="CS475" i="14"/>
  <c r="CR475" i="14"/>
  <c r="CQ475" i="14"/>
  <c r="CP475" i="14"/>
  <c r="CO475" i="14"/>
  <c r="CN475" i="14"/>
  <c r="CM475" i="14"/>
  <c r="CL475" i="14"/>
  <c r="CK475" i="14"/>
  <c r="CJ475" i="14"/>
  <c r="CI475" i="14"/>
  <c r="CH475" i="14"/>
  <c r="CG475" i="14"/>
  <c r="CF475" i="14"/>
  <c r="CE475" i="14"/>
  <c r="CD475" i="14"/>
  <c r="CC475" i="14"/>
  <c r="CB475" i="14"/>
  <c r="CA475" i="14"/>
  <c r="BZ475" i="14"/>
  <c r="BY475" i="14"/>
  <c r="BX475" i="14"/>
  <c r="BW475" i="14"/>
  <c r="BV475" i="14"/>
  <c r="BU475" i="14"/>
  <c r="BT475" i="14"/>
  <c r="BS475" i="14"/>
  <c r="BR475" i="14"/>
  <c r="BQ475" i="14"/>
  <c r="BM475" i="14"/>
  <c r="AC475" i="14"/>
  <c r="AB475" i="14"/>
  <c r="AA475" i="14"/>
  <c r="Z475" i="14"/>
  <c r="Y475" i="14"/>
  <c r="X475" i="14"/>
  <c r="W475" i="14"/>
  <c r="V475" i="14"/>
  <c r="U475" i="14"/>
  <c r="T475" i="14"/>
  <c r="S475" i="14"/>
  <c r="R475" i="14"/>
  <c r="Q475" i="14"/>
  <c r="P475" i="14"/>
  <c r="O475" i="14"/>
  <c r="N475" i="14"/>
  <c r="M475" i="14"/>
  <c r="L475" i="14"/>
  <c r="K475" i="14"/>
  <c r="J475" i="14"/>
  <c r="I475" i="14"/>
  <c r="DZ474" i="14"/>
  <c r="DY474" i="14"/>
  <c r="DX474" i="14"/>
  <c r="DW474" i="14"/>
  <c r="DV474" i="14"/>
  <c r="DU474" i="14"/>
  <c r="DT474" i="14"/>
  <c r="DS474" i="14"/>
  <c r="DR474" i="14"/>
  <c r="DQ474" i="14"/>
  <c r="DP474" i="14"/>
  <c r="DO474" i="14"/>
  <c r="DN474" i="14"/>
  <c r="DM474" i="14"/>
  <c r="DL474" i="14"/>
  <c r="DK474" i="14"/>
  <c r="DJ474" i="14"/>
  <c r="DI474" i="14"/>
  <c r="DH474" i="14"/>
  <c r="DG474" i="14"/>
  <c r="DF474" i="14"/>
  <c r="DE474" i="14"/>
  <c r="DD474" i="14"/>
  <c r="DC474" i="14"/>
  <c r="DB474" i="14"/>
  <c r="DA474" i="14"/>
  <c r="CZ474" i="14"/>
  <c r="CY474" i="14"/>
  <c r="CX474" i="14"/>
  <c r="CW474" i="14"/>
  <c r="CV474" i="14"/>
  <c r="CU474" i="14"/>
  <c r="CT474" i="14"/>
  <c r="CS474" i="14"/>
  <c r="CR474" i="14"/>
  <c r="CQ474" i="14"/>
  <c r="CP474" i="14"/>
  <c r="CO474" i="14"/>
  <c r="CN474" i="14"/>
  <c r="CM474" i="14"/>
  <c r="CL474" i="14"/>
  <c r="CK474" i="14"/>
  <c r="CJ474" i="14"/>
  <c r="CI474" i="14"/>
  <c r="CH474" i="14"/>
  <c r="CG474" i="14"/>
  <c r="CF474" i="14"/>
  <c r="CE474" i="14"/>
  <c r="CD474" i="14"/>
  <c r="CC474" i="14"/>
  <c r="CB474" i="14"/>
  <c r="CA474" i="14"/>
  <c r="BZ474" i="14"/>
  <c r="BY474" i="14"/>
  <c r="BX474" i="14"/>
  <c r="BW474" i="14"/>
  <c r="BV474" i="14"/>
  <c r="BU474" i="14"/>
  <c r="BT474" i="14"/>
  <c r="BS474" i="14"/>
  <c r="BR474" i="14"/>
  <c r="BQ474" i="14"/>
  <c r="BM474" i="14"/>
  <c r="AB474" i="14"/>
  <c r="AA474" i="14"/>
  <c r="Z474" i="14"/>
  <c r="Y474" i="14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K474" i="14"/>
  <c r="J474" i="14"/>
  <c r="I474" i="14"/>
  <c r="H474" i="14"/>
  <c r="DZ473" i="14"/>
  <c r="DY473" i="14"/>
  <c r="DX473" i="14"/>
  <c r="DW473" i="14"/>
  <c r="DV473" i="14"/>
  <c r="DU473" i="14"/>
  <c r="DT473" i="14"/>
  <c r="DS473" i="14"/>
  <c r="DR473" i="14"/>
  <c r="DQ473" i="14"/>
  <c r="DP473" i="14"/>
  <c r="DO473" i="14"/>
  <c r="DN473" i="14"/>
  <c r="DM473" i="14"/>
  <c r="DL473" i="14"/>
  <c r="DK473" i="14"/>
  <c r="DJ473" i="14"/>
  <c r="DI473" i="14"/>
  <c r="DH473" i="14"/>
  <c r="DG473" i="14"/>
  <c r="DF473" i="14"/>
  <c r="DE473" i="14"/>
  <c r="DD473" i="14"/>
  <c r="DC473" i="14"/>
  <c r="DB473" i="14"/>
  <c r="DA473" i="14"/>
  <c r="CZ473" i="14"/>
  <c r="CY473" i="14"/>
  <c r="CX473" i="14"/>
  <c r="CW473" i="14"/>
  <c r="CV473" i="14"/>
  <c r="CU473" i="14"/>
  <c r="CT473" i="14"/>
  <c r="CS473" i="14"/>
  <c r="CR473" i="14"/>
  <c r="CQ473" i="14"/>
  <c r="CP473" i="14"/>
  <c r="CO473" i="14"/>
  <c r="CN473" i="14"/>
  <c r="CM473" i="14"/>
  <c r="CL473" i="14"/>
  <c r="CK473" i="14"/>
  <c r="CJ473" i="14"/>
  <c r="CI473" i="14"/>
  <c r="CH473" i="14"/>
  <c r="CG473" i="14"/>
  <c r="CF473" i="14"/>
  <c r="CE473" i="14"/>
  <c r="CD473" i="14"/>
  <c r="CC473" i="14"/>
  <c r="CB473" i="14"/>
  <c r="CA473" i="14"/>
  <c r="BZ473" i="14"/>
  <c r="BY473" i="14"/>
  <c r="BX473" i="14"/>
  <c r="BW473" i="14"/>
  <c r="BV473" i="14"/>
  <c r="BU473" i="14"/>
  <c r="BT473" i="14"/>
  <c r="BS473" i="14"/>
  <c r="BR473" i="14"/>
  <c r="BQ473" i="14"/>
  <c r="BM473" i="14"/>
  <c r="AA473" i="14"/>
  <c r="Z473" i="14"/>
  <c r="Y473" i="14"/>
  <c r="X473" i="14"/>
  <c r="W473" i="14"/>
  <c r="V473" i="14"/>
  <c r="U473" i="14"/>
  <c r="T473" i="14"/>
  <c r="S473" i="14"/>
  <c r="R473" i="14"/>
  <c r="Q473" i="14"/>
  <c r="P473" i="14"/>
  <c r="O473" i="14"/>
  <c r="N473" i="14"/>
  <c r="M473" i="14"/>
  <c r="L473" i="14"/>
  <c r="K473" i="14"/>
  <c r="J473" i="14"/>
  <c r="I473" i="14"/>
  <c r="H473" i="14"/>
  <c r="G473" i="14"/>
  <c r="DZ472" i="14"/>
  <c r="DY472" i="14"/>
  <c r="DX472" i="14"/>
  <c r="DW472" i="14"/>
  <c r="DV472" i="14"/>
  <c r="DU472" i="14"/>
  <c r="DT472" i="14"/>
  <c r="DS472" i="14"/>
  <c r="DR472" i="14"/>
  <c r="DQ472" i="14"/>
  <c r="DP472" i="14"/>
  <c r="DO472" i="14"/>
  <c r="DN472" i="14"/>
  <c r="DM472" i="14"/>
  <c r="DL472" i="14"/>
  <c r="DK472" i="14"/>
  <c r="DJ472" i="14"/>
  <c r="DI472" i="14"/>
  <c r="DH472" i="14"/>
  <c r="DG472" i="14"/>
  <c r="DF472" i="14"/>
  <c r="DE472" i="14"/>
  <c r="DD472" i="14"/>
  <c r="DC472" i="14"/>
  <c r="DB472" i="14"/>
  <c r="DA472" i="14"/>
  <c r="CZ472" i="14"/>
  <c r="CY472" i="14"/>
  <c r="CX472" i="14"/>
  <c r="CW472" i="14"/>
  <c r="CV472" i="14"/>
  <c r="CU472" i="14"/>
  <c r="CT472" i="14"/>
  <c r="CS472" i="14"/>
  <c r="CR472" i="14"/>
  <c r="CQ472" i="14"/>
  <c r="CP472" i="14"/>
  <c r="CO472" i="14"/>
  <c r="CN472" i="14"/>
  <c r="CM472" i="14"/>
  <c r="CL472" i="14"/>
  <c r="CK472" i="14"/>
  <c r="CJ472" i="14"/>
  <c r="CI472" i="14"/>
  <c r="CH472" i="14"/>
  <c r="CG472" i="14"/>
  <c r="CF472" i="14"/>
  <c r="CE472" i="14"/>
  <c r="CD472" i="14"/>
  <c r="CC472" i="14"/>
  <c r="CB472" i="14"/>
  <c r="CA472" i="14"/>
  <c r="BZ472" i="14"/>
  <c r="BY472" i="14"/>
  <c r="BX472" i="14"/>
  <c r="BW472" i="14"/>
  <c r="BV472" i="14"/>
  <c r="BU472" i="14"/>
  <c r="BT472" i="14"/>
  <c r="BS472" i="14"/>
  <c r="BR472" i="14"/>
  <c r="BQ472" i="14"/>
  <c r="BM472" i="14"/>
  <c r="Z472" i="14"/>
  <c r="Y472" i="14"/>
  <c r="X472" i="14"/>
  <c r="W472" i="14"/>
  <c r="V472" i="14"/>
  <c r="U472" i="14"/>
  <c r="T472" i="14"/>
  <c r="S472" i="14"/>
  <c r="R472" i="14"/>
  <c r="Q472" i="14"/>
  <c r="P472" i="14"/>
  <c r="O472" i="14"/>
  <c r="N472" i="14"/>
  <c r="M472" i="14"/>
  <c r="L472" i="14"/>
  <c r="K472" i="14"/>
  <c r="J472" i="14"/>
  <c r="I472" i="14"/>
  <c r="H472" i="14"/>
  <c r="G472" i="14"/>
  <c r="F472" i="14"/>
  <c r="DZ471" i="14"/>
  <c r="DY471" i="14"/>
  <c r="DX471" i="14"/>
  <c r="DW471" i="14"/>
  <c r="DV471" i="14"/>
  <c r="DU471" i="14"/>
  <c r="DT471" i="14"/>
  <c r="DS471" i="14"/>
  <c r="DR471" i="14"/>
  <c r="DQ471" i="14"/>
  <c r="DP471" i="14"/>
  <c r="DO471" i="14"/>
  <c r="DN471" i="14"/>
  <c r="DM471" i="14"/>
  <c r="DL471" i="14"/>
  <c r="DK471" i="14"/>
  <c r="DJ471" i="14"/>
  <c r="DI471" i="14"/>
  <c r="DH471" i="14"/>
  <c r="DG471" i="14"/>
  <c r="DF471" i="14"/>
  <c r="DE471" i="14"/>
  <c r="DD471" i="14"/>
  <c r="DC471" i="14"/>
  <c r="DB471" i="14"/>
  <c r="DA471" i="14"/>
  <c r="CZ471" i="14"/>
  <c r="CY471" i="14"/>
  <c r="CX471" i="14"/>
  <c r="CW471" i="14"/>
  <c r="CV471" i="14"/>
  <c r="CU471" i="14"/>
  <c r="CT471" i="14"/>
  <c r="CS471" i="14"/>
  <c r="CR471" i="14"/>
  <c r="CQ471" i="14"/>
  <c r="CP471" i="14"/>
  <c r="CO471" i="14"/>
  <c r="CN471" i="14"/>
  <c r="CM471" i="14"/>
  <c r="CL471" i="14"/>
  <c r="CK471" i="14"/>
  <c r="CJ471" i="14"/>
  <c r="CI471" i="14"/>
  <c r="CH471" i="14"/>
  <c r="CG471" i="14"/>
  <c r="CF471" i="14"/>
  <c r="CE471" i="14"/>
  <c r="CD471" i="14"/>
  <c r="CC471" i="14"/>
  <c r="CB471" i="14"/>
  <c r="CA471" i="14"/>
  <c r="BZ471" i="14"/>
  <c r="BY471" i="14"/>
  <c r="BX471" i="14"/>
  <c r="BW471" i="14"/>
  <c r="BV471" i="14"/>
  <c r="BU471" i="14"/>
  <c r="BT471" i="14"/>
  <c r="BS471" i="14"/>
  <c r="BR471" i="14"/>
  <c r="BQ471" i="14"/>
  <c r="BM471" i="14"/>
  <c r="Y471" i="14"/>
  <c r="X471" i="14"/>
  <c r="W471" i="14"/>
  <c r="V471" i="14"/>
  <c r="U471" i="14"/>
  <c r="T471" i="14"/>
  <c r="S471" i="14"/>
  <c r="R471" i="14"/>
  <c r="Q471" i="14"/>
  <c r="P471" i="14"/>
  <c r="O471" i="14"/>
  <c r="N471" i="14"/>
  <c r="M471" i="14"/>
  <c r="L471" i="14"/>
  <c r="K471" i="14"/>
  <c r="J471" i="14"/>
  <c r="I471" i="14"/>
  <c r="H471" i="14"/>
  <c r="G471" i="14"/>
  <c r="F471" i="14"/>
  <c r="E471" i="14"/>
  <c r="DZ470" i="14"/>
  <c r="DY470" i="14"/>
  <c r="DX470" i="14"/>
  <c r="DW470" i="14"/>
  <c r="DV470" i="14"/>
  <c r="DU470" i="14"/>
  <c r="DT470" i="14"/>
  <c r="DS470" i="14"/>
  <c r="DR470" i="14"/>
  <c r="DQ470" i="14"/>
  <c r="DP470" i="14"/>
  <c r="DO470" i="14"/>
  <c r="DN470" i="14"/>
  <c r="DM470" i="14"/>
  <c r="DL470" i="14"/>
  <c r="DK470" i="14"/>
  <c r="DJ470" i="14"/>
  <c r="DI470" i="14"/>
  <c r="DH470" i="14"/>
  <c r="DG470" i="14"/>
  <c r="DF470" i="14"/>
  <c r="DE470" i="14"/>
  <c r="DD470" i="14"/>
  <c r="DC470" i="14"/>
  <c r="DB470" i="14"/>
  <c r="DA470" i="14"/>
  <c r="CZ470" i="14"/>
  <c r="CY470" i="14"/>
  <c r="CX470" i="14"/>
  <c r="CW470" i="14"/>
  <c r="CV470" i="14"/>
  <c r="CU470" i="14"/>
  <c r="CT470" i="14"/>
  <c r="CS470" i="14"/>
  <c r="CR470" i="14"/>
  <c r="CQ470" i="14"/>
  <c r="CP470" i="14"/>
  <c r="CO470" i="14"/>
  <c r="CN470" i="14"/>
  <c r="CM470" i="14"/>
  <c r="CL470" i="14"/>
  <c r="CK470" i="14"/>
  <c r="CJ470" i="14"/>
  <c r="CI470" i="14"/>
  <c r="CH470" i="14"/>
  <c r="CG470" i="14"/>
  <c r="CF470" i="14"/>
  <c r="CE470" i="14"/>
  <c r="CD470" i="14"/>
  <c r="CC470" i="14"/>
  <c r="CB470" i="14"/>
  <c r="CA470" i="14"/>
  <c r="BZ470" i="14"/>
  <c r="BY470" i="14"/>
  <c r="BX470" i="14"/>
  <c r="BW470" i="14"/>
  <c r="BV470" i="14"/>
  <c r="BU470" i="14"/>
  <c r="BT470" i="14"/>
  <c r="BS470" i="14"/>
  <c r="BR470" i="14"/>
  <c r="BQ470" i="14"/>
  <c r="BM470" i="14"/>
  <c r="X470" i="14"/>
  <c r="W470" i="14"/>
  <c r="V470" i="14"/>
  <c r="U470" i="14"/>
  <c r="T470" i="14"/>
  <c r="S470" i="14"/>
  <c r="R470" i="14"/>
  <c r="Q470" i="14"/>
  <c r="P470" i="14"/>
  <c r="O470" i="14"/>
  <c r="N470" i="14"/>
  <c r="M470" i="14"/>
  <c r="L470" i="14"/>
  <c r="K470" i="14"/>
  <c r="J470" i="14"/>
  <c r="I470" i="14"/>
  <c r="H470" i="14"/>
  <c r="G470" i="14"/>
  <c r="F470" i="14"/>
  <c r="E470" i="14"/>
  <c r="D470" i="14"/>
  <c r="B470" i="14"/>
  <c r="DZ469" i="14"/>
  <c r="DY469" i="14"/>
  <c r="DX469" i="14"/>
  <c r="DW469" i="14"/>
  <c r="DV469" i="14"/>
  <c r="DU469" i="14"/>
  <c r="DT469" i="14"/>
  <c r="DS469" i="14"/>
  <c r="DR469" i="14"/>
  <c r="DQ469" i="14"/>
  <c r="DP469" i="14"/>
  <c r="DO469" i="14"/>
  <c r="DN469" i="14"/>
  <c r="DM469" i="14"/>
  <c r="DL469" i="14"/>
  <c r="DK469" i="14"/>
  <c r="DJ469" i="14"/>
  <c r="DI469" i="14"/>
  <c r="DH469" i="14"/>
  <c r="DG469" i="14"/>
  <c r="DF469" i="14"/>
  <c r="DE469" i="14"/>
  <c r="DD469" i="14"/>
  <c r="DC469" i="14"/>
  <c r="DB469" i="14"/>
  <c r="DA469" i="14"/>
  <c r="CZ469" i="14"/>
  <c r="CY469" i="14"/>
  <c r="CX469" i="14"/>
  <c r="CW469" i="14"/>
  <c r="CV469" i="14"/>
  <c r="CU469" i="14"/>
  <c r="CT469" i="14"/>
  <c r="CS469" i="14"/>
  <c r="CR469" i="14"/>
  <c r="CQ469" i="14"/>
  <c r="CP469" i="14"/>
  <c r="CO469" i="14"/>
  <c r="CN469" i="14"/>
  <c r="CM469" i="14"/>
  <c r="CL469" i="14"/>
  <c r="CK469" i="14"/>
  <c r="CJ469" i="14"/>
  <c r="CI469" i="14"/>
  <c r="CH469" i="14"/>
  <c r="CG469" i="14"/>
  <c r="CF469" i="14"/>
  <c r="CE469" i="14"/>
  <c r="CD469" i="14"/>
  <c r="CC469" i="14"/>
  <c r="CB469" i="14"/>
  <c r="CA469" i="14"/>
  <c r="BZ469" i="14"/>
  <c r="BY469" i="14"/>
  <c r="BX469" i="14"/>
  <c r="BW469" i="14"/>
  <c r="BV469" i="14"/>
  <c r="BU469" i="14"/>
  <c r="BT469" i="14"/>
  <c r="BS469" i="14"/>
  <c r="BR469" i="14"/>
  <c r="BQ469" i="14"/>
  <c r="BM469" i="14"/>
  <c r="W469" i="14"/>
  <c r="V469" i="14"/>
  <c r="U469" i="14"/>
  <c r="T469" i="14"/>
  <c r="S469" i="14"/>
  <c r="R469" i="14"/>
  <c r="Q469" i="14"/>
  <c r="P469" i="14"/>
  <c r="O469" i="14"/>
  <c r="N469" i="14"/>
  <c r="M469" i="14"/>
  <c r="L469" i="14"/>
  <c r="K469" i="14"/>
  <c r="J469" i="14"/>
  <c r="I469" i="14"/>
  <c r="H469" i="14"/>
  <c r="G469" i="14"/>
  <c r="F469" i="14"/>
  <c r="E469" i="14"/>
  <c r="D469" i="14"/>
  <c r="B469" i="14"/>
  <c r="DZ468" i="14"/>
  <c r="DY468" i="14"/>
  <c r="DX468" i="14"/>
  <c r="DW468" i="14"/>
  <c r="DV468" i="14"/>
  <c r="DU468" i="14"/>
  <c r="DT468" i="14"/>
  <c r="DS468" i="14"/>
  <c r="DR468" i="14"/>
  <c r="DQ468" i="14"/>
  <c r="DP468" i="14"/>
  <c r="DO468" i="14"/>
  <c r="DN468" i="14"/>
  <c r="DM468" i="14"/>
  <c r="DL468" i="14"/>
  <c r="DK468" i="14"/>
  <c r="DJ468" i="14"/>
  <c r="DI468" i="14"/>
  <c r="DH468" i="14"/>
  <c r="DG468" i="14"/>
  <c r="DF468" i="14"/>
  <c r="DE468" i="14"/>
  <c r="DD468" i="14"/>
  <c r="DC468" i="14"/>
  <c r="DB468" i="14"/>
  <c r="DA468" i="14"/>
  <c r="CZ468" i="14"/>
  <c r="CY468" i="14"/>
  <c r="CX468" i="14"/>
  <c r="CW468" i="14"/>
  <c r="CV468" i="14"/>
  <c r="CU468" i="14"/>
  <c r="CT468" i="14"/>
  <c r="CS468" i="14"/>
  <c r="CR468" i="14"/>
  <c r="CQ468" i="14"/>
  <c r="CP468" i="14"/>
  <c r="CO468" i="14"/>
  <c r="CN468" i="14"/>
  <c r="CM468" i="14"/>
  <c r="CL468" i="14"/>
  <c r="CK468" i="14"/>
  <c r="CJ468" i="14"/>
  <c r="CI468" i="14"/>
  <c r="CH468" i="14"/>
  <c r="CG468" i="14"/>
  <c r="CF468" i="14"/>
  <c r="CE468" i="14"/>
  <c r="CD468" i="14"/>
  <c r="CC468" i="14"/>
  <c r="CB468" i="14"/>
  <c r="CA468" i="14"/>
  <c r="BZ468" i="14"/>
  <c r="BY468" i="14"/>
  <c r="BX468" i="14"/>
  <c r="BW468" i="14"/>
  <c r="BV468" i="14"/>
  <c r="BU468" i="14"/>
  <c r="BT468" i="14"/>
  <c r="BS468" i="14"/>
  <c r="BR468" i="14"/>
  <c r="BQ468" i="14"/>
  <c r="BM468" i="14"/>
  <c r="V468" i="14"/>
  <c r="U468" i="14"/>
  <c r="T468" i="14"/>
  <c r="S468" i="14"/>
  <c r="R468" i="14"/>
  <c r="Q468" i="14"/>
  <c r="P468" i="14"/>
  <c r="O468" i="14"/>
  <c r="N468" i="14"/>
  <c r="M468" i="14"/>
  <c r="L468" i="14"/>
  <c r="K468" i="14"/>
  <c r="J468" i="14"/>
  <c r="I468" i="14"/>
  <c r="H468" i="14"/>
  <c r="G468" i="14"/>
  <c r="F468" i="14"/>
  <c r="E468" i="14"/>
  <c r="D468" i="14"/>
  <c r="B468" i="14"/>
  <c r="DZ467" i="14"/>
  <c r="DY467" i="14"/>
  <c r="DX467" i="14"/>
  <c r="DW467" i="14"/>
  <c r="DV467" i="14"/>
  <c r="DU467" i="14"/>
  <c r="DT467" i="14"/>
  <c r="DS467" i="14"/>
  <c r="DR467" i="14"/>
  <c r="DQ467" i="14"/>
  <c r="DP467" i="14"/>
  <c r="DO467" i="14"/>
  <c r="DN467" i="14"/>
  <c r="DM467" i="14"/>
  <c r="DL467" i="14"/>
  <c r="DK467" i="14"/>
  <c r="DJ467" i="14"/>
  <c r="DI467" i="14"/>
  <c r="DH467" i="14"/>
  <c r="DG467" i="14"/>
  <c r="DF467" i="14"/>
  <c r="DE467" i="14"/>
  <c r="DD467" i="14"/>
  <c r="DC467" i="14"/>
  <c r="DB467" i="14"/>
  <c r="DA467" i="14"/>
  <c r="CZ467" i="14"/>
  <c r="CY467" i="14"/>
  <c r="CX467" i="14"/>
  <c r="CW467" i="14"/>
  <c r="CV467" i="14"/>
  <c r="CU467" i="14"/>
  <c r="CT467" i="14"/>
  <c r="CS467" i="14"/>
  <c r="CR467" i="14"/>
  <c r="CQ467" i="14"/>
  <c r="CP467" i="14"/>
  <c r="CO467" i="14"/>
  <c r="CN467" i="14"/>
  <c r="CM467" i="14"/>
  <c r="CL467" i="14"/>
  <c r="CK467" i="14"/>
  <c r="CJ467" i="14"/>
  <c r="CI467" i="14"/>
  <c r="CH467" i="14"/>
  <c r="CG467" i="14"/>
  <c r="CF467" i="14"/>
  <c r="CE467" i="14"/>
  <c r="CD467" i="14"/>
  <c r="CC467" i="14"/>
  <c r="CB467" i="14"/>
  <c r="CA467" i="14"/>
  <c r="BZ467" i="14"/>
  <c r="BY467" i="14"/>
  <c r="BX467" i="14"/>
  <c r="BW467" i="14"/>
  <c r="BV467" i="14"/>
  <c r="BU467" i="14"/>
  <c r="BT467" i="14"/>
  <c r="BS467" i="14"/>
  <c r="BR467" i="14"/>
  <c r="BQ467" i="14"/>
  <c r="BM467" i="14"/>
  <c r="U467" i="14"/>
  <c r="T467" i="14"/>
  <c r="S467" i="14"/>
  <c r="R467" i="14"/>
  <c r="Q467" i="14"/>
  <c r="P467" i="14"/>
  <c r="O467" i="14"/>
  <c r="N467" i="14"/>
  <c r="M467" i="14"/>
  <c r="L467" i="14"/>
  <c r="K467" i="14"/>
  <c r="J467" i="14"/>
  <c r="I467" i="14"/>
  <c r="H467" i="14"/>
  <c r="G467" i="14"/>
  <c r="F467" i="14"/>
  <c r="E467" i="14"/>
  <c r="D467" i="14"/>
  <c r="B467" i="14"/>
  <c r="DZ466" i="14"/>
  <c r="DY466" i="14"/>
  <c r="DX466" i="14"/>
  <c r="DW466" i="14"/>
  <c r="DV466" i="14"/>
  <c r="DU466" i="14"/>
  <c r="DT466" i="14"/>
  <c r="DS466" i="14"/>
  <c r="DR466" i="14"/>
  <c r="DQ466" i="14"/>
  <c r="DP466" i="14"/>
  <c r="DO466" i="14"/>
  <c r="DN466" i="14"/>
  <c r="DM466" i="14"/>
  <c r="DL466" i="14"/>
  <c r="DK466" i="14"/>
  <c r="DJ466" i="14"/>
  <c r="DI466" i="14"/>
  <c r="DH466" i="14"/>
  <c r="DG466" i="14"/>
  <c r="DF466" i="14"/>
  <c r="DE466" i="14"/>
  <c r="DD466" i="14"/>
  <c r="DC466" i="14"/>
  <c r="DB466" i="14"/>
  <c r="DA466" i="14"/>
  <c r="CZ466" i="14"/>
  <c r="CY466" i="14"/>
  <c r="CX466" i="14"/>
  <c r="CW466" i="14"/>
  <c r="CV466" i="14"/>
  <c r="CU466" i="14"/>
  <c r="CT466" i="14"/>
  <c r="CS466" i="14"/>
  <c r="CR466" i="14"/>
  <c r="CQ466" i="14"/>
  <c r="CP466" i="14"/>
  <c r="CO466" i="14"/>
  <c r="CN466" i="14"/>
  <c r="CM466" i="14"/>
  <c r="CL466" i="14"/>
  <c r="CK466" i="14"/>
  <c r="CJ466" i="14"/>
  <c r="CI466" i="14"/>
  <c r="CH466" i="14"/>
  <c r="CG466" i="14"/>
  <c r="CF466" i="14"/>
  <c r="CE466" i="14"/>
  <c r="CD466" i="14"/>
  <c r="CC466" i="14"/>
  <c r="CB466" i="14"/>
  <c r="CA466" i="14"/>
  <c r="BZ466" i="14"/>
  <c r="BY466" i="14"/>
  <c r="BX466" i="14"/>
  <c r="BW466" i="14"/>
  <c r="BV466" i="14"/>
  <c r="BU466" i="14"/>
  <c r="BT466" i="14"/>
  <c r="BS466" i="14"/>
  <c r="BR466" i="14"/>
  <c r="BQ466" i="14"/>
  <c r="BM466" i="14"/>
  <c r="T466" i="14"/>
  <c r="S466" i="14"/>
  <c r="R466" i="14"/>
  <c r="Q466" i="14"/>
  <c r="P466" i="14"/>
  <c r="O466" i="14"/>
  <c r="N466" i="14"/>
  <c r="M466" i="14"/>
  <c r="L466" i="14"/>
  <c r="K466" i="14"/>
  <c r="J466" i="14"/>
  <c r="I466" i="14"/>
  <c r="H466" i="14"/>
  <c r="G466" i="14"/>
  <c r="F466" i="14"/>
  <c r="E466" i="14"/>
  <c r="D466" i="14"/>
  <c r="B466" i="14"/>
  <c r="DZ465" i="14"/>
  <c r="DY465" i="14"/>
  <c r="DX465" i="14"/>
  <c r="DW465" i="14"/>
  <c r="DV465" i="14"/>
  <c r="DU465" i="14"/>
  <c r="DT465" i="14"/>
  <c r="DS465" i="14"/>
  <c r="DR465" i="14"/>
  <c r="DQ465" i="14"/>
  <c r="DP465" i="14"/>
  <c r="DO465" i="14"/>
  <c r="DN465" i="14"/>
  <c r="DM465" i="14"/>
  <c r="DL465" i="14"/>
  <c r="DK465" i="14"/>
  <c r="DJ465" i="14"/>
  <c r="DI465" i="14"/>
  <c r="DH465" i="14"/>
  <c r="DG465" i="14"/>
  <c r="DF465" i="14"/>
  <c r="DE465" i="14"/>
  <c r="DD465" i="14"/>
  <c r="DC465" i="14"/>
  <c r="DB465" i="14"/>
  <c r="DA465" i="14"/>
  <c r="CZ465" i="14"/>
  <c r="CY465" i="14"/>
  <c r="CX465" i="14"/>
  <c r="CW465" i="14"/>
  <c r="CV465" i="14"/>
  <c r="CU465" i="14"/>
  <c r="CT465" i="14"/>
  <c r="CS465" i="14"/>
  <c r="CR465" i="14"/>
  <c r="CQ465" i="14"/>
  <c r="CP465" i="14"/>
  <c r="CO465" i="14"/>
  <c r="CN465" i="14"/>
  <c r="CM465" i="14"/>
  <c r="CL465" i="14"/>
  <c r="CK465" i="14"/>
  <c r="CJ465" i="14"/>
  <c r="CI465" i="14"/>
  <c r="CH465" i="14"/>
  <c r="CG465" i="14"/>
  <c r="CF465" i="14"/>
  <c r="CE465" i="14"/>
  <c r="CD465" i="14"/>
  <c r="CC465" i="14"/>
  <c r="CB465" i="14"/>
  <c r="CA465" i="14"/>
  <c r="BZ465" i="14"/>
  <c r="BY465" i="14"/>
  <c r="BX465" i="14"/>
  <c r="BW465" i="14"/>
  <c r="BV465" i="14"/>
  <c r="BU465" i="14"/>
  <c r="BT465" i="14"/>
  <c r="BS465" i="14"/>
  <c r="BR465" i="14"/>
  <c r="BQ465" i="14"/>
  <c r="BM465" i="14"/>
  <c r="S465" i="14"/>
  <c r="R465" i="14"/>
  <c r="Q465" i="14"/>
  <c r="P465" i="14"/>
  <c r="O465" i="14"/>
  <c r="N465" i="14"/>
  <c r="M465" i="14"/>
  <c r="L465" i="14"/>
  <c r="K465" i="14"/>
  <c r="J465" i="14"/>
  <c r="I465" i="14"/>
  <c r="H465" i="14"/>
  <c r="G465" i="14"/>
  <c r="F465" i="14"/>
  <c r="E465" i="14"/>
  <c r="D465" i="14"/>
  <c r="B465" i="14"/>
  <c r="DZ464" i="14"/>
  <c r="DY464" i="14"/>
  <c r="DX464" i="14"/>
  <c r="DW464" i="14"/>
  <c r="DV464" i="14"/>
  <c r="DU464" i="14"/>
  <c r="DT464" i="14"/>
  <c r="DS464" i="14"/>
  <c r="DR464" i="14"/>
  <c r="DQ464" i="14"/>
  <c r="DP464" i="14"/>
  <c r="DO464" i="14"/>
  <c r="DN464" i="14"/>
  <c r="DM464" i="14"/>
  <c r="DL464" i="14"/>
  <c r="DK464" i="14"/>
  <c r="DJ464" i="14"/>
  <c r="DI464" i="14"/>
  <c r="DH464" i="14"/>
  <c r="DG464" i="14"/>
  <c r="DF464" i="14"/>
  <c r="DE464" i="14"/>
  <c r="DD464" i="14"/>
  <c r="DC464" i="14"/>
  <c r="DB464" i="14"/>
  <c r="DA464" i="14"/>
  <c r="CZ464" i="14"/>
  <c r="CY464" i="14"/>
  <c r="CX464" i="14"/>
  <c r="CW464" i="14"/>
  <c r="CV464" i="14"/>
  <c r="CU464" i="14"/>
  <c r="CT464" i="14"/>
  <c r="CS464" i="14"/>
  <c r="CR464" i="14"/>
  <c r="CQ464" i="14"/>
  <c r="CP464" i="14"/>
  <c r="CO464" i="14"/>
  <c r="CN464" i="14"/>
  <c r="CM464" i="14"/>
  <c r="CL464" i="14"/>
  <c r="CK464" i="14"/>
  <c r="CJ464" i="14"/>
  <c r="CI464" i="14"/>
  <c r="CH464" i="14"/>
  <c r="CG464" i="14"/>
  <c r="CF464" i="14"/>
  <c r="CE464" i="14"/>
  <c r="CD464" i="14"/>
  <c r="CC464" i="14"/>
  <c r="CB464" i="14"/>
  <c r="CA464" i="14"/>
  <c r="BZ464" i="14"/>
  <c r="BY464" i="14"/>
  <c r="BX464" i="14"/>
  <c r="BW464" i="14"/>
  <c r="BV464" i="14"/>
  <c r="BU464" i="14"/>
  <c r="BT464" i="14"/>
  <c r="BS464" i="14"/>
  <c r="BR464" i="14"/>
  <c r="BQ464" i="14"/>
  <c r="BM464" i="14"/>
  <c r="R464" i="14"/>
  <c r="Q464" i="14"/>
  <c r="P464" i="14"/>
  <c r="O464" i="14"/>
  <c r="N464" i="14"/>
  <c r="M464" i="14"/>
  <c r="L464" i="14"/>
  <c r="K464" i="14"/>
  <c r="J464" i="14"/>
  <c r="I464" i="14"/>
  <c r="H464" i="14"/>
  <c r="G464" i="14"/>
  <c r="F464" i="14"/>
  <c r="E464" i="14"/>
  <c r="D464" i="14"/>
  <c r="B464" i="14"/>
  <c r="DZ463" i="14"/>
  <c r="DY463" i="14"/>
  <c r="DX463" i="14"/>
  <c r="DW463" i="14"/>
  <c r="DV463" i="14"/>
  <c r="DU463" i="14"/>
  <c r="DT463" i="14"/>
  <c r="DS463" i="14"/>
  <c r="DR463" i="14"/>
  <c r="DQ463" i="14"/>
  <c r="DP463" i="14"/>
  <c r="DO463" i="14"/>
  <c r="DN463" i="14"/>
  <c r="DM463" i="14"/>
  <c r="DL463" i="14"/>
  <c r="DK463" i="14"/>
  <c r="DJ463" i="14"/>
  <c r="DI463" i="14"/>
  <c r="DH463" i="14"/>
  <c r="DG463" i="14"/>
  <c r="DF463" i="14"/>
  <c r="DE463" i="14"/>
  <c r="DD463" i="14"/>
  <c r="DC463" i="14"/>
  <c r="DB463" i="14"/>
  <c r="DA463" i="14"/>
  <c r="CZ463" i="14"/>
  <c r="CY463" i="14"/>
  <c r="CX463" i="14"/>
  <c r="CW463" i="14"/>
  <c r="CV463" i="14"/>
  <c r="CU463" i="14"/>
  <c r="CT463" i="14"/>
  <c r="CS463" i="14"/>
  <c r="CR463" i="14"/>
  <c r="CQ463" i="14"/>
  <c r="CP463" i="14"/>
  <c r="CO463" i="14"/>
  <c r="CN463" i="14"/>
  <c r="CM463" i="14"/>
  <c r="CL463" i="14"/>
  <c r="CK463" i="14"/>
  <c r="CJ463" i="14"/>
  <c r="CI463" i="14"/>
  <c r="CH463" i="14"/>
  <c r="CG463" i="14"/>
  <c r="CF463" i="14"/>
  <c r="CE463" i="14"/>
  <c r="CD463" i="14"/>
  <c r="CC463" i="14"/>
  <c r="CB463" i="14"/>
  <c r="CA463" i="14"/>
  <c r="BZ463" i="14"/>
  <c r="BY463" i="14"/>
  <c r="BX463" i="14"/>
  <c r="BW463" i="14"/>
  <c r="BV463" i="14"/>
  <c r="BU463" i="14"/>
  <c r="BT463" i="14"/>
  <c r="BS463" i="14"/>
  <c r="BR463" i="14"/>
  <c r="BQ463" i="14"/>
  <c r="BM463" i="14"/>
  <c r="Q463" i="14"/>
  <c r="P463" i="14"/>
  <c r="O463" i="14"/>
  <c r="N463" i="14"/>
  <c r="M463" i="14"/>
  <c r="L463" i="14"/>
  <c r="K463" i="14"/>
  <c r="J463" i="14"/>
  <c r="I463" i="14"/>
  <c r="H463" i="14"/>
  <c r="G463" i="14"/>
  <c r="F463" i="14"/>
  <c r="E463" i="14"/>
  <c r="D463" i="14"/>
  <c r="B463" i="14"/>
  <c r="DZ462" i="14"/>
  <c r="DY462" i="14"/>
  <c r="DX462" i="14"/>
  <c r="DW462" i="14"/>
  <c r="DV462" i="14"/>
  <c r="DU462" i="14"/>
  <c r="DT462" i="14"/>
  <c r="DS462" i="14"/>
  <c r="DR462" i="14"/>
  <c r="DQ462" i="14"/>
  <c r="DP462" i="14"/>
  <c r="DO462" i="14"/>
  <c r="DN462" i="14"/>
  <c r="DM462" i="14"/>
  <c r="DL462" i="14"/>
  <c r="DK462" i="14"/>
  <c r="DJ462" i="14"/>
  <c r="DI462" i="14"/>
  <c r="DH462" i="14"/>
  <c r="DG462" i="14"/>
  <c r="DF462" i="14"/>
  <c r="DE462" i="14"/>
  <c r="DD462" i="14"/>
  <c r="DC462" i="14"/>
  <c r="DB462" i="14"/>
  <c r="DA462" i="14"/>
  <c r="CZ462" i="14"/>
  <c r="CY462" i="14"/>
  <c r="CX462" i="14"/>
  <c r="CW462" i="14"/>
  <c r="CV462" i="14"/>
  <c r="CU462" i="14"/>
  <c r="CT462" i="14"/>
  <c r="CS462" i="14"/>
  <c r="CR462" i="14"/>
  <c r="CQ462" i="14"/>
  <c r="CP462" i="14"/>
  <c r="CO462" i="14"/>
  <c r="CN462" i="14"/>
  <c r="CM462" i="14"/>
  <c r="CL462" i="14"/>
  <c r="CK462" i="14"/>
  <c r="CJ462" i="14"/>
  <c r="CI462" i="14"/>
  <c r="CH462" i="14"/>
  <c r="CG462" i="14"/>
  <c r="CF462" i="14"/>
  <c r="CE462" i="14"/>
  <c r="CD462" i="14"/>
  <c r="CC462" i="14"/>
  <c r="CB462" i="14"/>
  <c r="CA462" i="14"/>
  <c r="BZ462" i="14"/>
  <c r="BY462" i="14"/>
  <c r="BX462" i="14"/>
  <c r="BW462" i="14"/>
  <c r="BV462" i="14"/>
  <c r="BU462" i="14"/>
  <c r="BT462" i="14"/>
  <c r="BS462" i="14"/>
  <c r="BR462" i="14"/>
  <c r="BQ462" i="14"/>
  <c r="BM462" i="14"/>
  <c r="P462" i="14"/>
  <c r="O462" i="14"/>
  <c r="N462" i="14"/>
  <c r="M462" i="14"/>
  <c r="L462" i="14"/>
  <c r="K462" i="14"/>
  <c r="J462" i="14"/>
  <c r="I462" i="14"/>
  <c r="H462" i="14"/>
  <c r="G462" i="14"/>
  <c r="F462" i="14"/>
  <c r="E462" i="14"/>
  <c r="D462" i="14"/>
  <c r="B462" i="14"/>
  <c r="DZ461" i="14"/>
  <c r="DY461" i="14"/>
  <c r="DX461" i="14"/>
  <c r="DW461" i="14"/>
  <c r="DV461" i="14"/>
  <c r="DU461" i="14"/>
  <c r="DT461" i="14"/>
  <c r="DS461" i="14"/>
  <c r="DR461" i="14"/>
  <c r="DQ461" i="14"/>
  <c r="DP461" i="14"/>
  <c r="DO461" i="14"/>
  <c r="DN461" i="14"/>
  <c r="DM461" i="14"/>
  <c r="DL461" i="14"/>
  <c r="DK461" i="14"/>
  <c r="DJ461" i="14"/>
  <c r="DI461" i="14"/>
  <c r="DH461" i="14"/>
  <c r="DG461" i="14"/>
  <c r="DF461" i="14"/>
  <c r="DE461" i="14"/>
  <c r="DD461" i="14"/>
  <c r="DC461" i="14"/>
  <c r="DB461" i="14"/>
  <c r="DA461" i="14"/>
  <c r="CZ461" i="14"/>
  <c r="CY461" i="14"/>
  <c r="CX461" i="14"/>
  <c r="CW461" i="14"/>
  <c r="CV461" i="14"/>
  <c r="CU461" i="14"/>
  <c r="CT461" i="14"/>
  <c r="CS461" i="14"/>
  <c r="CR461" i="14"/>
  <c r="CQ461" i="14"/>
  <c r="CP461" i="14"/>
  <c r="CO461" i="14"/>
  <c r="CN461" i="14"/>
  <c r="CM461" i="14"/>
  <c r="CL461" i="14"/>
  <c r="CK461" i="14"/>
  <c r="CJ461" i="14"/>
  <c r="CI461" i="14"/>
  <c r="CH461" i="14"/>
  <c r="CG461" i="14"/>
  <c r="CF461" i="14"/>
  <c r="CE461" i="14"/>
  <c r="CD461" i="14"/>
  <c r="CC461" i="14"/>
  <c r="CB461" i="14"/>
  <c r="CA461" i="14"/>
  <c r="BZ461" i="14"/>
  <c r="BY461" i="14"/>
  <c r="BX461" i="14"/>
  <c r="BW461" i="14"/>
  <c r="BV461" i="14"/>
  <c r="BU461" i="14"/>
  <c r="BT461" i="14"/>
  <c r="BS461" i="14"/>
  <c r="BR461" i="14"/>
  <c r="BQ461" i="14"/>
  <c r="BM461" i="14"/>
  <c r="O461" i="14"/>
  <c r="N461" i="14"/>
  <c r="M461" i="14"/>
  <c r="L461" i="14"/>
  <c r="K461" i="14"/>
  <c r="J461" i="14"/>
  <c r="I461" i="14"/>
  <c r="H461" i="14"/>
  <c r="G461" i="14"/>
  <c r="F461" i="14"/>
  <c r="E461" i="14"/>
  <c r="D461" i="14"/>
  <c r="B461" i="14"/>
  <c r="DZ460" i="14"/>
  <c r="DY460" i="14"/>
  <c r="DX460" i="14"/>
  <c r="DW460" i="14"/>
  <c r="DV460" i="14"/>
  <c r="DU460" i="14"/>
  <c r="DT460" i="14"/>
  <c r="DS460" i="14"/>
  <c r="DR460" i="14"/>
  <c r="DQ460" i="14"/>
  <c r="DP460" i="14"/>
  <c r="DO460" i="14"/>
  <c r="DN460" i="14"/>
  <c r="DM460" i="14"/>
  <c r="DL460" i="14"/>
  <c r="DK460" i="14"/>
  <c r="DJ460" i="14"/>
  <c r="DI460" i="14"/>
  <c r="DH460" i="14"/>
  <c r="DG460" i="14"/>
  <c r="DF460" i="14"/>
  <c r="DE460" i="14"/>
  <c r="DD460" i="14"/>
  <c r="DC460" i="14"/>
  <c r="DB460" i="14"/>
  <c r="DA460" i="14"/>
  <c r="CZ460" i="14"/>
  <c r="CY460" i="14"/>
  <c r="CX460" i="14"/>
  <c r="CW460" i="14"/>
  <c r="CV460" i="14"/>
  <c r="CU460" i="14"/>
  <c r="CT460" i="14"/>
  <c r="CS460" i="14"/>
  <c r="CR460" i="14"/>
  <c r="CQ460" i="14"/>
  <c r="CP460" i="14"/>
  <c r="CO460" i="14"/>
  <c r="CN460" i="14"/>
  <c r="CM460" i="14"/>
  <c r="CL460" i="14"/>
  <c r="CK460" i="14"/>
  <c r="CJ460" i="14"/>
  <c r="CI460" i="14"/>
  <c r="CH460" i="14"/>
  <c r="CG460" i="14"/>
  <c r="CF460" i="14"/>
  <c r="CE460" i="14"/>
  <c r="CD460" i="14"/>
  <c r="CC460" i="14"/>
  <c r="CB460" i="14"/>
  <c r="CA460" i="14"/>
  <c r="BZ460" i="14"/>
  <c r="BY460" i="14"/>
  <c r="BX460" i="14"/>
  <c r="BW460" i="14"/>
  <c r="BV460" i="14"/>
  <c r="BU460" i="14"/>
  <c r="BT460" i="14"/>
  <c r="BS460" i="14"/>
  <c r="BR460" i="14"/>
  <c r="BQ460" i="14"/>
  <c r="BM460" i="14"/>
  <c r="N460" i="14"/>
  <c r="M460" i="14"/>
  <c r="L460" i="14"/>
  <c r="K460" i="14"/>
  <c r="J460" i="14"/>
  <c r="I460" i="14"/>
  <c r="H460" i="14"/>
  <c r="G460" i="14"/>
  <c r="F460" i="14"/>
  <c r="E460" i="14"/>
  <c r="D460" i="14"/>
  <c r="B460" i="14"/>
  <c r="DZ459" i="14"/>
  <c r="DY459" i="14"/>
  <c r="DX459" i="14"/>
  <c r="DW459" i="14"/>
  <c r="DV459" i="14"/>
  <c r="DU459" i="14"/>
  <c r="DT459" i="14"/>
  <c r="DS459" i="14"/>
  <c r="DR459" i="14"/>
  <c r="DQ459" i="14"/>
  <c r="DP459" i="14"/>
  <c r="DO459" i="14"/>
  <c r="DN459" i="14"/>
  <c r="DM459" i="14"/>
  <c r="DL459" i="14"/>
  <c r="DK459" i="14"/>
  <c r="DJ459" i="14"/>
  <c r="DI459" i="14"/>
  <c r="DH459" i="14"/>
  <c r="DG459" i="14"/>
  <c r="DF459" i="14"/>
  <c r="DE459" i="14"/>
  <c r="DD459" i="14"/>
  <c r="DC459" i="14"/>
  <c r="DB459" i="14"/>
  <c r="DA459" i="14"/>
  <c r="CZ459" i="14"/>
  <c r="CY459" i="14"/>
  <c r="CX459" i="14"/>
  <c r="CW459" i="14"/>
  <c r="CV459" i="14"/>
  <c r="CU459" i="14"/>
  <c r="CT459" i="14"/>
  <c r="CS459" i="14"/>
  <c r="CR459" i="14"/>
  <c r="CQ459" i="14"/>
  <c r="CP459" i="14"/>
  <c r="CO459" i="14"/>
  <c r="CN459" i="14"/>
  <c r="CM459" i="14"/>
  <c r="CL459" i="14"/>
  <c r="CK459" i="14"/>
  <c r="CJ459" i="14"/>
  <c r="CI459" i="14"/>
  <c r="CH459" i="14"/>
  <c r="CG459" i="14"/>
  <c r="CF459" i="14"/>
  <c r="CE459" i="14"/>
  <c r="CD459" i="14"/>
  <c r="CC459" i="14"/>
  <c r="CB459" i="14"/>
  <c r="CA459" i="14"/>
  <c r="BZ459" i="14"/>
  <c r="BY459" i="14"/>
  <c r="BX459" i="14"/>
  <c r="BW459" i="14"/>
  <c r="BV459" i="14"/>
  <c r="BU459" i="14"/>
  <c r="BT459" i="14"/>
  <c r="BS459" i="14"/>
  <c r="BR459" i="14"/>
  <c r="BQ459" i="14"/>
  <c r="BM459" i="14"/>
  <c r="M459" i="14"/>
  <c r="L459" i="14"/>
  <c r="K459" i="14"/>
  <c r="J459" i="14"/>
  <c r="I459" i="14"/>
  <c r="H459" i="14"/>
  <c r="G459" i="14"/>
  <c r="F459" i="14"/>
  <c r="E459" i="14"/>
  <c r="D459" i="14"/>
  <c r="B459" i="14"/>
  <c r="DZ458" i="14"/>
  <c r="DY458" i="14"/>
  <c r="DX458" i="14"/>
  <c r="DW458" i="14"/>
  <c r="DV458" i="14"/>
  <c r="DU458" i="14"/>
  <c r="DT458" i="14"/>
  <c r="DS458" i="14"/>
  <c r="DR458" i="14"/>
  <c r="DQ458" i="14"/>
  <c r="DP458" i="14"/>
  <c r="DO458" i="14"/>
  <c r="DN458" i="14"/>
  <c r="DM458" i="14"/>
  <c r="DL458" i="14"/>
  <c r="DK458" i="14"/>
  <c r="DJ458" i="14"/>
  <c r="DI458" i="14"/>
  <c r="DH458" i="14"/>
  <c r="DG458" i="14"/>
  <c r="DF458" i="14"/>
  <c r="DE458" i="14"/>
  <c r="DD458" i="14"/>
  <c r="DC458" i="14"/>
  <c r="DB458" i="14"/>
  <c r="DA458" i="14"/>
  <c r="CZ458" i="14"/>
  <c r="CY458" i="14"/>
  <c r="CX458" i="14"/>
  <c r="CW458" i="14"/>
  <c r="CV458" i="14"/>
  <c r="CU458" i="14"/>
  <c r="CT458" i="14"/>
  <c r="CS458" i="14"/>
  <c r="CR458" i="14"/>
  <c r="CQ458" i="14"/>
  <c r="CP458" i="14"/>
  <c r="CO458" i="14"/>
  <c r="CN458" i="14"/>
  <c r="CM458" i="14"/>
  <c r="CL458" i="14"/>
  <c r="CK458" i="14"/>
  <c r="CJ458" i="14"/>
  <c r="CI458" i="14"/>
  <c r="CH458" i="14"/>
  <c r="CG458" i="14"/>
  <c r="CF458" i="14"/>
  <c r="CE458" i="14"/>
  <c r="CD458" i="14"/>
  <c r="CC458" i="14"/>
  <c r="CB458" i="14"/>
  <c r="CA458" i="14"/>
  <c r="BZ458" i="14"/>
  <c r="BY458" i="14"/>
  <c r="BX458" i="14"/>
  <c r="BW458" i="14"/>
  <c r="BV458" i="14"/>
  <c r="BU458" i="14"/>
  <c r="BT458" i="14"/>
  <c r="BS458" i="14"/>
  <c r="BR458" i="14"/>
  <c r="BQ458" i="14"/>
  <c r="BM458" i="14"/>
  <c r="L458" i="14"/>
  <c r="K458" i="14"/>
  <c r="J458" i="14"/>
  <c r="I458" i="14"/>
  <c r="H458" i="14"/>
  <c r="G458" i="14"/>
  <c r="F458" i="14"/>
  <c r="E458" i="14"/>
  <c r="D458" i="14"/>
  <c r="B458" i="14"/>
  <c r="DZ457" i="14"/>
  <c r="DY457" i="14"/>
  <c r="DX457" i="14"/>
  <c r="DW457" i="14"/>
  <c r="DV457" i="14"/>
  <c r="DU457" i="14"/>
  <c r="DT457" i="14"/>
  <c r="DS457" i="14"/>
  <c r="DR457" i="14"/>
  <c r="DQ457" i="14"/>
  <c r="DP457" i="14"/>
  <c r="DO457" i="14"/>
  <c r="DN457" i="14"/>
  <c r="DM457" i="14"/>
  <c r="DL457" i="14"/>
  <c r="DK457" i="14"/>
  <c r="DJ457" i="14"/>
  <c r="DI457" i="14"/>
  <c r="DH457" i="14"/>
  <c r="DG457" i="14"/>
  <c r="DF457" i="14"/>
  <c r="DE457" i="14"/>
  <c r="DD457" i="14"/>
  <c r="DC457" i="14"/>
  <c r="DB457" i="14"/>
  <c r="DA457" i="14"/>
  <c r="CZ457" i="14"/>
  <c r="CY457" i="14"/>
  <c r="CX457" i="14"/>
  <c r="CW457" i="14"/>
  <c r="CV457" i="14"/>
  <c r="CU457" i="14"/>
  <c r="CT457" i="14"/>
  <c r="CS457" i="14"/>
  <c r="CR457" i="14"/>
  <c r="CQ457" i="14"/>
  <c r="CP457" i="14"/>
  <c r="CO457" i="14"/>
  <c r="CN457" i="14"/>
  <c r="CM457" i="14"/>
  <c r="CL457" i="14"/>
  <c r="CK457" i="14"/>
  <c r="CJ457" i="14"/>
  <c r="CI457" i="14"/>
  <c r="CH457" i="14"/>
  <c r="CG457" i="14"/>
  <c r="CF457" i="14"/>
  <c r="CE457" i="14"/>
  <c r="CD457" i="14"/>
  <c r="CC457" i="14"/>
  <c r="CB457" i="14"/>
  <c r="CA457" i="14"/>
  <c r="BZ457" i="14"/>
  <c r="BY457" i="14"/>
  <c r="BX457" i="14"/>
  <c r="BW457" i="14"/>
  <c r="BV457" i="14"/>
  <c r="BU457" i="14"/>
  <c r="BT457" i="14"/>
  <c r="BS457" i="14"/>
  <c r="BR457" i="14"/>
  <c r="BQ457" i="14"/>
  <c r="BM457" i="14"/>
  <c r="K457" i="14"/>
  <c r="J457" i="14"/>
  <c r="I457" i="14"/>
  <c r="H457" i="14"/>
  <c r="G457" i="14"/>
  <c r="F457" i="14"/>
  <c r="E457" i="14"/>
  <c r="D457" i="14"/>
  <c r="B457" i="14"/>
  <c r="DZ456" i="14"/>
  <c r="DY456" i="14"/>
  <c r="DX456" i="14"/>
  <c r="DW456" i="14"/>
  <c r="DV456" i="14"/>
  <c r="DU456" i="14"/>
  <c r="DT456" i="14"/>
  <c r="DS456" i="14"/>
  <c r="DR456" i="14"/>
  <c r="DQ456" i="14"/>
  <c r="DP456" i="14"/>
  <c r="DO456" i="14"/>
  <c r="DN456" i="14"/>
  <c r="DM456" i="14"/>
  <c r="DL456" i="14"/>
  <c r="DK456" i="14"/>
  <c r="DJ456" i="14"/>
  <c r="DI456" i="14"/>
  <c r="DH456" i="14"/>
  <c r="DG456" i="14"/>
  <c r="DF456" i="14"/>
  <c r="DE456" i="14"/>
  <c r="DD456" i="14"/>
  <c r="DC456" i="14"/>
  <c r="DB456" i="14"/>
  <c r="DA456" i="14"/>
  <c r="CZ456" i="14"/>
  <c r="CY456" i="14"/>
  <c r="CX456" i="14"/>
  <c r="CW456" i="14"/>
  <c r="CV456" i="14"/>
  <c r="CU456" i="14"/>
  <c r="CT456" i="14"/>
  <c r="CS456" i="14"/>
  <c r="CR456" i="14"/>
  <c r="CQ456" i="14"/>
  <c r="CP456" i="14"/>
  <c r="CO456" i="14"/>
  <c r="CN456" i="14"/>
  <c r="CM456" i="14"/>
  <c r="CL456" i="14"/>
  <c r="CK456" i="14"/>
  <c r="CJ456" i="14"/>
  <c r="CI456" i="14"/>
  <c r="CH456" i="14"/>
  <c r="CG456" i="14"/>
  <c r="CF456" i="14"/>
  <c r="CE456" i="14"/>
  <c r="CD456" i="14"/>
  <c r="CC456" i="14"/>
  <c r="CB456" i="14"/>
  <c r="CA456" i="14"/>
  <c r="BZ456" i="14"/>
  <c r="BY456" i="14"/>
  <c r="BX456" i="14"/>
  <c r="BW456" i="14"/>
  <c r="BV456" i="14"/>
  <c r="BU456" i="14"/>
  <c r="BT456" i="14"/>
  <c r="BS456" i="14"/>
  <c r="BR456" i="14"/>
  <c r="BQ456" i="14"/>
  <c r="BM456" i="14"/>
  <c r="J456" i="14"/>
  <c r="I456" i="14"/>
  <c r="H456" i="14"/>
  <c r="G456" i="14"/>
  <c r="F456" i="14"/>
  <c r="E456" i="14"/>
  <c r="D456" i="14"/>
  <c r="B456" i="14"/>
  <c r="DZ455" i="14"/>
  <c r="DY455" i="14"/>
  <c r="DX455" i="14"/>
  <c r="DW455" i="14"/>
  <c r="DV455" i="14"/>
  <c r="DU455" i="14"/>
  <c r="DT455" i="14"/>
  <c r="DS455" i="14"/>
  <c r="DR455" i="14"/>
  <c r="DQ455" i="14"/>
  <c r="DP455" i="14"/>
  <c r="DO455" i="14"/>
  <c r="DN455" i="14"/>
  <c r="DM455" i="14"/>
  <c r="DL455" i="14"/>
  <c r="DK455" i="14"/>
  <c r="DJ455" i="14"/>
  <c r="DI455" i="14"/>
  <c r="DH455" i="14"/>
  <c r="DG455" i="14"/>
  <c r="DF455" i="14"/>
  <c r="DE455" i="14"/>
  <c r="DD455" i="14"/>
  <c r="DC455" i="14"/>
  <c r="DB455" i="14"/>
  <c r="DA455" i="14"/>
  <c r="CZ455" i="14"/>
  <c r="CY455" i="14"/>
  <c r="CX455" i="14"/>
  <c r="CW455" i="14"/>
  <c r="CV455" i="14"/>
  <c r="CU455" i="14"/>
  <c r="CT455" i="14"/>
  <c r="CS455" i="14"/>
  <c r="CR455" i="14"/>
  <c r="CQ455" i="14"/>
  <c r="CP455" i="14"/>
  <c r="CO455" i="14"/>
  <c r="CN455" i="14"/>
  <c r="CM455" i="14"/>
  <c r="CL455" i="14"/>
  <c r="CK455" i="14"/>
  <c r="CJ455" i="14"/>
  <c r="CI455" i="14"/>
  <c r="CH455" i="14"/>
  <c r="CG455" i="14"/>
  <c r="CF455" i="14"/>
  <c r="CE455" i="14"/>
  <c r="CD455" i="14"/>
  <c r="CC455" i="14"/>
  <c r="CB455" i="14"/>
  <c r="CA455" i="14"/>
  <c r="BZ455" i="14"/>
  <c r="BY455" i="14"/>
  <c r="BX455" i="14"/>
  <c r="BW455" i="14"/>
  <c r="BV455" i="14"/>
  <c r="BU455" i="14"/>
  <c r="BT455" i="14"/>
  <c r="BS455" i="14"/>
  <c r="BR455" i="14"/>
  <c r="BQ455" i="14"/>
  <c r="BM455" i="14"/>
  <c r="I455" i="14"/>
  <c r="H455" i="14"/>
  <c r="G455" i="14"/>
  <c r="F455" i="14"/>
  <c r="E455" i="14"/>
  <c r="D455" i="14"/>
  <c r="B455" i="14"/>
  <c r="DZ454" i="14"/>
  <c r="DY454" i="14"/>
  <c r="DX454" i="14"/>
  <c r="DW454" i="14"/>
  <c r="DV454" i="14"/>
  <c r="DU454" i="14"/>
  <c r="DT454" i="14"/>
  <c r="DS454" i="14"/>
  <c r="DR454" i="14"/>
  <c r="DQ454" i="14"/>
  <c r="DP454" i="14"/>
  <c r="DO454" i="14"/>
  <c r="DN454" i="14"/>
  <c r="DM454" i="14"/>
  <c r="DL454" i="14"/>
  <c r="DK454" i="14"/>
  <c r="DJ454" i="14"/>
  <c r="DI454" i="14"/>
  <c r="DH454" i="14"/>
  <c r="DG454" i="14"/>
  <c r="DF454" i="14"/>
  <c r="DE454" i="14"/>
  <c r="DD454" i="14"/>
  <c r="DC454" i="14"/>
  <c r="DB454" i="14"/>
  <c r="DA454" i="14"/>
  <c r="CZ454" i="14"/>
  <c r="CY454" i="14"/>
  <c r="CX454" i="14"/>
  <c r="CW454" i="14"/>
  <c r="CV454" i="14"/>
  <c r="CU454" i="14"/>
  <c r="CT454" i="14"/>
  <c r="CS454" i="14"/>
  <c r="CR454" i="14"/>
  <c r="CQ454" i="14"/>
  <c r="CP454" i="14"/>
  <c r="CO454" i="14"/>
  <c r="CN454" i="14"/>
  <c r="CM454" i="14"/>
  <c r="CL454" i="14"/>
  <c r="CK454" i="14"/>
  <c r="CJ454" i="14"/>
  <c r="CI454" i="14"/>
  <c r="CH454" i="14"/>
  <c r="CG454" i="14"/>
  <c r="CF454" i="14"/>
  <c r="CE454" i="14"/>
  <c r="CD454" i="14"/>
  <c r="CC454" i="14"/>
  <c r="CB454" i="14"/>
  <c r="CA454" i="14"/>
  <c r="BZ454" i="14"/>
  <c r="BY454" i="14"/>
  <c r="BX454" i="14"/>
  <c r="BW454" i="14"/>
  <c r="BV454" i="14"/>
  <c r="BU454" i="14"/>
  <c r="BT454" i="14"/>
  <c r="BS454" i="14"/>
  <c r="BR454" i="14"/>
  <c r="BQ454" i="14"/>
  <c r="BM454" i="14"/>
  <c r="H454" i="14"/>
  <c r="G454" i="14"/>
  <c r="F454" i="14"/>
  <c r="E454" i="14"/>
  <c r="D454" i="14"/>
  <c r="B454" i="14"/>
  <c r="DZ453" i="14"/>
  <c r="DY453" i="14"/>
  <c r="DX453" i="14"/>
  <c r="DW453" i="14"/>
  <c r="DV453" i="14"/>
  <c r="DU453" i="14"/>
  <c r="DT453" i="14"/>
  <c r="DS453" i="14"/>
  <c r="DR453" i="14"/>
  <c r="DQ453" i="14"/>
  <c r="DP453" i="14"/>
  <c r="DO453" i="14"/>
  <c r="DN453" i="14"/>
  <c r="DM453" i="14"/>
  <c r="DL453" i="14"/>
  <c r="DK453" i="14"/>
  <c r="DJ453" i="14"/>
  <c r="DI453" i="14"/>
  <c r="DH453" i="14"/>
  <c r="DG453" i="14"/>
  <c r="DF453" i="14"/>
  <c r="DE453" i="14"/>
  <c r="DD453" i="14"/>
  <c r="DC453" i="14"/>
  <c r="DB453" i="14"/>
  <c r="DA453" i="14"/>
  <c r="CZ453" i="14"/>
  <c r="CY453" i="14"/>
  <c r="CX453" i="14"/>
  <c r="CW453" i="14"/>
  <c r="CV453" i="14"/>
  <c r="CU453" i="14"/>
  <c r="CT453" i="14"/>
  <c r="CS453" i="14"/>
  <c r="CR453" i="14"/>
  <c r="CQ453" i="14"/>
  <c r="CP453" i="14"/>
  <c r="CO453" i="14"/>
  <c r="CN453" i="14"/>
  <c r="CM453" i="14"/>
  <c r="CL453" i="14"/>
  <c r="CK453" i="14"/>
  <c r="CJ453" i="14"/>
  <c r="CI453" i="14"/>
  <c r="CH453" i="14"/>
  <c r="CG453" i="14"/>
  <c r="CF453" i="14"/>
  <c r="CE453" i="14"/>
  <c r="CD453" i="14"/>
  <c r="CC453" i="14"/>
  <c r="CB453" i="14"/>
  <c r="CA453" i="14"/>
  <c r="BZ453" i="14"/>
  <c r="BY453" i="14"/>
  <c r="BX453" i="14"/>
  <c r="BW453" i="14"/>
  <c r="BV453" i="14"/>
  <c r="BU453" i="14"/>
  <c r="BT453" i="14"/>
  <c r="BS453" i="14"/>
  <c r="BR453" i="14"/>
  <c r="BQ453" i="14"/>
  <c r="BM453" i="14"/>
  <c r="G453" i="14"/>
  <c r="F453" i="14"/>
  <c r="E453" i="14"/>
  <c r="D453" i="14"/>
  <c r="B453" i="14"/>
  <c r="DZ452" i="14"/>
  <c r="DY452" i="14"/>
  <c r="DX452" i="14"/>
  <c r="DW452" i="14"/>
  <c r="DV452" i="14"/>
  <c r="DU452" i="14"/>
  <c r="DT452" i="14"/>
  <c r="DS452" i="14"/>
  <c r="DR452" i="14"/>
  <c r="DQ452" i="14"/>
  <c r="DP452" i="14"/>
  <c r="DO452" i="14"/>
  <c r="DN452" i="14"/>
  <c r="DM452" i="14"/>
  <c r="DL452" i="14"/>
  <c r="DK452" i="14"/>
  <c r="DJ452" i="14"/>
  <c r="DI452" i="14"/>
  <c r="DH452" i="14"/>
  <c r="DG452" i="14"/>
  <c r="DF452" i="14"/>
  <c r="DE452" i="14"/>
  <c r="DD452" i="14"/>
  <c r="DC452" i="14"/>
  <c r="DB452" i="14"/>
  <c r="DA452" i="14"/>
  <c r="CZ452" i="14"/>
  <c r="CY452" i="14"/>
  <c r="CX452" i="14"/>
  <c r="CW452" i="14"/>
  <c r="CV452" i="14"/>
  <c r="CU452" i="14"/>
  <c r="CT452" i="14"/>
  <c r="CS452" i="14"/>
  <c r="CR452" i="14"/>
  <c r="CQ452" i="14"/>
  <c r="CP452" i="14"/>
  <c r="CO452" i="14"/>
  <c r="CN452" i="14"/>
  <c r="CM452" i="14"/>
  <c r="CL452" i="14"/>
  <c r="CK452" i="14"/>
  <c r="CJ452" i="14"/>
  <c r="CI452" i="14"/>
  <c r="CH452" i="14"/>
  <c r="CG452" i="14"/>
  <c r="CF452" i="14"/>
  <c r="CE452" i="14"/>
  <c r="CD452" i="14"/>
  <c r="CC452" i="14"/>
  <c r="CB452" i="14"/>
  <c r="CA452" i="14"/>
  <c r="BZ452" i="14"/>
  <c r="BY452" i="14"/>
  <c r="BX452" i="14"/>
  <c r="BW452" i="14"/>
  <c r="BV452" i="14"/>
  <c r="BU452" i="14"/>
  <c r="BT452" i="14"/>
  <c r="BS452" i="14"/>
  <c r="BR452" i="14"/>
  <c r="BQ452" i="14"/>
  <c r="BM452" i="14"/>
  <c r="F452" i="14"/>
  <c r="E452" i="14"/>
  <c r="D452" i="14"/>
  <c r="B452" i="14"/>
  <c r="DZ451" i="14"/>
  <c r="DY451" i="14"/>
  <c r="DX451" i="14"/>
  <c r="DW451" i="14"/>
  <c r="DV451" i="14"/>
  <c r="DU451" i="14"/>
  <c r="DT451" i="14"/>
  <c r="DS451" i="14"/>
  <c r="DR451" i="14"/>
  <c r="DQ451" i="14"/>
  <c r="DP451" i="14"/>
  <c r="DO451" i="14"/>
  <c r="DN451" i="14"/>
  <c r="DM451" i="14"/>
  <c r="DL451" i="14"/>
  <c r="DK451" i="14"/>
  <c r="DJ451" i="14"/>
  <c r="DI451" i="14"/>
  <c r="DH451" i="14"/>
  <c r="DG451" i="14"/>
  <c r="DF451" i="14"/>
  <c r="DE451" i="14"/>
  <c r="DD451" i="14"/>
  <c r="DC451" i="14"/>
  <c r="DB451" i="14"/>
  <c r="DA451" i="14"/>
  <c r="CZ451" i="14"/>
  <c r="CY451" i="14"/>
  <c r="CX451" i="14"/>
  <c r="CW451" i="14"/>
  <c r="CV451" i="14"/>
  <c r="CU451" i="14"/>
  <c r="CT451" i="14"/>
  <c r="CS451" i="14"/>
  <c r="CR451" i="14"/>
  <c r="CQ451" i="14"/>
  <c r="CP451" i="14"/>
  <c r="CO451" i="14"/>
  <c r="CN451" i="14"/>
  <c r="CM451" i="14"/>
  <c r="CL451" i="14"/>
  <c r="CK451" i="14"/>
  <c r="CJ451" i="14"/>
  <c r="CI451" i="14"/>
  <c r="CH451" i="14"/>
  <c r="CG451" i="14"/>
  <c r="CF451" i="14"/>
  <c r="CE451" i="14"/>
  <c r="CD451" i="14"/>
  <c r="CC451" i="14"/>
  <c r="CB451" i="14"/>
  <c r="CA451" i="14"/>
  <c r="BZ451" i="14"/>
  <c r="BY451" i="14"/>
  <c r="BX451" i="14"/>
  <c r="BW451" i="14"/>
  <c r="BV451" i="14"/>
  <c r="BU451" i="14"/>
  <c r="BT451" i="14"/>
  <c r="BS451" i="14"/>
  <c r="BR451" i="14"/>
  <c r="BQ451" i="14"/>
  <c r="BM451" i="14"/>
  <c r="E451" i="14"/>
  <c r="D451" i="14"/>
  <c r="B451" i="14"/>
  <c r="DZ450" i="14"/>
  <c r="DY450" i="14"/>
  <c r="DX450" i="14"/>
  <c r="DW450" i="14"/>
  <c r="DV450" i="14"/>
  <c r="DU450" i="14"/>
  <c r="DT450" i="14"/>
  <c r="DS450" i="14"/>
  <c r="DR450" i="14"/>
  <c r="DQ450" i="14"/>
  <c r="DP450" i="14"/>
  <c r="DO450" i="14"/>
  <c r="DN450" i="14"/>
  <c r="DM450" i="14"/>
  <c r="DL450" i="14"/>
  <c r="DK450" i="14"/>
  <c r="DJ450" i="14"/>
  <c r="DI450" i="14"/>
  <c r="DH450" i="14"/>
  <c r="DG450" i="14"/>
  <c r="DF450" i="14"/>
  <c r="DE450" i="14"/>
  <c r="DD450" i="14"/>
  <c r="DC450" i="14"/>
  <c r="DB450" i="14"/>
  <c r="DA450" i="14"/>
  <c r="CZ450" i="14"/>
  <c r="CY450" i="14"/>
  <c r="CX450" i="14"/>
  <c r="CW450" i="14"/>
  <c r="CV450" i="14"/>
  <c r="CU450" i="14"/>
  <c r="CT450" i="14"/>
  <c r="CS450" i="14"/>
  <c r="CR450" i="14"/>
  <c r="CQ450" i="14"/>
  <c r="CP450" i="14"/>
  <c r="CO450" i="14"/>
  <c r="CN450" i="14"/>
  <c r="CM450" i="14"/>
  <c r="CL450" i="14"/>
  <c r="CK450" i="14"/>
  <c r="CJ450" i="14"/>
  <c r="CI450" i="14"/>
  <c r="CH450" i="14"/>
  <c r="CG450" i="14"/>
  <c r="CF450" i="14"/>
  <c r="CE450" i="14"/>
  <c r="CD450" i="14"/>
  <c r="CC450" i="14"/>
  <c r="CB450" i="14"/>
  <c r="CA450" i="14"/>
  <c r="BZ450" i="14"/>
  <c r="BY450" i="14"/>
  <c r="BX450" i="14"/>
  <c r="BW450" i="14"/>
  <c r="BV450" i="14"/>
  <c r="BU450" i="14"/>
  <c r="BT450" i="14"/>
  <c r="BS450" i="14"/>
  <c r="BR450" i="14"/>
  <c r="BQ450" i="14"/>
  <c r="BM450" i="14"/>
  <c r="D450" i="14"/>
  <c r="B450" i="14"/>
  <c r="DZ446" i="14"/>
  <c r="DY446" i="14"/>
  <c r="DX446" i="14"/>
  <c r="DW446" i="14"/>
  <c r="DV446" i="14"/>
  <c r="DU446" i="14"/>
  <c r="DT446" i="14"/>
  <c r="DS446" i="14"/>
  <c r="DR446" i="14"/>
  <c r="DQ446" i="14"/>
  <c r="DP446" i="14"/>
  <c r="DO446" i="14"/>
  <c r="DN446" i="14"/>
  <c r="DM446" i="14"/>
  <c r="DL446" i="14"/>
  <c r="DK446" i="14"/>
  <c r="DJ446" i="14"/>
  <c r="DI446" i="14"/>
  <c r="DH446" i="14"/>
  <c r="DG446" i="14"/>
  <c r="DF446" i="14"/>
  <c r="DE446" i="14"/>
  <c r="DD446" i="14"/>
  <c r="DC446" i="14"/>
  <c r="DB446" i="14"/>
  <c r="DA446" i="14"/>
  <c r="CZ446" i="14"/>
  <c r="CY446" i="14"/>
  <c r="CX446" i="14"/>
  <c r="CW446" i="14"/>
  <c r="CV446" i="14"/>
  <c r="CU446" i="14"/>
  <c r="CT446" i="14"/>
  <c r="CS446" i="14"/>
  <c r="CR446" i="14"/>
  <c r="CQ446" i="14"/>
  <c r="CP446" i="14"/>
  <c r="CO446" i="14"/>
  <c r="CN446" i="14"/>
  <c r="CM446" i="14"/>
  <c r="CL446" i="14"/>
  <c r="CK446" i="14"/>
  <c r="CJ446" i="14"/>
  <c r="CI446" i="14"/>
  <c r="CH446" i="14"/>
  <c r="CG446" i="14"/>
  <c r="CF446" i="14"/>
  <c r="CE446" i="14"/>
  <c r="CD446" i="14"/>
  <c r="CC446" i="14"/>
  <c r="CB446" i="14"/>
  <c r="CA446" i="14"/>
  <c r="BZ446" i="14"/>
  <c r="BY446" i="14"/>
  <c r="BX446" i="14"/>
  <c r="BW446" i="14"/>
  <c r="BV446" i="14"/>
  <c r="BU446" i="14"/>
  <c r="BT446" i="14"/>
  <c r="BS446" i="14"/>
  <c r="BR446" i="14"/>
  <c r="BQ446" i="14"/>
  <c r="BM446" i="14"/>
  <c r="BL446" i="14"/>
  <c r="BK446" i="14"/>
  <c r="BJ446" i="14"/>
  <c r="BI446" i="14"/>
  <c r="BH446" i="14"/>
  <c r="BG446" i="14"/>
  <c r="BF446" i="14"/>
  <c r="BE446" i="14"/>
  <c r="BD446" i="14"/>
  <c r="BC446" i="14"/>
  <c r="BB446" i="14"/>
  <c r="BA446" i="14"/>
  <c r="AZ446" i="14"/>
  <c r="AY446" i="14"/>
  <c r="AX446" i="14"/>
  <c r="AW446" i="14"/>
  <c r="AV446" i="14"/>
  <c r="AU446" i="14"/>
  <c r="AT446" i="14"/>
  <c r="AS446" i="14"/>
  <c r="AR446" i="14"/>
  <c r="DZ445" i="14"/>
  <c r="DY445" i="14"/>
  <c r="DX445" i="14"/>
  <c r="DW445" i="14"/>
  <c r="DV445" i="14"/>
  <c r="DU445" i="14"/>
  <c r="DT445" i="14"/>
  <c r="DS445" i="14"/>
  <c r="DR445" i="14"/>
  <c r="DQ445" i="14"/>
  <c r="DP445" i="14"/>
  <c r="DO445" i="14"/>
  <c r="DN445" i="14"/>
  <c r="DM445" i="14"/>
  <c r="DL445" i="14"/>
  <c r="DK445" i="14"/>
  <c r="DJ445" i="14"/>
  <c r="DI445" i="14"/>
  <c r="DH445" i="14"/>
  <c r="DG445" i="14"/>
  <c r="DF445" i="14"/>
  <c r="DE445" i="14"/>
  <c r="DD445" i="14"/>
  <c r="DC445" i="14"/>
  <c r="DB445" i="14"/>
  <c r="DA445" i="14"/>
  <c r="CZ445" i="14"/>
  <c r="CY445" i="14"/>
  <c r="CX445" i="14"/>
  <c r="CW445" i="14"/>
  <c r="CV445" i="14"/>
  <c r="CU445" i="14"/>
  <c r="CT445" i="14"/>
  <c r="CS445" i="14"/>
  <c r="CR445" i="14"/>
  <c r="CQ445" i="14"/>
  <c r="CP445" i="14"/>
  <c r="CO445" i="14"/>
  <c r="CN445" i="14"/>
  <c r="CM445" i="14"/>
  <c r="CL445" i="14"/>
  <c r="CK445" i="14"/>
  <c r="CJ445" i="14"/>
  <c r="CI445" i="14"/>
  <c r="CH445" i="14"/>
  <c r="CG445" i="14"/>
  <c r="CF445" i="14"/>
  <c r="CE445" i="14"/>
  <c r="CD445" i="14"/>
  <c r="CC445" i="14"/>
  <c r="CB445" i="14"/>
  <c r="CA445" i="14"/>
  <c r="BZ445" i="14"/>
  <c r="BY445" i="14"/>
  <c r="BX445" i="14"/>
  <c r="BW445" i="14"/>
  <c r="BV445" i="14"/>
  <c r="BU445" i="14"/>
  <c r="BT445" i="14"/>
  <c r="BS445" i="14"/>
  <c r="BR445" i="14"/>
  <c r="BQ445" i="14"/>
  <c r="BM445" i="14"/>
  <c r="BK445" i="14"/>
  <c r="BJ445" i="14"/>
  <c r="BI445" i="14"/>
  <c r="BH445" i="14"/>
  <c r="BG445" i="14"/>
  <c r="BF445" i="14"/>
  <c r="BE445" i="14"/>
  <c r="BD445" i="14"/>
  <c r="BC445" i="14"/>
  <c r="BB445" i="14"/>
  <c r="BA445" i="14"/>
  <c r="AZ445" i="14"/>
  <c r="AY445" i="14"/>
  <c r="AX445" i="14"/>
  <c r="AW445" i="14"/>
  <c r="AV445" i="14"/>
  <c r="AU445" i="14"/>
  <c r="AT445" i="14"/>
  <c r="AS445" i="14"/>
  <c r="AR445" i="14"/>
  <c r="AQ445" i="14"/>
  <c r="DZ444" i="14"/>
  <c r="DY444" i="14"/>
  <c r="DX444" i="14"/>
  <c r="DW444" i="14"/>
  <c r="DV444" i="14"/>
  <c r="DU444" i="14"/>
  <c r="DT444" i="14"/>
  <c r="DS444" i="14"/>
  <c r="DR444" i="14"/>
  <c r="DQ444" i="14"/>
  <c r="DP444" i="14"/>
  <c r="DO444" i="14"/>
  <c r="DN444" i="14"/>
  <c r="DM444" i="14"/>
  <c r="DL444" i="14"/>
  <c r="DK444" i="14"/>
  <c r="DJ444" i="14"/>
  <c r="DI444" i="14"/>
  <c r="DH444" i="14"/>
  <c r="DG444" i="14"/>
  <c r="DF444" i="14"/>
  <c r="DE444" i="14"/>
  <c r="DD444" i="14"/>
  <c r="DC444" i="14"/>
  <c r="DB444" i="14"/>
  <c r="DA444" i="14"/>
  <c r="CZ444" i="14"/>
  <c r="CY444" i="14"/>
  <c r="CX444" i="14"/>
  <c r="CW444" i="14"/>
  <c r="CV444" i="14"/>
  <c r="CU444" i="14"/>
  <c r="CT444" i="14"/>
  <c r="CS444" i="14"/>
  <c r="CR444" i="14"/>
  <c r="CQ444" i="14"/>
  <c r="CP444" i="14"/>
  <c r="CO444" i="14"/>
  <c r="CN444" i="14"/>
  <c r="CM444" i="14"/>
  <c r="CL444" i="14"/>
  <c r="CK444" i="14"/>
  <c r="CJ444" i="14"/>
  <c r="CI444" i="14"/>
  <c r="CH444" i="14"/>
  <c r="CG444" i="14"/>
  <c r="CF444" i="14"/>
  <c r="CE444" i="14"/>
  <c r="CD444" i="14"/>
  <c r="CC444" i="14"/>
  <c r="CB444" i="14"/>
  <c r="CA444" i="14"/>
  <c r="BZ444" i="14"/>
  <c r="BY444" i="14"/>
  <c r="BX444" i="14"/>
  <c r="BW444" i="14"/>
  <c r="BV444" i="14"/>
  <c r="BU444" i="14"/>
  <c r="BT444" i="14"/>
  <c r="BS444" i="14"/>
  <c r="BR444" i="14"/>
  <c r="BQ444" i="14"/>
  <c r="BM444" i="14"/>
  <c r="BJ444" i="14"/>
  <c r="BI444" i="14"/>
  <c r="BH444" i="14"/>
  <c r="BG444" i="14"/>
  <c r="BF444" i="14"/>
  <c r="BE444" i="14"/>
  <c r="BD444" i="14"/>
  <c r="BC444" i="14"/>
  <c r="BB444" i="14"/>
  <c r="BA444" i="14"/>
  <c r="AZ444" i="14"/>
  <c r="AY444" i="14"/>
  <c r="AX444" i="14"/>
  <c r="AW444" i="14"/>
  <c r="AV444" i="14"/>
  <c r="AU444" i="14"/>
  <c r="AT444" i="14"/>
  <c r="AS444" i="14"/>
  <c r="AR444" i="14"/>
  <c r="AQ444" i="14"/>
  <c r="AP444" i="14"/>
  <c r="DZ443" i="14"/>
  <c r="DY443" i="14"/>
  <c r="DX443" i="14"/>
  <c r="DW443" i="14"/>
  <c r="DV443" i="14"/>
  <c r="DU443" i="14"/>
  <c r="DT443" i="14"/>
  <c r="DS443" i="14"/>
  <c r="DR443" i="14"/>
  <c r="DQ443" i="14"/>
  <c r="DP443" i="14"/>
  <c r="DO443" i="14"/>
  <c r="DN443" i="14"/>
  <c r="DM443" i="14"/>
  <c r="DL443" i="14"/>
  <c r="DK443" i="14"/>
  <c r="DJ443" i="14"/>
  <c r="DI443" i="14"/>
  <c r="DH443" i="14"/>
  <c r="DG443" i="14"/>
  <c r="DF443" i="14"/>
  <c r="DE443" i="14"/>
  <c r="DD443" i="14"/>
  <c r="DC443" i="14"/>
  <c r="DB443" i="14"/>
  <c r="DA443" i="14"/>
  <c r="CZ443" i="14"/>
  <c r="CY443" i="14"/>
  <c r="CX443" i="14"/>
  <c r="CW443" i="14"/>
  <c r="CV443" i="14"/>
  <c r="CU443" i="14"/>
  <c r="CT443" i="14"/>
  <c r="CS443" i="14"/>
  <c r="CR443" i="14"/>
  <c r="CQ443" i="14"/>
  <c r="CP443" i="14"/>
  <c r="CO443" i="14"/>
  <c r="CN443" i="14"/>
  <c r="CM443" i="14"/>
  <c r="CL443" i="14"/>
  <c r="CK443" i="14"/>
  <c r="CJ443" i="14"/>
  <c r="CI443" i="14"/>
  <c r="CH443" i="14"/>
  <c r="CG443" i="14"/>
  <c r="CF443" i="14"/>
  <c r="CE443" i="14"/>
  <c r="CD443" i="14"/>
  <c r="CC443" i="14"/>
  <c r="CB443" i="14"/>
  <c r="CA443" i="14"/>
  <c r="BZ443" i="14"/>
  <c r="BY443" i="14"/>
  <c r="BX443" i="14"/>
  <c r="BW443" i="14"/>
  <c r="BV443" i="14"/>
  <c r="BU443" i="14"/>
  <c r="BT443" i="14"/>
  <c r="BS443" i="14"/>
  <c r="BR443" i="14"/>
  <c r="BQ443" i="14"/>
  <c r="BM443" i="14"/>
  <c r="BI443" i="14"/>
  <c r="BH443" i="14"/>
  <c r="BG443" i="14"/>
  <c r="BF443" i="14"/>
  <c r="BE443" i="14"/>
  <c r="BD443" i="14"/>
  <c r="BC443" i="14"/>
  <c r="BB443" i="14"/>
  <c r="BA443" i="14"/>
  <c r="AZ443" i="14"/>
  <c r="AY443" i="14"/>
  <c r="AX443" i="14"/>
  <c r="AW443" i="14"/>
  <c r="AV443" i="14"/>
  <c r="AU443" i="14"/>
  <c r="AT443" i="14"/>
  <c r="AS443" i="14"/>
  <c r="AR443" i="14"/>
  <c r="AQ443" i="14"/>
  <c r="AP443" i="14"/>
  <c r="AO443" i="14"/>
  <c r="DZ442" i="14"/>
  <c r="DY442" i="14"/>
  <c r="DX442" i="14"/>
  <c r="DW442" i="14"/>
  <c r="DV442" i="14"/>
  <c r="DU442" i="14"/>
  <c r="DT442" i="14"/>
  <c r="DS442" i="14"/>
  <c r="DR442" i="14"/>
  <c r="DQ442" i="14"/>
  <c r="DP442" i="14"/>
  <c r="DO442" i="14"/>
  <c r="DN442" i="14"/>
  <c r="DM442" i="14"/>
  <c r="DL442" i="14"/>
  <c r="DK442" i="14"/>
  <c r="DJ442" i="14"/>
  <c r="DI442" i="14"/>
  <c r="DH442" i="14"/>
  <c r="DG442" i="14"/>
  <c r="DF442" i="14"/>
  <c r="DE442" i="14"/>
  <c r="DD442" i="14"/>
  <c r="DC442" i="14"/>
  <c r="DB442" i="14"/>
  <c r="DA442" i="14"/>
  <c r="CZ442" i="14"/>
  <c r="CY442" i="14"/>
  <c r="CX442" i="14"/>
  <c r="CW442" i="14"/>
  <c r="CV442" i="14"/>
  <c r="CU442" i="14"/>
  <c r="CT442" i="14"/>
  <c r="CS442" i="14"/>
  <c r="CR442" i="14"/>
  <c r="CQ442" i="14"/>
  <c r="CP442" i="14"/>
  <c r="CO442" i="14"/>
  <c r="CN442" i="14"/>
  <c r="CM442" i="14"/>
  <c r="CL442" i="14"/>
  <c r="CK442" i="14"/>
  <c r="CJ442" i="14"/>
  <c r="CI442" i="14"/>
  <c r="CH442" i="14"/>
  <c r="CG442" i="14"/>
  <c r="CF442" i="14"/>
  <c r="CE442" i="14"/>
  <c r="CD442" i="14"/>
  <c r="CC442" i="14"/>
  <c r="CB442" i="14"/>
  <c r="CA442" i="14"/>
  <c r="BZ442" i="14"/>
  <c r="BY442" i="14"/>
  <c r="BX442" i="14"/>
  <c r="BW442" i="14"/>
  <c r="BV442" i="14"/>
  <c r="BU442" i="14"/>
  <c r="BT442" i="14"/>
  <c r="BS442" i="14"/>
  <c r="BR442" i="14"/>
  <c r="BQ442" i="14"/>
  <c r="BM442" i="14"/>
  <c r="BH442" i="14"/>
  <c r="BG442" i="14"/>
  <c r="BF442" i="14"/>
  <c r="BE442" i="14"/>
  <c r="BD442" i="14"/>
  <c r="BC442" i="14"/>
  <c r="BB442" i="14"/>
  <c r="BA442" i="14"/>
  <c r="AZ442" i="14"/>
  <c r="AY442" i="14"/>
  <c r="AX442" i="14"/>
  <c r="AW442" i="14"/>
  <c r="AV442" i="14"/>
  <c r="AU442" i="14"/>
  <c r="AT442" i="14"/>
  <c r="AS442" i="14"/>
  <c r="AR442" i="14"/>
  <c r="AQ442" i="14"/>
  <c r="AP442" i="14"/>
  <c r="AO442" i="14"/>
  <c r="AN442" i="14"/>
  <c r="DZ441" i="14"/>
  <c r="DY441" i="14"/>
  <c r="DX441" i="14"/>
  <c r="DW441" i="14"/>
  <c r="DV441" i="14"/>
  <c r="DU441" i="14"/>
  <c r="DT441" i="14"/>
  <c r="DS441" i="14"/>
  <c r="DR441" i="14"/>
  <c r="DQ441" i="14"/>
  <c r="DP441" i="14"/>
  <c r="DO441" i="14"/>
  <c r="DN441" i="14"/>
  <c r="DM441" i="14"/>
  <c r="DL441" i="14"/>
  <c r="DK441" i="14"/>
  <c r="DJ441" i="14"/>
  <c r="DI441" i="14"/>
  <c r="DH441" i="14"/>
  <c r="DG441" i="14"/>
  <c r="DF441" i="14"/>
  <c r="DE441" i="14"/>
  <c r="DD441" i="14"/>
  <c r="DC441" i="14"/>
  <c r="DB441" i="14"/>
  <c r="DA441" i="14"/>
  <c r="CZ441" i="14"/>
  <c r="CY441" i="14"/>
  <c r="CX441" i="14"/>
  <c r="CW441" i="14"/>
  <c r="CV441" i="14"/>
  <c r="CU441" i="14"/>
  <c r="CT441" i="14"/>
  <c r="CS441" i="14"/>
  <c r="CR441" i="14"/>
  <c r="CQ441" i="14"/>
  <c r="CP441" i="14"/>
  <c r="CO441" i="14"/>
  <c r="CN441" i="14"/>
  <c r="CM441" i="14"/>
  <c r="CL441" i="14"/>
  <c r="CK441" i="14"/>
  <c r="CJ441" i="14"/>
  <c r="CI441" i="14"/>
  <c r="CH441" i="14"/>
  <c r="CG441" i="14"/>
  <c r="CF441" i="14"/>
  <c r="CE441" i="14"/>
  <c r="CD441" i="14"/>
  <c r="CC441" i="14"/>
  <c r="CB441" i="14"/>
  <c r="CA441" i="14"/>
  <c r="BZ441" i="14"/>
  <c r="BY441" i="14"/>
  <c r="BX441" i="14"/>
  <c r="BW441" i="14"/>
  <c r="BV441" i="14"/>
  <c r="BU441" i="14"/>
  <c r="BT441" i="14"/>
  <c r="BS441" i="14"/>
  <c r="BR441" i="14"/>
  <c r="BQ441" i="14"/>
  <c r="BM441" i="14"/>
  <c r="BG441" i="14"/>
  <c r="BF441" i="14"/>
  <c r="BE441" i="14"/>
  <c r="BD441" i="14"/>
  <c r="BC441" i="14"/>
  <c r="BB441" i="14"/>
  <c r="BA441" i="14"/>
  <c r="AZ441" i="14"/>
  <c r="AY441" i="14"/>
  <c r="AX441" i="14"/>
  <c r="AW441" i="14"/>
  <c r="AV441" i="14"/>
  <c r="AU441" i="14"/>
  <c r="AT441" i="14"/>
  <c r="AS441" i="14"/>
  <c r="AR441" i="14"/>
  <c r="AQ441" i="14"/>
  <c r="AP441" i="14"/>
  <c r="AO441" i="14"/>
  <c r="AN441" i="14"/>
  <c r="AM441" i="14"/>
  <c r="DZ440" i="14"/>
  <c r="DY440" i="14"/>
  <c r="DX440" i="14"/>
  <c r="DW440" i="14"/>
  <c r="DV440" i="14"/>
  <c r="DU440" i="14"/>
  <c r="DT440" i="14"/>
  <c r="DS440" i="14"/>
  <c r="DR440" i="14"/>
  <c r="DQ440" i="14"/>
  <c r="DP440" i="14"/>
  <c r="DO440" i="14"/>
  <c r="DN440" i="14"/>
  <c r="DM440" i="14"/>
  <c r="DL440" i="14"/>
  <c r="DK440" i="14"/>
  <c r="DJ440" i="14"/>
  <c r="DI440" i="14"/>
  <c r="DH440" i="14"/>
  <c r="DG440" i="14"/>
  <c r="DF440" i="14"/>
  <c r="DE440" i="14"/>
  <c r="DD440" i="14"/>
  <c r="DC440" i="14"/>
  <c r="DB440" i="14"/>
  <c r="DA440" i="14"/>
  <c r="CZ440" i="14"/>
  <c r="CY440" i="14"/>
  <c r="CX440" i="14"/>
  <c r="CW440" i="14"/>
  <c r="CV440" i="14"/>
  <c r="CU440" i="14"/>
  <c r="CT440" i="14"/>
  <c r="CS440" i="14"/>
  <c r="CR440" i="14"/>
  <c r="CQ440" i="14"/>
  <c r="CP440" i="14"/>
  <c r="CO440" i="14"/>
  <c r="CN440" i="14"/>
  <c r="CM440" i="14"/>
  <c r="CL440" i="14"/>
  <c r="CK440" i="14"/>
  <c r="CJ440" i="14"/>
  <c r="CI440" i="14"/>
  <c r="CH440" i="14"/>
  <c r="CG440" i="14"/>
  <c r="CF440" i="14"/>
  <c r="CE440" i="14"/>
  <c r="CD440" i="14"/>
  <c r="CC440" i="14"/>
  <c r="CB440" i="14"/>
  <c r="CA440" i="14"/>
  <c r="BZ440" i="14"/>
  <c r="BY440" i="14"/>
  <c r="BX440" i="14"/>
  <c r="BW440" i="14"/>
  <c r="BV440" i="14"/>
  <c r="BU440" i="14"/>
  <c r="BT440" i="14"/>
  <c r="BS440" i="14"/>
  <c r="BR440" i="14"/>
  <c r="BQ440" i="14"/>
  <c r="BM440" i="14"/>
  <c r="BF440" i="14"/>
  <c r="BE440" i="14"/>
  <c r="BD440" i="14"/>
  <c r="BC440" i="14"/>
  <c r="BB440" i="14"/>
  <c r="BA440" i="14"/>
  <c r="AZ440" i="14"/>
  <c r="AY440" i="14"/>
  <c r="AX440" i="14"/>
  <c r="AW440" i="14"/>
  <c r="AV440" i="14"/>
  <c r="AU440" i="14"/>
  <c r="AT440" i="14"/>
  <c r="AS440" i="14"/>
  <c r="AR440" i="14"/>
  <c r="AQ440" i="14"/>
  <c r="AP440" i="14"/>
  <c r="AO440" i="14"/>
  <c r="AN440" i="14"/>
  <c r="AM440" i="14"/>
  <c r="AL440" i="14"/>
  <c r="DZ439" i="14"/>
  <c r="DY439" i="14"/>
  <c r="DX439" i="14"/>
  <c r="DW439" i="14"/>
  <c r="DV439" i="14"/>
  <c r="DU439" i="14"/>
  <c r="DT439" i="14"/>
  <c r="DS439" i="14"/>
  <c r="DR439" i="14"/>
  <c r="DQ439" i="14"/>
  <c r="DP439" i="14"/>
  <c r="DO439" i="14"/>
  <c r="DN439" i="14"/>
  <c r="DM439" i="14"/>
  <c r="DL439" i="14"/>
  <c r="DK439" i="14"/>
  <c r="DJ439" i="14"/>
  <c r="DI439" i="14"/>
  <c r="DH439" i="14"/>
  <c r="DG439" i="14"/>
  <c r="DF439" i="14"/>
  <c r="DE439" i="14"/>
  <c r="DD439" i="14"/>
  <c r="DC439" i="14"/>
  <c r="DB439" i="14"/>
  <c r="DA439" i="14"/>
  <c r="CZ439" i="14"/>
  <c r="CY439" i="14"/>
  <c r="CX439" i="14"/>
  <c r="CW439" i="14"/>
  <c r="CV439" i="14"/>
  <c r="CU439" i="14"/>
  <c r="CT439" i="14"/>
  <c r="CS439" i="14"/>
  <c r="CR439" i="14"/>
  <c r="CQ439" i="14"/>
  <c r="CP439" i="14"/>
  <c r="CO439" i="14"/>
  <c r="CN439" i="14"/>
  <c r="CM439" i="14"/>
  <c r="CL439" i="14"/>
  <c r="CK439" i="14"/>
  <c r="CJ439" i="14"/>
  <c r="CI439" i="14"/>
  <c r="CH439" i="14"/>
  <c r="CG439" i="14"/>
  <c r="CF439" i="14"/>
  <c r="CE439" i="14"/>
  <c r="CD439" i="14"/>
  <c r="CC439" i="14"/>
  <c r="CB439" i="14"/>
  <c r="CA439" i="14"/>
  <c r="BZ439" i="14"/>
  <c r="BY439" i="14"/>
  <c r="BX439" i="14"/>
  <c r="BW439" i="14"/>
  <c r="BV439" i="14"/>
  <c r="BU439" i="14"/>
  <c r="BT439" i="14"/>
  <c r="BS439" i="14"/>
  <c r="BR439" i="14"/>
  <c r="BQ439" i="14"/>
  <c r="BM439" i="14"/>
  <c r="BE439" i="14"/>
  <c r="BD439" i="14"/>
  <c r="BC439" i="14"/>
  <c r="BB439" i="14"/>
  <c r="BA439" i="14"/>
  <c r="AZ439" i="14"/>
  <c r="AY439" i="14"/>
  <c r="AX439" i="14"/>
  <c r="AW439" i="14"/>
  <c r="AV439" i="14"/>
  <c r="AU439" i="14"/>
  <c r="AT439" i="14"/>
  <c r="AS439" i="14"/>
  <c r="AR439" i="14"/>
  <c r="AQ439" i="14"/>
  <c r="AP439" i="14"/>
  <c r="AO439" i="14"/>
  <c r="AN439" i="14"/>
  <c r="AM439" i="14"/>
  <c r="AL439" i="14"/>
  <c r="AK439" i="14"/>
  <c r="DZ438" i="14"/>
  <c r="DY438" i="14"/>
  <c r="DX438" i="14"/>
  <c r="DW438" i="14"/>
  <c r="DV438" i="14"/>
  <c r="DU438" i="14"/>
  <c r="DT438" i="14"/>
  <c r="DS438" i="14"/>
  <c r="DR438" i="14"/>
  <c r="DQ438" i="14"/>
  <c r="DP438" i="14"/>
  <c r="DO438" i="14"/>
  <c r="DN438" i="14"/>
  <c r="DM438" i="14"/>
  <c r="DL438" i="14"/>
  <c r="DK438" i="14"/>
  <c r="DJ438" i="14"/>
  <c r="DI438" i="14"/>
  <c r="DH438" i="14"/>
  <c r="DG438" i="14"/>
  <c r="DF438" i="14"/>
  <c r="DE438" i="14"/>
  <c r="DD438" i="14"/>
  <c r="DC438" i="14"/>
  <c r="DB438" i="14"/>
  <c r="DA438" i="14"/>
  <c r="CZ438" i="14"/>
  <c r="CY438" i="14"/>
  <c r="CX438" i="14"/>
  <c r="CW438" i="14"/>
  <c r="CV438" i="14"/>
  <c r="CU438" i="14"/>
  <c r="CT438" i="14"/>
  <c r="CS438" i="14"/>
  <c r="CR438" i="14"/>
  <c r="CQ438" i="14"/>
  <c r="CP438" i="14"/>
  <c r="CO438" i="14"/>
  <c r="CN438" i="14"/>
  <c r="CM438" i="14"/>
  <c r="CL438" i="14"/>
  <c r="CK438" i="14"/>
  <c r="CJ438" i="14"/>
  <c r="CI438" i="14"/>
  <c r="CH438" i="14"/>
  <c r="CG438" i="14"/>
  <c r="CF438" i="14"/>
  <c r="CE438" i="14"/>
  <c r="CD438" i="14"/>
  <c r="CC438" i="14"/>
  <c r="CB438" i="14"/>
  <c r="CA438" i="14"/>
  <c r="BZ438" i="14"/>
  <c r="BY438" i="14"/>
  <c r="BX438" i="14"/>
  <c r="BW438" i="14"/>
  <c r="BV438" i="14"/>
  <c r="BU438" i="14"/>
  <c r="BT438" i="14"/>
  <c r="BS438" i="14"/>
  <c r="BR438" i="14"/>
  <c r="BQ438" i="14"/>
  <c r="BM438" i="14"/>
  <c r="BD438" i="14"/>
  <c r="BC438" i="14"/>
  <c r="BB438" i="14"/>
  <c r="BA438" i="14"/>
  <c r="AZ438" i="14"/>
  <c r="AY438" i="14"/>
  <c r="AX438" i="14"/>
  <c r="AW438" i="14"/>
  <c r="AV438" i="14"/>
  <c r="AU438" i="14"/>
  <c r="AT438" i="14"/>
  <c r="AS438" i="14"/>
  <c r="AR438" i="14"/>
  <c r="AQ438" i="14"/>
  <c r="AP438" i="14"/>
  <c r="AO438" i="14"/>
  <c r="AN438" i="14"/>
  <c r="AM438" i="14"/>
  <c r="AL438" i="14"/>
  <c r="AK438" i="14"/>
  <c r="AJ438" i="14"/>
  <c r="DZ437" i="14"/>
  <c r="DY437" i="14"/>
  <c r="DX437" i="14"/>
  <c r="DW437" i="14"/>
  <c r="DV437" i="14"/>
  <c r="DU437" i="14"/>
  <c r="DT437" i="14"/>
  <c r="DS437" i="14"/>
  <c r="DR437" i="14"/>
  <c r="DQ437" i="14"/>
  <c r="DP437" i="14"/>
  <c r="DO437" i="14"/>
  <c r="DN437" i="14"/>
  <c r="DM437" i="14"/>
  <c r="DL437" i="14"/>
  <c r="DK437" i="14"/>
  <c r="DJ437" i="14"/>
  <c r="DI437" i="14"/>
  <c r="DH437" i="14"/>
  <c r="DG437" i="14"/>
  <c r="DF437" i="14"/>
  <c r="DE437" i="14"/>
  <c r="DD437" i="14"/>
  <c r="DC437" i="14"/>
  <c r="DB437" i="14"/>
  <c r="DA437" i="14"/>
  <c r="CZ437" i="14"/>
  <c r="CY437" i="14"/>
  <c r="CX437" i="14"/>
  <c r="CW437" i="14"/>
  <c r="CV437" i="14"/>
  <c r="CU437" i="14"/>
  <c r="CT437" i="14"/>
  <c r="CS437" i="14"/>
  <c r="CR437" i="14"/>
  <c r="CQ437" i="14"/>
  <c r="CP437" i="14"/>
  <c r="CO437" i="14"/>
  <c r="CN437" i="14"/>
  <c r="CM437" i="14"/>
  <c r="CL437" i="14"/>
  <c r="CK437" i="14"/>
  <c r="CJ437" i="14"/>
  <c r="CI437" i="14"/>
  <c r="CH437" i="14"/>
  <c r="CG437" i="14"/>
  <c r="CF437" i="14"/>
  <c r="CE437" i="14"/>
  <c r="CD437" i="14"/>
  <c r="CC437" i="14"/>
  <c r="CB437" i="14"/>
  <c r="CA437" i="14"/>
  <c r="BZ437" i="14"/>
  <c r="BY437" i="14"/>
  <c r="BX437" i="14"/>
  <c r="BW437" i="14"/>
  <c r="BV437" i="14"/>
  <c r="BU437" i="14"/>
  <c r="BT437" i="14"/>
  <c r="BS437" i="14"/>
  <c r="BR437" i="14"/>
  <c r="BQ437" i="14"/>
  <c r="BM437" i="14"/>
  <c r="BC437" i="14"/>
  <c r="BB437" i="14"/>
  <c r="BA437" i="14"/>
  <c r="AZ437" i="14"/>
  <c r="AY437" i="14"/>
  <c r="AX437" i="14"/>
  <c r="AW437" i="14"/>
  <c r="AV437" i="14"/>
  <c r="AU437" i="14"/>
  <c r="AT437" i="14"/>
  <c r="AS437" i="14"/>
  <c r="AR437" i="14"/>
  <c r="AQ437" i="14"/>
  <c r="AP437" i="14"/>
  <c r="AO437" i="14"/>
  <c r="AN437" i="14"/>
  <c r="AM437" i="14"/>
  <c r="AL437" i="14"/>
  <c r="AK437" i="14"/>
  <c r="AJ437" i="14"/>
  <c r="AI437" i="14"/>
  <c r="DZ436" i="14"/>
  <c r="DY436" i="14"/>
  <c r="DX436" i="14"/>
  <c r="DW436" i="14"/>
  <c r="DV436" i="14"/>
  <c r="DU436" i="14"/>
  <c r="DT436" i="14"/>
  <c r="DS436" i="14"/>
  <c r="DR436" i="14"/>
  <c r="DQ436" i="14"/>
  <c r="DP436" i="14"/>
  <c r="DO436" i="14"/>
  <c r="DN436" i="14"/>
  <c r="DM436" i="14"/>
  <c r="DL436" i="14"/>
  <c r="DK436" i="14"/>
  <c r="DJ436" i="14"/>
  <c r="DI436" i="14"/>
  <c r="DH436" i="14"/>
  <c r="DG436" i="14"/>
  <c r="DF436" i="14"/>
  <c r="DE436" i="14"/>
  <c r="DD436" i="14"/>
  <c r="DC436" i="14"/>
  <c r="DB436" i="14"/>
  <c r="DA436" i="14"/>
  <c r="CZ436" i="14"/>
  <c r="CY436" i="14"/>
  <c r="CX436" i="14"/>
  <c r="CW436" i="14"/>
  <c r="CV436" i="14"/>
  <c r="CU436" i="14"/>
  <c r="CT436" i="14"/>
  <c r="CS436" i="14"/>
  <c r="CR436" i="14"/>
  <c r="CQ436" i="14"/>
  <c r="CP436" i="14"/>
  <c r="CO436" i="14"/>
  <c r="CN436" i="14"/>
  <c r="CM436" i="14"/>
  <c r="CL436" i="14"/>
  <c r="CK436" i="14"/>
  <c r="CJ436" i="14"/>
  <c r="CI436" i="14"/>
  <c r="CH436" i="14"/>
  <c r="CG436" i="14"/>
  <c r="CF436" i="14"/>
  <c r="CE436" i="14"/>
  <c r="CD436" i="14"/>
  <c r="CC436" i="14"/>
  <c r="CB436" i="14"/>
  <c r="CA436" i="14"/>
  <c r="BZ436" i="14"/>
  <c r="BY436" i="14"/>
  <c r="BX436" i="14"/>
  <c r="BW436" i="14"/>
  <c r="BV436" i="14"/>
  <c r="BU436" i="14"/>
  <c r="BT436" i="14"/>
  <c r="BS436" i="14"/>
  <c r="BR436" i="14"/>
  <c r="BQ436" i="14"/>
  <c r="BM436" i="14"/>
  <c r="BB436" i="14"/>
  <c r="BA436" i="14"/>
  <c r="AZ436" i="14"/>
  <c r="AY436" i="14"/>
  <c r="AX436" i="14"/>
  <c r="AW436" i="14"/>
  <c r="AV436" i="14"/>
  <c r="AU436" i="14"/>
  <c r="AT436" i="14"/>
  <c r="AS436" i="14"/>
  <c r="AR436" i="14"/>
  <c r="AQ436" i="14"/>
  <c r="AP436" i="14"/>
  <c r="AO436" i="14"/>
  <c r="AN436" i="14"/>
  <c r="AM436" i="14"/>
  <c r="AL436" i="14"/>
  <c r="AK436" i="14"/>
  <c r="AJ436" i="14"/>
  <c r="AI436" i="14"/>
  <c r="AH436" i="14"/>
  <c r="DZ435" i="14"/>
  <c r="DY435" i="14"/>
  <c r="DX435" i="14"/>
  <c r="DW435" i="14"/>
  <c r="DV435" i="14"/>
  <c r="DU435" i="14"/>
  <c r="DT435" i="14"/>
  <c r="DS435" i="14"/>
  <c r="DR435" i="14"/>
  <c r="DQ435" i="14"/>
  <c r="DP435" i="14"/>
  <c r="DO435" i="14"/>
  <c r="DN435" i="14"/>
  <c r="DM435" i="14"/>
  <c r="DL435" i="14"/>
  <c r="DK435" i="14"/>
  <c r="DJ435" i="14"/>
  <c r="DI435" i="14"/>
  <c r="DH435" i="14"/>
  <c r="DG435" i="14"/>
  <c r="DF435" i="14"/>
  <c r="DE435" i="14"/>
  <c r="DD435" i="14"/>
  <c r="DC435" i="14"/>
  <c r="DB435" i="14"/>
  <c r="DA435" i="14"/>
  <c r="CZ435" i="14"/>
  <c r="CY435" i="14"/>
  <c r="CX435" i="14"/>
  <c r="CW435" i="14"/>
  <c r="CV435" i="14"/>
  <c r="CU435" i="14"/>
  <c r="CT435" i="14"/>
  <c r="CS435" i="14"/>
  <c r="CR435" i="14"/>
  <c r="CQ435" i="14"/>
  <c r="CP435" i="14"/>
  <c r="CO435" i="14"/>
  <c r="CN435" i="14"/>
  <c r="CM435" i="14"/>
  <c r="CL435" i="14"/>
  <c r="CK435" i="14"/>
  <c r="CJ435" i="14"/>
  <c r="CI435" i="14"/>
  <c r="CH435" i="14"/>
  <c r="CG435" i="14"/>
  <c r="CF435" i="14"/>
  <c r="CE435" i="14"/>
  <c r="CD435" i="14"/>
  <c r="CC435" i="14"/>
  <c r="CB435" i="14"/>
  <c r="CA435" i="14"/>
  <c r="BZ435" i="14"/>
  <c r="BY435" i="14"/>
  <c r="BX435" i="14"/>
  <c r="BW435" i="14"/>
  <c r="BV435" i="14"/>
  <c r="BU435" i="14"/>
  <c r="BT435" i="14"/>
  <c r="BS435" i="14"/>
  <c r="BR435" i="14"/>
  <c r="BQ435" i="14"/>
  <c r="BM435" i="14"/>
  <c r="BA435" i="14"/>
  <c r="AZ435" i="14"/>
  <c r="AY435" i="14"/>
  <c r="AX435" i="14"/>
  <c r="AW435" i="14"/>
  <c r="AV435" i="14"/>
  <c r="AU435" i="14"/>
  <c r="AT435" i="14"/>
  <c r="AS435" i="14"/>
  <c r="AR435" i="14"/>
  <c r="AQ435" i="14"/>
  <c r="AP435" i="14"/>
  <c r="AO435" i="14"/>
  <c r="AN435" i="14"/>
  <c r="AM435" i="14"/>
  <c r="AL435" i="14"/>
  <c r="AK435" i="14"/>
  <c r="AJ435" i="14"/>
  <c r="AI435" i="14"/>
  <c r="AH435" i="14"/>
  <c r="AG435" i="14"/>
  <c r="DZ434" i="14"/>
  <c r="DY434" i="14"/>
  <c r="DX434" i="14"/>
  <c r="DW434" i="14"/>
  <c r="DV434" i="14"/>
  <c r="DU434" i="14"/>
  <c r="DT434" i="14"/>
  <c r="DS434" i="14"/>
  <c r="DR434" i="14"/>
  <c r="DQ434" i="14"/>
  <c r="DP434" i="14"/>
  <c r="DO434" i="14"/>
  <c r="DN434" i="14"/>
  <c r="DM434" i="14"/>
  <c r="DL434" i="14"/>
  <c r="DK434" i="14"/>
  <c r="DJ434" i="14"/>
  <c r="DI434" i="14"/>
  <c r="DH434" i="14"/>
  <c r="DG434" i="14"/>
  <c r="DF434" i="14"/>
  <c r="DE434" i="14"/>
  <c r="DD434" i="14"/>
  <c r="DC434" i="14"/>
  <c r="DB434" i="14"/>
  <c r="DA434" i="14"/>
  <c r="CZ434" i="14"/>
  <c r="CY434" i="14"/>
  <c r="CX434" i="14"/>
  <c r="CW434" i="14"/>
  <c r="CV434" i="14"/>
  <c r="CU434" i="14"/>
  <c r="CT434" i="14"/>
  <c r="CS434" i="14"/>
  <c r="CR434" i="14"/>
  <c r="CQ434" i="14"/>
  <c r="CP434" i="14"/>
  <c r="CO434" i="14"/>
  <c r="CN434" i="14"/>
  <c r="CM434" i="14"/>
  <c r="CL434" i="14"/>
  <c r="CK434" i="14"/>
  <c r="CJ434" i="14"/>
  <c r="CI434" i="14"/>
  <c r="CH434" i="14"/>
  <c r="CG434" i="14"/>
  <c r="CF434" i="14"/>
  <c r="CE434" i="14"/>
  <c r="CD434" i="14"/>
  <c r="CC434" i="14"/>
  <c r="CB434" i="14"/>
  <c r="CA434" i="14"/>
  <c r="BZ434" i="14"/>
  <c r="BY434" i="14"/>
  <c r="BX434" i="14"/>
  <c r="BW434" i="14"/>
  <c r="BV434" i="14"/>
  <c r="BU434" i="14"/>
  <c r="BT434" i="14"/>
  <c r="BS434" i="14"/>
  <c r="BR434" i="14"/>
  <c r="BQ434" i="14"/>
  <c r="BM434" i="14"/>
  <c r="AZ434" i="14"/>
  <c r="AY434" i="14"/>
  <c r="AX434" i="14"/>
  <c r="AW434" i="14"/>
  <c r="AV434" i="14"/>
  <c r="AU434" i="14"/>
  <c r="AT434" i="14"/>
  <c r="AS434" i="14"/>
  <c r="AR434" i="14"/>
  <c r="AQ434" i="14"/>
  <c r="AP434" i="14"/>
  <c r="AO434" i="14"/>
  <c r="AN434" i="14"/>
  <c r="AM434" i="14"/>
  <c r="AL434" i="14"/>
  <c r="AK434" i="14"/>
  <c r="AJ434" i="14"/>
  <c r="AI434" i="14"/>
  <c r="AH434" i="14"/>
  <c r="AG434" i="14"/>
  <c r="AF434" i="14"/>
  <c r="DZ433" i="14"/>
  <c r="DY433" i="14"/>
  <c r="DX433" i="14"/>
  <c r="DW433" i="14"/>
  <c r="DV433" i="14"/>
  <c r="DU433" i="14"/>
  <c r="DT433" i="14"/>
  <c r="DS433" i="14"/>
  <c r="DR433" i="14"/>
  <c r="DQ433" i="14"/>
  <c r="DP433" i="14"/>
  <c r="DO433" i="14"/>
  <c r="DN433" i="14"/>
  <c r="DM433" i="14"/>
  <c r="DL433" i="14"/>
  <c r="DK433" i="14"/>
  <c r="DJ433" i="14"/>
  <c r="DI433" i="14"/>
  <c r="DH433" i="14"/>
  <c r="DG433" i="14"/>
  <c r="DF433" i="14"/>
  <c r="DE433" i="14"/>
  <c r="DD433" i="14"/>
  <c r="DC433" i="14"/>
  <c r="DB433" i="14"/>
  <c r="DA433" i="14"/>
  <c r="CZ433" i="14"/>
  <c r="CY433" i="14"/>
  <c r="CX433" i="14"/>
  <c r="CW433" i="14"/>
  <c r="CV433" i="14"/>
  <c r="CU433" i="14"/>
  <c r="CT433" i="14"/>
  <c r="CS433" i="14"/>
  <c r="CR433" i="14"/>
  <c r="CQ433" i="14"/>
  <c r="CP433" i="14"/>
  <c r="CO433" i="14"/>
  <c r="CN433" i="14"/>
  <c r="CM433" i="14"/>
  <c r="CL433" i="14"/>
  <c r="CK433" i="14"/>
  <c r="CJ433" i="14"/>
  <c r="CI433" i="14"/>
  <c r="CH433" i="14"/>
  <c r="CG433" i="14"/>
  <c r="CF433" i="14"/>
  <c r="CE433" i="14"/>
  <c r="CD433" i="14"/>
  <c r="CC433" i="14"/>
  <c r="CB433" i="14"/>
  <c r="CA433" i="14"/>
  <c r="BZ433" i="14"/>
  <c r="BY433" i="14"/>
  <c r="BX433" i="14"/>
  <c r="BW433" i="14"/>
  <c r="BV433" i="14"/>
  <c r="BU433" i="14"/>
  <c r="BT433" i="14"/>
  <c r="BS433" i="14"/>
  <c r="BR433" i="14"/>
  <c r="BQ433" i="14"/>
  <c r="BM433" i="14"/>
  <c r="AY433" i="14"/>
  <c r="AX433" i="14"/>
  <c r="AW433" i="14"/>
  <c r="AV433" i="14"/>
  <c r="AU433" i="14"/>
  <c r="AT433" i="14"/>
  <c r="AS433" i="14"/>
  <c r="AR433" i="14"/>
  <c r="AQ433" i="14"/>
  <c r="AP433" i="14"/>
  <c r="AO433" i="14"/>
  <c r="AN433" i="14"/>
  <c r="AM433" i="14"/>
  <c r="AL433" i="14"/>
  <c r="AK433" i="14"/>
  <c r="AJ433" i="14"/>
  <c r="AI433" i="14"/>
  <c r="AH433" i="14"/>
  <c r="AG433" i="14"/>
  <c r="AF433" i="14"/>
  <c r="AE433" i="14"/>
  <c r="DZ432" i="14"/>
  <c r="DY432" i="14"/>
  <c r="DX432" i="14"/>
  <c r="DW432" i="14"/>
  <c r="DV432" i="14"/>
  <c r="DU432" i="14"/>
  <c r="DT432" i="14"/>
  <c r="DS432" i="14"/>
  <c r="DR432" i="14"/>
  <c r="DQ432" i="14"/>
  <c r="DP432" i="14"/>
  <c r="DO432" i="14"/>
  <c r="DN432" i="14"/>
  <c r="DM432" i="14"/>
  <c r="DL432" i="14"/>
  <c r="DK432" i="14"/>
  <c r="DJ432" i="14"/>
  <c r="DI432" i="14"/>
  <c r="DH432" i="14"/>
  <c r="DG432" i="14"/>
  <c r="DF432" i="14"/>
  <c r="DE432" i="14"/>
  <c r="DD432" i="14"/>
  <c r="DC432" i="14"/>
  <c r="DB432" i="14"/>
  <c r="DA432" i="14"/>
  <c r="CZ432" i="14"/>
  <c r="CY432" i="14"/>
  <c r="CX432" i="14"/>
  <c r="CW432" i="14"/>
  <c r="CV432" i="14"/>
  <c r="CU432" i="14"/>
  <c r="CT432" i="14"/>
  <c r="CS432" i="14"/>
  <c r="CR432" i="14"/>
  <c r="CQ432" i="14"/>
  <c r="CP432" i="14"/>
  <c r="CO432" i="14"/>
  <c r="CN432" i="14"/>
  <c r="CM432" i="14"/>
  <c r="CL432" i="14"/>
  <c r="CK432" i="14"/>
  <c r="CJ432" i="14"/>
  <c r="CI432" i="14"/>
  <c r="CH432" i="14"/>
  <c r="CG432" i="14"/>
  <c r="CF432" i="14"/>
  <c r="CE432" i="14"/>
  <c r="CD432" i="14"/>
  <c r="CC432" i="14"/>
  <c r="CB432" i="14"/>
  <c r="CA432" i="14"/>
  <c r="BZ432" i="14"/>
  <c r="BY432" i="14"/>
  <c r="BX432" i="14"/>
  <c r="BW432" i="14"/>
  <c r="BV432" i="14"/>
  <c r="BU432" i="14"/>
  <c r="BT432" i="14"/>
  <c r="BS432" i="14"/>
  <c r="BR432" i="14"/>
  <c r="BQ432" i="14"/>
  <c r="BM432" i="14"/>
  <c r="AX432" i="14"/>
  <c r="AW432" i="14"/>
  <c r="AV432" i="14"/>
  <c r="AU432" i="14"/>
  <c r="AT432" i="14"/>
  <c r="AS432" i="14"/>
  <c r="AR432" i="14"/>
  <c r="AQ432" i="14"/>
  <c r="AP432" i="14"/>
  <c r="AO432" i="14"/>
  <c r="AN432" i="14"/>
  <c r="AM432" i="14"/>
  <c r="AL432" i="14"/>
  <c r="AK432" i="14"/>
  <c r="AJ432" i="14"/>
  <c r="AI432" i="14"/>
  <c r="AH432" i="14"/>
  <c r="AG432" i="14"/>
  <c r="AF432" i="14"/>
  <c r="AE432" i="14"/>
  <c r="AD432" i="14"/>
  <c r="DZ431" i="14"/>
  <c r="DY431" i="14"/>
  <c r="DX431" i="14"/>
  <c r="DW431" i="14"/>
  <c r="DV431" i="14"/>
  <c r="DU431" i="14"/>
  <c r="DT431" i="14"/>
  <c r="DS431" i="14"/>
  <c r="DR431" i="14"/>
  <c r="DQ431" i="14"/>
  <c r="DP431" i="14"/>
  <c r="DO431" i="14"/>
  <c r="DN431" i="14"/>
  <c r="DM431" i="14"/>
  <c r="DL431" i="14"/>
  <c r="DK431" i="14"/>
  <c r="DJ431" i="14"/>
  <c r="DI431" i="14"/>
  <c r="DH431" i="14"/>
  <c r="DG431" i="14"/>
  <c r="DF431" i="14"/>
  <c r="DE431" i="14"/>
  <c r="DD431" i="14"/>
  <c r="DC431" i="14"/>
  <c r="DB431" i="14"/>
  <c r="DA431" i="14"/>
  <c r="CZ431" i="14"/>
  <c r="CY431" i="14"/>
  <c r="CX431" i="14"/>
  <c r="CW431" i="14"/>
  <c r="CV431" i="14"/>
  <c r="CU431" i="14"/>
  <c r="CT431" i="14"/>
  <c r="CS431" i="14"/>
  <c r="CR431" i="14"/>
  <c r="CQ431" i="14"/>
  <c r="CP431" i="14"/>
  <c r="CO431" i="14"/>
  <c r="CN431" i="14"/>
  <c r="CM431" i="14"/>
  <c r="CL431" i="14"/>
  <c r="CK431" i="14"/>
  <c r="CJ431" i="14"/>
  <c r="CI431" i="14"/>
  <c r="CH431" i="14"/>
  <c r="CG431" i="14"/>
  <c r="CF431" i="14"/>
  <c r="CE431" i="14"/>
  <c r="CD431" i="14"/>
  <c r="CC431" i="14"/>
  <c r="CB431" i="14"/>
  <c r="CA431" i="14"/>
  <c r="BZ431" i="14"/>
  <c r="BY431" i="14"/>
  <c r="BX431" i="14"/>
  <c r="BW431" i="14"/>
  <c r="BV431" i="14"/>
  <c r="BU431" i="14"/>
  <c r="BT431" i="14"/>
  <c r="BS431" i="14"/>
  <c r="BR431" i="14"/>
  <c r="BQ431" i="14"/>
  <c r="BM431" i="14"/>
  <c r="AW431" i="14"/>
  <c r="AV431" i="14"/>
  <c r="AU431" i="14"/>
  <c r="AT431" i="14"/>
  <c r="AS431" i="14"/>
  <c r="AR431" i="14"/>
  <c r="AQ431" i="14"/>
  <c r="AP431" i="14"/>
  <c r="AO431" i="14"/>
  <c r="AN431" i="14"/>
  <c r="AM431" i="14"/>
  <c r="AL431" i="14"/>
  <c r="AK431" i="14"/>
  <c r="AJ431" i="14"/>
  <c r="AI431" i="14"/>
  <c r="AH431" i="14"/>
  <c r="AG431" i="14"/>
  <c r="AF431" i="14"/>
  <c r="AE431" i="14"/>
  <c r="AD431" i="14"/>
  <c r="AC431" i="14"/>
  <c r="DZ430" i="14"/>
  <c r="DY430" i="14"/>
  <c r="DX430" i="14"/>
  <c r="DW430" i="14"/>
  <c r="DV430" i="14"/>
  <c r="DU430" i="14"/>
  <c r="DT430" i="14"/>
  <c r="DS430" i="14"/>
  <c r="DR430" i="14"/>
  <c r="DQ430" i="14"/>
  <c r="DP430" i="14"/>
  <c r="DO430" i="14"/>
  <c r="DN430" i="14"/>
  <c r="DM430" i="14"/>
  <c r="DL430" i="14"/>
  <c r="DK430" i="14"/>
  <c r="DJ430" i="14"/>
  <c r="DI430" i="14"/>
  <c r="DH430" i="14"/>
  <c r="DG430" i="14"/>
  <c r="DF430" i="14"/>
  <c r="DE430" i="14"/>
  <c r="DD430" i="14"/>
  <c r="DC430" i="14"/>
  <c r="DB430" i="14"/>
  <c r="DA430" i="14"/>
  <c r="CZ430" i="14"/>
  <c r="CY430" i="14"/>
  <c r="CX430" i="14"/>
  <c r="CW430" i="14"/>
  <c r="CV430" i="14"/>
  <c r="CU430" i="14"/>
  <c r="CT430" i="14"/>
  <c r="CS430" i="14"/>
  <c r="CR430" i="14"/>
  <c r="CQ430" i="14"/>
  <c r="CP430" i="14"/>
  <c r="CO430" i="14"/>
  <c r="CN430" i="14"/>
  <c r="CM430" i="14"/>
  <c r="CL430" i="14"/>
  <c r="CK430" i="14"/>
  <c r="CJ430" i="14"/>
  <c r="CI430" i="14"/>
  <c r="CH430" i="14"/>
  <c r="CG430" i="14"/>
  <c r="CF430" i="14"/>
  <c r="CE430" i="14"/>
  <c r="CD430" i="14"/>
  <c r="CC430" i="14"/>
  <c r="CB430" i="14"/>
  <c r="CA430" i="14"/>
  <c r="BZ430" i="14"/>
  <c r="BY430" i="14"/>
  <c r="BX430" i="14"/>
  <c r="BW430" i="14"/>
  <c r="BV430" i="14"/>
  <c r="BU430" i="14"/>
  <c r="BT430" i="14"/>
  <c r="BS430" i="14"/>
  <c r="BR430" i="14"/>
  <c r="BQ430" i="14"/>
  <c r="BM430" i="14"/>
  <c r="AV430" i="14"/>
  <c r="AU430" i="14"/>
  <c r="AT430" i="14"/>
  <c r="AS430" i="14"/>
  <c r="AR430" i="14"/>
  <c r="AQ430" i="14"/>
  <c r="AP430" i="14"/>
  <c r="AO430" i="14"/>
  <c r="AN430" i="14"/>
  <c r="AM430" i="14"/>
  <c r="AL430" i="14"/>
  <c r="AK430" i="14"/>
  <c r="AJ430" i="14"/>
  <c r="AI430" i="14"/>
  <c r="AH430" i="14"/>
  <c r="AG430" i="14"/>
  <c r="AF430" i="14"/>
  <c r="AE430" i="14"/>
  <c r="AD430" i="14"/>
  <c r="AC430" i="14"/>
  <c r="AB430" i="14"/>
  <c r="DZ429" i="14"/>
  <c r="DY429" i="14"/>
  <c r="DX429" i="14"/>
  <c r="DW429" i="14"/>
  <c r="DV429" i="14"/>
  <c r="DU429" i="14"/>
  <c r="DT429" i="14"/>
  <c r="DS429" i="14"/>
  <c r="DR429" i="14"/>
  <c r="DQ429" i="14"/>
  <c r="DP429" i="14"/>
  <c r="DO429" i="14"/>
  <c r="DN429" i="14"/>
  <c r="DM429" i="14"/>
  <c r="DL429" i="14"/>
  <c r="DK429" i="14"/>
  <c r="DJ429" i="14"/>
  <c r="DI429" i="14"/>
  <c r="DH429" i="14"/>
  <c r="DG429" i="14"/>
  <c r="DF429" i="14"/>
  <c r="DE429" i="14"/>
  <c r="DD429" i="14"/>
  <c r="DC429" i="14"/>
  <c r="DB429" i="14"/>
  <c r="DA429" i="14"/>
  <c r="CZ429" i="14"/>
  <c r="CY429" i="14"/>
  <c r="CX429" i="14"/>
  <c r="CW429" i="14"/>
  <c r="CV429" i="14"/>
  <c r="CU429" i="14"/>
  <c r="CT429" i="14"/>
  <c r="CS429" i="14"/>
  <c r="CR429" i="14"/>
  <c r="CQ429" i="14"/>
  <c r="CP429" i="14"/>
  <c r="CO429" i="14"/>
  <c r="CN429" i="14"/>
  <c r="CM429" i="14"/>
  <c r="CL429" i="14"/>
  <c r="CK429" i="14"/>
  <c r="CJ429" i="14"/>
  <c r="CI429" i="14"/>
  <c r="CH429" i="14"/>
  <c r="CG429" i="14"/>
  <c r="CF429" i="14"/>
  <c r="CE429" i="14"/>
  <c r="CD429" i="14"/>
  <c r="CC429" i="14"/>
  <c r="CB429" i="14"/>
  <c r="CA429" i="14"/>
  <c r="BZ429" i="14"/>
  <c r="BY429" i="14"/>
  <c r="BX429" i="14"/>
  <c r="BW429" i="14"/>
  <c r="BV429" i="14"/>
  <c r="BU429" i="14"/>
  <c r="BT429" i="14"/>
  <c r="BS429" i="14"/>
  <c r="BR429" i="14"/>
  <c r="BQ429" i="14"/>
  <c r="BM429" i="14"/>
  <c r="AU429" i="14"/>
  <c r="AT429" i="14"/>
  <c r="AS429" i="14"/>
  <c r="AR429" i="14"/>
  <c r="AQ429" i="14"/>
  <c r="AP429" i="14"/>
  <c r="AO429" i="14"/>
  <c r="AN429" i="14"/>
  <c r="AM429" i="14"/>
  <c r="AL429" i="14"/>
  <c r="AK429" i="14"/>
  <c r="AJ429" i="14"/>
  <c r="AI429" i="14"/>
  <c r="AH429" i="14"/>
  <c r="AG429" i="14"/>
  <c r="AF429" i="14"/>
  <c r="AE429" i="14"/>
  <c r="AD429" i="14"/>
  <c r="AC429" i="14"/>
  <c r="AB429" i="14"/>
  <c r="AA429" i="14"/>
  <c r="DZ428" i="14"/>
  <c r="DY428" i="14"/>
  <c r="DX428" i="14"/>
  <c r="DW428" i="14"/>
  <c r="DV428" i="14"/>
  <c r="DU428" i="14"/>
  <c r="DT428" i="14"/>
  <c r="DS428" i="14"/>
  <c r="DR428" i="14"/>
  <c r="DQ428" i="14"/>
  <c r="DP428" i="14"/>
  <c r="DO428" i="14"/>
  <c r="DN428" i="14"/>
  <c r="DM428" i="14"/>
  <c r="DL428" i="14"/>
  <c r="DK428" i="14"/>
  <c r="DJ428" i="14"/>
  <c r="DI428" i="14"/>
  <c r="DH428" i="14"/>
  <c r="DG428" i="14"/>
  <c r="DF428" i="14"/>
  <c r="DE428" i="14"/>
  <c r="DD428" i="14"/>
  <c r="DC428" i="14"/>
  <c r="DB428" i="14"/>
  <c r="DA428" i="14"/>
  <c r="CZ428" i="14"/>
  <c r="CY428" i="14"/>
  <c r="CX428" i="14"/>
  <c r="CW428" i="14"/>
  <c r="CV428" i="14"/>
  <c r="CU428" i="14"/>
  <c r="CT428" i="14"/>
  <c r="CS428" i="14"/>
  <c r="CR428" i="14"/>
  <c r="CQ428" i="14"/>
  <c r="CP428" i="14"/>
  <c r="CO428" i="14"/>
  <c r="CN428" i="14"/>
  <c r="CM428" i="14"/>
  <c r="CL428" i="14"/>
  <c r="CK428" i="14"/>
  <c r="CJ428" i="14"/>
  <c r="CI428" i="14"/>
  <c r="CH428" i="14"/>
  <c r="CG428" i="14"/>
  <c r="CF428" i="14"/>
  <c r="CE428" i="14"/>
  <c r="CD428" i="14"/>
  <c r="CC428" i="14"/>
  <c r="CB428" i="14"/>
  <c r="CA428" i="14"/>
  <c r="BZ428" i="14"/>
  <c r="BY428" i="14"/>
  <c r="BX428" i="14"/>
  <c r="BW428" i="14"/>
  <c r="BV428" i="14"/>
  <c r="BU428" i="14"/>
  <c r="BT428" i="14"/>
  <c r="BS428" i="14"/>
  <c r="BR428" i="14"/>
  <c r="BQ428" i="14"/>
  <c r="BM428" i="14"/>
  <c r="AT428" i="14"/>
  <c r="AS428" i="14"/>
  <c r="AR428" i="14"/>
  <c r="AQ428" i="14"/>
  <c r="AP428" i="14"/>
  <c r="AO428" i="14"/>
  <c r="AN428" i="14"/>
  <c r="AM428" i="14"/>
  <c r="AL428" i="14"/>
  <c r="AK428" i="14"/>
  <c r="AJ428" i="14"/>
  <c r="AI428" i="14"/>
  <c r="AH428" i="14"/>
  <c r="AG428" i="14"/>
  <c r="AF428" i="14"/>
  <c r="AE428" i="14"/>
  <c r="AD428" i="14"/>
  <c r="AC428" i="14"/>
  <c r="AB428" i="14"/>
  <c r="AA428" i="14"/>
  <c r="Z428" i="14"/>
  <c r="DZ427" i="14"/>
  <c r="DY427" i="14"/>
  <c r="DX427" i="14"/>
  <c r="DW427" i="14"/>
  <c r="DV427" i="14"/>
  <c r="DU427" i="14"/>
  <c r="DT427" i="14"/>
  <c r="DS427" i="14"/>
  <c r="DR427" i="14"/>
  <c r="DQ427" i="14"/>
  <c r="DP427" i="14"/>
  <c r="DO427" i="14"/>
  <c r="DN427" i="14"/>
  <c r="DM427" i="14"/>
  <c r="DL427" i="14"/>
  <c r="DK427" i="14"/>
  <c r="DJ427" i="14"/>
  <c r="DI427" i="14"/>
  <c r="DH427" i="14"/>
  <c r="DG427" i="14"/>
  <c r="DF427" i="14"/>
  <c r="DE427" i="14"/>
  <c r="DD427" i="14"/>
  <c r="DC427" i="14"/>
  <c r="DB427" i="14"/>
  <c r="DA427" i="14"/>
  <c r="CZ427" i="14"/>
  <c r="CY427" i="14"/>
  <c r="CX427" i="14"/>
  <c r="CW427" i="14"/>
  <c r="CV427" i="14"/>
  <c r="CU427" i="14"/>
  <c r="CT427" i="14"/>
  <c r="CS427" i="14"/>
  <c r="CR427" i="14"/>
  <c r="CQ427" i="14"/>
  <c r="CP427" i="14"/>
  <c r="CO427" i="14"/>
  <c r="CN427" i="14"/>
  <c r="CM427" i="14"/>
  <c r="CL427" i="14"/>
  <c r="CK427" i="14"/>
  <c r="CJ427" i="14"/>
  <c r="CI427" i="14"/>
  <c r="CH427" i="14"/>
  <c r="CG427" i="14"/>
  <c r="CF427" i="14"/>
  <c r="CE427" i="14"/>
  <c r="CD427" i="14"/>
  <c r="CC427" i="14"/>
  <c r="CB427" i="14"/>
  <c r="CA427" i="14"/>
  <c r="BZ427" i="14"/>
  <c r="BY427" i="14"/>
  <c r="BX427" i="14"/>
  <c r="BW427" i="14"/>
  <c r="BV427" i="14"/>
  <c r="BU427" i="14"/>
  <c r="BT427" i="14"/>
  <c r="BS427" i="14"/>
  <c r="BR427" i="14"/>
  <c r="BQ427" i="14"/>
  <c r="BM427" i="14"/>
  <c r="AS427" i="14"/>
  <c r="AR427" i="14"/>
  <c r="AQ427" i="14"/>
  <c r="AP427" i="14"/>
  <c r="AO427" i="14"/>
  <c r="AN427" i="14"/>
  <c r="AM427" i="14"/>
  <c r="AL427" i="14"/>
  <c r="AK427" i="14"/>
  <c r="AJ427" i="14"/>
  <c r="AI427" i="14"/>
  <c r="AH427" i="14"/>
  <c r="AG427" i="14"/>
  <c r="AF427" i="14"/>
  <c r="AE427" i="14"/>
  <c r="AD427" i="14"/>
  <c r="AC427" i="14"/>
  <c r="AB427" i="14"/>
  <c r="AA427" i="14"/>
  <c r="Z427" i="14"/>
  <c r="Y427" i="14"/>
  <c r="DZ426" i="14"/>
  <c r="DY426" i="14"/>
  <c r="DX426" i="14"/>
  <c r="DW426" i="14"/>
  <c r="DV426" i="14"/>
  <c r="DU426" i="14"/>
  <c r="DT426" i="14"/>
  <c r="DS426" i="14"/>
  <c r="DR426" i="14"/>
  <c r="DQ426" i="14"/>
  <c r="DP426" i="14"/>
  <c r="DO426" i="14"/>
  <c r="DN426" i="14"/>
  <c r="DM426" i="14"/>
  <c r="DL426" i="14"/>
  <c r="DK426" i="14"/>
  <c r="DJ426" i="14"/>
  <c r="DI426" i="14"/>
  <c r="DH426" i="14"/>
  <c r="DG426" i="14"/>
  <c r="DF426" i="14"/>
  <c r="DE426" i="14"/>
  <c r="DD426" i="14"/>
  <c r="DC426" i="14"/>
  <c r="DB426" i="14"/>
  <c r="DA426" i="14"/>
  <c r="CZ426" i="14"/>
  <c r="CY426" i="14"/>
  <c r="CX426" i="14"/>
  <c r="CW426" i="14"/>
  <c r="CV426" i="14"/>
  <c r="CU426" i="14"/>
  <c r="CT426" i="14"/>
  <c r="CS426" i="14"/>
  <c r="CR426" i="14"/>
  <c r="CQ426" i="14"/>
  <c r="CP426" i="14"/>
  <c r="CO426" i="14"/>
  <c r="CN426" i="14"/>
  <c r="CM426" i="14"/>
  <c r="CL426" i="14"/>
  <c r="CK426" i="14"/>
  <c r="CJ426" i="14"/>
  <c r="CI426" i="14"/>
  <c r="CH426" i="14"/>
  <c r="CG426" i="14"/>
  <c r="CF426" i="14"/>
  <c r="CE426" i="14"/>
  <c r="CD426" i="14"/>
  <c r="CC426" i="14"/>
  <c r="CB426" i="14"/>
  <c r="CA426" i="14"/>
  <c r="BZ426" i="14"/>
  <c r="BY426" i="14"/>
  <c r="BX426" i="14"/>
  <c r="BW426" i="14"/>
  <c r="BV426" i="14"/>
  <c r="BU426" i="14"/>
  <c r="BT426" i="14"/>
  <c r="BS426" i="14"/>
  <c r="BR426" i="14"/>
  <c r="BQ426" i="14"/>
  <c r="BM426" i="14"/>
  <c r="AR426" i="14"/>
  <c r="AQ426" i="14"/>
  <c r="AP426" i="14"/>
  <c r="AO426" i="14"/>
  <c r="AN426" i="14"/>
  <c r="AM426" i="14"/>
  <c r="AL426" i="14"/>
  <c r="AK426" i="14"/>
  <c r="AJ426" i="14"/>
  <c r="AI426" i="14"/>
  <c r="AH426" i="14"/>
  <c r="AG426" i="14"/>
  <c r="AF426" i="14"/>
  <c r="AE426" i="14"/>
  <c r="AD426" i="14"/>
  <c r="AC426" i="14"/>
  <c r="AB426" i="14"/>
  <c r="AA426" i="14"/>
  <c r="Z426" i="14"/>
  <c r="Y426" i="14"/>
  <c r="X426" i="14"/>
  <c r="DZ425" i="14"/>
  <c r="DY425" i="14"/>
  <c r="DX425" i="14"/>
  <c r="DW425" i="14"/>
  <c r="DV425" i="14"/>
  <c r="DU425" i="14"/>
  <c r="DT425" i="14"/>
  <c r="DS425" i="14"/>
  <c r="DR425" i="14"/>
  <c r="DQ425" i="14"/>
  <c r="DP425" i="14"/>
  <c r="DO425" i="14"/>
  <c r="DN425" i="14"/>
  <c r="DM425" i="14"/>
  <c r="DL425" i="14"/>
  <c r="DK425" i="14"/>
  <c r="DJ425" i="14"/>
  <c r="DI425" i="14"/>
  <c r="DH425" i="14"/>
  <c r="DG425" i="14"/>
  <c r="DF425" i="14"/>
  <c r="DE425" i="14"/>
  <c r="DD425" i="14"/>
  <c r="DC425" i="14"/>
  <c r="DB425" i="14"/>
  <c r="DA425" i="14"/>
  <c r="CZ425" i="14"/>
  <c r="CY425" i="14"/>
  <c r="CX425" i="14"/>
  <c r="CW425" i="14"/>
  <c r="CV425" i="14"/>
  <c r="CU425" i="14"/>
  <c r="CT425" i="14"/>
  <c r="CS425" i="14"/>
  <c r="CR425" i="14"/>
  <c r="CQ425" i="14"/>
  <c r="CP425" i="14"/>
  <c r="CO425" i="14"/>
  <c r="CN425" i="14"/>
  <c r="CM425" i="14"/>
  <c r="CL425" i="14"/>
  <c r="CK425" i="14"/>
  <c r="CJ425" i="14"/>
  <c r="CI425" i="14"/>
  <c r="CH425" i="14"/>
  <c r="CG425" i="14"/>
  <c r="CF425" i="14"/>
  <c r="CE425" i="14"/>
  <c r="CD425" i="14"/>
  <c r="CC425" i="14"/>
  <c r="CB425" i="14"/>
  <c r="CA425" i="14"/>
  <c r="BZ425" i="14"/>
  <c r="BY425" i="14"/>
  <c r="BX425" i="14"/>
  <c r="BW425" i="14"/>
  <c r="BV425" i="14"/>
  <c r="BU425" i="14"/>
  <c r="BT425" i="14"/>
  <c r="BS425" i="14"/>
  <c r="BR425" i="14"/>
  <c r="BQ425" i="14"/>
  <c r="BM425" i="14"/>
  <c r="AQ425" i="14"/>
  <c r="AP425" i="14"/>
  <c r="AO425" i="14"/>
  <c r="AN425" i="14"/>
  <c r="AM425" i="14"/>
  <c r="AL425" i="14"/>
  <c r="AK425" i="14"/>
  <c r="AJ425" i="14"/>
  <c r="AI425" i="14"/>
  <c r="AH425" i="14"/>
  <c r="AG425" i="14"/>
  <c r="AF425" i="14"/>
  <c r="AE425" i="14"/>
  <c r="AD425" i="14"/>
  <c r="AC425" i="14"/>
  <c r="AB425" i="14"/>
  <c r="AA425" i="14"/>
  <c r="Z425" i="14"/>
  <c r="Y425" i="14"/>
  <c r="X425" i="14"/>
  <c r="W425" i="14"/>
  <c r="DZ424" i="14"/>
  <c r="DY424" i="14"/>
  <c r="DX424" i="14"/>
  <c r="DW424" i="14"/>
  <c r="DV424" i="14"/>
  <c r="DU424" i="14"/>
  <c r="DT424" i="14"/>
  <c r="DS424" i="14"/>
  <c r="DR424" i="14"/>
  <c r="DQ424" i="14"/>
  <c r="DP424" i="14"/>
  <c r="DO424" i="14"/>
  <c r="DN424" i="14"/>
  <c r="DM424" i="14"/>
  <c r="DL424" i="14"/>
  <c r="DK424" i="14"/>
  <c r="DJ424" i="14"/>
  <c r="DI424" i="14"/>
  <c r="DH424" i="14"/>
  <c r="DG424" i="14"/>
  <c r="DF424" i="14"/>
  <c r="DE424" i="14"/>
  <c r="DD424" i="14"/>
  <c r="DC424" i="14"/>
  <c r="DB424" i="14"/>
  <c r="DA424" i="14"/>
  <c r="CZ424" i="14"/>
  <c r="CY424" i="14"/>
  <c r="CX424" i="14"/>
  <c r="CW424" i="14"/>
  <c r="CV424" i="14"/>
  <c r="CU424" i="14"/>
  <c r="CT424" i="14"/>
  <c r="CS424" i="14"/>
  <c r="CR424" i="14"/>
  <c r="CQ424" i="14"/>
  <c r="CP424" i="14"/>
  <c r="CO424" i="14"/>
  <c r="CN424" i="14"/>
  <c r="CM424" i="14"/>
  <c r="CL424" i="14"/>
  <c r="CK424" i="14"/>
  <c r="CJ424" i="14"/>
  <c r="CI424" i="14"/>
  <c r="CH424" i="14"/>
  <c r="CG424" i="14"/>
  <c r="CF424" i="14"/>
  <c r="CE424" i="14"/>
  <c r="CD424" i="14"/>
  <c r="CC424" i="14"/>
  <c r="CB424" i="14"/>
  <c r="CA424" i="14"/>
  <c r="BZ424" i="14"/>
  <c r="BY424" i="14"/>
  <c r="BX424" i="14"/>
  <c r="BW424" i="14"/>
  <c r="BV424" i="14"/>
  <c r="BU424" i="14"/>
  <c r="BT424" i="14"/>
  <c r="BS424" i="14"/>
  <c r="BR424" i="14"/>
  <c r="BQ424" i="14"/>
  <c r="BM424" i="14"/>
  <c r="AP424" i="14"/>
  <c r="AO424" i="14"/>
  <c r="AN424" i="14"/>
  <c r="AM424" i="14"/>
  <c r="AL424" i="14"/>
  <c r="AK424" i="14"/>
  <c r="AJ424" i="14"/>
  <c r="AI424" i="14"/>
  <c r="AH424" i="14"/>
  <c r="AG424" i="14"/>
  <c r="AF424" i="14"/>
  <c r="AE424" i="14"/>
  <c r="AD424" i="14"/>
  <c r="AC424" i="14"/>
  <c r="AB424" i="14"/>
  <c r="AA424" i="14"/>
  <c r="Z424" i="14"/>
  <c r="Y424" i="14"/>
  <c r="X424" i="14"/>
  <c r="W424" i="14"/>
  <c r="V424" i="14"/>
  <c r="DZ423" i="14"/>
  <c r="DY423" i="14"/>
  <c r="DX423" i="14"/>
  <c r="DW423" i="14"/>
  <c r="DV423" i="14"/>
  <c r="DU423" i="14"/>
  <c r="DT423" i="14"/>
  <c r="DS423" i="14"/>
  <c r="DR423" i="14"/>
  <c r="DQ423" i="14"/>
  <c r="DP423" i="14"/>
  <c r="DO423" i="14"/>
  <c r="DN423" i="14"/>
  <c r="DM423" i="14"/>
  <c r="DL423" i="14"/>
  <c r="DK423" i="14"/>
  <c r="DJ423" i="14"/>
  <c r="DI423" i="14"/>
  <c r="DH423" i="14"/>
  <c r="DG423" i="14"/>
  <c r="DF423" i="14"/>
  <c r="DE423" i="14"/>
  <c r="DD423" i="14"/>
  <c r="DC423" i="14"/>
  <c r="DB423" i="14"/>
  <c r="DA423" i="14"/>
  <c r="CZ423" i="14"/>
  <c r="CY423" i="14"/>
  <c r="CX423" i="14"/>
  <c r="CW423" i="14"/>
  <c r="CV423" i="14"/>
  <c r="CU423" i="14"/>
  <c r="CT423" i="14"/>
  <c r="CS423" i="14"/>
  <c r="CR423" i="14"/>
  <c r="CQ423" i="14"/>
  <c r="CP423" i="14"/>
  <c r="CO423" i="14"/>
  <c r="CN423" i="14"/>
  <c r="CM423" i="14"/>
  <c r="CL423" i="14"/>
  <c r="CK423" i="14"/>
  <c r="CJ423" i="14"/>
  <c r="CI423" i="14"/>
  <c r="CH423" i="14"/>
  <c r="CG423" i="14"/>
  <c r="CF423" i="14"/>
  <c r="CE423" i="14"/>
  <c r="CD423" i="14"/>
  <c r="CC423" i="14"/>
  <c r="CB423" i="14"/>
  <c r="CA423" i="14"/>
  <c r="BZ423" i="14"/>
  <c r="BY423" i="14"/>
  <c r="BX423" i="14"/>
  <c r="BW423" i="14"/>
  <c r="BV423" i="14"/>
  <c r="BU423" i="14"/>
  <c r="BT423" i="14"/>
  <c r="BS423" i="14"/>
  <c r="BR423" i="14"/>
  <c r="BQ423" i="14"/>
  <c r="BM423" i="14"/>
  <c r="AO423" i="14"/>
  <c r="AN423" i="14"/>
  <c r="AM423" i="14"/>
  <c r="AL423" i="14"/>
  <c r="AK423" i="14"/>
  <c r="AJ423" i="14"/>
  <c r="AI423" i="14"/>
  <c r="AH423" i="14"/>
  <c r="AG423" i="14"/>
  <c r="AF423" i="14"/>
  <c r="AE423" i="14"/>
  <c r="AD423" i="14"/>
  <c r="AC423" i="14"/>
  <c r="AB423" i="14"/>
  <c r="AA423" i="14"/>
  <c r="Z423" i="14"/>
  <c r="Y423" i="14"/>
  <c r="X423" i="14"/>
  <c r="W423" i="14"/>
  <c r="V423" i="14"/>
  <c r="U423" i="14"/>
  <c r="DZ422" i="14"/>
  <c r="DY422" i="14"/>
  <c r="DX422" i="14"/>
  <c r="DW422" i="14"/>
  <c r="DV422" i="14"/>
  <c r="DU422" i="14"/>
  <c r="DT422" i="14"/>
  <c r="DS422" i="14"/>
  <c r="DR422" i="14"/>
  <c r="DQ422" i="14"/>
  <c r="DP422" i="14"/>
  <c r="DO422" i="14"/>
  <c r="DN422" i="14"/>
  <c r="DM422" i="14"/>
  <c r="DL422" i="14"/>
  <c r="DK422" i="14"/>
  <c r="DJ422" i="14"/>
  <c r="DI422" i="14"/>
  <c r="DH422" i="14"/>
  <c r="DG422" i="14"/>
  <c r="DF422" i="14"/>
  <c r="DE422" i="14"/>
  <c r="DD422" i="14"/>
  <c r="DC422" i="14"/>
  <c r="DB422" i="14"/>
  <c r="DA422" i="14"/>
  <c r="CZ422" i="14"/>
  <c r="CY422" i="14"/>
  <c r="CX422" i="14"/>
  <c r="CW422" i="14"/>
  <c r="CV422" i="14"/>
  <c r="CU422" i="14"/>
  <c r="CT422" i="14"/>
  <c r="CS422" i="14"/>
  <c r="CR422" i="14"/>
  <c r="CQ422" i="14"/>
  <c r="CP422" i="14"/>
  <c r="CO422" i="14"/>
  <c r="CN422" i="14"/>
  <c r="CM422" i="14"/>
  <c r="CL422" i="14"/>
  <c r="CK422" i="14"/>
  <c r="CJ422" i="14"/>
  <c r="CI422" i="14"/>
  <c r="CH422" i="14"/>
  <c r="CG422" i="14"/>
  <c r="CF422" i="14"/>
  <c r="CE422" i="14"/>
  <c r="CD422" i="14"/>
  <c r="CC422" i="14"/>
  <c r="CB422" i="14"/>
  <c r="CA422" i="14"/>
  <c r="BZ422" i="14"/>
  <c r="BY422" i="14"/>
  <c r="BX422" i="14"/>
  <c r="BW422" i="14"/>
  <c r="BV422" i="14"/>
  <c r="BU422" i="14"/>
  <c r="BT422" i="14"/>
  <c r="BS422" i="14"/>
  <c r="BR422" i="14"/>
  <c r="BQ422" i="14"/>
  <c r="BM422" i="14"/>
  <c r="AN422" i="14"/>
  <c r="AM422" i="14"/>
  <c r="AL422" i="14"/>
  <c r="AK422" i="14"/>
  <c r="AJ422" i="14"/>
  <c r="AI422" i="14"/>
  <c r="AH422" i="14"/>
  <c r="AG422" i="14"/>
  <c r="AF422" i="14"/>
  <c r="AE422" i="14"/>
  <c r="AD422" i="14"/>
  <c r="AC422" i="14"/>
  <c r="AB422" i="14"/>
  <c r="AA422" i="14"/>
  <c r="Z422" i="14"/>
  <c r="Y422" i="14"/>
  <c r="X422" i="14"/>
  <c r="W422" i="14"/>
  <c r="V422" i="14"/>
  <c r="U422" i="14"/>
  <c r="T422" i="14"/>
  <c r="DZ421" i="14"/>
  <c r="DY421" i="14"/>
  <c r="DX421" i="14"/>
  <c r="DW421" i="14"/>
  <c r="DV421" i="14"/>
  <c r="DU421" i="14"/>
  <c r="DT421" i="14"/>
  <c r="DS421" i="14"/>
  <c r="DR421" i="14"/>
  <c r="DQ421" i="14"/>
  <c r="DP421" i="14"/>
  <c r="DO421" i="14"/>
  <c r="DN421" i="14"/>
  <c r="DM421" i="14"/>
  <c r="DL421" i="14"/>
  <c r="DK421" i="14"/>
  <c r="DJ421" i="14"/>
  <c r="DI421" i="14"/>
  <c r="DH421" i="14"/>
  <c r="DG421" i="14"/>
  <c r="DF421" i="14"/>
  <c r="DE421" i="14"/>
  <c r="DD421" i="14"/>
  <c r="DC421" i="14"/>
  <c r="DB421" i="14"/>
  <c r="DA421" i="14"/>
  <c r="CZ421" i="14"/>
  <c r="CY421" i="14"/>
  <c r="CX421" i="14"/>
  <c r="CW421" i="14"/>
  <c r="CV421" i="14"/>
  <c r="CU421" i="14"/>
  <c r="CT421" i="14"/>
  <c r="CS421" i="14"/>
  <c r="CR421" i="14"/>
  <c r="CQ421" i="14"/>
  <c r="CP421" i="14"/>
  <c r="CO421" i="14"/>
  <c r="CN421" i="14"/>
  <c r="CM421" i="14"/>
  <c r="CL421" i="14"/>
  <c r="CK421" i="14"/>
  <c r="CJ421" i="14"/>
  <c r="CI421" i="14"/>
  <c r="CH421" i="14"/>
  <c r="CG421" i="14"/>
  <c r="CF421" i="14"/>
  <c r="CE421" i="14"/>
  <c r="CD421" i="14"/>
  <c r="CC421" i="14"/>
  <c r="CB421" i="14"/>
  <c r="CA421" i="14"/>
  <c r="BZ421" i="14"/>
  <c r="BY421" i="14"/>
  <c r="BX421" i="14"/>
  <c r="BW421" i="14"/>
  <c r="BV421" i="14"/>
  <c r="BU421" i="14"/>
  <c r="BT421" i="14"/>
  <c r="BS421" i="14"/>
  <c r="BR421" i="14"/>
  <c r="BQ421" i="14"/>
  <c r="BM421" i="14"/>
  <c r="AM421" i="14"/>
  <c r="AL421" i="14"/>
  <c r="AK421" i="14"/>
  <c r="AJ421" i="14"/>
  <c r="AI421" i="14"/>
  <c r="AH421" i="14"/>
  <c r="AG421" i="14"/>
  <c r="AF421" i="14"/>
  <c r="AE421" i="14"/>
  <c r="AD421" i="14"/>
  <c r="AC421" i="14"/>
  <c r="AB421" i="14"/>
  <c r="AA421" i="14"/>
  <c r="Z421" i="14"/>
  <c r="Y421" i="14"/>
  <c r="X421" i="14"/>
  <c r="W421" i="14"/>
  <c r="V421" i="14"/>
  <c r="U421" i="14"/>
  <c r="T421" i="14"/>
  <c r="S421" i="14"/>
  <c r="DZ420" i="14"/>
  <c r="DY420" i="14"/>
  <c r="DX420" i="14"/>
  <c r="DW420" i="14"/>
  <c r="DV420" i="14"/>
  <c r="DU420" i="14"/>
  <c r="DT420" i="14"/>
  <c r="DS420" i="14"/>
  <c r="DR420" i="14"/>
  <c r="DQ420" i="14"/>
  <c r="DP420" i="14"/>
  <c r="DO420" i="14"/>
  <c r="DN420" i="14"/>
  <c r="DM420" i="14"/>
  <c r="DL420" i="14"/>
  <c r="DK420" i="14"/>
  <c r="DJ420" i="14"/>
  <c r="DI420" i="14"/>
  <c r="DH420" i="14"/>
  <c r="DG420" i="14"/>
  <c r="DF420" i="14"/>
  <c r="DE420" i="14"/>
  <c r="DD420" i="14"/>
  <c r="DC420" i="14"/>
  <c r="DB420" i="14"/>
  <c r="DA420" i="14"/>
  <c r="CZ420" i="14"/>
  <c r="CY420" i="14"/>
  <c r="CX420" i="14"/>
  <c r="CW420" i="14"/>
  <c r="CV420" i="14"/>
  <c r="CU420" i="14"/>
  <c r="CT420" i="14"/>
  <c r="CS420" i="14"/>
  <c r="CR420" i="14"/>
  <c r="CQ420" i="14"/>
  <c r="CP420" i="14"/>
  <c r="CO420" i="14"/>
  <c r="CN420" i="14"/>
  <c r="CM420" i="14"/>
  <c r="CL420" i="14"/>
  <c r="CK420" i="14"/>
  <c r="CJ420" i="14"/>
  <c r="CI420" i="14"/>
  <c r="CH420" i="14"/>
  <c r="CG420" i="14"/>
  <c r="CF420" i="14"/>
  <c r="CE420" i="14"/>
  <c r="CD420" i="14"/>
  <c r="CC420" i="14"/>
  <c r="CB420" i="14"/>
  <c r="CA420" i="14"/>
  <c r="BZ420" i="14"/>
  <c r="BY420" i="14"/>
  <c r="BX420" i="14"/>
  <c r="BW420" i="14"/>
  <c r="BV420" i="14"/>
  <c r="BU420" i="14"/>
  <c r="BT420" i="14"/>
  <c r="BS420" i="14"/>
  <c r="BR420" i="14"/>
  <c r="BQ420" i="14"/>
  <c r="BM420" i="14"/>
  <c r="AL420" i="14"/>
  <c r="AK420" i="14"/>
  <c r="AJ420" i="14"/>
  <c r="AI420" i="14"/>
  <c r="AH420" i="14"/>
  <c r="AG420" i="14"/>
  <c r="AF420" i="14"/>
  <c r="AE420" i="14"/>
  <c r="AD420" i="14"/>
  <c r="AC420" i="14"/>
  <c r="AB420" i="14"/>
  <c r="AA420" i="14"/>
  <c r="Z420" i="14"/>
  <c r="Y420" i="14"/>
  <c r="X420" i="14"/>
  <c r="W420" i="14"/>
  <c r="V420" i="14"/>
  <c r="U420" i="14"/>
  <c r="T420" i="14"/>
  <c r="S420" i="14"/>
  <c r="R420" i="14"/>
  <c r="DZ419" i="14"/>
  <c r="DY419" i="14"/>
  <c r="DX419" i="14"/>
  <c r="DW419" i="14"/>
  <c r="DV419" i="14"/>
  <c r="DU419" i="14"/>
  <c r="DT419" i="14"/>
  <c r="DS419" i="14"/>
  <c r="DR419" i="14"/>
  <c r="DQ419" i="14"/>
  <c r="DP419" i="14"/>
  <c r="DO419" i="14"/>
  <c r="DN419" i="14"/>
  <c r="DM419" i="14"/>
  <c r="DL419" i="14"/>
  <c r="DK419" i="14"/>
  <c r="DJ419" i="14"/>
  <c r="DI419" i="14"/>
  <c r="DH419" i="14"/>
  <c r="DG419" i="14"/>
  <c r="DF419" i="14"/>
  <c r="DE419" i="14"/>
  <c r="DD419" i="14"/>
  <c r="DC419" i="14"/>
  <c r="DB419" i="14"/>
  <c r="DA419" i="14"/>
  <c r="CZ419" i="14"/>
  <c r="CY419" i="14"/>
  <c r="CX419" i="14"/>
  <c r="CW419" i="14"/>
  <c r="CV419" i="14"/>
  <c r="CU419" i="14"/>
  <c r="CT419" i="14"/>
  <c r="CS419" i="14"/>
  <c r="CR419" i="14"/>
  <c r="CQ419" i="14"/>
  <c r="CP419" i="14"/>
  <c r="CO419" i="14"/>
  <c r="CN419" i="14"/>
  <c r="CM419" i="14"/>
  <c r="CL419" i="14"/>
  <c r="CK419" i="14"/>
  <c r="CJ419" i="14"/>
  <c r="CI419" i="14"/>
  <c r="CH419" i="14"/>
  <c r="CG419" i="14"/>
  <c r="CF419" i="14"/>
  <c r="CE419" i="14"/>
  <c r="CD419" i="14"/>
  <c r="CC419" i="14"/>
  <c r="CB419" i="14"/>
  <c r="CA419" i="14"/>
  <c r="BZ419" i="14"/>
  <c r="BY419" i="14"/>
  <c r="BX419" i="14"/>
  <c r="BW419" i="14"/>
  <c r="BV419" i="14"/>
  <c r="BU419" i="14"/>
  <c r="BT419" i="14"/>
  <c r="BS419" i="14"/>
  <c r="BR419" i="14"/>
  <c r="BQ419" i="14"/>
  <c r="BM419" i="14"/>
  <c r="AK419" i="14"/>
  <c r="AJ419" i="14"/>
  <c r="AI419" i="14"/>
  <c r="AH419" i="14"/>
  <c r="AG419" i="14"/>
  <c r="AF419" i="14"/>
  <c r="AE419" i="14"/>
  <c r="AD419" i="14"/>
  <c r="AC419" i="14"/>
  <c r="AB419" i="14"/>
  <c r="AA419" i="14"/>
  <c r="Z419" i="14"/>
  <c r="Y419" i="14"/>
  <c r="X419" i="14"/>
  <c r="W419" i="14"/>
  <c r="V419" i="14"/>
  <c r="U419" i="14"/>
  <c r="T419" i="14"/>
  <c r="S419" i="14"/>
  <c r="R419" i="14"/>
  <c r="Q419" i="14"/>
  <c r="DZ418" i="14"/>
  <c r="DY418" i="14"/>
  <c r="DX418" i="14"/>
  <c r="DW418" i="14"/>
  <c r="DV418" i="14"/>
  <c r="DU418" i="14"/>
  <c r="DT418" i="14"/>
  <c r="DS418" i="14"/>
  <c r="DR418" i="14"/>
  <c r="DQ418" i="14"/>
  <c r="DP418" i="14"/>
  <c r="DO418" i="14"/>
  <c r="DN418" i="14"/>
  <c r="DM418" i="14"/>
  <c r="DL418" i="14"/>
  <c r="DK418" i="14"/>
  <c r="DJ418" i="14"/>
  <c r="DI418" i="14"/>
  <c r="DH418" i="14"/>
  <c r="DG418" i="14"/>
  <c r="DF418" i="14"/>
  <c r="DE418" i="14"/>
  <c r="DD418" i="14"/>
  <c r="DC418" i="14"/>
  <c r="DB418" i="14"/>
  <c r="DA418" i="14"/>
  <c r="CZ418" i="14"/>
  <c r="CY418" i="14"/>
  <c r="CX418" i="14"/>
  <c r="CW418" i="14"/>
  <c r="CV418" i="14"/>
  <c r="CU418" i="14"/>
  <c r="CT418" i="14"/>
  <c r="CS418" i="14"/>
  <c r="CR418" i="14"/>
  <c r="CQ418" i="14"/>
  <c r="CP418" i="14"/>
  <c r="CO418" i="14"/>
  <c r="CN418" i="14"/>
  <c r="CM418" i="14"/>
  <c r="CL418" i="14"/>
  <c r="CK418" i="14"/>
  <c r="CJ418" i="14"/>
  <c r="CI418" i="14"/>
  <c r="CH418" i="14"/>
  <c r="CG418" i="14"/>
  <c r="CF418" i="14"/>
  <c r="CE418" i="14"/>
  <c r="CD418" i="14"/>
  <c r="CC418" i="14"/>
  <c r="CB418" i="14"/>
  <c r="CA418" i="14"/>
  <c r="BZ418" i="14"/>
  <c r="BY418" i="14"/>
  <c r="BX418" i="14"/>
  <c r="BW418" i="14"/>
  <c r="BV418" i="14"/>
  <c r="BU418" i="14"/>
  <c r="BT418" i="14"/>
  <c r="BS418" i="14"/>
  <c r="BR418" i="14"/>
  <c r="BQ418" i="14"/>
  <c r="BM418" i="14"/>
  <c r="AJ418" i="14"/>
  <c r="AI418" i="14"/>
  <c r="AH418" i="14"/>
  <c r="AG418" i="14"/>
  <c r="AF418" i="14"/>
  <c r="AE418" i="14"/>
  <c r="AD418" i="14"/>
  <c r="AC418" i="14"/>
  <c r="AB418" i="14"/>
  <c r="AA418" i="14"/>
  <c r="Z418" i="14"/>
  <c r="Y418" i="14"/>
  <c r="X418" i="14"/>
  <c r="W418" i="14"/>
  <c r="V418" i="14"/>
  <c r="U418" i="14"/>
  <c r="T418" i="14"/>
  <c r="S418" i="14"/>
  <c r="R418" i="14"/>
  <c r="Q418" i="14"/>
  <c r="P418" i="14"/>
  <c r="DZ417" i="14"/>
  <c r="DY417" i="14"/>
  <c r="DX417" i="14"/>
  <c r="DW417" i="14"/>
  <c r="DV417" i="14"/>
  <c r="DU417" i="14"/>
  <c r="DT417" i="14"/>
  <c r="DS417" i="14"/>
  <c r="DR417" i="14"/>
  <c r="DQ417" i="14"/>
  <c r="DP417" i="14"/>
  <c r="DO417" i="14"/>
  <c r="DN417" i="14"/>
  <c r="DM417" i="14"/>
  <c r="DL417" i="14"/>
  <c r="DK417" i="14"/>
  <c r="DJ417" i="14"/>
  <c r="DI417" i="14"/>
  <c r="DH417" i="14"/>
  <c r="DG417" i="14"/>
  <c r="DF417" i="14"/>
  <c r="DE417" i="14"/>
  <c r="DD417" i="14"/>
  <c r="DC417" i="14"/>
  <c r="DB417" i="14"/>
  <c r="DA417" i="14"/>
  <c r="CZ417" i="14"/>
  <c r="CY417" i="14"/>
  <c r="CX417" i="14"/>
  <c r="CW417" i="14"/>
  <c r="CV417" i="14"/>
  <c r="CU417" i="14"/>
  <c r="CT417" i="14"/>
  <c r="CS417" i="14"/>
  <c r="CR417" i="14"/>
  <c r="CQ417" i="14"/>
  <c r="CP417" i="14"/>
  <c r="CO417" i="14"/>
  <c r="CN417" i="14"/>
  <c r="CM417" i="14"/>
  <c r="CL417" i="14"/>
  <c r="CK417" i="14"/>
  <c r="CJ417" i="14"/>
  <c r="CI417" i="14"/>
  <c r="CH417" i="14"/>
  <c r="CG417" i="14"/>
  <c r="CF417" i="14"/>
  <c r="CE417" i="14"/>
  <c r="CD417" i="14"/>
  <c r="CC417" i="14"/>
  <c r="CB417" i="14"/>
  <c r="CA417" i="14"/>
  <c r="BZ417" i="14"/>
  <c r="BY417" i="14"/>
  <c r="BX417" i="14"/>
  <c r="BW417" i="14"/>
  <c r="BV417" i="14"/>
  <c r="BU417" i="14"/>
  <c r="BT417" i="14"/>
  <c r="BS417" i="14"/>
  <c r="BR417" i="14"/>
  <c r="BQ417" i="14"/>
  <c r="BM417" i="14"/>
  <c r="AI417" i="14"/>
  <c r="AH417" i="14"/>
  <c r="AG417" i="14"/>
  <c r="AF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Q417" i="14"/>
  <c r="P417" i="14"/>
  <c r="O417" i="14"/>
  <c r="DZ416" i="14"/>
  <c r="DY416" i="14"/>
  <c r="DX416" i="14"/>
  <c r="DW416" i="14"/>
  <c r="DV416" i="14"/>
  <c r="DU416" i="14"/>
  <c r="DT416" i="14"/>
  <c r="DS416" i="14"/>
  <c r="DR416" i="14"/>
  <c r="DQ416" i="14"/>
  <c r="DP416" i="14"/>
  <c r="DO416" i="14"/>
  <c r="DN416" i="14"/>
  <c r="DM416" i="14"/>
  <c r="DL416" i="14"/>
  <c r="DK416" i="14"/>
  <c r="DJ416" i="14"/>
  <c r="DI416" i="14"/>
  <c r="DH416" i="14"/>
  <c r="DG416" i="14"/>
  <c r="DF416" i="14"/>
  <c r="DE416" i="14"/>
  <c r="DD416" i="14"/>
  <c r="DC416" i="14"/>
  <c r="DB416" i="14"/>
  <c r="DA416" i="14"/>
  <c r="CZ416" i="14"/>
  <c r="CY416" i="14"/>
  <c r="CX416" i="14"/>
  <c r="CW416" i="14"/>
  <c r="CV416" i="14"/>
  <c r="CU416" i="14"/>
  <c r="CT416" i="14"/>
  <c r="CS416" i="14"/>
  <c r="CR416" i="14"/>
  <c r="CQ416" i="14"/>
  <c r="CP416" i="14"/>
  <c r="CO416" i="14"/>
  <c r="CN416" i="14"/>
  <c r="CM416" i="14"/>
  <c r="CL416" i="14"/>
  <c r="CK416" i="14"/>
  <c r="CJ416" i="14"/>
  <c r="CI416" i="14"/>
  <c r="CH416" i="14"/>
  <c r="CG416" i="14"/>
  <c r="CF416" i="14"/>
  <c r="CE416" i="14"/>
  <c r="CD416" i="14"/>
  <c r="CC416" i="14"/>
  <c r="CB416" i="14"/>
  <c r="CA416" i="14"/>
  <c r="BZ416" i="14"/>
  <c r="BY416" i="14"/>
  <c r="BX416" i="14"/>
  <c r="BW416" i="14"/>
  <c r="BV416" i="14"/>
  <c r="BU416" i="14"/>
  <c r="BT416" i="14"/>
  <c r="BS416" i="14"/>
  <c r="BR416" i="14"/>
  <c r="BQ416" i="14"/>
  <c r="BM416" i="14"/>
  <c r="AH416" i="14"/>
  <c r="AG416" i="14"/>
  <c r="AF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DZ415" i="14"/>
  <c r="DY415" i="14"/>
  <c r="DX415" i="14"/>
  <c r="DW415" i="14"/>
  <c r="DV415" i="14"/>
  <c r="DU415" i="14"/>
  <c r="DT415" i="14"/>
  <c r="DS415" i="14"/>
  <c r="DR415" i="14"/>
  <c r="DQ415" i="14"/>
  <c r="DP415" i="14"/>
  <c r="DO415" i="14"/>
  <c r="DN415" i="14"/>
  <c r="DM415" i="14"/>
  <c r="DL415" i="14"/>
  <c r="DK415" i="14"/>
  <c r="DJ415" i="14"/>
  <c r="DI415" i="14"/>
  <c r="DH415" i="14"/>
  <c r="DG415" i="14"/>
  <c r="DF415" i="14"/>
  <c r="DE415" i="14"/>
  <c r="DD415" i="14"/>
  <c r="DC415" i="14"/>
  <c r="DB415" i="14"/>
  <c r="DA415" i="14"/>
  <c r="CZ415" i="14"/>
  <c r="CY415" i="14"/>
  <c r="CX415" i="14"/>
  <c r="CW415" i="14"/>
  <c r="CV415" i="14"/>
  <c r="CU415" i="14"/>
  <c r="CT415" i="14"/>
  <c r="CS415" i="14"/>
  <c r="CR415" i="14"/>
  <c r="CQ415" i="14"/>
  <c r="CP415" i="14"/>
  <c r="CO415" i="14"/>
  <c r="CN415" i="14"/>
  <c r="CM415" i="14"/>
  <c r="CL415" i="14"/>
  <c r="CK415" i="14"/>
  <c r="CJ415" i="14"/>
  <c r="CI415" i="14"/>
  <c r="CH415" i="14"/>
  <c r="CG415" i="14"/>
  <c r="CF415" i="14"/>
  <c r="CE415" i="14"/>
  <c r="CD415" i="14"/>
  <c r="CC415" i="14"/>
  <c r="CB415" i="14"/>
  <c r="CA415" i="14"/>
  <c r="BZ415" i="14"/>
  <c r="BY415" i="14"/>
  <c r="BX415" i="14"/>
  <c r="BW415" i="14"/>
  <c r="BV415" i="14"/>
  <c r="BU415" i="14"/>
  <c r="BT415" i="14"/>
  <c r="BS415" i="14"/>
  <c r="BR415" i="14"/>
  <c r="BQ415" i="14"/>
  <c r="BM415" i="14"/>
  <c r="AG415" i="14"/>
  <c r="AF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DZ414" i="14"/>
  <c r="DY414" i="14"/>
  <c r="DX414" i="14"/>
  <c r="DW414" i="14"/>
  <c r="DV414" i="14"/>
  <c r="DU414" i="14"/>
  <c r="DT414" i="14"/>
  <c r="DS414" i="14"/>
  <c r="DR414" i="14"/>
  <c r="DQ414" i="14"/>
  <c r="DP414" i="14"/>
  <c r="DO414" i="14"/>
  <c r="DN414" i="14"/>
  <c r="DM414" i="14"/>
  <c r="DL414" i="14"/>
  <c r="DK414" i="14"/>
  <c r="DJ414" i="14"/>
  <c r="DI414" i="14"/>
  <c r="DH414" i="14"/>
  <c r="DG414" i="14"/>
  <c r="DF414" i="14"/>
  <c r="DE414" i="14"/>
  <c r="DD414" i="14"/>
  <c r="DC414" i="14"/>
  <c r="DB414" i="14"/>
  <c r="DA414" i="14"/>
  <c r="CZ414" i="14"/>
  <c r="CY414" i="14"/>
  <c r="CX414" i="14"/>
  <c r="CW414" i="14"/>
  <c r="CV414" i="14"/>
  <c r="CU414" i="14"/>
  <c r="CT414" i="14"/>
  <c r="CS414" i="14"/>
  <c r="CR414" i="14"/>
  <c r="CQ414" i="14"/>
  <c r="CP414" i="14"/>
  <c r="CO414" i="14"/>
  <c r="CN414" i="14"/>
  <c r="CM414" i="14"/>
  <c r="CL414" i="14"/>
  <c r="CK414" i="14"/>
  <c r="CJ414" i="14"/>
  <c r="CI414" i="14"/>
  <c r="CH414" i="14"/>
  <c r="CG414" i="14"/>
  <c r="CF414" i="14"/>
  <c r="CE414" i="14"/>
  <c r="CD414" i="14"/>
  <c r="CC414" i="14"/>
  <c r="CB414" i="14"/>
  <c r="CA414" i="14"/>
  <c r="BZ414" i="14"/>
  <c r="BY414" i="14"/>
  <c r="BX414" i="14"/>
  <c r="BW414" i="14"/>
  <c r="BV414" i="14"/>
  <c r="BU414" i="14"/>
  <c r="BT414" i="14"/>
  <c r="BS414" i="14"/>
  <c r="BR414" i="14"/>
  <c r="BQ414" i="14"/>
  <c r="BM414" i="14"/>
  <c r="AF414" i="14"/>
  <c r="AE414" i="14"/>
  <c r="AD414" i="14"/>
  <c r="AC414" i="14"/>
  <c r="AB414" i="14"/>
  <c r="AA414" i="14"/>
  <c r="Z414" i="14"/>
  <c r="Y414" i="14"/>
  <c r="X414" i="14"/>
  <c r="W414" i="14"/>
  <c r="V414" i="14"/>
  <c r="U414" i="14"/>
  <c r="T414" i="14"/>
  <c r="S414" i="14"/>
  <c r="R414" i="14"/>
  <c r="Q414" i="14"/>
  <c r="P414" i="14"/>
  <c r="O414" i="14"/>
  <c r="N414" i="14"/>
  <c r="M414" i="14"/>
  <c r="L414" i="14"/>
  <c r="DZ413" i="14"/>
  <c r="DY413" i="14"/>
  <c r="DX413" i="14"/>
  <c r="DW413" i="14"/>
  <c r="DV413" i="14"/>
  <c r="DU413" i="14"/>
  <c r="DT413" i="14"/>
  <c r="DS413" i="14"/>
  <c r="DR413" i="14"/>
  <c r="DQ413" i="14"/>
  <c r="DP413" i="14"/>
  <c r="DO413" i="14"/>
  <c r="DN413" i="14"/>
  <c r="DM413" i="14"/>
  <c r="DL413" i="14"/>
  <c r="DK413" i="14"/>
  <c r="DJ413" i="14"/>
  <c r="DI413" i="14"/>
  <c r="DH413" i="14"/>
  <c r="DG413" i="14"/>
  <c r="DF413" i="14"/>
  <c r="DE413" i="14"/>
  <c r="DD413" i="14"/>
  <c r="DC413" i="14"/>
  <c r="DB413" i="14"/>
  <c r="DA413" i="14"/>
  <c r="CZ413" i="14"/>
  <c r="CY413" i="14"/>
  <c r="CX413" i="14"/>
  <c r="CW413" i="14"/>
  <c r="CV413" i="14"/>
  <c r="CU413" i="14"/>
  <c r="CT413" i="14"/>
  <c r="CS413" i="14"/>
  <c r="CR413" i="14"/>
  <c r="CQ413" i="14"/>
  <c r="CP413" i="14"/>
  <c r="CO413" i="14"/>
  <c r="CN413" i="14"/>
  <c r="CM413" i="14"/>
  <c r="CL413" i="14"/>
  <c r="CK413" i="14"/>
  <c r="CJ413" i="14"/>
  <c r="CI413" i="14"/>
  <c r="CH413" i="14"/>
  <c r="CG413" i="14"/>
  <c r="CF413" i="14"/>
  <c r="CE413" i="14"/>
  <c r="CD413" i="14"/>
  <c r="CC413" i="14"/>
  <c r="CB413" i="14"/>
  <c r="CA413" i="14"/>
  <c r="BZ413" i="14"/>
  <c r="BY413" i="14"/>
  <c r="BX413" i="14"/>
  <c r="BW413" i="14"/>
  <c r="BV413" i="14"/>
  <c r="BU413" i="14"/>
  <c r="BT413" i="14"/>
  <c r="BS413" i="14"/>
  <c r="BR413" i="14"/>
  <c r="BQ413" i="14"/>
  <c r="BM413" i="14"/>
  <c r="AE413" i="14"/>
  <c r="AD413" i="14"/>
  <c r="AC413" i="14"/>
  <c r="AB413" i="14"/>
  <c r="AA413" i="14"/>
  <c r="Z413" i="14"/>
  <c r="Y413" i="14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K413" i="14"/>
  <c r="DZ412" i="14"/>
  <c r="DY412" i="14"/>
  <c r="DX412" i="14"/>
  <c r="DW412" i="14"/>
  <c r="DV412" i="14"/>
  <c r="DU412" i="14"/>
  <c r="DT412" i="14"/>
  <c r="DS412" i="14"/>
  <c r="DR412" i="14"/>
  <c r="DQ412" i="14"/>
  <c r="DP412" i="14"/>
  <c r="DO412" i="14"/>
  <c r="DN412" i="14"/>
  <c r="DM412" i="14"/>
  <c r="DL412" i="14"/>
  <c r="DK412" i="14"/>
  <c r="DJ412" i="14"/>
  <c r="DI412" i="14"/>
  <c r="DH412" i="14"/>
  <c r="DG412" i="14"/>
  <c r="DF412" i="14"/>
  <c r="DE412" i="14"/>
  <c r="DD412" i="14"/>
  <c r="DC412" i="14"/>
  <c r="DB412" i="14"/>
  <c r="DA412" i="14"/>
  <c r="CZ412" i="14"/>
  <c r="CY412" i="14"/>
  <c r="CX412" i="14"/>
  <c r="CW412" i="14"/>
  <c r="CV412" i="14"/>
  <c r="CU412" i="14"/>
  <c r="CT412" i="14"/>
  <c r="CS412" i="14"/>
  <c r="CR412" i="14"/>
  <c r="CQ412" i="14"/>
  <c r="CP412" i="14"/>
  <c r="CO412" i="14"/>
  <c r="CN412" i="14"/>
  <c r="CM412" i="14"/>
  <c r="CL412" i="14"/>
  <c r="CK412" i="14"/>
  <c r="CJ412" i="14"/>
  <c r="CI412" i="14"/>
  <c r="CH412" i="14"/>
  <c r="CG412" i="14"/>
  <c r="CF412" i="14"/>
  <c r="CE412" i="14"/>
  <c r="CD412" i="14"/>
  <c r="CC412" i="14"/>
  <c r="CB412" i="14"/>
  <c r="CA412" i="14"/>
  <c r="BZ412" i="14"/>
  <c r="BY412" i="14"/>
  <c r="BX412" i="14"/>
  <c r="BW412" i="14"/>
  <c r="BV412" i="14"/>
  <c r="BU412" i="14"/>
  <c r="BT412" i="14"/>
  <c r="BS412" i="14"/>
  <c r="BR412" i="14"/>
  <c r="BQ412" i="14"/>
  <c r="BM412" i="14"/>
  <c r="AD412" i="14"/>
  <c r="AC412" i="14"/>
  <c r="AB412" i="14"/>
  <c r="AA412" i="14"/>
  <c r="Z412" i="14"/>
  <c r="Y412" i="14"/>
  <c r="X412" i="14"/>
  <c r="W412" i="14"/>
  <c r="V412" i="14"/>
  <c r="U412" i="14"/>
  <c r="T412" i="14"/>
  <c r="S412" i="14"/>
  <c r="R412" i="14"/>
  <c r="Q412" i="14"/>
  <c r="P412" i="14"/>
  <c r="O412" i="14"/>
  <c r="N412" i="14"/>
  <c r="M412" i="14"/>
  <c r="L412" i="14"/>
  <c r="K412" i="14"/>
  <c r="J412" i="14"/>
  <c r="DZ411" i="14"/>
  <c r="DY411" i="14"/>
  <c r="DX411" i="14"/>
  <c r="DW411" i="14"/>
  <c r="DV411" i="14"/>
  <c r="DU411" i="14"/>
  <c r="DT411" i="14"/>
  <c r="DS411" i="14"/>
  <c r="DR411" i="14"/>
  <c r="DQ411" i="14"/>
  <c r="DP411" i="14"/>
  <c r="DO411" i="14"/>
  <c r="DN411" i="14"/>
  <c r="DM411" i="14"/>
  <c r="DL411" i="14"/>
  <c r="DK411" i="14"/>
  <c r="DJ411" i="14"/>
  <c r="DI411" i="14"/>
  <c r="DH411" i="14"/>
  <c r="DG411" i="14"/>
  <c r="DF411" i="14"/>
  <c r="DE411" i="14"/>
  <c r="DD411" i="14"/>
  <c r="DC411" i="14"/>
  <c r="DB411" i="14"/>
  <c r="DA411" i="14"/>
  <c r="CZ411" i="14"/>
  <c r="CY411" i="14"/>
  <c r="CX411" i="14"/>
  <c r="CW411" i="14"/>
  <c r="CV411" i="14"/>
  <c r="CU411" i="14"/>
  <c r="CT411" i="14"/>
  <c r="CS411" i="14"/>
  <c r="CR411" i="14"/>
  <c r="CQ411" i="14"/>
  <c r="CP411" i="14"/>
  <c r="CO411" i="14"/>
  <c r="CN411" i="14"/>
  <c r="CM411" i="14"/>
  <c r="CL411" i="14"/>
  <c r="CK411" i="14"/>
  <c r="CJ411" i="14"/>
  <c r="CI411" i="14"/>
  <c r="CH411" i="14"/>
  <c r="CG411" i="14"/>
  <c r="CF411" i="14"/>
  <c r="CE411" i="14"/>
  <c r="CD411" i="14"/>
  <c r="CC411" i="14"/>
  <c r="CB411" i="14"/>
  <c r="CA411" i="14"/>
  <c r="BZ411" i="14"/>
  <c r="BY411" i="14"/>
  <c r="BX411" i="14"/>
  <c r="BW411" i="14"/>
  <c r="BV411" i="14"/>
  <c r="BU411" i="14"/>
  <c r="BT411" i="14"/>
  <c r="BS411" i="14"/>
  <c r="BR411" i="14"/>
  <c r="BQ411" i="14"/>
  <c r="BM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L411" i="14"/>
  <c r="K411" i="14"/>
  <c r="J411" i="14"/>
  <c r="I411" i="14"/>
  <c r="DZ410" i="14"/>
  <c r="DY410" i="14"/>
  <c r="DX410" i="14"/>
  <c r="DW410" i="14"/>
  <c r="DV410" i="14"/>
  <c r="DU410" i="14"/>
  <c r="DT410" i="14"/>
  <c r="DS410" i="14"/>
  <c r="DR410" i="14"/>
  <c r="DQ410" i="14"/>
  <c r="DP410" i="14"/>
  <c r="DO410" i="14"/>
  <c r="DN410" i="14"/>
  <c r="DM410" i="14"/>
  <c r="DL410" i="14"/>
  <c r="DK410" i="14"/>
  <c r="DJ410" i="14"/>
  <c r="DI410" i="14"/>
  <c r="DH410" i="14"/>
  <c r="DG410" i="14"/>
  <c r="DF410" i="14"/>
  <c r="DE410" i="14"/>
  <c r="DD410" i="14"/>
  <c r="DC410" i="14"/>
  <c r="DB410" i="14"/>
  <c r="DA410" i="14"/>
  <c r="CZ410" i="14"/>
  <c r="CY410" i="14"/>
  <c r="CX410" i="14"/>
  <c r="CW410" i="14"/>
  <c r="CV410" i="14"/>
  <c r="CU410" i="14"/>
  <c r="CT410" i="14"/>
  <c r="CS410" i="14"/>
  <c r="CR410" i="14"/>
  <c r="CQ410" i="14"/>
  <c r="CP410" i="14"/>
  <c r="CO410" i="14"/>
  <c r="CN410" i="14"/>
  <c r="CM410" i="14"/>
  <c r="CL410" i="14"/>
  <c r="CK410" i="14"/>
  <c r="CJ410" i="14"/>
  <c r="CI410" i="14"/>
  <c r="CH410" i="14"/>
  <c r="CG410" i="14"/>
  <c r="CF410" i="14"/>
  <c r="CE410" i="14"/>
  <c r="CD410" i="14"/>
  <c r="CC410" i="14"/>
  <c r="CB410" i="14"/>
  <c r="CA410" i="14"/>
  <c r="BZ410" i="14"/>
  <c r="BY410" i="14"/>
  <c r="BX410" i="14"/>
  <c r="BW410" i="14"/>
  <c r="BV410" i="14"/>
  <c r="BU410" i="14"/>
  <c r="BT410" i="14"/>
  <c r="BS410" i="14"/>
  <c r="BR410" i="14"/>
  <c r="BQ410" i="14"/>
  <c r="BM410" i="14"/>
  <c r="AB410" i="14"/>
  <c r="AA410" i="14"/>
  <c r="Z410" i="14"/>
  <c r="Y410" i="14"/>
  <c r="X410" i="14"/>
  <c r="W410" i="14"/>
  <c r="V410" i="14"/>
  <c r="U410" i="14"/>
  <c r="T410" i="14"/>
  <c r="S410" i="14"/>
  <c r="R410" i="14"/>
  <c r="Q410" i="14"/>
  <c r="P410" i="14"/>
  <c r="O410" i="14"/>
  <c r="N410" i="14"/>
  <c r="M410" i="14"/>
  <c r="L410" i="14"/>
  <c r="K410" i="14"/>
  <c r="J410" i="14"/>
  <c r="I410" i="14"/>
  <c r="H410" i="14"/>
  <c r="DZ409" i="14"/>
  <c r="DY409" i="14"/>
  <c r="DX409" i="14"/>
  <c r="DW409" i="14"/>
  <c r="DV409" i="14"/>
  <c r="DU409" i="14"/>
  <c r="DT409" i="14"/>
  <c r="DS409" i="14"/>
  <c r="DR409" i="14"/>
  <c r="DQ409" i="14"/>
  <c r="DP409" i="14"/>
  <c r="DO409" i="14"/>
  <c r="DN409" i="14"/>
  <c r="DM409" i="14"/>
  <c r="DL409" i="14"/>
  <c r="DK409" i="14"/>
  <c r="DJ409" i="14"/>
  <c r="DI409" i="14"/>
  <c r="DH409" i="14"/>
  <c r="DG409" i="14"/>
  <c r="DF409" i="14"/>
  <c r="DE409" i="14"/>
  <c r="DD409" i="14"/>
  <c r="DC409" i="14"/>
  <c r="DB409" i="14"/>
  <c r="DA409" i="14"/>
  <c r="CZ409" i="14"/>
  <c r="CY409" i="14"/>
  <c r="CX409" i="14"/>
  <c r="CW409" i="14"/>
  <c r="CV409" i="14"/>
  <c r="CU409" i="14"/>
  <c r="CT409" i="14"/>
  <c r="CS409" i="14"/>
  <c r="CR409" i="14"/>
  <c r="CQ409" i="14"/>
  <c r="CP409" i="14"/>
  <c r="CO409" i="14"/>
  <c r="CN409" i="14"/>
  <c r="CM409" i="14"/>
  <c r="CL409" i="14"/>
  <c r="CK409" i="14"/>
  <c r="CJ409" i="14"/>
  <c r="CI409" i="14"/>
  <c r="CH409" i="14"/>
  <c r="CG409" i="14"/>
  <c r="CF409" i="14"/>
  <c r="CE409" i="14"/>
  <c r="CD409" i="14"/>
  <c r="CC409" i="14"/>
  <c r="CB409" i="14"/>
  <c r="CA409" i="14"/>
  <c r="BZ409" i="14"/>
  <c r="BY409" i="14"/>
  <c r="BX409" i="14"/>
  <c r="BW409" i="14"/>
  <c r="BV409" i="14"/>
  <c r="BU409" i="14"/>
  <c r="BT409" i="14"/>
  <c r="BS409" i="14"/>
  <c r="BR409" i="14"/>
  <c r="BQ409" i="14"/>
  <c r="BM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K409" i="14"/>
  <c r="J409" i="14"/>
  <c r="I409" i="14"/>
  <c r="H409" i="14"/>
  <c r="G409" i="14"/>
  <c r="DZ408" i="14"/>
  <c r="DY408" i="14"/>
  <c r="DX408" i="14"/>
  <c r="DW408" i="14"/>
  <c r="DV408" i="14"/>
  <c r="DU408" i="14"/>
  <c r="DT408" i="14"/>
  <c r="DS408" i="14"/>
  <c r="DR408" i="14"/>
  <c r="DQ408" i="14"/>
  <c r="DP408" i="14"/>
  <c r="DO408" i="14"/>
  <c r="DN408" i="14"/>
  <c r="DM408" i="14"/>
  <c r="DL408" i="14"/>
  <c r="DK408" i="14"/>
  <c r="DJ408" i="14"/>
  <c r="DI408" i="14"/>
  <c r="DH408" i="14"/>
  <c r="DG408" i="14"/>
  <c r="DF408" i="14"/>
  <c r="DE408" i="14"/>
  <c r="DD408" i="14"/>
  <c r="DC408" i="14"/>
  <c r="DB408" i="14"/>
  <c r="DA408" i="14"/>
  <c r="CZ408" i="14"/>
  <c r="CY408" i="14"/>
  <c r="CX408" i="14"/>
  <c r="CW408" i="14"/>
  <c r="CV408" i="14"/>
  <c r="CU408" i="14"/>
  <c r="CT408" i="14"/>
  <c r="CS408" i="14"/>
  <c r="CR408" i="14"/>
  <c r="CQ408" i="14"/>
  <c r="CP408" i="14"/>
  <c r="CO408" i="14"/>
  <c r="CN408" i="14"/>
  <c r="CM408" i="14"/>
  <c r="CL408" i="14"/>
  <c r="CK408" i="14"/>
  <c r="CJ408" i="14"/>
  <c r="CI408" i="14"/>
  <c r="CH408" i="14"/>
  <c r="CG408" i="14"/>
  <c r="CF408" i="14"/>
  <c r="CE408" i="14"/>
  <c r="CD408" i="14"/>
  <c r="CC408" i="14"/>
  <c r="CB408" i="14"/>
  <c r="CA408" i="14"/>
  <c r="BZ408" i="14"/>
  <c r="BY408" i="14"/>
  <c r="BX408" i="14"/>
  <c r="BW408" i="14"/>
  <c r="BV408" i="14"/>
  <c r="BU408" i="14"/>
  <c r="BT408" i="14"/>
  <c r="BS408" i="14"/>
  <c r="BR408" i="14"/>
  <c r="BQ408" i="14"/>
  <c r="BM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K408" i="14"/>
  <c r="J408" i="14"/>
  <c r="I408" i="14"/>
  <c r="H408" i="14"/>
  <c r="G408" i="14"/>
  <c r="F408" i="14"/>
  <c r="DZ407" i="14"/>
  <c r="DY407" i="14"/>
  <c r="DX407" i="14"/>
  <c r="DW407" i="14"/>
  <c r="DV407" i="14"/>
  <c r="DU407" i="14"/>
  <c r="DT407" i="14"/>
  <c r="DS407" i="14"/>
  <c r="DR407" i="14"/>
  <c r="DQ407" i="14"/>
  <c r="DP407" i="14"/>
  <c r="DO407" i="14"/>
  <c r="DN407" i="14"/>
  <c r="DM407" i="14"/>
  <c r="DL407" i="14"/>
  <c r="DK407" i="14"/>
  <c r="DJ407" i="14"/>
  <c r="DI407" i="14"/>
  <c r="DH407" i="14"/>
  <c r="DG407" i="14"/>
  <c r="DF407" i="14"/>
  <c r="DE407" i="14"/>
  <c r="DD407" i="14"/>
  <c r="DC407" i="14"/>
  <c r="DB407" i="14"/>
  <c r="DA407" i="14"/>
  <c r="CZ407" i="14"/>
  <c r="CY407" i="14"/>
  <c r="CX407" i="14"/>
  <c r="CW407" i="14"/>
  <c r="CV407" i="14"/>
  <c r="CU407" i="14"/>
  <c r="CT407" i="14"/>
  <c r="CS407" i="14"/>
  <c r="CR407" i="14"/>
  <c r="CQ407" i="14"/>
  <c r="CP407" i="14"/>
  <c r="CO407" i="14"/>
  <c r="CN407" i="14"/>
  <c r="CM407" i="14"/>
  <c r="CL407" i="14"/>
  <c r="CK407" i="14"/>
  <c r="CJ407" i="14"/>
  <c r="CI407" i="14"/>
  <c r="CH407" i="14"/>
  <c r="CG407" i="14"/>
  <c r="CF407" i="14"/>
  <c r="CE407" i="14"/>
  <c r="CD407" i="14"/>
  <c r="CC407" i="14"/>
  <c r="CB407" i="14"/>
  <c r="CA407" i="14"/>
  <c r="BZ407" i="14"/>
  <c r="BY407" i="14"/>
  <c r="BX407" i="14"/>
  <c r="BW407" i="14"/>
  <c r="BV407" i="14"/>
  <c r="BU407" i="14"/>
  <c r="BT407" i="14"/>
  <c r="BS407" i="14"/>
  <c r="BR407" i="14"/>
  <c r="BQ407" i="14"/>
  <c r="BM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K407" i="14"/>
  <c r="J407" i="14"/>
  <c r="I407" i="14"/>
  <c r="H407" i="14"/>
  <c r="G407" i="14"/>
  <c r="F407" i="14"/>
  <c r="E407" i="14"/>
  <c r="DZ406" i="14"/>
  <c r="DY406" i="14"/>
  <c r="DX406" i="14"/>
  <c r="DW406" i="14"/>
  <c r="DV406" i="14"/>
  <c r="DU406" i="14"/>
  <c r="DT406" i="14"/>
  <c r="DS406" i="14"/>
  <c r="DR406" i="14"/>
  <c r="DQ406" i="14"/>
  <c r="DP406" i="14"/>
  <c r="DO406" i="14"/>
  <c r="DN406" i="14"/>
  <c r="DM406" i="14"/>
  <c r="DL406" i="14"/>
  <c r="DK406" i="14"/>
  <c r="DJ406" i="14"/>
  <c r="DI406" i="14"/>
  <c r="DH406" i="14"/>
  <c r="DG406" i="14"/>
  <c r="DF406" i="14"/>
  <c r="DE406" i="14"/>
  <c r="DD406" i="14"/>
  <c r="DC406" i="14"/>
  <c r="DB406" i="14"/>
  <c r="DA406" i="14"/>
  <c r="CZ406" i="14"/>
  <c r="CY406" i="14"/>
  <c r="CX406" i="14"/>
  <c r="CW406" i="14"/>
  <c r="CV406" i="14"/>
  <c r="CU406" i="14"/>
  <c r="CT406" i="14"/>
  <c r="CS406" i="14"/>
  <c r="CR406" i="14"/>
  <c r="CQ406" i="14"/>
  <c r="CP406" i="14"/>
  <c r="CO406" i="14"/>
  <c r="CN406" i="14"/>
  <c r="CM406" i="14"/>
  <c r="CL406" i="14"/>
  <c r="CK406" i="14"/>
  <c r="CJ406" i="14"/>
  <c r="CI406" i="14"/>
  <c r="CH406" i="14"/>
  <c r="CG406" i="14"/>
  <c r="CF406" i="14"/>
  <c r="CE406" i="14"/>
  <c r="CD406" i="14"/>
  <c r="CC406" i="14"/>
  <c r="CB406" i="14"/>
  <c r="CA406" i="14"/>
  <c r="BZ406" i="14"/>
  <c r="BY406" i="14"/>
  <c r="BX406" i="14"/>
  <c r="BW406" i="14"/>
  <c r="BV406" i="14"/>
  <c r="BU406" i="14"/>
  <c r="BT406" i="14"/>
  <c r="BS406" i="14"/>
  <c r="BR406" i="14"/>
  <c r="BQ406" i="14"/>
  <c r="BM406" i="14"/>
  <c r="X406" i="14"/>
  <c r="W406" i="14"/>
  <c r="V406" i="14"/>
  <c r="U406" i="14"/>
  <c r="T406" i="14"/>
  <c r="S406" i="14"/>
  <c r="R406" i="14"/>
  <c r="Q406" i="14"/>
  <c r="P406" i="14"/>
  <c r="O406" i="14"/>
  <c r="N406" i="14"/>
  <c r="M406" i="14"/>
  <c r="L406" i="14"/>
  <c r="K406" i="14"/>
  <c r="J406" i="14"/>
  <c r="I406" i="14"/>
  <c r="H406" i="14"/>
  <c r="G406" i="14"/>
  <c r="F406" i="14"/>
  <c r="E406" i="14"/>
  <c r="D406" i="14"/>
  <c r="B406" i="14"/>
  <c r="DZ405" i="14"/>
  <c r="DY405" i="14"/>
  <c r="DX405" i="14"/>
  <c r="DW405" i="14"/>
  <c r="DV405" i="14"/>
  <c r="DU405" i="14"/>
  <c r="DT405" i="14"/>
  <c r="DS405" i="14"/>
  <c r="DR405" i="14"/>
  <c r="DQ405" i="14"/>
  <c r="DP405" i="14"/>
  <c r="DO405" i="14"/>
  <c r="DN405" i="14"/>
  <c r="DM405" i="14"/>
  <c r="DL405" i="14"/>
  <c r="DK405" i="14"/>
  <c r="DJ405" i="14"/>
  <c r="DI405" i="14"/>
  <c r="DH405" i="14"/>
  <c r="DG405" i="14"/>
  <c r="DF405" i="14"/>
  <c r="DE405" i="14"/>
  <c r="DD405" i="14"/>
  <c r="DC405" i="14"/>
  <c r="DB405" i="14"/>
  <c r="DA405" i="14"/>
  <c r="CZ405" i="14"/>
  <c r="CY405" i="14"/>
  <c r="CX405" i="14"/>
  <c r="CW405" i="14"/>
  <c r="CV405" i="14"/>
  <c r="CU405" i="14"/>
  <c r="CT405" i="14"/>
  <c r="CS405" i="14"/>
  <c r="CR405" i="14"/>
  <c r="CQ405" i="14"/>
  <c r="CP405" i="14"/>
  <c r="CO405" i="14"/>
  <c r="CN405" i="14"/>
  <c r="CM405" i="14"/>
  <c r="CL405" i="14"/>
  <c r="CK405" i="14"/>
  <c r="CJ405" i="14"/>
  <c r="CI405" i="14"/>
  <c r="CH405" i="14"/>
  <c r="CG405" i="14"/>
  <c r="CF405" i="14"/>
  <c r="CE405" i="14"/>
  <c r="CD405" i="14"/>
  <c r="CC405" i="14"/>
  <c r="CB405" i="14"/>
  <c r="CA405" i="14"/>
  <c r="BZ405" i="14"/>
  <c r="BY405" i="14"/>
  <c r="BX405" i="14"/>
  <c r="BW405" i="14"/>
  <c r="BV405" i="14"/>
  <c r="BU405" i="14"/>
  <c r="BT405" i="14"/>
  <c r="BS405" i="14"/>
  <c r="BR405" i="14"/>
  <c r="BQ405" i="14"/>
  <c r="BM405" i="14"/>
  <c r="W405" i="14"/>
  <c r="V405" i="14"/>
  <c r="U405" i="14"/>
  <c r="T405" i="14"/>
  <c r="S405" i="14"/>
  <c r="R405" i="14"/>
  <c r="Q405" i="14"/>
  <c r="P405" i="14"/>
  <c r="O405" i="14"/>
  <c r="N405" i="14"/>
  <c r="M405" i="14"/>
  <c r="L405" i="14"/>
  <c r="K405" i="14"/>
  <c r="J405" i="14"/>
  <c r="I405" i="14"/>
  <c r="H405" i="14"/>
  <c r="G405" i="14"/>
  <c r="F405" i="14"/>
  <c r="E405" i="14"/>
  <c r="D405" i="14"/>
  <c r="B405" i="14"/>
  <c r="DZ404" i="14"/>
  <c r="DY404" i="14"/>
  <c r="DX404" i="14"/>
  <c r="DW404" i="14"/>
  <c r="DV404" i="14"/>
  <c r="DU404" i="14"/>
  <c r="DT404" i="14"/>
  <c r="DS404" i="14"/>
  <c r="DR404" i="14"/>
  <c r="DQ404" i="14"/>
  <c r="DP404" i="14"/>
  <c r="DO404" i="14"/>
  <c r="DN404" i="14"/>
  <c r="DM404" i="14"/>
  <c r="DL404" i="14"/>
  <c r="DK404" i="14"/>
  <c r="DJ404" i="14"/>
  <c r="DI404" i="14"/>
  <c r="DH404" i="14"/>
  <c r="DG404" i="14"/>
  <c r="DF404" i="14"/>
  <c r="DE404" i="14"/>
  <c r="DD404" i="14"/>
  <c r="DC404" i="14"/>
  <c r="DB404" i="14"/>
  <c r="DA404" i="14"/>
  <c r="CZ404" i="14"/>
  <c r="CY404" i="14"/>
  <c r="CX404" i="14"/>
  <c r="CW404" i="14"/>
  <c r="CV404" i="14"/>
  <c r="CU404" i="14"/>
  <c r="CT404" i="14"/>
  <c r="CS404" i="14"/>
  <c r="CR404" i="14"/>
  <c r="CQ404" i="14"/>
  <c r="CP404" i="14"/>
  <c r="CO404" i="14"/>
  <c r="CN404" i="14"/>
  <c r="CM404" i="14"/>
  <c r="CL404" i="14"/>
  <c r="CK404" i="14"/>
  <c r="CJ404" i="14"/>
  <c r="CI404" i="14"/>
  <c r="CH404" i="14"/>
  <c r="CG404" i="14"/>
  <c r="CF404" i="14"/>
  <c r="CE404" i="14"/>
  <c r="CD404" i="14"/>
  <c r="CC404" i="14"/>
  <c r="CB404" i="14"/>
  <c r="CA404" i="14"/>
  <c r="BZ404" i="14"/>
  <c r="BY404" i="14"/>
  <c r="BX404" i="14"/>
  <c r="BW404" i="14"/>
  <c r="BV404" i="14"/>
  <c r="BU404" i="14"/>
  <c r="BT404" i="14"/>
  <c r="BS404" i="14"/>
  <c r="BR404" i="14"/>
  <c r="BQ404" i="14"/>
  <c r="BM404" i="14"/>
  <c r="V404" i="14"/>
  <c r="U404" i="14"/>
  <c r="T404" i="14"/>
  <c r="S404" i="14"/>
  <c r="R404" i="14"/>
  <c r="Q404" i="14"/>
  <c r="P404" i="14"/>
  <c r="O404" i="14"/>
  <c r="N404" i="14"/>
  <c r="M404" i="14"/>
  <c r="L404" i="14"/>
  <c r="K404" i="14"/>
  <c r="J404" i="14"/>
  <c r="I404" i="14"/>
  <c r="H404" i="14"/>
  <c r="G404" i="14"/>
  <c r="F404" i="14"/>
  <c r="E404" i="14"/>
  <c r="D404" i="14"/>
  <c r="B404" i="14"/>
  <c r="DZ403" i="14"/>
  <c r="DY403" i="14"/>
  <c r="DX403" i="14"/>
  <c r="DW403" i="14"/>
  <c r="DV403" i="14"/>
  <c r="DU403" i="14"/>
  <c r="DT403" i="14"/>
  <c r="DS403" i="14"/>
  <c r="DR403" i="14"/>
  <c r="DQ403" i="14"/>
  <c r="DP403" i="14"/>
  <c r="DO403" i="14"/>
  <c r="DN403" i="14"/>
  <c r="DM403" i="14"/>
  <c r="DL403" i="14"/>
  <c r="DK403" i="14"/>
  <c r="DJ403" i="14"/>
  <c r="DI403" i="14"/>
  <c r="DH403" i="14"/>
  <c r="DG403" i="14"/>
  <c r="DF403" i="14"/>
  <c r="DE403" i="14"/>
  <c r="DD403" i="14"/>
  <c r="DC403" i="14"/>
  <c r="DB403" i="14"/>
  <c r="DA403" i="14"/>
  <c r="CZ403" i="14"/>
  <c r="CY403" i="14"/>
  <c r="CX403" i="14"/>
  <c r="CW403" i="14"/>
  <c r="CV403" i="14"/>
  <c r="CU403" i="14"/>
  <c r="CT403" i="14"/>
  <c r="CS403" i="14"/>
  <c r="CR403" i="14"/>
  <c r="CQ403" i="14"/>
  <c r="CP403" i="14"/>
  <c r="CO403" i="14"/>
  <c r="CN403" i="14"/>
  <c r="CM403" i="14"/>
  <c r="CL403" i="14"/>
  <c r="CK403" i="14"/>
  <c r="CJ403" i="14"/>
  <c r="CI403" i="14"/>
  <c r="CH403" i="14"/>
  <c r="CG403" i="14"/>
  <c r="CF403" i="14"/>
  <c r="CE403" i="14"/>
  <c r="CD403" i="14"/>
  <c r="CC403" i="14"/>
  <c r="CB403" i="14"/>
  <c r="CA403" i="14"/>
  <c r="BZ403" i="14"/>
  <c r="BY403" i="14"/>
  <c r="BX403" i="14"/>
  <c r="BW403" i="14"/>
  <c r="BV403" i="14"/>
  <c r="BU403" i="14"/>
  <c r="BT403" i="14"/>
  <c r="BS403" i="14"/>
  <c r="BR403" i="14"/>
  <c r="BQ403" i="14"/>
  <c r="BM403" i="14"/>
  <c r="U403" i="14"/>
  <c r="T403" i="14"/>
  <c r="S403" i="14"/>
  <c r="R403" i="14"/>
  <c r="Q403" i="14"/>
  <c r="P403" i="14"/>
  <c r="O403" i="14"/>
  <c r="N403" i="14"/>
  <c r="M403" i="14"/>
  <c r="L403" i="14"/>
  <c r="K403" i="14"/>
  <c r="J403" i="14"/>
  <c r="I403" i="14"/>
  <c r="H403" i="14"/>
  <c r="G403" i="14"/>
  <c r="F403" i="14"/>
  <c r="E403" i="14"/>
  <c r="D403" i="14"/>
  <c r="B403" i="14"/>
  <c r="DZ402" i="14"/>
  <c r="DY402" i="14"/>
  <c r="DX402" i="14"/>
  <c r="DW402" i="14"/>
  <c r="DV402" i="14"/>
  <c r="DU402" i="14"/>
  <c r="DT402" i="14"/>
  <c r="DS402" i="14"/>
  <c r="DR402" i="14"/>
  <c r="DQ402" i="14"/>
  <c r="DP402" i="14"/>
  <c r="DO402" i="14"/>
  <c r="DN402" i="14"/>
  <c r="DM402" i="14"/>
  <c r="DL402" i="14"/>
  <c r="DK402" i="14"/>
  <c r="DJ402" i="14"/>
  <c r="DI402" i="14"/>
  <c r="DH402" i="14"/>
  <c r="DG402" i="14"/>
  <c r="DF402" i="14"/>
  <c r="DE402" i="14"/>
  <c r="DD402" i="14"/>
  <c r="DC402" i="14"/>
  <c r="DB402" i="14"/>
  <c r="DA402" i="14"/>
  <c r="CZ402" i="14"/>
  <c r="CY402" i="14"/>
  <c r="CX402" i="14"/>
  <c r="CW402" i="14"/>
  <c r="CV402" i="14"/>
  <c r="CU402" i="14"/>
  <c r="CT402" i="14"/>
  <c r="CS402" i="14"/>
  <c r="CR402" i="14"/>
  <c r="CQ402" i="14"/>
  <c r="CP402" i="14"/>
  <c r="CO402" i="14"/>
  <c r="CN402" i="14"/>
  <c r="CM402" i="14"/>
  <c r="CL402" i="14"/>
  <c r="CK402" i="14"/>
  <c r="CJ402" i="14"/>
  <c r="CI402" i="14"/>
  <c r="CH402" i="14"/>
  <c r="CG402" i="14"/>
  <c r="CF402" i="14"/>
  <c r="CE402" i="14"/>
  <c r="CD402" i="14"/>
  <c r="CC402" i="14"/>
  <c r="CB402" i="14"/>
  <c r="CA402" i="14"/>
  <c r="BZ402" i="14"/>
  <c r="BY402" i="14"/>
  <c r="BX402" i="14"/>
  <c r="BW402" i="14"/>
  <c r="BV402" i="14"/>
  <c r="BU402" i="14"/>
  <c r="BT402" i="14"/>
  <c r="BS402" i="14"/>
  <c r="BR402" i="14"/>
  <c r="BQ402" i="14"/>
  <c r="BM402" i="14"/>
  <c r="T402" i="14"/>
  <c r="S402" i="14"/>
  <c r="R402" i="14"/>
  <c r="Q402" i="14"/>
  <c r="P402" i="14"/>
  <c r="O402" i="14"/>
  <c r="N402" i="14"/>
  <c r="M402" i="14"/>
  <c r="L402" i="14"/>
  <c r="K402" i="14"/>
  <c r="J402" i="14"/>
  <c r="I402" i="14"/>
  <c r="H402" i="14"/>
  <c r="G402" i="14"/>
  <c r="F402" i="14"/>
  <c r="E402" i="14"/>
  <c r="D402" i="14"/>
  <c r="B402" i="14"/>
  <c r="DZ401" i="14"/>
  <c r="DY401" i="14"/>
  <c r="DX401" i="14"/>
  <c r="DW401" i="14"/>
  <c r="DV401" i="14"/>
  <c r="DU401" i="14"/>
  <c r="DT401" i="14"/>
  <c r="DS401" i="14"/>
  <c r="DR401" i="14"/>
  <c r="DQ401" i="14"/>
  <c r="DP401" i="14"/>
  <c r="DO401" i="14"/>
  <c r="DN401" i="14"/>
  <c r="DM401" i="14"/>
  <c r="DL401" i="14"/>
  <c r="DK401" i="14"/>
  <c r="DJ401" i="14"/>
  <c r="DI401" i="14"/>
  <c r="DH401" i="14"/>
  <c r="DG401" i="14"/>
  <c r="DF401" i="14"/>
  <c r="DE401" i="14"/>
  <c r="DD401" i="14"/>
  <c r="DC401" i="14"/>
  <c r="DB401" i="14"/>
  <c r="DA401" i="14"/>
  <c r="CZ401" i="14"/>
  <c r="CY401" i="14"/>
  <c r="CX401" i="14"/>
  <c r="CW401" i="14"/>
  <c r="CV401" i="14"/>
  <c r="CU401" i="14"/>
  <c r="CT401" i="14"/>
  <c r="CS401" i="14"/>
  <c r="CR401" i="14"/>
  <c r="CQ401" i="14"/>
  <c r="CP401" i="14"/>
  <c r="CO401" i="14"/>
  <c r="CN401" i="14"/>
  <c r="CM401" i="14"/>
  <c r="CL401" i="14"/>
  <c r="CK401" i="14"/>
  <c r="CJ401" i="14"/>
  <c r="CI401" i="14"/>
  <c r="CH401" i="14"/>
  <c r="CG401" i="14"/>
  <c r="CF401" i="14"/>
  <c r="CE401" i="14"/>
  <c r="CD401" i="14"/>
  <c r="CC401" i="14"/>
  <c r="CB401" i="14"/>
  <c r="CA401" i="14"/>
  <c r="BZ401" i="14"/>
  <c r="BY401" i="14"/>
  <c r="BX401" i="14"/>
  <c r="BW401" i="14"/>
  <c r="BV401" i="14"/>
  <c r="BU401" i="14"/>
  <c r="BT401" i="14"/>
  <c r="BS401" i="14"/>
  <c r="BR401" i="14"/>
  <c r="BQ401" i="14"/>
  <c r="BM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D401" i="14"/>
  <c r="B401" i="14"/>
  <c r="DZ400" i="14"/>
  <c r="DY400" i="14"/>
  <c r="DX400" i="14"/>
  <c r="DW400" i="14"/>
  <c r="DV400" i="14"/>
  <c r="DU400" i="14"/>
  <c r="DT400" i="14"/>
  <c r="DS400" i="14"/>
  <c r="DR400" i="14"/>
  <c r="DQ400" i="14"/>
  <c r="DP400" i="14"/>
  <c r="DO400" i="14"/>
  <c r="DN400" i="14"/>
  <c r="DM400" i="14"/>
  <c r="DL400" i="14"/>
  <c r="DK400" i="14"/>
  <c r="DJ400" i="14"/>
  <c r="DI400" i="14"/>
  <c r="DH400" i="14"/>
  <c r="DG400" i="14"/>
  <c r="DF400" i="14"/>
  <c r="DE400" i="14"/>
  <c r="DD400" i="14"/>
  <c r="DC400" i="14"/>
  <c r="DB400" i="14"/>
  <c r="DA400" i="14"/>
  <c r="CZ400" i="14"/>
  <c r="CY400" i="14"/>
  <c r="CX400" i="14"/>
  <c r="CW400" i="14"/>
  <c r="CV400" i="14"/>
  <c r="CU400" i="14"/>
  <c r="CT400" i="14"/>
  <c r="CS400" i="14"/>
  <c r="CR400" i="14"/>
  <c r="CQ400" i="14"/>
  <c r="CP400" i="14"/>
  <c r="CO400" i="14"/>
  <c r="CN400" i="14"/>
  <c r="CM400" i="14"/>
  <c r="CL400" i="14"/>
  <c r="CK400" i="14"/>
  <c r="CJ400" i="14"/>
  <c r="CI400" i="14"/>
  <c r="CH400" i="14"/>
  <c r="CG400" i="14"/>
  <c r="CF400" i="14"/>
  <c r="CE400" i="14"/>
  <c r="CD400" i="14"/>
  <c r="CC400" i="14"/>
  <c r="CB400" i="14"/>
  <c r="CA400" i="14"/>
  <c r="BZ400" i="14"/>
  <c r="BY400" i="14"/>
  <c r="BX400" i="14"/>
  <c r="BW400" i="14"/>
  <c r="BV400" i="14"/>
  <c r="BU400" i="14"/>
  <c r="BT400" i="14"/>
  <c r="BS400" i="14"/>
  <c r="BR400" i="14"/>
  <c r="BQ400" i="14"/>
  <c r="BM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D400" i="14"/>
  <c r="B400" i="14"/>
  <c r="DZ399" i="14"/>
  <c r="DY399" i="14"/>
  <c r="DX399" i="14"/>
  <c r="DW399" i="14"/>
  <c r="DV399" i="14"/>
  <c r="DU399" i="14"/>
  <c r="DT399" i="14"/>
  <c r="DS399" i="14"/>
  <c r="DR399" i="14"/>
  <c r="DQ399" i="14"/>
  <c r="DP399" i="14"/>
  <c r="DO399" i="14"/>
  <c r="DN399" i="14"/>
  <c r="DM399" i="14"/>
  <c r="DL399" i="14"/>
  <c r="DK399" i="14"/>
  <c r="DJ399" i="14"/>
  <c r="DI399" i="14"/>
  <c r="DH399" i="14"/>
  <c r="DG399" i="14"/>
  <c r="DF399" i="14"/>
  <c r="DE399" i="14"/>
  <c r="DD399" i="14"/>
  <c r="DC399" i="14"/>
  <c r="DB399" i="14"/>
  <c r="DA399" i="14"/>
  <c r="CZ399" i="14"/>
  <c r="CY399" i="14"/>
  <c r="CX399" i="14"/>
  <c r="CW399" i="14"/>
  <c r="CV399" i="14"/>
  <c r="CU399" i="14"/>
  <c r="CT399" i="14"/>
  <c r="CS399" i="14"/>
  <c r="CR399" i="14"/>
  <c r="CQ399" i="14"/>
  <c r="CP399" i="14"/>
  <c r="CO399" i="14"/>
  <c r="CN399" i="14"/>
  <c r="CM399" i="14"/>
  <c r="CL399" i="14"/>
  <c r="CK399" i="14"/>
  <c r="CJ399" i="14"/>
  <c r="CI399" i="14"/>
  <c r="CH399" i="14"/>
  <c r="CG399" i="14"/>
  <c r="CF399" i="14"/>
  <c r="CE399" i="14"/>
  <c r="CD399" i="14"/>
  <c r="CC399" i="14"/>
  <c r="CB399" i="14"/>
  <c r="CA399" i="14"/>
  <c r="BZ399" i="14"/>
  <c r="BY399" i="14"/>
  <c r="BX399" i="14"/>
  <c r="BW399" i="14"/>
  <c r="BV399" i="14"/>
  <c r="BU399" i="14"/>
  <c r="BT399" i="14"/>
  <c r="BS399" i="14"/>
  <c r="BR399" i="14"/>
  <c r="BQ399" i="14"/>
  <c r="BM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D399" i="14"/>
  <c r="B399" i="14"/>
  <c r="DZ398" i="14"/>
  <c r="DY398" i="14"/>
  <c r="DX398" i="14"/>
  <c r="DW398" i="14"/>
  <c r="DV398" i="14"/>
  <c r="DU398" i="14"/>
  <c r="DT398" i="14"/>
  <c r="DS398" i="14"/>
  <c r="DR398" i="14"/>
  <c r="DQ398" i="14"/>
  <c r="DP398" i="14"/>
  <c r="DO398" i="14"/>
  <c r="DN398" i="14"/>
  <c r="DM398" i="14"/>
  <c r="DL398" i="14"/>
  <c r="DK398" i="14"/>
  <c r="DJ398" i="14"/>
  <c r="DI398" i="14"/>
  <c r="DH398" i="14"/>
  <c r="DG398" i="14"/>
  <c r="DF398" i="14"/>
  <c r="DE398" i="14"/>
  <c r="DD398" i="14"/>
  <c r="DC398" i="14"/>
  <c r="DB398" i="14"/>
  <c r="DA398" i="14"/>
  <c r="CZ398" i="14"/>
  <c r="CY398" i="14"/>
  <c r="CX398" i="14"/>
  <c r="CW398" i="14"/>
  <c r="CV398" i="14"/>
  <c r="CU398" i="14"/>
  <c r="CT398" i="14"/>
  <c r="CS398" i="14"/>
  <c r="CR398" i="14"/>
  <c r="CQ398" i="14"/>
  <c r="CP398" i="14"/>
  <c r="CO398" i="14"/>
  <c r="CN398" i="14"/>
  <c r="CM398" i="14"/>
  <c r="CL398" i="14"/>
  <c r="CK398" i="14"/>
  <c r="CJ398" i="14"/>
  <c r="CI398" i="14"/>
  <c r="CH398" i="14"/>
  <c r="CG398" i="14"/>
  <c r="CF398" i="14"/>
  <c r="CE398" i="14"/>
  <c r="CD398" i="14"/>
  <c r="CC398" i="14"/>
  <c r="CB398" i="14"/>
  <c r="CA398" i="14"/>
  <c r="BZ398" i="14"/>
  <c r="BY398" i="14"/>
  <c r="BX398" i="14"/>
  <c r="BW398" i="14"/>
  <c r="BV398" i="14"/>
  <c r="BU398" i="14"/>
  <c r="BT398" i="14"/>
  <c r="BS398" i="14"/>
  <c r="BR398" i="14"/>
  <c r="BQ398" i="14"/>
  <c r="BM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D398" i="14"/>
  <c r="B398" i="14"/>
  <c r="DZ397" i="14"/>
  <c r="DY397" i="14"/>
  <c r="DX397" i="14"/>
  <c r="DW397" i="14"/>
  <c r="DV397" i="14"/>
  <c r="DU397" i="14"/>
  <c r="DT397" i="14"/>
  <c r="DS397" i="14"/>
  <c r="DR397" i="14"/>
  <c r="DQ397" i="14"/>
  <c r="DP397" i="14"/>
  <c r="DO397" i="14"/>
  <c r="DN397" i="14"/>
  <c r="DM397" i="14"/>
  <c r="DL397" i="14"/>
  <c r="DK397" i="14"/>
  <c r="DJ397" i="14"/>
  <c r="DI397" i="14"/>
  <c r="DH397" i="14"/>
  <c r="DG397" i="14"/>
  <c r="DF397" i="14"/>
  <c r="DE397" i="14"/>
  <c r="DD397" i="14"/>
  <c r="DC397" i="14"/>
  <c r="DB397" i="14"/>
  <c r="DA397" i="14"/>
  <c r="CZ397" i="14"/>
  <c r="CY397" i="14"/>
  <c r="CX397" i="14"/>
  <c r="CW397" i="14"/>
  <c r="CV397" i="14"/>
  <c r="CU397" i="14"/>
  <c r="CT397" i="14"/>
  <c r="CS397" i="14"/>
  <c r="CR397" i="14"/>
  <c r="CQ397" i="14"/>
  <c r="CP397" i="14"/>
  <c r="CO397" i="14"/>
  <c r="CN397" i="14"/>
  <c r="CM397" i="14"/>
  <c r="CL397" i="14"/>
  <c r="CK397" i="14"/>
  <c r="CJ397" i="14"/>
  <c r="CI397" i="14"/>
  <c r="CH397" i="14"/>
  <c r="CG397" i="14"/>
  <c r="CF397" i="14"/>
  <c r="CE397" i="14"/>
  <c r="CD397" i="14"/>
  <c r="CC397" i="14"/>
  <c r="CB397" i="14"/>
  <c r="CA397" i="14"/>
  <c r="BZ397" i="14"/>
  <c r="BY397" i="14"/>
  <c r="BX397" i="14"/>
  <c r="BW397" i="14"/>
  <c r="BV397" i="14"/>
  <c r="BU397" i="14"/>
  <c r="BT397" i="14"/>
  <c r="BS397" i="14"/>
  <c r="BR397" i="14"/>
  <c r="BQ397" i="14"/>
  <c r="BM397" i="14"/>
  <c r="O397" i="14"/>
  <c r="N397" i="14"/>
  <c r="M397" i="14"/>
  <c r="L397" i="14"/>
  <c r="K397" i="14"/>
  <c r="J397" i="14"/>
  <c r="I397" i="14"/>
  <c r="H397" i="14"/>
  <c r="G397" i="14"/>
  <c r="F397" i="14"/>
  <c r="E397" i="14"/>
  <c r="D397" i="14"/>
  <c r="B397" i="14"/>
  <c r="DZ396" i="14"/>
  <c r="DY396" i="14"/>
  <c r="DX396" i="14"/>
  <c r="DW396" i="14"/>
  <c r="DV396" i="14"/>
  <c r="DU396" i="14"/>
  <c r="DT396" i="14"/>
  <c r="DS396" i="14"/>
  <c r="DR396" i="14"/>
  <c r="DQ396" i="14"/>
  <c r="DP396" i="14"/>
  <c r="DO396" i="14"/>
  <c r="DN396" i="14"/>
  <c r="DM396" i="14"/>
  <c r="DL396" i="14"/>
  <c r="DK396" i="14"/>
  <c r="DJ396" i="14"/>
  <c r="DI396" i="14"/>
  <c r="DH396" i="14"/>
  <c r="DG396" i="14"/>
  <c r="DF396" i="14"/>
  <c r="DE396" i="14"/>
  <c r="DD396" i="14"/>
  <c r="DC396" i="14"/>
  <c r="DB396" i="14"/>
  <c r="DA396" i="14"/>
  <c r="CZ396" i="14"/>
  <c r="CY396" i="14"/>
  <c r="CX396" i="14"/>
  <c r="CW396" i="14"/>
  <c r="CV396" i="14"/>
  <c r="CU396" i="14"/>
  <c r="CT396" i="14"/>
  <c r="CS396" i="14"/>
  <c r="CR396" i="14"/>
  <c r="CQ396" i="14"/>
  <c r="CP396" i="14"/>
  <c r="CO396" i="14"/>
  <c r="CN396" i="14"/>
  <c r="CM396" i="14"/>
  <c r="CL396" i="14"/>
  <c r="CK396" i="14"/>
  <c r="CJ396" i="14"/>
  <c r="CI396" i="14"/>
  <c r="CH396" i="14"/>
  <c r="CG396" i="14"/>
  <c r="CF396" i="14"/>
  <c r="CE396" i="14"/>
  <c r="CD396" i="14"/>
  <c r="CC396" i="14"/>
  <c r="CB396" i="14"/>
  <c r="CA396" i="14"/>
  <c r="BZ396" i="14"/>
  <c r="BY396" i="14"/>
  <c r="BX396" i="14"/>
  <c r="BW396" i="14"/>
  <c r="BV396" i="14"/>
  <c r="BU396" i="14"/>
  <c r="BT396" i="14"/>
  <c r="BS396" i="14"/>
  <c r="BR396" i="14"/>
  <c r="BQ396" i="14"/>
  <c r="BM396" i="14"/>
  <c r="N396" i="14"/>
  <c r="M396" i="14"/>
  <c r="L396" i="14"/>
  <c r="K396" i="14"/>
  <c r="J396" i="14"/>
  <c r="I396" i="14"/>
  <c r="H396" i="14"/>
  <c r="G396" i="14"/>
  <c r="F396" i="14"/>
  <c r="E396" i="14"/>
  <c r="D396" i="14"/>
  <c r="B396" i="14"/>
  <c r="DZ395" i="14"/>
  <c r="DY395" i="14"/>
  <c r="DX395" i="14"/>
  <c r="DW395" i="14"/>
  <c r="DV395" i="14"/>
  <c r="DU395" i="14"/>
  <c r="DT395" i="14"/>
  <c r="DS395" i="14"/>
  <c r="DR395" i="14"/>
  <c r="DQ395" i="14"/>
  <c r="DP395" i="14"/>
  <c r="DO395" i="14"/>
  <c r="DN395" i="14"/>
  <c r="DM395" i="14"/>
  <c r="DL395" i="14"/>
  <c r="DK395" i="14"/>
  <c r="DJ395" i="14"/>
  <c r="DI395" i="14"/>
  <c r="DH395" i="14"/>
  <c r="DG395" i="14"/>
  <c r="DF395" i="14"/>
  <c r="DE395" i="14"/>
  <c r="DD395" i="14"/>
  <c r="DC395" i="14"/>
  <c r="DB395" i="14"/>
  <c r="DA395" i="14"/>
  <c r="CZ395" i="14"/>
  <c r="CY395" i="14"/>
  <c r="CX395" i="14"/>
  <c r="CW395" i="14"/>
  <c r="CV395" i="14"/>
  <c r="CU395" i="14"/>
  <c r="CT395" i="14"/>
  <c r="CS395" i="14"/>
  <c r="CR395" i="14"/>
  <c r="CQ395" i="14"/>
  <c r="CP395" i="14"/>
  <c r="CO395" i="14"/>
  <c r="CN395" i="14"/>
  <c r="CM395" i="14"/>
  <c r="CL395" i="14"/>
  <c r="CK395" i="14"/>
  <c r="CJ395" i="14"/>
  <c r="CI395" i="14"/>
  <c r="CH395" i="14"/>
  <c r="CG395" i="14"/>
  <c r="CF395" i="14"/>
  <c r="CE395" i="14"/>
  <c r="CD395" i="14"/>
  <c r="CC395" i="14"/>
  <c r="CB395" i="14"/>
  <c r="CA395" i="14"/>
  <c r="BZ395" i="14"/>
  <c r="BY395" i="14"/>
  <c r="BX395" i="14"/>
  <c r="BW395" i="14"/>
  <c r="BV395" i="14"/>
  <c r="BU395" i="14"/>
  <c r="BT395" i="14"/>
  <c r="BS395" i="14"/>
  <c r="BR395" i="14"/>
  <c r="BQ395" i="14"/>
  <c r="BM395" i="14"/>
  <c r="M395" i="14"/>
  <c r="L395" i="14"/>
  <c r="K395" i="14"/>
  <c r="J395" i="14"/>
  <c r="I395" i="14"/>
  <c r="H395" i="14"/>
  <c r="G395" i="14"/>
  <c r="F395" i="14"/>
  <c r="E395" i="14"/>
  <c r="D395" i="14"/>
  <c r="B395" i="14"/>
  <c r="DZ394" i="14"/>
  <c r="DY394" i="14"/>
  <c r="DX394" i="14"/>
  <c r="DW394" i="14"/>
  <c r="DV394" i="14"/>
  <c r="DU394" i="14"/>
  <c r="DT394" i="14"/>
  <c r="DS394" i="14"/>
  <c r="DR394" i="14"/>
  <c r="DQ394" i="14"/>
  <c r="DP394" i="14"/>
  <c r="DO394" i="14"/>
  <c r="DN394" i="14"/>
  <c r="DM394" i="14"/>
  <c r="DL394" i="14"/>
  <c r="DK394" i="14"/>
  <c r="DJ394" i="14"/>
  <c r="DI394" i="14"/>
  <c r="DH394" i="14"/>
  <c r="DG394" i="14"/>
  <c r="DF394" i="14"/>
  <c r="DE394" i="14"/>
  <c r="DD394" i="14"/>
  <c r="DC394" i="14"/>
  <c r="DB394" i="14"/>
  <c r="DA394" i="14"/>
  <c r="CZ394" i="14"/>
  <c r="CY394" i="14"/>
  <c r="CX394" i="14"/>
  <c r="CW394" i="14"/>
  <c r="CV394" i="14"/>
  <c r="CU394" i="14"/>
  <c r="CT394" i="14"/>
  <c r="CS394" i="14"/>
  <c r="CR394" i="14"/>
  <c r="CQ394" i="14"/>
  <c r="CP394" i="14"/>
  <c r="CO394" i="14"/>
  <c r="CN394" i="14"/>
  <c r="CM394" i="14"/>
  <c r="CL394" i="14"/>
  <c r="CK394" i="14"/>
  <c r="CJ394" i="14"/>
  <c r="CI394" i="14"/>
  <c r="CH394" i="14"/>
  <c r="CG394" i="14"/>
  <c r="CF394" i="14"/>
  <c r="CE394" i="14"/>
  <c r="CD394" i="14"/>
  <c r="CC394" i="14"/>
  <c r="CB394" i="14"/>
  <c r="CA394" i="14"/>
  <c r="BZ394" i="14"/>
  <c r="BY394" i="14"/>
  <c r="BX394" i="14"/>
  <c r="BW394" i="14"/>
  <c r="BV394" i="14"/>
  <c r="BU394" i="14"/>
  <c r="BT394" i="14"/>
  <c r="BS394" i="14"/>
  <c r="BR394" i="14"/>
  <c r="BQ394" i="14"/>
  <c r="BM394" i="14"/>
  <c r="L394" i="14"/>
  <c r="K394" i="14"/>
  <c r="J394" i="14"/>
  <c r="I394" i="14"/>
  <c r="H394" i="14"/>
  <c r="G394" i="14"/>
  <c r="F394" i="14"/>
  <c r="E394" i="14"/>
  <c r="D394" i="14"/>
  <c r="B394" i="14"/>
  <c r="DZ393" i="14"/>
  <c r="DY393" i="14"/>
  <c r="DX393" i="14"/>
  <c r="DW393" i="14"/>
  <c r="DV393" i="14"/>
  <c r="DU393" i="14"/>
  <c r="DT393" i="14"/>
  <c r="DS393" i="14"/>
  <c r="DR393" i="14"/>
  <c r="DQ393" i="14"/>
  <c r="DP393" i="14"/>
  <c r="DO393" i="14"/>
  <c r="DN393" i="14"/>
  <c r="DM393" i="14"/>
  <c r="DL393" i="14"/>
  <c r="DK393" i="14"/>
  <c r="DJ393" i="14"/>
  <c r="DI393" i="14"/>
  <c r="DH393" i="14"/>
  <c r="DG393" i="14"/>
  <c r="DF393" i="14"/>
  <c r="DE393" i="14"/>
  <c r="DD393" i="14"/>
  <c r="DC393" i="14"/>
  <c r="DB393" i="14"/>
  <c r="DA393" i="14"/>
  <c r="CZ393" i="14"/>
  <c r="CY393" i="14"/>
  <c r="CX393" i="14"/>
  <c r="CW393" i="14"/>
  <c r="CV393" i="14"/>
  <c r="CU393" i="14"/>
  <c r="CT393" i="14"/>
  <c r="CS393" i="14"/>
  <c r="CR393" i="14"/>
  <c r="CQ393" i="14"/>
  <c r="CP393" i="14"/>
  <c r="CO393" i="14"/>
  <c r="CN393" i="14"/>
  <c r="CM393" i="14"/>
  <c r="CL393" i="14"/>
  <c r="CK393" i="14"/>
  <c r="CJ393" i="14"/>
  <c r="CI393" i="14"/>
  <c r="CH393" i="14"/>
  <c r="CG393" i="14"/>
  <c r="CF393" i="14"/>
  <c r="CE393" i="14"/>
  <c r="CD393" i="14"/>
  <c r="CC393" i="14"/>
  <c r="CB393" i="14"/>
  <c r="CA393" i="14"/>
  <c r="BZ393" i="14"/>
  <c r="BY393" i="14"/>
  <c r="BX393" i="14"/>
  <c r="BW393" i="14"/>
  <c r="BV393" i="14"/>
  <c r="BU393" i="14"/>
  <c r="BT393" i="14"/>
  <c r="BS393" i="14"/>
  <c r="BR393" i="14"/>
  <c r="BQ393" i="14"/>
  <c r="BM393" i="14"/>
  <c r="K393" i="14"/>
  <c r="J393" i="14"/>
  <c r="I393" i="14"/>
  <c r="H393" i="14"/>
  <c r="G393" i="14"/>
  <c r="F393" i="14"/>
  <c r="E393" i="14"/>
  <c r="D393" i="14"/>
  <c r="B393" i="14"/>
  <c r="DZ392" i="14"/>
  <c r="DY392" i="14"/>
  <c r="DX392" i="14"/>
  <c r="DW392" i="14"/>
  <c r="DV392" i="14"/>
  <c r="DU392" i="14"/>
  <c r="DT392" i="14"/>
  <c r="DS392" i="14"/>
  <c r="DR392" i="14"/>
  <c r="DQ392" i="14"/>
  <c r="DP392" i="14"/>
  <c r="DO392" i="14"/>
  <c r="DN392" i="14"/>
  <c r="DM392" i="14"/>
  <c r="DL392" i="14"/>
  <c r="DK392" i="14"/>
  <c r="DJ392" i="14"/>
  <c r="DI392" i="14"/>
  <c r="DH392" i="14"/>
  <c r="DG392" i="14"/>
  <c r="DF392" i="14"/>
  <c r="DE392" i="14"/>
  <c r="DD392" i="14"/>
  <c r="DC392" i="14"/>
  <c r="DB392" i="14"/>
  <c r="DA392" i="14"/>
  <c r="CZ392" i="14"/>
  <c r="CY392" i="14"/>
  <c r="CX392" i="14"/>
  <c r="CW392" i="14"/>
  <c r="CV392" i="14"/>
  <c r="CU392" i="14"/>
  <c r="CT392" i="14"/>
  <c r="CS392" i="14"/>
  <c r="CR392" i="14"/>
  <c r="CQ392" i="14"/>
  <c r="CP392" i="14"/>
  <c r="CO392" i="14"/>
  <c r="CN392" i="14"/>
  <c r="CM392" i="14"/>
  <c r="CL392" i="14"/>
  <c r="CK392" i="14"/>
  <c r="CJ392" i="14"/>
  <c r="CI392" i="14"/>
  <c r="CH392" i="14"/>
  <c r="CG392" i="14"/>
  <c r="CF392" i="14"/>
  <c r="CE392" i="14"/>
  <c r="CD392" i="14"/>
  <c r="CC392" i="14"/>
  <c r="CB392" i="14"/>
  <c r="CA392" i="14"/>
  <c r="BZ392" i="14"/>
  <c r="BY392" i="14"/>
  <c r="BX392" i="14"/>
  <c r="BW392" i="14"/>
  <c r="BV392" i="14"/>
  <c r="BU392" i="14"/>
  <c r="BT392" i="14"/>
  <c r="BS392" i="14"/>
  <c r="BR392" i="14"/>
  <c r="BQ392" i="14"/>
  <c r="BM392" i="14"/>
  <c r="J392" i="14"/>
  <c r="I392" i="14"/>
  <c r="H392" i="14"/>
  <c r="G392" i="14"/>
  <c r="F392" i="14"/>
  <c r="E392" i="14"/>
  <c r="D392" i="14"/>
  <c r="B392" i="14"/>
  <c r="DZ391" i="14"/>
  <c r="DY391" i="14"/>
  <c r="DX391" i="14"/>
  <c r="DW391" i="14"/>
  <c r="DV391" i="14"/>
  <c r="DU391" i="14"/>
  <c r="DT391" i="14"/>
  <c r="DS391" i="14"/>
  <c r="DR391" i="14"/>
  <c r="DQ391" i="14"/>
  <c r="DP391" i="14"/>
  <c r="DO391" i="14"/>
  <c r="DN391" i="14"/>
  <c r="DM391" i="14"/>
  <c r="DL391" i="14"/>
  <c r="DK391" i="14"/>
  <c r="DJ391" i="14"/>
  <c r="DI391" i="14"/>
  <c r="DH391" i="14"/>
  <c r="DG391" i="14"/>
  <c r="DF391" i="14"/>
  <c r="DE391" i="14"/>
  <c r="DD391" i="14"/>
  <c r="DC391" i="14"/>
  <c r="DB391" i="14"/>
  <c r="DA391" i="14"/>
  <c r="CZ391" i="14"/>
  <c r="CY391" i="14"/>
  <c r="CX391" i="14"/>
  <c r="CW391" i="14"/>
  <c r="CV391" i="14"/>
  <c r="CU391" i="14"/>
  <c r="CT391" i="14"/>
  <c r="CS391" i="14"/>
  <c r="CR391" i="14"/>
  <c r="CQ391" i="14"/>
  <c r="CP391" i="14"/>
  <c r="CO391" i="14"/>
  <c r="CN391" i="14"/>
  <c r="CM391" i="14"/>
  <c r="CL391" i="14"/>
  <c r="CK391" i="14"/>
  <c r="CJ391" i="14"/>
  <c r="CI391" i="14"/>
  <c r="CH391" i="14"/>
  <c r="CG391" i="14"/>
  <c r="CF391" i="14"/>
  <c r="CE391" i="14"/>
  <c r="CD391" i="14"/>
  <c r="CC391" i="14"/>
  <c r="CB391" i="14"/>
  <c r="CA391" i="14"/>
  <c r="BZ391" i="14"/>
  <c r="BY391" i="14"/>
  <c r="BX391" i="14"/>
  <c r="BW391" i="14"/>
  <c r="BV391" i="14"/>
  <c r="BU391" i="14"/>
  <c r="BT391" i="14"/>
  <c r="BS391" i="14"/>
  <c r="BR391" i="14"/>
  <c r="BQ391" i="14"/>
  <c r="BM391" i="14"/>
  <c r="I391" i="14"/>
  <c r="H391" i="14"/>
  <c r="G391" i="14"/>
  <c r="F391" i="14"/>
  <c r="E391" i="14"/>
  <c r="D391" i="14"/>
  <c r="B391" i="14"/>
  <c r="DZ390" i="14"/>
  <c r="DY390" i="14"/>
  <c r="DX390" i="14"/>
  <c r="DW390" i="14"/>
  <c r="DV390" i="14"/>
  <c r="DU390" i="14"/>
  <c r="DT390" i="14"/>
  <c r="DS390" i="14"/>
  <c r="DR390" i="14"/>
  <c r="DQ390" i="14"/>
  <c r="DP390" i="14"/>
  <c r="DO390" i="14"/>
  <c r="DN390" i="14"/>
  <c r="DM390" i="14"/>
  <c r="DL390" i="14"/>
  <c r="DK390" i="14"/>
  <c r="DJ390" i="14"/>
  <c r="DI390" i="14"/>
  <c r="DH390" i="14"/>
  <c r="DG390" i="14"/>
  <c r="DF390" i="14"/>
  <c r="DE390" i="14"/>
  <c r="DD390" i="14"/>
  <c r="DC390" i="14"/>
  <c r="DB390" i="14"/>
  <c r="DA390" i="14"/>
  <c r="CZ390" i="14"/>
  <c r="CY390" i="14"/>
  <c r="CX390" i="14"/>
  <c r="CW390" i="14"/>
  <c r="CV390" i="14"/>
  <c r="CU390" i="14"/>
  <c r="CT390" i="14"/>
  <c r="CS390" i="14"/>
  <c r="CR390" i="14"/>
  <c r="CQ390" i="14"/>
  <c r="CP390" i="14"/>
  <c r="CO390" i="14"/>
  <c r="CN390" i="14"/>
  <c r="CM390" i="14"/>
  <c r="CL390" i="14"/>
  <c r="CK390" i="14"/>
  <c r="CJ390" i="14"/>
  <c r="CI390" i="14"/>
  <c r="CH390" i="14"/>
  <c r="CG390" i="14"/>
  <c r="CF390" i="14"/>
  <c r="CE390" i="14"/>
  <c r="CD390" i="14"/>
  <c r="CC390" i="14"/>
  <c r="CB390" i="14"/>
  <c r="CA390" i="14"/>
  <c r="BZ390" i="14"/>
  <c r="BY390" i="14"/>
  <c r="BX390" i="14"/>
  <c r="BW390" i="14"/>
  <c r="BV390" i="14"/>
  <c r="BU390" i="14"/>
  <c r="BT390" i="14"/>
  <c r="BS390" i="14"/>
  <c r="BR390" i="14"/>
  <c r="BQ390" i="14"/>
  <c r="BM390" i="14"/>
  <c r="H390" i="14"/>
  <c r="G390" i="14"/>
  <c r="F390" i="14"/>
  <c r="E390" i="14"/>
  <c r="D390" i="14"/>
  <c r="B390" i="14"/>
  <c r="DZ389" i="14"/>
  <c r="DY389" i="14"/>
  <c r="DX389" i="14"/>
  <c r="DW389" i="14"/>
  <c r="DV389" i="14"/>
  <c r="DU389" i="14"/>
  <c r="DT389" i="14"/>
  <c r="DS389" i="14"/>
  <c r="DR389" i="14"/>
  <c r="DQ389" i="14"/>
  <c r="DP389" i="14"/>
  <c r="DO389" i="14"/>
  <c r="DN389" i="14"/>
  <c r="DM389" i="14"/>
  <c r="DL389" i="14"/>
  <c r="DK389" i="14"/>
  <c r="DJ389" i="14"/>
  <c r="DI389" i="14"/>
  <c r="DH389" i="14"/>
  <c r="DG389" i="14"/>
  <c r="DF389" i="14"/>
  <c r="DE389" i="14"/>
  <c r="DD389" i="14"/>
  <c r="DC389" i="14"/>
  <c r="DB389" i="14"/>
  <c r="DA389" i="14"/>
  <c r="CZ389" i="14"/>
  <c r="CY389" i="14"/>
  <c r="CX389" i="14"/>
  <c r="CW389" i="14"/>
  <c r="CV389" i="14"/>
  <c r="CU389" i="14"/>
  <c r="CT389" i="14"/>
  <c r="CS389" i="14"/>
  <c r="CR389" i="14"/>
  <c r="CQ389" i="14"/>
  <c r="CP389" i="14"/>
  <c r="CO389" i="14"/>
  <c r="CN389" i="14"/>
  <c r="CM389" i="14"/>
  <c r="CL389" i="14"/>
  <c r="CK389" i="14"/>
  <c r="CJ389" i="14"/>
  <c r="CI389" i="14"/>
  <c r="CH389" i="14"/>
  <c r="CG389" i="14"/>
  <c r="CF389" i="14"/>
  <c r="CE389" i="14"/>
  <c r="CD389" i="14"/>
  <c r="CC389" i="14"/>
  <c r="CB389" i="14"/>
  <c r="CA389" i="14"/>
  <c r="BZ389" i="14"/>
  <c r="BY389" i="14"/>
  <c r="BX389" i="14"/>
  <c r="BW389" i="14"/>
  <c r="BV389" i="14"/>
  <c r="BU389" i="14"/>
  <c r="BT389" i="14"/>
  <c r="BS389" i="14"/>
  <c r="BR389" i="14"/>
  <c r="BQ389" i="14"/>
  <c r="BM389" i="14"/>
  <c r="G389" i="14"/>
  <c r="F389" i="14"/>
  <c r="E389" i="14"/>
  <c r="D389" i="14"/>
  <c r="B389" i="14"/>
  <c r="DZ388" i="14"/>
  <c r="DY388" i="14"/>
  <c r="DX388" i="14"/>
  <c r="DW388" i="14"/>
  <c r="DV388" i="14"/>
  <c r="DU388" i="14"/>
  <c r="DT388" i="14"/>
  <c r="DS388" i="14"/>
  <c r="DR388" i="14"/>
  <c r="DQ388" i="14"/>
  <c r="DP388" i="14"/>
  <c r="DO388" i="14"/>
  <c r="DN388" i="14"/>
  <c r="DM388" i="14"/>
  <c r="DL388" i="14"/>
  <c r="DK388" i="14"/>
  <c r="DJ388" i="14"/>
  <c r="DI388" i="14"/>
  <c r="DH388" i="14"/>
  <c r="DG388" i="14"/>
  <c r="DF388" i="14"/>
  <c r="DE388" i="14"/>
  <c r="DD388" i="14"/>
  <c r="DC388" i="14"/>
  <c r="DB388" i="14"/>
  <c r="DA388" i="14"/>
  <c r="CZ388" i="14"/>
  <c r="CY388" i="14"/>
  <c r="CX388" i="14"/>
  <c r="CW388" i="14"/>
  <c r="CV388" i="14"/>
  <c r="CU388" i="14"/>
  <c r="CT388" i="14"/>
  <c r="CS388" i="14"/>
  <c r="CR388" i="14"/>
  <c r="CQ388" i="14"/>
  <c r="CP388" i="14"/>
  <c r="CO388" i="14"/>
  <c r="CN388" i="14"/>
  <c r="CM388" i="14"/>
  <c r="CL388" i="14"/>
  <c r="CK388" i="14"/>
  <c r="CJ388" i="14"/>
  <c r="CI388" i="14"/>
  <c r="CH388" i="14"/>
  <c r="CG388" i="14"/>
  <c r="CF388" i="14"/>
  <c r="CE388" i="14"/>
  <c r="CD388" i="14"/>
  <c r="CC388" i="14"/>
  <c r="CB388" i="14"/>
  <c r="CA388" i="14"/>
  <c r="BZ388" i="14"/>
  <c r="BY388" i="14"/>
  <c r="BX388" i="14"/>
  <c r="BW388" i="14"/>
  <c r="BV388" i="14"/>
  <c r="BU388" i="14"/>
  <c r="BT388" i="14"/>
  <c r="BS388" i="14"/>
  <c r="BR388" i="14"/>
  <c r="BQ388" i="14"/>
  <c r="BM388" i="14"/>
  <c r="F388" i="14"/>
  <c r="E388" i="14"/>
  <c r="D388" i="14"/>
  <c r="B388" i="14"/>
  <c r="DZ387" i="14"/>
  <c r="DY387" i="14"/>
  <c r="DX387" i="14"/>
  <c r="DW387" i="14"/>
  <c r="DV387" i="14"/>
  <c r="DU387" i="14"/>
  <c r="DT387" i="14"/>
  <c r="DS387" i="14"/>
  <c r="DR387" i="14"/>
  <c r="DQ387" i="14"/>
  <c r="DP387" i="14"/>
  <c r="DO387" i="14"/>
  <c r="DN387" i="14"/>
  <c r="DM387" i="14"/>
  <c r="DL387" i="14"/>
  <c r="DK387" i="14"/>
  <c r="DJ387" i="14"/>
  <c r="DI387" i="14"/>
  <c r="DH387" i="14"/>
  <c r="DG387" i="14"/>
  <c r="DF387" i="14"/>
  <c r="DE387" i="14"/>
  <c r="DD387" i="14"/>
  <c r="DC387" i="14"/>
  <c r="DB387" i="14"/>
  <c r="DA387" i="14"/>
  <c r="CZ387" i="14"/>
  <c r="CY387" i="14"/>
  <c r="CX387" i="14"/>
  <c r="CW387" i="14"/>
  <c r="CV387" i="14"/>
  <c r="CU387" i="14"/>
  <c r="CT387" i="14"/>
  <c r="CS387" i="14"/>
  <c r="CR387" i="14"/>
  <c r="CQ387" i="14"/>
  <c r="CP387" i="14"/>
  <c r="CO387" i="14"/>
  <c r="CN387" i="14"/>
  <c r="CM387" i="14"/>
  <c r="CL387" i="14"/>
  <c r="CK387" i="14"/>
  <c r="CJ387" i="14"/>
  <c r="CI387" i="14"/>
  <c r="CH387" i="14"/>
  <c r="CG387" i="14"/>
  <c r="CF387" i="14"/>
  <c r="CE387" i="14"/>
  <c r="CD387" i="14"/>
  <c r="CC387" i="14"/>
  <c r="CB387" i="14"/>
  <c r="CA387" i="14"/>
  <c r="BZ387" i="14"/>
  <c r="BY387" i="14"/>
  <c r="BX387" i="14"/>
  <c r="BW387" i="14"/>
  <c r="BV387" i="14"/>
  <c r="BU387" i="14"/>
  <c r="BT387" i="14"/>
  <c r="BS387" i="14"/>
  <c r="BR387" i="14"/>
  <c r="BQ387" i="14"/>
  <c r="BM387" i="14"/>
  <c r="E387" i="14"/>
  <c r="D387" i="14"/>
  <c r="B387" i="14"/>
  <c r="DZ386" i="14"/>
  <c r="DY386" i="14"/>
  <c r="DX386" i="14"/>
  <c r="DW386" i="14"/>
  <c r="DV386" i="14"/>
  <c r="DU386" i="14"/>
  <c r="DT386" i="14"/>
  <c r="DS386" i="14"/>
  <c r="DR386" i="14"/>
  <c r="DQ386" i="14"/>
  <c r="DP386" i="14"/>
  <c r="DO386" i="14"/>
  <c r="DN386" i="14"/>
  <c r="DM386" i="14"/>
  <c r="DL386" i="14"/>
  <c r="DK386" i="14"/>
  <c r="DJ386" i="14"/>
  <c r="DI386" i="14"/>
  <c r="DH386" i="14"/>
  <c r="DG386" i="14"/>
  <c r="DF386" i="14"/>
  <c r="DE386" i="14"/>
  <c r="DD386" i="14"/>
  <c r="DC386" i="14"/>
  <c r="DB386" i="14"/>
  <c r="DA386" i="14"/>
  <c r="CZ386" i="14"/>
  <c r="CY386" i="14"/>
  <c r="CX386" i="14"/>
  <c r="CW386" i="14"/>
  <c r="CV386" i="14"/>
  <c r="CU386" i="14"/>
  <c r="CT386" i="14"/>
  <c r="CS386" i="14"/>
  <c r="CR386" i="14"/>
  <c r="CQ386" i="14"/>
  <c r="CP386" i="14"/>
  <c r="CO386" i="14"/>
  <c r="CN386" i="14"/>
  <c r="CM386" i="14"/>
  <c r="CL386" i="14"/>
  <c r="CK386" i="14"/>
  <c r="CJ386" i="14"/>
  <c r="CI386" i="14"/>
  <c r="CH386" i="14"/>
  <c r="CG386" i="14"/>
  <c r="CF386" i="14"/>
  <c r="CE386" i="14"/>
  <c r="CD386" i="14"/>
  <c r="CC386" i="14"/>
  <c r="CB386" i="14"/>
  <c r="CA386" i="14"/>
  <c r="BZ386" i="14"/>
  <c r="BY386" i="14"/>
  <c r="BX386" i="14"/>
  <c r="BW386" i="14"/>
  <c r="BV386" i="14"/>
  <c r="BU386" i="14"/>
  <c r="BT386" i="14"/>
  <c r="BS386" i="14"/>
  <c r="BR386" i="14"/>
  <c r="BQ386" i="14"/>
  <c r="BM386" i="14"/>
  <c r="D386" i="14"/>
  <c r="B386" i="14"/>
  <c r="DZ382" i="14"/>
  <c r="DY382" i="14"/>
  <c r="DX382" i="14"/>
  <c r="DW382" i="14"/>
  <c r="DV382" i="14"/>
  <c r="DU382" i="14"/>
  <c r="DT382" i="14"/>
  <c r="DS382" i="14"/>
  <c r="DR382" i="14"/>
  <c r="DQ382" i="14"/>
  <c r="DP382" i="14"/>
  <c r="DO382" i="14"/>
  <c r="DN382" i="14"/>
  <c r="DM382" i="14"/>
  <c r="DL382" i="14"/>
  <c r="DK382" i="14"/>
  <c r="DJ382" i="14"/>
  <c r="DI382" i="14"/>
  <c r="DH382" i="14"/>
  <c r="DG382" i="14"/>
  <c r="DF382" i="14"/>
  <c r="DE382" i="14"/>
  <c r="DD382" i="14"/>
  <c r="DC382" i="14"/>
  <c r="DB382" i="14"/>
  <c r="DA382" i="14"/>
  <c r="CZ382" i="14"/>
  <c r="CY382" i="14"/>
  <c r="CX382" i="14"/>
  <c r="CW382" i="14"/>
  <c r="CV382" i="14"/>
  <c r="CU382" i="14"/>
  <c r="CT382" i="14"/>
  <c r="CS382" i="14"/>
  <c r="CR382" i="14"/>
  <c r="CQ382" i="14"/>
  <c r="CP382" i="14"/>
  <c r="CO382" i="14"/>
  <c r="CN382" i="14"/>
  <c r="CM382" i="14"/>
  <c r="CL382" i="14"/>
  <c r="CK382" i="14"/>
  <c r="CJ382" i="14"/>
  <c r="CI382" i="14"/>
  <c r="CH382" i="14"/>
  <c r="CG382" i="14"/>
  <c r="CF382" i="14"/>
  <c r="CE382" i="14"/>
  <c r="CD382" i="14"/>
  <c r="CC382" i="14"/>
  <c r="CB382" i="14"/>
  <c r="CA382" i="14"/>
  <c r="BZ382" i="14"/>
  <c r="BY382" i="14"/>
  <c r="BX382" i="14"/>
  <c r="BW382" i="14"/>
  <c r="BV382" i="14"/>
  <c r="BU382" i="14"/>
  <c r="BT382" i="14"/>
  <c r="BS382" i="14"/>
  <c r="BR382" i="14"/>
  <c r="BQ382" i="14"/>
  <c r="BM382" i="14"/>
  <c r="BL382" i="14"/>
  <c r="BK382" i="14"/>
  <c r="BJ382" i="14"/>
  <c r="BI382" i="14"/>
  <c r="BH382" i="14"/>
  <c r="BG382" i="14"/>
  <c r="BF382" i="14"/>
  <c r="BE382" i="14"/>
  <c r="BD382" i="14"/>
  <c r="BC382" i="14"/>
  <c r="BB382" i="14"/>
  <c r="BA382" i="14"/>
  <c r="AZ382" i="14"/>
  <c r="AY382" i="14"/>
  <c r="AX382" i="14"/>
  <c r="AW382" i="14"/>
  <c r="AV382" i="14"/>
  <c r="AU382" i="14"/>
  <c r="AT382" i="14"/>
  <c r="AS382" i="14"/>
  <c r="AR382" i="14"/>
  <c r="DZ381" i="14"/>
  <c r="DY381" i="14"/>
  <c r="DX381" i="14"/>
  <c r="DW381" i="14"/>
  <c r="DV381" i="14"/>
  <c r="DU381" i="14"/>
  <c r="DT381" i="14"/>
  <c r="DS381" i="14"/>
  <c r="DR381" i="14"/>
  <c r="DQ381" i="14"/>
  <c r="DP381" i="14"/>
  <c r="DO381" i="14"/>
  <c r="DN381" i="14"/>
  <c r="DM381" i="14"/>
  <c r="DL381" i="14"/>
  <c r="DK381" i="14"/>
  <c r="DJ381" i="14"/>
  <c r="DI381" i="14"/>
  <c r="DH381" i="14"/>
  <c r="DG381" i="14"/>
  <c r="DF381" i="14"/>
  <c r="DE381" i="14"/>
  <c r="DD381" i="14"/>
  <c r="DC381" i="14"/>
  <c r="DB381" i="14"/>
  <c r="DA381" i="14"/>
  <c r="CZ381" i="14"/>
  <c r="CY381" i="14"/>
  <c r="CX381" i="14"/>
  <c r="CW381" i="14"/>
  <c r="CV381" i="14"/>
  <c r="CU381" i="14"/>
  <c r="CT381" i="14"/>
  <c r="CS381" i="14"/>
  <c r="CR381" i="14"/>
  <c r="CQ381" i="14"/>
  <c r="CP381" i="14"/>
  <c r="CO381" i="14"/>
  <c r="CN381" i="14"/>
  <c r="CM381" i="14"/>
  <c r="CL381" i="14"/>
  <c r="CK381" i="14"/>
  <c r="CJ381" i="14"/>
  <c r="CI381" i="14"/>
  <c r="CH381" i="14"/>
  <c r="CG381" i="14"/>
  <c r="CF381" i="14"/>
  <c r="CE381" i="14"/>
  <c r="CD381" i="14"/>
  <c r="CC381" i="14"/>
  <c r="CB381" i="14"/>
  <c r="CA381" i="14"/>
  <c r="BZ381" i="14"/>
  <c r="BY381" i="14"/>
  <c r="BX381" i="14"/>
  <c r="BW381" i="14"/>
  <c r="BV381" i="14"/>
  <c r="BU381" i="14"/>
  <c r="BT381" i="14"/>
  <c r="BS381" i="14"/>
  <c r="BR381" i="14"/>
  <c r="BQ381" i="14"/>
  <c r="BM381" i="14"/>
  <c r="BK381" i="14"/>
  <c r="BJ381" i="14"/>
  <c r="BI381" i="14"/>
  <c r="BH381" i="14"/>
  <c r="BG381" i="14"/>
  <c r="BF381" i="14"/>
  <c r="BE381" i="14"/>
  <c r="BD381" i="14"/>
  <c r="BC381" i="14"/>
  <c r="BB381" i="14"/>
  <c r="BA381" i="14"/>
  <c r="AZ381" i="14"/>
  <c r="AY381" i="14"/>
  <c r="AX381" i="14"/>
  <c r="AW381" i="14"/>
  <c r="AV381" i="14"/>
  <c r="AU381" i="14"/>
  <c r="AT381" i="14"/>
  <c r="AS381" i="14"/>
  <c r="AR381" i="14"/>
  <c r="AQ381" i="14"/>
  <c r="DZ380" i="14"/>
  <c r="DY380" i="14"/>
  <c r="DX380" i="14"/>
  <c r="DW380" i="14"/>
  <c r="DV380" i="14"/>
  <c r="DU380" i="14"/>
  <c r="DT380" i="14"/>
  <c r="DS380" i="14"/>
  <c r="DR380" i="14"/>
  <c r="DQ380" i="14"/>
  <c r="DP380" i="14"/>
  <c r="DO380" i="14"/>
  <c r="DN380" i="14"/>
  <c r="DM380" i="14"/>
  <c r="DL380" i="14"/>
  <c r="DK380" i="14"/>
  <c r="DJ380" i="14"/>
  <c r="DI380" i="14"/>
  <c r="DH380" i="14"/>
  <c r="DG380" i="14"/>
  <c r="DF380" i="14"/>
  <c r="DE380" i="14"/>
  <c r="DD380" i="14"/>
  <c r="DC380" i="14"/>
  <c r="DB380" i="14"/>
  <c r="DA380" i="14"/>
  <c r="CZ380" i="14"/>
  <c r="CY380" i="14"/>
  <c r="CX380" i="14"/>
  <c r="CW380" i="14"/>
  <c r="CV380" i="14"/>
  <c r="CU380" i="14"/>
  <c r="CT380" i="14"/>
  <c r="CS380" i="14"/>
  <c r="CR380" i="14"/>
  <c r="CQ380" i="14"/>
  <c r="CP380" i="14"/>
  <c r="CO380" i="14"/>
  <c r="CN380" i="14"/>
  <c r="CM380" i="14"/>
  <c r="CL380" i="14"/>
  <c r="CK380" i="14"/>
  <c r="CJ380" i="14"/>
  <c r="CI380" i="14"/>
  <c r="CH380" i="14"/>
  <c r="CG380" i="14"/>
  <c r="CF380" i="14"/>
  <c r="CE380" i="14"/>
  <c r="CD380" i="14"/>
  <c r="CC380" i="14"/>
  <c r="CB380" i="14"/>
  <c r="CA380" i="14"/>
  <c r="BZ380" i="14"/>
  <c r="BY380" i="14"/>
  <c r="BX380" i="14"/>
  <c r="BW380" i="14"/>
  <c r="BV380" i="14"/>
  <c r="BU380" i="14"/>
  <c r="BT380" i="14"/>
  <c r="BS380" i="14"/>
  <c r="BR380" i="14"/>
  <c r="BQ380" i="14"/>
  <c r="BM380" i="14"/>
  <c r="BJ380" i="14"/>
  <c r="BI380" i="14"/>
  <c r="BH380" i="14"/>
  <c r="BG380" i="14"/>
  <c r="BF380" i="14"/>
  <c r="BE380" i="14"/>
  <c r="BD380" i="14"/>
  <c r="BC380" i="14"/>
  <c r="BB380" i="14"/>
  <c r="BA380" i="14"/>
  <c r="AZ380" i="14"/>
  <c r="AY380" i="14"/>
  <c r="AX380" i="14"/>
  <c r="AW380" i="14"/>
  <c r="AV380" i="14"/>
  <c r="AU380" i="14"/>
  <c r="AT380" i="14"/>
  <c r="AS380" i="14"/>
  <c r="AR380" i="14"/>
  <c r="AQ380" i="14"/>
  <c r="AP380" i="14"/>
  <c r="DZ379" i="14"/>
  <c r="DY379" i="14"/>
  <c r="DX379" i="14"/>
  <c r="DW379" i="14"/>
  <c r="DV379" i="14"/>
  <c r="DU379" i="14"/>
  <c r="DT379" i="14"/>
  <c r="DS379" i="14"/>
  <c r="DR379" i="14"/>
  <c r="DQ379" i="14"/>
  <c r="DP379" i="14"/>
  <c r="DO379" i="14"/>
  <c r="DN379" i="14"/>
  <c r="DM379" i="14"/>
  <c r="DL379" i="14"/>
  <c r="DK379" i="14"/>
  <c r="DJ379" i="14"/>
  <c r="DI379" i="14"/>
  <c r="DH379" i="14"/>
  <c r="DG379" i="14"/>
  <c r="DF379" i="14"/>
  <c r="DE379" i="14"/>
  <c r="DD379" i="14"/>
  <c r="DC379" i="14"/>
  <c r="DB379" i="14"/>
  <c r="DA379" i="14"/>
  <c r="CZ379" i="14"/>
  <c r="CY379" i="14"/>
  <c r="CX379" i="14"/>
  <c r="CW379" i="14"/>
  <c r="CV379" i="14"/>
  <c r="CU379" i="14"/>
  <c r="CT379" i="14"/>
  <c r="CS379" i="14"/>
  <c r="CR379" i="14"/>
  <c r="CQ379" i="14"/>
  <c r="CP379" i="14"/>
  <c r="CO379" i="14"/>
  <c r="CN379" i="14"/>
  <c r="CM379" i="14"/>
  <c r="CL379" i="14"/>
  <c r="CK379" i="14"/>
  <c r="CJ379" i="14"/>
  <c r="CI379" i="14"/>
  <c r="CH379" i="14"/>
  <c r="CG379" i="14"/>
  <c r="CF379" i="14"/>
  <c r="CE379" i="14"/>
  <c r="CD379" i="14"/>
  <c r="CC379" i="14"/>
  <c r="CB379" i="14"/>
  <c r="CA379" i="14"/>
  <c r="BZ379" i="14"/>
  <c r="BY379" i="14"/>
  <c r="BX379" i="14"/>
  <c r="BW379" i="14"/>
  <c r="BV379" i="14"/>
  <c r="BU379" i="14"/>
  <c r="BT379" i="14"/>
  <c r="BS379" i="14"/>
  <c r="BR379" i="14"/>
  <c r="BQ379" i="14"/>
  <c r="BM379" i="14"/>
  <c r="BI379" i="14"/>
  <c r="BH379" i="14"/>
  <c r="BG379" i="14"/>
  <c r="BF379" i="14"/>
  <c r="BE379" i="14"/>
  <c r="BD379" i="14"/>
  <c r="BC379" i="14"/>
  <c r="BB379" i="14"/>
  <c r="BA379" i="14"/>
  <c r="AZ379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DZ378" i="14"/>
  <c r="DY378" i="14"/>
  <c r="DX378" i="14"/>
  <c r="DW378" i="14"/>
  <c r="DV378" i="14"/>
  <c r="DU378" i="14"/>
  <c r="DT378" i="14"/>
  <c r="DS378" i="14"/>
  <c r="DR378" i="14"/>
  <c r="DQ378" i="14"/>
  <c r="DP378" i="14"/>
  <c r="DO378" i="14"/>
  <c r="DN378" i="14"/>
  <c r="DM378" i="14"/>
  <c r="DL378" i="14"/>
  <c r="DK378" i="14"/>
  <c r="DJ378" i="14"/>
  <c r="DI378" i="14"/>
  <c r="DH378" i="14"/>
  <c r="DG378" i="14"/>
  <c r="DF378" i="14"/>
  <c r="DE378" i="14"/>
  <c r="DD378" i="14"/>
  <c r="DC378" i="14"/>
  <c r="DB378" i="14"/>
  <c r="DA378" i="14"/>
  <c r="CZ378" i="14"/>
  <c r="CY378" i="14"/>
  <c r="CX378" i="14"/>
  <c r="CW378" i="14"/>
  <c r="CV378" i="14"/>
  <c r="CU378" i="14"/>
  <c r="CT378" i="14"/>
  <c r="CS378" i="14"/>
  <c r="CR378" i="14"/>
  <c r="CQ378" i="14"/>
  <c r="CP378" i="14"/>
  <c r="CO378" i="14"/>
  <c r="CN378" i="14"/>
  <c r="CM378" i="14"/>
  <c r="CL378" i="14"/>
  <c r="CK378" i="14"/>
  <c r="CJ378" i="14"/>
  <c r="CI378" i="14"/>
  <c r="CH378" i="14"/>
  <c r="CG378" i="14"/>
  <c r="CF378" i="14"/>
  <c r="CE378" i="14"/>
  <c r="CD378" i="14"/>
  <c r="CC378" i="14"/>
  <c r="CB378" i="14"/>
  <c r="CA378" i="14"/>
  <c r="BZ378" i="14"/>
  <c r="BY378" i="14"/>
  <c r="BX378" i="14"/>
  <c r="BW378" i="14"/>
  <c r="BV378" i="14"/>
  <c r="BU378" i="14"/>
  <c r="BT378" i="14"/>
  <c r="BS378" i="14"/>
  <c r="BR378" i="14"/>
  <c r="BQ378" i="14"/>
  <c r="BM378" i="14"/>
  <c r="BH378" i="14"/>
  <c r="BG378" i="14"/>
  <c r="BF378" i="14"/>
  <c r="BE378" i="14"/>
  <c r="BD378" i="14"/>
  <c r="BC378" i="14"/>
  <c r="BB378" i="14"/>
  <c r="BA378" i="14"/>
  <c r="AZ378" i="14"/>
  <c r="AY378" i="14"/>
  <c r="AX378" i="14"/>
  <c r="AW378" i="14"/>
  <c r="AV378" i="14"/>
  <c r="AU378" i="14"/>
  <c r="AT378" i="14"/>
  <c r="AS378" i="14"/>
  <c r="AR378" i="14"/>
  <c r="AQ378" i="14"/>
  <c r="AP378" i="14"/>
  <c r="AO378" i="14"/>
  <c r="AN378" i="14"/>
  <c r="DZ377" i="14"/>
  <c r="DY377" i="14"/>
  <c r="DX377" i="14"/>
  <c r="DW377" i="14"/>
  <c r="DV377" i="14"/>
  <c r="DU377" i="14"/>
  <c r="DT377" i="14"/>
  <c r="DS377" i="14"/>
  <c r="DR377" i="14"/>
  <c r="DQ377" i="14"/>
  <c r="DP377" i="14"/>
  <c r="DO377" i="14"/>
  <c r="DN377" i="14"/>
  <c r="DM377" i="14"/>
  <c r="DL377" i="14"/>
  <c r="DK377" i="14"/>
  <c r="DJ377" i="14"/>
  <c r="DI377" i="14"/>
  <c r="DH377" i="14"/>
  <c r="DG377" i="14"/>
  <c r="DF377" i="14"/>
  <c r="DE377" i="14"/>
  <c r="DD377" i="14"/>
  <c r="DC377" i="14"/>
  <c r="DB377" i="14"/>
  <c r="DA377" i="14"/>
  <c r="CZ377" i="14"/>
  <c r="CY377" i="14"/>
  <c r="CX377" i="14"/>
  <c r="CW377" i="14"/>
  <c r="CV377" i="14"/>
  <c r="CU377" i="14"/>
  <c r="CT377" i="14"/>
  <c r="CS377" i="14"/>
  <c r="CR377" i="14"/>
  <c r="CQ377" i="14"/>
  <c r="CP377" i="14"/>
  <c r="CO377" i="14"/>
  <c r="CN377" i="14"/>
  <c r="CM377" i="14"/>
  <c r="CL377" i="14"/>
  <c r="CK377" i="14"/>
  <c r="CJ377" i="14"/>
  <c r="CI377" i="14"/>
  <c r="CH377" i="14"/>
  <c r="CG377" i="14"/>
  <c r="CF377" i="14"/>
  <c r="CE377" i="14"/>
  <c r="CD377" i="14"/>
  <c r="CC377" i="14"/>
  <c r="CB377" i="14"/>
  <c r="CA377" i="14"/>
  <c r="BZ377" i="14"/>
  <c r="BY377" i="14"/>
  <c r="BX377" i="14"/>
  <c r="BW377" i="14"/>
  <c r="BV377" i="14"/>
  <c r="BU377" i="14"/>
  <c r="BT377" i="14"/>
  <c r="BS377" i="14"/>
  <c r="BR377" i="14"/>
  <c r="BQ377" i="14"/>
  <c r="BM377" i="14"/>
  <c r="BG377" i="14"/>
  <c r="BF377" i="14"/>
  <c r="BE377" i="14"/>
  <c r="BD377" i="14"/>
  <c r="BC377" i="14"/>
  <c r="BB377" i="14"/>
  <c r="BA377" i="14"/>
  <c r="AZ377" i="14"/>
  <c r="AY377" i="14"/>
  <c r="AX377" i="14"/>
  <c r="AW377" i="14"/>
  <c r="AV377" i="14"/>
  <c r="AU377" i="14"/>
  <c r="AT377" i="14"/>
  <c r="AS377" i="14"/>
  <c r="AR377" i="14"/>
  <c r="AQ377" i="14"/>
  <c r="AP377" i="14"/>
  <c r="AO377" i="14"/>
  <c r="AN377" i="14"/>
  <c r="AM377" i="14"/>
  <c r="DZ376" i="14"/>
  <c r="DY376" i="14"/>
  <c r="DX376" i="14"/>
  <c r="DW376" i="14"/>
  <c r="DV376" i="14"/>
  <c r="DU376" i="14"/>
  <c r="DT376" i="14"/>
  <c r="DS376" i="14"/>
  <c r="DR376" i="14"/>
  <c r="DQ376" i="14"/>
  <c r="DP376" i="14"/>
  <c r="DO376" i="14"/>
  <c r="DN376" i="14"/>
  <c r="DM376" i="14"/>
  <c r="DL376" i="14"/>
  <c r="DK376" i="14"/>
  <c r="DJ376" i="14"/>
  <c r="DI376" i="14"/>
  <c r="DH376" i="14"/>
  <c r="DG376" i="14"/>
  <c r="DF376" i="14"/>
  <c r="DE376" i="14"/>
  <c r="DD376" i="14"/>
  <c r="DC376" i="14"/>
  <c r="DB376" i="14"/>
  <c r="DA376" i="14"/>
  <c r="CZ376" i="14"/>
  <c r="CY376" i="14"/>
  <c r="CX376" i="14"/>
  <c r="CW376" i="14"/>
  <c r="CV376" i="14"/>
  <c r="CU376" i="14"/>
  <c r="CT376" i="14"/>
  <c r="CS376" i="14"/>
  <c r="CR376" i="14"/>
  <c r="CQ376" i="14"/>
  <c r="CP376" i="14"/>
  <c r="CO376" i="14"/>
  <c r="CN376" i="14"/>
  <c r="CM376" i="14"/>
  <c r="CL376" i="14"/>
  <c r="CK376" i="14"/>
  <c r="CJ376" i="14"/>
  <c r="CI376" i="14"/>
  <c r="CH376" i="14"/>
  <c r="CG376" i="14"/>
  <c r="CF376" i="14"/>
  <c r="CE376" i="14"/>
  <c r="CD376" i="14"/>
  <c r="CC376" i="14"/>
  <c r="CB376" i="14"/>
  <c r="CA376" i="14"/>
  <c r="BZ376" i="14"/>
  <c r="BY376" i="14"/>
  <c r="BX376" i="14"/>
  <c r="BW376" i="14"/>
  <c r="BV376" i="14"/>
  <c r="BU376" i="14"/>
  <c r="BT376" i="14"/>
  <c r="BS376" i="14"/>
  <c r="BR376" i="14"/>
  <c r="BQ376" i="14"/>
  <c r="BM376" i="14"/>
  <c r="BF376" i="14"/>
  <c r="BE376" i="14"/>
  <c r="BD376" i="14"/>
  <c r="BC376" i="14"/>
  <c r="BB376" i="14"/>
  <c r="BA376" i="14"/>
  <c r="AZ376" i="14"/>
  <c r="AY376" i="14"/>
  <c r="AX376" i="14"/>
  <c r="AW376" i="14"/>
  <c r="AV376" i="14"/>
  <c r="AU376" i="14"/>
  <c r="AT376" i="14"/>
  <c r="AS376" i="14"/>
  <c r="AR376" i="14"/>
  <c r="AQ376" i="14"/>
  <c r="AP376" i="14"/>
  <c r="AO376" i="14"/>
  <c r="AN376" i="14"/>
  <c r="AM376" i="14"/>
  <c r="AL376" i="14"/>
  <c r="DZ375" i="14"/>
  <c r="DY375" i="14"/>
  <c r="DX375" i="14"/>
  <c r="DW375" i="14"/>
  <c r="DV375" i="14"/>
  <c r="DU375" i="14"/>
  <c r="DT375" i="14"/>
  <c r="DS375" i="14"/>
  <c r="DR375" i="14"/>
  <c r="DQ375" i="14"/>
  <c r="DP375" i="14"/>
  <c r="DO375" i="14"/>
  <c r="DN375" i="14"/>
  <c r="DM375" i="14"/>
  <c r="DL375" i="14"/>
  <c r="DK375" i="14"/>
  <c r="DJ375" i="14"/>
  <c r="DI375" i="14"/>
  <c r="DH375" i="14"/>
  <c r="DG375" i="14"/>
  <c r="DF375" i="14"/>
  <c r="DE375" i="14"/>
  <c r="DD375" i="14"/>
  <c r="DC375" i="14"/>
  <c r="DB375" i="14"/>
  <c r="DA375" i="14"/>
  <c r="CZ375" i="14"/>
  <c r="CY375" i="14"/>
  <c r="CX375" i="14"/>
  <c r="CW375" i="14"/>
  <c r="CV375" i="14"/>
  <c r="CU375" i="14"/>
  <c r="CT375" i="14"/>
  <c r="CS375" i="14"/>
  <c r="CR375" i="14"/>
  <c r="CQ375" i="14"/>
  <c r="CP375" i="14"/>
  <c r="CO375" i="14"/>
  <c r="CN375" i="14"/>
  <c r="CM375" i="14"/>
  <c r="CL375" i="14"/>
  <c r="CK375" i="14"/>
  <c r="CJ375" i="14"/>
  <c r="CI375" i="14"/>
  <c r="CH375" i="14"/>
  <c r="CG375" i="14"/>
  <c r="CF375" i="14"/>
  <c r="CE375" i="14"/>
  <c r="CD375" i="14"/>
  <c r="CC375" i="14"/>
  <c r="CB375" i="14"/>
  <c r="CA375" i="14"/>
  <c r="BZ375" i="14"/>
  <c r="BY375" i="14"/>
  <c r="BX375" i="14"/>
  <c r="BW375" i="14"/>
  <c r="BV375" i="14"/>
  <c r="BU375" i="14"/>
  <c r="BT375" i="14"/>
  <c r="BS375" i="14"/>
  <c r="BR375" i="14"/>
  <c r="BQ375" i="14"/>
  <c r="BM375" i="14"/>
  <c r="BE375" i="14"/>
  <c r="BD375" i="14"/>
  <c r="BC375" i="14"/>
  <c r="BB375" i="14"/>
  <c r="BA375" i="14"/>
  <c r="AZ375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K375" i="14"/>
  <c r="DZ374" i="14"/>
  <c r="DY374" i="14"/>
  <c r="DX374" i="14"/>
  <c r="DW374" i="14"/>
  <c r="DV374" i="14"/>
  <c r="DU374" i="14"/>
  <c r="DT374" i="14"/>
  <c r="DS374" i="14"/>
  <c r="DR374" i="14"/>
  <c r="DQ374" i="14"/>
  <c r="DP374" i="14"/>
  <c r="DO374" i="14"/>
  <c r="DN374" i="14"/>
  <c r="DM374" i="14"/>
  <c r="DL374" i="14"/>
  <c r="DK374" i="14"/>
  <c r="DJ374" i="14"/>
  <c r="DI374" i="14"/>
  <c r="DH374" i="14"/>
  <c r="DG374" i="14"/>
  <c r="DF374" i="14"/>
  <c r="DE374" i="14"/>
  <c r="DD374" i="14"/>
  <c r="DC374" i="14"/>
  <c r="DB374" i="14"/>
  <c r="DA374" i="14"/>
  <c r="CZ374" i="14"/>
  <c r="CY374" i="14"/>
  <c r="CX374" i="14"/>
  <c r="CW374" i="14"/>
  <c r="CV374" i="14"/>
  <c r="CU374" i="14"/>
  <c r="CT374" i="14"/>
  <c r="CS374" i="14"/>
  <c r="CR374" i="14"/>
  <c r="CQ374" i="14"/>
  <c r="CP374" i="14"/>
  <c r="CO374" i="14"/>
  <c r="CN374" i="14"/>
  <c r="CM374" i="14"/>
  <c r="CL374" i="14"/>
  <c r="CK374" i="14"/>
  <c r="CJ374" i="14"/>
  <c r="CI374" i="14"/>
  <c r="CH374" i="14"/>
  <c r="CG374" i="14"/>
  <c r="CF374" i="14"/>
  <c r="CE374" i="14"/>
  <c r="CD374" i="14"/>
  <c r="CC374" i="14"/>
  <c r="CB374" i="14"/>
  <c r="CA374" i="14"/>
  <c r="BZ374" i="14"/>
  <c r="BY374" i="14"/>
  <c r="BX374" i="14"/>
  <c r="BW374" i="14"/>
  <c r="BV374" i="14"/>
  <c r="BU374" i="14"/>
  <c r="BT374" i="14"/>
  <c r="BS374" i="14"/>
  <c r="BR374" i="14"/>
  <c r="BQ374" i="14"/>
  <c r="BM374" i="14"/>
  <c r="BD374" i="14"/>
  <c r="BC374" i="14"/>
  <c r="BB374" i="14"/>
  <c r="BA374" i="14"/>
  <c r="AZ374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K374" i="14"/>
  <c r="AJ374" i="14"/>
  <c r="DZ373" i="14"/>
  <c r="DY373" i="14"/>
  <c r="DX373" i="14"/>
  <c r="DW373" i="14"/>
  <c r="DV373" i="14"/>
  <c r="DU373" i="14"/>
  <c r="DT373" i="14"/>
  <c r="DS373" i="14"/>
  <c r="DR373" i="14"/>
  <c r="DQ373" i="14"/>
  <c r="DP373" i="14"/>
  <c r="DO373" i="14"/>
  <c r="DN373" i="14"/>
  <c r="DM373" i="14"/>
  <c r="DL373" i="14"/>
  <c r="DK373" i="14"/>
  <c r="DJ373" i="14"/>
  <c r="DI373" i="14"/>
  <c r="DH373" i="14"/>
  <c r="DG373" i="14"/>
  <c r="DF373" i="14"/>
  <c r="DE373" i="14"/>
  <c r="DD373" i="14"/>
  <c r="DC373" i="14"/>
  <c r="DB373" i="14"/>
  <c r="DA373" i="14"/>
  <c r="CZ373" i="14"/>
  <c r="CY373" i="14"/>
  <c r="CX373" i="14"/>
  <c r="CW373" i="14"/>
  <c r="CV373" i="14"/>
  <c r="CU373" i="14"/>
  <c r="CT373" i="14"/>
  <c r="CS373" i="14"/>
  <c r="CR373" i="14"/>
  <c r="CQ373" i="14"/>
  <c r="CP373" i="14"/>
  <c r="CO373" i="14"/>
  <c r="CN373" i="14"/>
  <c r="CM373" i="14"/>
  <c r="CL373" i="14"/>
  <c r="CK373" i="14"/>
  <c r="CJ373" i="14"/>
  <c r="CI373" i="14"/>
  <c r="CH373" i="14"/>
  <c r="CG373" i="14"/>
  <c r="CF373" i="14"/>
  <c r="CE373" i="14"/>
  <c r="CD373" i="14"/>
  <c r="CC373" i="14"/>
  <c r="CB373" i="14"/>
  <c r="CA373" i="14"/>
  <c r="BZ373" i="14"/>
  <c r="BY373" i="14"/>
  <c r="BX373" i="14"/>
  <c r="BW373" i="14"/>
  <c r="BV373" i="14"/>
  <c r="BU373" i="14"/>
  <c r="BT373" i="14"/>
  <c r="BS373" i="14"/>
  <c r="BR373" i="14"/>
  <c r="BQ373" i="14"/>
  <c r="BM373" i="14"/>
  <c r="BC373" i="14"/>
  <c r="BB373" i="14"/>
  <c r="BA373" i="14"/>
  <c r="AZ373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DZ372" i="14"/>
  <c r="DY372" i="14"/>
  <c r="DX372" i="14"/>
  <c r="DW372" i="14"/>
  <c r="DV372" i="14"/>
  <c r="DU372" i="14"/>
  <c r="DT372" i="14"/>
  <c r="DS372" i="14"/>
  <c r="DR372" i="14"/>
  <c r="DQ372" i="14"/>
  <c r="DP372" i="14"/>
  <c r="DO372" i="14"/>
  <c r="DN372" i="14"/>
  <c r="DM372" i="14"/>
  <c r="DL372" i="14"/>
  <c r="DK372" i="14"/>
  <c r="DJ372" i="14"/>
  <c r="DI372" i="14"/>
  <c r="DH372" i="14"/>
  <c r="DG372" i="14"/>
  <c r="DF372" i="14"/>
  <c r="DE372" i="14"/>
  <c r="DD372" i="14"/>
  <c r="DC372" i="14"/>
  <c r="DB372" i="14"/>
  <c r="DA372" i="14"/>
  <c r="CZ372" i="14"/>
  <c r="CY372" i="14"/>
  <c r="CX372" i="14"/>
  <c r="CW372" i="14"/>
  <c r="CV372" i="14"/>
  <c r="CU372" i="14"/>
  <c r="CT372" i="14"/>
  <c r="CS372" i="14"/>
  <c r="CR372" i="14"/>
  <c r="CQ372" i="14"/>
  <c r="CP372" i="14"/>
  <c r="CO372" i="14"/>
  <c r="CN372" i="14"/>
  <c r="CM372" i="14"/>
  <c r="CL372" i="14"/>
  <c r="CK372" i="14"/>
  <c r="CJ372" i="14"/>
  <c r="CI372" i="14"/>
  <c r="CH372" i="14"/>
  <c r="CG372" i="14"/>
  <c r="CF372" i="14"/>
  <c r="CE372" i="14"/>
  <c r="CD372" i="14"/>
  <c r="CC372" i="14"/>
  <c r="CB372" i="14"/>
  <c r="CA372" i="14"/>
  <c r="BZ372" i="14"/>
  <c r="BY372" i="14"/>
  <c r="BX372" i="14"/>
  <c r="BW372" i="14"/>
  <c r="BV372" i="14"/>
  <c r="BU372" i="14"/>
  <c r="BT372" i="14"/>
  <c r="BS372" i="14"/>
  <c r="BR372" i="14"/>
  <c r="BQ372" i="14"/>
  <c r="BM372" i="14"/>
  <c r="BB372" i="14"/>
  <c r="BA372" i="14"/>
  <c r="AZ372" i="14"/>
  <c r="AY372" i="14"/>
  <c r="AX372" i="14"/>
  <c r="AW372" i="14"/>
  <c r="AV372" i="14"/>
  <c r="AU372" i="14"/>
  <c r="AT372" i="14"/>
  <c r="AS372" i="14"/>
  <c r="AR372" i="14"/>
  <c r="AQ372" i="14"/>
  <c r="AP372" i="14"/>
  <c r="AO372" i="14"/>
  <c r="AN372" i="14"/>
  <c r="AM372" i="14"/>
  <c r="AL372" i="14"/>
  <c r="AK372" i="14"/>
  <c r="AJ372" i="14"/>
  <c r="AI372" i="14"/>
  <c r="AH372" i="14"/>
  <c r="DZ371" i="14"/>
  <c r="DY371" i="14"/>
  <c r="DX371" i="14"/>
  <c r="DW371" i="14"/>
  <c r="DV371" i="14"/>
  <c r="DU371" i="14"/>
  <c r="DT371" i="14"/>
  <c r="DS371" i="14"/>
  <c r="DR371" i="14"/>
  <c r="DQ371" i="14"/>
  <c r="DP371" i="14"/>
  <c r="DO371" i="14"/>
  <c r="DN371" i="14"/>
  <c r="DM371" i="14"/>
  <c r="DL371" i="14"/>
  <c r="DK371" i="14"/>
  <c r="DJ371" i="14"/>
  <c r="DI371" i="14"/>
  <c r="DH371" i="14"/>
  <c r="DG371" i="14"/>
  <c r="DF371" i="14"/>
  <c r="DE371" i="14"/>
  <c r="DD371" i="14"/>
  <c r="DC371" i="14"/>
  <c r="DB371" i="14"/>
  <c r="DA371" i="14"/>
  <c r="CZ371" i="14"/>
  <c r="CY371" i="14"/>
  <c r="CX371" i="14"/>
  <c r="CW371" i="14"/>
  <c r="CV371" i="14"/>
  <c r="CU371" i="14"/>
  <c r="CT371" i="14"/>
  <c r="CS371" i="14"/>
  <c r="CR371" i="14"/>
  <c r="CQ371" i="14"/>
  <c r="CP371" i="14"/>
  <c r="CO371" i="14"/>
  <c r="CN371" i="14"/>
  <c r="CM371" i="14"/>
  <c r="CL371" i="14"/>
  <c r="CK371" i="14"/>
  <c r="CJ371" i="14"/>
  <c r="CI371" i="14"/>
  <c r="CH371" i="14"/>
  <c r="CG371" i="14"/>
  <c r="CF371" i="14"/>
  <c r="CE371" i="14"/>
  <c r="CD371" i="14"/>
  <c r="CC371" i="14"/>
  <c r="CB371" i="14"/>
  <c r="CA371" i="14"/>
  <c r="BZ371" i="14"/>
  <c r="BY371" i="14"/>
  <c r="BX371" i="14"/>
  <c r="BW371" i="14"/>
  <c r="BV371" i="14"/>
  <c r="BU371" i="14"/>
  <c r="BT371" i="14"/>
  <c r="BS371" i="14"/>
  <c r="BR371" i="14"/>
  <c r="BQ371" i="14"/>
  <c r="BM371" i="14"/>
  <c r="BA371" i="14"/>
  <c r="AZ371" i="14"/>
  <c r="AY371" i="14"/>
  <c r="AX371" i="14"/>
  <c r="AW371" i="14"/>
  <c r="AV371" i="14"/>
  <c r="AU371" i="14"/>
  <c r="AT371" i="14"/>
  <c r="AS371" i="14"/>
  <c r="AR371" i="14"/>
  <c r="AQ371" i="14"/>
  <c r="AP371" i="14"/>
  <c r="AO371" i="14"/>
  <c r="AN371" i="14"/>
  <c r="AM371" i="14"/>
  <c r="AL371" i="14"/>
  <c r="AK371" i="14"/>
  <c r="AJ371" i="14"/>
  <c r="AI371" i="14"/>
  <c r="AH371" i="14"/>
  <c r="AG371" i="14"/>
  <c r="DZ370" i="14"/>
  <c r="DY370" i="14"/>
  <c r="DX370" i="14"/>
  <c r="DW370" i="14"/>
  <c r="DV370" i="14"/>
  <c r="DU370" i="14"/>
  <c r="DT370" i="14"/>
  <c r="DS370" i="14"/>
  <c r="DR370" i="14"/>
  <c r="DQ370" i="14"/>
  <c r="DP370" i="14"/>
  <c r="DO370" i="14"/>
  <c r="DN370" i="14"/>
  <c r="DM370" i="14"/>
  <c r="DL370" i="14"/>
  <c r="DK370" i="14"/>
  <c r="DJ370" i="14"/>
  <c r="DI370" i="14"/>
  <c r="DH370" i="14"/>
  <c r="DG370" i="14"/>
  <c r="DF370" i="14"/>
  <c r="DE370" i="14"/>
  <c r="DD370" i="14"/>
  <c r="DC370" i="14"/>
  <c r="DB370" i="14"/>
  <c r="DA370" i="14"/>
  <c r="CZ370" i="14"/>
  <c r="CY370" i="14"/>
  <c r="CX370" i="14"/>
  <c r="CW370" i="14"/>
  <c r="CV370" i="14"/>
  <c r="CU370" i="14"/>
  <c r="CT370" i="14"/>
  <c r="CS370" i="14"/>
  <c r="CR370" i="14"/>
  <c r="CQ370" i="14"/>
  <c r="CP370" i="14"/>
  <c r="CO370" i="14"/>
  <c r="CN370" i="14"/>
  <c r="CM370" i="14"/>
  <c r="CL370" i="14"/>
  <c r="CK370" i="14"/>
  <c r="CJ370" i="14"/>
  <c r="CI370" i="14"/>
  <c r="CH370" i="14"/>
  <c r="CG370" i="14"/>
  <c r="CF370" i="14"/>
  <c r="CE370" i="14"/>
  <c r="CD370" i="14"/>
  <c r="CC370" i="14"/>
  <c r="CB370" i="14"/>
  <c r="CA370" i="14"/>
  <c r="BZ370" i="14"/>
  <c r="BY370" i="14"/>
  <c r="BX370" i="14"/>
  <c r="BW370" i="14"/>
  <c r="BV370" i="14"/>
  <c r="BU370" i="14"/>
  <c r="BT370" i="14"/>
  <c r="BS370" i="14"/>
  <c r="BR370" i="14"/>
  <c r="BQ370" i="14"/>
  <c r="BM370" i="14"/>
  <c r="AZ370" i="14"/>
  <c r="AY370" i="14"/>
  <c r="AX370" i="14"/>
  <c r="AW370" i="14"/>
  <c r="AV370" i="14"/>
  <c r="AU370" i="14"/>
  <c r="AT370" i="14"/>
  <c r="AS370" i="14"/>
  <c r="AR370" i="14"/>
  <c r="AQ370" i="14"/>
  <c r="AP370" i="14"/>
  <c r="AO370" i="14"/>
  <c r="AN370" i="14"/>
  <c r="AM370" i="14"/>
  <c r="AL370" i="14"/>
  <c r="AK370" i="14"/>
  <c r="AJ370" i="14"/>
  <c r="AI370" i="14"/>
  <c r="AH370" i="14"/>
  <c r="AG370" i="14"/>
  <c r="AF370" i="14"/>
  <c r="DZ369" i="14"/>
  <c r="DY369" i="14"/>
  <c r="DX369" i="14"/>
  <c r="DW369" i="14"/>
  <c r="DV369" i="14"/>
  <c r="DU369" i="14"/>
  <c r="DT369" i="14"/>
  <c r="DS369" i="14"/>
  <c r="DR369" i="14"/>
  <c r="DQ369" i="14"/>
  <c r="DP369" i="14"/>
  <c r="DO369" i="14"/>
  <c r="DN369" i="14"/>
  <c r="DM369" i="14"/>
  <c r="DL369" i="14"/>
  <c r="DK369" i="14"/>
  <c r="DJ369" i="14"/>
  <c r="DI369" i="14"/>
  <c r="DH369" i="14"/>
  <c r="DG369" i="14"/>
  <c r="DF369" i="14"/>
  <c r="DE369" i="14"/>
  <c r="DD369" i="14"/>
  <c r="DC369" i="14"/>
  <c r="DB369" i="14"/>
  <c r="DA369" i="14"/>
  <c r="CZ369" i="14"/>
  <c r="CY369" i="14"/>
  <c r="CX369" i="14"/>
  <c r="CW369" i="14"/>
  <c r="CV369" i="14"/>
  <c r="CU369" i="14"/>
  <c r="CT369" i="14"/>
  <c r="CS369" i="14"/>
  <c r="CR369" i="14"/>
  <c r="CQ369" i="14"/>
  <c r="CP369" i="14"/>
  <c r="CO369" i="14"/>
  <c r="CN369" i="14"/>
  <c r="CM369" i="14"/>
  <c r="CL369" i="14"/>
  <c r="CK369" i="14"/>
  <c r="CJ369" i="14"/>
  <c r="CI369" i="14"/>
  <c r="CH369" i="14"/>
  <c r="CG369" i="14"/>
  <c r="CF369" i="14"/>
  <c r="CE369" i="14"/>
  <c r="CD369" i="14"/>
  <c r="CC369" i="14"/>
  <c r="CB369" i="14"/>
  <c r="CA369" i="14"/>
  <c r="BZ369" i="14"/>
  <c r="BY369" i="14"/>
  <c r="BX369" i="14"/>
  <c r="BW369" i="14"/>
  <c r="BV369" i="14"/>
  <c r="BU369" i="14"/>
  <c r="BT369" i="14"/>
  <c r="BS369" i="14"/>
  <c r="BR369" i="14"/>
  <c r="BQ369" i="14"/>
  <c r="BM369" i="14"/>
  <c r="AY369" i="14"/>
  <c r="AX369" i="14"/>
  <c r="AW369" i="14"/>
  <c r="AV369" i="14"/>
  <c r="AU369" i="14"/>
  <c r="AT369" i="14"/>
  <c r="AS369" i="14"/>
  <c r="AR369" i="14"/>
  <c r="AQ369" i="14"/>
  <c r="AP369" i="14"/>
  <c r="AO369" i="14"/>
  <c r="AN369" i="14"/>
  <c r="AM369" i="14"/>
  <c r="AL369" i="14"/>
  <c r="AK369" i="14"/>
  <c r="AJ369" i="14"/>
  <c r="AI369" i="14"/>
  <c r="AH369" i="14"/>
  <c r="AG369" i="14"/>
  <c r="AF369" i="14"/>
  <c r="AE369" i="14"/>
  <c r="DZ368" i="14"/>
  <c r="DY368" i="14"/>
  <c r="DX368" i="14"/>
  <c r="DW368" i="14"/>
  <c r="DV368" i="14"/>
  <c r="DU368" i="14"/>
  <c r="DT368" i="14"/>
  <c r="DS368" i="14"/>
  <c r="DR368" i="14"/>
  <c r="DQ368" i="14"/>
  <c r="DP368" i="14"/>
  <c r="DO368" i="14"/>
  <c r="DN368" i="14"/>
  <c r="DM368" i="14"/>
  <c r="DL368" i="14"/>
  <c r="DK368" i="14"/>
  <c r="DJ368" i="14"/>
  <c r="DI368" i="14"/>
  <c r="DH368" i="14"/>
  <c r="DG368" i="14"/>
  <c r="DF368" i="14"/>
  <c r="DE368" i="14"/>
  <c r="DD368" i="14"/>
  <c r="DC368" i="14"/>
  <c r="DB368" i="14"/>
  <c r="DA368" i="14"/>
  <c r="CZ368" i="14"/>
  <c r="CY368" i="14"/>
  <c r="CX368" i="14"/>
  <c r="CW368" i="14"/>
  <c r="CV368" i="14"/>
  <c r="CU368" i="14"/>
  <c r="CT368" i="14"/>
  <c r="CS368" i="14"/>
  <c r="CR368" i="14"/>
  <c r="CQ368" i="14"/>
  <c r="CP368" i="14"/>
  <c r="CO368" i="14"/>
  <c r="CN368" i="14"/>
  <c r="CM368" i="14"/>
  <c r="CL368" i="14"/>
  <c r="CK368" i="14"/>
  <c r="CJ368" i="14"/>
  <c r="CI368" i="14"/>
  <c r="CH368" i="14"/>
  <c r="CG368" i="14"/>
  <c r="CF368" i="14"/>
  <c r="CE368" i="14"/>
  <c r="CD368" i="14"/>
  <c r="CC368" i="14"/>
  <c r="CB368" i="14"/>
  <c r="CA368" i="14"/>
  <c r="BZ368" i="14"/>
  <c r="BY368" i="14"/>
  <c r="BX368" i="14"/>
  <c r="BW368" i="14"/>
  <c r="BV368" i="14"/>
  <c r="BU368" i="14"/>
  <c r="BT368" i="14"/>
  <c r="BS368" i="14"/>
  <c r="BR368" i="14"/>
  <c r="BQ368" i="14"/>
  <c r="BM368" i="14"/>
  <c r="AX368" i="14"/>
  <c r="AW368" i="14"/>
  <c r="AV368" i="14"/>
  <c r="AU368" i="14"/>
  <c r="AT368" i="14"/>
  <c r="AS368" i="14"/>
  <c r="AR368" i="14"/>
  <c r="AQ368" i="14"/>
  <c r="AP368" i="14"/>
  <c r="AO368" i="14"/>
  <c r="AN368" i="14"/>
  <c r="AM368" i="14"/>
  <c r="AL368" i="14"/>
  <c r="AK368" i="14"/>
  <c r="AJ368" i="14"/>
  <c r="AI368" i="14"/>
  <c r="AH368" i="14"/>
  <c r="AG368" i="14"/>
  <c r="AF368" i="14"/>
  <c r="AE368" i="14"/>
  <c r="AD368" i="14"/>
  <c r="DZ367" i="14"/>
  <c r="DY367" i="14"/>
  <c r="DX367" i="14"/>
  <c r="DW367" i="14"/>
  <c r="DV367" i="14"/>
  <c r="DU367" i="14"/>
  <c r="DT367" i="14"/>
  <c r="DS367" i="14"/>
  <c r="DR367" i="14"/>
  <c r="DQ367" i="14"/>
  <c r="DP367" i="14"/>
  <c r="DO367" i="14"/>
  <c r="DN367" i="14"/>
  <c r="DM367" i="14"/>
  <c r="DL367" i="14"/>
  <c r="DK367" i="14"/>
  <c r="DJ367" i="14"/>
  <c r="DI367" i="14"/>
  <c r="DH367" i="14"/>
  <c r="DG367" i="14"/>
  <c r="DF367" i="14"/>
  <c r="DE367" i="14"/>
  <c r="DD367" i="14"/>
  <c r="DC367" i="14"/>
  <c r="DB367" i="14"/>
  <c r="DA367" i="14"/>
  <c r="CZ367" i="14"/>
  <c r="CY367" i="14"/>
  <c r="CX367" i="14"/>
  <c r="CW367" i="14"/>
  <c r="CV367" i="14"/>
  <c r="CU367" i="14"/>
  <c r="CT367" i="14"/>
  <c r="CS367" i="14"/>
  <c r="CR367" i="14"/>
  <c r="CQ367" i="14"/>
  <c r="CP367" i="14"/>
  <c r="CO367" i="14"/>
  <c r="CN367" i="14"/>
  <c r="CM367" i="14"/>
  <c r="CL367" i="14"/>
  <c r="CK367" i="14"/>
  <c r="CJ367" i="14"/>
  <c r="CI367" i="14"/>
  <c r="CH367" i="14"/>
  <c r="CG367" i="14"/>
  <c r="CF367" i="14"/>
  <c r="CE367" i="14"/>
  <c r="CD367" i="14"/>
  <c r="CC367" i="14"/>
  <c r="CB367" i="14"/>
  <c r="CA367" i="14"/>
  <c r="BZ367" i="14"/>
  <c r="BY367" i="14"/>
  <c r="BX367" i="14"/>
  <c r="BW367" i="14"/>
  <c r="BV367" i="14"/>
  <c r="BU367" i="14"/>
  <c r="BT367" i="14"/>
  <c r="BS367" i="14"/>
  <c r="BR367" i="14"/>
  <c r="BQ367" i="14"/>
  <c r="BM367" i="14"/>
  <c r="AW367" i="14"/>
  <c r="AV367" i="14"/>
  <c r="AU367" i="14"/>
  <c r="AT367" i="14"/>
  <c r="AS367" i="14"/>
  <c r="AR367" i="14"/>
  <c r="AQ367" i="14"/>
  <c r="AP367" i="14"/>
  <c r="AO367" i="14"/>
  <c r="AN367" i="14"/>
  <c r="AM367" i="14"/>
  <c r="AL367" i="14"/>
  <c r="AK367" i="14"/>
  <c r="AJ367" i="14"/>
  <c r="AI367" i="14"/>
  <c r="AH367" i="14"/>
  <c r="AG367" i="14"/>
  <c r="AF367" i="14"/>
  <c r="AE367" i="14"/>
  <c r="AD367" i="14"/>
  <c r="AC367" i="14"/>
  <c r="DZ366" i="14"/>
  <c r="DY366" i="14"/>
  <c r="DX366" i="14"/>
  <c r="DW366" i="14"/>
  <c r="DV366" i="14"/>
  <c r="DU366" i="14"/>
  <c r="DT366" i="14"/>
  <c r="DS366" i="14"/>
  <c r="DR366" i="14"/>
  <c r="DQ366" i="14"/>
  <c r="DP366" i="14"/>
  <c r="DO366" i="14"/>
  <c r="DN366" i="14"/>
  <c r="DM366" i="14"/>
  <c r="DL366" i="14"/>
  <c r="DK366" i="14"/>
  <c r="DJ366" i="14"/>
  <c r="DI366" i="14"/>
  <c r="DH366" i="14"/>
  <c r="DG366" i="14"/>
  <c r="DF366" i="14"/>
  <c r="DE366" i="14"/>
  <c r="DD366" i="14"/>
  <c r="DC366" i="14"/>
  <c r="DB366" i="14"/>
  <c r="DA366" i="14"/>
  <c r="CZ366" i="14"/>
  <c r="CY366" i="14"/>
  <c r="CX366" i="14"/>
  <c r="CW366" i="14"/>
  <c r="CV366" i="14"/>
  <c r="CU366" i="14"/>
  <c r="CT366" i="14"/>
  <c r="CS366" i="14"/>
  <c r="CR366" i="14"/>
  <c r="CQ366" i="14"/>
  <c r="CP366" i="14"/>
  <c r="CO366" i="14"/>
  <c r="CN366" i="14"/>
  <c r="CM366" i="14"/>
  <c r="CL366" i="14"/>
  <c r="CK366" i="14"/>
  <c r="CJ366" i="14"/>
  <c r="CI366" i="14"/>
  <c r="CH366" i="14"/>
  <c r="CG366" i="14"/>
  <c r="CF366" i="14"/>
  <c r="CE366" i="14"/>
  <c r="CD366" i="14"/>
  <c r="CC366" i="14"/>
  <c r="CB366" i="14"/>
  <c r="CA366" i="14"/>
  <c r="BZ366" i="14"/>
  <c r="BY366" i="14"/>
  <c r="BX366" i="14"/>
  <c r="BW366" i="14"/>
  <c r="BV366" i="14"/>
  <c r="BU366" i="14"/>
  <c r="BT366" i="14"/>
  <c r="BS366" i="14"/>
  <c r="BR366" i="14"/>
  <c r="BQ366" i="14"/>
  <c r="BM366" i="14"/>
  <c r="AV366" i="14"/>
  <c r="AU366" i="14"/>
  <c r="AT366" i="14"/>
  <c r="AS366" i="14"/>
  <c r="AR366" i="14"/>
  <c r="AQ366" i="14"/>
  <c r="AP366" i="14"/>
  <c r="AO366" i="14"/>
  <c r="AN366" i="14"/>
  <c r="AM366" i="14"/>
  <c r="AL366" i="14"/>
  <c r="AK366" i="14"/>
  <c r="AJ366" i="14"/>
  <c r="AI366" i="14"/>
  <c r="AH366" i="14"/>
  <c r="AG366" i="14"/>
  <c r="AF366" i="14"/>
  <c r="AE366" i="14"/>
  <c r="AD366" i="14"/>
  <c r="AC366" i="14"/>
  <c r="AB366" i="14"/>
  <c r="DZ365" i="14"/>
  <c r="DY365" i="14"/>
  <c r="DX365" i="14"/>
  <c r="DW365" i="14"/>
  <c r="DV365" i="14"/>
  <c r="DU365" i="14"/>
  <c r="DT365" i="14"/>
  <c r="DS365" i="14"/>
  <c r="DR365" i="14"/>
  <c r="DQ365" i="14"/>
  <c r="DP365" i="14"/>
  <c r="DO365" i="14"/>
  <c r="DN365" i="14"/>
  <c r="DM365" i="14"/>
  <c r="DL365" i="14"/>
  <c r="DK365" i="14"/>
  <c r="DJ365" i="14"/>
  <c r="DI365" i="14"/>
  <c r="DH365" i="14"/>
  <c r="DG365" i="14"/>
  <c r="DF365" i="14"/>
  <c r="DE365" i="14"/>
  <c r="DD365" i="14"/>
  <c r="DC365" i="14"/>
  <c r="DB365" i="14"/>
  <c r="DA365" i="14"/>
  <c r="CZ365" i="14"/>
  <c r="CY365" i="14"/>
  <c r="CX365" i="14"/>
  <c r="CW365" i="14"/>
  <c r="CV365" i="14"/>
  <c r="CU365" i="14"/>
  <c r="CT365" i="14"/>
  <c r="CS365" i="14"/>
  <c r="CR365" i="14"/>
  <c r="CQ365" i="14"/>
  <c r="CP365" i="14"/>
  <c r="CO365" i="14"/>
  <c r="CN365" i="14"/>
  <c r="CM365" i="14"/>
  <c r="CL365" i="14"/>
  <c r="CK365" i="14"/>
  <c r="CJ365" i="14"/>
  <c r="CI365" i="14"/>
  <c r="CH365" i="14"/>
  <c r="CG365" i="14"/>
  <c r="CF365" i="14"/>
  <c r="CE365" i="14"/>
  <c r="CD365" i="14"/>
  <c r="CC365" i="14"/>
  <c r="CB365" i="14"/>
  <c r="CA365" i="14"/>
  <c r="BZ365" i="14"/>
  <c r="BY365" i="14"/>
  <c r="BX365" i="14"/>
  <c r="BW365" i="14"/>
  <c r="BV365" i="14"/>
  <c r="BU365" i="14"/>
  <c r="BT365" i="14"/>
  <c r="BS365" i="14"/>
  <c r="BR365" i="14"/>
  <c r="BQ365" i="14"/>
  <c r="BM365" i="14"/>
  <c r="AU365" i="14"/>
  <c r="AT365" i="14"/>
  <c r="AS365" i="14"/>
  <c r="AR365" i="14"/>
  <c r="AQ365" i="14"/>
  <c r="AP365" i="14"/>
  <c r="AO365" i="14"/>
  <c r="AN365" i="14"/>
  <c r="AM365" i="14"/>
  <c r="AL365" i="14"/>
  <c r="AK365" i="14"/>
  <c r="AJ365" i="14"/>
  <c r="AI365" i="14"/>
  <c r="AH365" i="14"/>
  <c r="AG365" i="14"/>
  <c r="AF365" i="14"/>
  <c r="AE365" i="14"/>
  <c r="AD365" i="14"/>
  <c r="AC365" i="14"/>
  <c r="AB365" i="14"/>
  <c r="AA365" i="14"/>
  <c r="DZ364" i="14"/>
  <c r="DY364" i="14"/>
  <c r="DX364" i="14"/>
  <c r="DW364" i="14"/>
  <c r="DV364" i="14"/>
  <c r="DU364" i="14"/>
  <c r="DT364" i="14"/>
  <c r="DS364" i="14"/>
  <c r="DR364" i="14"/>
  <c r="DQ364" i="14"/>
  <c r="DP364" i="14"/>
  <c r="DO364" i="14"/>
  <c r="DN364" i="14"/>
  <c r="DM364" i="14"/>
  <c r="DL364" i="14"/>
  <c r="DK364" i="14"/>
  <c r="DJ364" i="14"/>
  <c r="DI364" i="14"/>
  <c r="DH364" i="14"/>
  <c r="DG364" i="14"/>
  <c r="DF364" i="14"/>
  <c r="DE364" i="14"/>
  <c r="DD364" i="14"/>
  <c r="DC364" i="14"/>
  <c r="DB364" i="14"/>
  <c r="DA364" i="14"/>
  <c r="CZ364" i="14"/>
  <c r="CY364" i="14"/>
  <c r="CX364" i="14"/>
  <c r="CW364" i="14"/>
  <c r="CV364" i="14"/>
  <c r="CU364" i="14"/>
  <c r="CT364" i="14"/>
  <c r="CS364" i="14"/>
  <c r="CR364" i="14"/>
  <c r="CQ364" i="14"/>
  <c r="CP364" i="14"/>
  <c r="CO364" i="14"/>
  <c r="CN364" i="14"/>
  <c r="CM364" i="14"/>
  <c r="CL364" i="14"/>
  <c r="CK364" i="14"/>
  <c r="CJ364" i="14"/>
  <c r="CI364" i="14"/>
  <c r="CH364" i="14"/>
  <c r="CG364" i="14"/>
  <c r="CF364" i="14"/>
  <c r="CE364" i="14"/>
  <c r="CD364" i="14"/>
  <c r="CC364" i="14"/>
  <c r="CB364" i="14"/>
  <c r="CA364" i="14"/>
  <c r="BZ364" i="14"/>
  <c r="BY364" i="14"/>
  <c r="BX364" i="14"/>
  <c r="BW364" i="14"/>
  <c r="BV364" i="14"/>
  <c r="BU364" i="14"/>
  <c r="BT364" i="14"/>
  <c r="BS364" i="14"/>
  <c r="BR364" i="14"/>
  <c r="BQ364" i="14"/>
  <c r="BM364" i="14"/>
  <c r="AT364" i="14"/>
  <c r="AS364" i="14"/>
  <c r="AR364" i="14"/>
  <c r="AQ364" i="14"/>
  <c r="AP364" i="14"/>
  <c r="AO364" i="14"/>
  <c r="AN364" i="14"/>
  <c r="AM364" i="14"/>
  <c r="AL364" i="14"/>
  <c r="AK364" i="14"/>
  <c r="AJ364" i="14"/>
  <c r="AI364" i="14"/>
  <c r="AH364" i="14"/>
  <c r="AG364" i="14"/>
  <c r="AF364" i="14"/>
  <c r="AE364" i="14"/>
  <c r="AD364" i="14"/>
  <c r="AC364" i="14"/>
  <c r="AB364" i="14"/>
  <c r="AA364" i="14"/>
  <c r="Z364" i="14"/>
  <c r="DZ363" i="14"/>
  <c r="DY363" i="14"/>
  <c r="DX363" i="14"/>
  <c r="DW363" i="14"/>
  <c r="DV363" i="14"/>
  <c r="DU363" i="14"/>
  <c r="DT363" i="14"/>
  <c r="DS363" i="14"/>
  <c r="DR363" i="14"/>
  <c r="DQ363" i="14"/>
  <c r="DP363" i="14"/>
  <c r="DO363" i="14"/>
  <c r="DN363" i="14"/>
  <c r="DM363" i="14"/>
  <c r="DL363" i="14"/>
  <c r="DK363" i="14"/>
  <c r="DJ363" i="14"/>
  <c r="DI363" i="14"/>
  <c r="DH363" i="14"/>
  <c r="DG363" i="14"/>
  <c r="DF363" i="14"/>
  <c r="DE363" i="14"/>
  <c r="DD363" i="14"/>
  <c r="DC363" i="14"/>
  <c r="DB363" i="14"/>
  <c r="DA363" i="14"/>
  <c r="CZ363" i="14"/>
  <c r="CY363" i="14"/>
  <c r="CX363" i="14"/>
  <c r="CW363" i="14"/>
  <c r="CV363" i="14"/>
  <c r="CU363" i="14"/>
  <c r="CT363" i="14"/>
  <c r="CS363" i="14"/>
  <c r="CR363" i="14"/>
  <c r="CQ363" i="14"/>
  <c r="CP363" i="14"/>
  <c r="CO363" i="14"/>
  <c r="CN363" i="14"/>
  <c r="CM363" i="14"/>
  <c r="CL363" i="14"/>
  <c r="CK363" i="14"/>
  <c r="CJ363" i="14"/>
  <c r="CI363" i="14"/>
  <c r="CH363" i="14"/>
  <c r="CG363" i="14"/>
  <c r="CF363" i="14"/>
  <c r="CE363" i="14"/>
  <c r="CD363" i="14"/>
  <c r="CC363" i="14"/>
  <c r="CB363" i="14"/>
  <c r="CA363" i="14"/>
  <c r="BZ363" i="14"/>
  <c r="BY363" i="14"/>
  <c r="BX363" i="14"/>
  <c r="BW363" i="14"/>
  <c r="BV363" i="14"/>
  <c r="BU363" i="14"/>
  <c r="BT363" i="14"/>
  <c r="BS363" i="14"/>
  <c r="BR363" i="14"/>
  <c r="BQ363" i="14"/>
  <c r="BM363" i="14"/>
  <c r="AS363" i="14"/>
  <c r="AR363" i="14"/>
  <c r="AQ363" i="14"/>
  <c r="AP363" i="14"/>
  <c r="AO363" i="14"/>
  <c r="AN363" i="14"/>
  <c r="AM363" i="14"/>
  <c r="AL363" i="14"/>
  <c r="AK363" i="14"/>
  <c r="AJ363" i="14"/>
  <c r="AI363" i="14"/>
  <c r="AH363" i="14"/>
  <c r="AG363" i="14"/>
  <c r="AF363" i="14"/>
  <c r="AE363" i="14"/>
  <c r="AD363" i="14"/>
  <c r="AC363" i="14"/>
  <c r="AB363" i="14"/>
  <c r="AA363" i="14"/>
  <c r="Z363" i="14"/>
  <c r="Y363" i="14"/>
  <c r="DZ362" i="14"/>
  <c r="DY362" i="14"/>
  <c r="DX362" i="14"/>
  <c r="DW362" i="14"/>
  <c r="DV362" i="14"/>
  <c r="DU362" i="14"/>
  <c r="DT362" i="14"/>
  <c r="DS362" i="14"/>
  <c r="DR362" i="14"/>
  <c r="DQ362" i="14"/>
  <c r="DP362" i="14"/>
  <c r="DO362" i="14"/>
  <c r="DN362" i="14"/>
  <c r="DM362" i="14"/>
  <c r="DL362" i="14"/>
  <c r="DK362" i="14"/>
  <c r="DJ362" i="14"/>
  <c r="DI362" i="14"/>
  <c r="DH362" i="14"/>
  <c r="DG362" i="14"/>
  <c r="DF362" i="14"/>
  <c r="DE362" i="14"/>
  <c r="DD362" i="14"/>
  <c r="DC362" i="14"/>
  <c r="DB362" i="14"/>
  <c r="DA362" i="14"/>
  <c r="CZ362" i="14"/>
  <c r="CY362" i="14"/>
  <c r="CX362" i="14"/>
  <c r="CW362" i="14"/>
  <c r="CV362" i="14"/>
  <c r="CU362" i="14"/>
  <c r="CT362" i="14"/>
  <c r="CS362" i="14"/>
  <c r="CR362" i="14"/>
  <c r="CQ362" i="14"/>
  <c r="CP362" i="14"/>
  <c r="CO362" i="14"/>
  <c r="CN362" i="14"/>
  <c r="CM362" i="14"/>
  <c r="CL362" i="14"/>
  <c r="CK362" i="14"/>
  <c r="CJ362" i="14"/>
  <c r="CI362" i="14"/>
  <c r="CH362" i="14"/>
  <c r="CG362" i="14"/>
  <c r="CF362" i="14"/>
  <c r="CE362" i="14"/>
  <c r="CD362" i="14"/>
  <c r="CC362" i="14"/>
  <c r="CB362" i="14"/>
  <c r="CA362" i="14"/>
  <c r="BZ362" i="14"/>
  <c r="BY362" i="14"/>
  <c r="BX362" i="14"/>
  <c r="BW362" i="14"/>
  <c r="BV362" i="14"/>
  <c r="BU362" i="14"/>
  <c r="BT362" i="14"/>
  <c r="BS362" i="14"/>
  <c r="BR362" i="14"/>
  <c r="BQ362" i="14"/>
  <c r="BM362" i="14"/>
  <c r="AR362" i="14"/>
  <c r="AQ362" i="14"/>
  <c r="AP362" i="14"/>
  <c r="AO362" i="14"/>
  <c r="AN362" i="14"/>
  <c r="AM362" i="14"/>
  <c r="AL362" i="14"/>
  <c r="AK362" i="14"/>
  <c r="AJ362" i="14"/>
  <c r="AI362" i="14"/>
  <c r="AH362" i="14"/>
  <c r="AG362" i="14"/>
  <c r="AF362" i="14"/>
  <c r="AE362" i="14"/>
  <c r="AD362" i="14"/>
  <c r="AC362" i="14"/>
  <c r="AB362" i="14"/>
  <c r="AA362" i="14"/>
  <c r="Z362" i="14"/>
  <c r="Y362" i="14"/>
  <c r="X362" i="14"/>
  <c r="DZ361" i="14"/>
  <c r="DY361" i="14"/>
  <c r="DX361" i="14"/>
  <c r="DW361" i="14"/>
  <c r="DV361" i="14"/>
  <c r="DU361" i="14"/>
  <c r="DT361" i="14"/>
  <c r="DS361" i="14"/>
  <c r="DR361" i="14"/>
  <c r="DQ361" i="14"/>
  <c r="DP361" i="14"/>
  <c r="DO361" i="14"/>
  <c r="DN361" i="14"/>
  <c r="DM361" i="14"/>
  <c r="DL361" i="14"/>
  <c r="DK361" i="14"/>
  <c r="DJ361" i="14"/>
  <c r="DI361" i="14"/>
  <c r="DH361" i="14"/>
  <c r="DG361" i="14"/>
  <c r="DF361" i="14"/>
  <c r="DE361" i="14"/>
  <c r="DD361" i="14"/>
  <c r="DC361" i="14"/>
  <c r="DB361" i="14"/>
  <c r="DA361" i="14"/>
  <c r="CZ361" i="14"/>
  <c r="CY361" i="14"/>
  <c r="CX361" i="14"/>
  <c r="CW361" i="14"/>
  <c r="CV361" i="14"/>
  <c r="CU361" i="14"/>
  <c r="CT361" i="14"/>
  <c r="CS361" i="14"/>
  <c r="CR361" i="14"/>
  <c r="CQ361" i="14"/>
  <c r="CP361" i="14"/>
  <c r="CO361" i="14"/>
  <c r="CN361" i="14"/>
  <c r="CM361" i="14"/>
  <c r="CL361" i="14"/>
  <c r="CK361" i="14"/>
  <c r="CJ361" i="14"/>
  <c r="CI361" i="14"/>
  <c r="CH361" i="14"/>
  <c r="CG361" i="14"/>
  <c r="CF361" i="14"/>
  <c r="CE361" i="14"/>
  <c r="CD361" i="14"/>
  <c r="CC361" i="14"/>
  <c r="CB361" i="14"/>
  <c r="CA361" i="14"/>
  <c r="BZ361" i="14"/>
  <c r="BY361" i="14"/>
  <c r="BX361" i="14"/>
  <c r="BW361" i="14"/>
  <c r="BV361" i="14"/>
  <c r="BU361" i="14"/>
  <c r="BT361" i="14"/>
  <c r="BS361" i="14"/>
  <c r="BR361" i="14"/>
  <c r="BQ361" i="14"/>
  <c r="BM361" i="14"/>
  <c r="AQ361" i="14"/>
  <c r="AP361" i="14"/>
  <c r="AO361" i="14"/>
  <c r="AN361" i="14"/>
  <c r="AM361" i="14"/>
  <c r="AL361" i="14"/>
  <c r="AK361" i="14"/>
  <c r="AJ361" i="14"/>
  <c r="AI361" i="14"/>
  <c r="AH361" i="14"/>
  <c r="AG361" i="14"/>
  <c r="AF361" i="14"/>
  <c r="AE361" i="14"/>
  <c r="AD361" i="14"/>
  <c r="AC361" i="14"/>
  <c r="AB361" i="14"/>
  <c r="AA361" i="14"/>
  <c r="Z361" i="14"/>
  <c r="Y361" i="14"/>
  <c r="X361" i="14"/>
  <c r="W361" i="14"/>
  <c r="DZ360" i="14"/>
  <c r="DY360" i="14"/>
  <c r="DX360" i="14"/>
  <c r="DW360" i="14"/>
  <c r="DV360" i="14"/>
  <c r="DU360" i="14"/>
  <c r="DT360" i="14"/>
  <c r="DS360" i="14"/>
  <c r="DR360" i="14"/>
  <c r="DQ360" i="14"/>
  <c r="DP360" i="14"/>
  <c r="DO360" i="14"/>
  <c r="DN360" i="14"/>
  <c r="DM360" i="14"/>
  <c r="DL360" i="14"/>
  <c r="DK360" i="14"/>
  <c r="DJ360" i="14"/>
  <c r="DI360" i="14"/>
  <c r="DH360" i="14"/>
  <c r="DG360" i="14"/>
  <c r="DF360" i="14"/>
  <c r="DE360" i="14"/>
  <c r="DD360" i="14"/>
  <c r="DC360" i="14"/>
  <c r="DB360" i="14"/>
  <c r="DA360" i="14"/>
  <c r="CZ360" i="14"/>
  <c r="CY360" i="14"/>
  <c r="CX360" i="14"/>
  <c r="CW360" i="14"/>
  <c r="CV360" i="14"/>
  <c r="CU360" i="14"/>
  <c r="CT360" i="14"/>
  <c r="CS360" i="14"/>
  <c r="CR360" i="14"/>
  <c r="CQ360" i="14"/>
  <c r="CP360" i="14"/>
  <c r="CO360" i="14"/>
  <c r="CN360" i="14"/>
  <c r="CM360" i="14"/>
  <c r="CL360" i="14"/>
  <c r="CK360" i="14"/>
  <c r="CJ360" i="14"/>
  <c r="CI360" i="14"/>
  <c r="CH360" i="14"/>
  <c r="CG360" i="14"/>
  <c r="CF360" i="14"/>
  <c r="CE360" i="14"/>
  <c r="CD360" i="14"/>
  <c r="CC360" i="14"/>
  <c r="CB360" i="14"/>
  <c r="CA360" i="14"/>
  <c r="BZ360" i="14"/>
  <c r="BY360" i="14"/>
  <c r="BX360" i="14"/>
  <c r="BW360" i="14"/>
  <c r="BV360" i="14"/>
  <c r="BU360" i="14"/>
  <c r="BT360" i="14"/>
  <c r="BS360" i="14"/>
  <c r="BR360" i="14"/>
  <c r="BQ360" i="14"/>
  <c r="BM360" i="14"/>
  <c r="AP360" i="14"/>
  <c r="AO360" i="14"/>
  <c r="AN360" i="14"/>
  <c r="AM360" i="14"/>
  <c r="AL360" i="14"/>
  <c r="AK360" i="14"/>
  <c r="AJ360" i="14"/>
  <c r="AI360" i="14"/>
  <c r="AH360" i="14"/>
  <c r="AG360" i="14"/>
  <c r="AF360" i="14"/>
  <c r="AE360" i="14"/>
  <c r="AD360" i="14"/>
  <c r="AC360" i="14"/>
  <c r="AB360" i="14"/>
  <c r="AA360" i="14"/>
  <c r="Z360" i="14"/>
  <c r="Y360" i="14"/>
  <c r="X360" i="14"/>
  <c r="W360" i="14"/>
  <c r="V360" i="14"/>
  <c r="DZ359" i="14"/>
  <c r="DY359" i="14"/>
  <c r="DX359" i="14"/>
  <c r="DW359" i="14"/>
  <c r="DV359" i="14"/>
  <c r="DU359" i="14"/>
  <c r="DT359" i="14"/>
  <c r="DS359" i="14"/>
  <c r="DR359" i="14"/>
  <c r="DQ359" i="14"/>
  <c r="DP359" i="14"/>
  <c r="DO359" i="14"/>
  <c r="DN359" i="14"/>
  <c r="DM359" i="14"/>
  <c r="DL359" i="14"/>
  <c r="DK359" i="14"/>
  <c r="DJ359" i="14"/>
  <c r="DI359" i="14"/>
  <c r="DH359" i="14"/>
  <c r="DG359" i="14"/>
  <c r="DF359" i="14"/>
  <c r="DE359" i="14"/>
  <c r="DD359" i="14"/>
  <c r="DC359" i="14"/>
  <c r="DB359" i="14"/>
  <c r="DA359" i="14"/>
  <c r="CZ359" i="14"/>
  <c r="CY359" i="14"/>
  <c r="CX359" i="14"/>
  <c r="CW359" i="14"/>
  <c r="CV359" i="14"/>
  <c r="CU359" i="14"/>
  <c r="CT359" i="14"/>
  <c r="CS359" i="14"/>
  <c r="CR359" i="14"/>
  <c r="CQ359" i="14"/>
  <c r="CP359" i="14"/>
  <c r="CO359" i="14"/>
  <c r="CN359" i="14"/>
  <c r="CM359" i="14"/>
  <c r="CL359" i="14"/>
  <c r="CK359" i="14"/>
  <c r="CJ359" i="14"/>
  <c r="CI359" i="14"/>
  <c r="CH359" i="14"/>
  <c r="CG359" i="14"/>
  <c r="CF359" i="14"/>
  <c r="CE359" i="14"/>
  <c r="CD359" i="14"/>
  <c r="CC359" i="14"/>
  <c r="CB359" i="14"/>
  <c r="CA359" i="14"/>
  <c r="BZ359" i="14"/>
  <c r="BY359" i="14"/>
  <c r="BX359" i="14"/>
  <c r="BW359" i="14"/>
  <c r="BV359" i="14"/>
  <c r="BU359" i="14"/>
  <c r="BT359" i="14"/>
  <c r="BS359" i="14"/>
  <c r="BR359" i="14"/>
  <c r="BQ359" i="14"/>
  <c r="BM359" i="14"/>
  <c r="AO359" i="14"/>
  <c r="AN359" i="14"/>
  <c r="AM359" i="14"/>
  <c r="AL359" i="14"/>
  <c r="AK359" i="14"/>
  <c r="AJ359" i="14"/>
  <c r="AI359" i="14"/>
  <c r="AH359" i="14"/>
  <c r="AG359" i="14"/>
  <c r="AF359" i="14"/>
  <c r="AE359" i="14"/>
  <c r="AD359" i="14"/>
  <c r="AC359" i="14"/>
  <c r="AB359" i="14"/>
  <c r="AA359" i="14"/>
  <c r="Z359" i="14"/>
  <c r="Y359" i="14"/>
  <c r="X359" i="14"/>
  <c r="W359" i="14"/>
  <c r="V359" i="14"/>
  <c r="U359" i="14"/>
  <c r="DZ358" i="14"/>
  <c r="DY358" i="14"/>
  <c r="DX358" i="14"/>
  <c r="DW358" i="14"/>
  <c r="DV358" i="14"/>
  <c r="DU358" i="14"/>
  <c r="DT358" i="14"/>
  <c r="DS358" i="14"/>
  <c r="DR358" i="14"/>
  <c r="DQ358" i="14"/>
  <c r="DP358" i="14"/>
  <c r="DO358" i="14"/>
  <c r="DN358" i="14"/>
  <c r="DM358" i="14"/>
  <c r="DL358" i="14"/>
  <c r="DK358" i="14"/>
  <c r="DJ358" i="14"/>
  <c r="DI358" i="14"/>
  <c r="DH358" i="14"/>
  <c r="DG358" i="14"/>
  <c r="DF358" i="14"/>
  <c r="DE358" i="14"/>
  <c r="DD358" i="14"/>
  <c r="DC358" i="14"/>
  <c r="DB358" i="14"/>
  <c r="DA358" i="14"/>
  <c r="CZ358" i="14"/>
  <c r="CY358" i="14"/>
  <c r="CX358" i="14"/>
  <c r="CW358" i="14"/>
  <c r="CV358" i="14"/>
  <c r="CU358" i="14"/>
  <c r="CT358" i="14"/>
  <c r="CS358" i="14"/>
  <c r="CR358" i="14"/>
  <c r="CQ358" i="14"/>
  <c r="CP358" i="14"/>
  <c r="CO358" i="14"/>
  <c r="CN358" i="14"/>
  <c r="CM358" i="14"/>
  <c r="CL358" i="14"/>
  <c r="CK358" i="14"/>
  <c r="CJ358" i="14"/>
  <c r="CI358" i="14"/>
  <c r="CH358" i="14"/>
  <c r="CG358" i="14"/>
  <c r="CF358" i="14"/>
  <c r="CE358" i="14"/>
  <c r="CD358" i="14"/>
  <c r="CC358" i="14"/>
  <c r="CB358" i="14"/>
  <c r="CA358" i="14"/>
  <c r="BZ358" i="14"/>
  <c r="BY358" i="14"/>
  <c r="BX358" i="14"/>
  <c r="BW358" i="14"/>
  <c r="BV358" i="14"/>
  <c r="BU358" i="14"/>
  <c r="BT358" i="14"/>
  <c r="BS358" i="14"/>
  <c r="BR358" i="14"/>
  <c r="BQ358" i="14"/>
  <c r="BM358" i="14"/>
  <c r="AN358" i="14"/>
  <c r="AM358" i="14"/>
  <c r="AL358" i="14"/>
  <c r="AK358" i="14"/>
  <c r="AJ358" i="14"/>
  <c r="AI358" i="14"/>
  <c r="AH358" i="14"/>
  <c r="AG358" i="14"/>
  <c r="AF358" i="14"/>
  <c r="AE358" i="14"/>
  <c r="AD358" i="14"/>
  <c r="AC358" i="14"/>
  <c r="AB358" i="14"/>
  <c r="AA358" i="14"/>
  <c r="Z358" i="14"/>
  <c r="Y358" i="14"/>
  <c r="X358" i="14"/>
  <c r="W358" i="14"/>
  <c r="V358" i="14"/>
  <c r="U358" i="14"/>
  <c r="T358" i="14"/>
  <c r="DZ357" i="14"/>
  <c r="DY357" i="14"/>
  <c r="DX357" i="14"/>
  <c r="DW357" i="14"/>
  <c r="DV357" i="14"/>
  <c r="DU357" i="14"/>
  <c r="DT357" i="14"/>
  <c r="DS357" i="14"/>
  <c r="DR357" i="14"/>
  <c r="DQ357" i="14"/>
  <c r="DP357" i="14"/>
  <c r="DO357" i="14"/>
  <c r="DN357" i="14"/>
  <c r="DM357" i="14"/>
  <c r="DL357" i="14"/>
  <c r="DK357" i="14"/>
  <c r="DJ357" i="14"/>
  <c r="DI357" i="14"/>
  <c r="DH357" i="14"/>
  <c r="DG357" i="14"/>
  <c r="DF357" i="14"/>
  <c r="DE357" i="14"/>
  <c r="DD357" i="14"/>
  <c r="DC357" i="14"/>
  <c r="DB357" i="14"/>
  <c r="DA357" i="14"/>
  <c r="CZ357" i="14"/>
  <c r="CY357" i="14"/>
  <c r="CX357" i="14"/>
  <c r="CW357" i="14"/>
  <c r="CV357" i="14"/>
  <c r="CU357" i="14"/>
  <c r="CT357" i="14"/>
  <c r="CS357" i="14"/>
  <c r="CR357" i="14"/>
  <c r="CQ357" i="14"/>
  <c r="CP357" i="14"/>
  <c r="CO357" i="14"/>
  <c r="CN357" i="14"/>
  <c r="CM357" i="14"/>
  <c r="CL357" i="14"/>
  <c r="CK357" i="14"/>
  <c r="CJ357" i="14"/>
  <c r="CI357" i="14"/>
  <c r="CH357" i="14"/>
  <c r="CG357" i="14"/>
  <c r="CF357" i="14"/>
  <c r="CE357" i="14"/>
  <c r="CD357" i="14"/>
  <c r="CC357" i="14"/>
  <c r="CB357" i="14"/>
  <c r="CA357" i="14"/>
  <c r="BZ357" i="14"/>
  <c r="BY357" i="14"/>
  <c r="BX357" i="14"/>
  <c r="BW357" i="14"/>
  <c r="BV357" i="14"/>
  <c r="BU357" i="14"/>
  <c r="BT357" i="14"/>
  <c r="BS357" i="14"/>
  <c r="BR357" i="14"/>
  <c r="BQ357" i="14"/>
  <c r="BM357" i="14"/>
  <c r="AM357" i="14"/>
  <c r="AL357" i="14"/>
  <c r="AK357" i="14"/>
  <c r="AJ357" i="14"/>
  <c r="AI357" i="14"/>
  <c r="AH357" i="14"/>
  <c r="AG357" i="14"/>
  <c r="AF357" i="14"/>
  <c r="AE357" i="14"/>
  <c r="AD357" i="14"/>
  <c r="AC357" i="14"/>
  <c r="AB357" i="14"/>
  <c r="AA357" i="14"/>
  <c r="Z357" i="14"/>
  <c r="Y357" i="14"/>
  <c r="X357" i="14"/>
  <c r="W357" i="14"/>
  <c r="V357" i="14"/>
  <c r="U357" i="14"/>
  <c r="T357" i="14"/>
  <c r="S357" i="14"/>
  <c r="DZ356" i="14"/>
  <c r="DY356" i="14"/>
  <c r="DX356" i="14"/>
  <c r="DW356" i="14"/>
  <c r="DV356" i="14"/>
  <c r="DU356" i="14"/>
  <c r="DT356" i="14"/>
  <c r="DS356" i="14"/>
  <c r="DR356" i="14"/>
  <c r="DQ356" i="14"/>
  <c r="DP356" i="14"/>
  <c r="DO356" i="14"/>
  <c r="DN356" i="14"/>
  <c r="DM356" i="14"/>
  <c r="DL356" i="14"/>
  <c r="DK356" i="14"/>
  <c r="DJ356" i="14"/>
  <c r="DI356" i="14"/>
  <c r="DH356" i="14"/>
  <c r="DG356" i="14"/>
  <c r="DF356" i="14"/>
  <c r="DE356" i="14"/>
  <c r="DD356" i="14"/>
  <c r="DC356" i="14"/>
  <c r="DB356" i="14"/>
  <c r="DA356" i="14"/>
  <c r="CZ356" i="14"/>
  <c r="CY356" i="14"/>
  <c r="CX356" i="14"/>
  <c r="CW356" i="14"/>
  <c r="CV356" i="14"/>
  <c r="CU356" i="14"/>
  <c r="CT356" i="14"/>
  <c r="CS356" i="14"/>
  <c r="CR356" i="14"/>
  <c r="CQ356" i="14"/>
  <c r="CP356" i="14"/>
  <c r="CO356" i="14"/>
  <c r="CN356" i="14"/>
  <c r="CM356" i="14"/>
  <c r="CL356" i="14"/>
  <c r="CK356" i="14"/>
  <c r="CJ356" i="14"/>
  <c r="CI356" i="14"/>
  <c r="CH356" i="14"/>
  <c r="CG356" i="14"/>
  <c r="CF356" i="14"/>
  <c r="CE356" i="14"/>
  <c r="CD356" i="14"/>
  <c r="CC356" i="14"/>
  <c r="CB356" i="14"/>
  <c r="CA356" i="14"/>
  <c r="BZ356" i="14"/>
  <c r="BY356" i="14"/>
  <c r="BX356" i="14"/>
  <c r="BW356" i="14"/>
  <c r="BV356" i="14"/>
  <c r="BU356" i="14"/>
  <c r="BT356" i="14"/>
  <c r="BS356" i="14"/>
  <c r="BR356" i="14"/>
  <c r="BQ356" i="14"/>
  <c r="BM356" i="14"/>
  <c r="AL356" i="14"/>
  <c r="AK356" i="14"/>
  <c r="AJ356" i="14"/>
  <c r="AI356" i="14"/>
  <c r="AH356" i="14"/>
  <c r="AG356" i="14"/>
  <c r="AF356" i="14"/>
  <c r="AE356" i="14"/>
  <c r="AD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DZ355" i="14"/>
  <c r="DY355" i="14"/>
  <c r="DX355" i="14"/>
  <c r="DW355" i="14"/>
  <c r="DV355" i="14"/>
  <c r="DU355" i="14"/>
  <c r="DT355" i="14"/>
  <c r="DS355" i="14"/>
  <c r="DR355" i="14"/>
  <c r="DQ355" i="14"/>
  <c r="DP355" i="14"/>
  <c r="DO355" i="14"/>
  <c r="DN355" i="14"/>
  <c r="DM355" i="14"/>
  <c r="DL355" i="14"/>
  <c r="DK355" i="14"/>
  <c r="DJ355" i="14"/>
  <c r="DI355" i="14"/>
  <c r="DH355" i="14"/>
  <c r="DG355" i="14"/>
  <c r="DF355" i="14"/>
  <c r="DE355" i="14"/>
  <c r="DD355" i="14"/>
  <c r="DC355" i="14"/>
  <c r="DB355" i="14"/>
  <c r="DA355" i="14"/>
  <c r="CZ355" i="14"/>
  <c r="CY355" i="14"/>
  <c r="CX355" i="14"/>
  <c r="CW355" i="14"/>
  <c r="CV355" i="14"/>
  <c r="CU355" i="14"/>
  <c r="CT355" i="14"/>
  <c r="CS355" i="14"/>
  <c r="CR355" i="14"/>
  <c r="CQ355" i="14"/>
  <c r="CP355" i="14"/>
  <c r="CO355" i="14"/>
  <c r="CN355" i="14"/>
  <c r="CM355" i="14"/>
  <c r="CL355" i="14"/>
  <c r="CK355" i="14"/>
  <c r="CJ355" i="14"/>
  <c r="CI355" i="14"/>
  <c r="CH355" i="14"/>
  <c r="CG355" i="14"/>
  <c r="CF355" i="14"/>
  <c r="CE355" i="14"/>
  <c r="CD355" i="14"/>
  <c r="CC355" i="14"/>
  <c r="CB355" i="14"/>
  <c r="CA355" i="14"/>
  <c r="BZ355" i="14"/>
  <c r="BY355" i="14"/>
  <c r="BX355" i="14"/>
  <c r="BW355" i="14"/>
  <c r="BV355" i="14"/>
  <c r="BU355" i="14"/>
  <c r="BT355" i="14"/>
  <c r="BS355" i="14"/>
  <c r="BR355" i="14"/>
  <c r="BQ355" i="14"/>
  <c r="BM355" i="14"/>
  <c r="AK355" i="14"/>
  <c r="AJ355" i="14"/>
  <c r="AI355" i="14"/>
  <c r="AH355" i="14"/>
  <c r="AG355" i="14"/>
  <c r="AF355" i="14"/>
  <c r="AE355" i="14"/>
  <c r="AD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DZ354" i="14"/>
  <c r="DY354" i="14"/>
  <c r="DX354" i="14"/>
  <c r="DW354" i="14"/>
  <c r="DV354" i="14"/>
  <c r="DU354" i="14"/>
  <c r="DT354" i="14"/>
  <c r="DS354" i="14"/>
  <c r="DR354" i="14"/>
  <c r="DQ354" i="14"/>
  <c r="DP354" i="14"/>
  <c r="DO354" i="14"/>
  <c r="DN354" i="14"/>
  <c r="DM354" i="14"/>
  <c r="DL354" i="14"/>
  <c r="DK354" i="14"/>
  <c r="DJ354" i="14"/>
  <c r="DI354" i="14"/>
  <c r="DH354" i="14"/>
  <c r="DG354" i="14"/>
  <c r="DF354" i="14"/>
  <c r="DE354" i="14"/>
  <c r="DD354" i="14"/>
  <c r="DC354" i="14"/>
  <c r="DB354" i="14"/>
  <c r="DA354" i="14"/>
  <c r="CZ354" i="14"/>
  <c r="CY354" i="14"/>
  <c r="CX354" i="14"/>
  <c r="CW354" i="14"/>
  <c r="CV354" i="14"/>
  <c r="CU354" i="14"/>
  <c r="CT354" i="14"/>
  <c r="CS354" i="14"/>
  <c r="CR354" i="14"/>
  <c r="CQ354" i="14"/>
  <c r="CP354" i="14"/>
  <c r="CO354" i="14"/>
  <c r="CN354" i="14"/>
  <c r="CM354" i="14"/>
  <c r="CL354" i="14"/>
  <c r="CK354" i="14"/>
  <c r="CJ354" i="14"/>
  <c r="CI354" i="14"/>
  <c r="CH354" i="14"/>
  <c r="CG354" i="14"/>
  <c r="CF354" i="14"/>
  <c r="CE354" i="14"/>
  <c r="CD354" i="14"/>
  <c r="CC354" i="14"/>
  <c r="CB354" i="14"/>
  <c r="CA354" i="14"/>
  <c r="BZ354" i="14"/>
  <c r="BY354" i="14"/>
  <c r="BX354" i="14"/>
  <c r="BW354" i="14"/>
  <c r="BV354" i="14"/>
  <c r="BU354" i="14"/>
  <c r="BT354" i="14"/>
  <c r="BS354" i="14"/>
  <c r="BR354" i="14"/>
  <c r="BQ354" i="14"/>
  <c r="BM354" i="14"/>
  <c r="AJ354" i="14"/>
  <c r="AI354" i="14"/>
  <c r="AH354" i="14"/>
  <c r="AG354" i="14"/>
  <c r="AF354" i="14"/>
  <c r="AE354" i="14"/>
  <c r="AD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DZ353" i="14"/>
  <c r="DY353" i="14"/>
  <c r="DX353" i="14"/>
  <c r="DW353" i="14"/>
  <c r="DV353" i="14"/>
  <c r="DU353" i="14"/>
  <c r="DT353" i="14"/>
  <c r="DS353" i="14"/>
  <c r="DR353" i="14"/>
  <c r="DQ353" i="14"/>
  <c r="DP353" i="14"/>
  <c r="DO353" i="14"/>
  <c r="DN353" i="14"/>
  <c r="DM353" i="14"/>
  <c r="DL353" i="14"/>
  <c r="DK353" i="14"/>
  <c r="DJ353" i="14"/>
  <c r="DI353" i="14"/>
  <c r="DH353" i="14"/>
  <c r="DG353" i="14"/>
  <c r="DF353" i="14"/>
  <c r="DE353" i="14"/>
  <c r="DD353" i="14"/>
  <c r="DC353" i="14"/>
  <c r="DB353" i="14"/>
  <c r="DA353" i="14"/>
  <c r="CZ353" i="14"/>
  <c r="CY353" i="14"/>
  <c r="CX353" i="14"/>
  <c r="CW353" i="14"/>
  <c r="CV353" i="14"/>
  <c r="CU353" i="14"/>
  <c r="CT353" i="14"/>
  <c r="CS353" i="14"/>
  <c r="CR353" i="14"/>
  <c r="CQ353" i="14"/>
  <c r="CP353" i="14"/>
  <c r="CO353" i="14"/>
  <c r="CN353" i="14"/>
  <c r="CM353" i="14"/>
  <c r="CL353" i="14"/>
  <c r="CK353" i="14"/>
  <c r="CJ353" i="14"/>
  <c r="CI353" i="14"/>
  <c r="CH353" i="14"/>
  <c r="CG353" i="14"/>
  <c r="CF353" i="14"/>
  <c r="CE353" i="14"/>
  <c r="CD353" i="14"/>
  <c r="CC353" i="14"/>
  <c r="CB353" i="14"/>
  <c r="CA353" i="14"/>
  <c r="BZ353" i="14"/>
  <c r="BY353" i="14"/>
  <c r="BX353" i="14"/>
  <c r="BW353" i="14"/>
  <c r="BV353" i="14"/>
  <c r="BU353" i="14"/>
  <c r="BT353" i="14"/>
  <c r="BS353" i="14"/>
  <c r="BR353" i="14"/>
  <c r="BQ353" i="14"/>
  <c r="BM353" i="14"/>
  <c r="AI353" i="14"/>
  <c r="AH353" i="14"/>
  <c r="AG353" i="14"/>
  <c r="AF353" i="14"/>
  <c r="AE353" i="14"/>
  <c r="AD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DZ352" i="14"/>
  <c r="DY352" i="14"/>
  <c r="DX352" i="14"/>
  <c r="DW352" i="14"/>
  <c r="DV352" i="14"/>
  <c r="DU352" i="14"/>
  <c r="DT352" i="14"/>
  <c r="DS352" i="14"/>
  <c r="DR352" i="14"/>
  <c r="DQ352" i="14"/>
  <c r="DP352" i="14"/>
  <c r="DO352" i="14"/>
  <c r="DN352" i="14"/>
  <c r="DM352" i="14"/>
  <c r="DL352" i="14"/>
  <c r="DK352" i="14"/>
  <c r="DJ352" i="14"/>
  <c r="DI352" i="14"/>
  <c r="DH352" i="14"/>
  <c r="DG352" i="14"/>
  <c r="DF352" i="14"/>
  <c r="DE352" i="14"/>
  <c r="DD352" i="14"/>
  <c r="DC352" i="14"/>
  <c r="DB352" i="14"/>
  <c r="DA352" i="14"/>
  <c r="CZ352" i="14"/>
  <c r="CY352" i="14"/>
  <c r="CX352" i="14"/>
  <c r="CW352" i="14"/>
  <c r="CV352" i="14"/>
  <c r="CU352" i="14"/>
  <c r="CT352" i="14"/>
  <c r="CS352" i="14"/>
  <c r="CR352" i="14"/>
  <c r="CQ352" i="14"/>
  <c r="CP352" i="14"/>
  <c r="CO352" i="14"/>
  <c r="CN352" i="14"/>
  <c r="CM352" i="14"/>
  <c r="CL352" i="14"/>
  <c r="CK352" i="14"/>
  <c r="CJ352" i="14"/>
  <c r="CI352" i="14"/>
  <c r="CH352" i="14"/>
  <c r="CG352" i="14"/>
  <c r="CF352" i="14"/>
  <c r="CE352" i="14"/>
  <c r="CD352" i="14"/>
  <c r="CC352" i="14"/>
  <c r="CB352" i="14"/>
  <c r="CA352" i="14"/>
  <c r="BZ352" i="14"/>
  <c r="BY352" i="14"/>
  <c r="BX352" i="14"/>
  <c r="BW352" i="14"/>
  <c r="BV352" i="14"/>
  <c r="BU352" i="14"/>
  <c r="BT352" i="14"/>
  <c r="BS352" i="14"/>
  <c r="BR352" i="14"/>
  <c r="BQ352" i="14"/>
  <c r="BM352" i="14"/>
  <c r="AH352" i="14"/>
  <c r="AG352" i="14"/>
  <c r="AF352" i="14"/>
  <c r="AE352" i="14"/>
  <c r="AD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DZ351" i="14"/>
  <c r="DY351" i="14"/>
  <c r="DX351" i="14"/>
  <c r="DW351" i="14"/>
  <c r="DV351" i="14"/>
  <c r="DU351" i="14"/>
  <c r="DT351" i="14"/>
  <c r="DS351" i="14"/>
  <c r="DR351" i="14"/>
  <c r="DQ351" i="14"/>
  <c r="DP351" i="14"/>
  <c r="DO351" i="14"/>
  <c r="DN351" i="14"/>
  <c r="DM351" i="14"/>
  <c r="DL351" i="14"/>
  <c r="DK351" i="14"/>
  <c r="DJ351" i="14"/>
  <c r="DI351" i="14"/>
  <c r="DH351" i="14"/>
  <c r="DG351" i="14"/>
  <c r="DF351" i="14"/>
  <c r="DE351" i="14"/>
  <c r="DD351" i="14"/>
  <c r="DC351" i="14"/>
  <c r="DB351" i="14"/>
  <c r="DA351" i="14"/>
  <c r="CZ351" i="14"/>
  <c r="CY351" i="14"/>
  <c r="CX351" i="14"/>
  <c r="CW351" i="14"/>
  <c r="CV351" i="14"/>
  <c r="CU351" i="14"/>
  <c r="CT351" i="14"/>
  <c r="CS351" i="14"/>
  <c r="CR351" i="14"/>
  <c r="CQ351" i="14"/>
  <c r="CP351" i="14"/>
  <c r="CO351" i="14"/>
  <c r="CN351" i="14"/>
  <c r="CM351" i="14"/>
  <c r="CL351" i="14"/>
  <c r="CK351" i="14"/>
  <c r="CJ351" i="14"/>
  <c r="CI351" i="14"/>
  <c r="CH351" i="14"/>
  <c r="CG351" i="14"/>
  <c r="CF351" i="14"/>
  <c r="CE351" i="14"/>
  <c r="CD351" i="14"/>
  <c r="CC351" i="14"/>
  <c r="CB351" i="14"/>
  <c r="CA351" i="14"/>
  <c r="BZ351" i="14"/>
  <c r="BY351" i="14"/>
  <c r="BX351" i="14"/>
  <c r="BW351" i="14"/>
  <c r="BV351" i="14"/>
  <c r="BU351" i="14"/>
  <c r="BT351" i="14"/>
  <c r="BS351" i="14"/>
  <c r="BR351" i="14"/>
  <c r="BQ351" i="14"/>
  <c r="BM351" i="14"/>
  <c r="AG351" i="14"/>
  <c r="AF351" i="14"/>
  <c r="AE351" i="14"/>
  <c r="AD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DZ350" i="14"/>
  <c r="DY350" i="14"/>
  <c r="DX350" i="14"/>
  <c r="DW350" i="14"/>
  <c r="DV350" i="14"/>
  <c r="DU350" i="14"/>
  <c r="DT350" i="14"/>
  <c r="DS350" i="14"/>
  <c r="DR350" i="14"/>
  <c r="DQ350" i="14"/>
  <c r="DP350" i="14"/>
  <c r="DO350" i="14"/>
  <c r="DN350" i="14"/>
  <c r="DM350" i="14"/>
  <c r="DL350" i="14"/>
  <c r="DK350" i="14"/>
  <c r="DJ350" i="14"/>
  <c r="DI350" i="14"/>
  <c r="DH350" i="14"/>
  <c r="DG350" i="14"/>
  <c r="DF350" i="14"/>
  <c r="DE350" i="14"/>
  <c r="DD350" i="14"/>
  <c r="DC350" i="14"/>
  <c r="DB350" i="14"/>
  <c r="DA350" i="14"/>
  <c r="CZ350" i="14"/>
  <c r="CY350" i="14"/>
  <c r="CX350" i="14"/>
  <c r="CW350" i="14"/>
  <c r="CV350" i="14"/>
  <c r="CU350" i="14"/>
  <c r="CT350" i="14"/>
  <c r="CS350" i="14"/>
  <c r="CR350" i="14"/>
  <c r="CQ350" i="14"/>
  <c r="CP350" i="14"/>
  <c r="CO350" i="14"/>
  <c r="CN350" i="14"/>
  <c r="CM350" i="14"/>
  <c r="CL350" i="14"/>
  <c r="CK350" i="14"/>
  <c r="CJ350" i="14"/>
  <c r="CI350" i="14"/>
  <c r="CH350" i="14"/>
  <c r="CG350" i="14"/>
  <c r="CF350" i="14"/>
  <c r="CE350" i="14"/>
  <c r="CD350" i="14"/>
  <c r="CC350" i="14"/>
  <c r="CB350" i="14"/>
  <c r="CA350" i="14"/>
  <c r="BZ350" i="14"/>
  <c r="BY350" i="14"/>
  <c r="BX350" i="14"/>
  <c r="BW350" i="14"/>
  <c r="BV350" i="14"/>
  <c r="BU350" i="14"/>
  <c r="BT350" i="14"/>
  <c r="BS350" i="14"/>
  <c r="BR350" i="14"/>
  <c r="BQ350" i="14"/>
  <c r="BM350" i="14"/>
  <c r="AF350" i="14"/>
  <c r="AE350" i="14"/>
  <c r="AD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DZ349" i="14"/>
  <c r="DY349" i="14"/>
  <c r="DX349" i="14"/>
  <c r="DW349" i="14"/>
  <c r="DV349" i="14"/>
  <c r="DU349" i="14"/>
  <c r="DT349" i="14"/>
  <c r="DS349" i="14"/>
  <c r="DR349" i="14"/>
  <c r="DQ349" i="14"/>
  <c r="DP349" i="14"/>
  <c r="DO349" i="14"/>
  <c r="DN349" i="14"/>
  <c r="DM349" i="14"/>
  <c r="DL349" i="14"/>
  <c r="DK349" i="14"/>
  <c r="DJ349" i="14"/>
  <c r="DI349" i="14"/>
  <c r="DH349" i="14"/>
  <c r="DG349" i="14"/>
  <c r="DF349" i="14"/>
  <c r="DE349" i="14"/>
  <c r="DD349" i="14"/>
  <c r="DC349" i="14"/>
  <c r="DB349" i="14"/>
  <c r="DA349" i="14"/>
  <c r="CZ349" i="14"/>
  <c r="CY349" i="14"/>
  <c r="CX349" i="14"/>
  <c r="CW349" i="14"/>
  <c r="CV349" i="14"/>
  <c r="CU349" i="14"/>
  <c r="CT349" i="14"/>
  <c r="CS349" i="14"/>
  <c r="CR349" i="14"/>
  <c r="CQ349" i="14"/>
  <c r="CP349" i="14"/>
  <c r="CO349" i="14"/>
  <c r="CN349" i="14"/>
  <c r="CM349" i="14"/>
  <c r="CL349" i="14"/>
  <c r="CK349" i="14"/>
  <c r="CJ349" i="14"/>
  <c r="CI349" i="14"/>
  <c r="CH349" i="14"/>
  <c r="CG349" i="14"/>
  <c r="CF349" i="14"/>
  <c r="CE349" i="14"/>
  <c r="CD349" i="14"/>
  <c r="CC349" i="14"/>
  <c r="CB349" i="14"/>
  <c r="CA349" i="14"/>
  <c r="BZ349" i="14"/>
  <c r="BY349" i="14"/>
  <c r="BX349" i="14"/>
  <c r="BW349" i="14"/>
  <c r="BV349" i="14"/>
  <c r="BU349" i="14"/>
  <c r="BT349" i="14"/>
  <c r="BS349" i="14"/>
  <c r="BR349" i="14"/>
  <c r="BQ349" i="14"/>
  <c r="BM349" i="14"/>
  <c r="AE349" i="14"/>
  <c r="AD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DZ348" i="14"/>
  <c r="DY348" i="14"/>
  <c r="DX348" i="14"/>
  <c r="DW348" i="14"/>
  <c r="DV348" i="14"/>
  <c r="DU348" i="14"/>
  <c r="DT348" i="14"/>
  <c r="DS348" i="14"/>
  <c r="DR348" i="14"/>
  <c r="DQ348" i="14"/>
  <c r="DP348" i="14"/>
  <c r="DO348" i="14"/>
  <c r="DN348" i="14"/>
  <c r="DM348" i="14"/>
  <c r="DL348" i="14"/>
  <c r="DK348" i="14"/>
  <c r="DJ348" i="14"/>
  <c r="DI348" i="14"/>
  <c r="DH348" i="14"/>
  <c r="DG348" i="14"/>
  <c r="DF348" i="14"/>
  <c r="DE348" i="14"/>
  <c r="DD348" i="14"/>
  <c r="DC348" i="14"/>
  <c r="DB348" i="14"/>
  <c r="DA348" i="14"/>
  <c r="CZ348" i="14"/>
  <c r="CY348" i="14"/>
  <c r="CX348" i="14"/>
  <c r="CW348" i="14"/>
  <c r="CV348" i="14"/>
  <c r="CU348" i="14"/>
  <c r="CT348" i="14"/>
  <c r="CS348" i="14"/>
  <c r="CR348" i="14"/>
  <c r="CQ348" i="14"/>
  <c r="CP348" i="14"/>
  <c r="CO348" i="14"/>
  <c r="CN348" i="14"/>
  <c r="CM348" i="14"/>
  <c r="CL348" i="14"/>
  <c r="CK348" i="14"/>
  <c r="CJ348" i="14"/>
  <c r="CI348" i="14"/>
  <c r="CH348" i="14"/>
  <c r="CG348" i="14"/>
  <c r="CF348" i="14"/>
  <c r="CE348" i="14"/>
  <c r="CD348" i="14"/>
  <c r="CC348" i="14"/>
  <c r="CB348" i="14"/>
  <c r="CA348" i="14"/>
  <c r="BZ348" i="14"/>
  <c r="BY348" i="14"/>
  <c r="BX348" i="14"/>
  <c r="BW348" i="14"/>
  <c r="BV348" i="14"/>
  <c r="BU348" i="14"/>
  <c r="BT348" i="14"/>
  <c r="BS348" i="14"/>
  <c r="BR348" i="14"/>
  <c r="BQ348" i="14"/>
  <c r="BM348" i="14"/>
  <c r="AD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DZ347" i="14"/>
  <c r="DY347" i="14"/>
  <c r="DX347" i="14"/>
  <c r="DW347" i="14"/>
  <c r="DV347" i="14"/>
  <c r="DU347" i="14"/>
  <c r="DT347" i="14"/>
  <c r="DS347" i="14"/>
  <c r="DR347" i="14"/>
  <c r="DQ347" i="14"/>
  <c r="DP347" i="14"/>
  <c r="DO347" i="14"/>
  <c r="DN347" i="14"/>
  <c r="DM347" i="14"/>
  <c r="DL347" i="14"/>
  <c r="DK347" i="14"/>
  <c r="DJ347" i="14"/>
  <c r="DI347" i="14"/>
  <c r="DH347" i="14"/>
  <c r="DG347" i="14"/>
  <c r="DF347" i="14"/>
  <c r="DE347" i="14"/>
  <c r="DD347" i="14"/>
  <c r="DC347" i="14"/>
  <c r="DB347" i="14"/>
  <c r="DA347" i="14"/>
  <c r="CZ347" i="14"/>
  <c r="CY347" i="14"/>
  <c r="CX347" i="14"/>
  <c r="CW347" i="14"/>
  <c r="CV347" i="14"/>
  <c r="CU347" i="14"/>
  <c r="CT347" i="14"/>
  <c r="CS347" i="14"/>
  <c r="CR347" i="14"/>
  <c r="CQ347" i="14"/>
  <c r="CP347" i="14"/>
  <c r="CO347" i="14"/>
  <c r="CN347" i="14"/>
  <c r="CM347" i="14"/>
  <c r="CL347" i="14"/>
  <c r="CK347" i="14"/>
  <c r="CJ347" i="14"/>
  <c r="CI347" i="14"/>
  <c r="CH347" i="14"/>
  <c r="CG347" i="14"/>
  <c r="CF347" i="14"/>
  <c r="CE347" i="14"/>
  <c r="CD347" i="14"/>
  <c r="CC347" i="14"/>
  <c r="CB347" i="14"/>
  <c r="CA347" i="14"/>
  <c r="BZ347" i="14"/>
  <c r="BY347" i="14"/>
  <c r="BX347" i="14"/>
  <c r="BW347" i="14"/>
  <c r="BV347" i="14"/>
  <c r="BU347" i="14"/>
  <c r="BT347" i="14"/>
  <c r="BS347" i="14"/>
  <c r="BR347" i="14"/>
  <c r="BQ347" i="14"/>
  <c r="BM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DZ346" i="14"/>
  <c r="DY346" i="14"/>
  <c r="DX346" i="14"/>
  <c r="DW346" i="14"/>
  <c r="DV346" i="14"/>
  <c r="DU346" i="14"/>
  <c r="DT346" i="14"/>
  <c r="DS346" i="14"/>
  <c r="DR346" i="14"/>
  <c r="DQ346" i="14"/>
  <c r="DP346" i="14"/>
  <c r="DO346" i="14"/>
  <c r="DN346" i="14"/>
  <c r="DM346" i="14"/>
  <c r="DL346" i="14"/>
  <c r="DK346" i="14"/>
  <c r="DJ346" i="14"/>
  <c r="DI346" i="14"/>
  <c r="DH346" i="14"/>
  <c r="DG346" i="14"/>
  <c r="DF346" i="14"/>
  <c r="DE346" i="14"/>
  <c r="DD346" i="14"/>
  <c r="DC346" i="14"/>
  <c r="DB346" i="14"/>
  <c r="DA346" i="14"/>
  <c r="CZ346" i="14"/>
  <c r="CY346" i="14"/>
  <c r="CX346" i="14"/>
  <c r="CW346" i="14"/>
  <c r="CV346" i="14"/>
  <c r="CU346" i="14"/>
  <c r="CT346" i="14"/>
  <c r="CS346" i="14"/>
  <c r="CR346" i="14"/>
  <c r="CQ346" i="14"/>
  <c r="CP346" i="14"/>
  <c r="CO346" i="14"/>
  <c r="CN346" i="14"/>
  <c r="CM346" i="14"/>
  <c r="CL346" i="14"/>
  <c r="CK346" i="14"/>
  <c r="CJ346" i="14"/>
  <c r="CI346" i="14"/>
  <c r="CH346" i="14"/>
  <c r="CG346" i="14"/>
  <c r="CF346" i="14"/>
  <c r="CE346" i="14"/>
  <c r="CD346" i="14"/>
  <c r="CC346" i="14"/>
  <c r="CB346" i="14"/>
  <c r="CA346" i="14"/>
  <c r="BZ346" i="14"/>
  <c r="BY346" i="14"/>
  <c r="BX346" i="14"/>
  <c r="BW346" i="14"/>
  <c r="BV346" i="14"/>
  <c r="BU346" i="14"/>
  <c r="BT346" i="14"/>
  <c r="BS346" i="14"/>
  <c r="BR346" i="14"/>
  <c r="BQ346" i="14"/>
  <c r="BM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DZ345" i="14"/>
  <c r="DY345" i="14"/>
  <c r="DX345" i="14"/>
  <c r="DW345" i="14"/>
  <c r="DV345" i="14"/>
  <c r="DU345" i="14"/>
  <c r="DT345" i="14"/>
  <c r="DS345" i="14"/>
  <c r="DR345" i="14"/>
  <c r="DQ345" i="14"/>
  <c r="DP345" i="14"/>
  <c r="DO345" i="14"/>
  <c r="DN345" i="14"/>
  <c r="DM345" i="14"/>
  <c r="DL345" i="14"/>
  <c r="DK345" i="14"/>
  <c r="DJ345" i="14"/>
  <c r="DI345" i="14"/>
  <c r="DH345" i="14"/>
  <c r="DG345" i="14"/>
  <c r="DF345" i="14"/>
  <c r="DE345" i="14"/>
  <c r="DD345" i="14"/>
  <c r="DC345" i="14"/>
  <c r="DB345" i="14"/>
  <c r="DA345" i="14"/>
  <c r="CZ345" i="14"/>
  <c r="CY345" i="14"/>
  <c r="CX345" i="14"/>
  <c r="CW345" i="14"/>
  <c r="CV345" i="14"/>
  <c r="CU345" i="14"/>
  <c r="CT345" i="14"/>
  <c r="CS345" i="14"/>
  <c r="CR345" i="14"/>
  <c r="CQ345" i="14"/>
  <c r="CP345" i="14"/>
  <c r="CO345" i="14"/>
  <c r="CN345" i="14"/>
  <c r="CM345" i="14"/>
  <c r="CL345" i="14"/>
  <c r="CK345" i="14"/>
  <c r="CJ345" i="14"/>
  <c r="CI345" i="14"/>
  <c r="CH345" i="14"/>
  <c r="CG345" i="14"/>
  <c r="CF345" i="14"/>
  <c r="CE345" i="14"/>
  <c r="CD345" i="14"/>
  <c r="CC345" i="14"/>
  <c r="CB345" i="14"/>
  <c r="CA345" i="14"/>
  <c r="BZ345" i="14"/>
  <c r="BY345" i="14"/>
  <c r="BX345" i="14"/>
  <c r="BW345" i="14"/>
  <c r="BV345" i="14"/>
  <c r="BU345" i="14"/>
  <c r="BT345" i="14"/>
  <c r="BS345" i="14"/>
  <c r="BR345" i="14"/>
  <c r="BQ345" i="14"/>
  <c r="BM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DZ344" i="14"/>
  <c r="DY344" i="14"/>
  <c r="DX344" i="14"/>
  <c r="DW344" i="14"/>
  <c r="DV344" i="14"/>
  <c r="DU344" i="14"/>
  <c r="DT344" i="14"/>
  <c r="DS344" i="14"/>
  <c r="DR344" i="14"/>
  <c r="DQ344" i="14"/>
  <c r="DP344" i="14"/>
  <c r="DO344" i="14"/>
  <c r="DN344" i="14"/>
  <c r="DM344" i="14"/>
  <c r="DL344" i="14"/>
  <c r="DK344" i="14"/>
  <c r="DJ344" i="14"/>
  <c r="DI344" i="14"/>
  <c r="DH344" i="14"/>
  <c r="DG344" i="14"/>
  <c r="DF344" i="14"/>
  <c r="DE344" i="14"/>
  <c r="DD344" i="14"/>
  <c r="DC344" i="14"/>
  <c r="DB344" i="14"/>
  <c r="DA344" i="14"/>
  <c r="CZ344" i="14"/>
  <c r="CY344" i="14"/>
  <c r="CX344" i="14"/>
  <c r="CW344" i="14"/>
  <c r="CV344" i="14"/>
  <c r="CU344" i="14"/>
  <c r="CT344" i="14"/>
  <c r="CS344" i="14"/>
  <c r="CR344" i="14"/>
  <c r="CQ344" i="14"/>
  <c r="CP344" i="14"/>
  <c r="CO344" i="14"/>
  <c r="CN344" i="14"/>
  <c r="CM344" i="14"/>
  <c r="CL344" i="14"/>
  <c r="CK344" i="14"/>
  <c r="CJ344" i="14"/>
  <c r="CI344" i="14"/>
  <c r="CH344" i="14"/>
  <c r="CG344" i="14"/>
  <c r="CF344" i="14"/>
  <c r="CE344" i="14"/>
  <c r="CD344" i="14"/>
  <c r="CC344" i="14"/>
  <c r="CB344" i="14"/>
  <c r="CA344" i="14"/>
  <c r="BZ344" i="14"/>
  <c r="BY344" i="14"/>
  <c r="BX344" i="14"/>
  <c r="BW344" i="14"/>
  <c r="BV344" i="14"/>
  <c r="BU344" i="14"/>
  <c r="BT344" i="14"/>
  <c r="BS344" i="14"/>
  <c r="BR344" i="14"/>
  <c r="BQ344" i="14"/>
  <c r="BM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DZ343" i="14"/>
  <c r="DY343" i="14"/>
  <c r="DX343" i="14"/>
  <c r="DW343" i="14"/>
  <c r="DV343" i="14"/>
  <c r="DU343" i="14"/>
  <c r="DT343" i="14"/>
  <c r="DS343" i="14"/>
  <c r="DR343" i="14"/>
  <c r="DQ343" i="14"/>
  <c r="DP343" i="14"/>
  <c r="DO343" i="14"/>
  <c r="DN343" i="14"/>
  <c r="DM343" i="14"/>
  <c r="DL343" i="14"/>
  <c r="DK343" i="14"/>
  <c r="DJ343" i="14"/>
  <c r="DI343" i="14"/>
  <c r="DH343" i="14"/>
  <c r="DG343" i="14"/>
  <c r="DF343" i="14"/>
  <c r="DE343" i="14"/>
  <c r="DD343" i="14"/>
  <c r="DC343" i="14"/>
  <c r="DB343" i="14"/>
  <c r="DA343" i="14"/>
  <c r="CZ343" i="14"/>
  <c r="CY343" i="14"/>
  <c r="CX343" i="14"/>
  <c r="CW343" i="14"/>
  <c r="CV343" i="14"/>
  <c r="CU343" i="14"/>
  <c r="CT343" i="14"/>
  <c r="CS343" i="14"/>
  <c r="CR343" i="14"/>
  <c r="CQ343" i="14"/>
  <c r="CP343" i="14"/>
  <c r="CO343" i="14"/>
  <c r="CN343" i="14"/>
  <c r="CM343" i="14"/>
  <c r="CL343" i="14"/>
  <c r="CK343" i="14"/>
  <c r="CJ343" i="14"/>
  <c r="CI343" i="14"/>
  <c r="CH343" i="14"/>
  <c r="CG343" i="14"/>
  <c r="CF343" i="14"/>
  <c r="CE343" i="14"/>
  <c r="CD343" i="14"/>
  <c r="CC343" i="14"/>
  <c r="CB343" i="14"/>
  <c r="CA343" i="14"/>
  <c r="BZ343" i="14"/>
  <c r="BY343" i="14"/>
  <c r="BX343" i="14"/>
  <c r="BW343" i="14"/>
  <c r="BV343" i="14"/>
  <c r="BU343" i="14"/>
  <c r="BT343" i="14"/>
  <c r="BS343" i="14"/>
  <c r="BR343" i="14"/>
  <c r="BQ343" i="14"/>
  <c r="BM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DZ342" i="14"/>
  <c r="DY342" i="14"/>
  <c r="DX342" i="14"/>
  <c r="DW342" i="14"/>
  <c r="DV342" i="14"/>
  <c r="DU342" i="14"/>
  <c r="DT342" i="14"/>
  <c r="DS342" i="14"/>
  <c r="DR342" i="14"/>
  <c r="DQ342" i="14"/>
  <c r="DP342" i="14"/>
  <c r="DO342" i="14"/>
  <c r="DN342" i="14"/>
  <c r="DM342" i="14"/>
  <c r="DL342" i="14"/>
  <c r="DK342" i="14"/>
  <c r="DJ342" i="14"/>
  <c r="DI342" i="14"/>
  <c r="DH342" i="14"/>
  <c r="DG342" i="14"/>
  <c r="DF342" i="14"/>
  <c r="DE342" i="14"/>
  <c r="DD342" i="14"/>
  <c r="DC342" i="14"/>
  <c r="DB342" i="14"/>
  <c r="DA342" i="14"/>
  <c r="CZ342" i="14"/>
  <c r="CY342" i="14"/>
  <c r="CX342" i="14"/>
  <c r="CW342" i="14"/>
  <c r="CV342" i="14"/>
  <c r="CU342" i="14"/>
  <c r="CT342" i="14"/>
  <c r="CS342" i="14"/>
  <c r="CR342" i="14"/>
  <c r="CQ342" i="14"/>
  <c r="CP342" i="14"/>
  <c r="CO342" i="14"/>
  <c r="CN342" i="14"/>
  <c r="CM342" i="14"/>
  <c r="CL342" i="14"/>
  <c r="CK342" i="14"/>
  <c r="CJ342" i="14"/>
  <c r="CI342" i="14"/>
  <c r="CH342" i="14"/>
  <c r="CG342" i="14"/>
  <c r="CF342" i="14"/>
  <c r="CE342" i="14"/>
  <c r="CD342" i="14"/>
  <c r="CC342" i="14"/>
  <c r="CB342" i="14"/>
  <c r="CA342" i="14"/>
  <c r="BZ342" i="14"/>
  <c r="BY342" i="14"/>
  <c r="BX342" i="14"/>
  <c r="BW342" i="14"/>
  <c r="BV342" i="14"/>
  <c r="BU342" i="14"/>
  <c r="BT342" i="14"/>
  <c r="BS342" i="14"/>
  <c r="BR342" i="14"/>
  <c r="BQ342" i="14"/>
  <c r="BM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D342" i="14"/>
  <c r="B342" i="14"/>
  <c r="DZ341" i="14"/>
  <c r="DY341" i="14"/>
  <c r="DX341" i="14"/>
  <c r="DW341" i="14"/>
  <c r="DV341" i="14"/>
  <c r="DU341" i="14"/>
  <c r="DT341" i="14"/>
  <c r="DS341" i="14"/>
  <c r="DR341" i="14"/>
  <c r="DQ341" i="14"/>
  <c r="DP341" i="14"/>
  <c r="DO341" i="14"/>
  <c r="DN341" i="14"/>
  <c r="DM341" i="14"/>
  <c r="DL341" i="14"/>
  <c r="DK341" i="14"/>
  <c r="DJ341" i="14"/>
  <c r="DI341" i="14"/>
  <c r="DH341" i="14"/>
  <c r="DG341" i="14"/>
  <c r="DF341" i="14"/>
  <c r="DE341" i="14"/>
  <c r="DD341" i="14"/>
  <c r="DC341" i="14"/>
  <c r="DB341" i="14"/>
  <c r="DA341" i="14"/>
  <c r="CZ341" i="14"/>
  <c r="CY341" i="14"/>
  <c r="CX341" i="14"/>
  <c r="CW341" i="14"/>
  <c r="CV341" i="14"/>
  <c r="CU341" i="14"/>
  <c r="CT341" i="14"/>
  <c r="CS341" i="14"/>
  <c r="CR341" i="14"/>
  <c r="CQ341" i="14"/>
  <c r="CP341" i="14"/>
  <c r="CO341" i="14"/>
  <c r="CN341" i="14"/>
  <c r="CM341" i="14"/>
  <c r="CL341" i="14"/>
  <c r="CK341" i="14"/>
  <c r="CJ341" i="14"/>
  <c r="CI341" i="14"/>
  <c r="CH341" i="14"/>
  <c r="CG341" i="14"/>
  <c r="CF341" i="14"/>
  <c r="CE341" i="14"/>
  <c r="CD341" i="14"/>
  <c r="CC341" i="14"/>
  <c r="CB341" i="14"/>
  <c r="CA341" i="14"/>
  <c r="BZ341" i="14"/>
  <c r="BY341" i="14"/>
  <c r="BX341" i="14"/>
  <c r="BW341" i="14"/>
  <c r="BV341" i="14"/>
  <c r="BU341" i="14"/>
  <c r="BT341" i="14"/>
  <c r="BS341" i="14"/>
  <c r="BR341" i="14"/>
  <c r="BQ341" i="14"/>
  <c r="BM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D341" i="14"/>
  <c r="B341" i="14"/>
  <c r="DZ340" i="14"/>
  <c r="DY340" i="14"/>
  <c r="DX340" i="14"/>
  <c r="DW340" i="14"/>
  <c r="DV340" i="14"/>
  <c r="DU340" i="14"/>
  <c r="DT340" i="14"/>
  <c r="DS340" i="14"/>
  <c r="DR340" i="14"/>
  <c r="DQ340" i="14"/>
  <c r="DP340" i="14"/>
  <c r="DO340" i="14"/>
  <c r="DN340" i="14"/>
  <c r="DM340" i="14"/>
  <c r="DL340" i="14"/>
  <c r="DK340" i="14"/>
  <c r="DJ340" i="14"/>
  <c r="DI340" i="14"/>
  <c r="DH340" i="14"/>
  <c r="DG340" i="14"/>
  <c r="DF340" i="14"/>
  <c r="DE340" i="14"/>
  <c r="DD340" i="14"/>
  <c r="DC340" i="14"/>
  <c r="DB340" i="14"/>
  <c r="DA340" i="14"/>
  <c r="CZ340" i="14"/>
  <c r="CY340" i="14"/>
  <c r="CX340" i="14"/>
  <c r="CW340" i="14"/>
  <c r="CV340" i="14"/>
  <c r="CU340" i="14"/>
  <c r="CT340" i="14"/>
  <c r="CS340" i="14"/>
  <c r="CR340" i="14"/>
  <c r="CQ340" i="14"/>
  <c r="CP340" i="14"/>
  <c r="CO340" i="14"/>
  <c r="CN340" i="14"/>
  <c r="CM340" i="14"/>
  <c r="CL340" i="14"/>
  <c r="CK340" i="14"/>
  <c r="CJ340" i="14"/>
  <c r="CI340" i="14"/>
  <c r="CH340" i="14"/>
  <c r="CG340" i="14"/>
  <c r="CF340" i="14"/>
  <c r="CE340" i="14"/>
  <c r="CD340" i="14"/>
  <c r="CC340" i="14"/>
  <c r="CB340" i="14"/>
  <c r="CA340" i="14"/>
  <c r="BZ340" i="14"/>
  <c r="BY340" i="14"/>
  <c r="BX340" i="14"/>
  <c r="BW340" i="14"/>
  <c r="BV340" i="14"/>
  <c r="BU340" i="14"/>
  <c r="BT340" i="14"/>
  <c r="BS340" i="14"/>
  <c r="BR340" i="14"/>
  <c r="BQ340" i="14"/>
  <c r="BM340" i="14"/>
  <c r="V340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D340" i="14"/>
  <c r="B340" i="14"/>
  <c r="DZ339" i="14"/>
  <c r="DY339" i="14"/>
  <c r="DX339" i="14"/>
  <c r="DW339" i="14"/>
  <c r="DV339" i="14"/>
  <c r="DU339" i="14"/>
  <c r="DT339" i="14"/>
  <c r="DS339" i="14"/>
  <c r="DR339" i="14"/>
  <c r="DQ339" i="14"/>
  <c r="DP339" i="14"/>
  <c r="DO339" i="14"/>
  <c r="DN339" i="14"/>
  <c r="DM339" i="14"/>
  <c r="DL339" i="14"/>
  <c r="DK339" i="14"/>
  <c r="DJ339" i="14"/>
  <c r="DI339" i="14"/>
  <c r="DH339" i="14"/>
  <c r="DG339" i="14"/>
  <c r="DF339" i="14"/>
  <c r="DE339" i="14"/>
  <c r="DD339" i="14"/>
  <c r="DC339" i="14"/>
  <c r="DB339" i="14"/>
  <c r="DA339" i="14"/>
  <c r="CZ339" i="14"/>
  <c r="CY339" i="14"/>
  <c r="CX339" i="14"/>
  <c r="CW339" i="14"/>
  <c r="CV339" i="14"/>
  <c r="CU339" i="14"/>
  <c r="CT339" i="14"/>
  <c r="CS339" i="14"/>
  <c r="CR339" i="14"/>
  <c r="CQ339" i="14"/>
  <c r="CP339" i="14"/>
  <c r="CO339" i="14"/>
  <c r="CN339" i="14"/>
  <c r="CM339" i="14"/>
  <c r="CL339" i="14"/>
  <c r="CK339" i="14"/>
  <c r="CJ339" i="14"/>
  <c r="CI339" i="14"/>
  <c r="CH339" i="14"/>
  <c r="CG339" i="14"/>
  <c r="CF339" i="14"/>
  <c r="CE339" i="14"/>
  <c r="CD339" i="14"/>
  <c r="CC339" i="14"/>
  <c r="CB339" i="14"/>
  <c r="CA339" i="14"/>
  <c r="BZ339" i="14"/>
  <c r="BY339" i="14"/>
  <c r="BX339" i="14"/>
  <c r="BW339" i="14"/>
  <c r="BV339" i="14"/>
  <c r="BU339" i="14"/>
  <c r="BT339" i="14"/>
  <c r="BS339" i="14"/>
  <c r="BR339" i="14"/>
  <c r="BQ339" i="14"/>
  <c r="BM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D339" i="14"/>
  <c r="B339" i="14"/>
  <c r="DZ338" i="14"/>
  <c r="DY338" i="14"/>
  <c r="DX338" i="14"/>
  <c r="DW338" i="14"/>
  <c r="DV338" i="14"/>
  <c r="DU338" i="14"/>
  <c r="DT338" i="14"/>
  <c r="DS338" i="14"/>
  <c r="DR338" i="14"/>
  <c r="DQ338" i="14"/>
  <c r="DP338" i="14"/>
  <c r="DO338" i="14"/>
  <c r="DN338" i="14"/>
  <c r="DM338" i="14"/>
  <c r="DL338" i="14"/>
  <c r="DK338" i="14"/>
  <c r="DJ338" i="14"/>
  <c r="DI338" i="14"/>
  <c r="DH338" i="14"/>
  <c r="DG338" i="14"/>
  <c r="DF338" i="14"/>
  <c r="DE338" i="14"/>
  <c r="DD338" i="14"/>
  <c r="DC338" i="14"/>
  <c r="DB338" i="14"/>
  <c r="DA338" i="14"/>
  <c r="CZ338" i="14"/>
  <c r="CY338" i="14"/>
  <c r="CX338" i="14"/>
  <c r="CW338" i="14"/>
  <c r="CV338" i="14"/>
  <c r="CU338" i="14"/>
  <c r="CT338" i="14"/>
  <c r="CS338" i="14"/>
  <c r="CR338" i="14"/>
  <c r="CQ338" i="14"/>
  <c r="CP338" i="14"/>
  <c r="CO338" i="14"/>
  <c r="CN338" i="14"/>
  <c r="CM338" i="14"/>
  <c r="CL338" i="14"/>
  <c r="CK338" i="14"/>
  <c r="CJ338" i="14"/>
  <c r="CI338" i="14"/>
  <c r="CH338" i="14"/>
  <c r="CG338" i="14"/>
  <c r="CF338" i="14"/>
  <c r="CE338" i="14"/>
  <c r="CD338" i="14"/>
  <c r="CC338" i="14"/>
  <c r="CB338" i="14"/>
  <c r="CA338" i="14"/>
  <c r="BZ338" i="14"/>
  <c r="BY338" i="14"/>
  <c r="BX338" i="14"/>
  <c r="BW338" i="14"/>
  <c r="BV338" i="14"/>
  <c r="BU338" i="14"/>
  <c r="BT338" i="14"/>
  <c r="BS338" i="14"/>
  <c r="BR338" i="14"/>
  <c r="BQ338" i="14"/>
  <c r="BM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D338" i="14"/>
  <c r="B338" i="14"/>
  <c r="DZ337" i="14"/>
  <c r="DY337" i="14"/>
  <c r="DX337" i="14"/>
  <c r="DW337" i="14"/>
  <c r="DV337" i="14"/>
  <c r="DU337" i="14"/>
  <c r="DT337" i="14"/>
  <c r="DS337" i="14"/>
  <c r="DR337" i="14"/>
  <c r="DQ337" i="14"/>
  <c r="DP337" i="14"/>
  <c r="DO337" i="14"/>
  <c r="DN337" i="14"/>
  <c r="DM337" i="14"/>
  <c r="DL337" i="14"/>
  <c r="DK337" i="14"/>
  <c r="DJ337" i="14"/>
  <c r="DI337" i="14"/>
  <c r="DH337" i="14"/>
  <c r="DG337" i="14"/>
  <c r="DF337" i="14"/>
  <c r="DE337" i="14"/>
  <c r="DD337" i="14"/>
  <c r="DC337" i="14"/>
  <c r="DB337" i="14"/>
  <c r="DA337" i="14"/>
  <c r="CZ337" i="14"/>
  <c r="CY337" i="14"/>
  <c r="CX337" i="14"/>
  <c r="CW337" i="14"/>
  <c r="CV337" i="14"/>
  <c r="CU337" i="14"/>
  <c r="CT337" i="14"/>
  <c r="CS337" i="14"/>
  <c r="CR337" i="14"/>
  <c r="CQ337" i="14"/>
  <c r="CP337" i="14"/>
  <c r="CO337" i="14"/>
  <c r="CN337" i="14"/>
  <c r="CM337" i="14"/>
  <c r="CL337" i="14"/>
  <c r="CK337" i="14"/>
  <c r="CJ337" i="14"/>
  <c r="CI337" i="14"/>
  <c r="CH337" i="14"/>
  <c r="CG337" i="14"/>
  <c r="CF337" i="14"/>
  <c r="CE337" i="14"/>
  <c r="CD337" i="14"/>
  <c r="CC337" i="14"/>
  <c r="CB337" i="14"/>
  <c r="CA337" i="14"/>
  <c r="BZ337" i="14"/>
  <c r="BY337" i="14"/>
  <c r="BX337" i="14"/>
  <c r="BW337" i="14"/>
  <c r="BV337" i="14"/>
  <c r="BU337" i="14"/>
  <c r="BT337" i="14"/>
  <c r="BS337" i="14"/>
  <c r="BR337" i="14"/>
  <c r="BQ337" i="14"/>
  <c r="BM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D337" i="14"/>
  <c r="B337" i="14"/>
  <c r="DZ336" i="14"/>
  <c r="DY336" i="14"/>
  <c r="DX336" i="14"/>
  <c r="DW336" i="14"/>
  <c r="DV336" i="14"/>
  <c r="DU336" i="14"/>
  <c r="DT336" i="14"/>
  <c r="DS336" i="14"/>
  <c r="DR336" i="14"/>
  <c r="DQ336" i="14"/>
  <c r="DP336" i="14"/>
  <c r="DO336" i="14"/>
  <c r="DN336" i="14"/>
  <c r="DM336" i="14"/>
  <c r="DL336" i="14"/>
  <c r="DK336" i="14"/>
  <c r="DJ336" i="14"/>
  <c r="DI336" i="14"/>
  <c r="DH336" i="14"/>
  <c r="DG336" i="14"/>
  <c r="DF336" i="14"/>
  <c r="DE336" i="14"/>
  <c r="DD336" i="14"/>
  <c r="DC336" i="14"/>
  <c r="DB336" i="14"/>
  <c r="DA336" i="14"/>
  <c r="CZ336" i="14"/>
  <c r="CY336" i="14"/>
  <c r="CX336" i="14"/>
  <c r="CW336" i="14"/>
  <c r="CV336" i="14"/>
  <c r="CU336" i="14"/>
  <c r="CT336" i="14"/>
  <c r="CS336" i="14"/>
  <c r="CR336" i="14"/>
  <c r="CQ336" i="14"/>
  <c r="CP336" i="14"/>
  <c r="CO336" i="14"/>
  <c r="CN336" i="14"/>
  <c r="CM336" i="14"/>
  <c r="CL336" i="14"/>
  <c r="CK336" i="14"/>
  <c r="CJ336" i="14"/>
  <c r="CI336" i="14"/>
  <c r="CH336" i="14"/>
  <c r="CG336" i="14"/>
  <c r="CF336" i="14"/>
  <c r="CE336" i="14"/>
  <c r="CD336" i="14"/>
  <c r="CC336" i="14"/>
  <c r="CB336" i="14"/>
  <c r="CA336" i="14"/>
  <c r="BZ336" i="14"/>
  <c r="BY336" i="14"/>
  <c r="BX336" i="14"/>
  <c r="BW336" i="14"/>
  <c r="BV336" i="14"/>
  <c r="BU336" i="14"/>
  <c r="BT336" i="14"/>
  <c r="BS336" i="14"/>
  <c r="BR336" i="14"/>
  <c r="BQ336" i="14"/>
  <c r="BM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D336" i="14"/>
  <c r="B336" i="14"/>
  <c r="DZ335" i="14"/>
  <c r="DY335" i="14"/>
  <c r="DX335" i="14"/>
  <c r="DW335" i="14"/>
  <c r="DV335" i="14"/>
  <c r="DU335" i="14"/>
  <c r="DT335" i="14"/>
  <c r="DS335" i="14"/>
  <c r="DR335" i="14"/>
  <c r="DQ335" i="14"/>
  <c r="DP335" i="14"/>
  <c r="DO335" i="14"/>
  <c r="DN335" i="14"/>
  <c r="DM335" i="14"/>
  <c r="DL335" i="14"/>
  <c r="DK335" i="14"/>
  <c r="DJ335" i="14"/>
  <c r="DI335" i="14"/>
  <c r="DH335" i="14"/>
  <c r="DG335" i="14"/>
  <c r="DF335" i="14"/>
  <c r="DE335" i="14"/>
  <c r="DD335" i="14"/>
  <c r="DC335" i="14"/>
  <c r="DB335" i="14"/>
  <c r="DA335" i="14"/>
  <c r="CZ335" i="14"/>
  <c r="CY335" i="14"/>
  <c r="CX335" i="14"/>
  <c r="CW335" i="14"/>
  <c r="CV335" i="14"/>
  <c r="CU335" i="14"/>
  <c r="CT335" i="14"/>
  <c r="CS335" i="14"/>
  <c r="CR335" i="14"/>
  <c r="CQ335" i="14"/>
  <c r="CP335" i="14"/>
  <c r="CO335" i="14"/>
  <c r="CN335" i="14"/>
  <c r="CM335" i="14"/>
  <c r="CL335" i="14"/>
  <c r="CK335" i="14"/>
  <c r="CJ335" i="14"/>
  <c r="CI335" i="14"/>
  <c r="CH335" i="14"/>
  <c r="CG335" i="14"/>
  <c r="CF335" i="14"/>
  <c r="CE335" i="14"/>
  <c r="CD335" i="14"/>
  <c r="CC335" i="14"/>
  <c r="CB335" i="14"/>
  <c r="CA335" i="14"/>
  <c r="BZ335" i="14"/>
  <c r="BY335" i="14"/>
  <c r="BX335" i="14"/>
  <c r="BW335" i="14"/>
  <c r="BV335" i="14"/>
  <c r="BU335" i="14"/>
  <c r="BT335" i="14"/>
  <c r="BS335" i="14"/>
  <c r="BR335" i="14"/>
  <c r="BQ335" i="14"/>
  <c r="BM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D335" i="14"/>
  <c r="B335" i="14"/>
  <c r="DZ334" i="14"/>
  <c r="DY334" i="14"/>
  <c r="DX334" i="14"/>
  <c r="DW334" i="14"/>
  <c r="DV334" i="14"/>
  <c r="DU334" i="14"/>
  <c r="DT334" i="14"/>
  <c r="DS334" i="14"/>
  <c r="DR334" i="14"/>
  <c r="DQ334" i="14"/>
  <c r="DP334" i="14"/>
  <c r="DO334" i="14"/>
  <c r="DN334" i="14"/>
  <c r="DM334" i="14"/>
  <c r="DL334" i="14"/>
  <c r="DK334" i="14"/>
  <c r="DJ334" i="14"/>
  <c r="DI334" i="14"/>
  <c r="DH334" i="14"/>
  <c r="DG334" i="14"/>
  <c r="DF334" i="14"/>
  <c r="DE334" i="14"/>
  <c r="DD334" i="14"/>
  <c r="DC334" i="14"/>
  <c r="DB334" i="14"/>
  <c r="DA334" i="14"/>
  <c r="CZ334" i="14"/>
  <c r="CY334" i="14"/>
  <c r="CX334" i="14"/>
  <c r="CW334" i="14"/>
  <c r="CV334" i="14"/>
  <c r="CU334" i="14"/>
  <c r="CT334" i="14"/>
  <c r="CS334" i="14"/>
  <c r="CR334" i="14"/>
  <c r="CQ334" i="14"/>
  <c r="CP334" i="14"/>
  <c r="CO334" i="14"/>
  <c r="CN334" i="14"/>
  <c r="CM334" i="14"/>
  <c r="CL334" i="14"/>
  <c r="CK334" i="14"/>
  <c r="CJ334" i="14"/>
  <c r="CI334" i="14"/>
  <c r="CH334" i="14"/>
  <c r="CG334" i="14"/>
  <c r="CF334" i="14"/>
  <c r="CE334" i="14"/>
  <c r="CD334" i="14"/>
  <c r="CC334" i="14"/>
  <c r="CB334" i="14"/>
  <c r="CA334" i="14"/>
  <c r="BZ334" i="14"/>
  <c r="BY334" i="14"/>
  <c r="BX334" i="14"/>
  <c r="BW334" i="14"/>
  <c r="BV334" i="14"/>
  <c r="BU334" i="14"/>
  <c r="BT334" i="14"/>
  <c r="BS334" i="14"/>
  <c r="BR334" i="14"/>
  <c r="BQ334" i="14"/>
  <c r="BM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D334" i="14"/>
  <c r="B334" i="14"/>
  <c r="DZ333" i="14"/>
  <c r="DY333" i="14"/>
  <c r="DX333" i="14"/>
  <c r="DW333" i="14"/>
  <c r="DV333" i="14"/>
  <c r="DU333" i="14"/>
  <c r="DT333" i="14"/>
  <c r="DS333" i="14"/>
  <c r="DR333" i="14"/>
  <c r="DQ333" i="14"/>
  <c r="DP333" i="14"/>
  <c r="DO333" i="14"/>
  <c r="DN333" i="14"/>
  <c r="DM333" i="14"/>
  <c r="DL333" i="14"/>
  <c r="DK333" i="14"/>
  <c r="DJ333" i="14"/>
  <c r="DI333" i="14"/>
  <c r="DH333" i="14"/>
  <c r="DG333" i="14"/>
  <c r="DF333" i="14"/>
  <c r="DE333" i="14"/>
  <c r="DD333" i="14"/>
  <c r="DC333" i="14"/>
  <c r="DB333" i="14"/>
  <c r="DA333" i="14"/>
  <c r="CZ333" i="14"/>
  <c r="CY333" i="14"/>
  <c r="CX333" i="14"/>
  <c r="CW333" i="14"/>
  <c r="CV333" i="14"/>
  <c r="CU333" i="14"/>
  <c r="CT333" i="14"/>
  <c r="CS333" i="14"/>
  <c r="CR333" i="14"/>
  <c r="CQ333" i="14"/>
  <c r="CP333" i="14"/>
  <c r="CO333" i="14"/>
  <c r="CN333" i="14"/>
  <c r="CM333" i="14"/>
  <c r="CL333" i="14"/>
  <c r="CK333" i="14"/>
  <c r="CJ333" i="14"/>
  <c r="CI333" i="14"/>
  <c r="CH333" i="14"/>
  <c r="CG333" i="14"/>
  <c r="CF333" i="14"/>
  <c r="CE333" i="14"/>
  <c r="CD333" i="14"/>
  <c r="CC333" i="14"/>
  <c r="CB333" i="14"/>
  <c r="CA333" i="14"/>
  <c r="BZ333" i="14"/>
  <c r="BY333" i="14"/>
  <c r="BX333" i="14"/>
  <c r="BW333" i="14"/>
  <c r="BV333" i="14"/>
  <c r="BU333" i="14"/>
  <c r="BT333" i="14"/>
  <c r="BS333" i="14"/>
  <c r="BR333" i="14"/>
  <c r="BQ333" i="14"/>
  <c r="BM333" i="14"/>
  <c r="O333" i="14"/>
  <c r="N333" i="14"/>
  <c r="M333" i="14"/>
  <c r="L333" i="14"/>
  <c r="K333" i="14"/>
  <c r="J333" i="14"/>
  <c r="I333" i="14"/>
  <c r="H333" i="14"/>
  <c r="G333" i="14"/>
  <c r="F333" i="14"/>
  <c r="E333" i="14"/>
  <c r="D333" i="14"/>
  <c r="B333" i="14"/>
  <c r="DZ332" i="14"/>
  <c r="DY332" i="14"/>
  <c r="DX332" i="14"/>
  <c r="DW332" i="14"/>
  <c r="DV332" i="14"/>
  <c r="DU332" i="14"/>
  <c r="DT332" i="14"/>
  <c r="DS332" i="14"/>
  <c r="DR332" i="14"/>
  <c r="DQ332" i="14"/>
  <c r="DP332" i="14"/>
  <c r="DO332" i="14"/>
  <c r="DN332" i="14"/>
  <c r="DM332" i="14"/>
  <c r="DL332" i="14"/>
  <c r="DK332" i="14"/>
  <c r="DJ332" i="14"/>
  <c r="DI332" i="14"/>
  <c r="DH332" i="14"/>
  <c r="DG332" i="14"/>
  <c r="DF332" i="14"/>
  <c r="DE332" i="14"/>
  <c r="DD332" i="14"/>
  <c r="DC332" i="14"/>
  <c r="DB332" i="14"/>
  <c r="DA332" i="14"/>
  <c r="CZ332" i="14"/>
  <c r="CY332" i="14"/>
  <c r="CX332" i="14"/>
  <c r="CW332" i="14"/>
  <c r="CV332" i="14"/>
  <c r="CU332" i="14"/>
  <c r="CT332" i="14"/>
  <c r="CS332" i="14"/>
  <c r="CR332" i="14"/>
  <c r="CQ332" i="14"/>
  <c r="CP332" i="14"/>
  <c r="CO332" i="14"/>
  <c r="CN332" i="14"/>
  <c r="CM332" i="14"/>
  <c r="CL332" i="14"/>
  <c r="CK332" i="14"/>
  <c r="CJ332" i="14"/>
  <c r="CI332" i="14"/>
  <c r="CH332" i="14"/>
  <c r="CG332" i="14"/>
  <c r="CF332" i="14"/>
  <c r="CE332" i="14"/>
  <c r="CD332" i="14"/>
  <c r="CC332" i="14"/>
  <c r="CB332" i="14"/>
  <c r="CA332" i="14"/>
  <c r="BZ332" i="14"/>
  <c r="BY332" i="14"/>
  <c r="BX332" i="14"/>
  <c r="BW332" i="14"/>
  <c r="BV332" i="14"/>
  <c r="BU332" i="14"/>
  <c r="BT332" i="14"/>
  <c r="BS332" i="14"/>
  <c r="BR332" i="14"/>
  <c r="BQ332" i="14"/>
  <c r="BM332" i="14"/>
  <c r="N332" i="14"/>
  <c r="M332" i="14"/>
  <c r="L332" i="14"/>
  <c r="K332" i="14"/>
  <c r="J332" i="14"/>
  <c r="I332" i="14"/>
  <c r="H332" i="14"/>
  <c r="G332" i="14"/>
  <c r="F332" i="14"/>
  <c r="E332" i="14"/>
  <c r="D332" i="14"/>
  <c r="B332" i="14"/>
  <c r="DZ331" i="14"/>
  <c r="DY331" i="14"/>
  <c r="DX331" i="14"/>
  <c r="DW331" i="14"/>
  <c r="DV331" i="14"/>
  <c r="DU331" i="14"/>
  <c r="DT331" i="14"/>
  <c r="DS331" i="14"/>
  <c r="DR331" i="14"/>
  <c r="DQ331" i="14"/>
  <c r="DP331" i="14"/>
  <c r="DO331" i="14"/>
  <c r="DN331" i="14"/>
  <c r="DM331" i="14"/>
  <c r="DL331" i="14"/>
  <c r="DK331" i="14"/>
  <c r="DJ331" i="14"/>
  <c r="DI331" i="14"/>
  <c r="DH331" i="14"/>
  <c r="DG331" i="14"/>
  <c r="DF331" i="14"/>
  <c r="DE331" i="14"/>
  <c r="DD331" i="14"/>
  <c r="DC331" i="14"/>
  <c r="DB331" i="14"/>
  <c r="DA331" i="14"/>
  <c r="CZ331" i="14"/>
  <c r="CY331" i="14"/>
  <c r="CX331" i="14"/>
  <c r="CW331" i="14"/>
  <c r="CV331" i="14"/>
  <c r="CU331" i="14"/>
  <c r="CT331" i="14"/>
  <c r="CS331" i="14"/>
  <c r="CR331" i="14"/>
  <c r="CQ331" i="14"/>
  <c r="CP331" i="14"/>
  <c r="CO331" i="14"/>
  <c r="CN331" i="14"/>
  <c r="CM331" i="14"/>
  <c r="CL331" i="14"/>
  <c r="CK331" i="14"/>
  <c r="CJ331" i="14"/>
  <c r="CI331" i="14"/>
  <c r="CH331" i="14"/>
  <c r="CG331" i="14"/>
  <c r="CF331" i="14"/>
  <c r="CE331" i="14"/>
  <c r="CD331" i="14"/>
  <c r="CC331" i="14"/>
  <c r="CB331" i="14"/>
  <c r="CA331" i="14"/>
  <c r="BZ331" i="14"/>
  <c r="BY331" i="14"/>
  <c r="BX331" i="14"/>
  <c r="BW331" i="14"/>
  <c r="BV331" i="14"/>
  <c r="BU331" i="14"/>
  <c r="BT331" i="14"/>
  <c r="BS331" i="14"/>
  <c r="BR331" i="14"/>
  <c r="BQ331" i="14"/>
  <c r="BM331" i="14"/>
  <c r="M331" i="14"/>
  <c r="L331" i="14"/>
  <c r="K331" i="14"/>
  <c r="J331" i="14"/>
  <c r="I331" i="14"/>
  <c r="H331" i="14"/>
  <c r="G331" i="14"/>
  <c r="F331" i="14"/>
  <c r="E331" i="14"/>
  <c r="D331" i="14"/>
  <c r="B331" i="14"/>
  <c r="DZ330" i="14"/>
  <c r="DY330" i="14"/>
  <c r="DX330" i="14"/>
  <c r="DW330" i="14"/>
  <c r="DV330" i="14"/>
  <c r="DU330" i="14"/>
  <c r="DT330" i="14"/>
  <c r="DS330" i="14"/>
  <c r="DR330" i="14"/>
  <c r="DQ330" i="14"/>
  <c r="DP330" i="14"/>
  <c r="DO330" i="14"/>
  <c r="DN330" i="14"/>
  <c r="DM330" i="14"/>
  <c r="DL330" i="14"/>
  <c r="DK330" i="14"/>
  <c r="DJ330" i="14"/>
  <c r="DI330" i="14"/>
  <c r="DH330" i="14"/>
  <c r="DG330" i="14"/>
  <c r="DF330" i="14"/>
  <c r="DE330" i="14"/>
  <c r="DD330" i="14"/>
  <c r="DC330" i="14"/>
  <c r="DB330" i="14"/>
  <c r="DA330" i="14"/>
  <c r="CZ330" i="14"/>
  <c r="CY330" i="14"/>
  <c r="CX330" i="14"/>
  <c r="CW330" i="14"/>
  <c r="CV330" i="14"/>
  <c r="CU330" i="14"/>
  <c r="CT330" i="14"/>
  <c r="CS330" i="14"/>
  <c r="CR330" i="14"/>
  <c r="CQ330" i="14"/>
  <c r="CP330" i="14"/>
  <c r="CO330" i="14"/>
  <c r="CN330" i="14"/>
  <c r="CM330" i="14"/>
  <c r="CL330" i="14"/>
  <c r="CK330" i="14"/>
  <c r="CJ330" i="14"/>
  <c r="CI330" i="14"/>
  <c r="CH330" i="14"/>
  <c r="CG330" i="14"/>
  <c r="CF330" i="14"/>
  <c r="CE330" i="14"/>
  <c r="CD330" i="14"/>
  <c r="CC330" i="14"/>
  <c r="CB330" i="14"/>
  <c r="CA330" i="14"/>
  <c r="BZ330" i="14"/>
  <c r="BY330" i="14"/>
  <c r="BX330" i="14"/>
  <c r="BW330" i="14"/>
  <c r="BV330" i="14"/>
  <c r="BU330" i="14"/>
  <c r="BT330" i="14"/>
  <c r="BS330" i="14"/>
  <c r="BR330" i="14"/>
  <c r="BQ330" i="14"/>
  <c r="BM330" i="14"/>
  <c r="L330" i="14"/>
  <c r="K330" i="14"/>
  <c r="J330" i="14"/>
  <c r="I330" i="14"/>
  <c r="H330" i="14"/>
  <c r="G330" i="14"/>
  <c r="F330" i="14"/>
  <c r="E330" i="14"/>
  <c r="D330" i="14"/>
  <c r="B330" i="14"/>
  <c r="DZ329" i="14"/>
  <c r="DY329" i="14"/>
  <c r="DX329" i="14"/>
  <c r="DW329" i="14"/>
  <c r="DV329" i="14"/>
  <c r="DU329" i="14"/>
  <c r="DT329" i="14"/>
  <c r="DS329" i="14"/>
  <c r="DR329" i="14"/>
  <c r="DQ329" i="14"/>
  <c r="DP329" i="14"/>
  <c r="DO329" i="14"/>
  <c r="DN329" i="14"/>
  <c r="DM329" i="14"/>
  <c r="DL329" i="14"/>
  <c r="DK329" i="14"/>
  <c r="DJ329" i="14"/>
  <c r="DI329" i="14"/>
  <c r="DH329" i="14"/>
  <c r="DG329" i="14"/>
  <c r="DF329" i="14"/>
  <c r="DE329" i="14"/>
  <c r="DD329" i="14"/>
  <c r="DC329" i="14"/>
  <c r="DB329" i="14"/>
  <c r="DA329" i="14"/>
  <c r="CZ329" i="14"/>
  <c r="CY329" i="14"/>
  <c r="CX329" i="14"/>
  <c r="CW329" i="14"/>
  <c r="CV329" i="14"/>
  <c r="CU329" i="14"/>
  <c r="CT329" i="14"/>
  <c r="CS329" i="14"/>
  <c r="CR329" i="14"/>
  <c r="CQ329" i="14"/>
  <c r="CP329" i="14"/>
  <c r="CO329" i="14"/>
  <c r="CN329" i="14"/>
  <c r="CM329" i="14"/>
  <c r="CL329" i="14"/>
  <c r="CK329" i="14"/>
  <c r="CJ329" i="14"/>
  <c r="CI329" i="14"/>
  <c r="CH329" i="14"/>
  <c r="CG329" i="14"/>
  <c r="CF329" i="14"/>
  <c r="CE329" i="14"/>
  <c r="CD329" i="14"/>
  <c r="CC329" i="14"/>
  <c r="CB329" i="14"/>
  <c r="CA329" i="14"/>
  <c r="BZ329" i="14"/>
  <c r="BY329" i="14"/>
  <c r="BX329" i="14"/>
  <c r="BW329" i="14"/>
  <c r="BV329" i="14"/>
  <c r="BU329" i="14"/>
  <c r="BT329" i="14"/>
  <c r="BS329" i="14"/>
  <c r="BR329" i="14"/>
  <c r="BQ329" i="14"/>
  <c r="BM329" i="14"/>
  <c r="K329" i="14"/>
  <c r="J329" i="14"/>
  <c r="I329" i="14"/>
  <c r="H329" i="14"/>
  <c r="G329" i="14"/>
  <c r="F329" i="14"/>
  <c r="E329" i="14"/>
  <c r="D329" i="14"/>
  <c r="B329" i="14"/>
  <c r="DZ328" i="14"/>
  <c r="DY328" i="14"/>
  <c r="DX328" i="14"/>
  <c r="DW328" i="14"/>
  <c r="DV328" i="14"/>
  <c r="DU328" i="14"/>
  <c r="DT328" i="14"/>
  <c r="DS328" i="14"/>
  <c r="DR328" i="14"/>
  <c r="DQ328" i="14"/>
  <c r="DP328" i="14"/>
  <c r="DO328" i="14"/>
  <c r="DN328" i="14"/>
  <c r="DM328" i="14"/>
  <c r="DL328" i="14"/>
  <c r="DK328" i="14"/>
  <c r="DJ328" i="14"/>
  <c r="DI328" i="14"/>
  <c r="DH328" i="14"/>
  <c r="DG328" i="14"/>
  <c r="DF328" i="14"/>
  <c r="DE328" i="14"/>
  <c r="DD328" i="14"/>
  <c r="DC328" i="14"/>
  <c r="DB328" i="14"/>
  <c r="DA328" i="14"/>
  <c r="CZ328" i="14"/>
  <c r="CY328" i="14"/>
  <c r="CX328" i="14"/>
  <c r="CW328" i="14"/>
  <c r="CV328" i="14"/>
  <c r="CU328" i="14"/>
  <c r="CT328" i="14"/>
  <c r="CS328" i="14"/>
  <c r="CR328" i="14"/>
  <c r="CQ328" i="14"/>
  <c r="CP328" i="14"/>
  <c r="CO328" i="14"/>
  <c r="CN328" i="14"/>
  <c r="CM328" i="14"/>
  <c r="CL328" i="14"/>
  <c r="CK328" i="14"/>
  <c r="CJ328" i="14"/>
  <c r="CI328" i="14"/>
  <c r="CH328" i="14"/>
  <c r="CG328" i="14"/>
  <c r="CF328" i="14"/>
  <c r="CE328" i="14"/>
  <c r="CD328" i="14"/>
  <c r="CC328" i="14"/>
  <c r="CB328" i="14"/>
  <c r="CA328" i="14"/>
  <c r="BZ328" i="14"/>
  <c r="BY328" i="14"/>
  <c r="BX328" i="14"/>
  <c r="BW328" i="14"/>
  <c r="BV328" i="14"/>
  <c r="BU328" i="14"/>
  <c r="BT328" i="14"/>
  <c r="BS328" i="14"/>
  <c r="BR328" i="14"/>
  <c r="BQ328" i="14"/>
  <c r="BM328" i="14"/>
  <c r="J328" i="14"/>
  <c r="I328" i="14"/>
  <c r="H328" i="14"/>
  <c r="G328" i="14"/>
  <c r="F328" i="14"/>
  <c r="E328" i="14"/>
  <c r="D328" i="14"/>
  <c r="B328" i="14"/>
  <c r="DZ327" i="14"/>
  <c r="DY327" i="14"/>
  <c r="DX327" i="14"/>
  <c r="DW327" i="14"/>
  <c r="DV327" i="14"/>
  <c r="DU327" i="14"/>
  <c r="DT327" i="14"/>
  <c r="DS327" i="14"/>
  <c r="DR327" i="14"/>
  <c r="DQ327" i="14"/>
  <c r="DP327" i="14"/>
  <c r="DO327" i="14"/>
  <c r="DN327" i="14"/>
  <c r="DM327" i="14"/>
  <c r="DL327" i="14"/>
  <c r="DK327" i="14"/>
  <c r="DJ327" i="14"/>
  <c r="DI327" i="14"/>
  <c r="DH327" i="14"/>
  <c r="DG327" i="14"/>
  <c r="DF327" i="14"/>
  <c r="DE327" i="14"/>
  <c r="DD327" i="14"/>
  <c r="DC327" i="14"/>
  <c r="DB327" i="14"/>
  <c r="DA327" i="14"/>
  <c r="CZ327" i="14"/>
  <c r="CY327" i="14"/>
  <c r="CX327" i="14"/>
  <c r="CW327" i="14"/>
  <c r="CV327" i="14"/>
  <c r="CU327" i="14"/>
  <c r="CT327" i="14"/>
  <c r="CS327" i="14"/>
  <c r="CR327" i="14"/>
  <c r="CQ327" i="14"/>
  <c r="CP327" i="14"/>
  <c r="CO327" i="14"/>
  <c r="CN327" i="14"/>
  <c r="CM327" i="14"/>
  <c r="CL327" i="14"/>
  <c r="CK327" i="14"/>
  <c r="CJ327" i="14"/>
  <c r="CI327" i="14"/>
  <c r="CH327" i="14"/>
  <c r="CG327" i="14"/>
  <c r="CF327" i="14"/>
  <c r="CE327" i="14"/>
  <c r="CD327" i="14"/>
  <c r="CC327" i="14"/>
  <c r="CB327" i="14"/>
  <c r="CA327" i="14"/>
  <c r="BZ327" i="14"/>
  <c r="BY327" i="14"/>
  <c r="BX327" i="14"/>
  <c r="BW327" i="14"/>
  <c r="BV327" i="14"/>
  <c r="BU327" i="14"/>
  <c r="BT327" i="14"/>
  <c r="BS327" i="14"/>
  <c r="BR327" i="14"/>
  <c r="BQ327" i="14"/>
  <c r="BM327" i="14"/>
  <c r="I327" i="14"/>
  <c r="H327" i="14"/>
  <c r="G327" i="14"/>
  <c r="F327" i="14"/>
  <c r="E327" i="14"/>
  <c r="D327" i="14"/>
  <c r="B327" i="14"/>
  <c r="DZ326" i="14"/>
  <c r="DY326" i="14"/>
  <c r="DX326" i="14"/>
  <c r="DW326" i="14"/>
  <c r="DV326" i="14"/>
  <c r="DU326" i="14"/>
  <c r="DT326" i="14"/>
  <c r="DS326" i="14"/>
  <c r="DR326" i="14"/>
  <c r="DQ326" i="14"/>
  <c r="DP326" i="14"/>
  <c r="DO326" i="14"/>
  <c r="DN326" i="14"/>
  <c r="DM326" i="14"/>
  <c r="DL326" i="14"/>
  <c r="DK326" i="14"/>
  <c r="DJ326" i="14"/>
  <c r="DI326" i="14"/>
  <c r="DH326" i="14"/>
  <c r="DG326" i="14"/>
  <c r="DF326" i="14"/>
  <c r="DE326" i="14"/>
  <c r="DD326" i="14"/>
  <c r="DC326" i="14"/>
  <c r="DB326" i="14"/>
  <c r="DA326" i="14"/>
  <c r="CZ326" i="14"/>
  <c r="CY326" i="14"/>
  <c r="CX326" i="14"/>
  <c r="CW326" i="14"/>
  <c r="CV326" i="14"/>
  <c r="CU326" i="14"/>
  <c r="CT326" i="14"/>
  <c r="CS326" i="14"/>
  <c r="CR326" i="14"/>
  <c r="CQ326" i="14"/>
  <c r="CP326" i="14"/>
  <c r="CO326" i="14"/>
  <c r="CN326" i="14"/>
  <c r="CM326" i="14"/>
  <c r="CL326" i="14"/>
  <c r="CK326" i="14"/>
  <c r="CJ326" i="14"/>
  <c r="CI326" i="14"/>
  <c r="CH326" i="14"/>
  <c r="CG326" i="14"/>
  <c r="CF326" i="14"/>
  <c r="CE326" i="14"/>
  <c r="CD326" i="14"/>
  <c r="CC326" i="14"/>
  <c r="CB326" i="14"/>
  <c r="CA326" i="14"/>
  <c r="BZ326" i="14"/>
  <c r="BY326" i="14"/>
  <c r="BX326" i="14"/>
  <c r="BW326" i="14"/>
  <c r="BV326" i="14"/>
  <c r="BU326" i="14"/>
  <c r="BT326" i="14"/>
  <c r="BS326" i="14"/>
  <c r="BR326" i="14"/>
  <c r="BQ326" i="14"/>
  <c r="BM326" i="14"/>
  <c r="H326" i="14"/>
  <c r="G326" i="14"/>
  <c r="F326" i="14"/>
  <c r="E326" i="14"/>
  <c r="D326" i="14"/>
  <c r="B326" i="14"/>
  <c r="DZ325" i="14"/>
  <c r="DY325" i="14"/>
  <c r="DX325" i="14"/>
  <c r="DW325" i="14"/>
  <c r="DV325" i="14"/>
  <c r="DU325" i="14"/>
  <c r="DT325" i="14"/>
  <c r="DS325" i="14"/>
  <c r="DR325" i="14"/>
  <c r="DQ325" i="14"/>
  <c r="DP325" i="14"/>
  <c r="DO325" i="14"/>
  <c r="DN325" i="14"/>
  <c r="DM325" i="14"/>
  <c r="DL325" i="14"/>
  <c r="DK325" i="14"/>
  <c r="DJ325" i="14"/>
  <c r="DI325" i="14"/>
  <c r="DH325" i="14"/>
  <c r="DG325" i="14"/>
  <c r="DF325" i="14"/>
  <c r="DE325" i="14"/>
  <c r="DD325" i="14"/>
  <c r="DC325" i="14"/>
  <c r="DB325" i="14"/>
  <c r="DA325" i="14"/>
  <c r="CZ325" i="14"/>
  <c r="CY325" i="14"/>
  <c r="CX325" i="14"/>
  <c r="CW325" i="14"/>
  <c r="CV325" i="14"/>
  <c r="CU325" i="14"/>
  <c r="CT325" i="14"/>
  <c r="CS325" i="14"/>
  <c r="CR325" i="14"/>
  <c r="CQ325" i="14"/>
  <c r="CP325" i="14"/>
  <c r="CO325" i="14"/>
  <c r="CN325" i="14"/>
  <c r="CM325" i="14"/>
  <c r="CL325" i="14"/>
  <c r="CK325" i="14"/>
  <c r="CJ325" i="14"/>
  <c r="CI325" i="14"/>
  <c r="CH325" i="14"/>
  <c r="CG325" i="14"/>
  <c r="CF325" i="14"/>
  <c r="CE325" i="14"/>
  <c r="CD325" i="14"/>
  <c r="CC325" i="14"/>
  <c r="CB325" i="14"/>
  <c r="CA325" i="14"/>
  <c r="BZ325" i="14"/>
  <c r="BY325" i="14"/>
  <c r="BX325" i="14"/>
  <c r="BW325" i="14"/>
  <c r="BV325" i="14"/>
  <c r="BU325" i="14"/>
  <c r="BT325" i="14"/>
  <c r="BS325" i="14"/>
  <c r="BR325" i="14"/>
  <c r="BQ325" i="14"/>
  <c r="BM325" i="14"/>
  <c r="G325" i="14"/>
  <c r="F325" i="14"/>
  <c r="E325" i="14"/>
  <c r="D325" i="14"/>
  <c r="B325" i="14"/>
  <c r="DZ324" i="14"/>
  <c r="DY324" i="14"/>
  <c r="DX324" i="14"/>
  <c r="DW324" i="14"/>
  <c r="DV324" i="14"/>
  <c r="DU324" i="14"/>
  <c r="DT324" i="14"/>
  <c r="DS324" i="14"/>
  <c r="DR324" i="14"/>
  <c r="DQ324" i="14"/>
  <c r="DP324" i="14"/>
  <c r="DO324" i="14"/>
  <c r="DN324" i="14"/>
  <c r="DM324" i="14"/>
  <c r="DL324" i="14"/>
  <c r="DK324" i="14"/>
  <c r="DJ324" i="14"/>
  <c r="DI324" i="14"/>
  <c r="DH324" i="14"/>
  <c r="DG324" i="14"/>
  <c r="DF324" i="14"/>
  <c r="DE324" i="14"/>
  <c r="DD324" i="14"/>
  <c r="DC324" i="14"/>
  <c r="DB324" i="14"/>
  <c r="DA324" i="14"/>
  <c r="CZ324" i="14"/>
  <c r="CY324" i="14"/>
  <c r="CX324" i="14"/>
  <c r="CW324" i="14"/>
  <c r="CV324" i="14"/>
  <c r="CU324" i="14"/>
  <c r="CT324" i="14"/>
  <c r="CS324" i="14"/>
  <c r="CR324" i="14"/>
  <c r="CQ324" i="14"/>
  <c r="CP324" i="14"/>
  <c r="CO324" i="14"/>
  <c r="CN324" i="14"/>
  <c r="CM324" i="14"/>
  <c r="CL324" i="14"/>
  <c r="CK324" i="14"/>
  <c r="CJ324" i="14"/>
  <c r="CI324" i="14"/>
  <c r="CH324" i="14"/>
  <c r="CG324" i="14"/>
  <c r="CF324" i="14"/>
  <c r="CE324" i="14"/>
  <c r="CD324" i="14"/>
  <c r="CC324" i="14"/>
  <c r="CB324" i="14"/>
  <c r="CA324" i="14"/>
  <c r="BZ324" i="14"/>
  <c r="BY324" i="14"/>
  <c r="BX324" i="14"/>
  <c r="BW324" i="14"/>
  <c r="BV324" i="14"/>
  <c r="BU324" i="14"/>
  <c r="BT324" i="14"/>
  <c r="BS324" i="14"/>
  <c r="BR324" i="14"/>
  <c r="BQ324" i="14"/>
  <c r="BM324" i="14"/>
  <c r="F324" i="14"/>
  <c r="E324" i="14"/>
  <c r="D324" i="14"/>
  <c r="B324" i="14"/>
  <c r="DZ323" i="14"/>
  <c r="DY323" i="14"/>
  <c r="DX323" i="14"/>
  <c r="DW323" i="14"/>
  <c r="DV323" i="14"/>
  <c r="DU323" i="14"/>
  <c r="DT323" i="14"/>
  <c r="DS323" i="14"/>
  <c r="DR323" i="14"/>
  <c r="DQ323" i="14"/>
  <c r="DP323" i="14"/>
  <c r="DO323" i="14"/>
  <c r="DN323" i="14"/>
  <c r="DM323" i="14"/>
  <c r="DL323" i="14"/>
  <c r="DK323" i="14"/>
  <c r="DJ323" i="14"/>
  <c r="DI323" i="14"/>
  <c r="DH323" i="14"/>
  <c r="DG323" i="14"/>
  <c r="DF323" i="14"/>
  <c r="DE323" i="14"/>
  <c r="DD323" i="14"/>
  <c r="DC323" i="14"/>
  <c r="DB323" i="14"/>
  <c r="DA323" i="14"/>
  <c r="CZ323" i="14"/>
  <c r="CY323" i="14"/>
  <c r="CX323" i="14"/>
  <c r="CW323" i="14"/>
  <c r="CV323" i="14"/>
  <c r="CU323" i="14"/>
  <c r="CT323" i="14"/>
  <c r="CS323" i="14"/>
  <c r="CR323" i="14"/>
  <c r="CQ323" i="14"/>
  <c r="CP323" i="14"/>
  <c r="CO323" i="14"/>
  <c r="CN323" i="14"/>
  <c r="CM323" i="14"/>
  <c r="CL323" i="14"/>
  <c r="CK323" i="14"/>
  <c r="CJ323" i="14"/>
  <c r="CI323" i="14"/>
  <c r="CH323" i="14"/>
  <c r="CG323" i="14"/>
  <c r="CF323" i="14"/>
  <c r="CE323" i="14"/>
  <c r="CD323" i="14"/>
  <c r="CC323" i="14"/>
  <c r="CB323" i="14"/>
  <c r="CA323" i="14"/>
  <c r="BZ323" i="14"/>
  <c r="BY323" i="14"/>
  <c r="BX323" i="14"/>
  <c r="BW323" i="14"/>
  <c r="BV323" i="14"/>
  <c r="BU323" i="14"/>
  <c r="BT323" i="14"/>
  <c r="BS323" i="14"/>
  <c r="BR323" i="14"/>
  <c r="BQ323" i="14"/>
  <c r="BM323" i="14"/>
  <c r="E323" i="14"/>
  <c r="D323" i="14"/>
  <c r="B323" i="14"/>
  <c r="DZ322" i="14"/>
  <c r="DY322" i="14"/>
  <c r="DX322" i="14"/>
  <c r="DW322" i="14"/>
  <c r="DV322" i="14"/>
  <c r="DU322" i="14"/>
  <c r="DT322" i="14"/>
  <c r="DS322" i="14"/>
  <c r="DR322" i="14"/>
  <c r="DQ322" i="14"/>
  <c r="DP322" i="14"/>
  <c r="DO322" i="14"/>
  <c r="DN322" i="14"/>
  <c r="DM322" i="14"/>
  <c r="DL322" i="14"/>
  <c r="DK322" i="14"/>
  <c r="DJ322" i="14"/>
  <c r="DI322" i="14"/>
  <c r="DH322" i="14"/>
  <c r="DG322" i="14"/>
  <c r="DF322" i="14"/>
  <c r="DE322" i="14"/>
  <c r="DD322" i="14"/>
  <c r="DC322" i="14"/>
  <c r="DB322" i="14"/>
  <c r="DA322" i="14"/>
  <c r="CZ322" i="14"/>
  <c r="CY322" i="14"/>
  <c r="CX322" i="14"/>
  <c r="CW322" i="14"/>
  <c r="CV322" i="14"/>
  <c r="CU322" i="14"/>
  <c r="CT322" i="14"/>
  <c r="CS322" i="14"/>
  <c r="CR322" i="14"/>
  <c r="CQ322" i="14"/>
  <c r="CP322" i="14"/>
  <c r="CO322" i="14"/>
  <c r="CN322" i="14"/>
  <c r="CM322" i="14"/>
  <c r="CL322" i="14"/>
  <c r="CK322" i="14"/>
  <c r="CJ322" i="14"/>
  <c r="CI322" i="14"/>
  <c r="CH322" i="14"/>
  <c r="CG322" i="14"/>
  <c r="CF322" i="14"/>
  <c r="CE322" i="14"/>
  <c r="CD322" i="14"/>
  <c r="CC322" i="14"/>
  <c r="CB322" i="14"/>
  <c r="CA322" i="14"/>
  <c r="BZ322" i="14"/>
  <c r="BY322" i="14"/>
  <c r="BX322" i="14"/>
  <c r="BW322" i="14"/>
  <c r="BV322" i="14"/>
  <c r="BU322" i="14"/>
  <c r="BT322" i="14"/>
  <c r="BS322" i="14"/>
  <c r="BR322" i="14"/>
  <c r="BQ322" i="14"/>
  <c r="BM322" i="14"/>
  <c r="D322" i="14"/>
  <c r="B322" i="14"/>
  <c r="DZ318" i="14"/>
  <c r="DY318" i="14"/>
  <c r="DX318" i="14"/>
  <c r="DW318" i="14"/>
  <c r="DV318" i="14"/>
  <c r="DU318" i="14"/>
  <c r="DT318" i="14"/>
  <c r="DS318" i="14"/>
  <c r="DR318" i="14"/>
  <c r="DQ318" i="14"/>
  <c r="DP318" i="14"/>
  <c r="DO318" i="14"/>
  <c r="DN318" i="14"/>
  <c r="DM318" i="14"/>
  <c r="DL318" i="14"/>
  <c r="DK318" i="14"/>
  <c r="DJ318" i="14"/>
  <c r="DI318" i="14"/>
  <c r="DH318" i="14"/>
  <c r="DG318" i="14"/>
  <c r="DF318" i="14"/>
  <c r="DE318" i="14"/>
  <c r="DD318" i="14"/>
  <c r="DC318" i="14"/>
  <c r="DB318" i="14"/>
  <c r="DA318" i="14"/>
  <c r="CZ318" i="14"/>
  <c r="CY318" i="14"/>
  <c r="CX318" i="14"/>
  <c r="CW318" i="14"/>
  <c r="CV318" i="14"/>
  <c r="CU318" i="14"/>
  <c r="CT318" i="14"/>
  <c r="CS318" i="14"/>
  <c r="CR318" i="14"/>
  <c r="CQ318" i="14"/>
  <c r="CP318" i="14"/>
  <c r="CO318" i="14"/>
  <c r="CN318" i="14"/>
  <c r="CM318" i="14"/>
  <c r="CL318" i="14"/>
  <c r="CK318" i="14"/>
  <c r="CJ318" i="14"/>
  <c r="CI318" i="14"/>
  <c r="CH318" i="14"/>
  <c r="CG318" i="14"/>
  <c r="CF318" i="14"/>
  <c r="CE318" i="14"/>
  <c r="CD318" i="14"/>
  <c r="CC318" i="14"/>
  <c r="CB318" i="14"/>
  <c r="CA318" i="14"/>
  <c r="BZ318" i="14"/>
  <c r="BY318" i="14"/>
  <c r="BX318" i="14"/>
  <c r="BW318" i="14"/>
  <c r="BV318" i="14"/>
  <c r="BU318" i="14"/>
  <c r="BT318" i="14"/>
  <c r="BS318" i="14"/>
  <c r="BR318" i="14"/>
  <c r="BQ318" i="14"/>
  <c r="BM318" i="14"/>
  <c r="BL318" i="14"/>
  <c r="BK318" i="14"/>
  <c r="BJ318" i="14"/>
  <c r="BI318" i="14"/>
  <c r="BH318" i="14"/>
  <c r="BG318" i="14"/>
  <c r="BF318" i="14"/>
  <c r="BE318" i="14"/>
  <c r="BD318" i="14"/>
  <c r="BC318" i="14"/>
  <c r="BB318" i="14"/>
  <c r="BA318" i="14"/>
  <c r="AZ318" i="14"/>
  <c r="AY318" i="14"/>
  <c r="AX318" i="14"/>
  <c r="AW318" i="14"/>
  <c r="AV318" i="14"/>
  <c r="AU318" i="14"/>
  <c r="AT318" i="14"/>
  <c r="AS318" i="14"/>
  <c r="AR318" i="14"/>
  <c r="DZ317" i="14"/>
  <c r="DY317" i="14"/>
  <c r="DX317" i="14"/>
  <c r="DW317" i="14"/>
  <c r="DV317" i="14"/>
  <c r="DU317" i="14"/>
  <c r="DT317" i="14"/>
  <c r="DS317" i="14"/>
  <c r="DR317" i="14"/>
  <c r="DQ317" i="14"/>
  <c r="DP317" i="14"/>
  <c r="DO317" i="14"/>
  <c r="DN317" i="14"/>
  <c r="DM317" i="14"/>
  <c r="DL317" i="14"/>
  <c r="DK317" i="14"/>
  <c r="DJ317" i="14"/>
  <c r="DI317" i="14"/>
  <c r="DH317" i="14"/>
  <c r="DG317" i="14"/>
  <c r="DF317" i="14"/>
  <c r="DE317" i="14"/>
  <c r="DD317" i="14"/>
  <c r="DC317" i="14"/>
  <c r="DB317" i="14"/>
  <c r="DA317" i="14"/>
  <c r="CZ317" i="14"/>
  <c r="CY317" i="14"/>
  <c r="CX317" i="14"/>
  <c r="CW317" i="14"/>
  <c r="CV317" i="14"/>
  <c r="CU317" i="14"/>
  <c r="CT317" i="14"/>
  <c r="CS317" i="14"/>
  <c r="CR317" i="14"/>
  <c r="CQ317" i="14"/>
  <c r="CP317" i="14"/>
  <c r="CO317" i="14"/>
  <c r="CN317" i="14"/>
  <c r="CM317" i="14"/>
  <c r="CL317" i="14"/>
  <c r="CK317" i="14"/>
  <c r="CJ317" i="14"/>
  <c r="CI317" i="14"/>
  <c r="CH317" i="14"/>
  <c r="CG317" i="14"/>
  <c r="CF317" i="14"/>
  <c r="CE317" i="14"/>
  <c r="CD317" i="14"/>
  <c r="CC317" i="14"/>
  <c r="CB317" i="14"/>
  <c r="CA317" i="14"/>
  <c r="BZ317" i="14"/>
  <c r="BY317" i="14"/>
  <c r="BX317" i="14"/>
  <c r="BW317" i="14"/>
  <c r="BV317" i="14"/>
  <c r="BU317" i="14"/>
  <c r="BT317" i="14"/>
  <c r="BS317" i="14"/>
  <c r="BR317" i="14"/>
  <c r="BQ317" i="14"/>
  <c r="BM317" i="14"/>
  <c r="BK317" i="14"/>
  <c r="BJ317" i="14"/>
  <c r="BI317" i="14"/>
  <c r="BH317" i="14"/>
  <c r="BG317" i="14"/>
  <c r="BF317" i="14"/>
  <c r="BE317" i="14"/>
  <c r="BD317" i="14"/>
  <c r="BC317" i="14"/>
  <c r="BB317" i="14"/>
  <c r="BA317" i="14"/>
  <c r="AZ317" i="14"/>
  <c r="AY317" i="14"/>
  <c r="AX317" i="14"/>
  <c r="AW317" i="14"/>
  <c r="AV317" i="14"/>
  <c r="AU317" i="14"/>
  <c r="AT317" i="14"/>
  <c r="AS317" i="14"/>
  <c r="AR317" i="14"/>
  <c r="AQ317" i="14"/>
  <c r="DZ316" i="14"/>
  <c r="DY316" i="14"/>
  <c r="DX316" i="14"/>
  <c r="DW316" i="14"/>
  <c r="DV316" i="14"/>
  <c r="DU316" i="14"/>
  <c r="DT316" i="14"/>
  <c r="DS316" i="14"/>
  <c r="DR316" i="14"/>
  <c r="DQ316" i="14"/>
  <c r="DP316" i="14"/>
  <c r="DO316" i="14"/>
  <c r="DN316" i="14"/>
  <c r="DM316" i="14"/>
  <c r="DL316" i="14"/>
  <c r="DK316" i="14"/>
  <c r="DJ316" i="14"/>
  <c r="DI316" i="14"/>
  <c r="DH316" i="14"/>
  <c r="DG316" i="14"/>
  <c r="DF316" i="14"/>
  <c r="DE316" i="14"/>
  <c r="DD316" i="14"/>
  <c r="DC316" i="14"/>
  <c r="DB316" i="14"/>
  <c r="DA316" i="14"/>
  <c r="CZ316" i="14"/>
  <c r="CY316" i="14"/>
  <c r="CX316" i="14"/>
  <c r="CW316" i="14"/>
  <c r="CV316" i="14"/>
  <c r="CU316" i="14"/>
  <c r="CT316" i="14"/>
  <c r="CS316" i="14"/>
  <c r="CR316" i="14"/>
  <c r="CQ316" i="14"/>
  <c r="CP316" i="14"/>
  <c r="CO316" i="14"/>
  <c r="CN316" i="14"/>
  <c r="CM316" i="14"/>
  <c r="CL316" i="14"/>
  <c r="CK316" i="14"/>
  <c r="CJ316" i="14"/>
  <c r="CI316" i="14"/>
  <c r="CH316" i="14"/>
  <c r="CG316" i="14"/>
  <c r="CF316" i="14"/>
  <c r="CE316" i="14"/>
  <c r="CD316" i="14"/>
  <c r="CC316" i="14"/>
  <c r="CB316" i="14"/>
  <c r="CA316" i="14"/>
  <c r="BZ316" i="14"/>
  <c r="BY316" i="14"/>
  <c r="BX316" i="14"/>
  <c r="BW316" i="14"/>
  <c r="BV316" i="14"/>
  <c r="BU316" i="14"/>
  <c r="BT316" i="14"/>
  <c r="BS316" i="14"/>
  <c r="BR316" i="14"/>
  <c r="BQ316" i="14"/>
  <c r="BM316" i="14"/>
  <c r="BJ316" i="14"/>
  <c r="BI316" i="14"/>
  <c r="BH316" i="14"/>
  <c r="BG316" i="14"/>
  <c r="BF316" i="14"/>
  <c r="BE316" i="14"/>
  <c r="BD316" i="14"/>
  <c r="BC316" i="14"/>
  <c r="BB316" i="14"/>
  <c r="BA316" i="14"/>
  <c r="AZ316" i="14"/>
  <c r="AY316" i="14"/>
  <c r="AX316" i="14"/>
  <c r="AW316" i="14"/>
  <c r="AV316" i="14"/>
  <c r="AU316" i="14"/>
  <c r="AT316" i="14"/>
  <c r="AS316" i="14"/>
  <c r="AR316" i="14"/>
  <c r="AQ316" i="14"/>
  <c r="AP316" i="14"/>
  <c r="DZ315" i="14"/>
  <c r="DY315" i="14"/>
  <c r="DX315" i="14"/>
  <c r="DW315" i="14"/>
  <c r="DV315" i="14"/>
  <c r="DU315" i="14"/>
  <c r="DT315" i="14"/>
  <c r="DS315" i="14"/>
  <c r="DR315" i="14"/>
  <c r="DQ315" i="14"/>
  <c r="DP315" i="14"/>
  <c r="DO315" i="14"/>
  <c r="DN315" i="14"/>
  <c r="DM315" i="14"/>
  <c r="DL315" i="14"/>
  <c r="DK315" i="14"/>
  <c r="DJ315" i="14"/>
  <c r="DI315" i="14"/>
  <c r="DH315" i="14"/>
  <c r="DG315" i="14"/>
  <c r="DF315" i="14"/>
  <c r="DE315" i="14"/>
  <c r="DD315" i="14"/>
  <c r="DC315" i="14"/>
  <c r="DB315" i="14"/>
  <c r="DA315" i="14"/>
  <c r="CZ315" i="14"/>
  <c r="CY315" i="14"/>
  <c r="CX315" i="14"/>
  <c r="CW315" i="14"/>
  <c r="CV315" i="14"/>
  <c r="CU315" i="14"/>
  <c r="CT315" i="14"/>
  <c r="CS315" i="14"/>
  <c r="CR315" i="14"/>
  <c r="CQ315" i="14"/>
  <c r="CP315" i="14"/>
  <c r="CO315" i="14"/>
  <c r="CN315" i="14"/>
  <c r="CM315" i="14"/>
  <c r="CL315" i="14"/>
  <c r="CK315" i="14"/>
  <c r="CJ315" i="14"/>
  <c r="CI315" i="14"/>
  <c r="CH315" i="14"/>
  <c r="CG315" i="14"/>
  <c r="CF315" i="14"/>
  <c r="CE315" i="14"/>
  <c r="CD315" i="14"/>
  <c r="CC315" i="14"/>
  <c r="CB315" i="14"/>
  <c r="CA315" i="14"/>
  <c r="BZ315" i="14"/>
  <c r="BY315" i="14"/>
  <c r="BX315" i="14"/>
  <c r="BW315" i="14"/>
  <c r="BV315" i="14"/>
  <c r="BU315" i="14"/>
  <c r="BT315" i="14"/>
  <c r="BS315" i="14"/>
  <c r="BR315" i="14"/>
  <c r="BQ315" i="14"/>
  <c r="BM315" i="14"/>
  <c r="BI315" i="14"/>
  <c r="BH315" i="14"/>
  <c r="BG315" i="14"/>
  <c r="BF315" i="14"/>
  <c r="BE315" i="14"/>
  <c r="BD315" i="14"/>
  <c r="BC315" i="14"/>
  <c r="BB315" i="14"/>
  <c r="BA315" i="14"/>
  <c r="AZ315" i="14"/>
  <c r="AY315" i="14"/>
  <c r="AX315" i="14"/>
  <c r="AW315" i="14"/>
  <c r="AV315" i="14"/>
  <c r="AU315" i="14"/>
  <c r="AT315" i="14"/>
  <c r="AS315" i="14"/>
  <c r="AR315" i="14"/>
  <c r="AQ315" i="14"/>
  <c r="AP315" i="14"/>
  <c r="AO315" i="14"/>
  <c r="DZ314" i="14"/>
  <c r="DY314" i="14"/>
  <c r="DX314" i="14"/>
  <c r="DW314" i="14"/>
  <c r="DV314" i="14"/>
  <c r="DU314" i="14"/>
  <c r="DT314" i="14"/>
  <c r="DS314" i="14"/>
  <c r="DR314" i="14"/>
  <c r="DQ314" i="14"/>
  <c r="DP314" i="14"/>
  <c r="DO314" i="14"/>
  <c r="DN314" i="14"/>
  <c r="DM314" i="14"/>
  <c r="DL314" i="14"/>
  <c r="DK314" i="14"/>
  <c r="DJ314" i="14"/>
  <c r="DI314" i="14"/>
  <c r="DH314" i="14"/>
  <c r="DG314" i="14"/>
  <c r="DF314" i="14"/>
  <c r="DE314" i="14"/>
  <c r="DD314" i="14"/>
  <c r="DC314" i="14"/>
  <c r="DB314" i="14"/>
  <c r="DA314" i="14"/>
  <c r="CZ314" i="14"/>
  <c r="CY314" i="14"/>
  <c r="CX314" i="14"/>
  <c r="CW314" i="14"/>
  <c r="CV314" i="14"/>
  <c r="CU314" i="14"/>
  <c r="CT314" i="14"/>
  <c r="CS314" i="14"/>
  <c r="CR314" i="14"/>
  <c r="CQ314" i="14"/>
  <c r="CP314" i="14"/>
  <c r="CO314" i="14"/>
  <c r="CN314" i="14"/>
  <c r="CM314" i="14"/>
  <c r="CL314" i="14"/>
  <c r="CK314" i="14"/>
  <c r="CJ314" i="14"/>
  <c r="CI314" i="14"/>
  <c r="CH314" i="14"/>
  <c r="CG314" i="14"/>
  <c r="CF314" i="14"/>
  <c r="CE314" i="14"/>
  <c r="CD314" i="14"/>
  <c r="CC314" i="14"/>
  <c r="CB314" i="14"/>
  <c r="CA314" i="14"/>
  <c r="BZ314" i="14"/>
  <c r="BY314" i="14"/>
  <c r="BX314" i="14"/>
  <c r="BW314" i="14"/>
  <c r="BV314" i="14"/>
  <c r="BU314" i="14"/>
  <c r="BT314" i="14"/>
  <c r="BS314" i="14"/>
  <c r="BR314" i="14"/>
  <c r="BQ314" i="14"/>
  <c r="BM314" i="14"/>
  <c r="BH314" i="14"/>
  <c r="BG314" i="14"/>
  <c r="BF314" i="14"/>
  <c r="BE314" i="14"/>
  <c r="BD314" i="14"/>
  <c r="BC314" i="14"/>
  <c r="BB314" i="14"/>
  <c r="BA314" i="14"/>
  <c r="AZ314" i="14"/>
  <c r="AY314" i="14"/>
  <c r="AX314" i="14"/>
  <c r="AW314" i="14"/>
  <c r="AV314" i="14"/>
  <c r="AU314" i="14"/>
  <c r="AT314" i="14"/>
  <c r="AS314" i="14"/>
  <c r="AR314" i="14"/>
  <c r="AQ314" i="14"/>
  <c r="AP314" i="14"/>
  <c r="AO314" i="14"/>
  <c r="AN314" i="14"/>
  <c r="DZ313" i="14"/>
  <c r="DY313" i="14"/>
  <c r="DX313" i="14"/>
  <c r="DW313" i="14"/>
  <c r="DV313" i="14"/>
  <c r="DU313" i="14"/>
  <c r="DT313" i="14"/>
  <c r="DS313" i="14"/>
  <c r="DR313" i="14"/>
  <c r="DQ313" i="14"/>
  <c r="DP313" i="14"/>
  <c r="DO313" i="14"/>
  <c r="DN313" i="14"/>
  <c r="DM313" i="14"/>
  <c r="DL313" i="14"/>
  <c r="DK313" i="14"/>
  <c r="DJ313" i="14"/>
  <c r="DI313" i="14"/>
  <c r="DH313" i="14"/>
  <c r="DG313" i="14"/>
  <c r="DF313" i="14"/>
  <c r="DE313" i="14"/>
  <c r="DD313" i="14"/>
  <c r="DC313" i="14"/>
  <c r="DB313" i="14"/>
  <c r="DA313" i="14"/>
  <c r="CZ313" i="14"/>
  <c r="CY313" i="14"/>
  <c r="CX313" i="14"/>
  <c r="CW313" i="14"/>
  <c r="CV313" i="14"/>
  <c r="CU313" i="14"/>
  <c r="CT313" i="14"/>
  <c r="CS313" i="14"/>
  <c r="CR313" i="14"/>
  <c r="CQ313" i="14"/>
  <c r="CP313" i="14"/>
  <c r="CO313" i="14"/>
  <c r="CN313" i="14"/>
  <c r="CM313" i="14"/>
  <c r="CL313" i="14"/>
  <c r="CK313" i="14"/>
  <c r="CJ313" i="14"/>
  <c r="CI313" i="14"/>
  <c r="CH313" i="14"/>
  <c r="CG313" i="14"/>
  <c r="CF313" i="14"/>
  <c r="CE313" i="14"/>
  <c r="CD313" i="14"/>
  <c r="CC313" i="14"/>
  <c r="CB313" i="14"/>
  <c r="CA313" i="14"/>
  <c r="BZ313" i="14"/>
  <c r="BY313" i="14"/>
  <c r="BX313" i="14"/>
  <c r="BW313" i="14"/>
  <c r="BV313" i="14"/>
  <c r="BU313" i="14"/>
  <c r="BT313" i="14"/>
  <c r="BS313" i="14"/>
  <c r="BR313" i="14"/>
  <c r="BQ313" i="14"/>
  <c r="BM313" i="14"/>
  <c r="BG313" i="14"/>
  <c r="BF313" i="14"/>
  <c r="BE313" i="14"/>
  <c r="BD313" i="14"/>
  <c r="BC313" i="14"/>
  <c r="BB313" i="14"/>
  <c r="BA313" i="14"/>
  <c r="AZ313" i="14"/>
  <c r="AY313" i="14"/>
  <c r="AX313" i="14"/>
  <c r="AW313" i="14"/>
  <c r="AV313" i="14"/>
  <c r="AU313" i="14"/>
  <c r="AT313" i="14"/>
  <c r="AS313" i="14"/>
  <c r="AR313" i="14"/>
  <c r="AQ313" i="14"/>
  <c r="AP313" i="14"/>
  <c r="AO313" i="14"/>
  <c r="AN313" i="14"/>
  <c r="AM313" i="14"/>
  <c r="DZ312" i="14"/>
  <c r="DY312" i="14"/>
  <c r="DX312" i="14"/>
  <c r="DW312" i="14"/>
  <c r="DV312" i="14"/>
  <c r="DU312" i="14"/>
  <c r="DT312" i="14"/>
  <c r="DS312" i="14"/>
  <c r="DR312" i="14"/>
  <c r="DQ312" i="14"/>
  <c r="DP312" i="14"/>
  <c r="DO312" i="14"/>
  <c r="DN312" i="14"/>
  <c r="DM312" i="14"/>
  <c r="DL312" i="14"/>
  <c r="DK312" i="14"/>
  <c r="DJ312" i="14"/>
  <c r="DI312" i="14"/>
  <c r="DH312" i="14"/>
  <c r="DG312" i="14"/>
  <c r="DF312" i="14"/>
  <c r="DE312" i="14"/>
  <c r="DD312" i="14"/>
  <c r="DC312" i="14"/>
  <c r="DB312" i="14"/>
  <c r="DA312" i="14"/>
  <c r="CZ312" i="14"/>
  <c r="CY312" i="14"/>
  <c r="CX312" i="14"/>
  <c r="CW312" i="14"/>
  <c r="CV312" i="14"/>
  <c r="CU312" i="14"/>
  <c r="CT312" i="14"/>
  <c r="CS312" i="14"/>
  <c r="CR312" i="14"/>
  <c r="CQ312" i="14"/>
  <c r="CP312" i="14"/>
  <c r="CO312" i="14"/>
  <c r="CN312" i="14"/>
  <c r="CM312" i="14"/>
  <c r="CL312" i="14"/>
  <c r="CK312" i="14"/>
  <c r="CJ312" i="14"/>
  <c r="CI312" i="14"/>
  <c r="CH312" i="14"/>
  <c r="CG312" i="14"/>
  <c r="CF312" i="14"/>
  <c r="CE312" i="14"/>
  <c r="CD312" i="14"/>
  <c r="CC312" i="14"/>
  <c r="CB312" i="14"/>
  <c r="CA312" i="14"/>
  <c r="BZ312" i="14"/>
  <c r="BY312" i="14"/>
  <c r="BX312" i="14"/>
  <c r="BW312" i="14"/>
  <c r="BV312" i="14"/>
  <c r="BU312" i="14"/>
  <c r="BT312" i="14"/>
  <c r="BS312" i="14"/>
  <c r="BR312" i="14"/>
  <c r="BQ312" i="14"/>
  <c r="BM312" i="14"/>
  <c r="BF312" i="14"/>
  <c r="BE312" i="14"/>
  <c r="BD312" i="14"/>
  <c r="BC312" i="14"/>
  <c r="BB312" i="14"/>
  <c r="BA312" i="14"/>
  <c r="AZ312" i="14"/>
  <c r="AY312" i="14"/>
  <c r="AX312" i="14"/>
  <c r="AW312" i="14"/>
  <c r="AV312" i="14"/>
  <c r="AU312" i="14"/>
  <c r="AT312" i="14"/>
  <c r="AS312" i="14"/>
  <c r="AR312" i="14"/>
  <c r="AQ312" i="14"/>
  <c r="AP312" i="14"/>
  <c r="AO312" i="14"/>
  <c r="AN312" i="14"/>
  <c r="AM312" i="14"/>
  <c r="AL312" i="14"/>
  <c r="DZ311" i="14"/>
  <c r="DY311" i="14"/>
  <c r="DX311" i="14"/>
  <c r="DW311" i="14"/>
  <c r="DV311" i="14"/>
  <c r="DU311" i="14"/>
  <c r="DT311" i="14"/>
  <c r="DS311" i="14"/>
  <c r="DR311" i="14"/>
  <c r="DQ311" i="14"/>
  <c r="DP311" i="14"/>
  <c r="DO311" i="14"/>
  <c r="DN311" i="14"/>
  <c r="DM311" i="14"/>
  <c r="DL311" i="14"/>
  <c r="DK311" i="14"/>
  <c r="DJ311" i="14"/>
  <c r="DI311" i="14"/>
  <c r="DH311" i="14"/>
  <c r="DG311" i="14"/>
  <c r="DF311" i="14"/>
  <c r="DE311" i="14"/>
  <c r="DD311" i="14"/>
  <c r="DC311" i="14"/>
  <c r="DB311" i="14"/>
  <c r="DA311" i="14"/>
  <c r="CZ311" i="14"/>
  <c r="CY311" i="14"/>
  <c r="CX311" i="14"/>
  <c r="CW311" i="14"/>
  <c r="CV311" i="14"/>
  <c r="CU311" i="14"/>
  <c r="CT311" i="14"/>
  <c r="CS311" i="14"/>
  <c r="CR311" i="14"/>
  <c r="CQ311" i="14"/>
  <c r="CP311" i="14"/>
  <c r="CO311" i="14"/>
  <c r="CN311" i="14"/>
  <c r="CM311" i="14"/>
  <c r="CL311" i="14"/>
  <c r="CK311" i="14"/>
  <c r="CJ311" i="14"/>
  <c r="CI311" i="14"/>
  <c r="CH311" i="14"/>
  <c r="CG311" i="14"/>
  <c r="CF311" i="14"/>
  <c r="CE311" i="14"/>
  <c r="CD311" i="14"/>
  <c r="CC311" i="14"/>
  <c r="CB311" i="14"/>
  <c r="CA311" i="14"/>
  <c r="BZ311" i="14"/>
  <c r="BY311" i="14"/>
  <c r="BX311" i="14"/>
  <c r="BW311" i="14"/>
  <c r="BV311" i="14"/>
  <c r="BU311" i="14"/>
  <c r="BT311" i="14"/>
  <c r="BS311" i="14"/>
  <c r="BR311" i="14"/>
  <c r="BQ311" i="14"/>
  <c r="BM311" i="14"/>
  <c r="BE311" i="14"/>
  <c r="BD311" i="14"/>
  <c r="BC311" i="14"/>
  <c r="BB311" i="14"/>
  <c r="BA311" i="14"/>
  <c r="AZ311" i="14"/>
  <c r="AY311" i="14"/>
  <c r="AX311" i="14"/>
  <c r="AW311" i="14"/>
  <c r="AV311" i="14"/>
  <c r="AU311" i="14"/>
  <c r="AT311" i="14"/>
  <c r="AS311" i="14"/>
  <c r="AR311" i="14"/>
  <c r="AQ311" i="14"/>
  <c r="AP311" i="14"/>
  <c r="AO311" i="14"/>
  <c r="AN311" i="14"/>
  <c r="AM311" i="14"/>
  <c r="AL311" i="14"/>
  <c r="AK311" i="14"/>
  <c r="DZ310" i="14"/>
  <c r="DY310" i="14"/>
  <c r="DX310" i="14"/>
  <c r="DW310" i="14"/>
  <c r="DV310" i="14"/>
  <c r="DU310" i="14"/>
  <c r="DT310" i="14"/>
  <c r="DS310" i="14"/>
  <c r="DR310" i="14"/>
  <c r="DQ310" i="14"/>
  <c r="DP310" i="14"/>
  <c r="DO310" i="14"/>
  <c r="DN310" i="14"/>
  <c r="DM310" i="14"/>
  <c r="DL310" i="14"/>
  <c r="DK310" i="14"/>
  <c r="DJ310" i="14"/>
  <c r="DI310" i="14"/>
  <c r="DH310" i="14"/>
  <c r="DG310" i="14"/>
  <c r="DF310" i="14"/>
  <c r="DE310" i="14"/>
  <c r="DD310" i="14"/>
  <c r="DC310" i="14"/>
  <c r="DB310" i="14"/>
  <c r="DA310" i="14"/>
  <c r="CZ310" i="14"/>
  <c r="CY310" i="14"/>
  <c r="CX310" i="14"/>
  <c r="CW310" i="14"/>
  <c r="CV310" i="14"/>
  <c r="CU310" i="14"/>
  <c r="CT310" i="14"/>
  <c r="CS310" i="14"/>
  <c r="CR310" i="14"/>
  <c r="CQ310" i="14"/>
  <c r="CP310" i="14"/>
  <c r="CO310" i="14"/>
  <c r="CN310" i="14"/>
  <c r="CM310" i="14"/>
  <c r="CL310" i="14"/>
  <c r="CK310" i="14"/>
  <c r="CJ310" i="14"/>
  <c r="CI310" i="14"/>
  <c r="CH310" i="14"/>
  <c r="CG310" i="14"/>
  <c r="CF310" i="14"/>
  <c r="CE310" i="14"/>
  <c r="CD310" i="14"/>
  <c r="CC310" i="14"/>
  <c r="CB310" i="14"/>
  <c r="CA310" i="14"/>
  <c r="BZ310" i="14"/>
  <c r="BY310" i="14"/>
  <c r="BX310" i="14"/>
  <c r="BW310" i="14"/>
  <c r="BV310" i="14"/>
  <c r="BU310" i="14"/>
  <c r="BT310" i="14"/>
  <c r="BS310" i="14"/>
  <c r="BR310" i="14"/>
  <c r="BQ310" i="14"/>
  <c r="BM310" i="14"/>
  <c r="BD310" i="14"/>
  <c r="BC310" i="14"/>
  <c r="BB310" i="14"/>
  <c r="BA310" i="14"/>
  <c r="AZ310" i="14"/>
  <c r="AY310" i="14"/>
  <c r="AX310" i="14"/>
  <c r="AW310" i="14"/>
  <c r="AV310" i="14"/>
  <c r="AU310" i="14"/>
  <c r="AT310" i="14"/>
  <c r="AS310" i="14"/>
  <c r="AR310" i="14"/>
  <c r="AQ310" i="14"/>
  <c r="AP310" i="14"/>
  <c r="AO310" i="14"/>
  <c r="AN310" i="14"/>
  <c r="AM310" i="14"/>
  <c r="AL310" i="14"/>
  <c r="AK310" i="14"/>
  <c r="AJ310" i="14"/>
  <c r="DZ309" i="14"/>
  <c r="DY309" i="14"/>
  <c r="DX309" i="14"/>
  <c r="DW309" i="14"/>
  <c r="DV309" i="14"/>
  <c r="DU309" i="14"/>
  <c r="DT309" i="14"/>
  <c r="DS309" i="14"/>
  <c r="DR309" i="14"/>
  <c r="DQ309" i="14"/>
  <c r="DP309" i="14"/>
  <c r="DO309" i="14"/>
  <c r="DN309" i="14"/>
  <c r="DM309" i="14"/>
  <c r="DL309" i="14"/>
  <c r="DK309" i="14"/>
  <c r="DJ309" i="14"/>
  <c r="DI309" i="14"/>
  <c r="DH309" i="14"/>
  <c r="DG309" i="14"/>
  <c r="DF309" i="14"/>
  <c r="DE309" i="14"/>
  <c r="DD309" i="14"/>
  <c r="DC309" i="14"/>
  <c r="DB309" i="14"/>
  <c r="DA309" i="14"/>
  <c r="CZ309" i="14"/>
  <c r="CY309" i="14"/>
  <c r="CX309" i="14"/>
  <c r="CW309" i="14"/>
  <c r="CV309" i="14"/>
  <c r="CU309" i="14"/>
  <c r="CT309" i="14"/>
  <c r="CS309" i="14"/>
  <c r="CR309" i="14"/>
  <c r="CQ309" i="14"/>
  <c r="CP309" i="14"/>
  <c r="CO309" i="14"/>
  <c r="CN309" i="14"/>
  <c r="CM309" i="14"/>
  <c r="CL309" i="14"/>
  <c r="CK309" i="14"/>
  <c r="CJ309" i="14"/>
  <c r="CI309" i="14"/>
  <c r="CH309" i="14"/>
  <c r="CG309" i="14"/>
  <c r="CF309" i="14"/>
  <c r="CE309" i="14"/>
  <c r="CD309" i="14"/>
  <c r="CC309" i="14"/>
  <c r="CB309" i="14"/>
  <c r="CA309" i="14"/>
  <c r="BZ309" i="14"/>
  <c r="BY309" i="14"/>
  <c r="BX309" i="14"/>
  <c r="BW309" i="14"/>
  <c r="BV309" i="14"/>
  <c r="BU309" i="14"/>
  <c r="BT309" i="14"/>
  <c r="BS309" i="14"/>
  <c r="BR309" i="14"/>
  <c r="BQ309" i="14"/>
  <c r="BM309" i="14"/>
  <c r="BC309" i="14"/>
  <c r="BB309" i="14"/>
  <c r="BA309" i="14"/>
  <c r="AZ309" i="14"/>
  <c r="AY309" i="14"/>
  <c r="AX309" i="14"/>
  <c r="AW309" i="14"/>
  <c r="AV309" i="14"/>
  <c r="AU309" i="14"/>
  <c r="AT309" i="14"/>
  <c r="AS309" i="14"/>
  <c r="AR309" i="14"/>
  <c r="AQ309" i="14"/>
  <c r="AP309" i="14"/>
  <c r="AO309" i="14"/>
  <c r="AN309" i="14"/>
  <c r="AM309" i="14"/>
  <c r="AL309" i="14"/>
  <c r="AK309" i="14"/>
  <c r="AJ309" i="14"/>
  <c r="AI309" i="14"/>
  <c r="DZ308" i="14"/>
  <c r="DY308" i="14"/>
  <c r="DX308" i="14"/>
  <c r="DW308" i="14"/>
  <c r="DV308" i="14"/>
  <c r="DU308" i="14"/>
  <c r="DT308" i="14"/>
  <c r="DS308" i="14"/>
  <c r="DR308" i="14"/>
  <c r="DQ308" i="14"/>
  <c r="DP308" i="14"/>
  <c r="DO308" i="14"/>
  <c r="DN308" i="14"/>
  <c r="DM308" i="14"/>
  <c r="DL308" i="14"/>
  <c r="DK308" i="14"/>
  <c r="DJ308" i="14"/>
  <c r="DI308" i="14"/>
  <c r="DH308" i="14"/>
  <c r="DG308" i="14"/>
  <c r="DF308" i="14"/>
  <c r="DE308" i="14"/>
  <c r="DD308" i="14"/>
  <c r="DC308" i="14"/>
  <c r="DB308" i="14"/>
  <c r="DA308" i="14"/>
  <c r="CZ308" i="14"/>
  <c r="CY308" i="14"/>
  <c r="CX308" i="14"/>
  <c r="CW308" i="14"/>
  <c r="CV308" i="14"/>
  <c r="CU308" i="14"/>
  <c r="CT308" i="14"/>
  <c r="CS308" i="14"/>
  <c r="CR308" i="14"/>
  <c r="CQ308" i="14"/>
  <c r="CP308" i="14"/>
  <c r="CO308" i="14"/>
  <c r="CN308" i="14"/>
  <c r="CM308" i="14"/>
  <c r="CL308" i="14"/>
  <c r="CK308" i="14"/>
  <c r="CJ308" i="14"/>
  <c r="CI308" i="14"/>
  <c r="CH308" i="14"/>
  <c r="CG308" i="14"/>
  <c r="CF308" i="14"/>
  <c r="CE308" i="14"/>
  <c r="CD308" i="14"/>
  <c r="CC308" i="14"/>
  <c r="CB308" i="14"/>
  <c r="CA308" i="14"/>
  <c r="BZ308" i="14"/>
  <c r="BY308" i="14"/>
  <c r="BX308" i="14"/>
  <c r="BW308" i="14"/>
  <c r="BV308" i="14"/>
  <c r="BU308" i="14"/>
  <c r="BT308" i="14"/>
  <c r="BS308" i="14"/>
  <c r="BR308" i="14"/>
  <c r="BQ308" i="14"/>
  <c r="BM308" i="14"/>
  <c r="BB308" i="14"/>
  <c r="BA308" i="14"/>
  <c r="AZ308" i="14"/>
  <c r="AY308" i="14"/>
  <c r="AX308" i="14"/>
  <c r="AW308" i="14"/>
  <c r="AV308" i="14"/>
  <c r="AU308" i="14"/>
  <c r="AT308" i="14"/>
  <c r="AS308" i="14"/>
  <c r="AR308" i="14"/>
  <c r="AQ308" i="14"/>
  <c r="AP308" i="14"/>
  <c r="AO308" i="14"/>
  <c r="AN308" i="14"/>
  <c r="AM308" i="14"/>
  <c r="AL308" i="14"/>
  <c r="AK308" i="14"/>
  <c r="AJ308" i="14"/>
  <c r="AI308" i="14"/>
  <c r="AH308" i="14"/>
  <c r="DZ307" i="14"/>
  <c r="DY307" i="14"/>
  <c r="DX307" i="14"/>
  <c r="DW307" i="14"/>
  <c r="DV307" i="14"/>
  <c r="DU307" i="14"/>
  <c r="DT307" i="14"/>
  <c r="DS307" i="14"/>
  <c r="DR307" i="14"/>
  <c r="DQ307" i="14"/>
  <c r="DP307" i="14"/>
  <c r="DO307" i="14"/>
  <c r="DN307" i="14"/>
  <c r="DM307" i="14"/>
  <c r="DL307" i="14"/>
  <c r="DK307" i="14"/>
  <c r="DJ307" i="14"/>
  <c r="DI307" i="14"/>
  <c r="DH307" i="14"/>
  <c r="DG307" i="14"/>
  <c r="DF307" i="14"/>
  <c r="DE307" i="14"/>
  <c r="DD307" i="14"/>
  <c r="DC307" i="14"/>
  <c r="DB307" i="14"/>
  <c r="DA307" i="14"/>
  <c r="CZ307" i="14"/>
  <c r="CY307" i="14"/>
  <c r="CX307" i="14"/>
  <c r="CW307" i="14"/>
  <c r="CV307" i="14"/>
  <c r="CU307" i="14"/>
  <c r="CT307" i="14"/>
  <c r="CS307" i="14"/>
  <c r="CR307" i="14"/>
  <c r="CQ307" i="14"/>
  <c r="CP307" i="14"/>
  <c r="CO307" i="14"/>
  <c r="CN307" i="14"/>
  <c r="CM307" i="14"/>
  <c r="CL307" i="14"/>
  <c r="CK307" i="14"/>
  <c r="CJ307" i="14"/>
  <c r="CI307" i="14"/>
  <c r="CH307" i="14"/>
  <c r="CG307" i="14"/>
  <c r="CF307" i="14"/>
  <c r="CE307" i="14"/>
  <c r="CD307" i="14"/>
  <c r="CC307" i="14"/>
  <c r="CB307" i="14"/>
  <c r="CA307" i="14"/>
  <c r="BZ307" i="14"/>
  <c r="BY307" i="14"/>
  <c r="BX307" i="14"/>
  <c r="BW307" i="14"/>
  <c r="BV307" i="14"/>
  <c r="BU307" i="14"/>
  <c r="BT307" i="14"/>
  <c r="BS307" i="14"/>
  <c r="BR307" i="14"/>
  <c r="BQ307" i="14"/>
  <c r="BM307" i="14"/>
  <c r="BA307" i="14"/>
  <c r="AZ307" i="14"/>
  <c r="AY307" i="14"/>
  <c r="AX307" i="14"/>
  <c r="AW307" i="14"/>
  <c r="AV307" i="14"/>
  <c r="AU307" i="14"/>
  <c r="AT307" i="14"/>
  <c r="AS307" i="14"/>
  <c r="AR307" i="14"/>
  <c r="AQ307" i="14"/>
  <c r="AP307" i="14"/>
  <c r="AO307" i="14"/>
  <c r="AN307" i="14"/>
  <c r="AM307" i="14"/>
  <c r="AL307" i="14"/>
  <c r="AK307" i="14"/>
  <c r="AJ307" i="14"/>
  <c r="AI307" i="14"/>
  <c r="AH307" i="14"/>
  <c r="AG307" i="14"/>
  <c r="DZ306" i="14"/>
  <c r="DY306" i="14"/>
  <c r="DX306" i="14"/>
  <c r="DW306" i="14"/>
  <c r="DV306" i="14"/>
  <c r="DU306" i="14"/>
  <c r="DT306" i="14"/>
  <c r="DS306" i="14"/>
  <c r="DR306" i="14"/>
  <c r="DQ306" i="14"/>
  <c r="DP306" i="14"/>
  <c r="DO306" i="14"/>
  <c r="DN306" i="14"/>
  <c r="DM306" i="14"/>
  <c r="DL306" i="14"/>
  <c r="DK306" i="14"/>
  <c r="DJ306" i="14"/>
  <c r="DI306" i="14"/>
  <c r="DH306" i="14"/>
  <c r="DG306" i="14"/>
  <c r="DF306" i="14"/>
  <c r="DE306" i="14"/>
  <c r="DD306" i="14"/>
  <c r="DC306" i="14"/>
  <c r="DB306" i="14"/>
  <c r="DA306" i="14"/>
  <c r="CZ306" i="14"/>
  <c r="CY306" i="14"/>
  <c r="CX306" i="14"/>
  <c r="CW306" i="14"/>
  <c r="CV306" i="14"/>
  <c r="CU306" i="14"/>
  <c r="CT306" i="14"/>
  <c r="CS306" i="14"/>
  <c r="CR306" i="14"/>
  <c r="CQ306" i="14"/>
  <c r="CP306" i="14"/>
  <c r="CO306" i="14"/>
  <c r="CN306" i="14"/>
  <c r="CM306" i="14"/>
  <c r="CL306" i="14"/>
  <c r="CK306" i="14"/>
  <c r="CJ306" i="14"/>
  <c r="CI306" i="14"/>
  <c r="CH306" i="14"/>
  <c r="CG306" i="14"/>
  <c r="CF306" i="14"/>
  <c r="CE306" i="14"/>
  <c r="CD306" i="14"/>
  <c r="CC306" i="14"/>
  <c r="CB306" i="14"/>
  <c r="CA306" i="14"/>
  <c r="BZ306" i="14"/>
  <c r="BY306" i="14"/>
  <c r="BX306" i="14"/>
  <c r="BW306" i="14"/>
  <c r="BV306" i="14"/>
  <c r="BU306" i="14"/>
  <c r="BT306" i="14"/>
  <c r="BS306" i="14"/>
  <c r="BR306" i="14"/>
  <c r="BQ306" i="14"/>
  <c r="BM306" i="14"/>
  <c r="AZ306" i="14"/>
  <c r="AY306" i="14"/>
  <c r="AX306" i="14"/>
  <c r="AW306" i="14"/>
  <c r="AV306" i="14"/>
  <c r="AU306" i="14"/>
  <c r="AT306" i="14"/>
  <c r="AS306" i="14"/>
  <c r="AR306" i="14"/>
  <c r="AQ306" i="14"/>
  <c r="AP306" i="14"/>
  <c r="AO306" i="14"/>
  <c r="AN306" i="14"/>
  <c r="AM306" i="14"/>
  <c r="AL306" i="14"/>
  <c r="AK306" i="14"/>
  <c r="AJ306" i="14"/>
  <c r="AI306" i="14"/>
  <c r="AH306" i="14"/>
  <c r="AG306" i="14"/>
  <c r="AF306" i="14"/>
  <c r="DZ305" i="14"/>
  <c r="DY305" i="14"/>
  <c r="DX305" i="14"/>
  <c r="DW305" i="14"/>
  <c r="DV305" i="14"/>
  <c r="DU305" i="14"/>
  <c r="DT305" i="14"/>
  <c r="DS305" i="14"/>
  <c r="DR305" i="14"/>
  <c r="DQ305" i="14"/>
  <c r="DP305" i="14"/>
  <c r="DO305" i="14"/>
  <c r="DN305" i="14"/>
  <c r="DM305" i="14"/>
  <c r="DL305" i="14"/>
  <c r="DK305" i="14"/>
  <c r="DJ305" i="14"/>
  <c r="DI305" i="14"/>
  <c r="DH305" i="14"/>
  <c r="DG305" i="14"/>
  <c r="DF305" i="14"/>
  <c r="DE305" i="14"/>
  <c r="DD305" i="14"/>
  <c r="DC305" i="14"/>
  <c r="DB305" i="14"/>
  <c r="DA305" i="14"/>
  <c r="CZ305" i="14"/>
  <c r="CY305" i="14"/>
  <c r="CX305" i="14"/>
  <c r="CW305" i="14"/>
  <c r="CV305" i="14"/>
  <c r="CU305" i="14"/>
  <c r="CT305" i="14"/>
  <c r="CS305" i="14"/>
  <c r="CR305" i="14"/>
  <c r="CQ305" i="14"/>
  <c r="CP305" i="14"/>
  <c r="CO305" i="14"/>
  <c r="CN305" i="14"/>
  <c r="CM305" i="14"/>
  <c r="CL305" i="14"/>
  <c r="CK305" i="14"/>
  <c r="CJ305" i="14"/>
  <c r="CI305" i="14"/>
  <c r="CH305" i="14"/>
  <c r="CG305" i="14"/>
  <c r="CF305" i="14"/>
  <c r="CE305" i="14"/>
  <c r="CD305" i="14"/>
  <c r="CC305" i="14"/>
  <c r="CB305" i="14"/>
  <c r="CA305" i="14"/>
  <c r="BZ305" i="14"/>
  <c r="BY305" i="14"/>
  <c r="BX305" i="14"/>
  <c r="BW305" i="14"/>
  <c r="BV305" i="14"/>
  <c r="BU305" i="14"/>
  <c r="BT305" i="14"/>
  <c r="BS305" i="14"/>
  <c r="BR305" i="14"/>
  <c r="BQ305" i="14"/>
  <c r="BM305" i="14"/>
  <c r="AY305" i="14"/>
  <c r="AX305" i="14"/>
  <c r="AW305" i="14"/>
  <c r="AV305" i="14"/>
  <c r="AU305" i="14"/>
  <c r="AT305" i="14"/>
  <c r="AS305" i="14"/>
  <c r="AR305" i="14"/>
  <c r="AQ305" i="14"/>
  <c r="AP305" i="14"/>
  <c r="AO305" i="14"/>
  <c r="AN305" i="14"/>
  <c r="AM305" i="14"/>
  <c r="AL305" i="14"/>
  <c r="AK305" i="14"/>
  <c r="AJ305" i="14"/>
  <c r="AI305" i="14"/>
  <c r="AH305" i="14"/>
  <c r="AG305" i="14"/>
  <c r="AF305" i="14"/>
  <c r="AE305" i="14"/>
  <c r="DZ304" i="14"/>
  <c r="DY304" i="14"/>
  <c r="DX304" i="14"/>
  <c r="DW304" i="14"/>
  <c r="DV304" i="14"/>
  <c r="DU304" i="14"/>
  <c r="DT304" i="14"/>
  <c r="DS304" i="14"/>
  <c r="DR304" i="14"/>
  <c r="DQ304" i="14"/>
  <c r="DP304" i="14"/>
  <c r="DO304" i="14"/>
  <c r="DN304" i="14"/>
  <c r="DM304" i="14"/>
  <c r="DL304" i="14"/>
  <c r="DK304" i="14"/>
  <c r="DJ304" i="14"/>
  <c r="DI304" i="14"/>
  <c r="DH304" i="14"/>
  <c r="DG304" i="14"/>
  <c r="DF304" i="14"/>
  <c r="DE304" i="14"/>
  <c r="DD304" i="14"/>
  <c r="DC304" i="14"/>
  <c r="DB304" i="14"/>
  <c r="DA304" i="14"/>
  <c r="CZ304" i="14"/>
  <c r="CY304" i="14"/>
  <c r="CX304" i="14"/>
  <c r="CW304" i="14"/>
  <c r="CV304" i="14"/>
  <c r="CU304" i="14"/>
  <c r="CT304" i="14"/>
  <c r="CS304" i="14"/>
  <c r="CR304" i="14"/>
  <c r="CQ304" i="14"/>
  <c r="CP304" i="14"/>
  <c r="CO304" i="14"/>
  <c r="CN304" i="14"/>
  <c r="CM304" i="14"/>
  <c r="CL304" i="14"/>
  <c r="CK304" i="14"/>
  <c r="CJ304" i="14"/>
  <c r="CI304" i="14"/>
  <c r="CH304" i="14"/>
  <c r="CG304" i="14"/>
  <c r="CF304" i="14"/>
  <c r="CE304" i="14"/>
  <c r="CD304" i="14"/>
  <c r="CC304" i="14"/>
  <c r="CB304" i="14"/>
  <c r="CA304" i="14"/>
  <c r="BZ304" i="14"/>
  <c r="BY304" i="14"/>
  <c r="BX304" i="14"/>
  <c r="BW304" i="14"/>
  <c r="BV304" i="14"/>
  <c r="BU304" i="14"/>
  <c r="BT304" i="14"/>
  <c r="BS304" i="14"/>
  <c r="BR304" i="14"/>
  <c r="BQ304" i="14"/>
  <c r="BM304" i="14"/>
  <c r="AX304" i="14"/>
  <c r="AW304" i="14"/>
  <c r="AV304" i="14"/>
  <c r="AU304" i="14"/>
  <c r="AT304" i="14"/>
  <c r="AS304" i="14"/>
  <c r="AR304" i="14"/>
  <c r="AQ304" i="14"/>
  <c r="AP304" i="14"/>
  <c r="AO304" i="14"/>
  <c r="AN304" i="14"/>
  <c r="AM304" i="14"/>
  <c r="AL304" i="14"/>
  <c r="AK304" i="14"/>
  <c r="AJ304" i="14"/>
  <c r="AI304" i="14"/>
  <c r="AH304" i="14"/>
  <c r="AG304" i="14"/>
  <c r="AF304" i="14"/>
  <c r="AE304" i="14"/>
  <c r="AD304" i="14"/>
  <c r="DZ303" i="14"/>
  <c r="DY303" i="14"/>
  <c r="DX303" i="14"/>
  <c r="DW303" i="14"/>
  <c r="DV303" i="14"/>
  <c r="DU303" i="14"/>
  <c r="DT303" i="14"/>
  <c r="DS303" i="14"/>
  <c r="DR303" i="14"/>
  <c r="DQ303" i="14"/>
  <c r="DP303" i="14"/>
  <c r="DO303" i="14"/>
  <c r="DN303" i="14"/>
  <c r="DM303" i="14"/>
  <c r="DL303" i="14"/>
  <c r="DK303" i="14"/>
  <c r="DJ303" i="14"/>
  <c r="DI303" i="14"/>
  <c r="DH303" i="14"/>
  <c r="DG303" i="14"/>
  <c r="DF303" i="14"/>
  <c r="DE303" i="14"/>
  <c r="DD303" i="14"/>
  <c r="DC303" i="14"/>
  <c r="DB303" i="14"/>
  <c r="DA303" i="14"/>
  <c r="CZ303" i="14"/>
  <c r="CY303" i="14"/>
  <c r="CX303" i="14"/>
  <c r="CW303" i="14"/>
  <c r="CV303" i="14"/>
  <c r="CU303" i="14"/>
  <c r="CT303" i="14"/>
  <c r="CS303" i="14"/>
  <c r="CR303" i="14"/>
  <c r="CQ303" i="14"/>
  <c r="CP303" i="14"/>
  <c r="CO303" i="14"/>
  <c r="CN303" i="14"/>
  <c r="CM303" i="14"/>
  <c r="CL303" i="14"/>
  <c r="CK303" i="14"/>
  <c r="CJ303" i="14"/>
  <c r="CI303" i="14"/>
  <c r="CH303" i="14"/>
  <c r="CG303" i="14"/>
  <c r="CF303" i="14"/>
  <c r="CE303" i="14"/>
  <c r="CD303" i="14"/>
  <c r="CC303" i="14"/>
  <c r="CB303" i="14"/>
  <c r="CA303" i="14"/>
  <c r="BZ303" i="14"/>
  <c r="BY303" i="14"/>
  <c r="BX303" i="14"/>
  <c r="BW303" i="14"/>
  <c r="BV303" i="14"/>
  <c r="BU303" i="14"/>
  <c r="BT303" i="14"/>
  <c r="BS303" i="14"/>
  <c r="BR303" i="14"/>
  <c r="BQ303" i="14"/>
  <c r="BM303" i="14"/>
  <c r="AW303" i="14"/>
  <c r="AV303" i="14"/>
  <c r="AU303" i="14"/>
  <c r="AT303" i="14"/>
  <c r="AS303" i="14"/>
  <c r="AR303" i="14"/>
  <c r="AQ303" i="14"/>
  <c r="AP303" i="14"/>
  <c r="AO303" i="14"/>
  <c r="AN303" i="14"/>
  <c r="AM303" i="14"/>
  <c r="AL303" i="14"/>
  <c r="AK303" i="14"/>
  <c r="AJ303" i="14"/>
  <c r="AI303" i="14"/>
  <c r="AH303" i="14"/>
  <c r="AG303" i="14"/>
  <c r="AF303" i="14"/>
  <c r="AE303" i="14"/>
  <c r="AD303" i="14"/>
  <c r="AC303" i="14"/>
  <c r="DZ302" i="14"/>
  <c r="DY302" i="14"/>
  <c r="DX302" i="14"/>
  <c r="DW302" i="14"/>
  <c r="DV302" i="14"/>
  <c r="DU302" i="14"/>
  <c r="DT302" i="14"/>
  <c r="DS302" i="14"/>
  <c r="DR302" i="14"/>
  <c r="DQ302" i="14"/>
  <c r="DP302" i="14"/>
  <c r="DO302" i="14"/>
  <c r="DN302" i="14"/>
  <c r="DM302" i="14"/>
  <c r="DL302" i="14"/>
  <c r="DK302" i="14"/>
  <c r="DJ302" i="14"/>
  <c r="DI302" i="14"/>
  <c r="DH302" i="14"/>
  <c r="DG302" i="14"/>
  <c r="DF302" i="14"/>
  <c r="DE302" i="14"/>
  <c r="DD302" i="14"/>
  <c r="DC302" i="14"/>
  <c r="DB302" i="14"/>
  <c r="DA302" i="14"/>
  <c r="CZ302" i="14"/>
  <c r="CY302" i="14"/>
  <c r="CX302" i="14"/>
  <c r="CW302" i="14"/>
  <c r="CV302" i="14"/>
  <c r="CU302" i="14"/>
  <c r="CT302" i="14"/>
  <c r="CS302" i="14"/>
  <c r="CR302" i="14"/>
  <c r="CQ302" i="14"/>
  <c r="CP302" i="14"/>
  <c r="CO302" i="14"/>
  <c r="CN302" i="14"/>
  <c r="CM302" i="14"/>
  <c r="CL302" i="14"/>
  <c r="CK302" i="14"/>
  <c r="CJ302" i="14"/>
  <c r="CI302" i="14"/>
  <c r="CH302" i="14"/>
  <c r="CG302" i="14"/>
  <c r="CF302" i="14"/>
  <c r="CE302" i="14"/>
  <c r="CD302" i="14"/>
  <c r="CC302" i="14"/>
  <c r="CB302" i="14"/>
  <c r="CA302" i="14"/>
  <c r="BZ302" i="14"/>
  <c r="BY302" i="14"/>
  <c r="BX302" i="14"/>
  <c r="BW302" i="14"/>
  <c r="BV302" i="14"/>
  <c r="BU302" i="14"/>
  <c r="BT302" i="14"/>
  <c r="BS302" i="14"/>
  <c r="BR302" i="14"/>
  <c r="BQ302" i="14"/>
  <c r="BM302" i="14"/>
  <c r="AV302" i="14"/>
  <c r="AU302" i="14"/>
  <c r="AT302" i="14"/>
  <c r="AS302" i="14"/>
  <c r="AR302" i="14"/>
  <c r="AQ302" i="14"/>
  <c r="AP302" i="14"/>
  <c r="AO302" i="14"/>
  <c r="AN302" i="14"/>
  <c r="AM302" i="14"/>
  <c r="AL302" i="14"/>
  <c r="AK302" i="14"/>
  <c r="AJ302" i="14"/>
  <c r="AI302" i="14"/>
  <c r="AH302" i="14"/>
  <c r="AG302" i="14"/>
  <c r="AF302" i="14"/>
  <c r="AE302" i="14"/>
  <c r="AD302" i="14"/>
  <c r="AC302" i="14"/>
  <c r="AB302" i="14"/>
  <c r="DZ301" i="14"/>
  <c r="DY301" i="14"/>
  <c r="DX301" i="14"/>
  <c r="DW301" i="14"/>
  <c r="DV301" i="14"/>
  <c r="DU301" i="14"/>
  <c r="DT301" i="14"/>
  <c r="DS301" i="14"/>
  <c r="DR301" i="14"/>
  <c r="DQ301" i="14"/>
  <c r="DP301" i="14"/>
  <c r="DO301" i="14"/>
  <c r="DN301" i="14"/>
  <c r="DM301" i="14"/>
  <c r="DL301" i="14"/>
  <c r="DK301" i="14"/>
  <c r="DJ301" i="14"/>
  <c r="DI301" i="14"/>
  <c r="DH301" i="14"/>
  <c r="DG301" i="14"/>
  <c r="DF301" i="14"/>
  <c r="DE301" i="14"/>
  <c r="DD301" i="14"/>
  <c r="DC301" i="14"/>
  <c r="DB301" i="14"/>
  <c r="DA301" i="14"/>
  <c r="CZ301" i="14"/>
  <c r="CY301" i="14"/>
  <c r="CX301" i="14"/>
  <c r="CW301" i="14"/>
  <c r="CV301" i="14"/>
  <c r="CU301" i="14"/>
  <c r="CT301" i="14"/>
  <c r="CS301" i="14"/>
  <c r="CR301" i="14"/>
  <c r="CQ301" i="14"/>
  <c r="CP301" i="14"/>
  <c r="CO301" i="14"/>
  <c r="CN301" i="14"/>
  <c r="CM301" i="14"/>
  <c r="CL301" i="14"/>
  <c r="CK301" i="14"/>
  <c r="CJ301" i="14"/>
  <c r="CI301" i="14"/>
  <c r="CH301" i="14"/>
  <c r="CG301" i="14"/>
  <c r="CF301" i="14"/>
  <c r="CE301" i="14"/>
  <c r="CD301" i="14"/>
  <c r="CC301" i="14"/>
  <c r="CB301" i="14"/>
  <c r="CA301" i="14"/>
  <c r="BZ301" i="14"/>
  <c r="BY301" i="14"/>
  <c r="BX301" i="14"/>
  <c r="BW301" i="14"/>
  <c r="BV301" i="14"/>
  <c r="BU301" i="14"/>
  <c r="BT301" i="14"/>
  <c r="BS301" i="14"/>
  <c r="BR301" i="14"/>
  <c r="BQ301" i="14"/>
  <c r="BM301" i="14"/>
  <c r="AU301" i="14"/>
  <c r="AT301" i="14"/>
  <c r="AS301" i="14"/>
  <c r="AR301" i="14"/>
  <c r="AQ301" i="14"/>
  <c r="AP301" i="14"/>
  <c r="AO301" i="14"/>
  <c r="AN301" i="14"/>
  <c r="AM301" i="14"/>
  <c r="AL301" i="14"/>
  <c r="AK301" i="14"/>
  <c r="AJ301" i="14"/>
  <c r="AI301" i="14"/>
  <c r="AH301" i="14"/>
  <c r="AG301" i="14"/>
  <c r="AF301" i="14"/>
  <c r="AE301" i="14"/>
  <c r="AD301" i="14"/>
  <c r="AC301" i="14"/>
  <c r="AB301" i="14"/>
  <c r="AA301" i="14"/>
  <c r="DZ300" i="14"/>
  <c r="DY300" i="14"/>
  <c r="DX300" i="14"/>
  <c r="DW300" i="14"/>
  <c r="DV300" i="14"/>
  <c r="DU300" i="14"/>
  <c r="DT300" i="14"/>
  <c r="DS300" i="14"/>
  <c r="DR300" i="14"/>
  <c r="DQ300" i="14"/>
  <c r="DP300" i="14"/>
  <c r="DO300" i="14"/>
  <c r="DN300" i="14"/>
  <c r="DM300" i="14"/>
  <c r="DL300" i="14"/>
  <c r="DK300" i="14"/>
  <c r="DJ300" i="14"/>
  <c r="DI300" i="14"/>
  <c r="DH300" i="14"/>
  <c r="DG300" i="14"/>
  <c r="DF300" i="14"/>
  <c r="DE300" i="14"/>
  <c r="DD300" i="14"/>
  <c r="DC300" i="14"/>
  <c r="DB300" i="14"/>
  <c r="DA300" i="14"/>
  <c r="CZ300" i="14"/>
  <c r="CY300" i="14"/>
  <c r="CX300" i="14"/>
  <c r="CW300" i="14"/>
  <c r="CV300" i="14"/>
  <c r="CU300" i="14"/>
  <c r="CT300" i="14"/>
  <c r="CS300" i="14"/>
  <c r="CR300" i="14"/>
  <c r="CQ300" i="14"/>
  <c r="CP300" i="14"/>
  <c r="CO300" i="14"/>
  <c r="CN300" i="14"/>
  <c r="CM300" i="14"/>
  <c r="CL300" i="14"/>
  <c r="CK300" i="14"/>
  <c r="CJ300" i="14"/>
  <c r="CI300" i="14"/>
  <c r="CH300" i="14"/>
  <c r="CG300" i="14"/>
  <c r="CF300" i="14"/>
  <c r="CE300" i="14"/>
  <c r="CD300" i="14"/>
  <c r="CC300" i="14"/>
  <c r="CB300" i="14"/>
  <c r="CA300" i="14"/>
  <c r="BZ300" i="14"/>
  <c r="BY300" i="14"/>
  <c r="BX300" i="14"/>
  <c r="BW300" i="14"/>
  <c r="BV300" i="14"/>
  <c r="BU300" i="14"/>
  <c r="BT300" i="14"/>
  <c r="BS300" i="14"/>
  <c r="BR300" i="14"/>
  <c r="BQ300" i="14"/>
  <c r="BM300" i="14"/>
  <c r="AT300" i="14"/>
  <c r="AS300" i="14"/>
  <c r="AR300" i="14"/>
  <c r="AQ300" i="14"/>
  <c r="AP300" i="14"/>
  <c r="AO300" i="14"/>
  <c r="AN300" i="14"/>
  <c r="AM300" i="14"/>
  <c r="AL300" i="14"/>
  <c r="AK300" i="14"/>
  <c r="AJ300" i="14"/>
  <c r="AI300" i="14"/>
  <c r="AH300" i="14"/>
  <c r="AG300" i="14"/>
  <c r="AF300" i="14"/>
  <c r="AE300" i="14"/>
  <c r="AD300" i="14"/>
  <c r="AC300" i="14"/>
  <c r="AB300" i="14"/>
  <c r="AA300" i="14"/>
  <c r="Z300" i="14"/>
  <c r="DZ299" i="14"/>
  <c r="DY299" i="14"/>
  <c r="DX299" i="14"/>
  <c r="DW299" i="14"/>
  <c r="DV299" i="14"/>
  <c r="DU299" i="14"/>
  <c r="DT299" i="14"/>
  <c r="DS299" i="14"/>
  <c r="DR299" i="14"/>
  <c r="DQ299" i="14"/>
  <c r="DP299" i="14"/>
  <c r="DO299" i="14"/>
  <c r="DN299" i="14"/>
  <c r="DM299" i="14"/>
  <c r="DL299" i="14"/>
  <c r="DK299" i="14"/>
  <c r="DJ299" i="14"/>
  <c r="DI299" i="14"/>
  <c r="DH299" i="14"/>
  <c r="DG299" i="14"/>
  <c r="DF299" i="14"/>
  <c r="DE299" i="14"/>
  <c r="DD299" i="14"/>
  <c r="DC299" i="14"/>
  <c r="DB299" i="14"/>
  <c r="DA299" i="14"/>
  <c r="CZ299" i="14"/>
  <c r="CY299" i="14"/>
  <c r="CX299" i="14"/>
  <c r="CW299" i="14"/>
  <c r="CV299" i="14"/>
  <c r="CU299" i="14"/>
  <c r="CT299" i="14"/>
  <c r="CS299" i="14"/>
  <c r="CR299" i="14"/>
  <c r="CQ299" i="14"/>
  <c r="CP299" i="14"/>
  <c r="CO299" i="14"/>
  <c r="CN299" i="14"/>
  <c r="CM299" i="14"/>
  <c r="CL299" i="14"/>
  <c r="CK299" i="14"/>
  <c r="CJ299" i="14"/>
  <c r="CI299" i="14"/>
  <c r="CH299" i="14"/>
  <c r="CG299" i="14"/>
  <c r="CF299" i="14"/>
  <c r="CE299" i="14"/>
  <c r="CD299" i="14"/>
  <c r="CC299" i="14"/>
  <c r="CB299" i="14"/>
  <c r="CA299" i="14"/>
  <c r="BZ299" i="14"/>
  <c r="BY299" i="14"/>
  <c r="BX299" i="14"/>
  <c r="BW299" i="14"/>
  <c r="BV299" i="14"/>
  <c r="BU299" i="14"/>
  <c r="BT299" i="14"/>
  <c r="BS299" i="14"/>
  <c r="BR299" i="14"/>
  <c r="BQ299" i="14"/>
  <c r="BM299" i="14"/>
  <c r="AS299" i="14"/>
  <c r="AR299" i="14"/>
  <c r="AQ299" i="14"/>
  <c r="AP299" i="14"/>
  <c r="AO299" i="14"/>
  <c r="AN299" i="14"/>
  <c r="AM299" i="14"/>
  <c r="AL299" i="14"/>
  <c r="AK299" i="14"/>
  <c r="AJ299" i="14"/>
  <c r="AI299" i="14"/>
  <c r="AH299" i="14"/>
  <c r="AG299" i="14"/>
  <c r="AF299" i="14"/>
  <c r="AE299" i="14"/>
  <c r="AD299" i="14"/>
  <c r="AC299" i="14"/>
  <c r="AB299" i="14"/>
  <c r="AA299" i="14"/>
  <c r="Z299" i="14"/>
  <c r="Y299" i="14"/>
  <c r="DZ298" i="14"/>
  <c r="DY298" i="14"/>
  <c r="DX298" i="14"/>
  <c r="DW298" i="14"/>
  <c r="DV298" i="14"/>
  <c r="DU298" i="14"/>
  <c r="DT298" i="14"/>
  <c r="DS298" i="14"/>
  <c r="DR298" i="14"/>
  <c r="DQ298" i="14"/>
  <c r="DP298" i="14"/>
  <c r="DO298" i="14"/>
  <c r="DN298" i="14"/>
  <c r="DM298" i="14"/>
  <c r="DL298" i="14"/>
  <c r="DK298" i="14"/>
  <c r="DJ298" i="14"/>
  <c r="DI298" i="14"/>
  <c r="DH298" i="14"/>
  <c r="DG298" i="14"/>
  <c r="DF298" i="14"/>
  <c r="DE298" i="14"/>
  <c r="DD298" i="14"/>
  <c r="DC298" i="14"/>
  <c r="DB298" i="14"/>
  <c r="DA298" i="14"/>
  <c r="CZ298" i="14"/>
  <c r="CY298" i="14"/>
  <c r="CX298" i="14"/>
  <c r="CW298" i="14"/>
  <c r="CV298" i="14"/>
  <c r="CU298" i="14"/>
  <c r="CT298" i="14"/>
  <c r="CS298" i="14"/>
  <c r="CR298" i="14"/>
  <c r="CQ298" i="14"/>
  <c r="CP298" i="14"/>
  <c r="CO298" i="14"/>
  <c r="CN298" i="14"/>
  <c r="CM298" i="14"/>
  <c r="CL298" i="14"/>
  <c r="CK298" i="14"/>
  <c r="CJ298" i="14"/>
  <c r="CI298" i="14"/>
  <c r="CH298" i="14"/>
  <c r="CG298" i="14"/>
  <c r="CF298" i="14"/>
  <c r="CE298" i="14"/>
  <c r="CD298" i="14"/>
  <c r="CC298" i="14"/>
  <c r="CB298" i="14"/>
  <c r="CA298" i="14"/>
  <c r="BZ298" i="14"/>
  <c r="BY298" i="14"/>
  <c r="BX298" i="14"/>
  <c r="BW298" i="14"/>
  <c r="BV298" i="14"/>
  <c r="BU298" i="14"/>
  <c r="BT298" i="14"/>
  <c r="BS298" i="14"/>
  <c r="BR298" i="14"/>
  <c r="BQ298" i="14"/>
  <c r="BM298" i="14"/>
  <c r="AR298" i="14"/>
  <c r="AQ298" i="14"/>
  <c r="AP298" i="14"/>
  <c r="AO298" i="14"/>
  <c r="AN298" i="14"/>
  <c r="AM298" i="14"/>
  <c r="AL298" i="14"/>
  <c r="AK298" i="14"/>
  <c r="AJ298" i="14"/>
  <c r="AI298" i="14"/>
  <c r="AH298" i="14"/>
  <c r="AG298" i="14"/>
  <c r="AF298" i="14"/>
  <c r="AE298" i="14"/>
  <c r="AD298" i="14"/>
  <c r="AC298" i="14"/>
  <c r="AB298" i="14"/>
  <c r="AA298" i="14"/>
  <c r="Z298" i="14"/>
  <c r="Y298" i="14"/>
  <c r="X298" i="14"/>
  <c r="DZ297" i="14"/>
  <c r="DY297" i="14"/>
  <c r="DX297" i="14"/>
  <c r="DW297" i="14"/>
  <c r="DV297" i="14"/>
  <c r="DU297" i="14"/>
  <c r="DT297" i="14"/>
  <c r="DS297" i="14"/>
  <c r="DR297" i="14"/>
  <c r="DQ297" i="14"/>
  <c r="DP297" i="14"/>
  <c r="DO297" i="14"/>
  <c r="DN297" i="14"/>
  <c r="DM297" i="14"/>
  <c r="DL297" i="14"/>
  <c r="DK297" i="14"/>
  <c r="DJ297" i="14"/>
  <c r="DI297" i="14"/>
  <c r="DH297" i="14"/>
  <c r="DG297" i="14"/>
  <c r="DF297" i="14"/>
  <c r="DE297" i="14"/>
  <c r="DD297" i="14"/>
  <c r="DC297" i="14"/>
  <c r="DB297" i="14"/>
  <c r="DA297" i="14"/>
  <c r="CZ297" i="14"/>
  <c r="CY297" i="14"/>
  <c r="CX297" i="14"/>
  <c r="CW297" i="14"/>
  <c r="CV297" i="14"/>
  <c r="CU297" i="14"/>
  <c r="CT297" i="14"/>
  <c r="CS297" i="14"/>
  <c r="CR297" i="14"/>
  <c r="CQ297" i="14"/>
  <c r="CP297" i="14"/>
  <c r="CO297" i="14"/>
  <c r="CN297" i="14"/>
  <c r="CM297" i="14"/>
  <c r="CL297" i="14"/>
  <c r="CK297" i="14"/>
  <c r="CJ297" i="14"/>
  <c r="CI297" i="14"/>
  <c r="CH297" i="14"/>
  <c r="CG297" i="14"/>
  <c r="CF297" i="14"/>
  <c r="CE297" i="14"/>
  <c r="CD297" i="14"/>
  <c r="CC297" i="14"/>
  <c r="CB297" i="14"/>
  <c r="CA297" i="14"/>
  <c r="BZ297" i="14"/>
  <c r="BY297" i="14"/>
  <c r="BX297" i="14"/>
  <c r="BW297" i="14"/>
  <c r="BV297" i="14"/>
  <c r="BU297" i="14"/>
  <c r="BT297" i="14"/>
  <c r="BS297" i="14"/>
  <c r="BR297" i="14"/>
  <c r="BQ297" i="14"/>
  <c r="BM297" i="14"/>
  <c r="AQ297" i="14"/>
  <c r="AP297" i="14"/>
  <c r="AO297" i="14"/>
  <c r="AN297" i="14"/>
  <c r="AM297" i="14"/>
  <c r="AL297" i="14"/>
  <c r="AK297" i="14"/>
  <c r="AJ297" i="14"/>
  <c r="AI297" i="14"/>
  <c r="AH297" i="14"/>
  <c r="AG297" i="14"/>
  <c r="AF297" i="14"/>
  <c r="AE297" i="14"/>
  <c r="AD297" i="14"/>
  <c r="AC297" i="14"/>
  <c r="AB297" i="14"/>
  <c r="AA297" i="14"/>
  <c r="Z297" i="14"/>
  <c r="Y297" i="14"/>
  <c r="X297" i="14"/>
  <c r="W297" i="14"/>
  <c r="DZ296" i="14"/>
  <c r="DY296" i="14"/>
  <c r="DX296" i="14"/>
  <c r="DW296" i="14"/>
  <c r="DV296" i="14"/>
  <c r="DU296" i="14"/>
  <c r="DT296" i="14"/>
  <c r="DS296" i="14"/>
  <c r="DR296" i="14"/>
  <c r="DQ296" i="14"/>
  <c r="DP296" i="14"/>
  <c r="DO296" i="14"/>
  <c r="DN296" i="14"/>
  <c r="DM296" i="14"/>
  <c r="DL296" i="14"/>
  <c r="DK296" i="14"/>
  <c r="DJ296" i="14"/>
  <c r="DI296" i="14"/>
  <c r="DH296" i="14"/>
  <c r="DG296" i="14"/>
  <c r="DF296" i="14"/>
  <c r="DE296" i="14"/>
  <c r="DD296" i="14"/>
  <c r="DC296" i="14"/>
  <c r="DB296" i="14"/>
  <c r="DA296" i="14"/>
  <c r="CZ296" i="14"/>
  <c r="CY296" i="14"/>
  <c r="CX296" i="14"/>
  <c r="CW296" i="14"/>
  <c r="CV296" i="14"/>
  <c r="CU296" i="14"/>
  <c r="CT296" i="14"/>
  <c r="CS296" i="14"/>
  <c r="CR296" i="14"/>
  <c r="CQ296" i="14"/>
  <c r="CP296" i="14"/>
  <c r="CO296" i="14"/>
  <c r="CN296" i="14"/>
  <c r="CM296" i="14"/>
  <c r="CL296" i="14"/>
  <c r="CK296" i="14"/>
  <c r="CJ296" i="14"/>
  <c r="CI296" i="14"/>
  <c r="CH296" i="14"/>
  <c r="CG296" i="14"/>
  <c r="CF296" i="14"/>
  <c r="CE296" i="14"/>
  <c r="CD296" i="14"/>
  <c r="CC296" i="14"/>
  <c r="CB296" i="14"/>
  <c r="CA296" i="14"/>
  <c r="BZ296" i="14"/>
  <c r="BY296" i="14"/>
  <c r="BX296" i="14"/>
  <c r="BW296" i="14"/>
  <c r="BV296" i="14"/>
  <c r="BU296" i="14"/>
  <c r="BT296" i="14"/>
  <c r="BS296" i="14"/>
  <c r="BR296" i="14"/>
  <c r="BQ296" i="14"/>
  <c r="BM296" i="14"/>
  <c r="AP296" i="14"/>
  <c r="AO296" i="14"/>
  <c r="AN296" i="14"/>
  <c r="AM296" i="14"/>
  <c r="AL296" i="14"/>
  <c r="AK296" i="14"/>
  <c r="AJ296" i="14"/>
  <c r="AI296" i="14"/>
  <c r="AH296" i="14"/>
  <c r="AG296" i="14"/>
  <c r="AF296" i="14"/>
  <c r="AE296" i="14"/>
  <c r="AD296" i="14"/>
  <c r="AC296" i="14"/>
  <c r="AB296" i="14"/>
  <c r="AA296" i="14"/>
  <c r="Z296" i="14"/>
  <c r="Y296" i="14"/>
  <c r="X296" i="14"/>
  <c r="W296" i="14"/>
  <c r="V296" i="14"/>
  <c r="DZ295" i="14"/>
  <c r="DY295" i="14"/>
  <c r="DX295" i="14"/>
  <c r="DW295" i="14"/>
  <c r="DV295" i="14"/>
  <c r="DU295" i="14"/>
  <c r="DT295" i="14"/>
  <c r="DS295" i="14"/>
  <c r="DR295" i="14"/>
  <c r="DQ295" i="14"/>
  <c r="DP295" i="14"/>
  <c r="DO295" i="14"/>
  <c r="DN295" i="14"/>
  <c r="DM295" i="14"/>
  <c r="DL295" i="14"/>
  <c r="DK295" i="14"/>
  <c r="DJ295" i="14"/>
  <c r="DI295" i="14"/>
  <c r="DH295" i="14"/>
  <c r="DG295" i="14"/>
  <c r="DF295" i="14"/>
  <c r="DE295" i="14"/>
  <c r="DD295" i="14"/>
  <c r="DC295" i="14"/>
  <c r="DB295" i="14"/>
  <c r="DA295" i="14"/>
  <c r="CZ295" i="14"/>
  <c r="CY295" i="14"/>
  <c r="CX295" i="14"/>
  <c r="CW295" i="14"/>
  <c r="CV295" i="14"/>
  <c r="CU295" i="14"/>
  <c r="CT295" i="14"/>
  <c r="CS295" i="14"/>
  <c r="CR295" i="14"/>
  <c r="CQ295" i="14"/>
  <c r="CP295" i="14"/>
  <c r="CO295" i="14"/>
  <c r="CN295" i="14"/>
  <c r="CM295" i="14"/>
  <c r="CL295" i="14"/>
  <c r="CK295" i="14"/>
  <c r="CJ295" i="14"/>
  <c r="CI295" i="14"/>
  <c r="CH295" i="14"/>
  <c r="CG295" i="14"/>
  <c r="CF295" i="14"/>
  <c r="CE295" i="14"/>
  <c r="CD295" i="14"/>
  <c r="CC295" i="14"/>
  <c r="CB295" i="14"/>
  <c r="CA295" i="14"/>
  <c r="BZ295" i="14"/>
  <c r="BY295" i="14"/>
  <c r="BX295" i="14"/>
  <c r="BW295" i="14"/>
  <c r="BV295" i="14"/>
  <c r="BU295" i="14"/>
  <c r="BT295" i="14"/>
  <c r="BS295" i="14"/>
  <c r="BR295" i="14"/>
  <c r="BQ295" i="14"/>
  <c r="BM295" i="14"/>
  <c r="AO295" i="14"/>
  <c r="AN295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DZ294" i="14"/>
  <c r="DY294" i="14"/>
  <c r="DX294" i="14"/>
  <c r="DW294" i="14"/>
  <c r="DV294" i="14"/>
  <c r="DU294" i="14"/>
  <c r="DT294" i="14"/>
  <c r="DS294" i="14"/>
  <c r="DR294" i="14"/>
  <c r="DQ294" i="14"/>
  <c r="DP294" i="14"/>
  <c r="DO294" i="14"/>
  <c r="DN294" i="14"/>
  <c r="DM294" i="14"/>
  <c r="DL294" i="14"/>
  <c r="DK294" i="14"/>
  <c r="DJ294" i="14"/>
  <c r="DI294" i="14"/>
  <c r="DH294" i="14"/>
  <c r="DG294" i="14"/>
  <c r="DF294" i="14"/>
  <c r="DE294" i="14"/>
  <c r="DD294" i="14"/>
  <c r="DC294" i="14"/>
  <c r="DB294" i="14"/>
  <c r="DA294" i="14"/>
  <c r="CZ294" i="14"/>
  <c r="CY294" i="14"/>
  <c r="CX294" i="14"/>
  <c r="CW294" i="14"/>
  <c r="CV294" i="14"/>
  <c r="CU294" i="14"/>
  <c r="CT294" i="14"/>
  <c r="CS294" i="14"/>
  <c r="CR294" i="14"/>
  <c r="CQ294" i="14"/>
  <c r="CP294" i="14"/>
  <c r="CO294" i="14"/>
  <c r="CN294" i="14"/>
  <c r="CM294" i="14"/>
  <c r="CL294" i="14"/>
  <c r="CK294" i="14"/>
  <c r="CJ294" i="14"/>
  <c r="CI294" i="14"/>
  <c r="CH294" i="14"/>
  <c r="CG294" i="14"/>
  <c r="CF294" i="14"/>
  <c r="CE294" i="14"/>
  <c r="CD294" i="14"/>
  <c r="CC294" i="14"/>
  <c r="CB294" i="14"/>
  <c r="CA294" i="14"/>
  <c r="BZ294" i="14"/>
  <c r="BY294" i="14"/>
  <c r="BX294" i="14"/>
  <c r="BW294" i="14"/>
  <c r="BV294" i="14"/>
  <c r="BU294" i="14"/>
  <c r="BT294" i="14"/>
  <c r="BS294" i="14"/>
  <c r="BR294" i="14"/>
  <c r="BQ294" i="14"/>
  <c r="BM294" i="14"/>
  <c r="AN294" i="14"/>
  <c r="AM294" i="14"/>
  <c r="AL294" i="14"/>
  <c r="AK294" i="14"/>
  <c r="AJ294" i="14"/>
  <c r="AI294" i="14"/>
  <c r="AH294" i="14"/>
  <c r="AG294" i="14"/>
  <c r="AF294" i="14"/>
  <c r="AE294" i="14"/>
  <c r="AD294" i="14"/>
  <c r="AC294" i="14"/>
  <c r="AB294" i="14"/>
  <c r="AA294" i="14"/>
  <c r="Z294" i="14"/>
  <c r="Y294" i="14"/>
  <c r="X294" i="14"/>
  <c r="W294" i="14"/>
  <c r="V294" i="14"/>
  <c r="U294" i="14"/>
  <c r="T294" i="14"/>
  <c r="DZ293" i="14"/>
  <c r="DY293" i="14"/>
  <c r="DX293" i="14"/>
  <c r="DW293" i="14"/>
  <c r="DV293" i="14"/>
  <c r="DU293" i="14"/>
  <c r="DT293" i="14"/>
  <c r="DS293" i="14"/>
  <c r="DR293" i="14"/>
  <c r="DQ293" i="14"/>
  <c r="DP293" i="14"/>
  <c r="DO293" i="14"/>
  <c r="DN293" i="14"/>
  <c r="DM293" i="14"/>
  <c r="DL293" i="14"/>
  <c r="DK293" i="14"/>
  <c r="DJ293" i="14"/>
  <c r="DI293" i="14"/>
  <c r="DH293" i="14"/>
  <c r="DG293" i="14"/>
  <c r="DF293" i="14"/>
  <c r="DE293" i="14"/>
  <c r="DD293" i="14"/>
  <c r="DC293" i="14"/>
  <c r="DB293" i="14"/>
  <c r="DA293" i="14"/>
  <c r="CZ293" i="14"/>
  <c r="CY293" i="14"/>
  <c r="CX293" i="14"/>
  <c r="CW293" i="14"/>
  <c r="CV293" i="14"/>
  <c r="CU293" i="14"/>
  <c r="CT293" i="14"/>
  <c r="CS293" i="14"/>
  <c r="CR293" i="14"/>
  <c r="CQ293" i="14"/>
  <c r="CP293" i="14"/>
  <c r="CO293" i="14"/>
  <c r="CN293" i="14"/>
  <c r="CM293" i="14"/>
  <c r="CL293" i="14"/>
  <c r="CK293" i="14"/>
  <c r="CJ293" i="14"/>
  <c r="CI293" i="14"/>
  <c r="CH293" i="14"/>
  <c r="CG293" i="14"/>
  <c r="CF293" i="14"/>
  <c r="CE293" i="14"/>
  <c r="CD293" i="14"/>
  <c r="CC293" i="14"/>
  <c r="CB293" i="14"/>
  <c r="CA293" i="14"/>
  <c r="BZ293" i="14"/>
  <c r="BY293" i="14"/>
  <c r="BX293" i="14"/>
  <c r="BW293" i="14"/>
  <c r="BV293" i="14"/>
  <c r="BU293" i="14"/>
  <c r="BT293" i="14"/>
  <c r="BS293" i="14"/>
  <c r="BR293" i="14"/>
  <c r="BQ293" i="14"/>
  <c r="BM293" i="14"/>
  <c r="AM293" i="14"/>
  <c r="AL293" i="14"/>
  <c r="AK293" i="14"/>
  <c r="AJ293" i="14"/>
  <c r="AI293" i="14"/>
  <c r="AH293" i="14"/>
  <c r="AG293" i="14"/>
  <c r="AF293" i="14"/>
  <c r="AE293" i="14"/>
  <c r="AD293" i="14"/>
  <c r="AC293" i="14"/>
  <c r="AB293" i="14"/>
  <c r="AA293" i="14"/>
  <c r="Z293" i="14"/>
  <c r="Y293" i="14"/>
  <c r="X293" i="14"/>
  <c r="W293" i="14"/>
  <c r="V293" i="14"/>
  <c r="U293" i="14"/>
  <c r="T293" i="14"/>
  <c r="S293" i="14"/>
  <c r="DZ292" i="14"/>
  <c r="DY292" i="14"/>
  <c r="DX292" i="14"/>
  <c r="DW292" i="14"/>
  <c r="DV292" i="14"/>
  <c r="DU292" i="14"/>
  <c r="DT292" i="14"/>
  <c r="DS292" i="14"/>
  <c r="DR292" i="14"/>
  <c r="DQ292" i="14"/>
  <c r="DP292" i="14"/>
  <c r="DO292" i="14"/>
  <c r="DN292" i="14"/>
  <c r="DM292" i="14"/>
  <c r="DL292" i="14"/>
  <c r="DK292" i="14"/>
  <c r="DJ292" i="14"/>
  <c r="DI292" i="14"/>
  <c r="DH292" i="14"/>
  <c r="DG292" i="14"/>
  <c r="DF292" i="14"/>
  <c r="DE292" i="14"/>
  <c r="DD292" i="14"/>
  <c r="DC292" i="14"/>
  <c r="DB292" i="14"/>
  <c r="DA292" i="14"/>
  <c r="CZ292" i="14"/>
  <c r="CY292" i="14"/>
  <c r="CX292" i="14"/>
  <c r="CW292" i="14"/>
  <c r="CV292" i="14"/>
  <c r="CU292" i="14"/>
  <c r="CT292" i="14"/>
  <c r="CS292" i="14"/>
  <c r="CR292" i="14"/>
  <c r="CQ292" i="14"/>
  <c r="CP292" i="14"/>
  <c r="CO292" i="14"/>
  <c r="CN292" i="14"/>
  <c r="CM292" i="14"/>
  <c r="CL292" i="14"/>
  <c r="CK292" i="14"/>
  <c r="CJ292" i="14"/>
  <c r="CI292" i="14"/>
  <c r="CH292" i="14"/>
  <c r="CG292" i="14"/>
  <c r="CF292" i="14"/>
  <c r="CE292" i="14"/>
  <c r="CD292" i="14"/>
  <c r="CC292" i="14"/>
  <c r="CB292" i="14"/>
  <c r="CA292" i="14"/>
  <c r="BZ292" i="14"/>
  <c r="BY292" i="14"/>
  <c r="BX292" i="14"/>
  <c r="BW292" i="14"/>
  <c r="BV292" i="14"/>
  <c r="BU292" i="14"/>
  <c r="BT292" i="14"/>
  <c r="BS292" i="14"/>
  <c r="BR292" i="14"/>
  <c r="BQ292" i="14"/>
  <c r="BM292" i="14"/>
  <c r="AL292" i="14"/>
  <c r="AK292" i="14"/>
  <c r="AJ292" i="14"/>
  <c r="AI292" i="14"/>
  <c r="AH292" i="14"/>
  <c r="AG292" i="14"/>
  <c r="AF292" i="14"/>
  <c r="AE292" i="14"/>
  <c r="AD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DZ291" i="14"/>
  <c r="DY291" i="14"/>
  <c r="DX291" i="14"/>
  <c r="DW291" i="14"/>
  <c r="DV291" i="14"/>
  <c r="DU291" i="14"/>
  <c r="DT291" i="14"/>
  <c r="DS291" i="14"/>
  <c r="DR291" i="14"/>
  <c r="DQ291" i="14"/>
  <c r="DP291" i="14"/>
  <c r="DO291" i="14"/>
  <c r="DN291" i="14"/>
  <c r="DM291" i="14"/>
  <c r="DL291" i="14"/>
  <c r="DK291" i="14"/>
  <c r="DJ291" i="14"/>
  <c r="DI291" i="14"/>
  <c r="DH291" i="14"/>
  <c r="DG291" i="14"/>
  <c r="DF291" i="14"/>
  <c r="DE291" i="14"/>
  <c r="DD291" i="14"/>
  <c r="DC291" i="14"/>
  <c r="DB291" i="14"/>
  <c r="DA291" i="14"/>
  <c r="CZ291" i="14"/>
  <c r="CY291" i="14"/>
  <c r="CX291" i="14"/>
  <c r="CW291" i="14"/>
  <c r="CV291" i="14"/>
  <c r="CU291" i="14"/>
  <c r="CT291" i="14"/>
  <c r="CS291" i="14"/>
  <c r="CR291" i="14"/>
  <c r="CQ291" i="14"/>
  <c r="CP291" i="14"/>
  <c r="CO291" i="14"/>
  <c r="CN291" i="14"/>
  <c r="CM291" i="14"/>
  <c r="CL291" i="14"/>
  <c r="CK291" i="14"/>
  <c r="CJ291" i="14"/>
  <c r="CI291" i="14"/>
  <c r="CH291" i="14"/>
  <c r="CG291" i="14"/>
  <c r="CF291" i="14"/>
  <c r="CE291" i="14"/>
  <c r="CD291" i="14"/>
  <c r="CC291" i="14"/>
  <c r="CB291" i="14"/>
  <c r="CA291" i="14"/>
  <c r="BZ291" i="14"/>
  <c r="BY291" i="14"/>
  <c r="BX291" i="14"/>
  <c r="BW291" i="14"/>
  <c r="BV291" i="14"/>
  <c r="BU291" i="14"/>
  <c r="BT291" i="14"/>
  <c r="BS291" i="14"/>
  <c r="BR291" i="14"/>
  <c r="BQ291" i="14"/>
  <c r="BM291" i="14"/>
  <c r="AK291" i="14"/>
  <c r="AJ291" i="14"/>
  <c r="AI291" i="14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DZ290" i="14"/>
  <c r="DY290" i="14"/>
  <c r="DX290" i="14"/>
  <c r="DW290" i="14"/>
  <c r="DV290" i="14"/>
  <c r="DU290" i="14"/>
  <c r="DT290" i="14"/>
  <c r="DS290" i="14"/>
  <c r="DR290" i="14"/>
  <c r="DQ290" i="14"/>
  <c r="DP290" i="14"/>
  <c r="DO290" i="14"/>
  <c r="DN290" i="14"/>
  <c r="DM290" i="14"/>
  <c r="DL290" i="14"/>
  <c r="DK290" i="14"/>
  <c r="DJ290" i="14"/>
  <c r="DI290" i="14"/>
  <c r="DH290" i="14"/>
  <c r="DG290" i="14"/>
  <c r="DF290" i="14"/>
  <c r="DE290" i="14"/>
  <c r="DD290" i="14"/>
  <c r="DC290" i="14"/>
  <c r="DB290" i="14"/>
  <c r="DA290" i="14"/>
  <c r="CZ290" i="14"/>
  <c r="CY290" i="14"/>
  <c r="CX290" i="14"/>
  <c r="CW290" i="14"/>
  <c r="CV290" i="14"/>
  <c r="CU290" i="14"/>
  <c r="CT290" i="14"/>
  <c r="CS290" i="14"/>
  <c r="CR290" i="14"/>
  <c r="CQ290" i="14"/>
  <c r="CP290" i="14"/>
  <c r="CO290" i="14"/>
  <c r="CN290" i="14"/>
  <c r="CM290" i="14"/>
  <c r="CL290" i="14"/>
  <c r="CK290" i="14"/>
  <c r="CJ290" i="14"/>
  <c r="CI290" i="14"/>
  <c r="CH290" i="14"/>
  <c r="CG290" i="14"/>
  <c r="CF290" i="14"/>
  <c r="CE290" i="14"/>
  <c r="CD290" i="14"/>
  <c r="CC290" i="14"/>
  <c r="CB290" i="14"/>
  <c r="CA290" i="14"/>
  <c r="BZ290" i="14"/>
  <c r="BY290" i="14"/>
  <c r="BX290" i="14"/>
  <c r="BW290" i="14"/>
  <c r="BV290" i="14"/>
  <c r="BU290" i="14"/>
  <c r="BT290" i="14"/>
  <c r="BS290" i="14"/>
  <c r="BR290" i="14"/>
  <c r="BQ290" i="14"/>
  <c r="BM290" i="14"/>
  <c r="AJ290" i="14"/>
  <c r="AI290" i="14"/>
  <c r="AH290" i="14"/>
  <c r="AG290" i="14"/>
  <c r="AF290" i="14"/>
  <c r="AE290" i="14"/>
  <c r="AD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DZ289" i="14"/>
  <c r="DY289" i="14"/>
  <c r="DX289" i="14"/>
  <c r="DW289" i="14"/>
  <c r="DV289" i="14"/>
  <c r="DU289" i="14"/>
  <c r="DT289" i="14"/>
  <c r="DS289" i="14"/>
  <c r="DR289" i="14"/>
  <c r="DQ289" i="14"/>
  <c r="DP289" i="14"/>
  <c r="DO289" i="14"/>
  <c r="DN289" i="14"/>
  <c r="DM289" i="14"/>
  <c r="DL289" i="14"/>
  <c r="DK289" i="14"/>
  <c r="DJ289" i="14"/>
  <c r="DI289" i="14"/>
  <c r="DH289" i="14"/>
  <c r="DG289" i="14"/>
  <c r="DF289" i="14"/>
  <c r="DE289" i="14"/>
  <c r="DD289" i="14"/>
  <c r="DC289" i="14"/>
  <c r="DB289" i="14"/>
  <c r="DA289" i="14"/>
  <c r="CZ289" i="14"/>
  <c r="CY289" i="14"/>
  <c r="CX289" i="14"/>
  <c r="CW289" i="14"/>
  <c r="CV289" i="14"/>
  <c r="CU289" i="14"/>
  <c r="CT289" i="14"/>
  <c r="CS289" i="14"/>
  <c r="CR289" i="14"/>
  <c r="CQ289" i="14"/>
  <c r="CP289" i="14"/>
  <c r="CO289" i="14"/>
  <c r="CN289" i="14"/>
  <c r="CM289" i="14"/>
  <c r="CL289" i="14"/>
  <c r="CK289" i="14"/>
  <c r="CJ289" i="14"/>
  <c r="CI289" i="14"/>
  <c r="CH289" i="14"/>
  <c r="CG289" i="14"/>
  <c r="CF289" i="14"/>
  <c r="CE289" i="14"/>
  <c r="CD289" i="14"/>
  <c r="CC289" i="14"/>
  <c r="CB289" i="14"/>
  <c r="CA289" i="14"/>
  <c r="BZ289" i="14"/>
  <c r="BY289" i="14"/>
  <c r="BX289" i="14"/>
  <c r="BW289" i="14"/>
  <c r="BV289" i="14"/>
  <c r="BU289" i="14"/>
  <c r="BT289" i="14"/>
  <c r="BS289" i="14"/>
  <c r="BR289" i="14"/>
  <c r="BQ289" i="14"/>
  <c r="BM289" i="14"/>
  <c r="AI289" i="14"/>
  <c r="AH289" i="14"/>
  <c r="AG289" i="14"/>
  <c r="AF289" i="14"/>
  <c r="AE289" i="14"/>
  <c r="AD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DZ288" i="14"/>
  <c r="DY288" i="14"/>
  <c r="DX288" i="14"/>
  <c r="DW288" i="14"/>
  <c r="DV288" i="14"/>
  <c r="DU288" i="14"/>
  <c r="DT288" i="14"/>
  <c r="DS288" i="14"/>
  <c r="DR288" i="14"/>
  <c r="DQ288" i="14"/>
  <c r="DP288" i="14"/>
  <c r="DO288" i="14"/>
  <c r="DN288" i="14"/>
  <c r="DM288" i="14"/>
  <c r="DL288" i="14"/>
  <c r="DK288" i="14"/>
  <c r="DJ288" i="14"/>
  <c r="DI288" i="14"/>
  <c r="DH288" i="14"/>
  <c r="DG288" i="14"/>
  <c r="DF288" i="14"/>
  <c r="DE288" i="14"/>
  <c r="DD288" i="14"/>
  <c r="DC288" i="14"/>
  <c r="DB288" i="14"/>
  <c r="DA288" i="14"/>
  <c r="CZ288" i="14"/>
  <c r="CY288" i="14"/>
  <c r="CX288" i="14"/>
  <c r="CW288" i="14"/>
  <c r="CV288" i="14"/>
  <c r="CU288" i="14"/>
  <c r="CT288" i="14"/>
  <c r="CS288" i="14"/>
  <c r="CR288" i="14"/>
  <c r="CQ288" i="14"/>
  <c r="CP288" i="14"/>
  <c r="CO288" i="14"/>
  <c r="CN288" i="14"/>
  <c r="CM288" i="14"/>
  <c r="CL288" i="14"/>
  <c r="CK288" i="14"/>
  <c r="CJ288" i="14"/>
  <c r="CI288" i="14"/>
  <c r="CH288" i="14"/>
  <c r="CG288" i="14"/>
  <c r="CF288" i="14"/>
  <c r="CE288" i="14"/>
  <c r="CD288" i="14"/>
  <c r="CC288" i="14"/>
  <c r="CB288" i="14"/>
  <c r="CA288" i="14"/>
  <c r="BZ288" i="14"/>
  <c r="BY288" i="14"/>
  <c r="BX288" i="14"/>
  <c r="BW288" i="14"/>
  <c r="BV288" i="14"/>
  <c r="BU288" i="14"/>
  <c r="BT288" i="14"/>
  <c r="BS288" i="14"/>
  <c r="BR288" i="14"/>
  <c r="BQ288" i="14"/>
  <c r="BM288" i="14"/>
  <c r="AH288" i="14"/>
  <c r="AG288" i="14"/>
  <c r="AF288" i="14"/>
  <c r="AE288" i="14"/>
  <c r="AD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DZ287" i="14"/>
  <c r="DY287" i="14"/>
  <c r="DX287" i="14"/>
  <c r="DW287" i="14"/>
  <c r="DV287" i="14"/>
  <c r="DU287" i="14"/>
  <c r="DT287" i="14"/>
  <c r="DS287" i="14"/>
  <c r="DR287" i="14"/>
  <c r="DQ287" i="14"/>
  <c r="DP287" i="14"/>
  <c r="DO287" i="14"/>
  <c r="DN287" i="14"/>
  <c r="DM287" i="14"/>
  <c r="DL287" i="14"/>
  <c r="DK287" i="14"/>
  <c r="DJ287" i="14"/>
  <c r="DI287" i="14"/>
  <c r="DH287" i="14"/>
  <c r="DG287" i="14"/>
  <c r="DF287" i="14"/>
  <c r="DE287" i="14"/>
  <c r="DD287" i="14"/>
  <c r="DC287" i="14"/>
  <c r="DB287" i="14"/>
  <c r="DA287" i="14"/>
  <c r="CZ287" i="14"/>
  <c r="CY287" i="14"/>
  <c r="CX287" i="14"/>
  <c r="CW287" i="14"/>
  <c r="CV287" i="14"/>
  <c r="CU287" i="14"/>
  <c r="CT287" i="14"/>
  <c r="CS287" i="14"/>
  <c r="CR287" i="14"/>
  <c r="CQ287" i="14"/>
  <c r="CP287" i="14"/>
  <c r="CO287" i="14"/>
  <c r="CN287" i="14"/>
  <c r="CM287" i="14"/>
  <c r="CL287" i="14"/>
  <c r="CK287" i="14"/>
  <c r="CJ287" i="14"/>
  <c r="CI287" i="14"/>
  <c r="CH287" i="14"/>
  <c r="CG287" i="14"/>
  <c r="CF287" i="14"/>
  <c r="CE287" i="14"/>
  <c r="CD287" i="14"/>
  <c r="CC287" i="14"/>
  <c r="CB287" i="14"/>
  <c r="CA287" i="14"/>
  <c r="BZ287" i="14"/>
  <c r="BY287" i="14"/>
  <c r="BX287" i="14"/>
  <c r="BW287" i="14"/>
  <c r="BV287" i="14"/>
  <c r="BU287" i="14"/>
  <c r="BT287" i="14"/>
  <c r="BS287" i="14"/>
  <c r="BR287" i="14"/>
  <c r="BQ287" i="14"/>
  <c r="BM287" i="14"/>
  <c r="AG287" i="14"/>
  <c r="AF287" i="14"/>
  <c r="AE287" i="14"/>
  <c r="AD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DZ286" i="14"/>
  <c r="DY286" i="14"/>
  <c r="DX286" i="14"/>
  <c r="DW286" i="14"/>
  <c r="DV286" i="14"/>
  <c r="DU286" i="14"/>
  <c r="DT286" i="14"/>
  <c r="DS286" i="14"/>
  <c r="DR286" i="14"/>
  <c r="DQ286" i="14"/>
  <c r="DP286" i="14"/>
  <c r="DO286" i="14"/>
  <c r="DN286" i="14"/>
  <c r="DM286" i="14"/>
  <c r="DL286" i="14"/>
  <c r="DK286" i="14"/>
  <c r="DJ286" i="14"/>
  <c r="DI286" i="14"/>
  <c r="DH286" i="14"/>
  <c r="DG286" i="14"/>
  <c r="DF286" i="14"/>
  <c r="DE286" i="14"/>
  <c r="DD286" i="14"/>
  <c r="DC286" i="14"/>
  <c r="DB286" i="14"/>
  <c r="DA286" i="14"/>
  <c r="CZ286" i="14"/>
  <c r="CY286" i="14"/>
  <c r="CX286" i="14"/>
  <c r="CW286" i="14"/>
  <c r="CV286" i="14"/>
  <c r="CU286" i="14"/>
  <c r="CT286" i="14"/>
  <c r="CS286" i="14"/>
  <c r="CR286" i="14"/>
  <c r="CQ286" i="14"/>
  <c r="CP286" i="14"/>
  <c r="CO286" i="14"/>
  <c r="CN286" i="14"/>
  <c r="CM286" i="14"/>
  <c r="CL286" i="14"/>
  <c r="CK286" i="14"/>
  <c r="CJ286" i="14"/>
  <c r="CI286" i="14"/>
  <c r="CH286" i="14"/>
  <c r="CG286" i="14"/>
  <c r="CF286" i="14"/>
  <c r="CE286" i="14"/>
  <c r="CD286" i="14"/>
  <c r="CC286" i="14"/>
  <c r="CB286" i="14"/>
  <c r="CA286" i="14"/>
  <c r="BZ286" i="14"/>
  <c r="BY286" i="14"/>
  <c r="BX286" i="14"/>
  <c r="BW286" i="14"/>
  <c r="BV286" i="14"/>
  <c r="BU286" i="14"/>
  <c r="BT286" i="14"/>
  <c r="BS286" i="14"/>
  <c r="BR286" i="14"/>
  <c r="BQ286" i="14"/>
  <c r="BM286" i="14"/>
  <c r="AF286" i="14"/>
  <c r="AE286" i="14"/>
  <c r="AD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DZ285" i="14"/>
  <c r="DY285" i="14"/>
  <c r="DX285" i="14"/>
  <c r="DW285" i="14"/>
  <c r="DV285" i="14"/>
  <c r="DU285" i="14"/>
  <c r="DT285" i="14"/>
  <c r="DS285" i="14"/>
  <c r="DR285" i="14"/>
  <c r="DQ285" i="14"/>
  <c r="DP285" i="14"/>
  <c r="DO285" i="14"/>
  <c r="DN285" i="14"/>
  <c r="DM285" i="14"/>
  <c r="DL285" i="14"/>
  <c r="DK285" i="14"/>
  <c r="DJ285" i="14"/>
  <c r="DI285" i="14"/>
  <c r="DH285" i="14"/>
  <c r="DG285" i="14"/>
  <c r="DF285" i="14"/>
  <c r="DE285" i="14"/>
  <c r="DD285" i="14"/>
  <c r="DC285" i="14"/>
  <c r="DB285" i="14"/>
  <c r="DA285" i="14"/>
  <c r="CZ285" i="14"/>
  <c r="CY285" i="14"/>
  <c r="CX285" i="14"/>
  <c r="CW285" i="14"/>
  <c r="CV285" i="14"/>
  <c r="CU285" i="14"/>
  <c r="CT285" i="14"/>
  <c r="CS285" i="14"/>
  <c r="CR285" i="14"/>
  <c r="CQ285" i="14"/>
  <c r="CP285" i="14"/>
  <c r="CO285" i="14"/>
  <c r="CN285" i="14"/>
  <c r="CM285" i="14"/>
  <c r="CL285" i="14"/>
  <c r="CK285" i="14"/>
  <c r="CJ285" i="14"/>
  <c r="CI285" i="14"/>
  <c r="CH285" i="14"/>
  <c r="CG285" i="14"/>
  <c r="CF285" i="14"/>
  <c r="CE285" i="14"/>
  <c r="CD285" i="14"/>
  <c r="CC285" i="14"/>
  <c r="CB285" i="14"/>
  <c r="CA285" i="14"/>
  <c r="BZ285" i="14"/>
  <c r="BY285" i="14"/>
  <c r="BX285" i="14"/>
  <c r="BW285" i="14"/>
  <c r="BV285" i="14"/>
  <c r="BU285" i="14"/>
  <c r="BT285" i="14"/>
  <c r="BS285" i="14"/>
  <c r="BR285" i="14"/>
  <c r="BQ285" i="14"/>
  <c r="BM285" i="14"/>
  <c r="AE285" i="14"/>
  <c r="AD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DZ284" i="14"/>
  <c r="DY284" i="14"/>
  <c r="DX284" i="14"/>
  <c r="DW284" i="14"/>
  <c r="DV284" i="14"/>
  <c r="DU284" i="14"/>
  <c r="DT284" i="14"/>
  <c r="DS284" i="14"/>
  <c r="DR284" i="14"/>
  <c r="DQ284" i="14"/>
  <c r="DP284" i="14"/>
  <c r="DO284" i="14"/>
  <c r="DN284" i="14"/>
  <c r="DM284" i="14"/>
  <c r="DL284" i="14"/>
  <c r="DK284" i="14"/>
  <c r="DJ284" i="14"/>
  <c r="DI284" i="14"/>
  <c r="DH284" i="14"/>
  <c r="DG284" i="14"/>
  <c r="DF284" i="14"/>
  <c r="DE284" i="14"/>
  <c r="DD284" i="14"/>
  <c r="DC284" i="14"/>
  <c r="DB284" i="14"/>
  <c r="DA284" i="14"/>
  <c r="CZ284" i="14"/>
  <c r="CY284" i="14"/>
  <c r="CX284" i="14"/>
  <c r="CW284" i="14"/>
  <c r="CV284" i="14"/>
  <c r="CU284" i="14"/>
  <c r="CT284" i="14"/>
  <c r="CS284" i="14"/>
  <c r="CR284" i="14"/>
  <c r="CQ284" i="14"/>
  <c r="CP284" i="14"/>
  <c r="CO284" i="14"/>
  <c r="CN284" i="14"/>
  <c r="CM284" i="14"/>
  <c r="CL284" i="14"/>
  <c r="CK284" i="14"/>
  <c r="CJ284" i="14"/>
  <c r="CI284" i="14"/>
  <c r="CH284" i="14"/>
  <c r="CG284" i="14"/>
  <c r="CF284" i="14"/>
  <c r="CE284" i="14"/>
  <c r="CD284" i="14"/>
  <c r="CC284" i="14"/>
  <c r="CB284" i="14"/>
  <c r="CA284" i="14"/>
  <c r="BZ284" i="14"/>
  <c r="BY284" i="14"/>
  <c r="BX284" i="14"/>
  <c r="BW284" i="14"/>
  <c r="BV284" i="14"/>
  <c r="BU284" i="14"/>
  <c r="BT284" i="14"/>
  <c r="BS284" i="14"/>
  <c r="BR284" i="14"/>
  <c r="BQ284" i="14"/>
  <c r="BM284" i="14"/>
  <c r="AD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DZ283" i="14"/>
  <c r="DY283" i="14"/>
  <c r="DX283" i="14"/>
  <c r="DW283" i="14"/>
  <c r="DV283" i="14"/>
  <c r="DU283" i="14"/>
  <c r="DT283" i="14"/>
  <c r="DS283" i="14"/>
  <c r="DR283" i="14"/>
  <c r="DQ283" i="14"/>
  <c r="DP283" i="14"/>
  <c r="DO283" i="14"/>
  <c r="DN283" i="14"/>
  <c r="DM283" i="14"/>
  <c r="DL283" i="14"/>
  <c r="DK283" i="14"/>
  <c r="DJ283" i="14"/>
  <c r="DI283" i="14"/>
  <c r="DH283" i="14"/>
  <c r="DG283" i="14"/>
  <c r="DF283" i="14"/>
  <c r="DE283" i="14"/>
  <c r="DD283" i="14"/>
  <c r="DC283" i="14"/>
  <c r="DB283" i="14"/>
  <c r="DA283" i="14"/>
  <c r="CZ283" i="14"/>
  <c r="CY283" i="14"/>
  <c r="CX283" i="14"/>
  <c r="CW283" i="14"/>
  <c r="CV283" i="14"/>
  <c r="CU283" i="14"/>
  <c r="CT283" i="14"/>
  <c r="CS283" i="14"/>
  <c r="CR283" i="14"/>
  <c r="CQ283" i="14"/>
  <c r="CP283" i="14"/>
  <c r="CO283" i="14"/>
  <c r="CN283" i="14"/>
  <c r="CM283" i="14"/>
  <c r="CL283" i="14"/>
  <c r="CK283" i="14"/>
  <c r="CJ283" i="14"/>
  <c r="CI283" i="14"/>
  <c r="CH283" i="14"/>
  <c r="CG283" i="14"/>
  <c r="CF283" i="14"/>
  <c r="CE283" i="14"/>
  <c r="CD283" i="14"/>
  <c r="CC283" i="14"/>
  <c r="CB283" i="14"/>
  <c r="CA283" i="14"/>
  <c r="BZ283" i="14"/>
  <c r="BY283" i="14"/>
  <c r="BX283" i="14"/>
  <c r="BW283" i="14"/>
  <c r="BV283" i="14"/>
  <c r="BU283" i="14"/>
  <c r="BT283" i="14"/>
  <c r="BS283" i="14"/>
  <c r="BR283" i="14"/>
  <c r="BQ283" i="14"/>
  <c r="BM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DZ282" i="14"/>
  <c r="DY282" i="14"/>
  <c r="DX282" i="14"/>
  <c r="DW282" i="14"/>
  <c r="DV282" i="14"/>
  <c r="DU282" i="14"/>
  <c r="DT282" i="14"/>
  <c r="DS282" i="14"/>
  <c r="DR282" i="14"/>
  <c r="DQ282" i="14"/>
  <c r="DP282" i="14"/>
  <c r="DO282" i="14"/>
  <c r="DN282" i="14"/>
  <c r="DM282" i="14"/>
  <c r="DL282" i="14"/>
  <c r="DK282" i="14"/>
  <c r="DJ282" i="14"/>
  <c r="DI282" i="14"/>
  <c r="DH282" i="14"/>
  <c r="DG282" i="14"/>
  <c r="DF282" i="14"/>
  <c r="DE282" i="14"/>
  <c r="DD282" i="14"/>
  <c r="DC282" i="14"/>
  <c r="DB282" i="14"/>
  <c r="DA282" i="14"/>
  <c r="CZ282" i="14"/>
  <c r="CY282" i="14"/>
  <c r="CX282" i="14"/>
  <c r="CW282" i="14"/>
  <c r="CV282" i="14"/>
  <c r="CU282" i="14"/>
  <c r="CT282" i="14"/>
  <c r="CS282" i="14"/>
  <c r="CR282" i="14"/>
  <c r="CQ282" i="14"/>
  <c r="CP282" i="14"/>
  <c r="CO282" i="14"/>
  <c r="CN282" i="14"/>
  <c r="CM282" i="14"/>
  <c r="CL282" i="14"/>
  <c r="CK282" i="14"/>
  <c r="CJ282" i="14"/>
  <c r="CI282" i="14"/>
  <c r="CH282" i="14"/>
  <c r="CG282" i="14"/>
  <c r="CF282" i="14"/>
  <c r="CE282" i="14"/>
  <c r="CD282" i="14"/>
  <c r="CC282" i="14"/>
  <c r="CB282" i="14"/>
  <c r="CA282" i="14"/>
  <c r="BZ282" i="14"/>
  <c r="BY282" i="14"/>
  <c r="BX282" i="14"/>
  <c r="BW282" i="14"/>
  <c r="BV282" i="14"/>
  <c r="BU282" i="14"/>
  <c r="BT282" i="14"/>
  <c r="BS282" i="14"/>
  <c r="BR282" i="14"/>
  <c r="BQ282" i="14"/>
  <c r="BM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DZ281" i="14"/>
  <c r="DY281" i="14"/>
  <c r="DX281" i="14"/>
  <c r="DW281" i="14"/>
  <c r="DV281" i="14"/>
  <c r="DU281" i="14"/>
  <c r="DT281" i="14"/>
  <c r="DS281" i="14"/>
  <c r="DR281" i="14"/>
  <c r="DQ281" i="14"/>
  <c r="DP281" i="14"/>
  <c r="DO281" i="14"/>
  <c r="DN281" i="14"/>
  <c r="DM281" i="14"/>
  <c r="DL281" i="14"/>
  <c r="DK281" i="14"/>
  <c r="DJ281" i="14"/>
  <c r="DI281" i="14"/>
  <c r="DH281" i="14"/>
  <c r="DG281" i="14"/>
  <c r="DF281" i="14"/>
  <c r="DE281" i="14"/>
  <c r="DD281" i="14"/>
  <c r="DC281" i="14"/>
  <c r="DB281" i="14"/>
  <c r="DA281" i="14"/>
  <c r="CZ281" i="14"/>
  <c r="CY281" i="14"/>
  <c r="CX281" i="14"/>
  <c r="CW281" i="14"/>
  <c r="CV281" i="14"/>
  <c r="CU281" i="14"/>
  <c r="CT281" i="14"/>
  <c r="CS281" i="14"/>
  <c r="CR281" i="14"/>
  <c r="CQ281" i="14"/>
  <c r="CP281" i="14"/>
  <c r="CO281" i="14"/>
  <c r="CN281" i="14"/>
  <c r="CM281" i="14"/>
  <c r="CL281" i="14"/>
  <c r="CK281" i="14"/>
  <c r="CJ281" i="14"/>
  <c r="CI281" i="14"/>
  <c r="CH281" i="14"/>
  <c r="CG281" i="14"/>
  <c r="CF281" i="14"/>
  <c r="CE281" i="14"/>
  <c r="CD281" i="14"/>
  <c r="CC281" i="14"/>
  <c r="CB281" i="14"/>
  <c r="CA281" i="14"/>
  <c r="BZ281" i="14"/>
  <c r="BY281" i="14"/>
  <c r="BX281" i="14"/>
  <c r="BW281" i="14"/>
  <c r="BV281" i="14"/>
  <c r="BU281" i="14"/>
  <c r="BT281" i="14"/>
  <c r="BS281" i="14"/>
  <c r="BR281" i="14"/>
  <c r="BQ281" i="14"/>
  <c r="BM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DZ280" i="14"/>
  <c r="DY280" i="14"/>
  <c r="DX280" i="14"/>
  <c r="DW280" i="14"/>
  <c r="DV280" i="14"/>
  <c r="DU280" i="14"/>
  <c r="DT280" i="14"/>
  <c r="DS280" i="14"/>
  <c r="DR280" i="14"/>
  <c r="DQ280" i="14"/>
  <c r="DP280" i="14"/>
  <c r="DO280" i="14"/>
  <c r="DN280" i="14"/>
  <c r="DM280" i="14"/>
  <c r="DL280" i="14"/>
  <c r="DK280" i="14"/>
  <c r="DJ280" i="14"/>
  <c r="DI280" i="14"/>
  <c r="DH280" i="14"/>
  <c r="DG280" i="14"/>
  <c r="DF280" i="14"/>
  <c r="DE280" i="14"/>
  <c r="DD280" i="14"/>
  <c r="DC280" i="14"/>
  <c r="DB280" i="14"/>
  <c r="DA280" i="14"/>
  <c r="CZ280" i="14"/>
  <c r="CY280" i="14"/>
  <c r="CX280" i="14"/>
  <c r="CW280" i="14"/>
  <c r="CV280" i="14"/>
  <c r="CU280" i="14"/>
  <c r="CT280" i="14"/>
  <c r="CS280" i="14"/>
  <c r="CR280" i="14"/>
  <c r="CQ280" i="14"/>
  <c r="CP280" i="14"/>
  <c r="CO280" i="14"/>
  <c r="CN280" i="14"/>
  <c r="CM280" i="14"/>
  <c r="CL280" i="14"/>
  <c r="CK280" i="14"/>
  <c r="CJ280" i="14"/>
  <c r="CI280" i="14"/>
  <c r="CH280" i="14"/>
  <c r="CG280" i="14"/>
  <c r="CF280" i="14"/>
  <c r="CE280" i="14"/>
  <c r="CD280" i="14"/>
  <c r="CC280" i="14"/>
  <c r="CB280" i="14"/>
  <c r="CA280" i="14"/>
  <c r="BZ280" i="14"/>
  <c r="BY280" i="14"/>
  <c r="BX280" i="14"/>
  <c r="BW280" i="14"/>
  <c r="BV280" i="14"/>
  <c r="BU280" i="14"/>
  <c r="BT280" i="14"/>
  <c r="BS280" i="14"/>
  <c r="BR280" i="14"/>
  <c r="BQ280" i="14"/>
  <c r="BM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DZ279" i="14"/>
  <c r="DY279" i="14"/>
  <c r="DX279" i="14"/>
  <c r="DW279" i="14"/>
  <c r="DV279" i="14"/>
  <c r="DU279" i="14"/>
  <c r="DT279" i="14"/>
  <c r="DS279" i="14"/>
  <c r="DR279" i="14"/>
  <c r="DQ279" i="14"/>
  <c r="DP279" i="14"/>
  <c r="DO279" i="14"/>
  <c r="DN279" i="14"/>
  <c r="DM279" i="14"/>
  <c r="DL279" i="14"/>
  <c r="DK279" i="14"/>
  <c r="DJ279" i="14"/>
  <c r="DI279" i="14"/>
  <c r="DH279" i="14"/>
  <c r="DG279" i="14"/>
  <c r="DF279" i="14"/>
  <c r="DE279" i="14"/>
  <c r="DD279" i="14"/>
  <c r="DC279" i="14"/>
  <c r="DB279" i="14"/>
  <c r="DA279" i="14"/>
  <c r="CZ279" i="14"/>
  <c r="CY279" i="14"/>
  <c r="CX279" i="14"/>
  <c r="CW279" i="14"/>
  <c r="CV279" i="14"/>
  <c r="CU279" i="14"/>
  <c r="CT279" i="14"/>
  <c r="CS279" i="14"/>
  <c r="CR279" i="14"/>
  <c r="CQ279" i="14"/>
  <c r="CP279" i="14"/>
  <c r="CO279" i="14"/>
  <c r="CN279" i="14"/>
  <c r="CM279" i="14"/>
  <c r="CL279" i="14"/>
  <c r="CK279" i="14"/>
  <c r="CJ279" i="14"/>
  <c r="CI279" i="14"/>
  <c r="CH279" i="14"/>
  <c r="CG279" i="14"/>
  <c r="CF279" i="14"/>
  <c r="CE279" i="14"/>
  <c r="CD279" i="14"/>
  <c r="CC279" i="14"/>
  <c r="CB279" i="14"/>
  <c r="CA279" i="14"/>
  <c r="BZ279" i="14"/>
  <c r="BY279" i="14"/>
  <c r="BX279" i="14"/>
  <c r="BW279" i="14"/>
  <c r="BV279" i="14"/>
  <c r="BU279" i="14"/>
  <c r="BT279" i="14"/>
  <c r="BS279" i="14"/>
  <c r="BR279" i="14"/>
  <c r="BQ279" i="14"/>
  <c r="BM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DZ278" i="14"/>
  <c r="DY278" i="14"/>
  <c r="DX278" i="14"/>
  <c r="DW278" i="14"/>
  <c r="DV278" i="14"/>
  <c r="DU278" i="14"/>
  <c r="DT278" i="14"/>
  <c r="DS278" i="14"/>
  <c r="DR278" i="14"/>
  <c r="DQ278" i="14"/>
  <c r="DP278" i="14"/>
  <c r="DO278" i="14"/>
  <c r="DN278" i="14"/>
  <c r="DM278" i="14"/>
  <c r="DL278" i="14"/>
  <c r="DK278" i="14"/>
  <c r="DJ278" i="14"/>
  <c r="DI278" i="14"/>
  <c r="DH278" i="14"/>
  <c r="DG278" i="14"/>
  <c r="DF278" i="14"/>
  <c r="DE278" i="14"/>
  <c r="DD278" i="14"/>
  <c r="DC278" i="14"/>
  <c r="DB278" i="14"/>
  <c r="DA278" i="14"/>
  <c r="CZ278" i="14"/>
  <c r="CY278" i="14"/>
  <c r="CX278" i="14"/>
  <c r="CW278" i="14"/>
  <c r="CV278" i="14"/>
  <c r="CU278" i="14"/>
  <c r="CT278" i="14"/>
  <c r="CS278" i="14"/>
  <c r="CR278" i="14"/>
  <c r="CQ278" i="14"/>
  <c r="CP278" i="14"/>
  <c r="CO278" i="14"/>
  <c r="CN278" i="14"/>
  <c r="CM278" i="14"/>
  <c r="CL278" i="14"/>
  <c r="CK278" i="14"/>
  <c r="CJ278" i="14"/>
  <c r="CI278" i="14"/>
  <c r="CH278" i="14"/>
  <c r="CG278" i="14"/>
  <c r="CF278" i="14"/>
  <c r="CE278" i="14"/>
  <c r="CD278" i="14"/>
  <c r="CC278" i="14"/>
  <c r="CB278" i="14"/>
  <c r="CA278" i="14"/>
  <c r="BZ278" i="14"/>
  <c r="BY278" i="14"/>
  <c r="BX278" i="14"/>
  <c r="BW278" i="14"/>
  <c r="BV278" i="14"/>
  <c r="BU278" i="14"/>
  <c r="BT278" i="14"/>
  <c r="BS278" i="14"/>
  <c r="BR278" i="14"/>
  <c r="BQ278" i="14"/>
  <c r="BM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D278" i="14"/>
  <c r="B278" i="14"/>
  <c r="DZ277" i="14"/>
  <c r="DY277" i="14"/>
  <c r="DX277" i="14"/>
  <c r="DW277" i="14"/>
  <c r="DV277" i="14"/>
  <c r="DU277" i="14"/>
  <c r="DT277" i="14"/>
  <c r="DS277" i="14"/>
  <c r="DR277" i="14"/>
  <c r="DQ277" i="14"/>
  <c r="DP277" i="14"/>
  <c r="DO277" i="14"/>
  <c r="DN277" i="14"/>
  <c r="DM277" i="14"/>
  <c r="DL277" i="14"/>
  <c r="DK277" i="14"/>
  <c r="DJ277" i="14"/>
  <c r="DI277" i="14"/>
  <c r="DH277" i="14"/>
  <c r="DG277" i="14"/>
  <c r="DF277" i="14"/>
  <c r="DE277" i="14"/>
  <c r="DD277" i="14"/>
  <c r="DC277" i="14"/>
  <c r="DB277" i="14"/>
  <c r="DA277" i="14"/>
  <c r="CZ277" i="14"/>
  <c r="CY277" i="14"/>
  <c r="CX277" i="14"/>
  <c r="CW277" i="14"/>
  <c r="CV277" i="14"/>
  <c r="CU277" i="14"/>
  <c r="CT277" i="14"/>
  <c r="CS277" i="14"/>
  <c r="CR277" i="14"/>
  <c r="CQ277" i="14"/>
  <c r="CP277" i="14"/>
  <c r="CO277" i="14"/>
  <c r="CN277" i="14"/>
  <c r="CM277" i="14"/>
  <c r="CL277" i="14"/>
  <c r="CK277" i="14"/>
  <c r="CJ277" i="14"/>
  <c r="CI277" i="14"/>
  <c r="CH277" i="14"/>
  <c r="CG277" i="14"/>
  <c r="CF277" i="14"/>
  <c r="CE277" i="14"/>
  <c r="CD277" i="14"/>
  <c r="CC277" i="14"/>
  <c r="CB277" i="14"/>
  <c r="CA277" i="14"/>
  <c r="BZ277" i="14"/>
  <c r="BY277" i="14"/>
  <c r="BX277" i="14"/>
  <c r="BW277" i="14"/>
  <c r="BV277" i="14"/>
  <c r="BU277" i="14"/>
  <c r="BT277" i="14"/>
  <c r="BS277" i="14"/>
  <c r="BR277" i="14"/>
  <c r="BQ277" i="14"/>
  <c r="BM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D277" i="14"/>
  <c r="B277" i="14"/>
  <c r="DZ276" i="14"/>
  <c r="DY276" i="14"/>
  <c r="DX276" i="14"/>
  <c r="DW276" i="14"/>
  <c r="DV276" i="14"/>
  <c r="DU276" i="14"/>
  <c r="DT276" i="14"/>
  <c r="DS276" i="14"/>
  <c r="DR276" i="14"/>
  <c r="DQ276" i="14"/>
  <c r="DP276" i="14"/>
  <c r="DO276" i="14"/>
  <c r="DN276" i="14"/>
  <c r="DM276" i="14"/>
  <c r="DL276" i="14"/>
  <c r="DK276" i="14"/>
  <c r="DJ276" i="14"/>
  <c r="DI276" i="14"/>
  <c r="DH276" i="14"/>
  <c r="DG276" i="14"/>
  <c r="DF276" i="14"/>
  <c r="DE276" i="14"/>
  <c r="DD276" i="14"/>
  <c r="DC276" i="14"/>
  <c r="DB276" i="14"/>
  <c r="DA276" i="14"/>
  <c r="CZ276" i="14"/>
  <c r="CY276" i="14"/>
  <c r="CX276" i="14"/>
  <c r="CW276" i="14"/>
  <c r="CV276" i="14"/>
  <c r="CU276" i="14"/>
  <c r="CT276" i="14"/>
  <c r="CS276" i="14"/>
  <c r="CR276" i="14"/>
  <c r="CQ276" i="14"/>
  <c r="CP276" i="14"/>
  <c r="CO276" i="14"/>
  <c r="CN276" i="14"/>
  <c r="CM276" i="14"/>
  <c r="CL276" i="14"/>
  <c r="CK276" i="14"/>
  <c r="CJ276" i="14"/>
  <c r="CI276" i="14"/>
  <c r="CH276" i="14"/>
  <c r="CG276" i="14"/>
  <c r="CF276" i="14"/>
  <c r="CE276" i="14"/>
  <c r="CD276" i="14"/>
  <c r="CC276" i="14"/>
  <c r="CB276" i="14"/>
  <c r="CA276" i="14"/>
  <c r="BZ276" i="14"/>
  <c r="BY276" i="14"/>
  <c r="BX276" i="14"/>
  <c r="BW276" i="14"/>
  <c r="BV276" i="14"/>
  <c r="BU276" i="14"/>
  <c r="BT276" i="14"/>
  <c r="BS276" i="14"/>
  <c r="BR276" i="14"/>
  <c r="BQ276" i="14"/>
  <c r="BM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D276" i="14"/>
  <c r="B276" i="14"/>
  <c r="DZ275" i="14"/>
  <c r="DY275" i="14"/>
  <c r="DX275" i="14"/>
  <c r="DW275" i="14"/>
  <c r="DV275" i="14"/>
  <c r="DU275" i="14"/>
  <c r="DT275" i="14"/>
  <c r="DS275" i="14"/>
  <c r="DR275" i="14"/>
  <c r="DQ275" i="14"/>
  <c r="DP275" i="14"/>
  <c r="DO275" i="14"/>
  <c r="DN275" i="14"/>
  <c r="DM275" i="14"/>
  <c r="DL275" i="14"/>
  <c r="DK275" i="14"/>
  <c r="DJ275" i="14"/>
  <c r="DI275" i="14"/>
  <c r="DH275" i="14"/>
  <c r="DG275" i="14"/>
  <c r="DF275" i="14"/>
  <c r="DE275" i="14"/>
  <c r="DD275" i="14"/>
  <c r="DC275" i="14"/>
  <c r="DB275" i="14"/>
  <c r="DA275" i="14"/>
  <c r="CZ275" i="14"/>
  <c r="CY275" i="14"/>
  <c r="CX275" i="14"/>
  <c r="CW275" i="14"/>
  <c r="CV275" i="14"/>
  <c r="CU275" i="14"/>
  <c r="CT275" i="14"/>
  <c r="CS275" i="14"/>
  <c r="CR275" i="14"/>
  <c r="CQ275" i="14"/>
  <c r="CP275" i="14"/>
  <c r="CO275" i="14"/>
  <c r="CN275" i="14"/>
  <c r="CM275" i="14"/>
  <c r="CL275" i="14"/>
  <c r="CK275" i="14"/>
  <c r="CJ275" i="14"/>
  <c r="CI275" i="14"/>
  <c r="CH275" i="14"/>
  <c r="CG275" i="14"/>
  <c r="CF275" i="14"/>
  <c r="CE275" i="14"/>
  <c r="CD275" i="14"/>
  <c r="CC275" i="14"/>
  <c r="CB275" i="14"/>
  <c r="CA275" i="14"/>
  <c r="BZ275" i="14"/>
  <c r="BY275" i="14"/>
  <c r="BX275" i="14"/>
  <c r="BW275" i="14"/>
  <c r="BV275" i="14"/>
  <c r="BU275" i="14"/>
  <c r="BT275" i="14"/>
  <c r="BS275" i="14"/>
  <c r="BR275" i="14"/>
  <c r="BQ275" i="14"/>
  <c r="BM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D275" i="14"/>
  <c r="B275" i="14"/>
  <c r="DZ274" i="14"/>
  <c r="DY274" i="14"/>
  <c r="DX274" i="14"/>
  <c r="DW274" i="14"/>
  <c r="DV274" i="14"/>
  <c r="DU274" i="14"/>
  <c r="DT274" i="14"/>
  <c r="DS274" i="14"/>
  <c r="DR274" i="14"/>
  <c r="DQ274" i="14"/>
  <c r="DP274" i="14"/>
  <c r="DO274" i="14"/>
  <c r="DN274" i="14"/>
  <c r="DM274" i="14"/>
  <c r="DL274" i="14"/>
  <c r="DK274" i="14"/>
  <c r="DJ274" i="14"/>
  <c r="DI274" i="14"/>
  <c r="DH274" i="14"/>
  <c r="DG274" i="14"/>
  <c r="DF274" i="14"/>
  <c r="DE274" i="14"/>
  <c r="DD274" i="14"/>
  <c r="DC274" i="14"/>
  <c r="DB274" i="14"/>
  <c r="DA274" i="14"/>
  <c r="CZ274" i="14"/>
  <c r="CY274" i="14"/>
  <c r="CX274" i="14"/>
  <c r="CW274" i="14"/>
  <c r="CV274" i="14"/>
  <c r="CU274" i="14"/>
  <c r="CT274" i="14"/>
  <c r="CS274" i="14"/>
  <c r="CR274" i="14"/>
  <c r="CQ274" i="14"/>
  <c r="CP274" i="14"/>
  <c r="CO274" i="14"/>
  <c r="CN274" i="14"/>
  <c r="CM274" i="14"/>
  <c r="CL274" i="14"/>
  <c r="CK274" i="14"/>
  <c r="CJ274" i="14"/>
  <c r="CI274" i="14"/>
  <c r="CH274" i="14"/>
  <c r="CG274" i="14"/>
  <c r="CF274" i="14"/>
  <c r="CE274" i="14"/>
  <c r="CD274" i="14"/>
  <c r="CC274" i="14"/>
  <c r="CB274" i="14"/>
  <c r="CA274" i="14"/>
  <c r="BZ274" i="14"/>
  <c r="BY274" i="14"/>
  <c r="BX274" i="14"/>
  <c r="BW274" i="14"/>
  <c r="BV274" i="14"/>
  <c r="BU274" i="14"/>
  <c r="BT274" i="14"/>
  <c r="BS274" i="14"/>
  <c r="BR274" i="14"/>
  <c r="BQ274" i="14"/>
  <c r="BM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D274" i="14"/>
  <c r="B274" i="14"/>
  <c r="DZ273" i="14"/>
  <c r="DY273" i="14"/>
  <c r="DX273" i="14"/>
  <c r="DW273" i="14"/>
  <c r="DV273" i="14"/>
  <c r="DU273" i="14"/>
  <c r="DT273" i="14"/>
  <c r="DS273" i="14"/>
  <c r="DR273" i="14"/>
  <c r="DQ273" i="14"/>
  <c r="DP273" i="14"/>
  <c r="DO273" i="14"/>
  <c r="DN273" i="14"/>
  <c r="DM273" i="14"/>
  <c r="DL273" i="14"/>
  <c r="DK273" i="14"/>
  <c r="DJ273" i="14"/>
  <c r="DI273" i="14"/>
  <c r="DH273" i="14"/>
  <c r="DG273" i="14"/>
  <c r="DF273" i="14"/>
  <c r="DE273" i="14"/>
  <c r="DD273" i="14"/>
  <c r="DC273" i="14"/>
  <c r="DB273" i="14"/>
  <c r="DA273" i="14"/>
  <c r="CZ273" i="14"/>
  <c r="CY273" i="14"/>
  <c r="CX273" i="14"/>
  <c r="CW273" i="14"/>
  <c r="CV273" i="14"/>
  <c r="CU273" i="14"/>
  <c r="CT273" i="14"/>
  <c r="CS273" i="14"/>
  <c r="CR273" i="14"/>
  <c r="CQ273" i="14"/>
  <c r="CP273" i="14"/>
  <c r="CO273" i="14"/>
  <c r="CN273" i="14"/>
  <c r="CM273" i="14"/>
  <c r="CL273" i="14"/>
  <c r="CK273" i="14"/>
  <c r="CJ273" i="14"/>
  <c r="CI273" i="14"/>
  <c r="CH273" i="14"/>
  <c r="CG273" i="14"/>
  <c r="CF273" i="14"/>
  <c r="CE273" i="14"/>
  <c r="CD273" i="14"/>
  <c r="CC273" i="14"/>
  <c r="CB273" i="14"/>
  <c r="CA273" i="14"/>
  <c r="BZ273" i="14"/>
  <c r="BY273" i="14"/>
  <c r="BX273" i="14"/>
  <c r="BW273" i="14"/>
  <c r="BV273" i="14"/>
  <c r="BU273" i="14"/>
  <c r="BT273" i="14"/>
  <c r="BS273" i="14"/>
  <c r="BR273" i="14"/>
  <c r="BQ273" i="14"/>
  <c r="BM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D273" i="14"/>
  <c r="B273" i="14"/>
  <c r="DZ272" i="14"/>
  <c r="DY272" i="14"/>
  <c r="DX272" i="14"/>
  <c r="DW272" i="14"/>
  <c r="DV272" i="14"/>
  <c r="DU272" i="14"/>
  <c r="DT272" i="14"/>
  <c r="DS272" i="14"/>
  <c r="DR272" i="14"/>
  <c r="DQ272" i="14"/>
  <c r="DP272" i="14"/>
  <c r="DO272" i="14"/>
  <c r="DN272" i="14"/>
  <c r="DM272" i="14"/>
  <c r="DL272" i="14"/>
  <c r="DK272" i="14"/>
  <c r="DJ272" i="14"/>
  <c r="DI272" i="14"/>
  <c r="DH272" i="14"/>
  <c r="DG272" i="14"/>
  <c r="DF272" i="14"/>
  <c r="DE272" i="14"/>
  <c r="DD272" i="14"/>
  <c r="DC272" i="14"/>
  <c r="DB272" i="14"/>
  <c r="DA272" i="14"/>
  <c r="CZ272" i="14"/>
  <c r="CY272" i="14"/>
  <c r="CX272" i="14"/>
  <c r="CW272" i="14"/>
  <c r="CV272" i="14"/>
  <c r="CU272" i="14"/>
  <c r="CT272" i="14"/>
  <c r="CS272" i="14"/>
  <c r="CR272" i="14"/>
  <c r="CQ272" i="14"/>
  <c r="CP272" i="14"/>
  <c r="CO272" i="14"/>
  <c r="CN272" i="14"/>
  <c r="CM272" i="14"/>
  <c r="CL272" i="14"/>
  <c r="CK272" i="14"/>
  <c r="CJ272" i="14"/>
  <c r="CI272" i="14"/>
  <c r="CH272" i="14"/>
  <c r="CG272" i="14"/>
  <c r="CF272" i="14"/>
  <c r="CE272" i="14"/>
  <c r="CD272" i="14"/>
  <c r="CC272" i="14"/>
  <c r="CB272" i="14"/>
  <c r="CA272" i="14"/>
  <c r="BZ272" i="14"/>
  <c r="BY272" i="14"/>
  <c r="BX272" i="14"/>
  <c r="BW272" i="14"/>
  <c r="BV272" i="14"/>
  <c r="BU272" i="14"/>
  <c r="BT272" i="14"/>
  <c r="BS272" i="14"/>
  <c r="BR272" i="14"/>
  <c r="BQ272" i="14"/>
  <c r="BM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D272" i="14"/>
  <c r="B272" i="14"/>
  <c r="DZ271" i="14"/>
  <c r="DY271" i="14"/>
  <c r="DX271" i="14"/>
  <c r="DW271" i="14"/>
  <c r="DV271" i="14"/>
  <c r="DU271" i="14"/>
  <c r="DT271" i="14"/>
  <c r="DS271" i="14"/>
  <c r="DR271" i="14"/>
  <c r="DQ271" i="14"/>
  <c r="DP271" i="14"/>
  <c r="DO271" i="14"/>
  <c r="DN271" i="14"/>
  <c r="DM271" i="14"/>
  <c r="DL271" i="14"/>
  <c r="DK271" i="14"/>
  <c r="DJ271" i="14"/>
  <c r="DI271" i="14"/>
  <c r="DH271" i="14"/>
  <c r="DG271" i="14"/>
  <c r="DF271" i="14"/>
  <c r="DE271" i="14"/>
  <c r="DD271" i="14"/>
  <c r="DC271" i="14"/>
  <c r="DB271" i="14"/>
  <c r="DA271" i="14"/>
  <c r="CZ271" i="14"/>
  <c r="CY271" i="14"/>
  <c r="CX271" i="14"/>
  <c r="CW271" i="14"/>
  <c r="CV271" i="14"/>
  <c r="CU271" i="14"/>
  <c r="CT271" i="14"/>
  <c r="CS271" i="14"/>
  <c r="CR271" i="14"/>
  <c r="CQ271" i="14"/>
  <c r="CP271" i="14"/>
  <c r="CO271" i="14"/>
  <c r="CN271" i="14"/>
  <c r="CM271" i="14"/>
  <c r="CL271" i="14"/>
  <c r="CK271" i="14"/>
  <c r="CJ271" i="14"/>
  <c r="CI271" i="14"/>
  <c r="CH271" i="14"/>
  <c r="CG271" i="14"/>
  <c r="CF271" i="14"/>
  <c r="CE271" i="14"/>
  <c r="CD271" i="14"/>
  <c r="CC271" i="14"/>
  <c r="CB271" i="14"/>
  <c r="CA271" i="14"/>
  <c r="BZ271" i="14"/>
  <c r="BY271" i="14"/>
  <c r="BX271" i="14"/>
  <c r="BW271" i="14"/>
  <c r="BV271" i="14"/>
  <c r="BU271" i="14"/>
  <c r="BT271" i="14"/>
  <c r="BS271" i="14"/>
  <c r="BR271" i="14"/>
  <c r="BQ271" i="14"/>
  <c r="BM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D271" i="14"/>
  <c r="B271" i="14"/>
  <c r="DZ270" i="14"/>
  <c r="DY270" i="14"/>
  <c r="DX270" i="14"/>
  <c r="DW270" i="14"/>
  <c r="DV270" i="14"/>
  <c r="DU270" i="14"/>
  <c r="DT270" i="14"/>
  <c r="DS270" i="14"/>
  <c r="DR270" i="14"/>
  <c r="DQ270" i="14"/>
  <c r="DP270" i="14"/>
  <c r="DO270" i="14"/>
  <c r="DN270" i="14"/>
  <c r="DM270" i="14"/>
  <c r="DL270" i="14"/>
  <c r="DK270" i="14"/>
  <c r="DJ270" i="14"/>
  <c r="DI270" i="14"/>
  <c r="DH270" i="14"/>
  <c r="DG270" i="14"/>
  <c r="DF270" i="14"/>
  <c r="DE270" i="14"/>
  <c r="DD270" i="14"/>
  <c r="DC270" i="14"/>
  <c r="DB270" i="14"/>
  <c r="DA270" i="14"/>
  <c r="CZ270" i="14"/>
  <c r="CY270" i="14"/>
  <c r="CX270" i="14"/>
  <c r="CW270" i="14"/>
  <c r="CV270" i="14"/>
  <c r="CU270" i="14"/>
  <c r="CT270" i="14"/>
  <c r="CS270" i="14"/>
  <c r="CR270" i="14"/>
  <c r="CQ270" i="14"/>
  <c r="CP270" i="14"/>
  <c r="CO270" i="14"/>
  <c r="CN270" i="14"/>
  <c r="CM270" i="14"/>
  <c r="CL270" i="14"/>
  <c r="CK270" i="14"/>
  <c r="CJ270" i="14"/>
  <c r="CI270" i="14"/>
  <c r="CH270" i="14"/>
  <c r="CG270" i="14"/>
  <c r="CF270" i="14"/>
  <c r="CE270" i="14"/>
  <c r="CD270" i="14"/>
  <c r="CC270" i="14"/>
  <c r="CB270" i="14"/>
  <c r="CA270" i="14"/>
  <c r="BZ270" i="14"/>
  <c r="BY270" i="14"/>
  <c r="BX270" i="14"/>
  <c r="BW270" i="14"/>
  <c r="BV270" i="14"/>
  <c r="BU270" i="14"/>
  <c r="BT270" i="14"/>
  <c r="BS270" i="14"/>
  <c r="BR270" i="14"/>
  <c r="BQ270" i="14"/>
  <c r="BM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D270" i="14"/>
  <c r="B270" i="14"/>
  <c r="DZ269" i="14"/>
  <c r="DY269" i="14"/>
  <c r="DX269" i="14"/>
  <c r="DW269" i="14"/>
  <c r="DV269" i="14"/>
  <c r="DU269" i="14"/>
  <c r="DT269" i="14"/>
  <c r="DS269" i="14"/>
  <c r="DR269" i="14"/>
  <c r="DQ269" i="14"/>
  <c r="DP269" i="14"/>
  <c r="DO269" i="14"/>
  <c r="DN269" i="14"/>
  <c r="DM269" i="14"/>
  <c r="DL269" i="14"/>
  <c r="DK269" i="14"/>
  <c r="DJ269" i="14"/>
  <c r="DI269" i="14"/>
  <c r="DH269" i="14"/>
  <c r="DG269" i="14"/>
  <c r="DF269" i="14"/>
  <c r="DE269" i="14"/>
  <c r="DD269" i="14"/>
  <c r="DC269" i="14"/>
  <c r="DB269" i="14"/>
  <c r="DA269" i="14"/>
  <c r="CZ269" i="14"/>
  <c r="CY269" i="14"/>
  <c r="CX269" i="14"/>
  <c r="CW269" i="14"/>
  <c r="CV269" i="14"/>
  <c r="CU269" i="14"/>
  <c r="CT269" i="14"/>
  <c r="CS269" i="14"/>
  <c r="CR269" i="14"/>
  <c r="CQ269" i="14"/>
  <c r="CP269" i="14"/>
  <c r="CO269" i="14"/>
  <c r="CN269" i="14"/>
  <c r="CM269" i="14"/>
  <c r="CL269" i="14"/>
  <c r="CK269" i="14"/>
  <c r="CJ269" i="14"/>
  <c r="CI269" i="14"/>
  <c r="CH269" i="14"/>
  <c r="CG269" i="14"/>
  <c r="CF269" i="14"/>
  <c r="CE269" i="14"/>
  <c r="CD269" i="14"/>
  <c r="CC269" i="14"/>
  <c r="CB269" i="14"/>
  <c r="CA269" i="14"/>
  <c r="BZ269" i="14"/>
  <c r="BY269" i="14"/>
  <c r="BX269" i="14"/>
  <c r="BW269" i="14"/>
  <c r="BV269" i="14"/>
  <c r="BU269" i="14"/>
  <c r="BT269" i="14"/>
  <c r="BS269" i="14"/>
  <c r="BR269" i="14"/>
  <c r="BQ269" i="14"/>
  <c r="BM269" i="14"/>
  <c r="O269" i="14"/>
  <c r="N269" i="14"/>
  <c r="M269" i="14"/>
  <c r="L269" i="14"/>
  <c r="K269" i="14"/>
  <c r="J269" i="14"/>
  <c r="I269" i="14"/>
  <c r="H269" i="14"/>
  <c r="G269" i="14"/>
  <c r="F269" i="14"/>
  <c r="E269" i="14"/>
  <c r="D269" i="14"/>
  <c r="B269" i="14"/>
  <c r="DZ268" i="14"/>
  <c r="DY268" i="14"/>
  <c r="DX268" i="14"/>
  <c r="DW268" i="14"/>
  <c r="DV268" i="14"/>
  <c r="DU268" i="14"/>
  <c r="DT268" i="14"/>
  <c r="DS268" i="14"/>
  <c r="DR268" i="14"/>
  <c r="DQ268" i="14"/>
  <c r="DP268" i="14"/>
  <c r="DO268" i="14"/>
  <c r="DN268" i="14"/>
  <c r="DM268" i="14"/>
  <c r="DL268" i="14"/>
  <c r="DK268" i="14"/>
  <c r="DJ268" i="14"/>
  <c r="DI268" i="14"/>
  <c r="DH268" i="14"/>
  <c r="DG268" i="14"/>
  <c r="DF268" i="14"/>
  <c r="DE268" i="14"/>
  <c r="DD268" i="14"/>
  <c r="DC268" i="14"/>
  <c r="DB268" i="14"/>
  <c r="DA268" i="14"/>
  <c r="CZ268" i="14"/>
  <c r="CY268" i="14"/>
  <c r="CX268" i="14"/>
  <c r="CW268" i="14"/>
  <c r="CV268" i="14"/>
  <c r="CU268" i="14"/>
  <c r="CT268" i="14"/>
  <c r="CS268" i="14"/>
  <c r="CR268" i="14"/>
  <c r="CQ268" i="14"/>
  <c r="CP268" i="14"/>
  <c r="CO268" i="14"/>
  <c r="CN268" i="14"/>
  <c r="CM268" i="14"/>
  <c r="CL268" i="14"/>
  <c r="CK268" i="14"/>
  <c r="CJ268" i="14"/>
  <c r="CI268" i="14"/>
  <c r="CH268" i="14"/>
  <c r="CG268" i="14"/>
  <c r="CF268" i="14"/>
  <c r="CE268" i="14"/>
  <c r="CD268" i="14"/>
  <c r="CC268" i="14"/>
  <c r="CB268" i="14"/>
  <c r="CA268" i="14"/>
  <c r="BZ268" i="14"/>
  <c r="BY268" i="14"/>
  <c r="BX268" i="14"/>
  <c r="BW268" i="14"/>
  <c r="BV268" i="14"/>
  <c r="BU268" i="14"/>
  <c r="BT268" i="14"/>
  <c r="BS268" i="14"/>
  <c r="BR268" i="14"/>
  <c r="BQ268" i="14"/>
  <c r="BM268" i="14"/>
  <c r="N268" i="14"/>
  <c r="M268" i="14"/>
  <c r="L268" i="14"/>
  <c r="K268" i="14"/>
  <c r="J268" i="14"/>
  <c r="I268" i="14"/>
  <c r="H268" i="14"/>
  <c r="G268" i="14"/>
  <c r="F268" i="14"/>
  <c r="E268" i="14"/>
  <c r="D268" i="14"/>
  <c r="B268" i="14"/>
  <c r="DZ267" i="14"/>
  <c r="DY267" i="14"/>
  <c r="DX267" i="14"/>
  <c r="DW267" i="14"/>
  <c r="DV267" i="14"/>
  <c r="DU267" i="14"/>
  <c r="DT267" i="14"/>
  <c r="DS267" i="14"/>
  <c r="DR267" i="14"/>
  <c r="DQ267" i="14"/>
  <c r="DP267" i="14"/>
  <c r="DO267" i="14"/>
  <c r="DN267" i="14"/>
  <c r="DM267" i="14"/>
  <c r="DL267" i="14"/>
  <c r="DK267" i="14"/>
  <c r="DJ267" i="14"/>
  <c r="DI267" i="14"/>
  <c r="DH267" i="14"/>
  <c r="DG267" i="14"/>
  <c r="DF267" i="14"/>
  <c r="DE267" i="14"/>
  <c r="DD267" i="14"/>
  <c r="DC267" i="14"/>
  <c r="DB267" i="14"/>
  <c r="DA267" i="14"/>
  <c r="CZ267" i="14"/>
  <c r="CY267" i="14"/>
  <c r="CX267" i="14"/>
  <c r="CW267" i="14"/>
  <c r="CV267" i="14"/>
  <c r="CU267" i="14"/>
  <c r="CT267" i="14"/>
  <c r="CS267" i="14"/>
  <c r="CR267" i="14"/>
  <c r="CQ267" i="14"/>
  <c r="CP267" i="14"/>
  <c r="CO267" i="14"/>
  <c r="CN267" i="14"/>
  <c r="CM267" i="14"/>
  <c r="CL267" i="14"/>
  <c r="CK267" i="14"/>
  <c r="CJ267" i="14"/>
  <c r="CI267" i="14"/>
  <c r="CH267" i="14"/>
  <c r="CG267" i="14"/>
  <c r="CF267" i="14"/>
  <c r="CE267" i="14"/>
  <c r="CD267" i="14"/>
  <c r="CC267" i="14"/>
  <c r="CB267" i="14"/>
  <c r="CA267" i="14"/>
  <c r="BZ267" i="14"/>
  <c r="BY267" i="14"/>
  <c r="BX267" i="14"/>
  <c r="BW267" i="14"/>
  <c r="BV267" i="14"/>
  <c r="BU267" i="14"/>
  <c r="BT267" i="14"/>
  <c r="BS267" i="14"/>
  <c r="BR267" i="14"/>
  <c r="BQ267" i="14"/>
  <c r="BM267" i="14"/>
  <c r="M267" i="14"/>
  <c r="L267" i="14"/>
  <c r="K267" i="14"/>
  <c r="J267" i="14"/>
  <c r="I267" i="14"/>
  <c r="H267" i="14"/>
  <c r="G267" i="14"/>
  <c r="F267" i="14"/>
  <c r="E267" i="14"/>
  <c r="D267" i="14"/>
  <c r="B267" i="14"/>
  <c r="DZ266" i="14"/>
  <c r="DY266" i="14"/>
  <c r="DX266" i="14"/>
  <c r="DW266" i="14"/>
  <c r="DV266" i="14"/>
  <c r="DU266" i="14"/>
  <c r="DT266" i="14"/>
  <c r="DS266" i="14"/>
  <c r="DR266" i="14"/>
  <c r="DQ266" i="14"/>
  <c r="DP266" i="14"/>
  <c r="DO266" i="14"/>
  <c r="DN266" i="14"/>
  <c r="DM266" i="14"/>
  <c r="DL266" i="14"/>
  <c r="DK266" i="14"/>
  <c r="DJ266" i="14"/>
  <c r="DI266" i="14"/>
  <c r="DH266" i="14"/>
  <c r="DG266" i="14"/>
  <c r="DF266" i="14"/>
  <c r="DE266" i="14"/>
  <c r="DD266" i="14"/>
  <c r="DC266" i="14"/>
  <c r="DB266" i="14"/>
  <c r="DA266" i="14"/>
  <c r="CZ266" i="14"/>
  <c r="CY266" i="14"/>
  <c r="CX266" i="14"/>
  <c r="CW266" i="14"/>
  <c r="CV266" i="14"/>
  <c r="CU266" i="14"/>
  <c r="CT266" i="14"/>
  <c r="CS266" i="14"/>
  <c r="CR266" i="14"/>
  <c r="CQ266" i="14"/>
  <c r="CP266" i="14"/>
  <c r="CO266" i="14"/>
  <c r="CN266" i="14"/>
  <c r="CM266" i="14"/>
  <c r="CL266" i="14"/>
  <c r="CK266" i="14"/>
  <c r="CJ266" i="14"/>
  <c r="CI266" i="14"/>
  <c r="CH266" i="14"/>
  <c r="CG266" i="14"/>
  <c r="CF266" i="14"/>
  <c r="CE266" i="14"/>
  <c r="CD266" i="14"/>
  <c r="CC266" i="14"/>
  <c r="CB266" i="14"/>
  <c r="CA266" i="14"/>
  <c r="BZ266" i="14"/>
  <c r="BY266" i="14"/>
  <c r="BX266" i="14"/>
  <c r="BW266" i="14"/>
  <c r="BV266" i="14"/>
  <c r="BU266" i="14"/>
  <c r="BT266" i="14"/>
  <c r="BS266" i="14"/>
  <c r="BR266" i="14"/>
  <c r="BQ266" i="14"/>
  <c r="BM266" i="14"/>
  <c r="L266" i="14"/>
  <c r="K266" i="14"/>
  <c r="J266" i="14"/>
  <c r="I266" i="14"/>
  <c r="H266" i="14"/>
  <c r="G266" i="14"/>
  <c r="F266" i="14"/>
  <c r="E266" i="14"/>
  <c r="D266" i="14"/>
  <c r="B266" i="14"/>
  <c r="DZ265" i="14"/>
  <c r="DY265" i="14"/>
  <c r="DX265" i="14"/>
  <c r="DW265" i="14"/>
  <c r="DV265" i="14"/>
  <c r="DU265" i="14"/>
  <c r="DT265" i="14"/>
  <c r="DS265" i="14"/>
  <c r="DR265" i="14"/>
  <c r="DQ265" i="14"/>
  <c r="DP265" i="14"/>
  <c r="DO265" i="14"/>
  <c r="DN265" i="14"/>
  <c r="DM265" i="14"/>
  <c r="DL265" i="14"/>
  <c r="DK265" i="14"/>
  <c r="DJ265" i="14"/>
  <c r="DI265" i="14"/>
  <c r="DH265" i="14"/>
  <c r="DG265" i="14"/>
  <c r="DF265" i="14"/>
  <c r="DE265" i="14"/>
  <c r="DD265" i="14"/>
  <c r="DC265" i="14"/>
  <c r="DB265" i="14"/>
  <c r="DA265" i="14"/>
  <c r="CZ265" i="14"/>
  <c r="CY265" i="14"/>
  <c r="CX265" i="14"/>
  <c r="CW265" i="14"/>
  <c r="CV265" i="14"/>
  <c r="CU265" i="14"/>
  <c r="CT265" i="14"/>
  <c r="CS265" i="14"/>
  <c r="CR265" i="14"/>
  <c r="CQ265" i="14"/>
  <c r="CP265" i="14"/>
  <c r="CO265" i="14"/>
  <c r="CN265" i="14"/>
  <c r="CM265" i="14"/>
  <c r="CL265" i="14"/>
  <c r="CK265" i="14"/>
  <c r="CJ265" i="14"/>
  <c r="CI265" i="14"/>
  <c r="CH265" i="14"/>
  <c r="CG265" i="14"/>
  <c r="CF265" i="14"/>
  <c r="CE265" i="14"/>
  <c r="CD265" i="14"/>
  <c r="CC265" i="14"/>
  <c r="CB265" i="14"/>
  <c r="CA265" i="14"/>
  <c r="BZ265" i="14"/>
  <c r="BY265" i="14"/>
  <c r="BX265" i="14"/>
  <c r="BW265" i="14"/>
  <c r="BV265" i="14"/>
  <c r="BU265" i="14"/>
  <c r="BT265" i="14"/>
  <c r="BS265" i="14"/>
  <c r="BR265" i="14"/>
  <c r="BQ265" i="14"/>
  <c r="BM265" i="14"/>
  <c r="K265" i="14"/>
  <c r="J265" i="14"/>
  <c r="I265" i="14"/>
  <c r="H265" i="14"/>
  <c r="G265" i="14"/>
  <c r="F265" i="14"/>
  <c r="E265" i="14"/>
  <c r="D265" i="14"/>
  <c r="B265" i="14"/>
  <c r="DZ264" i="14"/>
  <c r="DY264" i="14"/>
  <c r="DX264" i="14"/>
  <c r="DW264" i="14"/>
  <c r="DV264" i="14"/>
  <c r="DU264" i="14"/>
  <c r="DT264" i="14"/>
  <c r="DS264" i="14"/>
  <c r="DR264" i="14"/>
  <c r="DQ264" i="14"/>
  <c r="DP264" i="14"/>
  <c r="DO264" i="14"/>
  <c r="DN264" i="14"/>
  <c r="DM264" i="14"/>
  <c r="DL264" i="14"/>
  <c r="DK264" i="14"/>
  <c r="DJ264" i="14"/>
  <c r="DI264" i="14"/>
  <c r="DH264" i="14"/>
  <c r="DG264" i="14"/>
  <c r="DF264" i="14"/>
  <c r="DE264" i="14"/>
  <c r="DD264" i="14"/>
  <c r="DC264" i="14"/>
  <c r="DB264" i="14"/>
  <c r="DA264" i="14"/>
  <c r="CZ264" i="14"/>
  <c r="CY264" i="14"/>
  <c r="CX264" i="14"/>
  <c r="CW264" i="14"/>
  <c r="CV264" i="14"/>
  <c r="CU264" i="14"/>
  <c r="CT264" i="14"/>
  <c r="CS264" i="14"/>
  <c r="CR264" i="14"/>
  <c r="CQ264" i="14"/>
  <c r="CP264" i="14"/>
  <c r="CO264" i="14"/>
  <c r="CN264" i="14"/>
  <c r="CM264" i="14"/>
  <c r="CL264" i="14"/>
  <c r="CK264" i="14"/>
  <c r="CJ264" i="14"/>
  <c r="CI264" i="14"/>
  <c r="CH264" i="14"/>
  <c r="CG264" i="14"/>
  <c r="CF264" i="14"/>
  <c r="CE264" i="14"/>
  <c r="CD264" i="14"/>
  <c r="CC264" i="14"/>
  <c r="CB264" i="14"/>
  <c r="CA264" i="14"/>
  <c r="BZ264" i="14"/>
  <c r="BY264" i="14"/>
  <c r="BX264" i="14"/>
  <c r="BW264" i="14"/>
  <c r="BV264" i="14"/>
  <c r="BU264" i="14"/>
  <c r="BT264" i="14"/>
  <c r="BS264" i="14"/>
  <c r="BR264" i="14"/>
  <c r="BQ264" i="14"/>
  <c r="BM264" i="14"/>
  <c r="J264" i="14"/>
  <c r="I264" i="14"/>
  <c r="H264" i="14"/>
  <c r="G264" i="14"/>
  <c r="F264" i="14"/>
  <c r="E264" i="14"/>
  <c r="D264" i="14"/>
  <c r="B264" i="14"/>
  <c r="DZ263" i="14"/>
  <c r="DY263" i="14"/>
  <c r="DX263" i="14"/>
  <c r="DW263" i="14"/>
  <c r="DV263" i="14"/>
  <c r="DU263" i="14"/>
  <c r="DT263" i="14"/>
  <c r="DS263" i="14"/>
  <c r="DR263" i="14"/>
  <c r="DQ263" i="14"/>
  <c r="DP263" i="14"/>
  <c r="DO263" i="14"/>
  <c r="DN263" i="14"/>
  <c r="DM263" i="14"/>
  <c r="DL263" i="14"/>
  <c r="DK263" i="14"/>
  <c r="DJ263" i="14"/>
  <c r="DI263" i="14"/>
  <c r="DH263" i="14"/>
  <c r="DG263" i="14"/>
  <c r="DF263" i="14"/>
  <c r="DE263" i="14"/>
  <c r="DD263" i="14"/>
  <c r="DC263" i="14"/>
  <c r="DB263" i="14"/>
  <c r="DA263" i="14"/>
  <c r="CZ263" i="14"/>
  <c r="CY263" i="14"/>
  <c r="CX263" i="14"/>
  <c r="CW263" i="14"/>
  <c r="CV263" i="14"/>
  <c r="CU263" i="14"/>
  <c r="CT263" i="14"/>
  <c r="CS263" i="14"/>
  <c r="CR263" i="14"/>
  <c r="CQ263" i="14"/>
  <c r="CP263" i="14"/>
  <c r="CO263" i="14"/>
  <c r="CN263" i="14"/>
  <c r="CM263" i="14"/>
  <c r="CL263" i="14"/>
  <c r="CK263" i="14"/>
  <c r="CJ263" i="14"/>
  <c r="CI263" i="14"/>
  <c r="CH263" i="14"/>
  <c r="CG263" i="14"/>
  <c r="CF263" i="14"/>
  <c r="CE263" i="14"/>
  <c r="CD263" i="14"/>
  <c r="CC263" i="14"/>
  <c r="CB263" i="14"/>
  <c r="CA263" i="14"/>
  <c r="BZ263" i="14"/>
  <c r="BY263" i="14"/>
  <c r="BX263" i="14"/>
  <c r="BW263" i="14"/>
  <c r="BV263" i="14"/>
  <c r="BU263" i="14"/>
  <c r="BT263" i="14"/>
  <c r="BS263" i="14"/>
  <c r="BR263" i="14"/>
  <c r="BQ263" i="14"/>
  <c r="BM263" i="14"/>
  <c r="I263" i="14"/>
  <c r="H263" i="14"/>
  <c r="G263" i="14"/>
  <c r="F263" i="14"/>
  <c r="E263" i="14"/>
  <c r="D263" i="14"/>
  <c r="B263" i="14"/>
  <c r="DZ262" i="14"/>
  <c r="DY262" i="14"/>
  <c r="DX262" i="14"/>
  <c r="DW262" i="14"/>
  <c r="DV262" i="14"/>
  <c r="DU262" i="14"/>
  <c r="DT262" i="14"/>
  <c r="DS262" i="14"/>
  <c r="DR262" i="14"/>
  <c r="DQ262" i="14"/>
  <c r="DP262" i="14"/>
  <c r="DO262" i="14"/>
  <c r="DN262" i="14"/>
  <c r="DM262" i="14"/>
  <c r="DL262" i="14"/>
  <c r="DK262" i="14"/>
  <c r="DJ262" i="14"/>
  <c r="DI262" i="14"/>
  <c r="DH262" i="14"/>
  <c r="DG262" i="14"/>
  <c r="DF262" i="14"/>
  <c r="DE262" i="14"/>
  <c r="DD262" i="14"/>
  <c r="DC262" i="14"/>
  <c r="DB262" i="14"/>
  <c r="DA262" i="14"/>
  <c r="CZ262" i="14"/>
  <c r="CY262" i="14"/>
  <c r="CX262" i="14"/>
  <c r="CW262" i="14"/>
  <c r="CV262" i="14"/>
  <c r="CU262" i="14"/>
  <c r="CT262" i="14"/>
  <c r="CS262" i="14"/>
  <c r="CR262" i="14"/>
  <c r="CQ262" i="14"/>
  <c r="CP262" i="14"/>
  <c r="CO262" i="14"/>
  <c r="CN262" i="14"/>
  <c r="CM262" i="14"/>
  <c r="CL262" i="14"/>
  <c r="CK262" i="14"/>
  <c r="CJ262" i="14"/>
  <c r="CI262" i="14"/>
  <c r="CH262" i="14"/>
  <c r="CG262" i="14"/>
  <c r="CF262" i="14"/>
  <c r="CE262" i="14"/>
  <c r="CD262" i="14"/>
  <c r="CC262" i="14"/>
  <c r="CB262" i="14"/>
  <c r="CA262" i="14"/>
  <c r="BZ262" i="14"/>
  <c r="BY262" i="14"/>
  <c r="BX262" i="14"/>
  <c r="BW262" i="14"/>
  <c r="BV262" i="14"/>
  <c r="BU262" i="14"/>
  <c r="BT262" i="14"/>
  <c r="BS262" i="14"/>
  <c r="BR262" i="14"/>
  <c r="BQ262" i="14"/>
  <c r="BM262" i="14"/>
  <c r="H262" i="14"/>
  <c r="G262" i="14"/>
  <c r="F262" i="14"/>
  <c r="E262" i="14"/>
  <c r="D262" i="14"/>
  <c r="B262" i="14"/>
  <c r="DZ261" i="14"/>
  <c r="DY261" i="14"/>
  <c r="DX261" i="14"/>
  <c r="DW261" i="14"/>
  <c r="DV261" i="14"/>
  <c r="DU261" i="14"/>
  <c r="DT261" i="14"/>
  <c r="DS261" i="14"/>
  <c r="DR261" i="14"/>
  <c r="DQ261" i="14"/>
  <c r="DP261" i="14"/>
  <c r="DO261" i="14"/>
  <c r="DN261" i="14"/>
  <c r="DM261" i="14"/>
  <c r="DL261" i="14"/>
  <c r="DK261" i="14"/>
  <c r="DJ261" i="14"/>
  <c r="DI261" i="14"/>
  <c r="DH261" i="14"/>
  <c r="DG261" i="14"/>
  <c r="DF261" i="14"/>
  <c r="DE261" i="14"/>
  <c r="DD261" i="14"/>
  <c r="DC261" i="14"/>
  <c r="DB261" i="14"/>
  <c r="DA261" i="14"/>
  <c r="CZ261" i="14"/>
  <c r="CY261" i="14"/>
  <c r="CX261" i="14"/>
  <c r="CW261" i="14"/>
  <c r="CV261" i="14"/>
  <c r="CU261" i="14"/>
  <c r="CT261" i="14"/>
  <c r="CS261" i="14"/>
  <c r="CR261" i="14"/>
  <c r="CQ261" i="14"/>
  <c r="CP261" i="14"/>
  <c r="CO261" i="14"/>
  <c r="CN261" i="14"/>
  <c r="CM261" i="14"/>
  <c r="CL261" i="14"/>
  <c r="CK261" i="14"/>
  <c r="CJ261" i="14"/>
  <c r="CI261" i="14"/>
  <c r="CH261" i="14"/>
  <c r="CG261" i="14"/>
  <c r="CF261" i="14"/>
  <c r="CE261" i="14"/>
  <c r="CD261" i="14"/>
  <c r="CC261" i="14"/>
  <c r="CB261" i="14"/>
  <c r="CA261" i="14"/>
  <c r="BZ261" i="14"/>
  <c r="BY261" i="14"/>
  <c r="BX261" i="14"/>
  <c r="BW261" i="14"/>
  <c r="BV261" i="14"/>
  <c r="BU261" i="14"/>
  <c r="BT261" i="14"/>
  <c r="BS261" i="14"/>
  <c r="BR261" i="14"/>
  <c r="BQ261" i="14"/>
  <c r="BM261" i="14"/>
  <c r="G261" i="14"/>
  <c r="F261" i="14"/>
  <c r="E261" i="14"/>
  <c r="D261" i="14"/>
  <c r="B261" i="14"/>
  <c r="DZ260" i="14"/>
  <c r="DY260" i="14"/>
  <c r="DX260" i="14"/>
  <c r="DW260" i="14"/>
  <c r="DV260" i="14"/>
  <c r="DU260" i="14"/>
  <c r="DT260" i="14"/>
  <c r="DS260" i="14"/>
  <c r="DR260" i="14"/>
  <c r="DQ260" i="14"/>
  <c r="DP260" i="14"/>
  <c r="DO260" i="14"/>
  <c r="DN260" i="14"/>
  <c r="DM260" i="14"/>
  <c r="DL260" i="14"/>
  <c r="DK260" i="14"/>
  <c r="DJ260" i="14"/>
  <c r="DI260" i="14"/>
  <c r="DH260" i="14"/>
  <c r="DG260" i="14"/>
  <c r="DF260" i="14"/>
  <c r="DE260" i="14"/>
  <c r="DD260" i="14"/>
  <c r="DC260" i="14"/>
  <c r="DB260" i="14"/>
  <c r="DA260" i="14"/>
  <c r="CZ260" i="14"/>
  <c r="CY260" i="14"/>
  <c r="CX260" i="14"/>
  <c r="CW260" i="14"/>
  <c r="CV260" i="14"/>
  <c r="CU260" i="14"/>
  <c r="CT260" i="14"/>
  <c r="CS260" i="14"/>
  <c r="CR260" i="14"/>
  <c r="CQ260" i="14"/>
  <c r="CP260" i="14"/>
  <c r="CO260" i="14"/>
  <c r="CN260" i="14"/>
  <c r="CM260" i="14"/>
  <c r="CL260" i="14"/>
  <c r="CK260" i="14"/>
  <c r="CJ260" i="14"/>
  <c r="CI260" i="14"/>
  <c r="CH260" i="14"/>
  <c r="CG260" i="14"/>
  <c r="CF260" i="14"/>
  <c r="CE260" i="14"/>
  <c r="CD260" i="14"/>
  <c r="CC260" i="14"/>
  <c r="CB260" i="14"/>
  <c r="CA260" i="14"/>
  <c r="BZ260" i="14"/>
  <c r="BY260" i="14"/>
  <c r="BX260" i="14"/>
  <c r="BW260" i="14"/>
  <c r="BV260" i="14"/>
  <c r="BU260" i="14"/>
  <c r="BT260" i="14"/>
  <c r="BS260" i="14"/>
  <c r="BR260" i="14"/>
  <c r="BQ260" i="14"/>
  <c r="BM260" i="14"/>
  <c r="F260" i="14"/>
  <c r="E260" i="14"/>
  <c r="D260" i="14"/>
  <c r="B260" i="14"/>
  <c r="DZ259" i="14"/>
  <c r="DY259" i="14"/>
  <c r="DX259" i="14"/>
  <c r="DW259" i="14"/>
  <c r="DV259" i="14"/>
  <c r="DU259" i="14"/>
  <c r="DT259" i="14"/>
  <c r="DS259" i="14"/>
  <c r="DR259" i="14"/>
  <c r="DQ259" i="14"/>
  <c r="DP259" i="14"/>
  <c r="DO259" i="14"/>
  <c r="DN259" i="14"/>
  <c r="DM259" i="14"/>
  <c r="DL259" i="14"/>
  <c r="DK259" i="14"/>
  <c r="DJ259" i="14"/>
  <c r="DI259" i="14"/>
  <c r="DH259" i="14"/>
  <c r="DG259" i="14"/>
  <c r="DF259" i="14"/>
  <c r="DE259" i="14"/>
  <c r="DD259" i="14"/>
  <c r="DC259" i="14"/>
  <c r="DB259" i="14"/>
  <c r="DA259" i="14"/>
  <c r="CZ259" i="14"/>
  <c r="CY259" i="14"/>
  <c r="CX259" i="14"/>
  <c r="CW259" i="14"/>
  <c r="CV259" i="14"/>
  <c r="CU259" i="14"/>
  <c r="CT259" i="14"/>
  <c r="CS259" i="14"/>
  <c r="CR259" i="14"/>
  <c r="CQ259" i="14"/>
  <c r="CP259" i="14"/>
  <c r="CO259" i="14"/>
  <c r="CN259" i="14"/>
  <c r="CM259" i="14"/>
  <c r="CL259" i="14"/>
  <c r="CK259" i="14"/>
  <c r="CJ259" i="14"/>
  <c r="CI259" i="14"/>
  <c r="CH259" i="14"/>
  <c r="CG259" i="14"/>
  <c r="CF259" i="14"/>
  <c r="CE259" i="14"/>
  <c r="CD259" i="14"/>
  <c r="CC259" i="14"/>
  <c r="CB259" i="14"/>
  <c r="CA259" i="14"/>
  <c r="BZ259" i="14"/>
  <c r="BY259" i="14"/>
  <c r="BX259" i="14"/>
  <c r="BW259" i="14"/>
  <c r="BV259" i="14"/>
  <c r="BU259" i="14"/>
  <c r="BT259" i="14"/>
  <c r="BS259" i="14"/>
  <c r="BR259" i="14"/>
  <c r="BQ259" i="14"/>
  <c r="BM259" i="14"/>
  <c r="E259" i="14"/>
  <c r="D259" i="14"/>
  <c r="B259" i="14"/>
  <c r="DZ258" i="14"/>
  <c r="DY258" i="14"/>
  <c r="DX258" i="14"/>
  <c r="DW258" i="14"/>
  <c r="DV258" i="14"/>
  <c r="DU258" i="14"/>
  <c r="DT258" i="14"/>
  <c r="DS258" i="14"/>
  <c r="DR258" i="14"/>
  <c r="DQ258" i="14"/>
  <c r="DP258" i="14"/>
  <c r="DO258" i="14"/>
  <c r="DN258" i="14"/>
  <c r="DM258" i="14"/>
  <c r="DL258" i="14"/>
  <c r="DK258" i="14"/>
  <c r="DJ258" i="14"/>
  <c r="DI258" i="14"/>
  <c r="DH258" i="14"/>
  <c r="DG258" i="14"/>
  <c r="DF258" i="14"/>
  <c r="DE258" i="14"/>
  <c r="DD258" i="14"/>
  <c r="DC258" i="14"/>
  <c r="DB258" i="14"/>
  <c r="DA258" i="14"/>
  <c r="CZ258" i="14"/>
  <c r="CY258" i="14"/>
  <c r="CX258" i="14"/>
  <c r="CW258" i="14"/>
  <c r="CV258" i="14"/>
  <c r="CU258" i="14"/>
  <c r="CT258" i="14"/>
  <c r="CS258" i="14"/>
  <c r="CR258" i="14"/>
  <c r="CQ258" i="14"/>
  <c r="CP258" i="14"/>
  <c r="CO258" i="14"/>
  <c r="CN258" i="14"/>
  <c r="CM258" i="14"/>
  <c r="CL258" i="14"/>
  <c r="CK258" i="14"/>
  <c r="CJ258" i="14"/>
  <c r="CI258" i="14"/>
  <c r="CH258" i="14"/>
  <c r="CG258" i="14"/>
  <c r="CF258" i="14"/>
  <c r="CE258" i="14"/>
  <c r="CD258" i="14"/>
  <c r="CC258" i="14"/>
  <c r="CB258" i="14"/>
  <c r="CA258" i="14"/>
  <c r="BZ258" i="14"/>
  <c r="BY258" i="14"/>
  <c r="BX258" i="14"/>
  <c r="BW258" i="14"/>
  <c r="BV258" i="14"/>
  <c r="BU258" i="14"/>
  <c r="BT258" i="14"/>
  <c r="BS258" i="14"/>
  <c r="BR258" i="14"/>
  <c r="BQ258" i="14"/>
  <c r="BM258" i="14"/>
  <c r="D258" i="14"/>
  <c r="B258" i="14"/>
  <c r="DZ254" i="14"/>
  <c r="DY254" i="14"/>
  <c r="DX254" i="14"/>
  <c r="DW254" i="14"/>
  <c r="DV254" i="14"/>
  <c r="DU254" i="14"/>
  <c r="DT254" i="14"/>
  <c r="DS254" i="14"/>
  <c r="DR254" i="14"/>
  <c r="DQ254" i="14"/>
  <c r="DP254" i="14"/>
  <c r="DO254" i="14"/>
  <c r="DN254" i="14"/>
  <c r="DM254" i="14"/>
  <c r="DL254" i="14"/>
  <c r="DK254" i="14"/>
  <c r="DJ254" i="14"/>
  <c r="DI254" i="14"/>
  <c r="DH254" i="14"/>
  <c r="DG254" i="14"/>
  <c r="DF254" i="14"/>
  <c r="DE254" i="14"/>
  <c r="DD254" i="14"/>
  <c r="DC254" i="14"/>
  <c r="DB254" i="14"/>
  <c r="DA254" i="14"/>
  <c r="CZ254" i="14"/>
  <c r="CY254" i="14"/>
  <c r="CX254" i="14"/>
  <c r="CW254" i="14"/>
  <c r="CV254" i="14"/>
  <c r="CU254" i="14"/>
  <c r="CT254" i="14"/>
  <c r="CS254" i="14"/>
  <c r="CR254" i="14"/>
  <c r="CQ254" i="14"/>
  <c r="CP254" i="14"/>
  <c r="CO254" i="14"/>
  <c r="CN254" i="14"/>
  <c r="CM254" i="14"/>
  <c r="CL254" i="14"/>
  <c r="CK254" i="14"/>
  <c r="CJ254" i="14"/>
  <c r="CI254" i="14"/>
  <c r="CH254" i="14"/>
  <c r="CG254" i="14"/>
  <c r="CF254" i="14"/>
  <c r="CE254" i="14"/>
  <c r="CD254" i="14"/>
  <c r="CC254" i="14"/>
  <c r="CB254" i="14"/>
  <c r="CA254" i="14"/>
  <c r="BZ254" i="14"/>
  <c r="BY254" i="14"/>
  <c r="BX254" i="14"/>
  <c r="BW254" i="14"/>
  <c r="BV254" i="14"/>
  <c r="BU254" i="14"/>
  <c r="BT254" i="14"/>
  <c r="BS254" i="14"/>
  <c r="BR254" i="14"/>
  <c r="BQ254" i="14"/>
  <c r="BM254" i="14"/>
  <c r="BL254" i="14"/>
  <c r="BK254" i="14"/>
  <c r="BJ254" i="14"/>
  <c r="BI254" i="14"/>
  <c r="BH254" i="14"/>
  <c r="BG254" i="14"/>
  <c r="BF254" i="14"/>
  <c r="BE254" i="14"/>
  <c r="BD254" i="14"/>
  <c r="BC254" i="14"/>
  <c r="BB254" i="14"/>
  <c r="BA254" i="14"/>
  <c r="AZ254" i="14"/>
  <c r="AY254" i="14"/>
  <c r="AX254" i="14"/>
  <c r="AW254" i="14"/>
  <c r="AV254" i="14"/>
  <c r="AU254" i="14"/>
  <c r="AT254" i="14"/>
  <c r="AS254" i="14"/>
  <c r="AR254" i="14"/>
  <c r="DZ253" i="14"/>
  <c r="DY253" i="14"/>
  <c r="DX253" i="14"/>
  <c r="DW253" i="14"/>
  <c r="DV253" i="14"/>
  <c r="DU253" i="14"/>
  <c r="DT253" i="14"/>
  <c r="DS253" i="14"/>
  <c r="DR253" i="14"/>
  <c r="DQ253" i="14"/>
  <c r="DP253" i="14"/>
  <c r="DO253" i="14"/>
  <c r="DN253" i="14"/>
  <c r="DM253" i="14"/>
  <c r="DL253" i="14"/>
  <c r="DK253" i="14"/>
  <c r="DJ253" i="14"/>
  <c r="DI253" i="14"/>
  <c r="DH253" i="14"/>
  <c r="DG253" i="14"/>
  <c r="DF253" i="14"/>
  <c r="DE253" i="14"/>
  <c r="DD253" i="14"/>
  <c r="DC253" i="14"/>
  <c r="DB253" i="14"/>
  <c r="DA253" i="14"/>
  <c r="CZ253" i="14"/>
  <c r="CY253" i="14"/>
  <c r="CX253" i="14"/>
  <c r="CW253" i="14"/>
  <c r="CV253" i="14"/>
  <c r="CU253" i="14"/>
  <c r="CT253" i="14"/>
  <c r="CS253" i="14"/>
  <c r="CR253" i="14"/>
  <c r="CQ253" i="14"/>
  <c r="CP253" i="14"/>
  <c r="CO253" i="14"/>
  <c r="CN253" i="14"/>
  <c r="CM253" i="14"/>
  <c r="CL253" i="14"/>
  <c r="CK253" i="14"/>
  <c r="CJ253" i="14"/>
  <c r="CI253" i="14"/>
  <c r="CH253" i="14"/>
  <c r="CG253" i="14"/>
  <c r="CF253" i="14"/>
  <c r="CE253" i="14"/>
  <c r="CD253" i="14"/>
  <c r="CC253" i="14"/>
  <c r="CB253" i="14"/>
  <c r="CA253" i="14"/>
  <c r="BZ253" i="14"/>
  <c r="BY253" i="14"/>
  <c r="BX253" i="14"/>
  <c r="BW253" i="14"/>
  <c r="BV253" i="14"/>
  <c r="BU253" i="14"/>
  <c r="BT253" i="14"/>
  <c r="BS253" i="14"/>
  <c r="BR253" i="14"/>
  <c r="BQ253" i="14"/>
  <c r="BM253" i="14"/>
  <c r="BK253" i="14"/>
  <c r="BJ253" i="14"/>
  <c r="BI253" i="14"/>
  <c r="BH253" i="14"/>
  <c r="BG253" i="14"/>
  <c r="BF253" i="14"/>
  <c r="BE253" i="14"/>
  <c r="BD253" i="14"/>
  <c r="BC253" i="14"/>
  <c r="BB253" i="14"/>
  <c r="BA253" i="14"/>
  <c r="AZ253" i="14"/>
  <c r="AY253" i="14"/>
  <c r="AX253" i="14"/>
  <c r="AW253" i="14"/>
  <c r="AV253" i="14"/>
  <c r="AU253" i="14"/>
  <c r="AT253" i="14"/>
  <c r="AS253" i="14"/>
  <c r="AR253" i="14"/>
  <c r="AQ253" i="14"/>
  <c r="DZ252" i="14"/>
  <c r="DY252" i="14"/>
  <c r="DX252" i="14"/>
  <c r="DW252" i="14"/>
  <c r="DV252" i="14"/>
  <c r="DU252" i="14"/>
  <c r="DT252" i="14"/>
  <c r="DS252" i="14"/>
  <c r="DR252" i="14"/>
  <c r="DQ252" i="14"/>
  <c r="DP252" i="14"/>
  <c r="DO252" i="14"/>
  <c r="DN252" i="14"/>
  <c r="DM252" i="14"/>
  <c r="DL252" i="14"/>
  <c r="DK252" i="14"/>
  <c r="DJ252" i="14"/>
  <c r="DI252" i="14"/>
  <c r="DH252" i="14"/>
  <c r="DG252" i="14"/>
  <c r="DF252" i="14"/>
  <c r="DE252" i="14"/>
  <c r="DD252" i="14"/>
  <c r="DC252" i="14"/>
  <c r="DB252" i="14"/>
  <c r="DA252" i="14"/>
  <c r="CZ252" i="14"/>
  <c r="CY252" i="14"/>
  <c r="CX252" i="14"/>
  <c r="CW252" i="14"/>
  <c r="CV252" i="14"/>
  <c r="CU252" i="14"/>
  <c r="CT252" i="14"/>
  <c r="CS252" i="14"/>
  <c r="CR252" i="14"/>
  <c r="CQ252" i="14"/>
  <c r="CP252" i="14"/>
  <c r="CO252" i="14"/>
  <c r="CN252" i="14"/>
  <c r="CM252" i="14"/>
  <c r="CL252" i="14"/>
  <c r="CK252" i="14"/>
  <c r="CJ252" i="14"/>
  <c r="CI252" i="14"/>
  <c r="CH252" i="14"/>
  <c r="CG252" i="14"/>
  <c r="CF252" i="14"/>
  <c r="CE252" i="14"/>
  <c r="CD252" i="14"/>
  <c r="CC252" i="14"/>
  <c r="CB252" i="14"/>
  <c r="CA252" i="14"/>
  <c r="BZ252" i="14"/>
  <c r="BY252" i="14"/>
  <c r="BX252" i="14"/>
  <c r="BW252" i="14"/>
  <c r="BV252" i="14"/>
  <c r="BU252" i="14"/>
  <c r="BT252" i="14"/>
  <c r="BS252" i="14"/>
  <c r="BR252" i="14"/>
  <c r="BQ252" i="14"/>
  <c r="BM252" i="14"/>
  <c r="BJ252" i="14"/>
  <c r="BI252" i="14"/>
  <c r="BH252" i="14"/>
  <c r="BG252" i="14"/>
  <c r="BF252" i="14"/>
  <c r="BE252" i="14"/>
  <c r="BD252" i="14"/>
  <c r="BC252" i="14"/>
  <c r="BB252" i="14"/>
  <c r="BA252" i="14"/>
  <c r="AZ252" i="14"/>
  <c r="AY252" i="14"/>
  <c r="AX252" i="14"/>
  <c r="AW252" i="14"/>
  <c r="AV252" i="14"/>
  <c r="AU252" i="14"/>
  <c r="AT252" i="14"/>
  <c r="AS252" i="14"/>
  <c r="AR252" i="14"/>
  <c r="AQ252" i="14"/>
  <c r="AP252" i="14"/>
  <c r="DZ251" i="14"/>
  <c r="DY251" i="14"/>
  <c r="DX251" i="14"/>
  <c r="DW251" i="14"/>
  <c r="DV251" i="14"/>
  <c r="DU251" i="14"/>
  <c r="DT251" i="14"/>
  <c r="DS251" i="14"/>
  <c r="DR251" i="14"/>
  <c r="DQ251" i="14"/>
  <c r="DP251" i="14"/>
  <c r="DO251" i="14"/>
  <c r="DN251" i="14"/>
  <c r="DM251" i="14"/>
  <c r="DL251" i="14"/>
  <c r="DK251" i="14"/>
  <c r="DJ251" i="14"/>
  <c r="DI251" i="14"/>
  <c r="DH251" i="14"/>
  <c r="DG251" i="14"/>
  <c r="DF251" i="14"/>
  <c r="DE251" i="14"/>
  <c r="DD251" i="14"/>
  <c r="DC251" i="14"/>
  <c r="DB251" i="14"/>
  <c r="DA251" i="14"/>
  <c r="CZ251" i="14"/>
  <c r="CY251" i="14"/>
  <c r="CX251" i="14"/>
  <c r="CW251" i="14"/>
  <c r="CV251" i="14"/>
  <c r="CU251" i="14"/>
  <c r="CT251" i="14"/>
  <c r="CS251" i="14"/>
  <c r="CR251" i="14"/>
  <c r="CQ251" i="14"/>
  <c r="CP251" i="14"/>
  <c r="CO251" i="14"/>
  <c r="CN251" i="14"/>
  <c r="CM251" i="14"/>
  <c r="CL251" i="14"/>
  <c r="CK251" i="14"/>
  <c r="CJ251" i="14"/>
  <c r="CI251" i="14"/>
  <c r="CH251" i="14"/>
  <c r="CG251" i="14"/>
  <c r="CF251" i="14"/>
  <c r="CE251" i="14"/>
  <c r="CD251" i="14"/>
  <c r="CC251" i="14"/>
  <c r="CB251" i="14"/>
  <c r="CA251" i="14"/>
  <c r="BZ251" i="14"/>
  <c r="BY251" i="14"/>
  <c r="BX251" i="14"/>
  <c r="BW251" i="14"/>
  <c r="BV251" i="14"/>
  <c r="BU251" i="14"/>
  <c r="BT251" i="14"/>
  <c r="BS251" i="14"/>
  <c r="BR251" i="14"/>
  <c r="BQ251" i="14"/>
  <c r="BM251" i="14"/>
  <c r="BI251" i="14"/>
  <c r="BH251" i="14"/>
  <c r="BG251" i="14"/>
  <c r="BF251" i="14"/>
  <c r="BE251" i="14"/>
  <c r="BD251" i="14"/>
  <c r="BC251" i="14"/>
  <c r="BB251" i="14"/>
  <c r="BA251" i="14"/>
  <c r="AZ251" i="14"/>
  <c r="AY251" i="14"/>
  <c r="AX251" i="14"/>
  <c r="AW251" i="14"/>
  <c r="AV251" i="14"/>
  <c r="AU251" i="14"/>
  <c r="AT251" i="14"/>
  <c r="AS251" i="14"/>
  <c r="AR251" i="14"/>
  <c r="AQ251" i="14"/>
  <c r="AP251" i="14"/>
  <c r="AO251" i="14"/>
  <c r="DZ250" i="14"/>
  <c r="DY250" i="14"/>
  <c r="DX250" i="14"/>
  <c r="DW250" i="14"/>
  <c r="DV250" i="14"/>
  <c r="DU250" i="14"/>
  <c r="DT250" i="14"/>
  <c r="DS250" i="14"/>
  <c r="DR250" i="14"/>
  <c r="DQ250" i="14"/>
  <c r="DP250" i="14"/>
  <c r="DO250" i="14"/>
  <c r="DN250" i="14"/>
  <c r="DM250" i="14"/>
  <c r="DL250" i="14"/>
  <c r="DK250" i="14"/>
  <c r="DJ250" i="14"/>
  <c r="DI250" i="14"/>
  <c r="DH250" i="14"/>
  <c r="DG250" i="14"/>
  <c r="DF250" i="14"/>
  <c r="DE250" i="14"/>
  <c r="DD250" i="14"/>
  <c r="DC250" i="14"/>
  <c r="DB250" i="14"/>
  <c r="DA250" i="14"/>
  <c r="CZ250" i="14"/>
  <c r="CY250" i="14"/>
  <c r="CX250" i="14"/>
  <c r="CW250" i="14"/>
  <c r="CV250" i="14"/>
  <c r="CU250" i="14"/>
  <c r="CT250" i="14"/>
  <c r="CS250" i="14"/>
  <c r="CR250" i="14"/>
  <c r="CQ250" i="14"/>
  <c r="CP250" i="14"/>
  <c r="CO250" i="14"/>
  <c r="CN250" i="14"/>
  <c r="CM250" i="14"/>
  <c r="CL250" i="14"/>
  <c r="CK250" i="14"/>
  <c r="CJ250" i="14"/>
  <c r="CI250" i="14"/>
  <c r="CH250" i="14"/>
  <c r="CG250" i="14"/>
  <c r="CF250" i="14"/>
  <c r="CE250" i="14"/>
  <c r="CD250" i="14"/>
  <c r="CC250" i="14"/>
  <c r="CB250" i="14"/>
  <c r="CA250" i="14"/>
  <c r="BZ250" i="14"/>
  <c r="BY250" i="14"/>
  <c r="BX250" i="14"/>
  <c r="BW250" i="14"/>
  <c r="BV250" i="14"/>
  <c r="BU250" i="14"/>
  <c r="BT250" i="14"/>
  <c r="BS250" i="14"/>
  <c r="BR250" i="14"/>
  <c r="BQ250" i="14"/>
  <c r="BM250" i="14"/>
  <c r="BH250" i="14"/>
  <c r="BG250" i="14"/>
  <c r="BF250" i="14"/>
  <c r="BE250" i="14"/>
  <c r="BD250" i="14"/>
  <c r="BC250" i="14"/>
  <c r="BB250" i="14"/>
  <c r="BA250" i="14"/>
  <c r="AZ250" i="14"/>
  <c r="AY250" i="14"/>
  <c r="AX250" i="14"/>
  <c r="AW250" i="14"/>
  <c r="AV250" i="14"/>
  <c r="AU250" i="14"/>
  <c r="AT250" i="14"/>
  <c r="AS250" i="14"/>
  <c r="AR250" i="14"/>
  <c r="AQ250" i="14"/>
  <c r="AP250" i="14"/>
  <c r="AO250" i="14"/>
  <c r="AN250" i="14"/>
  <c r="DZ249" i="14"/>
  <c r="DY249" i="14"/>
  <c r="DX249" i="14"/>
  <c r="DW249" i="14"/>
  <c r="DV249" i="14"/>
  <c r="DU249" i="14"/>
  <c r="DT249" i="14"/>
  <c r="DS249" i="14"/>
  <c r="DR249" i="14"/>
  <c r="DQ249" i="14"/>
  <c r="DP249" i="14"/>
  <c r="DO249" i="14"/>
  <c r="DN249" i="14"/>
  <c r="DM249" i="14"/>
  <c r="DL249" i="14"/>
  <c r="DK249" i="14"/>
  <c r="DJ249" i="14"/>
  <c r="DI249" i="14"/>
  <c r="DH249" i="14"/>
  <c r="DG249" i="14"/>
  <c r="DF249" i="14"/>
  <c r="DE249" i="14"/>
  <c r="DD249" i="14"/>
  <c r="DC249" i="14"/>
  <c r="DB249" i="14"/>
  <c r="DA249" i="14"/>
  <c r="CZ249" i="14"/>
  <c r="CY249" i="14"/>
  <c r="CX249" i="14"/>
  <c r="CW249" i="14"/>
  <c r="CV249" i="14"/>
  <c r="CU249" i="14"/>
  <c r="CT249" i="14"/>
  <c r="CS249" i="14"/>
  <c r="CR249" i="14"/>
  <c r="CQ249" i="14"/>
  <c r="CP249" i="14"/>
  <c r="CO249" i="14"/>
  <c r="CN249" i="14"/>
  <c r="CM249" i="14"/>
  <c r="CL249" i="14"/>
  <c r="CK249" i="14"/>
  <c r="CJ249" i="14"/>
  <c r="CI249" i="14"/>
  <c r="CH249" i="14"/>
  <c r="CG249" i="14"/>
  <c r="CF249" i="14"/>
  <c r="CE249" i="14"/>
  <c r="CD249" i="14"/>
  <c r="CC249" i="14"/>
  <c r="CB249" i="14"/>
  <c r="CA249" i="14"/>
  <c r="BZ249" i="14"/>
  <c r="BY249" i="14"/>
  <c r="BX249" i="14"/>
  <c r="BW249" i="14"/>
  <c r="BV249" i="14"/>
  <c r="BU249" i="14"/>
  <c r="BT249" i="14"/>
  <c r="BS249" i="14"/>
  <c r="BR249" i="14"/>
  <c r="BQ249" i="14"/>
  <c r="BM249" i="14"/>
  <c r="BG249" i="14"/>
  <c r="BF249" i="14"/>
  <c r="BE249" i="14"/>
  <c r="BD249" i="14"/>
  <c r="BC249" i="14"/>
  <c r="BB249" i="14"/>
  <c r="BA249" i="14"/>
  <c r="AZ249" i="14"/>
  <c r="AY249" i="14"/>
  <c r="AX249" i="14"/>
  <c r="AW249" i="14"/>
  <c r="AV249" i="14"/>
  <c r="AU249" i="14"/>
  <c r="AT249" i="14"/>
  <c r="AS249" i="14"/>
  <c r="AR249" i="14"/>
  <c r="AQ249" i="14"/>
  <c r="AP249" i="14"/>
  <c r="AO249" i="14"/>
  <c r="AN249" i="14"/>
  <c r="AM249" i="14"/>
  <c r="DZ248" i="14"/>
  <c r="DY248" i="14"/>
  <c r="DX248" i="14"/>
  <c r="DW248" i="14"/>
  <c r="DV248" i="14"/>
  <c r="DU248" i="14"/>
  <c r="DT248" i="14"/>
  <c r="DS248" i="14"/>
  <c r="DR248" i="14"/>
  <c r="DQ248" i="14"/>
  <c r="DP248" i="14"/>
  <c r="DO248" i="14"/>
  <c r="DN248" i="14"/>
  <c r="DM248" i="14"/>
  <c r="DL248" i="14"/>
  <c r="DK248" i="14"/>
  <c r="DJ248" i="14"/>
  <c r="DI248" i="14"/>
  <c r="DH248" i="14"/>
  <c r="DG248" i="14"/>
  <c r="DF248" i="14"/>
  <c r="DE248" i="14"/>
  <c r="DD248" i="14"/>
  <c r="DC248" i="14"/>
  <c r="DB248" i="14"/>
  <c r="DA248" i="14"/>
  <c r="CZ248" i="14"/>
  <c r="CY248" i="14"/>
  <c r="CX248" i="14"/>
  <c r="CW248" i="14"/>
  <c r="CV248" i="14"/>
  <c r="CU248" i="14"/>
  <c r="CT248" i="14"/>
  <c r="CS248" i="14"/>
  <c r="CR248" i="14"/>
  <c r="CQ248" i="14"/>
  <c r="CP248" i="14"/>
  <c r="CO248" i="14"/>
  <c r="CN248" i="14"/>
  <c r="CM248" i="14"/>
  <c r="CL248" i="14"/>
  <c r="CK248" i="14"/>
  <c r="CJ248" i="14"/>
  <c r="CI248" i="14"/>
  <c r="CH248" i="14"/>
  <c r="CG248" i="14"/>
  <c r="CF248" i="14"/>
  <c r="CE248" i="14"/>
  <c r="CD248" i="14"/>
  <c r="CC248" i="14"/>
  <c r="CB248" i="14"/>
  <c r="CA248" i="14"/>
  <c r="BZ248" i="14"/>
  <c r="BY248" i="14"/>
  <c r="BX248" i="14"/>
  <c r="BW248" i="14"/>
  <c r="BV248" i="14"/>
  <c r="BU248" i="14"/>
  <c r="BT248" i="14"/>
  <c r="BS248" i="14"/>
  <c r="BR248" i="14"/>
  <c r="BQ248" i="14"/>
  <c r="BM248" i="14"/>
  <c r="BF248" i="14"/>
  <c r="BE248" i="14"/>
  <c r="BD248" i="14"/>
  <c r="BC248" i="14"/>
  <c r="BB248" i="14"/>
  <c r="BA248" i="14"/>
  <c r="AZ248" i="14"/>
  <c r="AY248" i="14"/>
  <c r="AX248" i="14"/>
  <c r="AW248" i="14"/>
  <c r="AV248" i="14"/>
  <c r="AU248" i="14"/>
  <c r="AT248" i="14"/>
  <c r="AS248" i="14"/>
  <c r="AR248" i="14"/>
  <c r="AQ248" i="14"/>
  <c r="AP248" i="14"/>
  <c r="AO248" i="14"/>
  <c r="AN248" i="14"/>
  <c r="AM248" i="14"/>
  <c r="AL248" i="14"/>
  <c r="DZ247" i="14"/>
  <c r="DY247" i="14"/>
  <c r="DX247" i="14"/>
  <c r="DW247" i="14"/>
  <c r="DV247" i="14"/>
  <c r="DU247" i="14"/>
  <c r="DT247" i="14"/>
  <c r="DS247" i="14"/>
  <c r="DR247" i="14"/>
  <c r="DQ247" i="14"/>
  <c r="DP247" i="14"/>
  <c r="DO247" i="14"/>
  <c r="DN247" i="14"/>
  <c r="DM247" i="14"/>
  <c r="DL247" i="14"/>
  <c r="DK247" i="14"/>
  <c r="DJ247" i="14"/>
  <c r="DI247" i="14"/>
  <c r="DH247" i="14"/>
  <c r="DG247" i="14"/>
  <c r="DF247" i="14"/>
  <c r="DE247" i="14"/>
  <c r="DD247" i="14"/>
  <c r="DC247" i="14"/>
  <c r="DB247" i="14"/>
  <c r="DA247" i="14"/>
  <c r="CZ247" i="14"/>
  <c r="CY247" i="14"/>
  <c r="CX247" i="14"/>
  <c r="CW247" i="14"/>
  <c r="CV247" i="14"/>
  <c r="CU247" i="14"/>
  <c r="CT247" i="14"/>
  <c r="CS247" i="14"/>
  <c r="CR247" i="14"/>
  <c r="CQ247" i="14"/>
  <c r="CP247" i="14"/>
  <c r="CO247" i="14"/>
  <c r="CN247" i="14"/>
  <c r="CM247" i="14"/>
  <c r="CL247" i="14"/>
  <c r="CK247" i="14"/>
  <c r="CJ247" i="14"/>
  <c r="CI247" i="14"/>
  <c r="CH247" i="14"/>
  <c r="CG247" i="14"/>
  <c r="CF247" i="14"/>
  <c r="CE247" i="14"/>
  <c r="CD247" i="14"/>
  <c r="CC247" i="14"/>
  <c r="CB247" i="14"/>
  <c r="CA247" i="14"/>
  <c r="BZ247" i="14"/>
  <c r="BY247" i="14"/>
  <c r="BX247" i="14"/>
  <c r="BW247" i="14"/>
  <c r="BV247" i="14"/>
  <c r="BU247" i="14"/>
  <c r="BT247" i="14"/>
  <c r="BS247" i="14"/>
  <c r="BR247" i="14"/>
  <c r="BQ247" i="14"/>
  <c r="BM247" i="14"/>
  <c r="BE247" i="14"/>
  <c r="BD247" i="14"/>
  <c r="BC247" i="14"/>
  <c r="BB247" i="14"/>
  <c r="BA247" i="14"/>
  <c r="AZ247" i="14"/>
  <c r="AY247" i="14"/>
  <c r="AX247" i="14"/>
  <c r="AW247" i="14"/>
  <c r="AV247" i="14"/>
  <c r="AU247" i="14"/>
  <c r="AT247" i="14"/>
  <c r="AS247" i="14"/>
  <c r="AR247" i="14"/>
  <c r="AQ247" i="14"/>
  <c r="AP247" i="14"/>
  <c r="AO247" i="14"/>
  <c r="AN247" i="14"/>
  <c r="AM247" i="14"/>
  <c r="AL247" i="14"/>
  <c r="AK247" i="14"/>
  <c r="DZ246" i="14"/>
  <c r="DY246" i="14"/>
  <c r="DX246" i="14"/>
  <c r="DW246" i="14"/>
  <c r="DV246" i="14"/>
  <c r="DU246" i="14"/>
  <c r="DT246" i="14"/>
  <c r="DS246" i="14"/>
  <c r="DR246" i="14"/>
  <c r="DQ246" i="14"/>
  <c r="DP246" i="14"/>
  <c r="DO246" i="14"/>
  <c r="DN246" i="14"/>
  <c r="DM246" i="14"/>
  <c r="DL246" i="14"/>
  <c r="DK246" i="14"/>
  <c r="DJ246" i="14"/>
  <c r="DI246" i="14"/>
  <c r="DH246" i="14"/>
  <c r="DG246" i="14"/>
  <c r="DF246" i="14"/>
  <c r="DE246" i="14"/>
  <c r="DD246" i="14"/>
  <c r="DC246" i="14"/>
  <c r="DB246" i="14"/>
  <c r="DA246" i="14"/>
  <c r="CZ246" i="14"/>
  <c r="CY246" i="14"/>
  <c r="CX246" i="14"/>
  <c r="CW246" i="14"/>
  <c r="CV246" i="14"/>
  <c r="CU246" i="14"/>
  <c r="CT246" i="14"/>
  <c r="CS246" i="14"/>
  <c r="CR246" i="14"/>
  <c r="CQ246" i="14"/>
  <c r="CP246" i="14"/>
  <c r="CO246" i="14"/>
  <c r="CN246" i="14"/>
  <c r="CM246" i="14"/>
  <c r="CL246" i="14"/>
  <c r="CK246" i="14"/>
  <c r="CJ246" i="14"/>
  <c r="CI246" i="14"/>
  <c r="CH246" i="14"/>
  <c r="CG246" i="14"/>
  <c r="CF246" i="14"/>
  <c r="CE246" i="14"/>
  <c r="CD246" i="14"/>
  <c r="CC246" i="14"/>
  <c r="CB246" i="14"/>
  <c r="CA246" i="14"/>
  <c r="BZ246" i="14"/>
  <c r="BY246" i="14"/>
  <c r="BX246" i="14"/>
  <c r="BW246" i="14"/>
  <c r="BV246" i="14"/>
  <c r="BU246" i="14"/>
  <c r="BT246" i="14"/>
  <c r="BS246" i="14"/>
  <c r="BR246" i="14"/>
  <c r="BQ246" i="14"/>
  <c r="BM246" i="14"/>
  <c r="BD246" i="14"/>
  <c r="BC246" i="14"/>
  <c r="BB246" i="14"/>
  <c r="BA246" i="14"/>
  <c r="AZ246" i="14"/>
  <c r="AY246" i="14"/>
  <c r="AX246" i="14"/>
  <c r="AW246" i="14"/>
  <c r="AV246" i="14"/>
  <c r="AU246" i="14"/>
  <c r="AT246" i="14"/>
  <c r="AS246" i="14"/>
  <c r="AR246" i="14"/>
  <c r="AQ246" i="14"/>
  <c r="AP246" i="14"/>
  <c r="AO246" i="14"/>
  <c r="AN246" i="14"/>
  <c r="AM246" i="14"/>
  <c r="AL246" i="14"/>
  <c r="AK246" i="14"/>
  <c r="AJ246" i="14"/>
  <c r="DZ245" i="14"/>
  <c r="DY245" i="14"/>
  <c r="DX245" i="14"/>
  <c r="DW245" i="14"/>
  <c r="DV245" i="14"/>
  <c r="DU245" i="14"/>
  <c r="DT245" i="14"/>
  <c r="DS245" i="14"/>
  <c r="DR245" i="14"/>
  <c r="DQ245" i="14"/>
  <c r="DP245" i="14"/>
  <c r="DO245" i="14"/>
  <c r="DN245" i="14"/>
  <c r="DM245" i="14"/>
  <c r="DL245" i="14"/>
  <c r="DK245" i="14"/>
  <c r="DJ245" i="14"/>
  <c r="DI245" i="14"/>
  <c r="DH245" i="14"/>
  <c r="DG245" i="14"/>
  <c r="DF245" i="14"/>
  <c r="DE245" i="14"/>
  <c r="DD245" i="14"/>
  <c r="DC245" i="14"/>
  <c r="DB245" i="14"/>
  <c r="DA245" i="14"/>
  <c r="CZ245" i="14"/>
  <c r="CY245" i="14"/>
  <c r="CX245" i="14"/>
  <c r="CW245" i="14"/>
  <c r="CV245" i="14"/>
  <c r="CU245" i="14"/>
  <c r="CT245" i="14"/>
  <c r="CS245" i="14"/>
  <c r="CR245" i="14"/>
  <c r="CQ245" i="14"/>
  <c r="CP245" i="14"/>
  <c r="CO245" i="14"/>
  <c r="CN245" i="14"/>
  <c r="CM245" i="14"/>
  <c r="CL245" i="14"/>
  <c r="CK245" i="14"/>
  <c r="CJ245" i="14"/>
  <c r="CI245" i="14"/>
  <c r="CH245" i="14"/>
  <c r="CG245" i="14"/>
  <c r="CF245" i="14"/>
  <c r="CE245" i="14"/>
  <c r="CD245" i="14"/>
  <c r="CC245" i="14"/>
  <c r="CB245" i="14"/>
  <c r="CA245" i="14"/>
  <c r="BZ245" i="14"/>
  <c r="BY245" i="14"/>
  <c r="BX245" i="14"/>
  <c r="BW245" i="14"/>
  <c r="BV245" i="14"/>
  <c r="BU245" i="14"/>
  <c r="BT245" i="14"/>
  <c r="BS245" i="14"/>
  <c r="BR245" i="14"/>
  <c r="BQ245" i="14"/>
  <c r="BM245" i="14"/>
  <c r="BC245" i="14"/>
  <c r="BB245" i="14"/>
  <c r="BA245" i="14"/>
  <c r="AZ245" i="14"/>
  <c r="AY245" i="14"/>
  <c r="AX245" i="14"/>
  <c r="AW245" i="14"/>
  <c r="AV245" i="14"/>
  <c r="AU245" i="14"/>
  <c r="AT245" i="14"/>
  <c r="AS245" i="14"/>
  <c r="AR245" i="14"/>
  <c r="AQ245" i="14"/>
  <c r="AP245" i="14"/>
  <c r="AO245" i="14"/>
  <c r="AN245" i="14"/>
  <c r="AM245" i="14"/>
  <c r="AL245" i="14"/>
  <c r="AK245" i="14"/>
  <c r="AJ245" i="14"/>
  <c r="AI245" i="14"/>
  <c r="DZ244" i="14"/>
  <c r="DY244" i="14"/>
  <c r="DX244" i="14"/>
  <c r="DW244" i="14"/>
  <c r="DV244" i="14"/>
  <c r="DU244" i="14"/>
  <c r="DT244" i="14"/>
  <c r="DS244" i="14"/>
  <c r="DR244" i="14"/>
  <c r="DQ244" i="14"/>
  <c r="DP244" i="14"/>
  <c r="DO244" i="14"/>
  <c r="DN244" i="14"/>
  <c r="DM244" i="14"/>
  <c r="DL244" i="14"/>
  <c r="DK244" i="14"/>
  <c r="DJ244" i="14"/>
  <c r="DI244" i="14"/>
  <c r="DH244" i="14"/>
  <c r="DG244" i="14"/>
  <c r="DF244" i="14"/>
  <c r="DE244" i="14"/>
  <c r="DD244" i="14"/>
  <c r="DC244" i="14"/>
  <c r="DB244" i="14"/>
  <c r="DA244" i="14"/>
  <c r="CZ244" i="14"/>
  <c r="CY244" i="14"/>
  <c r="CX244" i="14"/>
  <c r="CW244" i="14"/>
  <c r="CV244" i="14"/>
  <c r="CU244" i="14"/>
  <c r="CT244" i="14"/>
  <c r="CS244" i="14"/>
  <c r="CR244" i="14"/>
  <c r="CQ244" i="14"/>
  <c r="CP244" i="14"/>
  <c r="CO244" i="14"/>
  <c r="CN244" i="14"/>
  <c r="CM244" i="14"/>
  <c r="CL244" i="14"/>
  <c r="CK244" i="14"/>
  <c r="CJ244" i="14"/>
  <c r="CI244" i="14"/>
  <c r="CH244" i="14"/>
  <c r="CG244" i="14"/>
  <c r="CF244" i="14"/>
  <c r="CE244" i="14"/>
  <c r="CD244" i="14"/>
  <c r="CC244" i="14"/>
  <c r="CB244" i="14"/>
  <c r="CA244" i="14"/>
  <c r="BZ244" i="14"/>
  <c r="BY244" i="14"/>
  <c r="BX244" i="14"/>
  <c r="BW244" i="14"/>
  <c r="BV244" i="14"/>
  <c r="BU244" i="14"/>
  <c r="BT244" i="14"/>
  <c r="BS244" i="14"/>
  <c r="BR244" i="14"/>
  <c r="BQ244" i="14"/>
  <c r="BM244" i="14"/>
  <c r="BB244" i="14"/>
  <c r="BA244" i="14"/>
  <c r="AZ244" i="14"/>
  <c r="AY244" i="14"/>
  <c r="AX244" i="14"/>
  <c r="AW244" i="14"/>
  <c r="AV244" i="14"/>
  <c r="AU244" i="14"/>
  <c r="AT244" i="14"/>
  <c r="AS244" i="14"/>
  <c r="AR244" i="14"/>
  <c r="AQ244" i="14"/>
  <c r="AP244" i="14"/>
  <c r="AO244" i="14"/>
  <c r="AN244" i="14"/>
  <c r="AM244" i="14"/>
  <c r="AL244" i="14"/>
  <c r="AK244" i="14"/>
  <c r="AJ244" i="14"/>
  <c r="AI244" i="14"/>
  <c r="AH244" i="14"/>
  <c r="DZ243" i="14"/>
  <c r="DY243" i="14"/>
  <c r="DX243" i="14"/>
  <c r="DW243" i="14"/>
  <c r="DV243" i="14"/>
  <c r="DU243" i="14"/>
  <c r="DT243" i="14"/>
  <c r="DS243" i="14"/>
  <c r="DR243" i="14"/>
  <c r="DQ243" i="14"/>
  <c r="DP243" i="14"/>
  <c r="DO243" i="14"/>
  <c r="DN243" i="14"/>
  <c r="DM243" i="14"/>
  <c r="DL243" i="14"/>
  <c r="DK243" i="14"/>
  <c r="DJ243" i="14"/>
  <c r="DI243" i="14"/>
  <c r="DH243" i="14"/>
  <c r="DG243" i="14"/>
  <c r="DF243" i="14"/>
  <c r="DE243" i="14"/>
  <c r="DD243" i="14"/>
  <c r="DC243" i="14"/>
  <c r="DB243" i="14"/>
  <c r="DA243" i="14"/>
  <c r="CZ243" i="14"/>
  <c r="CY243" i="14"/>
  <c r="CX243" i="14"/>
  <c r="CW243" i="14"/>
  <c r="CV243" i="14"/>
  <c r="CU243" i="14"/>
  <c r="CT243" i="14"/>
  <c r="CS243" i="14"/>
  <c r="CR243" i="14"/>
  <c r="CQ243" i="14"/>
  <c r="CP243" i="14"/>
  <c r="CO243" i="14"/>
  <c r="CN243" i="14"/>
  <c r="CM243" i="14"/>
  <c r="CL243" i="14"/>
  <c r="CK243" i="14"/>
  <c r="CJ243" i="14"/>
  <c r="CI243" i="14"/>
  <c r="CH243" i="14"/>
  <c r="CG243" i="14"/>
  <c r="CF243" i="14"/>
  <c r="CE243" i="14"/>
  <c r="CD243" i="14"/>
  <c r="CC243" i="14"/>
  <c r="CB243" i="14"/>
  <c r="CA243" i="14"/>
  <c r="BZ243" i="14"/>
  <c r="BY243" i="14"/>
  <c r="BX243" i="14"/>
  <c r="BW243" i="14"/>
  <c r="BV243" i="14"/>
  <c r="BU243" i="14"/>
  <c r="BT243" i="14"/>
  <c r="BS243" i="14"/>
  <c r="BR243" i="14"/>
  <c r="BQ243" i="14"/>
  <c r="BM243" i="14"/>
  <c r="BA243" i="14"/>
  <c r="AZ243" i="14"/>
  <c r="AY243" i="14"/>
  <c r="AX243" i="14"/>
  <c r="AW243" i="14"/>
  <c r="AV243" i="14"/>
  <c r="AU243" i="14"/>
  <c r="AT243" i="14"/>
  <c r="AS243" i="14"/>
  <c r="AR243" i="14"/>
  <c r="AQ243" i="14"/>
  <c r="AP243" i="14"/>
  <c r="AO243" i="14"/>
  <c r="AN243" i="14"/>
  <c r="AM243" i="14"/>
  <c r="AL243" i="14"/>
  <c r="AK243" i="14"/>
  <c r="AJ243" i="14"/>
  <c r="AI243" i="14"/>
  <c r="AH243" i="14"/>
  <c r="AG243" i="14"/>
  <c r="DZ242" i="14"/>
  <c r="DY242" i="14"/>
  <c r="DX242" i="14"/>
  <c r="DW242" i="14"/>
  <c r="DV242" i="14"/>
  <c r="DU242" i="14"/>
  <c r="DT242" i="14"/>
  <c r="DS242" i="14"/>
  <c r="DR242" i="14"/>
  <c r="DQ242" i="14"/>
  <c r="DP242" i="14"/>
  <c r="DO242" i="14"/>
  <c r="DN242" i="14"/>
  <c r="DM242" i="14"/>
  <c r="DL242" i="14"/>
  <c r="DK242" i="14"/>
  <c r="DJ242" i="14"/>
  <c r="DI242" i="14"/>
  <c r="DH242" i="14"/>
  <c r="DG242" i="14"/>
  <c r="DF242" i="14"/>
  <c r="DE242" i="14"/>
  <c r="DD242" i="14"/>
  <c r="DC242" i="14"/>
  <c r="DB242" i="14"/>
  <c r="DA242" i="14"/>
  <c r="CZ242" i="14"/>
  <c r="CY242" i="14"/>
  <c r="CX242" i="14"/>
  <c r="CW242" i="14"/>
  <c r="CV242" i="14"/>
  <c r="CU242" i="14"/>
  <c r="CT242" i="14"/>
  <c r="CS242" i="14"/>
  <c r="CR242" i="14"/>
  <c r="CQ242" i="14"/>
  <c r="CP242" i="14"/>
  <c r="CO242" i="14"/>
  <c r="CN242" i="14"/>
  <c r="CM242" i="14"/>
  <c r="CL242" i="14"/>
  <c r="CK242" i="14"/>
  <c r="CJ242" i="14"/>
  <c r="CI242" i="14"/>
  <c r="CH242" i="14"/>
  <c r="CG242" i="14"/>
  <c r="CF242" i="14"/>
  <c r="CE242" i="14"/>
  <c r="CD242" i="14"/>
  <c r="CC242" i="14"/>
  <c r="CB242" i="14"/>
  <c r="CA242" i="14"/>
  <c r="BZ242" i="14"/>
  <c r="BY242" i="14"/>
  <c r="BX242" i="14"/>
  <c r="BW242" i="14"/>
  <c r="BV242" i="14"/>
  <c r="BU242" i="14"/>
  <c r="BT242" i="14"/>
  <c r="BS242" i="14"/>
  <c r="BR242" i="14"/>
  <c r="BQ242" i="14"/>
  <c r="BM242" i="14"/>
  <c r="AZ242" i="14"/>
  <c r="AY242" i="14"/>
  <c r="AX242" i="14"/>
  <c r="AW242" i="14"/>
  <c r="AV242" i="14"/>
  <c r="AU242" i="14"/>
  <c r="AT242" i="14"/>
  <c r="AS242" i="14"/>
  <c r="AR242" i="14"/>
  <c r="AQ242" i="14"/>
  <c r="AP242" i="14"/>
  <c r="AO242" i="14"/>
  <c r="AN242" i="14"/>
  <c r="AM242" i="14"/>
  <c r="AL242" i="14"/>
  <c r="AK242" i="14"/>
  <c r="AJ242" i="14"/>
  <c r="AI242" i="14"/>
  <c r="AH242" i="14"/>
  <c r="AG242" i="14"/>
  <c r="AF242" i="14"/>
  <c r="DZ241" i="14"/>
  <c r="DY241" i="14"/>
  <c r="DX241" i="14"/>
  <c r="DW241" i="14"/>
  <c r="DV241" i="14"/>
  <c r="DU241" i="14"/>
  <c r="DT241" i="14"/>
  <c r="DS241" i="14"/>
  <c r="DR241" i="14"/>
  <c r="DQ241" i="14"/>
  <c r="DP241" i="14"/>
  <c r="DO241" i="14"/>
  <c r="DN241" i="14"/>
  <c r="DM241" i="14"/>
  <c r="DL241" i="14"/>
  <c r="DK241" i="14"/>
  <c r="DJ241" i="14"/>
  <c r="DI241" i="14"/>
  <c r="DH241" i="14"/>
  <c r="DG241" i="14"/>
  <c r="DF241" i="14"/>
  <c r="DE241" i="14"/>
  <c r="DD241" i="14"/>
  <c r="DC241" i="14"/>
  <c r="DB241" i="14"/>
  <c r="DA241" i="14"/>
  <c r="CZ241" i="14"/>
  <c r="CY241" i="14"/>
  <c r="CX241" i="14"/>
  <c r="CW241" i="14"/>
  <c r="CV241" i="14"/>
  <c r="CU241" i="14"/>
  <c r="CT241" i="14"/>
  <c r="CS241" i="14"/>
  <c r="CR241" i="14"/>
  <c r="CQ241" i="14"/>
  <c r="CP241" i="14"/>
  <c r="CO241" i="14"/>
  <c r="CN241" i="14"/>
  <c r="CM241" i="14"/>
  <c r="CL241" i="14"/>
  <c r="CK241" i="14"/>
  <c r="CJ241" i="14"/>
  <c r="CI241" i="14"/>
  <c r="CH241" i="14"/>
  <c r="CG241" i="14"/>
  <c r="CF241" i="14"/>
  <c r="CE241" i="14"/>
  <c r="CD241" i="14"/>
  <c r="CC241" i="14"/>
  <c r="CB241" i="14"/>
  <c r="CA241" i="14"/>
  <c r="BZ241" i="14"/>
  <c r="BY241" i="14"/>
  <c r="BX241" i="14"/>
  <c r="BW241" i="14"/>
  <c r="BV241" i="14"/>
  <c r="BU241" i="14"/>
  <c r="BT241" i="14"/>
  <c r="BS241" i="14"/>
  <c r="BR241" i="14"/>
  <c r="BQ241" i="14"/>
  <c r="BM241" i="14"/>
  <c r="AY241" i="14"/>
  <c r="AX241" i="14"/>
  <c r="AW241" i="14"/>
  <c r="AV241" i="14"/>
  <c r="AU241" i="14"/>
  <c r="AT241" i="14"/>
  <c r="AS241" i="14"/>
  <c r="AR241" i="14"/>
  <c r="AQ241" i="14"/>
  <c r="AP241" i="14"/>
  <c r="AO241" i="14"/>
  <c r="AN241" i="14"/>
  <c r="AM241" i="14"/>
  <c r="AL241" i="14"/>
  <c r="AK241" i="14"/>
  <c r="AJ241" i="14"/>
  <c r="AI241" i="14"/>
  <c r="AH241" i="14"/>
  <c r="AG241" i="14"/>
  <c r="AF241" i="14"/>
  <c r="AE241" i="14"/>
  <c r="DZ240" i="14"/>
  <c r="DY240" i="14"/>
  <c r="DX240" i="14"/>
  <c r="DW240" i="14"/>
  <c r="DV240" i="14"/>
  <c r="DU240" i="14"/>
  <c r="DT240" i="14"/>
  <c r="DS240" i="14"/>
  <c r="DR240" i="14"/>
  <c r="DQ240" i="14"/>
  <c r="DP240" i="14"/>
  <c r="DO240" i="14"/>
  <c r="DN240" i="14"/>
  <c r="DM240" i="14"/>
  <c r="DL240" i="14"/>
  <c r="DK240" i="14"/>
  <c r="DJ240" i="14"/>
  <c r="DI240" i="14"/>
  <c r="DH240" i="14"/>
  <c r="DG240" i="14"/>
  <c r="DF240" i="14"/>
  <c r="DE240" i="14"/>
  <c r="DD240" i="14"/>
  <c r="DC240" i="14"/>
  <c r="DB240" i="14"/>
  <c r="DA240" i="14"/>
  <c r="CZ240" i="14"/>
  <c r="CY240" i="14"/>
  <c r="CX240" i="14"/>
  <c r="CW240" i="14"/>
  <c r="CV240" i="14"/>
  <c r="CU240" i="14"/>
  <c r="CT240" i="14"/>
  <c r="CS240" i="14"/>
  <c r="CR240" i="14"/>
  <c r="CQ240" i="14"/>
  <c r="CP240" i="14"/>
  <c r="CO240" i="14"/>
  <c r="CN240" i="14"/>
  <c r="CM240" i="14"/>
  <c r="CL240" i="14"/>
  <c r="CK240" i="14"/>
  <c r="CJ240" i="14"/>
  <c r="CI240" i="14"/>
  <c r="CH240" i="14"/>
  <c r="CG240" i="14"/>
  <c r="CF240" i="14"/>
  <c r="CE240" i="14"/>
  <c r="CD240" i="14"/>
  <c r="CC240" i="14"/>
  <c r="CB240" i="14"/>
  <c r="CA240" i="14"/>
  <c r="BZ240" i="14"/>
  <c r="BY240" i="14"/>
  <c r="BX240" i="14"/>
  <c r="BW240" i="14"/>
  <c r="BV240" i="14"/>
  <c r="BU240" i="14"/>
  <c r="BT240" i="14"/>
  <c r="BS240" i="14"/>
  <c r="BR240" i="14"/>
  <c r="BQ240" i="14"/>
  <c r="BM240" i="14"/>
  <c r="AX240" i="14"/>
  <c r="AW240" i="14"/>
  <c r="AV240" i="14"/>
  <c r="AU240" i="14"/>
  <c r="AT240" i="14"/>
  <c r="AS240" i="14"/>
  <c r="AR240" i="14"/>
  <c r="AQ240" i="14"/>
  <c r="AP240" i="14"/>
  <c r="AO240" i="14"/>
  <c r="AN240" i="14"/>
  <c r="AM240" i="14"/>
  <c r="AL240" i="14"/>
  <c r="AK240" i="14"/>
  <c r="AJ240" i="14"/>
  <c r="AI240" i="14"/>
  <c r="AH240" i="14"/>
  <c r="AG240" i="14"/>
  <c r="AF240" i="14"/>
  <c r="AE240" i="14"/>
  <c r="AD240" i="14"/>
  <c r="DZ239" i="14"/>
  <c r="DY239" i="14"/>
  <c r="DX239" i="14"/>
  <c r="DW239" i="14"/>
  <c r="DV239" i="14"/>
  <c r="DU239" i="14"/>
  <c r="DT239" i="14"/>
  <c r="DS239" i="14"/>
  <c r="DR239" i="14"/>
  <c r="DQ239" i="14"/>
  <c r="DP239" i="14"/>
  <c r="DO239" i="14"/>
  <c r="DN239" i="14"/>
  <c r="DM239" i="14"/>
  <c r="DL239" i="14"/>
  <c r="DK239" i="14"/>
  <c r="DJ239" i="14"/>
  <c r="DI239" i="14"/>
  <c r="DH239" i="14"/>
  <c r="DG239" i="14"/>
  <c r="DF239" i="14"/>
  <c r="DE239" i="14"/>
  <c r="DD239" i="14"/>
  <c r="DC239" i="14"/>
  <c r="DB239" i="14"/>
  <c r="DA239" i="14"/>
  <c r="CZ239" i="14"/>
  <c r="CY239" i="14"/>
  <c r="CX239" i="14"/>
  <c r="CW239" i="14"/>
  <c r="CV239" i="14"/>
  <c r="CU239" i="14"/>
  <c r="CT239" i="14"/>
  <c r="CS239" i="14"/>
  <c r="CR239" i="14"/>
  <c r="CQ239" i="14"/>
  <c r="CP239" i="14"/>
  <c r="CO239" i="14"/>
  <c r="CN239" i="14"/>
  <c r="CM239" i="14"/>
  <c r="CL239" i="14"/>
  <c r="CK239" i="14"/>
  <c r="CJ239" i="14"/>
  <c r="CI239" i="14"/>
  <c r="CH239" i="14"/>
  <c r="CG239" i="14"/>
  <c r="CF239" i="14"/>
  <c r="CE239" i="14"/>
  <c r="CD239" i="14"/>
  <c r="CC239" i="14"/>
  <c r="CB239" i="14"/>
  <c r="CA239" i="14"/>
  <c r="BZ239" i="14"/>
  <c r="BY239" i="14"/>
  <c r="BX239" i="14"/>
  <c r="BW239" i="14"/>
  <c r="BV239" i="14"/>
  <c r="BU239" i="14"/>
  <c r="BT239" i="14"/>
  <c r="BS239" i="14"/>
  <c r="BR239" i="14"/>
  <c r="BQ239" i="14"/>
  <c r="BM239" i="14"/>
  <c r="AW239" i="14"/>
  <c r="AV239" i="14"/>
  <c r="AU239" i="14"/>
  <c r="AT239" i="14"/>
  <c r="AS239" i="14"/>
  <c r="AR239" i="14"/>
  <c r="AQ239" i="14"/>
  <c r="AP239" i="14"/>
  <c r="AO239" i="14"/>
  <c r="AN239" i="14"/>
  <c r="AM239" i="14"/>
  <c r="AL239" i="14"/>
  <c r="AK239" i="14"/>
  <c r="AJ239" i="14"/>
  <c r="AI239" i="14"/>
  <c r="AH239" i="14"/>
  <c r="AG239" i="14"/>
  <c r="AF239" i="14"/>
  <c r="AE239" i="14"/>
  <c r="AD239" i="14"/>
  <c r="AC239" i="14"/>
  <c r="DZ238" i="14"/>
  <c r="DY238" i="14"/>
  <c r="DX238" i="14"/>
  <c r="DW238" i="14"/>
  <c r="DV238" i="14"/>
  <c r="DU238" i="14"/>
  <c r="DT238" i="14"/>
  <c r="DS238" i="14"/>
  <c r="DR238" i="14"/>
  <c r="DQ238" i="14"/>
  <c r="DP238" i="14"/>
  <c r="DO238" i="14"/>
  <c r="DN238" i="14"/>
  <c r="DM238" i="14"/>
  <c r="DL238" i="14"/>
  <c r="DK238" i="14"/>
  <c r="DJ238" i="14"/>
  <c r="DI238" i="14"/>
  <c r="DH238" i="14"/>
  <c r="DG238" i="14"/>
  <c r="DF238" i="14"/>
  <c r="DE238" i="14"/>
  <c r="DD238" i="14"/>
  <c r="DC238" i="14"/>
  <c r="DB238" i="14"/>
  <c r="DA238" i="14"/>
  <c r="CZ238" i="14"/>
  <c r="CY238" i="14"/>
  <c r="CX238" i="14"/>
  <c r="CW238" i="14"/>
  <c r="CV238" i="14"/>
  <c r="CU238" i="14"/>
  <c r="CT238" i="14"/>
  <c r="CS238" i="14"/>
  <c r="CR238" i="14"/>
  <c r="CQ238" i="14"/>
  <c r="CP238" i="14"/>
  <c r="CO238" i="14"/>
  <c r="CN238" i="14"/>
  <c r="CM238" i="14"/>
  <c r="CL238" i="14"/>
  <c r="CK238" i="14"/>
  <c r="CJ238" i="14"/>
  <c r="CI238" i="14"/>
  <c r="CH238" i="14"/>
  <c r="CG238" i="14"/>
  <c r="CF238" i="14"/>
  <c r="CE238" i="14"/>
  <c r="CD238" i="14"/>
  <c r="CC238" i="14"/>
  <c r="CB238" i="14"/>
  <c r="CA238" i="14"/>
  <c r="BZ238" i="14"/>
  <c r="BY238" i="14"/>
  <c r="BX238" i="14"/>
  <c r="BW238" i="14"/>
  <c r="BV238" i="14"/>
  <c r="BU238" i="14"/>
  <c r="BT238" i="14"/>
  <c r="BS238" i="14"/>
  <c r="BR238" i="14"/>
  <c r="BQ238" i="14"/>
  <c r="BM238" i="14"/>
  <c r="AV238" i="14"/>
  <c r="AU238" i="14"/>
  <c r="AT238" i="14"/>
  <c r="AS238" i="14"/>
  <c r="AR238" i="14"/>
  <c r="AQ238" i="14"/>
  <c r="AP238" i="14"/>
  <c r="AO238" i="14"/>
  <c r="AN238" i="14"/>
  <c r="AM238" i="14"/>
  <c r="AL238" i="14"/>
  <c r="AK238" i="14"/>
  <c r="AJ238" i="14"/>
  <c r="AI238" i="14"/>
  <c r="AH238" i="14"/>
  <c r="AG238" i="14"/>
  <c r="AF238" i="14"/>
  <c r="AE238" i="14"/>
  <c r="AD238" i="14"/>
  <c r="AC238" i="14"/>
  <c r="AB238" i="14"/>
  <c r="DZ237" i="14"/>
  <c r="DY237" i="14"/>
  <c r="DX237" i="14"/>
  <c r="DW237" i="14"/>
  <c r="DV237" i="14"/>
  <c r="DU237" i="14"/>
  <c r="DT237" i="14"/>
  <c r="DS237" i="14"/>
  <c r="DR237" i="14"/>
  <c r="DQ237" i="14"/>
  <c r="DP237" i="14"/>
  <c r="DO237" i="14"/>
  <c r="DN237" i="14"/>
  <c r="DM237" i="14"/>
  <c r="DL237" i="14"/>
  <c r="DK237" i="14"/>
  <c r="DJ237" i="14"/>
  <c r="DI237" i="14"/>
  <c r="DH237" i="14"/>
  <c r="DG237" i="14"/>
  <c r="DF237" i="14"/>
  <c r="DE237" i="14"/>
  <c r="DD237" i="14"/>
  <c r="DC237" i="14"/>
  <c r="DB237" i="14"/>
  <c r="DA237" i="14"/>
  <c r="CZ237" i="14"/>
  <c r="CY237" i="14"/>
  <c r="CX237" i="14"/>
  <c r="CW237" i="14"/>
  <c r="CV237" i="14"/>
  <c r="CU237" i="14"/>
  <c r="CT237" i="14"/>
  <c r="CS237" i="14"/>
  <c r="CR237" i="14"/>
  <c r="CQ237" i="14"/>
  <c r="CP237" i="14"/>
  <c r="CO237" i="14"/>
  <c r="CN237" i="14"/>
  <c r="CM237" i="14"/>
  <c r="CL237" i="14"/>
  <c r="CK237" i="14"/>
  <c r="CJ237" i="14"/>
  <c r="CI237" i="14"/>
  <c r="CH237" i="14"/>
  <c r="CG237" i="14"/>
  <c r="CF237" i="14"/>
  <c r="CE237" i="14"/>
  <c r="CD237" i="14"/>
  <c r="CC237" i="14"/>
  <c r="CB237" i="14"/>
  <c r="CA237" i="14"/>
  <c r="BZ237" i="14"/>
  <c r="BY237" i="14"/>
  <c r="BX237" i="14"/>
  <c r="BW237" i="14"/>
  <c r="BV237" i="14"/>
  <c r="BU237" i="14"/>
  <c r="BT237" i="14"/>
  <c r="BS237" i="14"/>
  <c r="BR237" i="14"/>
  <c r="BQ237" i="14"/>
  <c r="BM237" i="14"/>
  <c r="AU237" i="14"/>
  <c r="AT237" i="14"/>
  <c r="AS237" i="14"/>
  <c r="AR237" i="14"/>
  <c r="AQ237" i="14"/>
  <c r="AP237" i="14"/>
  <c r="AO237" i="14"/>
  <c r="AN237" i="14"/>
  <c r="AM237" i="14"/>
  <c r="AL237" i="14"/>
  <c r="AK237" i="14"/>
  <c r="AJ237" i="14"/>
  <c r="AI237" i="14"/>
  <c r="AH237" i="14"/>
  <c r="AG237" i="14"/>
  <c r="AF237" i="14"/>
  <c r="AE237" i="14"/>
  <c r="AD237" i="14"/>
  <c r="AC237" i="14"/>
  <c r="AB237" i="14"/>
  <c r="AA237" i="14"/>
  <c r="DZ236" i="14"/>
  <c r="DY236" i="14"/>
  <c r="DX236" i="14"/>
  <c r="DW236" i="14"/>
  <c r="DV236" i="14"/>
  <c r="DU236" i="14"/>
  <c r="DT236" i="14"/>
  <c r="DS236" i="14"/>
  <c r="DR236" i="14"/>
  <c r="DQ236" i="14"/>
  <c r="DP236" i="14"/>
  <c r="DO236" i="14"/>
  <c r="DN236" i="14"/>
  <c r="DM236" i="14"/>
  <c r="DL236" i="14"/>
  <c r="DK236" i="14"/>
  <c r="DJ236" i="14"/>
  <c r="DI236" i="14"/>
  <c r="DH236" i="14"/>
  <c r="DG236" i="14"/>
  <c r="DF236" i="14"/>
  <c r="DE236" i="14"/>
  <c r="DD236" i="14"/>
  <c r="DC236" i="14"/>
  <c r="DB236" i="14"/>
  <c r="DA236" i="14"/>
  <c r="CZ236" i="14"/>
  <c r="CY236" i="14"/>
  <c r="CX236" i="14"/>
  <c r="CW236" i="14"/>
  <c r="CV236" i="14"/>
  <c r="CU236" i="14"/>
  <c r="CT236" i="14"/>
  <c r="CS236" i="14"/>
  <c r="CR236" i="14"/>
  <c r="CQ236" i="14"/>
  <c r="CP236" i="14"/>
  <c r="CO236" i="14"/>
  <c r="CN236" i="14"/>
  <c r="CM236" i="14"/>
  <c r="CL236" i="14"/>
  <c r="CK236" i="14"/>
  <c r="CJ236" i="14"/>
  <c r="CI236" i="14"/>
  <c r="CH236" i="14"/>
  <c r="CG236" i="14"/>
  <c r="CF236" i="14"/>
  <c r="CE236" i="14"/>
  <c r="CD236" i="14"/>
  <c r="CC236" i="14"/>
  <c r="CB236" i="14"/>
  <c r="CA236" i="14"/>
  <c r="BZ236" i="14"/>
  <c r="BY236" i="14"/>
  <c r="BX236" i="14"/>
  <c r="BW236" i="14"/>
  <c r="BV236" i="14"/>
  <c r="BU236" i="14"/>
  <c r="BT236" i="14"/>
  <c r="BS236" i="14"/>
  <c r="BR236" i="14"/>
  <c r="BQ236" i="14"/>
  <c r="BM236" i="14"/>
  <c r="AT236" i="14"/>
  <c r="AS236" i="14"/>
  <c r="AR236" i="14"/>
  <c r="AQ236" i="14"/>
  <c r="AP236" i="14"/>
  <c r="AO236" i="14"/>
  <c r="AN236" i="14"/>
  <c r="AM236" i="14"/>
  <c r="AL236" i="14"/>
  <c r="AK236" i="14"/>
  <c r="AJ236" i="14"/>
  <c r="AI236" i="14"/>
  <c r="AH236" i="14"/>
  <c r="AG236" i="14"/>
  <c r="AF236" i="14"/>
  <c r="AE236" i="14"/>
  <c r="AD236" i="14"/>
  <c r="AC236" i="14"/>
  <c r="AB236" i="14"/>
  <c r="AA236" i="14"/>
  <c r="Z236" i="14"/>
  <c r="DZ235" i="14"/>
  <c r="DY235" i="14"/>
  <c r="DX235" i="14"/>
  <c r="DW235" i="14"/>
  <c r="DV235" i="14"/>
  <c r="DU235" i="14"/>
  <c r="DT235" i="14"/>
  <c r="DS235" i="14"/>
  <c r="DR235" i="14"/>
  <c r="DQ235" i="14"/>
  <c r="DP235" i="14"/>
  <c r="DO235" i="14"/>
  <c r="DN235" i="14"/>
  <c r="DM235" i="14"/>
  <c r="DL235" i="14"/>
  <c r="DK235" i="14"/>
  <c r="DJ235" i="14"/>
  <c r="DI235" i="14"/>
  <c r="DH235" i="14"/>
  <c r="DG235" i="14"/>
  <c r="DF235" i="14"/>
  <c r="DE235" i="14"/>
  <c r="DD235" i="14"/>
  <c r="DC235" i="14"/>
  <c r="DB235" i="14"/>
  <c r="DA235" i="14"/>
  <c r="CZ235" i="14"/>
  <c r="CY235" i="14"/>
  <c r="CX235" i="14"/>
  <c r="CW235" i="14"/>
  <c r="CV235" i="14"/>
  <c r="CU235" i="14"/>
  <c r="CT235" i="14"/>
  <c r="CS235" i="14"/>
  <c r="CR235" i="14"/>
  <c r="CQ235" i="14"/>
  <c r="CP235" i="14"/>
  <c r="CO235" i="14"/>
  <c r="CN235" i="14"/>
  <c r="CM235" i="14"/>
  <c r="CL235" i="14"/>
  <c r="CK235" i="14"/>
  <c r="CJ235" i="14"/>
  <c r="CI235" i="14"/>
  <c r="CH235" i="14"/>
  <c r="CG235" i="14"/>
  <c r="CF235" i="14"/>
  <c r="CE235" i="14"/>
  <c r="CD235" i="14"/>
  <c r="CC235" i="14"/>
  <c r="CB235" i="14"/>
  <c r="CA235" i="14"/>
  <c r="BZ235" i="14"/>
  <c r="BY235" i="14"/>
  <c r="BX235" i="14"/>
  <c r="BW235" i="14"/>
  <c r="BV235" i="14"/>
  <c r="BU235" i="14"/>
  <c r="BT235" i="14"/>
  <c r="BS235" i="14"/>
  <c r="BR235" i="14"/>
  <c r="BQ235" i="14"/>
  <c r="BM235" i="14"/>
  <c r="AS235" i="14"/>
  <c r="AR235" i="14"/>
  <c r="AQ235" i="14"/>
  <c r="AP235" i="14"/>
  <c r="AO235" i="14"/>
  <c r="AN235" i="14"/>
  <c r="AM235" i="14"/>
  <c r="AL235" i="14"/>
  <c r="AK235" i="14"/>
  <c r="AJ235" i="14"/>
  <c r="AI235" i="14"/>
  <c r="AH235" i="14"/>
  <c r="AG235" i="14"/>
  <c r="AF235" i="14"/>
  <c r="AE235" i="14"/>
  <c r="AD235" i="14"/>
  <c r="AC235" i="14"/>
  <c r="AB235" i="14"/>
  <c r="AA235" i="14"/>
  <c r="Z235" i="14"/>
  <c r="Y235" i="14"/>
  <c r="DZ234" i="14"/>
  <c r="DY234" i="14"/>
  <c r="DX234" i="14"/>
  <c r="DW234" i="14"/>
  <c r="DV234" i="14"/>
  <c r="DU234" i="14"/>
  <c r="DT234" i="14"/>
  <c r="DS234" i="14"/>
  <c r="DR234" i="14"/>
  <c r="DQ234" i="14"/>
  <c r="DP234" i="14"/>
  <c r="DO234" i="14"/>
  <c r="DN234" i="14"/>
  <c r="DM234" i="14"/>
  <c r="DL234" i="14"/>
  <c r="DK234" i="14"/>
  <c r="DJ234" i="14"/>
  <c r="DI234" i="14"/>
  <c r="DH234" i="14"/>
  <c r="DG234" i="14"/>
  <c r="DF234" i="14"/>
  <c r="DE234" i="14"/>
  <c r="DD234" i="14"/>
  <c r="DC234" i="14"/>
  <c r="DB234" i="14"/>
  <c r="DA234" i="14"/>
  <c r="CZ234" i="14"/>
  <c r="CY234" i="14"/>
  <c r="CX234" i="14"/>
  <c r="CW234" i="14"/>
  <c r="CV234" i="14"/>
  <c r="CU234" i="14"/>
  <c r="CT234" i="14"/>
  <c r="CS234" i="14"/>
  <c r="CR234" i="14"/>
  <c r="CQ234" i="14"/>
  <c r="CP234" i="14"/>
  <c r="CO234" i="14"/>
  <c r="CN234" i="14"/>
  <c r="CM234" i="14"/>
  <c r="CL234" i="14"/>
  <c r="CK234" i="14"/>
  <c r="CJ234" i="14"/>
  <c r="CI234" i="14"/>
  <c r="CH234" i="14"/>
  <c r="CG234" i="14"/>
  <c r="CF234" i="14"/>
  <c r="CE234" i="14"/>
  <c r="CD234" i="14"/>
  <c r="CC234" i="14"/>
  <c r="CB234" i="14"/>
  <c r="CA234" i="14"/>
  <c r="BZ234" i="14"/>
  <c r="BY234" i="14"/>
  <c r="BX234" i="14"/>
  <c r="BW234" i="14"/>
  <c r="BV234" i="14"/>
  <c r="BU234" i="14"/>
  <c r="BT234" i="14"/>
  <c r="BS234" i="14"/>
  <c r="BR234" i="14"/>
  <c r="BQ234" i="14"/>
  <c r="BM234" i="14"/>
  <c r="AR234" i="14"/>
  <c r="AQ234" i="14"/>
  <c r="AP234" i="14"/>
  <c r="AO234" i="14"/>
  <c r="AN234" i="14"/>
  <c r="AM234" i="14"/>
  <c r="AL234" i="14"/>
  <c r="AK234" i="14"/>
  <c r="AJ234" i="14"/>
  <c r="AI234" i="14"/>
  <c r="AH234" i="14"/>
  <c r="AG234" i="14"/>
  <c r="AF234" i="14"/>
  <c r="AE234" i="14"/>
  <c r="AD234" i="14"/>
  <c r="AC234" i="14"/>
  <c r="AB234" i="14"/>
  <c r="AA234" i="14"/>
  <c r="Z234" i="14"/>
  <c r="Y234" i="14"/>
  <c r="X234" i="14"/>
  <c r="DZ233" i="14"/>
  <c r="DY233" i="14"/>
  <c r="DX233" i="14"/>
  <c r="DW233" i="14"/>
  <c r="DV233" i="14"/>
  <c r="DU233" i="14"/>
  <c r="DT233" i="14"/>
  <c r="DS233" i="14"/>
  <c r="DR233" i="14"/>
  <c r="DQ233" i="14"/>
  <c r="DP233" i="14"/>
  <c r="DO233" i="14"/>
  <c r="DN233" i="14"/>
  <c r="DM233" i="14"/>
  <c r="DL233" i="14"/>
  <c r="DK233" i="14"/>
  <c r="DJ233" i="14"/>
  <c r="DI233" i="14"/>
  <c r="DH233" i="14"/>
  <c r="DG233" i="14"/>
  <c r="DF233" i="14"/>
  <c r="DE233" i="14"/>
  <c r="DD233" i="14"/>
  <c r="DC233" i="14"/>
  <c r="DB233" i="14"/>
  <c r="DA233" i="14"/>
  <c r="CZ233" i="14"/>
  <c r="CY233" i="14"/>
  <c r="CX233" i="14"/>
  <c r="CW233" i="14"/>
  <c r="CV233" i="14"/>
  <c r="CU233" i="14"/>
  <c r="CT233" i="14"/>
  <c r="CS233" i="14"/>
  <c r="CR233" i="14"/>
  <c r="CQ233" i="14"/>
  <c r="CP233" i="14"/>
  <c r="CO233" i="14"/>
  <c r="CN233" i="14"/>
  <c r="CM233" i="14"/>
  <c r="CL233" i="14"/>
  <c r="CK233" i="14"/>
  <c r="CJ233" i="14"/>
  <c r="CI233" i="14"/>
  <c r="CH233" i="14"/>
  <c r="CG233" i="14"/>
  <c r="CF233" i="14"/>
  <c r="CE233" i="14"/>
  <c r="CD233" i="14"/>
  <c r="CC233" i="14"/>
  <c r="CB233" i="14"/>
  <c r="CA233" i="14"/>
  <c r="BZ233" i="14"/>
  <c r="BY233" i="14"/>
  <c r="BX233" i="14"/>
  <c r="BW233" i="14"/>
  <c r="BV233" i="14"/>
  <c r="BU233" i="14"/>
  <c r="BT233" i="14"/>
  <c r="BS233" i="14"/>
  <c r="BR233" i="14"/>
  <c r="BQ233" i="14"/>
  <c r="BM233" i="14"/>
  <c r="AQ233" i="14"/>
  <c r="AP233" i="14"/>
  <c r="AO233" i="14"/>
  <c r="AN233" i="14"/>
  <c r="AM233" i="14"/>
  <c r="AL233" i="14"/>
  <c r="AK233" i="14"/>
  <c r="AJ233" i="14"/>
  <c r="AI233" i="14"/>
  <c r="AH233" i="14"/>
  <c r="AG233" i="14"/>
  <c r="AF233" i="14"/>
  <c r="AE233" i="14"/>
  <c r="AD233" i="14"/>
  <c r="AC233" i="14"/>
  <c r="AB233" i="14"/>
  <c r="AA233" i="14"/>
  <c r="Z233" i="14"/>
  <c r="Y233" i="14"/>
  <c r="X233" i="14"/>
  <c r="W233" i="14"/>
  <c r="DZ232" i="14"/>
  <c r="DY232" i="14"/>
  <c r="DX232" i="14"/>
  <c r="DW232" i="14"/>
  <c r="DV232" i="14"/>
  <c r="DU232" i="14"/>
  <c r="DT232" i="14"/>
  <c r="DS232" i="14"/>
  <c r="DR232" i="14"/>
  <c r="DQ232" i="14"/>
  <c r="DP232" i="14"/>
  <c r="DO232" i="14"/>
  <c r="DN232" i="14"/>
  <c r="DM232" i="14"/>
  <c r="DL232" i="14"/>
  <c r="DK232" i="14"/>
  <c r="DJ232" i="14"/>
  <c r="DI232" i="14"/>
  <c r="DH232" i="14"/>
  <c r="DG232" i="14"/>
  <c r="DF232" i="14"/>
  <c r="DE232" i="14"/>
  <c r="DD232" i="14"/>
  <c r="DC232" i="14"/>
  <c r="DB232" i="14"/>
  <c r="DA232" i="14"/>
  <c r="CZ232" i="14"/>
  <c r="CY232" i="14"/>
  <c r="CX232" i="14"/>
  <c r="CW232" i="14"/>
  <c r="CV232" i="14"/>
  <c r="CU232" i="14"/>
  <c r="CT232" i="14"/>
  <c r="CS232" i="14"/>
  <c r="CR232" i="14"/>
  <c r="CQ232" i="14"/>
  <c r="CP232" i="14"/>
  <c r="CO232" i="14"/>
  <c r="CN232" i="14"/>
  <c r="CM232" i="14"/>
  <c r="CL232" i="14"/>
  <c r="CK232" i="14"/>
  <c r="CJ232" i="14"/>
  <c r="CI232" i="14"/>
  <c r="CH232" i="14"/>
  <c r="CG232" i="14"/>
  <c r="CF232" i="14"/>
  <c r="CE232" i="14"/>
  <c r="CD232" i="14"/>
  <c r="CC232" i="14"/>
  <c r="CB232" i="14"/>
  <c r="CA232" i="14"/>
  <c r="BZ232" i="14"/>
  <c r="BY232" i="14"/>
  <c r="BX232" i="14"/>
  <c r="BW232" i="14"/>
  <c r="BV232" i="14"/>
  <c r="BU232" i="14"/>
  <c r="BT232" i="14"/>
  <c r="BS232" i="14"/>
  <c r="BR232" i="14"/>
  <c r="BQ232" i="14"/>
  <c r="BM232" i="14"/>
  <c r="AP232" i="14"/>
  <c r="AO232" i="14"/>
  <c r="AN232" i="14"/>
  <c r="AM232" i="14"/>
  <c r="AL232" i="14"/>
  <c r="AK232" i="14"/>
  <c r="AJ232" i="14"/>
  <c r="AI232" i="14"/>
  <c r="AH232" i="14"/>
  <c r="AG232" i="14"/>
  <c r="AF232" i="14"/>
  <c r="AE232" i="14"/>
  <c r="AD232" i="14"/>
  <c r="AC232" i="14"/>
  <c r="AB232" i="14"/>
  <c r="AA232" i="14"/>
  <c r="Z232" i="14"/>
  <c r="Y232" i="14"/>
  <c r="X232" i="14"/>
  <c r="W232" i="14"/>
  <c r="V232" i="14"/>
  <c r="DZ231" i="14"/>
  <c r="DY231" i="14"/>
  <c r="DX231" i="14"/>
  <c r="DW231" i="14"/>
  <c r="DV231" i="14"/>
  <c r="DU231" i="14"/>
  <c r="DT231" i="14"/>
  <c r="DS231" i="14"/>
  <c r="DR231" i="14"/>
  <c r="DQ231" i="14"/>
  <c r="DP231" i="14"/>
  <c r="DO231" i="14"/>
  <c r="DN231" i="14"/>
  <c r="DM231" i="14"/>
  <c r="DL231" i="14"/>
  <c r="DK231" i="14"/>
  <c r="DJ231" i="14"/>
  <c r="DI231" i="14"/>
  <c r="DH231" i="14"/>
  <c r="DG231" i="14"/>
  <c r="DF231" i="14"/>
  <c r="DE231" i="14"/>
  <c r="DD231" i="14"/>
  <c r="DC231" i="14"/>
  <c r="DB231" i="14"/>
  <c r="DA231" i="14"/>
  <c r="CZ231" i="14"/>
  <c r="CY231" i="14"/>
  <c r="CX231" i="14"/>
  <c r="CW231" i="14"/>
  <c r="CV231" i="14"/>
  <c r="CU231" i="14"/>
  <c r="CT231" i="14"/>
  <c r="CS231" i="14"/>
  <c r="CR231" i="14"/>
  <c r="CQ231" i="14"/>
  <c r="CP231" i="14"/>
  <c r="CO231" i="14"/>
  <c r="CN231" i="14"/>
  <c r="CM231" i="14"/>
  <c r="CL231" i="14"/>
  <c r="CK231" i="14"/>
  <c r="CJ231" i="14"/>
  <c r="CI231" i="14"/>
  <c r="CH231" i="14"/>
  <c r="CG231" i="14"/>
  <c r="CF231" i="14"/>
  <c r="CE231" i="14"/>
  <c r="CD231" i="14"/>
  <c r="CC231" i="14"/>
  <c r="CB231" i="14"/>
  <c r="CA231" i="14"/>
  <c r="BZ231" i="14"/>
  <c r="BY231" i="14"/>
  <c r="BX231" i="14"/>
  <c r="BW231" i="14"/>
  <c r="BV231" i="14"/>
  <c r="BU231" i="14"/>
  <c r="BT231" i="14"/>
  <c r="BS231" i="14"/>
  <c r="BR231" i="14"/>
  <c r="BQ231" i="14"/>
  <c r="BM231" i="14"/>
  <c r="AO231" i="14"/>
  <c r="AN231" i="14"/>
  <c r="AM231" i="14"/>
  <c r="AL231" i="14"/>
  <c r="AK231" i="14"/>
  <c r="AJ231" i="14"/>
  <c r="AI231" i="14"/>
  <c r="AH231" i="14"/>
  <c r="AG231" i="14"/>
  <c r="AF231" i="14"/>
  <c r="AE231" i="14"/>
  <c r="AD231" i="14"/>
  <c r="AC231" i="14"/>
  <c r="AB231" i="14"/>
  <c r="AA231" i="14"/>
  <c r="Z231" i="14"/>
  <c r="Y231" i="14"/>
  <c r="X231" i="14"/>
  <c r="W231" i="14"/>
  <c r="V231" i="14"/>
  <c r="U231" i="14"/>
  <c r="DZ230" i="14"/>
  <c r="DY230" i="14"/>
  <c r="DX230" i="14"/>
  <c r="DW230" i="14"/>
  <c r="DV230" i="14"/>
  <c r="DU230" i="14"/>
  <c r="DT230" i="14"/>
  <c r="DS230" i="14"/>
  <c r="DR230" i="14"/>
  <c r="DQ230" i="14"/>
  <c r="DP230" i="14"/>
  <c r="DO230" i="14"/>
  <c r="DN230" i="14"/>
  <c r="DM230" i="14"/>
  <c r="DL230" i="14"/>
  <c r="DK230" i="14"/>
  <c r="DJ230" i="14"/>
  <c r="DI230" i="14"/>
  <c r="DH230" i="14"/>
  <c r="DG230" i="14"/>
  <c r="DF230" i="14"/>
  <c r="DE230" i="14"/>
  <c r="DD230" i="14"/>
  <c r="DC230" i="14"/>
  <c r="DB230" i="14"/>
  <c r="DA230" i="14"/>
  <c r="CZ230" i="14"/>
  <c r="CY230" i="14"/>
  <c r="CX230" i="14"/>
  <c r="CW230" i="14"/>
  <c r="CV230" i="14"/>
  <c r="CU230" i="14"/>
  <c r="CT230" i="14"/>
  <c r="CS230" i="14"/>
  <c r="CR230" i="14"/>
  <c r="CQ230" i="14"/>
  <c r="CP230" i="14"/>
  <c r="CO230" i="14"/>
  <c r="CN230" i="14"/>
  <c r="CM230" i="14"/>
  <c r="CL230" i="14"/>
  <c r="CK230" i="14"/>
  <c r="CJ230" i="14"/>
  <c r="CI230" i="14"/>
  <c r="CH230" i="14"/>
  <c r="CG230" i="14"/>
  <c r="CF230" i="14"/>
  <c r="CE230" i="14"/>
  <c r="CD230" i="14"/>
  <c r="CC230" i="14"/>
  <c r="CB230" i="14"/>
  <c r="CA230" i="14"/>
  <c r="BZ230" i="14"/>
  <c r="BY230" i="14"/>
  <c r="BX230" i="14"/>
  <c r="BW230" i="14"/>
  <c r="BV230" i="14"/>
  <c r="BU230" i="14"/>
  <c r="BT230" i="14"/>
  <c r="BS230" i="14"/>
  <c r="BR230" i="14"/>
  <c r="BQ230" i="14"/>
  <c r="BM230" i="14"/>
  <c r="AN230" i="14"/>
  <c r="AM230" i="14"/>
  <c r="AL230" i="14"/>
  <c r="AK230" i="14"/>
  <c r="AJ230" i="14"/>
  <c r="AI230" i="14"/>
  <c r="AH230" i="14"/>
  <c r="AG230" i="14"/>
  <c r="AF230" i="14"/>
  <c r="AE230" i="14"/>
  <c r="AD230" i="14"/>
  <c r="AC230" i="14"/>
  <c r="AB230" i="14"/>
  <c r="AA230" i="14"/>
  <c r="Z230" i="14"/>
  <c r="Y230" i="14"/>
  <c r="X230" i="14"/>
  <c r="W230" i="14"/>
  <c r="V230" i="14"/>
  <c r="U230" i="14"/>
  <c r="T230" i="14"/>
  <c r="DZ229" i="14"/>
  <c r="DY229" i="14"/>
  <c r="DX229" i="14"/>
  <c r="DW229" i="14"/>
  <c r="DV229" i="14"/>
  <c r="DU229" i="14"/>
  <c r="DT229" i="14"/>
  <c r="DS229" i="14"/>
  <c r="DR229" i="14"/>
  <c r="DQ229" i="14"/>
  <c r="DP229" i="14"/>
  <c r="DO229" i="14"/>
  <c r="DN229" i="14"/>
  <c r="DM229" i="14"/>
  <c r="DL229" i="14"/>
  <c r="DK229" i="14"/>
  <c r="DJ229" i="14"/>
  <c r="DI229" i="14"/>
  <c r="DH229" i="14"/>
  <c r="DG229" i="14"/>
  <c r="DF229" i="14"/>
  <c r="DE229" i="14"/>
  <c r="DD229" i="14"/>
  <c r="DC229" i="14"/>
  <c r="DB229" i="14"/>
  <c r="DA229" i="14"/>
  <c r="CZ229" i="14"/>
  <c r="CY229" i="14"/>
  <c r="CX229" i="14"/>
  <c r="CW229" i="14"/>
  <c r="CV229" i="14"/>
  <c r="CU229" i="14"/>
  <c r="CT229" i="14"/>
  <c r="CS229" i="14"/>
  <c r="CR229" i="14"/>
  <c r="CQ229" i="14"/>
  <c r="CP229" i="14"/>
  <c r="CO229" i="14"/>
  <c r="CN229" i="14"/>
  <c r="CM229" i="14"/>
  <c r="CL229" i="14"/>
  <c r="CK229" i="14"/>
  <c r="CJ229" i="14"/>
  <c r="CI229" i="14"/>
  <c r="CH229" i="14"/>
  <c r="CG229" i="14"/>
  <c r="CF229" i="14"/>
  <c r="CE229" i="14"/>
  <c r="CD229" i="14"/>
  <c r="CC229" i="14"/>
  <c r="CB229" i="14"/>
  <c r="CA229" i="14"/>
  <c r="BZ229" i="14"/>
  <c r="BY229" i="14"/>
  <c r="BX229" i="14"/>
  <c r="BW229" i="14"/>
  <c r="BV229" i="14"/>
  <c r="BU229" i="14"/>
  <c r="BT229" i="14"/>
  <c r="BS229" i="14"/>
  <c r="BR229" i="14"/>
  <c r="BQ229" i="14"/>
  <c r="BM229" i="14"/>
  <c r="AM229" i="14"/>
  <c r="AL229" i="14"/>
  <c r="AK229" i="14"/>
  <c r="AJ229" i="14"/>
  <c r="AI229" i="14"/>
  <c r="AH229" i="14"/>
  <c r="AG229" i="14"/>
  <c r="AF229" i="14"/>
  <c r="AE229" i="14"/>
  <c r="AD229" i="14"/>
  <c r="AC229" i="14"/>
  <c r="AB229" i="14"/>
  <c r="AA229" i="14"/>
  <c r="Z229" i="14"/>
  <c r="Y229" i="14"/>
  <c r="X229" i="14"/>
  <c r="W229" i="14"/>
  <c r="V229" i="14"/>
  <c r="U229" i="14"/>
  <c r="T229" i="14"/>
  <c r="S229" i="14"/>
  <c r="DZ228" i="14"/>
  <c r="DY228" i="14"/>
  <c r="DX228" i="14"/>
  <c r="DW228" i="14"/>
  <c r="DV228" i="14"/>
  <c r="DU228" i="14"/>
  <c r="DT228" i="14"/>
  <c r="DS228" i="14"/>
  <c r="DR228" i="14"/>
  <c r="DQ228" i="14"/>
  <c r="DP228" i="14"/>
  <c r="DO228" i="14"/>
  <c r="DN228" i="14"/>
  <c r="DM228" i="14"/>
  <c r="DL228" i="14"/>
  <c r="DK228" i="14"/>
  <c r="DJ228" i="14"/>
  <c r="DI228" i="14"/>
  <c r="DH228" i="14"/>
  <c r="DG228" i="14"/>
  <c r="DF228" i="14"/>
  <c r="DE228" i="14"/>
  <c r="DD228" i="14"/>
  <c r="DC228" i="14"/>
  <c r="DB228" i="14"/>
  <c r="DA228" i="14"/>
  <c r="CZ228" i="14"/>
  <c r="CY228" i="14"/>
  <c r="CX228" i="14"/>
  <c r="CW228" i="14"/>
  <c r="CV228" i="14"/>
  <c r="CU228" i="14"/>
  <c r="CT228" i="14"/>
  <c r="CS228" i="14"/>
  <c r="CR228" i="14"/>
  <c r="CQ228" i="14"/>
  <c r="CP228" i="14"/>
  <c r="CO228" i="14"/>
  <c r="CN228" i="14"/>
  <c r="CM228" i="14"/>
  <c r="CL228" i="14"/>
  <c r="CK228" i="14"/>
  <c r="CJ228" i="14"/>
  <c r="CI228" i="14"/>
  <c r="CH228" i="14"/>
  <c r="CG228" i="14"/>
  <c r="CF228" i="14"/>
  <c r="CE228" i="14"/>
  <c r="CD228" i="14"/>
  <c r="CC228" i="14"/>
  <c r="CB228" i="14"/>
  <c r="CA228" i="14"/>
  <c r="BZ228" i="14"/>
  <c r="BY228" i="14"/>
  <c r="BX228" i="14"/>
  <c r="BW228" i="14"/>
  <c r="BV228" i="14"/>
  <c r="BU228" i="14"/>
  <c r="BT228" i="14"/>
  <c r="BS228" i="14"/>
  <c r="BR228" i="14"/>
  <c r="BQ228" i="14"/>
  <c r="BM228" i="14"/>
  <c r="AL228" i="14"/>
  <c r="AK228" i="14"/>
  <c r="AJ228" i="14"/>
  <c r="AI228" i="14"/>
  <c r="AH228" i="14"/>
  <c r="AG228" i="14"/>
  <c r="AF228" i="14"/>
  <c r="AE228" i="14"/>
  <c r="AD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DZ227" i="14"/>
  <c r="DY227" i="14"/>
  <c r="DX227" i="14"/>
  <c r="DW227" i="14"/>
  <c r="DV227" i="14"/>
  <c r="DU227" i="14"/>
  <c r="DT227" i="14"/>
  <c r="DS227" i="14"/>
  <c r="DR227" i="14"/>
  <c r="DQ227" i="14"/>
  <c r="DP227" i="14"/>
  <c r="DO227" i="14"/>
  <c r="DN227" i="14"/>
  <c r="DM227" i="14"/>
  <c r="DL227" i="14"/>
  <c r="DK227" i="14"/>
  <c r="DJ227" i="14"/>
  <c r="DI227" i="14"/>
  <c r="DH227" i="14"/>
  <c r="DG227" i="14"/>
  <c r="DF227" i="14"/>
  <c r="DE227" i="14"/>
  <c r="DD227" i="14"/>
  <c r="DC227" i="14"/>
  <c r="DB227" i="14"/>
  <c r="DA227" i="14"/>
  <c r="CZ227" i="14"/>
  <c r="CY227" i="14"/>
  <c r="CX227" i="14"/>
  <c r="CW227" i="14"/>
  <c r="CV227" i="14"/>
  <c r="CU227" i="14"/>
  <c r="CT227" i="14"/>
  <c r="CS227" i="14"/>
  <c r="CR227" i="14"/>
  <c r="CQ227" i="14"/>
  <c r="CP227" i="14"/>
  <c r="CO227" i="14"/>
  <c r="CN227" i="14"/>
  <c r="CM227" i="14"/>
  <c r="CL227" i="14"/>
  <c r="CK227" i="14"/>
  <c r="CJ227" i="14"/>
  <c r="CI227" i="14"/>
  <c r="CH227" i="14"/>
  <c r="CG227" i="14"/>
  <c r="CF227" i="14"/>
  <c r="CE227" i="14"/>
  <c r="CD227" i="14"/>
  <c r="CC227" i="14"/>
  <c r="CB227" i="14"/>
  <c r="CA227" i="14"/>
  <c r="BZ227" i="14"/>
  <c r="BY227" i="14"/>
  <c r="BX227" i="14"/>
  <c r="BW227" i="14"/>
  <c r="BV227" i="14"/>
  <c r="BU227" i="14"/>
  <c r="BT227" i="14"/>
  <c r="BS227" i="14"/>
  <c r="BR227" i="14"/>
  <c r="BQ227" i="14"/>
  <c r="BM227" i="14"/>
  <c r="AK227" i="14"/>
  <c r="AJ227" i="14"/>
  <c r="AI227" i="14"/>
  <c r="AH227" i="14"/>
  <c r="AG227" i="14"/>
  <c r="AF227" i="14"/>
  <c r="AE227" i="14"/>
  <c r="AD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DZ226" i="14"/>
  <c r="DY226" i="14"/>
  <c r="DX226" i="14"/>
  <c r="DW226" i="14"/>
  <c r="DV226" i="14"/>
  <c r="DU226" i="14"/>
  <c r="DT226" i="14"/>
  <c r="DS226" i="14"/>
  <c r="DR226" i="14"/>
  <c r="DQ226" i="14"/>
  <c r="DP226" i="14"/>
  <c r="DO226" i="14"/>
  <c r="DN226" i="14"/>
  <c r="DM226" i="14"/>
  <c r="DL226" i="14"/>
  <c r="DK226" i="14"/>
  <c r="DJ226" i="14"/>
  <c r="DI226" i="14"/>
  <c r="DH226" i="14"/>
  <c r="DG226" i="14"/>
  <c r="DF226" i="14"/>
  <c r="DE226" i="14"/>
  <c r="DD226" i="14"/>
  <c r="DC226" i="14"/>
  <c r="DB226" i="14"/>
  <c r="DA226" i="14"/>
  <c r="CZ226" i="14"/>
  <c r="CY226" i="14"/>
  <c r="CX226" i="14"/>
  <c r="CW226" i="14"/>
  <c r="CV226" i="14"/>
  <c r="CU226" i="14"/>
  <c r="CT226" i="14"/>
  <c r="CS226" i="14"/>
  <c r="CR226" i="14"/>
  <c r="CQ226" i="14"/>
  <c r="CP226" i="14"/>
  <c r="CO226" i="14"/>
  <c r="CN226" i="14"/>
  <c r="CM226" i="14"/>
  <c r="CL226" i="14"/>
  <c r="CK226" i="14"/>
  <c r="CJ226" i="14"/>
  <c r="CI226" i="14"/>
  <c r="CH226" i="14"/>
  <c r="CG226" i="14"/>
  <c r="CF226" i="14"/>
  <c r="CE226" i="14"/>
  <c r="CD226" i="14"/>
  <c r="CC226" i="14"/>
  <c r="CB226" i="14"/>
  <c r="CA226" i="14"/>
  <c r="BZ226" i="14"/>
  <c r="BY226" i="14"/>
  <c r="BX226" i="14"/>
  <c r="BW226" i="14"/>
  <c r="BV226" i="14"/>
  <c r="BU226" i="14"/>
  <c r="BT226" i="14"/>
  <c r="BS226" i="14"/>
  <c r="BR226" i="14"/>
  <c r="BQ226" i="14"/>
  <c r="BM226" i="14"/>
  <c r="AJ226" i="14"/>
  <c r="AI226" i="14"/>
  <c r="AH226" i="14"/>
  <c r="AG226" i="14"/>
  <c r="AF226" i="14"/>
  <c r="AE226" i="14"/>
  <c r="AD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DZ225" i="14"/>
  <c r="DY225" i="14"/>
  <c r="DX225" i="14"/>
  <c r="DW225" i="14"/>
  <c r="DV225" i="14"/>
  <c r="DU225" i="14"/>
  <c r="DT225" i="14"/>
  <c r="DS225" i="14"/>
  <c r="DR225" i="14"/>
  <c r="DQ225" i="14"/>
  <c r="DP225" i="14"/>
  <c r="DO225" i="14"/>
  <c r="DN225" i="14"/>
  <c r="DM225" i="14"/>
  <c r="DL225" i="14"/>
  <c r="DK225" i="14"/>
  <c r="DJ225" i="14"/>
  <c r="DI225" i="14"/>
  <c r="DH225" i="14"/>
  <c r="DG225" i="14"/>
  <c r="DF225" i="14"/>
  <c r="DE225" i="14"/>
  <c r="DD225" i="14"/>
  <c r="DC225" i="14"/>
  <c r="DB225" i="14"/>
  <c r="DA225" i="14"/>
  <c r="CZ225" i="14"/>
  <c r="CY225" i="14"/>
  <c r="CX225" i="14"/>
  <c r="CW225" i="14"/>
  <c r="CV225" i="14"/>
  <c r="CU225" i="14"/>
  <c r="CT225" i="14"/>
  <c r="CS225" i="14"/>
  <c r="CR225" i="14"/>
  <c r="CQ225" i="14"/>
  <c r="CP225" i="14"/>
  <c r="CO225" i="14"/>
  <c r="CN225" i="14"/>
  <c r="CM225" i="14"/>
  <c r="CL225" i="14"/>
  <c r="CK225" i="14"/>
  <c r="CJ225" i="14"/>
  <c r="CI225" i="14"/>
  <c r="CH225" i="14"/>
  <c r="CG225" i="14"/>
  <c r="CF225" i="14"/>
  <c r="CE225" i="14"/>
  <c r="CD225" i="14"/>
  <c r="CC225" i="14"/>
  <c r="CB225" i="14"/>
  <c r="CA225" i="14"/>
  <c r="BZ225" i="14"/>
  <c r="BY225" i="14"/>
  <c r="BX225" i="14"/>
  <c r="BW225" i="14"/>
  <c r="BV225" i="14"/>
  <c r="BU225" i="14"/>
  <c r="BT225" i="14"/>
  <c r="BS225" i="14"/>
  <c r="BR225" i="14"/>
  <c r="BQ225" i="14"/>
  <c r="BM225" i="14"/>
  <c r="AI225" i="14"/>
  <c r="AH225" i="14"/>
  <c r="AG225" i="14"/>
  <c r="AF225" i="14"/>
  <c r="AE225" i="14"/>
  <c r="AD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DZ224" i="14"/>
  <c r="DY224" i="14"/>
  <c r="DX224" i="14"/>
  <c r="DW224" i="14"/>
  <c r="DV224" i="14"/>
  <c r="DU224" i="14"/>
  <c r="DT224" i="14"/>
  <c r="DS224" i="14"/>
  <c r="DR224" i="14"/>
  <c r="DQ224" i="14"/>
  <c r="DP224" i="14"/>
  <c r="DO224" i="14"/>
  <c r="DN224" i="14"/>
  <c r="DM224" i="14"/>
  <c r="DL224" i="14"/>
  <c r="DK224" i="14"/>
  <c r="DJ224" i="14"/>
  <c r="DI224" i="14"/>
  <c r="DH224" i="14"/>
  <c r="DG224" i="14"/>
  <c r="DF224" i="14"/>
  <c r="DE224" i="14"/>
  <c r="DD224" i="14"/>
  <c r="DC224" i="14"/>
  <c r="DB224" i="14"/>
  <c r="DA224" i="14"/>
  <c r="CZ224" i="14"/>
  <c r="CY224" i="14"/>
  <c r="CX224" i="14"/>
  <c r="CW224" i="14"/>
  <c r="CV224" i="14"/>
  <c r="CU224" i="14"/>
  <c r="CT224" i="14"/>
  <c r="CS224" i="14"/>
  <c r="CR224" i="14"/>
  <c r="CQ224" i="14"/>
  <c r="CP224" i="14"/>
  <c r="CO224" i="14"/>
  <c r="CN224" i="14"/>
  <c r="CM224" i="14"/>
  <c r="CL224" i="14"/>
  <c r="CK224" i="14"/>
  <c r="CJ224" i="14"/>
  <c r="CI224" i="14"/>
  <c r="CH224" i="14"/>
  <c r="CG224" i="14"/>
  <c r="CF224" i="14"/>
  <c r="CE224" i="14"/>
  <c r="CD224" i="14"/>
  <c r="CC224" i="14"/>
  <c r="CB224" i="14"/>
  <c r="CA224" i="14"/>
  <c r="BZ224" i="14"/>
  <c r="BY224" i="14"/>
  <c r="BX224" i="14"/>
  <c r="BW224" i="14"/>
  <c r="BV224" i="14"/>
  <c r="BU224" i="14"/>
  <c r="BT224" i="14"/>
  <c r="BS224" i="14"/>
  <c r="BR224" i="14"/>
  <c r="BQ224" i="14"/>
  <c r="BM224" i="14"/>
  <c r="AH224" i="14"/>
  <c r="AG224" i="14"/>
  <c r="AF224" i="14"/>
  <c r="AE224" i="14"/>
  <c r="AD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DZ223" i="14"/>
  <c r="DY223" i="14"/>
  <c r="DX223" i="14"/>
  <c r="DW223" i="14"/>
  <c r="DV223" i="14"/>
  <c r="DU223" i="14"/>
  <c r="DT223" i="14"/>
  <c r="DS223" i="14"/>
  <c r="DR223" i="14"/>
  <c r="DQ223" i="14"/>
  <c r="DP223" i="14"/>
  <c r="DO223" i="14"/>
  <c r="DN223" i="14"/>
  <c r="DM223" i="14"/>
  <c r="DL223" i="14"/>
  <c r="DK223" i="14"/>
  <c r="DJ223" i="14"/>
  <c r="DI223" i="14"/>
  <c r="DH223" i="14"/>
  <c r="DG223" i="14"/>
  <c r="DF223" i="14"/>
  <c r="DE223" i="14"/>
  <c r="DD223" i="14"/>
  <c r="DC223" i="14"/>
  <c r="DB223" i="14"/>
  <c r="DA223" i="14"/>
  <c r="CZ223" i="14"/>
  <c r="CY223" i="14"/>
  <c r="CX223" i="14"/>
  <c r="CW223" i="14"/>
  <c r="CV223" i="14"/>
  <c r="CU223" i="14"/>
  <c r="CT223" i="14"/>
  <c r="CS223" i="14"/>
  <c r="CR223" i="14"/>
  <c r="CQ223" i="14"/>
  <c r="CP223" i="14"/>
  <c r="CO223" i="14"/>
  <c r="CN223" i="14"/>
  <c r="CM223" i="14"/>
  <c r="CL223" i="14"/>
  <c r="CK223" i="14"/>
  <c r="CJ223" i="14"/>
  <c r="CI223" i="14"/>
  <c r="CH223" i="14"/>
  <c r="CG223" i="14"/>
  <c r="CF223" i="14"/>
  <c r="CE223" i="14"/>
  <c r="CD223" i="14"/>
  <c r="CC223" i="14"/>
  <c r="CB223" i="14"/>
  <c r="CA223" i="14"/>
  <c r="BZ223" i="14"/>
  <c r="BY223" i="14"/>
  <c r="BX223" i="14"/>
  <c r="BW223" i="14"/>
  <c r="BV223" i="14"/>
  <c r="BU223" i="14"/>
  <c r="BT223" i="14"/>
  <c r="BS223" i="14"/>
  <c r="BR223" i="14"/>
  <c r="BQ223" i="14"/>
  <c r="BM223" i="14"/>
  <c r="AG223" i="14"/>
  <c r="AF223" i="14"/>
  <c r="AE223" i="14"/>
  <c r="AD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DZ222" i="14"/>
  <c r="DY222" i="14"/>
  <c r="DX222" i="14"/>
  <c r="DW222" i="14"/>
  <c r="DV222" i="14"/>
  <c r="DU222" i="14"/>
  <c r="DT222" i="14"/>
  <c r="DS222" i="14"/>
  <c r="DR222" i="14"/>
  <c r="DQ222" i="14"/>
  <c r="DP222" i="14"/>
  <c r="DO222" i="14"/>
  <c r="DN222" i="14"/>
  <c r="DM222" i="14"/>
  <c r="DL222" i="14"/>
  <c r="DK222" i="14"/>
  <c r="DJ222" i="14"/>
  <c r="DI222" i="14"/>
  <c r="DH222" i="14"/>
  <c r="DG222" i="14"/>
  <c r="DF222" i="14"/>
  <c r="DE222" i="14"/>
  <c r="DD222" i="14"/>
  <c r="DC222" i="14"/>
  <c r="DB222" i="14"/>
  <c r="DA222" i="14"/>
  <c r="CZ222" i="14"/>
  <c r="CY222" i="14"/>
  <c r="CX222" i="14"/>
  <c r="CW222" i="14"/>
  <c r="CV222" i="14"/>
  <c r="CU222" i="14"/>
  <c r="CT222" i="14"/>
  <c r="CS222" i="14"/>
  <c r="CR222" i="14"/>
  <c r="CQ222" i="14"/>
  <c r="CP222" i="14"/>
  <c r="CO222" i="14"/>
  <c r="CN222" i="14"/>
  <c r="CM222" i="14"/>
  <c r="CL222" i="14"/>
  <c r="CK222" i="14"/>
  <c r="CJ222" i="14"/>
  <c r="CI222" i="14"/>
  <c r="CH222" i="14"/>
  <c r="CG222" i="14"/>
  <c r="CF222" i="14"/>
  <c r="CE222" i="14"/>
  <c r="CD222" i="14"/>
  <c r="CC222" i="14"/>
  <c r="CB222" i="14"/>
  <c r="CA222" i="14"/>
  <c r="BZ222" i="14"/>
  <c r="BY222" i="14"/>
  <c r="BX222" i="14"/>
  <c r="BW222" i="14"/>
  <c r="BV222" i="14"/>
  <c r="BU222" i="14"/>
  <c r="BT222" i="14"/>
  <c r="BS222" i="14"/>
  <c r="BR222" i="14"/>
  <c r="BQ222" i="14"/>
  <c r="BM222" i="14"/>
  <c r="AF222" i="14"/>
  <c r="AE222" i="14"/>
  <c r="AD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DZ221" i="14"/>
  <c r="DY221" i="14"/>
  <c r="DX221" i="14"/>
  <c r="DW221" i="14"/>
  <c r="DV221" i="14"/>
  <c r="DU221" i="14"/>
  <c r="DT221" i="14"/>
  <c r="DS221" i="14"/>
  <c r="DR221" i="14"/>
  <c r="DQ221" i="14"/>
  <c r="DP221" i="14"/>
  <c r="DO221" i="14"/>
  <c r="DN221" i="14"/>
  <c r="DM221" i="14"/>
  <c r="DL221" i="14"/>
  <c r="DK221" i="14"/>
  <c r="DJ221" i="14"/>
  <c r="DI221" i="14"/>
  <c r="DH221" i="14"/>
  <c r="DG221" i="14"/>
  <c r="DF221" i="14"/>
  <c r="DE221" i="14"/>
  <c r="DD221" i="14"/>
  <c r="DC221" i="14"/>
  <c r="DB221" i="14"/>
  <c r="DA221" i="14"/>
  <c r="CZ221" i="14"/>
  <c r="CY221" i="14"/>
  <c r="CX221" i="14"/>
  <c r="CW221" i="14"/>
  <c r="CV221" i="14"/>
  <c r="CU221" i="14"/>
  <c r="CT221" i="14"/>
  <c r="CS221" i="14"/>
  <c r="CR221" i="14"/>
  <c r="CQ221" i="14"/>
  <c r="CP221" i="14"/>
  <c r="CO221" i="14"/>
  <c r="CN221" i="14"/>
  <c r="CM221" i="14"/>
  <c r="CL221" i="14"/>
  <c r="CK221" i="14"/>
  <c r="CJ221" i="14"/>
  <c r="CI221" i="14"/>
  <c r="CH221" i="14"/>
  <c r="CG221" i="14"/>
  <c r="CF221" i="14"/>
  <c r="CE221" i="14"/>
  <c r="CD221" i="14"/>
  <c r="CC221" i="14"/>
  <c r="CB221" i="14"/>
  <c r="CA221" i="14"/>
  <c r="BZ221" i="14"/>
  <c r="BY221" i="14"/>
  <c r="BX221" i="14"/>
  <c r="BW221" i="14"/>
  <c r="BV221" i="14"/>
  <c r="BU221" i="14"/>
  <c r="BT221" i="14"/>
  <c r="BS221" i="14"/>
  <c r="BR221" i="14"/>
  <c r="BQ221" i="14"/>
  <c r="BM221" i="14"/>
  <c r="AE221" i="14"/>
  <c r="AD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DZ220" i="14"/>
  <c r="DY220" i="14"/>
  <c r="DX220" i="14"/>
  <c r="DW220" i="14"/>
  <c r="DV220" i="14"/>
  <c r="DU220" i="14"/>
  <c r="DT220" i="14"/>
  <c r="DS220" i="14"/>
  <c r="DR220" i="14"/>
  <c r="DQ220" i="14"/>
  <c r="DP220" i="14"/>
  <c r="DO220" i="14"/>
  <c r="DN220" i="14"/>
  <c r="DM220" i="14"/>
  <c r="DL220" i="14"/>
  <c r="DK220" i="14"/>
  <c r="DJ220" i="14"/>
  <c r="DI220" i="14"/>
  <c r="DH220" i="14"/>
  <c r="DG220" i="14"/>
  <c r="DF220" i="14"/>
  <c r="DE220" i="14"/>
  <c r="DD220" i="14"/>
  <c r="DC220" i="14"/>
  <c r="DB220" i="14"/>
  <c r="DA220" i="14"/>
  <c r="CZ220" i="14"/>
  <c r="CY220" i="14"/>
  <c r="CX220" i="14"/>
  <c r="CW220" i="14"/>
  <c r="CV220" i="14"/>
  <c r="CU220" i="14"/>
  <c r="CT220" i="14"/>
  <c r="CS220" i="14"/>
  <c r="CR220" i="14"/>
  <c r="CQ220" i="14"/>
  <c r="CP220" i="14"/>
  <c r="CO220" i="14"/>
  <c r="CN220" i="14"/>
  <c r="CM220" i="14"/>
  <c r="CL220" i="14"/>
  <c r="CK220" i="14"/>
  <c r="CJ220" i="14"/>
  <c r="CI220" i="14"/>
  <c r="CH220" i="14"/>
  <c r="CG220" i="14"/>
  <c r="CF220" i="14"/>
  <c r="CE220" i="14"/>
  <c r="CD220" i="14"/>
  <c r="CC220" i="14"/>
  <c r="CB220" i="14"/>
  <c r="CA220" i="14"/>
  <c r="BZ220" i="14"/>
  <c r="BY220" i="14"/>
  <c r="BX220" i="14"/>
  <c r="BW220" i="14"/>
  <c r="BV220" i="14"/>
  <c r="BU220" i="14"/>
  <c r="BT220" i="14"/>
  <c r="BS220" i="14"/>
  <c r="BR220" i="14"/>
  <c r="BQ220" i="14"/>
  <c r="BM220" i="14"/>
  <c r="AD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DZ219" i="14"/>
  <c r="DY219" i="14"/>
  <c r="DX219" i="14"/>
  <c r="DW219" i="14"/>
  <c r="DV219" i="14"/>
  <c r="DU219" i="14"/>
  <c r="DT219" i="14"/>
  <c r="DS219" i="14"/>
  <c r="DR219" i="14"/>
  <c r="DQ219" i="14"/>
  <c r="DP219" i="14"/>
  <c r="DO219" i="14"/>
  <c r="DN219" i="14"/>
  <c r="DM219" i="14"/>
  <c r="DL219" i="14"/>
  <c r="DK219" i="14"/>
  <c r="DJ219" i="14"/>
  <c r="DI219" i="14"/>
  <c r="DH219" i="14"/>
  <c r="DG219" i="14"/>
  <c r="DF219" i="14"/>
  <c r="DE219" i="14"/>
  <c r="DD219" i="14"/>
  <c r="DC219" i="14"/>
  <c r="DB219" i="14"/>
  <c r="DA219" i="14"/>
  <c r="CZ219" i="14"/>
  <c r="CY219" i="14"/>
  <c r="CX219" i="14"/>
  <c r="CW219" i="14"/>
  <c r="CV219" i="14"/>
  <c r="CU219" i="14"/>
  <c r="CT219" i="14"/>
  <c r="CS219" i="14"/>
  <c r="CR219" i="14"/>
  <c r="CQ219" i="14"/>
  <c r="CP219" i="14"/>
  <c r="CO219" i="14"/>
  <c r="CN219" i="14"/>
  <c r="CM219" i="14"/>
  <c r="CL219" i="14"/>
  <c r="CK219" i="14"/>
  <c r="CJ219" i="14"/>
  <c r="CI219" i="14"/>
  <c r="CH219" i="14"/>
  <c r="CG219" i="14"/>
  <c r="CF219" i="14"/>
  <c r="CE219" i="14"/>
  <c r="CD219" i="14"/>
  <c r="CC219" i="14"/>
  <c r="CB219" i="14"/>
  <c r="CA219" i="14"/>
  <c r="BZ219" i="14"/>
  <c r="BY219" i="14"/>
  <c r="BX219" i="14"/>
  <c r="BW219" i="14"/>
  <c r="BV219" i="14"/>
  <c r="BU219" i="14"/>
  <c r="BT219" i="14"/>
  <c r="BS219" i="14"/>
  <c r="BR219" i="14"/>
  <c r="BQ219" i="14"/>
  <c r="BM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DZ218" i="14"/>
  <c r="DY218" i="14"/>
  <c r="DX218" i="14"/>
  <c r="DW218" i="14"/>
  <c r="DV218" i="14"/>
  <c r="DU218" i="14"/>
  <c r="DT218" i="14"/>
  <c r="DS218" i="14"/>
  <c r="DR218" i="14"/>
  <c r="DQ218" i="14"/>
  <c r="DP218" i="14"/>
  <c r="DO218" i="14"/>
  <c r="DN218" i="14"/>
  <c r="DM218" i="14"/>
  <c r="DL218" i="14"/>
  <c r="DK218" i="14"/>
  <c r="DJ218" i="14"/>
  <c r="DI218" i="14"/>
  <c r="DH218" i="14"/>
  <c r="DG218" i="14"/>
  <c r="DF218" i="14"/>
  <c r="DE218" i="14"/>
  <c r="DD218" i="14"/>
  <c r="DC218" i="14"/>
  <c r="DB218" i="14"/>
  <c r="DA218" i="14"/>
  <c r="CZ218" i="14"/>
  <c r="CY218" i="14"/>
  <c r="CX218" i="14"/>
  <c r="CW218" i="14"/>
  <c r="CV218" i="14"/>
  <c r="CU218" i="14"/>
  <c r="CT218" i="14"/>
  <c r="CS218" i="14"/>
  <c r="CR218" i="14"/>
  <c r="CQ218" i="14"/>
  <c r="CP218" i="14"/>
  <c r="CO218" i="14"/>
  <c r="CN218" i="14"/>
  <c r="CM218" i="14"/>
  <c r="CL218" i="14"/>
  <c r="CK218" i="14"/>
  <c r="CJ218" i="14"/>
  <c r="CI218" i="14"/>
  <c r="CH218" i="14"/>
  <c r="CG218" i="14"/>
  <c r="CF218" i="14"/>
  <c r="CE218" i="14"/>
  <c r="CD218" i="14"/>
  <c r="CC218" i="14"/>
  <c r="CB218" i="14"/>
  <c r="CA218" i="14"/>
  <c r="BZ218" i="14"/>
  <c r="BY218" i="14"/>
  <c r="BX218" i="14"/>
  <c r="BW218" i="14"/>
  <c r="BV218" i="14"/>
  <c r="BU218" i="14"/>
  <c r="BT218" i="14"/>
  <c r="BS218" i="14"/>
  <c r="BR218" i="14"/>
  <c r="BQ218" i="14"/>
  <c r="BM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DZ217" i="14"/>
  <c r="DY217" i="14"/>
  <c r="DX217" i="14"/>
  <c r="DW217" i="14"/>
  <c r="DV217" i="14"/>
  <c r="DU217" i="14"/>
  <c r="DT217" i="14"/>
  <c r="DS217" i="14"/>
  <c r="DR217" i="14"/>
  <c r="DQ217" i="14"/>
  <c r="DP217" i="14"/>
  <c r="DO217" i="14"/>
  <c r="DN217" i="14"/>
  <c r="DM217" i="14"/>
  <c r="DL217" i="14"/>
  <c r="DK217" i="14"/>
  <c r="DJ217" i="14"/>
  <c r="DI217" i="14"/>
  <c r="DH217" i="14"/>
  <c r="DG217" i="14"/>
  <c r="DF217" i="14"/>
  <c r="DE217" i="14"/>
  <c r="DD217" i="14"/>
  <c r="DC217" i="14"/>
  <c r="DB217" i="14"/>
  <c r="DA217" i="14"/>
  <c r="CZ217" i="14"/>
  <c r="CY217" i="14"/>
  <c r="CX217" i="14"/>
  <c r="CW217" i="14"/>
  <c r="CV217" i="14"/>
  <c r="CU217" i="14"/>
  <c r="CT217" i="14"/>
  <c r="CS217" i="14"/>
  <c r="CR217" i="14"/>
  <c r="CQ217" i="14"/>
  <c r="CP217" i="14"/>
  <c r="CO217" i="14"/>
  <c r="CN217" i="14"/>
  <c r="CM217" i="14"/>
  <c r="CL217" i="14"/>
  <c r="CK217" i="14"/>
  <c r="CJ217" i="14"/>
  <c r="CI217" i="14"/>
  <c r="CH217" i="14"/>
  <c r="CG217" i="14"/>
  <c r="CF217" i="14"/>
  <c r="CE217" i="14"/>
  <c r="CD217" i="14"/>
  <c r="CC217" i="14"/>
  <c r="CB217" i="14"/>
  <c r="CA217" i="14"/>
  <c r="BZ217" i="14"/>
  <c r="BY217" i="14"/>
  <c r="BX217" i="14"/>
  <c r="BW217" i="14"/>
  <c r="BV217" i="14"/>
  <c r="BU217" i="14"/>
  <c r="BT217" i="14"/>
  <c r="BS217" i="14"/>
  <c r="BR217" i="14"/>
  <c r="BQ217" i="14"/>
  <c r="BM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DZ216" i="14"/>
  <c r="DY216" i="14"/>
  <c r="DX216" i="14"/>
  <c r="DW216" i="14"/>
  <c r="DV216" i="14"/>
  <c r="DU216" i="14"/>
  <c r="DT216" i="14"/>
  <c r="DS216" i="14"/>
  <c r="DR216" i="14"/>
  <c r="DQ216" i="14"/>
  <c r="DP216" i="14"/>
  <c r="DO216" i="14"/>
  <c r="DN216" i="14"/>
  <c r="DM216" i="14"/>
  <c r="DL216" i="14"/>
  <c r="DK216" i="14"/>
  <c r="DJ216" i="14"/>
  <c r="DI216" i="14"/>
  <c r="DH216" i="14"/>
  <c r="DG216" i="14"/>
  <c r="DF216" i="14"/>
  <c r="DE216" i="14"/>
  <c r="DD216" i="14"/>
  <c r="DC216" i="14"/>
  <c r="DB216" i="14"/>
  <c r="DA216" i="14"/>
  <c r="CZ216" i="14"/>
  <c r="CY216" i="14"/>
  <c r="CX216" i="14"/>
  <c r="CW216" i="14"/>
  <c r="CV216" i="14"/>
  <c r="CU216" i="14"/>
  <c r="CT216" i="14"/>
  <c r="CS216" i="14"/>
  <c r="CR216" i="14"/>
  <c r="CQ216" i="14"/>
  <c r="CP216" i="14"/>
  <c r="CO216" i="14"/>
  <c r="CN216" i="14"/>
  <c r="CM216" i="14"/>
  <c r="CL216" i="14"/>
  <c r="CK216" i="14"/>
  <c r="CJ216" i="14"/>
  <c r="CI216" i="14"/>
  <c r="CH216" i="14"/>
  <c r="CG216" i="14"/>
  <c r="CF216" i="14"/>
  <c r="CE216" i="14"/>
  <c r="CD216" i="14"/>
  <c r="CC216" i="14"/>
  <c r="CB216" i="14"/>
  <c r="CA216" i="14"/>
  <c r="BZ216" i="14"/>
  <c r="BY216" i="14"/>
  <c r="BX216" i="14"/>
  <c r="BW216" i="14"/>
  <c r="BV216" i="14"/>
  <c r="BU216" i="14"/>
  <c r="BT216" i="14"/>
  <c r="BS216" i="14"/>
  <c r="BR216" i="14"/>
  <c r="BQ216" i="14"/>
  <c r="BM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DZ215" i="14"/>
  <c r="DY215" i="14"/>
  <c r="DX215" i="14"/>
  <c r="DW215" i="14"/>
  <c r="DV215" i="14"/>
  <c r="DU215" i="14"/>
  <c r="DT215" i="14"/>
  <c r="DS215" i="14"/>
  <c r="DR215" i="14"/>
  <c r="DQ215" i="14"/>
  <c r="DP215" i="14"/>
  <c r="DO215" i="14"/>
  <c r="DN215" i="14"/>
  <c r="DM215" i="14"/>
  <c r="DL215" i="14"/>
  <c r="DK215" i="14"/>
  <c r="DJ215" i="14"/>
  <c r="DI215" i="14"/>
  <c r="DH215" i="14"/>
  <c r="DG215" i="14"/>
  <c r="DF215" i="14"/>
  <c r="DE215" i="14"/>
  <c r="DD215" i="14"/>
  <c r="DC215" i="14"/>
  <c r="DB215" i="14"/>
  <c r="DA215" i="14"/>
  <c r="CZ215" i="14"/>
  <c r="CY215" i="14"/>
  <c r="CX215" i="14"/>
  <c r="CW215" i="14"/>
  <c r="CV215" i="14"/>
  <c r="CU215" i="14"/>
  <c r="CT215" i="14"/>
  <c r="CS215" i="14"/>
  <c r="CR215" i="14"/>
  <c r="CQ215" i="14"/>
  <c r="CP215" i="14"/>
  <c r="CO215" i="14"/>
  <c r="CN215" i="14"/>
  <c r="CM215" i="14"/>
  <c r="CL215" i="14"/>
  <c r="CK215" i="14"/>
  <c r="CJ215" i="14"/>
  <c r="CI215" i="14"/>
  <c r="CH215" i="14"/>
  <c r="CG215" i="14"/>
  <c r="CF215" i="14"/>
  <c r="CE215" i="14"/>
  <c r="CD215" i="14"/>
  <c r="CC215" i="14"/>
  <c r="CB215" i="14"/>
  <c r="CA215" i="14"/>
  <c r="BZ215" i="14"/>
  <c r="BY215" i="14"/>
  <c r="BX215" i="14"/>
  <c r="BW215" i="14"/>
  <c r="BV215" i="14"/>
  <c r="BU215" i="14"/>
  <c r="BT215" i="14"/>
  <c r="BS215" i="14"/>
  <c r="BR215" i="14"/>
  <c r="BQ215" i="14"/>
  <c r="BM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Z214" i="14"/>
  <c r="DY214" i="14"/>
  <c r="DX214" i="14"/>
  <c r="DW214" i="14"/>
  <c r="DV214" i="14"/>
  <c r="DU214" i="14"/>
  <c r="DT214" i="14"/>
  <c r="DS214" i="14"/>
  <c r="DR214" i="14"/>
  <c r="DQ214" i="14"/>
  <c r="DP214" i="14"/>
  <c r="DO214" i="14"/>
  <c r="DN214" i="14"/>
  <c r="DM214" i="14"/>
  <c r="DL214" i="14"/>
  <c r="DK214" i="14"/>
  <c r="DJ214" i="14"/>
  <c r="DI214" i="14"/>
  <c r="DH214" i="14"/>
  <c r="DG214" i="14"/>
  <c r="DF214" i="14"/>
  <c r="DE214" i="14"/>
  <c r="DD214" i="14"/>
  <c r="DC214" i="14"/>
  <c r="DB214" i="14"/>
  <c r="DA214" i="14"/>
  <c r="CZ214" i="14"/>
  <c r="CY214" i="14"/>
  <c r="CX214" i="14"/>
  <c r="CW214" i="14"/>
  <c r="CV214" i="14"/>
  <c r="CU214" i="14"/>
  <c r="CT214" i="14"/>
  <c r="CS214" i="14"/>
  <c r="CR214" i="14"/>
  <c r="CQ214" i="14"/>
  <c r="CP214" i="14"/>
  <c r="CO214" i="14"/>
  <c r="CN214" i="14"/>
  <c r="CM214" i="14"/>
  <c r="CL214" i="14"/>
  <c r="CK214" i="14"/>
  <c r="CJ214" i="14"/>
  <c r="CI214" i="14"/>
  <c r="CH214" i="14"/>
  <c r="CG214" i="14"/>
  <c r="CF214" i="14"/>
  <c r="CE214" i="14"/>
  <c r="CD214" i="14"/>
  <c r="CC214" i="14"/>
  <c r="CB214" i="14"/>
  <c r="CA214" i="14"/>
  <c r="BZ214" i="14"/>
  <c r="BY214" i="14"/>
  <c r="BX214" i="14"/>
  <c r="BW214" i="14"/>
  <c r="BV214" i="14"/>
  <c r="BU214" i="14"/>
  <c r="BT214" i="14"/>
  <c r="BS214" i="14"/>
  <c r="BR214" i="14"/>
  <c r="BQ214" i="14"/>
  <c r="BM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B214" i="14"/>
  <c r="DZ213" i="14"/>
  <c r="DY213" i="14"/>
  <c r="DX213" i="14"/>
  <c r="DW213" i="14"/>
  <c r="DV213" i="14"/>
  <c r="DU213" i="14"/>
  <c r="DT213" i="14"/>
  <c r="DS213" i="14"/>
  <c r="DR213" i="14"/>
  <c r="DQ213" i="14"/>
  <c r="DP213" i="14"/>
  <c r="DO213" i="14"/>
  <c r="DN213" i="14"/>
  <c r="DM213" i="14"/>
  <c r="DL213" i="14"/>
  <c r="DK213" i="14"/>
  <c r="DJ213" i="14"/>
  <c r="DI213" i="14"/>
  <c r="DH213" i="14"/>
  <c r="DG213" i="14"/>
  <c r="DF213" i="14"/>
  <c r="DE213" i="14"/>
  <c r="DD213" i="14"/>
  <c r="DC213" i="14"/>
  <c r="DB213" i="14"/>
  <c r="DA213" i="14"/>
  <c r="CZ213" i="14"/>
  <c r="CY213" i="14"/>
  <c r="CX213" i="14"/>
  <c r="CW213" i="14"/>
  <c r="CV213" i="14"/>
  <c r="CU213" i="14"/>
  <c r="CT213" i="14"/>
  <c r="CS213" i="14"/>
  <c r="CR213" i="14"/>
  <c r="CQ213" i="14"/>
  <c r="CP213" i="14"/>
  <c r="CO213" i="14"/>
  <c r="CN213" i="14"/>
  <c r="CM213" i="14"/>
  <c r="CL213" i="14"/>
  <c r="CK213" i="14"/>
  <c r="CJ213" i="14"/>
  <c r="CI213" i="14"/>
  <c r="CH213" i="14"/>
  <c r="CG213" i="14"/>
  <c r="CF213" i="14"/>
  <c r="CE213" i="14"/>
  <c r="CD213" i="14"/>
  <c r="CC213" i="14"/>
  <c r="CB213" i="14"/>
  <c r="CA213" i="14"/>
  <c r="BZ213" i="14"/>
  <c r="BY213" i="14"/>
  <c r="BX213" i="14"/>
  <c r="BW213" i="14"/>
  <c r="BV213" i="14"/>
  <c r="BU213" i="14"/>
  <c r="BT213" i="14"/>
  <c r="BS213" i="14"/>
  <c r="BR213" i="14"/>
  <c r="BQ213" i="14"/>
  <c r="BM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B213" i="14"/>
  <c r="DZ212" i="14"/>
  <c r="DY212" i="14"/>
  <c r="DX212" i="14"/>
  <c r="DW212" i="14"/>
  <c r="DV212" i="14"/>
  <c r="DU212" i="14"/>
  <c r="DT212" i="14"/>
  <c r="DS212" i="14"/>
  <c r="DR212" i="14"/>
  <c r="DQ212" i="14"/>
  <c r="DP212" i="14"/>
  <c r="DO212" i="14"/>
  <c r="DN212" i="14"/>
  <c r="DM212" i="14"/>
  <c r="DL212" i="14"/>
  <c r="DK212" i="14"/>
  <c r="DJ212" i="14"/>
  <c r="DI212" i="14"/>
  <c r="DH212" i="14"/>
  <c r="DG212" i="14"/>
  <c r="DF212" i="14"/>
  <c r="DE212" i="14"/>
  <c r="DD212" i="14"/>
  <c r="DC212" i="14"/>
  <c r="DB212" i="14"/>
  <c r="DA212" i="14"/>
  <c r="CZ212" i="14"/>
  <c r="CY212" i="14"/>
  <c r="CX212" i="14"/>
  <c r="CW212" i="14"/>
  <c r="CV212" i="14"/>
  <c r="CU212" i="14"/>
  <c r="CT212" i="14"/>
  <c r="CS212" i="14"/>
  <c r="CR212" i="14"/>
  <c r="CQ212" i="14"/>
  <c r="CP212" i="14"/>
  <c r="CO212" i="14"/>
  <c r="CN212" i="14"/>
  <c r="CM212" i="14"/>
  <c r="CL212" i="14"/>
  <c r="CK212" i="14"/>
  <c r="CJ212" i="14"/>
  <c r="CI212" i="14"/>
  <c r="CH212" i="14"/>
  <c r="CG212" i="14"/>
  <c r="CF212" i="14"/>
  <c r="CE212" i="14"/>
  <c r="CD212" i="14"/>
  <c r="CC212" i="14"/>
  <c r="CB212" i="14"/>
  <c r="CA212" i="14"/>
  <c r="BZ212" i="14"/>
  <c r="BY212" i="14"/>
  <c r="BX212" i="14"/>
  <c r="BW212" i="14"/>
  <c r="BV212" i="14"/>
  <c r="BU212" i="14"/>
  <c r="BT212" i="14"/>
  <c r="BS212" i="14"/>
  <c r="BR212" i="14"/>
  <c r="BQ212" i="14"/>
  <c r="BM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B212" i="14"/>
  <c r="DZ211" i="14"/>
  <c r="DY211" i="14"/>
  <c r="DX211" i="14"/>
  <c r="DW211" i="14"/>
  <c r="DV211" i="14"/>
  <c r="DU211" i="14"/>
  <c r="DT211" i="14"/>
  <c r="DS211" i="14"/>
  <c r="DR211" i="14"/>
  <c r="DQ211" i="14"/>
  <c r="DP211" i="14"/>
  <c r="DO211" i="14"/>
  <c r="DN211" i="14"/>
  <c r="DM211" i="14"/>
  <c r="DL211" i="14"/>
  <c r="DK211" i="14"/>
  <c r="DJ211" i="14"/>
  <c r="DI211" i="14"/>
  <c r="DH211" i="14"/>
  <c r="DG211" i="14"/>
  <c r="DF211" i="14"/>
  <c r="DE211" i="14"/>
  <c r="DD211" i="14"/>
  <c r="DC211" i="14"/>
  <c r="DB211" i="14"/>
  <c r="DA211" i="14"/>
  <c r="CZ211" i="14"/>
  <c r="CY211" i="14"/>
  <c r="CX211" i="14"/>
  <c r="CW211" i="14"/>
  <c r="CV211" i="14"/>
  <c r="CU211" i="14"/>
  <c r="CT211" i="14"/>
  <c r="CS211" i="14"/>
  <c r="CR211" i="14"/>
  <c r="CQ211" i="14"/>
  <c r="CP211" i="14"/>
  <c r="CO211" i="14"/>
  <c r="CN211" i="14"/>
  <c r="CM211" i="14"/>
  <c r="CL211" i="14"/>
  <c r="CK211" i="14"/>
  <c r="CJ211" i="14"/>
  <c r="CI211" i="14"/>
  <c r="CH211" i="14"/>
  <c r="CG211" i="14"/>
  <c r="CF211" i="14"/>
  <c r="CE211" i="14"/>
  <c r="CD211" i="14"/>
  <c r="CC211" i="14"/>
  <c r="CB211" i="14"/>
  <c r="CA211" i="14"/>
  <c r="BZ211" i="14"/>
  <c r="BY211" i="14"/>
  <c r="BX211" i="14"/>
  <c r="BW211" i="14"/>
  <c r="BV211" i="14"/>
  <c r="BU211" i="14"/>
  <c r="BT211" i="14"/>
  <c r="BS211" i="14"/>
  <c r="BR211" i="14"/>
  <c r="BQ211" i="14"/>
  <c r="BM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B211" i="14"/>
  <c r="DZ210" i="14"/>
  <c r="DY210" i="14"/>
  <c r="DX210" i="14"/>
  <c r="DW210" i="14"/>
  <c r="DV210" i="14"/>
  <c r="DU210" i="14"/>
  <c r="DT210" i="14"/>
  <c r="DS210" i="14"/>
  <c r="DR210" i="14"/>
  <c r="DQ210" i="14"/>
  <c r="DP210" i="14"/>
  <c r="DO210" i="14"/>
  <c r="DN210" i="14"/>
  <c r="DM210" i="14"/>
  <c r="DL210" i="14"/>
  <c r="DK210" i="14"/>
  <c r="DJ210" i="14"/>
  <c r="DI210" i="14"/>
  <c r="DH210" i="14"/>
  <c r="DG210" i="14"/>
  <c r="DF210" i="14"/>
  <c r="DE210" i="14"/>
  <c r="DD210" i="14"/>
  <c r="DC210" i="14"/>
  <c r="DB210" i="14"/>
  <c r="DA210" i="14"/>
  <c r="CZ210" i="14"/>
  <c r="CY210" i="14"/>
  <c r="CX210" i="14"/>
  <c r="CW210" i="14"/>
  <c r="CV210" i="14"/>
  <c r="CU210" i="14"/>
  <c r="CT210" i="14"/>
  <c r="CS210" i="14"/>
  <c r="CR210" i="14"/>
  <c r="CQ210" i="14"/>
  <c r="CP210" i="14"/>
  <c r="CO210" i="14"/>
  <c r="CN210" i="14"/>
  <c r="CM210" i="14"/>
  <c r="CL210" i="14"/>
  <c r="CK210" i="14"/>
  <c r="CJ210" i="14"/>
  <c r="CI210" i="14"/>
  <c r="CH210" i="14"/>
  <c r="CG210" i="14"/>
  <c r="CF210" i="14"/>
  <c r="CE210" i="14"/>
  <c r="CD210" i="14"/>
  <c r="CC210" i="14"/>
  <c r="CB210" i="14"/>
  <c r="CA210" i="14"/>
  <c r="BZ210" i="14"/>
  <c r="BY210" i="14"/>
  <c r="BX210" i="14"/>
  <c r="BW210" i="14"/>
  <c r="BV210" i="14"/>
  <c r="BU210" i="14"/>
  <c r="BT210" i="14"/>
  <c r="BS210" i="14"/>
  <c r="BR210" i="14"/>
  <c r="BQ210" i="14"/>
  <c r="BM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B210" i="14"/>
  <c r="DZ209" i="14"/>
  <c r="DY209" i="14"/>
  <c r="DX209" i="14"/>
  <c r="DW209" i="14"/>
  <c r="DV209" i="14"/>
  <c r="DU209" i="14"/>
  <c r="DT209" i="14"/>
  <c r="DS209" i="14"/>
  <c r="DR209" i="14"/>
  <c r="DQ209" i="14"/>
  <c r="DP209" i="14"/>
  <c r="DO209" i="14"/>
  <c r="DN209" i="14"/>
  <c r="DM209" i="14"/>
  <c r="DL209" i="14"/>
  <c r="DK209" i="14"/>
  <c r="DJ209" i="14"/>
  <c r="DI209" i="14"/>
  <c r="DH209" i="14"/>
  <c r="DG209" i="14"/>
  <c r="DF209" i="14"/>
  <c r="DE209" i="14"/>
  <c r="DD209" i="14"/>
  <c r="DC209" i="14"/>
  <c r="DB209" i="14"/>
  <c r="DA209" i="14"/>
  <c r="CZ209" i="14"/>
  <c r="CY209" i="14"/>
  <c r="CX209" i="14"/>
  <c r="CW209" i="14"/>
  <c r="CV209" i="14"/>
  <c r="CU209" i="14"/>
  <c r="CT209" i="14"/>
  <c r="CS209" i="14"/>
  <c r="CR209" i="14"/>
  <c r="CQ209" i="14"/>
  <c r="CP209" i="14"/>
  <c r="CO209" i="14"/>
  <c r="CN209" i="14"/>
  <c r="CM209" i="14"/>
  <c r="CL209" i="14"/>
  <c r="CK209" i="14"/>
  <c r="CJ209" i="14"/>
  <c r="CI209" i="14"/>
  <c r="CH209" i="14"/>
  <c r="CG209" i="14"/>
  <c r="CF209" i="14"/>
  <c r="CE209" i="14"/>
  <c r="CD209" i="14"/>
  <c r="CC209" i="14"/>
  <c r="CB209" i="14"/>
  <c r="CA209" i="14"/>
  <c r="BZ209" i="14"/>
  <c r="BY209" i="14"/>
  <c r="BX209" i="14"/>
  <c r="BW209" i="14"/>
  <c r="BV209" i="14"/>
  <c r="BU209" i="14"/>
  <c r="BT209" i="14"/>
  <c r="BS209" i="14"/>
  <c r="BR209" i="14"/>
  <c r="BQ209" i="14"/>
  <c r="BM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B209" i="14"/>
  <c r="DZ208" i="14"/>
  <c r="DY208" i="14"/>
  <c r="DX208" i="14"/>
  <c r="DW208" i="14"/>
  <c r="DV208" i="14"/>
  <c r="DU208" i="14"/>
  <c r="DT208" i="14"/>
  <c r="DS208" i="14"/>
  <c r="DR208" i="14"/>
  <c r="DQ208" i="14"/>
  <c r="DP208" i="14"/>
  <c r="DO208" i="14"/>
  <c r="DN208" i="14"/>
  <c r="DM208" i="14"/>
  <c r="DL208" i="14"/>
  <c r="DK208" i="14"/>
  <c r="DJ208" i="14"/>
  <c r="DI208" i="14"/>
  <c r="DH208" i="14"/>
  <c r="DG208" i="14"/>
  <c r="DF208" i="14"/>
  <c r="DE208" i="14"/>
  <c r="DD208" i="14"/>
  <c r="DC208" i="14"/>
  <c r="DB208" i="14"/>
  <c r="DA208" i="14"/>
  <c r="CZ208" i="14"/>
  <c r="CY208" i="14"/>
  <c r="CX208" i="14"/>
  <c r="CW208" i="14"/>
  <c r="CV208" i="14"/>
  <c r="CU208" i="14"/>
  <c r="CT208" i="14"/>
  <c r="CS208" i="14"/>
  <c r="CR208" i="14"/>
  <c r="CQ208" i="14"/>
  <c r="CP208" i="14"/>
  <c r="CO208" i="14"/>
  <c r="CN208" i="14"/>
  <c r="CM208" i="14"/>
  <c r="CL208" i="14"/>
  <c r="CK208" i="14"/>
  <c r="CJ208" i="14"/>
  <c r="CI208" i="14"/>
  <c r="CH208" i="14"/>
  <c r="CG208" i="14"/>
  <c r="CF208" i="14"/>
  <c r="CE208" i="14"/>
  <c r="CD208" i="14"/>
  <c r="CC208" i="14"/>
  <c r="CB208" i="14"/>
  <c r="CA208" i="14"/>
  <c r="BZ208" i="14"/>
  <c r="BY208" i="14"/>
  <c r="BX208" i="14"/>
  <c r="BW208" i="14"/>
  <c r="BV208" i="14"/>
  <c r="BU208" i="14"/>
  <c r="BT208" i="14"/>
  <c r="BS208" i="14"/>
  <c r="BR208" i="14"/>
  <c r="BQ208" i="14"/>
  <c r="BM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B208" i="14"/>
  <c r="DZ207" i="14"/>
  <c r="DY207" i="14"/>
  <c r="DX207" i="14"/>
  <c r="DW207" i="14"/>
  <c r="DV207" i="14"/>
  <c r="DU207" i="14"/>
  <c r="DT207" i="14"/>
  <c r="DS207" i="14"/>
  <c r="DR207" i="14"/>
  <c r="DQ207" i="14"/>
  <c r="DP207" i="14"/>
  <c r="DO207" i="14"/>
  <c r="DN207" i="14"/>
  <c r="DM207" i="14"/>
  <c r="DL207" i="14"/>
  <c r="DK207" i="14"/>
  <c r="DJ207" i="14"/>
  <c r="DI207" i="14"/>
  <c r="DH207" i="14"/>
  <c r="DG207" i="14"/>
  <c r="DF207" i="14"/>
  <c r="DE207" i="14"/>
  <c r="DD207" i="14"/>
  <c r="DC207" i="14"/>
  <c r="DB207" i="14"/>
  <c r="DA207" i="14"/>
  <c r="CZ207" i="14"/>
  <c r="CY207" i="14"/>
  <c r="CX207" i="14"/>
  <c r="CW207" i="14"/>
  <c r="CV207" i="14"/>
  <c r="CU207" i="14"/>
  <c r="CT207" i="14"/>
  <c r="CS207" i="14"/>
  <c r="CR207" i="14"/>
  <c r="CQ207" i="14"/>
  <c r="CP207" i="14"/>
  <c r="CO207" i="14"/>
  <c r="CN207" i="14"/>
  <c r="CM207" i="14"/>
  <c r="CL207" i="14"/>
  <c r="CK207" i="14"/>
  <c r="CJ207" i="14"/>
  <c r="CI207" i="14"/>
  <c r="CH207" i="14"/>
  <c r="CG207" i="14"/>
  <c r="CF207" i="14"/>
  <c r="CE207" i="14"/>
  <c r="CD207" i="14"/>
  <c r="CC207" i="14"/>
  <c r="CB207" i="14"/>
  <c r="CA207" i="14"/>
  <c r="BZ207" i="14"/>
  <c r="BY207" i="14"/>
  <c r="BX207" i="14"/>
  <c r="BW207" i="14"/>
  <c r="BV207" i="14"/>
  <c r="BU207" i="14"/>
  <c r="BT207" i="14"/>
  <c r="BS207" i="14"/>
  <c r="BR207" i="14"/>
  <c r="BQ207" i="14"/>
  <c r="BM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B207" i="14"/>
  <c r="DZ206" i="14"/>
  <c r="DY206" i="14"/>
  <c r="DX206" i="14"/>
  <c r="DW206" i="14"/>
  <c r="DV206" i="14"/>
  <c r="DU206" i="14"/>
  <c r="DT206" i="14"/>
  <c r="DS206" i="14"/>
  <c r="DR206" i="14"/>
  <c r="DQ206" i="14"/>
  <c r="DP206" i="14"/>
  <c r="DO206" i="14"/>
  <c r="DN206" i="14"/>
  <c r="DM206" i="14"/>
  <c r="DL206" i="14"/>
  <c r="DK206" i="14"/>
  <c r="DJ206" i="14"/>
  <c r="DI206" i="14"/>
  <c r="DH206" i="14"/>
  <c r="DG206" i="14"/>
  <c r="DF206" i="14"/>
  <c r="DE206" i="14"/>
  <c r="DD206" i="14"/>
  <c r="DC206" i="14"/>
  <c r="DB206" i="14"/>
  <c r="DA206" i="14"/>
  <c r="CZ206" i="14"/>
  <c r="CY206" i="14"/>
  <c r="CX206" i="14"/>
  <c r="CW206" i="14"/>
  <c r="CV206" i="14"/>
  <c r="CU206" i="14"/>
  <c r="CT206" i="14"/>
  <c r="CS206" i="14"/>
  <c r="CR206" i="14"/>
  <c r="CQ206" i="14"/>
  <c r="CP206" i="14"/>
  <c r="CO206" i="14"/>
  <c r="CN206" i="14"/>
  <c r="CM206" i="14"/>
  <c r="CL206" i="14"/>
  <c r="CK206" i="14"/>
  <c r="CJ206" i="14"/>
  <c r="CI206" i="14"/>
  <c r="CH206" i="14"/>
  <c r="CG206" i="14"/>
  <c r="CF206" i="14"/>
  <c r="CE206" i="14"/>
  <c r="CD206" i="14"/>
  <c r="CC206" i="14"/>
  <c r="CB206" i="14"/>
  <c r="CA206" i="14"/>
  <c r="BZ206" i="14"/>
  <c r="BY206" i="14"/>
  <c r="BX206" i="14"/>
  <c r="BW206" i="14"/>
  <c r="BV206" i="14"/>
  <c r="BU206" i="14"/>
  <c r="BT206" i="14"/>
  <c r="BS206" i="14"/>
  <c r="BR206" i="14"/>
  <c r="BQ206" i="14"/>
  <c r="BM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B206" i="14"/>
  <c r="DZ205" i="14"/>
  <c r="DY205" i="14"/>
  <c r="DX205" i="14"/>
  <c r="DW205" i="14"/>
  <c r="DV205" i="14"/>
  <c r="DU205" i="14"/>
  <c r="DT205" i="14"/>
  <c r="DS205" i="14"/>
  <c r="DR205" i="14"/>
  <c r="DQ205" i="14"/>
  <c r="DP205" i="14"/>
  <c r="DO205" i="14"/>
  <c r="DN205" i="14"/>
  <c r="DM205" i="14"/>
  <c r="DL205" i="14"/>
  <c r="DK205" i="14"/>
  <c r="DJ205" i="14"/>
  <c r="DI205" i="14"/>
  <c r="DH205" i="14"/>
  <c r="DG205" i="14"/>
  <c r="DF205" i="14"/>
  <c r="DE205" i="14"/>
  <c r="DD205" i="14"/>
  <c r="DC205" i="14"/>
  <c r="DB205" i="14"/>
  <c r="DA205" i="14"/>
  <c r="CZ205" i="14"/>
  <c r="CY205" i="14"/>
  <c r="CX205" i="14"/>
  <c r="CW205" i="14"/>
  <c r="CV205" i="14"/>
  <c r="CU205" i="14"/>
  <c r="CT205" i="14"/>
  <c r="CS205" i="14"/>
  <c r="CR205" i="14"/>
  <c r="CQ205" i="14"/>
  <c r="CP205" i="14"/>
  <c r="CO205" i="14"/>
  <c r="CN205" i="14"/>
  <c r="CM205" i="14"/>
  <c r="CL205" i="14"/>
  <c r="CK205" i="14"/>
  <c r="CJ205" i="14"/>
  <c r="CI205" i="14"/>
  <c r="CH205" i="14"/>
  <c r="CG205" i="14"/>
  <c r="CF205" i="14"/>
  <c r="CE205" i="14"/>
  <c r="CD205" i="14"/>
  <c r="CC205" i="14"/>
  <c r="CB205" i="14"/>
  <c r="CA205" i="14"/>
  <c r="BZ205" i="14"/>
  <c r="BY205" i="14"/>
  <c r="BX205" i="14"/>
  <c r="BW205" i="14"/>
  <c r="BV205" i="14"/>
  <c r="BU205" i="14"/>
  <c r="BT205" i="14"/>
  <c r="BS205" i="14"/>
  <c r="BR205" i="14"/>
  <c r="BQ205" i="14"/>
  <c r="BM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B205" i="14"/>
  <c r="DZ204" i="14"/>
  <c r="DY204" i="14"/>
  <c r="DX204" i="14"/>
  <c r="DW204" i="14"/>
  <c r="DV204" i="14"/>
  <c r="DU204" i="14"/>
  <c r="DT204" i="14"/>
  <c r="DS204" i="14"/>
  <c r="DR204" i="14"/>
  <c r="DQ204" i="14"/>
  <c r="DP204" i="14"/>
  <c r="DO204" i="14"/>
  <c r="DN204" i="14"/>
  <c r="DM204" i="14"/>
  <c r="DL204" i="14"/>
  <c r="DK204" i="14"/>
  <c r="DJ204" i="14"/>
  <c r="DI204" i="14"/>
  <c r="DH204" i="14"/>
  <c r="DG204" i="14"/>
  <c r="DF204" i="14"/>
  <c r="DE204" i="14"/>
  <c r="DD204" i="14"/>
  <c r="DC204" i="14"/>
  <c r="DB204" i="14"/>
  <c r="DA204" i="14"/>
  <c r="CZ204" i="14"/>
  <c r="CY204" i="14"/>
  <c r="CX204" i="14"/>
  <c r="CW204" i="14"/>
  <c r="CV204" i="14"/>
  <c r="CU204" i="14"/>
  <c r="CT204" i="14"/>
  <c r="CS204" i="14"/>
  <c r="CR204" i="14"/>
  <c r="CQ204" i="14"/>
  <c r="CP204" i="14"/>
  <c r="CO204" i="14"/>
  <c r="CN204" i="14"/>
  <c r="CM204" i="14"/>
  <c r="CL204" i="14"/>
  <c r="CK204" i="14"/>
  <c r="CJ204" i="14"/>
  <c r="CI204" i="14"/>
  <c r="CH204" i="14"/>
  <c r="CG204" i="14"/>
  <c r="CF204" i="14"/>
  <c r="CE204" i="14"/>
  <c r="CD204" i="14"/>
  <c r="CC204" i="14"/>
  <c r="CB204" i="14"/>
  <c r="CA204" i="14"/>
  <c r="BZ204" i="14"/>
  <c r="BY204" i="14"/>
  <c r="BX204" i="14"/>
  <c r="BW204" i="14"/>
  <c r="BV204" i="14"/>
  <c r="BU204" i="14"/>
  <c r="BT204" i="14"/>
  <c r="BS204" i="14"/>
  <c r="BR204" i="14"/>
  <c r="BQ204" i="14"/>
  <c r="BM204" i="14"/>
  <c r="N204" i="14"/>
  <c r="M204" i="14"/>
  <c r="L204" i="14"/>
  <c r="K204" i="14"/>
  <c r="J204" i="14"/>
  <c r="I204" i="14"/>
  <c r="H204" i="14"/>
  <c r="G204" i="14"/>
  <c r="F204" i="14"/>
  <c r="E204" i="14"/>
  <c r="D204" i="14"/>
  <c r="B204" i="14"/>
  <c r="DZ203" i="14"/>
  <c r="DY203" i="14"/>
  <c r="DX203" i="14"/>
  <c r="DW203" i="14"/>
  <c r="DV203" i="14"/>
  <c r="DU203" i="14"/>
  <c r="DT203" i="14"/>
  <c r="DS203" i="14"/>
  <c r="DR203" i="14"/>
  <c r="DQ203" i="14"/>
  <c r="DP203" i="14"/>
  <c r="DO203" i="14"/>
  <c r="DN203" i="14"/>
  <c r="DM203" i="14"/>
  <c r="DL203" i="14"/>
  <c r="DK203" i="14"/>
  <c r="DJ203" i="14"/>
  <c r="DI203" i="14"/>
  <c r="DH203" i="14"/>
  <c r="DG203" i="14"/>
  <c r="DF203" i="14"/>
  <c r="DE203" i="14"/>
  <c r="DD203" i="14"/>
  <c r="DC203" i="14"/>
  <c r="DB203" i="14"/>
  <c r="DA203" i="14"/>
  <c r="CZ203" i="14"/>
  <c r="CY203" i="14"/>
  <c r="CX203" i="14"/>
  <c r="CW203" i="14"/>
  <c r="CV203" i="14"/>
  <c r="CU203" i="14"/>
  <c r="CT203" i="14"/>
  <c r="CS203" i="14"/>
  <c r="CR203" i="14"/>
  <c r="CQ203" i="14"/>
  <c r="CP203" i="14"/>
  <c r="CO203" i="14"/>
  <c r="CN203" i="14"/>
  <c r="CM203" i="14"/>
  <c r="CL203" i="14"/>
  <c r="CK203" i="14"/>
  <c r="CJ203" i="14"/>
  <c r="CI203" i="14"/>
  <c r="CH203" i="14"/>
  <c r="CG203" i="14"/>
  <c r="CF203" i="14"/>
  <c r="CE203" i="14"/>
  <c r="CD203" i="14"/>
  <c r="CC203" i="14"/>
  <c r="CB203" i="14"/>
  <c r="CA203" i="14"/>
  <c r="BZ203" i="14"/>
  <c r="BY203" i="14"/>
  <c r="BX203" i="14"/>
  <c r="BW203" i="14"/>
  <c r="BV203" i="14"/>
  <c r="BU203" i="14"/>
  <c r="BT203" i="14"/>
  <c r="BS203" i="14"/>
  <c r="BR203" i="14"/>
  <c r="BQ203" i="14"/>
  <c r="BM203" i="14"/>
  <c r="M203" i="14"/>
  <c r="L203" i="14"/>
  <c r="K203" i="14"/>
  <c r="J203" i="14"/>
  <c r="I203" i="14"/>
  <c r="H203" i="14"/>
  <c r="G203" i="14"/>
  <c r="F203" i="14"/>
  <c r="E203" i="14"/>
  <c r="D203" i="14"/>
  <c r="B203" i="14"/>
  <c r="DZ202" i="14"/>
  <c r="DY202" i="14"/>
  <c r="DX202" i="14"/>
  <c r="DW202" i="14"/>
  <c r="DV202" i="14"/>
  <c r="DU202" i="14"/>
  <c r="DT202" i="14"/>
  <c r="DS202" i="14"/>
  <c r="DR202" i="14"/>
  <c r="DQ202" i="14"/>
  <c r="DP202" i="14"/>
  <c r="DO202" i="14"/>
  <c r="DN202" i="14"/>
  <c r="DM202" i="14"/>
  <c r="DL202" i="14"/>
  <c r="DK202" i="14"/>
  <c r="DJ202" i="14"/>
  <c r="DI202" i="14"/>
  <c r="DH202" i="14"/>
  <c r="DG202" i="14"/>
  <c r="DF202" i="14"/>
  <c r="DE202" i="14"/>
  <c r="DD202" i="14"/>
  <c r="DC202" i="14"/>
  <c r="DB202" i="14"/>
  <c r="DA202" i="14"/>
  <c r="CZ202" i="14"/>
  <c r="CY202" i="14"/>
  <c r="CX202" i="14"/>
  <c r="CW202" i="14"/>
  <c r="CV202" i="14"/>
  <c r="CU202" i="14"/>
  <c r="CT202" i="14"/>
  <c r="CS202" i="14"/>
  <c r="CR202" i="14"/>
  <c r="CQ202" i="14"/>
  <c r="CP202" i="14"/>
  <c r="CO202" i="14"/>
  <c r="CN202" i="14"/>
  <c r="CM202" i="14"/>
  <c r="CL202" i="14"/>
  <c r="CK202" i="14"/>
  <c r="CJ202" i="14"/>
  <c r="CI202" i="14"/>
  <c r="CH202" i="14"/>
  <c r="CG202" i="14"/>
  <c r="CF202" i="14"/>
  <c r="CE202" i="14"/>
  <c r="CD202" i="14"/>
  <c r="CC202" i="14"/>
  <c r="CB202" i="14"/>
  <c r="CA202" i="14"/>
  <c r="BZ202" i="14"/>
  <c r="BY202" i="14"/>
  <c r="BX202" i="14"/>
  <c r="BW202" i="14"/>
  <c r="BV202" i="14"/>
  <c r="BU202" i="14"/>
  <c r="BT202" i="14"/>
  <c r="BS202" i="14"/>
  <c r="BR202" i="14"/>
  <c r="BQ202" i="14"/>
  <c r="BM202" i="14"/>
  <c r="L202" i="14"/>
  <c r="K202" i="14"/>
  <c r="J202" i="14"/>
  <c r="I202" i="14"/>
  <c r="H202" i="14"/>
  <c r="G202" i="14"/>
  <c r="F202" i="14"/>
  <c r="E202" i="14"/>
  <c r="D202" i="14"/>
  <c r="B202" i="14"/>
  <c r="DZ201" i="14"/>
  <c r="DY201" i="14"/>
  <c r="DX201" i="14"/>
  <c r="DW201" i="14"/>
  <c r="DV201" i="14"/>
  <c r="DU201" i="14"/>
  <c r="DT201" i="14"/>
  <c r="DS201" i="14"/>
  <c r="DR201" i="14"/>
  <c r="DQ201" i="14"/>
  <c r="DP201" i="14"/>
  <c r="DO201" i="14"/>
  <c r="DN201" i="14"/>
  <c r="DM201" i="14"/>
  <c r="DL201" i="14"/>
  <c r="DK201" i="14"/>
  <c r="DJ201" i="14"/>
  <c r="DI201" i="14"/>
  <c r="DH201" i="14"/>
  <c r="DG201" i="14"/>
  <c r="DF201" i="14"/>
  <c r="DE201" i="14"/>
  <c r="DD201" i="14"/>
  <c r="DC201" i="14"/>
  <c r="DB201" i="14"/>
  <c r="DA201" i="14"/>
  <c r="CZ201" i="14"/>
  <c r="CY201" i="14"/>
  <c r="CX201" i="14"/>
  <c r="CW201" i="14"/>
  <c r="CV201" i="14"/>
  <c r="CU201" i="14"/>
  <c r="CT201" i="14"/>
  <c r="CS201" i="14"/>
  <c r="CR201" i="14"/>
  <c r="CQ201" i="14"/>
  <c r="CP201" i="14"/>
  <c r="CO201" i="14"/>
  <c r="CN201" i="14"/>
  <c r="CM201" i="14"/>
  <c r="CL201" i="14"/>
  <c r="CK201" i="14"/>
  <c r="CJ201" i="14"/>
  <c r="CI201" i="14"/>
  <c r="CH201" i="14"/>
  <c r="CG201" i="14"/>
  <c r="CF201" i="14"/>
  <c r="CE201" i="14"/>
  <c r="CD201" i="14"/>
  <c r="CC201" i="14"/>
  <c r="CB201" i="14"/>
  <c r="CA201" i="14"/>
  <c r="BZ201" i="14"/>
  <c r="BY201" i="14"/>
  <c r="BX201" i="14"/>
  <c r="BW201" i="14"/>
  <c r="BV201" i="14"/>
  <c r="BU201" i="14"/>
  <c r="BT201" i="14"/>
  <c r="BS201" i="14"/>
  <c r="BR201" i="14"/>
  <c r="BQ201" i="14"/>
  <c r="BM201" i="14"/>
  <c r="K201" i="14"/>
  <c r="J201" i="14"/>
  <c r="I201" i="14"/>
  <c r="H201" i="14"/>
  <c r="G201" i="14"/>
  <c r="F201" i="14"/>
  <c r="E201" i="14"/>
  <c r="D201" i="14"/>
  <c r="B201" i="14"/>
  <c r="DZ200" i="14"/>
  <c r="DY200" i="14"/>
  <c r="DX200" i="14"/>
  <c r="DW200" i="14"/>
  <c r="DV200" i="14"/>
  <c r="DU200" i="14"/>
  <c r="DT200" i="14"/>
  <c r="DS200" i="14"/>
  <c r="DR200" i="14"/>
  <c r="DQ200" i="14"/>
  <c r="DP200" i="14"/>
  <c r="DO200" i="14"/>
  <c r="DN200" i="14"/>
  <c r="DM200" i="14"/>
  <c r="DL200" i="14"/>
  <c r="DK200" i="14"/>
  <c r="DJ200" i="14"/>
  <c r="DI200" i="14"/>
  <c r="DH200" i="14"/>
  <c r="DG200" i="14"/>
  <c r="DF200" i="14"/>
  <c r="DE200" i="14"/>
  <c r="DD200" i="14"/>
  <c r="DC200" i="14"/>
  <c r="DB200" i="14"/>
  <c r="DA200" i="14"/>
  <c r="CZ200" i="14"/>
  <c r="CY200" i="14"/>
  <c r="CX200" i="14"/>
  <c r="CW200" i="14"/>
  <c r="CV200" i="14"/>
  <c r="CU200" i="14"/>
  <c r="CT200" i="14"/>
  <c r="CS200" i="14"/>
  <c r="CR200" i="14"/>
  <c r="CQ200" i="14"/>
  <c r="CP200" i="14"/>
  <c r="CO200" i="14"/>
  <c r="CN200" i="14"/>
  <c r="CM200" i="14"/>
  <c r="CL200" i="14"/>
  <c r="CK200" i="14"/>
  <c r="CJ200" i="14"/>
  <c r="CI200" i="14"/>
  <c r="CH200" i="14"/>
  <c r="CG200" i="14"/>
  <c r="CF200" i="14"/>
  <c r="CE200" i="14"/>
  <c r="CD200" i="14"/>
  <c r="CC200" i="14"/>
  <c r="CB200" i="14"/>
  <c r="CA200" i="14"/>
  <c r="BZ200" i="14"/>
  <c r="BY200" i="14"/>
  <c r="BX200" i="14"/>
  <c r="BW200" i="14"/>
  <c r="BV200" i="14"/>
  <c r="BU200" i="14"/>
  <c r="BT200" i="14"/>
  <c r="BS200" i="14"/>
  <c r="BR200" i="14"/>
  <c r="BQ200" i="14"/>
  <c r="BM200" i="14"/>
  <c r="J200" i="14"/>
  <c r="I200" i="14"/>
  <c r="H200" i="14"/>
  <c r="G200" i="14"/>
  <c r="F200" i="14"/>
  <c r="E200" i="14"/>
  <c r="D200" i="14"/>
  <c r="B200" i="14"/>
  <c r="DZ199" i="14"/>
  <c r="DY199" i="14"/>
  <c r="DX199" i="14"/>
  <c r="DW199" i="14"/>
  <c r="DV199" i="14"/>
  <c r="DU199" i="14"/>
  <c r="DT199" i="14"/>
  <c r="DS199" i="14"/>
  <c r="DR199" i="14"/>
  <c r="DQ199" i="14"/>
  <c r="DP199" i="14"/>
  <c r="DO199" i="14"/>
  <c r="DN199" i="14"/>
  <c r="DM199" i="14"/>
  <c r="DL199" i="14"/>
  <c r="DK199" i="14"/>
  <c r="DJ199" i="14"/>
  <c r="DI199" i="14"/>
  <c r="DH199" i="14"/>
  <c r="DG199" i="14"/>
  <c r="DF199" i="14"/>
  <c r="DE199" i="14"/>
  <c r="DD199" i="14"/>
  <c r="DC199" i="14"/>
  <c r="DB199" i="14"/>
  <c r="DA199" i="14"/>
  <c r="CZ199" i="14"/>
  <c r="CY199" i="14"/>
  <c r="CX199" i="14"/>
  <c r="CW199" i="14"/>
  <c r="CV199" i="14"/>
  <c r="CU199" i="14"/>
  <c r="CT199" i="14"/>
  <c r="CS199" i="14"/>
  <c r="CR199" i="14"/>
  <c r="CQ199" i="14"/>
  <c r="CP199" i="14"/>
  <c r="CO199" i="14"/>
  <c r="CN199" i="14"/>
  <c r="CM199" i="14"/>
  <c r="CL199" i="14"/>
  <c r="CK199" i="14"/>
  <c r="CJ199" i="14"/>
  <c r="CI199" i="14"/>
  <c r="CH199" i="14"/>
  <c r="CG199" i="14"/>
  <c r="CF199" i="14"/>
  <c r="CE199" i="14"/>
  <c r="CD199" i="14"/>
  <c r="CC199" i="14"/>
  <c r="CB199" i="14"/>
  <c r="CA199" i="14"/>
  <c r="BZ199" i="14"/>
  <c r="BY199" i="14"/>
  <c r="BX199" i="14"/>
  <c r="BW199" i="14"/>
  <c r="BV199" i="14"/>
  <c r="BU199" i="14"/>
  <c r="BT199" i="14"/>
  <c r="BS199" i="14"/>
  <c r="BR199" i="14"/>
  <c r="BQ199" i="14"/>
  <c r="BM199" i="14"/>
  <c r="I199" i="14"/>
  <c r="H199" i="14"/>
  <c r="G199" i="14"/>
  <c r="F199" i="14"/>
  <c r="E199" i="14"/>
  <c r="D199" i="14"/>
  <c r="B199" i="14"/>
  <c r="DZ198" i="14"/>
  <c r="DY198" i="14"/>
  <c r="DX198" i="14"/>
  <c r="DW198" i="14"/>
  <c r="DV198" i="14"/>
  <c r="DU198" i="14"/>
  <c r="DT198" i="14"/>
  <c r="DS198" i="14"/>
  <c r="DR198" i="14"/>
  <c r="DQ198" i="14"/>
  <c r="DP198" i="14"/>
  <c r="DO198" i="14"/>
  <c r="DN198" i="14"/>
  <c r="DM198" i="14"/>
  <c r="DL198" i="14"/>
  <c r="DK198" i="14"/>
  <c r="DJ198" i="14"/>
  <c r="DI198" i="14"/>
  <c r="DH198" i="14"/>
  <c r="DG198" i="14"/>
  <c r="DF198" i="14"/>
  <c r="DE198" i="14"/>
  <c r="DD198" i="14"/>
  <c r="DC198" i="14"/>
  <c r="DB198" i="14"/>
  <c r="DA198" i="14"/>
  <c r="CZ198" i="14"/>
  <c r="CY198" i="14"/>
  <c r="CX198" i="14"/>
  <c r="CW198" i="14"/>
  <c r="CV198" i="14"/>
  <c r="CU198" i="14"/>
  <c r="CT198" i="14"/>
  <c r="CS198" i="14"/>
  <c r="CR198" i="14"/>
  <c r="CQ198" i="14"/>
  <c r="CP198" i="14"/>
  <c r="CO198" i="14"/>
  <c r="CN198" i="14"/>
  <c r="CM198" i="14"/>
  <c r="CL198" i="14"/>
  <c r="CK198" i="14"/>
  <c r="CJ198" i="14"/>
  <c r="CI198" i="14"/>
  <c r="CH198" i="14"/>
  <c r="CG198" i="14"/>
  <c r="CF198" i="14"/>
  <c r="CE198" i="14"/>
  <c r="CD198" i="14"/>
  <c r="CC198" i="14"/>
  <c r="CB198" i="14"/>
  <c r="CA198" i="14"/>
  <c r="BZ198" i="14"/>
  <c r="BY198" i="14"/>
  <c r="BX198" i="14"/>
  <c r="BW198" i="14"/>
  <c r="BV198" i="14"/>
  <c r="BU198" i="14"/>
  <c r="BT198" i="14"/>
  <c r="BS198" i="14"/>
  <c r="BR198" i="14"/>
  <c r="BQ198" i="14"/>
  <c r="BM198" i="14"/>
  <c r="H198" i="14"/>
  <c r="G198" i="14"/>
  <c r="F198" i="14"/>
  <c r="E198" i="14"/>
  <c r="D198" i="14"/>
  <c r="B198" i="14"/>
  <c r="DZ197" i="14"/>
  <c r="DY197" i="14"/>
  <c r="DX197" i="14"/>
  <c r="DW197" i="14"/>
  <c r="DV197" i="14"/>
  <c r="DU197" i="14"/>
  <c r="DT197" i="14"/>
  <c r="DS197" i="14"/>
  <c r="DR197" i="14"/>
  <c r="DQ197" i="14"/>
  <c r="DP197" i="14"/>
  <c r="DO197" i="14"/>
  <c r="DN197" i="14"/>
  <c r="DM197" i="14"/>
  <c r="DL197" i="14"/>
  <c r="DK197" i="14"/>
  <c r="DJ197" i="14"/>
  <c r="DI197" i="14"/>
  <c r="DH197" i="14"/>
  <c r="DG197" i="14"/>
  <c r="DF197" i="14"/>
  <c r="DE197" i="14"/>
  <c r="DD197" i="14"/>
  <c r="DC197" i="14"/>
  <c r="DB197" i="14"/>
  <c r="DA197" i="14"/>
  <c r="CZ197" i="14"/>
  <c r="CY197" i="14"/>
  <c r="CX197" i="14"/>
  <c r="CW197" i="14"/>
  <c r="CV197" i="14"/>
  <c r="CU197" i="14"/>
  <c r="CT197" i="14"/>
  <c r="CS197" i="14"/>
  <c r="CR197" i="14"/>
  <c r="CQ197" i="14"/>
  <c r="CP197" i="14"/>
  <c r="CO197" i="14"/>
  <c r="CN197" i="14"/>
  <c r="CM197" i="14"/>
  <c r="CL197" i="14"/>
  <c r="CK197" i="14"/>
  <c r="CJ197" i="14"/>
  <c r="CI197" i="14"/>
  <c r="CH197" i="14"/>
  <c r="CG197" i="14"/>
  <c r="CF197" i="14"/>
  <c r="CE197" i="14"/>
  <c r="CD197" i="14"/>
  <c r="CC197" i="14"/>
  <c r="CB197" i="14"/>
  <c r="CA197" i="14"/>
  <c r="BZ197" i="14"/>
  <c r="BY197" i="14"/>
  <c r="BX197" i="14"/>
  <c r="BW197" i="14"/>
  <c r="BV197" i="14"/>
  <c r="BU197" i="14"/>
  <c r="BT197" i="14"/>
  <c r="BS197" i="14"/>
  <c r="BR197" i="14"/>
  <c r="BQ197" i="14"/>
  <c r="BM197" i="14"/>
  <c r="G197" i="14"/>
  <c r="F197" i="14"/>
  <c r="E197" i="14"/>
  <c r="D197" i="14"/>
  <c r="B197" i="14"/>
  <c r="DZ196" i="14"/>
  <c r="DY196" i="14"/>
  <c r="DX196" i="14"/>
  <c r="DW196" i="14"/>
  <c r="DV196" i="14"/>
  <c r="DU196" i="14"/>
  <c r="DT196" i="14"/>
  <c r="DS196" i="14"/>
  <c r="DR196" i="14"/>
  <c r="DQ196" i="14"/>
  <c r="DP196" i="14"/>
  <c r="DO196" i="14"/>
  <c r="DN196" i="14"/>
  <c r="DM196" i="14"/>
  <c r="DL196" i="14"/>
  <c r="DK196" i="14"/>
  <c r="DJ196" i="14"/>
  <c r="DI196" i="14"/>
  <c r="DH196" i="14"/>
  <c r="DG196" i="14"/>
  <c r="DF196" i="14"/>
  <c r="DE196" i="14"/>
  <c r="DD196" i="14"/>
  <c r="DC196" i="14"/>
  <c r="DB196" i="14"/>
  <c r="DA196" i="14"/>
  <c r="CZ196" i="14"/>
  <c r="CY196" i="14"/>
  <c r="CX196" i="14"/>
  <c r="CW196" i="14"/>
  <c r="CV196" i="14"/>
  <c r="CU196" i="14"/>
  <c r="CT196" i="14"/>
  <c r="CS196" i="14"/>
  <c r="CR196" i="14"/>
  <c r="CQ196" i="14"/>
  <c r="CP196" i="14"/>
  <c r="CO196" i="14"/>
  <c r="CN196" i="14"/>
  <c r="CM196" i="14"/>
  <c r="CL196" i="14"/>
  <c r="CK196" i="14"/>
  <c r="CJ196" i="14"/>
  <c r="CI196" i="14"/>
  <c r="CH196" i="14"/>
  <c r="CG196" i="14"/>
  <c r="CF196" i="14"/>
  <c r="CE196" i="14"/>
  <c r="CD196" i="14"/>
  <c r="CC196" i="14"/>
  <c r="CB196" i="14"/>
  <c r="CA196" i="14"/>
  <c r="BZ196" i="14"/>
  <c r="BY196" i="14"/>
  <c r="BX196" i="14"/>
  <c r="BW196" i="14"/>
  <c r="BV196" i="14"/>
  <c r="BU196" i="14"/>
  <c r="BT196" i="14"/>
  <c r="BS196" i="14"/>
  <c r="BR196" i="14"/>
  <c r="BQ196" i="14"/>
  <c r="BM196" i="14"/>
  <c r="F196" i="14"/>
  <c r="E196" i="14"/>
  <c r="D196" i="14"/>
  <c r="B196" i="14"/>
  <c r="DZ195" i="14"/>
  <c r="DY195" i="14"/>
  <c r="DX195" i="14"/>
  <c r="DW195" i="14"/>
  <c r="DV195" i="14"/>
  <c r="DU195" i="14"/>
  <c r="DT195" i="14"/>
  <c r="DS195" i="14"/>
  <c r="DR195" i="14"/>
  <c r="DQ195" i="14"/>
  <c r="DP195" i="14"/>
  <c r="DO195" i="14"/>
  <c r="DN195" i="14"/>
  <c r="DM195" i="14"/>
  <c r="DL195" i="14"/>
  <c r="DK195" i="14"/>
  <c r="DJ195" i="14"/>
  <c r="DI195" i="14"/>
  <c r="DH195" i="14"/>
  <c r="DG195" i="14"/>
  <c r="DF195" i="14"/>
  <c r="DE195" i="14"/>
  <c r="DD195" i="14"/>
  <c r="DC195" i="14"/>
  <c r="DB195" i="14"/>
  <c r="DA195" i="14"/>
  <c r="CZ195" i="14"/>
  <c r="CY195" i="14"/>
  <c r="CX195" i="14"/>
  <c r="CW195" i="14"/>
  <c r="CV195" i="14"/>
  <c r="CU195" i="14"/>
  <c r="CT195" i="14"/>
  <c r="CS195" i="14"/>
  <c r="CR195" i="14"/>
  <c r="CQ195" i="14"/>
  <c r="CP195" i="14"/>
  <c r="CO195" i="14"/>
  <c r="CN195" i="14"/>
  <c r="CM195" i="14"/>
  <c r="CL195" i="14"/>
  <c r="CK195" i="14"/>
  <c r="CJ195" i="14"/>
  <c r="CI195" i="14"/>
  <c r="CH195" i="14"/>
  <c r="CG195" i="14"/>
  <c r="CF195" i="14"/>
  <c r="CE195" i="14"/>
  <c r="CD195" i="14"/>
  <c r="CC195" i="14"/>
  <c r="CB195" i="14"/>
  <c r="CA195" i="14"/>
  <c r="BZ195" i="14"/>
  <c r="BY195" i="14"/>
  <c r="BX195" i="14"/>
  <c r="BW195" i="14"/>
  <c r="BV195" i="14"/>
  <c r="BU195" i="14"/>
  <c r="BT195" i="14"/>
  <c r="BS195" i="14"/>
  <c r="BR195" i="14"/>
  <c r="BQ195" i="14"/>
  <c r="BM195" i="14"/>
  <c r="E195" i="14"/>
  <c r="D195" i="14"/>
  <c r="B195" i="14"/>
  <c r="DZ194" i="14"/>
  <c r="DY194" i="14"/>
  <c r="DX194" i="14"/>
  <c r="DW194" i="14"/>
  <c r="DV194" i="14"/>
  <c r="DU194" i="14"/>
  <c r="DT194" i="14"/>
  <c r="DS194" i="14"/>
  <c r="DR194" i="14"/>
  <c r="DQ194" i="14"/>
  <c r="DP194" i="14"/>
  <c r="DO194" i="14"/>
  <c r="DN194" i="14"/>
  <c r="DM194" i="14"/>
  <c r="DL194" i="14"/>
  <c r="DK194" i="14"/>
  <c r="DJ194" i="14"/>
  <c r="DI194" i="14"/>
  <c r="DH194" i="14"/>
  <c r="DG194" i="14"/>
  <c r="DF194" i="14"/>
  <c r="DE194" i="14"/>
  <c r="DD194" i="14"/>
  <c r="DC194" i="14"/>
  <c r="DB194" i="14"/>
  <c r="DA194" i="14"/>
  <c r="CZ194" i="14"/>
  <c r="CY194" i="14"/>
  <c r="CX194" i="14"/>
  <c r="CW194" i="14"/>
  <c r="CV194" i="14"/>
  <c r="CU194" i="14"/>
  <c r="CT194" i="14"/>
  <c r="CS194" i="14"/>
  <c r="CR194" i="14"/>
  <c r="CQ194" i="14"/>
  <c r="CP194" i="14"/>
  <c r="CO194" i="14"/>
  <c r="CN194" i="14"/>
  <c r="CM194" i="14"/>
  <c r="CL194" i="14"/>
  <c r="CK194" i="14"/>
  <c r="CJ194" i="14"/>
  <c r="CI194" i="14"/>
  <c r="CH194" i="14"/>
  <c r="CG194" i="14"/>
  <c r="CF194" i="14"/>
  <c r="CE194" i="14"/>
  <c r="CD194" i="14"/>
  <c r="CC194" i="14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M194" i="14"/>
  <c r="D194" i="14"/>
  <c r="B194" i="14"/>
  <c r="DZ190" i="14"/>
  <c r="DY190" i="14"/>
  <c r="DX190" i="14"/>
  <c r="DW190" i="14"/>
  <c r="DV190" i="14"/>
  <c r="DU190" i="14"/>
  <c r="DT190" i="14"/>
  <c r="DS190" i="14"/>
  <c r="DR190" i="14"/>
  <c r="DQ190" i="14"/>
  <c r="DP190" i="14"/>
  <c r="DO190" i="14"/>
  <c r="DN190" i="14"/>
  <c r="DM190" i="14"/>
  <c r="DL190" i="14"/>
  <c r="DK190" i="14"/>
  <c r="DJ190" i="14"/>
  <c r="DI190" i="14"/>
  <c r="DH190" i="14"/>
  <c r="DG190" i="14"/>
  <c r="DF190" i="14"/>
  <c r="DE190" i="14"/>
  <c r="DD190" i="14"/>
  <c r="DC190" i="14"/>
  <c r="DB190" i="14"/>
  <c r="DA190" i="14"/>
  <c r="CZ190" i="14"/>
  <c r="CY190" i="14"/>
  <c r="CX190" i="14"/>
  <c r="CW190" i="14"/>
  <c r="CV190" i="14"/>
  <c r="CU190" i="14"/>
  <c r="CT190" i="14"/>
  <c r="CS190" i="14"/>
  <c r="CR190" i="14"/>
  <c r="CQ190" i="14"/>
  <c r="CP190" i="14"/>
  <c r="CO190" i="14"/>
  <c r="CN190" i="14"/>
  <c r="CM190" i="14"/>
  <c r="CL190" i="14"/>
  <c r="CK190" i="14"/>
  <c r="CJ190" i="14"/>
  <c r="CI190" i="14"/>
  <c r="CH190" i="14"/>
  <c r="CG190" i="14"/>
  <c r="CF190" i="14"/>
  <c r="CE190" i="14"/>
  <c r="CD190" i="14"/>
  <c r="CC190" i="14"/>
  <c r="CB190" i="14"/>
  <c r="CA190" i="14"/>
  <c r="BZ190" i="14"/>
  <c r="BY190" i="14"/>
  <c r="BX190" i="14"/>
  <c r="BW190" i="14"/>
  <c r="BV190" i="14"/>
  <c r="BU190" i="14"/>
  <c r="BT190" i="14"/>
  <c r="BS190" i="14"/>
  <c r="BR190" i="14"/>
  <c r="BQ190" i="14"/>
  <c r="BM190" i="14"/>
  <c r="BL190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DZ189" i="14"/>
  <c r="DY189" i="14"/>
  <c r="DX189" i="14"/>
  <c r="DW189" i="14"/>
  <c r="DV189" i="14"/>
  <c r="DU189" i="14"/>
  <c r="DT189" i="14"/>
  <c r="DS189" i="14"/>
  <c r="DR189" i="14"/>
  <c r="DQ189" i="14"/>
  <c r="DP189" i="14"/>
  <c r="DO189" i="14"/>
  <c r="DN189" i="14"/>
  <c r="DM189" i="14"/>
  <c r="DL189" i="14"/>
  <c r="DK189" i="14"/>
  <c r="DJ189" i="14"/>
  <c r="DI189" i="14"/>
  <c r="DH189" i="14"/>
  <c r="DG189" i="14"/>
  <c r="DF189" i="14"/>
  <c r="DE189" i="14"/>
  <c r="DD189" i="14"/>
  <c r="DC189" i="14"/>
  <c r="DB189" i="14"/>
  <c r="DA189" i="14"/>
  <c r="CZ189" i="14"/>
  <c r="CY189" i="14"/>
  <c r="CX189" i="14"/>
  <c r="CW189" i="14"/>
  <c r="CV189" i="14"/>
  <c r="CU189" i="14"/>
  <c r="CT189" i="14"/>
  <c r="CS189" i="14"/>
  <c r="CR189" i="14"/>
  <c r="CQ189" i="14"/>
  <c r="CP189" i="14"/>
  <c r="CO189" i="14"/>
  <c r="CN189" i="14"/>
  <c r="CM189" i="14"/>
  <c r="CL189" i="14"/>
  <c r="CK189" i="14"/>
  <c r="CJ189" i="14"/>
  <c r="CI189" i="14"/>
  <c r="CH189" i="14"/>
  <c r="CG189" i="14"/>
  <c r="CF189" i="14"/>
  <c r="CE189" i="14"/>
  <c r="CD189" i="14"/>
  <c r="CC189" i="14"/>
  <c r="CB189" i="14"/>
  <c r="CA189" i="14"/>
  <c r="BZ189" i="14"/>
  <c r="BY189" i="14"/>
  <c r="BX189" i="14"/>
  <c r="BW189" i="14"/>
  <c r="BV189" i="14"/>
  <c r="BU189" i="14"/>
  <c r="BT189" i="14"/>
  <c r="BS189" i="14"/>
  <c r="BR189" i="14"/>
  <c r="BQ189" i="14"/>
  <c r="BM189" i="14"/>
  <c r="BK189" i="14"/>
  <c r="BJ189" i="14"/>
  <c r="BI189" i="14"/>
  <c r="BH189" i="14"/>
  <c r="BG189" i="14"/>
  <c r="BF189" i="14"/>
  <c r="BE189" i="14"/>
  <c r="BD189" i="14"/>
  <c r="BC189" i="14"/>
  <c r="BB189" i="14"/>
  <c r="BA189" i="14"/>
  <c r="AZ189" i="14"/>
  <c r="AY189" i="14"/>
  <c r="AX189" i="14"/>
  <c r="AW189" i="14"/>
  <c r="AV189" i="14"/>
  <c r="AU189" i="14"/>
  <c r="AT189" i="14"/>
  <c r="AS189" i="14"/>
  <c r="AR189" i="14"/>
  <c r="AQ189" i="14"/>
  <c r="DZ188" i="14"/>
  <c r="DY188" i="14"/>
  <c r="DX188" i="14"/>
  <c r="DW188" i="14"/>
  <c r="DV188" i="14"/>
  <c r="DU188" i="14"/>
  <c r="DT188" i="14"/>
  <c r="DS188" i="14"/>
  <c r="DR188" i="14"/>
  <c r="DQ188" i="14"/>
  <c r="DP188" i="14"/>
  <c r="DO188" i="14"/>
  <c r="DN188" i="14"/>
  <c r="DM188" i="14"/>
  <c r="DL188" i="14"/>
  <c r="DK188" i="14"/>
  <c r="DJ188" i="14"/>
  <c r="DI188" i="14"/>
  <c r="DH188" i="14"/>
  <c r="DG188" i="14"/>
  <c r="DF188" i="14"/>
  <c r="DE188" i="14"/>
  <c r="DD188" i="14"/>
  <c r="DC188" i="14"/>
  <c r="DB188" i="14"/>
  <c r="DA188" i="14"/>
  <c r="CZ188" i="14"/>
  <c r="CY188" i="14"/>
  <c r="CX188" i="14"/>
  <c r="CW188" i="14"/>
  <c r="CV188" i="14"/>
  <c r="CU188" i="14"/>
  <c r="CT188" i="14"/>
  <c r="CS188" i="14"/>
  <c r="CR188" i="14"/>
  <c r="CQ188" i="14"/>
  <c r="CP188" i="14"/>
  <c r="CO188" i="14"/>
  <c r="CN188" i="14"/>
  <c r="CM188" i="14"/>
  <c r="CL188" i="14"/>
  <c r="CK188" i="14"/>
  <c r="CJ188" i="14"/>
  <c r="CI188" i="14"/>
  <c r="CH188" i="14"/>
  <c r="CG188" i="14"/>
  <c r="CF188" i="14"/>
  <c r="CE188" i="14"/>
  <c r="CD188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M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DZ187" i="14"/>
  <c r="DY187" i="14"/>
  <c r="DX187" i="14"/>
  <c r="DW187" i="14"/>
  <c r="DV187" i="14"/>
  <c r="DU187" i="14"/>
  <c r="DT187" i="14"/>
  <c r="DS187" i="14"/>
  <c r="DR187" i="14"/>
  <c r="DQ187" i="14"/>
  <c r="DP187" i="14"/>
  <c r="DO187" i="14"/>
  <c r="DN187" i="14"/>
  <c r="DM187" i="14"/>
  <c r="DL187" i="14"/>
  <c r="DK187" i="14"/>
  <c r="DJ187" i="14"/>
  <c r="DI187" i="14"/>
  <c r="DH187" i="14"/>
  <c r="DG187" i="14"/>
  <c r="DF187" i="14"/>
  <c r="DE187" i="14"/>
  <c r="DD187" i="14"/>
  <c r="DC187" i="14"/>
  <c r="DB187" i="14"/>
  <c r="DA187" i="14"/>
  <c r="CZ187" i="14"/>
  <c r="CY187" i="14"/>
  <c r="CX187" i="14"/>
  <c r="CW187" i="14"/>
  <c r="CV187" i="14"/>
  <c r="CU187" i="14"/>
  <c r="CT187" i="14"/>
  <c r="CS187" i="14"/>
  <c r="CR187" i="14"/>
  <c r="CQ187" i="14"/>
  <c r="CP187" i="14"/>
  <c r="CO187" i="14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M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DZ186" i="14"/>
  <c r="DY186" i="14"/>
  <c r="DX186" i="14"/>
  <c r="DW186" i="14"/>
  <c r="DV186" i="14"/>
  <c r="DU186" i="14"/>
  <c r="DT186" i="14"/>
  <c r="DS186" i="14"/>
  <c r="DR186" i="14"/>
  <c r="DQ186" i="14"/>
  <c r="DP186" i="14"/>
  <c r="DO186" i="14"/>
  <c r="DN186" i="14"/>
  <c r="DM186" i="14"/>
  <c r="DL186" i="14"/>
  <c r="DK186" i="14"/>
  <c r="DJ186" i="14"/>
  <c r="DI186" i="14"/>
  <c r="DH186" i="14"/>
  <c r="DG186" i="14"/>
  <c r="DF186" i="14"/>
  <c r="DE186" i="14"/>
  <c r="DD186" i="14"/>
  <c r="DC186" i="14"/>
  <c r="DB186" i="14"/>
  <c r="DA186" i="14"/>
  <c r="CZ186" i="14"/>
  <c r="CY186" i="14"/>
  <c r="CX186" i="14"/>
  <c r="CW186" i="14"/>
  <c r="CV186" i="14"/>
  <c r="CU186" i="14"/>
  <c r="CT186" i="14"/>
  <c r="CS186" i="14"/>
  <c r="CR186" i="14"/>
  <c r="CQ186" i="14"/>
  <c r="CP186" i="14"/>
  <c r="CO186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M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DZ185" i="14"/>
  <c r="DY185" i="14"/>
  <c r="DX185" i="14"/>
  <c r="DW185" i="14"/>
  <c r="DV185" i="14"/>
  <c r="DU185" i="14"/>
  <c r="DT185" i="14"/>
  <c r="DS185" i="14"/>
  <c r="DR185" i="14"/>
  <c r="DQ185" i="14"/>
  <c r="DP185" i="14"/>
  <c r="DO185" i="14"/>
  <c r="DN185" i="14"/>
  <c r="DM185" i="14"/>
  <c r="DL185" i="14"/>
  <c r="DK185" i="14"/>
  <c r="DJ185" i="14"/>
  <c r="DI185" i="14"/>
  <c r="DH185" i="14"/>
  <c r="DG185" i="14"/>
  <c r="DF185" i="14"/>
  <c r="DE185" i="14"/>
  <c r="DD185" i="14"/>
  <c r="DC185" i="14"/>
  <c r="DB185" i="14"/>
  <c r="DA185" i="14"/>
  <c r="CZ185" i="14"/>
  <c r="CY185" i="14"/>
  <c r="CX185" i="14"/>
  <c r="CW185" i="14"/>
  <c r="CV185" i="14"/>
  <c r="CU185" i="14"/>
  <c r="CT185" i="14"/>
  <c r="CS185" i="14"/>
  <c r="CR185" i="14"/>
  <c r="CQ185" i="14"/>
  <c r="CP185" i="14"/>
  <c r="CO185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M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DZ184" i="14"/>
  <c r="DY184" i="14"/>
  <c r="DX184" i="14"/>
  <c r="DW184" i="14"/>
  <c r="DV184" i="14"/>
  <c r="DU184" i="14"/>
  <c r="DT184" i="14"/>
  <c r="DS184" i="14"/>
  <c r="DR184" i="14"/>
  <c r="DQ184" i="14"/>
  <c r="DP184" i="14"/>
  <c r="DO184" i="14"/>
  <c r="DN184" i="14"/>
  <c r="DM184" i="14"/>
  <c r="DL184" i="14"/>
  <c r="DK184" i="14"/>
  <c r="DJ184" i="14"/>
  <c r="DI184" i="14"/>
  <c r="DH184" i="14"/>
  <c r="DG184" i="14"/>
  <c r="DF184" i="14"/>
  <c r="DE184" i="14"/>
  <c r="DD184" i="14"/>
  <c r="DC184" i="14"/>
  <c r="DB184" i="14"/>
  <c r="DA184" i="14"/>
  <c r="CZ184" i="14"/>
  <c r="CY184" i="14"/>
  <c r="CX184" i="14"/>
  <c r="CW184" i="14"/>
  <c r="CV184" i="14"/>
  <c r="CU184" i="14"/>
  <c r="CT184" i="14"/>
  <c r="CS184" i="14"/>
  <c r="CR184" i="14"/>
  <c r="CQ184" i="14"/>
  <c r="CP184" i="14"/>
  <c r="CO184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M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DZ183" i="14"/>
  <c r="DY183" i="14"/>
  <c r="DX183" i="14"/>
  <c r="DW183" i="14"/>
  <c r="DV183" i="14"/>
  <c r="DU183" i="14"/>
  <c r="DT183" i="14"/>
  <c r="DS183" i="14"/>
  <c r="DR183" i="14"/>
  <c r="DQ183" i="14"/>
  <c r="DP183" i="14"/>
  <c r="DO183" i="14"/>
  <c r="DN183" i="14"/>
  <c r="DM183" i="14"/>
  <c r="DL183" i="14"/>
  <c r="DK183" i="14"/>
  <c r="DJ183" i="14"/>
  <c r="DI183" i="14"/>
  <c r="DH183" i="14"/>
  <c r="DG183" i="14"/>
  <c r="DF183" i="14"/>
  <c r="DE183" i="14"/>
  <c r="DD183" i="14"/>
  <c r="DC183" i="14"/>
  <c r="DB183" i="14"/>
  <c r="DA183" i="14"/>
  <c r="CZ183" i="14"/>
  <c r="CY183" i="14"/>
  <c r="CX183" i="14"/>
  <c r="CW183" i="14"/>
  <c r="CV183" i="14"/>
  <c r="CU183" i="14"/>
  <c r="CT183" i="14"/>
  <c r="CS183" i="14"/>
  <c r="CR183" i="14"/>
  <c r="CQ183" i="14"/>
  <c r="CP183" i="14"/>
  <c r="CO183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M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DZ182" i="14"/>
  <c r="DY182" i="14"/>
  <c r="DX182" i="14"/>
  <c r="DW182" i="14"/>
  <c r="DV182" i="14"/>
  <c r="DU182" i="14"/>
  <c r="DT182" i="14"/>
  <c r="DS182" i="14"/>
  <c r="DR182" i="14"/>
  <c r="DQ182" i="14"/>
  <c r="DP182" i="14"/>
  <c r="DO182" i="14"/>
  <c r="DN182" i="14"/>
  <c r="DM182" i="14"/>
  <c r="DL182" i="14"/>
  <c r="DK182" i="14"/>
  <c r="DJ182" i="14"/>
  <c r="DI182" i="14"/>
  <c r="DH182" i="14"/>
  <c r="DG182" i="14"/>
  <c r="DF182" i="14"/>
  <c r="DE182" i="14"/>
  <c r="DD182" i="14"/>
  <c r="DC182" i="14"/>
  <c r="DB182" i="14"/>
  <c r="DA182" i="14"/>
  <c r="CZ182" i="14"/>
  <c r="CY182" i="14"/>
  <c r="CX182" i="14"/>
  <c r="CW182" i="14"/>
  <c r="CV182" i="14"/>
  <c r="CU182" i="14"/>
  <c r="CT182" i="14"/>
  <c r="CS182" i="14"/>
  <c r="CR182" i="14"/>
  <c r="CQ182" i="14"/>
  <c r="CP182" i="14"/>
  <c r="CO182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M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DZ181" i="14"/>
  <c r="DY181" i="14"/>
  <c r="DX181" i="14"/>
  <c r="DW181" i="14"/>
  <c r="DV181" i="14"/>
  <c r="DU181" i="14"/>
  <c r="DT181" i="14"/>
  <c r="DS181" i="14"/>
  <c r="DR181" i="14"/>
  <c r="DQ181" i="14"/>
  <c r="DP181" i="14"/>
  <c r="DO181" i="14"/>
  <c r="DN181" i="14"/>
  <c r="DM181" i="14"/>
  <c r="DL181" i="14"/>
  <c r="DK181" i="14"/>
  <c r="DJ181" i="14"/>
  <c r="DI181" i="14"/>
  <c r="DH181" i="14"/>
  <c r="DG181" i="14"/>
  <c r="DF181" i="14"/>
  <c r="DE181" i="14"/>
  <c r="DD181" i="14"/>
  <c r="DC181" i="14"/>
  <c r="DB181" i="14"/>
  <c r="DA181" i="14"/>
  <c r="CZ181" i="14"/>
  <c r="CY181" i="14"/>
  <c r="CX181" i="14"/>
  <c r="CW181" i="14"/>
  <c r="CV181" i="14"/>
  <c r="CU181" i="14"/>
  <c r="CT181" i="14"/>
  <c r="CS181" i="14"/>
  <c r="CR181" i="14"/>
  <c r="CQ181" i="14"/>
  <c r="CP181" i="14"/>
  <c r="CO181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M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DZ180" i="14"/>
  <c r="DY180" i="14"/>
  <c r="DX180" i="14"/>
  <c r="DW180" i="14"/>
  <c r="DV180" i="14"/>
  <c r="DU180" i="14"/>
  <c r="DT180" i="14"/>
  <c r="DS180" i="14"/>
  <c r="DR180" i="14"/>
  <c r="DQ180" i="14"/>
  <c r="DP180" i="14"/>
  <c r="DO180" i="14"/>
  <c r="DN180" i="14"/>
  <c r="DM180" i="14"/>
  <c r="DL180" i="14"/>
  <c r="DK180" i="14"/>
  <c r="DJ180" i="14"/>
  <c r="DI180" i="14"/>
  <c r="DH180" i="14"/>
  <c r="DG180" i="14"/>
  <c r="DF180" i="14"/>
  <c r="DE180" i="14"/>
  <c r="DD180" i="14"/>
  <c r="DC180" i="14"/>
  <c r="DB180" i="14"/>
  <c r="DA180" i="14"/>
  <c r="CZ180" i="14"/>
  <c r="CY180" i="14"/>
  <c r="CX180" i="14"/>
  <c r="CW180" i="14"/>
  <c r="CV180" i="14"/>
  <c r="CU180" i="14"/>
  <c r="CT180" i="14"/>
  <c r="CS180" i="14"/>
  <c r="CR180" i="14"/>
  <c r="CQ180" i="14"/>
  <c r="CP180" i="14"/>
  <c r="CO180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M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DZ179" i="14"/>
  <c r="DY179" i="14"/>
  <c r="DX179" i="14"/>
  <c r="DW179" i="14"/>
  <c r="DV179" i="14"/>
  <c r="DU179" i="14"/>
  <c r="DT179" i="14"/>
  <c r="DS179" i="14"/>
  <c r="DR179" i="14"/>
  <c r="DQ179" i="14"/>
  <c r="DP179" i="14"/>
  <c r="DO179" i="14"/>
  <c r="DN179" i="14"/>
  <c r="DM179" i="14"/>
  <c r="DL179" i="14"/>
  <c r="DK179" i="14"/>
  <c r="DJ179" i="14"/>
  <c r="DI179" i="14"/>
  <c r="DH179" i="14"/>
  <c r="DG179" i="14"/>
  <c r="DF179" i="14"/>
  <c r="DE179" i="14"/>
  <c r="DD179" i="14"/>
  <c r="DC179" i="14"/>
  <c r="DB179" i="14"/>
  <c r="DA179" i="14"/>
  <c r="CZ179" i="14"/>
  <c r="CY179" i="14"/>
  <c r="CX179" i="14"/>
  <c r="CW179" i="14"/>
  <c r="CV179" i="14"/>
  <c r="CU179" i="14"/>
  <c r="CT179" i="14"/>
  <c r="CS179" i="14"/>
  <c r="CR179" i="14"/>
  <c r="CQ179" i="14"/>
  <c r="CP179" i="14"/>
  <c r="CO179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M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DZ178" i="14"/>
  <c r="DY178" i="14"/>
  <c r="DX178" i="14"/>
  <c r="DW178" i="14"/>
  <c r="DV178" i="14"/>
  <c r="DU178" i="14"/>
  <c r="DT178" i="14"/>
  <c r="DS178" i="14"/>
  <c r="DR178" i="14"/>
  <c r="DQ178" i="14"/>
  <c r="DP178" i="14"/>
  <c r="DO178" i="14"/>
  <c r="DN178" i="14"/>
  <c r="DM178" i="14"/>
  <c r="DL178" i="14"/>
  <c r="DK178" i="14"/>
  <c r="DJ178" i="14"/>
  <c r="DI178" i="14"/>
  <c r="DH178" i="14"/>
  <c r="DG178" i="14"/>
  <c r="DF178" i="14"/>
  <c r="DE178" i="14"/>
  <c r="DD178" i="14"/>
  <c r="DC178" i="14"/>
  <c r="DB178" i="14"/>
  <c r="DA178" i="14"/>
  <c r="CZ178" i="14"/>
  <c r="CY178" i="14"/>
  <c r="CX178" i="14"/>
  <c r="CW178" i="14"/>
  <c r="CV178" i="14"/>
  <c r="CU178" i="14"/>
  <c r="CT178" i="14"/>
  <c r="CS178" i="14"/>
  <c r="CR178" i="14"/>
  <c r="CQ178" i="14"/>
  <c r="CP178" i="14"/>
  <c r="CO178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M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DZ177" i="14"/>
  <c r="DY177" i="14"/>
  <c r="DX177" i="14"/>
  <c r="DW177" i="14"/>
  <c r="DV177" i="14"/>
  <c r="DU177" i="14"/>
  <c r="DT177" i="14"/>
  <c r="DS177" i="14"/>
  <c r="DR177" i="14"/>
  <c r="DQ177" i="14"/>
  <c r="DP177" i="14"/>
  <c r="DO177" i="14"/>
  <c r="DN177" i="14"/>
  <c r="DM177" i="14"/>
  <c r="DL177" i="14"/>
  <c r="DK177" i="14"/>
  <c r="DJ177" i="14"/>
  <c r="DI177" i="14"/>
  <c r="DH177" i="14"/>
  <c r="DG177" i="14"/>
  <c r="DF177" i="14"/>
  <c r="DE177" i="14"/>
  <c r="DD177" i="14"/>
  <c r="DC177" i="14"/>
  <c r="DB177" i="14"/>
  <c r="DA177" i="14"/>
  <c r="CZ177" i="14"/>
  <c r="CY177" i="14"/>
  <c r="CX177" i="14"/>
  <c r="CW177" i="14"/>
  <c r="CV177" i="14"/>
  <c r="CU177" i="14"/>
  <c r="CT177" i="14"/>
  <c r="CS177" i="14"/>
  <c r="CR177" i="14"/>
  <c r="CQ177" i="14"/>
  <c r="CP177" i="14"/>
  <c r="CO177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M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DZ176" i="14"/>
  <c r="DY176" i="14"/>
  <c r="DX176" i="14"/>
  <c r="DW176" i="14"/>
  <c r="DV176" i="14"/>
  <c r="DU176" i="14"/>
  <c r="DT176" i="14"/>
  <c r="DS176" i="14"/>
  <c r="DR176" i="14"/>
  <c r="DQ176" i="14"/>
  <c r="DP176" i="14"/>
  <c r="DO176" i="14"/>
  <c r="DN176" i="14"/>
  <c r="DM176" i="14"/>
  <c r="DL176" i="14"/>
  <c r="DK176" i="14"/>
  <c r="DJ176" i="14"/>
  <c r="DI176" i="14"/>
  <c r="DH176" i="14"/>
  <c r="DG176" i="14"/>
  <c r="DF176" i="14"/>
  <c r="DE176" i="14"/>
  <c r="DD176" i="14"/>
  <c r="DC176" i="14"/>
  <c r="DB176" i="14"/>
  <c r="DA176" i="14"/>
  <c r="CZ176" i="14"/>
  <c r="CY176" i="14"/>
  <c r="CX176" i="14"/>
  <c r="CW176" i="14"/>
  <c r="CV176" i="14"/>
  <c r="CU176" i="14"/>
  <c r="CT176" i="14"/>
  <c r="CS176" i="14"/>
  <c r="CR176" i="14"/>
  <c r="CQ176" i="14"/>
  <c r="CP176" i="14"/>
  <c r="CO176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M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DZ175" i="14"/>
  <c r="DY175" i="14"/>
  <c r="DX175" i="14"/>
  <c r="DW175" i="14"/>
  <c r="DV175" i="14"/>
  <c r="DU175" i="14"/>
  <c r="DT175" i="14"/>
  <c r="DS175" i="14"/>
  <c r="DR175" i="14"/>
  <c r="DQ175" i="14"/>
  <c r="DP175" i="14"/>
  <c r="DO175" i="14"/>
  <c r="DN175" i="14"/>
  <c r="DM175" i="14"/>
  <c r="DL175" i="14"/>
  <c r="DK175" i="14"/>
  <c r="DJ175" i="14"/>
  <c r="DI175" i="14"/>
  <c r="DH175" i="14"/>
  <c r="DG175" i="14"/>
  <c r="DF175" i="14"/>
  <c r="DE175" i="14"/>
  <c r="DD175" i="14"/>
  <c r="DC175" i="14"/>
  <c r="DB175" i="14"/>
  <c r="DA175" i="14"/>
  <c r="CZ175" i="14"/>
  <c r="CY175" i="14"/>
  <c r="CX175" i="14"/>
  <c r="CW175" i="14"/>
  <c r="CV175" i="14"/>
  <c r="CU175" i="14"/>
  <c r="CT175" i="14"/>
  <c r="CS175" i="14"/>
  <c r="CR175" i="14"/>
  <c r="CQ175" i="14"/>
  <c r="CP175" i="14"/>
  <c r="CO175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M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DZ174" i="14"/>
  <c r="DY174" i="14"/>
  <c r="DX174" i="14"/>
  <c r="DW174" i="14"/>
  <c r="DV174" i="14"/>
  <c r="DU174" i="14"/>
  <c r="DT174" i="14"/>
  <c r="DS174" i="14"/>
  <c r="DR174" i="14"/>
  <c r="DQ174" i="14"/>
  <c r="DP174" i="14"/>
  <c r="DO174" i="14"/>
  <c r="DN174" i="14"/>
  <c r="DM174" i="14"/>
  <c r="DL174" i="14"/>
  <c r="DK174" i="14"/>
  <c r="DJ174" i="14"/>
  <c r="DI174" i="14"/>
  <c r="DH174" i="14"/>
  <c r="DG174" i="14"/>
  <c r="DF174" i="14"/>
  <c r="DE174" i="14"/>
  <c r="DD174" i="14"/>
  <c r="DC174" i="14"/>
  <c r="DB174" i="14"/>
  <c r="DA174" i="14"/>
  <c r="CZ174" i="14"/>
  <c r="CY174" i="14"/>
  <c r="CX174" i="14"/>
  <c r="CW174" i="14"/>
  <c r="CV174" i="14"/>
  <c r="CU174" i="14"/>
  <c r="CT174" i="14"/>
  <c r="CS174" i="14"/>
  <c r="CR174" i="14"/>
  <c r="CQ174" i="14"/>
  <c r="CP174" i="14"/>
  <c r="CO174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M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DZ173" i="14"/>
  <c r="DY173" i="14"/>
  <c r="DX173" i="14"/>
  <c r="DW173" i="14"/>
  <c r="DV173" i="14"/>
  <c r="DU173" i="14"/>
  <c r="DT173" i="14"/>
  <c r="DS173" i="14"/>
  <c r="DR173" i="14"/>
  <c r="DQ173" i="14"/>
  <c r="DP173" i="14"/>
  <c r="DO173" i="14"/>
  <c r="DN173" i="14"/>
  <c r="DM173" i="14"/>
  <c r="DL173" i="14"/>
  <c r="DK173" i="14"/>
  <c r="DJ173" i="14"/>
  <c r="DI173" i="14"/>
  <c r="DH173" i="14"/>
  <c r="DG173" i="14"/>
  <c r="DF173" i="14"/>
  <c r="DE173" i="14"/>
  <c r="DD173" i="14"/>
  <c r="DC173" i="14"/>
  <c r="DB173" i="14"/>
  <c r="DA173" i="14"/>
  <c r="CZ173" i="14"/>
  <c r="CY173" i="14"/>
  <c r="CX173" i="14"/>
  <c r="CW173" i="14"/>
  <c r="CV173" i="14"/>
  <c r="CU173" i="14"/>
  <c r="CT173" i="14"/>
  <c r="CS173" i="14"/>
  <c r="CR173" i="14"/>
  <c r="CQ173" i="14"/>
  <c r="CP173" i="14"/>
  <c r="CO173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M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DZ172" i="14"/>
  <c r="DY172" i="14"/>
  <c r="DX172" i="14"/>
  <c r="DW172" i="14"/>
  <c r="DV172" i="14"/>
  <c r="DU172" i="14"/>
  <c r="DT172" i="14"/>
  <c r="DS172" i="14"/>
  <c r="DR172" i="14"/>
  <c r="DQ172" i="14"/>
  <c r="DP172" i="14"/>
  <c r="DO172" i="14"/>
  <c r="DN172" i="14"/>
  <c r="DM172" i="14"/>
  <c r="DL172" i="14"/>
  <c r="DK172" i="14"/>
  <c r="DJ172" i="14"/>
  <c r="DI172" i="14"/>
  <c r="DH172" i="14"/>
  <c r="DG172" i="14"/>
  <c r="DF172" i="14"/>
  <c r="DE172" i="14"/>
  <c r="DD172" i="14"/>
  <c r="DC172" i="14"/>
  <c r="DB172" i="14"/>
  <c r="DA172" i="14"/>
  <c r="CZ172" i="14"/>
  <c r="CY172" i="14"/>
  <c r="CX172" i="14"/>
  <c r="CW172" i="14"/>
  <c r="CV172" i="14"/>
  <c r="CU172" i="14"/>
  <c r="CT172" i="14"/>
  <c r="CS172" i="14"/>
  <c r="CR172" i="14"/>
  <c r="CQ172" i="14"/>
  <c r="CP172" i="14"/>
  <c r="CO172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M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DZ171" i="14"/>
  <c r="DY171" i="14"/>
  <c r="DX171" i="14"/>
  <c r="DW171" i="14"/>
  <c r="DV171" i="14"/>
  <c r="DU171" i="14"/>
  <c r="DT171" i="14"/>
  <c r="DS171" i="14"/>
  <c r="DR171" i="14"/>
  <c r="DQ171" i="14"/>
  <c r="DP171" i="14"/>
  <c r="DO171" i="14"/>
  <c r="DN171" i="14"/>
  <c r="DM171" i="14"/>
  <c r="DL171" i="14"/>
  <c r="DK171" i="14"/>
  <c r="DJ171" i="14"/>
  <c r="DI171" i="14"/>
  <c r="DH171" i="14"/>
  <c r="DG171" i="14"/>
  <c r="DF171" i="14"/>
  <c r="DE171" i="14"/>
  <c r="DD171" i="14"/>
  <c r="DC171" i="14"/>
  <c r="DB171" i="14"/>
  <c r="DA171" i="14"/>
  <c r="CZ171" i="14"/>
  <c r="CY171" i="14"/>
  <c r="CX171" i="14"/>
  <c r="CW171" i="14"/>
  <c r="CV171" i="14"/>
  <c r="CU171" i="14"/>
  <c r="CT171" i="14"/>
  <c r="CS171" i="14"/>
  <c r="CR171" i="14"/>
  <c r="CQ171" i="14"/>
  <c r="CP171" i="14"/>
  <c r="CO171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M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DZ170" i="14"/>
  <c r="DY170" i="14"/>
  <c r="DX170" i="14"/>
  <c r="DW170" i="14"/>
  <c r="DV170" i="14"/>
  <c r="DU170" i="14"/>
  <c r="DT170" i="14"/>
  <c r="DS170" i="14"/>
  <c r="DR170" i="14"/>
  <c r="DQ170" i="14"/>
  <c r="DP170" i="14"/>
  <c r="DO170" i="14"/>
  <c r="DN170" i="14"/>
  <c r="DM170" i="14"/>
  <c r="DL170" i="14"/>
  <c r="DK170" i="14"/>
  <c r="DJ170" i="14"/>
  <c r="DI170" i="14"/>
  <c r="DH170" i="14"/>
  <c r="DG170" i="14"/>
  <c r="DF170" i="14"/>
  <c r="DE170" i="14"/>
  <c r="DD170" i="14"/>
  <c r="DC170" i="14"/>
  <c r="DB170" i="14"/>
  <c r="DA170" i="14"/>
  <c r="CZ170" i="14"/>
  <c r="CY170" i="14"/>
  <c r="CX170" i="14"/>
  <c r="CW170" i="14"/>
  <c r="CV170" i="14"/>
  <c r="CU170" i="14"/>
  <c r="CT170" i="14"/>
  <c r="CS170" i="14"/>
  <c r="CR170" i="14"/>
  <c r="CQ170" i="14"/>
  <c r="CP170" i="14"/>
  <c r="CO170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M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DZ169" i="14"/>
  <c r="DY169" i="14"/>
  <c r="DX169" i="14"/>
  <c r="DW169" i="14"/>
  <c r="DV169" i="14"/>
  <c r="DU169" i="14"/>
  <c r="DT169" i="14"/>
  <c r="DS169" i="14"/>
  <c r="DR169" i="14"/>
  <c r="DQ169" i="14"/>
  <c r="DP169" i="14"/>
  <c r="DO169" i="14"/>
  <c r="DN169" i="14"/>
  <c r="DM169" i="14"/>
  <c r="DL169" i="14"/>
  <c r="DK169" i="14"/>
  <c r="DJ169" i="14"/>
  <c r="DI169" i="14"/>
  <c r="DH169" i="14"/>
  <c r="DG169" i="14"/>
  <c r="DF169" i="14"/>
  <c r="DE169" i="14"/>
  <c r="DD169" i="14"/>
  <c r="DC169" i="14"/>
  <c r="DB169" i="14"/>
  <c r="DA169" i="14"/>
  <c r="CZ169" i="14"/>
  <c r="CY169" i="14"/>
  <c r="CX169" i="14"/>
  <c r="CW169" i="14"/>
  <c r="CV169" i="14"/>
  <c r="CU169" i="14"/>
  <c r="CT169" i="14"/>
  <c r="CS169" i="14"/>
  <c r="CR169" i="14"/>
  <c r="CQ169" i="14"/>
  <c r="CP169" i="14"/>
  <c r="CO169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M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DZ168" i="14"/>
  <c r="DY168" i="14"/>
  <c r="DX168" i="14"/>
  <c r="DW168" i="14"/>
  <c r="DV168" i="14"/>
  <c r="DU168" i="14"/>
  <c r="DT168" i="14"/>
  <c r="DS168" i="14"/>
  <c r="DR168" i="14"/>
  <c r="DQ168" i="14"/>
  <c r="DP168" i="14"/>
  <c r="DO168" i="14"/>
  <c r="DN168" i="14"/>
  <c r="DM168" i="14"/>
  <c r="DL168" i="14"/>
  <c r="DK168" i="14"/>
  <c r="DJ168" i="14"/>
  <c r="DI168" i="14"/>
  <c r="DH168" i="14"/>
  <c r="DG168" i="14"/>
  <c r="DF168" i="14"/>
  <c r="DE168" i="14"/>
  <c r="DD168" i="14"/>
  <c r="DC168" i="14"/>
  <c r="DB168" i="14"/>
  <c r="DA168" i="14"/>
  <c r="CZ168" i="14"/>
  <c r="CY168" i="14"/>
  <c r="CX168" i="14"/>
  <c r="CW168" i="14"/>
  <c r="CV168" i="14"/>
  <c r="CU168" i="14"/>
  <c r="CT168" i="14"/>
  <c r="CS168" i="14"/>
  <c r="CR168" i="14"/>
  <c r="CQ168" i="14"/>
  <c r="CP168" i="14"/>
  <c r="CO168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M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DZ167" i="14"/>
  <c r="DY167" i="14"/>
  <c r="DX167" i="14"/>
  <c r="DW167" i="14"/>
  <c r="DV167" i="14"/>
  <c r="DU167" i="14"/>
  <c r="DT167" i="14"/>
  <c r="DS167" i="14"/>
  <c r="DR167" i="14"/>
  <c r="DQ167" i="14"/>
  <c r="DP167" i="14"/>
  <c r="DO167" i="14"/>
  <c r="DN167" i="14"/>
  <c r="DM167" i="14"/>
  <c r="DL167" i="14"/>
  <c r="DK167" i="14"/>
  <c r="DJ167" i="14"/>
  <c r="DI167" i="14"/>
  <c r="DH167" i="14"/>
  <c r="DG167" i="14"/>
  <c r="DF167" i="14"/>
  <c r="DE167" i="14"/>
  <c r="DD167" i="14"/>
  <c r="DC167" i="14"/>
  <c r="DB167" i="14"/>
  <c r="DA167" i="14"/>
  <c r="CZ167" i="14"/>
  <c r="CY167" i="14"/>
  <c r="CX167" i="14"/>
  <c r="CW167" i="14"/>
  <c r="CV167" i="14"/>
  <c r="CU167" i="14"/>
  <c r="CT167" i="14"/>
  <c r="CS167" i="14"/>
  <c r="CR167" i="14"/>
  <c r="CQ167" i="14"/>
  <c r="CP167" i="14"/>
  <c r="CO167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M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DZ166" i="14"/>
  <c r="DY166" i="14"/>
  <c r="DX166" i="14"/>
  <c r="DW166" i="14"/>
  <c r="DV166" i="14"/>
  <c r="DU166" i="14"/>
  <c r="DT166" i="14"/>
  <c r="DS166" i="14"/>
  <c r="DR166" i="14"/>
  <c r="DQ166" i="14"/>
  <c r="DP166" i="14"/>
  <c r="DO166" i="14"/>
  <c r="DN166" i="14"/>
  <c r="DM166" i="14"/>
  <c r="DL166" i="14"/>
  <c r="DK166" i="14"/>
  <c r="DJ166" i="14"/>
  <c r="DI166" i="14"/>
  <c r="DH166" i="14"/>
  <c r="DG166" i="14"/>
  <c r="DF166" i="14"/>
  <c r="DE166" i="14"/>
  <c r="DD166" i="14"/>
  <c r="DC166" i="14"/>
  <c r="DB166" i="14"/>
  <c r="DA166" i="14"/>
  <c r="CZ166" i="14"/>
  <c r="CY166" i="14"/>
  <c r="CX166" i="14"/>
  <c r="CW166" i="14"/>
  <c r="CV166" i="14"/>
  <c r="CU166" i="14"/>
  <c r="CT166" i="14"/>
  <c r="CS166" i="14"/>
  <c r="CR166" i="14"/>
  <c r="CQ166" i="14"/>
  <c r="CP166" i="14"/>
  <c r="CO166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M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DZ165" i="14"/>
  <c r="DY165" i="14"/>
  <c r="DX165" i="14"/>
  <c r="DW165" i="14"/>
  <c r="DV165" i="14"/>
  <c r="DU165" i="14"/>
  <c r="DT165" i="14"/>
  <c r="DS165" i="14"/>
  <c r="DR165" i="14"/>
  <c r="DQ165" i="14"/>
  <c r="DP165" i="14"/>
  <c r="DO165" i="14"/>
  <c r="DN165" i="14"/>
  <c r="DM165" i="14"/>
  <c r="DL165" i="14"/>
  <c r="DK165" i="14"/>
  <c r="DJ165" i="14"/>
  <c r="DI165" i="14"/>
  <c r="DH165" i="14"/>
  <c r="DG165" i="14"/>
  <c r="DF165" i="14"/>
  <c r="DE165" i="14"/>
  <c r="DD165" i="14"/>
  <c r="DC165" i="14"/>
  <c r="DB165" i="14"/>
  <c r="DA165" i="14"/>
  <c r="CZ165" i="14"/>
  <c r="CY165" i="14"/>
  <c r="CX165" i="14"/>
  <c r="CW165" i="14"/>
  <c r="CV165" i="14"/>
  <c r="CU165" i="14"/>
  <c r="CT165" i="14"/>
  <c r="CS165" i="14"/>
  <c r="CR165" i="14"/>
  <c r="CQ165" i="14"/>
  <c r="CP165" i="14"/>
  <c r="CO165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M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DZ164" i="14"/>
  <c r="DY164" i="14"/>
  <c r="DX164" i="14"/>
  <c r="DW164" i="14"/>
  <c r="DV164" i="14"/>
  <c r="DU164" i="14"/>
  <c r="DT164" i="14"/>
  <c r="DS164" i="14"/>
  <c r="DR164" i="14"/>
  <c r="DQ164" i="14"/>
  <c r="DP164" i="14"/>
  <c r="DO164" i="14"/>
  <c r="DN164" i="14"/>
  <c r="DM164" i="14"/>
  <c r="DL164" i="14"/>
  <c r="DK164" i="14"/>
  <c r="DJ164" i="14"/>
  <c r="DI164" i="14"/>
  <c r="DH164" i="14"/>
  <c r="DG164" i="14"/>
  <c r="DF164" i="14"/>
  <c r="DE164" i="14"/>
  <c r="DD164" i="14"/>
  <c r="DC164" i="14"/>
  <c r="DB164" i="14"/>
  <c r="DA164" i="14"/>
  <c r="CZ164" i="14"/>
  <c r="CY164" i="14"/>
  <c r="CX164" i="14"/>
  <c r="CW164" i="14"/>
  <c r="CV164" i="14"/>
  <c r="CU164" i="14"/>
  <c r="CT164" i="14"/>
  <c r="CS164" i="14"/>
  <c r="CR164" i="14"/>
  <c r="CQ164" i="14"/>
  <c r="CP164" i="14"/>
  <c r="CO164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DZ163" i="14"/>
  <c r="DY163" i="14"/>
  <c r="DX163" i="14"/>
  <c r="DW163" i="14"/>
  <c r="DV163" i="14"/>
  <c r="DU163" i="14"/>
  <c r="DT163" i="14"/>
  <c r="DS163" i="14"/>
  <c r="DR163" i="14"/>
  <c r="DQ163" i="14"/>
  <c r="DP163" i="14"/>
  <c r="DO163" i="14"/>
  <c r="DN163" i="14"/>
  <c r="DM163" i="14"/>
  <c r="DL163" i="14"/>
  <c r="DK163" i="14"/>
  <c r="DJ163" i="14"/>
  <c r="DI163" i="14"/>
  <c r="DH163" i="14"/>
  <c r="DG163" i="14"/>
  <c r="DF163" i="14"/>
  <c r="DE163" i="14"/>
  <c r="DD163" i="14"/>
  <c r="DC163" i="14"/>
  <c r="DB163" i="14"/>
  <c r="DA163" i="14"/>
  <c r="CZ163" i="14"/>
  <c r="CY163" i="14"/>
  <c r="CX163" i="14"/>
  <c r="CW163" i="14"/>
  <c r="CV163" i="14"/>
  <c r="CU163" i="14"/>
  <c r="CT163" i="14"/>
  <c r="CS163" i="14"/>
  <c r="CR163" i="14"/>
  <c r="CQ163" i="14"/>
  <c r="CP163" i="14"/>
  <c r="CO163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M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DZ162" i="14"/>
  <c r="DY162" i="14"/>
  <c r="DX162" i="14"/>
  <c r="DW162" i="14"/>
  <c r="DV162" i="14"/>
  <c r="DU162" i="14"/>
  <c r="DT162" i="14"/>
  <c r="DS162" i="14"/>
  <c r="DR162" i="14"/>
  <c r="DQ162" i="14"/>
  <c r="DP162" i="14"/>
  <c r="DO162" i="14"/>
  <c r="DN162" i="14"/>
  <c r="DM162" i="14"/>
  <c r="DL162" i="14"/>
  <c r="DK162" i="14"/>
  <c r="DJ162" i="14"/>
  <c r="DI162" i="14"/>
  <c r="DH162" i="14"/>
  <c r="DG162" i="14"/>
  <c r="DF162" i="14"/>
  <c r="DE162" i="14"/>
  <c r="DD162" i="14"/>
  <c r="DC162" i="14"/>
  <c r="DB162" i="14"/>
  <c r="DA162" i="14"/>
  <c r="CZ162" i="14"/>
  <c r="CY162" i="14"/>
  <c r="CX162" i="14"/>
  <c r="CW162" i="14"/>
  <c r="CV162" i="14"/>
  <c r="CU162" i="14"/>
  <c r="CT162" i="14"/>
  <c r="CS162" i="14"/>
  <c r="CR162" i="14"/>
  <c r="CQ162" i="14"/>
  <c r="CP162" i="14"/>
  <c r="CO162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M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DZ161" i="14"/>
  <c r="DY161" i="14"/>
  <c r="DX161" i="14"/>
  <c r="DW161" i="14"/>
  <c r="DV161" i="14"/>
  <c r="DU161" i="14"/>
  <c r="DT161" i="14"/>
  <c r="DS161" i="14"/>
  <c r="DR161" i="14"/>
  <c r="DQ161" i="14"/>
  <c r="DP161" i="14"/>
  <c r="DO161" i="14"/>
  <c r="DN161" i="14"/>
  <c r="DM161" i="14"/>
  <c r="DL161" i="14"/>
  <c r="DK161" i="14"/>
  <c r="DJ161" i="14"/>
  <c r="DI161" i="14"/>
  <c r="DH161" i="14"/>
  <c r="DG161" i="14"/>
  <c r="DF161" i="14"/>
  <c r="DE161" i="14"/>
  <c r="DD161" i="14"/>
  <c r="DC161" i="14"/>
  <c r="DB161" i="14"/>
  <c r="DA161" i="14"/>
  <c r="CZ161" i="14"/>
  <c r="CY161" i="14"/>
  <c r="CX161" i="14"/>
  <c r="CW161" i="14"/>
  <c r="CV161" i="14"/>
  <c r="CU161" i="14"/>
  <c r="CT161" i="14"/>
  <c r="CS161" i="14"/>
  <c r="CR161" i="14"/>
  <c r="CQ161" i="14"/>
  <c r="CP161" i="14"/>
  <c r="CO161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M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DZ160" i="14"/>
  <c r="DY160" i="14"/>
  <c r="DX160" i="14"/>
  <c r="DW160" i="14"/>
  <c r="DV160" i="14"/>
  <c r="DU160" i="14"/>
  <c r="DT160" i="14"/>
  <c r="DS160" i="14"/>
  <c r="DR160" i="14"/>
  <c r="DQ160" i="14"/>
  <c r="DP160" i="14"/>
  <c r="DO160" i="14"/>
  <c r="DN160" i="14"/>
  <c r="DM160" i="14"/>
  <c r="DL160" i="14"/>
  <c r="DK160" i="14"/>
  <c r="DJ160" i="14"/>
  <c r="DI160" i="14"/>
  <c r="DH160" i="14"/>
  <c r="DG160" i="14"/>
  <c r="DF160" i="14"/>
  <c r="DE160" i="14"/>
  <c r="DD160" i="14"/>
  <c r="DC160" i="14"/>
  <c r="DB160" i="14"/>
  <c r="DA160" i="14"/>
  <c r="CZ160" i="14"/>
  <c r="CY160" i="14"/>
  <c r="CX160" i="14"/>
  <c r="CW160" i="14"/>
  <c r="CV160" i="14"/>
  <c r="CU160" i="14"/>
  <c r="CT160" i="14"/>
  <c r="CS160" i="14"/>
  <c r="CR160" i="14"/>
  <c r="CQ160" i="14"/>
  <c r="CP160" i="14"/>
  <c r="CO160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M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DZ159" i="14"/>
  <c r="DY159" i="14"/>
  <c r="DX159" i="14"/>
  <c r="DW159" i="14"/>
  <c r="DV159" i="14"/>
  <c r="DU159" i="14"/>
  <c r="DT159" i="14"/>
  <c r="DS159" i="14"/>
  <c r="DR159" i="14"/>
  <c r="DQ159" i="14"/>
  <c r="DP159" i="14"/>
  <c r="DO159" i="14"/>
  <c r="DN159" i="14"/>
  <c r="DM159" i="14"/>
  <c r="DL159" i="14"/>
  <c r="DK159" i="14"/>
  <c r="DJ159" i="14"/>
  <c r="DI159" i="14"/>
  <c r="DH159" i="14"/>
  <c r="DG159" i="14"/>
  <c r="DF159" i="14"/>
  <c r="DE159" i="14"/>
  <c r="DD159" i="14"/>
  <c r="DC159" i="14"/>
  <c r="DB159" i="14"/>
  <c r="DA159" i="14"/>
  <c r="CZ159" i="14"/>
  <c r="CY159" i="14"/>
  <c r="CX159" i="14"/>
  <c r="CW159" i="14"/>
  <c r="CV159" i="14"/>
  <c r="CU159" i="14"/>
  <c r="CT159" i="14"/>
  <c r="CS159" i="14"/>
  <c r="CR159" i="14"/>
  <c r="CQ159" i="14"/>
  <c r="CP159" i="14"/>
  <c r="CO159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M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DZ158" i="14"/>
  <c r="DY158" i="14"/>
  <c r="DX158" i="14"/>
  <c r="DW158" i="14"/>
  <c r="DV158" i="14"/>
  <c r="DU158" i="14"/>
  <c r="DT158" i="14"/>
  <c r="DS158" i="14"/>
  <c r="DR158" i="14"/>
  <c r="DQ158" i="14"/>
  <c r="DP158" i="14"/>
  <c r="DO158" i="14"/>
  <c r="DN158" i="14"/>
  <c r="DM158" i="14"/>
  <c r="DL158" i="14"/>
  <c r="DK158" i="14"/>
  <c r="DJ158" i="14"/>
  <c r="DI158" i="14"/>
  <c r="DH158" i="14"/>
  <c r="DG158" i="14"/>
  <c r="DF158" i="14"/>
  <c r="DE158" i="14"/>
  <c r="DD158" i="14"/>
  <c r="DC158" i="14"/>
  <c r="DB158" i="14"/>
  <c r="DA158" i="14"/>
  <c r="CZ158" i="14"/>
  <c r="CY158" i="14"/>
  <c r="CX158" i="14"/>
  <c r="CW158" i="14"/>
  <c r="CV158" i="14"/>
  <c r="CU158" i="14"/>
  <c r="CT158" i="14"/>
  <c r="CS158" i="14"/>
  <c r="CR158" i="14"/>
  <c r="CQ158" i="14"/>
  <c r="CP158" i="14"/>
  <c r="CO158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M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DZ157" i="14"/>
  <c r="DY157" i="14"/>
  <c r="DX157" i="14"/>
  <c r="DW157" i="14"/>
  <c r="DV157" i="14"/>
  <c r="DU157" i="14"/>
  <c r="DT157" i="14"/>
  <c r="DS157" i="14"/>
  <c r="DR157" i="14"/>
  <c r="DQ157" i="14"/>
  <c r="DP157" i="14"/>
  <c r="DO157" i="14"/>
  <c r="DN157" i="14"/>
  <c r="DM157" i="14"/>
  <c r="DL157" i="14"/>
  <c r="DK157" i="14"/>
  <c r="DJ157" i="14"/>
  <c r="DI157" i="14"/>
  <c r="DH157" i="14"/>
  <c r="DG157" i="14"/>
  <c r="DF157" i="14"/>
  <c r="DE157" i="14"/>
  <c r="DD157" i="14"/>
  <c r="DC157" i="14"/>
  <c r="DB157" i="14"/>
  <c r="DA157" i="14"/>
  <c r="CZ157" i="14"/>
  <c r="CY157" i="14"/>
  <c r="CX157" i="14"/>
  <c r="CW157" i="14"/>
  <c r="CV157" i="14"/>
  <c r="CU157" i="14"/>
  <c r="CT157" i="14"/>
  <c r="CS157" i="14"/>
  <c r="CR157" i="14"/>
  <c r="CQ157" i="14"/>
  <c r="CP157" i="14"/>
  <c r="CO157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M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DZ156" i="14"/>
  <c r="DY156" i="14"/>
  <c r="DX156" i="14"/>
  <c r="DW156" i="14"/>
  <c r="DV156" i="14"/>
  <c r="DU156" i="14"/>
  <c r="DT156" i="14"/>
  <c r="DS156" i="14"/>
  <c r="DR156" i="14"/>
  <c r="DQ156" i="14"/>
  <c r="DP156" i="14"/>
  <c r="DO156" i="14"/>
  <c r="DN156" i="14"/>
  <c r="DM156" i="14"/>
  <c r="DL156" i="14"/>
  <c r="DK156" i="14"/>
  <c r="DJ156" i="14"/>
  <c r="DI156" i="14"/>
  <c r="DH156" i="14"/>
  <c r="DG156" i="14"/>
  <c r="DF156" i="14"/>
  <c r="DE156" i="14"/>
  <c r="DD156" i="14"/>
  <c r="DC156" i="14"/>
  <c r="DB156" i="14"/>
  <c r="DA156" i="14"/>
  <c r="CZ156" i="14"/>
  <c r="CY156" i="14"/>
  <c r="CX156" i="14"/>
  <c r="CW156" i="14"/>
  <c r="CV156" i="14"/>
  <c r="CU156" i="14"/>
  <c r="CT156" i="14"/>
  <c r="CS156" i="14"/>
  <c r="CR156" i="14"/>
  <c r="CQ156" i="14"/>
  <c r="CP156" i="14"/>
  <c r="CO156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M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M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M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M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M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M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M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D150" i="14"/>
  <c r="B150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M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D149" i="14"/>
  <c r="B149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M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D148" i="14"/>
  <c r="B148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M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D147" i="14"/>
  <c r="B147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M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D146" i="14"/>
  <c r="B146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M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D145" i="14"/>
  <c r="B145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M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D144" i="14"/>
  <c r="B144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M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D143" i="14"/>
  <c r="B143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M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D142" i="14"/>
  <c r="B142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M141" i="14"/>
  <c r="O141" i="14"/>
  <c r="N141" i="14"/>
  <c r="M141" i="14"/>
  <c r="L141" i="14"/>
  <c r="K141" i="14"/>
  <c r="J141" i="14"/>
  <c r="I141" i="14"/>
  <c r="H141" i="14"/>
  <c r="G141" i="14"/>
  <c r="F141" i="14"/>
  <c r="E141" i="14"/>
  <c r="D141" i="14"/>
  <c r="B141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M140" i="14"/>
  <c r="N140" i="14"/>
  <c r="M140" i="14"/>
  <c r="L140" i="14"/>
  <c r="K140" i="14"/>
  <c r="J140" i="14"/>
  <c r="I140" i="14"/>
  <c r="H140" i="14"/>
  <c r="G140" i="14"/>
  <c r="F140" i="14"/>
  <c r="E140" i="14"/>
  <c r="D140" i="14"/>
  <c r="B140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M139" i="14"/>
  <c r="M139" i="14"/>
  <c r="L139" i="14"/>
  <c r="K139" i="14"/>
  <c r="J139" i="14"/>
  <c r="I139" i="14"/>
  <c r="H139" i="14"/>
  <c r="G139" i="14"/>
  <c r="F139" i="14"/>
  <c r="E139" i="14"/>
  <c r="D139" i="14"/>
  <c r="B139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M138" i="14"/>
  <c r="L138" i="14"/>
  <c r="K138" i="14"/>
  <c r="J138" i="14"/>
  <c r="I138" i="14"/>
  <c r="H138" i="14"/>
  <c r="G138" i="14"/>
  <c r="F138" i="14"/>
  <c r="E138" i="14"/>
  <c r="D138" i="14"/>
  <c r="B138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M137" i="14"/>
  <c r="K137" i="14"/>
  <c r="J137" i="14"/>
  <c r="I137" i="14"/>
  <c r="H137" i="14"/>
  <c r="G137" i="14"/>
  <c r="F137" i="14"/>
  <c r="E137" i="14"/>
  <c r="D137" i="14"/>
  <c r="B137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M136" i="14"/>
  <c r="J136" i="14"/>
  <c r="I136" i="14"/>
  <c r="H136" i="14"/>
  <c r="G136" i="14"/>
  <c r="F136" i="14"/>
  <c r="E136" i="14"/>
  <c r="D136" i="14"/>
  <c r="B136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M135" i="14"/>
  <c r="I135" i="14"/>
  <c r="H135" i="14"/>
  <c r="G135" i="14"/>
  <c r="F135" i="14"/>
  <c r="E135" i="14"/>
  <c r="D135" i="14"/>
  <c r="B135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M134" i="14"/>
  <c r="H134" i="14"/>
  <c r="G134" i="14"/>
  <c r="F134" i="14"/>
  <c r="E134" i="14"/>
  <c r="D134" i="14"/>
  <c r="B134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M133" i="14"/>
  <c r="G133" i="14"/>
  <c r="F133" i="14"/>
  <c r="E133" i="14"/>
  <c r="D133" i="14"/>
  <c r="B133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M132" i="14"/>
  <c r="F132" i="14"/>
  <c r="E132" i="14"/>
  <c r="D132" i="14"/>
  <c r="B132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M131" i="14"/>
  <c r="E131" i="14"/>
  <c r="D131" i="14"/>
  <c r="B131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M130" i="14"/>
  <c r="D130" i="14"/>
  <c r="B130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M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M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M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M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M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M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M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M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M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M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M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M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M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M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M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M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M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M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M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M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M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M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M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M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M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M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M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M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M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M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M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M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M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M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M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M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M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M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M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D86" i="14"/>
  <c r="B86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M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D85" i="14"/>
  <c r="B85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M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D84" i="14"/>
  <c r="B84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M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B83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M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B82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M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D81" i="14"/>
  <c r="B81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M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B80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M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B79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M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B78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M77" i="14"/>
  <c r="O77" i="14"/>
  <c r="N77" i="14"/>
  <c r="M77" i="14"/>
  <c r="L77" i="14"/>
  <c r="K77" i="14"/>
  <c r="J77" i="14"/>
  <c r="I77" i="14"/>
  <c r="H77" i="14"/>
  <c r="G77" i="14"/>
  <c r="F77" i="14"/>
  <c r="E77" i="14"/>
  <c r="D77" i="14"/>
  <c r="B77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M76" i="14"/>
  <c r="N76" i="14"/>
  <c r="M76" i="14"/>
  <c r="L76" i="14"/>
  <c r="K76" i="14"/>
  <c r="J76" i="14"/>
  <c r="I76" i="14"/>
  <c r="H76" i="14"/>
  <c r="G76" i="14"/>
  <c r="F76" i="14"/>
  <c r="E76" i="14"/>
  <c r="D76" i="14"/>
  <c r="B76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M75" i="14"/>
  <c r="M75" i="14"/>
  <c r="L75" i="14"/>
  <c r="K75" i="14"/>
  <c r="J75" i="14"/>
  <c r="I75" i="14"/>
  <c r="H75" i="14"/>
  <c r="G75" i="14"/>
  <c r="F75" i="14"/>
  <c r="E75" i="14"/>
  <c r="D75" i="14"/>
  <c r="B75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M74" i="14"/>
  <c r="L74" i="14"/>
  <c r="K74" i="14"/>
  <c r="J74" i="14"/>
  <c r="I74" i="14"/>
  <c r="H74" i="14"/>
  <c r="G74" i="14"/>
  <c r="F74" i="14"/>
  <c r="E74" i="14"/>
  <c r="D74" i="14"/>
  <c r="B74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M73" i="14"/>
  <c r="K73" i="14"/>
  <c r="J73" i="14"/>
  <c r="I73" i="14"/>
  <c r="H73" i="14"/>
  <c r="G73" i="14"/>
  <c r="F73" i="14"/>
  <c r="E73" i="14"/>
  <c r="D73" i="14"/>
  <c r="B73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M72" i="14"/>
  <c r="J72" i="14"/>
  <c r="I72" i="14"/>
  <c r="H72" i="14"/>
  <c r="G72" i="14"/>
  <c r="F72" i="14"/>
  <c r="E72" i="14"/>
  <c r="D72" i="14"/>
  <c r="B72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M71" i="14"/>
  <c r="I71" i="14"/>
  <c r="H71" i="14"/>
  <c r="G71" i="14"/>
  <c r="F71" i="14"/>
  <c r="E71" i="14"/>
  <c r="D71" i="14"/>
  <c r="B71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M70" i="14"/>
  <c r="H70" i="14"/>
  <c r="G70" i="14"/>
  <c r="F70" i="14"/>
  <c r="E70" i="14"/>
  <c r="D70" i="14"/>
  <c r="B70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M69" i="14"/>
  <c r="G69" i="14"/>
  <c r="F69" i="14"/>
  <c r="E69" i="14"/>
  <c r="D69" i="14"/>
  <c r="B69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M68" i="14"/>
  <c r="F68" i="14"/>
  <c r="E68" i="14"/>
  <c r="D68" i="14"/>
  <c r="B68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M67" i="14"/>
  <c r="E67" i="14"/>
  <c r="D67" i="14"/>
  <c r="B67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M66" i="14"/>
  <c r="D66" i="14"/>
  <c r="B66" i="14"/>
  <c r="T63" i="14"/>
  <c r="S63" i="14"/>
  <c r="R63" i="14"/>
  <c r="Q63" i="14"/>
  <c r="P63" i="14"/>
  <c r="O63" i="14"/>
  <c r="N63" i="14"/>
  <c r="K63" i="14"/>
  <c r="J63" i="14"/>
  <c r="I63" i="14"/>
  <c r="H63" i="14"/>
  <c r="G63" i="14"/>
  <c r="F63" i="14"/>
  <c r="E63" i="14"/>
  <c r="T62" i="14"/>
  <c r="S62" i="14"/>
  <c r="R62" i="14"/>
  <c r="Q62" i="14"/>
  <c r="P62" i="14"/>
  <c r="O62" i="14"/>
  <c r="N62" i="14"/>
  <c r="K62" i="14"/>
  <c r="J62" i="14"/>
  <c r="I62" i="14"/>
  <c r="H62" i="14"/>
  <c r="G62" i="14"/>
  <c r="F62" i="14"/>
  <c r="E62" i="14"/>
  <c r="T61" i="14"/>
  <c r="S61" i="14"/>
  <c r="R61" i="14"/>
  <c r="Q61" i="14"/>
  <c r="P61" i="14"/>
  <c r="O61" i="14"/>
  <c r="N61" i="14"/>
  <c r="K61" i="14"/>
  <c r="J61" i="14"/>
  <c r="I61" i="14"/>
  <c r="H61" i="14"/>
  <c r="G61" i="14"/>
  <c r="F61" i="14"/>
  <c r="E61" i="14"/>
  <c r="T60" i="14"/>
  <c r="S60" i="14"/>
  <c r="R60" i="14"/>
  <c r="Q60" i="14"/>
  <c r="P60" i="14"/>
  <c r="O60" i="14"/>
  <c r="N60" i="14"/>
  <c r="K60" i="14"/>
  <c r="J60" i="14"/>
  <c r="I60" i="14"/>
  <c r="H60" i="14"/>
  <c r="G60" i="14"/>
  <c r="F60" i="14"/>
  <c r="E60" i="14"/>
  <c r="T59" i="14"/>
  <c r="S59" i="14"/>
  <c r="R59" i="14"/>
  <c r="Q59" i="14"/>
  <c r="P59" i="14"/>
  <c r="O59" i="14"/>
  <c r="N59" i="14"/>
  <c r="K59" i="14"/>
  <c r="J59" i="14"/>
  <c r="I59" i="14"/>
  <c r="H59" i="14"/>
  <c r="G59" i="14"/>
  <c r="F59" i="14"/>
  <c r="E59" i="14"/>
  <c r="T58" i="14"/>
  <c r="S58" i="14"/>
  <c r="R58" i="14"/>
  <c r="Q58" i="14"/>
  <c r="P58" i="14"/>
  <c r="O58" i="14"/>
  <c r="N58" i="14"/>
  <c r="K58" i="14"/>
  <c r="J58" i="14"/>
  <c r="I58" i="14"/>
  <c r="H58" i="14"/>
  <c r="G58" i="14"/>
  <c r="F58" i="14"/>
  <c r="E58" i="14"/>
  <c r="T57" i="14"/>
  <c r="S57" i="14"/>
  <c r="R57" i="14"/>
  <c r="Q57" i="14"/>
  <c r="P57" i="14"/>
  <c r="O57" i="14"/>
  <c r="N57" i="14"/>
  <c r="K57" i="14"/>
  <c r="J57" i="14"/>
  <c r="I57" i="14"/>
  <c r="H57" i="14"/>
  <c r="G57" i="14"/>
  <c r="F57" i="14"/>
  <c r="E57" i="14"/>
  <c r="T56" i="14"/>
  <c r="S56" i="14"/>
  <c r="R56" i="14"/>
  <c r="Q56" i="14"/>
  <c r="P56" i="14"/>
  <c r="O56" i="14"/>
  <c r="N56" i="14"/>
  <c r="K56" i="14"/>
  <c r="J56" i="14"/>
  <c r="I56" i="14"/>
  <c r="H56" i="14"/>
  <c r="G56" i="14"/>
  <c r="F56" i="14"/>
  <c r="E56" i="14"/>
  <c r="T55" i="14"/>
  <c r="S55" i="14"/>
  <c r="R55" i="14"/>
  <c r="Q55" i="14"/>
  <c r="P55" i="14"/>
  <c r="O55" i="14"/>
  <c r="N55" i="14"/>
  <c r="K55" i="14"/>
  <c r="J55" i="14"/>
  <c r="I55" i="14"/>
  <c r="H55" i="14"/>
  <c r="G55" i="14"/>
  <c r="F55" i="14"/>
  <c r="E55" i="14"/>
  <c r="T54" i="14"/>
  <c r="S54" i="14"/>
  <c r="R54" i="14"/>
  <c r="Q54" i="14"/>
  <c r="P54" i="14"/>
  <c r="O54" i="14"/>
  <c r="N54" i="14"/>
  <c r="K54" i="14"/>
  <c r="J54" i="14"/>
  <c r="I54" i="14"/>
  <c r="H54" i="14"/>
  <c r="G54" i="14"/>
  <c r="F54" i="14"/>
  <c r="E54" i="14"/>
  <c r="T53" i="14"/>
  <c r="S53" i="14"/>
  <c r="R53" i="14"/>
  <c r="Q53" i="14"/>
  <c r="P53" i="14"/>
  <c r="O53" i="14"/>
  <c r="N53" i="14"/>
  <c r="K53" i="14"/>
  <c r="J53" i="14"/>
  <c r="I53" i="14"/>
  <c r="H53" i="14"/>
  <c r="G53" i="14"/>
  <c r="F53" i="14"/>
  <c r="E53" i="14"/>
  <c r="T52" i="14"/>
  <c r="S52" i="14"/>
  <c r="R52" i="14"/>
  <c r="Q52" i="14"/>
  <c r="P52" i="14"/>
  <c r="O52" i="14"/>
  <c r="N52" i="14"/>
  <c r="K52" i="14"/>
  <c r="J52" i="14"/>
  <c r="I52" i="14"/>
  <c r="H52" i="14"/>
  <c r="G52" i="14"/>
  <c r="F52" i="14"/>
  <c r="E52" i="14"/>
  <c r="T51" i="14"/>
  <c r="S51" i="14"/>
  <c r="R51" i="14"/>
  <c r="Q51" i="14"/>
  <c r="P51" i="14"/>
  <c r="O51" i="14"/>
  <c r="N51" i="14"/>
  <c r="K51" i="14"/>
  <c r="J51" i="14"/>
  <c r="I51" i="14"/>
  <c r="H51" i="14"/>
  <c r="G51" i="14"/>
  <c r="F51" i="14"/>
  <c r="E51" i="14"/>
  <c r="T50" i="14"/>
  <c r="S50" i="14"/>
  <c r="R50" i="14"/>
  <c r="Q50" i="14"/>
  <c r="P50" i="14"/>
  <c r="O50" i="14"/>
  <c r="N50" i="14"/>
  <c r="K50" i="14"/>
  <c r="J50" i="14"/>
  <c r="I50" i="14"/>
  <c r="H50" i="14"/>
  <c r="G50" i="14"/>
  <c r="F50" i="14"/>
  <c r="E50" i="14"/>
  <c r="T49" i="14"/>
  <c r="S49" i="14"/>
  <c r="R49" i="14"/>
  <c r="Q49" i="14"/>
  <c r="P49" i="14"/>
  <c r="O49" i="14"/>
  <c r="N49" i="14"/>
  <c r="K49" i="14"/>
  <c r="J49" i="14"/>
  <c r="I49" i="14"/>
  <c r="H49" i="14"/>
  <c r="G49" i="14"/>
  <c r="F49" i="14"/>
  <c r="E49" i="14"/>
  <c r="T48" i="14"/>
  <c r="S48" i="14"/>
  <c r="R48" i="14"/>
  <c r="Q48" i="14"/>
  <c r="P48" i="14"/>
  <c r="O48" i="14"/>
  <c r="N48" i="14"/>
  <c r="K48" i="14"/>
  <c r="J48" i="14"/>
  <c r="I48" i="14"/>
  <c r="H48" i="14"/>
  <c r="G48" i="14"/>
  <c r="F48" i="14"/>
  <c r="E48" i="14"/>
  <c r="T47" i="14"/>
  <c r="S47" i="14"/>
  <c r="R47" i="14"/>
  <c r="Q47" i="14"/>
  <c r="P47" i="14"/>
  <c r="O47" i="14"/>
  <c r="N47" i="14"/>
  <c r="K47" i="14"/>
  <c r="J47" i="14"/>
  <c r="I47" i="14"/>
  <c r="H47" i="14"/>
  <c r="G47" i="14"/>
  <c r="F47" i="14"/>
  <c r="E47" i="14"/>
  <c r="T46" i="14"/>
  <c r="S46" i="14"/>
  <c r="R46" i="14"/>
  <c r="Q46" i="14"/>
  <c r="P46" i="14"/>
  <c r="O46" i="14"/>
  <c r="N46" i="14"/>
  <c r="K46" i="14"/>
  <c r="J46" i="14"/>
  <c r="I46" i="14"/>
  <c r="H46" i="14"/>
  <c r="G46" i="14"/>
  <c r="F46" i="14"/>
  <c r="E46" i="14"/>
  <c r="T45" i="14"/>
  <c r="S45" i="14"/>
  <c r="R45" i="14"/>
  <c r="Q45" i="14"/>
  <c r="P45" i="14"/>
  <c r="O45" i="14"/>
  <c r="N45" i="14"/>
  <c r="K45" i="14"/>
  <c r="J45" i="14"/>
  <c r="I45" i="14"/>
  <c r="H45" i="14"/>
  <c r="G45" i="14"/>
  <c r="F45" i="14"/>
  <c r="E45" i="14"/>
  <c r="T44" i="14"/>
  <c r="S44" i="14"/>
  <c r="R44" i="14"/>
  <c r="Q44" i="14"/>
  <c r="P44" i="14"/>
  <c r="O44" i="14"/>
  <c r="N44" i="14"/>
  <c r="K44" i="14"/>
  <c r="J44" i="14"/>
  <c r="I44" i="14"/>
  <c r="H44" i="14"/>
  <c r="G44" i="14"/>
  <c r="F44" i="14"/>
  <c r="E44" i="14"/>
  <c r="AD43" i="14"/>
  <c r="AC43" i="14"/>
  <c r="AB43" i="14"/>
  <c r="AA43" i="14"/>
  <c r="Z43" i="14"/>
  <c r="Y43" i="14"/>
  <c r="X43" i="14"/>
  <c r="T43" i="14"/>
  <c r="S43" i="14"/>
  <c r="R43" i="14"/>
  <c r="Q43" i="14"/>
  <c r="P43" i="14"/>
  <c r="O43" i="14"/>
  <c r="N43" i="14"/>
  <c r="K43" i="14"/>
  <c r="J43" i="14"/>
  <c r="I43" i="14"/>
  <c r="H43" i="14"/>
  <c r="G43" i="14"/>
  <c r="F43" i="14"/>
  <c r="E43" i="14"/>
  <c r="AD42" i="14"/>
  <c r="AC42" i="14"/>
  <c r="AB42" i="14"/>
  <c r="AA42" i="14"/>
  <c r="Z42" i="14"/>
  <c r="Y42" i="14"/>
  <c r="X42" i="14"/>
  <c r="T42" i="14"/>
  <c r="S42" i="14"/>
  <c r="R42" i="14"/>
  <c r="Q42" i="14"/>
  <c r="P42" i="14"/>
  <c r="O42" i="14"/>
  <c r="N42" i="14"/>
  <c r="K42" i="14"/>
  <c r="J42" i="14"/>
  <c r="I42" i="14"/>
  <c r="H42" i="14"/>
  <c r="G42" i="14"/>
  <c r="F42" i="14"/>
  <c r="E42" i="14"/>
  <c r="AD41" i="14"/>
  <c r="AC41" i="14"/>
  <c r="AB41" i="14"/>
  <c r="AA41" i="14"/>
  <c r="Z41" i="14"/>
  <c r="Y41" i="14"/>
  <c r="X41" i="14"/>
  <c r="T41" i="14"/>
  <c r="S41" i="14"/>
  <c r="R41" i="14"/>
  <c r="Q41" i="14"/>
  <c r="P41" i="14"/>
  <c r="O41" i="14"/>
  <c r="N41" i="14"/>
  <c r="K41" i="14"/>
  <c r="J41" i="14"/>
  <c r="I41" i="14"/>
  <c r="H41" i="14"/>
  <c r="G41" i="14"/>
  <c r="F41" i="14"/>
  <c r="E41" i="14"/>
  <c r="AD40" i="14"/>
  <c r="AC40" i="14"/>
  <c r="AB40" i="14"/>
  <c r="AA40" i="14"/>
  <c r="Z40" i="14"/>
  <c r="Y40" i="14"/>
  <c r="X40" i="14"/>
  <c r="T40" i="14"/>
  <c r="S40" i="14"/>
  <c r="R40" i="14"/>
  <c r="Q40" i="14"/>
  <c r="P40" i="14"/>
  <c r="O40" i="14"/>
  <c r="N40" i="14"/>
  <c r="K40" i="14"/>
  <c r="J40" i="14"/>
  <c r="I40" i="14"/>
  <c r="H40" i="14"/>
  <c r="G40" i="14"/>
  <c r="F40" i="14"/>
  <c r="E40" i="14"/>
  <c r="AD39" i="14"/>
  <c r="AC39" i="14"/>
  <c r="AB39" i="14"/>
  <c r="AA39" i="14"/>
  <c r="Z39" i="14"/>
  <c r="Y39" i="14"/>
  <c r="X39" i="14"/>
  <c r="T39" i="14"/>
  <c r="S39" i="14"/>
  <c r="R39" i="14"/>
  <c r="Q39" i="14"/>
  <c r="P39" i="14"/>
  <c r="O39" i="14"/>
  <c r="N39" i="14"/>
  <c r="K39" i="14"/>
  <c r="J39" i="14"/>
  <c r="I39" i="14"/>
  <c r="H39" i="14"/>
  <c r="G39" i="14"/>
  <c r="F39" i="14"/>
  <c r="E39" i="14"/>
  <c r="AD38" i="14"/>
  <c r="AC38" i="14"/>
  <c r="AB38" i="14"/>
  <c r="AA38" i="14"/>
  <c r="Z38" i="14"/>
  <c r="Y38" i="14"/>
  <c r="X38" i="14"/>
  <c r="T38" i="14"/>
  <c r="S38" i="14"/>
  <c r="R38" i="14"/>
  <c r="Q38" i="14"/>
  <c r="P38" i="14"/>
  <c r="O38" i="14"/>
  <c r="N38" i="14"/>
  <c r="K38" i="14"/>
  <c r="J38" i="14"/>
  <c r="I38" i="14"/>
  <c r="H38" i="14"/>
  <c r="G38" i="14"/>
  <c r="F38" i="14"/>
  <c r="E38" i="14"/>
  <c r="AD37" i="14"/>
  <c r="AC37" i="14"/>
  <c r="AB37" i="14"/>
  <c r="AA37" i="14"/>
  <c r="Z37" i="14"/>
  <c r="Y37" i="14"/>
  <c r="X37" i="14"/>
  <c r="T37" i="14"/>
  <c r="S37" i="14"/>
  <c r="R37" i="14"/>
  <c r="Q37" i="14"/>
  <c r="P37" i="14"/>
  <c r="O37" i="14"/>
  <c r="N37" i="14"/>
  <c r="K37" i="14"/>
  <c r="J37" i="14"/>
  <c r="I37" i="14"/>
  <c r="H37" i="14"/>
  <c r="G37" i="14"/>
  <c r="F37" i="14"/>
  <c r="E37" i="14"/>
  <c r="AD36" i="14"/>
  <c r="AC36" i="14"/>
  <c r="AB36" i="14"/>
  <c r="AA36" i="14"/>
  <c r="Z36" i="14"/>
  <c r="Y36" i="14"/>
  <c r="X36" i="14"/>
  <c r="T36" i="14"/>
  <c r="S36" i="14"/>
  <c r="R36" i="14"/>
  <c r="Q36" i="14"/>
  <c r="P36" i="14"/>
  <c r="O36" i="14"/>
  <c r="N36" i="14"/>
  <c r="K36" i="14"/>
  <c r="J36" i="14"/>
  <c r="I36" i="14"/>
  <c r="H36" i="14"/>
  <c r="G36" i="14"/>
  <c r="F36" i="14"/>
  <c r="E36" i="14"/>
  <c r="AD35" i="14"/>
  <c r="AC35" i="14"/>
  <c r="AB35" i="14"/>
  <c r="AA35" i="14"/>
  <c r="Z35" i="14"/>
  <c r="Y35" i="14"/>
  <c r="X35" i="14"/>
  <c r="T35" i="14"/>
  <c r="S35" i="14"/>
  <c r="R35" i="14"/>
  <c r="Q35" i="14"/>
  <c r="P35" i="14"/>
  <c r="O35" i="14"/>
  <c r="N35" i="14"/>
  <c r="K35" i="14"/>
  <c r="J35" i="14"/>
  <c r="I35" i="14"/>
  <c r="H35" i="14"/>
  <c r="G35" i="14"/>
  <c r="F35" i="14"/>
  <c r="E35" i="14"/>
  <c r="AD34" i="14"/>
  <c r="AC34" i="14"/>
  <c r="AB34" i="14"/>
  <c r="AA34" i="14"/>
  <c r="Z34" i="14"/>
  <c r="Y34" i="14"/>
  <c r="X34" i="14"/>
  <c r="T34" i="14"/>
  <c r="S34" i="14"/>
  <c r="R34" i="14"/>
  <c r="Q34" i="14"/>
  <c r="P34" i="14"/>
  <c r="O34" i="14"/>
  <c r="N34" i="14"/>
  <c r="K34" i="14"/>
  <c r="J34" i="14"/>
  <c r="I34" i="14"/>
  <c r="H34" i="14"/>
  <c r="G34" i="14"/>
  <c r="F34" i="14"/>
  <c r="E34" i="14"/>
  <c r="AD33" i="14"/>
  <c r="AC33" i="14"/>
  <c r="AB33" i="14"/>
  <c r="AA33" i="14"/>
  <c r="Z33" i="14"/>
  <c r="Y33" i="14"/>
  <c r="X33" i="14"/>
  <c r="T33" i="14"/>
  <c r="S33" i="14"/>
  <c r="R33" i="14"/>
  <c r="Q33" i="14"/>
  <c r="P33" i="14"/>
  <c r="O33" i="14"/>
  <c r="N33" i="14"/>
  <c r="K33" i="14"/>
  <c r="J33" i="14"/>
  <c r="I33" i="14"/>
  <c r="H33" i="14"/>
  <c r="G33" i="14"/>
  <c r="F33" i="14"/>
  <c r="E33" i="14"/>
  <c r="AD32" i="14"/>
  <c r="AC32" i="14"/>
  <c r="AB32" i="14"/>
  <c r="AA32" i="14"/>
  <c r="Z32" i="14"/>
  <c r="Y32" i="14"/>
  <c r="X32" i="14"/>
  <c r="T32" i="14"/>
  <c r="S32" i="14"/>
  <c r="R32" i="14"/>
  <c r="Q32" i="14"/>
  <c r="P32" i="14"/>
  <c r="O32" i="14"/>
  <c r="N32" i="14"/>
  <c r="K32" i="14"/>
  <c r="J32" i="14"/>
  <c r="I32" i="14"/>
  <c r="H32" i="14"/>
  <c r="G32" i="14"/>
  <c r="F32" i="14"/>
  <c r="E32" i="14"/>
  <c r="AD31" i="14"/>
  <c r="AC31" i="14"/>
  <c r="AB31" i="14"/>
  <c r="AA31" i="14"/>
  <c r="Z31" i="14"/>
  <c r="Y31" i="14"/>
  <c r="X31" i="14"/>
  <c r="T31" i="14"/>
  <c r="S31" i="14"/>
  <c r="R31" i="14"/>
  <c r="Q31" i="14"/>
  <c r="P31" i="14"/>
  <c r="O31" i="14"/>
  <c r="N31" i="14"/>
  <c r="K31" i="14"/>
  <c r="J31" i="14"/>
  <c r="I31" i="14"/>
  <c r="H31" i="14"/>
  <c r="G31" i="14"/>
  <c r="F31" i="14"/>
  <c r="E31" i="14"/>
  <c r="AD30" i="14"/>
  <c r="AC30" i="14"/>
  <c r="AB30" i="14"/>
  <c r="AA30" i="14"/>
  <c r="Z30" i="14"/>
  <c r="Y30" i="14"/>
  <c r="X30" i="14"/>
  <c r="T30" i="14"/>
  <c r="S30" i="14"/>
  <c r="R30" i="14"/>
  <c r="Q30" i="14"/>
  <c r="P30" i="14"/>
  <c r="O30" i="14"/>
  <c r="N30" i="14"/>
  <c r="K30" i="14"/>
  <c r="J30" i="14"/>
  <c r="I30" i="14"/>
  <c r="H30" i="14"/>
  <c r="G30" i="14"/>
  <c r="F30" i="14"/>
  <c r="E30" i="14"/>
  <c r="AD29" i="14"/>
  <c r="AC29" i="14"/>
  <c r="AB29" i="14"/>
  <c r="AA29" i="14"/>
  <c r="Z29" i="14"/>
  <c r="Y29" i="14"/>
  <c r="X29" i="14"/>
  <c r="T29" i="14"/>
  <c r="S29" i="14"/>
  <c r="R29" i="14"/>
  <c r="Q29" i="14"/>
  <c r="P29" i="14"/>
  <c r="O29" i="14"/>
  <c r="N29" i="14"/>
  <c r="K29" i="14"/>
  <c r="J29" i="14"/>
  <c r="I29" i="14"/>
  <c r="H29" i="14"/>
  <c r="G29" i="14"/>
  <c r="F29" i="14"/>
  <c r="E29" i="14"/>
  <c r="AD28" i="14"/>
  <c r="AC28" i="14"/>
  <c r="AB28" i="14"/>
  <c r="AA28" i="14"/>
  <c r="Z28" i="14"/>
  <c r="Y28" i="14"/>
  <c r="X28" i="14"/>
  <c r="T28" i="14"/>
  <c r="S28" i="14"/>
  <c r="R28" i="14"/>
  <c r="Q28" i="14"/>
  <c r="P28" i="14"/>
  <c r="O28" i="14"/>
  <c r="N28" i="14"/>
  <c r="K28" i="14"/>
  <c r="J28" i="14"/>
  <c r="I28" i="14"/>
  <c r="H28" i="14"/>
  <c r="G28" i="14"/>
  <c r="F28" i="14"/>
  <c r="E28" i="14"/>
  <c r="AD27" i="14"/>
  <c r="AC27" i="14"/>
  <c r="AB27" i="14"/>
  <c r="AA27" i="14"/>
  <c r="Z27" i="14"/>
  <c r="Y27" i="14"/>
  <c r="X27" i="14"/>
  <c r="T27" i="14"/>
  <c r="S27" i="14"/>
  <c r="R27" i="14"/>
  <c r="Q27" i="14"/>
  <c r="P27" i="14"/>
  <c r="O27" i="14"/>
  <c r="N27" i="14"/>
  <c r="K27" i="14"/>
  <c r="J27" i="14"/>
  <c r="I27" i="14"/>
  <c r="H27" i="14"/>
  <c r="G27" i="14"/>
  <c r="F27" i="14"/>
  <c r="E27" i="14"/>
  <c r="AD26" i="14"/>
  <c r="AC26" i="14"/>
  <c r="AB26" i="14"/>
  <c r="AA26" i="14"/>
  <c r="Z26" i="14"/>
  <c r="Y26" i="14"/>
  <c r="X26" i="14"/>
  <c r="T26" i="14"/>
  <c r="S26" i="14"/>
  <c r="R26" i="14"/>
  <c r="Q26" i="14"/>
  <c r="P26" i="14"/>
  <c r="O26" i="14"/>
  <c r="N26" i="14"/>
  <c r="K26" i="14"/>
  <c r="J26" i="14"/>
  <c r="I26" i="14"/>
  <c r="H26" i="14"/>
  <c r="G26" i="14"/>
  <c r="F26" i="14"/>
  <c r="E26" i="14"/>
  <c r="AD25" i="14"/>
  <c r="AC25" i="14"/>
  <c r="AB25" i="14"/>
  <c r="AA25" i="14"/>
  <c r="Z25" i="14"/>
  <c r="Y25" i="14"/>
  <c r="X25" i="14"/>
  <c r="T25" i="14"/>
  <c r="S25" i="14"/>
  <c r="R25" i="14"/>
  <c r="Q25" i="14"/>
  <c r="P25" i="14"/>
  <c r="O25" i="14"/>
  <c r="N25" i="14"/>
  <c r="K25" i="14"/>
  <c r="J25" i="14"/>
  <c r="I25" i="14"/>
  <c r="H25" i="14"/>
  <c r="G25" i="14"/>
  <c r="F25" i="14"/>
  <c r="E25" i="14"/>
  <c r="AD24" i="14"/>
  <c r="AC24" i="14"/>
  <c r="AB24" i="14"/>
  <c r="AA24" i="14"/>
  <c r="Z24" i="14"/>
  <c r="Y24" i="14"/>
  <c r="X24" i="14"/>
  <c r="T24" i="14"/>
  <c r="S24" i="14"/>
  <c r="R24" i="14"/>
  <c r="Q24" i="14"/>
  <c r="P24" i="14"/>
  <c r="O24" i="14"/>
  <c r="N24" i="14"/>
  <c r="K24" i="14"/>
  <c r="J24" i="14"/>
  <c r="I24" i="14"/>
  <c r="H24" i="14"/>
  <c r="G24" i="14"/>
  <c r="F24" i="14"/>
  <c r="E24" i="14"/>
  <c r="AD23" i="14"/>
  <c r="AC23" i="14"/>
  <c r="AB23" i="14"/>
  <c r="AA23" i="14"/>
  <c r="Z23" i="14"/>
  <c r="Y23" i="14"/>
  <c r="X23" i="14"/>
  <c r="T23" i="14"/>
  <c r="S23" i="14"/>
  <c r="R23" i="14"/>
  <c r="Q23" i="14"/>
  <c r="P23" i="14"/>
  <c r="O23" i="14"/>
  <c r="N23" i="14"/>
  <c r="K23" i="14"/>
  <c r="J23" i="14"/>
  <c r="I23" i="14"/>
  <c r="H23" i="14"/>
  <c r="G23" i="14"/>
  <c r="F23" i="14"/>
  <c r="E23" i="14"/>
  <c r="AD22" i="14"/>
  <c r="AA29" i="9" s="1"/>
  <c r="AC22" i="14"/>
  <c r="AA28" i="9" s="1"/>
  <c r="T22" i="14"/>
  <c r="S22" i="14"/>
  <c r="AC21" i="14" s="1"/>
  <c r="Z28" i="9" s="1"/>
  <c r="R22" i="14"/>
  <c r="AB21" i="14" s="1"/>
  <c r="Z27" i="9" s="1"/>
  <c r="Q22" i="14"/>
  <c r="AA16" i="14" s="1"/>
  <c r="U26" i="9" s="1"/>
  <c r="O22" i="14"/>
  <c r="Y19" i="14" s="1"/>
  <c r="X24" i="9" s="1"/>
  <c r="N22" i="14"/>
  <c r="X19" i="14" s="1"/>
  <c r="X23" i="9" s="1"/>
  <c r="K22" i="14"/>
  <c r="J22" i="14"/>
  <c r="I22" i="14"/>
  <c r="H22" i="14"/>
  <c r="G22" i="14"/>
  <c r="F22" i="14"/>
  <c r="E22" i="14"/>
  <c r="B22" i="14"/>
  <c r="AD21" i="14"/>
  <c r="Z29" i="9" s="1"/>
  <c r="Y21" i="14"/>
  <c r="Z24" i="9" s="1"/>
  <c r="T21" i="14"/>
  <c r="S21" i="14"/>
  <c r="R21" i="14"/>
  <c r="Q21" i="14"/>
  <c r="P21" i="14"/>
  <c r="O21" i="14"/>
  <c r="N21" i="14"/>
  <c r="K21" i="14"/>
  <c r="J21" i="14"/>
  <c r="I21" i="14"/>
  <c r="H21" i="14"/>
  <c r="G21" i="14"/>
  <c r="F21" i="14"/>
  <c r="E21" i="14"/>
  <c r="B21" i="14"/>
  <c r="AD20" i="14"/>
  <c r="Y29" i="9" s="1"/>
  <c r="AC20" i="14"/>
  <c r="Y28" i="9" s="1"/>
  <c r="AB20" i="14"/>
  <c r="Y27" i="9" s="1"/>
  <c r="AA20" i="14"/>
  <c r="Y26" i="9" s="1"/>
  <c r="T20" i="14"/>
  <c r="S20" i="14"/>
  <c r="R20" i="14"/>
  <c r="Q20" i="14"/>
  <c r="P20" i="14"/>
  <c r="O20" i="14"/>
  <c r="N20" i="14"/>
  <c r="K20" i="14"/>
  <c r="J20" i="14"/>
  <c r="I20" i="14"/>
  <c r="H20" i="14"/>
  <c r="G20" i="14"/>
  <c r="F20" i="14"/>
  <c r="E20" i="14"/>
  <c r="B20" i="14"/>
  <c r="AD19" i="14"/>
  <c r="X29" i="9" s="1"/>
  <c r="AC19" i="14"/>
  <c r="X28" i="9" s="1"/>
  <c r="AB19" i="14"/>
  <c r="X27" i="9" s="1"/>
  <c r="T19" i="14"/>
  <c r="S19" i="14"/>
  <c r="R19" i="14"/>
  <c r="Q19" i="14"/>
  <c r="P19" i="14"/>
  <c r="O19" i="14"/>
  <c r="N19" i="14"/>
  <c r="K19" i="14"/>
  <c r="J19" i="14"/>
  <c r="I19" i="14"/>
  <c r="H19" i="14"/>
  <c r="G19" i="14"/>
  <c r="F19" i="14"/>
  <c r="E19" i="14"/>
  <c r="B19" i="14"/>
  <c r="AD18" i="14"/>
  <c r="W29" i="9" s="1"/>
  <c r="AC18" i="14"/>
  <c r="W28" i="9" s="1"/>
  <c r="AB18" i="14"/>
  <c r="W27" i="9" s="1"/>
  <c r="AA18" i="14"/>
  <c r="W26" i="9" s="1"/>
  <c r="Y18" i="14"/>
  <c r="W24" i="9" s="1"/>
  <c r="X18" i="14"/>
  <c r="W23" i="9" s="1"/>
  <c r="T18" i="14"/>
  <c r="S18" i="14"/>
  <c r="R18" i="14"/>
  <c r="Q18" i="14"/>
  <c r="P18" i="14"/>
  <c r="O18" i="14"/>
  <c r="N18" i="14"/>
  <c r="K18" i="14"/>
  <c r="J18" i="14"/>
  <c r="I18" i="14"/>
  <c r="H18" i="14"/>
  <c r="G18" i="14"/>
  <c r="F18" i="14"/>
  <c r="E18" i="14"/>
  <c r="B18" i="14"/>
  <c r="AD17" i="14"/>
  <c r="V29" i="9" s="1"/>
  <c r="AC17" i="14"/>
  <c r="V28" i="9" s="1"/>
  <c r="AB17" i="14"/>
  <c r="V27" i="9" s="1"/>
  <c r="T17" i="14"/>
  <c r="S17" i="14"/>
  <c r="R17" i="14"/>
  <c r="Q17" i="14"/>
  <c r="P17" i="14"/>
  <c r="O17" i="14"/>
  <c r="N17" i="14"/>
  <c r="K17" i="14"/>
  <c r="J17" i="14"/>
  <c r="I17" i="14"/>
  <c r="H17" i="14"/>
  <c r="G17" i="14"/>
  <c r="F17" i="14"/>
  <c r="E17" i="14"/>
  <c r="B17" i="14"/>
  <c r="AD16" i="14"/>
  <c r="U29" i="9" s="1"/>
  <c r="AC16" i="14"/>
  <c r="U28" i="9" s="1"/>
  <c r="AB16" i="14"/>
  <c r="U27" i="9" s="1"/>
  <c r="X16" i="14"/>
  <c r="U23" i="9" s="1"/>
  <c r="T16" i="14"/>
  <c r="S16" i="14"/>
  <c r="R16" i="14"/>
  <c r="Q16" i="14"/>
  <c r="P16" i="14"/>
  <c r="O16" i="14"/>
  <c r="N16" i="14"/>
  <c r="K16" i="14"/>
  <c r="J16" i="14"/>
  <c r="I16" i="14"/>
  <c r="H16" i="14"/>
  <c r="G16" i="14"/>
  <c r="F16" i="14"/>
  <c r="E16" i="14"/>
  <c r="B16" i="14"/>
  <c r="AD15" i="14"/>
  <c r="T29" i="9" s="1"/>
  <c r="AC15" i="14"/>
  <c r="T28" i="9" s="1"/>
  <c r="AB15" i="14"/>
  <c r="T27" i="9" s="1"/>
  <c r="AA15" i="14"/>
  <c r="T26" i="9" s="1"/>
  <c r="Y15" i="14"/>
  <c r="T24" i="9" s="1"/>
  <c r="X15" i="14"/>
  <c r="T23" i="9" s="1"/>
  <c r="T15" i="14"/>
  <c r="S15" i="14"/>
  <c r="R15" i="14"/>
  <c r="Q15" i="14"/>
  <c r="P15" i="14"/>
  <c r="O15" i="14"/>
  <c r="N15" i="14"/>
  <c r="K15" i="14"/>
  <c r="J15" i="14"/>
  <c r="I15" i="14"/>
  <c r="H15" i="14"/>
  <c r="G15" i="14"/>
  <c r="F15" i="14"/>
  <c r="E15" i="14"/>
  <c r="B15" i="14"/>
  <c r="AD14" i="14"/>
  <c r="S29" i="9" s="1"/>
  <c r="AC14" i="14"/>
  <c r="S28" i="9" s="1"/>
  <c r="AB14" i="14"/>
  <c r="S27" i="9" s="1"/>
  <c r="X14" i="14"/>
  <c r="S23" i="9" s="1"/>
  <c r="T14" i="14"/>
  <c r="S14" i="14"/>
  <c r="R14" i="14"/>
  <c r="Q14" i="14"/>
  <c r="P14" i="14"/>
  <c r="O14" i="14"/>
  <c r="N14" i="14"/>
  <c r="K14" i="14"/>
  <c r="J14" i="14"/>
  <c r="I14" i="14"/>
  <c r="H14" i="14"/>
  <c r="G14" i="14"/>
  <c r="F14" i="14"/>
  <c r="E14" i="14"/>
  <c r="B14" i="14"/>
  <c r="AD13" i="14"/>
  <c r="R29" i="9" s="1"/>
  <c r="AC13" i="14"/>
  <c r="R28" i="9" s="1"/>
  <c r="AB13" i="14"/>
  <c r="R27" i="9" s="1"/>
  <c r="Y13" i="14"/>
  <c r="R24" i="9" s="1"/>
  <c r="X13" i="14"/>
  <c r="R23" i="9" s="1"/>
  <c r="T13" i="14"/>
  <c r="S13" i="14"/>
  <c r="R13" i="14"/>
  <c r="Q13" i="14"/>
  <c r="P13" i="14"/>
  <c r="O13" i="14"/>
  <c r="N13" i="14"/>
  <c r="K13" i="14"/>
  <c r="J13" i="14"/>
  <c r="I13" i="14"/>
  <c r="H13" i="14"/>
  <c r="G13" i="14"/>
  <c r="F13" i="14"/>
  <c r="E13" i="14"/>
  <c r="B13" i="14"/>
  <c r="AD12" i="14"/>
  <c r="Q29" i="9" s="1"/>
  <c r="AC12" i="14"/>
  <c r="Q28" i="9" s="1"/>
  <c r="AB12" i="14"/>
  <c r="Q27" i="9" s="1"/>
  <c r="AA12" i="14"/>
  <c r="Q26" i="9" s="1"/>
  <c r="Y12" i="14"/>
  <c r="Q24" i="9" s="1"/>
  <c r="X12" i="14"/>
  <c r="Q23" i="9" s="1"/>
  <c r="T12" i="14"/>
  <c r="S12" i="14"/>
  <c r="R12" i="14"/>
  <c r="Q12" i="14"/>
  <c r="P12" i="14"/>
  <c r="O12" i="14"/>
  <c r="N12" i="14"/>
  <c r="K12" i="14"/>
  <c r="J12" i="14"/>
  <c r="I12" i="14"/>
  <c r="H12" i="14"/>
  <c r="G12" i="14"/>
  <c r="F12" i="14"/>
  <c r="E12" i="14"/>
  <c r="B12" i="14"/>
  <c r="AD11" i="14"/>
  <c r="P29" i="9" s="1"/>
  <c r="AC11" i="14"/>
  <c r="P28" i="9" s="1"/>
  <c r="AB11" i="14"/>
  <c r="P27" i="9" s="1"/>
  <c r="X11" i="14"/>
  <c r="P23" i="9" s="1"/>
  <c r="T11" i="14"/>
  <c r="S11" i="14"/>
  <c r="R11" i="14"/>
  <c r="Q11" i="14"/>
  <c r="P11" i="14"/>
  <c r="O11" i="14"/>
  <c r="N11" i="14"/>
  <c r="K11" i="14"/>
  <c r="J11" i="14"/>
  <c r="I11" i="14"/>
  <c r="H11" i="14"/>
  <c r="G11" i="14"/>
  <c r="F11" i="14"/>
  <c r="E11" i="14"/>
  <c r="B11" i="14"/>
  <c r="AD10" i="14"/>
  <c r="O29" i="9" s="1"/>
  <c r="AC10" i="14"/>
  <c r="O28" i="9" s="1"/>
  <c r="AB10" i="14"/>
  <c r="O27" i="9" s="1"/>
  <c r="AA10" i="14"/>
  <c r="O26" i="9" s="1"/>
  <c r="Y10" i="14"/>
  <c r="O24" i="9" s="1"/>
  <c r="X10" i="14"/>
  <c r="O23" i="9" s="1"/>
  <c r="T10" i="14"/>
  <c r="S10" i="14"/>
  <c r="R10" i="14"/>
  <c r="Q10" i="14"/>
  <c r="P10" i="14"/>
  <c r="O10" i="14"/>
  <c r="N10" i="14"/>
  <c r="K10" i="14"/>
  <c r="J10" i="14"/>
  <c r="I10" i="14"/>
  <c r="H10" i="14"/>
  <c r="G10" i="14"/>
  <c r="F10" i="14"/>
  <c r="E10" i="14"/>
  <c r="B10" i="14"/>
  <c r="AD9" i="14"/>
  <c r="N29" i="9" s="1"/>
  <c r="AC9" i="14"/>
  <c r="N28" i="9" s="1"/>
  <c r="AB9" i="14"/>
  <c r="N27" i="9" s="1"/>
  <c r="AA9" i="14"/>
  <c r="N26" i="9" s="1"/>
  <c r="Y9" i="14"/>
  <c r="N24" i="9" s="1"/>
  <c r="X9" i="14"/>
  <c r="N23" i="9" s="1"/>
  <c r="T9" i="14"/>
  <c r="S9" i="14"/>
  <c r="R9" i="14"/>
  <c r="Q9" i="14"/>
  <c r="P9" i="14"/>
  <c r="O9" i="14"/>
  <c r="N9" i="14"/>
  <c r="K9" i="14"/>
  <c r="J9" i="14"/>
  <c r="I9" i="14"/>
  <c r="H9" i="14"/>
  <c r="G9" i="14"/>
  <c r="F9" i="14"/>
  <c r="E9" i="14"/>
  <c r="B9" i="14"/>
  <c r="AD8" i="14"/>
  <c r="M29" i="9" s="1"/>
  <c r="AC8" i="14"/>
  <c r="M28" i="9" s="1"/>
  <c r="AB8" i="14"/>
  <c r="M27" i="9" s="1"/>
  <c r="Y8" i="14"/>
  <c r="M24" i="9" s="1"/>
  <c r="X8" i="14"/>
  <c r="M23" i="9" s="1"/>
  <c r="T8" i="14"/>
  <c r="S8" i="14"/>
  <c r="R8" i="14"/>
  <c r="Q8" i="14"/>
  <c r="P8" i="14"/>
  <c r="O8" i="14"/>
  <c r="N8" i="14"/>
  <c r="K8" i="14"/>
  <c r="J8" i="14"/>
  <c r="I8" i="14"/>
  <c r="H8" i="14"/>
  <c r="G8" i="14"/>
  <c r="F8" i="14"/>
  <c r="E8" i="14"/>
  <c r="B8" i="14"/>
  <c r="AD7" i="14"/>
  <c r="L29" i="9" s="1"/>
  <c r="AC7" i="14"/>
  <c r="L28" i="9" s="1"/>
  <c r="AB7" i="14"/>
  <c r="L27" i="9" s="1"/>
  <c r="AA7" i="14"/>
  <c r="L26" i="9" s="1"/>
  <c r="Y7" i="14"/>
  <c r="L24" i="9" s="1"/>
  <c r="X7" i="14"/>
  <c r="L23" i="9" s="1"/>
  <c r="T7" i="14"/>
  <c r="S7" i="14"/>
  <c r="R7" i="14"/>
  <c r="Q7" i="14"/>
  <c r="P7" i="14"/>
  <c r="O7" i="14"/>
  <c r="N7" i="14"/>
  <c r="K7" i="14"/>
  <c r="J7" i="14"/>
  <c r="I7" i="14"/>
  <c r="H7" i="14"/>
  <c r="G7" i="14"/>
  <c r="F7" i="14"/>
  <c r="E7" i="14"/>
  <c r="B7" i="14"/>
  <c r="AD6" i="14"/>
  <c r="K29" i="9" s="1"/>
  <c r="AC6" i="14"/>
  <c r="K28" i="9" s="1"/>
  <c r="AB6" i="14"/>
  <c r="K27" i="9" s="1"/>
  <c r="AA6" i="14"/>
  <c r="K26" i="9" s="1"/>
  <c r="Y6" i="14"/>
  <c r="K24" i="9" s="1"/>
  <c r="X6" i="14"/>
  <c r="K23" i="9" s="1"/>
  <c r="T6" i="14"/>
  <c r="S6" i="14"/>
  <c r="R6" i="14"/>
  <c r="Q6" i="14"/>
  <c r="P6" i="14"/>
  <c r="O6" i="14"/>
  <c r="N6" i="14"/>
  <c r="K6" i="14"/>
  <c r="J6" i="14"/>
  <c r="I6" i="14"/>
  <c r="H6" i="14"/>
  <c r="G6" i="14"/>
  <c r="F6" i="14"/>
  <c r="E6" i="14"/>
  <c r="B6" i="14"/>
  <c r="AD5" i="14"/>
  <c r="J29" i="9" s="1"/>
  <c r="AC5" i="14"/>
  <c r="J28" i="9" s="1"/>
  <c r="AB5" i="14"/>
  <c r="J27" i="9" s="1"/>
  <c r="AA5" i="14"/>
  <c r="J26" i="9" s="1"/>
  <c r="Y5" i="14"/>
  <c r="J24" i="9" s="1"/>
  <c r="X5" i="14"/>
  <c r="J23" i="9" s="1"/>
  <c r="T5" i="14"/>
  <c r="S5" i="14"/>
  <c r="R5" i="14"/>
  <c r="Q5" i="14"/>
  <c r="P5" i="14"/>
  <c r="O5" i="14"/>
  <c r="N5" i="14"/>
  <c r="K5" i="14"/>
  <c r="J5" i="14"/>
  <c r="I5" i="14"/>
  <c r="H5" i="14"/>
  <c r="G5" i="14"/>
  <c r="F5" i="14"/>
  <c r="E5" i="14"/>
  <c r="B5" i="14"/>
  <c r="AD4" i="14"/>
  <c r="I29" i="9" s="1"/>
  <c r="AC4" i="14"/>
  <c r="I28" i="9" s="1"/>
  <c r="AB4" i="14"/>
  <c r="I27" i="9" s="1"/>
  <c r="AA4" i="14"/>
  <c r="I26" i="9" s="1"/>
  <c r="Y4" i="14"/>
  <c r="I24" i="9" s="1"/>
  <c r="X4" i="14"/>
  <c r="I23" i="9" s="1"/>
  <c r="T4" i="14"/>
  <c r="S4" i="14"/>
  <c r="R4" i="14"/>
  <c r="Q4" i="14"/>
  <c r="P4" i="14"/>
  <c r="O4" i="14"/>
  <c r="N4" i="14"/>
  <c r="K4" i="14"/>
  <c r="J4" i="14"/>
  <c r="I4" i="14"/>
  <c r="H4" i="14"/>
  <c r="G4" i="14"/>
  <c r="F4" i="14"/>
  <c r="E4" i="14"/>
  <c r="B4" i="14"/>
  <c r="AD3" i="14"/>
  <c r="H29" i="9" s="1"/>
  <c r="AC3" i="14"/>
  <c r="H28" i="9" s="1"/>
  <c r="AB3" i="14"/>
  <c r="H27" i="9" s="1"/>
  <c r="AA3" i="14"/>
  <c r="H26" i="9" s="1"/>
  <c r="Y3" i="14"/>
  <c r="H24" i="9" s="1"/>
  <c r="X3" i="14"/>
  <c r="H23" i="9" s="1"/>
  <c r="T3" i="14"/>
  <c r="S3" i="14"/>
  <c r="R3" i="14"/>
  <c r="Q3" i="14"/>
  <c r="P3" i="14"/>
  <c r="O3" i="14"/>
  <c r="N3" i="14"/>
  <c r="K3" i="14"/>
  <c r="J3" i="14"/>
  <c r="I3" i="14"/>
  <c r="H3" i="14"/>
  <c r="G3" i="14"/>
  <c r="F3" i="14"/>
  <c r="E3" i="14"/>
  <c r="B3" i="14"/>
  <c r="B2" i="14"/>
  <c r="DZ510" i="13"/>
  <c r="DY510" i="13"/>
  <c r="DX510" i="13"/>
  <c r="DW510" i="13"/>
  <c r="DV510" i="13"/>
  <c r="DU510" i="13"/>
  <c r="DT510" i="13"/>
  <c r="DS510" i="13"/>
  <c r="DR510" i="13"/>
  <c r="DQ510" i="13"/>
  <c r="DP510" i="13"/>
  <c r="DO510" i="13"/>
  <c r="DN510" i="13"/>
  <c r="DM510" i="13"/>
  <c r="DL510" i="13"/>
  <c r="DK510" i="13"/>
  <c r="DJ510" i="13"/>
  <c r="DI510" i="13"/>
  <c r="DH510" i="13"/>
  <c r="DG510" i="13"/>
  <c r="DF510" i="13"/>
  <c r="DE510" i="13"/>
  <c r="DD510" i="13"/>
  <c r="DC510" i="13"/>
  <c r="DB510" i="13"/>
  <c r="DA510" i="13"/>
  <c r="CZ510" i="13"/>
  <c r="CY510" i="13"/>
  <c r="CX510" i="13"/>
  <c r="CW510" i="13"/>
  <c r="CV510" i="13"/>
  <c r="CU510" i="13"/>
  <c r="CT510" i="13"/>
  <c r="CS510" i="13"/>
  <c r="CR510" i="13"/>
  <c r="CQ510" i="13"/>
  <c r="CP510" i="13"/>
  <c r="CO510" i="13"/>
  <c r="CN510" i="13"/>
  <c r="CM510" i="13"/>
  <c r="CL510" i="13"/>
  <c r="CK510" i="13"/>
  <c r="CJ510" i="13"/>
  <c r="CI510" i="13"/>
  <c r="CH510" i="13"/>
  <c r="CG510" i="13"/>
  <c r="CF510" i="13"/>
  <c r="CE510" i="13"/>
  <c r="CD510" i="13"/>
  <c r="CC510" i="13"/>
  <c r="CB510" i="13"/>
  <c r="CA510" i="13"/>
  <c r="BZ510" i="13"/>
  <c r="BY510" i="13"/>
  <c r="BX510" i="13"/>
  <c r="BW510" i="13"/>
  <c r="BV510" i="13"/>
  <c r="BU510" i="13"/>
  <c r="BT510" i="13"/>
  <c r="BS510" i="13"/>
  <c r="BR510" i="13"/>
  <c r="BQ510" i="13"/>
  <c r="BM510" i="13"/>
  <c r="BL510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DZ509" i="13"/>
  <c r="DY509" i="13"/>
  <c r="DX509" i="13"/>
  <c r="DW509" i="13"/>
  <c r="DV509" i="13"/>
  <c r="DU509" i="13"/>
  <c r="DT509" i="13"/>
  <c r="DS509" i="13"/>
  <c r="DR509" i="13"/>
  <c r="DQ509" i="13"/>
  <c r="DP509" i="13"/>
  <c r="DO509" i="13"/>
  <c r="DN509" i="13"/>
  <c r="DM509" i="13"/>
  <c r="DL509" i="13"/>
  <c r="DK509" i="13"/>
  <c r="DJ509" i="13"/>
  <c r="DI509" i="13"/>
  <c r="DH509" i="13"/>
  <c r="DG509" i="13"/>
  <c r="DF509" i="13"/>
  <c r="DE509" i="13"/>
  <c r="DD509" i="13"/>
  <c r="DC509" i="13"/>
  <c r="DB509" i="13"/>
  <c r="DA509" i="13"/>
  <c r="CZ509" i="13"/>
  <c r="CY509" i="13"/>
  <c r="CX509" i="13"/>
  <c r="CW509" i="13"/>
  <c r="CV509" i="13"/>
  <c r="CU509" i="13"/>
  <c r="CT509" i="13"/>
  <c r="CS509" i="13"/>
  <c r="CR509" i="13"/>
  <c r="CQ509" i="13"/>
  <c r="CP509" i="13"/>
  <c r="CO509" i="13"/>
  <c r="CN509" i="13"/>
  <c r="CM509" i="13"/>
  <c r="CL509" i="13"/>
  <c r="CK509" i="13"/>
  <c r="CJ509" i="13"/>
  <c r="CI509" i="13"/>
  <c r="CH509" i="13"/>
  <c r="CG509" i="13"/>
  <c r="CF509" i="13"/>
  <c r="CE509" i="13"/>
  <c r="CD509" i="13"/>
  <c r="CC509" i="13"/>
  <c r="CB509" i="13"/>
  <c r="CA509" i="13"/>
  <c r="BZ509" i="13"/>
  <c r="BY509" i="13"/>
  <c r="BX509" i="13"/>
  <c r="BW509" i="13"/>
  <c r="BV509" i="13"/>
  <c r="BU509" i="13"/>
  <c r="BT509" i="13"/>
  <c r="BS509" i="13"/>
  <c r="BR509" i="13"/>
  <c r="BQ509" i="13"/>
  <c r="BM509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DZ508" i="13"/>
  <c r="DY508" i="13"/>
  <c r="DX508" i="13"/>
  <c r="DW508" i="13"/>
  <c r="DV508" i="13"/>
  <c r="DU508" i="13"/>
  <c r="DT508" i="13"/>
  <c r="DS508" i="13"/>
  <c r="DR508" i="13"/>
  <c r="DQ508" i="13"/>
  <c r="DP508" i="13"/>
  <c r="DO508" i="13"/>
  <c r="DN508" i="13"/>
  <c r="DM508" i="13"/>
  <c r="DL508" i="13"/>
  <c r="DK508" i="13"/>
  <c r="DJ508" i="13"/>
  <c r="DI508" i="13"/>
  <c r="DH508" i="13"/>
  <c r="DG508" i="13"/>
  <c r="DF508" i="13"/>
  <c r="DE508" i="13"/>
  <c r="DD508" i="13"/>
  <c r="DC508" i="13"/>
  <c r="DB508" i="13"/>
  <c r="DA508" i="13"/>
  <c r="CZ508" i="13"/>
  <c r="CY508" i="13"/>
  <c r="CX508" i="13"/>
  <c r="CW508" i="13"/>
  <c r="CV508" i="13"/>
  <c r="CU508" i="13"/>
  <c r="CT508" i="13"/>
  <c r="CS508" i="13"/>
  <c r="CR508" i="13"/>
  <c r="CQ508" i="13"/>
  <c r="CP508" i="13"/>
  <c r="CO508" i="13"/>
  <c r="CN508" i="13"/>
  <c r="CM508" i="13"/>
  <c r="CL508" i="13"/>
  <c r="CK508" i="13"/>
  <c r="CJ508" i="13"/>
  <c r="CI508" i="13"/>
  <c r="CH508" i="13"/>
  <c r="CG508" i="13"/>
  <c r="CF508" i="13"/>
  <c r="CE508" i="13"/>
  <c r="CD508" i="13"/>
  <c r="CC508" i="13"/>
  <c r="CB508" i="13"/>
  <c r="CA508" i="13"/>
  <c r="BZ508" i="13"/>
  <c r="BY508" i="13"/>
  <c r="BX508" i="13"/>
  <c r="BW508" i="13"/>
  <c r="BV508" i="13"/>
  <c r="BU508" i="13"/>
  <c r="BT508" i="13"/>
  <c r="BS508" i="13"/>
  <c r="BR508" i="13"/>
  <c r="BQ508" i="13"/>
  <c r="BM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DZ507" i="13"/>
  <c r="DY507" i="13"/>
  <c r="DX507" i="13"/>
  <c r="DW507" i="13"/>
  <c r="DV507" i="13"/>
  <c r="DU507" i="13"/>
  <c r="DT507" i="13"/>
  <c r="DS507" i="13"/>
  <c r="DR507" i="13"/>
  <c r="DQ507" i="13"/>
  <c r="DP507" i="13"/>
  <c r="DO507" i="13"/>
  <c r="DN507" i="13"/>
  <c r="DM507" i="13"/>
  <c r="DL507" i="13"/>
  <c r="DK507" i="13"/>
  <c r="DJ507" i="13"/>
  <c r="DI507" i="13"/>
  <c r="DH507" i="13"/>
  <c r="DG507" i="13"/>
  <c r="DF507" i="13"/>
  <c r="DE507" i="13"/>
  <c r="DD507" i="13"/>
  <c r="DC507" i="13"/>
  <c r="DB507" i="13"/>
  <c r="DA507" i="13"/>
  <c r="CZ507" i="13"/>
  <c r="CY507" i="13"/>
  <c r="CX507" i="13"/>
  <c r="CW507" i="13"/>
  <c r="CV507" i="13"/>
  <c r="CU507" i="13"/>
  <c r="CT507" i="13"/>
  <c r="CS507" i="13"/>
  <c r="CR507" i="13"/>
  <c r="CQ507" i="13"/>
  <c r="CP507" i="13"/>
  <c r="CO507" i="13"/>
  <c r="CN507" i="13"/>
  <c r="CM507" i="13"/>
  <c r="CL507" i="13"/>
  <c r="CK507" i="13"/>
  <c r="CJ507" i="13"/>
  <c r="CI507" i="13"/>
  <c r="CH507" i="13"/>
  <c r="CG507" i="13"/>
  <c r="CF507" i="13"/>
  <c r="CE507" i="13"/>
  <c r="CD507" i="13"/>
  <c r="CC507" i="13"/>
  <c r="CB507" i="13"/>
  <c r="CA507" i="13"/>
  <c r="BZ507" i="13"/>
  <c r="BY507" i="13"/>
  <c r="BX507" i="13"/>
  <c r="BW507" i="13"/>
  <c r="BV507" i="13"/>
  <c r="BU507" i="13"/>
  <c r="BT507" i="13"/>
  <c r="BS507" i="13"/>
  <c r="BR507" i="13"/>
  <c r="BQ507" i="13"/>
  <c r="BM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DZ506" i="13"/>
  <c r="DY506" i="13"/>
  <c r="DX506" i="13"/>
  <c r="DW506" i="13"/>
  <c r="DV506" i="13"/>
  <c r="DU506" i="13"/>
  <c r="DT506" i="13"/>
  <c r="DS506" i="13"/>
  <c r="DR506" i="13"/>
  <c r="DQ506" i="13"/>
  <c r="DP506" i="13"/>
  <c r="DO506" i="13"/>
  <c r="DN506" i="13"/>
  <c r="DM506" i="13"/>
  <c r="DL506" i="13"/>
  <c r="DK506" i="13"/>
  <c r="DJ506" i="13"/>
  <c r="DI506" i="13"/>
  <c r="DH506" i="13"/>
  <c r="DG506" i="13"/>
  <c r="DF506" i="13"/>
  <c r="DE506" i="13"/>
  <c r="DD506" i="13"/>
  <c r="DC506" i="13"/>
  <c r="DB506" i="13"/>
  <c r="DA506" i="13"/>
  <c r="CZ506" i="13"/>
  <c r="CY506" i="13"/>
  <c r="CX506" i="13"/>
  <c r="CW506" i="13"/>
  <c r="CV506" i="13"/>
  <c r="CU506" i="13"/>
  <c r="CT506" i="13"/>
  <c r="CS506" i="13"/>
  <c r="CR506" i="13"/>
  <c r="CQ506" i="13"/>
  <c r="CP506" i="13"/>
  <c r="CO506" i="13"/>
  <c r="CN506" i="13"/>
  <c r="CM506" i="13"/>
  <c r="CL506" i="13"/>
  <c r="CK506" i="13"/>
  <c r="CJ506" i="13"/>
  <c r="CI506" i="13"/>
  <c r="CH506" i="13"/>
  <c r="CG506" i="13"/>
  <c r="CF506" i="13"/>
  <c r="CE506" i="13"/>
  <c r="CD506" i="13"/>
  <c r="CC506" i="13"/>
  <c r="CB506" i="13"/>
  <c r="CA506" i="13"/>
  <c r="BZ506" i="13"/>
  <c r="BY506" i="13"/>
  <c r="BX506" i="13"/>
  <c r="BW506" i="13"/>
  <c r="BV506" i="13"/>
  <c r="BU506" i="13"/>
  <c r="BT506" i="13"/>
  <c r="BS506" i="13"/>
  <c r="BR506" i="13"/>
  <c r="BQ506" i="13"/>
  <c r="BM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DZ505" i="13"/>
  <c r="DY505" i="13"/>
  <c r="DX505" i="13"/>
  <c r="DW505" i="13"/>
  <c r="DV505" i="13"/>
  <c r="DU505" i="13"/>
  <c r="DT505" i="13"/>
  <c r="DS505" i="13"/>
  <c r="DR505" i="13"/>
  <c r="DQ505" i="13"/>
  <c r="DP505" i="13"/>
  <c r="DO505" i="13"/>
  <c r="DN505" i="13"/>
  <c r="DM505" i="13"/>
  <c r="DL505" i="13"/>
  <c r="DK505" i="13"/>
  <c r="DJ505" i="13"/>
  <c r="DI505" i="13"/>
  <c r="DH505" i="13"/>
  <c r="DG505" i="13"/>
  <c r="DF505" i="13"/>
  <c r="DE505" i="13"/>
  <c r="DD505" i="13"/>
  <c r="DC505" i="13"/>
  <c r="DB505" i="13"/>
  <c r="DA505" i="13"/>
  <c r="CZ505" i="13"/>
  <c r="CY505" i="13"/>
  <c r="CX505" i="13"/>
  <c r="CW505" i="13"/>
  <c r="CV505" i="13"/>
  <c r="CU505" i="13"/>
  <c r="CT505" i="13"/>
  <c r="CS505" i="13"/>
  <c r="CR505" i="13"/>
  <c r="CQ505" i="13"/>
  <c r="CP505" i="13"/>
  <c r="CO505" i="13"/>
  <c r="CN505" i="13"/>
  <c r="CM505" i="13"/>
  <c r="CL505" i="13"/>
  <c r="CK505" i="13"/>
  <c r="CJ505" i="13"/>
  <c r="CI505" i="13"/>
  <c r="CH505" i="13"/>
  <c r="CG505" i="13"/>
  <c r="CF505" i="13"/>
  <c r="CE505" i="13"/>
  <c r="CD505" i="13"/>
  <c r="CC505" i="13"/>
  <c r="CB505" i="13"/>
  <c r="CA505" i="13"/>
  <c r="BZ505" i="13"/>
  <c r="BY505" i="13"/>
  <c r="BX505" i="13"/>
  <c r="BW505" i="13"/>
  <c r="BV505" i="13"/>
  <c r="BU505" i="13"/>
  <c r="BT505" i="13"/>
  <c r="BS505" i="13"/>
  <c r="BR505" i="13"/>
  <c r="BQ505" i="13"/>
  <c r="BM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DZ504" i="13"/>
  <c r="DY504" i="13"/>
  <c r="DX504" i="13"/>
  <c r="DW504" i="13"/>
  <c r="DV504" i="13"/>
  <c r="DU504" i="13"/>
  <c r="DT504" i="13"/>
  <c r="DS504" i="13"/>
  <c r="DR504" i="13"/>
  <c r="DQ504" i="13"/>
  <c r="DP504" i="13"/>
  <c r="DO504" i="13"/>
  <c r="DN504" i="13"/>
  <c r="DM504" i="13"/>
  <c r="DL504" i="13"/>
  <c r="DK504" i="13"/>
  <c r="DJ504" i="13"/>
  <c r="DI504" i="13"/>
  <c r="DH504" i="13"/>
  <c r="DG504" i="13"/>
  <c r="DF504" i="13"/>
  <c r="DE504" i="13"/>
  <c r="DD504" i="13"/>
  <c r="DC504" i="13"/>
  <c r="DB504" i="13"/>
  <c r="DA504" i="13"/>
  <c r="CZ504" i="13"/>
  <c r="CY504" i="13"/>
  <c r="CX504" i="13"/>
  <c r="CW504" i="13"/>
  <c r="CV504" i="13"/>
  <c r="CU504" i="13"/>
  <c r="CT504" i="13"/>
  <c r="CS504" i="13"/>
  <c r="CR504" i="13"/>
  <c r="CQ504" i="13"/>
  <c r="CP504" i="13"/>
  <c r="CO504" i="13"/>
  <c r="CN504" i="13"/>
  <c r="CM504" i="13"/>
  <c r="CL504" i="13"/>
  <c r="CK504" i="13"/>
  <c r="CJ504" i="13"/>
  <c r="CI504" i="13"/>
  <c r="CH504" i="13"/>
  <c r="CG504" i="13"/>
  <c r="CF504" i="13"/>
  <c r="CE504" i="13"/>
  <c r="CD504" i="13"/>
  <c r="CC504" i="13"/>
  <c r="CB504" i="13"/>
  <c r="CA504" i="13"/>
  <c r="BZ504" i="13"/>
  <c r="BY504" i="13"/>
  <c r="BX504" i="13"/>
  <c r="BW504" i="13"/>
  <c r="BV504" i="13"/>
  <c r="BU504" i="13"/>
  <c r="BT504" i="13"/>
  <c r="BS504" i="13"/>
  <c r="BR504" i="13"/>
  <c r="BQ504" i="13"/>
  <c r="BM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DZ503" i="13"/>
  <c r="DY503" i="13"/>
  <c r="DX503" i="13"/>
  <c r="DW503" i="13"/>
  <c r="DV503" i="13"/>
  <c r="DU503" i="13"/>
  <c r="DT503" i="13"/>
  <c r="DS503" i="13"/>
  <c r="DR503" i="13"/>
  <c r="DQ503" i="13"/>
  <c r="DP503" i="13"/>
  <c r="DO503" i="13"/>
  <c r="DN503" i="13"/>
  <c r="DM503" i="13"/>
  <c r="DL503" i="13"/>
  <c r="DK503" i="13"/>
  <c r="DJ503" i="13"/>
  <c r="DI503" i="13"/>
  <c r="DH503" i="13"/>
  <c r="DG503" i="13"/>
  <c r="DF503" i="13"/>
  <c r="DE503" i="13"/>
  <c r="DD503" i="13"/>
  <c r="DC503" i="13"/>
  <c r="DB503" i="13"/>
  <c r="DA503" i="13"/>
  <c r="CZ503" i="13"/>
  <c r="CY503" i="13"/>
  <c r="CX503" i="13"/>
  <c r="CW503" i="13"/>
  <c r="CV503" i="13"/>
  <c r="CU503" i="13"/>
  <c r="CT503" i="13"/>
  <c r="CS503" i="13"/>
  <c r="CR503" i="13"/>
  <c r="CQ503" i="13"/>
  <c r="CP503" i="13"/>
  <c r="CO503" i="13"/>
  <c r="CN503" i="13"/>
  <c r="CM503" i="13"/>
  <c r="CL503" i="13"/>
  <c r="CK503" i="13"/>
  <c r="CJ503" i="13"/>
  <c r="CI503" i="13"/>
  <c r="CH503" i="13"/>
  <c r="CG503" i="13"/>
  <c r="CF503" i="13"/>
  <c r="CE503" i="13"/>
  <c r="CD503" i="13"/>
  <c r="CC503" i="13"/>
  <c r="CB503" i="13"/>
  <c r="CA503" i="13"/>
  <c r="BZ503" i="13"/>
  <c r="BY503" i="13"/>
  <c r="BX503" i="13"/>
  <c r="BW503" i="13"/>
  <c r="BV503" i="13"/>
  <c r="BU503" i="13"/>
  <c r="BT503" i="13"/>
  <c r="BS503" i="13"/>
  <c r="BR503" i="13"/>
  <c r="BQ503" i="13"/>
  <c r="BM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DZ502" i="13"/>
  <c r="DY502" i="13"/>
  <c r="DX502" i="13"/>
  <c r="DW502" i="13"/>
  <c r="DV502" i="13"/>
  <c r="DU502" i="13"/>
  <c r="DT502" i="13"/>
  <c r="DS502" i="13"/>
  <c r="DR502" i="13"/>
  <c r="DQ502" i="13"/>
  <c r="DP502" i="13"/>
  <c r="DO502" i="13"/>
  <c r="DN502" i="13"/>
  <c r="DM502" i="13"/>
  <c r="DL502" i="13"/>
  <c r="DK502" i="13"/>
  <c r="DJ502" i="13"/>
  <c r="DI502" i="13"/>
  <c r="DH502" i="13"/>
  <c r="DG502" i="13"/>
  <c r="DF502" i="13"/>
  <c r="DE502" i="13"/>
  <c r="DD502" i="13"/>
  <c r="DC502" i="13"/>
  <c r="DB502" i="13"/>
  <c r="DA502" i="13"/>
  <c r="CZ502" i="13"/>
  <c r="CY502" i="13"/>
  <c r="CX502" i="13"/>
  <c r="CW502" i="13"/>
  <c r="CV502" i="13"/>
  <c r="CU502" i="13"/>
  <c r="CT502" i="13"/>
  <c r="CS502" i="13"/>
  <c r="CR502" i="13"/>
  <c r="CQ502" i="13"/>
  <c r="CP502" i="13"/>
  <c r="CO502" i="13"/>
  <c r="CN502" i="13"/>
  <c r="CM502" i="13"/>
  <c r="CL502" i="13"/>
  <c r="CK502" i="13"/>
  <c r="CJ502" i="13"/>
  <c r="CI502" i="13"/>
  <c r="CH502" i="13"/>
  <c r="CG502" i="13"/>
  <c r="CF502" i="13"/>
  <c r="CE502" i="13"/>
  <c r="CD502" i="13"/>
  <c r="CC502" i="13"/>
  <c r="CB502" i="13"/>
  <c r="CA502" i="13"/>
  <c r="BZ502" i="13"/>
  <c r="BY502" i="13"/>
  <c r="BX502" i="13"/>
  <c r="BW502" i="13"/>
  <c r="BV502" i="13"/>
  <c r="BU502" i="13"/>
  <c r="BT502" i="13"/>
  <c r="BS502" i="13"/>
  <c r="BR502" i="13"/>
  <c r="BQ502" i="13"/>
  <c r="BM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DZ501" i="13"/>
  <c r="DY501" i="13"/>
  <c r="DX501" i="13"/>
  <c r="DW501" i="13"/>
  <c r="DV501" i="13"/>
  <c r="DU501" i="13"/>
  <c r="DT501" i="13"/>
  <c r="DS501" i="13"/>
  <c r="DR501" i="13"/>
  <c r="DQ501" i="13"/>
  <c r="DP501" i="13"/>
  <c r="DO501" i="13"/>
  <c r="DN501" i="13"/>
  <c r="DM501" i="13"/>
  <c r="DL501" i="13"/>
  <c r="DK501" i="13"/>
  <c r="DJ501" i="13"/>
  <c r="DI501" i="13"/>
  <c r="DH501" i="13"/>
  <c r="DG501" i="13"/>
  <c r="DF501" i="13"/>
  <c r="DE501" i="13"/>
  <c r="DD501" i="13"/>
  <c r="DC501" i="13"/>
  <c r="DB501" i="13"/>
  <c r="DA501" i="13"/>
  <c r="CZ501" i="13"/>
  <c r="CY501" i="13"/>
  <c r="CX501" i="13"/>
  <c r="CW501" i="13"/>
  <c r="CV501" i="13"/>
  <c r="CU501" i="13"/>
  <c r="CT501" i="13"/>
  <c r="CS501" i="13"/>
  <c r="CR501" i="13"/>
  <c r="CQ501" i="13"/>
  <c r="CP501" i="13"/>
  <c r="CO501" i="13"/>
  <c r="CN501" i="13"/>
  <c r="CM501" i="13"/>
  <c r="CL501" i="13"/>
  <c r="CK501" i="13"/>
  <c r="CJ501" i="13"/>
  <c r="CI501" i="13"/>
  <c r="CH501" i="13"/>
  <c r="CG501" i="13"/>
  <c r="CF501" i="13"/>
  <c r="CE501" i="13"/>
  <c r="CD501" i="13"/>
  <c r="CC501" i="13"/>
  <c r="CB501" i="13"/>
  <c r="CA501" i="13"/>
  <c r="BZ501" i="13"/>
  <c r="BY501" i="13"/>
  <c r="BX501" i="13"/>
  <c r="BW501" i="13"/>
  <c r="BV501" i="13"/>
  <c r="BU501" i="13"/>
  <c r="BT501" i="13"/>
  <c r="BS501" i="13"/>
  <c r="BR501" i="13"/>
  <c r="BQ501" i="13"/>
  <c r="BM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DZ500" i="13"/>
  <c r="DY500" i="13"/>
  <c r="DX500" i="13"/>
  <c r="DW500" i="13"/>
  <c r="DV500" i="13"/>
  <c r="DU500" i="13"/>
  <c r="DT500" i="13"/>
  <c r="DS500" i="13"/>
  <c r="DR500" i="13"/>
  <c r="DQ500" i="13"/>
  <c r="DP500" i="13"/>
  <c r="DO500" i="13"/>
  <c r="DN500" i="13"/>
  <c r="DM500" i="13"/>
  <c r="DL500" i="13"/>
  <c r="DK500" i="13"/>
  <c r="DJ500" i="13"/>
  <c r="DI500" i="13"/>
  <c r="DH500" i="13"/>
  <c r="DG500" i="13"/>
  <c r="DF500" i="13"/>
  <c r="DE500" i="13"/>
  <c r="DD500" i="13"/>
  <c r="DC500" i="13"/>
  <c r="DB500" i="13"/>
  <c r="DA500" i="13"/>
  <c r="CZ500" i="13"/>
  <c r="CY500" i="13"/>
  <c r="CX500" i="13"/>
  <c r="CW500" i="13"/>
  <c r="CV500" i="13"/>
  <c r="CU500" i="13"/>
  <c r="CT500" i="13"/>
  <c r="CS500" i="13"/>
  <c r="CR500" i="13"/>
  <c r="CQ500" i="13"/>
  <c r="CP500" i="13"/>
  <c r="CO500" i="13"/>
  <c r="CN500" i="13"/>
  <c r="CM500" i="13"/>
  <c r="CL500" i="13"/>
  <c r="CK500" i="13"/>
  <c r="CJ500" i="13"/>
  <c r="CI500" i="13"/>
  <c r="CH500" i="13"/>
  <c r="CG500" i="13"/>
  <c r="CF500" i="13"/>
  <c r="CE500" i="13"/>
  <c r="CD500" i="13"/>
  <c r="CC500" i="13"/>
  <c r="CB500" i="13"/>
  <c r="CA500" i="13"/>
  <c r="BZ500" i="13"/>
  <c r="BY500" i="13"/>
  <c r="BX500" i="13"/>
  <c r="BW500" i="13"/>
  <c r="BV500" i="13"/>
  <c r="BU500" i="13"/>
  <c r="BT500" i="13"/>
  <c r="BS500" i="13"/>
  <c r="BR500" i="13"/>
  <c r="BQ500" i="13"/>
  <c r="BM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DZ499" i="13"/>
  <c r="DY499" i="13"/>
  <c r="DX499" i="13"/>
  <c r="DW499" i="13"/>
  <c r="DV499" i="13"/>
  <c r="DU499" i="13"/>
  <c r="DT499" i="13"/>
  <c r="DS499" i="13"/>
  <c r="DR499" i="13"/>
  <c r="DQ499" i="13"/>
  <c r="DP499" i="13"/>
  <c r="DO499" i="13"/>
  <c r="DN499" i="13"/>
  <c r="DM499" i="13"/>
  <c r="DL499" i="13"/>
  <c r="DK499" i="13"/>
  <c r="DJ499" i="13"/>
  <c r="DI499" i="13"/>
  <c r="DH499" i="13"/>
  <c r="DG499" i="13"/>
  <c r="DF499" i="13"/>
  <c r="DE499" i="13"/>
  <c r="DD499" i="13"/>
  <c r="DC499" i="13"/>
  <c r="DB499" i="13"/>
  <c r="DA499" i="13"/>
  <c r="CZ499" i="13"/>
  <c r="CY499" i="13"/>
  <c r="CX499" i="13"/>
  <c r="CW499" i="13"/>
  <c r="CV499" i="13"/>
  <c r="CU499" i="13"/>
  <c r="CT499" i="13"/>
  <c r="CS499" i="13"/>
  <c r="CR499" i="13"/>
  <c r="CQ499" i="13"/>
  <c r="CP499" i="13"/>
  <c r="CO499" i="13"/>
  <c r="CN499" i="13"/>
  <c r="CM499" i="13"/>
  <c r="CL499" i="13"/>
  <c r="CK499" i="13"/>
  <c r="CJ499" i="13"/>
  <c r="CI499" i="13"/>
  <c r="CH499" i="13"/>
  <c r="CG499" i="13"/>
  <c r="CF499" i="13"/>
  <c r="CE499" i="13"/>
  <c r="CD499" i="13"/>
  <c r="CC499" i="13"/>
  <c r="CB499" i="13"/>
  <c r="CA499" i="13"/>
  <c r="BZ499" i="13"/>
  <c r="BY499" i="13"/>
  <c r="BX499" i="13"/>
  <c r="BW499" i="13"/>
  <c r="BV499" i="13"/>
  <c r="BU499" i="13"/>
  <c r="BT499" i="13"/>
  <c r="BS499" i="13"/>
  <c r="BR499" i="13"/>
  <c r="BQ499" i="13"/>
  <c r="BM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AG499" i="13"/>
  <c r="DZ498" i="13"/>
  <c r="DY498" i="13"/>
  <c r="DX498" i="13"/>
  <c r="DW498" i="13"/>
  <c r="DV498" i="13"/>
  <c r="DU498" i="13"/>
  <c r="DT498" i="13"/>
  <c r="DS498" i="13"/>
  <c r="DR498" i="13"/>
  <c r="DQ498" i="13"/>
  <c r="DP498" i="13"/>
  <c r="DO498" i="13"/>
  <c r="DN498" i="13"/>
  <c r="DM498" i="13"/>
  <c r="DL498" i="13"/>
  <c r="DK498" i="13"/>
  <c r="DJ498" i="13"/>
  <c r="DI498" i="13"/>
  <c r="DH498" i="13"/>
  <c r="DG498" i="13"/>
  <c r="DF498" i="13"/>
  <c r="DE498" i="13"/>
  <c r="DD498" i="13"/>
  <c r="DC498" i="13"/>
  <c r="DB498" i="13"/>
  <c r="DA498" i="13"/>
  <c r="CZ498" i="13"/>
  <c r="CY498" i="13"/>
  <c r="CX498" i="13"/>
  <c r="CW498" i="13"/>
  <c r="CV498" i="13"/>
  <c r="CU498" i="13"/>
  <c r="CT498" i="13"/>
  <c r="CS498" i="13"/>
  <c r="CR498" i="13"/>
  <c r="CQ498" i="13"/>
  <c r="CP498" i="13"/>
  <c r="CO498" i="13"/>
  <c r="CN498" i="13"/>
  <c r="CM498" i="13"/>
  <c r="CL498" i="13"/>
  <c r="CK498" i="13"/>
  <c r="CJ498" i="13"/>
  <c r="CI498" i="13"/>
  <c r="CH498" i="13"/>
  <c r="CG498" i="13"/>
  <c r="CF498" i="13"/>
  <c r="CE498" i="13"/>
  <c r="CD498" i="13"/>
  <c r="CC498" i="13"/>
  <c r="CB498" i="13"/>
  <c r="CA498" i="13"/>
  <c r="BZ498" i="13"/>
  <c r="BY498" i="13"/>
  <c r="BX498" i="13"/>
  <c r="BW498" i="13"/>
  <c r="BV498" i="13"/>
  <c r="BU498" i="13"/>
  <c r="BT498" i="13"/>
  <c r="BS498" i="13"/>
  <c r="BR498" i="13"/>
  <c r="BQ498" i="13"/>
  <c r="BM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AG498" i="13"/>
  <c r="AF498" i="13"/>
  <c r="DZ497" i="13"/>
  <c r="DY497" i="13"/>
  <c r="DX497" i="13"/>
  <c r="DW497" i="13"/>
  <c r="DV497" i="13"/>
  <c r="DU497" i="13"/>
  <c r="DT497" i="13"/>
  <c r="DS497" i="13"/>
  <c r="DR497" i="13"/>
  <c r="DQ497" i="13"/>
  <c r="DP497" i="13"/>
  <c r="DO497" i="13"/>
  <c r="DN497" i="13"/>
  <c r="DM497" i="13"/>
  <c r="DL497" i="13"/>
  <c r="DK497" i="13"/>
  <c r="DJ497" i="13"/>
  <c r="DI497" i="13"/>
  <c r="DH497" i="13"/>
  <c r="DG497" i="13"/>
  <c r="DF497" i="13"/>
  <c r="DE497" i="13"/>
  <c r="DD497" i="13"/>
  <c r="DC497" i="13"/>
  <c r="DB497" i="13"/>
  <c r="DA497" i="13"/>
  <c r="CZ497" i="13"/>
  <c r="CY497" i="13"/>
  <c r="CX497" i="13"/>
  <c r="CW497" i="13"/>
  <c r="CV497" i="13"/>
  <c r="CU497" i="13"/>
  <c r="CT497" i="13"/>
  <c r="CS497" i="13"/>
  <c r="CR497" i="13"/>
  <c r="CQ497" i="13"/>
  <c r="CP497" i="13"/>
  <c r="CO497" i="13"/>
  <c r="CN497" i="13"/>
  <c r="CM497" i="13"/>
  <c r="CL497" i="13"/>
  <c r="CK497" i="13"/>
  <c r="CJ497" i="13"/>
  <c r="CI497" i="13"/>
  <c r="CH497" i="13"/>
  <c r="CG497" i="13"/>
  <c r="CF497" i="13"/>
  <c r="CE497" i="13"/>
  <c r="CD497" i="13"/>
  <c r="CC497" i="13"/>
  <c r="CB497" i="13"/>
  <c r="CA497" i="13"/>
  <c r="BZ497" i="13"/>
  <c r="BY497" i="13"/>
  <c r="BX497" i="13"/>
  <c r="BW497" i="13"/>
  <c r="BV497" i="13"/>
  <c r="BU497" i="13"/>
  <c r="BT497" i="13"/>
  <c r="BS497" i="13"/>
  <c r="BR497" i="13"/>
  <c r="BQ497" i="13"/>
  <c r="BM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AG497" i="13"/>
  <c r="AF497" i="13"/>
  <c r="AE497" i="13"/>
  <c r="DZ496" i="13"/>
  <c r="DY496" i="13"/>
  <c r="DX496" i="13"/>
  <c r="DW496" i="13"/>
  <c r="DV496" i="13"/>
  <c r="DU496" i="13"/>
  <c r="DT496" i="13"/>
  <c r="DS496" i="13"/>
  <c r="DR496" i="13"/>
  <c r="DQ496" i="13"/>
  <c r="DP496" i="13"/>
  <c r="DO496" i="13"/>
  <c r="DN496" i="13"/>
  <c r="DM496" i="13"/>
  <c r="DL496" i="13"/>
  <c r="DK496" i="13"/>
  <c r="DJ496" i="13"/>
  <c r="DI496" i="13"/>
  <c r="DH496" i="13"/>
  <c r="DG496" i="13"/>
  <c r="DF496" i="13"/>
  <c r="DE496" i="13"/>
  <c r="DD496" i="13"/>
  <c r="DC496" i="13"/>
  <c r="DB496" i="13"/>
  <c r="DA496" i="13"/>
  <c r="CZ496" i="13"/>
  <c r="CY496" i="13"/>
  <c r="CX496" i="13"/>
  <c r="CW496" i="13"/>
  <c r="CV496" i="13"/>
  <c r="CU496" i="13"/>
  <c r="CT496" i="13"/>
  <c r="CS496" i="13"/>
  <c r="CR496" i="13"/>
  <c r="CQ496" i="13"/>
  <c r="CP496" i="13"/>
  <c r="CO496" i="13"/>
  <c r="CN496" i="13"/>
  <c r="CM496" i="13"/>
  <c r="CL496" i="13"/>
  <c r="CK496" i="13"/>
  <c r="CJ496" i="13"/>
  <c r="CI496" i="13"/>
  <c r="CH496" i="13"/>
  <c r="CG496" i="13"/>
  <c r="CF496" i="13"/>
  <c r="CE496" i="13"/>
  <c r="CD496" i="13"/>
  <c r="CC496" i="13"/>
  <c r="CB496" i="13"/>
  <c r="CA496" i="13"/>
  <c r="BZ496" i="13"/>
  <c r="BY496" i="13"/>
  <c r="BX496" i="13"/>
  <c r="BW496" i="13"/>
  <c r="BV496" i="13"/>
  <c r="BU496" i="13"/>
  <c r="BT496" i="13"/>
  <c r="BS496" i="13"/>
  <c r="BR496" i="13"/>
  <c r="BQ496" i="13"/>
  <c r="BM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AG496" i="13"/>
  <c r="AF496" i="13"/>
  <c r="AE496" i="13"/>
  <c r="AD496" i="13"/>
  <c r="DZ495" i="13"/>
  <c r="DY495" i="13"/>
  <c r="DX495" i="13"/>
  <c r="DW495" i="13"/>
  <c r="DV495" i="13"/>
  <c r="DU495" i="13"/>
  <c r="DT495" i="13"/>
  <c r="DS495" i="13"/>
  <c r="DR495" i="13"/>
  <c r="DQ495" i="13"/>
  <c r="DP495" i="13"/>
  <c r="DO495" i="13"/>
  <c r="DN495" i="13"/>
  <c r="DM495" i="13"/>
  <c r="DL495" i="13"/>
  <c r="DK495" i="13"/>
  <c r="DJ495" i="13"/>
  <c r="DI495" i="13"/>
  <c r="DH495" i="13"/>
  <c r="DG495" i="13"/>
  <c r="DF495" i="13"/>
  <c r="DE495" i="13"/>
  <c r="DD495" i="13"/>
  <c r="DC495" i="13"/>
  <c r="DB495" i="13"/>
  <c r="DA495" i="13"/>
  <c r="CZ495" i="13"/>
  <c r="CY495" i="13"/>
  <c r="CX495" i="13"/>
  <c r="CW495" i="13"/>
  <c r="CV495" i="13"/>
  <c r="CU495" i="13"/>
  <c r="CT495" i="13"/>
  <c r="CS495" i="13"/>
  <c r="CR495" i="13"/>
  <c r="CQ495" i="13"/>
  <c r="CP495" i="13"/>
  <c r="CO495" i="13"/>
  <c r="CN495" i="13"/>
  <c r="CM495" i="13"/>
  <c r="CL495" i="13"/>
  <c r="CK495" i="13"/>
  <c r="CJ495" i="13"/>
  <c r="CI495" i="13"/>
  <c r="CH495" i="13"/>
  <c r="CG495" i="13"/>
  <c r="CF495" i="13"/>
  <c r="CE495" i="13"/>
  <c r="CD495" i="13"/>
  <c r="CC495" i="13"/>
  <c r="CB495" i="13"/>
  <c r="CA495" i="13"/>
  <c r="BZ495" i="13"/>
  <c r="BY495" i="13"/>
  <c r="BX495" i="13"/>
  <c r="BW495" i="13"/>
  <c r="BV495" i="13"/>
  <c r="BU495" i="13"/>
  <c r="BT495" i="13"/>
  <c r="BS495" i="13"/>
  <c r="BR495" i="13"/>
  <c r="BQ495" i="13"/>
  <c r="BM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AG495" i="13"/>
  <c r="AF495" i="13"/>
  <c r="AE495" i="13"/>
  <c r="AD495" i="13"/>
  <c r="AC495" i="13"/>
  <c r="DZ494" i="13"/>
  <c r="DY494" i="13"/>
  <c r="DX494" i="13"/>
  <c r="DW494" i="13"/>
  <c r="DV494" i="13"/>
  <c r="DU494" i="13"/>
  <c r="DT494" i="13"/>
  <c r="DS494" i="13"/>
  <c r="DR494" i="13"/>
  <c r="DQ494" i="13"/>
  <c r="DP494" i="13"/>
  <c r="DO494" i="13"/>
  <c r="DN494" i="13"/>
  <c r="DM494" i="13"/>
  <c r="DL494" i="13"/>
  <c r="DK494" i="13"/>
  <c r="DJ494" i="13"/>
  <c r="DI494" i="13"/>
  <c r="DH494" i="13"/>
  <c r="DG494" i="13"/>
  <c r="DF494" i="13"/>
  <c r="DE494" i="13"/>
  <c r="DD494" i="13"/>
  <c r="DC494" i="13"/>
  <c r="DB494" i="13"/>
  <c r="DA494" i="13"/>
  <c r="CZ494" i="13"/>
  <c r="CY494" i="13"/>
  <c r="CX494" i="13"/>
  <c r="CW494" i="13"/>
  <c r="CV494" i="13"/>
  <c r="CU494" i="13"/>
  <c r="CT494" i="13"/>
  <c r="CS494" i="13"/>
  <c r="CR494" i="13"/>
  <c r="CQ494" i="13"/>
  <c r="CP494" i="13"/>
  <c r="CO494" i="13"/>
  <c r="CN494" i="13"/>
  <c r="CM494" i="13"/>
  <c r="CL494" i="13"/>
  <c r="CK494" i="13"/>
  <c r="CJ494" i="13"/>
  <c r="CI494" i="13"/>
  <c r="CH494" i="13"/>
  <c r="CG494" i="13"/>
  <c r="CF494" i="13"/>
  <c r="CE494" i="13"/>
  <c r="CD494" i="13"/>
  <c r="CC494" i="13"/>
  <c r="CB494" i="13"/>
  <c r="CA494" i="13"/>
  <c r="BZ494" i="13"/>
  <c r="BY494" i="13"/>
  <c r="BX494" i="13"/>
  <c r="BW494" i="13"/>
  <c r="BV494" i="13"/>
  <c r="BU494" i="13"/>
  <c r="BT494" i="13"/>
  <c r="BS494" i="13"/>
  <c r="BR494" i="13"/>
  <c r="BQ494" i="13"/>
  <c r="BM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AG494" i="13"/>
  <c r="AF494" i="13"/>
  <c r="AE494" i="13"/>
  <c r="AD494" i="13"/>
  <c r="AC494" i="13"/>
  <c r="AB494" i="13"/>
  <c r="DZ493" i="13"/>
  <c r="DY493" i="13"/>
  <c r="DX493" i="13"/>
  <c r="DW493" i="13"/>
  <c r="DV493" i="13"/>
  <c r="DU493" i="13"/>
  <c r="DT493" i="13"/>
  <c r="DS493" i="13"/>
  <c r="DR493" i="13"/>
  <c r="DQ493" i="13"/>
  <c r="DP493" i="13"/>
  <c r="DO493" i="13"/>
  <c r="DN493" i="13"/>
  <c r="DM493" i="13"/>
  <c r="DL493" i="13"/>
  <c r="DK493" i="13"/>
  <c r="DJ493" i="13"/>
  <c r="DI493" i="13"/>
  <c r="DH493" i="13"/>
  <c r="DG493" i="13"/>
  <c r="DF493" i="13"/>
  <c r="DE493" i="13"/>
  <c r="DD493" i="13"/>
  <c r="DC493" i="13"/>
  <c r="DB493" i="13"/>
  <c r="DA493" i="13"/>
  <c r="CZ493" i="13"/>
  <c r="CY493" i="13"/>
  <c r="CX493" i="13"/>
  <c r="CW493" i="13"/>
  <c r="CV493" i="13"/>
  <c r="CU493" i="13"/>
  <c r="CT493" i="13"/>
  <c r="CS493" i="13"/>
  <c r="CR493" i="13"/>
  <c r="CQ493" i="13"/>
  <c r="CP493" i="13"/>
  <c r="CO493" i="13"/>
  <c r="CN493" i="13"/>
  <c r="CM493" i="13"/>
  <c r="CL493" i="13"/>
  <c r="CK493" i="13"/>
  <c r="CJ493" i="13"/>
  <c r="CI493" i="13"/>
  <c r="CH493" i="13"/>
  <c r="CG493" i="13"/>
  <c r="CF493" i="13"/>
  <c r="CE493" i="13"/>
  <c r="CD493" i="13"/>
  <c r="CC493" i="13"/>
  <c r="CB493" i="13"/>
  <c r="CA493" i="13"/>
  <c r="BZ493" i="13"/>
  <c r="BY493" i="13"/>
  <c r="BX493" i="13"/>
  <c r="BW493" i="13"/>
  <c r="BV493" i="13"/>
  <c r="BU493" i="13"/>
  <c r="BT493" i="13"/>
  <c r="BS493" i="13"/>
  <c r="BR493" i="13"/>
  <c r="BQ493" i="13"/>
  <c r="BM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AG493" i="13"/>
  <c r="AF493" i="13"/>
  <c r="AE493" i="13"/>
  <c r="AD493" i="13"/>
  <c r="AC493" i="13"/>
  <c r="AB493" i="13"/>
  <c r="AA493" i="13"/>
  <c r="DZ492" i="13"/>
  <c r="DY492" i="13"/>
  <c r="DX492" i="13"/>
  <c r="DW492" i="13"/>
  <c r="DV492" i="13"/>
  <c r="DU492" i="13"/>
  <c r="DT492" i="13"/>
  <c r="DS492" i="13"/>
  <c r="DR492" i="13"/>
  <c r="DQ492" i="13"/>
  <c r="DP492" i="13"/>
  <c r="DO492" i="13"/>
  <c r="DN492" i="13"/>
  <c r="DM492" i="13"/>
  <c r="DL492" i="13"/>
  <c r="DK492" i="13"/>
  <c r="DJ492" i="13"/>
  <c r="DI492" i="13"/>
  <c r="DH492" i="13"/>
  <c r="DG492" i="13"/>
  <c r="DF492" i="13"/>
  <c r="DE492" i="13"/>
  <c r="DD492" i="13"/>
  <c r="DC492" i="13"/>
  <c r="DB492" i="13"/>
  <c r="DA492" i="13"/>
  <c r="CZ492" i="13"/>
  <c r="CY492" i="13"/>
  <c r="CX492" i="13"/>
  <c r="CW492" i="13"/>
  <c r="CV492" i="13"/>
  <c r="CU492" i="13"/>
  <c r="CT492" i="13"/>
  <c r="CS492" i="13"/>
  <c r="CR492" i="13"/>
  <c r="CQ492" i="13"/>
  <c r="CP492" i="13"/>
  <c r="CO492" i="13"/>
  <c r="CN492" i="13"/>
  <c r="CM492" i="13"/>
  <c r="CL492" i="13"/>
  <c r="CK492" i="13"/>
  <c r="CJ492" i="13"/>
  <c r="CI492" i="13"/>
  <c r="CH492" i="13"/>
  <c r="CG492" i="13"/>
  <c r="CF492" i="13"/>
  <c r="CE492" i="13"/>
  <c r="CD492" i="13"/>
  <c r="CC492" i="13"/>
  <c r="CB492" i="13"/>
  <c r="CA492" i="13"/>
  <c r="BZ492" i="13"/>
  <c r="BY492" i="13"/>
  <c r="BX492" i="13"/>
  <c r="BW492" i="13"/>
  <c r="BV492" i="13"/>
  <c r="BU492" i="13"/>
  <c r="BT492" i="13"/>
  <c r="BS492" i="13"/>
  <c r="BR492" i="13"/>
  <c r="BQ492" i="13"/>
  <c r="BM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AG492" i="13"/>
  <c r="AF492" i="13"/>
  <c r="AE492" i="13"/>
  <c r="AD492" i="13"/>
  <c r="AC492" i="13"/>
  <c r="AB492" i="13"/>
  <c r="AA492" i="13"/>
  <c r="Z492" i="13"/>
  <c r="DZ491" i="13"/>
  <c r="DY491" i="13"/>
  <c r="DX491" i="13"/>
  <c r="DW491" i="13"/>
  <c r="DV491" i="13"/>
  <c r="DU491" i="13"/>
  <c r="DT491" i="13"/>
  <c r="DS491" i="13"/>
  <c r="DR491" i="13"/>
  <c r="DQ491" i="13"/>
  <c r="DP491" i="13"/>
  <c r="DO491" i="13"/>
  <c r="DN491" i="13"/>
  <c r="DM491" i="13"/>
  <c r="DL491" i="13"/>
  <c r="DK491" i="13"/>
  <c r="DJ491" i="13"/>
  <c r="DI491" i="13"/>
  <c r="DH491" i="13"/>
  <c r="DG491" i="13"/>
  <c r="DF491" i="13"/>
  <c r="DE491" i="13"/>
  <c r="DD491" i="13"/>
  <c r="DC491" i="13"/>
  <c r="DB491" i="13"/>
  <c r="DA491" i="13"/>
  <c r="CZ491" i="13"/>
  <c r="CY491" i="13"/>
  <c r="CX491" i="13"/>
  <c r="CW491" i="13"/>
  <c r="CV491" i="13"/>
  <c r="CU491" i="13"/>
  <c r="CT491" i="13"/>
  <c r="CS491" i="13"/>
  <c r="CR491" i="13"/>
  <c r="CQ491" i="13"/>
  <c r="CP491" i="13"/>
  <c r="CO491" i="13"/>
  <c r="CN491" i="13"/>
  <c r="CM491" i="13"/>
  <c r="CL491" i="13"/>
  <c r="CK491" i="13"/>
  <c r="CJ491" i="13"/>
  <c r="CI491" i="13"/>
  <c r="CH491" i="13"/>
  <c r="CG491" i="13"/>
  <c r="CF491" i="13"/>
  <c r="CE491" i="13"/>
  <c r="CD491" i="13"/>
  <c r="CC491" i="13"/>
  <c r="CB491" i="13"/>
  <c r="CA491" i="13"/>
  <c r="BZ491" i="13"/>
  <c r="BY491" i="13"/>
  <c r="BX491" i="13"/>
  <c r="BW491" i="13"/>
  <c r="BV491" i="13"/>
  <c r="BU491" i="13"/>
  <c r="BT491" i="13"/>
  <c r="BS491" i="13"/>
  <c r="BR491" i="13"/>
  <c r="BQ491" i="13"/>
  <c r="BM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AG491" i="13"/>
  <c r="AF491" i="13"/>
  <c r="AE491" i="13"/>
  <c r="AD491" i="13"/>
  <c r="AC491" i="13"/>
  <c r="AB491" i="13"/>
  <c r="AA491" i="13"/>
  <c r="Z491" i="13"/>
  <c r="Y491" i="13"/>
  <c r="DZ490" i="13"/>
  <c r="DY490" i="13"/>
  <c r="DX490" i="13"/>
  <c r="DW490" i="13"/>
  <c r="DV490" i="13"/>
  <c r="DU490" i="13"/>
  <c r="DT490" i="13"/>
  <c r="DS490" i="13"/>
  <c r="DR490" i="13"/>
  <c r="DQ490" i="13"/>
  <c r="DP490" i="13"/>
  <c r="DO490" i="13"/>
  <c r="DN490" i="13"/>
  <c r="DM490" i="13"/>
  <c r="DL490" i="13"/>
  <c r="DK490" i="13"/>
  <c r="DJ490" i="13"/>
  <c r="DI490" i="13"/>
  <c r="DH490" i="13"/>
  <c r="DG490" i="13"/>
  <c r="DF490" i="13"/>
  <c r="DE490" i="13"/>
  <c r="DD490" i="13"/>
  <c r="DC490" i="13"/>
  <c r="DB490" i="13"/>
  <c r="DA490" i="13"/>
  <c r="CZ490" i="13"/>
  <c r="CY490" i="13"/>
  <c r="CX490" i="13"/>
  <c r="CW490" i="13"/>
  <c r="CV490" i="13"/>
  <c r="CU490" i="13"/>
  <c r="CT490" i="13"/>
  <c r="CS490" i="13"/>
  <c r="CR490" i="13"/>
  <c r="CQ490" i="13"/>
  <c r="CP490" i="13"/>
  <c r="CO490" i="13"/>
  <c r="CN490" i="13"/>
  <c r="CM490" i="13"/>
  <c r="CL490" i="13"/>
  <c r="CK490" i="13"/>
  <c r="CJ490" i="13"/>
  <c r="CI490" i="13"/>
  <c r="CH490" i="13"/>
  <c r="CG490" i="13"/>
  <c r="CF490" i="13"/>
  <c r="CE490" i="13"/>
  <c r="CD490" i="13"/>
  <c r="CC490" i="13"/>
  <c r="CB490" i="13"/>
  <c r="CA490" i="13"/>
  <c r="BZ490" i="13"/>
  <c r="BY490" i="13"/>
  <c r="BX490" i="13"/>
  <c r="BW490" i="13"/>
  <c r="BV490" i="13"/>
  <c r="BU490" i="13"/>
  <c r="BT490" i="13"/>
  <c r="BS490" i="13"/>
  <c r="BR490" i="13"/>
  <c r="BQ490" i="13"/>
  <c r="BM490" i="13"/>
  <c r="AR490" i="13"/>
  <c r="AQ490" i="13"/>
  <c r="AP490" i="13"/>
  <c r="AO490" i="13"/>
  <c r="AN490" i="13"/>
  <c r="AM490" i="13"/>
  <c r="AL490" i="13"/>
  <c r="AK490" i="13"/>
  <c r="AJ490" i="13"/>
  <c r="AI490" i="13"/>
  <c r="AH490" i="13"/>
  <c r="AG490" i="13"/>
  <c r="AF490" i="13"/>
  <c r="AE490" i="13"/>
  <c r="AD490" i="13"/>
  <c r="AC490" i="13"/>
  <c r="AB490" i="13"/>
  <c r="AA490" i="13"/>
  <c r="Z490" i="13"/>
  <c r="Y490" i="13"/>
  <c r="X490" i="13"/>
  <c r="DZ489" i="13"/>
  <c r="DY489" i="13"/>
  <c r="DX489" i="13"/>
  <c r="DW489" i="13"/>
  <c r="DV489" i="13"/>
  <c r="DU489" i="13"/>
  <c r="DT489" i="13"/>
  <c r="DS489" i="13"/>
  <c r="DR489" i="13"/>
  <c r="DQ489" i="13"/>
  <c r="DP489" i="13"/>
  <c r="DO489" i="13"/>
  <c r="DN489" i="13"/>
  <c r="DM489" i="13"/>
  <c r="DL489" i="13"/>
  <c r="DK489" i="13"/>
  <c r="DJ489" i="13"/>
  <c r="DI489" i="13"/>
  <c r="DH489" i="13"/>
  <c r="DG489" i="13"/>
  <c r="DF489" i="13"/>
  <c r="DE489" i="13"/>
  <c r="DD489" i="13"/>
  <c r="DC489" i="13"/>
  <c r="DB489" i="13"/>
  <c r="DA489" i="13"/>
  <c r="CZ489" i="13"/>
  <c r="CY489" i="13"/>
  <c r="CX489" i="13"/>
  <c r="CW489" i="13"/>
  <c r="CV489" i="13"/>
  <c r="CU489" i="13"/>
  <c r="CT489" i="13"/>
  <c r="CS489" i="13"/>
  <c r="CR489" i="13"/>
  <c r="CQ489" i="13"/>
  <c r="CP489" i="13"/>
  <c r="CO489" i="13"/>
  <c r="CN489" i="13"/>
  <c r="CM489" i="13"/>
  <c r="CL489" i="13"/>
  <c r="CK489" i="13"/>
  <c r="CJ489" i="13"/>
  <c r="CI489" i="13"/>
  <c r="CH489" i="13"/>
  <c r="CG489" i="13"/>
  <c r="CF489" i="13"/>
  <c r="CE489" i="13"/>
  <c r="CD489" i="13"/>
  <c r="CC489" i="13"/>
  <c r="CB489" i="13"/>
  <c r="CA489" i="13"/>
  <c r="BZ489" i="13"/>
  <c r="BY489" i="13"/>
  <c r="BX489" i="13"/>
  <c r="BW489" i="13"/>
  <c r="BV489" i="13"/>
  <c r="BU489" i="13"/>
  <c r="BT489" i="13"/>
  <c r="BS489" i="13"/>
  <c r="BR489" i="13"/>
  <c r="BQ489" i="13"/>
  <c r="BM489" i="13"/>
  <c r="AQ489" i="13"/>
  <c r="AP489" i="13"/>
  <c r="AO489" i="13"/>
  <c r="AN489" i="13"/>
  <c r="AM489" i="13"/>
  <c r="AL489" i="13"/>
  <c r="AK489" i="13"/>
  <c r="AJ489" i="13"/>
  <c r="AI489" i="13"/>
  <c r="AH489" i="13"/>
  <c r="AG489" i="13"/>
  <c r="AF489" i="13"/>
  <c r="AE489" i="13"/>
  <c r="AD489" i="13"/>
  <c r="AC489" i="13"/>
  <c r="AB489" i="13"/>
  <c r="AA489" i="13"/>
  <c r="Z489" i="13"/>
  <c r="Y489" i="13"/>
  <c r="X489" i="13"/>
  <c r="W489" i="13"/>
  <c r="DZ488" i="13"/>
  <c r="DY488" i="13"/>
  <c r="DX488" i="13"/>
  <c r="DW488" i="13"/>
  <c r="DV488" i="13"/>
  <c r="DU488" i="13"/>
  <c r="DT488" i="13"/>
  <c r="DS488" i="13"/>
  <c r="DR488" i="13"/>
  <c r="DQ488" i="13"/>
  <c r="DP488" i="13"/>
  <c r="DO488" i="13"/>
  <c r="DN488" i="13"/>
  <c r="DM488" i="13"/>
  <c r="DL488" i="13"/>
  <c r="DK488" i="13"/>
  <c r="DJ488" i="13"/>
  <c r="DI488" i="13"/>
  <c r="DH488" i="13"/>
  <c r="DG488" i="13"/>
  <c r="DF488" i="13"/>
  <c r="DE488" i="13"/>
  <c r="DD488" i="13"/>
  <c r="DC488" i="13"/>
  <c r="DB488" i="13"/>
  <c r="DA488" i="13"/>
  <c r="CZ488" i="13"/>
  <c r="CY488" i="13"/>
  <c r="CX488" i="13"/>
  <c r="CW488" i="13"/>
  <c r="CV488" i="13"/>
  <c r="CU488" i="13"/>
  <c r="CT488" i="13"/>
  <c r="CS488" i="13"/>
  <c r="CR488" i="13"/>
  <c r="CQ488" i="13"/>
  <c r="CP488" i="13"/>
  <c r="CO488" i="13"/>
  <c r="CN488" i="13"/>
  <c r="CM488" i="13"/>
  <c r="CL488" i="13"/>
  <c r="CK488" i="13"/>
  <c r="CJ488" i="13"/>
  <c r="CI488" i="13"/>
  <c r="CH488" i="13"/>
  <c r="CG488" i="13"/>
  <c r="CF488" i="13"/>
  <c r="CE488" i="13"/>
  <c r="CD488" i="13"/>
  <c r="CC488" i="13"/>
  <c r="CB488" i="13"/>
  <c r="CA488" i="13"/>
  <c r="BZ488" i="13"/>
  <c r="BY488" i="13"/>
  <c r="BX488" i="13"/>
  <c r="BW488" i="13"/>
  <c r="BV488" i="13"/>
  <c r="BU488" i="13"/>
  <c r="BT488" i="13"/>
  <c r="BS488" i="13"/>
  <c r="BR488" i="13"/>
  <c r="BQ488" i="13"/>
  <c r="BM488" i="13"/>
  <c r="AP488" i="13"/>
  <c r="AO488" i="13"/>
  <c r="AN488" i="13"/>
  <c r="AM488" i="13"/>
  <c r="AL488" i="13"/>
  <c r="AK488" i="13"/>
  <c r="AJ488" i="13"/>
  <c r="AI488" i="13"/>
  <c r="AH488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DZ487" i="13"/>
  <c r="DY487" i="13"/>
  <c r="DX487" i="13"/>
  <c r="DW487" i="13"/>
  <c r="DV487" i="13"/>
  <c r="DU487" i="13"/>
  <c r="DT487" i="13"/>
  <c r="DS487" i="13"/>
  <c r="DR487" i="13"/>
  <c r="DQ487" i="13"/>
  <c r="DP487" i="13"/>
  <c r="DO487" i="13"/>
  <c r="DN487" i="13"/>
  <c r="DM487" i="13"/>
  <c r="DL487" i="13"/>
  <c r="DK487" i="13"/>
  <c r="DJ487" i="13"/>
  <c r="DI487" i="13"/>
  <c r="DH487" i="13"/>
  <c r="DG487" i="13"/>
  <c r="DF487" i="13"/>
  <c r="DE487" i="13"/>
  <c r="DD487" i="13"/>
  <c r="DC487" i="13"/>
  <c r="DB487" i="13"/>
  <c r="DA487" i="13"/>
  <c r="CZ487" i="13"/>
  <c r="CY487" i="13"/>
  <c r="CX487" i="13"/>
  <c r="CW487" i="13"/>
  <c r="CV487" i="13"/>
  <c r="CU487" i="13"/>
  <c r="CT487" i="13"/>
  <c r="CS487" i="13"/>
  <c r="CR487" i="13"/>
  <c r="CQ487" i="13"/>
  <c r="CP487" i="13"/>
  <c r="CO487" i="13"/>
  <c r="CN487" i="13"/>
  <c r="CM487" i="13"/>
  <c r="CL487" i="13"/>
  <c r="CK487" i="13"/>
  <c r="CJ487" i="13"/>
  <c r="CI487" i="13"/>
  <c r="CH487" i="13"/>
  <c r="CG487" i="13"/>
  <c r="CF487" i="13"/>
  <c r="CE487" i="13"/>
  <c r="CD487" i="13"/>
  <c r="CC487" i="13"/>
  <c r="CB487" i="13"/>
  <c r="CA487" i="13"/>
  <c r="BZ487" i="13"/>
  <c r="BY487" i="13"/>
  <c r="BX487" i="13"/>
  <c r="BW487" i="13"/>
  <c r="BV487" i="13"/>
  <c r="BU487" i="13"/>
  <c r="BT487" i="13"/>
  <c r="BS487" i="13"/>
  <c r="BR487" i="13"/>
  <c r="BQ487" i="13"/>
  <c r="BM487" i="13"/>
  <c r="AO487" i="13"/>
  <c r="AN487" i="13"/>
  <c r="AM487" i="13"/>
  <c r="AL487" i="13"/>
  <c r="AK487" i="13"/>
  <c r="AJ487" i="13"/>
  <c r="AI487" i="13"/>
  <c r="AH487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DZ486" i="13"/>
  <c r="DY486" i="13"/>
  <c r="DX486" i="13"/>
  <c r="DW486" i="13"/>
  <c r="DV486" i="13"/>
  <c r="DU486" i="13"/>
  <c r="DT486" i="13"/>
  <c r="DS486" i="13"/>
  <c r="DR486" i="13"/>
  <c r="DQ486" i="13"/>
  <c r="DP486" i="13"/>
  <c r="DO486" i="13"/>
  <c r="DN486" i="13"/>
  <c r="DM486" i="13"/>
  <c r="DL486" i="13"/>
  <c r="DK486" i="13"/>
  <c r="DJ486" i="13"/>
  <c r="DI486" i="13"/>
  <c r="DH486" i="13"/>
  <c r="DG486" i="13"/>
  <c r="DF486" i="13"/>
  <c r="DE486" i="13"/>
  <c r="DD486" i="13"/>
  <c r="DC486" i="13"/>
  <c r="DB486" i="13"/>
  <c r="DA486" i="13"/>
  <c r="CZ486" i="13"/>
  <c r="CY486" i="13"/>
  <c r="CX486" i="13"/>
  <c r="CW486" i="13"/>
  <c r="CV486" i="13"/>
  <c r="CU486" i="13"/>
  <c r="CT486" i="13"/>
  <c r="CS486" i="13"/>
  <c r="CR486" i="13"/>
  <c r="CQ486" i="13"/>
  <c r="CP486" i="13"/>
  <c r="CO486" i="13"/>
  <c r="CN486" i="13"/>
  <c r="CM486" i="13"/>
  <c r="CL486" i="13"/>
  <c r="CK486" i="13"/>
  <c r="CJ486" i="13"/>
  <c r="CI486" i="13"/>
  <c r="CH486" i="13"/>
  <c r="CG486" i="13"/>
  <c r="CF486" i="13"/>
  <c r="CE486" i="13"/>
  <c r="CD486" i="13"/>
  <c r="CC486" i="13"/>
  <c r="CB486" i="13"/>
  <c r="CA486" i="13"/>
  <c r="BZ486" i="13"/>
  <c r="BY486" i="13"/>
  <c r="BX486" i="13"/>
  <c r="BW486" i="13"/>
  <c r="BV486" i="13"/>
  <c r="BU486" i="13"/>
  <c r="BT486" i="13"/>
  <c r="BS486" i="13"/>
  <c r="BR486" i="13"/>
  <c r="BQ486" i="13"/>
  <c r="BM486" i="13"/>
  <c r="AN486" i="13"/>
  <c r="AM486" i="13"/>
  <c r="AL486" i="13"/>
  <c r="AK486" i="13"/>
  <c r="AJ486" i="13"/>
  <c r="AI486" i="13"/>
  <c r="AH486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DZ485" i="13"/>
  <c r="DY485" i="13"/>
  <c r="DX485" i="13"/>
  <c r="DW485" i="13"/>
  <c r="DV485" i="13"/>
  <c r="DU485" i="13"/>
  <c r="DT485" i="13"/>
  <c r="DS485" i="13"/>
  <c r="DR485" i="13"/>
  <c r="DQ485" i="13"/>
  <c r="DP485" i="13"/>
  <c r="DO485" i="13"/>
  <c r="DN485" i="13"/>
  <c r="DM485" i="13"/>
  <c r="DL485" i="13"/>
  <c r="DK485" i="13"/>
  <c r="DJ485" i="13"/>
  <c r="DI485" i="13"/>
  <c r="DH485" i="13"/>
  <c r="DG485" i="13"/>
  <c r="DF485" i="13"/>
  <c r="DE485" i="13"/>
  <c r="DD485" i="13"/>
  <c r="DC485" i="13"/>
  <c r="DB485" i="13"/>
  <c r="DA485" i="13"/>
  <c r="CZ485" i="13"/>
  <c r="CY485" i="13"/>
  <c r="CX485" i="13"/>
  <c r="CW485" i="13"/>
  <c r="CV485" i="13"/>
  <c r="CU485" i="13"/>
  <c r="CT485" i="13"/>
  <c r="CS485" i="13"/>
  <c r="CR485" i="13"/>
  <c r="CQ485" i="13"/>
  <c r="CP485" i="13"/>
  <c r="CO485" i="13"/>
  <c r="CN485" i="13"/>
  <c r="CM485" i="13"/>
  <c r="CL485" i="13"/>
  <c r="CK485" i="13"/>
  <c r="CJ485" i="13"/>
  <c r="CI485" i="13"/>
  <c r="CH485" i="13"/>
  <c r="CG485" i="13"/>
  <c r="CF485" i="13"/>
  <c r="CE485" i="13"/>
  <c r="CD485" i="13"/>
  <c r="CC485" i="13"/>
  <c r="CB485" i="13"/>
  <c r="CA485" i="13"/>
  <c r="BZ485" i="13"/>
  <c r="BY485" i="13"/>
  <c r="BX485" i="13"/>
  <c r="BW485" i="13"/>
  <c r="BV485" i="13"/>
  <c r="BU485" i="13"/>
  <c r="BT485" i="13"/>
  <c r="BS485" i="13"/>
  <c r="BR485" i="13"/>
  <c r="BQ485" i="13"/>
  <c r="BM485" i="13"/>
  <c r="AM485" i="13"/>
  <c r="AL485" i="13"/>
  <c r="AK485" i="13"/>
  <c r="AJ485" i="13"/>
  <c r="AI485" i="13"/>
  <c r="AH485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DZ484" i="13"/>
  <c r="DY484" i="13"/>
  <c r="DX484" i="13"/>
  <c r="DW484" i="13"/>
  <c r="DV484" i="13"/>
  <c r="DU484" i="13"/>
  <c r="DT484" i="13"/>
  <c r="DS484" i="13"/>
  <c r="DR484" i="13"/>
  <c r="DQ484" i="13"/>
  <c r="DP484" i="13"/>
  <c r="DO484" i="13"/>
  <c r="DN484" i="13"/>
  <c r="DM484" i="13"/>
  <c r="DL484" i="13"/>
  <c r="DK484" i="13"/>
  <c r="DJ484" i="13"/>
  <c r="DI484" i="13"/>
  <c r="DH484" i="13"/>
  <c r="DG484" i="13"/>
  <c r="DF484" i="13"/>
  <c r="DE484" i="13"/>
  <c r="DD484" i="13"/>
  <c r="DC484" i="13"/>
  <c r="DB484" i="13"/>
  <c r="DA484" i="13"/>
  <c r="CZ484" i="13"/>
  <c r="CY484" i="13"/>
  <c r="CX484" i="13"/>
  <c r="CW484" i="13"/>
  <c r="CV484" i="13"/>
  <c r="CU484" i="13"/>
  <c r="CT484" i="13"/>
  <c r="CS484" i="13"/>
  <c r="CR484" i="13"/>
  <c r="CQ484" i="13"/>
  <c r="CP484" i="13"/>
  <c r="CO484" i="13"/>
  <c r="CN484" i="13"/>
  <c r="CM484" i="13"/>
  <c r="CL484" i="13"/>
  <c r="CK484" i="13"/>
  <c r="CJ484" i="13"/>
  <c r="CI484" i="13"/>
  <c r="CH484" i="13"/>
  <c r="CG484" i="13"/>
  <c r="CF484" i="13"/>
  <c r="CE484" i="13"/>
  <c r="CD484" i="13"/>
  <c r="CC484" i="13"/>
  <c r="CB484" i="13"/>
  <c r="CA484" i="13"/>
  <c r="BZ484" i="13"/>
  <c r="BY484" i="13"/>
  <c r="BX484" i="13"/>
  <c r="BW484" i="13"/>
  <c r="BV484" i="13"/>
  <c r="BU484" i="13"/>
  <c r="BT484" i="13"/>
  <c r="BS484" i="13"/>
  <c r="BR484" i="13"/>
  <c r="BQ484" i="13"/>
  <c r="BM484" i="13"/>
  <c r="AL484" i="13"/>
  <c r="AK484" i="13"/>
  <c r="AJ484" i="13"/>
  <c r="AI484" i="13"/>
  <c r="AH484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DZ483" i="13"/>
  <c r="DY483" i="13"/>
  <c r="DX483" i="13"/>
  <c r="DW483" i="13"/>
  <c r="DV483" i="13"/>
  <c r="DU483" i="13"/>
  <c r="DT483" i="13"/>
  <c r="DS483" i="13"/>
  <c r="DR483" i="13"/>
  <c r="DQ483" i="13"/>
  <c r="DP483" i="13"/>
  <c r="DO483" i="13"/>
  <c r="DN483" i="13"/>
  <c r="DM483" i="13"/>
  <c r="DL483" i="13"/>
  <c r="DK483" i="13"/>
  <c r="DJ483" i="13"/>
  <c r="DI483" i="13"/>
  <c r="DH483" i="13"/>
  <c r="DG483" i="13"/>
  <c r="DF483" i="13"/>
  <c r="DE483" i="13"/>
  <c r="DD483" i="13"/>
  <c r="DC483" i="13"/>
  <c r="DB483" i="13"/>
  <c r="DA483" i="13"/>
  <c r="CZ483" i="13"/>
  <c r="CY483" i="13"/>
  <c r="CX483" i="13"/>
  <c r="CW483" i="13"/>
  <c r="CV483" i="13"/>
  <c r="CU483" i="13"/>
  <c r="CT483" i="13"/>
  <c r="CS483" i="13"/>
  <c r="CR483" i="13"/>
  <c r="CQ483" i="13"/>
  <c r="CP483" i="13"/>
  <c r="CO483" i="13"/>
  <c r="CN483" i="13"/>
  <c r="CM483" i="13"/>
  <c r="CL483" i="13"/>
  <c r="CK483" i="13"/>
  <c r="CJ483" i="13"/>
  <c r="CI483" i="13"/>
  <c r="CH483" i="13"/>
  <c r="CG483" i="13"/>
  <c r="CF483" i="13"/>
  <c r="CE483" i="13"/>
  <c r="CD483" i="13"/>
  <c r="CC483" i="13"/>
  <c r="CB483" i="13"/>
  <c r="CA483" i="13"/>
  <c r="BZ483" i="13"/>
  <c r="BY483" i="13"/>
  <c r="BX483" i="13"/>
  <c r="BW483" i="13"/>
  <c r="BV483" i="13"/>
  <c r="BU483" i="13"/>
  <c r="BT483" i="13"/>
  <c r="BS483" i="13"/>
  <c r="BR483" i="13"/>
  <c r="BQ483" i="13"/>
  <c r="BM483" i="13"/>
  <c r="AK483" i="13"/>
  <c r="AJ483" i="13"/>
  <c r="AI483" i="13"/>
  <c r="AH483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Q483" i="13"/>
  <c r="DZ482" i="13"/>
  <c r="DY482" i="13"/>
  <c r="DX482" i="13"/>
  <c r="DW482" i="13"/>
  <c r="DV482" i="13"/>
  <c r="DU482" i="13"/>
  <c r="DT482" i="13"/>
  <c r="DS482" i="13"/>
  <c r="DR482" i="13"/>
  <c r="DQ482" i="13"/>
  <c r="DP482" i="13"/>
  <c r="DO482" i="13"/>
  <c r="DN482" i="13"/>
  <c r="DM482" i="13"/>
  <c r="DL482" i="13"/>
  <c r="DK482" i="13"/>
  <c r="DJ482" i="13"/>
  <c r="DI482" i="13"/>
  <c r="DH482" i="13"/>
  <c r="DG482" i="13"/>
  <c r="DF482" i="13"/>
  <c r="DE482" i="13"/>
  <c r="DD482" i="13"/>
  <c r="DC482" i="13"/>
  <c r="DB482" i="13"/>
  <c r="DA482" i="13"/>
  <c r="CZ482" i="13"/>
  <c r="CY482" i="13"/>
  <c r="CX482" i="13"/>
  <c r="CW482" i="13"/>
  <c r="CV482" i="13"/>
  <c r="CU482" i="13"/>
  <c r="CT482" i="13"/>
  <c r="CS482" i="13"/>
  <c r="CR482" i="13"/>
  <c r="CQ482" i="13"/>
  <c r="CP482" i="13"/>
  <c r="CO482" i="13"/>
  <c r="CN482" i="13"/>
  <c r="CM482" i="13"/>
  <c r="CL482" i="13"/>
  <c r="CK482" i="13"/>
  <c r="CJ482" i="13"/>
  <c r="CI482" i="13"/>
  <c r="CH482" i="13"/>
  <c r="CG482" i="13"/>
  <c r="CF482" i="13"/>
  <c r="CE482" i="13"/>
  <c r="CD482" i="13"/>
  <c r="CC482" i="13"/>
  <c r="CB482" i="13"/>
  <c r="CA482" i="13"/>
  <c r="BZ482" i="13"/>
  <c r="BY482" i="13"/>
  <c r="BX482" i="13"/>
  <c r="BW482" i="13"/>
  <c r="BV482" i="13"/>
  <c r="BU482" i="13"/>
  <c r="BT482" i="13"/>
  <c r="BS482" i="13"/>
  <c r="BR482" i="13"/>
  <c r="BQ482" i="13"/>
  <c r="BM482" i="13"/>
  <c r="AJ482" i="13"/>
  <c r="AI482" i="13"/>
  <c r="AH482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Q482" i="13"/>
  <c r="P482" i="13"/>
  <c r="DZ481" i="13"/>
  <c r="DY481" i="13"/>
  <c r="DX481" i="13"/>
  <c r="DW481" i="13"/>
  <c r="DV481" i="13"/>
  <c r="DU481" i="13"/>
  <c r="DT481" i="13"/>
  <c r="DS481" i="13"/>
  <c r="DR481" i="13"/>
  <c r="DQ481" i="13"/>
  <c r="DP481" i="13"/>
  <c r="DO481" i="13"/>
  <c r="DN481" i="13"/>
  <c r="DM481" i="13"/>
  <c r="DL481" i="13"/>
  <c r="DK481" i="13"/>
  <c r="DJ481" i="13"/>
  <c r="DI481" i="13"/>
  <c r="DH481" i="13"/>
  <c r="DG481" i="13"/>
  <c r="DF481" i="13"/>
  <c r="DE481" i="13"/>
  <c r="DD481" i="13"/>
  <c r="DC481" i="13"/>
  <c r="DB481" i="13"/>
  <c r="DA481" i="13"/>
  <c r="CZ481" i="13"/>
  <c r="CY481" i="13"/>
  <c r="CX481" i="13"/>
  <c r="CW481" i="13"/>
  <c r="CV481" i="13"/>
  <c r="CU481" i="13"/>
  <c r="CT481" i="13"/>
  <c r="CS481" i="13"/>
  <c r="CR481" i="13"/>
  <c r="CQ481" i="13"/>
  <c r="CP481" i="13"/>
  <c r="CO481" i="13"/>
  <c r="CN481" i="13"/>
  <c r="CM481" i="13"/>
  <c r="CL481" i="13"/>
  <c r="CK481" i="13"/>
  <c r="CJ481" i="13"/>
  <c r="CI481" i="13"/>
  <c r="CH481" i="13"/>
  <c r="CG481" i="13"/>
  <c r="CF481" i="13"/>
  <c r="CE481" i="13"/>
  <c r="CD481" i="13"/>
  <c r="CC481" i="13"/>
  <c r="CB481" i="13"/>
  <c r="CA481" i="13"/>
  <c r="BZ481" i="13"/>
  <c r="BY481" i="13"/>
  <c r="BX481" i="13"/>
  <c r="BW481" i="13"/>
  <c r="BV481" i="13"/>
  <c r="BU481" i="13"/>
  <c r="BT481" i="13"/>
  <c r="BS481" i="13"/>
  <c r="BR481" i="13"/>
  <c r="BQ481" i="13"/>
  <c r="BM481" i="13"/>
  <c r="AI481" i="13"/>
  <c r="AH481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Q481" i="13"/>
  <c r="P481" i="13"/>
  <c r="O481" i="13"/>
  <c r="DZ480" i="13"/>
  <c r="DY480" i="13"/>
  <c r="DX480" i="13"/>
  <c r="DW480" i="13"/>
  <c r="DV480" i="13"/>
  <c r="DU480" i="13"/>
  <c r="DT480" i="13"/>
  <c r="DS480" i="13"/>
  <c r="DR480" i="13"/>
  <c r="DQ480" i="13"/>
  <c r="DP480" i="13"/>
  <c r="DO480" i="13"/>
  <c r="DN480" i="13"/>
  <c r="DM480" i="13"/>
  <c r="DL480" i="13"/>
  <c r="DK480" i="13"/>
  <c r="DJ480" i="13"/>
  <c r="DI480" i="13"/>
  <c r="DH480" i="13"/>
  <c r="DG480" i="13"/>
  <c r="DF480" i="13"/>
  <c r="DE480" i="13"/>
  <c r="DD480" i="13"/>
  <c r="DC480" i="13"/>
  <c r="DB480" i="13"/>
  <c r="DA480" i="13"/>
  <c r="CZ480" i="13"/>
  <c r="CY480" i="13"/>
  <c r="CX480" i="13"/>
  <c r="CW480" i="13"/>
  <c r="CV480" i="13"/>
  <c r="CU480" i="13"/>
  <c r="CT480" i="13"/>
  <c r="CS480" i="13"/>
  <c r="CR480" i="13"/>
  <c r="CQ480" i="13"/>
  <c r="CP480" i="13"/>
  <c r="CO480" i="13"/>
  <c r="CN480" i="13"/>
  <c r="CM480" i="13"/>
  <c r="CL480" i="13"/>
  <c r="CK480" i="13"/>
  <c r="CJ480" i="13"/>
  <c r="CI480" i="13"/>
  <c r="CH480" i="13"/>
  <c r="CG480" i="13"/>
  <c r="CF480" i="13"/>
  <c r="CE480" i="13"/>
  <c r="CD480" i="13"/>
  <c r="CC480" i="13"/>
  <c r="CB480" i="13"/>
  <c r="CA480" i="13"/>
  <c r="BZ480" i="13"/>
  <c r="BY480" i="13"/>
  <c r="BX480" i="13"/>
  <c r="BW480" i="13"/>
  <c r="BV480" i="13"/>
  <c r="BU480" i="13"/>
  <c r="BT480" i="13"/>
  <c r="BS480" i="13"/>
  <c r="BR480" i="13"/>
  <c r="BQ480" i="13"/>
  <c r="BM480" i="13"/>
  <c r="AH480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Q480" i="13"/>
  <c r="P480" i="13"/>
  <c r="O480" i="13"/>
  <c r="N480" i="13"/>
  <c r="DZ479" i="13"/>
  <c r="DY479" i="13"/>
  <c r="DX479" i="13"/>
  <c r="DW479" i="13"/>
  <c r="DV479" i="13"/>
  <c r="DU479" i="13"/>
  <c r="DT479" i="13"/>
  <c r="DS479" i="13"/>
  <c r="DR479" i="13"/>
  <c r="DQ479" i="13"/>
  <c r="DP479" i="13"/>
  <c r="DO479" i="13"/>
  <c r="DN479" i="13"/>
  <c r="DM479" i="13"/>
  <c r="DL479" i="13"/>
  <c r="DK479" i="13"/>
  <c r="DJ479" i="13"/>
  <c r="DI479" i="13"/>
  <c r="DH479" i="13"/>
  <c r="DG479" i="13"/>
  <c r="DF479" i="13"/>
  <c r="DE479" i="13"/>
  <c r="DD479" i="13"/>
  <c r="DC479" i="13"/>
  <c r="DB479" i="13"/>
  <c r="DA479" i="13"/>
  <c r="CZ479" i="13"/>
  <c r="CY479" i="13"/>
  <c r="CX479" i="13"/>
  <c r="CW479" i="13"/>
  <c r="CV479" i="13"/>
  <c r="CU479" i="13"/>
  <c r="CT479" i="13"/>
  <c r="CS479" i="13"/>
  <c r="CR479" i="13"/>
  <c r="CQ479" i="13"/>
  <c r="CP479" i="13"/>
  <c r="CO479" i="13"/>
  <c r="CN479" i="13"/>
  <c r="CM479" i="13"/>
  <c r="CL479" i="13"/>
  <c r="CK479" i="13"/>
  <c r="CJ479" i="13"/>
  <c r="CI479" i="13"/>
  <c r="CH479" i="13"/>
  <c r="CG479" i="13"/>
  <c r="CF479" i="13"/>
  <c r="CE479" i="13"/>
  <c r="CD479" i="13"/>
  <c r="CC479" i="13"/>
  <c r="CB479" i="13"/>
  <c r="CA479" i="13"/>
  <c r="BZ479" i="13"/>
  <c r="BY479" i="13"/>
  <c r="BX479" i="13"/>
  <c r="BW479" i="13"/>
  <c r="BV479" i="13"/>
  <c r="BU479" i="13"/>
  <c r="BT479" i="13"/>
  <c r="BS479" i="13"/>
  <c r="BR479" i="13"/>
  <c r="BQ479" i="13"/>
  <c r="BM479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Q479" i="13"/>
  <c r="P479" i="13"/>
  <c r="O479" i="13"/>
  <c r="N479" i="13"/>
  <c r="M479" i="13"/>
  <c r="DZ478" i="13"/>
  <c r="DY478" i="13"/>
  <c r="DX478" i="13"/>
  <c r="DW478" i="13"/>
  <c r="DV478" i="13"/>
  <c r="DU478" i="13"/>
  <c r="DT478" i="13"/>
  <c r="DS478" i="13"/>
  <c r="DR478" i="13"/>
  <c r="DQ478" i="13"/>
  <c r="DP478" i="13"/>
  <c r="DO478" i="13"/>
  <c r="DN478" i="13"/>
  <c r="DM478" i="13"/>
  <c r="DL478" i="13"/>
  <c r="DK478" i="13"/>
  <c r="DJ478" i="13"/>
  <c r="DI478" i="13"/>
  <c r="DH478" i="13"/>
  <c r="DG478" i="13"/>
  <c r="DF478" i="13"/>
  <c r="DE478" i="13"/>
  <c r="DD478" i="13"/>
  <c r="DC478" i="13"/>
  <c r="DB478" i="13"/>
  <c r="DA478" i="13"/>
  <c r="CZ478" i="13"/>
  <c r="CY478" i="13"/>
  <c r="CX478" i="13"/>
  <c r="CW478" i="13"/>
  <c r="CV478" i="13"/>
  <c r="CU478" i="13"/>
  <c r="CT478" i="13"/>
  <c r="CS478" i="13"/>
  <c r="CR478" i="13"/>
  <c r="CQ478" i="13"/>
  <c r="CP478" i="13"/>
  <c r="CO478" i="13"/>
  <c r="CN478" i="13"/>
  <c r="CM478" i="13"/>
  <c r="CL478" i="13"/>
  <c r="CK478" i="13"/>
  <c r="CJ478" i="13"/>
  <c r="CI478" i="13"/>
  <c r="CH478" i="13"/>
  <c r="CG478" i="13"/>
  <c r="CF478" i="13"/>
  <c r="CE478" i="13"/>
  <c r="CD478" i="13"/>
  <c r="CC478" i="13"/>
  <c r="CB478" i="13"/>
  <c r="CA478" i="13"/>
  <c r="BZ478" i="13"/>
  <c r="BY478" i="13"/>
  <c r="BX478" i="13"/>
  <c r="BW478" i="13"/>
  <c r="BV478" i="13"/>
  <c r="BU478" i="13"/>
  <c r="BT478" i="13"/>
  <c r="BS478" i="13"/>
  <c r="BR478" i="13"/>
  <c r="BQ478" i="13"/>
  <c r="BM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Q478" i="13"/>
  <c r="P478" i="13"/>
  <c r="O478" i="13"/>
  <c r="N478" i="13"/>
  <c r="M478" i="13"/>
  <c r="L478" i="13"/>
  <c r="DZ477" i="13"/>
  <c r="DY477" i="13"/>
  <c r="DX477" i="13"/>
  <c r="DW477" i="13"/>
  <c r="DV477" i="13"/>
  <c r="DU477" i="13"/>
  <c r="DT477" i="13"/>
  <c r="DS477" i="13"/>
  <c r="DR477" i="13"/>
  <c r="DQ477" i="13"/>
  <c r="DP477" i="13"/>
  <c r="DO477" i="13"/>
  <c r="DN477" i="13"/>
  <c r="DM477" i="13"/>
  <c r="DL477" i="13"/>
  <c r="DK477" i="13"/>
  <c r="DJ477" i="13"/>
  <c r="DI477" i="13"/>
  <c r="DH477" i="13"/>
  <c r="DG477" i="13"/>
  <c r="DF477" i="13"/>
  <c r="DE477" i="13"/>
  <c r="DD477" i="13"/>
  <c r="DC477" i="13"/>
  <c r="DB477" i="13"/>
  <c r="DA477" i="13"/>
  <c r="CZ477" i="13"/>
  <c r="CY477" i="13"/>
  <c r="CX477" i="13"/>
  <c r="CW477" i="13"/>
  <c r="CV477" i="13"/>
  <c r="CU477" i="13"/>
  <c r="CT477" i="13"/>
  <c r="CS477" i="13"/>
  <c r="CR477" i="13"/>
  <c r="CQ477" i="13"/>
  <c r="CP477" i="13"/>
  <c r="CO477" i="13"/>
  <c r="CN477" i="13"/>
  <c r="CM477" i="13"/>
  <c r="CL477" i="13"/>
  <c r="CK477" i="13"/>
  <c r="CJ477" i="13"/>
  <c r="CI477" i="13"/>
  <c r="CH477" i="13"/>
  <c r="CG477" i="13"/>
  <c r="CF477" i="13"/>
  <c r="CE477" i="13"/>
  <c r="CD477" i="13"/>
  <c r="CC477" i="13"/>
  <c r="CB477" i="13"/>
  <c r="CA477" i="13"/>
  <c r="BZ477" i="13"/>
  <c r="BY477" i="13"/>
  <c r="BX477" i="13"/>
  <c r="BW477" i="13"/>
  <c r="BV477" i="13"/>
  <c r="BU477" i="13"/>
  <c r="BT477" i="13"/>
  <c r="BS477" i="13"/>
  <c r="BR477" i="13"/>
  <c r="BQ477" i="13"/>
  <c r="BM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Q477" i="13"/>
  <c r="P477" i="13"/>
  <c r="O477" i="13"/>
  <c r="N477" i="13"/>
  <c r="M477" i="13"/>
  <c r="L477" i="13"/>
  <c r="K477" i="13"/>
  <c r="DZ476" i="13"/>
  <c r="DY476" i="13"/>
  <c r="DX476" i="13"/>
  <c r="DW476" i="13"/>
  <c r="DV476" i="13"/>
  <c r="DU476" i="13"/>
  <c r="DT476" i="13"/>
  <c r="DS476" i="13"/>
  <c r="DR476" i="13"/>
  <c r="DQ476" i="13"/>
  <c r="DP476" i="13"/>
  <c r="DO476" i="13"/>
  <c r="DN476" i="13"/>
  <c r="DM476" i="13"/>
  <c r="DL476" i="13"/>
  <c r="DK476" i="13"/>
  <c r="DJ476" i="13"/>
  <c r="DI476" i="13"/>
  <c r="DH476" i="13"/>
  <c r="DG476" i="13"/>
  <c r="DF476" i="13"/>
  <c r="DE476" i="13"/>
  <c r="DD476" i="13"/>
  <c r="DC476" i="13"/>
  <c r="DB476" i="13"/>
  <c r="DA476" i="13"/>
  <c r="CZ476" i="13"/>
  <c r="CY476" i="13"/>
  <c r="CX476" i="13"/>
  <c r="CW476" i="13"/>
  <c r="CV476" i="13"/>
  <c r="CU476" i="13"/>
  <c r="CT476" i="13"/>
  <c r="CS476" i="13"/>
  <c r="CR476" i="13"/>
  <c r="CQ476" i="13"/>
  <c r="CP476" i="13"/>
  <c r="CO476" i="13"/>
  <c r="CN476" i="13"/>
  <c r="CM476" i="13"/>
  <c r="CL476" i="13"/>
  <c r="CK476" i="13"/>
  <c r="CJ476" i="13"/>
  <c r="CI476" i="13"/>
  <c r="CH476" i="13"/>
  <c r="CG476" i="13"/>
  <c r="CF476" i="13"/>
  <c r="CE476" i="13"/>
  <c r="CD476" i="13"/>
  <c r="CC476" i="13"/>
  <c r="CB476" i="13"/>
  <c r="CA476" i="13"/>
  <c r="BZ476" i="13"/>
  <c r="BY476" i="13"/>
  <c r="BX476" i="13"/>
  <c r="BW476" i="13"/>
  <c r="BV476" i="13"/>
  <c r="BU476" i="13"/>
  <c r="BT476" i="13"/>
  <c r="BS476" i="13"/>
  <c r="BR476" i="13"/>
  <c r="BQ476" i="13"/>
  <c r="BM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Q476" i="13"/>
  <c r="P476" i="13"/>
  <c r="O476" i="13"/>
  <c r="N476" i="13"/>
  <c r="M476" i="13"/>
  <c r="L476" i="13"/>
  <c r="K476" i="13"/>
  <c r="J476" i="13"/>
  <c r="DZ475" i="13"/>
  <c r="DY475" i="13"/>
  <c r="DX475" i="13"/>
  <c r="DW475" i="13"/>
  <c r="DV475" i="13"/>
  <c r="DU475" i="13"/>
  <c r="DT475" i="13"/>
  <c r="DS475" i="13"/>
  <c r="DR475" i="13"/>
  <c r="DQ475" i="13"/>
  <c r="DP475" i="13"/>
  <c r="DO475" i="13"/>
  <c r="DN475" i="13"/>
  <c r="DM475" i="13"/>
  <c r="DL475" i="13"/>
  <c r="DK475" i="13"/>
  <c r="DJ475" i="13"/>
  <c r="DI475" i="13"/>
  <c r="DH475" i="13"/>
  <c r="DG475" i="13"/>
  <c r="DF475" i="13"/>
  <c r="DE475" i="13"/>
  <c r="DD475" i="13"/>
  <c r="DC475" i="13"/>
  <c r="DB475" i="13"/>
  <c r="DA475" i="13"/>
  <c r="CZ475" i="13"/>
  <c r="CY475" i="13"/>
  <c r="CX475" i="13"/>
  <c r="CW475" i="13"/>
  <c r="CV475" i="13"/>
  <c r="CU475" i="13"/>
  <c r="CT475" i="13"/>
  <c r="CS475" i="13"/>
  <c r="CR475" i="13"/>
  <c r="CQ475" i="13"/>
  <c r="CP475" i="13"/>
  <c r="CO475" i="13"/>
  <c r="CN475" i="13"/>
  <c r="CM475" i="13"/>
  <c r="CL475" i="13"/>
  <c r="CK475" i="13"/>
  <c r="CJ475" i="13"/>
  <c r="CI475" i="13"/>
  <c r="CH475" i="13"/>
  <c r="CG475" i="13"/>
  <c r="CF475" i="13"/>
  <c r="CE475" i="13"/>
  <c r="CD475" i="13"/>
  <c r="CC475" i="13"/>
  <c r="CB475" i="13"/>
  <c r="CA475" i="13"/>
  <c r="BZ475" i="13"/>
  <c r="BY475" i="13"/>
  <c r="BX475" i="13"/>
  <c r="BW475" i="13"/>
  <c r="BV475" i="13"/>
  <c r="BU475" i="13"/>
  <c r="BT475" i="13"/>
  <c r="BS475" i="13"/>
  <c r="BR475" i="13"/>
  <c r="BQ475" i="13"/>
  <c r="BM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Q475" i="13"/>
  <c r="P475" i="13"/>
  <c r="O475" i="13"/>
  <c r="N475" i="13"/>
  <c r="M475" i="13"/>
  <c r="L475" i="13"/>
  <c r="K475" i="13"/>
  <c r="J475" i="13"/>
  <c r="I475" i="13"/>
  <c r="DZ474" i="13"/>
  <c r="DY474" i="13"/>
  <c r="DX474" i="13"/>
  <c r="DW474" i="13"/>
  <c r="DV474" i="13"/>
  <c r="DU474" i="13"/>
  <c r="DT474" i="13"/>
  <c r="DS474" i="13"/>
  <c r="DR474" i="13"/>
  <c r="DQ474" i="13"/>
  <c r="DP474" i="13"/>
  <c r="DO474" i="13"/>
  <c r="DN474" i="13"/>
  <c r="DM474" i="13"/>
  <c r="DL474" i="13"/>
  <c r="DK474" i="13"/>
  <c r="DJ474" i="13"/>
  <c r="DI474" i="13"/>
  <c r="DH474" i="13"/>
  <c r="DG474" i="13"/>
  <c r="DF474" i="13"/>
  <c r="DE474" i="13"/>
  <c r="DD474" i="13"/>
  <c r="DC474" i="13"/>
  <c r="DB474" i="13"/>
  <c r="DA474" i="13"/>
  <c r="CZ474" i="13"/>
  <c r="CY474" i="13"/>
  <c r="CX474" i="13"/>
  <c r="CW474" i="13"/>
  <c r="CV474" i="13"/>
  <c r="CU474" i="13"/>
  <c r="CT474" i="13"/>
  <c r="CS474" i="13"/>
  <c r="CR474" i="13"/>
  <c r="CQ474" i="13"/>
  <c r="CP474" i="13"/>
  <c r="CO474" i="13"/>
  <c r="CN474" i="13"/>
  <c r="CM474" i="13"/>
  <c r="CL474" i="13"/>
  <c r="CK474" i="13"/>
  <c r="CJ474" i="13"/>
  <c r="CI474" i="13"/>
  <c r="CH474" i="13"/>
  <c r="CG474" i="13"/>
  <c r="CF474" i="13"/>
  <c r="CE474" i="13"/>
  <c r="CD474" i="13"/>
  <c r="CC474" i="13"/>
  <c r="CB474" i="13"/>
  <c r="CA474" i="13"/>
  <c r="BZ474" i="13"/>
  <c r="BY474" i="13"/>
  <c r="BX474" i="13"/>
  <c r="BW474" i="13"/>
  <c r="BV474" i="13"/>
  <c r="BU474" i="13"/>
  <c r="BT474" i="13"/>
  <c r="BS474" i="13"/>
  <c r="BR474" i="13"/>
  <c r="BQ474" i="13"/>
  <c r="BM474" i="13"/>
  <c r="AB474" i="13"/>
  <c r="AA474" i="13"/>
  <c r="Z474" i="13"/>
  <c r="Y474" i="13"/>
  <c r="X474" i="13"/>
  <c r="W474" i="13"/>
  <c r="V474" i="13"/>
  <c r="U474" i="13"/>
  <c r="T474" i="13"/>
  <c r="S474" i="13"/>
  <c r="R474" i="13"/>
  <c r="Q474" i="13"/>
  <c r="P474" i="13"/>
  <c r="O474" i="13"/>
  <c r="N474" i="13"/>
  <c r="M474" i="13"/>
  <c r="L474" i="13"/>
  <c r="K474" i="13"/>
  <c r="J474" i="13"/>
  <c r="I474" i="13"/>
  <c r="H474" i="13"/>
  <c r="DZ473" i="13"/>
  <c r="DY473" i="13"/>
  <c r="DX473" i="13"/>
  <c r="DW473" i="13"/>
  <c r="DV473" i="13"/>
  <c r="DU473" i="13"/>
  <c r="DT473" i="13"/>
  <c r="DS473" i="13"/>
  <c r="DR473" i="13"/>
  <c r="DQ473" i="13"/>
  <c r="DP473" i="13"/>
  <c r="DO473" i="13"/>
  <c r="DN473" i="13"/>
  <c r="DM473" i="13"/>
  <c r="DL473" i="13"/>
  <c r="DK473" i="13"/>
  <c r="DJ473" i="13"/>
  <c r="DI473" i="13"/>
  <c r="DH473" i="13"/>
  <c r="DG473" i="13"/>
  <c r="DF473" i="13"/>
  <c r="DE473" i="13"/>
  <c r="DD473" i="13"/>
  <c r="DC473" i="13"/>
  <c r="DB473" i="13"/>
  <c r="DA473" i="13"/>
  <c r="CZ473" i="13"/>
  <c r="CY473" i="13"/>
  <c r="CX473" i="13"/>
  <c r="CW473" i="13"/>
  <c r="CV473" i="13"/>
  <c r="CU473" i="13"/>
  <c r="CT473" i="13"/>
  <c r="CS473" i="13"/>
  <c r="CR473" i="13"/>
  <c r="CQ473" i="13"/>
  <c r="CP473" i="13"/>
  <c r="CO473" i="13"/>
  <c r="CN473" i="13"/>
  <c r="CM473" i="13"/>
  <c r="CL473" i="13"/>
  <c r="CK473" i="13"/>
  <c r="CJ473" i="13"/>
  <c r="CI473" i="13"/>
  <c r="CH473" i="13"/>
  <c r="CG473" i="13"/>
  <c r="CF473" i="13"/>
  <c r="CE473" i="13"/>
  <c r="CD473" i="13"/>
  <c r="CC473" i="13"/>
  <c r="CB473" i="13"/>
  <c r="CA473" i="13"/>
  <c r="BZ473" i="13"/>
  <c r="BY473" i="13"/>
  <c r="BX473" i="13"/>
  <c r="BW473" i="13"/>
  <c r="BV473" i="13"/>
  <c r="BU473" i="13"/>
  <c r="BT473" i="13"/>
  <c r="BS473" i="13"/>
  <c r="BR473" i="13"/>
  <c r="BQ473" i="13"/>
  <c r="BM473" i="13"/>
  <c r="AA473" i="13"/>
  <c r="Z473" i="13"/>
  <c r="Y473" i="13"/>
  <c r="X473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DZ472" i="13"/>
  <c r="DY472" i="13"/>
  <c r="DX472" i="13"/>
  <c r="DW472" i="13"/>
  <c r="DV472" i="13"/>
  <c r="DU472" i="13"/>
  <c r="DT472" i="13"/>
  <c r="DS472" i="13"/>
  <c r="DR472" i="13"/>
  <c r="DQ472" i="13"/>
  <c r="DP472" i="13"/>
  <c r="DO472" i="13"/>
  <c r="DN472" i="13"/>
  <c r="DM472" i="13"/>
  <c r="DL472" i="13"/>
  <c r="DK472" i="13"/>
  <c r="DJ472" i="13"/>
  <c r="DI472" i="13"/>
  <c r="DH472" i="13"/>
  <c r="DG472" i="13"/>
  <c r="DF472" i="13"/>
  <c r="DE472" i="13"/>
  <c r="DD472" i="13"/>
  <c r="DC472" i="13"/>
  <c r="DB472" i="13"/>
  <c r="DA472" i="13"/>
  <c r="CZ472" i="13"/>
  <c r="CY472" i="13"/>
  <c r="CX472" i="13"/>
  <c r="CW472" i="13"/>
  <c r="CV472" i="13"/>
  <c r="CU472" i="13"/>
  <c r="CT472" i="13"/>
  <c r="CS472" i="13"/>
  <c r="CR472" i="13"/>
  <c r="CQ472" i="13"/>
  <c r="CP472" i="13"/>
  <c r="CO472" i="13"/>
  <c r="CN472" i="13"/>
  <c r="CM472" i="13"/>
  <c r="CL472" i="13"/>
  <c r="CK472" i="13"/>
  <c r="CJ472" i="13"/>
  <c r="CI472" i="13"/>
  <c r="CH472" i="13"/>
  <c r="CG472" i="13"/>
  <c r="CF472" i="13"/>
  <c r="CE472" i="13"/>
  <c r="CD472" i="13"/>
  <c r="CC472" i="13"/>
  <c r="CB472" i="13"/>
  <c r="CA472" i="13"/>
  <c r="BZ472" i="13"/>
  <c r="BY472" i="13"/>
  <c r="BX472" i="13"/>
  <c r="BW472" i="13"/>
  <c r="BV472" i="13"/>
  <c r="BU472" i="13"/>
  <c r="BT472" i="13"/>
  <c r="BS472" i="13"/>
  <c r="BR472" i="13"/>
  <c r="BQ472" i="13"/>
  <c r="BM472" i="13"/>
  <c r="Z472" i="13"/>
  <c r="Y472" i="13"/>
  <c r="X472" i="13"/>
  <c r="W472" i="13"/>
  <c r="V472" i="13"/>
  <c r="U472" i="13"/>
  <c r="T472" i="13"/>
  <c r="S472" i="13"/>
  <c r="R472" i="13"/>
  <c r="Q472" i="13"/>
  <c r="P472" i="13"/>
  <c r="O472" i="13"/>
  <c r="N472" i="13"/>
  <c r="M472" i="13"/>
  <c r="L472" i="13"/>
  <c r="K472" i="13"/>
  <c r="J472" i="13"/>
  <c r="I472" i="13"/>
  <c r="H472" i="13"/>
  <c r="G472" i="13"/>
  <c r="F472" i="13"/>
  <c r="DZ471" i="13"/>
  <c r="DY471" i="13"/>
  <c r="DX471" i="13"/>
  <c r="DW471" i="13"/>
  <c r="DV471" i="13"/>
  <c r="DU471" i="13"/>
  <c r="DT471" i="13"/>
  <c r="DS471" i="13"/>
  <c r="DR471" i="13"/>
  <c r="DQ471" i="13"/>
  <c r="DP471" i="13"/>
  <c r="DO471" i="13"/>
  <c r="DN471" i="13"/>
  <c r="DM471" i="13"/>
  <c r="DL471" i="13"/>
  <c r="DK471" i="13"/>
  <c r="DJ471" i="13"/>
  <c r="DI471" i="13"/>
  <c r="DH471" i="13"/>
  <c r="DG471" i="13"/>
  <c r="DF471" i="13"/>
  <c r="DE471" i="13"/>
  <c r="DD471" i="13"/>
  <c r="DC471" i="13"/>
  <c r="DB471" i="13"/>
  <c r="DA471" i="13"/>
  <c r="CZ471" i="13"/>
  <c r="CY471" i="13"/>
  <c r="CX471" i="13"/>
  <c r="CW471" i="13"/>
  <c r="CV471" i="13"/>
  <c r="CU471" i="13"/>
  <c r="CT471" i="13"/>
  <c r="CS471" i="13"/>
  <c r="CR471" i="13"/>
  <c r="CQ471" i="13"/>
  <c r="CP471" i="13"/>
  <c r="CO471" i="13"/>
  <c r="CN471" i="13"/>
  <c r="CM471" i="13"/>
  <c r="CL471" i="13"/>
  <c r="CK471" i="13"/>
  <c r="CJ471" i="13"/>
  <c r="CI471" i="13"/>
  <c r="CH471" i="13"/>
  <c r="CG471" i="13"/>
  <c r="CF471" i="13"/>
  <c r="CE471" i="13"/>
  <c r="CD471" i="13"/>
  <c r="CC471" i="13"/>
  <c r="CB471" i="13"/>
  <c r="CA471" i="13"/>
  <c r="BZ471" i="13"/>
  <c r="BY471" i="13"/>
  <c r="BX471" i="13"/>
  <c r="BW471" i="13"/>
  <c r="BV471" i="13"/>
  <c r="BU471" i="13"/>
  <c r="BT471" i="13"/>
  <c r="BS471" i="13"/>
  <c r="BR471" i="13"/>
  <c r="BQ471" i="13"/>
  <c r="BM471" i="13"/>
  <c r="Y471" i="13"/>
  <c r="X471" i="13"/>
  <c r="W471" i="13"/>
  <c r="V471" i="13"/>
  <c r="U471" i="13"/>
  <c r="T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F471" i="13"/>
  <c r="E471" i="13"/>
  <c r="DZ470" i="13"/>
  <c r="DY470" i="13"/>
  <c r="DX470" i="13"/>
  <c r="DW470" i="13"/>
  <c r="DV470" i="13"/>
  <c r="DU470" i="13"/>
  <c r="DT470" i="13"/>
  <c r="DS470" i="13"/>
  <c r="DR470" i="13"/>
  <c r="DQ470" i="13"/>
  <c r="DP470" i="13"/>
  <c r="DO470" i="13"/>
  <c r="DN470" i="13"/>
  <c r="DM470" i="13"/>
  <c r="DL470" i="13"/>
  <c r="DK470" i="13"/>
  <c r="DJ470" i="13"/>
  <c r="DI470" i="13"/>
  <c r="DH470" i="13"/>
  <c r="DG470" i="13"/>
  <c r="DF470" i="13"/>
  <c r="DE470" i="13"/>
  <c r="DD470" i="13"/>
  <c r="DC470" i="13"/>
  <c r="DB470" i="13"/>
  <c r="DA470" i="13"/>
  <c r="CZ470" i="13"/>
  <c r="CY470" i="13"/>
  <c r="CX470" i="13"/>
  <c r="CW470" i="13"/>
  <c r="CV470" i="13"/>
  <c r="CU470" i="13"/>
  <c r="CT470" i="13"/>
  <c r="CS470" i="13"/>
  <c r="CR470" i="13"/>
  <c r="CQ470" i="13"/>
  <c r="CP470" i="13"/>
  <c r="CO470" i="13"/>
  <c r="CN470" i="13"/>
  <c r="CM470" i="13"/>
  <c r="CL470" i="13"/>
  <c r="CK470" i="13"/>
  <c r="CJ470" i="13"/>
  <c r="CI470" i="13"/>
  <c r="CH470" i="13"/>
  <c r="CG470" i="13"/>
  <c r="CF470" i="13"/>
  <c r="CE470" i="13"/>
  <c r="CD470" i="13"/>
  <c r="CC470" i="13"/>
  <c r="CB470" i="13"/>
  <c r="CA470" i="13"/>
  <c r="BZ470" i="13"/>
  <c r="BY470" i="13"/>
  <c r="BX470" i="13"/>
  <c r="BW470" i="13"/>
  <c r="BV470" i="13"/>
  <c r="BU470" i="13"/>
  <c r="BT470" i="13"/>
  <c r="BS470" i="13"/>
  <c r="BR470" i="13"/>
  <c r="BQ470" i="13"/>
  <c r="BM470" i="13"/>
  <c r="X470" i="13"/>
  <c r="W470" i="13"/>
  <c r="V470" i="13"/>
  <c r="U470" i="13"/>
  <c r="T470" i="13"/>
  <c r="S470" i="13"/>
  <c r="R470" i="13"/>
  <c r="Q470" i="13"/>
  <c r="P470" i="13"/>
  <c r="O470" i="13"/>
  <c r="N470" i="13"/>
  <c r="M470" i="13"/>
  <c r="L470" i="13"/>
  <c r="K470" i="13"/>
  <c r="J470" i="13"/>
  <c r="I470" i="13"/>
  <c r="H470" i="13"/>
  <c r="G470" i="13"/>
  <c r="F470" i="13"/>
  <c r="E470" i="13"/>
  <c r="D470" i="13"/>
  <c r="B470" i="13"/>
  <c r="DZ469" i="13"/>
  <c r="DY469" i="13"/>
  <c r="DX469" i="13"/>
  <c r="DW469" i="13"/>
  <c r="DV469" i="13"/>
  <c r="DU469" i="13"/>
  <c r="DT469" i="13"/>
  <c r="DS469" i="13"/>
  <c r="DR469" i="13"/>
  <c r="DQ469" i="13"/>
  <c r="DP469" i="13"/>
  <c r="DO469" i="13"/>
  <c r="DN469" i="13"/>
  <c r="DM469" i="13"/>
  <c r="DL469" i="13"/>
  <c r="DK469" i="13"/>
  <c r="DJ469" i="13"/>
  <c r="DI469" i="13"/>
  <c r="DH469" i="13"/>
  <c r="DG469" i="13"/>
  <c r="DF469" i="13"/>
  <c r="DE469" i="13"/>
  <c r="DD469" i="13"/>
  <c r="DC469" i="13"/>
  <c r="DB469" i="13"/>
  <c r="DA469" i="13"/>
  <c r="CZ469" i="13"/>
  <c r="CY469" i="13"/>
  <c r="CX469" i="13"/>
  <c r="CW469" i="13"/>
  <c r="CV469" i="13"/>
  <c r="CU469" i="13"/>
  <c r="CT469" i="13"/>
  <c r="CS469" i="13"/>
  <c r="CR469" i="13"/>
  <c r="CQ469" i="13"/>
  <c r="CP469" i="13"/>
  <c r="CO469" i="13"/>
  <c r="CN469" i="13"/>
  <c r="CM469" i="13"/>
  <c r="CL469" i="13"/>
  <c r="CK469" i="13"/>
  <c r="CJ469" i="13"/>
  <c r="CI469" i="13"/>
  <c r="CH469" i="13"/>
  <c r="CG469" i="13"/>
  <c r="CF469" i="13"/>
  <c r="CE469" i="13"/>
  <c r="CD469" i="13"/>
  <c r="CC469" i="13"/>
  <c r="CB469" i="13"/>
  <c r="CA469" i="13"/>
  <c r="BZ469" i="13"/>
  <c r="BY469" i="13"/>
  <c r="BX469" i="13"/>
  <c r="BW469" i="13"/>
  <c r="BV469" i="13"/>
  <c r="BU469" i="13"/>
  <c r="BT469" i="13"/>
  <c r="BS469" i="13"/>
  <c r="BR469" i="13"/>
  <c r="BQ469" i="13"/>
  <c r="BM469" i="13"/>
  <c r="W469" i="13"/>
  <c r="V469" i="13"/>
  <c r="U469" i="13"/>
  <c r="T469" i="13"/>
  <c r="S469" i="13"/>
  <c r="R469" i="13"/>
  <c r="Q469" i="13"/>
  <c r="P469" i="13"/>
  <c r="O469" i="13"/>
  <c r="N469" i="13"/>
  <c r="M469" i="13"/>
  <c r="L469" i="13"/>
  <c r="K469" i="13"/>
  <c r="J469" i="13"/>
  <c r="I469" i="13"/>
  <c r="H469" i="13"/>
  <c r="G469" i="13"/>
  <c r="F469" i="13"/>
  <c r="E469" i="13"/>
  <c r="D469" i="13"/>
  <c r="B469" i="13"/>
  <c r="DZ468" i="13"/>
  <c r="DY468" i="13"/>
  <c r="DX468" i="13"/>
  <c r="DW468" i="13"/>
  <c r="DV468" i="13"/>
  <c r="DU468" i="13"/>
  <c r="DT468" i="13"/>
  <c r="DS468" i="13"/>
  <c r="DR468" i="13"/>
  <c r="DQ468" i="13"/>
  <c r="DP468" i="13"/>
  <c r="DO468" i="13"/>
  <c r="DN468" i="13"/>
  <c r="DM468" i="13"/>
  <c r="DL468" i="13"/>
  <c r="DK468" i="13"/>
  <c r="DJ468" i="13"/>
  <c r="DI468" i="13"/>
  <c r="DH468" i="13"/>
  <c r="DG468" i="13"/>
  <c r="DF468" i="13"/>
  <c r="DE468" i="13"/>
  <c r="DD468" i="13"/>
  <c r="DC468" i="13"/>
  <c r="DB468" i="13"/>
  <c r="DA468" i="13"/>
  <c r="CZ468" i="13"/>
  <c r="CY468" i="13"/>
  <c r="CX468" i="13"/>
  <c r="CW468" i="13"/>
  <c r="CV468" i="13"/>
  <c r="CU468" i="13"/>
  <c r="CT468" i="13"/>
  <c r="CS468" i="13"/>
  <c r="CR468" i="13"/>
  <c r="CQ468" i="13"/>
  <c r="CP468" i="13"/>
  <c r="CO468" i="13"/>
  <c r="CN468" i="13"/>
  <c r="CM468" i="13"/>
  <c r="CL468" i="13"/>
  <c r="CK468" i="13"/>
  <c r="CJ468" i="13"/>
  <c r="CI468" i="13"/>
  <c r="CH468" i="13"/>
  <c r="CG468" i="13"/>
  <c r="CF468" i="13"/>
  <c r="CE468" i="13"/>
  <c r="CD468" i="13"/>
  <c r="CC468" i="13"/>
  <c r="CB468" i="13"/>
  <c r="CA468" i="13"/>
  <c r="BZ468" i="13"/>
  <c r="BY468" i="13"/>
  <c r="BX468" i="13"/>
  <c r="BW468" i="13"/>
  <c r="BV468" i="13"/>
  <c r="BU468" i="13"/>
  <c r="BT468" i="13"/>
  <c r="BS468" i="13"/>
  <c r="BR468" i="13"/>
  <c r="BQ468" i="13"/>
  <c r="BM468" i="13"/>
  <c r="V468" i="13"/>
  <c r="U468" i="13"/>
  <c r="T468" i="13"/>
  <c r="S468" i="13"/>
  <c r="R468" i="13"/>
  <c r="Q468" i="13"/>
  <c r="P468" i="13"/>
  <c r="O468" i="13"/>
  <c r="N468" i="13"/>
  <c r="M468" i="13"/>
  <c r="L468" i="13"/>
  <c r="K468" i="13"/>
  <c r="J468" i="13"/>
  <c r="I468" i="13"/>
  <c r="H468" i="13"/>
  <c r="G468" i="13"/>
  <c r="F468" i="13"/>
  <c r="E468" i="13"/>
  <c r="D468" i="13"/>
  <c r="B468" i="13"/>
  <c r="DZ467" i="13"/>
  <c r="DY467" i="13"/>
  <c r="DX467" i="13"/>
  <c r="DW467" i="13"/>
  <c r="DV467" i="13"/>
  <c r="DU467" i="13"/>
  <c r="DT467" i="13"/>
  <c r="DS467" i="13"/>
  <c r="DR467" i="13"/>
  <c r="DQ467" i="13"/>
  <c r="DP467" i="13"/>
  <c r="DO467" i="13"/>
  <c r="DN467" i="13"/>
  <c r="DM467" i="13"/>
  <c r="DL467" i="13"/>
  <c r="DK467" i="13"/>
  <c r="DJ467" i="13"/>
  <c r="DI467" i="13"/>
  <c r="DH467" i="13"/>
  <c r="DG467" i="13"/>
  <c r="DF467" i="13"/>
  <c r="DE467" i="13"/>
  <c r="DD467" i="13"/>
  <c r="DC467" i="13"/>
  <c r="DB467" i="13"/>
  <c r="DA467" i="13"/>
  <c r="CZ467" i="13"/>
  <c r="CY467" i="13"/>
  <c r="CX467" i="13"/>
  <c r="CW467" i="13"/>
  <c r="CV467" i="13"/>
  <c r="CU467" i="13"/>
  <c r="CT467" i="13"/>
  <c r="CS467" i="13"/>
  <c r="CR467" i="13"/>
  <c r="CQ467" i="13"/>
  <c r="CP467" i="13"/>
  <c r="CO467" i="13"/>
  <c r="CN467" i="13"/>
  <c r="CM467" i="13"/>
  <c r="CL467" i="13"/>
  <c r="CK467" i="13"/>
  <c r="CJ467" i="13"/>
  <c r="CI467" i="13"/>
  <c r="CH467" i="13"/>
  <c r="CG467" i="13"/>
  <c r="CF467" i="13"/>
  <c r="CE467" i="13"/>
  <c r="CD467" i="13"/>
  <c r="CC467" i="13"/>
  <c r="CB467" i="13"/>
  <c r="CA467" i="13"/>
  <c r="BZ467" i="13"/>
  <c r="BY467" i="13"/>
  <c r="BX467" i="13"/>
  <c r="BW467" i="13"/>
  <c r="BV467" i="13"/>
  <c r="BU467" i="13"/>
  <c r="BT467" i="13"/>
  <c r="BS467" i="13"/>
  <c r="BR467" i="13"/>
  <c r="BQ467" i="13"/>
  <c r="BM467" i="13"/>
  <c r="U467" i="13"/>
  <c r="T467" i="13"/>
  <c r="S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D467" i="13"/>
  <c r="B467" i="13"/>
  <c r="DZ466" i="13"/>
  <c r="DY466" i="13"/>
  <c r="DX466" i="13"/>
  <c r="DW466" i="13"/>
  <c r="DV466" i="13"/>
  <c r="DU466" i="13"/>
  <c r="DT466" i="13"/>
  <c r="DS466" i="13"/>
  <c r="DR466" i="13"/>
  <c r="DQ466" i="13"/>
  <c r="DP466" i="13"/>
  <c r="DO466" i="13"/>
  <c r="DN466" i="13"/>
  <c r="DM466" i="13"/>
  <c r="DL466" i="13"/>
  <c r="DK466" i="13"/>
  <c r="DJ466" i="13"/>
  <c r="DI466" i="13"/>
  <c r="DH466" i="13"/>
  <c r="DG466" i="13"/>
  <c r="DF466" i="13"/>
  <c r="DE466" i="13"/>
  <c r="DD466" i="13"/>
  <c r="DC466" i="13"/>
  <c r="DB466" i="13"/>
  <c r="DA466" i="13"/>
  <c r="CZ466" i="13"/>
  <c r="CY466" i="13"/>
  <c r="CX466" i="13"/>
  <c r="CW466" i="13"/>
  <c r="CV466" i="13"/>
  <c r="CU466" i="13"/>
  <c r="CT466" i="13"/>
  <c r="CS466" i="13"/>
  <c r="CR466" i="13"/>
  <c r="CQ466" i="13"/>
  <c r="CP466" i="13"/>
  <c r="CO466" i="13"/>
  <c r="CN466" i="13"/>
  <c r="CM466" i="13"/>
  <c r="CL466" i="13"/>
  <c r="CK466" i="13"/>
  <c r="CJ466" i="13"/>
  <c r="CI466" i="13"/>
  <c r="CH466" i="13"/>
  <c r="CG466" i="13"/>
  <c r="CF466" i="13"/>
  <c r="CE466" i="13"/>
  <c r="CD466" i="13"/>
  <c r="CC466" i="13"/>
  <c r="CB466" i="13"/>
  <c r="CA466" i="13"/>
  <c r="BZ466" i="13"/>
  <c r="BY466" i="13"/>
  <c r="BX466" i="13"/>
  <c r="BW466" i="13"/>
  <c r="BV466" i="13"/>
  <c r="BU466" i="13"/>
  <c r="BT466" i="13"/>
  <c r="BS466" i="13"/>
  <c r="BR466" i="13"/>
  <c r="BQ466" i="13"/>
  <c r="BM466" i="13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F466" i="13"/>
  <c r="E466" i="13"/>
  <c r="D466" i="13"/>
  <c r="B466" i="13"/>
  <c r="DZ465" i="13"/>
  <c r="DY465" i="13"/>
  <c r="DX465" i="13"/>
  <c r="DW465" i="13"/>
  <c r="DV465" i="13"/>
  <c r="DU465" i="13"/>
  <c r="DT465" i="13"/>
  <c r="DS465" i="13"/>
  <c r="DR465" i="13"/>
  <c r="DQ465" i="13"/>
  <c r="DP465" i="13"/>
  <c r="DO465" i="13"/>
  <c r="DN465" i="13"/>
  <c r="DM465" i="13"/>
  <c r="DL465" i="13"/>
  <c r="DK465" i="13"/>
  <c r="DJ465" i="13"/>
  <c r="DI465" i="13"/>
  <c r="DH465" i="13"/>
  <c r="DG465" i="13"/>
  <c r="DF465" i="13"/>
  <c r="DE465" i="13"/>
  <c r="DD465" i="13"/>
  <c r="DC465" i="13"/>
  <c r="DB465" i="13"/>
  <c r="DA465" i="13"/>
  <c r="CZ465" i="13"/>
  <c r="CY465" i="13"/>
  <c r="CX465" i="13"/>
  <c r="CW465" i="13"/>
  <c r="CV465" i="13"/>
  <c r="CU465" i="13"/>
  <c r="CT465" i="13"/>
  <c r="CS465" i="13"/>
  <c r="CR465" i="13"/>
  <c r="CQ465" i="13"/>
  <c r="CP465" i="13"/>
  <c r="CO465" i="13"/>
  <c r="CN465" i="13"/>
  <c r="CM465" i="13"/>
  <c r="CL465" i="13"/>
  <c r="CK465" i="13"/>
  <c r="CJ465" i="13"/>
  <c r="CI465" i="13"/>
  <c r="CH465" i="13"/>
  <c r="CG465" i="13"/>
  <c r="CF465" i="13"/>
  <c r="CE465" i="13"/>
  <c r="CD465" i="13"/>
  <c r="CC465" i="13"/>
  <c r="CB465" i="13"/>
  <c r="CA465" i="13"/>
  <c r="BZ465" i="13"/>
  <c r="BY465" i="13"/>
  <c r="BX465" i="13"/>
  <c r="BW465" i="13"/>
  <c r="BV465" i="13"/>
  <c r="BU465" i="13"/>
  <c r="BT465" i="13"/>
  <c r="BS465" i="13"/>
  <c r="BR465" i="13"/>
  <c r="BQ465" i="13"/>
  <c r="BM465" i="13"/>
  <c r="S465" i="13"/>
  <c r="R465" i="13"/>
  <c r="Q465" i="13"/>
  <c r="P465" i="13"/>
  <c r="O465" i="13"/>
  <c r="N465" i="13"/>
  <c r="M465" i="13"/>
  <c r="L465" i="13"/>
  <c r="K465" i="13"/>
  <c r="J465" i="13"/>
  <c r="I465" i="13"/>
  <c r="H465" i="13"/>
  <c r="G465" i="13"/>
  <c r="F465" i="13"/>
  <c r="E465" i="13"/>
  <c r="D465" i="13"/>
  <c r="B465" i="13"/>
  <c r="DZ464" i="13"/>
  <c r="DY464" i="13"/>
  <c r="DX464" i="13"/>
  <c r="DW464" i="13"/>
  <c r="DV464" i="13"/>
  <c r="DU464" i="13"/>
  <c r="DT464" i="13"/>
  <c r="DS464" i="13"/>
  <c r="DR464" i="13"/>
  <c r="DQ464" i="13"/>
  <c r="DP464" i="13"/>
  <c r="DO464" i="13"/>
  <c r="DN464" i="13"/>
  <c r="DM464" i="13"/>
  <c r="DL464" i="13"/>
  <c r="DK464" i="13"/>
  <c r="DJ464" i="13"/>
  <c r="DI464" i="13"/>
  <c r="DH464" i="13"/>
  <c r="DG464" i="13"/>
  <c r="DF464" i="13"/>
  <c r="DE464" i="13"/>
  <c r="DD464" i="13"/>
  <c r="DC464" i="13"/>
  <c r="DB464" i="13"/>
  <c r="DA464" i="13"/>
  <c r="CZ464" i="13"/>
  <c r="CY464" i="13"/>
  <c r="CX464" i="13"/>
  <c r="CW464" i="13"/>
  <c r="CV464" i="13"/>
  <c r="CU464" i="13"/>
  <c r="CT464" i="13"/>
  <c r="CS464" i="13"/>
  <c r="CR464" i="13"/>
  <c r="CQ464" i="13"/>
  <c r="CP464" i="13"/>
  <c r="CO464" i="13"/>
  <c r="CN464" i="13"/>
  <c r="CM464" i="13"/>
  <c r="CL464" i="13"/>
  <c r="CK464" i="13"/>
  <c r="CJ464" i="13"/>
  <c r="CI464" i="13"/>
  <c r="CH464" i="13"/>
  <c r="CG464" i="13"/>
  <c r="CF464" i="13"/>
  <c r="CE464" i="13"/>
  <c r="CD464" i="13"/>
  <c r="CC464" i="13"/>
  <c r="CB464" i="13"/>
  <c r="CA464" i="13"/>
  <c r="BZ464" i="13"/>
  <c r="BY464" i="13"/>
  <c r="BX464" i="13"/>
  <c r="BW464" i="13"/>
  <c r="BV464" i="13"/>
  <c r="BU464" i="13"/>
  <c r="BT464" i="13"/>
  <c r="BS464" i="13"/>
  <c r="BR464" i="13"/>
  <c r="BQ464" i="13"/>
  <c r="BM464" i="13"/>
  <c r="R464" i="13"/>
  <c r="Q464" i="13"/>
  <c r="P464" i="13"/>
  <c r="O464" i="13"/>
  <c r="N464" i="13"/>
  <c r="M464" i="13"/>
  <c r="L464" i="13"/>
  <c r="K464" i="13"/>
  <c r="J464" i="13"/>
  <c r="I464" i="13"/>
  <c r="H464" i="13"/>
  <c r="G464" i="13"/>
  <c r="F464" i="13"/>
  <c r="E464" i="13"/>
  <c r="D464" i="13"/>
  <c r="B464" i="13"/>
  <c r="DZ463" i="13"/>
  <c r="DY463" i="13"/>
  <c r="DX463" i="13"/>
  <c r="DW463" i="13"/>
  <c r="DV463" i="13"/>
  <c r="DU463" i="13"/>
  <c r="DT463" i="13"/>
  <c r="DS463" i="13"/>
  <c r="DR463" i="13"/>
  <c r="DQ463" i="13"/>
  <c r="DP463" i="13"/>
  <c r="DO463" i="13"/>
  <c r="DN463" i="13"/>
  <c r="DM463" i="13"/>
  <c r="DL463" i="13"/>
  <c r="DK463" i="13"/>
  <c r="DJ463" i="13"/>
  <c r="DI463" i="13"/>
  <c r="DH463" i="13"/>
  <c r="DG463" i="13"/>
  <c r="DF463" i="13"/>
  <c r="DE463" i="13"/>
  <c r="DD463" i="13"/>
  <c r="DC463" i="13"/>
  <c r="DB463" i="13"/>
  <c r="DA463" i="13"/>
  <c r="CZ463" i="13"/>
  <c r="CY463" i="13"/>
  <c r="CX463" i="13"/>
  <c r="CW463" i="13"/>
  <c r="CV463" i="13"/>
  <c r="CU463" i="13"/>
  <c r="CT463" i="13"/>
  <c r="CS463" i="13"/>
  <c r="CR463" i="13"/>
  <c r="CQ463" i="13"/>
  <c r="CP463" i="13"/>
  <c r="CO463" i="13"/>
  <c r="CN463" i="13"/>
  <c r="CM463" i="13"/>
  <c r="CL463" i="13"/>
  <c r="CK463" i="13"/>
  <c r="CJ463" i="13"/>
  <c r="CI463" i="13"/>
  <c r="CH463" i="13"/>
  <c r="CG463" i="13"/>
  <c r="CF463" i="13"/>
  <c r="CE463" i="13"/>
  <c r="CD463" i="13"/>
  <c r="CC463" i="13"/>
  <c r="CB463" i="13"/>
  <c r="CA463" i="13"/>
  <c r="BZ463" i="13"/>
  <c r="BY463" i="13"/>
  <c r="BX463" i="13"/>
  <c r="BW463" i="13"/>
  <c r="BV463" i="13"/>
  <c r="BU463" i="13"/>
  <c r="BT463" i="13"/>
  <c r="BS463" i="13"/>
  <c r="BR463" i="13"/>
  <c r="BQ463" i="13"/>
  <c r="BM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D463" i="13"/>
  <c r="B463" i="13"/>
  <c r="DZ462" i="13"/>
  <c r="DY462" i="13"/>
  <c r="DX462" i="13"/>
  <c r="DW462" i="13"/>
  <c r="DV462" i="13"/>
  <c r="DU462" i="13"/>
  <c r="DT462" i="13"/>
  <c r="DS462" i="13"/>
  <c r="DR462" i="13"/>
  <c r="DQ462" i="13"/>
  <c r="DP462" i="13"/>
  <c r="DO462" i="13"/>
  <c r="DN462" i="13"/>
  <c r="DM462" i="13"/>
  <c r="DL462" i="13"/>
  <c r="DK462" i="13"/>
  <c r="DJ462" i="13"/>
  <c r="DI462" i="13"/>
  <c r="DH462" i="13"/>
  <c r="DG462" i="13"/>
  <c r="DF462" i="13"/>
  <c r="DE462" i="13"/>
  <c r="DD462" i="13"/>
  <c r="DC462" i="13"/>
  <c r="DB462" i="13"/>
  <c r="DA462" i="13"/>
  <c r="CZ462" i="13"/>
  <c r="CY462" i="13"/>
  <c r="CX462" i="13"/>
  <c r="CW462" i="13"/>
  <c r="CV462" i="13"/>
  <c r="CU462" i="13"/>
  <c r="CT462" i="13"/>
  <c r="CS462" i="13"/>
  <c r="CR462" i="13"/>
  <c r="CQ462" i="13"/>
  <c r="CP462" i="13"/>
  <c r="CO462" i="13"/>
  <c r="CN462" i="13"/>
  <c r="CM462" i="13"/>
  <c r="CL462" i="13"/>
  <c r="CK462" i="13"/>
  <c r="CJ462" i="13"/>
  <c r="CI462" i="13"/>
  <c r="CH462" i="13"/>
  <c r="CG462" i="13"/>
  <c r="CF462" i="13"/>
  <c r="CE462" i="13"/>
  <c r="CD462" i="13"/>
  <c r="CC462" i="13"/>
  <c r="CB462" i="13"/>
  <c r="CA462" i="13"/>
  <c r="BZ462" i="13"/>
  <c r="BY462" i="13"/>
  <c r="BX462" i="13"/>
  <c r="BW462" i="13"/>
  <c r="BV462" i="13"/>
  <c r="BU462" i="13"/>
  <c r="BT462" i="13"/>
  <c r="BS462" i="13"/>
  <c r="BR462" i="13"/>
  <c r="BQ462" i="13"/>
  <c r="BM462" i="13"/>
  <c r="P462" i="13"/>
  <c r="O462" i="13"/>
  <c r="N462" i="13"/>
  <c r="M462" i="13"/>
  <c r="L462" i="13"/>
  <c r="K462" i="13"/>
  <c r="J462" i="13"/>
  <c r="I462" i="13"/>
  <c r="H462" i="13"/>
  <c r="G462" i="13"/>
  <c r="F462" i="13"/>
  <c r="E462" i="13"/>
  <c r="D462" i="13"/>
  <c r="B462" i="13"/>
  <c r="DZ461" i="13"/>
  <c r="DY461" i="13"/>
  <c r="DX461" i="13"/>
  <c r="DW461" i="13"/>
  <c r="DV461" i="13"/>
  <c r="DU461" i="13"/>
  <c r="DT461" i="13"/>
  <c r="DS461" i="13"/>
  <c r="DR461" i="13"/>
  <c r="DQ461" i="13"/>
  <c r="DP461" i="13"/>
  <c r="DO461" i="13"/>
  <c r="DN461" i="13"/>
  <c r="DM461" i="13"/>
  <c r="DL461" i="13"/>
  <c r="DK461" i="13"/>
  <c r="DJ461" i="13"/>
  <c r="DI461" i="13"/>
  <c r="DH461" i="13"/>
  <c r="DG461" i="13"/>
  <c r="DF461" i="13"/>
  <c r="DE461" i="13"/>
  <c r="DD461" i="13"/>
  <c r="DC461" i="13"/>
  <c r="DB461" i="13"/>
  <c r="DA461" i="13"/>
  <c r="CZ461" i="13"/>
  <c r="CY461" i="13"/>
  <c r="CX461" i="13"/>
  <c r="CW461" i="13"/>
  <c r="CV461" i="13"/>
  <c r="CU461" i="13"/>
  <c r="CT461" i="13"/>
  <c r="CS461" i="13"/>
  <c r="CR461" i="13"/>
  <c r="CQ461" i="13"/>
  <c r="CP461" i="13"/>
  <c r="CO461" i="13"/>
  <c r="CN461" i="13"/>
  <c r="CM461" i="13"/>
  <c r="CL461" i="13"/>
  <c r="CK461" i="13"/>
  <c r="CJ461" i="13"/>
  <c r="CI461" i="13"/>
  <c r="CH461" i="13"/>
  <c r="CG461" i="13"/>
  <c r="CF461" i="13"/>
  <c r="CE461" i="13"/>
  <c r="CD461" i="13"/>
  <c r="CC461" i="13"/>
  <c r="CB461" i="13"/>
  <c r="CA461" i="13"/>
  <c r="BZ461" i="13"/>
  <c r="BY461" i="13"/>
  <c r="BX461" i="13"/>
  <c r="BW461" i="13"/>
  <c r="BV461" i="13"/>
  <c r="BU461" i="13"/>
  <c r="BT461" i="13"/>
  <c r="BS461" i="13"/>
  <c r="BR461" i="13"/>
  <c r="BQ461" i="13"/>
  <c r="BM461" i="13"/>
  <c r="O461" i="13"/>
  <c r="N461" i="13"/>
  <c r="M461" i="13"/>
  <c r="L461" i="13"/>
  <c r="K461" i="13"/>
  <c r="J461" i="13"/>
  <c r="I461" i="13"/>
  <c r="H461" i="13"/>
  <c r="G461" i="13"/>
  <c r="F461" i="13"/>
  <c r="E461" i="13"/>
  <c r="D461" i="13"/>
  <c r="B461" i="13"/>
  <c r="DZ460" i="13"/>
  <c r="DY460" i="13"/>
  <c r="DX460" i="13"/>
  <c r="DW460" i="13"/>
  <c r="DV460" i="13"/>
  <c r="DU460" i="13"/>
  <c r="DT460" i="13"/>
  <c r="DS460" i="13"/>
  <c r="DR460" i="13"/>
  <c r="DQ460" i="13"/>
  <c r="DP460" i="13"/>
  <c r="DO460" i="13"/>
  <c r="DN460" i="13"/>
  <c r="DM460" i="13"/>
  <c r="DL460" i="13"/>
  <c r="DK460" i="13"/>
  <c r="DJ460" i="13"/>
  <c r="DI460" i="13"/>
  <c r="DH460" i="13"/>
  <c r="DG460" i="13"/>
  <c r="DF460" i="13"/>
  <c r="DE460" i="13"/>
  <c r="DD460" i="13"/>
  <c r="DC460" i="13"/>
  <c r="DB460" i="13"/>
  <c r="DA460" i="13"/>
  <c r="CZ460" i="13"/>
  <c r="CY460" i="13"/>
  <c r="CX460" i="13"/>
  <c r="CW460" i="13"/>
  <c r="CV460" i="13"/>
  <c r="CU460" i="13"/>
  <c r="CT460" i="13"/>
  <c r="CS460" i="13"/>
  <c r="CR460" i="13"/>
  <c r="CQ460" i="13"/>
  <c r="CP460" i="13"/>
  <c r="CO460" i="13"/>
  <c r="CN460" i="13"/>
  <c r="CM460" i="13"/>
  <c r="CL460" i="13"/>
  <c r="CK460" i="13"/>
  <c r="CJ460" i="13"/>
  <c r="CI460" i="13"/>
  <c r="CH460" i="13"/>
  <c r="CG460" i="13"/>
  <c r="CF460" i="13"/>
  <c r="CE460" i="13"/>
  <c r="CD460" i="13"/>
  <c r="CC460" i="13"/>
  <c r="CB460" i="13"/>
  <c r="CA460" i="13"/>
  <c r="BZ460" i="13"/>
  <c r="BY460" i="13"/>
  <c r="BX460" i="13"/>
  <c r="BW460" i="13"/>
  <c r="BV460" i="13"/>
  <c r="BU460" i="13"/>
  <c r="BT460" i="13"/>
  <c r="BS460" i="13"/>
  <c r="BR460" i="13"/>
  <c r="BQ460" i="13"/>
  <c r="BM460" i="13"/>
  <c r="N460" i="13"/>
  <c r="M460" i="13"/>
  <c r="L460" i="13"/>
  <c r="K460" i="13"/>
  <c r="J460" i="13"/>
  <c r="I460" i="13"/>
  <c r="H460" i="13"/>
  <c r="G460" i="13"/>
  <c r="F460" i="13"/>
  <c r="E460" i="13"/>
  <c r="D460" i="13"/>
  <c r="B460" i="13"/>
  <c r="DZ459" i="13"/>
  <c r="DY459" i="13"/>
  <c r="DX459" i="13"/>
  <c r="DW459" i="13"/>
  <c r="DV459" i="13"/>
  <c r="DU459" i="13"/>
  <c r="DT459" i="13"/>
  <c r="DS459" i="13"/>
  <c r="DR459" i="13"/>
  <c r="DQ459" i="13"/>
  <c r="DP459" i="13"/>
  <c r="DO459" i="13"/>
  <c r="DN459" i="13"/>
  <c r="DM459" i="13"/>
  <c r="DL459" i="13"/>
  <c r="DK459" i="13"/>
  <c r="DJ459" i="13"/>
  <c r="DI459" i="13"/>
  <c r="DH459" i="13"/>
  <c r="DG459" i="13"/>
  <c r="DF459" i="13"/>
  <c r="DE459" i="13"/>
  <c r="DD459" i="13"/>
  <c r="DC459" i="13"/>
  <c r="DB459" i="13"/>
  <c r="DA459" i="13"/>
  <c r="CZ459" i="13"/>
  <c r="CY459" i="13"/>
  <c r="CX459" i="13"/>
  <c r="CW459" i="13"/>
  <c r="CV459" i="13"/>
  <c r="CU459" i="13"/>
  <c r="CT459" i="13"/>
  <c r="CS459" i="13"/>
  <c r="CR459" i="13"/>
  <c r="CQ459" i="13"/>
  <c r="CP459" i="13"/>
  <c r="CO459" i="13"/>
  <c r="CN459" i="13"/>
  <c r="CM459" i="13"/>
  <c r="CL459" i="13"/>
  <c r="CK459" i="13"/>
  <c r="CJ459" i="13"/>
  <c r="CI459" i="13"/>
  <c r="CH459" i="13"/>
  <c r="CG459" i="13"/>
  <c r="CF459" i="13"/>
  <c r="CE459" i="13"/>
  <c r="CD459" i="13"/>
  <c r="CC459" i="13"/>
  <c r="CB459" i="13"/>
  <c r="CA459" i="13"/>
  <c r="BZ459" i="13"/>
  <c r="BY459" i="13"/>
  <c r="BX459" i="13"/>
  <c r="BW459" i="13"/>
  <c r="BV459" i="13"/>
  <c r="BU459" i="13"/>
  <c r="BT459" i="13"/>
  <c r="BS459" i="13"/>
  <c r="BR459" i="13"/>
  <c r="BQ459" i="13"/>
  <c r="BM459" i="13"/>
  <c r="M459" i="13"/>
  <c r="L459" i="13"/>
  <c r="K459" i="13"/>
  <c r="J459" i="13"/>
  <c r="I459" i="13"/>
  <c r="H459" i="13"/>
  <c r="G459" i="13"/>
  <c r="F459" i="13"/>
  <c r="E459" i="13"/>
  <c r="D459" i="13"/>
  <c r="B459" i="13"/>
  <c r="DZ458" i="13"/>
  <c r="DY458" i="13"/>
  <c r="DX458" i="13"/>
  <c r="DW458" i="13"/>
  <c r="DV458" i="13"/>
  <c r="DU458" i="13"/>
  <c r="DT458" i="13"/>
  <c r="DS458" i="13"/>
  <c r="DR458" i="13"/>
  <c r="DQ458" i="13"/>
  <c r="DP458" i="13"/>
  <c r="DO458" i="13"/>
  <c r="DN458" i="13"/>
  <c r="DM458" i="13"/>
  <c r="DL458" i="13"/>
  <c r="DK458" i="13"/>
  <c r="DJ458" i="13"/>
  <c r="DI458" i="13"/>
  <c r="DH458" i="13"/>
  <c r="DG458" i="13"/>
  <c r="DF458" i="13"/>
  <c r="DE458" i="13"/>
  <c r="DD458" i="13"/>
  <c r="DC458" i="13"/>
  <c r="DB458" i="13"/>
  <c r="DA458" i="13"/>
  <c r="CZ458" i="13"/>
  <c r="CY458" i="13"/>
  <c r="CX458" i="13"/>
  <c r="CW458" i="13"/>
  <c r="CV458" i="13"/>
  <c r="CU458" i="13"/>
  <c r="CT458" i="13"/>
  <c r="CS458" i="13"/>
  <c r="CR458" i="13"/>
  <c r="CQ458" i="13"/>
  <c r="CP458" i="13"/>
  <c r="CO458" i="13"/>
  <c r="CN458" i="13"/>
  <c r="CM458" i="13"/>
  <c r="CL458" i="13"/>
  <c r="CK458" i="13"/>
  <c r="CJ458" i="13"/>
  <c r="CI458" i="13"/>
  <c r="CH458" i="13"/>
  <c r="CG458" i="13"/>
  <c r="CF458" i="13"/>
  <c r="CE458" i="13"/>
  <c r="CD458" i="13"/>
  <c r="CC458" i="13"/>
  <c r="CB458" i="13"/>
  <c r="CA458" i="13"/>
  <c r="BZ458" i="13"/>
  <c r="BY458" i="13"/>
  <c r="BX458" i="13"/>
  <c r="BW458" i="13"/>
  <c r="BV458" i="13"/>
  <c r="BU458" i="13"/>
  <c r="BT458" i="13"/>
  <c r="BS458" i="13"/>
  <c r="BR458" i="13"/>
  <c r="BQ458" i="13"/>
  <c r="BM458" i="13"/>
  <c r="L458" i="13"/>
  <c r="K458" i="13"/>
  <c r="J458" i="13"/>
  <c r="I458" i="13"/>
  <c r="H458" i="13"/>
  <c r="G458" i="13"/>
  <c r="F458" i="13"/>
  <c r="E458" i="13"/>
  <c r="D458" i="13"/>
  <c r="B458" i="13"/>
  <c r="DZ457" i="13"/>
  <c r="DY457" i="13"/>
  <c r="DX457" i="13"/>
  <c r="DW457" i="13"/>
  <c r="DV457" i="13"/>
  <c r="DU457" i="13"/>
  <c r="DT457" i="13"/>
  <c r="DS457" i="13"/>
  <c r="DR457" i="13"/>
  <c r="DQ457" i="13"/>
  <c r="DP457" i="13"/>
  <c r="DO457" i="13"/>
  <c r="DN457" i="13"/>
  <c r="DM457" i="13"/>
  <c r="DL457" i="13"/>
  <c r="DK457" i="13"/>
  <c r="DJ457" i="13"/>
  <c r="DI457" i="13"/>
  <c r="DH457" i="13"/>
  <c r="DG457" i="13"/>
  <c r="DF457" i="13"/>
  <c r="DE457" i="13"/>
  <c r="DD457" i="13"/>
  <c r="DC457" i="13"/>
  <c r="DB457" i="13"/>
  <c r="DA457" i="13"/>
  <c r="CZ457" i="13"/>
  <c r="CY457" i="13"/>
  <c r="CX457" i="13"/>
  <c r="CW457" i="13"/>
  <c r="CV457" i="13"/>
  <c r="CU457" i="13"/>
  <c r="CT457" i="13"/>
  <c r="CS457" i="13"/>
  <c r="CR457" i="13"/>
  <c r="CQ457" i="13"/>
  <c r="CP457" i="13"/>
  <c r="CO457" i="13"/>
  <c r="CN457" i="13"/>
  <c r="CM457" i="13"/>
  <c r="CL457" i="13"/>
  <c r="CK457" i="13"/>
  <c r="CJ457" i="13"/>
  <c r="CI457" i="13"/>
  <c r="CH457" i="13"/>
  <c r="CG457" i="13"/>
  <c r="CF457" i="13"/>
  <c r="CE457" i="13"/>
  <c r="CD457" i="13"/>
  <c r="CC457" i="13"/>
  <c r="CB457" i="13"/>
  <c r="CA457" i="13"/>
  <c r="BZ457" i="13"/>
  <c r="BY457" i="13"/>
  <c r="BX457" i="13"/>
  <c r="BW457" i="13"/>
  <c r="BV457" i="13"/>
  <c r="BU457" i="13"/>
  <c r="BT457" i="13"/>
  <c r="BS457" i="13"/>
  <c r="BR457" i="13"/>
  <c r="BQ457" i="13"/>
  <c r="BM457" i="13"/>
  <c r="K457" i="13"/>
  <c r="J457" i="13"/>
  <c r="I457" i="13"/>
  <c r="H457" i="13"/>
  <c r="G457" i="13"/>
  <c r="F457" i="13"/>
  <c r="E457" i="13"/>
  <c r="D457" i="13"/>
  <c r="B457" i="13"/>
  <c r="DZ456" i="13"/>
  <c r="DY456" i="13"/>
  <c r="DX456" i="13"/>
  <c r="DW456" i="13"/>
  <c r="DV456" i="13"/>
  <c r="DU456" i="13"/>
  <c r="DT456" i="13"/>
  <c r="DS456" i="13"/>
  <c r="DR456" i="13"/>
  <c r="DQ456" i="13"/>
  <c r="DP456" i="13"/>
  <c r="DO456" i="13"/>
  <c r="DN456" i="13"/>
  <c r="DM456" i="13"/>
  <c r="DL456" i="13"/>
  <c r="DK456" i="13"/>
  <c r="DJ456" i="13"/>
  <c r="DI456" i="13"/>
  <c r="DH456" i="13"/>
  <c r="DG456" i="13"/>
  <c r="DF456" i="13"/>
  <c r="DE456" i="13"/>
  <c r="DD456" i="13"/>
  <c r="DC456" i="13"/>
  <c r="DB456" i="13"/>
  <c r="DA456" i="13"/>
  <c r="CZ456" i="13"/>
  <c r="CY456" i="13"/>
  <c r="CX456" i="13"/>
  <c r="CW456" i="13"/>
  <c r="CV456" i="13"/>
  <c r="CU456" i="13"/>
  <c r="CT456" i="13"/>
  <c r="CS456" i="13"/>
  <c r="CR456" i="13"/>
  <c r="CQ456" i="13"/>
  <c r="CP456" i="13"/>
  <c r="CO456" i="13"/>
  <c r="CN456" i="13"/>
  <c r="CM456" i="13"/>
  <c r="CL456" i="13"/>
  <c r="CK456" i="13"/>
  <c r="CJ456" i="13"/>
  <c r="CI456" i="13"/>
  <c r="CH456" i="13"/>
  <c r="CG456" i="13"/>
  <c r="CF456" i="13"/>
  <c r="CE456" i="13"/>
  <c r="CD456" i="13"/>
  <c r="CC456" i="13"/>
  <c r="CB456" i="13"/>
  <c r="CA456" i="13"/>
  <c r="BZ456" i="13"/>
  <c r="BY456" i="13"/>
  <c r="BX456" i="13"/>
  <c r="BW456" i="13"/>
  <c r="BV456" i="13"/>
  <c r="BU456" i="13"/>
  <c r="BT456" i="13"/>
  <c r="BS456" i="13"/>
  <c r="BR456" i="13"/>
  <c r="BQ456" i="13"/>
  <c r="BM456" i="13"/>
  <c r="J456" i="13"/>
  <c r="I456" i="13"/>
  <c r="H456" i="13"/>
  <c r="G456" i="13"/>
  <c r="F456" i="13"/>
  <c r="E456" i="13"/>
  <c r="D456" i="13"/>
  <c r="B456" i="13"/>
  <c r="DZ455" i="13"/>
  <c r="DY455" i="13"/>
  <c r="DX455" i="13"/>
  <c r="DW455" i="13"/>
  <c r="DV455" i="13"/>
  <c r="DU455" i="13"/>
  <c r="DT455" i="13"/>
  <c r="DS455" i="13"/>
  <c r="DR455" i="13"/>
  <c r="DQ455" i="13"/>
  <c r="DP455" i="13"/>
  <c r="DO455" i="13"/>
  <c r="DN455" i="13"/>
  <c r="DM455" i="13"/>
  <c r="DL455" i="13"/>
  <c r="DK455" i="13"/>
  <c r="DJ455" i="13"/>
  <c r="DI455" i="13"/>
  <c r="DH455" i="13"/>
  <c r="DG455" i="13"/>
  <c r="DF455" i="13"/>
  <c r="DE455" i="13"/>
  <c r="DD455" i="13"/>
  <c r="DC455" i="13"/>
  <c r="DB455" i="13"/>
  <c r="DA455" i="13"/>
  <c r="CZ455" i="13"/>
  <c r="CY455" i="13"/>
  <c r="CX455" i="13"/>
  <c r="CW455" i="13"/>
  <c r="CV455" i="13"/>
  <c r="CU455" i="13"/>
  <c r="CT455" i="13"/>
  <c r="CS455" i="13"/>
  <c r="CR455" i="13"/>
  <c r="CQ455" i="13"/>
  <c r="CP455" i="13"/>
  <c r="CO455" i="13"/>
  <c r="CN455" i="13"/>
  <c r="CM455" i="13"/>
  <c r="CL455" i="13"/>
  <c r="CK455" i="13"/>
  <c r="CJ455" i="13"/>
  <c r="CI455" i="13"/>
  <c r="CH455" i="13"/>
  <c r="CG455" i="13"/>
  <c r="CF455" i="13"/>
  <c r="CE455" i="13"/>
  <c r="CD455" i="13"/>
  <c r="CC455" i="13"/>
  <c r="CB455" i="13"/>
  <c r="CA455" i="13"/>
  <c r="BZ455" i="13"/>
  <c r="BY455" i="13"/>
  <c r="BX455" i="13"/>
  <c r="BW455" i="13"/>
  <c r="BV455" i="13"/>
  <c r="BU455" i="13"/>
  <c r="BT455" i="13"/>
  <c r="BS455" i="13"/>
  <c r="BR455" i="13"/>
  <c r="BQ455" i="13"/>
  <c r="BM455" i="13"/>
  <c r="I455" i="13"/>
  <c r="H455" i="13"/>
  <c r="G455" i="13"/>
  <c r="F455" i="13"/>
  <c r="E455" i="13"/>
  <c r="D455" i="13"/>
  <c r="B455" i="13"/>
  <c r="DZ454" i="13"/>
  <c r="DY454" i="13"/>
  <c r="DX454" i="13"/>
  <c r="DW454" i="13"/>
  <c r="DV454" i="13"/>
  <c r="DU454" i="13"/>
  <c r="DT454" i="13"/>
  <c r="DS454" i="13"/>
  <c r="DR454" i="13"/>
  <c r="DQ454" i="13"/>
  <c r="DP454" i="13"/>
  <c r="DO454" i="13"/>
  <c r="DN454" i="13"/>
  <c r="DM454" i="13"/>
  <c r="DL454" i="13"/>
  <c r="DK454" i="13"/>
  <c r="DJ454" i="13"/>
  <c r="DI454" i="13"/>
  <c r="DH454" i="13"/>
  <c r="DG454" i="13"/>
  <c r="DF454" i="13"/>
  <c r="DE454" i="13"/>
  <c r="DD454" i="13"/>
  <c r="DC454" i="13"/>
  <c r="DB454" i="13"/>
  <c r="DA454" i="13"/>
  <c r="CZ454" i="13"/>
  <c r="CY454" i="13"/>
  <c r="CX454" i="13"/>
  <c r="CW454" i="13"/>
  <c r="CV454" i="13"/>
  <c r="CU454" i="13"/>
  <c r="CT454" i="13"/>
  <c r="CS454" i="13"/>
  <c r="CR454" i="13"/>
  <c r="CQ454" i="13"/>
  <c r="CP454" i="13"/>
  <c r="CO454" i="13"/>
  <c r="CN454" i="13"/>
  <c r="CM454" i="13"/>
  <c r="CL454" i="13"/>
  <c r="CK454" i="13"/>
  <c r="CJ454" i="13"/>
  <c r="CI454" i="13"/>
  <c r="CH454" i="13"/>
  <c r="CG454" i="13"/>
  <c r="CF454" i="13"/>
  <c r="CE454" i="13"/>
  <c r="CD454" i="13"/>
  <c r="CC454" i="13"/>
  <c r="CB454" i="13"/>
  <c r="CA454" i="13"/>
  <c r="BZ454" i="13"/>
  <c r="BY454" i="13"/>
  <c r="BX454" i="13"/>
  <c r="BW454" i="13"/>
  <c r="BV454" i="13"/>
  <c r="BU454" i="13"/>
  <c r="BT454" i="13"/>
  <c r="BS454" i="13"/>
  <c r="BR454" i="13"/>
  <c r="BQ454" i="13"/>
  <c r="BM454" i="13"/>
  <c r="H454" i="13"/>
  <c r="G454" i="13"/>
  <c r="F454" i="13"/>
  <c r="E454" i="13"/>
  <c r="D454" i="13"/>
  <c r="B454" i="13"/>
  <c r="DZ453" i="13"/>
  <c r="DY453" i="13"/>
  <c r="DX453" i="13"/>
  <c r="DW453" i="13"/>
  <c r="DV453" i="13"/>
  <c r="DU453" i="13"/>
  <c r="DT453" i="13"/>
  <c r="DS453" i="13"/>
  <c r="DR453" i="13"/>
  <c r="DQ453" i="13"/>
  <c r="DP453" i="13"/>
  <c r="DO453" i="13"/>
  <c r="DN453" i="13"/>
  <c r="DM453" i="13"/>
  <c r="DL453" i="13"/>
  <c r="DK453" i="13"/>
  <c r="DJ453" i="13"/>
  <c r="DI453" i="13"/>
  <c r="DH453" i="13"/>
  <c r="DG453" i="13"/>
  <c r="DF453" i="13"/>
  <c r="DE453" i="13"/>
  <c r="DD453" i="13"/>
  <c r="DC453" i="13"/>
  <c r="DB453" i="13"/>
  <c r="DA453" i="13"/>
  <c r="CZ453" i="13"/>
  <c r="CY453" i="13"/>
  <c r="CX453" i="13"/>
  <c r="CW453" i="13"/>
  <c r="CV453" i="13"/>
  <c r="CU453" i="13"/>
  <c r="CT453" i="13"/>
  <c r="CS453" i="13"/>
  <c r="CR453" i="13"/>
  <c r="CQ453" i="13"/>
  <c r="CP453" i="13"/>
  <c r="CO453" i="13"/>
  <c r="CN453" i="13"/>
  <c r="CM453" i="13"/>
  <c r="CL453" i="13"/>
  <c r="CK453" i="13"/>
  <c r="CJ453" i="13"/>
  <c r="CI453" i="13"/>
  <c r="CH453" i="13"/>
  <c r="CG453" i="13"/>
  <c r="CF453" i="13"/>
  <c r="CE453" i="13"/>
  <c r="CD453" i="13"/>
  <c r="CC453" i="13"/>
  <c r="CB453" i="13"/>
  <c r="CA453" i="13"/>
  <c r="BZ453" i="13"/>
  <c r="BY453" i="13"/>
  <c r="BX453" i="13"/>
  <c r="BW453" i="13"/>
  <c r="BV453" i="13"/>
  <c r="BU453" i="13"/>
  <c r="BT453" i="13"/>
  <c r="BS453" i="13"/>
  <c r="BR453" i="13"/>
  <c r="BQ453" i="13"/>
  <c r="BM453" i="13"/>
  <c r="G453" i="13"/>
  <c r="F453" i="13"/>
  <c r="E453" i="13"/>
  <c r="D453" i="13"/>
  <c r="B453" i="13"/>
  <c r="DZ452" i="13"/>
  <c r="DY452" i="13"/>
  <c r="DX452" i="13"/>
  <c r="DW452" i="13"/>
  <c r="DV452" i="13"/>
  <c r="DU452" i="13"/>
  <c r="DT452" i="13"/>
  <c r="DS452" i="13"/>
  <c r="DR452" i="13"/>
  <c r="DQ452" i="13"/>
  <c r="DP452" i="13"/>
  <c r="DO452" i="13"/>
  <c r="DN452" i="13"/>
  <c r="DM452" i="13"/>
  <c r="DL452" i="13"/>
  <c r="DK452" i="13"/>
  <c r="DJ452" i="13"/>
  <c r="DI452" i="13"/>
  <c r="DH452" i="13"/>
  <c r="DG452" i="13"/>
  <c r="DF452" i="13"/>
  <c r="DE452" i="13"/>
  <c r="DD452" i="13"/>
  <c r="DC452" i="13"/>
  <c r="DB452" i="13"/>
  <c r="DA452" i="13"/>
  <c r="CZ452" i="13"/>
  <c r="CY452" i="13"/>
  <c r="CX452" i="13"/>
  <c r="CW452" i="13"/>
  <c r="CV452" i="13"/>
  <c r="CU452" i="13"/>
  <c r="CT452" i="13"/>
  <c r="CS452" i="13"/>
  <c r="CR452" i="13"/>
  <c r="CQ452" i="13"/>
  <c r="CP452" i="13"/>
  <c r="CO452" i="13"/>
  <c r="CN452" i="13"/>
  <c r="CM452" i="13"/>
  <c r="CL452" i="13"/>
  <c r="CK452" i="13"/>
  <c r="CJ452" i="13"/>
  <c r="CI452" i="13"/>
  <c r="CH452" i="13"/>
  <c r="CG452" i="13"/>
  <c r="CF452" i="13"/>
  <c r="CE452" i="13"/>
  <c r="CD452" i="13"/>
  <c r="CC452" i="13"/>
  <c r="CB452" i="13"/>
  <c r="CA452" i="13"/>
  <c r="BZ452" i="13"/>
  <c r="BY452" i="13"/>
  <c r="BX452" i="13"/>
  <c r="BW452" i="13"/>
  <c r="BV452" i="13"/>
  <c r="BU452" i="13"/>
  <c r="BT452" i="13"/>
  <c r="BS452" i="13"/>
  <c r="BR452" i="13"/>
  <c r="BQ452" i="13"/>
  <c r="BM452" i="13"/>
  <c r="F452" i="13"/>
  <c r="E452" i="13"/>
  <c r="D452" i="13"/>
  <c r="B452" i="13"/>
  <c r="DZ451" i="13"/>
  <c r="DY451" i="13"/>
  <c r="DX451" i="13"/>
  <c r="DW451" i="13"/>
  <c r="DV451" i="13"/>
  <c r="DU451" i="13"/>
  <c r="DT451" i="13"/>
  <c r="DS451" i="13"/>
  <c r="DR451" i="13"/>
  <c r="DQ451" i="13"/>
  <c r="DP451" i="13"/>
  <c r="DO451" i="13"/>
  <c r="DN451" i="13"/>
  <c r="DM451" i="13"/>
  <c r="DL451" i="13"/>
  <c r="DK451" i="13"/>
  <c r="DJ451" i="13"/>
  <c r="DI451" i="13"/>
  <c r="DH451" i="13"/>
  <c r="DG451" i="13"/>
  <c r="DF451" i="13"/>
  <c r="DE451" i="13"/>
  <c r="DD451" i="13"/>
  <c r="DC451" i="13"/>
  <c r="DB451" i="13"/>
  <c r="DA451" i="13"/>
  <c r="CZ451" i="13"/>
  <c r="CY451" i="13"/>
  <c r="CX451" i="13"/>
  <c r="CW451" i="13"/>
  <c r="CV451" i="13"/>
  <c r="CU451" i="13"/>
  <c r="CT451" i="13"/>
  <c r="CS451" i="13"/>
  <c r="CR451" i="13"/>
  <c r="CQ451" i="13"/>
  <c r="CP451" i="13"/>
  <c r="CO451" i="13"/>
  <c r="CN451" i="13"/>
  <c r="CM451" i="13"/>
  <c r="CL451" i="13"/>
  <c r="CK451" i="13"/>
  <c r="CJ451" i="13"/>
  <c r="CI451" i="13"/>
  <c r="CH451" i="13"/>
  <c r="CG451" i="13"/>
  <c r="CF451" i="13"/>
  <c r="CE451" i="13"/>
  <c r="CD451" i="13"/>
  <c r="CC451" i="13"/>
  <c r="CB451" i="13"/>
  <c r="CA451" i="13"/>
  <c r="BZ451" i="13"/>
  <c r="BY451" i="13"/>
  <c r="BX451" i="13"/>
  <c r="BW451" i="13"/>
  <c r="BV451" i="13"/>
  <c r="BU451" i="13"/>
  <c r="BT451" i="13"/>
  <c r="BS451" i="13"/>
  <c r="BR451" i="13"/>
  <c r="BQ451" i="13"/>
  <c r="BM451" i="13"/>
  <c r="E451" i="13"/>
  <c r="D451" i="13"/>
  <c r="B451" i="13"/>
  <c r="DZ450" i="13"/>
  <c r="DY450" i="13"/>
  <c r="DX450" i="13"/>
  <c r="DW450" i="13"/>
  <c r="DV450" i="13"/>
  <c r="DU450" i="13"/>
  <c r="DT450" i="13"/>
  <c r="DS450" i="13"/>
  <c r="DR450" i="13"/>
  <c r="DQ450" i="13"/>
  <c r="DP450" i="13"/>
  <c r="DO450" i="13"/>
  <c r="DN450" i="13"/>
  <c r="DM450" i="13"/>
  <c r="DL450" i="13"/>
  <c r="DK450" i="13"/>
  <c r="DJ450" i="13"/>
  <c r="DI450" i="13"/>
  <c r="DH450" i="13"/>
  <c r="DG450" i="13"/>
  <c r="DF450" i="13"/>
  <c r="DE450" i="13"/>
  <c r="DD450" i="13"/>
  <c r="DC450" i="13"/>
  <c r="DB450" i="13"/>
  <c r="DA450" i="13"/>
  <c r="CZ450" i="13"/>
  <c r="CY450" i="13"/>
  <c r="CX450" i="13"/>
  <c r="CW450" i="13"/>
  <c r="CV450" i="13"/>
  <c r="CU450" i="13"/>
  <c r="CT450" i="13"/>
  <c r="CS450" i="13"/>
  <c r="CR450" i="13"/>
  <c r="CQ450" i="13"/>
  <c r="CP450" i="13"/>
  <c r="CO450" i="13"/>
  <c r="CN450" i="13"/>
  <c r="CM450" i="13"/>
  <c r="CL450" i="13"/>
  <c r="CK450" i="13"/>
  <c r="CJ450" i="13"/>
  <c r="CI450" i="13"/>
  <c r="CH450" i="13"/>
  <c r="CG450" i="13"/>
  <c r="CF450" i="13"/>
  <c r="CE450" i="13"/>
  <c r="CD450" i="13"/>
  <c r="CC450" i="13"/>
  <c r="CB450" i="13"/>
  <c r="CA450" i="13"/>
  <c r="BZ450" i="13"/>
  <c r="BY450" i="13"/>
  <c r="BX450" i="13"/>
  <c r="BW450" i="13"/>
  <c r="BV450" i="13"/>
  <c r="BU450" i="13"/>
  <c r="BT450" i="13"/>
  <c r="BS450" i="13"/>
  <c r="BR450" i="13"/>
  <c r="BQ450" i="13"/>
  <c r="BM450" i="13"/>
  <c r="D450" i="13"/>
  <c r="B450" i="13"/>
  <c r="DZ446" i="13"/>
  <c r="DY446" i="13"/>
  <c r="DX446" i="13"/>
  <c r="DW446" i="13"/>
  <c r="DV446" i="13"/>
  <c r="DU446" i="13"/>
  <c r="DT446" i="13"/>
  <c r="DS446" i="13"/>
  <c r="DR446" i="13"/>
  <c r="DQ446" i="13"/>
  <c r="DP446" i="13"/>
  <c r="DO446" i="13"/>
  <c r="DN446" i="13"/>
  <c r="DM446" i="13"/>
  <c r="DL446" i="13"/>
  <c r="DK446" i="13"/>
  <c r="DJ446" i="13"/>
  <c r="DI446" i="13"/>
  <c r="DH446" i="13"/>
  <c r="DG446" i="13"/>
  <c r="DF446" i="13"/>
  <c r="DE446" i="13"/>
  <c r="DD446" i="13"/>
  <c r="DC446" i="13"/>
  <c r="DB446" i="13"/>
  <c r="DA446" i="13"/>
  <c r="CZ446" i="13"/>
  <c r="CY446" i="13"/>
  <c r="CX446" i="13"/>
  <c r="CW446" i="13"/>
  <c r="CV446" i="13"/>
  <c r="CU446" i="13"/>
  <c r="CT446" i="13"/>
  <c r="CS446" i="13"/>
  <c r="CR446" i="13"/>
  <c r="CQ446" i="13"/>
  <c r="CP446" i="13"/>
  <c r="CO446" i="13"/>
  <c r="CN446" i="13"/>
  <c r="CM446" i="13"/>
  <c r="CL446" i="13"/>
  <c r="CK446" i="13"/>
  <c r="CJ446" i="13"/>
  <c r="CI446" i="13"/>
  <c r="CH446" i="13"/>
  <c r="CG446" i="13"/>
  <c r="CF446" i="13"/>
  <c r="CE446" i="13"/>
  <c r="CD446" i="13"/>
  <c r="CC446" i="13"/>
  <c r="CB446" i="13"/>
  <c r="CA446" i="13"/>
  <c r="BZ446" i="13"/>
  <c r="BY446" i="13"/>
  <c r="BX446" i="13"/>
  <c r="BW446" i="13"/>
  <c r="BV446" i="13"/>
  <c r="BU446" i="13"/>
  <c r="BT446" i="13"/>
  <c r="BS446" i="13"/>
  <c r="BR446" i="13"/>
  <c r="BQ446" i="13"/>
  <c r="BM446" i="13"/>
  <c r="BL446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DZ445" i="13"/>
  <c r="DY445" i="13"/>
  <c r="DX445" i="13"/>
  <c r="DW445" i="13"/>
  <c r="DV445" i="13"/>
  <c r="DU445" i="13"/>
  <c r="DT445" i="13"/>
  <c r="DS445" i="13"/>
  <c r="DR445" i="13"/>
  <c r="DQ445" i="13"/>
  <c r="DP445" i="13"/>
  <c r="DO445" i="13"/>
  <c r="DN445" i="13"/>
  <c r="DM445" i="13"/>
  <c r="DL445" i="13"/>
  <c r="DK445" i="13"/>
  <c r="DJ445" i="13"/>
  <c r="DI445" i="13"/>
  <c r="DH445" i="13"/>
  <c r="DG445" i="13"/>
  <c r="DF445" i="13"/>
  <c r="DE445" i="13"/>
  <c r="DD445" i="13"/>
  <c r="DC445" i="13"/>
  <c r="DB445" i="13"/>
  <c r="DA445" i="13"/>
  <c r="CZ445" i="13"/>
  <c r="CY445" i="13"/>
  <c r="CX445" i="13"/>
  <c r="CW445" i="13"/>
  <c r="CV445" i="13"/>
  <c r="CU445" i="13"/>
  <c r="CT445" i="13"/>
  <c r="CS445" i="13"/>
  <c r="CR445" i="13"/>
  <c r="CQ445" i="13"/>
  <c r="CP445" i="13"/>
  <c r="CO445" i="13"/>
  <c r="CN445" i="13"/>
  <c r="CM445" i="13"/>
  <c r="CL445" i="13"/>
  <c r="CK445" i="13"/>
  <c r="CJ445" i="13"/>
  <c r="CI445" i="13"/>
  <c r="CH445" i="13"/>
  <c r="CG445" i="13"/>
  <c r="CF445" i="13"/>
  <c r="CE445" i="13"/>
  <c r="CD445" i="13"/>
  <c r="CC445" i="13"/>
  <c r="CB445" i="13"/>
  <c r="CA445" i="13"/>
  <c r="BZ445" i="13"/>
  <c r="BY445" i="13"/>
  <c r="BX445" i="13"/>
  <c r="BW445" i="13"/>
  <c r="BV445" i="13"/>
  <c r="BU445" i="13"/>
  <c r="BT445" i="13"/>
  <c r="BS445" i="13"/>
  <c r="BR445" i="13"/>
  <c r="BQ445" i="13"/>
  <c r="BM445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DZ444" i="13"/>
  <c r="DY444" i="13"/>
  <c r="DX444" i="13"/>
  <c r="DW444" i="13"/>
  <c r="DV444" i="13"/>
  <c r="DU444" i="13"/>
  <c r="DT444" i="13"/>
  <c r="DS444" i="13"/>
  <c r="DR444" i="13"/>
  <c r="DQ444" i="13"/>
  <c r="DP444" i="13"/>
  <c r="DO444" i="13"/>
  <c r="DN444" i="13"/>
  <c r="DM444" i="13"/>
  <c r="DL444" i="13"/>
  <c r="DK444" i="13"/>
  <c r="DJ444" i="13"/>
  <c r="DI444" i="13"/>
  <c r="DH444" i="13"/>
  <c r="DG444" i="13"/>
  <c r="DF444" i="13"/>
  <c r="DE444" i="13"/>
  <c r="DD444" i="13"/>
  <c r="DC444" i="13"/>
  <c r="DB444" i="13"/>
  <c r="DA444" i="13"/>
  <c r="CZ444" i="13"/>
  <c r="CY444" i="13"/>
  <c r="CX444" i="13"/>
  <c r="CW444" i="13"/>
  <c r="CV444" i="13"/>
  <c r="CU444" i="13"/>
  <c r="CT444" i="13"/>
  <c r="CS444" i="13"/>
  <c r="CR444" i="13"/>
  <c r="CQ444" i="13"/>
  <c r="CP444" i="13"/>
  <c r="CO444" i="13"/>
  <c r="CN444" i="13"/>
  <c r="CM444" i="13"/>
  <c r="CL444" i="13"/>
  <c r="CK444" i="13"/>
  <c r="CJ444" i="13"/>
  <c r="CI444" i="13"/>
  <c r="CH444" i="13"/>
  <c r="CG444" i="13"/>
  <c r="CF444" i="13"/>
  <c r="CE444" i="13"/>
  <c r="CD444" i="13"/>
  <c r="CC444" i="13"/>
  <c r="CB444" i="13"/>
  <c r="CA444" i="13"/>
  <c r="BZ444" i="13"/>
  <c r="BY444" i="13"/>
  <c r="BX444" i="13"/>
  <c r="BW444" i="13"/>
  <c r="BV444" i="13"/>
  <c r="BU444" i="13"/>
  <c r="BT444" i="13"/>
  <c r="BS444" i="13"/>
  <c r="BR444" i="13"/>
  <c r="BQ444" i="13"/>
  <c r="BM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DZ443" i="13"/>
  <c r="DY443" i="13"/>
  <c r="DX443" i="13"/>
  <c r="DW443" i="13"/>
  <c r="DV443" i="13"/>
  <c r="DU443" i="13"/>
  <c r="DT443" i="13"/>
  <c r="DS443" i="13"/>
  <c r="DR443" i="13"/>
  <c r="DQ443" i="13"/>
  <c r="DP443" i="13"/>
  <c r="DO443" i="13"/>
  <c r="DN443" i="13"/>
  <c r="DM443" i="13"/>
  <c r="DL443" i="13"/>
  <c r="DK443" i="13"/>
  <c r="DJ443" i="13"/>
  <c r="DI443" i="13"/>
  <c r="DH443" i="13"/>
  <c r="DG443" i="13"/>
  <c r="DF443" i="13"/>
  <c r="DE443" i="13"/>
  <c r="DD443" i="13"/>
  <c r="DC443" i="13"/>
  <c r="DB443" i="13"/>
  <c r="DA443" i="13"/>
  <c r="CZ443" i="13"/>
  <c r="CY443" i="13"/>
  <c r="CX443" i="13"/>
  <c r="CW443" i="13"/>
  <c r="CV443" i="13"/>
  <c r="CU443" i="13"/>
  <c r="CT443" i="13"/>
  <c r="CS443" i="13"/>
  <c r="CR443" i="13"/>
  <c r="CQ443" i="13"/>
  <c r="CP443" i="13"/>
  <c r="CO443" i="13"/>
  <c r="CN443" i="13"/>
  <c r="CM443" i="13"/>
  <c r="CL443" i="13"/>
  <c r="CK443" i="13"/>
  <c r="CJ443" i="13"/>
  <c r="CI443" i="13"/>
  <c r="CH443" i="13"/>
  <c r="CG443" i="13"/>
  <c r="CF443" i="13"/>
  <c r="CE443" i="13"/>
  <c r="CD443" i="13"/>
  <c r="CC443" i="13"/>
  <c r="CB443" i="13"/>
  <c r="CA443" i="13"/>
  <c r="BZ443" i="13"/>
  <c r="BY443" i="13"/>
  <c r="BX443" i="13"/>
  <c r="BW443" i="13"/>
  <c r="BV443" i="13"/>
  <c r="BU443" i="13"/>
  <c r="BT443" i="13"/>
  <c r="BS443" i="13"/>
  <c r="BR443" i="13"/>
  <c r="BQ443" i="13"/>
  <c r="BM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DZ442" i="13"/>
  <c r="DY442" i="13"/>
  <c r="DX442" i="13"/>
  <c r="DW442" i="13"/>
  <c r="DV442" i="13"/>
  <c r="DU442" i="13"/>
  <c r="DT442" i="13"/>
  <c r="DS442" i="13"/>
  <c r="DR442" i="13"/>
  <c r="DQ442" i="13"/>
  <c r="DP442" i="13"/>
  <c r="DO442" i="13"/>
  <c r="DN442" i="13"/>
  <c r="DM442" i="13"/>
  <c r="DL442" i="13"/>
  <c r="DK442" i="13"/>
  <c r="DJ442" i="13"/>
  <c r="DI442" i="13"/>
  <c r="DH442" i="13"/>
  <c r="DG442" i="13"/>
  <c r="DF442" i="13"/>
  <c r="DE442" i="13"/>
  <c r="DD442" i="13"/>
  <c r="DC442" i="13"/>
  <c r="DB442" i="13"/>
  <c r="DA442" i="13"/>
  <c r="CZ442" i="13"/>
  <c r="CY442" i="13"/>
  <c r="CX442" i="13"/>
  <c r="CW442" i="13"/>
  <c r="CV442" i="13"/>
  <c r="CU442" i="13"/>
  <c r="CT442" i="13"/>
  <c r="CS442" i="13"/>
  <c r="CR442" i="13"/>
  <c r="CQ442" i="13"/>
  <c r="CP442" i="13"/>
  <c r="CO442" i="13"/>
  <c r="CN442" i="13"/>
  <c r="CM442" i="13"/>
  <c r="CL442" i="13"/>
  <c r="CK442" i="13"/>
  <c r="CJ442" i="13"/>
  <c r="CI442" i="13"/>
  <c r="CH442" i="13"/>
  <c r="CG442" i="13"/>
  <c r="CF442" i="13"/>
  <c r="CE442" i="13"/>
  <c r="CD442" i="13"/>
  <c r="CC442" i="13"/>
  <c r="CB442" i="13"/>
  <c r="CA442" i="13"/>
  <c r="BZ442" i="13"/>
  <c r="BY442" i="13"/>
  <c r="BX442" i="13"/>
  <c r="BW442" i="13"/>
  <c r="BV442" i="13"/>
  <c r="BU442" i="13"/>
  <c r="BT442" i="13"/>
  <c r="BS442" i="13"/>
  <c r="BR442" i="13"/>
  <c r="BQ442" i="13"/>
  <c r="BM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DZ441" i="13"/>
  <c r="DY441" i="13"/>
  <c r="DX441" i="13"/>
  <c r="DW441" i="13"/>
  <c r="DV441" i="13"/>
  <c r="DU441" i="13"/>
  <c r="DT441" i="13"/>
  <c r="DS441" i="13"/>
  <c r="DR441" i="13"/>
  <c r="DQ441" i="13"/>
  <c r="DP441" i="13"/>
  <c r="DO441" i="13"/>
  <c r="DN441" i="13"/>
  <c r="DM441" i="13"/>
  <c r="DL441" i="13"/>
  <c r="DK441" i="13"/>
  <c r="DJ441" i="13"/>
  <c r="DI441" i="13"/>
  <c r="DH441" i="13"/>
  <c r="DG441" i="13"/>
  <c r="DF441" i="13"/>
  <c r="DE441" i="13"/>
  <c r="DD441" i="13"/>
  <c r="DC441" i="13"/>
  <c r="DB441" i="13"/>
  <c r="DA441" i="13"/>
  <c r="CZ441" i="13"/>
  <c r="CY441" i="13"/>
  <c r="CX441" i="13"/>
  <c r="CW441" i="13"/>
  <c r="CV441" i="13"/>
  <c r="CU441" i="13"/>
  <c r="CT441" i="13"/>
  <c r="CS441" i="13"/>
  <c r="CR441" i="13"/>
  <c r="CQ441" i="13"/>
  <c r="CP441" i="13"/>
  <c r="CO441" i="13"/>
  <c r="CN441" i="13"/>
  <c r="CM441" i="13"/>
  <c r="CL441" i="13"/>
  <c r="CK441" i="13"/>
  <c r="CJ441" i="13"/>
  <c r="CI441" i="13"/>
  <c r="CH441" i="13"/>
  <c r="CG441" i="13"/>
  <c r="CF441" i="13"/>
  <c r="CE441" i="13"/>
  <c r="CD441" i="13"/>
  <c r="CC441" i="13"/>
  <c r="CB441" i="13"/>
  <c r="CA441" i="13"/>
  <c r="BZ441" i="13"/>
  <c r="BY441" i="13"/>
  <c r="BX441" i="13"/>
  <c r="BW441" i="13"/>
  <c r="BV441" i="13"/>
  <c r="BU441" i="13"/>
  <c r="BT441" i="13"/>
  <c r="BS441" i="13"/>
  <c r="BR441" i="13"/>
  <c r="BQ441" i="13"/>
  <c r="BM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DZ440" i="13"/>
  <c r="DY440" i="13"/>
  <c r="DX440" i="13"/>
  <c r="DW440" i="13"/>
  <c r="DV440" i="13"/>
  <c r="DU440" i="13"/>
  <c r="DT440" i="13"/>
  <c r="DS440" i="13"/>
  <c r="DR440" i="13"/>
  <c r="DQ440" i="13"/>
  <c r="DP440" i="13"/>
  <c r="DO440" i="13"/>
  <c r="DN440" i="13"/>
  <c r="DM440" i="13"/>
  <c r="DL440" i="13"/>
  <c r="DK440" i="13"/>
  <c r="DJ440" i="13"/>
  <c r="DI440" i="13"/>
  <c r="DH440" i="13"/>
  <c r="DG440" i="13"/>
  <c r="DF440" i="13"/>
  <c r="DE440" i="13"/>
  <c r="DD440" i="13"/>
  <c r="DC440" i="13"/>
  <c r="DB440" i="13"/>
  <c r="DA440" i="13"/>
  <c r="CZ440" i="13"/>
  <c r="CY440" i="13"/>
  <c r="CX440" i="13"/>
  <c r="CW440" i="13"/>
  <c r="CV440" i="13"/>
  <c r="CU440" i="13"/>
  <c r="CT440" i="13"/>
  <c r="CS440" i="13"/>
  <c r="CR440" i="13"/>
  <c r="CQ440" i="13"/>
  <c r="CP440" i="13"/>
  <c r="CO440" i="13"/>
  <c r="CN440" i="13"/>
  <c r="CM440" i="13"/>
  <c r="CL440" i="13"/>
  <c r="CK440" i="13"/>
  <c r="CJ440" i="13"/>
  <c r="CI440" i="13"/>
  <c r="CH440" i="13"/>
  <c r="CG440" i="13"/>
  <c r="CF440" i="13"/>
  <c r="CE440" i="13"/>
  <c r="CD440" i="13"/>
  <c r="CC440" i="13"/>
  <c r="CB440" i="13"/>
  <c r="CA440" i="13"/>
  <c r="BZ440" i="13"/>
  <c r="BY440" i="13"/>
  <c r="BX440" i="13"/>
  <c r="BW440" i="13"/>
  <c r="BV440" i="13"/>
  <c r="BU440" i="13"/>
  <c r="BT440" i="13"/>
  <c r="BS440" i="13"/>
  <c r="BR440" i="13"/>
  <c r="BQ440" i="13"/>
  <c r="BM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DZ439" i="13"/>
  <c r="DY439" i="13"/>
  <c r="DX439" i="13"/>
  <c r="DW439" i="13"/>
  <c r="DV439" i="13"/>
  <c r="DU439" i="13"/>
  <c r="DT439" i="13"/>
  <c r="DS439" i="13"/>
  <c r="DR439" i="13"/>
  <c r="DQ439" i="13"/>
  <c r="DP439" i="13"/>
  <c r="DO439" i="13"/>
  <c r="DN439" i="13"/>
  <c r="DM439" i="13"/>
  <c r="DL439" i="13"/>
  <c r="DK439" i="13"/>
  <c r="DJ439" i="13"/>
  <c r="DI439" i="13"/>
  <c r="DH439" i="13"/>
  <c r="DG439" i="13"/>
  <c r="DF439" i="13"/>
  <c r="DE439" i="13"/>
  <c r="DD439" i="13"/>
  <c r="DC439" i="13"/>
  <c r="DB439" i="13"/>
  <c r="DA439" i="13"/>
  <c r="CZ439" i="13"/>
  <c r="CY439" i="13"/>
  <c r="CX439" i="13"/>
  <c r="CW439" i="13"/>
  <c r="CV439" i="13"/>
  <c r="CU439" i="13"/>
  <c r="CT439" i="13"/>
  <c r="CS439" i="13"/>
  <c r="CR439" i="13"/>
  <c r="CQ439" i="13"/>
  <c r="CP439" i="13"/>
  <c r="CO439" i="13"/>
  <c r="CN439" i="13"/>
  <c r="CM439" i="13"/>
  <c r="CL439" i="13"/>
  <c r="CK439" i="13"/>
  <c r="CJ439" i="13"/>
  <c r="CI439" i="13"/>
  <c r="CH439" i="13"/>
  <c r="CG439" i="13"/>
  <c r="CF439" i="13"/>
  <c r="CE439" i="13"/>
  <c r="CD439" i="13"/>
  <c r="CC439" i="13"/>
  <c r="CB439" i="13"/>
  <c r="CA439" i="13"/>
  <c r="BZ439" i="13"/>
  <c r="BY439" i="13"/>
  <c r="BX439" i="13"/>
  <c r="BW439" i="13"/>
  <c r="BV439" i="13"/>
  <c r="BU439" i="13"/>
  <c r="BT439" i="13"/>
  <c r="BS439" i="13"/>
  <c r="BR439" i="13"/>
  <c r="BQ439" i="13"/>
  <c r="BM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DZ438" i="13"/>
  <c r="DY438" i="13"/>
  <c r="DX438" i="13"/>
  <c r="DW438" i="13"/>
  <c r="DV438" i="13"/>
  <c r="DU438" i="13"/>
  <c r="DT438" i="13"/>
  <c r="DS438" i="13"/>
  <c r="DR438" i="13"/>
  <c r="DQ438" i="13"/>
  <c r="DP438" i="13"/>
  <c r="DO438" i="13"/>
  <c r="DN438" i="13"/>
  <c r="DM438" i="13"/>
  <c r="DL438" i="13"/>
  <c r="DK438" i="13"/>
  <c r="DJ438" i="13"/>
  <c r="DI438" i="13"/>
  <c r="DH438" i="13"/>
  <c r="DG438" i="13"/>
  <c r="DF438" i="13"/>
  <c r="DE438" i="13"/>
  <c r="DD438" i="13"/>
  <c r="DC438" i="13"/>
  <c r="DB438" i="13"/>
  <c r="DA438" i="13"/>
  <c r="CZ438" i="13"/>
  <c r="CY438" i="13"/>
  <c r="CX438" i="13"/>
  <c r="CW438" i="13"/>
  <c r="CV438" i="13"/>
  <c r="CU438" i="13"/>
  <c r="CT438" i="13"/>
  <c r="CS438" i="13"/>
  <c r="CR438" i="13"/>
  <c r="CQ438" i="13"/>
  <c r="CP438" i="13"/>
  <c r="CO438" i="13"/>
  <c r="CN438" i="13"/>
  <c r="CM438" i="13"/>
  <c r="CL438" i="13"/>
  <c r="CK438" i="13"/>
  <c r="CJ438" i="13"/>
  <c r="CI438" i="13"/>
  <c r="CH438" i="13"/>
  <c r="CG438" i="13"/>
  <c r="CF438" i="13"/>
  <c r="CE438" i="13"/>
  <c r="CD438" i="13"/>
  <c r="CC438" i="13"/>
  <c r="CB438" i="13"/>
  <c r="CA438" i="13"/>
  <c r="BZ438" i="13"/>
  <c r="BY438" i="13"/>
  <c r="BX438" i="13"/>
  <c r="BW438" i="13"/>
  <c r="BV438" i="13"/>
  <c r="BU438" i="13"/>
  <c r="BT438" i="13"/>
  <c r="BS438" i="13"/>
  <c r="BR438" i="13"/>
  <c r="BQ438" i="13"/>
  <c r="BM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DZ437" i="13"/>
  <c r="DY437" i="13"/>
  <c r="DX437" i="13"/>
  <c r="DW437" i="13"/>
  <c r="DV437" i="13"/>
  <c r="DU437" i="13"/>
  <c r="DT437" i="13"/>
  <c r="DS437" i="13"/>
  <c r="DR437" i="13"/>
  <c r="DQ437" i="13"/>
  <c r="DP437" i="13"/>
  <c r="DO437" i="13"/>
  <c r="DN437" i="13"/>
  <c r="DM437" i="13"/>
  <c r="DL437" i="13"/>
  <c r="DK437" i="13"/>
  <c r="DJ437" i="13"/>
  <c r="DI437" i="13"/>
  <c r="DH437" i="13"/>
  <c r="DG437" i="13"/>
  <c r="DF437" i="13"/>
  <c r="DE437" i="13"/>
  <c r="DD437" i="13"/>
  <c r="DC437" i="13"/>
  <c r="DB437" i="13"/>
  <c r="DA437" i="13"/>
  <c r="CZ437" i="13"/>
  <c r="CY437" i="13"/>
  <c r="CX437" i="13"/>
  <c r="CW437" i="13"/>
  <c r="CV437" i="13"/>
  <c r="CU437" i="13"/>
  <c r="CT437" i="13"/>
  <c r="CS437" i="13"/>
  <c r="CR437" i="13"/>
  <c r="CQ437" i="13"/>
  <c r="CP437" i="13"/>
  <c r="CO437" i="13"/>
  <c r="CN437" i="13"/>
  <c r="CM437" i="13"/>
  <c r="CL437" i="13"/>
  <c r="CK437" i="13"/>
  <c r="CJ437" i="13"/>
  <c r="CI437" i="13"/>
  <c r="CH437" i="13"/>
  <c r="CG437" i="13"/>
  <c r="CF437" i="13"/>
  <c r="CE437" i="13"/>
  <c r="CD437" i="13"/>
  <c r="CC437" i="13"/>
  <c r="CB437" i="13"/>
  <c r="CA437" i="13"/>
  <c r="BZ437" i="13"/>
  <c r="BY437" i="13"/>
  <c r="BX437" i="13"/>
  <c r="BW437" i="13"/>
  <c r="BV437" i="13"/>
  <c r="BU437" i="13"/>
  <c r="BT437" i="13"/>
  <c r="BS437" i="13"/>
  <c r="BR437" i="13"/>
  <c r="BQ437" i="13"/>
  <c r="BM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DZ436" i="13"/>
  <c r="DY436" i="13"/>
  <c r="DX436" i="13"/>
  <c r="DW436" i="13"/>
  <c r="DV436" i="13"/>
  <c r="DU436" i="13"/>
  <c r="DT436" i="13"/>
  <c r="DS436" i="13"/>
  <c r="DR436" i="13"/>
  <c r="DQ436" i="13"/>
  <c r="DP436" i="13"/>
  <c r="DO436" i="13"/>
  <c r="DN436" i="13"/>
  <c r="DM436" i="13"/>
  <c r="DL436" i="13"/>
  <c r="DK436" i="13"/>
  <c r="DJ436" i="13"/>
  <c r="DI436" i="13"/>
  <c r="DH436" i="13"/>
  <c r="DG436" i="13"/>
  <c r="DF436" i="13"/>
  <c r="DE436" i="13"/>
  <c r="DD436" i="13"/>
  <c r="DC436" i="13"/>
  <c r="DB436" i="13"/>
  <c r="DA436" i="13"/>
  <c r="CZ436" i="13"/>
  <c r="CY436" i="13"/>
  <c r="CX436" i="13"/>
  <c r="CW436" i="13"/>
  <c r="CV436" i="13"/>
  <c r="CU436" i="13"/>
  <c r="CT436" i="13"/>
  <c r="CS436" i="13"/>
  <c r="CR436" i="13"/>
  <c r="CQ436" i="13"/>
  <c r="CP436" i="13"/>
  <c r="CO436" i="13"/>
  <c r="CN436" i="13"/>
  <c r="CM436" i="13"/>
  <c r="CL436" i="13"/>
  <c r="CK436" i="13"/>
  <c r="CJ436" i="13"/>
  <c r="CI436" i="13"/>
  <c r="CH436" i="13"/>
  <c r="CG436" i="13"/>
  <c r="CF436" i="13"/>
  <c r="CE436" i="13"/>
  <c r="CD436" i="13"/>
  <c r="CC436" i="13"/>
  <c r="CB436" i="13"/>
  <c r="CA436" i="13"/>
  <c r="BZ436" i="13"/>
  <c r="BY436" i="13"/>
  <c r="BX436" i="13"/>
  <c r="BW436" i="13"/>
  <c r="BV436" i="13"/>
  <c r="BU436" i="13"/>
  <c r="BT436" i="13"/>
  <c r="BS436" i="13"/>
  <c r="BR436" i="13"/>
  <c r="BQ436" i="13"/>
  <c r="BM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DZ435" i="13"/>
  <c r="DY435" i="13"/>
  <c r="DX435" i="13"/>
  <c r="DW435" i="13"/>
  <c r="DV435" i="13"/>
  <c r="DU435" i="13"/>
  <c r="DT435" i="13"/>
  <c r="DS435" i="13"/>
  <c r="DR435" i="13"/>
  <c r="DQ435" i="13"/>
  <c r="DP435" i="13"/>
  <c r="DO435" i="13"/>
  <c r="DN435" i="13"/>
  <c r="DM435" i="13"/>
  <c r="DL435" i="13"/>
  <c r="DK435" i="13"/>
  <c r="DJ435" i="13"/>
  <c r="DI435" i="13"/>
  <c r="DH435" i="13"/>
  <c r="DG435" i="13"/>
  <c r="DF435" i="13"/>
  <c r="DE435" i="13"/>
  <c r="DD435" i="13"/>
  <c r="DC435" i="13"/>
  <c r="DB435" i="13"/>
  <c r="DA435" i="13"/>
  <c r="CZ435" i="13"/>
  <c r="CY435" i="13"/>
  <c r="CX435" i="13"/>
  <c r="CW435" i="13"/>
  <c r="CV435" i="13"/>
  <c r="CU435" i="13"/>
  <c r="CT435" i="13"/>
  <c r="CS435" i="13"/>
  <c r="CR435" i="13"/>
  <c r="CQ435" i="13"/>
  <c r="CP435" i="13"/>
  <c r="CO435" i="13"/>
  <c r="CN435" i="13"/>
  <c r="CM435" i="13"/>
  <c r="CL435" i="13"/>
  <c r="CK435" i="13"/>
  <c r="CJ435" i="13"/>
  <c r="CI435" i="13"/>
  <c r="CH435" i="13"/>
  <c r="CG435" i="13"/>
  <c r="CF435" i="13"/>
  <c r="CE435" i="13"/>
  <c r="CD435" i="13"/>
  <c r="CC435" i="13"/>
  <c r="CB435" i="13"/>
  <c r="CA435" i="13"/>
  <c r="BZ435" i="13"/>
  <c r="BY435" i="13"/>
  <c r="BX435" i="13"/>
  <c r="BW435" i="13"/>
  <c r="BV435" i="13"/>
  <c r="BU435" i="13"/>
  <c r="BT435" i="13"/>
  <c r="BS435" i="13"/>
  <c r="BR435" i="13"/>
  <c r="BQ435" i="13"/>
  <c r="BM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AG435" i="13"/>
  <c r="DZ434" i="13"/>
  <c r="DY434" i="13"/>
  <c r="DX434" i="13"/>
  <c r="DW434" i="13"/>
  <c r="DV434" i="13"/>
  <c r="DU434" i="13"/>
  <c r="DT434" i="13"/>
  <c r="DS434" i="13"/>
  <c r="DR434" i="13"/>
  <c r="DQ434" i="13"/>
  <c r="DP434" i="13"/>
  <c r="DO434" i="13"/>
  <c r="DN434" i="13"/>
  <c r="DM434" i="13"/>
  <c r="DL434" i="13"/>
  <c r="DK434" i="13"/>
  <c r="DJ434" i="13"/>
  <c r="DI434" i="13"/>
  <c r="DH434" i="13"/>
  <c r="DG434" i="13"/>
  <c r="DF434" i="13"/>
  <c r="DE434" i="13"/>
  <c r="DD434" i="13"/>
  <c r="DC434" i="13"/>
  <c r="DB434" i="13"/>
  <c r="DA434" i="13"/>
  <c r="CZ434" i="13"/>
  <c r="CY434" i="13"/>
  <c r="CX434" i="13"/>
  <c r="CW434" i="13"/>
  <c r="CV434" i="13"/>
  <c r="CU434" i="13"/>
  <c r="CT434" i="13"/>
  <c r="CS434" i="13"/>
  <c r="CR434" i="13"/>
  <c r="CQ434" i="13"/>
  <c r="CP434" i="13"/>
  <c r="CO434" i="13"/>
  <c r="CN434" i="13"/>
  <c r="CM434" i="13"/>
  <c r="CL434" i="13"/>
  <c r="CK434" i="13"/>
  <c r="CJ434" i="13"/>
  <c r="CI434" i="13"/>
  <c r="CH434" i="13"/>
  <c r="CG434" i="13"/>
  <c r="CF434" i="13"/>
  <c r="CE434" i="13"/>
  <c r="CD434" i="13"/>
  <c r="CC434" i="13"/>
  <c r="CB434" i="13"/>
  <c r="CA434" i="13"/>
  <c r="BZ434" i="13"/>
  <c r="BY434" i="13"/>
  <c r="BX434" i="13"/>
  <c r="BW434" i="13"/>
  <c r="BV434" i="13"/>
  <c r="BU434" i="13"/>
  <c r="BT434" i="13"/>
  <c r="BS434" i="13"/>
  <c r="BR434" i="13"/>
  <c r="BQ434" i="13"/>
  <c r="BM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AG434" i="13"/>
  <c r="AF434" i="13"/>
  <c r="DZ433" i="13"/>
  <c r="DY433" i="13"/>
  <c r="DX433" i="13"/>
  <c r="DW433" i="13"/>
  <c r="DV433" i="13"/>
  <c r="DU433" i="13"/>
  <c r="DT433" i="13"/>
  <c r="DS433" i="13"/>
  <c r="DR433" i="13"/>
  <c r="DQ433" i="13"/>
  <c r="DP433" i="13"/>
  <c r="DO433" i="13"/>
  <c r="DN433" i="13"/>
  <c r="DM433" i="13"/>
  <c r="DL433" i="13"/>
  <c r="DK433" i="13"/>
  <c r="DJ433" i="13"/>
  <c r="DI433" i="13"/>
  <c r="DH433" i="13"/>
  <c r="DG433" i="13"/>
  <c r="DF433" i="13"/>
  <c r="DE433" i="13"/>
  <c r="DD433" i="13"/>
  <c r="DC433" i="13"/>
  <c r="DB433" i="13"/>
  <c r="DA433" i="13"/>
  <c r="CZ433" i="13"/>
  <c r="CY433" i="13"/>
  <c r="CX433" i="13"/>
  <c r="CW433" i="13"/>
  <c r="CV433" i="13"/>
  <c r="CU433" i="13"/>
  <c r="CT433" i="13"/>
  <c r="CS433" i="13"/>
  <c r="CR433" i="13"/>
  <c r="CQ433" i="13"/>
  <c r="CP433" i="13"/>
  <c r="CO433" i="13"/>
  <c r="CN433" i="13"/>
  <c r="CM433" i="13"/>
  <c r="CL433" i="13"/>
  <c r="CK433" i="13"/>
  <c r="CJ433" i="13"/>
  <c r="CI433" i="13"/>
  <c r="CH433" i="13"/>
  <c r="CG433" i="13"/>
  <c r="CF433" i="13"/>
  <c r="CE433" i="13"/>
  <c r="CD433" i="13"/>
  <c r="CC433" i="13"/>
  <c r="CB433" i="13"/>
  <c r="CA433" i="13"/>
  <c r="BZ433" i="13"/>
  <c r="BY433" i="13"/>
  <c r="BX433" i="13"/>
  <c r="BW433" i="13"/>
  <c r="BV433" i="13"/>
  <c r="BU433" i="13"/>
  <c r="BT433" i="13"/>
  <c r="BS433" i="13"/>
  <c r="BR433" i="13"/>
  <c r="BQ433" i="13"/>
  <c r="BM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AG433" i="13"/>
  <c r="AF433" i="13"/>
  <c r="AE433" i="13"/>
  <c r="DZ432" i="13"/>
  <c r="DY432" i="13"/>
  <c r="DX432" i="13"/>
  <c r="DW432" i="13"/>
  <c r="DV432" i="13"/>
  <c r="DU432" i="13"/>
  <c r="DT432" i="13"/>
  <c r="DS432" i="13"/>
  <c r="DR432" i="13"/>
  <c r="DQ432" i="13"/>
  <c r="DP432" i="13"/>
  <c r="DO432" i="13"/>
  <c r="DN432" i="13"/>
  <c r="DM432" i="13"/>
  <c r="DL432" i="13"/>
  <c r="DK432" i="13"/>
  <c r="DJ432" i="13"/>
  <c r="DI432" i="13"/>
  <c r="DH432" i="13"/>
  <c r="DG432" i="13"/>
  <c r="DF432" i="13"/>
  <c r="DE432" i="13"/>
  <c r="DD432" i="13"/>
  <c r="DC432" i="13"/>
  <c r="DB432" i="13"/>
  <c r="DA432" i="13"/>
  <c r="CZ432" i="13"/>
  <c r="CY432" i="13"/>
  <c r="CX432" i="13"/>
  <c r="CW432" i="13"/>
  <c r="CV432" i="13"/>
  <c r="CU432" i="13"/>
  <c r="CT432" i="13"/>
  <c r="CS432" i="13"/>
  <c r="CR432" i="13"/>
  <c r="CQ432" i="13"/>
  <c r="CP432" i="13"/>
  <c r="CO432" i="13"/>
  <c r="CN432" i="13"/>
  <c r="CM432" i="13"/>
  <c r="CL432" i="13"/>
  <c r="CK432" i="13"/>
  <c r="CJ432" i="13"/>
  <c r="CI432" i="13"/>
  <c r="CH432" i="13"/>
  <c r="CG432" i="13"/>
  <c r="CF432" i="13"/>
  <c r="CE432" i="13"/>
  <c r="CD432" i="13"/>
  <c r="CC432" i="13"/>
  <c r="CB432" i="13"/>
  <c r="CA432" i="13"/>
  <c r="BZ432" i="13"/>
  <c r="BY432" i="13"/>
  <c r="BX432" i="13"/>
  <c r="BW432" i="13"/>
  <c r="BV432" i="13"/>
  <c r="BU432" i="13"/>
  <c r="BT432" i="13"/>
  <c r="BS432" i="13"/>
  <c r="BR432" i="13"/>
  <c r="BQ432" i="13"/>
  <c r="BM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AG432" i="13"/>
  <c r="AF432" i="13"/>
  <c r="AE432" i="13"/>
  <c r="AD432" i="13"/>
  <c r="DZ431" i="13"/>
  <c r="DY431" i="13"/>
  <c r="DX431" i="13"/>
  <c r="DW431" i="13"/>
  <c r="DV431" i="13"/>
  <c r="DU431" i="13"/>
  <c r="DT431" i="13"/>
  <c r="DS431" i="13"/>
  <c r="DR431" i="13"/>
  <c r="DQ431" i="13"/>
  <c r="DP431" i="13"/>
  <c r="DO431" i="13"/>
  <c r="DN431" i="13"/>
  <c r="DM431" i="13"/>
  <c r="DL431" i="13"/>
  <c r="DK431" i="13"/>
  <c r="DJ431" i="13"/>
  <c r="DI431" i="13"/>
  <c r="DH431" i="13"/>
  <c r="DG431" i="13"/>
  <c r="DF431" i="13"/>
  <c r="DE431" i="13"/>
  <c r="DD431" i="13"/>
  <c r="DC431" i="13"/>
  <c r="DB431" i="13"/>
  <c r="DA431" i="13"/>
  <c r="CZ431" i="13"/>
  <c r="CY431" i="13"/>
  <c r="CX431" i="13"/>
  <c r="CW431" i="13"/>
  <c r="CV431" i="13"/>
  <c r="CU431" i="13"/>
  <c r="CT431" i="13"/>
  <c r="CS431" i="13"/>
  <c r="CR431" i="13"/>
  <c r="CQ431" i="13"/>
  <c r="CP431" i="13"/>
  <c r="CO431" i="13"/>
  <c r="CN431" i="13"/>
  <c r="CM431" i="13"/>
  <c r="CL431" i="13"/>
  <c r="CK431" i="13"/>
  <c r="CJ431" i="13"/>
  <c r="CI431" i="13"/>
  <c r="CH431" i="13"/>
  <c r="CG431" i="13"/>
  <c r="CF431" i="13"/>
  <c r="CE431" i="13"/>
  <c r="CD431" i="13"/>
  <c r="CC431" i="13"/>
  <c r="CB431" i="13"/>
  <c r="CA431" i="13"/>
  <c r="BZ431" i="13"/>
  <c r="BY431" i="13"/>
  <c r="BX431" i="13"/>
  <c r="BW431" i="13"/>
  <c r="BV431" i="13"/>
  <c r="BU431" i="13"/>
  <c r="BT431" i="13"/>
  <c r="BS431" i="13"/>
  <c r="BR431" i="13"/>
  <c r="BQ431" i="13"/>
  <c r="BM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AG431" i="13"/>
  <c r="AF431" i="13"/>
  <c r="AE431" i="13"/>
  <c r="AD431" i="13"/>
  <c r="AC431" i="13"/>
  <c r="DZ430" i="13"/>
  <c r="DY430" i="13"/>
  <c r="DX430" i="13"/>
  <c r="DW430" i="13"/>
  <c r="DV430" i="13"/>
  <c r="DU430" i="13"/>
  <c r="DT430" i="13"/>
  <c r="DS430" i="13"/>
  <c r="DR430" i="13"/>
  <c r="DQ430" i="13"/>
  <c r="DP430" i="13"/>
  <c r="DO430" i="13"/>
  <c r="DN430" i="13"/>
  <c r="DM430" i="13"/>
  <c r="DL430" i="13"/>
  <c r="DK430" i="13"/>
  <c r="DJ430" i="13"/>
  <c r="DI430" i="13"/>
  <c r="DH430" i="13"/>
  <c r="DG430" i="13"/>
  <c r="DF430" i="13"/>
  <c r="DE430" i="13"/>
  <c r="DD430" i="13"/>
  <c r="DC430" i="13"/>
  <c r="DB430" i="13"/>
  <c r="DA430" i="13"/>
  <c r="CZ430" i="13"/>
  <c r="CY430" i="13"/>
  <c r="CX430" i="13"/>
  <c r="CW430" i="13"/>
  <c r="CV430" i="13"/>
  <c r="CU430" i="13"/>
  <c r="CT430" i="13"/>
  <c r="CS430" i="13"/>
  <c r="CR430" i="13"/>
  <c r="CQ430" i="13"/>
  <c r="CP430" i="13"/>
  <c r="CO430" i="13"/>
  <c r="CN430" i="13"/>
  <c r="CM430" i="13"/>
  <c r="CL430" i="13"/>
  <c r="CK430" i="13"/>
  <c r="CJ430" i="13"/>
  <c r="CI430" i="13"/>
  <c r="CH430" i="13"/>
  <c r="CG430" i="13"/>
  <c r="CF430" i="13"/>
  <c r="CE430" i="13"/>
  <c r="CD430" i="13"/>
  <c r="CC430" i="13"/>
  <c r="CB430" i="13"/>
  <c r="CA430" i="13"/>
  <c r="BZ430" i="13"/>
  <c r="BY430" i="13"/>
  <c r="BX430" i="13"/>
  <c r="BW430" i="13"/>
  <c r="BV430" i="13"/>
  <c r="BU430" i="13"/>
  <c r="BT430" i="13"/>
  <c r="BS430" i="13"/>
  <c r="BR430" i="13"/>
  <c r="BQ430" i="13"/>
  <c r="BM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AG430" i="13"/>
  <c r="AF430" i="13"/>
  <c r="AE430" i="13"/>
  <c r="AD430" i="13"/>
  <c r="AC430" i="13"/>
  <c r="AB430" i="13"/>
  <c r="DZ429" i="13"/>
  <c r="DY429" i="13"/>
  <c r="DX429" i="13"/>
  <c r="DW429" i="13"/>
  <c r="DV429" i="13"/>
  <c r="DU429" i="13"/>
  <c r="DT429" i="13"/>
  <c r="DS429" i="13"/>
  <c r="DR429" i="13"/>
  <c r="DQ429" i="13"/>
  <c r="DP429" i="13"/>
  <c r="DO429" i="13"/>
  <c r="DN429" i="13"/>
  <c r="DM429" i="13"/>
  <c r="DL429" i="13"/>
  <c r="DK429" i="13"/>
  <c r="DJ429" i="13"/>
  <c r="DI429" i="13"/>
  <c r="DH429" i="13"/>
  <c r="DG429" i="13"/>
  <c r="DF429" i="13"/>
  <c r="DE429" i="13"/>
  <c r="DD429" i="13"/>
  <c r="DC429" i="13"/>
  <c r="DB429" i="13"/>
  <c r="DA429" i="13"/>
  <c r="CZ429" i="13"/>
  <c r="CY429" i="13"/>
  <c r="CX429" i="13"/>
  <c r="CW429" i="13"/>
  <c r="CV429" i="13"/>
  <c r="CU429" i="13"/>
  <c r="CT429" i="13"/>
  <c r="CS429" i="13"/>
  <c r="CR429" i="13"/>
  <c r="CQ429" i="13"/>
  <c r="CP429" i="13"/>
  <c r="CO429" i="13"/>
  <c r="CN429" i="13"/>
  <c r="CM429" i="13"/>
  <c r="CL429" i="13"/>
  <c r="CK429" i="13"/>
  <c r="CJ429" i="13"/>
  <c r="CI429" i="13"/>
  <c r="CH429" i="13"/>
  <c r="CG429" i="13"/>
  <c r="CF429" i="13"/>
  <c r="CE429" i="13"/>
  <c r="CD429" i="13"/>
  <c r="CC429" i="13"/>
  <c r="CB429" i="13"/>
  <c r="CA429" i="13"/>
  <c r="BZ429" i="13"/>
  <c r="BY429" i="13"/>
  <c r="BX429" i="13"/>
  <c r="BW429" i="13"/>
  <c r="BV429" i="13"/>
  <c r="BU429" i="13"/>
  <c r="BT429" i="13"/>
  <c r="BS429" i="13"/>
  <c r="BR429" i="13"/>
  <c r="BQ429" i="13"/>
  <c r="BM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AG429" i="13"/>
  <c r="AF429" i="13"/>
  <c r="AE429" i="13"/>
  <c r="AD429" i="13"/>
  <c r="AC429" i="13"/>
  <c r="AB429" i="13"/>
  <c r="AA429" i="13"/>
  <c r="DZ428" i="13"/>
  <c r="DY428" i="13"/>
  <c r="DX428" i="13"/>
  <c r="DW428" i="13"/>
  <c r="DV428" i="13"/>
  <c r="DU428" i="13"/>
  <c r="DT428" i="13"/>
  <c r="DS428" i="13"/>
  <c r="DR428" i="13"/>
  <c r="DQ428" i="13"/>
  <c r="DP428" i="13"/>
  <c r="DO428" i="13"/>
  <c r="DN428" i="13"/>
  <c r="DM428" i="13"/>
  <c r="DL428" i="13"/>
  <c r="DK428" i="13"/>
  <c r="DJ428" i="13"/>
  <c r="DI428" i="13"/>
  <c r="DH428" i="13"/>
  <c r="DG428" i="13"/>
  <c r="DF428" i="13"/>
  <c r="DE428" i="13"/>
  <c r="DD428" i="13"/>
  <c r="DC428" i="13"/>
  <c r="DB428" i="13"/>
  <c r="DA428" i="13"/>
  <c r="CZ428" i="13"/>
  <c r="CY428" i="13"/>
  <c r="CX428" i="13"/>
  <c r="CW428" i="13"/>
  <c r="CV428" i="13"/>
  <c r="CU428" i="13"/>
  <c r="CT428" i="13"/>
  <c r="CS428" i="13"/>
  <c r="CR428" i="13"/>
  <c r="CQ428" i="13"/>
  <c r="CP428" i="13"/>
  <c r="CO428" i="13"/>
  <c r="CN428" i="13"/>
  <c r="CM428" i="13"/>
  <c r="CL428" i="13"/>
  <c r="CK428" i="13"/>
  <c r="CJ428" i="13"/>
  <c r="CI428" i="13"/>
  <c r="CH428" i="13"/>
  <c r="CG428" i="13"/>
  <c r="CF428" i="13"/>
  <c r="CE428" i="13"/>
  <c r="CD428" i="13"/>
  <c r="CC428" i="13"/>
  <c r="CB428" i="13"/>
  <c r="CA428" i="13"/>
  <c r="BZ428" i="13"/>
  <c r="BY428" i="13"/>
  <c r="BX428" i="13"/>
  <c r="BW428" i="13"/>
  <c r="BV428" i="13"/>
  <c r="BU428" i="13"/>
  <c r="BT428" i="13"/>
  <c r="BS428" i="13"/>
  <c r="BR428" i="13"/>
  <c r="BQ428" i="13"/>
  <c r="BM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AG428" i="13"/>
  <c r="AF428" i="13"/>
  <c r="AE428" i="13"/>
  <c r="AD428" i="13"/>
  <c r="AC428" i="13"/>
  <c r="AB428" i="13"/>
  <c r="AA428" i="13"/>
  <c r="Z428" i="13"/>
  <c r="DZ427" i="13"/>
  <c r="DY427" i="13"/>
  <c r="DX427" i="13"/>
  <c r="DW427" i="13"/>
  <c r="DV427" i="13"/>
  <c r="DU427" i="13"/>
  <c r="DT427" i="13"/>
  <c r="DS427" i="13"/>
  <c r="DR427" i="13"/>
  <c r="DQ427" i="13"/>
  <c r="DP427" i="13"/>
  <c r="DO427" i="13"/>
  <c r="DN427" i="13"/>
  <c r="DM427" i="13"/>
  <c r="DL427" i="13"/>
  <c r="DK427" i="13"/>
  <c r="DJ427" i="13"/>
  <c r="DI427" i="13"/>
  <c r="DH427" i="13"/>
  <c r="DG427" i="13"/>
  <c r="DF427" i="13"/>
  <c r="DE427" i="13"/>
  <c r="DD427" i="13"/>
  <c r="DC427" i="13"/>
  <c r="DB427" i="13"/>
  <c r="DA427" i="13"/>
  <c r="CZ427" i="13"/>
  <c r="CY427" i="13"/>
  <c r="CX427" i="13"/>
  <c r="CW427" i="13"/>
  <c r="CV427" i="13"/>
  <c r="CU427" i="13"/>
  <c r="CT427" i="13"/>
  <c r="CS427" i="13"/>
  <c r="CR427" i="13"/>
  <c r="CQ427" i="13"/>
  <c r="CP427" i="13"/>
  <c r="CO427" i="13"/>
  <c r="CN427" i="13"/>
  <c r="CM427" i="13"/>
  <c r="CL427" i="13"/>
  <c r="CK427" i="13"/>
  <c r="CJ427" i="13"/>
  <c r="CI427" i="13"/>
  <c r="CH427" i="13"/>
  <c r="CG427" i="13"/>
  <c r="CF427" i="13"/>
  <c r="CE427" i="13"/>
  <c r="CD427" i="13"/>
  <c r="CC427" i="13"/>
  <c r="CB427" i="13"/>
  <c r="CA427" i="13"/>
  <c r="BZ427" i="13"/>
  <c r="BY427" i="13"/>
  <c r="BX427" i="13"/>
  <c r="BW427" i="13"/>
  <c r="BV427" i="13"/>
  <c r="BU427" i="13"/>
  <c r="BT427" i="13"/>
  <c r="BS427" i="13"/>
  <c r="BR427" i="13"/>
  <c r="BQ427" i="13"/>
  <c r="BM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AG427" i="13"/>
  <c r="AF427" i="13"/>
  <c r="AE427" i="13"/>
  <c r="AD427" i="13"/>
  <c r="AC427" i="13"/>
  <c r="AB427" i="13"/>
  <c r="AA427" i="13"/>
  <c r="Z427" i="13"/>
  <c r="Y427" i="13"/>
  <c r="DZ426" i="13"/>
  <c r="DY426" i="13"/>
  <c r="DX426" i="13"/>
  <c r="DW426" i="13"/>
  <c r="DV426" i="13"/>
  <c r="DU426" i="13"/>
  <c r="DT426" i="13"/>
  <c r="DS426" i="13"/>
  <c r="DR426" i="13"/>
  <c r="DQ426" i="13"/>
  <c r="DP426" i="13"/>
  <c r="DO426" i="13"/>
  <c r="DN426" i="13"/>
  <c r="DM426" i="13"/>
  <c r="DL426" i="13"/>
  <c r="DK426" i="13"/>
  <c r="DJ426" i="13"/>
  <c r="DI426" i="13"/>
  <c r="DH426" i="13"/>
  <c r="DG426" i="13"/>
  <c r="DF426" i="13"/>
  <c r="DE426" i="13"/>
  <c r="DD426" i="13"/>
  <c r="DC426" i="13"/>
  <c r="DB426" i="13"/>
  <c r="DA426" i="13"/>
  <c r="CZ426" i="13"/>
  <c r="CY426" i="13"/>
  <c r="CX426" i="13"/>
  <c r="CW426" i="13"/>
  <c r="CV426" i="13"/>
  <c r="CU426" i="13"/>
  <c r="CT426" i="13"/>
  <c r="CS426" i="13"/>
  <c r="CR426" i="13"/>
  <c r="CQ426" i="13"/>
  <c r="CP426" i="13"/>
  <c r="CO426" i="13"/>
  <c r="CN426" i="13"/>
  <c r="CM426" i="13"/>
  <c r="CL426" i="13"/>
  <c r="CK426" i="13"/>
  <c r="CJ426" i="13"/>
  <c r="CI426" i="13"/>
  <c r="CH426" i="13"/>
  <c r="CG426" i="13"/>
  <c r="CF426" i="13"/>
  <c r="CE426" i="13"/>
  <c r="CD426" i="13"/>
  <c r="CC426" i="13"/>
  <c r="CB426" i="13"/>
  <c r="CA426" i="13"/>
  <c r="BZ426" i="13"/>
  <c r="BY426" i="13"/>
  <c r="BX426" i="13"/>
  <c r="BW426" i="13"/>
  <c r="BV426" i="13"/>
  <c r="BU426" i="13"/>
  <c r="BT426" i="13"/>
  <c r="BS426" i="13"/>
  <c r="BR426" i="13"/>
  <c r="BQ426" i="13"/>
  <c r="BM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AG426" i="13"/>
  <c r="AF426" i="13"/>
  <c r="AE426" i="13"/>
  <c r="AD426" i="13"/>
  <c r="AC426" i="13"/>
  <c r="AB426" i="13"/>
  <c r="AA426" i="13"/>
  <c r="Z426" i="13"/>
  <c r="Y426" i="13"/>
  <c r="X426" i="13"/>
  <c r="DZ425" i="13"/>
  <c r="DY425" i="13"/>
  <c r="DX425" i="13"/>
  <c r="DW425" i="13"/>
  <c r="DV425" i="13"/>
  <c r="DU425" i="13"/>
  <c r="DT425" i="13"/>
  <c r="DS425" i="13"/>
  <c r="DR425" i="13"/>
  <c r="DQ425" i="13"/>
  <c r="DP425" i="13"/>
  <c r="DO425" i="13"/>
  <c r="DN425" i="13"/>
  <c r="DM425" i="13"/>
  <c r="DL425" i="13"/>
  <c r="DK425" i="13"/>
  <c r="DJ425" i="13"/>
  <c r="DI425" i="13"/>
  <c r="DH425" i="13"/>
  <c r="DG425" i="13"/>
  <c r="DF425" i="13"/>
  <c r="DE425" i="13"/>
  <c r="DD425" i="13"/>
  <c r="DC425" i="13"/>
  <c r="DB425" i="13"/>
  <c r="DA425" i="13"/>
  <c r="CZ425" i="13"/>
  <c r="CY425" i="13"/>
  <c r="CX425" i="13"/>
  <c r="CW425" i="13"/>
  <c r="CV425" i="13"/>
  <c r="CU425" i="13"/>
  <c r="CT425" i="13"/>
  <c r="CS425" i="13"/>
  <c r="CR425" i="13"/>
  <c r="CQ425" i="13"/>
  <c r="CP425" i="13"/>
  <c r="CO425" i="13"/>
  <c r="CN425" i="13"/>
  <c r="CM425" i="13"/>
  <c r="CL425" i="13"/>
  <c r="CK425" i="13"/>
  <c r="CJ425" i="13"/>
  <c r="CI425" i="13"/>
  <c r="CH425" i="13"/>
  <c r="CG425" i="13"/>
  <c r="CF425" i="13"/>
  <c r="CE425" i="13"/>
  <c r="CD425" i="13"/>
  <c r="CC425" i="13"/>
  <c r="CB425" i="13"/>
  <c r="CA425" i="13"/>
  <c r="BZ425" i="13"/>
  <c r="BY425" i="13"/>
  <c r="BX425" i="13"/>
  <c r="BW425" i="13"/>
  <c r="BV425" i="13"/>
  <c r="BU425" i="13"/>
  <c r="BT425" i="13"/>
  <c r="BS425" i="13"/>
  <c r="BR425" i="13"/>
  <c r="BQ425" i="13"/>
  <c r="BM425" i="13"/>
  <c r="AQ425" i="13"/>
  <c r="AP425" i="13"/>
  <c r="AO425" i="13"/>
  <c r="AN425" i="13"/>
  <c r="AM425" i="13"/>
  <c r="AL425" i="13"/>
  <c r="AK425" i="13"/>
  <c r="AJ425" i="13"/>
  <c r="AI425" i="13"/>
  <c r="AH425" i="13"/>
  <c r="AG425" i="13"/>
  <c r="AF425" i="13"/>
  <c r="AE425" i="13"/>
  <c r="AD425" i="13"/>
  <c r="AC425" i="13"/>
  <c r="AB425" i="13"/>
  <c r="AA425" i="13"/>
  <c r="Z425" i="13"/>
  <c r="Y425" i="13"/>
  <c r="X425" i="13"/>
  <c r="W425" i="13"/>
  <c r="DZ424" i="13"/>
  <c r="DY424" i="13"/>
  <c r="DX424" i="13"/>
  <c r="DW424" i="13"/>
  <c r="DV424" i="13"/>
  <c r="DU424" i="13"/>
  <c r="DT424" i="13"/>
  <c r="DS424" i="13"/>
  <c r="DR424" i="13"/>
  <c r="DQ424" i="13"/>
  <c r="DP424" i="13"/>
  <c r="DO424" i="13"/>
  <c r="DN424" i="13"/>
  <c r="DM424" i="13"/>
  <c r="DL424" i="13"/>
  <c r="DK424" i="13"/>
  <c r="DJ424" i="13"/>
  <c r="DI424" i="13"/>
  <c r="DH424" i="13"/>
  <c r="DG424" i="13"/>
  <c r="DF424" i="13"/>
  <c r="DE424" i="13"/>
  <c r="DD424" i="13"/>
  <c r="DC424" i="13"/>
  <c r="DB424" i="13"/>
  <c r="DA424" i="13"/>
  <c r="CZ424" i="13"/>
  <c r="CY424" i="13"/>
  <c r="CX424" i="13"/>
  <c r="CW424" i="13"/>
  <c r="CV424" i="13"/>
  <c r="CU424" i="13"/>
  <c r="CT424" i="13"/>
  <c r="CS424" i="13"/>
  <c r="CR424" i="13"/>
  <c r="CQ424" i="13"/>
  <c r="CP424" i="13"/>
  <c r="CO424" i="13"/>
  <c r="CN424" i="13"/>
  <c r="CM424" i="13"/>
  <c r="CL424" i="13"/>
  <c r="CK424" i="13"/>
  <c r="CJ424" i="13"/>
  <c r="CI424" i="13"/>
  <c r="CH424" i="13"/>
  <c r="CG424" i="13"/>
  <c r="CF424" i="13"/>
  <c r="CE424" i="13"/>
  <c r="CD424" i="13"/>
  <c r="CC424" i="13"/>
  <c r="CB424" i="13"/>
  <c r="CA424" i="13"/>
  <c r="BZ424" i="13"/>
  <c r="BY424" i="13"/>
  <c r="BX424" i="13"/>
  <c r="BW424" i="13"/>
  <c r="BV424" i="13"/>
  <c r="BU424" i="13"/>
  <c r="BT424" i="13"/>
  <c r="BS424" i="13"/>
  <c r="BR424" i="13"/>
  <c r="BQ424" i="13"/>
  <c r="BM424" i="13"/>
  <c r="AP424" i="13"/>
  <c r="AO424" i="13"/>
  <c r="AN424" i="13"/>
  <c r="AM424" i="13"/>
  <c r="AL424" i="13"/>
  <c r="AK424" i="13"/>
  <c r="AJ424" i="13"/>
  <c r="AI424" i="13"/>
  <c r="AH424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DZ423" i="13"/>
  <c r="DY423" i="13"/>
  <c r="DX423" i="13"/>
  <c r="DW423" i="13"/>
  <c r="DV423" i="13"/>
  <c r="DU423" i="13"/>
  <c r="DT423" i="13"/>
  <c r="DS423" i="13"/>
  <c r="DR423" i="13"/>
  <c r="DQ423" i="13"/>
  <c r="DP423" i="13"/>
  <c r="DO423" i="13"/>
  <c r="DN423" i="13"/>
  <c r="DM423" i="13"/>
  <c r="DL423" i="13"/>
  <c r="DK423" i="13"/>
  <c r="DJ423" i="13"/>
  <c r="DI423" i="13"/>
  <c r="DH423" i="13"/>
  <c r="DG423" i="13"/>
  <c r="DF423" i="13"/>
  <c r="DE423" i="13"/>
  <c r="DD423" i="13"/>
  <c r="DC423" i="13"/>
  <c r="DB423" i="13"/>
  <c r="DA423" i="13"/>
  <c r="CZ423" i="13"/>
  <c r="CY423" i="13"/>
  <c r="CX423" i="13"/>
  <c r="CW423" i="13"/>
  <c r="CV423" i="13"/>
  <c r="CU423" i="13"/>
  <c r="CT423" i="13"/>
  <c r="CS423" i="13"/>
  <c r="CR423" i="13"/>
  <c r="CQ423" i="13"/>
  <c r="CP423" i="13"/>
  <c r="CO423" i="13"/>
  <c r="CN423" i="13"/>
  <c r="CM423" i="13"/>
  <c r="CL423" i="13"/>
  <c r="CK423" i="13"/>
  <c r="CJ423" i="13"/>
  <c r="CI423" i="13"/>
  <c r="CH423" i="13"/>
  <c r="CG423" i="13"/>
  <c r="CF423" i="13"/>
  <c r="CE423" i="13"/>
  <c r="CD423" i="13"/>
  <c r="CC423" i="13"/>
  <c r="CB423" i="13"/>
  <c r="CA423" i="13"/>
  <c r="BZ423" i="13"/>
  <c r="BY423" i="13"/>
  <c r="BX423" i="13"/>
  <c r="BW423" i="13"/>
  <c r="BV423" i="13"/>
  <c r="BU423" i="13"/>
  <c r="BT423" i="13"/>
  <c r="BS423" i="13"/>
  <c r="BR423" i="13"/>
  <c r="BQ423" i="13"/>
  <c r="BM423" i="13"/>
  <c r="AO423" i="13"/>
  <c r="AN423" i="13"/>
  <c r="AM423" i="13"/>
  <c r="AL423" i="13"/>
  <c r="AK423" i="13"/>
  <c r="AJ423" i="13"/>
  <c r="AI423" i="13"/>
  <c r="AH423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DZ422" i="13"/>
  <c r="DY422" i="13"/>
  <c r="DX422" i="13"/>
  <c r="DW422" i="13"/>
  <c r="DV422" i="13"/>
  <c r="DU422" i="13"/>
  <c r="DT422" i="13"/>
  <c r="DS422" i="13"/>
  <c r="DR422" i="13"/>
  <c r="DQ422" i="13"/>
  <c r="DP422" i="13"/>
  <c r="DO422" i="13"/>
  <c r="DN422" i="13"/>
  <c r="DM422" i="13"/>
  <c r="DL422" i="13"/>
  <c r="DK422" i="13"/>
  <c r="DJ422" i="13"/>
  <c r="DI422" i="13"/>
  <c r="DH422" i="13"/>
  <c r="DG422" i="13"/>
  <c r="DF422" i="13"/>
  <c r="DE422" i="13"/>
  <c r="DD422" i="13"/>
  <c r="DC422" i="13"/>
  <c r="DB422" i="13"/>
  <c r="DA422" i="13"/>
  <c r="CZ422" i="13"/>
  <c r="CY422" i="13"/>
  <c r="CX422" i="13"/>
  <c r="CW422" i="13"/>
  <c r="CV422" i="13"/>
  <c r="CU422" i="13"/>
  <c r="CT422" i="13"/>
  <c r="CS422" i="13"/>
  <c r="CR422" i="13"/>
  <c r="CQ422" i="13"/>
  <c r="CP422" i="13"/>
  <c r="CO422" i="13"/>
  <c r="CN422" i="13"/>
  <c r="CM422" i="13"/>
  <c r="CL422" i="13"/>
  <c r="CK422" i="13"/>
  <c r="CJ422" i="13"/>
  <c r="CI422" i="13"/>
  <c r="CH422" i="13"/>
  <c r="CG422" i="13"/>
  <c r="CF422" i="13"/>
  <c r="CE422" i="13"/>
  <c r="CD422" i="13"/>
  <c r="CC422" i="13"/>
  <c r="CB422" i="13"/>
  <c r="CA422" i="13"/>
  <c r="BZ422" i="13"/>
  <c r="BY422" i="13"/>
  <c r="BX422" i="13"/>
  <c r="BW422" i="13"/>
  <c r="BV422" i="13"/>
  <c r="BU422" i="13"/>
  <c r="BT422" i="13"/>
  <c r="BS422" i="13"/>
  <c r="BR422" i="13"/>
  <c r="BQ422" i="13"/>
  <c r="BM422" i="13"/>
  <c r="AN422" i="13"/>
  <c r="AM422" i="13"/>
  <c r="AL422" i="13"/>
  <c r="AK422" i="13"/>
  <c r="AJ422" i="13"/>
  <c r="AI422" i="13"/>
  <c r="AH422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DZ421" i="13"/>
  <c r="DY421" i="13"/>
  <c r="DX421" i="13"/>
  <c r="DW421" i="13"/>
  <c r="DV421" i="13"/>
  <c r="DU421" i="13"/>
  <c r="DT421" i="13"/>
  <c r="DS421" i="13"/>
  <c r="DR421" i="13"/>
  <c r="DQ421" i="13"/>
  <c r="DP421" i="13"/>
  <c r="DO421" i="13"/>
  <c r="DN421" i="13"/>
  <c r="DM421" i="13"/>
  <c r="DL421" i="13"/>
  <c r="DK421" i="13"/>
  <c r="DJ421" i="13"/>
  <c r="DI421" i="13"/>
  <c r="DH421" i="13"/>
  <c r="DG421" i="13"/>
  <c r="DF421" i="13"/>
  <c r="DE421" i="13"/>
  <c r="DD421" i="13"/>
  <c r="DC421" i="13"/>
  <c r="DB421" i="13"/>
  <c r="DA421" i="13"/>
  <c r="CZ421" i="13"/>
  <c r="CY421" i="13"/>
  <c r="CX421" i="13"/>
  <c r="CW421" i="13"/>
  <c r="CV421" i="13"/>
  <c r="CU421" i="13"/>
  <c r="CT421" i="13"/>
  <c r="CS421" i="13"/>
  <c r="CR421" i="13"/>
  <c r="CQ421" i="13"/>
  <c r="CP421" i="13"/>
  <c r="CO421" i="13"/>
  <c r="CN421" i="13"/>
  <c r="CM421" i="13"/>
  <c r="CL421" i="13"/>
  <c r="CK421" i="13"/>
  <c r="CJ421" i="13"/>
  <c r="CI421" i="13"/>
  <c r="CH421" i="13"/>
  <c r="CG421" i="13"/>
  <c r="CF421" i="13"/>
  <c r="CE421" i="13"/>
  <c r="CD421" i="13"/>
  <c r="CC421" i="13"/>
  <c r="CB421" i="13"/>
  <c r="CA421" i="13"/>
  <c r="BZ421" i="13"/>
  <c r="BY421" i="13"/>
  <c r="BX421" i="13"/>
  <c r="BW421" i="13"/>
  <c r="BV421" i="13"/>
  <c r="BU421" i="13"/>
  <c r="BT421" i="13"/>
  <c r="BS421" i="13"/>
  <c r="BR421" i="13"/>
  <c r="BQ421" i="13"/>
  <c r="BM421" i="13"/>
  <c r="AM421" i="13"/>
  <c r="AL421" i="13"/>
  <c r="AK421" i="13"/>
  <c r="AJ421" i="13"/>
  <c r="AI421" i="13"/>
  <c r="AH421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DZ420" i="13"/>
  <c r="DY420" i="13"/>
  <c r="DX420" i="13"/>
  <c r="DW420" i="13"/>
  <c r="DV420" i="13"/>
  <c r="DU420" i="13"/>
  <c r="DT420" i="13"/>
  <c r="DS420" i="13"/>
  <c r="DR420" i="13"/>
  <c r="DQ420" i="13"/>
  <c r="DP420" i="13"/>
  <c r="DO420" i="13"/>
  <c r="DN420" i="13"/>
  <c r="DM420" i="13"/>
  <c r="DL420" i="13"/>
  <c r="DK420" i="13"/>
  <c r="DJ420" i="13"/>
  <c r="DI420" i="13"/>
  <c r="DH420" i="13"/>
  <c r="DG420" i="13"/>
  <c r="DF420" i="13"/>
  <c r="DE420" i="13"/>
  <c r="DD420" i="13"/>
  <c r="DC420" i="13"/>
  <c r="DB420" i="13"/>
  <c r="DA420" i="13"/>
  <c r="CZ420" i="13"/>
  <c r="CY420" i="13"/>
  <c r="CX420" i="13"/>
  <c r="CW420" i="13"/>
  <c r="CV420" i="13"/>
  <c r="CU420" i="13"/>
  <c r="CT420" i="13"/>
  <c r="CS420" i="13"/>
  <c r="CR420" i="13"/>
  <c r="CQ420" i="13"/>
  <c r="CP420" i="13"/>
  <c r="CO420" i="13"/>
  <c r="CN420" i="13"/>
  <c r="CM420" i="13"/>
  <c r="CL420" i="13"/>
  <c r="CK420" i="13"/>
  <c r="CJ420" i="13"/>
  <c r="CI420" i="13"/>
  <c r="CH420" i="13"/>
  <c r="CG420" i="13"/>
  <c r="CF420" i="13"/>
  <c r="CE420" i="13"/>
  <c r="CD420" i="13"/>
  <c r="CC420" i="13"/>
  <c r="CB420" i="13"/>
  <c r="CA420" i="13"/>
  <c r="BZ420" i="13"/>
  <c r="BY420" i="13"/>
  <c r="BX420" i="13"/>
  <c r="BW420" i="13"/>
  <c r="BV420" i="13"/>
  <c r="BU420" i="13"/>
  <c r="BT420" i="13"/>
  <c r="BS420" i="13"/>
  <c r="BR420" i="13"/>
  <c r="BQ420" i="13"/>
  <c r="BM420" i="13"/>
  <c r="AL420" i="13"/>
  <c r="AK420" i="13"/>
  <c r="AJ420" i="13"/>
  <c r="AI420" i="13"/>
  <c r="AH420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DZ419" i="13"/>
  <c r="DY419" i="13"/>
  <c r="DX419" i="13"/>
  <c r="DW419" i="13"/>
  <c r="DV419" i="13"/>
  <c r="DU419" i="13"/>
  <c r="DT419" i="13"/>
  <c r="DS419" i="13"/>
  <c r="DR419" i="13"/>
  <c r="DQ419" i="13"/>
  <c r="DP419" i="13"/>
  <c r="DO419" i="13"/>
  <c r="DN419" i="13"/>
  <c r="DM419" i="13"/>
  <c r="DL419" i="13"/>
  <c r="DK419" i="13"/>
  <c r="DJ419" i="13"/>
  <c r="DI419" i="13"/>
  <c r="DH419" i="13"/>
  <c r="DG419" i="13"/>
  <c r="DF419" i="13"/>
  <c r="DE419" i="13"/>
  <c r="DD419" i="13"/>
  <c r="DC419" i="13"/>
  <c r="DB419" i="13"/>
  <c r="DA419" i="13"/>
  <c r="CZ419" i="13"/>
  <c r="CY419" i="13"/>
  <c r="CX419" i="13"/>
  <c r="CW419" i="13"/>
  <c r="CV419" i="13"/>
  <c r="CU419" i="13"/>
  <c r="CT419" i="13"/>
  <c r="CS419" i="13"/>
  <c r="CR419" i="13"/>
  <c r="CQ419" i="13"/>
  <c r="CP419" i="13"/>
  <c r="CO419" i="13"/>
  <c r="CN419" i="13"/>
  <c r="CM419" i="13"/>
  <c r="CL419" i="13"/>
  <c r="CK419" i="13"/>
  <c r="CJ419" i="13"/>
  <c r="CI419" i="13"/>
  <c r="CH419" i="13"/>
  <c r="CG419" i="13"/>
  <c r="CF419" i="13"/>
  <c r="CE419" i="13"/>
  <c r="CD419" i="13"/>
  <c r="CC419" i="13"/>
  <c r="CB419" i="13"/>
  <c r="CA419" i="13"/>
  <c r="BZ419" i="13"/>
  <c r="BY419" i="13"/>
  <c r="BX419" i="13"/>
  <c r="BW419" i="13"/>
  <c r="BV419" i="13"/>
  <c r="BU419" i="13"/>
  <c r="BT419" i="13"/>
  <c r="BS419" i="13"/>
  <c r="BR419" i="13"/>
  <c r="BQ419" i="13"/>
  <c r="BM419" i="13"/>
  <c r="AK419" i="13"/>
  <c r="AJ419" i="13"/>
  <c r="AI419" i="13"/>
  <c r="AH419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Q419" i="13"/>
  <c r="DZ418" i="13"/>
  <c r="DY418" i="13"/>
  <c r="DX418" i="13"/>
  <c r="DW418" i="13"/>
  <c r="DV418" i="13"/>
  <c r="DU418" i="13"/>
  <c r="DT418" i="13"/>
  <c r="DS418" i="13"/>
  <c r="DR418" i="13"/>
  <c r="DQ418" i="13"/>
  <c r="DP418" i="13"/>
  <c r="DO418" i="13"/>
  <c r="DN418" i="13"/>
  <c r="DM418" i="13"/>
  <c r="DL418" i="13"/>
  <c r="DK418" i="13"/>
  <c r="DJ418" i="13"/>
  <c r="DI418" i="13"/>
  <c r="DH418" i="13"/>
  <c r="DG418" i="13"/>
  <c r="DF418" i="13"/>
  <c r="DE418" i="13"/>
  <c r="DD418" i="13"/>
  <c r="DC418" i="13"/>
  <c r="DB418" i="13"/>
  <c r="DA418" i="13"/>
  <c r="CZ418" i="13"/>
  <c r="CY418" i="13"/>
  <c r="CX418" i="13"/>
  <c r="CW418" i="13"/>
  <c r="CV418" i="13"/>
  <c r="CU418" i="13"/>
  <c r="CT418" i="13"/>
  <c r="CS418" i="13"/>
  <c r="CR418" i="13"/>
  <c r="CQ418" i="13"/>
  <c r="CP418" i="13"/>
  <c r="CO418" i="13"/>
  <c r="CN418" i="13"/>
  <c r="CM418" i="13"/>
  <c r="CL418" i="13"/>
  <c r="CK418" i="13"/>
  <c r="CJ418" i="13"/>
  <c r="CI418" i="13"/>
  <c r="CH418" i="13"/>
  <c r="CG418" i="13"/>
  <c r="CF418" i="13"/>
  <c r="CE418" i="13"/>
  <c r="CD418" i="13"/>
  <c r="CC418" i="13"/>
  <c r="CB418" i="13"/>
  <c r="CA418" i="13"/>
  <c r="BZ418" i="13"/>
  <c r="BY418" i="13"/>
  <c r="BX418" i="13"/>
  <c r="BW418" i="13"/>
  <c r="BV418" i="13"/>
  <c r="BU418" i="13"/>
  <c r="BT418" i="13"/>
  <c r="BS418" i="13"/>
  <c r="BR418" i="13"/>
  <c r="BQ418" i="13"/>
  <c r="BM418" i="13"/>
  <c r="AJ418" i="13"/>
  <c r="AI418" i="13"/>
  <c r="AH418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Q418" i="13"/>
  <c r="P418" i="13"/>
  <c r="DZ417" i="13"/>
  <c r="DY417" i="13"/>
  <c r="DX417" i="13"/>
  <c r="DW417" i="13"/>
  <c r="DV417" i="13"/>
  <c r="DU417" i="13"/>
  <c r="DT417" i="13"/>
  <c r="DS417" i="13"/>
  <c r="DR417" i="13"/>
  <c r="DQ417" i="13"/>
  <c r="DP417" i="13"/>
  <c r="DO417" i="13"/>
  <c r="DN417" i="13"/>
  <c r="DM417" i="13"/>
  <c r="DL417" i="13"/>
  <c r="DK417" i="13"/>
  <c r="DJ417" i="13"/>
  <c r="DI417" i="13"/>
  <c r="DH417" i="13"/>
  <c r="DG417" i="13"/>
  <c r="DF417" i="13"/>
  <c r="DE417" i="13"/>
  <c r="DD417" i="13"/>
  <c r="DC417" i="13"/>
  <c r="DB417" i="13"/>
  <c r="DA417" i="13"/>
  <c r="CZ417" i="13"/>
  <c r="CY417" i="13"/>
  <c r="CX417" i="13"/>
  <c r="CW417" i="13"/>
  <c r="CV417" i="13"/>
  <c r="CU417" i="13"/>
  <c r="CT417" i="13"/>
  <c r="CS417" i="13"/>
  <c r="CR417" i="13"/>
  <c r="CQ417" i="13"/>
  <c r="CP417" i="13"/>
  <c r="CO417" i="13"/>
  <c r="CN417" i="13"/>
  <c r="CM417" i="13"/>
  <c r="CL417" i="13"/>
  <c r="CK417" i="13"/>
  <c r="CJ417" i="13"/>
  <c r="CI417" i="13"/>
  <c r="CH417" i="13"/>
  <c r="CG417" i="13"/>
  <c r="CF417" i="13"/>
  <c r="CE417" i="13"/>
  <c r="CD417" i="13"/>
  <c r="CC417" i="13"/>
  <c r="CB417" i="13"/>
  <c r="CA417" i="13"/>
  <c r="BZ417" i="13"/>
  <c r="BY417" i="13"/>
  <c r="BX417" i="13"/>
  <c r="BW417" i="13"/>
  <c r="BV417" i="13"/>
  <c r="BU417" i="13"/>
  <c r="BT417" i="13"/>
  <c r="BS417" i="13"/>
  <c r="BR417" i="13"/>
  <c r="BQ417" i="13"/>
  <c r="BM417" i="13"/>
  <c r="AI417" i="13"/>
  <c r="AH417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Q417" i="13"/>
  <c r="P417" i="13"/>
  <c r="O417" i="13"/>
  <c r="DZ416" i="13"/>
  <c r="DY416" i="13"/>
  <c r="DX416" i="13"/>
  <c r="DW416" i="13"/>
  <c r="DV416" i="13"/>
  <c r="DU416" i="13"/>
  <c r="DT416" i="13"/>
  <c r="DS416" i="13"/>
  <c r="DR416" i="13"/>
  <c r="DQ416" i="13"/>
  <c r="DP416" i="13"/>
  <c r="DO416" i="13"/>
  <c r="DN416" i="13"/>
  <c r="DM416" i="13"/>
  <c r="DL416" i="13"/>
  <c r="DK416" i="13"/>
  <c r="DJ416" i="13"/>
  <c r="DI416" i="13"/>
  <c r="DH416" i="13"/>
  <c r="DG416" i="13"/>
  <c r="DF416" i="13"/>
  <c r="DE416" i="13"/>
  <c r="DD416" i="13"/>
  <c r="DC416" i="13"/>
  <c r="DB416" i="13"/>
  <c r="DA416" i="13"/>
  <c r="CZ416" i="13"/>
  <c r="CY416" i="13"/>
  <c r="CX416" i="13"/>
  <c r="CW416" i="13"/>
  <c r="CV416" i="13"/>
  <c r="CU416" i="13"/>
  <c r="CT416" i="13"/>
  <c r="CS416" i="13"/>
  <c r="CR416" i="13"/>
  <c r="CQ416" i="13"/>
  <c r="CP416" i="13"/>
  <c r="CO416" i="13"/>
  <c r="CN416" i="13"/>
  <c r="CM416" i="13"/>
  <c r="CL416" i="13"/>
  <c r="CK416" i="13"/>
  <c r="CJ416" i="13"/>
  <c r="CI416" i="13"/>
  <c r="CH416" i="13"/>
  <c r="CG416" i="13"/>
  <c r="CF416" i="13"/>
  <c r="CE416" i="13"/>
  <c r="CD416" i="13"/>
  <c r="CC416" i="13"/>
  <c r="CB416" i="13"/>
  <c r="CA416" i="13"/>
  <c r="BZ416" i="13"/>
  <c r="BY416" i="13"/>
  <c r="BX416" i="13"/>
  <c r="BW416" i="13"/>
  <c r="BV416" i="13"/>
  <c r="BU416" i="13"/>
  <c r="BT416" i="13"/>
  <c r="BS416" i="13"/>
  <c r="BR416" i="13"/>
  <c r="BQ416" i="13"/>
  <c r="BM416" i="13"/>
  <c r="AH416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Q416" i="13"/>
  <c r="P416" i="13"/>
  <c r="O416" i="13"/>
  <c r="N416" i="13"/>
  <c r="DZ415" i="13"/>
  <c r="DY415" i="13"/>
  <c r="DX415" i="13"/>
  <c r="DW415" i="13"/>
  <c r="DV415" i="13"/>
  <c r="DU415" i="13"/>
  <c r="DT415" i="13"/>
  <c r="DS415" i="13"/>
  <c r="DR415" i="13"/>
  <c r="DQ415" i="13"/>
  <c r="DP415" i="13"/>
  <c r="DO415" i="13"/>
  <c r="DN415" i="13"/>
  <c r="DM415" i="13"/>
  <c r="DL415" i="13"/>
  <c r="DK415" i="13"/>
  <c r="DJ415" i="13"/>
  <c r="DI415" i="13"/>
  <c r="DH415" i="13"/>
  <c r="DG415" i="13"/>
  <c r="DF415" i="13"/>
  <c r="DE415" i="13"/>
  <c r="DD415" i="13"/>
  <c r="DC415" i="13"/>
  <c r="DB415" i="13"/>
  <c r="DA415" i="13"/>
  <c r="CZ415" i="13"/>
  <c r="CY415" i="13"/>
  <c r="CX415" i="13"/>
  <c r="CW415" i="13"/>
  <c r="CV415" i="13"/>
  <c r="CU415" i="13"/>
  <c r="CT415" i="13"/>
  <c r="CS415" i="13"/>
  <c r="CR415" i="13"/>
  <c r="CQ415" i="13"/>
  <c r="CP415" i="13"/>
  <c r="CO415" i="13"/>
  <c r="CN415" i="13"/>
  <c r="CM415" i="13"/>
  <c r="CL415" i="13"/>
  <c r="CK415" i="13"/>
  <c r="CJ415" i="13"/>
  <c r="CI415" i="13"/>
  <c r="CH415" i="13"/>
  <c r="CG415" i="13"/>
  <c r="CF415" i="13"/>
  <c r="CE415" i="13"/>
  <c r="CD415" i="13"/>
  <c r="CC415" i="13"/>
  <c r="CB415" i="13"/>
  <c r="CA415" i="13"/>
  <c r="BZ415" i="13"/>
  <c r="BY415" i="13"/>
  <c r="BX415" i="13"/>
  <c r="BW415" i="13"/>
  <c r="BV415" i="13"/>
  <c r="BU415" i="13"/>
  <c r="BT415" i="13"/>
  <c r="BS415" i="13"/>
  <c r="BR415" i="13"/>
  <c r="BQ415" i="13"/>
  <c r="BM415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Q415" i="13"/>
  <c r="P415" i="13"/>
  <c r="O415" i="13"/>
  <c r="N415" i="13"/>
  <c r="M415" i="13"/>
  <c r="DZ414" i="13"/>
  <c r="DY414" i="13"/>
  <c r="DX414" i="13"/>
  <c r="DW414" i="13"/>
  <c r="DV414" i="13"/>
  <c r="DU414" i="13"/>
  <c r="DT414" i="13"/>
  <c r="DS414" i="13"/>
  <c r="DR414" i="13"/>
  <c r="DQ414" i="13"/>
  <c r="DP414" i="13"/>
  <c r="DO414" i="13"/>
  <c r="DN414" i="13"/>
  <c r="DM414" i="13"/>
  <c r="DL414" i="13"/>
  <c r="DK414" i="13"/>
  <c r="DJ414" i="13"/>
  <c r="DI414" i="13"/>
  <c r="DH414" i="13"/>
  <c r="DG414" i="13"/>
  <c r="DF414" i="13"/>
  <c r="DE414" i="13"/>
  <c r="DD414" i="13"/>
  <c r="DC414" i="13"/>
  <c r="DB414" i="13"/>
  <c r="DA414" i="13"/>
  <c r="CZ414" i="13"/>
  <c r="CY414" i="13"/>
  <c r="CX414" i="13"/>
  <c r="CW414" i="13"/>
  <c r="CV414" i="13"/>
  <c r="CU414" i="13"/>
  <c r="CT414" i="13"/>
  <c r="CS414" i="13"/>
  <c r="CR414" i="13"/>
  <c r="CQ414" i="13"/>
  <c r="CP414" i="13"/>
  <c r="CO414" i="13"/>
  <c r="CN414" i="13"/>
  <c r="CM414" i="13"/>
  <c r="CL414" i="13"/>
  <c r="CK414" i="13"/>
  <c r="CJ414" i="13"/>
  <c r="CI414" i="13"/>
  <c r="CH414" i="13"/>
  <c r="CG414" i="13"/>
  <c r="CF414" i="13"/>
  <c r="CE414" i="13"/>
  <c r="CD414" i="13"/>
  <c r="CC414" i="13"/>
  <c r="CB414" i="13"/>
  <c r="CA414" i="13"/>
  <c r="BZ414" i="13"/>
  <c r="BY414" i="13"/>
  <c r="BX414" i="13"/>
  <c r="BW414" i="13"/>
  <c r="BV414" i="13"/>
  <c r="BU414" i="13"/>
  <c r="BT414" i="13"/>
  <c r="BS414" i="13"/>
  <c r="BR414" i="13"/>
  <c r="BQ414" i="13"/>
  <c r="BM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DZ413" i="13"/>
  <c r="DY413" i="13"/>
  <c r="DX413" i="13"/>
  <c r="DW413" i="13"/>
  <c r="DV413" i="13"/>
  <c r="DU413" i="13"/>
  <c r="DT413" i="13"/>
  <c r="DS413" i="13"/>
  <c r="DR413" i="13"/>
  <c r="DQ413" i="13"/>
  <c r="DP413" i="13"/>
  <c r="DO413" i="13"/>
  <c r="DN413" i="13"/>
  <c r="DM413" i="13"/>
  <c r="DL413" i="13"/>
  <c r="DK413" i="13"/>
  <c r="DJ413" i="13"/>
  <c r="DI413" i="13"/>
  <c r="DH413" i="13"/>
  <c r="DG413" i="13"/>
  <c r="DF413" i="13"/>
  <c r="DE413" i="13"/>
  <c r="DD413" i="13"/>
  <c r="DC413" i="13"/>
  <c r="DB413" i="13"/>
  <c r="DA413" i="13"/>
  <c r="CZ413" i="13"/>
  <c r="CY413" i="13"/>
  <c r="CX413" i="13"/>
  <c r="CW413" i="13"/>
  <c r="CV413" i="13"/>
  <c r="CU413" i="13"/>
  <c r="CT413" i="13"/>
  <c r="CS413" i="13"/>
  <c r="CR413" i="13"/>
  <c r="CQ413" i="13"/>
  <c r="CP413" i="13"/>
  <c r="CO413" i="13"/>
  <c r="CN413" i="13"/>
  <c r="CM413" i="13"/>
  <c r="CL413" i="13"/>
  <c r="CK413" i="13"/>
  <c r="CJ413" i="13"/>
  <c r="CI413" i="13"/>
  <c r="CH413" i="13"/>
  <c r="CG413" i="13"/>
  <c r="CF413" i="13"/>
  <c r="CE413" i="13"/>
  <c r="CD413" i="13"/>
  <c r="CC413" i="13"/>
  <c r="CB413" i="13"/>
  <c r="CA413" i="13"/>
  <c r="BZ413" i="13"/>
  <c r="BY413" i="13"/>
  <c r="BX413" i="13"/>
  <c r="BW413" i="13"/>
  <c r="BV413" i="13"/>
  <c r="BU413" i="13"/>
  <c r="BT413" i="13"/>
  <c r="BS413" i="13"/>
  <c r="BR413" i="13"/>
  <c r="BQ413" i="13"/>
  <c r="BM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Q413" i="13"/>
  <c r="P413" i="13"/>
  <c r="O413" i="13"/>
  <c r="N413" i="13"/>
  <c r="M413" i="13"/>
  <c r="L413" i="13"/>
  <c r="K413" i="13"/>
  <c r="DZ412" i="13"/>
  <c r="DY412" i="13"/>
  <c r="DX412" i="13"/>
  <c r="DW412" i="13"/>
  <c r="DV412" i="13"/>
  <c r="DU412" i="13"/>
  <c r="DT412" i="13"/>
  <c r="DS412" i="13"/>
  <c r="DR412" i="13"/>
  <c r="DQ412" i="13"/>
  <c r="DP412" i="13"/>
  <c r="DO412" i="13"/>
  <c r="DN412" i="13"/>
  <c r="DM412" i="13"/>
  <c r="DL412" i="13"/>
  <c r="DK412" i="13"/>
  <c r="DJ412" i="13"/>
  <c r="DI412" i="13"/>
  <c r="DH412" i="13"/>
  <c r="DG412" i="13"/>
  <c r="DF412" i="13"/>
  <c r="DE412" i="13"/>
  <c r="DD412" i="13"/>
  <c r="DC412" i="13"/>
  <c r="DB412" i="13"/>
  <c r="DA412" i="13"/>
  <c r="CZ412" i="13"/>
  <c r="CY412" i="13"/>
  <c r="CX412" i="13"/>
  <c r="CW412" i="13"/>
  <c r="CV412" i="13"/>
  <c r="CU412" i="13"/>
  <c r="CT412" i="13"/>
  <c r="CS412" i="13"/>
  <c r="CR412" i="13"/>
  <c r="CQ412" i="13"/>
  <c r="CP412" i="13"/>
  <c r="CO412" i="13"/>
  <c r="CN412" i="13"/>
  <c r="CM412" i="13"/>
  <c r="CL412" i="13"/>
  <c r="CK412" i="13"/>
  <c r="CJ412" i="13"/>
  <c r="CI412" i="13"/>
  <c r="CH412" i="13"/>
  <c r="CG412" i="13"/>
  <c r="CF412" i="13"/>
  <c r="CE412" i="13"/>
  <c r="CD412" i="13"/>
  <c r="CC412" i="13"/>
  <c r="CB412" i="13"/>
  <c r="CA412" i="13"/>
  <c r="BZ412" i="13"/>
  <c r="BY412" i="13"/>
  <c r="BX412" i="13"/>
  <c r="BW412" i="13"/>
  <c r="BV412" i="13"/>
  <c r="BU412" i="13"/>
  <c r="BT412" i="13"/>
  <c r="BS412" i="13"/>
  <c r="BR412" i="13"/>
  <c r="BQ412" i="13"/>
  <c r="BM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Q412" i="13"/>
  <c r="P412" i="13"/>
  <c r="O412" i="13"/>
  <c r="N412" i="13"/>
  <c r="M412" i="13"/>
  <c r="L412" i="13"/>
  <c r="K412" i="13"/>
  <c r="J412" i="13"/>
  <c r="DZ411" i="13"/>
  <c r="DY411" i="13"/>
  <c r="DX411" i="13"/>
  <c r="DW411" i="13"/>
  <c r="DV411" i="13"/>
  <c r="DU411" i="13"/>
  <c r="DT411" i="13"/>
  <c r="DS411" i="13"/>
  <c r="DR411" i="13"/>
  <c r="DQ411" i="13"/>
  <c r="DP411" i="13"/>
  <c r="DO411" i="13"/>
  <c r="DN411" i="13"/>
  <c r="DM411" i="13"/>
  <c r="DL411" i="13"/>
  <c r="DK411" i="13"/>
  <c r="DJ411" i="13"/>
  <c r="DI411" i="13"/>
  <c r="DH411" i="13"/>
  <c r="DG411" i="13"/>
  <c r="DF411" i="13"/>
  <c r="DE411" i="13"/>
  <c r="DD411" i="13"/>
  <c r="DC411" i="13"/>
  <c r="DB411" i="13"/>
  <c r="DA411" i="13"/>
  <c r="CZ411" i="13"/>
  <c r="CY411" i="13"/>
  <c r="CX411" i="13"/>
  <c r="CW411" i="13"/>
  <c r="CV411" i="13"/>
  <c r="CU411" i="13"/>
  <c r="CT411" i="13"/>
  <c r="CS411" i="13"/>
  <c r="CR411" i="13"/>
  <c r="CQ411" i="13"/>
  <c r="CP411" i="13"/>
  <c r="CO411" i="13"/>
  <c r="CN411" i="13"/>
  <c r="CM411" i="13"/>
  <c r="CL411" i="13"/>
  <c r="CK411" i="13"/>
  <c r="CJ411" i="13"/>
  <c r="CI411" i="13"/>
  <c r="CH411" i="13"/>
  <c r="CG411" i="13"/>
  <c r="CF411" i="13"/>
  <c r="CE411" i="13"/>
  <c r="CD411" i="13"/>
  <c r="CC411" i="13"/>
  <c r="CB411" i="13"/>
  <c r="CA411" i="13"/>
  <c r="BZ411" i="13"/>
  <c r="BY411" i="13"/>
  <c r="BX411" i="13"/>
  <c r="BW411" i="13"/>
  <c r="BV411" i="13"/>
  <c r="BU411" i="13"/>
  <c r="BT411" i="13"/>
  <c r="BS411" i="13"/>
  <c r="BR411" i="13"/>
  <c r="BQ411" i="13"/>
  <c r="BM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Q411" i="13"/>
  <c r="P411" i="13"/>
  <c r="O411" i="13"/>
  <c r="N411" i="13"/>
  <c r="M411" i="13"/>
  <c r="L411" i="13"/>
  <c r="K411" i="13"/>
  <c r="J411" i="13"/>
  <c r="I411" i="13"/>
  <c r="DZ410" i="13"/>
  <c r="DY410" i="13"/>
  <c r="DX410" i="13"/>
  <c r="DW410" i="13"/>
  <c r="DV410" i="13"/>
  <c r="DU410" i="13"/>
  <c r="DT410" i="13"/>
  <c r="DS410" i="13"/>
  <c r="DR410" i="13"/>
  <c r="DQ410" i="13"/>
  <c r="DP410" i="13"/>
  <c r="DO410" i="13"/>
  <c r="DN410" i="13"/>
  <c r="DM410" i="13"/>
  <c r="DL410" i="13"/>
  <c r="DK410" i="13"/>
  <c r="DJ410" i="13"/>
  <c r="DI410" i="13"/>
  <c r="DH410" i="13"/>
  <c r="DG410" i="13"/>
  <c r="DF410" i="13"/>
  <c r="DE410" i="13"/>
  <c r="DD410" i="13"/>
  <c r="DC410" i="13"/>
  <c r="DB410" i="13"/>
  <c r="DA410" i="13"/>
  <c r="CZ410" i="13"/>
  <c r="CY410" i="13"/>
  <c r="CX410" i="13"/>
  <c r="CW410" i="13"/>
  <c r="CV410" i="13"/>
  <c r="CU410" i="13"/>
  <c r="CT410" i="13"/>
  <c r="CS410" i="13"/>
  <c r="CR410" i="13"/>
  <c r="CQ410" i="13"/>
  <c r="CP410" i="13"/>
  <c r="CO410" i="13"/>
  <c r="CN410" i="13"/>
  <c r="CM410" i="13"/>
  <c r="CL410" i="13"/>
  <c r="CK410" i="13"/>
  <c r="CJ410" i="13"/>
  <c r="CI410" i="13"/>
  <c r="CH410" i="13"/>
  <c r="CG410" i="13"/>
  <c r="CF410" i="13"/>
  <c r="CE410" i="13"/>
  <c r="CD410" i="13"/>
  <c r="CC410" i="13"/>
  <c r="CB410" i="13"/>
  <c r="CA410" i="13"/>
  <c r="BZ410" i="13"/>
  <c r="BY410" i="13"/>
  <c r="BX410" i="13"/>
  <c r="BW410" i="13"/>
  <c r="BV410" i="13"/>
  <c r="BU410" i="13"/>
  <c r="BT410" i="13"/>
  <c r="BS410" i="13"/>
  <c r="BR410" i="13"/>
  <c r="BQ410" i="13"/>
  <c r="BM410" i="13"/>
  <c r="AB410" i="13"/>
  <c r="AA410" i="13"/>
  <c r="Z410" i="13"/>
  <c r="Y410" i="13"/>
  <c r="X410" i="13"/>
  <c r="W410" i="13"/>
  <c r="V410" i="13"/>
  <c r="U410" i="13"/>
  <c r="T410" i="13"/>
  <c r="S410" i="13"/>
  <c r="R410" i="13"/>
  <c r="Q410" i="13"/>
  <c r="P410" i="13"/>
  <c r="O410" i="13"/>
  <c r="N410" i="13"/>
  <c r="M410" i="13"/>
  <c r="L410" i="13"/>
  <c r="K410" i="13"/>
  <c r="J410" i="13"/>
  <c r="I410" i="13"/>
  <c r="H410" i="13"/>
  <c r="DZ409" i="13"/>
  <c r="DY409" i="13"/>
  <c r="DX409" i="13"/>
  <c r="DW409" i="13"/>
  <c r="DV409" i="13"/>
  <c r="DU409" i="13"/>
  <c r="DT409" i="13"/>
  <c r="DS409" i="13"/>
  <c r="DR409" i="13"/>
  <c r="DQ409" i="13"/>
  <c r="DP409" i="13"/>
  <c r="DO409" i="13"/>
  <c r="DN409" i="13"/>
  <c r="DM409" i="13"/>
  <c r="DL409" i="13"/>
  <c r="DK409" i="13"/>
  <c r="DJ409" i="13"/>
  <c r="DI409" i="13"/>
  <c r="DH409" i="13"/>
  <c r="DG409" i="13"/>
  <c r="DF409" i="13"/>
  <c r="DE409" i="13"/>
  <c r="DD409" i="13"/>
  <c r="DC409" i="13"/>
  <c r="DB409" i="13"/>
  <c r="DA409" i="13"/>
  <c r="CZ409" i="13"/>
  <c r="CY409" i="13"/>
  <c r="CX409" i="13"/>
  <c r="CW409" i="13"/>
  <c r="CV409" i="13"/>
  <c r="CU409" i="13"/>
  <c r="CT409" i="13"/>
  <c r="CS409" i="13"/>
  <c r="CR409" i="13"/>
  <c r="CQ409" i="13"/>
  <c r="CP409" i="13"/>
  <c r="CO409" i="13"/>
  <c r="CN409" i="13"/>
  <c r="CM409" i="13"/>
  <c r="CL409" i="13"/>
  <c r="CK409" i="13"/>
  <c r="CJ409" i="13"/>
  <c r="CI409" i="13"/>
  <c r="CH409" i="13"/>
  <c r="CG409" i="13"/>
  <c r="CF409" i="13"/>
  <c r="CE409" i="13"/>
  <c r="CD409" i="13"/>
  <c r="CC409" i="13"/>
  <c r="CB409" i="13"/>
  <c r="CA409" i="13"/>
  <c r="BZ409" i="13"/>
  <c r="BY409" i="13"/>
  <c r="BX409" i="13"/>
  <c r="BW409" i="13"/>
  <c r="BV409" i="13"/>
  <c r="BU409" i="13"/>
  <c r="BT409" i="13"/>
  <c r="BS409" i="13"/>
  <c r="BR409" i="13"/>
  <c r="BQ409" i="13"/>
  <c r="BM409" i="13"/>
  <c r="AA409" i="13"/>
  <c r="Z409" i="13"/>
  <c r="Y409" i="13"/>
  <c r="X409" i="13"/>
  <c r="W409" i="13"/>
  <c r="V409" i="13"/>
  <c r="U409" i="13"/>
  <c r="T409" i="13"/>
  <c r="S409" i="13"/>
  <c r="R409" i="13"/>
  <c r="Q409" i="13"/>
  <c r="P409" i="13"/>
  <c r="O409" i="13"/>
  <c r="N409" i="13"/>
  <c r="M409" i="13"/>
  <c r="L409" i="13"/>
  <c r="K409" i="13"/>
  <c r="J409" i="13"/>
  <c r="I409" i="13"/>
  <c r="H409" i="13"/>
  <c r="G409" i="13"/>
  <c r="DZ408" i="13"/>
  <c r="DY408" i="13"/>
  <c r="DX408" i="13"/>
  <c r="DW408" i="13"/>
  <c r="DV408" i="13"/>
  <c r="DU408" i="13"/>
  <c r="DT408" i="13"/>
  <c r="DS408" i="13"/>
  <c r="DR408" i="13"/>
  <c r="DQ408" i="13"/>
  <c r="DP408" i="13"/>
  <c r="DO408" i="13"/>
  <c r="DN408" i="13"/>
  <c r="DM408" i="13"/>
  <c r="DL408" i="13"/>
  <c r="DK408" i="13"/>
  <c r="DJ408" i="13"/>
  <c r="DI408" i="13"/>
  <c r="DH408" i="13"/>
  <c r="DG408" i="13"/>
  <c r="DF408" i="13"/>
  <c r="DE408" i="13"/>
  <c r="DD408" i="13"/>
  <c r="DC408" i="13"/>
  <c r="DB408" i="13"/>
  <c r="DA408" i="13"/>
  <c r="CZ408" i="13"/>
  <c r="CY408" i="13"/>
  <c r="CX408" i="13"/>
  <c r="CW408" i="13"/>
  <c r="CV408" i="13"/>
  <c r="CU408" i="13"/>
  <c r="CT408" i="13"/>
  <c r="CS408" i="13"/>
  <c r="CR408" i="13"/>
  <c r="CQ408" i="13"/>
  <c r="CP408" i="13"/>
  <c r="CO408" i="13"/>
  <c r="CN408" i="13"/>
  <c r="CM408" i="13"/>
  <c r="CL408" i="13"/>
  <c r="CK408" i="13"/>
  <c r="CJ408" i="13"/>
  <c r="CI408" i="13"/>
  <c r="CH408" i="13"/>
  <c r="CG408" i="13"/>
  <c r="CF408" i="13"/>
  <c r="CE408" i="13"/>
  <c r="CD408" i="13"/>
  <c r="CC408" i="13"/>
  <c r="CB408" i="13"/>
  <c r="CA408" i="13"/>
  <c r="BZ408" i="13"/>
  <c r="BY408" i="13"/>
  <c r="BX408" i="13"/>
  <c r="BW408" i="13"/>
  <c r="BV408" i="13"/>
  <c r="BU408" i="13"/>
  <c r="BT408" i="13"/>
  <c r="BS408" i="13"/>
  <c r="BR408" i="13"/>
  <c r="BQ408" i="13"/>
  <c r="BM408" i="13"/>
  <c r="Z408" i="13"/>
  <c r="Y408" i="13"/>
  <c r="X408" i="13"/>
  <c r="W408" i="13"/>
  <c r="V408" i="13"/>
  <c r="U408" i="13"/>
  <c r="T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G408" i="13"/>
  <c r="F408" i="13"/>
  <c r="DZ407" i="13"/>
  <c r="DY407" i="13"/>
  <c r="DX407" i="13"/>
  <c r="DW407" i="13"/>
  <c r="DV407" i="13"/>
  <c r="DU407" i="13"/>
  <c r="DT407" i="13"/>
  <c r="DS407" i="13"/>
  <c r="DR407" i="13"/>
  <c r="DQ407" i="13"/>
  <c r="DP407" i="13"/>
  <c r="DO407" i="13"/>
  <c r="DN407" i="13"/>
  <c r="DM407" i="13"/>
  <c r="DL407" i="13"/>
  <c r="DK407" i="13"/>
  <c r="DJ407" i="13"/>
  <c r="DI407" i="13"/>
  <c r="DH407" i="13"/>
  <c r="DG407" i="13"/>
  <c r="DF407" i="13"/>
  <c r="DE407" i="13"/>
  <c r="DD407" i="13"/>
  <c r="DC407" i="13"/>
  <c r="DB407" i="13"/>
  <c r="DA407" i="13"/>
  <c r="CZ407" i="13"/>
  <c r="CY407" i="13"/>
  <c r="CX407" i="13"/>
  <c r="CW407" i="13"/>
  <c r="CV407" i="13"/>
  <c r="CU407" i="13"/>
  <c r="CT407" i="13"/>
  <c r="CS407" i="13"/>
  <c r="CR407" i="13"/>
  <c r="CQ407" i="13"/>
  <c r="CP407" i="13"/>
  <c r="CO407" i="13"/>
  <c r="CN407" i="13"/>
  <c r="CM407" i="13"/>
  <c r="CL407" i="13"/>
  <c r="CK407" i="13"/>
  <c r="CJ407" i="13"/>
  <c r="CI407" i="13"/>
  <c r="CH407" i="13"/>
  <c r="CG407" i="13"/>
  <c r="CF407" i="13"/>
  <c r="CE407" i="13"/>
  <c r="CD407" i="13"/>
  <c r="CC407" i="13"/>
  <c r="CB407" i="13"/>
  <c r="CA407" i="13"/>
  <c r="BZ407" i="13"/>
  <c r="BY407" i="13"/>
  <c r="BX407" i="13"/>
  <c r="BW407" i="13"/>
  <c r="BV407" i="13"/>
  <c r="BU407" i="13"/>
  <c r="BT407" i="13"/>
  <c r="BS407" i="13"/>
  <c r="BR407" i="13"/>
  <c r="BQ407" i="13"/>
  <c r="BM407" i="13"/>
  <c r="Y407" i="13"/>
  <c r="X407" i="13"/>
  <c r="W407" i="13"/>
  <c r="V407" i="13"/>
  <c r="U407" i="13"/>
  <c r="T407" i="13"/>
  <c r="S407" i="13"/>
  <c r="R407" i="13"/>
  <c r="Q407" i="13"/>
  <c r="P407" i="13"/>
  <c r="O407" i="13"/>
  <c r="N407" i="13"/>
  <c r="M407" i="13"/>
  <c r="L407" i="13"/>
  <c r="K407" i="13"/>
  <c r="J407" i="13"/>
  <c r="I407" i="13"/>
  <c r="H407" i="13"/>
  <c r="G407" i="13"/>
  <c r="F407" i="13"/>
  <c r="E407" i="13"/>
  <c r="DZ406" i="13"/>
  <c r="DY406" i="13"/>
  <c r="DX406" i="13"/>
  <c r="DW406" i="13"/>
  <c r="DV406" i="13"/>
  <c r="DU406" i="13"/>
  <c r="DT406" i="13"/>
  <c r="DS406" i="13"/>
  <c r="DR406" i="13"/>
  <c r="DQ406" i="13"/>
  <c r="DP406" i="13"/>
  <c r="DO406" i="13"/>
  <c r="DN406" i="13"/>
  <c r="DM406" i="13"/>
  <c r="DL406" i="13"/>
  <c r="DK406" i="13"/>
  <c r="DJ406" i="13"/>
  <c r="DI406" i="13"/>
  <c r="DH406" i="13"/>
  <c r="DG406" i="13"/>
  <c r="DF406" i="13"/>
  <c r="DE406" i="13"/>
  <c r="DD406" i="13"/>
  <c r="DC406" i="13"/>
  <c r="DB406" i="13"/>
  <c r="DA406" i="13"/>
  <c r="CZ406" i="13"/>
  <c r="CY406" i="13"/>
  <c r="CX406" i="13"/>
  <c r="CW406" i="13"/>
  <c r="CV406" i="13"/>
  <c r="CU406" i="13"/>
  <c r="CT406" i="13"/>
  <c r="CS406" i="13"/>
  <c r="CR406" i="13"/>
  <c r="CQ406" i="13"/>
  <c r="CP406" i="13"/>
  <c r="CO406" i="13"/>
  <c r="CN406" i="13"/>
  <c r="CM406" i="13"/>
  <c r="CL406" i="13"/>
  <c r="CK406" i="13"/>
  <c r="CJ406" i="13"/>
  <c r="CI406" i="13"/>
  <c r="CH406" i="13"/>
  <c r="CG406" i="13"/>
  <c r="CF406" i="13"/>
  <c r="CE406" i="13"/>
  <c r="CD406" i="13"/>
  <c r="CC406" i="13"/>
  <c r="CB406" i="13"/>
  <c r="CA406" i="13"/>
  <c r="BZ406" i="13"/>
  <c r="BY406" i="13"/>
  <c r="BX406" i="13"/>
  <c r="BW406" i="13"/>
  <c r="BV406" i="13"/>
  <c r="BU406" i="13"/>
  <c r="BT406" i="13"/>
  <c r="BS406" i="13"/>
  <c r="BR406" i="13"/>
  <c r="BQ406" i="13"/>
  <c r="BM406" i="13"/>
  <c r="X406" i="13"/>
  <c r="W406" i="13"/>
  <c r="V406" i="13"/>
  <c r="U406" i="13"/>
  <c r="T406" i="13"/>
  <c r="S406" i="13"/>
  <c r="R406" i="13"/>
  <c r="Q406" i="13"/>
  <c r="P406" i="13"/>
  <c r="O406" i="13"/>
  <c r="N406" i="13"/>
  <c r="M406" i="13"/>
  <c r="L406" i="13"/>
  <c r="K406" i="13"/>
  <c r="J406" i="13"/>
  <c r="I406" i="13"/>
  <c r="H406" i="13"/>
  <c r="G406" i="13"/>
  <c r="F406" i="13"/>
  <c r="E406" i="13"/>
  <c r="D406" i="13"/>
  <c r="B406" i="13"/>
  <c r="DZ405" i="13"/>
  <c r="DY405" i="13"/>
  <c r="DX405" i="13"/>
  <c r="DW405" i="13"/>
  <c r="DV405" i="13"/>
  <c r="DU405" i="13"/>
  <c r="DT405" i="13"/>
  <c r="DS405" i="13"/>
  <c r="DR405" i="13"/>
  <c r="DQ405" i="13"/>
  <c r="DP405" i="13"/>
  <c r="DO405" i="13"/>
  <c r="DN405" i="13"/>
  <c r="DM405" i="13"/>
  <c r="DL405" i="13"/>
  <c r="DK405" i="13"/>
  <c r="DJ405" i="13"/>
  <c r="DI405" i="13"/>
  <c r="DH405" i="13"/>
  <c r="DG405" i="13"/>
  <c r="DF405" i="13"/>
  <c r="DE405" i="13"/>
  <c r="DD405" i="13"/>
  <c r="DC405" i="13"/>
  <c r="DB405" i="13"/>
  <c r="DA405" i="13"/>
  <c r="CZ405" i="13"/>
  <c r="CY405" i="13"/>
  <c r="CX405" i="13"/>
  <c r="CW405" i="13"/>
  <c r="CV405" i="13"/>
  <c r="CU405" i="13"/>
  <c r="CT405" i="13"/>
  <c r="CS405" i="13"/>
  <c r="CR405" i="13"/>
  <c r="CQ405" i="13"/>
  <c r="CP405" i="13"/>
  <c r="CO405" i="13"/>
  <c r="CN405" i="13"/>
  <c r="CM405" i="13"/>
  <c r="CL405" i="13"/>
  <c r="CK405" i="13"/>
  <c r="CJ405" i="13"/>
  <c r="CI405" i="13"/>
  <c r="CH405" i="13"/>
  <c r="CG405" i="13"/>
  <c r="CF405" i="13"/>
  <c r="CE405" i="13"/>
  <c r="CD405" i="13"/>
  <c r="CC405" i="13"/>
  <c r="CB405" i="13"/>
  <c r="CA405" i="13"/>
  <c r="BZ405" i="13"/>
  <c r="BY405" i="13"/>
  <c r="BX405" i="13"/>
  <c r="BW405" i="13"/>
  <c r="BV405" i="13"/>
  <c r="BU405" i="13"/>
  <c r="BT405" i="13"/>
  <c r="BS405" i="13"/>
  <c r="BR405" i="13"/>
  <c r="BQ405" i="13"/>
  <c r="BM405" i="13"/>
  <c r="W405" i="13"/>
  <c r="V405" i="13"/>
  <c r="U405" i="13"/>
  <c r="T405" i="13"/>
  <c r="S405" i="13"/>
  <c r="R405" i="13"/>
  <c r="Q405" i="13"/>
  <c r="P405" i="13"/>
  <c r="O405" i="13"/>
  <c r="N405" i="13"/>
  <c r="M405" i="13"/>
  <c r="L405" i="13"/>
  <c r="K405" i="13"/>
  <c r="J405" i="13"/>
  <c r="I405" i="13"/>
  <c r="H405" i="13"/>
  <c r="G405" i="13"/>
  <c r="F405" i="13"/>
  <c r="E405" i="13"/>
  <c r="D405" i="13"/>
  <c r="B405" i="13"/>
  <c r="DZ404" i="13"/>
  <c r="DY404" i="13"/>
  <c r="DX404" i="13"/>
  <c r="DW404" i="13"/>
  <c r="DV404" i="13"/>
  <c r="DU404" i="13"/>
  <c r="DT404" i="13"/>
  <c r="DS404" i="13"/>
  <c r="DR404" i="13"/>
  <c r="DQ404" i="13"/>
  <c r="DP404" i="13"/>
  <c r="DO404" i="13"/>
  <c r="DN404" i="13"/>
  <c r="DM404" i="13"/>
  <c r="DL404" i="13"/>
  <c r="DK404" i="13"/>
  <c r="DJ404" i="13"/>
  <c r="DI404" i="13"/>
  <c r="DH404" i="13"/>
  <c r="DG404" i="13"/>
  <c r="DF404" i="13"/>
  <c r="DE404" i="13"/>
  <c r="DD404" i="13"/>
  <c r="DC404" i="13"/>
  <c r="DB404" i="13"/>
  <c r="DA404" i="13"/>
  <c r="CZ404" i="13"/>
  <c r="CY404" i="13"/>
  <c r="CX404" i="13"/>
  <c r="CW404" i="13"/>
  <c r="CV404" i="13"/>
  <c r="CU404" i="13"/>
  <c r="CT404" i="13"/>
  <c r="CS404" i="13"/>
  <c r="CR404" i="13"/>
  <c r="CQ404" i="13"/>
  <c r="CP404" i="13"/>
  <c r="CO404" i="13"/>
  <c r="CN404" i="13"/>
  <c r="CM404" i="13"/>
  <c r="CL404" i="13"/>
  <c r="CK404" i="13"/>
  <c r="CJ404" i="13"/>
  <c r="CI404" i="13"/>
  <c r="CH404" i="13"/>
  <c r="CG404" i="13"/>
  <c r="CF404" i="13"/>
  <c r="CE404" i="13"/>
  <c r="CD404" i="13"/>
  <c r="CC404" i="13"/>
  <c r="CB404" i="13"/>
  <c r="CA404" i="13"/>
  <c r="BZ404" i="13"/>
  <c r="BY404" i="13"/>
  <c r="BX404" i="13"/>
  <c r="BW404" i="13"/>
  <c r="BV404" i="13"/>
  <c r="BU404" i="13"/>
  <c r="BT404" i="13"/>
  <c r="BS404" i="13"/>
  <c r="BR404" i="13"/>
  <c r="BQ404" i="13"/>
  <c r="BM404" i="13"/>
  <c r="V404" i="13"/>
  <c r="U404" i="13"/>
  <c r="T404" i="13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B404" i="13"/>
  <c r="DZ403" i="13"/>
  <c r="DY403" i="13"/>
  <c r="DX403" i="13"/>
  <c r="DW403" i="13"/>
  <c r="DV403" i="13"/>
  <c r="DU403" i="13"/>
  <c r="DT403" i="13"/>
  <c r="DS403" i="13"/>
  <c r="DR403" i="13"/>
  <c r="DQ403" i="13"/>
  <c r="DP403" i="13"/>
  <c r="DO403" i="13"/>
  <c r="DN403" i="13"/>
  <c r="DM403" i="13"/>
  <c r="DL403" i="13"/>
  <c r="DK403" i="13"/>
  <c r="DJ403" i="13"/>
  <c r="DI403" i="13"/>
  <c r="DH403" i="13"/>
  <c r="DG403" i="13"/>
  <c r="DF403" i="13"/>
  <c r="DE403" i="13"/>
  <c r="DD403" i="13"/>
  <c r="DC403" i="13"/>
  <c r="DB403" i="13"/>
  <c r="DA403" i="13"/>
  <c r="CZ403" i="13"/>
  <c r="CY403" i="13"/>
  <c r="CX403" i="13"/>
  <c r="CW403" i="13"/>
  <c r="CV403" i="13"/>
  <c r="CU403" i="13"/>
  <c r="CT403" i="13"/>
  <c r="CS403" i="13"/>
  <c r="CR403" i="13"/>
  <c r="CQ403" i="13"/>
  <c r="CP403" i="13"/>
  <c r="CO403" i="13"/>
  <c r="CN403" i="13"/>
  <c r="CM403" i="13"/>
  <c r="CL403" i="13"/>
  <c r="CK403" i="13"/>
  <c r="CJ403" i="13"/>
  <c r="CI403" i="13"/>
  <c r="CH403" i="13"/>
  <c r="CG403" i="13"/>
  <c r="CF403" i="13"/>
  <c r="CE403" i="13"/>
  <c r="CD403" i="13"/>
  <c r="CC403" i="13"/>
  <c r="CB403" i="13"/>
  <c r="CA403" i="13"/>
  <c r="BZ403" i="13"/>
  <c r="BY403" i="13"/>
  <c r="BX403" i="13"/>
  <c r="BW403" i="13"/>
  <c r="BV403" i="13"/>
  <c r="BU403" i="13"/>
  <c r="BT403" i="13"/>
  <c r="BS403" i="13"/>
  <c r="BR403" i="13"/>
  <c r="BQ403" i="13"/>
  <c r="BM403" i="13"/>
  <c r="U403" i="13"/>
  <c r="T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B403" i="13"/>
  <c r="DZ402" i="13"/>
  <c r="DY402" i="13"/>
  <c r="DX402" i="13"/>
  <c r="DW402" i="13"/>
  <c r="DV402" i="13"/>
  <c r="DU402" i="13"/>
  <c r="DT402" i="13"/>
  <c r="DS402" i="13"/>
  <c r="DR402" i="13"/>
  <c r="DQ402" i="13"/>
  <c r="DP402" i="13"/>
  <c r="DO402" i="13"/>
  <c r="DN402" i="13"/>
  <c r="DM402" i="13"/>
  <c r="DL402" i="13"/>
  <c r="DK402" i="13"/>
  <c r="DJ402" i="13"/>
  <c r="DI402" i="13"/>
  <c r="DH402" i="13"/>
  <c r="DG402" i="13"/>
  <c r="DF402" i="13"/>
  <c r="DE402" i="13"/>
  <c r="DD402" i="13"/>
  <c r="DC402" i="13"/>
  <c r="DB402" i="13"/>
  <c r="DA402" i="13"/>
  <c r="CZ402" i="13"/>
  <c r="CY402" i="13"/>
  <c r="CX402" i="13"/>
  <c r="CW402" i="13"/>
  <c r="CV402" i="13"/>
  <c r="CU402" i="13"/>
  <c r="CT402" i="13"/>
  <c r="CS402" i="13"/>
  <c r="CR402" i="13"/>
  <c r="CQ402" i="13"/>
  <c r="CP402" i="13"/>
  <c r="CO402" i="13"/>
  <c r="CN402" i="13"/>
  <c r="CM402" i="13"/>
  <c r="CL402" i="13"/>
  <c r="CK402" i="13"/>
  <c r="CJ402" i="13"/>
  <c r="CI402" i="13"/>
  <c r="CH402" i="13"/>
  <c r="CG402" i="13"/>
  <c r="CF402" i="13"/>
  <c r="CE402" i="13"/>
  <c r="CD402" i="13"/>
  <c r="CC402" i="13"/>
  <c r="CB402" i="13"/>
  <c r="CA402" i="13"/>
  <c r="BZ402" i="13"/>
  <c r="BY402" i="13"/>
  <c r="BX402" i="13"/>
  <c r="BW402" i="13"/>
  <c r="BV402" i="13"/>
  <c r="BU402" i="13"/>
  <c r="BT402" i="13"/>
  <c r="BS402" i="13"/>
  <c r="BR402" i="13"/>
  <c r="BQ402" i="13"/>
  <c r="BM402" i="13"/>
  <c r="T402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B402" i="13"/>
  <c r="DZ401" i="13"/>
  <c r="DY401" i="13"/>
  <c r="DX401" i="13"/>
  <c r="DW401" i="13"/>
  <c r="DV401" i="13"/>
  <c r="DU401" i="13"/>
  <c r="DT401" i="13"/>
  <c r="DS401" i="13"/>
  <c r="DR401" i="13"/>
  <c r="DQ401" i="13"/>
  <c r="DP401" i="13"/>
  <c r="DO401" i="13"/>
  <c r="DN401" i="13"/>
  <c r="DM401" i="13"/>
  <c r="DL401" i="13"/>
  <c r="DK401" i="13"/>
  <c r="DJ401" i="13"/>
  <c r="DI401" i="13"/>
  <c r="DH401" i="13"/>
  <c r="DG401" i="13"/>
  <c r="DF401" i="13"/>
  <c r="DE401" i="13"/>
  <c r="DD401" i="13"/>
  <c r="DC401" i="13"/>
  <c r="DB401" i="13"/>
  <c r="DA401" i="13"/>
  <c r="CZ401" i="13"/>
  <c r="CY401" i="13"/>
  <c r="CX401" i="13"/>
  <c r="CW401" i="13"/>
  <c r="CV401" i="13"/>
  <c r="CU401" i="13"/>
  <c r="CT401" i="13"/>
  <c r="CS401" i="13"/>
  <c r="CR401" i="13"/>
  <c r="CQ401" i="13"/>
  <c r="CP401" i="13"/>
  <c r="CO401" i="13"/>
  <c r="CN401" i="13"/>
  <c r="CM401" i="13"/>
  <c r="CL401" i="13"/>
  <c r="CK401" i="13"/>
  <c r="CJ401" i="13"/>
  <c r="CI401" i="13"/>
  <c r="CH401" i="13"/>
  <c r="CG401" i="13"/>
  <c r="CF401" i="13"/>
  <c r="CE401" i="13"/>
  <c r="CD401" i="13"/>
  <c r="CC401" i="13"/>
  <c r="CB401" i="13"/>
  <c r="CA401" i="13"/>
  <c r="BZ401" i="13"/>
  <c r="BY401" i="13"/>
  <c r="BX401" i="13"/>
  <c r="BW401" i="13"/>
  <c r="BV401" i="13"/>
  <c r="BU401" i="13"/>
  <c r="BT401" i="13"/>
  <c r="BS401" i="13"/>
  <c r="BR401" i="13"/>
  <c r="BQ401" i="13"/>
  <c r="BM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B401" i="13"/>
  <c r="DZ400" i="13"/>
  <c r="DY400" i="13"/>
  <c r="DX400" i="13"/>
  <c r="DW400" i="13"/>
  <c r="DV400" i="13"/>
  <c r="DU400" i="13"/>
  <c r="DT400" i="13"/>
  <c r="DS400" i="13"/>
  <c r="DR400" i="13"/>
  <c r="DQ400" i="13"/>
  <c r="DP400" i="13"/>
  <c r="DO400" i="13"/>
  <c r="DN400" i="13"/>
  <c r="DM400" i="13"/>
  <c r="DL400" i="13"/>
  <c r="DK400" i="13"/>
  <c r="DJ400" i="13"/>
  <c r="DI400" i="13"/>
  <c r="DH400" i="13"/>
  <c r="DG400" i="13"/>
  <c r="DF400" i="13"/>
  <c r="DE400" i="13"/>
  <c r="DD400" i="13"/>
  <c r="DC400" i="13"/>
  <c r="DB400" i="13"/>
  <c r="DA400" i="13"/>
  <c r="CZ400" i="13"/>
  <c r="CY400" i="13"/>
  <c r="CX400" i="13"/>
  <c r="CW400" i="13"/>
  <c r="CV400" i="13"/>
  <c r="CU400" i="13"/>
  <c r="CT400" i="13"/>
  <c r="CS400" i="13"/>
  <c r="CR400" i="13"/>
  <c r="CQ400" i="13"/>
  <c r="CP400" i="13"/>
  <c r="CO400" i="13"/>
  <c r="CN400" i="13"/>
  <c r="CM400" i="13"/>
  <c r="CL400" i="13"/>
  <c r="CK400" i="13"/>
  <c r="CJ400" i="13"/>
  <c r="CI400" i="13"/>
  <c r="CH400" i="13"/>
  <c r="CG400" i="13"/>
  <c r="CF400" i="13"/>
  <c r="CE400" i="13"/>
  <c r="CD400" i="13"/>
  <c r="CC400" i="13"/>
  <c r="CB400" i="13"/>
  <c r="CA400" i="13"/>
  <c r="BZ400" i="13"/>
  <c r="BY400" i="13"/>
  <c r="BX400" i="13"/>
  <c r="BW400" i="13"/>
  <c r="BV400" i="13"/>
  <c r="BU400" i="13"/>
  <c r="BT400" i="13"/>
  <c r="BS400" i="13"/>
  <c r="BR400" i="13"/>
  <c r="BQ400" i="13"/>
  <c r="BM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B400" i="13"/>
  <c r="DZ399" i="13"/>
  <c r="DY399" i="13"/>
  <c r="DX399" i="13"/>
  <c r="DW399" i="13"/>
  <c r="DV399" i="13"/>
  <c r="DU399" i="13"/>
  <c r="DT399" i="13"/>
  <c r="DS399" i="13"/>
  <c r="DR399" i="13"/>
  <c r="DQ399" i="13"/>
  <c r="DP399" i="13"/>
  <c r="DO399" i="13"/>
  <c r="DN399" i="13"/>
  <c r="DM399" i="13"/>
  <c r="DL399" i="13"/>
  <c r="DK399" i="13"/>
  <c r="DJ399" i="13"/>
  <c r="DI399" i="13"/>
  <c r="DH399" i="13"/>
  <c r="DG399" i="13"/>
  <c r="DF399" i="13"/>
  <c r="DE399" i="13"/>
  <c r="DD399" i="13"/>
  <c r="DC399" i="13"/>
  <c r="DB399" i="13"/>
  <c r="DA399" i="13"/>
  <c r="CZ399" i="13"/>
  <c r="CY399" i="13"/>
  <c r="CX399" i="13"/>
  <c r="CW399" i="13"/>
  <c r="CV399" i="13"/>
  <c r="CU399" i="13"/>
  <c r="CT399" i="13"/>
  <c r="CS399" i="13"/>
  <c r="CR399" i="13"/>
  <c r="CQ399" i="13"/>
  <c r="CP399" i="13"/>
  <c r="CO399" i="13"/>
  <c r="CN399" i="13"/>
  <c r="CM399" i="13"/>
  <c r="CL399" i="13"/>
  <c r="CK399" i="13"/>
  <c r="CJ399" i="13"/>
  <c r="CI399" i="13"/>
  <c r="CH399" i="13"/>
  <c r="CG399" i="13"/>
  <c r="CF399" i="13"/>
  <c r="CE399" i="13"/>
  <c r="CD399" i="13"/>
  <c r="CC399" i="13"/>
  <c r="CB399" i="13"/>
  <c r="CA399" i="13"/>
  <c r="BZ399" i="13"/>
  <c r="BY399" i="13"/>
  <c r="BX399" i="13"/>
  <c r="BW399" i="13"/>
  <c r="BV399" i="13"/>
  <c r="BU399" i="13"/>
  <c r="BT399" i="13"/>
  <c r="BS399" i="13"/>
  <c r="BR399" i="13"/>
  <c r="BQ399" i="13"/>
  <c r="BM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B399" i="13"/>
  <c r="DZ398" i="13"/>
  <c r="DY398" i="13"/>
  <c r="DX398" i="13"/>
  <c r="DW398" i="13"/>
  <c r="DV398" i="13"/>
  <c r="DU398" i="13"/>
  <c r="DT398" i="13"/>
  <c r="DS398" i="13"/>
  <c r="DR398" i="13"/>
  <c r="DQ398" i="13"/>
  <c r="DP398" i="13"/>
  <c r="DO398" i="13"/>
  <c r="DN398" i="13"/>
  <c r="DM398" i="13"/>
  <c r="DL398" i="13"/>
  <c r="DK398" i="13"/>
  <c r="DJ398" i="13"/>
  <c r="DI398" i="13"/>
  <c r="DH398" i="13"/>
  <c r="DG398" i="13"/>
  <c r="DF398" i="13"/>
  <c r="DE398" i="13"/>
  <c r="DD398" i="13"/>
  <c r="DC398" i="13"/>
  <c r="DB398" i="13"/>
  <c r="DA398" i="13"/>
  <c r="CZ398" i="13"/>
  <c r="CY398" i="13"/>
  <c r="CX398" i="13"/>
  <c r="CW398" i="13"/>
  <c r="CV398" i="13"/>
  <c r="CU398" i="13"/>
  <c r="CT398" i="13"/>
  <c r="CS398" i="13"/>
  <c r="CR398" i="13"/>
  <c r="CQ398" i="13"/>
  <c r="CP398" i="13"/>
  <c r="CO398" i="13"/>
  <c r="CN398" i="13"/>
  <c r="CM398" i="13"/>
  <c r="CL398" i="13"/>
  <c r="CK398" i="13"/>
  <c r="CJ398" i="13"/>
  <c r="CI398" i="13"/>
  <c r="CH398" i="13"/>
  <c r="CG398" i="13"/>
  <c r="CF398" i="13"/>
  <c r="CE398" i="13"/>
  <c r="CD398" i="13"/>
  <c r="CC398" i="13"/>
  <c r="CB398" i="13"/>
  <c r="CA398" i="13"/>
  <c r="BZ398" i="13"/>
  <c r="BY398" i="13"/>
  <c r="BX398" i="13"/>
  <c r="BW398" i="13"/>
  <c r="BV398" i="13"/>
  <c r="BU398" i="13"/>
  <c r="BT398" i="13"/>
  <c r="BS398" i="13"/>
  <c r="BR398" i="13"/>
  <c r="BQ398" i="13"/>
  <c r="BM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B398" i="13"/>
  <c r="DZ397" i="13"/>
  <c r="DY397" i="13"/>
  <c r="DX397" i="13"/>
  <c r="DW397" i="13"/>
  <c r="DV397" i="13"/>
  <c r="DU397" i="13"/>
  <c r="DT397" i="13"/>
  <c r="DS397" i="13"/>
  <c r="DR397" i="13"/>
  <c r="DQ397" i="13"/>
  <c r="DP397" i="13"/>
  <c r="DO397" i="13"/>
  <c r="DN397" i="13"/>
  <c r="DM397" i="13"/>
  <c r="DL397" i="13"/>
  <c r="DK397" i="13"/>
  <c r="DJ397" i="13"/>
  <c r="DI397" i="13"/>
  <c r="DH397" i="13"/>
  <c r="DG397" i="13"/>
  <c r="DF397" i="13"/>
  <c r="DE397" i="13"/>
  <c r="DD397" i="13"/>
  <c r="DC397" i="13"/>
  <c r="DB397" i="13"/>
  <c r="DA397" i="13"/>
  <c r="CZ397" i="13"/>
  <c r="CY397" i="13"/>
  <c r="CX397" i="13"/>
  <c r="CW397" i="13"/>
  <c r="CV397" i="13"/>
  <c r="CU397" i="13"/>
  <c r="CT397" i="13"/>
  <c r="CS397" i="13"/>
  <c r="CR397" i="13"/>
  <c r="CQ397" i="13"/>
  <c r="CP397" i="13"/>
  <c r="CO397" i="13"/>
  <c r="CN397" i="13"/>
  <c r="CM397" i="13"/>
  <c r="CL397" i="13"/>
  <c r="CK397" i="13"/>
  <c r="CJ397" i="13"/>
  <c r="CI397" i="13"/>
  <c r="CH397" i="13"/>
  <c r="CG397" i="13"/>
  <c r="CF397" i="13"/>
  <c r="CE397" i="13"/>
  <c r="CD397" i="13"/>
  <c r="CC397" i="13"/>
  <c r="CB397" i="13"/>
  <c r="CA397" i="13"/>
  <c r="BZ397" i="13"/>
  <c r="BY397" i="13"/>
  <c r="BX397" i="13"/>
  <c r="BW397" i="13"/>
  <c r="BV397" i="13"/>
  <c r="BU397" i="13"/>
  <c r="BT397" i="13"/>
  <c r="BS397" i="13"/>
  <c r="BR397" i="13"/>
  <c r="BQ397" i="13"/>
  <c r="BM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B397" i="13"/>
  <c r="DZ396" i="13"/>
  <c r="DY396" i="13"/>
  <c r="DX396" i="13"/>
  <c r="DW396" i="13"/>
  <c r="DV396" i="13"/>
  <c r="DU396" i="13"/>
  <c r="DT396" i="13"/>
  <c r="DS396" i="13"/>
  <c r="DR396" i="13"/>
  <c r="DQ396" i="13"/>
  <c r="DP396" i="13"/>
  <c r="DO396" i="13"/>
  <c r="DN396" i="13"/>
  <c r="DM396" i="13"/>
  <c r="DL396" i="13"/>
  <c r="DK396" i="13"/>
  <c r="DJ396" i="13"/>
  <c r="DI396" i="13"/>
  <c r="DH396" i="13"/>
  <c r="DG396" i="13"/>
  <c r="DF396" i="13"/>
  <c r="DE396" i="13"/>
  <c r="DD396" i="13"/>
  <c r="DC396" i="13"/>
  <c r="DB396" i="13"/>
  <c r="DA396" i="13"/>
  <c r="CZ396" i="13"/>
  <c r="CY396" i="13"/>
  <c r="CX396" i="13"/>
  <c r="CW396" i="13"/>
  <c r="CV396" i="13"/>
  <c r="CU396" i="13"/>
  <c r="CT396" i="13"/>
  <c r="CS396" i="13"/>
  <c r="CR396" i="13"/>
  <c r="CQ396" i="13"/>
  <c r="CP396" i="13"/>
  <c r="CO396" i="13"/>
  <c r="CN396" i="13"/>
  <c r="CM396" i="13"/>
  <c r="CL396" i="13"/>
  <c r="CK396" i="13"/>
  <c r="CJ396" i="13"/>
  <c r="CI396" i="13"/>
  <c r="CH396" i="13"/>
  <c r="CG396" i="13"/>
  <c r="CF396" i="13"/>
  <c r="CE396" i="13"/>
  <c r="CD396" i="13"/>
  <c r="CC396" i="13"/>
  <c r="CB396" i="13"/>
  <c r="CA396" i="13"/>
  <c r="BZ396" i="13"/>
  <c r="BY396" i="13"/>
  <c r="BX396" i="13"/>
  <c r="BW396" i="13"/>
  <c r="BV396" i="13"/>
  <c r="BU396" i="13"/>
  <c r="BT396" i="13"/>
  <c r="BS396" i="13"/>
  <c r="BR396" i="13"/>
  <c r="BQ396" i="13"/>
  <c r="BM396" i="13"/>
  <c r="N396" i="13"/>
  <c r="M396" i="13"/>
  <c r="L396" i="13"/>
  <c r="K396" i="13"/>
  <c r="J396" i="13"/>
  <c r="I396" i="13"/>
  <c r="H396" i="13"/>
  <c r="G396" i="13"/>
  <c r="F396" i="13"/>
  <c r="E396" i="13"/>
  <c r="D396" i="13"/>
  <c r="B396" i="13"/>
  <c r="DZ395" i="13"/>
  <c r="DY395" i="13"/>
  <c r="DX395" i="13"/>
  <c r="DW395" i="13"/>
  <c r="DV395" i="13"/>
  <c r="DU395" i="13"/>
  <c r="DT395" i="13"/>
  <c r="DS395" i="13"/>
  <c r="DR395" i="13"/>
  <c r="DQ395" i="13"/>
  <c r="DP395" i="13"/>
  <c r="DO395" i="13"/>
  <c r="DN395" i="13"/>
  <c r="DM395" i="13"/>
  <c r="DL395" i="13"/>
  <c r="DK395" i="13"/>
  <c r="DJ395" i="13"/>
  <c r="DI395" i="13"/>
  <c r="DH395" i="13"/>
  <c r="DG395" i="13"/>
  <c r="DF395" i="13"/>
  <c r="DE395" i="13"/>
  <c r="DD395" i="13"/>
  <c r="DC395" i="13"/>
  <c r="DB395" i="13"/>
  <c r="DA395" i="13"/>
  <c r="CZ395" i="13"/>
  <c r="CY395" i="13"/>
  <c r="CX395" i="13"/>
  <c r="CW395" i="13"/>
  <c r="CV395" i="13"/>
  <c r="CU395" i="13"/>
  <c r="CT395" i="13"/>
  <c r="CS395" i="13"/>
  <c r="CR395" i="13"/>
  <c r="CQ395" i="13"/>
  <c r="CP395" i="13"/>
  <c r="CO395" i="13"/>
  <c r="CN395" i="13"/>
  <c r="CM395" i="13"/>
  <c r="CL395" i="13"/>
  <c r="CK395" i="13"/>
  <c r="CJ395" i="13"/>
  <c r="CI395" i="13"/>
  <c r="CH395" i="13"/>
  <c r="CG395" i="13"/>
  <c r="CF395" i="13"/>
  <c r="CE395" i="13"/>
  <c r="CD395" i="13"/>
  <c r="CC395" i="13"/>
  <c r="CB395" i="13"/>
  <c r="CA395" i="13"/>
  <c r="BZ395" i="13"/>
  <c r="BY395" i="13"/>
  <c r="BX395" i="13"/>
  <c r="BW395" i="13"/>
  <c r="BV395" i="13"/>
  <c r="BU395" i="13"/>
  <c r="BT395" i="13"/>
  <c r="BS395" i="13"/>
  <c r="BR395" i="13"/>
  <c r="BQ395" i="13"/>
  <c r="BM395" i="13"/>
  <c r="M395" i="13"/>
  <c r="L395" i="13"/>
  <c r="K395" i="13"/>
  <c r="J395" i="13"/>
  <c r="I395" i="13"/>
  <c r="H395" i="13"/>
  <c r="G395" i="13"/>
  <c r="F395" i="13"/>
  <c r="E395" i="13"/>
  <c r="D395" i="13"/>
  <c r="B395" i="13"/>
  <c r="DZ394" i="13"/>
  <c r="DY394" i="13"/>
  <c r="DX394" i="13"/>
  <c r="DW394" i="13"/>
  <c r="DV394" i="13"/>
  <c r="DU394" i="13"/>
  <c r="DT394" i="13"/>
  <c r="DS394" i="13"/>
  <c r="DR394" i="13"/>
  <c r="DQ394" i="13"/>
  <c r="DP394" i="13"/>
  <c r="DO394" i="13"/>
  <c r="DN394" i="13"/>
  <c r="DM394" i="13"/>
  <c r="DL394" i="13"/>
  <c r="DK394" i="13"/>
  <c r="DJ394" i="13"/>
  <c r="DI394" i="13"/>
  <c r="DH394" i="13"/>
  <c r="DG394" i="13"/>
  <c r="DF394" i="13"/>
  <c r="DE394" i="13"/>
  <c r="DD394" i="13"/>
  <c r="DC394" i="13"/>
  <c r="DB394" i="13"/>
  <c r="DA394" i="13"/>
  <c r="CZ394" i="13"/>
  <c r="CY394" i="13"/>
  <c r="CX394" i="13"/>
  <c r="CW394" i="13"/>
  <c r="CV394" i="13"/>
  <c r="CU394" i="13"/>
  <c r="CT394" i="13"/>
  <c r="CS394" i="13"/>
  <c r="CR394" i="13"/>
  <c r="CQ394" i="13"/>
  <c r="CP394" i="13"/>
  <c r="CO394" i="13"/>
  <c r="CN394" i="13"/>
  <c r="CM394" i="13"/>
  <c r="CL394" i="13"/>
  <c r="CK394" i="13"/>
  <c r="CJ394" i="13"/>
  <c r="CI394" i="13"/>
  <c r="CH394" i="13"/>
  <c r="CG394" i="13"/>
  <c r="CF394" i="13"/>
  <c r="CE394" i="13"/>
  <c r="CD394" i="13"/>
  <c r="CC394" i="13"/>
  <c r="CB394" i="13"/>
  <c r="CA394" i="13"/>
  <c r="BZ394" i="13"/>
  <c r="BY394" i="13"/>
  <c r="BX394" i="13"/>
  <c r="BW394" i="13"/>
  <c r="BV394" i="13"/>
  <c r="BU394" i="13"/>
  <c r="BT394" i="13"/>
  <c r="BS394" i="13"/>
  <c r="BR394" i="13"/>
  <c r="BQ394" i="13"/>
  <c r="BM394" i="13"/>
  <c r="L394" i="13"/>
  <c r="K394" i="13"/>
  <c r="J394" i="13"/>
  <c r="I394" i="13"/>
  <c r="H394" i="13"/>
  <c r="G394" i="13"/>
  <c r="F394" i="13"/>
  <c r="E394" i="13"/>
  <c r="D394" i="13"/>
  <c r="B394" i="13"/>
  <c r="DZ393" i="13"/>
  <c r="DY393" i="13"/>
  <c r="DX393" i="13"/>
  <c r="DW393" i="13"/>
  <c r="DV393" i="13"/>
  <c r="DU393" i="13"/>
  <c r="DT393" i="13"/>
  <c r="DS393" i="13"/>
  <c r="DR393" i="13"/>
  <c r="DQ393" i="13"/>
  <c r="DP393" i="13"/>
  <c r="DO393" i="13"/>
  <c r="DN393" i="13"/>
  <c r="DM393" i="13"/>
  <c r="DL393" i="13"/>
  <c r="DK393" i="13"/>
  <c r="DJ393" i="13"/>
  <c r="DI393" i="13"/>
  <c r="DH393" i="13"/>
  <c r="DG393" i="13"/>
  <c r="DF393" i="13"/>
  <c r="DE393" i="13"/>
  <c r="DD393" i="13"/>
  <c r="DC393" i="13"/>
  <c r="DB393" i="13"/>
  <c r="DA393" i="13"/>
  <c r="CZ393" i="13"/>
  <c r="CY393" i="13"/>
  <c r="CX393" i="13"/>
  <c r="CW393" i="13"/>
  <c r="CV393" i="13"/>
  <c r="CU393" i="13"/>
  <c r="CT393" i="13"/>
  <c r="CS393" i="13"/>
  <c r="CR393" i="13"/>
  <c r="CQ393" i="13"/>
  <c r="CP393" i="13"/>
  <c r="CO393" i="13"/>
  <c r="CN393" i="13"/>
  <c r="CM393" i="13"/>
  <c r="CL393" i="13"/>
  <c r="CK393" i="13"/>
  <c r="CJ393" i="13"/>
  <c r="CI393" i="13"/>
  <c r="CH393" i="13"/>
  <c r="CG393" i="13"/>
  <c r="CF393" i="13"/>
  <c r="CE393" i="13"/>
  <c r="CD393" i="13"/>
  <c r="CC393" i="13"/>
  <c r="CB393" i="13"/>
  <c r="CA393" i="13"/>
  <c r="BZ393" i="13"/>
  <c r="BY393" i="13"/>
  <c r="BX393" i="13"/>
  <c r="BW393" i="13"/>
  <c r="BV393" i="13"/>
  <c r="BU393" i="13"/>
  <c r="BT393" i="13"/>
  <c r="BS393" i="13"/>
  <c r="BR393" i="13"/>
  <c r="BQ393" i="13"/>
  <c r="BM393" i="13"/>
  <c r="K393" i="13"/>
  <c r="J393" i="13"/>
  <c r="I393" i="13"/>
  <c r="H393" i="13"/>
  <c r="G393" i="13"/>
  <c r="F393" i="13"/>
  <c r="E393" i="13"/>
  <c r="D393" i="13"/>
  <c r="B393" i="13"/>
  <c r="DZ392" i="13"/>
  <c r="DY392" i="13"/>
  <c r="DX392" i="13"/>
  <c r="DW392" i="13"/>
  <c r="DV392" i="13"/>
  <c r="DU392" i="13"/>
  <c r="DT392" i="13"/>
  <c r="DS392" i="13"/>
  <c r="DR392" i="13"/>
  <c r="DQ392" i="13"/>
  <c r="DP392" i="13"/>
  <c r="DO392" i="13"/>
  <c r="DN392" i="13"/>
  <c r="DM392" i="13"/>
  <c r="DL392" i="13"/>
  <c r="DK392" i="13"/>
  <c r="DJ392" i="13"/>
  <c r="DI392" i="13"/>
  <c r="DH392" i="13"/>
  <c r="DG392" i="13"/>
  <c r="DF392" i="13"/>
  <c r="DE392" i="13"/>
  <c r="DD392" i="13"/>
  <c r="DC392" i="13"/>
  <c r="DB392" i="13"/>
  <c r="DA392" i="13"/>
  <c r="CZ392" i="13"/>
  <c r="CY392" i="13"/>
  <c r="CX392" i="13"/>
  <c r="CW392" i="13"/>
  <c r="CV392" i="13"/>
  <c r="CU392" i="13"/>
  <c r="CT392" i="13"/>
  <c r="CS392" i="13"/>
  <c r="CR392" i="13"/>
  <c r="CQ392" i="13"/>
  <c r="CP392" i="13"/>
  <c r="CO392" i="13"/>
  <c r="CN392" i="13"/>
  <c r="CM392" i="13"/>
  <c r="CL392" i="13"/>
  <c r="CK392" i="13"/>
  <c r="CJ392" i="13"/>
  <c r="CI392" i="13"/>
  <c r="CH392" i="13"/>
  <c r="CG392" i="13"/>
  <c r="CF392" i="13"/>
  <c r="CE392" i="13"/>
  <c r="CD392" i="13"/>
  <c r="CC392" i="13"/>
  <c r="CB392" i="13"/>
  <c r="CA392" i="13"/>
  <c r="BZ392" i="13"/>
  <c r="BY392" i="13"/>
  <c r="BX392" i="13"/>
  <c r="BW392" i="13"/>
  <c r="BV392" i="13"/>
  <c r="BU392" i="13"/>
  <c r="BT392" i="13"/>
  <c r="BS392" i="13"/>
  <c r="BR392" i="13"/>
  <c r="BQ392" i="13"/>
  <c r="BM392" i="13"/>
  <c r="J392" i="13"/>
  <c r="I392" i="13"/>
  <c r="H392" i="13"/>
  <c r="G392" i="13"/>
  <c r="F392" i="13"/>
  <c r="E392" i="13"/>
  <c r="D392" i="13"/>
  <c r="B392" i="13"/>
  <c r="DZ391" i="13"/>
  <c r="DY391" i="13"/>
  <c r="DX391" i="13"/>
  <c r="DW391" i="13"/>
  <c r="DV391" i="13"/>
  <c r="DU391" i="13"/>
  <c r="DT391" i="13"/>
  <c r="DS391" i="13"/>
  <c r="DR391" i="13"/>
  <c r="DQ391" i="13"/>
  <c r="DP391" i="13"/>
  <c r="DO391" i="13"/>
  <c r="DN391" i="13"/>
  <c r="DM391" i="13"/>
  <c r="DL391" i="13"/>
  <c r="DK391" i="13"/>
  <c r="DJ391" i="13"/>
  <c r="DI391" i="13"/>
  <c r="DH391" i="13"/>
  <c r="DG391" i="13"/>
  <c r="DF391" i="13"/>
  <c r="DE391" i="13"/>
  <c r="DD391" i="13"/>
  <c r="DC391" i="13"/>
  <c r="DB391" i="13"/>
  <c r="DA391" i="13"/>
  <c r="CZ391" i="13"/>
  <c r="CY391" i="13"/>
  <c r="CX391" i="13"/>
  <c r="CW391" i="13"/>
  <c r="CV391" i="13"/>
  <c r="CU391" i="13"/>
  <c r="CT391" i="13"/>
  <c r="CS391" i="13"/>
  <c r="CR391" i="13"/>
  <c r="CQ391" i="13"/>
  <c r="CP391" i="13"/>
  <c r="CO391" i="13"/>
  <c r="CN391" i="13"/>
  <c r="CM391" i="13"/>
  <c r="CL391" i="13"/>
  <c r="CK391" i="13"/>
  <c r="CJ391" i="13"/>
  <c r="CI391" i="13"/>
  <c r="CH391" i="13"/>
  <c r="CG391" i="13"/>
  <c r="CF391" i="13"/>
  <c r="CE391" i="13"/>
  <c r="CD391" i="13"/>
  <c r="CC391" i="13"/>
  <c r="CB391" i="13"/>
  <c r="CA391" i="13"/>
  <c r="BZ391" i="13"/>
  <c r="BY391" i="13"/>
  <c r="BX391" i="13"/>
  <c r="BW391" i="13"/>
  <c r="BV391" i="13"/>
  <c r="BU391" i="13"/>
  <c r="BT391" i="13"/>
  <c r="BS391" i="13"/>
  <c r="BR391" i="13"/>
  <c r="BQ391" i="13"/>
  <c r="BM391" i="13"/>
  <c r="I391" i="13"/>
  <c r="H391" i="13"/>
  <c r="G391" i="13"/>
  <c r="F391" i="13"/>
  <c r="E391" i="13"/>
  <c r="D391" i="13"/>
  <c r="B391" i="13"/>
  <c r="DZ390" i="13"/>
  <c r="DY390" i="13"/>
  <c r="DX390" i="13"/>
  <c r="DW390" i="13"/>
  <c r="DV390" i="13"/>
  <c r="DU390" i="13"/>
  <c r="DT390" i="13"/>
  <c r="DS390" i="13"/>
  <c r="DR390" i="13"/>
  <c r="DQ390" i="13"/>
  <c r="DP390" i="13"/>
  <c r="DO390" i="13"/>
  <c r="DN390" i="13"/>
  <c r="DM390" i="13"/>
  <c r="DL390" i="13"/>
  <c r="DK390" i="13"/>
  <c r="DJ390" i="13"/>
  <c r="DI390" i="13"/>
  <c r="DH390" i="13"/>
  <c r="DG390" i="13"/>
  <c r="DF390" i="13"/>
  <c r="DE390" i="13"/>
  <c r="DD390" i="13"/>
  <c r="DC390" i="13"/>
  <c r="DB390" i="13"/>
  <c r="DA390" i="13"/>
  <c r="CZ390" i="13"/>
  <c r="CY390" i="13"/>
  <c r="CX390" i="13"/>
  <c r="CW390" i="13"/>
  <c r="CV390" i="13"/>
  <c r="CU390" i="13"/>
  <c r="CT390" i="13"/>
  <c r="CS390" i="13"/>
  <c r="CR390" i="13"/>
  <c r="CQ390" i="13"/>
  <c r="CP390" i="13"/>
  <c r="CO390" i="13"/>
  <c r="CN390" i="13"/>
  <c r="CM390" i="13"/>
  <c r="CL390" i="13"/>
  <c r="CK390" i="13"/>
  <c r="CJ390" i="13"/>
  <c r="CI390" i="13"/>
  <c r="CH390" i="13"/>
  <c r="CG390" i="13"/>
  <c r="CF390" i="13"/>
  <c r="CE390" i="13"/>
  <c r="CD390" i="13"/>
  <c r="CC390" i="13"/>
  <c r="CB390" i="13"/>
  <c r="CA390" i="13"/>
  <c r="BZ390" i="13"/>
  <c r="BY390" i="13"/>
  <c r="BX390" i="13"/>
  <c r="BW390" i="13"/>
  <c r="BV390" i="13"/>
  <c r="BU390" i="13"/>
  <c r="BT390" i="13"/>
  <c r="BS390" i="13"/>
  <c r="BR390" i="13"/>
  <c r="BQ390" i="13"/>
  <c r="BM390" i="13"/>
  <c r="H390" i="13"/>
  <c r="G390" i="13"/>
  <c r="F390" i="13"/>
  <c r="E390" i="13"/>
  <c r="D390" i="13"/>
  <c r="B390" i="13"/>
  <c r="DZ389" i="13"/>
  <c r="DY389" i="13"/>
  <c r="DX389" i="13"/>
  <c r="DW389" i="13"/>
  <c r="DV389" i="13"/>
  <c r="DU389" i="13"/>
  <c r="DT389" i="13"/>
  <c r="DS389" i="13"/>
  <c r="DR389" i="13"/>
  <c r="DQ389" i="13"/>
  <c r="DP389" i="13"/>
  <c r="DO389" i="13"/>
  <c r="DN389" i="13"/>
  <c r="DM389" i="13"/>
  <c r="DL389" i="13"/>
  <c r="DK389" i="13"/>
  <c r="DJ389" i="13"/>
  <c r="DI389" i="13"/>
  <c r="DH389" i="13"/>
  <c r="DG389" i="13"/>
  <c r="DF389" i="13"/>
  <c r="DE389" i="13"/>
  <c r="DD389" i="13"/>
  <c r="DC389" i="13"/>
  <c r="DB389" i="13"/>
  <c r="DA389" i="13"/>
  <c r="CZ389" i="13"/>
  <c r="CY389" i="13"/>
  <c r="CX389" i="13"/>
  <c r="CW389" i="13"/>
  <c r="CV389" i="13"/>
  <c r="CU389" i="13"/>
  <c r="CT389" i="13"/>
  <c r="CS389" i="13"/>
  <c r="CR389" i="13"/>
  <c r="CQ389" i="13"/>
  <c r="CP389" i="13"/>
  <c r="CO389" i="13"/>
  <c r="CN389" i="13"/>
  <c r="CM389" i="13"/>
  <c r="CL389" i="13"/>
  <c r="CK389" i="13"/>
  <c r="CJ389" i="13"/>
  <c r="CI389" i="13"/>
  <c r="CH389" i="13"/>
  <c r="CG389" i="13"/>
  <c r="CF389" i="13"/>
  <c r="CE389" i="13"/>
  <c r="CD389" i="13"/>
  <c r="CC389" i="13"/>
  <c r="CB389" i="13"/>
  <c r="CA389" i="13"/>
  <c r="BZ389" i="13"/>
  <c r="BY389" i="13"/>
  <c r="BX389" i="13"/>
  <c r="BW389" i="13"/>
  <c r="BV389" i="13"/>
  <c r="BU389" i="13"/>
  <c r="BT389" i="13"/>
  <c r="BS389" i="13"/>
  <c r="BR389" i="13"/>
  <c r="BQ389" i="13"/>
  <c r="BM389" i="13"/>
  <c r="G389" i="13"/>
  <c r="F389" i="13"/>
  <c r="E389" i="13"/>
  <c r="D389" i="13"/>
  <c r="B389" i="13"/>
  <c r="DZ388" i="13"/>
  <c r="DY388" i="13"/>
  <c r="DX388" i="13"/>
  <c r="DW388" i="13"/>
  <c r="DV388" i="13"/>
  <c r="DU388" i="13"/>
  <c r="DT388" i="13"/>
  <c r="DS388" i="13"/>
  <c r="DR388" i="13"/>
  <c r="DQ388" i="13"/>
  <c r="DP388" i="13"/>
  <c r="DO388" i="13"/>
  <c r="DN388" i="13"/>
  <c r="DM388" i="13"/>
  <c r="DL388" i="13"/>
  <c r="DK388" i="13"/>
  <c r="DJ388" i="13"/>
  <c r="DI388" i="13"/>
  <c r="DH388" i="13"/>
  <c r="DG388" i="13"/>
  <c r="DF388" i="13"/>
  <c r="DE388" i="13"/>
  <c r="DD388" i="13"/>
  <c r="DC388" i="13"/>
  <c r="DB388" i="13"/>
  <c r="DA388" i="13"/>
  <c r="CZ388" i="13"/>
  <c r="CY388" i="13"/>
  <c r="CX388" i="13"/>
  <c r="CW388" i="13"/>
  <c r="CV388" i="13"/>
  <c r="CU388" i="13"/>
  <c r="CT388" i="13"/>
  <c r="CS388" i="13"/>
  <c r="CR388" i="13"/>
  <c r="CQ388" i="13"/>
  <c r="CP388" i="13"/>
  <c r="CO388" i="13"/>
  <c r="CN388" i="13"/>
  <c r="CM388" i="13"/>
  <c r="CL388" i="13"/>
  <c r="CK388" i="13"/>
  <c r="CJ388" i="13"/>
  <c r="CI388" i="13"/>
  <c r="CH388" i="13"/>
  <c r="CG388" i="13"/>
  <c r="CF388" i="13"/>
  <c r="CE388" i="13"/>
  <c r="CD388" i="13"/>
  <c r="CC388" i="13"/>
  <c r="CB388" i="13"/>
  <c r="CA388" i="13"/>
  <c r="BZ388" i="13"/>
  <c r="BY388" i="13"/>
  <c r="BX388" i="13"/>
  <c r="BW388" i="13"/>
  <c r="BV388" i="13"/>
  <c r="BU388" i="13"/>
  <c r="BT388" i="13"/>
  <c r="BS388" i="13"/>
  <c r="BR388" i="13"/>
  <c r="BQ388" i="13"/>
  <c r="BM388" i="13"/>
  <c r="F388" i="13"/>
  <c r="E388" i="13"/>
  <c r="D388" i="13"/>
  <c r="B388" i="13"/>
  <c r="DZ387" i="13"/>
  <c r="DY387" i="13"/>
  <c r="DX387" i="13"/>
  <c r="DW387" i="13"/>
  <c r="DV387" i="13"/>
  <c r="DU387" i="13"/>
  <c r="DT387" i="13"/>
  <c r="DS387" i="13"/>
  <c r="DR387" i="13"/>
  <c r="DQ387" i="13"/>
  <c r="DP387" i="13"/>
  <c r="DO387" i="13"/>
  <c r="DN387" i="13"/>
  <c r="DM387" i="13"/>
  <c r="DL387" i="13"/>
  <c r="DK387" i="13"/>
  <c r="DJ387" i="13"/>
  <c r="DI387" i="13"/>
  <c r="DH387" i="13"/>
  <c r="DG387" i="13"/>
  <c r="DF387" i="13"/>
  <c r="DE387" i="13"/>
  <c r="DD387" i="13"/>
  <c r="DC387" i="13"/>
  <c r="DB387" i="13"/>
  <c r="DA387" i="13"/>
  <c r="CZ387" i="13"/>
  <c r="CY387" i="13"/>
  <c r="CX387" i="13"/>
  <c r="CW387" i="13"/>
  <c r="CV387" i="13"/>
  <c r="CU387" i="13"/>
  <c r="CT387" i="13"/>
  <c r="CS387" i="13"/>
  <c r="CR387" i="13"/>
  <c r="CQ387" i="13"/>
  <c r="CP387" i="13"/>
  <c r="CO387" i="13"/>
  <c r="CN387" i="13"/>
  <c r="CM387" i="13"/>
  <c r="CL387" i="13"/>
  <c r="CK387" i="13"/>
  <c r="CJ387" i="13"/>
  <c r="CI387" i="13"/>
  <c r="CH387" i="13"/>
  <c r="CG387" i="13"/>
  <c r="CF387" i="13"/>
  <c r="CE387" i="13"/>
  <c r="CD387" i="13"/>
  <c r="CC387" i="13"/>
  <c r="CB387" i="13"/>
  <c r="CA387" i="13"/>
  <c r="BZ387" i="13"/>
  <c r="BY387" i="13"/>
  <c r="BX387" i="13"/>
  <c r="BW387" i="13"/>
  <c r="BV387" i="13"/>
  <c r="BU387" i="13"/>
  <c r="BT387" i="13"/>
  <c r="BS387" i="13"/>
  <c r="BR387" i="13"/>
  <c r="BQ387" i="13"/>
  <c r="BM387" i="13"/>
  <c r="E387" i="13"/>
  <c r="D387" i="13"/>
  <c r="B387" i="13"/>
  <c r="DZ386" i="13"/>
  <c r="DY386" i="13"/>
  <c r="DX386" i="13"/>
  <c r="DW386" i="13"/>
  <c r="DV386" i="13"/>
  <c r="DU386" i="13"/>
  <c r="DT386" i="13"/>
  <c r="DS386" i="13"/>
  <c r="DR386" i="13"/>
  <c r="DQ386" i="13"/>
  <c r="DP386" i="13"/>
  <c r="DO386" i="13"/>
  <c r="DN386" i="13"/>
  <c r="DM386" i="13"/>
  <c r="DL386" i="13"/>
  <c r="DK386" i="13"/>
  <c r="DJ386" i="13"/>
  <c r="DI386" i="13"/>
  <c r="DH386" i="13"/>
  <c r="DG386" i="13"/>
  <c r="DF386" i="13"/>
  <c r="DE386" i="13"/>
  <c r="DD386" i="13"/>
  <c r="DC386" i="13"/>
  <c r="DB386" i="13"/>
  <c r="DA386" i="13"/>
  <c r="CZ386" i="13"/>
  <c r="CY386" i="13"/>
  <c r="CX386" i="13"/>
  <c r="CW386" i="13"/>
  <c r="CV386" i="13"/>
  <c r="CU386" i="13"/>
  <c r="CT386" i="13"/>
  <c r="CS386" i="13"/>
  <c r="CR386" i="13"/>
  <c r="CQ386" i="13"/>
  <c r="CP386" i="13"/>
  <c r="CO386" i="13"/>
  <c r="CN386" i="13"/>
  <c r="CM386" i="13"/>
  <c r="CL386" i="13"/>
  <c r="CK386" i="13"/>
  <c r="CJ386" i="13"/>
  <c r="CI386" i="13"/>
  <c r="CH386" i="13"/>
  <c r="CG386" i="13"/>
  <c r="CF386" i="13"/>
  <c r="CE386" i="13"/>
  <c r="CD386" i="13"/>
  <c r="CC386" i="13"/>
  <c r="CB386" i="13"/>
  <c r="CA386" i="13"/>
  <c r="BZ386" i="13"/>
  <c r="BY386" i="13"/>
  <c r="BX386" i="13"/>
  <c r="BW386" i="13"/>
  <c r="BV386" i="13"/>
  <c r="BU386" i="13"/>
  <c r="BT386" i="13"/>
  <c r="BS386" i="13"/>
  <c r="BR386" i="13"/>
  <c r="BQ386" i="13"/>
  <c r="BM386" i="13"/>
  <c r="D386" i="13"/>
  <c r="B386" i="13"/>
  <c r="DZ382" i="13"/>
  <c r="DY382" i="13"/>
  <c r="DX382" i="13"/>
  <c r="DW382" i="13"/>
  <c r="DV382" i="13"/>
  <c r="DU382" i="13"/>
  <c r="DT382" i="13"/>
  <c r="DS382" i="13"/>
  <c r="DR382" i="13"/>
  <c r="DQ382" i="13"/>
  <c r="DP382" i="13"/>
  <c r="DO382" i="13"/>
  <c r="DN382" i="13"/>
  <c r="DM382" i="13"/>
  <c r="DL382" i="13"/>
  <c r="DK382" i="13"/>
  <c r="DJ382" i="13"/>
  <c r="DI382" i="13"/>
  <c r="DH382" i="13"/>
  <c r="DG382" i="13"/>
  <c r="DF382" i="13"/>
  <c r="DE382" i="13"/>
  <c r="DD382" i="13"/>
  <c r="DC382" i="13"/>
  <c r="DB382" i="13"/>
  <c r="DA382" i="13"/>
  <c r="CZ382" i="13"/>
  <c r="CY382" i="13"/>
  <c r="CX382" i="13"/>
  <c r="CW382" i="13"/>
  <c r="CV382" i="13"/>
  <c r="CU382" i="13"/>
  <c r="CT382" i="13"/>
  <c r="CS382" i="13"/>
  <c r="CR382" i="13"/>
  <c r="CQ382" i="13"/>
  <c r="CP382" i="13"/>
  <c r="CO382" i="13"/>
  <c r="CN382" i="13"/>
  <c r="CM382" i="13"/>
  <c r="CL382" i="13"/>
  <c r="CK382" i="13"/>
  <c r="CJ382" i="13"/>
  <c r="CI382" i="13"/>
  <c r="CH382" i="13"/>
  <c r="CG382" i="13"/>
  <c r="CF382" i="13"/>
  <c r="CE382" i="13"/>
  <c r="CD382" i="13"/>
  <c r="CC382" i="13"/>
  <c r="CB382" i="13"/>
  <c r="CA382" i="13"/>
  <c r="BZ382" i="13"/>
  <c r="BY382" i="13"/>
  <c r="BX382" i="13"/>
  <c r="BW382" i="13"/>
  <c r="BV382" i="13"/>
  <c r="BU382" i="13"/>
  <c r="BT382" i="13"/>
  <c r="BS382" i="13"/>
  <c r="BR382" i="13"/>
  <c r="BQ382" i="13"/>
  <c r="BM382" i="13"/>
  <c r="BL382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DZ381" i="13"/>
  <c r="DY381" i="13"/>
  <c r="DX381" i="13"/>
  <c r="DW381" i="13"/>
  <c r="DV381" i="13"/>
  <c r="DU381" i="13"/>
  <c r="DT381" i="13"/>
  <c r="DS381" i="13"/>
  <c r="DR381" i="13"/>
  <c r="DQ381" i="13"/>
  <c r="DP381" i="13"/>
  <c r="DO381" i="13"/>
  <c r="DN381" i="13"/>
  <c r="DM381" i="13"/>
  <c r="DL381" i="13"/>
  <c r="DK381" i="13"/>
  <c r="DJ381" i="13"/>
  <c r="DI381" i="13"/>
  <c r="DH381" i="13"/>
  <c r="DG381" i="13"/>
  <c r="DF381" i="13"/>
  <c r="DE381" i="13"/>
  <c r="DD381" i="13"/>
  <c r="DC381" i="13"/>
  <c r="DB381" i="13"/>
  <c r="DA381" i="13"/>
  <c r="CZ381" i="13"/>
  <c r="CY381" i="13"/>
  <c r="CX381" i="13"/>
  <c r="CW381" i="13"/>
  <c r="CV381" i="13"/>
  <c r="CU381" i="13"/>
  <c r="CT381" i="13"/>
  <c r="CS381" i="13"/>
  <c r="CR381" i="13"/>
  <c r="CQ381" i="13"/>
  <c r="CP381" i="13"/>
  <c r="CO381" i="13"/>
  <c r="CN381" i="13"/>
  <c r="CM381" i="13"/>
  <c r="CL381" i="13"/>
  <c r="CK381" i="13"/>
  <c r="CJ381" i="13"/>
  <c r="CI381" i="13"/>
  <c r="CH381" i="13"/>
  <c r="CG381" i="13"/>
  <c r="CF381" i="13"/>
  <c r="CE381" i="13"/>
  <c r="CD381" i="13"/>
  <c r="CC381" i="13"/>
  <c r="CB381" i="13"/>
  <c r="CA381" i="13"/>
  <c r="BZ381" i="13"/>
  <c r="BY381" i="13"/>
  <c r="BX381" i="13"/>
  <c r="BW381" i="13"/>
  <c r="BV381" i="13"/>
  <c r="BU381" i="13"/>
  <c r="BT381" i="13"/>
  <c r="BS381" i="13"/>
  <c r="BR381" i="13"/>
  <c r="BQ381" i="13"/>
  <c r="BM381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DZ380" i="13"/>
  <c r="DY380" i="13"/>
  <c r="DX380" i="13"/>
  <c r="DW380" i="13"/>
  <c r="DV380" i="13"/>
  <c r="DU380" i="13"/>
  <c r="DT380" i="13"/>
  <c r="DS380" i="13"/>
  <c r="DR380" i="13"/>
  <c r="DQ380" i="13"/>
  <c r="DP380" i="13"/>
  <c r="DO380" i="13"/>
  <c r="DN380" i="13"/>
  <c r="DM380" i="13"/>
  <c r="DL380" i="13"/>
  <c r="DK380" i="13"/>
  <c r="DJ380" i="13"/>
  <c r="DI380" i="13"/>
  <c r="DH380" i="13"/>
  <c r="DG380" i="13"/>
  <c r="DF380" i="13"/>
  <c r="DE380" i="13"/>
  <c r="DD380" i="13"/>
  <c r="DC380" i="13"/>
  <c r="DB380" i="13"/>
  <c r="DA380" i="13"/>
  <c r="CZ380" i="13"/>
  <c r="CY380" i="13"/>
  <c r="CX380" i="13"/>
  <c r="CW380" i="13"/>
  <c r="CV380" i="13"/>
  <c r="CU380" i="13"/>
  <c r="CT380" i="13"/>
  <c r="CS380" i="13"/>
  <c r="CR380" i="13"/>
  <c r="CQ380" i="13"/>
  <c r="CP380" i="13"/>
  <c r="CO380" i="13"/>
  <c r="CN380" i="13"/>
  <c r="CM380" i="13"/>
  <c r="CL380" i="13"/>
  <c r="CK380" i="13"/>
  <c r="CJ380" i="13"/>
  <c r="CI380" i="13"/>
  <c r="CH380" i="13"/>
  <c r="CG380" i="13"/>
  <c r="CF380" i="13"/>
  <c r="CE380" i="13"/>
  <c r="CD380" i="13"/>
  <c r="CC380" i="13"/>
  <c r="CB380" i="13"/>
  <c r="CA380" i="13"/>
  <c r="BZ380" i="13"/>
  <c r="BY380" i="13"/>
  <c r="BX380" i="13"/>
  <c r="BW380" i="13"/>
  <c r="BV380" i="13"/>
  <c r="BU380" i="13"/>
  <c r="BT380" i="13"/>
  <c r="BS380" i="13"/>
  <c r="BR380" i="13"/>
  <c r="BQ380" i="13"/>
  <c r="BM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DZ379" i="13"/>
  <c r="DY379" i="13"/>
  <c r="DX379" i="13"/>
  <c r="DW379" i="13"/>
  <c r="DV379" i="13"/>
  <c r="DU379" i="13"/>
  <c r="DT379" i="13"/>
  <c r="DS379" i="13"/>
  <c r="DR379" i="13"/>
  <c r="DQ379" i="13"/>
  <c r="DP379" i="13"/>
  <c r="DO379" i="13"/>
  <c r="DN379" i="13"/>
  <c r="DM379" i="13"/>
  <c r="DL379" i="13"/>
  <c r="DK379" i="13"/>
  <c r="DJ379" i="13"/>
  <c r="DI379" i="13"/>
  <c r="DH379" i="13"/>
  <c r="DG379" i="13"/>
  <c r="DF379" i="13"/>
  <c r="DE379" i="13"/>
  <c r="DD379" i="13"/>
  <c r="DC379" i="13"/>
  <c r="DB379" i="13"/>
  <c r="DA379" i="13"/>
  <c r="CZ379" i="13"/>
  <c r="CY379" i="13"/>
  <c r="CX379" i="13"/>
  <c r="CW379" i="13"/>
  <c r="CV379" i="13"/>
  <c r="CU379" i="13"/>
  <c r="CT379" i="13"/>
  <c r="CS379" i="13"/>
  <c r="CR379" i="13"/>
  <c r="CQ379" i="13"/>
  <c r="CP379" i="13"/>
  <c r="CO379" i="13"/>
  <c r="CN379" i="13"/>
  <c r="CM379" i="13"/>
  <c r="CL379" i="13"/>
  <c r="CK379" i="13"/>
  <c r="CJ379" i="13"/>
  <c r="CI379" i="13"/>
  <c r="CH379" i="13"/>
  <c r="CG379" i="13"/>
  <c r="CF379" i="13"/>
  <c r="CE379" i="13"/>
  <c r="CD379" i="13"/>
  <c r="CC379" i="13"/>
  <c r="CB379" i="13"/>
  <c r="CA379" i="13"/>
  <c r="BZ379" i="13"/>
  <c r="BY379" i="13"/>
  <c r="BX379" i="13"/>
  <c r="BW379" i="13"/>
  <c r="BV379" i="13"/>
  <c r="BU379" i="13"/>
  <c r="BT379" i="13"/>
  <c r="BS379" i="13"/>
  <c r="BR379" i="13"/>
  <c r="BQ379" i="13"/>
  <c r="BM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DZ378" i="13"/>
  <c r="DY378" i="13"/>
  <c r="DX378" i="13"/>
  <c r="DW378" i="13"/>
  <c r="DV378" i="13"/>
  <c r="DU378" i="13"/>
  <c r="DT378" i="13"/>
  <c r="DS378" i="13"/>
  <c r="DR378" i="13"/>
  <c r="DQ378" i="13"/>
  <c r="DP378" i="13"/>
  <c r="DO378" i="13"/>
  <c r="DN378" i="13"/>
  <c r="DM378" i="13"/>
  <c r="DL378" i="13"/>
  <c r="DK378" i="13"/>
  <c r="DJ378" i="13"/>
  <c r="DI378" i="13"/>
  <c r="DH378" i="13"/>
  <c r="DG378" i="13"/>
  <c r="DF378" i="13"/>
  <c r="DE378" i="13"/>
  <c r="DD378" i="13"/>
  <c r="DC378" i="13"/>
  <c r="DB378" i="13"/>
  <c r="DA378" i="13"/>
  <c r="CZ378" i="13"/>
  <c r="CY378" i="13"/>
  <c r="CX378" i="13"/>
  <c r="CW378" i="13"/>
  <c r="CV378" i="13"/>
  <c r="CU378" i="13"/>
  <c r="CT378" i="13"/>
  <c r="CS378" i="13"/>
  <c r="CR378" i="13"/>
  <c r="CQ378" i="13"/>
  <c r="CP378" i="13"/>
  <c r="CO378" i="13"/>
  <c r="CN378" i="13"/>
  <c r="CM378" i="13"/>
  <c r="CL378" i="13"/>
  <c r="CK378" i="13"/>
  <c r="CJ378" i="13"/>
  <c r="CI378" i="13"/>
  <c r="CH378" i="13"/>
  <c r="CG378" i="13"/>
  <c r="CF378" i="13"/>
  <c r="CE378" i="13"/>
  <c r="CD378" i="13"/>
  <c r="CC378" i="13"/>
  <c r="CB378" i="13"/>
  <c r="CA378" i="13"/>
  <c r="BZ378" i="13"/>
  <c r="BY378" i="13"/>
  <c r="BX378" i="13"/>
  <c r="BW378" i="13"/>
  <c r="BV378" i="13"/>
  <c r="BU378" i="13"/>
  <c r="BT378" i="13"/>
  <c r="BS378" i="13"/>
  <c r="BR378" i="13"/>
  <c r="BQ378" i="13"/>
  <c r="BM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DZ377" i="13"/>
  <c r="DY377" i="13"/>
  <c r="DX377" i="13"/>
  <c r="DW377" i="13"/>
  <c r="DV377" i="13"/>
  <c r="DU377" i="13"/>
  <c r="DT377" i="13"/>
  <c r="DS377" i="13"/>
  <c r="DR377" i="13"/>
  <c r="DQ377" i="13"/>
  <c r="DP377" i="13"/>
  <c r="DO377" i="13"/>
  <c r="DN377" i="13"/>
  <c r="DM377" i="13"/>
  <c r="DL377" i="13"/>
  <c r="DK377" i="13"/>
  <c r="DJ377" i="13"/>
  <c r="DI377" i="13"/>
  <c r="DH377" i="13"/>
  <c r="DG377" i="13"/>
  <c r="DF377" i="13"/>
  <c r="DE377" i="13"/>
  <c r="DD377" i="13"/>
  <c r="DC377" i="13"/>
  <c r="DB377" i="13"/>
  <c r="DA377" i="13"/>
  <c r="CZ377" i="13"/>
  <c r="CY377" i="13"/>
  <c r="CX377" i="13"/>
  <c r="CW377" i="13"/>
  <c r="CV377" i="13"/>
  <c r="CU377" i="13"/>
  <c r="CT377" i="13"/>
  <c r="CS377" i="13"/>
  <c r="CR377" i="13"/>
  <c r="CQ377" i="13"/>
  <c r="CP377" i="13"/>
  <c r="CO377" i="13"/>
  <c r="CN377" i="13"/>
  <c r="CM377" i="13"/>
  <c r="CL377" i="13"/>
  <c r="CK377" i="13"/>
  <c r="CJ377" i="13"/>
  <c r="CI377" i="13"/>
  <c r="CH377" i="13"/>
  <c r="CG377" i="13"/>
  <c r="CF377" i="13"/>
  <c r="CE377" i="13"/>
  <c r="CD377" i="13"/>
  <c r="CC377" i="13"/>
  <c r="CB377" i="13"/>
  <c r="CA377" i="13"/>
  <c r="BZ377" i="13"/>
  <c r="BY377" i="13"/>
  <c r="BX377" i="13"/>
  <c r="BW377" i="13"/>
  <c r="BV377" i="13"/>
  <c r="BU377" i="13"/>
  <c r="BT377" i="13"/>
  <c r="BS377" i="13"/>
  <c r="BR377" i="13"/>
  <c r="BQ377" i="13"/>
  <c r="BM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DZ376" i="13"/>
  <c r="DY376" i="13"/>
  <c r="DX376" i="13"/>
  <c r="DW376" i="13"/>
  <c r="DV376" i="13"/>
  <c r="DU376" i="13"/>
  <c r="DT376" i="13"/>
  <c r="DS376" i="13"/>
  <c r="DR376" i="13"/>
  <c r="DQ376" i="13"/>
  <c r="DP376" i="13"/>
  <c r="DO376" i="13"/>
  <c r="DN376" i="13"/>
  <c r="DM376" i="13"/>
  <c r="DL376" i="13"/>
  <c r="DK376" i="13"/>
  <c r="DJ376" i="13"/>
  <c r="DI376" i="13"/>
  <c r="DH376" i="13"/>
  <c r="DG376" i="13"/>
  <c r="DF376" i="13"/>
  <c r="DE376" i="13"/>
  <c r="DD376" i="13"/>
  <c r="DC376" i="13"/>
  <c r="DB376" i="13"/>
  <c r="DA376" i="13"/>
  <c r="CZ376" i="13"/>
  <c r="CY376" i="13"/>
  <c r="CX376" i="13"/>
  <c r="CW376" i="13"/>
  <c r="CV376" i="13"/>
  <c r="CU376" i="13"/>
  <c r="CT376" i="13"/>
  <c r="CS376" i="13"/>
  <c r="CR376" i="13"/>
  <c r="CQ376" i="13"/>
  <c r="CP376" i="13"/>
  <c r="CO376" i="13"/>
  <c r="CN376" i="13"/>
  <c r="CM376" i="13"/>
  <c r="CL376" i="13"/>
  <c r="CK376" i="13"/>
  <c r="CJ376" i="13"/>
  <c r="CI376" i="13"/>
  <c r="CH376" i="13"/>
  <c r="CG376" i="13"/>
  <c r="CF376" i="13"/>
  <c r="CE376" i="13"/>
  <c r="CD376" i="13"/>
  <c r="CC376" i="13"/>
  <c r="CB376" i="13"/>
  <c r="CA376" i="13"/>
  <c r="BZ376" i="13"/>
  <c r="BY376" i="13"/>
  <c r="BX376" i="13"/>
  <c r="BW376" i="13"/>
  <c r="BV376" i="13"/>
  <c r="BU376" i="13"/>
  <c r="BT376" i="13"/>
  <c r="BS376" i="13"/>
  <c r="BR376" i="13"/>
  <c r="BQ376" i="13"/>
  <c r="BM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DZ375" i="13"/>
  <c r="DY375" i="13"/>
  <c r="DX375" i="13"/>
  <c r="DW375" i="13"/>
  <c r="DV375" i="13"/>
  <c r="DU375" i="13"/>
  <c r="DT375" i="13"/>
  <c r="DS375" i="13"/>
  <c r="DR375" i="13"/>
  <c r="DQ375" i="13"/>
  <c r="DP375" i="13"/>
  <c r="DO375" i="13"/>
  <c r="DN375" i="13"/>
  <c r="DM375" i="13"/>
  <c r="DL375" i="13"/>
  <c r="DK375" i="13"/>
  <c r="DJ375" i="13"/>
  <c r="DI375" i="13"/>
  <c r="DH375" i="13"/>
  <c r="DG375" i="13"/>
  <c r="DF375" i="13"/>
  <c r="DE375" i="13"/>
  <c r="DD375" i="13"/>
  <c r="DC375" i="13"/>
  <c r="DB375" i="13"/>
  <c r="DA375" i="13"/>
  <c r="CZ375" i="13"/>
  <c r="CY375" i="13"/>
  <c r="CX375" i="13"/>
  <c r="CW375" i="13"/>
  <c r="CV375" i="13"/>
  <c r="CU375" i="13"/>
  <c r="CT375" i="13"/>
  <c r="CS375" i="13"/>
  <c r="CR375" i="13"/>
  <c r="CQ375" i="13"/>
  <c r="CP375" i="13"/>
  <c r="CO375" i="13"/>
  <c r="CN375" i="13"/>
  <c r="CM375" i="13"/>
  <c r="CL375" i="13"/>
  <c r="CK375" i="13"/>
  <c r="CJ375" i="13"/>
  <c r="CI375" i="13"/>
  <c r="CH375" i="13"/>
  <c r="CG375" i="13"/>
  <c r="CF375" i="13"/>
  <c r="CE375" i="13"/>
  <c r="CD375" i="13"/>
  <c r="CC375" i="13"/>
  <c r="CB375" i="13"/>
  <c r="CA375" i="13"/>
  <c r="BZ375" i="13"/>
  <c r="BY375" i="13"/>
  <c r="BX375" i="13"/>
  <c r="BW375" i="13"/>
  <c r="BV375" i="13"/>
  <c r="BU375" i="13"/>
  <c r="BT375" i="13"/>
  <c r="BS375" i="13"/>
  <c r="BR375" i="13"/>
  <c r="BQ375" i="13"/>
  <c r="BM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DZ374" i="13"/>
  <c r="DY374" i="13"/>
  <c r="DX374" i="13"/>
  <c r="DW374" i="13"/>
  <c r="DV374" i="13"/>
  <c r="DU374" i="13"/>
  <c r="DT374" i="13"/>
  <c r="DS374" i="13"/>
  <c r="DR374" i="13"/>
  <c r="DQ374" i="13"/>
  <c r="DP374" i="13"/>
  <c r="DO374" i="13"/>
  <c r="DN374" i="13"/>
  <c r="DM374" i="13"/>
  <c r="DL374" i="13"/>
  <c r="DK374" i="13"/>
  <c r="DJ374" i="13"/>
  <c r="DI374" i="13"/>
  <c r="DH374" i="13"/>
  <c r="DG374" i="13"/>
  <c r="DF374" i="13"/>
  <c r="DE374" i="13"/>
  <c r="DD374" i="13"/>
  <c r="DC374" i="13"/>
  <c r="DB374" i="13"/>
  <c r="DA374" i="13"/>
  <c r="CZ374" i="13"/>
  <c r="CY374" i="13"/>
  <c r="CX374" i="13"/>
  <c r="CW374" i="13"/>
  <c r="CV374" i="13"/>
  <c r="CU374" i="13"/>
  <c r="CT374" i="13"/>
  <c r="CS374" i="13"/>
  <c r="CR374" i="13"/>
  <c r="CQ374" i="13"/>
  <c r="CP374" i="13"/>
  <c r="CO374" i="13"/>
  <c r="CN374" i="13"/>
  <c r="CM374" i="13"/>
  <c r="CL374" i="13"/>
  <c r="CK374" i="13"/>
  <c r="CJ374" i="13"/>
  <c r="CI374" i="13"/>
  <c r="CH374" i="13"/>
  <c r="CG374" i="13"/>
  <c r="CF374" i="13"/>
  <c r="CE374" i="13"/>
  <c r="CD374" i="13"/>
  <c r="CC374" i="13"/>
  <c r="CB374" i="13"/>
  <c r="CA374" i="13"/>
  <c r="BZ374" i="13"/>
  <c r="BY374" i="13"/>
  <c r="BX374" i="13"/>
  <c r="BW374" i="13"/>
  <c r="BV374" i="13"/>
  <c r="BU374" i="13"/>
  <c r="BT374" i="13"/>
  <c r="BS374" i="13"/>
  <c r="BR374" i="13"/>
  <c r="BQ374" i="13"/>
  <c r="BM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DZ373" i="13"/>
  <c r="DY373" i="13"/>
  <c r="DX373" i="13"/>
  <c r="DW373" i="13"/>
  <c r="DV373" i="13"/>
  <c r="DU373" i="13"/>
  <c r="DT373" i="13"/>
  <c r="DS373" i="13"/>
  <c r="DR373" i="13"/>
  <c r="DQ373" i="13"/>
  <c r="DP373" i="13"/>
  <c r="DO373" i="13"/>
  <c r="DN373" i="13"/>
  <c r="DM373" i="13"/>
  <c r="DL373" i="13"/>
  <c r="DK373" i="13"/>
  <c r="DJ373" i="13"/>
  <c r="DI373" i="13"/>
  <c r="DH373" i="13"/>
  <c r="DG373" i="13"/>
  <c r="DF373" i="13"/>
  <c r="DE373" i="13"/>
  <c r="DD373" i="13"/>
  <c r="DC373" i="13"/>
  <c r="DB373" i="13"/>
  <c r="DA373" i="13"/>
  <c r="CZ373" i="13"/>
  <c r="CY373" i="13"/>
  <c r="CX373" i="13"/>
  <c r="CW373" i="13"/>
  <c r="CV373" i="13"/>
  <c r="CU373" i="13"/>
  <c r="CT373" i="13"/>
  <c r="CS373" i="13"/>
  <c r="CR373" i="13"/>
  <c r="CQ373" i="13"/>
  <c r="CP373" i="13"/>
  <c r="CO373" i="13"/>
  <c r="CN373" i="13"/>
  <c r="CM373" i="13"/>
  <c r="CL373" i="13"/>
  <c r="CK373" i="13"/>
  <c r="CJ373" i="13"/>
  <c r="CI373" i="13"/>
  <c r="CH373" i="13"/>
  <c r="CG373" i="13"/>
  <c r="CF373" i="13"/>
  <c r="CE373" i="13"/>
  <c r="CD373" i="13"/>
  <c r="CC373" i="13"/>
  <c r="CB373" i="13"/>
  <c r="CA373" i="13"/>
  <c r="BZ373" i="13"/>
  <c r="BY373" i="13"/>
  <c r="BX373" i="13"/>
  <c r="BW373" i="13"/>
  <c r="BV373" i="13"/>
  <c r="BU373" i="13"/>
  <c r="BT373" i="13"/>
  <c r="BS373" i="13"/>
  <c r="BR373" i="13"/>
  <c r="BQ373" i="13"/>
  <c r="BM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DZ372" i="13"/>
  <c r="DY372" i="13"/>
  <c r="DX372" i="13"/>
  <c r="DW372" i="13"/>
  <c r="DV372" i="13"/>
  <c r="DU372" i="13"/>
  <c r="DT372" i="13"/>
  <c r="DS372" i="13"/>
  <c r="DR372" i="13"/>
  <c r="DQ372" i="13"/>
  <c r="DP372" i="13"/>
  <c r="DO372" i="13"/>
  <c r="DN372" i="13"/>
  <c r="DM372" i="13"/>
  <c r="DL372" i="13"/>
  <c r="DK372" i="13"/>
  <c r="DJ372" i="13"/>
  <c r="DI372" i="13"/>
  <c r="DH372" i="13"/>
  <c r="DG372" i="13"/>
  <c r="DF372" i="13"/>
  <c r="DE372" i="13"/>
  <c r="DD372" i="13"/>
  <c r="DC372" i="13"/>
  <c r="DB372" i="13"/>
  <c r="DA372" i="13"/>
  <c r="CZ372" i="13"/>
  <c r="CY372" i="13"/>
  <c r="CX372" i="13"/>
  <c r="CW372" i="13"/>
  <c r="CV372" i="13"/>
  <c r="CU372" i="13"/>
  <c r="CT372" i="13"/>
  <c r="CS372" i="13"/>
  <c r="CR372" i="13"/>
  <c r="CQ372" i="13"/>
  <c r="CP372" i="13"/>
  <c r="CO372" i="13"/>
  <c r="CN372" i="13"/>
  <c r="CM372" i="13"/>
  <c r="CL372" i="13"/>
  <c r="CK372" i="13"/>
  <c r="CJ372" i="13"/>
  <c r="CI372" i="13"/>
  <c r="CH372" i="13"/>
  <c r="CG372" i="13"/>
  <c r="CF372" i="13"/>
  <c r="CE372" i="13"/>
  <c r="CD372" i="13"/>
  <c r="CC372" i="13"/>
  <c r="CB372" i="13"/>
  <c r="CA372" i="13"/>
  <c r="BZ372" i="13"/>
  <c r="BY372" i="13"/>
  <c r="BX372" i="13"/>
  <c r="BW372" i="13"/>
  <c r="BV372" i="13"/>
  <c r="BU372" i="13"/>
  <c r="BT372" i="13"/>
  <c r="BS372" i="13"/>
  <c r="BR372" i="13"/>
  <c r="BQ372" i="13"/>
  <c r="BM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DZ371" i="13"/>
  <c r="DY371" i="13"/>
  <c r="DX371" i="13"/>
  <c r="DW371" i="13"/>
  <c r="DV371" i="13"/>
  <c r="DU371" i="13"/>
  <c r="DT371" i="13"/>
  <c r="DS371" i="13"/>
  <c r="DR371" i="13"/>
  <c r="DQ371" i="13"/>
  <c r="DP371" i="13"/>
  <c r="DO371" i="13"/>
  <c r="DN371" i="13"/>
  <c r="DM371" i="13"/>
  <c r="DL371" i="13"/>
  <c r="DK371" i="13"/>
  <c r="DJ371" i="13"/>
  <c r="DI371" i="13"/>
  <c r="DH371" i="13"/>
  <c r="DG371" i="13"/>
  <c r="DF371" i="13"/>
  <c r="DE371" i="13"/>
  <c r="DD371" i="13"/>
  <c r="DC371" i="13"/>
  <c r="DB371" i="13"/>
  <c r="DA371" i="13"/>
  <c r="CZ371" i="13"/>
  <c r="CY371" i="13"/>
  <c r="CX371" i="13"/>
  <c r="CW371" i="13"/>
  <c r="CV371" i="13"/>
  <c r="CU371" i="13"/>
  <c r="CT371" i="13"/>
  <c r="CS371" i="13"/>
  <c r="CR371" i="13"/>
  <c r="CQ371" i="13"/>
  <c r="CP371" i="13"/>
  <c r="CO371" i="13"/>
  <c r="CN371" i="13"/>
  <c r="CM371" i="13"/>
  <c r="CL371" i="13"/>
  <c r="CK371" i="13"/>
  <c r="CJ371" i="13"/>
  <c r="CI371" i="13"/>
  <c r="CH371" i="13"/>
  <c r="CG371" i="13"/>
  <c r="CF371" i="13"/>
  <c r="CE371" i="13"/>
  <c r="CD371" i="13"/>
  <c r="CC371" i="13"/>
  <c r="CB371" i="13"/>
  <c r="CA371" i="13"/>
  <c r="BZ371" i="13"/>
  <c r="BY371" i="13"/>
  <c r="BX371" i="13"/>
  <c r="BW371" i="13"/>
  <c r="BV371" i="13"/>
  <c r="BU371" i="13"/>
  <c r="BT371" i="13"/>
  <c r="BS371" i="13"/>
  <c r="BR371" i="13"/>
  <c r="BQ371" i="13"/>
  <c r="BM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AG371" i="13"/>
  <c r="DZ370" i="13"/>
  <c r="DY370" i="13"/>
  <c r="DX370" i="13"/>
  <c r="DW370" i="13"/>
  <c r="DV370" i="13"/>
  <c r="DU370" i="13"/>
  <c r="DT370" i="13"/>
  <c r="DS370" i="13"/>
  <c r="DR370" i="13"/>
  <c r="DQ370" i="13"/>
  <c r="DP370" i="13"/>
  <c r="DO370" i="13"/>
  <c r="DN370" i="13"/>
  <c r="DM370" i="13"/>
  <c r="DL370" i="13"/>
  <c r="DK370" i="13"/>
  <c r="DJ370" i="13"/>
  <c r="DI370" i="13"/>
  <c r="DH370" i="13"/>
  <c r="DG370" i="13"/>
  <c r="DF370" i="13"/>
  <c r="DE370" i="13"/>
  <c r="DD370" i="13"/>
  <c r="DC370" i="13"/>
  <c r="DB370" i="13"/>
  <c r="DA370" i="13"/>
  <c r="CZ370" i="13"/>
  <c r="CY370" i="13"/>
  <c r="CX370" i="13"/>
  <c r="CW370" i="13"/>
  <c r="CV370" i="13"/>
  <c r="CU370" i="13"/>
  <c r="CT370" i="13"/>
  <c r="CS370" i="13"/>
  <c r="CR370" i="13"/>
  <c r="CQ370" i="13"/>
  <c r="CP370" i="13"/>
  <c r="CO370" i="13"/>
  <c r="CN370" i="13"/>
  <c r="CM370" i="13"/>
  <c r="CL370" i="13"/>
  <c r="CK370" i="13"/>
  <c r="CJ370" i="13"/>
  <c r="CI370" i="13"/>
  <c r="CH370" i="13"/>
  <c r="CG370" i="13"/>
  <c r="CF370" i="13"/>
  <c r="CE370" i="13"/>
  <c r="CD370" i="13"/>
  <c r="CC370" i="13"/>
  <c r="CB370" i="13"/>
  <c r="CA370" i="13"/>
  <c r="BZ370" i="13"/>
  <c r="BY370" i="13"/>
  <c r="BX370" i="13"/>
  <c r="BW370" i="13"/>
  <c r="BV370" i="13"/>
  <c r="BU370" i="13"/>
  <c r="BT370" i="13"/>
  <c r="BS370" i="13"/>
  <c r="BR370" i="13"/>
  <c r="BQ370" i="13"/>
  <c r="BM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AG370" i="13"/>
  <c r="AF370" i="13"/>
  <c r="DZ369" i="13"/>
  <c r="DY369" i="13"/>
  <c r="DX369" i="13"/>
  <c r="DW369" i="13"/>
  <c r="DV369" i="13"/>
  <c r="DU369" i="13"/>
  <c r="DT369" i="13"/>
  <c r="DS369" i="13"/>
  <c r="DR369" i="13"/>
  <c r="DQ369" i="13"/>
  <c r="DP369" i="13"/>
  <c r="DO369" i="13"/>
  <c r="DN369" i="13"/>
  <c r="DM369" i="13"/>
  <c r="DL369" i="13"/>
  <c r="DK369" i="13"/>
  <c r="DJ369" i="13"/>
  <c r="DI369" i="13"/>
  <c r="DH369" i="13"/>
  <c r="DG369" i="13"/>
  <c r="DF369" i="13"/>
  <c r="DE369" i="13"/>
  <c r="DD369" i="13"/>
  <c r="DC369" i="13"/>
  <c r="DB369" i="13"/>
  <c r="DA369" i="13"/>
  <c r="CZ369" i="13"/>
  <c r="CY369" i="13"/>
  <c r="CX369" i="13"/>
  <c r="CW369" i="13"/>
  <c r="CV369" i="13"/>
  <c r="CU369" i="13"/>
  <c r="CT369" i="13"/>
  <c r="CS369" i="13"/>
  <c r="CR369" i="13"/>
  <c r="CQ369" i="13"/>
  <c r="CP369" i="13"/>
  <c r="CO369" i="13"/>
  <c r="CN369" i="13"/>
  <c r="CM369" i="13"/>
  <c r="CL369" i="13"/>
  <c r="CK369" i="13"/>
  <c r="CJ369" i="13"/>
  <c r="CI369" i="13"/>
  <c r="CH369" i="13"/>
  <c r="CG369" i="13"/>
  <c r="CF369" i="13"/>
  <c r="CE369" i="13"/>
  <c r="CD369" i="13"/>
  <c r="CC369" i="13"/>
  <c r="CB369" i="13"/>
  <c r="CA369" i="13"/>
  <c r="BZ369" i="13"/>
  <c r="BY369" i="13"/>
  <c r="BX369" i="13"/>
  <c r="BW369" i="13"/>
  <c r="BV369" i="13"/>
  <c r="BU369" i="13"/>
  <c r="BT369" i="13"/>
  <c r="BS369" i="13"/>
  <c r="BR369" i="13"/>
  <c r="BQ369" i="13"/>
  <c r="BM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AG369" i="13"/>
  <c r="AF369" i="13"/>
  <c r="AE369" i="13"/>
  <c r="DZ368" i="13"/>
  <c r="DY368" i="13"/>
  <c r="DX368" i="13"/>
  <c r="DW368" i="13"/>
  <c r="DV368" i="13"/>
  <c r="DU368" i="13"/>
  <c r="DT368" i="13"/>
  <c r="DS368" i="13"/>
  <c r="DR368" i="13"/>
  <c r="DQ368" i="13"/>
  <c r="DP368" i="13"/>
  <c r="DO368" i="13"/>
  <c r="DN368" i="13"/>
  <c r="DM368" i="13"/>
  <c r="DL368" i="13"/>
  <c r="DK368" i="13"/>
  <c r="DJ368" i="13"/>
  <c r="DI368" i="13"/>
  <c r="DH368" i="13"/>
  <c r="DG368" i="13"/>
  <c r="DF368" i="13"/>
  <c r="DE368" i="13"/>
  <c r="DD368" i="13"/>
  <c r="DC368" i="13"/>
  <c r="DB368" i="13"/>
  <c r="DA368" i="13"/>
  <c r="CZ368" i="13"/>
  <c r="CY368" i="13"/>
  <c r="CX368" i="13"/>
  <c r="CW368" i="13"/>
  <c r="CV368" i="13"/>
  <c r="CU368" i="13"/>
  <c r="CT368" i="13"/>
  <c r="CS368" i="13"/>
  <c r="CR368" i="13"/>
  <c r="CQ368" i="13"/>
  <c r="CP368" i="13"/>
  <c r="CO368" i="13"/>
  <c r="CN368" i="13"/>
  <c r="CM368" i="13"/>
  <c r="CL368" i="13"/>
  <c r="CK368" i="13"/>
  <c r="CJ368" i="13"/>
  <c r="CI368" i="13"/>
  <c r="CH368" i="13"/>
  <c r="CG368" i="13"/>
  <c r="CF368" i="13"/>
  <c r="CE368" i="13"/>
  <c r="CD368" i="13"/>
  <c r="CC368" i="13"/>
  <c r="CB368" i="13"/>
  <c r="CA368" i="13"/>
  <c r="BZ368" i="13"/>
  <c r="BY368" i="13"/>
  <c r="BX368" i="13"/>
  <c r="BW368" i="13"/>
  <c r="BV368" i="13"/>
  <c r="BU368" i="13"/>
  <c r="BT368" i="13"/>
  <c r="BS368" i="13"/>
  <c r="BR368" i="13"/>
  <c r="BQ368" i="13"/>
  <c r="BM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AG368" i="13"/>
  <c r="AF368" i="13"/>
  <c r="AE368" i="13"/>
  <c r="AD368" i="13"/>
  <c r="DZ367" i="13"/>
  <c r="DY367" i="13"/>
  <c r="DX367" i="13"/>
  <c r="DW367" i="13"/>
  <c r="DV367" i="13"/>
  <c r="DU367" i="13"/>
  <c r="DT367" i="13"/>
  <c r="DS367" i="13"/>
  <c r="DR367" i="13"/>
  <c r="DQ367" i="13"/>
  <c r="DP367" i="13"/>
  <c r="DO367" i="13"/>
  <c r="DN367" i="13"/>
  <c r="DM367" i="13"/>
  <c r="DL367" i="13"/>
  <c r="DK367" i="13"/>
  <c r="DJ367" i="13"/>
  <c r="DI367" i="13"/>
  <c r="DH367" i="13"/>
  <c r="DG367" i="13"/>
  <c r="DF367" i="13"/>
  <c r="DE367" i="13"/>
  <c r="DD367" i="13"/>
  <c r="DC367" i="13"/>
  <c r="DB367" i="13"/>
  <c r="DA367" i="13"/>
  <c r="CZ367" i="13"/>
  <c r="CY367" i="13"/>
  <c r="CX367" i="13"/>
  <c r="CW367" i="13"/>
  <c r="CV367" i="13"/>
  <c r="CU367" i="13"/>
  <c r="CT367" i="13"/>
  <c r="CS367" i="13"/>
  <c r="CR367" i="13"/>
  <c r="CQ367" i="13"/>
  <c r="CP367" i="13"/>
  <c r="CO367" i="13"/>
  <c r="CN367" i="13"/>
  <c r="CM367" i="13"/>
  <c r="CL367" i="13"/>
  <c r="CK367" i="13"/>
  <c r="CJ367" i="13"/>
  <c r="CI367" i="13"/>
  <c r="CH367" i="13"/>
  <c r="CG367" i="13"/>
  <c r="CF367" i="13"/>
  <c r="CE367" i="13"/>
  <c r="CD367" i="13"/>
  <c r="CC367" i="13"/>
  <c r="CB367" i="13"/>
  <c r="CA367" i="13"/>
  <c r="BZ367" i="13"/>
  <c r="BY367" i="13"/>
  <c r="BX367" i="13"/>
  <c r="BW367" i="13"/>
  <c r="BV367" i="13"/>
  <c r="BU367" i="13"/>
  <c r="BT367" i="13"/>
  <c r="BS367" i="13"/>
  <c r="BR367" i="13"/>
  <c r="BQ367" i="13"/>
  <c r="BM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AG367" i="13"/>
  <c r="AF367" i="13"/>
  <c r="AE367" i="13"/>
  <c r="AD367" i="13"/>
  <c r="AC367" i="13"/>
  <c r="DZ366" i="13"/>
  <c r="DY366" i="13"/>
  <c r="DX366" i="13"/>
  <c r="DW366" i="13"/>
  <c r="DV366" i="13"/>
  <c r="DU366" i="13"/>
  <c r="DT366" i="13"/>
  <c r="DS366" i="13"/>
  <c r="DR366" i="13"/>
  <c r="DQ366" i="13"/>
  <c r="DP366" i="13"/>
  <c r="DO366" i="13"/>
  <c r="DN366" i="13"/>
  <c r="DM366" i="13"/>
  <c r="DL366" i="13"/>
  <c r="DK366" i="13"/>
  <c r="DJ366" i="13"/>
  <c r="DI366" i="13"/>
  <c r="DH366" i="13"/>
  <c r="DG366" i="13"/>
  <c r="DF366" i="13"/>
  <c r="DE366" i="13"/>
  <c r="DD366" i="13"/>
  <c r="DC366" i="13"/>
  <c r="DB366" i="13"/>
  <c r="DA366" i="13"/>
  <c r="CZ366" i="13"/>
  <c r="CY366" i="13"/>
  <c r="CX366" i="13"/>
  <c r="CW366" i="13"/>
  <c r="CV366" i="13"/>
  <c r="CU366" i="13"/>
  <c r="CT366" i="13"/>
  <c r="CS366" i="13"/>
  <c r="CR366" i="13"/>
  <c r="CQ366" i="13"/>
  <c r="CP366" i="13"/>
  <c r="CO366" i="13"/>
  <c r="CN366" i="13"/>
  <c r="CM366" i="13"/>
  <c r="CL366" i="13"/>
  <c r="CK366" i="13"/>
  <c r="CJ366" i="13"/>
  <c r="CI366" i="13"/>
  <c r="CH366" i="13"/>
  <c r="CG366" i="13"/>
  <c r="CF366" i="13"/>
  <c r="CE366" i="13"/>
  <c r="CD366" i="13"/>
  <c r="CC366" i="13"/>
  <c r="CB366" i="13"/>
  <c r="CA366" i="13"/>
  <c r="BZ366" i="13"/>
  <c r="BY366" i="13"/>
  <c r="BX366" i="13"/>
  <c r="BW366" i="13"/>
  <c r="BV366" i="13"/>
  <c r="BU366" i="13"/>
  <c r="BT366" i="13"/>
  <c r="BS366" i="13"/>
  <c r="BR366" i="13"/>
  <c r="BQ366" i="13"/>
  <c r="BM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AG366" i="13"/>
  <c r="AF366" i="13"/>
  <c r="AE366" i="13"/>
  <c r="AD366" i="13"/>
  <c r="AC366" i="13"/>
  <c r="AB366" i="13"/>
  <c r="DZ365" i="13"/>
  <c r="DY365" i="13"/>
  <c r="DX365" i="13"/>
  <c r="DW365" i="13"/>
  <c r="DV365" i="13"/>
  <c r="DU365" i="13"/>
  <c r="DT365" i="13"/>
  <c r="DS365" i="13"/>
  <c r="DR365" i="13"/>
  <c r="DQ365" i="13"/>
  <c r="DP365" i="13"/>
  <c r="DO365" i="13"/>
  <c r="DN365" i="13"/>
  <c r="DM365" i="13"/>
  <c r="DL365" i="13"/>
  <c r="DK365" i="13"/>
  <c r="DJ365" i="13"/>
  <c r="DI365" i="13"/>
  <c r="DH365" i="13"/>
  <c r="DG365" i="13"/>
  <c r="DF365" i="13"/>
  <c r="DE365" i="13"/>
  <c r="DD365" i="13"/>
  <c r="DC365" i="13"/>
  <c r="DB365" i="13"/>
  <c r="DA365" i="13"/>
  <c r="CZ365" i="13"/>
  <c r="CY365" i="13"/>
  <c r="CX365" i="13"/>
  <c r="CW365" i="13"/>
  <c r="CV365" i="13"/>
  <c r="CU365" i="13"/>
  <c r="CT365" i="13"/>
  <c r="CS365" i="13"/>
  <c r="CR365" i="13"/>
  <c r="CQ365" i="13"/>
  <c r="CP365" i="13"/>
  <c r="CO365" i="13"/>
  <c r="CN365" i="13"/>
  <c r="CM365" i="13"/>
  <c r="CL365" i="13"/>
  <c r="CK365" i="13"/>
  <c r="CJ365" i="13"/>
  <c r="CI365" i="13"/>
  <c r="CH365" i="13"/>
  <c r="CG365" i="13"/>
  <c r="CF365" i="13"/>
  <c r="CE365" i="13"/>
  <c r="CD365" i="13"/>
  <c r="CC365" i="13"/>
  <c r="CB365" i="13"/>
  <c r="CA365" i="13"/>
  <c r="BZ365" i="13"/>
  <c r="BY365" i="13"/>
  <c r="BX365" i="13"/>
  <c r="BW365" i="13"/>
  <c r="BV365" i="13"/>
  <c r="BU365" i="13"/>
  <c r="BT365" i="13"/>
  <c r="BS365" i="13"/>
  <c r="BR365" i="13"/>
  <c r="BQ365" i="13"/>
  <c r="BM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AG365" i="13"/>
  <c r="AF365" i="13"/>
  <c r="AE365" i="13"/>
  <c r="AD365" i="13"/>
  <c r="AC365" i="13"/>
  <c r="AB365" i="13"/>
  <c r="AA365" i="13"/>
  <c r="DZ364" i="13"/>
  <c r="DY364" i="13"/>
  <c r="DX364" i="13"/>
  <c r="DW364" i="13"/>
  <c r="DV364" i="13"/>
  <c r="DU364" i="13"/>
  <c r="DT364" i="13"/>
  <c r="DS364" i="13"/>
  <c r="DR364" i="13"/>
  <c r="DQ364" i="13"/>
  <c r="DP364" i="13"/>
  <c r="DO364" i="13"/>
  <c r="DN364" i="13"/>
  <c r="DM364" i="13"/>
  <c r="DL364" i="13"/>
  <c r="DK364" i="13"/>
  <c r="DJ364" i="13"/>
  <c r="DI364" i="13"/>
  <c r="DH364" i="13"/>
  <c r="DG364" i="13"/>
  <c r="DF364" i="13"/>
  <c r="DE364" i="13"/>
  <c r="DD364" i="13"/>
  <c r="DC364" i="13"/>
  <c r="DB364" i="13"/>
  <c r="DA364" i="13"/>
  <c r="CZ364" i="13"/>
  <c r="CY364" i="13"/>
  <c r="CX364" i="13"/>
  <c r="CW364" i="13"/>
  <c r="CV364" i="13"/>
  <c r="CU364" i="13"/>
  <c r="CT364" i="13"/>
  <c r="CS364" i="13"/>
  <c r="CR364" i="13"/>
  <c r="CQ364" i="13"/>
  <c r="CP364" i="13"/>
  <c r="CO364" i="13"/>
  <c r="CN364" i="13"/>
  <c r="CM364" i="13"/>
  <c r="CL364" i="13"/>
  <c r="CK364" i="13"/>
  <c r="CJ364" i="13"/>
  <c r="CI364" i="13"/>
  <c r="CH364" i="13"/>
  <c r="CG364" i="13"/>
  <c r="CF364" i="13"/>
  <c r="CE364" i="13"/>
  <c r="CD364" i="13"/>
  <c r="CC364" i="13"/>
  <c r="CB364" i="13"/>
  <c r="CA364" i="13"/>
  <c r="BZ364" i="13"/>
  <c r="BY364" i="13"/>
  <c r="BX364" i="13"/>
  <c r="BW364" i="13"/>
  <c r="BV364" i="13"/>
  <c r="BU364" i="13"/>
  <c r="BT364" i="13"/>
  <c r="BS364" i="13"/>
  <c r="BR364" i="13"/>
  <c r="BQ364" i="13"/>
  <c r="BM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AG364" i="13"/>
  <c r="AF364" i="13"/>
  <c r="AE364" i="13"/>
  <c r="AD364" i="13"/>
  <c r="AC364" i="13"/>
  <c r="AB364" i="13"/>
  <c r="AA364" i="13"/>
  <c r="Z364" i="13"/>
  <c r="DZ363" i="13"/>
  <c r="DY363" i="13"/>
  <c r="DX363" i="13"/>
  <c r="DW363" i="13"/>
  <c r="DV363" i="13"/>
  <c r="DU363" i="13"/>
  <c r="DT363" i="13"/>
  <c r="DS363" i="13"/>
  <c r="DR363" i="13"/>
  <c r="DQ363" i="13"/>
  <c r="DP363" i="13"/>
  <c r="DO363" i="13"/>
  <c r="DN363" i="13"/>
  <c r="DM363" i="13"/>
  <c r="DL363" i="13"/>
  <c r="DK363" i="13"/>
  <c r="DJ363" i="13"/>
  <c r="DI363" i="13"/>
  <c r="DH363" i="13"/>
  <c r="DG363" i="13"/>
  <c r="DF363" i="13"/>
  <c r="DE363" i="13"/>
  <c r="DD363" i="13"/>
  <c r="DC363" i="13"/>
  <c r="DB363" i="13"/>
  <c r="DA363" i="13"/>
  <c r="CZ363" i="13"/>
  <c r="CY363" i="13"/>
  <c r="CX363" i="13"/>
  <c r="CW363" i="13"/>
  <c r="CV363" i="13"/>
  <c r="CU363" i="13"/>
  <c r="CT363" i="13"/>
  <c r="CS363" i="13"/>
  <c r="CR363" i="13"/>
  <c r="CQ363" i="13"/>
  <c r="CP363" i="13"/>
  <c r="CO363" i="13"/>
  <c r="CN363" i="13"/>
  <c r="CM363" i="13"/>
  <c r="CL363" i="13"/>
  <c r="CK363" i="13"/>
  <c r="CJ363" i="13"/>
  <c r="CI363" i="13"/>
  <c r="CH363" i="13"/>
  <c r="CG363" i="13"/>
  <c r="CF363" i="13"/>
  <c r="CE363" i="13"/>
  <c r="CD363" i="13"/>
  <c r="CC363" i="13"/>
  <c r="CB363" i="13"/>
  <c r="CA363" i="13"/>
  <c r="BZ363" i="13"/>
  <c r="BY363" i="13"/>
  <c r="BX363" i="13"/>
  <c r="BW363" i="13"/>
  <c r="BV363" i="13"/>
  <c r="BU363" i="13"/>
  <c r="BT363" i="13"/>
  <c r="BS363" i="13"/>
  <c r="BR363" i="13"/>
  <c r="BQ363" i="13"/>
  <c r="BM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AG363" i="13"/>
  <c r="AF363" i="13"/>
  <c r="AE363" i="13"/>
  <c r="AD363" i="13"/>
  <c r="AC363" i="13"/>
  <c r="AB363" i="13"/>
  <c r="AA363" i="13"/>
  <c r="Z363" i="13"/>
  <c r="Y363" i="13"/>
  <c r="DZ362" i="13"/>
  <c r="DY362" i="13"/>
  <c r="DX362" i="13"/>
  <c r="DW362" i="13"/>
  <c r="DV362" i="13"/>
  <c r="DU362" i="13"/>
  <c r="DT362" i="13"/>
  <c r="DS362" i="13"/>
  <c r="DR362" i="13"/>
  <c r="DQ362" i="13"/>
  <c r="DP362" i="13"/>
  <c r="DO362" i="13"/>
  <c r="DN362" i="13"/>
  <c r="DM362" i="13"/>
  <c r="DL362" i="13"/>
  <c r="DK362" i="13"/>
  <c r="DJ362" i="13"/>
  <c r="DI362" i="13"/>
  <c r="DH362" i="13"/>
  <c r="DG362" i="13"/>
  <c r="DF362" i="13"/>
  <c r="DE362" i="13"/>
  <c r="DD362" i="13"/>
  <c r="DC362" i="13"/>
  <c r="DB362" i="13"/>
  <c r="DA362" i="13"/>
  <c r="CZ362" i="13"/>
  <c r="CY362" i="13"/>
  <c r="CX362" i="13"/>
  <c r="CW362" i="13"/>
  <c r="CV362" i="13"/>
  <c r="CU362" i="13"/>
  <c r="CT362" i="13"/>
  <c r="CS362" i="13"/>
  <c r="CR362" i="13"/>
  <c r="CQ362" i="13"/>
  <c r="CP362" i="13"/>
  <c r="CO362" i="13"/>
  <c r="CN362" i="13"/>
  <c r="CM362" i="13"/>
  <c r="CL362" i="13"/>
  <c r="CK362" i="13"/>
  <c r="CJ362" i="13"/>
  <c r="CI362" i="13"/>
  <c r="CH362" i="13"/>
  <c r="CG362" i="13"/>
  <c r="CF362" i="13"/>
  <c r="CE362" i="13"/>
  <c r="CD362" i="13"/>
  <c r="CC362" i="13"/>
  <c r="CB362" i="13"/>
  <c r="CA362" i="13"/>
  <c r="BZ362" i="13"/>
  <c r="BY362" i="13"/>
  <c r="BX362" i="13"/>
  <c r="BW362" i="13"/>
  <c r="BV362" i="13"/>
  <c r="BU362" i="13"/>
  <c r="BT362" i="13"/>
  <c r="BS362" i="13"/>
  <c r="BR362" i="13"/>
  <c r="BQ362" i="13"/>
  <c r="BM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AG362" i="13"/>
  <c r="AF362" i="13"/>
  <c r="AE362" i="13"/>
  <c r="AD362" i="13"/>
  <c r="AC362" i="13"/>
  <c r="AB362" i="13"/>
  <c r="AA362" i="13"/>
  <c r="Z362" i="13"/>
  <c r="Y362" i="13"/>
  <c r="X362" i="13"/>
  <c r="DZ361" i="13"/>
  <c r="DY361" i="13"/>
  <c r="DX361" i="13"/>
  <c r="DW361" i="13"/>
  <c r="DV361" i="13"/>
  <c r="DU361" i="13"/>
  <c r="DT361" i="13"/>
  <c r="DS361" i="13"/>
  <c r="DR361" i="13"/>
  <c r="DQ361" i="13"/>
  <c r="DP361" i="13"/>
  <c r="DO361" i="13"/>
  <c r="DN361" i="13"/>
  <c r="DM361" i="13"/>
  <c r="DL361" i="13"/>
  <c r="DK361" i="13"/>
  <c r="DJ361" i="13"/>
  <c r="DI361" i="13"/>
  <c r="DH361" i="13"/>
  <c r="DG361" i="13"/>
  <c r="DF361" i="13"/>
  <c r="DE361" i="13"/>
  <c r="DD361" i="13"/>
  <c r="DC361" i="13"/>
  <c r="DB361" i="13"/>
  <c r="DA361" i="13"/>
  <c r="CZ361" i="13"/>
  <c r="CY361" i="13"/>
  <c r="CX361" i="13"/>
  <c r="CW361" i="13"/>
  <c r="CV361" i="13"/>
  <c r="CU361" i="13"/>
  <c r="CT361" i="13"/>
  <c r="CS361" i="13"/>
  <c r="CR361" i="13"/>
  <c r="CQ361" i="13"/>
  <c r="CP361" i="13"/>
  <c r="CO361" i="13"/>
  <c r="CN361" i="13"/>
  <c r="CM361" i="13"/>
  <c r="CL361" i="13"/>
  <c r="CK361" i="13"/>
  <c r="CJ361" i="13"/>
  <c r="CI361" i="13"/>
  <c r="CH361" i="13"/>
  <c r="CG361" i="13"/>
  <c r="CF361" i="13"/>
  <c r="CE361" i="13"/>
  <c r="CD361" i="13"/>
  <c r="CC361" i="13"/>
  <c r="CB361" i="13"/>
  <c r="CA361" i="13"/>
  <c r="BZ361" i="13"/>
  <c r="BY361" i="13"/>
  <c r="BX361" i="13"/>
  <c r="BW361" i="13"/>
  <c r="BV361" i="13"/>
  <c r="BU361" i="13"/>
  <c r="BT361" i="13"/>
  <c r="BS361" i="13"/>
  <c r="BR361" i="13"/>
  <c r="BQ361" i="13"/>
  <c r="BM361" i="13"/>
  <c r="AQ361" i="13"/>
  <c r="AP361" i="13"/>
  <c r="AO361" i="13"/>
  <c r="AN361" i="13"/>
  <c r="AM361" i="13"/>
  <c r="AL361" i="13"/>
  <c r="AK361" i="13"/>
  <c r="AJ361" i="13"/>
  <c r="AI361" i="13"/>
  <c r="AH361" i="13"/>
  <c r="AG361" i="13"/>
  <c r="AF361" i="13"/>
  <c r="AE361" i="13"/>
  <c r="AD361" i="13"/>
  <c r="AC361" i="13"/>
  <c r="AB361" i="13"/>
  <c r="AA361" i="13"/>
  <c r="Z361" i="13"/>
  <c r="Y361" i="13"/>
  <c r="X361" i="13"/>
  <c r="W361" i="13"/>
  <c r="DZ360" i="13"/>
  <c r="DY360" i="13"/>
  <c r="DX360" i="13"/>
  <c r="DW360" i="13"/>
  <c r="DV360" i="13"/>
  <c r="DU360" i="13"/>
  <c r="DT360" i="13"/>
  <c r="DS360" i="13"/>
  <c r="DR360" i="13"/>
  <c r="DQ360" i="13"/>
  <c r="DP360" i="13"/>
  <c r="DO360" i="13"/>
  <c r="DN360" i="13"/>
  <c r="DM360" i="13"/>
  <c r="DL360" i="13"/>
  <c r="DK360" i="13"/>
  <c r="DJ360" i="13"/>
  <c r="DI360" i="13"/>
  <c r="DH360" i="13"/>
  <c r="DG360" i="13"/>
  <c r="DF360" i="13"/>
  <c r="DE360" i="13"/>
  <c r="DD360" i="13"/>
  <c r="DC360" i="13"/>
  <c r="DB360" i="13"/>
  <c r="DA360" i="13"/>
  <c r="CZ360" i="13"/>
  <c r="CY360" i="13"/>
  <c r="CX360" i="13"/>
  <c r="CW360" i="13"/>
  <c r="CV360" i="13"/>
  <c r="CU360" i="13"/>
  <c r="CT360" i="13"/>
  <c r="CS360" i="13"/>
  <c r="CR360" i="13"/>
  <c r="CQ360" i="13"/>
  <c r="CP360" i="13"/>
  <c r="CO360" i="13"/>
  <c r="CN360" i="13"/>
  <c r="CM360" i="13"/>
  <c r="CL360" i="13"/>
  <c r="CK360" i="13"/>
  <c r="CJ360" i="13"/>
  <c r="CI360" i="13"/>
  <c r="CH360" i="13"/>
  <c r="CG360" i="13"/>
  <c r="CF360" i="13"/>
  <c r="CE360" i="13"/>
  <c r="CD360" i="13"/>
  <c r="CC360" i="13"/>
  <c r="CB360" i="13"/>
  <c r="CA360" i="13"/>
  <c r="BZ360" i="13"/>
  <c r="BY360" i="13"/>
  <c r="BX360" i="13"/>
  <c r="BW360" i="13"/>
  <c r="BV360" i="13"/>
  <c r="BU360" i="13"/>
  <c r="BT360" i="13"/>
  <c r="BS360" i="13"/>
  <c r="BR360" i="13"/>
  <c r="BQ360" i="13"/>
  <c r="BM360" i="13"/>
  <c r="AP360" i="13"/>
  <c r="AO360" i="13"/>
  <c r="AN360" i="13"/>
  <c r="AM360" i="13"/>
  <c r="AL360" i="13"/>
  <c r="AK360" i="13"/>
  <c r="AJ360" i="13"/>
  <c r="AI360" i="13"/>
  <c r="AH360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DZ359" i="13"/>
  <c r="DY359" i="13"/>
  <c r="DX359" i="13"/>
  <c r="DW359" i="13"/>
  <c r="DV359" i="13"/>
  <c r="DU359" i="13"/>
  <c r="DT359" i="13"/>
  <c r="DS359" i="13"/>
  <c r="DR359" i="13"/>
  <c r="DQ359" i="13"/>
  <c r="DP359" i="13"/>
  <c r="DO359" i="13"/>
  <c r="DN359" i="13"/>
  <c r="DM359" i="13"/>
  <c r="DL359" i="13"/>
  <c r="DK359" i="13"/>
  <c r="DJ359" i="13"/>
  <c r="DI359" i="13"/>
  <c r="DH359" i="13"/>
  <c r="DG359" i="13"/>
  <c r="DF359" i="13"/>
  <c r="DE359" i="13"/>
  <c r="DD359" i="13"/>
  <c r="DC359" i="13"/>
  <c r="DB359" i="13"/>
  <c r="DA359" i="13"/>
  <c r="CZ359" i="13"/>
  <c r="CY359" i="13"/>
  <c r="CX359" i="13"/>
  <c r="CW359" i="13"/>
  <c r="CV359" i="13"/>
  <c r="CU359" i="13"/>
  <c r="CT359" i="13"/>
  <c r="CS359" i="13"/>
  <c r="CR359" i="13"/>
  <c r="CQ359" i="13"/>
  <c r="CP359" i="13"/>
  <c r="CO359" i="13"/>
  <c r="CN359" i="13"/>
  <c r="CM359" i="13"/>
  <c r="CL359" i="13"/>
  <c r="CK359" i="13"/>
  <c r="CJ359" i="13"/>
  <c r="CI359" i="13"/>
  <c r="CH359" i="13"/>
  <c r="CG359" i="13"/>
  <c r="CF359" i="13"/>
  <c r="CE359" i="13"/>
  <c r="CD359" i="13"/>
  <c r="CC359" i="13"/>
  <c r="CB359" i="13"/>
  <c r="CA359" i="13"/>
  <c r="BZ359" i="13"/>
  <c r="BY359" i="13"/>
  <c r="BX359" i="13"/>
  <c r="BW359" i="13"/>
  <c r="BV359" i="13"/>
  <c r="BU359" i="13"/>
  <c r="BT359" i="13"/>
  <c r="BS359" i="13"/>
  <c r="BR359" i="13"/>
  <c r="BQ359" i="13"/>
  <c r="BM359" i="13"/>
  <c r="AO359" i="13"/>
  <c r="AN359" i="13"/>
  <c r="AM359" i="13"/>
  <c r="AL359" i="13"/>
  <c r="AK359" i="13"/>
  <c r="AJ359" i="13"/>
  <c r="AI359" i="13"/>
  <c r="AH359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DZ358" i="13"/>
  <c r="DY358" i="13"/>
  <c r="DX358" i="13"/>
  <c r="DW358" i="13"/>
  <c r="DV358" i="13"/>
  <c r="DU358" i="13"/>
  <c r="DT358" i="13"/>
  <c r="DS358" i="13"/>
  <c r="DR358" i="13"/>
  <c r="DQ358" i="13"/>
  <c r="DP358" i="13"/>
  <c r="DO358" i="13"/>
  <c r="DN358" i="13"/>
  <c r="DM358" i="13"/>
  <c r="DL358" i="13"/>
  <c r="DK358" i="13"/>
  <c r="DJ358" i="13"/>
  <c r="DI358" i="13"/>
  <c r="DH358" i="13"/>
  <c r="DG358" i="13"/>
  <c r="DF358" i="13"/>
  <c r="DE358" i="13"/>
  <c r="DD358" i="13"/>
  <c r="DC358" i="13"/>
  <c r="DB358" i="13"/>
  <c r="DA358" i="13"/>
  <c r="CZ358" i="13"/>
  <c r="CY358" i="13"/>
  <c r="CX358" i="13"/>
  <c r="CW358" i="13"/>
  <c r="CV358" i="13"/>
  <c r="CU358" i="13"/>
  <c r="CT358" i="13"/>
  <c r="CS358" i="13"/>
  <c r="CR358" i="13"/>
  <c r="CQ358" i="13"/>
  <c r="CP358" i="13"/>
  <c r="CO358" i="13"/>
  <c r="CN358" i="13"/>
  <c r="CM358" i="13"/>
  <c r="CL358" i="13"/>
  <c r="CK358" i="13"/>
  <c r="CJ358" i="13"/>
  <c r="CI358" i="13"/>
  <c r="CH358" i="13"/>
  <c r="CG358" i="13"/>
  <c r="CF358" i="13"/>
  <c r="CE358" i="13"/>
  <c r="CD358" i="13"/>
  <c r="CC358" i="13"/>
  <c r="CB358" i="13"/>
  <c r="CA358" i="13"/>
  <c r="BZ358" i="13"/>
  <c r="BY358" i="13"/>
  <c r="BX358" i="13"/>
  <c r="BW358" i="13"/>
  <c r="BV358" i="13"/>
  <c r="BU358" i="13"/>
  <c r="BT358" i="13"/>
  <c r="BS358" i="13"/>
  <c r="BR358" i="13"/>
  <c r="BQ358" i="13"/>
  <c r="BM358" i="13"/>
  <c r="AN358" i="13"/>
  <c r="AM358" i="13"/>
  <c r="AL358" i="13"/>
  <c r="AK358" i="13"/>
  <c r="AJ358" i="13"/>
  <c r="AI358" i="13"/>
  <c r="AH358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DZ357" i="13"/>
  <c r="DY357" i="13"/>
  <c r="DX357" i="13"/>
  <c r="DW357" i="13"/>
  <c r="DV357" i="13"/>
  <c r="DU357" i="13"/>
  <c r="DT357" i="13"/>
  <c r="DS357" i="13"/>
  <c r="DR357" i="13"/>
  <c r="DQ357" i="13"/>
  <c r="DP357" i="13"/>
  <c r="DO357" i="13"/>
  <c r="DN357" i="13"/>
  <c r="DM357" i="13"/>
  <c r="DL357" i="13"/>
  <c r="DK357" i="13"/>
  <c r="DJ357" i="13"/>
  <c r="DI357" i="13"/>
  <c r="DH357" i="13"/>
  <c r="DG357" i="13"/>
  <c r="DF357" i="13"/>
  <c r="DE357" i="13"/>
  <c r="DD357" i="13"/>
  <c r="DC357" i="13"/>
  <c r="DB357" i="13"/>
  <c r="DA357" i="13"/>
  <c r="CZ357" i="13"/>
  <c r="CY357" i="13"/>
  <c r="CX357" i="13"/>
  <c r="CW357" i="13"/>
  <c r="CV357" i="13"/>
  <c r="CU357" i="13"/>
  <c r="CT357" i="13"/>
  <c r="CS357" i="13"/>
  <c r="CR357" i="13"/>
  <c r="CQ357" i="13"/>
  <c r="CP357" i="13"/>
  <c r="CO357" i="13"/>
  <c r="CN357" i="13"/>
  <c r="CM357" i="13"/>
  <c r="CL357" i="13"/>
  <c r="CK357" i="13"/>
  <c r="CJ357" i="13"/>
  <c r="CI357" i="13"/>
  <c r="CH357" i="13"/>
  <c r="CG357" i="13"/>
  <c r="CF357" i="13"/>
  <c r="CE357" i="13"/>
  <c r="CD357" i="13"/>
  <c r="CC357" i="13"/>
  <c r="CB357" i="13"/>
  <c r="CA357" i="13"/>
  <c r="BZ357" i="13"/>
  <c r="BY357" i="13"/>
  <c r="BX357" i="13"/>
  <c r="BW357" i="13"/>
  <c r="BV357" i="13"/>
  <c r="BU357" i="13"/>
  <c r="BT357" i="13"/>
  <c r="BS357" i="13"/>
  <c r="BR357" i="13"/>
  <c r="BQ357" i="13"/>
  <c r="BM357" i="13"/>
  <c r="AM357" i="13"/>
  <c r="AL357" i="13"/>
  <c r="AK357" i="13"/>
  <c r="AJ357" i="13"/>
  <c r="AI357" i="13"/>
  <c r="AH357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DZ356" i="13"/>
  <c r="DY356" i="13"/>
  <c r="DX356" i="13"/>
  <c r="DW356" i="13"/>
  <c r="DV356" i="13"/>
  <c r="DU356" i="13"/>
  <c r="DT356" i="13"/>
  <c r="DS356" i="13"/>
  <c r="DR356" i="13"/>
  <c r="DQ356" i="13"/>
  <c r="DP356" i="13"/>
  <c r="DO356" i="13"/>
  <c r="DN356" i="13"/>
  <c r="DM356" i="13"/>
  <c r="DL356" i="13"/>
  <c r="DK356" i="13"/>
  <c r="DJ356" i="13"/>
  <c r="DI356" i="13"/>
  <c r="DH356" i="13"/>
  <c r="DG356" i="13"/>
  <c r="DF356" i="13"/>
  <c r="DE356" i="13"/>
  <c r="DD356" i="13"/>
  <c r="DC356" i="13"/>
  <c r="DB356" i="13"/>
  <c r="DA356" i="13"/>
  <c r="CZ356" i="13"/>
  <c r="CY356" i="13"/>
  <c r="CX356" i="13"/>
  <c r="CW356" i="13"/>
  <c r="CV356" i="13"/>
  <c r="CU356" i="13"/>
  <c r="CT356" i="13"/>
  <c r="CS356" i="13"/>
  <c r="CR356" i="13"/>
  <c r="CQ356" i="13"/>
  <c r="CP356" i="13"/>
  <c r="CO356" i="13"/>
  <c r="CN356" i="13"/>
  <c r="CM356" i="13"/>
  <c r="CL356" i="13"/>
  <c r="CK356" i="13"/>
  <c r="CJ356" i="13"/>
  <c r="CI356" i="13"/>
  <c r="CH356" i="13"/>
  <c r="CG356" i="13"/>
  <c r="CF356" i="13"/>
  <c r="CE356" i="13"/>
  <c r="CD356" i="13"/>
  <c r="CC356" i="13"/>
  <c r="CB356" i="13"/>
  <c r="CA356" i="13"/>
  <c r="BZ356" i="13"/>
  <c r="BY356" i="13"/>
  <c r="BX356" i="13"/>
  <c r="BW356" i="13"/>
  <c r="BV356" i="13"/>
  <c r="BU356" i="13"/>
  <c r="BT356" i="13"/>
  <c r="BS356" i="13"/>
  <c r="BR356" i="13"/>
  <c r="BQ356" i="13"/>
  <c r="BM356" i="13"/>
  <c r="AL356" i="13"/>
  <c r="AK356" i="13"/>
  <c r="AJ356" i="13"/>
  <c r="AI356" i="13"/>
  <c r="AH356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DZ355" i="13"/>
  <c r="DY355" i="13"/>
  <c r="DX355" i="13"/>
  <c r="DW355" i="13"/>
  <c r="DV355" i="13"/>
  <c r="DU355" i="13"/>
  <c r="DT355" i="13"/>
  <c r="DS355" i="13"/>
  <c r="DR355" i="13"/>
  <c r="DQ355" i="13"/>
  <c r="DP355" i="13"/>
  <c r="DO355" i="13"/>
  <c r="DN355" i="13"/>
  <c r="DM355" i="13"/>
  <c r="DL355" i="13"/>
  <c r="DK355" i="13"/>
  <c r="DJ355" i="13"/>
  <c r="DI355" i="13"/>
  <c r="DH355" i="13"/>
  <c r="DG355" i="13"/>
  <c r="DF355" i="13"/>
  <c r="DE355" i="13"/>
  <c r="DD355" i="13"/>
  <c r="DC355" i="13"/>
  <c r="DB355" i="13"/>
  <c r="DA355" i="13"/>
  <c r="CZ355" i="13"/>
  <c r="CY355" i="13"/>
  <c r="CX355" i="13"/>
  <c r="CW355" i="13"/>
  <c r="CV355" i="13"/>
  <c r="CU355" i="13"/>
  <c r="CT355" i="13"/>
  <c r="CS355" i="13"/>
  <c r="CR355" i="13"/>
  <c r="CQ355" i="13"/>
  <c r="CP355" i="13"/>
  <c r="CO355" i="13"/>
  <c r="CN355" i="13"/>
  <c r="CM355" i="13"/>
  <c r="CL355" i="13"/>
  <c r="CK355" i="13"/>
  <c r="CJ355" i="13"/>
  <c r="CI355" i="13"/>
  <c r="CH355" i="13"/>
  <c r="CG355" i="13"/>
  <c r="CF355" i="13"/>
  <c r="CE355" i="13"/>
  <c r="CD355" i="13"/>
  <c r="CC355" i="13"/>
  <c r="CB355" i="13"/>
  <c r="CA355" i="13"/>
  <c r="BZ355" i="13"/>
  <c r="BY355" i="13"/>
  <c r="BX355" i="13"/>
  <c r="BW355" i="13"/>
  <c r="BV355" i="13"/>
  <c r="BU355" i="13"/>
  <c r="BT355" i="13"/>
  <c r="BS355" i="13"/>
  <c r="BR355" i="13"/>
  <c r="BQ355" i="13"/>
  <c r="BM355" i="13"/>
  <c r="AK355" i="13"/>
  <c r="AJ355" i="13"/>
  <c r="AI355" i="13"/>
  <c r="AH355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DZ354" i="13"/>
  <c r="DY354" i="13"/>
  <c r="DX354" i="13"/>
  <c r="DW354" i="13"/>
  <c r="DV354" i="13"/>
  <c r="DU354" i="13"/>
  <c r="DT354" i="13"/>
  <c r="DS354" i="13"/>
  <c r="DR354" i="13"/>
  <c r="DQ354" i="13"/>
  <c r="DP354" i="13"/>
  <c r="DO354" i="13"/>
  <c r="DN354" i="13"/>
  <c r="DM354" i="13"/>
  <c r="DL354" i="13"/>
  <c r="DK354" i="13"/>
  <c r="DJ354" i="13"/>
  <c r="DI354" i="13"/>
  <c r="DH354" i="13"/>
  <c r="DG354" i="13"/>
  <c r="DF354" i="13"/>
  <c r="DE354" i="13"/>
  <c r="DD354" i="13"/>
  <c r="DC354" i="13"/>
  <c r="DB354" i="13"/>
  <c r="DA354" i="13"/>
  <c r="CZ354" i="13"/>
  <c r="CY354" i="13"/>
  <c r="CX354" i="13"/>
  <c r="CW354" i="13"/>
  <c r="CV354" i="13"/>
  <c r="CU354" i="13"/>
  <c r="CT354" i="13"/>
  <c r="CS354" i="13"/>
  <c r="CR354" i="13"/>
  <c r="CQ354" i="13"/>
  <c r="CP354" i="13"/>
  <c r="CO354" i="13"/>
  <c r="CN354" i="13"/>
  <c r="CM354" i="13"/>
  <c r="CL354" i="13"/>
  <c r="CK354" i="13"/>
  <c r="CJ354" i="13"/>
  <c r="CI354" i="13"/>
  <c r="CH354" i="13"/>
  <c r="CG354" i="13"/>
  <c r="CF354" i="13"/>
  <c r="CE354" i="13"/>
  <c r="CD354" i="13"/>
  <c r="CC354" i="13"/>
  <c r="CB354" i="13"/>
  <c r="CA354" i="13"/>
  <c r="BZ354" i="13"/>
  <c r="BY354" i="13"/>
  <c r="BX354" i="13"/>
  <c r="BW354" i="13"/>
  <c r="BV354" i="13"/>
  <c r="BU354" i="13"/>
  <c r="BT354" i="13"/>
  <c r="BS354" i="13"/>
  <c r="BR354" i="13"/>
  <c r="BQ354" i="13"/>
  <c r="BM354" i="13"/>
  <c r="AJ354" i="13"/>
  <c r="AI354" i="13"/>
  <c r="AH354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DZ353" i="13"/>
  <c r="DY353" i="13"/>
  <c r="DX353" i="13"/>
  <c r="DW353" i="13"/>
  <c r="DV353" i="13"/>
  <c r="DU353" i="13"/>
  <c r="DT353" i="13"/>
  <c r="DS353" i="13"/>
  <c r="DR353" i="13"/>
  <c r="DQ353" i="13"/>
  <c r="DP353" i="13"/>
  <c r="DO353" i="13"/>
  <c r="DN353" i="13"/>
  <c r="DM353" i="13"/>
  <c r="DL353" i="13"/>
  <c r="DK353" i="13"/>
  <c r="DJ353" i="13"/>
  <c r="DI353" i="13"/>
  <c r="DH353" i="13"/>
  <c r="DG353" i="13"/>
  <c r="DF353" i="13"/>
  <c r="DE353" i="13"/>
  <c r="DD353" i="13"/>
  <c r="DC353" i="13"/>
  <c r="DB353" i="13"/>
  <c r="DA353" i="13"/>
  <c r="CZ353" i="13"/>
  <c r="CY353" i="13"/>
  <c r="CX353" i="13"/>
  <c r="CW353" i="13"/>
  <c r="CV353" i="13"/>
  <c r="CU353" i="13"/>
  <c r="CT353" i="13"/>
  <c r="CS353" i="13"/>
  <c r="CR353" i="13"/>
  <c r="CQ353" i="13"/>
  <c r="CP353" i="13"/>
  <c r="CO353" i="13"/>
  <c r="CN353" i="13"/>
  <c r="CM353" i="13"/>
  <c r="CL353" i="13"/>
  <c r="CK353" i="13"/>
  <c r="CJ353" i="13"/>
  <c r="CI353" i="13"/>
  <c r="CH353" i="13"/>
  <c r="CG353" i="13"/>
  <c r="CF353" i="13"/>
  <c r="CE353" i="13"/>
  <c r="CD353" i="13"/>
  <c r="CC353" i="13"/>
  <c r="CB353" i="13"/>
  <c r="CA353" i="13"/>
  <c r="BZ353" i="13"/>
  <c r="BY353" i="13"/>
  <c r="BX353" i="13"/>
  <c r="BW353" i="13"/>
  <c r="BV353" i="13"/>
  <c r="BU353" i="13"/>
  <c r="BT353" i="13"/>
  <c r="BS353" i="13"/>
  <c r="BR353" i="13"/>
  <c r="BQ353" i="13"/>
  <c r="BM353" i="13"/>
  <c r="AI353" i="13"/>
  <c r="AH353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DZ352" i="13"/>
  <c r="DY352" i="13"/>
  <c r="DX352" i="13"/>
  <c r="DW352" i="13"/>
  <c r="DV352" i="13"/>
  <c r="DU352" i="13"/>
  <c r="DT352" i="13"/>
  <c r="DS352" i="13"/>
  <c r="DR352" i="13"/>
  <c r="DQ352" i="13"/>
  <c r="DP352" i="13"/>
  <c r="DO352" i="13"/>
  <c r="DN352" i="13"/>
  <c r="DM352" i="13"/>
  <c r="DL352" i="13"/>
  <c r="DK352" i="13"/>
  <c r="DJ352" i="13"/>
  <c r="DI352" i="13"/>
  <c r="DH352" i="13"/>
  <c r="DG352" i="13"/>
  <c r="DF352" i="13"/>
  <c r="DE352" i="13"/>
  <c r="DD352" i="13"/>
  <c r="DC352" i="13"/>
  <c r="DB352" i="13"/>
  <c r="DA352" i="13"/>
  <c r="CZ352" i="13"/>
  <c r="CY352" i="13"/>
  <c r="CX352" i="13"/>
  <c r="CW352" i="13"/>
  <c r="CV352" i="13"/>
  <c r="CU352" i="13"/>
  <c r="CT352" i="13"/>
  <c r="CS352" i="13"/>
  <c r="CR352" i="13"/>
  <c r="CQ352" i="13"/>
  <c r="CP352" i="13"/>
  <c r="CO352" i="13"/>
  <c r="CN352" i="13"/>
  <c r="CM352" i="13"/>
  <c r="CL352" i="13"/>
  <c r="CK352" i="13"/>
  <c r="CJ352" i="13"/>
  <c r="CI352" i="13"/>
  <c r="CH352" i="13"/>
  <c r="CG352" i="13"/>
  <c r="CF352" i="13"/>
  <c r="CE352" i="13"/>
  <c r="CD352" i="13"/>
  <c r="CC352" i="13"/>
  <c r="CB352" i="13"/>
  <c r="CA352" i="13"/>
  <c r="BZ352" i="13"/>
  <c r="BY352" i="13"/>
  <c r="BX352" i="13"/>
  <c r="BW352" i="13"/>
  <c r="BV352" i="13"/>
  <c r="BU352" i="13"/>
  <c r="BT352" i="13"/>
  <c r="BS352" i="13"/>
  <c r="BR352" i="13"/>
  <c r="BQ352" i="13"/>
  <c r="BM352" i="13"/>
  <c r="AH352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DZ351" i="13"/>
  <c r="DY351" i="13"/>
  <c r="DX351" i="13"/>
  <c r="DW351" i="13"/>
  <c r="DV351" i="13"/>
  <c r="DU351" i="13"/>
  <c r="DT351" i="13"/>
  <c r="DS351" i="13"/>
  <c r="DR351" i="13"/>
  <c r="DQ351" i="13"/>
  <c r="DP351" i="13"/>
  <c r="DO351" i="13"/>
  <c r="DN351" i="13"/>
  <c r="DM351" i="13"/>
  <c r="DL351" i="13"/>
  <c r="DK351" i="13"/>
  <c r="DJ351" i="13"/>
  <c r="DI351" i="13"/>
  <c r="DH351" i="13"/>
  <c r="DG351" i="13"/>
  <c r="DF351" i="13"/>
  <c r="DE351" i="13"/>
  <c r="DD351" i="13"/>
  <c r="DC351" i="13"/>
  <c r="DB351" i="13"/>
  <c r="DA351" i="13"/>
  <c r="CZ351" i="13"/>
  <c r="CY351" i="13"/>
  <c r="CX351" i="13"/>
  <c r="CW351" i="13"/>
  <c r="CV351" i="13"/>
  <c r="CU351" i="13"/>
  <c r="CT351" i="13"/>
  <c r="CS351" i="13"/>
  <c r="CR351" i="13"/>
  <c r="CQ351" i="13"/>
  <c r="CP351" i="13"/>
  <c r="CO351" i="13"/>
  <c r="CN351" i="13"/>
  <c r="CM351" i="13"/>
  <c r="CL351" i="13"/>
  <c r="CK351" i="13"/>
  <c r="CJ351" i="13"/>
  <c r="CI351" i="13"/>
  <c r="CH351" i="13"/>
  <c r="CG351" i="13"/>
  <c r="CF351" i="13"/>
  <c r="CE351" i="13"/>
  <c r="CD351" i="13"/>
  <c r="CC351" i="13"/>
  <c r="CB351" i="13"/>
  <c r="CA351" i="13"/>
  <c r="BZ351" i="13"/>
  <c r="BY351" i="13"/>
  <c r="BX351" i="13"/>
  <c r="BW351" i="13"/>
  <c r="BV351" i="13"/>
  <c r="BU351" i="13"/>
  <c r="BT351" i="13"/>
  <c r="BS351" i="13"/>
  <c r="BR351" i="13"/>
  <c r="BQ351" i="13"/>
  <c r="BM351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DZ350" i="13"/>
  <c r="DY350" i="13"/>
  <c r="DX350" i="13"/>
  <c r="DW350" i="13"/>
  <c r="DV350" i="13"/>
  <c r="DU350" i="13"/>
  <c r="DT350" i="13"/>
  <c r="DS350" i="13"/>
  <c r="DR350" i="13"/>
  <c r="DQ350" i="13"/>
  <c r="DP350" i="13"/>
  <c r="DO350" i="13"/>
  <c r="DN350" i="13"/>
  <c r="DM350" i="13"/>
  <c r="DL350" i="13"/>
  <c r="DK350" i="13"/>
  <c r="DJ350" i="13"/>
  <c r="DI350" i="13"/>
  <c r="DH350" i="13"/>
  <c r="DG350" i="13"/>
  <c r="DF350" i="13"/>
  <c r="DE350" i="13"/>
  <c r="DD350" i="13"/>
  <c r="DC350" i="13"/>
  <c r="DB350" i="13"/>
  <c r="DA350" i="13"/>
  <c r="CZ350" i="13"/>
  <c r="CY350" i="13"/>
  <c r="CX350" i="13"/>
  <c r="CW350" i="13"/>
  <c r="CV350" i="13"/>
  <c r="CU350" i="13"/>
  <c r="CT350" i="13"/>
  <c r="CS350" i="13"/>
  <c r="CR350" i="13"/>
  <c r="CQ350" i="13"/>
  <c r="CP350" i="13"/>
  <c r="CO350" i="13"/>
  <c r="CN350" i="13"/>
  <c r="CM350" i="13"/>
  <c r="CL350" i="13"/>
  <c r="CK350" i="13"/>
  <c r="CJ350" i="13"/>
  <c r="CI350" i="13"/>
  <c r="CH350" i="13"/>
  <c r="CG350" i="13"/>
  <c r="CF350" i="13"/>
  <c r="CE350" i="13"/>
  <c r="CD350" i="13"/>
  <c r="CC350" i="13"/>
  <c r="CB350" i="13"/>
  <c r="CA350" i="13"/>
  <c r="BZ350" i="13"/>
  <c r="BY350" i="13"/>
  <c r="BX350" i="13"/>
  <c r="BW350" i="13"/>
  <c r="BV350" i="13"/>
  <c r="BU350" i="13"/>
  <c r="BT350" i="13"/>
  <c r="BS350" i="13"/>
  <c r="BR350" i="13"/>
  <c r="BQ350" i="13"/>
  <c r="BM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DZ349" i="13"/>
  <c r="DY349" i="13"/>
  <c r="DX349" i="13"/>
  <c r="DW349" i="13"/>
  <c r="DV349" i="13"/>
  <c r="DU349" i="13"/>
  <c r="DT349" i="13"/>
  <c r="DS349" i="13"/>
  <c r="DR349" i="13"/>
  <c r="DQ349" i="13"/>
  <c r="DP349" i="13"/>
  <c r="DO349" i="13"/>
  <c r="DN349" i="13"/>
  <c r="DM349" i="13"/>
  <c r="DL349" i="13"/>
  <c r="DK349" i="13"/>
  <c r="DJ349" i="13"/>
  <c r="DI349" i="13"/>
  <c r="DH349" i="13"/>
  <c r="DG349" i="13"/>
  <c r="DF349" i="13"/>
  <c r="DE349" i="13"/>
  <c r="DD349" i="13"/>
  <c r="DC349" i="13"/>
  <c r="DB349" i="13"/>
  <c r="DA349" i="13"/>
  <c r="CZ349" i="13"/>
  <c r="CY349" i="13"/>
  <c r="CX349" i="13"/>
  <c r="CW349" i="13"/>
  <c r="CV349" i="13"/>
  <c r="CU349" i="13"/>
  <c r="CT349" i="13"/>
  <c r="CS349" i="13"/>
  <c r="CR349" i="13"/>
  <c r="CQ349" i="13"/>
  <c r="CP349" i="13"/>
  <c r="CO349" i="13"/>
  <c r="CN349" i="13"/>
  <c r="CM349" i="13"/>
  <c r="CL349" i="13"/>
  <c r="CK349" i="13"/>
  <c r="CJ349" i="13"/>
  <c r="CI349" i="13"/>
  <c r="CH349" i="13"/>
  <c r="CG349" i="13"/>
  <c r="CF349" i="13"/>
  <c r="CE349" i="13"/>
  <c r="CD349" i="13"/>
  <c r="CC349" i="13"/>
  <c r="CB349" i="13"/>
  <c r="CA349" i="13"/>
  <c r="BZ349" i="13"/>
  <c r="BY349" i="13"/>
  <c r="BX349" i="13"/>
  <c r="BW349" i="13"/>
  <c r="BV349" i="13"/>
  <c r="BU349" i="13"/>
  <c r="BT349" i="13"/>
  <c r="BS349" i="13"/>
  <c r="BR349" i="13"/>
  <c r="BQ349" i="13"/>
  <c r="BM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DZ348" i="13"/>
  <c r="DY348" i="13"/>
  <c r="DX348" i="13"/>
  <c r="DW348" i="13"/>
  <c r="DV348" i="13"/>
  <c r="DU348" i="13"/>
  <c r="DT348" i="13"/>
  <c r="DS348" i="13"/>
  <c r="DR348" i="13"/>
  <c r="DQ348" i="13"/>
  <c r="DP348" i="13"/>
  <c r="DO348" i="13"/>
  <c r="DN348" i="13"/>
  <c r="DM348" i="13"/>
  <c r="DL348" i="13"/>
  <c r="DK348" i="13"/>
  <c r="DJ348" i="13"/>
  <c r="DI348" i="13"/>
  <c r="DH348" i="13"/>
  <c r="DG348" i="13"/>
  <c r="DF348" i="13"/>
  <c r="DE348" i="13"/>
  <c r="DD348" i="13"/>
  <c r="DC348" i="13"/>
  <c r="DB348" i="13"/>
  <c r="DA348" i="13"/>
  <c r="CZ348" i="13"/>
  <c r="CY348" i="13"/>
  <c r="CX348" i="13"/>
  <c r="CW348" i="13"/>
  <c r="CV348" i="13"/>
  <c r="CU348" i="13"/>
  <c r="CT348" i="13"/>
  <c r="CS348" i="13"/>
  <c r="CR348" i="13"/>
  <c r="CQ348" i="13"/>
  <c r="CP348" i="13"/>
  <c r="CO348" i="13"/>
  <c r="CN348" i="13"/>
  <c r="CM348" i="13"/>
  <c r="CL348" i="13"/>
  <c r="CK348" i="13"/>
  <c r="CJ348" i="13"/>
  <c r="CI348" i="13"/>
  <c r="CH348" i="13"/>
  <c r="CG348" i="13"/>
  <c r="CF348" i="13"/>
  <c r="CE348" i="13"/>
  <c r="CD348" i="13"/>
  <c r="CC348" i="13"/>
  <c r="CB348" i="13"/>
  <c r="CA348" i="13"/>
  <c r="BZ348" i="13"/>
  <c r="BY348" i="13"/>
  <c r="BX348" i="13"/>
  <c r="BW348" i="13"/>
  <c r="BV348" i="13"/>
  <c r="BU348" i="13"/>
  <c r="BT348" i="13"/>
  <c r="BS348" i="13"/>
  <c r="BR348" i="13"/>
  <c r="BQ348" i="13"/>
  <c r="BM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DZ347" i="13"/>
  <c r="DY347" i="13"/>
  <c r="DX347" i="13"/>
  <c r="DW347" i="13"/>
  <c r="DV347" i="13"/>
  <c r="DU347" i="13"/>
  <c r="DT347" i="13"/>
  <c r="DS347" i="13"/>
  <c r="DR347" i="13"/>
  <c r="DQ347" i="13"/>
  <c r="DP347" i="13"/>
  <c r="DO347" i="13"/>
  <c r="DN347" i="13"/>
  <c r="DM347" i="13"/>
  <c r="DL347" i="13"/>
  <c r="DK347" i="13"/>
  <c r="DJ347" i="13"/>
  <c r="DI347" i="13"/>
  <c r="DH347" i="13"/>
  <c r="DG347" i="13"/>
  <c r="DF347" i="13"/>
  <c r="DE347" i="13"/>
  <c r="DD347" i="13"/>
  <c r="DC347" i="13"/>
  <c r="DB347" i="13"/>
  <c r="DA347" i="13"/>
  <c r="CZ347" i="13"/>
  <c r="CY347" i="13"/>
  <c r="CX347" i="13"/>
  <c r="CW347" i="13"/>
  <c r="CV347" i="13"/>
  <c r="CU347" i="13"/>
  <c r="CT347" i="13"/>
  <c r="CS347" i="13"/>
  <c r="CR347" i="13"/>
  <c r="CQ347" i="13"/>
  <c r="CP347" i="13"/>
  <c r="CO347" i="13"/>
  <c r="CN347" i="13"/>
  <c r="CM347" i="13"/>
  <c r="CL347" i="13"/>
  <c r="CK347" i="13"/>
  <c r="CJ347" i="13"/>
  <c r="CI347" i="13"/>
  <c r="CH347" i="13"/>
  <c r="CG347" i="13"/>
  <c r="CF347" i="13"/>
  <c r="CE347" i="13"/>
  <c r="CD347" i="13"/>
  <c r="CC347" i="13"/>
  <c r="CB347" i="13"/>
  <c r="CA347" i="13"/>
  <c r="BZ347" i="13"/>
  <c r="BY347" i="13"/>
  <c r="BX347" i="13"/>
  <c r="BW347" i="13"/>
  <c r="BV347" i="13"/>
  <c r="BU347" i="13"/>
  <c r="BT347" i="13"/>
  <c r="BS347" i="13"/>
  <c r="BR347" i="13"/>
  <c r="BQ347" i="13"/>
  <c r="BM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DZ346" i="13"/>
  <c r="DY346" i="13"/>
  <c r="DX346" i="13"/>
  <c r="DW346" i="13"/>
  <c r="DV346" i="13"/>
  <c r="DU346" i="13"/>
  <c r="DT346" i="13"/>
  <c r="DS346" i="13"/>
  <c r="DR346" i="13"/>
  <c r="DQ346" i="13"/>
  <c r="DP346" i="13"/>
  <c r="DO346" i="13"/>
  <c r="DN346" i="13"/>
  <c r="DM346" i="13"/>
  <c r="DL346" i="13"/>
  <c r="DK346" i="13"/>
  <c r="DJ346" i="13"/>
  <c r="DI346" i="13"/>
  <c r="DH346" i="13"/>
  <c r="DG346" i="13"/>
  <c r="DF346" i="13"/>
  <c r="DE346" i="13"/>
  <c r="DD346" i="13"/>
  <c r="DC346" i="13"/>
  <c r="DB346" i="13"/>
  <c r="DA346" i="13"/>
  <c r="CZ346" i="13"/>
  <c r="CY346" i="13"/>
  <c r="CX346" i="13"/>
  <c r="CW346" i="13"/>
  <c r="CV346" i="13"/>
  <c r="CU346" i="13"/>
  <c r="CT346" i="13"/>
  <c r="CS346" i="13"/>
  <c r="CR346" i="13"/>
  <c r="CQ346" i="13"/>
  <c r="CP346" i="13"/>
  <c r="CO346" i="13"/>
  <c r="CN346" i="13"/>
  <c r="CM346" i="13"/>
  <c r="CL346" i="13"/>
  <c r="CK346" i="13"/>
  <c r="CJ346" i="13"/>
  <c r="CI346" i="13"/>
  <c r="CH346" i="13"/>
  <c r="CG346" i="13"/>
  <c r="CF346" i="13"/>
  <c r="CE346" i="13"/>
  <c r="CD346" i="13"/>
  <c r="CC346" i="13"/>
  <c r="CB346" i="13"/>
  <c r="CA346" i="13"/>
  <c r="BZ346" i="13"/>
  <c r="BY346" i="13"/>
  <c r="BX346" i="13"/>
  <c r="BW346" i="13"/>
  <c r="BV346" i="13"/>
  <c r="BU346" i="13"/>
  <c r="BT346" i="13"/>
  <c r="BS346" i="13"/>
  <c r="BR346" i="13"/>
  <c r="BQ346" i="13"/>
  <c r="BM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DZ345" i="13"/>
  <c r="DY345" i="13"/>
  <c r="DX345" i="13"/>
  <c r="DW345" i="13"/>
  <c r="DV345" i="13"/>
  <c r="DU345" i="13"/>
  <c r="DT345" i="13"/>
  <c r="DS345" i="13"/>
  <c r="DR345" i="13"/>
  <c r="DQ345" i="13"/>
  <c r="DP345" i="13"/>
  <c r="DO345" i="13"/>
  <c r="DN345" i="13"/>
  <c r="DM345" i="13"/>
  <c r="DL345" i="13"/>
  <c r="DK345" i="13"/>
  <c r="DJ345" i="13"/>
  <c r="DI345" i="13"/>
  <c r="DH345" i="13"/>
  <c r="DG345" i="13"/>
  <c r="DF345" i="13"/>
  <c r="DE345" i="13"/>
  <c r="DD345" i="13"/>
  <c r="DC345" i="13"/>
  <c r="DB345" i="13"/>
  <c r="DA345" i="13"/>
  <c r="CZ345" i="13"/>
  <c r="CY345" i="13"/>
  <c r="CX345" i="13"/>
  <c r="CW345" i="13"/>
  <c r="CV345" i="13"/>
  <c r="CU345" i="13"/>
  <c r="CT345" i="13"/>
  <c r="CS345" i="13"/>
  <c r="CR345" i="13"/>
  <c r="CQ345" i="13"/>
  <c r="CP345" i="13"/>
  <c r="CO345" i="13"/>
  <c r="CN345" i="13"/>
  <c r="CM345" i="13"/>
  <c r="CL345" i="13"/>
  <c r="CK345" i="13"/>
  <c r="CJ345" i="13"/>
  <c r="CI345" i="13"/>
  <c r="CH345" i="13"/>
  <c r="CG345" i="13"/>
  <c r="CF345" i="13"/>
  <c r="CE345" i="13"/>
  <c r="CD345" i="13"/>
  <c r="CC345" i="13"/>
  <c r="CB345" i="13"/>
  <c r="CA345" i="13"/>
  <c r="BZ345" i="13"/>
  <c r="BY345" i="13"/>
  <c r="BX345" i="13"/>
  <c r="BW345" i="13"/>
  <c r="BV345" i="13"/>
  <c r="BU345" i="13"/>
  <c r="BT345" i="13"/>
  <c r="BS345" i="13"/>
  <c r="BR345" i="13"/>
  <c r="BQ345" i="13"/>
  <c r="BM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DZ344" i="13"/>
  <c r="DY344" i="13"/>
  <c r="DX344" i="13"/>
  <c r="DW344" i="13"/>
  <c r="DV344" i="13"/>
  <c r="DU344" i="13"/>
  <c r="DT344" i="13"/>
  <c r="DS344" i="13"/>
  <c r="DR344" i="13"/>
  <c r="DQ344" i="13"/>
  <c r="DP344" i="13"/>
  <c r="DO344" i="13"/>
  <c r="DN344" i="13"/>
  <c r="DM344" i="13"/>
  <c r="DL344" i="13"/>
  <c r="DK344" i="13"/>
  <c r="DJ344" i="13"/>
  <c r="DI344" i="13"/>
  <c r="DH344" i="13"/>
  <c r="DG344" i="13"/>
  <c r="DF344" i="13"/>
  <c r="DE344" i="13"/>
  <c r="DD344" i="13"/>
  <c r="DC344" i="13"/>
  <c r="DB344" i="13"/>
  <c r="DA344" i="13"/>
  <c r="CZ344" i="13"/>
  <c r="CY344" i="13"/>
  <c r="CX344" i="13"/>
  <c r="CW344" i="13"/>
  <c r="CV344" i="13"/>
  <c r="CU344" i="13"/>
  <c r="CT344" i="13"/>
  <c r="CS344" i="13"/>
  <c r="CR344" i="13"/>
  <c r="CQ344" i="13"/>
  <c r="CP344" i="13"/>
  <c r="CO344" i="13"/>
  <c r="CN344" i="13"/>
  <c r="CM344" i="13"/>
  <c r="CL344" i="13"/>
  <c r="CK344" i="13"/>
  <c r="CJ344" i="13"/>
  <c r="CI344" i="13"/>
  <c r="CH344" i="13"/>
  <c r="CG344" i="13"/>
  <c r="CF344" i="13"/>
  <c r="CE344" i="13"/>
  <c r="CD344" i="13"/>
  <c r="CC344" i="13"/>
  <c r="CB344" i="13"/>
  <c r="CA344" i="13"/>
  <c r="BZ344" i="13"/>
  <c r="BY344" i="13"/>
  <c r="BX344" i="13"/>
  <c r="BW344" i="13"/>
  <c r="BV344" i="13"/>
  <c r="BU344" i="13"/>
  <c r="BT344" i="13"/>
  <c r="BS344" i="13"/>
  <c r="BR344" i="13"/>
  <c r="BQ344" i="13"/>
  <c r="BM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DZ343" i="13"/>
  <c r="DY343" i="13"/>
  <c r="DX343" i="13"/>
  <c r="DW343" i="13"/>
  <c r="DV343" i="13"/>
  <c r="DU343" i="13"/>
  <c r="DT343" i="13"/>
  <c r="DS343" i="13"/>
  <c r="DR343" i="13"/>
  <c r="DQ343" i="13"/>
  <c r="DP343" i="13"/>
  <c r="DO343" i="13"/>
  <c r="DN343" i="13"/>
  <c r="DM343" i="13"/>
  <c r="DL343" i="13"/>
  <c r="DK343" i="13"/>
  <c r="DJ343" i="13"/>
  <c r="DI343" i="13"/>
  <c r="DH343" i="13"/>
  <c r="DG343" i="13"/>
  <c r="DF343" i="13"/>
  <c r="DE343" i="13"/>
  <c r="DD343" i="13"/>
  <c r="DC343" i="13"/>
  <c r="DB343" i="13"/>
  <c r="DA343" i="13"/>
  <c r="CZ343" i="13"/>
  <c r="CY343" i="13"/>
  <c r="CX343" i="13"/>
  <c r="CW343" i="13"/>
  <c r="CV343" i="13"/>
  <c r="CU343" i="13"/>
  <c r="CT343" i="13"/>
  <c r="CS343" i="13"/>
  <c r="CR343" i="13"/>
  <c r="CQ343" i="13"/>
  <c r="CP343" i="13"/>
  <c r="CO343" i="13"/>
  <c r="CN343" i="13"/>
  <c r="CM343" i="13"/>
  <c r="CL343" i="13"/>
  <c r="CK343" i="13"/>
  <c r="CJ343" i="13"/>
  <c r="CI343" i="13"/>
  <c r="CH343" i="13"/>
  <c r="CG343" i="13"/>
  <c r="CF343" i="13"/>
  <c r="CE343" i="13"/>
  <c r="CD343" i="13"/>
  <c r="CC343" i="13"/>
  <c r="CB343" i="13"/>
  <c r="CA343" i="13"/>
  <c r="BZ343" i="13"/>
  <c r="BY343" i="13"/>
  <c r="BX343" i="13"/>
  <c r="BW343" i="13"/>
  <c r="BV343" i="13"/>
  <c r="BU343" i="13"/>
  <c r="BT343" i="13"/>
  <c r="BS343" i="13"/>
  <c r="BR343" i="13"/>
  <c r="BQ343" i="13"/>
  <c r="BM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Z342" i="13"/>
  <c r="DY342" i="13"/>
  <c r="DX342" i="13"/>
  <c r="DW342" i="13"/>
  <c r="DV342" i="13"/>
  <c r="DU342" i="13"/>
  <c r="DT342" i="13"/>
  <c r="DS342" i="13"/>
  <c r="DR342" i="13"/>
  <c r="DQ342" i="13"/>
  <c r="DP342" i="13"/>
  <c r="DO342" i="13"/>
  <c r="DN342" i="13"/>
  <c r="DM342" i="13"/>
  <c r="DL342" i="13"/>
  <c r="DK342" i="13"/>
  <c r="DJ342" i="13"/>
  <c r="DI342" i="13"/>
  <c r="DH342" i="13"/>
  <c r="DG342" i="13"/>
  <c r="DF342" i="13"/>
  <c r="DE342" i="13"/>
  <c r="DD342" i="13"/>
  <c r="DC342" i="13"/>
  <c r="DB342" i="13"/>
  <c r="DA342" i="13"/>
  <c r="CZ342" i="13"/>
  <c r="CY342" i="13"/>
  <c r="CX342" i="13"/>
  <c r="CW342" i="13"/>
  <c r="CV342" i="13"/>
  <c r="CU342" i="13"/>
  <c r="CT342" i="13"/>
  <c r="CS342" i="13"/>
  <c r="CR342" i="13"/>
  <c r="CQ342" i="13"/>
  <c r="CP342" i="13"/>
  <c r="CO342" i="13"/>
  <c r="CN342" i="13"/>
  <c r="CM342" i="13"/>
  <c r="CL342" i="13"/>
  <c r="CK342" i="13"/>
  <c r="CJ342" i="13"/>
  <c r="CI342" i="13"/>
  <c r="CH342" i="13"/>
  <c r="CG342" i="13"/>
  <c r="CF342" i="13"/>
  <c r="CE342" i="13"/>
  <c r="CD342" i="13"/>
  <c r="CC342" i="13"/>
  <c r="CB342" i="13"/>
  <c r="CA342" i="13"/>
  <c r="BZ342" i="13"/>
  <c r="BY342" i="13"/>
  <c r="BX342" i="13"/>
  <c r="BW342" i="13"/>
  <c r="BV342" i="13"/>
  <c r="BU342" i="13"/>
  <c r="BT342" i="13"/>
  <c r="BS342" i="13"/>
  <c r="BR342" i="13"/>
  <c r="BQ342" i="13"/>
  <c r="BM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B342" i="13"/>
  <c r="DZ341" i="13"/>
  <c r="DY341" i="13"/>
  <c r="DX341" i="13"/>
  <c r="DW341" i="13"/>
  <c r="DV341" i="13"/>
  <c r="DU341" i="13"/>
  <c r="DT341" i="13"/>
  <c r="DS341" i="13"/>
  <c r="DR341" i="13"/>
  <c r="DQ341" i="13"/>
  <c r="DP341" i="13"/>
  <c r="DO341" i="13"/>
  <c r="DN341" i="13"/>
  <c r="DM341" i="13"/>
  <c r="DL341" i="13"/>
  <c r="DK341" i="13"/>
  <c r="DJ341" i="13"/>
  <c r="DI341" i="13"/>
  <c r="DH341" i="13"/>
  <c r="DG341" i="13"/>
  <c r="DF341" i="13"/>
  <c r="DE341" i="13"/>
  <c r="DD341" i="13"/>
  <c r="DC341" i="13"/>
  <c r="DB341" i="13"/>
  <c r="DA341" i="13"/>
  <c r="CZ341" i="13"/>
  <c r="CY341" i="13"/>
  <c r="CX341" i="13"/>
  <c r="CW341" i="13"/>
  <c r="CV341" i="13"/>
  <c r="CU341" i="13"/>
  <c r="CT341" i="13"/>
  <c r="CS341" i="13"/>
  <c r="CR341" i="13"/>
  <c r="CQ341" i="13"/>
  <c r="CP341" i="13"/>
  <c r="CO341" i="13"/>
  <c r="CN341" i="13"/>
  <c r="CM341" i="13"/>
  <c r="CL341" i="13"/>
  <c r="CK341" i="13"/>
  <c r="CJ341" i="13"/>
  <c r="CI341" i="13"/>
  <c r="CH341" i="13"/>
  <c r="CG341" i="13"/>
  <c r="CF341" i="13"/>
  <c r="CE341" i="13"/>
  <c r="CD341" i="13"/>
  <c r="CC341" i="13"/>
  <c r="CB341" i="13"/>
  <c r="CA341" i="13"/>
  <c r="BZ341" i="13"/>
  <c r="BY341" i="13"/>
  <c r="BX341" i="13"/>
  <c r="BW341" i="13"/>
  <c r="BV341" i="13"/>
  <c r="BU341" i="13"/>
  <c r="BT341" i="13"/>
  <c r="BS341" i="13"/>
  <c r="BR341" i="13"/>
  <c r="BQ341" i="13"/>
  <c r="BM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B341" i="13"/>
  <c r="DZ340" i="13"/>
  <c r="DY340" i="13"/>
  <c r="DX340" i="13"/>
  <c r="DW340" i="13"/>
  <c r="DV340" i="13"/>
  <c r="DU340" i="13"/>
  <c r="DT340" i="13"/>
  <c r="DS340" i="13"/>
  <c r="DR340" i="13"/>
  <c r="DQ340" i="13"/>
  <c r="DP340" i="13"/>
  <c r="DO340" i="13"/>
  <c r="DN340" i="13"/>
  <c r="DM340" i="13"/>
  <c r="DL340" i="13"/>
  <c r="DK340" i="13"/>
  <c r="DJ340" i="13"/>
  <c r="DI340" i="13"/>
  <c r="DH340" i="13"/>
  <c r="DG340" i="13"/>
  <c r="DF340" i="13"/>
  <c r="DE340" i="13"/>
  <c r="DD340" i="13"/>
  <c r="DC340" i="13"/>
  <c r="DB340" i="13"/>
  <c r="DA340" i="13"/>
  <c r="CZ340" i="13"/>
  <c r="CY340" i="13"/>
  <c r="CX340" i="13"/>
  <c r="CW340" i="13"/>
  <c r="CV340" i="13"/>
  <c r="CU340" i="13"/>
  <c r="CT340" i="13"/>
  <c r="CS340" i="13"/>
  <c r="CR340" i="13"/>
  <c r="CQ340" i="13"/>
  <c r="CP340" i="13"/>
  <c r="CO340" i="13"/>
  <c r="CN340" i="13"/>
  <c r="CM340" i="13"/>
  <c r="CL340" i="13"/>
  <c r="CK340" i="13"/>
  <c r="CJ340" i="13"/>
  <c r="CI340" i="13"/>
  <c r="CH340" i="13"/>
  <c r="CG340" i="13"/>
  <c r="CF340" i="13"/>
  <c r="CE340" i="13"/>
  <c r="CD340" i="13"/>
  <c r="CC340" i="13"/>
  <c r="CB340" i="13"/>
  <c r="CA340" i="13"/>
  <c r="BZ340" i="13"/>
  <c r="BY340" i="13"/>
  <c r="BX340" i="13"/>
  <c r="BW340" i="13"/>
  <c r="BV340" i="13"/>
  <c r="BU340" i="13"/>
  <c r="BT340" i="13"/>
  <c r="BS340" i="13"/>
  <c r="BR340" i="13"/>
  <c r="BQ340" i="13"/>
  <c r="BM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B340" i="13"/>
  <c r="DZ339" i="13"/>
  <c r="DY339" i="13"/>
  <c r="DX339" i="13"/>
  <c r="DW339" i="13"/>
  <c r="DV339" i="13"/>
  <c r="DU339" i="13"/>
  <c r="DT339" i="13"/>
  <c r="DS339" i="13"/>
  <c r="DR339" i="13"/>
  <c r="DQ339" i="13"/>
  <c r="DP339" i="13"/>
  <c r="DO339" i="13"/>
  <c r="DN339" i="13"/>
  <c r="DM339" i="13"/>
  <c r="DL339" i="13"/>
  <c r="DK339" i="13"/>
  <c r="DJ339" i="13"/>
  <c r="DI339" i="13"/>
  <c r="DH339" i="13"/>
  <c r="DG339" i="13"/>
  <c r="DF339" i="13"/>
  <c r="DE339" i="13"/>
  <c r="DD339" i="13"/>
  <c r="DC339" i="13"/>
  <c r="DB339" i="13"/>
  <c r="DA339" i="13"/>
  <c r="CZ339" i="13"/>
  <c r="CY339" i="13"/>
  <c r="CX339" i="13"/>
  <c r="CW339" i="13"/>
  <c r="CV339" i="13"/>
  <c r="CU339" i="13"/>
  <c r="CT339" i="13"/>
  <c r="CS339" i="13"/>
  <c r="CR339" i="13"/>
  <c r="CQ339" i="13"/>
  <c r="CP339" i="13"/>
  <c r="CO339" i="13"/>
  <c r="CN339" i="13"/>
  <c r="CM339" i="13"/>
  <c r="CL339" i="13"/>
  <c r="CK339" i="13"/>
  <c r="CJ339" i="13"/>
  <c r="CI339" i="13"/>
  <c r="CH339" i="13"/>
  <c r="CG339" i="13"/>
  <c r="CF339" i="13"/>
  <c r="CE339" i="13"/>
  <c r="CD339" i="13"/>
  <c r="CC339" i="13"/>
  <c r="CB339" i="13"/>
  <c r="CA339" i="13"/>
  <c r="BZ339" i="13"/>
  <c r="BY339" i="13"/>
  <c r="BX339" i="13"/>
  <c r="BW339" i="13"/>
  <c r="BV339" i="13"/>
  <c r="BU339" i="13"/>
  <c r="BT339" i="13"/>
  <c r="BS339" i="13"/>
  <c r="BR339" i="13"/>
  <c r="BQ339" i="13"/>
  <c r="BM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B339" i="13"/>
  <c r="DZ338" i="13"/>
  <c r="DY338" i="13"/>
  <c r="DX338" i="13"/>
  <c r="DW338" i="13"/>
  <c r="DV338" i="13"/>
  <c r="DU338" i="13"/>
  <c r="DT338" i="13"/>
  <c r="DS338" i="13"/>
  <c r="DR338" i="13"/>
  <c r="DQ338" i="13"/>
  <c r="DP338" i="13"/>
  <c r="DO338" i="13"/>
  <c r="DN338" i="13"/>
  <c r="DM338" i="13"/>
  <c r="DL338" i="13"/>
  <c r="DK338" i="13"/>
  <c r="DJ338" i="13"/>
  <c r="DI338" i="13"/>
  <c r="DH338" i="13"/>
  <c r="DG338" i="13"/>
  <c r="DF338" i="13"/>
  <c r="DE338" i="13"/>
  <c r="DD338" i="13"/>
  <c r="DC338" i="13"/>
  <c r="DB338" i="13"/>
  <c r="DA338" i="13"/>
  <c r="CZ338" i="13"/>
  <c r="CY338" i="13"/>
  <c r="CX338" i="13"/>
  <c r="CW338" i="13"/>
  <c r="CV338" i="13"/>
  <c r="CU338" i="13"/>
  <c r="CT338" i="13"/>
  <c r="CS338" i="13"/>
  <c r="CR338" i="13"/>
  <c r="CQ338" i="13"/>
  <c r="CP338" i="13"/>
  <c r="CO338" i="13"/>
  <c r="CN338" i="13"/>
  <c r="CM338" i="13"/>
  <c r="CL338" i="13"/>
  <c r="CK338" i="13"/>
  <c r="CJ338" i="13"/>
  <c r="CI338" i="13"/>
  <c r="CH338" i="13"/>
  <c r="CG338" i="13"/>
  <c r="CF338" i="13"/>
  <c r="CE338" i="13"/>
  <c r="CD338" i="13"/>
  <c r="CC338" i="13"/>
  <c r="CB338" i="13"/>
  <c r="CA338" i="13"/>
  <c r="BZ338" i="13"/>
  <c r="BY338" i="13"/>
  <c r="BX338" i="13"/>
  <c r="BW338" i="13"/>
  <c r="BV338" i="13"/>
  <c r="BU338" i="13"/>
  <c r="BT338" i="13"/>
  <c r="BS338" i="13"/>
  <c r="BR338" i="13"/>
  <c r="BQ338" i="13"/>
  <c r="BM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B338" i="13"/>
  <c r="DZ337" i="13"/>
  <c r="DY337" i="13"/>
  <c r="DX337" i="13"/>
  <c r="DW337" i="13"/>
  <c r="DV337" i="13"/>
  <c r="DU337" i="13"/>
  <c r="DT337" i="13"/>
  <c r="DS337" i="13"/>
  <c r="DR337" i="13"/>
  <c r="DQ337" i="13"/>
  <c r="DP337" i="13"/>
  <c r="DO337" i="13"/>
  <c r="DN337" i="13"/>
  <c r="DM337" i="13"/>
  <c r="DL337" i="13"/>
  <c r="DK337" i="13"/>
  <c r="DJ337" i="13"/>
  <c r="DI337" i="13"/>
  <c r="DH337" i="13"/>
  <c r="DG337" i="13"/>
  <c r="DF337" i="13"/>
  <c r="DE337" i="13"/>
  <c r="DD337" i="13"/>
  <c r="DC337" i="13"/>
  <c r="DB337" i="13"/>
  <c r="DA337" i="13"/>
  <c r="CZ337" i="13"/>
  <c r="CY337" i="13"/>
  <c r="CX337" i="13"/>
  <c r="CW337" i="13"/>
  <c r="CV337" i="13"/>
  <c r="CU337" i="13"/>
  <c r="CT337" i="13"/>
  <c r="CS337" i="13"/>
  <c r="CR337" i="13"/>
  <c r="CQ337" i="13"/>
  <c r="CP337" i="13"/>
  <c r="CO337" i="13"/>
  <c r="CN337" i="13"/>
  <c r="CM337" i="13"/>
  <c r="CL337" i="13"/>
  <c r="CK337" i="13"/>
  <c r="CJ337" i="13"/>
  <c r="CI337" i="13"/>
  <c r="CH337" i="13"/>
  <c r="CG337" i="13"/>
  <c r="CF337" i="13"/>
  <c r="CE337" i="13"/>
  <c r="CD337" i="13"/>
  <c r="CC337" i="13"/>
  <c r="CB337" i="13"/>
  <c r="CA337" i="13"/>
  <c r="BZ337" i="13"/>
  <c r="BY337" i="13"/>
  <c r="BX337" i="13"/>
  <c r="BW337" i="13"/>
  <c r="BV337" i="13"/>
  <c r="BU337" i="13"/>
  <c r="BT337" i="13"/>
  <c r="BS337" i="13"/>
  <c r="BR337" i="13"/>
  <c r="BQ337" i="13"/>
  <c r="BM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B337" i="13"/>
  <c r="DZ336" i="13"/>
  <c r="DY336" i="13"/>
  <c r="DX336" i="13"/>
  <c r="DW336" i="13"/>
  <c r="DV336" i="13"/>
  <c r="DU336" i="13"/>
  <c r="DT336" i="13"/>
  <c r="DS336" i="13"/>
  <c r="DR336" i="13"/>
  <c r="DQ336" i="13"/>
  <c r="DP336" i="13"/>
  <c r="DO336" i="13"/>
  <c r="DN336" i="13"/>
  <c r="DM336" i="13"/>
  <c r="DL336" i="13"/>
  <c r="DK336" i="13"/>
  <c r="DJ336" i="13"/>
  <c r="DI336" i="13"/>
  <c r="DH336" i="13"/>
  <c r="DG336" i="13"/>
  <c r="DF336" i="13"/>
  <c r="DE336" i="13"/>
  <c r="DD336" i="13"/>
  <c r="DC336" i="13"/>
  <c r="DB336" i="13"/>
  <c r="DA336" i="13"/>
  <c r="CZ336" i="13"/>
  <c r="CY336" i="13"/>
  <c r="CX336" i="13"/>
  <c r="CW336" i="13"/>
  <c r="CV336" i="13"/>
  <c r="CU336" i="13"/>
  <c r="CT336" i="13"/>
  <c r="CS336" i="13"/>
  <c r="CR336" i="13"/>
  <c r="CQ336" i="13"/>
  <c r="CP336" i="13"/>
  <c r="CO336" i="13"/>
  <c r="CN336" i="13"/>
  <c r="CM336" i="13"/>
  <c r="CL336" i="13"/>
  <c r="CK336" i="13"/>
  <c r="CJ336" i="13"/>
  <c r="CI336" i="13"/>
  <c r="CH336" i="13"/>
  <c r="CG336" i="13"/>
  <c r="CF336" i="13"/>
  <c r="CE336" i="13"/>
  <c r="CD336" i="13"/>
  <c r="CC336" i="13"/>
  <c r="CB336" i="13"/>
  <c r="CA336" i="13"/>
  <c r="BZ336" i="13"/>
  <c r="BY336" i="13"/>
  <c r="BX336" i="13"/>
  <c r="BW336" i="13"/>
  <c r="BV336" i="13"/>
  <c r="BU336" i="13"/>
  <c r="BT336" i="13"/>
  <c r="BS336" i="13"/>
  <c r="BR336" i="13"/>
  <c r="BQ336" i="13"/>
  <c r="BM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B336" i="13"/>
  <c r="DZ335" i="13"/>
  <c r="DY335" i="13"/>
  <c r="DX335" i="13"/>
  <c r="DW335" i="13"/>
  <c r="DV335" i="13"/>
  <c r="DU335" i="13"/>
  <c r="DT335" i="13"/>
  <c r="DS335" i="13"/>
  <c r="DR335" i="13"/>
  <c r="DQ335" i="13"/>
  <c r="DP335" i="13"/>
  <c r="DO335" i="13"/>
  <c r="DN335" i="13"/>
  <c r="DM335" i="13"/>
  <c r="DL335" i="13"/>
  <c r="DK335" i="13"/>
  <c r="DJ335" i="13"/>
  <c r="DI335" i="13"/>
  <c r="DH335" i="13"/>
  <c r="DG335" i="13"/>
  <c r="DF335" i="13"/>
  <c r="DE335" i="13"/>
  <c r="DD335" i="13"/>
  <c r="DC335" i="13"/>
  <c r="DB335" i="13"/>
  <c r="DA335" i="13"/>
  <c r="CZ335" i="13"/>
  <c r="CY335" i="13"/>
  <c r="CX335" i="13"/>
  <c r="CW335" i="13"/>
  <c r="CV335" i="13"/>
  <c r="CU335" i="13"/>
  <c r="CT335" i="13"/>
  <c r="CS335" i="13"/>
  <c r="CR335" i="13"/>
  <c r="CQ335" i="13"/>
  <c r="CP335" i="13"/>
  <c r="CO335" i="13"/>
  <c r="CN335" i="13"/>
  <c r="CM335" i="13"/>
  <c r="CL335" i="13"/>
  <c r="CK335" i="13"/>
  <c r="CJ335" i="13"/>
  <c r="CI335" i="13"/>
  <c r="CH335" i="13"/>
  <c r="CG335" i="13"/>
  <c r="CF335" i="13"/>
  <c r="CE335" i="13"/>
  <c r="CD335" i="13"/>
  <c r="CC335" i="13"/>
  <c r="CB335" i="13"/>
  <c r="CA335" i="13"/>
  <c r="BZ335" i="13"/>
  <c r="BY335" i="13"/>
  <c r="BX335" i="13"/>
  <c r="BW335" i="13"/>
  <c r="BV335" i="13"/>
  <c r="BU335" i="13"/>
  <c r="BT335" i="13"/>
  <c r="BS335" i="13"/>
  <c r="BR335" i="13"/>
  <c r="BQ335" i="13"/>
  <c r="BM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B335" i="13"/>
  <c r="DZ334" i="13"/>
  <c r="DY334" i="13"/>
  <c r="DX334" i="13"/>
  <c r="DW334" i="13"/>
  <c r="DV334" i="13"/>
  <c r="DU334" i="13"/>
  <c r="DT334" i="13"/>
  <c r="DS334" i="13"/>
  <c r="DR334" i="13"/>
  <c r="DQ334" i="13"/>
  <c r="DP334" i="13"/>
  <c r="DO334" i="13"/>
  <c r="DN334" i="13"/>
  <c r="DM334" i="13"/>
  <c r="DL334" i="13"/>
  <c r="DK334" i="13"/>
  <c r="DJ334" i="13"/>
  <c r="DI334" i="13"/>
  <c r="DH334" i="13"/>
  <c r="DG334" i="13"/>
  <c r="DF334" i="13"/>
  <c r="DE334" i="13"/>
  <c r="DD334" i="13"/>
  <c r="DC334" i="13"/>
  <c r="DB334" i="13"/>
  <c r="DA334" i="13"/>
  <c r="CZ334" i="13"/>
  <c r="CY334" i="13"/>
  <c r="CX334" i="13"/>
  <c r="CW334" i="13"/>
  <c r="CV334" i="13"/>
  <c r="CU334" i="13"/>
  <c r="CT334" i="13"/>
  <c r="CS334" i="13"/>
  <c r="CR334" i="13"/>
  <c r="CQ334" i="13"/>
  <c r="CP334" i="13"/>
  <c r="CO334" i="13"/>
  <c r="CN334" i="13"/>
  <c r="CM334" i="13"/>
  <c r="CL334" i="13"/>
  <c r="CK334" i="13"/>
  <c r="CJ334" i="13"/>
  <c r="CI334" i="13"/>
  <c r="CH334" i="13"/>
  <c r="CG334" i="13"/>
  <c r="CF334" i="13"/>
  <c r="CE334" i="13"/>
  <c r="CD334" i="13"/>
  <c r="CC334" i="13"/>
  <c r="CB334" i="13"/>
  <c r="CA334" i="13"/>
  <c r="BZ334" i="13"/>
  <c r="BY334" i="13"/>
  <c r="BX334" i="13"/>
  <c r="BW334" i="13"/>
  <c r="BV334" i="13"/>
  <c r="BU334" i="13"/>
  <c r="BT334" i="13"/>
  <c r="BS334" i="13"/>
  <c r="BR334" i="13"/>
  <c r="BQ334" i="13"/>
  <c r="BM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B334" i="13"/>
  <c r="DZ333" i="13"/>
  <c r="DY333" i="13"/>
  <c r="DX333" i="13"/>
  <c r="DW333" i="13"/>
  <c r="DV333" i="13"/>
  <c r="DU333" i="13"/>
  <c r="DT333" i="13"/>
  <c r="DS333" i="13"/>
  <c r="DR333" i="13"/>
  <c r="DQ333" i="13"/>
  <c r="DP333" i="13"/>
  <c r="DO333" i="13"/>
  <c r="DN333" i="13"/>
  <c r="DM333" i="13"/>
  <c r="DL333" i="13"/>
  <c r="DK333" i="13"/>
  <c r="DJ333" i="13"/>
  <c r="DI333" i="13"/>
  <c r="DH333" i="13"/>
  <c r="DG333" i="13"/>
  <c r="DF333" i="13"/>
  <c r="DE333" i="13"/>
  <c r="DD333" i="13"/>
  <c r="DC333" i="13"/>
  <c r="DB333" i="13"/>
  <c r="DA333" i="13"/>
  <c r="CZ333" i="13"/>
  <c r="CY333" i="13"/>
  <c r="CX333" i="13"/>
  <c r="CW333" i="13"/>
  <c r="CV333" i="13"/>
  <c r="CU333" i="13"/>
  <c r="CT333" i="13"/>
  <c r="CS333" i="13"/>
  <c r="CR333" i="13"/>
  <c r="CQ333" i="13"/>
  <c r="CP333" i="13"/>
  <c r="CO333" i="13"/>
  <c r="CN333" i="13"/>
  <c r="CM333" i="13"/>
  <c r="CL333" i="13"/>
  <c r="CK333" i="13"/>
  <c r="CJ333" i="13"/>
  <c r="CI333" i="13"/>
  <c r="CH333" i="13"/>
  <c r="CG333" i="13"/>
  <c r="CF333" i="13"/>
  <c r="CE333" i="13"/>
  <c r="CD333" i="13"/>
  <c r="CC333" i="13"/>
  <c r="CB333" i="13"/>
  <c r="CA333" i="13"/>
  <c r="BZ333" i="13"/>
  <c r="BY333" i="13"/>
  <c r="BX333" i="13"/>
  <c r="BW333" i="13"/>
  <c r="BV333" i="13"/>
  <c r="BU333" i="13"/>
  <c r="BT333" i="13"/>
  <c r="BS333" i="13"/>
  <c r="BR333" i="13"/>
  <c r="BQ333" i="13"/>
  <c r="BM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B333" i="13"/>
  <c r="DZ332" i="13"/>
  <c r="DY332" i="13"/>
  <c r="DX332" i="13"/>
  <c r="DW332" i="13"/>
  <c r="DV332" i="13"/>
  <c r="DU332" i="13"/>
  <c r="DT332" i="13"/>
  <c r="DS332" i="13"/>
  <c r="DR332" i="13"/>
  <c r="DQ332" i="13"/>
  <c r="DP332" i="13"/>
  <c r="DO332" i="13"/>
  <c r="DN332" i="13"/>
  <c r="DM332" i="13"/>
  <c r="DL332" i="13"/>
  <c r="DK332" i="13"/>
  <c r="DJ332" i="13"/>
  <c r="DI332" i="13"/>
  <c r="DH332" i="13"/>
  <c r="DG332" i="13"/>
  <c r="DF332" i="13"/>
  <c r="DE332" i="13"/>
  <c r="DD332" i="13"/>
  <c r="DC332" i="13"/>
  <c r="DB332" i="13"/>
  <c r="DA332" i="13"/>
  <c r="CZ332" i="13"/>
  <c r="CY332" i="13"/>
  <c r="CX332" i="13"/>
  <c r="CW332" i="13"/>
  <c r="CV332" i="13"/>
  <c r="CU332" i="13"/>
  <c r="CT332" i="13"/>
  <c r="CS332" i="13"/>
  <c r="CR332" i="13"/>
  <c r="CQ332" i="13"/>
  <c r="CP332" i="13"/>
  <c r="CO332" i="13"/>
  <c r="CN332" i="13"/>
  <c r="CM332" i="13"/>
  <c r="CL332" i="13"/>
  <c r="CK332" i="13"/>
  <c r="CJ332" i="13"/>
  <c r="CI332" i="13"/>
  <c r="CH332" i="13"/>
  <c r="CG332" i="13"/>
  <c r="CF332" i="13"/>
  <c r="CE332" i="13"/>
  <c r="CD332" i="13"/>
  <c r="CC332" i="13"/>
  <c r="CB332" i="13"/>
  <c r="CA332" i="13"/>
  <c r="BZ332" i="13"/>
  <c r="BY332" i="13"/>
  <c r="BX332" i="13"/>
  <c r="BW332" i="13"/>
  <c r="BV332" i="13"/>
  <c r="BU332" i="13"/>
  <c r="BT332" i="13"/>
  <c r="BS332" i="13"/>
  <c r="BR332" i="13"/>
  <c r="BQ332" i="13"/>
  <c r="BM332" i="13"/>
  <c r="N332" i="13"/>
  <c r="M332" i="13"/>
  <c r="L332" i="13"/>
  <c r="K332" i="13"/>
  <c r="J332" i="13"/>
  <c r="I332" i="13"/>
  <c r="H332" i="13"/>
  <c r="G332" i="13"/>
  <c r="F332" i="13"/>
  <c r="E332" i="13"/>
  <c r="D332" i="13"/>
  <c r="B332" i="13"/>
  <c r="DZ331" i="13"/>
  <c r="DY331" i="13"/>
  <c r="DX331" i="13"/>
  <c r="DW331" i="13"/>
  <c r="DV331" i="13"/>
  <c r="DU331" i="13"/>
  <c r="DT331" i="13"/>
  <c r="DS331" i="13"/>
  <c r="DR331" i="13"/>
  <c r="DQ331" i="13"/>
  <c r="DP331" i="13"/>
  <c r="DO331" i="13"/>
  <c r="DN331" i="13"/>
  <c r="DM331" i="13"/>
  <c r="DL331" i="13"/>
  <c r="DK331" i="13"/>
  <c r="DJ331" i="13"/>
  <c r="DI331" i="13"/>
  <c r="DH331" i="13"/>
  <c r="DG331" i="13"/>
  <c r="DF331" i="13"/>
  <c r="DE331" i="13"/>
  <c r="DD331" i="13"/>
  <c r="DC331" i="13"/>
  <c r="DB331" i="13"/>
  <c r="DA331" i="13"/>
  <c r="CZ331" i="13"/>
  <c r="CY331" i="13"/>
  <c r="CX331" i="13"/>
  <c r="CW331" i="13"/>
  <c r="CV331" i="13"/>
  <c r="CU331" i="13"/>
  <c r="CT331" i="13"/>
  <c r="CS331" i="13"/>
  <c r="CR331" i="13"/>
  <c r="CQ331" i="13"/>
  <c r="CP331" i="13"/>
  <c r="CO331" i="13"/>
  <c r="CN331" i="13"/>
  <c r="CM331" i="13"/>
  <c r="CL331" i="13"/>
  <c r="CK331" i="13"/>
  <c r="CJ331" i="13"/>
  <c r="CI331" i="13"/>
  <c r="CH331" i="13"/>
  <c r="CG331" i="13"/>
  <c r="CF331" i="13"/>
  <c r="CE331" i="13"/>
  <c r="CD331" i="13"/>
  <c r="CC331" i="13"/>
  <c r="CB331" i="13"/>
  <c r="CA331" i="13"/>
  <c r="BZ331" i="13"/>
  <c r="BY331" i="13"/>
  <c r="BX331" i="13"/>
  <c r="BW331" i="13"/>
  <c r="BV331" i="13"/>
  <c r="BU331" i="13"/>
  <c r="BT331" i="13"/>
  <c r="BS331" i="13"/>
  <c r="BR331" i="13"/>
  <c r="BQ331" i="13"/>
  <c r="BM331" i="13"/>
  <c r="M331" i="13"/>
  <c r="L331" i="13"/>
  <c r="K331" i="13"/>
  <c r="J331" i="13"/>
  <c r="I331" i="13"/>
  <c r="H331" i="13"/>
  <c r="G331" i="13"/>
  <c r="F331" i="13"/>
  <c r="E331" i="13"/>
  <c r="D331" i="13"/>
  <c r="B331" i="13"/>
  <c r="DZ330" i="13"/>
  <c r="DY330" i="13"/>
  <c r="DX330" i="13"/>
  <c r="DW330" i="13"/>
  <c r="DV330" i="13"/>
  <c r="DU330" i="13"/>
  <c r="DT330" i="13"/>
  <c r="DS330" i="13"/>
  <c r="DR330" i="13"/>
  <c r="DQ330" i="13"/>
  <c r="DP330" i="13"/>
  <c r="DO330" i="13"/>
  <c r="DN330" i="13"/>
  <c r="DM330" i="13"/>
  <c r="DL330" i="13"/>
  <c r="DK330" i="13"/>
  <c r="DJ330" i="13"/>
  <c r="DI330" i="13"/>
  <c r="DH330" i="13"/>
  <c r="DG330" i="13"/>
  <c r="DF330" i="13"/>
  <c r="DE330" i="13"/>
  <c r="DD330" i="13"/>
  <c r="DC330" i="13"/>
  <c r="DB330" i="13"/>
  <c r="DA330" i="13"/>
  <c r="CZ330" i="13"/>
  <c r="CY330" i="13"/>
  <c r="CX330" i="13"/>
  <c r="CW330" i="13"/>
  <c r="CV330" i="13"/>
  <c r="CU330" i="13"/>
  <c r="CT330" i="13"/>
  <c r="CS330" i="13"/>
  <c r="CR330" i="13"/>
  <c r="CQ330" i="13"/>
  <c r="CP330" i="13"/>
  <c r="CO330" i="13"/>
  <c r="CN330" i="13"/>
  <c r="CM330" i="13"/>
  <c r="CL330" i="13"/>
  <c r="CK330" i="13"/>
  <c r="CJ330" i="13"/>
  <c r="CI330" i="13"/>
  <c r="CH330" i="13"/>
  <c r="CG330" i="13"/>
  <c r="CF330" i="13"/>
  <c r="CE330" i="13"/>
  <c r="CD330" i="13"/>
  <c r="CC330" i="13"/>
  <c r="CB330" i="13"/>
  <c r="CA330" i="13"/>
  <c r="BZ330" i="13"/>
  <c r="BY330" i="13"/>
  <c r="BX330" i="13"/>
  <c r="BW330" i="13"/>
  <c r="BV330" i="13"/>
  <c r="BU330" i="13"/>
  <c r="BT330" i="13"/>
  <c r="BS330" i="13"/>
  <c r="BR330" i="13"/>
  <c r="BQ330" i="13"/>
  <c r="BM330" i="13"/>
  <c r="L330" i="13"/>
  <c r="K330" i="13"/>
  <c r="J330" i="13"/>
  <c r="I330" i="13"/>
  <c r="H330" i="13"/>
  <c r="G330" i="13"/>
  <c r="F330" i="13"/>
  <c r="E330" i="13"/>
  <c r="D330" i="13"/>
  <c r="B330" i="13"/>
  <c r="DZ329" i="13"/>
  <c r="DY329" i="13"/>
  <c r="DX329" i="13"/>
  <c r="DW329" i="13"/>
  <c r="DV329" i="13"/>
  <c r="DU329" i="13"/>
  <c r="DT329" i="13"/>
  <c r="DS329" i="13"/>
  <c r="DR329" i="13"/>
  <c r="DQ329" i="13"/>
  <c r="DP329" i="13"/>
  <c r="DO329" i="13"/>
  <c r="DN329" i="13"/>
  <c r="DM329" i="13"/>
  <c r="DL329" i="13"/>
  <c r="DK329" i="13"/>
  <c r="DJ329" i="13"/>
  <c r="DI329" i="13"/>
  <c r="DH329" i="13"/>
  <c r="DG329" i="13"/>
  <c r="DF329" i="13"/>
  <c r="DE329" i="13"/>
  <c r="DD329" i="13"/>
  <c r="DC329" i="13"/>
  <c r="DB329" i="13"/>
  <c r="DA329" i="13"/>
  <c r="CZ329" i="13"/>
  <c r="CY329" i="13"/>
  <c r="CX329" i="13"/>
  <c r="CW329" i="13"/>
  <c r="CV329" i="13"/>
  <c r="CU329" i="13"/>
  <c r="CT329" i="13"/>
  <c r="CS329" i="13"/>
  <c r="CR329" i="13"/>
  <c r="CQ329" i="13"/>
  <c r="CP329" i="13"/>
  <c r="CO329" i="13"/>
  <c r="CN329" i="13"/>
  <c r="CM329" i="13"/>
  <c r="CL329" i="13"/>
  <c r="CK329" i="13"/>
  <c r="CJ329" i="13"/>
  <c r="CI329" i="13"/>
  <c r="CH329" i="13"/>
  <c r="CG329" i="13"/>
  <c r="CF329" i="13"/>
  <c r="CE329" i="13"/>
  <c r="CD329" i="13"/>
  <c r="CC329" i="13"/>
  <c r="CB329" i="13"/>
  <c r="CA329" i="13"/>
  <c r="BZ329" i="13"/>
  <c r="BY329" i="13"/>
  <c r="BX329" i="13"/>
  <c r="BW329" i="13"/>
  <c r="BV329" i="13"/>
  <c r="BU329" i="13"/>
  <c r="BT329" i="13"/>
  <c r="BS329" i="13"/>
  <c r="BR329" i="13"/>
  <c r="BQ329" i="13"/>
  <c r="BM329" i="13"/>
  <c r="K329" i="13"/>
  <c r="J329" i="13"/>
  <c r="I329" i="13"/>
  <c r="H329" i="13"/>
  <c r="G329" i="13"/>
  <c r="F329" i="13"/>
  <c r="E329" i="13"/>
  <c r="D329" i="13"/>
  <c r="B329" i="13"/>
  <c r="DZ328" i="13"/>
  <c r="DY328" i="13"/>
  <c r="DX328" i="13"/>
  <c r="DW328" i="13"/>
  <c r="DV328" i="13"/>
  <c r="DU328" i="13"/>
  <c r="DT328" i="13"/>
  <c r="DS328" i="13"/>
  <c r="DR328" i="13"/>
  <c r="DQ328" i="13"/>
  <c r="DP328" i="13"/>
  <c r="DO328" i="13"/>
  <c r="DN328" i="13"/>
  <c r="DM328" i="13"/>
  <c r="DL328" i="13"/>
  <c r="DK328" i="13"/>
  <c r="DJ328" i="13"/>
  <c r="DI328" i="13"/>
  <c r="DH328" i="13"/>
  <c r="DG328" i="13"/>
  <c r="DF328" i="13"/>
  <c r="DE328" i="13"/>
  <c r="DD328" i="13"/>
  <c r="DC328" i="13"/>
  <c r="DB328" i="13"/>
  <c r="DA328" i="13"/>
  <c r="CZ328" i="13"/>
  <c r="CY328" i="13"/>
  <c r="CX328" i="13"/>
  <c r="CW328" i="13"/>
  <c r="CV328" i="13"/>
  <c r="CU328" i="13"/>
  <c r="CT328" i="13"/>
  <c r="CS328" i="13"/>
  <c r="CR328" i="13"/>
  <c r="CQ328" i="13"/>
  <c r="CP328" i="13"/>
  <c r="CO328" i="13"/>
  <c r="CN328" i="13"/>
  <c r="CM328" i="13"/>
  <c r="CL328" i="13"/>
  <c r="CK328" i="13"/>
  <c r="CJ328" i="13"/>
  <c r="CI328" i="13"/>
  <c r="CH328" i="13"/>
  <c r="CG328" i="13"/>
  <c r="CF328" i="13"/>
  <c r="CE328" i="13"/>
  <c r="CD328" i="13"/>
  <c r="CC328" i="13"/>
  <c r="CB328" i="13"/>
  <c r="CA328" i="13"/>
  <c r="BZ328" i="13"/>
  <c r="BY328" i="13"/>
  <c r="BX328" i="13"/>
  <c r="BW328" i="13"/>
  <c r="BV328" i="13"/>
  <c r="BU328" i="13"/>
  <c r="BT328" i="13"/>
  <c r="BS328" i="13"/>
  <c r="BR328" i="13"/>
  <c r="BQ328" i="13"/>
  <c r="BM328" i="13"/>
  <c r="J328" i="13"/>
  <c r="I328" i="13"/>
  <c r="H328" i="13"/>
  <c r="G328" i="13"/>
  <c r="F328" i="13"/>
  <c r="E328" i="13"/>
  <c r="D328" i="13"/>
  <c r="B328" i="13"/>
  <c r="DZ327" i="13"/>
  <c r="DY327" i="13"/>
  <c r="DX327" i="13"/>
  <c r="DW327" i="13"/>
  <c r="DV327" i="13"/>
  <c r="DU327" i="13"/>
  <c r="DT327" i="13"/>
  <c r="DS327" i="13"/>
  <c r="DR327" i="13"/>
  <c r="DQ327" i="13"/>
  <c r="DP327" i="13"/>
  <c r="DO327" i="13"/>
  <c r="DN327" i="13"/>
  <c r="DM327" i="13"/>
  <c r="DL327" i="13"/>
  <c r="DK327" i="13"/>
  <c r="DJ327" i="13"/>
  <c r="DI327" i="13"/>
  <c r="DH327" i="13"/>
  <c r="DG327" i="13"/>
  <c r="DF327" i="13"/>
  <c r="DE327" i="13"/>
  <c r="DD327" i="13"/>
  <c r="DC327" i="13"/>
  <c r="DB327" i="13"/>
  <c r="DA327" i="13"/>
  <c r="CZ327" i="13"/>
  <c r="CY327" i="13"/>
  <c r="CX327" i="13"/>
  <c r="CW327" i="13"/>
  <c r="CV327" i="13"/>
  <c r="CU327" i="13"/>
  <c r="CT327" i="13"/>
  <c r="CS327" i="13"/>
  <c r="CR327" i="13"/>
  <c r="CQ327" i="13"/>
  <c r="CP327" i="13"/>
  <c r="CO327" i="13"/>
  <c r="CN327" i="13"/>
  <c r="CM327" i="13"/>
  <c r="CL327" i="13"/>
  <c r="CK327" i="13"/>
  <c r="CJ327" i="13"/>
  <c r="CI327" i="13"/>
  <c r="CH327" i="13"/>
  <c r="CG327" i="13"/>
  <c r="CF327" i="13"/>
  <c r="CE327" i="13"/>
  <c r="CD327" i="13"/>
  <c r="CC327" i="13"/>
  <c r="CB327" i="13"/>
  <c r="CA327" i="13"/>
  <c r="BZ327" i="13"/>
  <c r="BY327" i="13"/>
  <c r="BX327" i="13"/>
  <c r="BW327" i="13"/>
  <c r="BV327" i="13"/>
  <c r="BU327" i="13"/>
  <c r="BT327" i="13"/>
  <c r="BS327" i="13"/>
  <c r="BR327" i="13"/>
  <c r="BQ327" i="13"/>
  <c r="BM327" i="13"/>
  <c r="I327" i="13"/>
  <c r="H327" i="13"/>
  <c r="G327" i="13"/>
  <c r="F327" i="13"/>
  <c r="E327" i="13"/>
  <c r="D327" i="13"/>
  <c r="B327" i="13"/>
  <c r="DZ326" i="13"/>
  <c r="DY326" i="13"/>
  <c r="DX326" i="13"/>
  <c r="DW326" i="13"/>
  <c r="DV326" i="13"/>
  <c r="DU326" i="13"/>
  <c r="DT326" i="13"/>
  <c r="DS326" i="13"/>
  <c r="DR326" i="13"/>
  <c r="DQ326" i="13"/>
  <c r="DP326" i="13"/>
  <c r="DO326" i="13"/>
  <c r="DN326" i="13"/>
  <c r="DM326" i="13"/>
  <c r="DL326" i="13"/>
  <c r="DK326" i="13"/>
  <c r="DJ326" i="13"/>
  <c r="DI326" i="13"/>
  <c r="DH326" i="13"/>
  <c r="DG326" i="13"/>
  <c r="DF326" i="13"/>
  <c r="DE326" i="13"/>
  <c r="DD326" i="13"/>
  <c r="DC326" i="13"/>
  <c r="DB326" i="13"/>
  <c r="DA326" i="13"/>
  <c r="CZ326" i="13"/>
  <c r="CY326" i="13"/>
  <c r="CX326" i="13"/>
  <c r="CW326" i="13"/>
  <c r="CV326" i="13"/>
  <c r="CU326" i="13"/>
  <c r="CT326" i="13"/>
  <c r="CS326" i="13"/>
  <c r="CR326" i="13"/>
  <c r="CQ326" i="13"/>
  <c r="CP326" i="13"/>
  <c r="CO326" i="13"/>
  <c r="CN326" i="13"/>
  <c r="CM326" i="13"/>
  <c r="CL326" i="13"/>
  <c r="CK326" i="13"/>
  <c r="CJ326" i="13"/>
  <c r="CI326" i="13"/>
  <c r="CH326" i="13"/>
  <c r="CG326" i="13"/>
  <c r="CF326" i="13"/>
  <c r="CE326" i="13"/>
  <c r="CD326" i="13"/>
  <c r="CC326" i="13"/>
  <c r="CB326" i="13"/>
  <c r="CA326" i="13"/>
  <c r="BZ326" i="13"/>
  <c r="BY326" i="13"/>
  <c r="BX326" i="13"/>
  <c r="BW326" i="13"/>
  <c r="BV326" i="13"/>
  <c r="BU326" i="13"/>
  <c r="BT326" i="13"/>
  <c r="BS326" i="13"/>
  <c r="BR326" i="13"/>
  <c r="BQ326" i="13"/>
  <c r="BM326" i="13"/>
  <c r="H326" i="13"/>
  <c r="G326" i="13"/>
  <c r="F326" i="13"/>
  <c r="E326" i="13"/>
  <c r="D326" i="13"/>
  <c r="B326" i="13"/>
  <c r="DZ325" i="13"/>
  <c r="DY325" i="13"/>
  <c r="DX325" i="13"/>
  <c r="DW325" i="13"/>
  <c r="DV325" i="13"/>
  <c r="DU325" i="13"/>
  <c r="DT325" i="13"/>
  <c r="DS325" i="13"/>
  <c r="DR325" i="13"/>
  <c r="DQ325" i="13"/>
  <c r="DP325" i="13"/>
  <c r="DO325" i="13"/>
  <c r="DN325" i="13"/>
  <c r="DM325" i="13"/>
  <c r="DL325" i="13"/>
  <c r="DK325" i="13"/>
  <c r="DJ325" i="13"/>
  <c r="DI325" i="13"/>
  <c r="DH325" i="13"/>
  <c r="DG325" i="13"/>
  <c r="DF325" i="13"/>
  <c r="DE325" i="13"/>
  <c r="DD325" i="13"/>
  <c r="DC325" i="13"/>
  <c r="DB325" i="13"/>
  <c r="DA325" i="13"/>
  <c r="CZ325" i="13"/>
  <c r="CY325" i="13"/>
  <c r="CX325" i="13"/>
  <c r="CW325" i="13"/>
  <c r="CV325" i="13"/>
  <c r="CU325" i="13"/>
  <c r="CT325" i="13"/>
  <c r="CS325" i="13"/>
  <c r="CR325" i="13"/>
  <c r="CQ325" i="13"/>
  <c r="CP325" i="13"/>
  <c r="CO325" i="13"/>
  <c r="CN325" i="13"/>
  <c r="CM325" i="13"/>
  <c r="CL325" i="13"/>
  <c r="CK325" i="13"/>
  <c r="CJ325" i="13"/>
  <c r="CI325" i="13"/>
  <c r="CH325" i="13"/>
  <c r="CG325" i="13"/>
  <c r="CF325" i="13"/>
  <c r="CE325" i="13"/>
  <c r="CD325" i="13"/>
  <c r="CC325" i="13"/>
  <c r="CB325" i="13"/>
  <c r="CA325" i="13"/>
  <c r="BZ325" i="13"/>
  <c r="BY325" i="13"/>
  <c r="BX325" i="13"/>
  <c r="BW325" i="13"/>
  <c r="BV325" i="13"/>
  <c r="BU325" i="13"/>
  <c r="BT325" i="13"/>
  <c r="BS325" i="13"/>
  <c r="BR325" i="13"/>
  <c r="BQ325" i="13"/>
  <c r="BM325" i="13"/>
  <c r="G325" i="13"/>
  <c r="F325" i="13"/>
  <c r="E325" i="13"/>
  <c r="D325" i="13"/>
  <c r="B325" i="13"/>
  <c r="DZ324" i="13"/>
  <c r="DY324" i="13"/>
  <c r="DX324" i="13"/>
  <c r="DW324" i="13"/>
  <c r="DV324" i="13"/>
  <c r="DU324" i="13"/>
  <c r="DT324" i="13"/>
  <c r="DS324" i="13"/>
  <c r="DR324" i="13"/>
  <c r="DQ324" i="13"/>
  <c r="DP324" i="13"/>
  <c r="DO324" i="13"/>
  <c r="DN324" i="13"/>
  <c r="DM324" i="13"/>
  <c r="DL324" i="13"/>
  <c r="DK324" i="13"/>
  <c r="DJ324" i="13"/>
  <c r="DI324" i="13"/>
  <c r="DH324" i="13"/>
  <c r="DG324" i="13"/>
  <c r="DF324" i="13"/>
  <c r="DE324" i="13"/>
  <c r="DD324" i="13"/>
  <c r="DC324" i="13"/>
  <c r="DB324" i="13"/>
  <c r="DA324" i="13"/>
  <c r="CZ324" i="13"/>
  <c r="CY324" i="13"/>
  <c r="CX324" i="13"/>
  <c r="CW324" i="13"/>
  <c r="CV324" i="13"/>
  <c r="CU324" i="13"/>
  <c r="CT324" i="13"/>
  <c r="CS324" i="13"/>
  <c r="CR324" i="13"/>
  <c r="CQ324" i="13"/>
  <c r="CP324" i="13"/>
  <c r="CO324" i="13"/>
  <c r="CN324" i="13"/>
  <c r="CM324" i="13"/>
  <c r="CL324" i="13"/>
  <c r="CK324" i="13"/>
  <c r="CJ324" i="13"/>
  <c r="CI324" i="13"/>
  <c r="CH324" i="13"/>
  <c r="CG324" i="13"/>
  <c r="CF324" i="13"/>
  <c r="CE324" i="13"/>
  <c r="CD324" i="13"/>
  <c r="CC324" i="13"/>
  <c r="CB324" i="13"/>
  <c r="CA324" i="13"/>
  <c r="BZ324" i="13"/>
  <c r="BY324" i="13"/>
  <c r="BX324" i="13"/>
  <c r="BW324" i="13"/>
  <c r="BV324" i="13"/>
  <c r="BU324" i="13"/>
  <c r="BT324" i="13"/>
  <c r="BS324" i="13"/>
  <c r="BR324" i="13"/>
  <c r="BQ324" i="13"/>
  <c r="BM324" i="13"/>
  <c r="F324" i="13"/>
  <c r="E324" i="13"/>
  <c r="D324" i="13"/>
  <c r="B324" i="13"/>
  <c r="DZ323" i="13"/>
  <c r="DY323" i="13"/>
  <c r="DX323" i="13"/>
  <c r="DW323" i="13"/>
  <c r="DV323" i="13"/>
  <c r="DU323" i="13"/>
  <c r="DT323" i="13"/>
  <c r="DS323" i="13"/>
  <c r="DR323" i="13"/>
  <c r="DQ323" i="13"/>
  <c r="DP323" i="13"/>
  <c r="DO323" i="13"/>
  <c r="DN323" i="13"/>
  <c r="DM323" i="13"/>
  <c r="DL323" i="13"/>
  <c r="DK323" i="13"/>
  <c r="DJ323" i="13"/>
  <c r="DI323" i="13"/>
  <c r="DH323" i="13"/>
  <c r="DG323" i="13"/>
  <c r="DF323" i="13"/>
  <c r="DE323" i="13"/>
  <c r="DD323" i="13"/>
  <c r="DC323" i="13"/>
  <c r="DB323" i="13"/>
  <c r="DA323" i="13"/>
  <c r="CZ323" i="13"/>
  <c r="CY323" i="13"/>
  <c r="CX323" i="13"/>
  <c r="CW323" i="13"/>
  <c r="CV323" i="13"/>
  <c r="CU323" i="13"/>
  <c r="CT323" i="13"/>
  <c r="CS323" i="13"/>
  <c r="CR323" i="13"/>
  <c r="CQ323" i="13"/>
  <c r="CP323" i="13"/>
  <c r="CO323" i="13"/>
  <c r="CN323" i="13"/>
  <c r="CM323" i="13"/>
  <c r="CL323" i="13"/>
  <c r="CK323" i="13"/>
  <c r="CJ323" i="13"/>
  <c r="CI323" i="13"/>
  <c r="CH323" i="13"/>
  <c r="CG323" i="13"/>
  <c r="CF323" i="13"/>
  <c r="CE323" i="13"/>
  <c r="CD323" i="13"/>
  <c r="CC323" i="13"/>
  <c r="CB323" i="13"/>
  <c r="CA323" i="13"/>
  <c r="BZ323" i="13"/>
  <c r="BY323" i="13"/>
  <c r="BX323" i="13"/>
  <c r="BW323" i="13"/>
  <c r="BV323" i="13"/>
  <c r="BU323" i="13"/>
  <c r="BT323" i="13"/>
  <c r="BS323" i="13"/>
  <c r="BR323" i="13"/>
  <c r="BQ323" i="13"/>
  <c r="BM323" i="13"/>
  <c r="E323" i="13"/>
  <c r="D323" i="13"/>
  <c r="B323" i="13"/>
  <c r="DZ322" i="13"/>
  <c r="DY322" i="13"/>
  <c r="DX322" i="13"/>
  <c r="DW322" i="13"/>
  <c r="DV322" i="13"/>
  <c r="DU322" i="13"/>
  <c r="DT322" i="13"/>
  <c r="DS322" i="13"/>
  <c r="DR322" i="13"/>
  <c r="DQ322" i="13"/>
  <c r="DP322" i="13"/>
  <c r="DO322" i="13"/>
  <c r="DN322" i="13"/>
  <c r="DM322" i="13"/>
  <c r="DL322" i="13"/>
  <c r="DK322" i="13"/>
  <c r="DJ322" i="13"/>
  <c r="DI322" i="13"/>
  <c r="DH322" i="13"/>
  <c r="DG322" i="13"/>
  <c r="DF322" i="13"/>
  <c r="DE322" i="13"/>
  <c r="DD322" i="13"/>
  <c r="DC322" i="13"/>
  <c r="DB322" i="13"/>
  <c r="DA322" i="13"/>
  <c r="CZ322" i="13"/>
  <c r="CY322" i="13"/>
  <c r="CX322" i="13"/>
  <c r="CW322" i="13"/>
  <c r="CV322" i="13"/>
  <c r="CU322" i="13"/>
  <c r="CT322" i="13"/>
  <c r="CS322" i="13"/>
  <c r="CR322" i="13"/>
  <c r="CQ322" i="13"/>
  <c r="CP322" i="13"/>
  <c r="CO322" i="13"/>
  <c r="CN322" i="13"/>
  <c r="CM322" i="13"/>
  <c r="CL322" i="13"/>
  <c r="CK322" i="13"/>
  <c r="CJ322" i="13"/>
  <c r="CI322" i="13"/>
  <c r="CH322" i="13"/>
  <c r="CG322" i="13"/>
  <c r="CF322" i="13"/>
  <c r="CE322" i="13"/>
  <c r="CD322" i="13"/>
  <c r="CC322" i="13"/>
  <c r="CB322" i="13"/>
  <c r="CA322" i="13"/>
  <c r="BZ322" i="13"/>
  <c r="BY322" i="13"/>
  <c r="BX322" i="13"/>
  <c r="BW322" i="13"/>
  <c r="BV322" i="13"/>
  <c r="BU322" i="13"/>
  <c r="BT322" i="13"/>
  <c r="BS322" i="13"/>
  <c r="BR322" i="13"/>
  <c r="BQ322" i="13"/>
  <c r="BM322" i="13"/>
  <c r="D322" i="13"/>
  <c r="B322" i="13"/>
  <c r="DZ318" i="13"/>
  <c r="DY318" i="13"/>
  <c r="DX318" i="13"/>
  <c r="DW318" i="13"/>
  <c r="DV318" i="13"/>
  <c r="DU318" i="13"/>
  <c r="DT318" i="13"/>
  <c r="DS318" i="13"/>
  <c r="DR318" i="13"/>
  <c r="DQ318" i="13"/>
  <c r="DP318" i="13"/>
  <c r="DO318" i="13"/>
  <c r="DN318" i="13"/>
  <c r="DM318" i="13"/>
  <c r="DL318" i="13"/>
  <c r="DK318" i="13"/>
  <c r="DJ318" i="13"/>
  <c r="DI318" i="13"/>
  <c r="DH318" i="13"/>
  <c r="DG318" i="13"/>
  <c r="DF318" i="13"/>
  <c r="DE318" i="13"/>
  <c r="DD318" i="13"/>
  <c r="DC318" i="13"/>
  <c r="DB318" i="13"/>
  <c r="DA318" i="13"/>
  <c r="CZ318" i="13"/>
  <c r="CY318" i="13"/>
  <c r="CX318" i="13"/>
  <c r="CW318" i="13"/>
  <c r="CV318" i="13"/>
  <c r="CU318" i="13"/>
  <c r="CT318" i="13"/>
  <c r="CS318" i="13"/>
  <c r="CR318" i="13"/>
  <c r="CQ318" i="13"/>
  <c r="CP318" i="13"/>
  <c r="CO318" i="13"/>
  <c r="CN318" i="13"/>
  <c r="CM318" i="13"/>
  <c r="CL318" i="13"/>
  <c r="CK318" i="13"/>
  <c r="CJ318" i="13"/>
  <c r="CI318" i="13"/>
  <c r="CH318" i="13"/>
  <c r="CG318" i="13"/>
  <c r="CF318" i="13"/>
  <c r="CE318" i="13"/>
  <c r="CD318" i="13"/>
  <c r="CC318" i="13"/>
  <c r="CB318" i="13"/>
  <c r="CA318" i="13"/>
  <c r="BZ318" i="13"/>
  <c r="BY318" i="13"/>
  <c r="BX318" i="13"/>
  <c r="BW318" i="13"/>
  <c r="BV318" i="13"/>
  <c r="BU318" i="13"/>
  <c r="BT318" i="13"/>
  <c r="BS318" i="13"/>
  <c r="BR318" i="13"/>
  <c r="BQ318" i="13"/>
  <c r="BM318" i="13"/>
  <c r="BL318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DZ317" i="13"/>
  <c r="DY317" i="13"/>
  <c r="DX317" i="13"/>
  <c r="DW317" i="13"/>
  <c r="DV317" i="13"/>
  <c r="DU317" i="13"/>
  <c r="DT317" i="13"/>
  <c r="DS317" i="13"/>
  <c r="DR317" i="13"/>
  <c r="DQ317" i="13"/>
  <c r="DP317" i="13"/>
  <c r="DO317" i="13"/>
  <c r="DN317" i="13"/>
  <c r="DM317" i="13"/>
  <c r="DL317" i="13"/>
  <c r="DK317" i="13"/>
  <c r="DJ317" i="13"/>
  <c r="DI317" i="13"/>
  <c r="DH317" i="13"/>
  <c r="DG317" i="13"/>
  <c r="DF317" i="13"/>
  <c r="DE317" i="13"/>
  <c r="DD317" i="13"/>
  <c r="DC317" i="13"/>
  <c r="DB317" i="13"/>
  <c r="DA317" i="13"/>
  <c r="CZ317" i="13"/>
  <c r="CY317" i="13"/>
  <c r="CX317" i="13"/>
  <c r="CW317" i="13"/>
  <c r="CV317" i="13"/>
  <c r="CU317" i="13"/>
  <c r="CT317" i="13"/>
  <c r="CS317" i="13"/>
  <c r="CR317" i="13"/>
  <c r="CQ317" i="13"/>
  <c r="CP317" i="13"/>
  <c r="CO317" i="13"/>
  <c r="CN317" i="13"/>
  <c r="CM317" i="13"/>
  <c r="CL317" i="13"/>
  <c r="CK317" i="13"/>
  <c r="CJ317" i="13"/>
  <c r="CI317" i="13"/>
  <c r="CH317" i="13"/>
  <c r="CG317" i="13"/>
  <c r="CF317" i="13"/>
  <c r="CE317" i="13"/>
  <c r="CD317" i="13"/>
  <c r="CC317" i="13"/>
  <c r="CB317" i="13"/>
  <c r="CA317" i="13"/>
  <c r="BZ317" i="13"/>
  <c r="BY317" i="13"/>
  <c r="BX317" i="13"/>
  <c r="BW317" i="13"/>
  <c r="BV317" i="13"/>
  <c r="BU317" i="13"/>
  <c r="BT317" i="13"/>
  <c r="BS317" i="13"/>
  <c r="BR317" i="13"/>
  <c r="BQ317" i="13"/>
  <c r="BM317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DZ316" i="13"/>
  <c r="DY316" i="13"/>
  <c r="DX316" i="13"/>
  <c r="DW316" i="13"/>
  <c r="DV316" i="13"/>
  <c r="DU316" i="13"/>
  <c r="DT316" i="13"/>
  <c r="DS316" i="13"/>
  <c r="DR316" i="13"/>
  <c r="DQ316" i="13"/>
  <c r="DP316" i="13"/>
  <c r="DO316" i="13"/>
  <c r="DN316" i="13"/>
  <c r="DM316" i="13"/>
  <c r="DL316" i="13"/>
  <c r="DK316" i="13"/>
  <c r="DJ316" i="13"/>
  <c r="DI316" i="13"/>
  <c r="DH316" i="13"/>
  <c r="DG316" i="13"/>
  <c r="DF316" i="13"/>
  <c r="DE316" i="13"/>
  <c r="DD316" i="13"/>
  <c r="DC316" i="13"/>
  <c r="DB316" i="13"/>
  <c r="DA316" i="13"/>
  <c r="CZ316" i="13"/>
  <c r="CY316" i="13"/>
  <c r="CX316" i="13"/>
  <c r="CW316" i="13"/>
  <c r="CV316" i="13"/>
  <c r="CU316" i="13"/>
  <c r="CT316" i="13"/>
  <c r="CS316" i="13"/>
  <c r="CR316" i="13"/>
  <c r="CQ316" i="13"/>
  <c r="CP316" i="13"/>
  <c r="CO316" i="13"/>
  <c r="CN316" i="13"/>
  <c r="CM316" i="13"/>
  <c r="CL316" i="13"/>
  <c r="CK316" i="13"/>
  <c r="CJ316" i="13"/>
  <c r="CI316" i="13"/>
  <c r="CH316" i="13"/>
  <c r="CG316" i="13"/>
  <c r="CF316" i="13"/>
  <c r="CE316" i="13"/>
  <c r="CD316" i="13"/>
  <c r="CC316" i="13"/>
  <c r="CB316" i="13"/>
  <c r="CA316" i="13"/>
  <c r="BZ316" i="13"/>
  <c r="BY316" i="13"/>
  <c r="BX316" i="13"/>
  <c r="BW316" i="13"/>
  <c r="BV316" i="13"/>
  <c r="BU316" i="13"/>
  <c r="BT316" i="13"/>
  <c r="BS316" i="13"/>
  <c r="BR316" i="13"/>
  <c r="BQ316" i="13"/>
  <c r="BM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DZ315" i="13"/>
  <c r="DY315" i="13"/>
  <c r="DX315" i="13"/>
  <c r="DW315" i="13"/>
  <c r="DV315" i="13"/>
  <c r="DU315" i="13"/>
  <c r="DT315" i="13"/>
  <c r="DS315" i="13"/>
  <c r="DR315" i="13"/>
  <c r="DQ315" i="13"/>
  <c r="DP315" i="13"/>
  <c r="DO315" i="13"/>
  <c r="DN315" i="13"/>
  <c r="DM315" i="13"/>
  <c r="DL315" i="13"/>
  <c r="DK315" i="13"/>
  <c r="DJ315" i="13"/>
  <c r="DI315" i="13"/>
  <c r="DH315" i="13"/>
  <c r="DG315" i="13"/>
  <c r="DF315" i="13"/>
  <c r="DE315" i="13"/>
  <c r="DD315" i="13"/>
  <c r="DC315" i="13"/>
  <c r="DB315" i="13"/>
  <c r="DA315" i="13"/>
  <c r="CZ315" i="13"/>
  <c r="CY315" i="13"/>
  <c r="CX315" i="13"/>
  <c r="CW315" i="13"/>
  <c r="CV315" i="13"/>
  <c r="CU315" i="13"/>
  <c r="CT315" i="13"/>
  <c r="CS315" i="13"/>
  <c r="CR315" i="13"/>
  <c r="CQ315" i="13"/>
  <c r="CP315" i="13"/>
  <c r="CO315" i="13"/>
  <c r="CN315" i="13"/>
  <c r="CM315" i="13"/>
  <c r="CL315" i="13"/>
  <c r="CK315" i="13"/>
  <c r="CJ315" i="13"/>
  <c r="CI315" i="13"/>
  <c r="CH315" i="13"/>
  <c r="CG315" i="13"/>
  <c r="CF315" i="13"/>
  <c r="CE315" i="13"/>
  <c r="CD315" i="13"/>
  <c r="CC315" i="13"/>
  <c r="CB315" i="13"/>
  <c r="CA315" i="13"/>
  <c r="BZ315" i="13"/>
  <c r="BY315" i="13"/>
  <c r="BX315" i="13"/>
  <c r="BW315" i="13"/>
  <c r="BV315" i="13"/>
  <c r="BU315" i="13"/>
  <c r="BT315" i="13"/>
  <c r="BS315" i="13"/>
  <c r="BR315" i="13"/>
  <c r="BQ315" i="13"/>
  <c r="BM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DZ314" i="13"/>
  <c r="DY314" i="13"/>
  <c r="DX314" i="13"/>
  <c r="DW314" i="13"/>
  <c r="DV314" i="13"/>
  <c r="DU314" i="13"/>
  <c r="DT314" i="13"/>
  <c r="DS314" i="13"/>
  <c r="DR314" i="13"/>
  <c r="DQ314" i="13"/>
  <c r="DP314" i="13"/>
  <c r="DO314" i="13"/>
  <c r="DN314" i="13"/>
  <c r="DM314" i="13"/>
  <c r="DL314" i="13"/>
  <c r="DK314" i="13"/>
  <c r="DJ314" i="13"/>
  <c r="DI314" i="13"/>
  <c r="DH314" i="13"/>
  <c r="DG314" i="13"/>
  <c r="DF314" i="13"/>
  <c r="DE314" i="13"/>
  <c r="DD314" i="13"/>
  <c r="DC314" i="13"/>
  <c r="DB314" i="13"/>
  <c r="DA314" i="13"/>
  <c r="CZ314" i="13"/>
  <c r="CY314" i="13"/>
  <c r="CX314" i="13"/>
  <c r="CW314" i="13"/>
  <c r="CV314" i="13"/>
  <c r="CU314" i="13"/>
  <c r="CT314" i="13"/>
  <c r="CS314" i="13"/>
  <c r="CR314" i="13"/>
  <c r="CQ314" i="13"/>
  <c r="CP314" i="13"/>
  <c r="CO314" i="13"/>
  <c r="CN314" i="13"/>
  <c r="CM314" i="13"/>
  <c r="CL314" i="13"/>
  <c r="CK314" i="13"/>
  <c r="CJ314" i="13"/>
  <c r="CI314" i="13"/>
  <c r="CH314" i="13"/>
  <c r="CG314" i="13"/>
  <c r="CF314" i="13"/>
  <c r="CE314" i="13"/>
  <c r="CD314" i="13"/>
  <c r="CC314" i="13"/>
  <c r="CB314" i="13"/>
  <c r="CA314" i="13"/>
  <c r="BZ314" i="13"/>
  <c r="BY314" i="13"/>
  <c r="BX314" i="13"/>
  <c r="BW314" i="13"/>
  <c r="BV314" i="13"/>
  <c r="BU314" i="13"/>
  <c r="BT314" i="13"/>
  <c r="BS314" i="13"/>
  <c r="BR314" i="13"/>
  <c r="BQ314" i="13"/>
  <c r="BM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DZ313" i="13"/>
  <c r="DY313" i="13"/>
  <c r="DX313" i="13"/>
  <c r="DW313" i="13"/>
  <c r="DV313" i="13"/>
  <c r="DU313" i="13"/>
  <c r="DT313" i="13"/>
  <c r="DS313" i="13"/>
  <c r="DR313" i="13"/>
  <c r="DQ313" i="13"/>
  <c r="DP313" i="13"/>
  <c r="DO313" i="13"/>
  <c r="DN313" i="13"/>
  <c r="DM313" i="13"/>
  <c r="DL313" i="13"/>
  <c r="DK313" i="13"/>
  <c r="DJ313" i="13"/>
  <c r="DI313" i="13"/>
  <c r="DH313" i="13"/>
  <c r="DG313" i="13"/>
  <c r="DF313" i="13"/>
  <c r="DE313" i="13"/>
  <c r="DD313" i="13"/>
  <c r="DC313" i="13"/>
  <c r="DB313" i="13"/>
  <c r="DA313" i="13"/>
  <c r="CZ313" i="13"/>
  <c r="CY313" i="13"/>
  <c r="CX313" i="13"/>
  <c r="CW313" i="13"/>
  <c r="CV313" i="13"/>
  <c r="CU313" i="13"/>
  <c r="CT313" i="13"/>
  <c r="CS313" i="13"/>
  <c r="CR313" i="13"/>
  <c r="CQ313" i="13"/>
  <c r="CP313" i="13"/>
  <c r="CO313" i="13"/>
  <c r="CN313" i="13"/>
  <c r="CM313" i="13"/>
  <c r="CL313" i="13"/>
  <c r="CK313" i="13"/>
  <c r="CJ313" i="13"/>
  <c r="CI313" i="13"/>
  <c r="CH313" i="13"/>
  <c r="CG313" i="13"/>
  <c r="CF313" i="13"/>
  <c r="CE313" i="13"/>
  <c r="CD313" i="13"/>
  <c r="CC313" i="13"/>
  <c r="CB313" i="13"/>
  <c r="CA313" i="13"/>
  <c r="BZ313" i="13"/>
  <c r="BY313" i="13"/>
  <c r="BX313" i="13"/>
  <c r="BW313" i="13"/>
  <c r="BV313" i="13"/>
  <c r="BU313" i="13"/>
  <c r="BT313" i="13"/>
  <c r="BS313" i="13"/>
  <c r="BR313" i="13"/>
  <c r="BQ313" i="13"/>
  <c r="BM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DZ312" i="13"/>
  <c r="DY312" i="13"/>
  <c r="DX312" i="13"/>
  <c r="DW312" i="13"/>
  <c r="DV312" i="13"/>
  <c r="DU312" i="13"/>
  <c r="DT312" i="13"/>
  <c r="DS312" i="13"/>
  <c r="DR312" i="13"/>
  <c r="DQ312" i="13"/>
  <c r="DP312" i="13"/>
  <c r="DO312" i="13"/>
  <c r="DN312" i="13"/>
  <c r="DM312" i="13"/>
  <c r="DL312" i="13"/>
  <c r="DK312" i="13"/>
  <c r="DJ312" i="13"/>
  <c r="DI312" i="13"/>
  <c r="DH312" i="13"/>
  <c r="DG312" i="13"/>
  <c r="DF312" i="13"/>
  <c r="DE312" i="13"/>
  <c r="DD312" i="13"/>
  <c r="DC312" i="13"/>
  <c r="DB312" i="13"/>
  <c r="DA312" i="13"/>
  <c r="CZ312" i="13"/>
  <c r="CY312" i="13"/>
  <c r="CX312" i="13"/>
  <c r="CW312" i="13"/>
  <c r="CV312" i="13"/>
  <c r="CU312" i="13"/>
  <c r="CT312" i="13"/>
  <c r="CS312" i="13"/>
  <c r="CR312" i="13"/>
  <c r="CQ312" i="13"/>
  <c r="CP312" i="13"/>
  <c r="CO312" i="13"/>
  <c r="CN312" i="13"/>
  <c r="CM312" i="13"/>
  <c r="CL312" i="13"/>
  <c r="CK312" i="13"/>
  <c r="CJ312" i="13"/>
  <c r="CI312" i="13"/>
  <c r="CH312" i="13"/>
  <c r="CG312" i="13"/>
  <c r="CF312" i="13"/>
  <c r="CE312" i="13"/>
  <c r="CD312" i="13"/>
  <c r="CC312" i="13"/>
  <c r="CB312" i="13"/>
  <c r="CA312" i="13"/>
  <c r="BZ312" i="13"/>
  <c r="BY312" i="13"/>
  <c r="BX312" i="13"/>
  <c r="BW312" i="13"/>
  <c r="BV312" i="13"/>
  <c r="BU312" i="13"/>
  <c r="BT312" i="13"/>
  <c r="BS312" i="13"/>
  <c r="BR312" i="13"/>
  <c r="BQ312" i="13"/>
  <c r="BM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DZ311" i="13"/>
  <c r="DY311" i="13"/>
  <c r="DX311" i="13"/>
  <c r="DW311" i="13"/>
  <c r="DV311" i="13"/>
  <c r="DU311" i="13"/>
  <c r="DT311" i="13"/>
  <c r="DS311" i="13"/>
  <c r="DR311" i="13"/>
  <c r="DQ311" i="13"/>
  <c r="DP311" i="13"/>
  <c r="DO311" i="13"/>
  <c r="DN311" i="13"/>
  <c r="DM311" i="13"/>
  <c r="DL311" i="13"/>
  <c r="DK311" i="13"/>
  <c r="DJ311" i="13"/>
  <c r="DI311" i="13"/>
  <c r="DH311" i="13"/>
  <c r="DG311" i="13"/>
  <c r="DF311" i="13"/>
  <c r="DE311" i="13"/>
  <c r="DD311" i="13"/>
  <c r="DC311" i="13"/>
  <c r="DB311" i="13"/>
  <c r="DA311" i="13"/>
  <c r="CZ311" i="13"/>
  <c r="CY311" i="13"/>
  <c r="CX311" i="13"/>
  <c r="CW311" i="13"/>
  <c r="CV311" i="13"/>
  <c r="CU311" i="13"/>
  <c r="CT311" i="13"/>
  <c r="CS311" i="13"/>
  <c r="CR311" i="13"/>
  <c r="CQ311" i="13"/>
  <c r="CP311" i="13"/>
  <c r="CO311" i="13"/>
  <c r="CN311" i="13"/>
  <c r="CM311" i="13"/>
  <c r="CL311" i="13"/>
  <c r="CK311" i="13"/>
  <c r="CJ311" i="13"/>
  <c r="CI311" i="13"/>
  <c r="CH311" i="13"/>
  <c r="CG311" i="13"/>
  <c r="CF311" i="13"/>
  <c r="CE311" i="13"/>
  <c r="CD311" i="13"/>
  <c r="CC311" i="13"/>
  <c r="CB311" i="13"/>
  <c r="CA311" i="13"/>
  <c r="BZ311" i="13"/>
  <c r="BY311" i="13"/>
  <c r="BX311" i="13"/>
  <c r="BW311" i="13"/>
  <c r="BV311" i="13"/>
  <c r="BU311" i="13"/>
  <c r="BT311" i="13"/>
  <c r="BS311" i="13"/>
  <c r="BR311" i="13"/>
  <c r="BQ311" i="13"/>
  <c r="BM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DZ310" i="13"/>
  <c r="DY310" i="13"/>
  <c r="DX310" i="13"/>
  <c r="DW310" i="13"/>
  <c r="DV310" i="13"/>
  <c r="DU310" i="13"/>
  <c r="DT310" i="13"/>
  <c r="DS310" i="13"/>
  <c r="DR310" i="13"/>
  <c r="DQ310" i="13"/>
  <c r="DP310" i="13"/>
  <c r="DO310" i="13"/>
  <c r="DN310" i="13"/>
  <c r="DM310" i="13"/>
  <c r="DL310" i="13"/>
  <c r="DK310" i="13"/>
  <c r="DJ310" i="13"/>
  <c r="DI310" i="13"/>
  <c r="DH310" i="13"/>
  <c r="DG310" i="13"/>
  <c r="DF310" i="13"/>
  <c r="DE310" i="13"/>
  <c r="DD310" i="13"/>
  <c r="DC310" i="13"/>
  <c r="DB310" i="13"/>
  <c r="DA310" i="13"/>
  <c r="CZ310" i="13"/>
  <c r="CY310" i="13"/>
  <c r="CX310" i="13"/>
  <c r="CW310" i="13"/>
  <c r="CV310" i="13"/>
  <c r="CU310" i="13"/>
  <c r="CT310" i="13"/>
  <c r="CS310" i="13"/>
  <c r="CR310" i="13"/>
  <c r="CQ310" i="13"/>
  <c r="CP310" i="13"/>
  <c r="CO310" i="13"/>
  <c r="CN310" i="13"/>
  <c r="CM310" i="13"/>
  <c r="CL310" i="13"/>
  <c r="CK310" i="13"/>
  <c r="CJ310" i="13"/>
  <c r="CI310" i="13"/>
  <c r="CH310" i="13"/>
  <c r="CG310" i="13"/>
  <c r="CF310" i="13"/>
  <c r="CE310" i="13"/>
  <c r="CD310" i="13"/>
  <c r="CC310" i="13"/>
  <c r="CB310" i="13"/>
  <c r="CA310" i="13"/>
  <c r="BZ310" i="13"/>
  <c r="BY310" i="13"/>
  <c r="BX310" i="13"/>
  <c r="BW310" i="13"/>
  <c r="BV310" i="13"/>
  <c r="BU310" i="13"/>
  <c r="BT310" i="13"/>
  <c r="BS310" i="13"/>
  <c r="BR310" i="13"/>
  <c r="BQ310" i="13"/>
  <c r="BM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DZ309" i="13"/>
  <c r="DY309" i="13"/>
  <c r="DX309" i="13"/>
  <c r="DW309" i="13"/>
  <c r="DV309" i="13"/>
  <c r="DU309" i="13"/>
  <c r="DT309" i="13"/>
  <c r="DS309" i="13"/>
  <c r="DR309" i="13"/>
  <c r="DQ309" i="13"/>
  <c r="DP309" i="13"/>
  <c r="DO309" i="13"/>
  <c r="DN309" i="13"/>
  <c r="DM309" i="13"/>
  <c r="DL309" i="13"/>
  <c r="DK309" i="13"/>
  <c r="DJ309" i="13"/>
  <c r="DI309" i="13"/>
  <c r="DH309" i="13"/>
  <c r="DG309" i="13"/>
  <c r="DF309" i="13"/>
  <c r="DE309" i="13"/>
  <c r="DD309" i="13"/>
  <c r="DC309" i="13"/>
  <c r="DB309" i="13"/>
  <c r="DA309" i="13"/>
  <c r="CZ309" i="13"/>
  <c r="CY309" i="13"/>
  <c r="CX309" i="13"/>
  <c r="CW309" i="13"/>
  <c r="CV309" i="13"/>
  <c r="CU309" i="13"/>
  <c r="CT309" i="13"/>
  <c r="CS309" i="13"/>
  <c r="CR309" i="13"/>
  <c r="CQ309" i="13"/>
  <c r="CP309" i="13"/>
  <c r="CO309" i="13"/>
  <c r="CN309" i="13"/>
  <c r="CM309" i="13"/>
  <c r="CL309" i="13"/>
  <c r="CK309" i="13"/>
  <c r="CJ309" i="13"/>
  <c r="CI309" i="13"/>
  <c r="CH309" i="13"/>
  <c r="CG309" i="13"/>
  <c r="CF309" i="13"/>
  <c r="CE309" i="13"/>
  <c r="CD309" i="13"/>
  <c r="CC309" i="13"/>
  <c r="CB309" i="13"/>
  <c r="CA309" i="13"/>
  <c r="BZ309" i="13"/>
  <c r="BY309" i="13"/>
  <c r="BX309" i="13"/>
  <c r="BW309" i="13"/>
  <c r="BV309" i="13"/>
  <c r="BU309" i="13"/>
  <c r="BT309" i="13"/>
  <c r="BS309" i="13"/>
  <c r="BR309" i="13"/>
  <c r="BQ309" i="13"/>
  <c r="BM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DZ308" i="13"/>
  <c r="DY308" i="13"/>
  <c r="DX308" i="13"/>
  <c r="DW308" i="13"/>
  <c r="DV308" i="13"/>
  <c r="DU308" i="13"/>
  <c r="DT308" i="13"/>
  <c r="DS308" i="13"/>
  <c r="DR308" i="13"/>
  <c r="DQ308" i="13"/>
  <c r="DP308" i="13"/>
  <c r="DO308" i="13"/>
  <c r="DN308" i="13"/>
  <c r="DM308" i="13"/>
  <c r="DL308" i="13"/>
  <c r="DK308" i="13"/>
  <c r="DJ308" i="13"/>
  <c r="DI308" i="13"/>
  <c r="DH308" i="13"/>
  <c r="DG308" i="13"/>
  <c r="DF308" i="13"/>
  <c r="DE308" i="13"/>
  <c r="DD308" i="13"/>
  <c r="DC308" i="13"/>
  <c r="DB308" i="13"/>
  <c r="DA308" i="13"/>
  <c r="CZ308" i="13"/>
  <c r="CY308" i="13"/>
  <c r="CX308" i="13"/>
  <c r="CW308" i="13"/>
  <c r="CV308" i="13"/>
  <c r="CU308" i="13"/>
  <c r="CT308" i="13"/>
  <c r="CS308" i="13"/>
  <c r="CR308" i="13"/>
  <c r="CQ308" i="13"/>
  <c r="CP308" i="13"/>
  <c r="CO308" i="13"/>
  <c r="CN308" i="13"/>
  <c r="CM308" i="13"/>
  <c r="CL308" i="13"/>
  <c r="CK308" i="13"/>
  <c r="CJ308" i="13"/>
  <c r="CI308" i="13"/>
  <c r="CH308" i="13"/>
  <c r="CG308" i="13"/>
  <c r="CF308" i="13"/>
  <c r="CE308" i="13"/>
  <c r="CD308" i="13"/>
  <c r="CC308" i="13"/>
  <c r="CB308" i="13"/>
  <c r="CA308" i="13"/>
  <c r="BZ308" i="13"/>
  <c r="BY308" i="13"/>
  <c r="BX308" i="13"/>
  <c r="BW308" i="13"/>
  <c r="BV308" i="13"/>
  <c r="BU308" i="13"/>
  <c r="BT308" i="13"/>
  <c r="BS308" i="13"/>
  <c r="BR308" i="13"/>
  <c r="BQ308" i="13"/>
  <c r="BM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DZ307" i="13"/>
  <c r="DY307" i="13"/>
  <c r="DX307" i="13"/>
  <c r="DW307" i="13"/>
  <c r="DV307" i="13"/>
  <c r="DU307" i="13"/>
  <c r="DT307" i="13"/>
  <c r="DS307" i="13"/>
  <c r="DR307" i="13"/>
  <c r="DQ307" i="13"/>
  <c r="DP307" i="13"/>
  <c r="DO307" i="13"/>
  <c r="DN307" i="13"/>
  <c r="DM307" i="13"/>
  <c r="DL307" i="13"/>
  <c r="DK307" i="13"/>
  <c r="DJ307" i="13"/>
  <c r="DI307" i="13"/>
  <c r="DH307" i="13"/>
  <c r="DG307" i="13"/>
  <c r="DF307" i="13"/>
  <c r="DE307" i="13"/>
  <c r="DD307" i="13"/>
  <c r="DC307" i="13"/>
  <c r="DB307" i="13"/>
  <c r="DA307" i="13"/>
  <c r="CZ307" i="13"/>
  <c r="CY307" i="13"/>
  <c r="CX307" i="13"/>
  <c r="CW307" i="13"/>
  <c r="CV307" i="13"/>
  <c r="CU307" i="13"/>
  <c r="CT307" i="13"/>
  <c r="CS307" i="13"/>
  <c r="CR307" i="13"/>
  <c r="CQ307" i="13"/>
  <c r="CP307" i="13"/>
  <c r="CO307" i="13"/>
  <c r="CN307" i="13"/>
  <c r="CM307" i="13"/>
  <c r="CL307" i="13"/>
  <c r="CK307" i="13"/>
  <c r="CJ307" i="13"/>
  <c r="CI307" i="13"/>
  <c r="CH307" i="13"/>
  <c r="CG307" i="13"/>
  <c r="CF307" i="13"/>
  <c r="CE307" i="13"/>
  <c r="CD307" i="13"/>
  <c r="CC307" i="13"/>
  <c r="CB307" i="13"/>
  <c r="CA307" i="13"/>
  <c r="BZ307" i="13"/>
  <c r="BY307" i="13"/>
  <c r="BX307" i="13"/>
  <c r="BW307" i="13"/>
  <c r="BV307" i="13"/>
  <c r="BU307" i="13"/>
  <c r="BT307" i="13"/>
  <c r="BS307" i="13"/>
  <c r="BR307" i="13"/>
  <c r="BQ307" i="13"/>
  <c r="BM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AG307" i="13"/>
  <c r="DZ306" i="13"/>
  <c r="DY306" i="13"/>
  <c r="DX306" i="13"/>
  <c r="DW306" i="13"/>
  <c r="DV306" i="13"/>
  <c r="DU306" i="13"/>
  <c r="DT306" i="13"/>
  <c r="DS306" i="13"/>
  <c r="DR306" i="13"/>
  <c r="DQ306" i="13"/>
  <c r="DP306" i="13"/>
  <c r="DO306" i="13"/>
  <c r="DN306" i="13"/>
  <c r="DM306" i="13"/>
  <c r="DL306" i="13"/>
  <c r="DK306" i="13"/>
  <c r="DJ306" i="13"/>
  <c r="DI306" i="13"/>
  <c r="DH306" i="13"/>
  <c r="DG306" i="13"/>
  <c r="DF306" i="13"/>
  <c r="DE306" i="13"/>
  <c r="DD306" i="13"/>
  <c r="DC306" i="13"/>
  <c r="DB306" i="13"/>
  <c r="DA306" i="13"/>
  <c r="CZ306" i="13"/>
  <c r="CY306" i="13"/>
  <c r="CX306" i="13"/>
  <c r="CW306" i="13"/>
  <c r="CV306" i="13"/>
  <c r="CU306" i="13"/>
  <c r="CT306" i="13"/>
  <c r="CS306" i="13"/>
  <c r="CR306" i="13"/>
  <c r="CQ306" i="13"/>
  <c r="CP306" i="13"/>
  <c r="CO306" i="13"/>
  <c r="CN306" i="13"/>
  <c r="CM306" i="13"/>
  <c r="CL306" i="13"/>
  <c r="CK306" i="13"/>
  <c r="CJ306" i="13"/>
  <c r="CI306" i="13"/>
  <c r="CH306" i="13"/>
  <c r="CG306" i="13"/>
  <c r="CF306" i="13"/>
  <c r="CE306" i="13"/>
  <c r="CD306" i="13"/>
  <c r="CC306" i="13"/>
  <c r="CB306" i="13"/>
  <c r="CA306" i="13"/>
  <c r="BZ306" i="13"/>
  <c r="BY306" i="13"/>
  <c r="BX306" i="13"/>
  <c r="BW306" i="13"/>
  <c r="BV306" i="13"/>
  <c r="BU306" i="13"/>
  <c r="BT306" i="13"/>
  <c r="BS306" i="13"/>
  <c r="BR306" i="13"/>
  <c r="BQ306" i="13"/>
  <c r="BM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AG306" i="13"/>
  <c r="AF306" i="13"/>
  <c r="DZ305" i="13"/>
  <c r="DY305" i="13"/>
  <c r="DX305" i="13"/>
  <c r="DW305" i="13"/>
  <c r="DV305" i="13"/>
  <c r="DU305" i="13"/>
  <c r="DT305" i="13"/>
  <c r="DS305" i="13"/>
  <c r="DR305" i="13"/>
  <c r="DQ305" i="13"/>
  <c r="DP305" i="13"/>
  <c r="DO305" i="13"/>
  <c r="DN305" i="13"/>
  <c r="DM305" i="13"/>
  <c r="DL305" i="13"/>
  <c r="DK305" i="13"/>
  <c r="DJ305" i="13"/>
  <c r="DI305" i="13"/>
  <c r="DH305" i="13"/>
  <c r="DG305" i="13"/>
  <c r="DF305" i="13"/>
  <c r="DE305" i="13"/>
  <c r="DD305" i="13"/>
  <c r="DC305" i="13"/>
  <c r="DB305" i="13"/>
  <c r="DA305" i="13"/>
  <c r="CZ305" i="13"/>
  <c r="CY305" i="13"/>
  <c r="CX305" i="13"/>
  <c r="CW305" i="13"/>
  <c r="CV305" i="13"/>
  <c r="CU305" i="13"/>
  <c r="CT305" i="13"/>
  <c r="CS305" i="13"/>
  <c r="CR305" i="13"/>
  <c r="CQ305" i="13"/>
  <c r="CP305" i="13"/>
  <c r="CO305" i="13"/>
  <c r="CN305" i="13"/>
  <c r="CM305" i="13"/>
  <c r="CL305" i="13"/>
  <c r="CK305" i="13"/>
  <c r="CJ305" i="13"/>
  <c r="CI305" i="13"/>
  <c r="CH305" i="13"/>
  <c r="CG305" i="13"/>
  <c r="CF305" i="13"/>
  <c r="CE305" i="13"/>
  <c r="CD305" i="13"/>
  <c r="CC305" i="13"/>
  <c r="CB305" i="13"/>
  <c r="CA305" i="13"/>
  <c r="BZ305" i="13"/>
  <c r="BY305" i="13"/>
  <c r="BX305" i="13"/>
  <c r="BW305" i="13"/>
  <c r="BV305" i="13"/>
  <c r="BU305" i="13"/>
  <c r="BT305" i="13"/>
  <c r="BS305" i="13"/>
  <c r="BR305" i="13"/>
  <c r="BQ305" i="13"/>
  <c r="BM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AG305" i="13"/>
  <c r="AF305" i="13"/>
  <c r="AE305" i="13"/>
  <c r="DZ304" i="13"/>
  <c r="DY304" i="13"/>
  <c r="DX304" i="13"/>
  <c r="DW304" i="13"/>
  <c r="DV304" i="13"/>
  <c r="DU304" i="13"/>
  <c r="DT304" i="13"/>
  <c r="DS304" i="13"/>
  <c r="DR304" i="13"/>
  <c r="DQ304" i="13"/>
  <c r="DP304" i="13"/>
  <c r="DO304" i="13"/>
  <c r="DN304" i="13"/>
  <c r="DM304" i="13"/>
  <c r="DL304" i="13"/>
  <c r="DK304" i="13"/>
  <c r="DJ304" i="13"/>
  <c r="DI304" i="13"/>
  <c r="DH304" i="13"/>
  <c r="DG304" i="13"/>
  <c r="DF304" i="13"/>
  <c r="DE304" i="13"/>
  <c r="DD304" i="13"/>
  <c r="DC304" i="13"/>
  <c r="DB304" i="13"/>
  <c r="DA304" i="13"/>
  <c r="CZ304" i="13"/>
  <c r="CY304" i="13"/>
  <c r="CX304" i="13"/>
  <c r="CW304" i="13"/>
  <c r="CV304" i="13"/>
  <c r="CU304" i="13"/>
  <c r="CT304" i="13"/>
  <c r="CS304" i="13"/>
  <c r="CR304" i="13"/>
  <c r="CQ304" i="13"/>
  <c r="CP304" i="13"/>
  <c r="CO304" i="13"/>
  <c r="CN304" i="13"/>
  <c r="CM304" i="13"/>
  <c r="CL304" i="13"/>
  <c r="CK304" i="13"/>
  <c r="CJ304" i="13"/>
  <c r="CI304" i="13"/>
  <c r="CH304" i="13"/>
  <c r="CG304" i="13"/>
  <c r="CF304" i="13"/>
  <c r="CE304" i="13"/>
  <c r="CD304" i="13"/>
  <c r="CC304" i="13"/>
  <c r="CB304" i="13"/>
  <c r="CA304" i="13"/>
  <c r="BZ304" i="13"/>
  <c r="BY304" i="13"/>
  <c r="BX304" i="13"/>
  <c r="BW304" i="13"/>
  <c r="BV304" i="13"/>
  <c r="BU304" i="13"/>
  <c r="BT304" i="13"/>
  <c r="BS304" i="13"/>
  <c r="BR304" i="13"/>
  <c r="BQ304" i="13"/>
  <c r="BM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DZ303" i="13"/>
  <c r="DY303" i="13"/>
  <c r="DX303" i="13"/>
  <c r="DW303" i="13"/>
  <c r="DV303" i="13"/>
  <c r="DU303" i="13"/>
  <c r="DT303" i="13"/>
  <c r="DS303" i="13"/>
  <c r="DR303" i="13"/>
  <c r="DQ303" i="13"/>
  <c r="DP303" i="13"/>
  <c r="DO303" i="13"/>
  <c r="DN303" i="13"/>
  <c r="DM303" i="13"/>
  <c r="DL303" i="13"/>
  <c r="DK303" i="13"/>
  <c r="DJ303" i="13"/>
  <c r="DI303" i="13"/>
  <c r="DH303" i="13"/>
  <c r="DG303" i="13"/>
  <c r="DF303" i="13"/>
  <c r="DE303" i="13"/>
  <c r="DD303" i="13"/>
  <c r="DC303" i="13"/>
  <c r="DB303" i="13"/>
  <c r="DA303" i="13"/>
  <c r="CZ303" i="13"/>
  <c r="CY303" i="13"/>
  <c r="CX303" i="13"/>
  <c r="CW303" i="13"/>
  <c r="CV303" i="13"/>
  <c r="CU303" i="13"/>
  <c r="CT303" i="13"/>
  <c r="CS303" i="13"/>
  <c r="CR303" i="13"/>
  <c r="CQ303" i="13"/>
  <c r="CP303" i="13"/>
  <c r="CO303" i="13"/>
  <c r="CN303" i="13"/>
  <c r="CM303" i="13"/>
  <c r="CL303" i="13"/>
  <c r="CK303" i="13"/>
  <c r="CJ303" i="13"/>
  <c r="CI303" i="13"/>
  <c r="CH303" i="13"/>
  <c r="CG303" i="13"/>
  <c r="CF303" i="13"/>
  <c r="CE303" i="13"/>
  <c r="CD303" i="13"/>
  <c r="CC303" i="13"/>
  <c r="CB303" i="13"/>
  <c r="CA303" i="13"/>
  <c r="BZ303" i="13"/>
  <c r="BY303" i="13"/>
  <c r="BX303" i="13"/>
  <c r="BW303" i="13"/>
  <c r="BV303" i="13"/>
  <c r="BU303" i="13"/>
  <c r="BT303" i="13"/>
  <c r="BS303" i="13"/>
  <c r="BR303" i="13"/>
  <c r="BQ303" i="13"/>
  <c r="BM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C303" i="13"/>
  <c r="DZ302" i="13"/>
  <c r="DY302" i="13"/>
  <c r="DX302" i="13"/>
  <c r="DW302" i="13"/>
  <c r="DV302" i="13"/>
  <c r="DU302" i="13"/>
  <c r="DT302" i="13"/>
  <c r="DS302" i="13"/>
  <c r="DR302" i="13"/>
  <c r="DQ302" i="13"/>
  <c r="DP302" i="13"/>
  <c r="DO302" i="13"/>
  <c r="DN302" i="13"/>
  <c r="DM302" i="13"/>
  <c r="DL302" i="13"/>
  <c r="DK302" i="13"/>
  <c r="DJ302" i="13"/>
  <c r="DI302" i="13"/>
  <c r="DH302" i="13"/>
  <c r="DG302" i="13"/>
  <c r="DF302" i="13"/>
  <c r="DE302" i="13"/>
  <c r="DD302" i="13"/>
  <c r="DC302" i="13"/>
  <c r="DB302" i="13"/>
  <c r="DA302" i="13"/>
  <c r="CZ302" i="13"/>
  <c r="CY302" i="13"/>
  <c r="CX302" i="13"/>
  <c r="CW302" i="13"/>
  <c r="CV302" i="13"/>
  <c r="CU302" i="13"/>
  <c r="CT302" i="13"/>
  <c r="CS302" i="13"/>
  <c r="CR302" i="13"/>
  <c r="CQ302" i="13"/>
  <c r="CP302" i="13"/>
  <c r="CO302" i="13"/>
  <c r="CN302" i="13"/>
  <c r="CM302" i="13"/>
  <c r="CL302" i="13"/>
  <c r="CK302" i="13"/>
  <c r="CJ302" i="13"/>
  <c r="CI302" i="13"/>
  <c r="CH302" i="13"/>
  <c r="CG302" i="13"/>
  <c r="CF302" i="13"/>
  <c r="CE302" i="13"/>
  <c r="CD302" i="13"/>
  <c r="CC302" i="13"/>
  <c r="CB302" i="13"/>
  <c r="CA302" i="13"/>
  <c r="BZ302" i="13"/>
  <c r="BY302" i="13"/>
  <c r="BX302" i="13"/>
  <c r="BW302" i="13"/>
  <c r="BV302" i="13"/>
  <c r="BU302" i="13"/>
  <c r="BT302" i="13"/>
  <c r="BS302" i="13"/>
  <c r="BR302" i="13"/>
  <c r="BQ302" i="13"/>
  <c r="BM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C302" i="13"/>
  <c r="AB302" i="13"/>
  <c r="DZ301" i="13"/>
  <c r="DY301" i="13"/>
  <c r="DX301" i="13"/>
  <c r="DW301" i="13"/>
  <c r="DV301" i="13"/>
  <c r="DU301" i="13"/>
  <c r="DT301" i="13"/>
  <c r="DS301" i="13"/>
  <c r="DR301" i="13"/>
  <c r="DQ301" i="13"/>
  <c r="DP301" i="13"/>
  <c r="DO301" i="13"/>
  <c r="DN301" i="13"/>
  <c r="DM301" i="13"/>
  <c r="DL301" i="13"/>
  <c r="DK301" i="13"/>
  <c r="DJ301" i="13"/>
  <c r="DI301" i="13"/>
  <c r="DH301" i="13"/>
  <c r="DG301" i="13"/>
  <c r="DF301" i="13"/>
  <c r="DE301" i="13"/>
  <c r="DD301" i="13"/>
  <c r="DC301" i="13"/>
  <c r="DB301" i="13"/>
  <c r="DA301" i="13"/>
  <c r="CZ301" i="13"/>
  <c r="CY301" i="13"/>
  <c r="CX301" i="13"/>
  <c r="CW301" i="13"/>
  <c r="CV301" i="13"/>
  <c r="CU301" i="13"/>
  <c r="CT301" i="13"/>
  <c r="CS301" i="13"/>
  <c r="CR301" i="13"/>
  <c r="CQ301" i="13"/>
  <c r="CP301" i="13"/>
  <c r="CO301" i="13"/>
  <c r="CN301" i="13"/>
  <c r="CM301" i="13"/>
  <c r="CL301" i="13"/>
  <c r="CK301" i="13"/>
  <c r="CJ301" i="13"/>
  <c r="CI301" i="13"/>
  <c r="CH301" i="13"/>
  <c r="CG301" i="13"/>
  <c r="CF301" i="13"/>
  <c r="CE301" i="13"/>
  <c r="CD301" i="13"/>
  <c r="CC301" i="13"/>
  <c r="CB301" i="13"/>
  <c r="CA301" i="13"/>
  <c r="BZ301" i="13"/>
  <c r="BY301" i="13"/>
  <c r="BX301" i="13"/>
  <c r="BW301" i="13"/>
  <c r="BV301" i="13"/>
  <c r="BU301" i="13"/>
  <c r="BT301" i="13"/>
  <c r="BS301" i="13"/>
  <c r="BR301" i="13"/>
  <c r="BQ301" i="13"/>
  <c r="BM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C301" i="13"/>
  <c r="AB301" i="13"/>
  <c r="AA301" i="13"/>
  <c r="DZ300" i="13"/>
  <c r="DY300" i="13"/>
  <c r="DX300" i="13"/>
  <c r="DW300" i="13"/>
  <c r="DV300" i="13"/>
  <c r="DU300" i="13"/>
  <c r="DT300" i="13"/>
  <c r="DS300" i="13"/>
  <c r="DR300" i="13"/>
  <c r="DQ300" i="13"/>
  <c r="DP300" i="13"/>
  <c r="DO300" i="13"/>
  <c r="DN300" i="13"/>
  <c r="DM300" i="13"/>
  <c r="DL300" i="13"/>
  <c r="DK300" i="13"/>
  <c r="DJ300" i="13"/>
  <c r="DI300" i="13"/>
  <c r="DH300" i="13"/>
  <c r="DG300" i="13"/>
  <c r="DF300" i="13"/>
  <c r="DE300" i="13"/>
  <c r="DD300" i="13"/>
  <c r="DC300" i="13"/>
  <c r="DB300" i="13"/>
  <c r="DA300" i="13"/>
  <c r="CZ300" i="13"/>
  <c r="CY300" i="13"/>
  <c r="CX300" i="13"/>
  <c r="CW300" i="13"/>
  <c r="CV300" i="13"/>
  <c r="CU300" i="13"/>
  <c r="CT300" i="13"/>
  <c r="CS300" i="13"/>
  <c r="CR300" i="13"/>
  <c r="CQ300" i="13"/>
  <c r="CP300" i="13"/>
  <c r="CO300" i="13"/>
  <c r="CN300" i="13"/>
  <c r="CM300" i="13"/>
  <c r="CL300" i="13"/>
  <c r="CK300" i="13"/>
  <c r="CJ300" i="13"/>
  <c r="CI300" i="13"/>
  <c r="CH300" i="13"/>
  <c r="CG300" i="13"/>
  <c r="CF300" i="13"/>
  <c r="CE300" i="13"/>
  <c r="CD300" i="13"/>
  <c r="CC300" i="13"/>
  <c r="CB300" i="13"/>
  <c r="CA300" i="13"/>
  <c r="BZ300" i="13"/>
  <c r="BY300" i="13"/>
  <c r="BX300" i="13"/>
  <c r="BW300" i="13"/>
  <c r="BV300" i="13"/>
  <c r="BU300" i="13"/>
  <c r="BT300" i="13"/>
  <c r="BS300" i="13"/>
  <c r="BR300" i="13"/>
  <c r="BQ300" i="13"/>
  <c r="BM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C300" i="13"/>
  <c r="AB300" i="13"/>
  <c r="AA300" i="13"/>
  <c r="Z300" i="13"/>
  <c r="DZ299" i="13"/>
  <c r="DY299" i="13"/>
  <c r="DX299" i="13"/>
  <c r="DW299" i="13"/>
  <c r="DV299" i="13"/>
  <c r="DU299" i="13"/>
  <c r="DT299" i="13"/>
  <c r="DS299" i="13"/>
  <c r="DR299" i="13"/>
  <c r="DQ299" i="13"/>
  <c r="DP299" i="13"/>
  <c r="DO299" i="13"/>
  <c r="DN299" i="13"/>
  <c r="DM299" i="13"/>
  <c r="DL299" i="13"/>
  <c r="DK299" i="13"/>
  <c r="DJ299" i="13"/>
  <c r="DI299" i="13"/>
  <c r="DH299" i="13"/>
  <c r="DG299" i="13"/>
  <c r="DF299" i="13"/>
  <c r="DE299" i="13"/>
  <c r="DD299" i="13"/>
  <c r="DC299" i="13"/>
  <c r="DB299" i="13"/>
  <c r="DA299" i="13"/>
  <c r="CZ299" i="13"/>
  <c r="CY299" i="13"/>
  <c r="CX299" i="13"/>
  <c r="CW299" i="13"/>
  <c r="CV299" i="13"/>
  <c r="CU299" i="13"/>
  <c r="CT299" i="13"/>
  <c r="CS299" i="13"/>
  <c r="CR299" i="13"/>
  <c r="CQ299" i="13"/>
  <c r="CP299" i="13"/>
  <c r="CO299" i="13"/>
  <c r="CN299" i="13"/>
  <c r="CM299" i="13"/>
  <c r="CL299" i="13"/>
  <c r="CK299" i="13"/>
  <c r="CJ299" i="13"/>
  <c r="CI299" i="13"/>
  <c r="CH299" i="13"/>
  <c r="CG299" i="13"/>
  <c r="CF299" i="13"/>
  <c r="CE299" i="13"/>
  <c r="CD299" i="13"/>
  <c r="CC299" i="13"/>
  <c r="CB299" i="13"/>
  <c r="CA299" i="13"/>
  <c r="BZ299" i="13"/>
  <c r="BY299" i="13"/>
  <c r="BX299" i="13"/>
  <c r="BW299" i="13"/>
  <c r="BV299" i="13"/>
  <c r="BU299" i="13"/>
  <c r="BT299" i="13"/>
  <c r="BS299" i="13"/>
  <c r="BR299" i="13"/>
  <c r="BQ299" i="13"/>
  <c r="BM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C299" i="13"/>
  <c r="AB299" i="13"/>
  <c r="AA299" i="13"/>
  <c r="Z299" i="13"/>
  <c r="Y299" i="13"/>
  <c r="DZ298" i="13"/>
  <c r="DY298" i="13"/>
  <c r="DX298" i="13"/>
  <c r="DW298" i="13"/>
  <c r="DV298" i="13"/>
  <c r="DU298" i="13"/>
  <c r="DT298" i="13"/>
  <c r="DS298" i="13"/>
  <c r="DR298" i="13"/>
  <c r="DQ298" i="13"/>
  <c r="DP298" i="13"/>
  <c r="DO298" i="13"/>
  <c r="DN298" i="13"/>
  <c r="DM298" i="13"/>
  <c r="DL298" i="13"/>
  <c r="DK298" i="13"/>
  <c r="DJ298" i="13"/>
  <c r="DI298" i="13"/>
  <c r="DH298" i="13"/>
  <c r="DG298" i="13"/>
  <c r="DF298" i="13"/>
  <c r="DE298" i="13"/>
  <c r="DD298" i="13"/>
  <c r="DC298" i="13"/>
  <c r="DB298" i="13"/>
  <c r="DA298" i="13"/>
  <c r="CZ298" i="13"/>
  <c r="CY298" i="13"/>
  <c r="CX298" i="13"/>
  <c r="CW298" i="13"/>
  <c r="CV298" i="13"/>
  <c r="CU298" i="13"/>
  <c r="CT298" i="13"/>
  <c r="CS298" i="13"/>
  <c r="CR298" i="13"/>
  <c r="CQ298" i="13"/>
  <c r="CP298" i="13"/>
  <c r="CO298" i="13"/>
  <c r="CN298" i="13"/>
  <c r="CM298" i="13"/>
  <c r="CL298" i="13"/>
  <c r="CK298" i="13"/>
  <c r="CJ298" i="13"/>
  <c r="CI298" i="13"/>
  <c r="CH298" i="13"/>
  <c r="CG298" i="13"/>
  <c r="CF298" i="13"/>
  <c r="CE298" i="13"/>
  <c r="CD298" i="13"/>
  <c r="CC298" i="13"/>
  <c r="CB298" i="13"/>
  <c r="CA298" i="13"/>
  <c r="BZ298" i="13"/>
  <c r="BY298" i="13"/>
  <c r="BX298" i="13"/>
  <c r="BW298" i="13"/>
  <c r="BV298" i="13"/>
  <c r="BU298" i="13"/>
  <c r="BT298" i="13"/>
  <c r="BS298" i="13"/>
  <c r="BR298" i="13"/>
  <c r="BQ298" i="13"/>
  <c r="BM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C298" i="13"/>
  <c r="AB298" i="13"/>
  <c r="AA298" i="13"/>
  <c r="Z298" i="13"/>
  <c r="Y298" i="13"/>
  <c r="X298" i="13"/>
  <c r="DZ297" i="13"/>
  <c r="DY297" i="13"/>
  <c r="DX297" i="13"/>
  <c r="DW297" i="13"/>
  <c r="DV297" i="13"/>
  <c r="DU297" i="13"/>
  <c r="DT297" i="13"/>
  <c r="DS297" i="13"/>
  <c r="DR297" i="13"/>
  <c r="DQ297" i="13"/>
  <c r="DP297" i="13"/>
  <c r="DO297" i="13"/>
  <c r="DN297" i="13"/>
  <c r="DM297" i="13"/>
  <c r="DL297" i="13"/>
  <c r="DK297" i="13"/>
  <c r="DJ297" i="13"/>
  <c r="DI297" i="13"/>
  <c r="DH297" i="13"/>
  <c r="DG297" i="13"/>
  <c r="DF297" i="13"/>
  <c r="DE297" i="13"/>
  <c r="DD297" i="13"/>
  <c r="DC297" i="13"/>
  <c r="DB297" i="13"/>
  <c r="DA297" i="13"/>
  <c r="CZ297" i="13"/>
  <c r="CY297" i="13"/>
  <c r="CX297" i="13"/>
  <c r="CW297" i="13"/>
  <c r="CV297" i="13"/>
  <c r="CU297" i="13"/>
  <c r="CT297" i="13"/>
  <c r="CS297" i="13"/>
  <c r="CR297" i="13"/>
  <c r="CQ297" i="13"/>
  <c r="CP297" i="13"/>
  <c r="CO297" i="13"/>
  <c r="CN297" i="13"/>
  <c r="CM297" i="13"/>
  <c r="CL297" i="13"/>
  <c r="CK297" i="13"/>
  <c r="CJ297" i="13"/>
  <c r="CI297" i="13"/>
  <c r="CH297" i="13"/>
  <c r="CG297" i="13"/>
  <c r="CF297" i="13"/>
  <c r="CE297" i="13"/>
  <c r="CD297" i="13"/>
  <c r="CC297" i="13"/>
  <c r="CB297" i="13"/>
  <c r="CA297" i="13"/>
  <c r="BZ297" i="13"/>
  <c r="BY297" i="13"/>
  <c r="BX297" i="13"/>
  <c r="BW297" i="13"/>
  <c r="BV297" i="13"/>
  <c r="BU297" i="13"/>
  <c r="BT297" i="13"/>
  <c r="BS297" i="13"/>
  <c r="BR297" i="13"/>
  <c r="BQ297" i="13"/>
  <c r="BM297" i="13"/>
  <c r="AQ297" i="13"/>
  <c r="AP297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C297" i="13"/>
  <c r="AB297" i="13"/>
  <c r="AA297" i="13"/>
  <c r="Z297" i="13"/>
  <c r="Y297" i="13"/>
  <c r="X297" i="13"/>
  <c r="W297" i="13"/>
  <c r="DZ296" i="13"/>
  <c r="DY296" i="13"/>
  <c r="DX296" i="13"/>
  <c r="DW296" i="13"/>
  <c r="DV296" i="13"/>
  <c r="DU296" i="13"/>
  <c r="DT296" i="13"/>
  <c r="DS296" i="13"/>
  <c r="DR296" i="13"/>
  <c r="DQ296" i="13"/>
  <c r="DP296" i="13"/>
  <c r="DO296" i="13"/>
  <c r="DN296" i="13"/>
  <c r="DM296" i="13"/>
  <c r="DL296" i="13"/>
  <c r="DK296" i="13"/>
  <c r="DJ296" i="13"/>
  <c r="DI296" i="13"/>
  <c r="DH296" i="13"/>
  <c r="DG296" i="13"/>
  <c r="DF296" i="13"/>
  <c r="DE296" i="13"/>
  <c r="DD296" i="13"/>
  <c r="DC296" i="13"/>
  <c r="DB296" i="13"/>
  <c r="DA296" i="13"/>
  <c r="CZ296" i="13"/>
  <c r="CY296" i="13"/>
  <c r="CX296" i="13"/>
  <c r="CW296" i="13"/>
  <c r="CV296" i="13"/>
  <c r="CU296" i="13"/>
  <c r="CT296" i="13"/>
  <c r="CS296" i="13"/>
  <c r="CR296" i="13"/>
  <c r="CQ296" i="13"/>
  <c r="CP296" i="13"/>
  <c r="CO296" i="13"/>
  <c r="CN296" i="13"/>
  <c r="CM296" i="13"/>
  <c r="CL296" i="13"/>
  <c r="CK296" i="13"/>
  <c r="CJ296" i="13"/>
  <c r="CI296" i="13"/>
  <c r="CH296" i="13"/>
  <c r="CG296" i="13"/>
  <c r="CF296" i="13"/>
  <c r="CE296" i="13"/>
  <c r="CD296" i="13"/>
  <c r="CC296" i="13"/>
  <c r="CB296" i="13"/>
  <c r="CA296" i="13"/>
  <c r="BZ296" i="13"/>
  <c r="BY296" i="13"/>
  <c r="BX296" i="13"/>
  <c r="BW296" i="13"/>
  <c r="BV296" i="13"/>
  <c r="BU296" i="13"/>
  <c r="BT296" i="13"/>
  <c r="BS296" i="13"/>
  <c r="BR296" i="13"/>
  <c r="BQ296" i="13"/>
  <c r="BM296" i="13"/>
  <c r="AP296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DZ295" i="13"/>
  <c r="DY295" i="13"/>
  <c r="DX295" i="13"/>
  <c r="DW295" i="13"/>
  <c r="DV295" i="13"/>
  <c r="DU295" i="13"/>
  <c r="DT295" i="13"/>
  <c r="DS295" i="13"/>
  <c r="DR295" i="13"/>
  <c r="DQ295" i="13"/>
  <c r="DP295" i="13"/>
  <c r="DO295" i="13"/>
  <c r="DN295" i="13"/>
  <c r="DM295" i="13"/>
  <c r="DL295" i="13"/>
  <c r="DK295" i="13"/>
  <c r="DJ295" i="13"/>
  <c r="DI295" i="13"/>
  <c r="DH295" i="13"/>
  <c r="DG295" i="13"/>
  <c r="DF295" i="13"/>
  <c r="DE295" i="13"/>
  <c r="DD295" i="13"/>
  <c r="DC295" i="13"/>
  <c r="DB295" i="13"/>
  <c r="DA295" i="13"/>
  <c r="CZ295" i="13"/>
  <c r="CY295" i="13"/>
  <c r="CX295" i="13"/>
  <c r="CW295" i="13"/>
  <c r="CV295" i="13"/>
  <c r="CU295" i="13"/>
  <c r="CT295" i="13"/>
  <c r="CS295" i="13"/>
  <c r="CR295" i="13"/>
  <c r="CQ295" i="13"/>
  <c r="CP295" i="13"/>
  <c r="CO295" i="13"/>
  <c r="CN295" i="13"/>
  <c r="CM295" i="13"/>
  <c r="CL295" i="13"/>
  <c r="CK295" i="13"/>
  <c r="CJ295" i="13"/>
  <c r="CI295" i="13"/>
  <c r="CH295" i="13"/>
  <c r="CG295" i="13"/>
  <c r="CF295" i="13"/>
  <c r="CE295" i="13"/>
  <c r="CD295" i="13"/>
  <c r="CC295" i="13"/>
  <c r="CB295" i="13"/>
  <c r="CA295" i="13"/>
  <c r="BZ295" i="13"/>
  <c r="BY295" i="13"/>
  <c r="BX295" i="13"/>
  <c r="BW295" i="13"/>
  <c r="BV295" i="13"/>
  <c r="BU295" i="13"/>
  <c r="BT295" i="13"/>
  <c r="BS295" i="13"/>
  <c r="BR295" i="13"/>
  <c r="BQ295" i="13"/>
  <c r="BM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DZ294" i="13"/>
  <c r="DY294" i="13"/>
  <c r="DX294" i="13"/>
  <c r="DW294" i="13"/>
  <c r="DV294" i="13"/>
  <c r="DU294" i="13"/>
  <c r="DT294" i="13"/>
  <c r="DS294" i="13"/>
  <c r="DR294" i="13"/>
  <c r="DQ294" i="13"/>
  <c r="DP294" i="13"/>
  <c r="DO294" i="13"/>
  <c r="DN294" i="13"/>
  <c r="DM294" i="13"/>
  <c r="DL294" i="13"/>
  <c r="DK294" i="13"/>
  <c r="DJ294" i="13"/>
  <c r="DI294" i="13"/>
  <c r="DH294" i="13"/>
  <c r="DG294" i="13"/>
  <c r="DF294" i="13"/>
  <c r="DE294" i="13"/>
  <c r="DD294" i="13"/>
  <c r="DC294" i="13"/>
  <c r="DB294" i="13"/>
  <c r="DA294" i="13"/>
  <c r="CZ294" i="13"/>
  <c r="CY294" i="13"/>
  <c r="CX294" i="13"/>
  <c r="CW294" i="13"/>
  <c r="CV294" i="13"/>
  <c r="CU294" i="13"/>
  <c r="CT294" i="13"/>
  <c r="CS294" i="13"/>
  <c r="CR294" i="13"/>
  <c r="CQ294" i="13"/>
  <c r="CP294" i="13"/>
  <c r="CO294" i="13"/>
  <c r="CN294" i="13"/>
  <c r="CM294" i="13"/>
  <c r="CL294" i="13"/>
  <c r="CK294" i="13"/>
  <c r="CJ294" i="13"/>
  <c r="CI294" i="13"/>
  <c r="CH294" i="13"/>
  <c r="CG294" i="13"/>
  <c r="CF294" i="13"/>
  <c r="CE294" i="13"/>
  <c r="CD294" i="13"/>
  <c r="CC294" i="13"/>
  <c r="CB294" i="13"/>
  <c r="CA294" i="13"/>
  <c r="BZ294" i="13"/>
  <c r="BY294" i="13"/>
  <c r="BX294" i="13"/>
  <c r="BW294" i="13"/>
  <c r="BV294" i="13"/>
  <c r="BU294" i="13"/>
  <c r="BT294" i="13"/>
  <c r="BS294" i="13"/>
  <c r="BR294" i="13"/>
  <c r="BQ294" i="13"/>
  <c r="BM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DZ293" i="13"/>
  <c r="DY293" i="13"/>
  <c r="DX293" i="13"/>
  <c r="DW293" i="13"/>
  <c r="DV293" i="13"/>
  <c r="DU293" i="13"/>
  <c r="DT293" i="13"/>
  <c r="DS293" i="13"/>
  <c r="DR293" i="13"/>
  <c r="DQ293" i="13"/>
  <c r="DP293" i="13"/>
  <c r="DO293" i="13"/>
  <c r="DN293" i="13"/>
  <c r="DM293" i="13"/>
  <c r="DL293" i="13"/>
  <c r="DK293" i="13"/>
  <c r="DJ293" i="13"/>
  <c r="DI293" i="13"/>
  <c r="DH293" i="13"/>
  <c r="DG293" i="13"/>
  <c r="DF293" i="13"/>
  <c r="DE293" i="13"/>
  <c r="DD293" i="13"/>
  <c r="DC293" i="13"/>
  <c r="DB293" i="13"/>
  <c r="DA293" i="13"/>
  <c r="CZ293" i="13"/>
  <c r="CY293" i="13"/>
  <c r="CX293" i="13"/>
  <c r="CW293" i="13"/>
  <c r="CV293" i="13"/>
  <c r="CU293" i="13"/>
  <c r="CT293" i="13"/>
  <c r="CS293" i="13"/>
  <c r="CR293" i="13"/>
  <c r="CQ293" i="13"/>
  <c r="CP293" i="13"/>
  <c r="CO293" i="13"/>
  <c r="CN293" i="13"/>
  <c r="CM293" i="13"/>
  <c r="CL293" i="13"/>
  <c r="CK293" i="13"/>
  <c r="CJ293" i="13"/>
  <c r="CI293" i="13"/>
  <c r="CH293" i="13"/>
  <c r="CG293" i="13"/>
  <c r="CF293" i="13"/>
  <c r="CE293" i="13"/>
  <c r="CD293" i="13"/>
  <c r="CC293" i="13"/>
  <c r="CB293" i="13"/>
  <c r="CA293" i="13"/>
  <c r="BZ293" i="13"/>
  <c r="BY293" i="13"/>
  <c r="BX293" i="13"/>
  <c r="BW293" i="13"/>
  <c r="BV293" i="13"/>
  <c r="BU293" i="13"/>
  <c r="BT293" i="13"/>
  <c r="BS293" i="13"/>
  <c r="BR293" i="13"/>
  <c r="BQ293" i="13"/>
  <c r="BM293" i="13"/>
  <c r="AM293" i="13"/>
  <c r="AL293" i="13"/>
  <c r="AK293" i="13"/>
  <c r="AJ293" i="13"/>
  <c r="AI293" i="13"/>
  <c r="AH293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DZ292" i="13"/>
  <c r="DY292" i="13"/>
  <c r="DX292" i="13"/>
  <c r="DW292" i="13"/>
  <c r="DV292" i="13"/>
  <c r="DU292" i="13"/>
  <c r="DT292" i="13"/>
  <c r="DS292" i="13"/>
  <c r="DR292" i="13"/>
  <c r="DQ292" i="13"/>
  <c r="DP292" i="13"/>
  <c r="DO292" i="13"/>
  <c r="DN292" i="13"/>
  <c r="DM292" i="13"/>
  <c r="DL292" i="13"/>
  <c r="DK292" i="13"/>
  <c r="DJ292" i="13"/>
  <c r="DI292" i="13"/>
  <c r="DH292" i="13"/>
  <c r="DG292" i="13"/>
  <c r="DF292" i="13"/>
  <c r="DE292" i="13"/>
  <c r="DD292" i="13"/>
  <c r="DC292" i="13"/>
  <c r="DB292" i="13"/>
  <c r="DA292" i="13"/>
  <c r="CZ292" i="13"/>
  <c r="CY292" i="13"/>
  <c r="CX292" i="13"/>
  <c r="CW292" i="13"/>
  <c r="CV292" i="13"/>
  <c r="CU292" i="13"/>
  <c r="CT292" i="13"/>
  <c r="CS292" i="13"/>
  <c r="CR292" i="13"/>
  <c r="CQ292" i="13"/>
  <c r="CP292" i="13"/>
  <c r="CO292" i="13"/>
  <c r="CN292" i="13"/>
  <c r="CM292" i="13"/>
  <c r="CL292" i="13"/>
  <c r="CK292" i="13"/>
  <c r="CJ292" i="13"/>
  <c r="CI292" i="13"/>
  <c r="CH292" i="13"/>
  <c r="CG292" i="13"/>
  <c r="CF292" i="13"/>
  <c r="CE292" i="13"/>
  <c r="CD292" i="13"/>
  <c r="CC292" i="13"/>
  <c r="CB292" i="13"/>
  <c r="CA292" i="13"/>
  <c r="BZ292" i="13"/>
  <c r="BY292" i="13"/>
  <c r="BX292" i="13"/>
  <c r="BW292" i="13"/>
  <c r="BV292" i="13"/>
  <c r="BU292" i="13"/>
  <c r="BT292" i="13"/>
  <c r="BS292" i="13"/>
  <c r="BR292" i="13"/>
  <c r="BQ292" i="13"/>
  <c r="BM292" i="13"/>
  <c r="AL292" i="13"/>
  <c r="AK292" i="13"/>
  <c r="AJ292" i="13"/>
  <c r="AI292" i="13"/>
  <c r="AH292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DZ291" i="13"/>
  <c r="DY291" i="13"/>
  <c r="DX291" i="13"/>
  <c r="DW291" i="13"/>
  <c r="DV291" i="13"/>
  <c r="DU291" i="13"/>
  <c r="DT291" i="13"/>
  <c r="DS291" i="13"/>
  <c r="DR291" i="13"/>
  <c r="DQ291" i="13"/>
  <c r="DP291" i="13"/>
  <c r="DO291" i="13"/>
  <c r="DN291" i="13"/>
  <c r="DM291" i="13"/>
  <c r="DL291" i="13"/>
  <c r="DK291" i="13"/>
  <c r="DJ291" i="13"/>
  <c r="DI291" i="13"/>
  <c r="DH291" i="13"/>
  <c r="DG291" i="13"/>
  <c r="DF291" i="13"/>
  <c r="DE291" i="13"/>
  <c r="DD291" i="13"/>
  <c r="DC291" i="13"/>
  <c r="DB291" i="13"/>
  <c r="DA291" i="13"/>
  <c r="CZ291" i="13"/>
  <c r="CY291" i="13"/>
  <c r="CX291" i="13"/>
  <c r="CW291" i="13"/>
  <c r="CV291" i="13"/>
  <c r="CU291" i="13"/>
  <c r="CT291" i="13"/>
  <c r="CS291" i="13"/>
  <c r="CR291" i="13"/>
  <c r="CQ291" i="13"/>
  <c r="CP291" i="13"/>
  <c r="CO291" i="13"/>
  <c r="CN291" i="13"/>
  <c r="CM291" i="13"/>
  <c r="CL291" i="13"/>
  <c r="CK291" i="13"/>
  <c r="CJ291" i="13"/>
  <c r="CI291" i="13"/>
  <c r="CH291" i="13"/>
  <c r="CG291" i="13"/>
  <c r="CF291" i="13"/>
  <c r="CE291" i="13"/>
  <c r="CD291" i="13"/>
  <c r="CC291" i="13"/>
  <c r="CB291" i="13"/>
  <c r="CA291" i="13"/>
  <c r="BZ291" i="13"/>
  <c r="BY291" i="13"/>
  <c r="BX291" i="13"/>
  <c r="BW291" i="13"/>
  <c r="BV291" i="13"/>
  <c r="BU291" i="13"/>
  <c r="BT291" i="13"/>
  <c r="BS291" i="13"/>
  <c r="BR291" i="13"/>
  <c r="BQ291" i="13"/>
  <c r="BM291" i="13"/>
  <c r="AK291" i="13"/>
  <c r="AJ291" i="13"/>
  <c r="AI291" i="13"/>
  <c r="AH291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DZ290" i="13"/>
  <c r="DY290" i="13"/>
  <c r="DX290" i="13"/>
  <c r="DW290" i="13"/>
  <c r="DV290" i="13"/>
  <c r="DU290" i="13"/>
  <c r="DT290" i="13"/>
  <c r="DS290" i="13"/>
  <c r="DR290" i="13"/>
  <c r="DQ290" i="13"/>
  <c r="DP290" i="13"/>
  <c r="DO290" i="13"/>
  <c r="DN290" i="13"/>
  <c r="DM290" i="13"/>
  <c r="DL290" i="13"/>
  <c r="DK290" i="13"/>
  <c r="DJ290" i="13"/>
  <c r="DI290" i="13"/>
  <c r="DH290" i="13"/>
  <c r="DG290" i="13"/>
  <c r="DF290" i="13"/>
  <c r="DE290" i="13"/>
  <c r="DD290" i="13"/>
  <c r="DC290" i="13"/>
  <c r="DB290" i="13"/>
  <c r="DA290" i="13"/>
  <c r="CZ290" i="13"/>
  <c r="CY290" i="13"/>
  <c r="CX290" i="13"/>
  <c r="CW290" i="13"/>
  <c r="CV290" i="13"/>
  <c r="CU290" i="13"/>
  <c r="CT290" i="13"/>
  <c r="CS290" i="13"/>
  <c r="CR290" i="13"/>
  <c r="CQ290" i="13"/>
  <c r="CP290" i="13"/>
  <c r="CO290" i="13"/>
  <c r="CN290" i="13"/>
  <c r="CM290" i="13"/>
  <c r="CL290" i="13"/>
  <c r="CK290" i="13"/>
  <c r="CJ290" i="13"/>
  <c r="CI290" i="13"/>
  <c r="CH290" i="13"/>
  <c r="CG290" i="13"/>
  <c r="CF290" i="13"/>
  <c r="CE290" i="13"/>
  <c r="CD290" i="13"/>
  <c r="CC290" i="13"/>
  <c r="CB290" i="13"/>
  <c r="CA290" i="13"/>
  <c r="BZ290" i="13"/>
  <c r="BY290" i="13"/>
  <c r="BX290" i="13"/>
  <c r="BW290" i="13"/>
  <c r="BV290" i="13"/>
  <c r="BU290" i="13"/>
  <c r="BT290" i="13"/>
  <c r="BS290" i="13"/>
  <c r="BR290" i="13"/>
  <c r="BQ290" i="13"/>
  <c r="BM290" i="13"/>
  <c r="AJ290" i="13"/>
  <c r="AI290" i="13"/>
  <c r="AH290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DZ289" i="13"/>
  <c r="DY289" i="13"/>
  <c r="DX289" i="13"/>
  <c r="DW289" i="13"/>
  <c r="DV289" i="13"/>
  <c r="DU289" i="13"/>
  <c r="DT289" i="13"/>
  <c r="DS289" i="13"/>
  <c r="DR289" i="13"/>
  <c r="DQ289" i="13"/>
  <c r="DP289" i="13"/>
  <c r="DO289" i="13"/>
  <c r="DN289" i="13"/>
  <c r="DM289" i="13"/>
  <c r="DL289" i="13"/>
  <c r="DK289" i="13"/>
  <c r="DJ289" i="13"/>
  <c r="DI289" i="13"/>
  <c r="DH289" i="13"/>
  <c r="DG289" i="13"/>
  <c r="DF289" i="13"/>
  <c r="DE289" i="13"/>
  <c r="DD289" i="13"/>
  <c r="DC289" i="13"/>
  <c r="DB289" i="13"/>
  <c r="DA289" i="13"/>
  <c r="CZ289" i="13"/>
  <c r="CY289" i="13"/>
  <c r="CX289" i="13"/>
  <c r="CW289" i="13"/>
  <c r="CV289" i="13"/>
  <c r="CU289" i="13"/>
  <c r="CT289" i="13"/>
  <c r="CS289" i="13"/>
  <c r="CR289" i="13"/>
  <c r="CQ289" i="13"/>
  <c r="CP289" i="13"/>
  <c r="CO289" i="13"/>
  <c r="CN289" i="13"/>
  <c r="CM289" i="13"/>
  <c r="CL289" i="13"/>
  <c r="CK289" i="13"/>
  <c r="CJ289" i="13"/>
  <c r="CI289" i="13"/>
  <c r="CH289" i="13"/>
  <c r="CG289" i="13"/>
  <c r="CF289" i="13"/>
  <c r="CE289" i="13"/>
  <c r="CD289" i="13"/>
  <c r="CC289" i="13"/>
  <c r="CB289" i="13"/>
  <c r="CA289" i="13"/>
  <c r="BZ289" i="13"/>
  <c r="BY289" i="13"/>
  <c r="BX289" i="13"/>
  <c r="BW289" i="13"/>
  <c r="BV289" i="13"/>
  <c r="BU289" i="13"/>
  <c r="BT289" i="13"/>
  <c r="BS289" i="13"/>
  <c r="BR289" i="13"/>
  <c r="BQ289" i="13"/>
  <c r="BM289" i="13"/>
  <c r="AI289" i="13"/>
  <c r="AH289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DZ288" i="13"/>
  <c r="DY288" i="13"/>
  <c r="DX288" i="13"/>
  <c r="DW288" i="13"/>
  <c r="DV288" i="13"/>
  <c r="DU288" i="13"/>
  <c r="DT288" i="13"/>
  <c r="DS288" i="13"/>
  <c r="DR288" i="13"/>
  <c r="DQ288" i="13"/>
  <c r="DP288" i="13"/>
  <c r="DO288" i="13"/>
  <c r="DN288" i="13"/>
  <c r="DM288" i="13"/>
  <c r="DL288" i="13"/>
  <c r="DK288" i="13"/>
  <c r="DJ288" i="13"/>
  <c r="DI288" i="13"/>
  <c r="DH288" i="13"/>
  <c r="DG288" i="13"/>
  <c r="DF288" i="13"/>
  <c r="DE288" i="13"/>
  <c r="DD288" i="13"/>
  <c r="DC288" i="13"/>
  <c r="DB288" i="13"/>
  <c r="DA288" i="13"/>
  <c r="CZ288" i="13"/>
  <c r="CY288" i="13"/>
  <c r="CX288" i="13"/>
  <c r="CW288" i="13"/>
  <c r="CV288" i="13"/>
  <c r="CU288" i="13"/>
  <c r="CT288" i="13"/>
  <c r="CS288" i="13"/>
  <c r="CR288" i="13"/>
  <c r="CQ288" i="13"/>
  <c r="CP288" i="13"/>
  <c r="CO288" i="13"/>
  <c r="CN288" i="13"/>
  <c r="CM288" i="13"/>
  <c r="CL288" i="13"/>
  <c r="CK288" i="13"/>
  <c r="CJ288" i="13"/>
  <c r="CI288" i="13"/>
  <c r="CH288" i="13"/>
  <c r="CG288" i="13"/>
  <c r="CF288" i="13"/>
  <c r="CE288" i="13"/>
  <c r="CD288" i="13"/>
  <c r="CC288" i="13"/>
  <c r="CB288" i="13"/>
  <c r="CA288" i="13"/>
  <c r="BZ288" i="13"/>
  <c r="BY288" i="13"/>
  <c r="BX288" i="13"/>
  <c r="BW288" i="13"/>
  <c r="BV288" i="13"/>
  <c r="BU288" i="13"/>
  <c r="BT288" i="13"/>
  <c r="BS288" i="13"/>
  <c r="BR288" i="13"/>
  <c r="BQ288" i="13"/>
  <c r="BM288" i="13"/>
  <c r="AH288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DZ287" i="13"/>
  <c r="DY287" i="13"/>
  <c r="DX287" i="13"/>
  <c r="DW287" i="13"/>
  <c r="DV287" i="13"/>
  <c r="DU287" i="13"/>
  <c r="DT287" i="13"/>
  <c r="DS287" i="13"/>
  <c r="DR287" i="13"/>
  <c r="DQ287" i="13"/>
  <c r="DP287" i="13"/>
  <c r="DO287" i="13"/>
  <c r="DN287" i="13"/>
  <c r="DM287" i="13"/>
  <c r="DL287" i="13"/>
  <c r="DK287" i="13"/>
  <c r="DJ287" i="13"/>
  <c r="DI287" i="13"/>
  <c r="DH287" i="13"/>
  <c r="DG287" i="13"/>
  <c r="DF287" i="13"/>
  <c r="DE287" i="13"/>
  <c r="DD287" i="13"/>
  <c r="DC287" i="13"/>
  <c r="DB287" i="13"/>
  <c r="DA287" i="13"/>
  <c r="CZ287" i="13"/>
  <c r="CY287" i="13"/>
  <c r="CX287" i="13"/>
  <c r="CW287" i="13"/>
  <c r="CV287" i="13"/>
  <c r="CU287" i="13"/>
  <c r="CT287" i="13"/>
  <c r="CS287" i="13"/>
  <c r="CR287" i="13"/>
  <c r="CQ287" i="13"/>
  <c r="CP287" i="13"/>
  <c r="CO287" i="13"/>
  <c r="CN287" i="13"/>
  <c r="CM287" i="13"/>
  <c r="CL287" i="13"/>
  <c r="CK287" i="13"/>
  <c r="CJ287" i="13"/>
  <c r="CI287" i="13"/>
  <c r="CH287" i="13"/>
  <c r="CG287" i="13"/>
  <c r="CF287" i="13"/>
  <c r="CE287" i="13"/>
  <c r="CD287" i="13"/>
  <c r="CC287" i="13"/>
  <c r="CB287" i="13"/>
  <c r="CA287" i="13"/>
  <c r="BZ287" i="13"/>
  <c r="BY287" i="13"/>
  <c r="BX287" i="13"/>
  <c r="BW287" i="13"/>
  <c r="BV287" i="13"/>
  <c r="BU287" i="13"/>
  <c r="BT287" i="13"/>
  <c r="BS287" i="13"/>
  <c r="BR287" i="13"/>
  <c r="BQ287" i="13"/>
  <c r="BM287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DZ286" i="13"/>
  <c r="DY286" i="13"/>
  <c r="DX286" i="13"/>
  <c r="DW286" i="13"/>
  <c r="DV286" i="13"/>
  <c r="DU286" i="13"/>
  <c r="DT286" i="13"/>
  <c r="DS286" i="13"/>
  <c r="DR286" i="13"/>
  <c r="DQ286" i="13"/>
  <c r="DP286" i="13"/>
  <c r="DO286" i="13"/>
  <c r="DN286" i="13"/>
  <c r="DM286" i="13"/>
  <c r="DL286" i="13"/>
  <c r="DK286" i="13"/>
  <c r="DJ286" i="13"/>
  <c r="DI286" i="13"/>
  <c r="DH286" i="13"/>
  <c r="DG286" i="13"/>
  <c r="DF286" i="13"/>
  <c r="DE286" i="13"/>
  <c r="DD286" i="13"/>
  <c r="DC286" i="13"/>
  <c r="DB286" i="13"/>
  <c r="DA286" i="13"/>
  <c r="CZ286" i="13"/>
  <c r="CY286" i="13"/>
  <c r="CX286" i="13"/>
  <c r="CW286" i="13"/>
  <c r="CV286" i="13"/>
  <c r="CU286" i="13"/>
  <c r="CT286" i="13"/>
  <c r="CS286" i="13"/>
  <c r="CR286" i="13"/>
  <c r="CQ286" i="13"/>
  <c r="CP286" i="13"/>
  <c r="CO286" i="13"/>
  <c r="CN286" i="13"/>
  <c r="CM286" i="13"/>
  <c r="CL286" i="13"/>
  <c r="CK286" i="13"/>
  <c r="CJ286" i="13"/>
  <c r="CI286" i="13"/>
  <c r="CH286" i="13"/>
  <c r="CG286" i="13"/>
  <c r="CF286" i="13"/>
  <c r="CE286" i="13"/>
  <c r="CD286" i="13"/>
  <c r="CC286" i="13"/>
  <c r="CB286" i="13"/>
  <c r="CA286" i="13"/>
  <c r="BZ286" i="13"/>
  <c r="BY286" i="13"/>
  <c r="BX286" i="13"/>
  <c r="BW286" i="13"/>
  <c r="BV286" i="13"/>
  <c r="BU286" i="13"/>
  <c r="BT286" i="13"/>
  <c r="BS286" i="13"/>
  <c r="BR286" i="13"/>
  <c r="BQ286" i="13"/>
  <c r="BM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DZ285" i="13"/>
  <c r="DY285" i="13"/>
  <c r="DX285" i="13"/>
  <c r="DW285" i="13"/>
  <c r="DV285" i="13"/>
  <c r="DU285" i="13"/>
  <c r="DT285" i="13"/>
  <c r="DS285" i="13"/>
  <c r="DR285" i="13"/>
  <c r="DQ285" i="13"/>
  <c r="DP285" i="13"/>
  <c r="DO285" i="13"/>
  <c r="DN285" i="13"/>
  <c r="DM285" i="13"/>
  <c r="DL285" i="13"/>
  <c r="DK285" i="13"/>
  <c r="DJ285" i="13"/>
  <c r="DI285" i="13"/>
  <c r="DH285" i="13"/>
  <c r="DG285" i="13"/>
  <c r="DF285" i="13"/>
  <c r="DE285" i="13"/>
  <c r="DD285" i="13"/>
  <c r="DC285" i="13"/>
  <c r="DB285" i="13"/>
  <c r="DA285" i="13"/>
  <c r="CZ285" i="13"/>
  <c r="CY285" i="13"/>
  <c r="CX285" i="13"/>
  <c r="CW285" i="13"/>
  <c r="CV285" i="13"/>
  <c r="CU285" i="13"/>
  <c r="CT285" i="13"/>
  <c r="CS285" i="13"/>
  <c r="CR285" i="13"/>
  <c r="CQ285" i="13"/>
  <c r="CP285" i="13"/>
  <c r="CO285" i="13"/>
  <c r="CN285" i="13"/>
  <c r="CM285" i="13"/>
  <c r="CL285" i="13"/>
  <c r="CK285" i="13"/>
  <c r="CJ285" i="13"/>
  <c r="CI285" i="13"/>
  <c r="CH285" i="13"/>
  <c r="CG285" i="13"/>
  <c r="CF285" i="13"/>
  <c r="CE285" i="13"/>
  <c r="CD285" i="13"/>
  <c r="CC285" i="13"/>
  <c r="CB285" i="13"/>
  <c r="CA285" i="13"/>
  <c r="BZ285" i="13"/>
  <c r="BY285" i="13"/>
  <c r="BX285" i="13"/>
  <c r="BW285" i="13"/>
  <c r="BV285" i="13"/>
  <c r="BU285" i="13"/>
  <c r="BT285" i="13"/>
  <c r="BS285" i="13"/>
  <c r="BR285" i="13"/>
  <c r="BQ285" i="13"/>
  <c r="BM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DZ284" i="13"/>
  <c r="DY284" i="13"/>
  <c r="DX284" i="13"/>
  <c r="DW284" i="13"/>
  <c r="DV284" i="13"/>
  <c r="DU284" i="13"/>
  <c r="DT284" i="13"/>
  <c r="DS284" i="13"/>
  <c r="DR284" i="13"/>
  <c r="DQ284" i="13"/>
  <c r="DP284" i="13"/>
  <c r="DO284" i="13"/>
  <c r="DN284" i="13"/>
  <c r="DM284" i="13"/>
  <c r="DL284" i="13"/>
  <c r="DK284" i="13"/>
  <c r="DJ284" i="13"/>
  <c r="DI284" i="13"/>
  <c r="DH284" i="13"/>
  <c r="DG284" i="13"/>
  <c r="DF284" i="13"/>
  <c r="DE284" i="13"/>
  <c r="DD284" i="13"/>
  <c r="DC284" i="13"/>
  <c r="DB284" i="13"/>
  <c r="DA284" i="13"/>
  <c r="CZ284" i="13"/>
  <c r="CY284" i="13"/>
  <c r="CX284" i="13"/>
  <c r="CW284" i="13"/>
  <c r="CV284" i="13"/>
  <c r="CU284" i="13"/>
  <c r="CT284" i="13"/>
  <c r="CS284" i="13"/>
  <c r="CR284" i="13"/>
  <c r="CQ284" i="13"/>
  <c r="CP284" i="13"/>
  <c r="CO284" i="13"/>
  <c r="CN284" i="13"/>
  <c r="CM284" i="13"/>
  <c r="CL284" i="13"/>
  <c r="CK284" i="13"/>
  <c r="CJ284" i="13"/>
  <c r="CI284" i="13"/>
  <c r="CH284" i="13"/>
  <c r="CG284" i="13"/>
  <c r="CF284" i="13"/>
  <c r="CE284" i="13"/>
  <c r="CD284" i="13"/>
  <c r="CC284" i="13"/>
  <c r="CB284" i="13"/>
  <c r="CA284" i="13"/>
  <c r="BZ284" i="13"/>
  <c r="BY284" i="13"/>
  <c r="BX284" i="13"/>
  <c r="BW284" i="13"/>
  <c r="BV284" i="13"/>
  <c r="BU284" i="13"/>
  <c r="BT284" i="13"/>
  <c r="BS284" i="13"/>
  <c r="BR284" i="13"/>
  <c r="BQ284" i="13"/>
  <c r="BM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DZ283" i="13"/>
  <c r="DY283" i="13"/>
  <c r="DX283" i="13"/>
  <c r="DW283" i="13"/>
  <c r="DV283" i="13"/>
  <c r="DU283" i="13"/>
  <c r="DT283" i="13"/>
  <c r="DS283" i="13"/>
  <c r="DR283" i="13"/>
  <c r="DQ283" i="13"/>
  <c r="DP283" i="13"/>
  <c r="DO283" i="13"/>
  <c r="DN283" i="13"/>
  <c r="DM283" i="13"/>
  <c r="DL283" i="13"/>
  <c r="DK283" i="13"/>
  <c r="DJ283" i="13"/>
  <c r="DI283" i="13"/>
  <c r="DH283" i="13"/>
  <c r="DG283" i="13"/>
  <c r="DF283" i="13"/>
  <c r="DE283" i="13"/>
  <c r="DD283" i="13"/>
  <c r="DC283" i="13"/>
  <c r="DB283" i="13"/>
  <c r="DA283" i="13"/>
  <c r="CZ283" i="13"/>
  <c r="CY283" i="13"/>
  <c r="CX283" i="13"/>
  <c r="CW283" i="13"/>
  <c r="CV283" i="13"/>
  <c r="CU283" i="13"/>
  <c r="CT283" i="13"/>
  <c r="CS283" i="13"/>
  <c r="CR283" i="13"/>
  <c r="CQ283" i="13"/>
  <c r="CP283" i="13"/>
  <c r="CO283" i="13"/>
  <c r="CN283" i="13"/>
  <c r="CM283" i="13"/>
  <c r="CL283" i="13"/>
  <c r="CK283" i="13"/>
  <c r="CJ283" i="13"/>
  <c r="CI283" i="13"/>
  <c r="CH283" i="13"/>
  <c r="CG283" i="13"/>
  <c r="CF283" i="13"/>
  <c r="CE283" i="13"/>
  <c r="CD283" i="13"/>
  <c r="CC283" i="13"/>
  <c r="CB283" i="13"/>
  <c r="CA283" i="13"/>
  <c r="BZ283" i="13"/>
  <c r="BY283" i="13"/>
  <c r="BX283" i="13"/>
  <c r="BW283" i="13"/>
  <c r="BV283" i="13"/>
  <c r="BU283" i="13"/>
  <c r="BT283" i="13"/>
  <c r="BS283" i="13"/>
  <c r="BR283" i="13"/>
  <c r="BQ283" i="13"/>
  <c r="BM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DZ282" i="13"/>
  <c r="DY282" i="13"/>
  <c r="DX282" i="13"/>
  <c r="DW282" i="13"/>
  <c r="DV282" i="13"/>
  <c r="DU282" i="13"/>
  <c r="DT282" i="13"/>
  <c r="DS282" i="13"/>
  <c r="DR282" i="13"/>
  <c r="DQ282" i="13"/>
  <c r="DP282" i="13"/>
  <c r="DO282" i="13"/>
  <c r="DN282" i="13"/>
  <c r="DM282" i="13"/>
  <c r="DL282" i="13"/>
  <c r="DK282" i="13"/>
  <c r="DJ282" i="13"/>
  <c r="DI282" i="13"/>
  <c r="DH282" i="13"/>
  <c r="DG282" i="13"/>
  <c r="DF282" i="13"/>
  <c r="DE282" i="13"/>
  <c r="DD282" i="13"/>
  <c r="DC282" i="13"/>
  <c r="DB282" i="13"/>
  <c r="DA282" i="13"/>
  <c r="CZ282" i="13"/>
  <c r="CY282" i="13"/>
  <c r="CX282" i="13"/>
  <c r="CW282" i="13"/>
  <c r="CV282" i="13"/>
  <c r="CU282" i="13"/>
  <c r="CT282" i="13"/>
  <c r="CS282" i="13"/>
  <c r="CR282" i="13"/>
  <c r="CQ282" i="13"/>
  <c r="CP282" i="13"/>
  <c r="CO282" i="13"/>
  <c r="CN282" i="13"/>
  <c r="CM282" i="13"/>
  <c r="CL282" i="13"/>
  <c r="CK282" i="13"/>
  <c r="CJ282" i="13"/>
  <c r="CI282" i="13"/>
  <c r="CH282" i="13"/>
  <c r="CG282" i="13"/>
  <c r="CF282" i="13"/>
  <c r="CE282" i="13"/>
  <c r="CD282" i="13"/>
  <c r="CC282" i="13"/>
  <c r="CB282" i="13"/>
  <c r="CA282" i="13"/>
  <c r="BZ282" i="13"/>
  <c r="BY282" i="13"/>
  <c r="BX282" i="13"/>
  <c r="BW282" i="13"/>
  <c r="BV282" i="13"/>
  <c r="BU282" i="13"/>
  <c r="BT282" i="13"/>
  <c r="BS282" i="13"/>
  <c r="BR282" i="13"/>
  <c r="BQ282" i="13"/>
  <c r="BM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DZ281" i="13"/>
  <c r="DY281" i="13"/>
  <c r="DX281" i="13"/>
  <c r="DW281" i="13"/>
  <c r="DV281" i="13"/>
  <c r="DU281" i="13"/>
  <c r="DT281" i="13"/>
  <c r="DS281" i="13"/>
  <c r="DR281" i="13"/>
  <c r="DQ281" i="13"/>
  <c r="DP281" i="13"/>
  <c r="DO281" i="13"/>
  <c r="DN281" i="13"/>
  <c r="DM281" i="13"/>
  <c r="DL281" i="13"/>
  <c r="DK281" i="13"/>
  <c r="DJ281" i="13"/>
  <c r="DI281" i="13"/>
  <c r="DH281" i="13"/>
  <c r="DG281" i="13"/>
  <c r="DF281" i="13"/>
  <c r="DE281" i="13"/>
  <c r="DD281" i="13"/>
  <c r="DC281" i="13"/>
  <c r="DB281" i="13"/>
  <c r="DA281" i="13"/>
  <c r="CZ281" i="13"/>
  <c r="CY281" i="13"/>
  <c r="CX281" i="13"/>
  <c r="CW281" i="13"/>
  <c r="CV281" i="13"/>
  <c r="CU281" i="13"/>
  <c r="CT281" i="13"/>
  <c r="CS281" i="13"/>
  <c r="CR281" i="13"/>
  <c r="CQ281" i="13"/>
  <c r="CP281" i="13"/>
  <c r="CO281" i="13"/>
  <c r="CN281" i="13"/>
  <c r="CM281" i="13"/>
  <c r="CL281" i="13"/>
  <c r="CK281" i="13"/>
  <c r="CJ281" i="13"/>
  <c r="CI281" i="13"/>
  <c r="CH281" i="13"/>
  <c r="CG281" i="13"/>
  <c r="CF281" i="13"/>
  <c r="CE281" i="13"/>
  <c r="CD281" i="13"/>
  <c r="CC281" i="13"/>
  <c r="CB281" i="13"/>
  <c r="CA281" i="13"/>
  <c r="BZ281" i="13"/>
  <c r="BY281" i="13"/>
  <c r="BX281" i="13"/>
  <c r="BW281" i="13"/>
  <c r="BV281" i="13"/>
  <c r="BU281" i="13"/>
  <c r="BT281" i="13"/>
  <c r="BS281" i="13"/>
  <c r="BR281" i="13"/>
  <c r="BQ281" i="13"/>
  <c r="BM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DZ280" i="13"/>
  <c r="DY280" i="13"/>
  <c r="DX280" i="13"/>
  <c r="DW280" i="13"/>
  <c r="DV280" i="13"/>
  <c r="DU280" i="13"/>
  <c r="DT280" i="13"/>
  <c r="DS280" i="13"/>
  <c r="DR280" i="13"/>
  <c r="DQ280" i="13"/>
  <c r="DP280" i="13"/>
  <c r="DO280" i="13"/>
  <c r="DN280" i="13"/>
  <c r="DM280" i="13"/>
  <c r="DL280" i="13"/>
  <c r="DK280" i="13"/>
  <c r="DJ280" i="13"/>
  <c r="DI280" i="13"/>
  <c r="DH280" i="13"/>
  <c r="DG280" i="13"/>
  <c r="DF280" i="13"/>
  <c r="DE280" i="13"/>
  <c r="DD280" i="13"/>
  <c r="DC280" i="13"/>
  <c r="DB280" i="13"/>
  <c r="DA280" i="13"/>
  <c r="CZ280" i="13"/>
  <c r="CY280" i="13"/>
  <c r="CX280" i="13"/>
  <c r="CW280" i="13"/>
  <c r="CV280" i="13"/>
  <c r="CU280" i="13"/>
  <c r="CT280" i="13"/>
  <c r="CS280" i="13"/>
  <c r="CR280" i="13"/>
  <c r="CQ280" i="13"/>
  <c r="CP280" i="13"/>
  <c r="CO280" i="13"/>
  <c r="CN280" i="13"/>
  <c r="CM280" i="13"/>
  <c r="CL280" i="13"/>
  <c r="CK280" i="13"/>
  <c r="CJ280" i="13"/>
  <c r="CI280" i="13"/>
  <c r="CH280" i="13"/>
  <c r="CG280" i="13"/>
  <c r="CF280" i="13"/>
  <c r="CE280" i="13"/>
  <c r="CD280" i="13"/>
  <c r="CC280" i="13"/>
  <c r="CB280" i="13"/>
  <c r="CA280" i="13"/>
  <c r="BZ280" i="13"/>
  <c r="BY280" i="13"/>
  <c r="BX280" i="13"/>
  <c r="BW280" i="13"/>
  <c r="BV280" i="13"/>
  <c r="BU280" i="13"/>
  <c r="BT280" i="13"/>
  <c r="BS280" i="13"/>
  <c r="BR280" i="13"/>
  <c r="BQ280" i="13"/>
  <c r="BM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DZ279" i="13"/>
  <c r="DY279" i="13"/>
  <c r="DX279" i="13"/>
  <c r="DW279" i="13"/>
  <c r="DV279" i="13"/>
  <c r="DU279" i="13"/>
  <c r="DT279" i="13"/>
  <c r="DS279" i="13"/>
  <c r="DR279" i="13"/>
  <c r="DQ279" i="13"/>
  <c r="DP279" i="13"/>
  <c r="DO279" i="13"/>
  <c r="DN279" i="13"/>
  <c r="DM279" i="13"/>
  <c r="DL279" i="13"/>
  <c r="DK279" i="13"/>
  <c r="DJ279" i="13"/>
  <c r="DI279" i="13"/>
  <c r="DH279" i="13"/>
  <c r="DG279" i="13"/>
  <c r="DF279" i="13"/>
  <c r="DE279" i="13"/>
  <c r="DD279" i="13"/>
  <c r="DC279" i="13"/>
  <c r="DB279" i="13"/>
  <c r="DA279" i="13"/>
  <c r="CZ279" i="13"/>
  <c r="CY279" i="13"/>
  <c r="CX279" i="13"/>
  <c r="CW279" i="13"/>
  <c r="CV279" i="13"/>
  <c r="CU279" i="13"/>
  <c r="CT279" i="13"/>
  <c r="CS279" i="13"/>
  <c r="CR279" i="13"/>
  <c r="CQ279" i="13"/>
  <c r="CP279" i="13"/>
  <c r="CO279" i="13"/>
  <c r="CN279" i="13"/>
  <c r="CM279" i="13"/>
  <c r="CL279" i="13"/>
  <c r="CK279" i="13"/>
  <c r="CJ279" i="13"/>
  <c r="CI279" i="13"/>
  <c r="CH279" i="13"/>
  <c r="CG279" i="13"/>
  <c r="CF279" i="13"/>
  <c r="CE279" i="13"/>
  <c r="CD279" i="13"/>
  <c r="CC279" i="13"/>
  <c r="CB279" i="13"/>
  <c r="CA279" i="13"/>
  <c r="BZ279" i="13"/>
  <c r="BY279" i="13"/>
  <c r="BX279" i="13"/>
  <c r="BW279" i="13"/>
  <c r="BV279" i="13"/>
  <c r="BU279" i="13"/>
  <c r="BT279" i="13"/>
  <c r="BS279" i="13"/>
  <c r="BR279" i="13"/>
  <c r="BQ279" i="13"/>
  <c r="BM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Z278" i="13"/>
  <c r="DY278" i="13"/>
  <c r="DX278" i="13"/>
  <c r="DW278" i="13"/>
  <c r="DV278" i="13"/>
  <c r="DU278" i="13"/>
  <c r="DT278" i="13"/>
  <c r="DS278" i="13"/>
  <c r="DR278" i="13"/>
  <c r="DQ278" i="13"/>
  <c r="DP278" i="13"/>
  <c r="DO278" i="13"/>
  <c r="DN278" i="13"/>
  <c r="DM278" i="13"/>
  <c r="DL278" i="13"/>
  <c r="DK278" i="13"/>
  <c r="DJ278" i="13"/>
  <c r="DI278" i="13"/>
  <c r="DH278" i="13"/>
  <c r="DG278" i="13"/>
  <c r="DF278" i="13"/>
  <c r="DE278" i="13"/>
  <c r="DD278" i="13"/>
  <c r="DC278" i="13"/>
  <c r="DB278" i="13"/>
  <c r="DA278" i="13"/>
  <c r="CZ278" i="13"/>
  <c r="CY278" i="13"/>
  <c r="CX278" i="13"/>
  <c r="CW278" i="13"/>
  <c r="CV278" i="13"/>
  <c r="CU278" i="13"/>
  <c r="CT278" i="13"/>
  <c r="CS278" i="13"/>
  <c r="CR278" i="13"/>
  <c r="CQ278" i="13"/>
  <c r="CP278" i="13"/>
  <c r="CO278" i="13"/>
  <c r="CN278" i="13"/>
  <c r="CM278" i="13"/>
  <c r="CL278" i="13"/>
  <c r="CK278" i="13"/>
  <c r="CJ278" i="13"/>
  <c r="CI278" i="13"/>
  <c r="CH278" i="13"/>
  <c r="CG278" i="13"/>
  <c r="CF278" i="13"/>
  <c r="CE278" i="13"/>
  <c r="CD278" i="13"/>
  <c r="CC278" i="13"/>
  <c r="CB278" i="13"/>
  <c r="CA278" i="13"/>
  <c r="BZ278" i="13"/>
  <c r="BY278" i="13"/>
  <c r="BX278" i="13"/>
  <c r="BW278" i="13"/>
  <c r="BV278" i="13"/>
  <c r="BU278" i="13"/>
  <c r="BT278" i="13"/>
  <c r="BS278" i="13"/>
  <c r="BR278" i="13"/>
  <c r="BQ278" i="13"/>
  <c r="BM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B278" i="13"/>
  <c r="DZ277" i="13"/>
  <c r="DY277" i="13"/>
  <c r="DX277" i="13"/>
  <c r="DW277" i="13"/>
  <c r="DV277" i="13"/>
  <c r="DU277" i="13"/>
  <c r="DT277" i="13"/>
  <c r="DS277" i="13"/>
  <c r="DR277" i="13"/>
  <c r="DQ277" i="13"/>
  <c r="DP277" i="13"/>
  <c r="DO277" i="13"/>
  <c r="DN277" i="13"/>
  <c r="DM277" i="13"/>
  <c r="DL277" i="13"/>
  <c r="DK277" i="13"/>
  <c r="DJ277" i="13"/>
  <c r="DI277" i="13"/>
  <c r="DH277" i="13"/>
  <c r="DG277" i="13"/>
  <c r="DF277" i="13"/>
  <c r="DE277" i="13"/>
  <c r="DD277" i="13"/>
  <c r="DC277" i="13"/>
  <c r="DB277" i="13"/>
  <c r="DA277" i="13"/>
  <c r="CZ277" i="13"/>
  <c r="CY277" i="13"/>
  <c r="CX277" i="13"/>
  <c r="CW277" i="13"/>
  <c r="CV277" i="13"/>
  <c r="CU277" i="13"/>
  <c r="CT277" i="13"/>
  <c r="CS277" i="13"/>
  <c r="CR277" i="13"/>
  <c r="CQ277" i="13"/>
  <c r="CP277" i="13"/>
  <c r="CO277" i="13"/>
  <c r="CN277" i="13"/>
  <c r="CM277" i="13"/>
  <c r="CL277" i="13"/>
  <c r="CK277" i="13"/>
  <c r="CJ277" i="13"/>
  <c r="CI277" i="13"/>
  <c r="CH277" i="13"/>
  <c r="CG277" i="13"/>
  <c r="CF277" i="13"/>
  <c r="CE277" i="13"/>
  <c r="CD277" i="13"/>
  <c r="CC277" i="13"/>
  <c r="CB277" i="13"/>
  <c r="CA277" i="13"/>
  <c r="BZ277" i="13"/>
  <c r="BY277" i="13"/>
  <c r="BX277" i="13"/>
  <c r="BW277" i="13"/>
  <c r="BV277" i="13"/>
  <c r="BU277" i="13"/>
  <c r="BT277" i="13"/>
  <c r="BS277" i="13"/>
  <c r="BR277" i="13"/>
  <c r="BQ277" i="13"/>
  <c r="BM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B277" i="13"/>
  <c r="DZ276" i="13"/>
  <c r="DY276" i="13"/>
  <c r="DX276" i="13"/>
  <c r="DW276" i="13"/>
  <c r="DV276" i="13"/>
  <c r="DU276" i="13"/>
  <c r="DT276" i="13"/>
  <c r="DS276" i="13"/>
  <c r="DR276" i="13"/>
  <c r="DQ276" i="13"/>
  <c r="DP276" i="13"/>
  <c r="DO276" i="13"/>
  <c r="DN276" i="13"/>
  <c r="DM276" i="13"/>
  <c r="DL276" i="13"/>
  <c r="DK276" i="13"/>
  <c r="DJ276" i="13"/>
  <c r="DI276" i="13"/>
  <c r="DH276" i="13"/>
  <c r="DG276" i="13"/>
  <c r="DF276" i="13"/>
  <c r="DE276" i="13"/>
  <c r="DD276" i="13"/>
  <c r="DC276" i="13"/>
  <c r="DB276" i="13"/>
  <c r="DA276" i="13"/>
  <c r="CZ276" i="13"/>
  <c r="CY276" i="13"/>
  <c r="CX276" i="13"/>
  <c r="CW276" i="13"/>
  <c r="CV276" i="13"/>
  <c r="CU276" i="13"/>
  <c r="CT276" i="13"/>
  <c r="CS276" i="13"/>
  <c r="CR276" i="13"/>
  <c r="CQ276" i="13"/>
  <c r="CP276" i="13"/>
  <c r="CO276" i="13"/>
  <c r="CN276" i="13"/>
  <c r="CM276" i="13"/>
  <c r="CL276" i="13"/>
  <c r="CK276" i="13"/>
  <c r="CJ276" i="13"/>
  <c r="CI276" i="13"/>
  <c r="CH276" i="13"/>
  <c r="CG276" i="13"/>
  <c r="CF276" i="13"/>
  <c r="CE276" i="13"/>
  <c r="CD276" i="13"/>
  <c r="CC276" i="13"/>
  <c r="CB276" i="13"/>
  <c r="CA276" i="13"/>
  <c r="BZ276" i="13"/>
  <c r="BY276" i="13"/>
  <c r="BX276" i="13"/>
  <c r="BW276" i="13"/>
  <c r="BV276" i="13"/>
  <c r="BU276" i="13"/>
  <c r="BT276" i="13"/>
  <c r="BS276" i="13"/>
  <c r="BR276" i="13"/>
  <c r="BQ276" i="13"/>
  <c r="BM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B276" i="13"/>
  <c r="DZ275" i="13"/>
  <c r="DY275" i="13"/>
  <c r="DX275" i="13"/>
  <c r="DW275" i="13"/>
  <c r="DV275" i="13"/>
  <c r="DU275" i="13"/>
  <c r="DT275" i="13"/>
  <c r="DS275" i="13"/>
  <c r="DR275" i="13"/>
  <c r="DQ275" i="13"/>
  <c r="DP275" i="13"/>
  <c r="DO275" i="13"/>
  <c r="DN275" i="13"/>
  <c r="DM275" i="13"/>
  <c r="DL275" i="13"/>
  <c r="DK275" i="13"/>
  <c r="DJ275" i="13"/>
  <c r="DI275" i="13"/>
  <c r="DH275" i="13"/>
  <c r="DG275" i="13"/>
  <c r="DF275" i="13"/>
  <c r="DE275" i="13"/>
  <c r="DD275" i="13"/>
  <c r="DC275" i="13"/>
  <c r="DB275" i="13"/>
  <c r="DA275" i="13"/>
  <c r="CZ275" i="13"/>
  <c r="CY275" i="13"/>
  <c r="CX275" i="13"/>
  <c r="CW275" i="13"/>
  <c r="CV275" i="13"/>
  <c r="CU275" i="13"/>
  <c r="CT275" i="13"/>
  <c r="CS275" i="13"/>
  <c r="CR275" i="13"/>
  <c r="CQ275" i="13"/>
  <c r="CP275" i="13"/>
  <c r="CO275" i="13"/>
  <c r="CN275" i="13"/>
  <c r="CM275" i="13"/>
  <c r="CL275" i="13"/>
  <c r="CK275" i="13"/>
  <c r="CJ275" i="13"/>
  <c r="CI275" i="13"/>
  <c r="CH275" i="13"/>
  <c r="CG275" i="13"/>
  <c r="CF275" i="13"/>
  <c r="CE275" i="13"/>
  <c r="CD275" i="13"/>
  <c r="CC275" i="13"/>
  <c r="CB275" i="13"/>
  <c r="CA275" i="13"/>
  <c r="BZ275" i="13"/>
  <c r="BY275" i="13"/>
  <c r="BX275" i="13"/>
  <c r="BW275" i="13"/>
  <c r="BV275" i="13"/>
  <c r="BU275" i="13"/>
  <c r="BT275" i="13"/>
  <c r="BS275" i="13"/>
  <c r="BR275" i="13"/>
  <c r="BQ275" i="13"/>
  <c r="BM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B275" i="13"/>
  <c r="DZ274" i="13"/>
  <c r="DY274" i="13"/>
  <c r="DX274" i="13"/>
  <c r="DW274" i="13"/>
  <c r="DV274" i="13"/>
  <c r="DU274" i="13"/>
  <c r="DT274" i="13"/>
  <c r="DS274" i="13"/>
  <c r="DR274" i="13"/>
  <c r="DQ274" i="13"/>
  <c r="DP274" i="13"/>
  <c r="DO274" i="13"/>
  <c r="DN274" i="13"/>
  <c r="DM274" i="13"/>
  <c r="DL274" i="13"/>
  <c r="DK274" i="13"/>
  <c r="DJ274" i="13"/>
  <c r="DI274" i="13"/>
  <c r="DH274" i="13"/>
  <c r="DG274" i="13"/>
  <c r="DF274" i="13"/>
  <c r="DE274" i="13"/>
  <c r="DD274" i="13"/>
  <c r="DC274" i="13"/>
  <c r="DB274" i="13"/>
  <c r="DA274" i="13"/>
  <c r="CZ274" i="13"/>
  <c r="CY274" i="13"/>
  <c r="CX274" i="13"/>
  <c r="CW274" i="13"/>
  <c r="CV274" i="13"/>
  <c r="CU274" i="13"/>
  <c r="CT274" i="13"/>
  <c r="CS274" i="13"/>
  <c r="CR274" i="13"/>
  <c r="CQ274" i="13"/>
  <c r="CP274" i="13"/>
  <c r="CO274" i="13"/>
  <c r="CN274" i="13"/>
  <c r="CM274" i="13"/>
  <c r="CL274" i="13"/>
  <c r="CK274" i="13"/>
  <c r="CJ274" i="13"/>
  <c r="CI274" i="13"/>
  <c r="CH274" i="13"/>
  <c r="CG274" i="13"/>
  <c r="CF274" i="13"/>
  <c r="CE274" i="13"/>
  <c r="CD274" i="13"/>
  <c r="CC274" i="13"/>
  <c r="CB274" i="13"/>
  <c r="CA274" i="13"/>
  <c r="BZ274" i="13"/>
  <c r="BY274" i="13"/>
  <c r="BX274" i="13"/>
  <c r="BW274" i="13"/>
  <c r="BV274" i="13"/>
  <c r="BU274" i="13"/>
  <c r="BT274" i="13"/>
  <c r="BS274" i="13"/>
  <c r="BR274" i="13"/>
  <c r="BQ274" i="13"/>
  <c r="BM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B274" i="13"/>
  <c r="DZ273" i="13"/>
  <c r="DY273" i="13"/>
  <c r="DX273" i="13"/>
  <c r="DW273" i="13"/>
  <c r="DV273" i="13"/>
  <c r="DU273" i="13"/>
  <c r="DT273" i="13"/>
  <c r="DS273" i="13"/>
  <c r="DR273" i="13"/>
  <c r="DQ273" i="13"/>
  <c r="DP273" i="13"/>
  <c r="DO273" i="13"/>
  <c r="DN273" i="13"/>
  <c r="DM273" i="13"/>
  <c r="DL273" i="13"/>
  <c r="DK273" i="13"/>
  <c r="DJ273" i="13"/>
  <c r="DI273" i="13"/>
  <c r="DH273" i="13"/>
  <c r="DG273" i="13"/>
  <c r="DF273" i="13"/>
  <c r="DE273" i="13"/>
  <c r="DD273" i="13"/>
  <c r="DC273" i="13"/>
  <c r="DB273" i="13"/>
  <c r="DA273" i="13"/>
  <c r="CZ273" i="13"/>
  <c r="CY273" i="13"/>
  <c r="CX273" i="13"/>
  <c r="CW273" i="13"/>
  <c r="CV273" i="13"/>
  <c r="CU273" i="13"/>
  <c r="CT273" i="13"/>
  <c r="CS273" i="13"/>
  <c r="CR273" i="13"/>
  <c r="CQ273" i="13"/>
  <c r="CP273" i="13"/>
  <c r="CO273" i="13"/>
  <c r="CN273" i="13"/>
  <c r="CM273" i="13"/>
  <c r="CL273" i="13"/>
  <c r="CK273" i="13"/>
  <c r="CJ273" i="13"/>
  <c r="CI273" i="13"/>
  <c r="CH273" i="13"/>
  <c r="CG273" i="13"/>
  <c r="CF273" i="13"/>
  <c r="CE273" i="13"/>
  <c r="CD273" i="13"/>
  <c r="CC273" i="13"/>
  <c r="CB273" i="13"/>
  <c r="CA273" i="13"/>
  <c r="BZ273" i="13"/>
  <c r="BY273" i="13"/>
  <c r="BX273" i="13"/>
  <c r="BW273" i="13"/>
  <c r="BV273" i="13"/>
  <c r="BU273" i="13"/>
  <c r="BT273" i="13"/>
  <c r="BS273" i="13"/>
  <c r="BR273" i="13"/>
  <c r="BQ273" i="13"/>
  <c r="BM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B273" i="13"/>
  <c r="DZ272" i="13"/>
  <c r="DY272" i="13"/>
  <c r="DX272" i="13"/>
  <c r="DW272" i="13"/>
  <c r="DV272" i="13"/>
  <c r="DU272" i="13"/>
  <c r="DT272" i="13"/>
  <c r="DS272" i="13"/>
  <c r="DR272" i="13"/>
  <c r="DQ272" i="13"/>
  <c r="DP272" i="13"/>
  <c r="DO272" i="13"/>
  <c r="DN272" i="13"/>
  <c r="DM272" i="13"/>
  <c r="DL272" i="13"/>
  <c r="DK272" i="13"/>
  <c r="DJ272" i="13"/>
  <c r="DI272" i="13"/>
  <c r="DH272" i="13"/>
  <c r="DG272" i="13"/>
  <c r="DF272" i="13"/>
  <c r="DE272" i="13"/>
  <c r="DD272" i="13"/>
  <c r="DC272" i="13"/>
  <c r="DB272" i="13"/>
  <c r="DA272" i="13"/>
  <c r="CZ272" i="13"/>
  <c r="CY272" i="13"/>
  <c r="CX272" i="13"/>
  <c r="CW272" i="13"/>
  <c r="CV272" i="13"/>
  <c r="CU272" i="13"/>
  <c r="CT272" i="13"/>
  <c r="CS272" i="13"/>
  <c r="CR272" i="13"/>
  <c r="CQ272" i="13"/>
  <c r="CP272" i="13"/>
  <c r="CO272" i="13"/>
  <c r="CN272" i="13"/>
  <c r="CM272" i="13"/>
  <c r="CL272" i="13"/>
  <c r="CK272" i="13"/>
  <c r="CJ272" i="13"/>
  <c r="CI272" i="13"/>
  <c r="CH272" i="13"/>
  <c r="CG272" i="13"/>
  <c r="CF272" i="13"/>
  <c r="CE272" i="13"/>
  <c r="CD272" i="13"/>
  <c r="CC272" i="13"/>
  <c r="CB272" i="13"/>
  <c r="CA272" i="13"/>
  <c r="BZ272" i="13"/>
  <c r="BY272" i="13"/>
  <c r="BX272" i="13"/>
  <c r="BW272" i="13"/>
  <c r="BV272" i="13"/>
  <c r="BU272" i="13"/>
  <c r="BT272" i="13"/>
  <c r="BS272" i="13"/>
  <c r="BR272" i="13"/>
  <c r="BQ272" i="13"/>
  <c r="BM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B272" i="13"/>
  <c r="DZ271" i="13"/>
  <c r="DY271" i="13"/>
  <c r="DX271" i="13"/>
  <c r="DW271" i="13"/>
  <c r="DV271" i="13"/>
  <c r="DU271" i="13"/>
  <c r="DT271" i="13"/>
  <c r="DS271" i="13"/>
  <c r="DR271" i="13"/>
  <c r="DQ271" i="13"/>
  <c r="DP271" i="13"/>
  <c r="DO271" i="13"/>
  <c r="DN271" i="13"/>
  <c r="DM271" i="13"/>
  <c r="DL271" i="13"/>
  <c r="DK271" i="13"/>
  <c r="DJ271" i="13"/>
  <c r="DI271" i="13"/>
  <c r="DH271" i="13"/>
  <c r="DG271" i="13"/>
  <c r="DF271" i="13"/>
  <c r="DE271" i="13"/>
  <c r="DD271" i="13"/>
  <c r="DC271" i="13"/>
  <c r="DB271" i="13"/>
  <c r="DA271" i="13"/>
  <c r="CZ271" i="13"/>
  <c r="CY271" i="13"/>
  <c r="CX271" i="13"/>
  <c r="CW271" i="13"/>
  <c r="CV271" i="13"/>
  <c r="CU271" i="13"/>
  <c r="CT271" i="13"/>
  <c r="CS271" i="13"/>
  <c r="CR271" i="13"/>
  <c r="CQ271" i="13"/>
  <c r="CP271" i="13"/>
  <c r="CO271" i="13"/>
  <c r="CN271" i="13"/>
  <c r="CM271" i="13"/>
  <c r="CL271" i="13"/>
  <c r="CK271" i="13"/>
  <c r="CJ271" i="13"/>
  <c r="CI271" i="13"/>
  <c r="CH271" i="13"/>
  <c r="CG271" i="13"/>
  <c r="CF271" i="13"/>
  <c r="CE271" i="13"/>
  <c r="CD271" i="13"/>
  <c r="CC271" i="13"/>
  <c r="CB271" i="13"/>
  <c r="CA271" i="13"/>
  <c r="BZ271" i="13"/>
  <c r="BY271" i="13"/>
  <c r="BX271" i="13"/>
  <c r="BW271" i="13"/>
  <c r="BV271" i="13"/>
  <c r="BU271" i="13"/>
  <c r="BT271" i="13"/>
  <c r="BS271" i="13"/>
  <c r="BR271" i="13"/>
  <c r="BQ271" i="13"/>
  <c r="BM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B271" i="13"/>
  <c r="DZ270" i="13"/>
  <c r="DY270" i="13"/>
  <c r="DX270" i="13"/>
  <c r="DW270" i="13"/>
  <c r="DV270" i="13"/>
  <c r="DU270" i="13"/>
  <c r="DT270" i="13"/>
  <c r="DS270" i="13"/>
  <c r="DR270" i="13"/>
  <c r="DQ270" i="13"/>
  <c r="DP270" i="13"/>
  <c r="DO270" i="13"/>
  <c r="DN270" i="13"/>
  <c r="DM270" i="13"/>
  <c r="DL270" i="13"/>
  <c r="DK270" i="13"/>
  <c r="DJ270" i="13"/>
  <c r="DI270" i="13"/>
  <c r="DH270" i="13"/>
  <c r="DG270" i="13"/>
  <c r="DF270" i="13"/>
  <c r="DE270" i="13"/>
  <c r="DD270" i="13"/>
  <c r="DC270" i="13"/>
  <c r="DB270" i="13"/>
  <c r="DA270" i="13"/>
  <c r="CZ270" i="13"/>
  <c r="CY270" i="13"/>
  <c r="CX270" i="13"/>
  <c r="CW270" i="13"/>
  <c r="CV270" i="13"/>
  <c r="CU270" i="13"/>
  <c r="CT270" i="13"/>
  <c r="CS270" i="13"/>
  <c r="CR270" i="13"/>
  <c r="CQ270" i="13"/>
  <c r="CP270" i="13"/>
  <c r="CO270" i="13"/>
  <c r="CN270" i="13"/>
  <c r="CM270" i="13"/>
  <c r="CL270" i="13"/>
  <c r="CK270" i="13"/>
  <c r="CJ270" i="13"/>
  <c r="CI270" i="13"/>
  <c r="CH270" i="13"/>
  <c r="CG270" i="13"/>
  <c r="CF270" i="13"/>
  <c r="CE270" i="13"/>
  <c r="CD270" i="13"/>
  <c r="CC270" i="13"/>
  <c r="CB270" i="13"/>
  <c r="CA270" i="13"/>
  <c r="BZ270" i="13"/>
  <c r="BY270" i="13"/>
  <c r="BX270" i="13"/>
  <c r="BW270" i="13"/>
  <c r="BV270" i="13"/>
  <c r="BU270" i="13"/>
  <c r="BT270" i="13"/>
  <c r="BS270" i="13"/>
  <c r="BR270" i="13"/>
  <c r="BQ270" i="13"/>
  <c r="BM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B270" i="13"/>
  <c r="DZ269" i="13"/>
  <c r="DY269" i="13"/>
  <c r="DX269" i="13"/>
  <c r="DW269" i="13"/>
  <c r="DV269" i="13"/>
  <c r="DU269" i="13"/>
  <c r="DT269" i="13"/>
  <c r="DS269" i="13"/>
  <c r="DR269" i="13"/>
  <c r="DQ269" i="13"/>
  <c r="DP269" i="13"/>
  <c r="DO269" i="13"/>
  <c r="DN269" i="13"/>
  <c r="DM269" i="13"/>
  <c r="DL269" i="13"/>
  <c r="DK269" i="13"/>
  <c r="DJ269" i="13"/>
  <c r="DI269" i="13"/>
  <c r="DH269" i="13"/>
  <c r="DG269" i="13"/>
  <c r="DF269" i="13"/>
  <c r="DE269" i="13"/>
  <c r="DD269" i="13"/>
  <c r="DC269" i="13"/>
  <c r="DB269" i="13"/>
  <c r="DA269" i="13"/>
  <c r="CZ269" i="13"/>
  <c r="CY269" i="13"/>
  <c r="CX269" i="13"/>
  <c r="CW269" i="13"/>
  <c r="CV269" i="13"/>
  <c r="CU269" i="13"/>
  <c r="CT269" i="13"/>
  <c r="CS269" i="13"/>
  <c r="CR269" i="13"/>
  <c r="CQ269" i="13"/>
  <c r="CP269" i="13"/>
  <c r="CO269" i="13"/>
  <c r="CN269" i="13"/>
  <c r="CM269" i="13"/>
  <c r="CL269" i="13"/>
  <c r="CK269" i="13"/>
  <c r="CJ269" i="13"/>
  <c r="CI269" i="13"/>
  <c r="CH269" i="13"/>
  <c r="CG269" i="13"/>
  <c r="CF269" i="13"/>
  <c r="CE269" i="13"/>
  <c r="CD269" i="13"/>
  <c r="CC269" i="13"/>
  <c r="CB269" i="13"/>
  <c r="CA269" i="13"/>
  <c r="BZ269" i="13"/>
  <c r="BY269" i="13"/>
  <c r="BX269" i="13"/>
  <c r="BW269" i="13"/>
  <c r="BV269" i="13"/>
  <c r="BU269" i="13"/>
  <c r="BT269" i="13"/>
  <c r="BS269" i="13"/>
  <c r="BR269" i="13"/>
  <c r="BQ269" i="13"/>
  <c r="BM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B269" i="13"/>
  <c r="DZ268" i="13"/>
  <c r="DY268" i="13"/>
  <c r="DX268" i="13"/>
  <c r="DW268" i="13"/>
  <c r="DV268" i="13"/>
  <c r="DU268" i="13"/>
  <c r="DT268" i="13"/>
  <c r="DS268" i="13"/>
  <c r="DR268" i="13"/>
  <c r="DQ268" i="13"/>
  <c r="DP268" i="13"/>
  <c r="DO268" i="13"/>
  <c r="DN268" i="13"/>
  <c r="DM268" i="13"/>
  <c r="DL268" i="13"/>
  <c r="DK268" i="13"/>
  <c r="DJ268" i="13"/>
  <c r="DI268" i="13"/>
  <c r="DH268" i="13"/>
  <c r="DG268" i="13"/>
  <c r="DF268" i="13"/>
  <c r="DE268" i="13"/>
  <c r="DD268" i="13"/>
  <c r="DC268" i="13"/>
  <c r="DB268" i="13"/>
  <c r="DA268" i="13"/>
  <c r="CZ268" i="13"/>
  <c r="CY268" i="13"/>
  <c r="CX268" i="13"/>
  <c r="CW268" i="13"/>
  <c r="CV268" i="13"/>
  <c r="CU268" i="13"/>
  <c r="CT268" i="13"/>
  <c r="CS268" i="13"/>
  <c r="CR268" i="13"/>
  <c r="CQ268" i="13"/>
  <c r="CP268" i="13"/>
  <c r="CO268" i="13"/>
  <c r="CN268" i="13"/>
  <c r="CM268" i="13"/>
  <c r="CL268" i="13"/>
  <c r="CK268" i="13"/>
  <c r="CJ268" i="13"/>
  <c r="CI268" i="13"/>
  <c r="CH268" i="13"/>
  <c r="CG268" i="13"/>
  <c r="CF268" i="13"/>
  <c r="CE268" i="13"/>
  <c r="CD268" i="13"/>
  <c r="CC268" i="13"/>
  <c r="CB268" i="13"/>
  <c r="CA268" i="13"/>
  <c r="BZ268" i="13"/>
  <c r="BY268" i="13"/>
  <c r="BX268" i="13"/>
  <c r="BW268" i="13"/>
  <c r="BV268" i="13"/>
  <c r="BU268" i="13"/>
  <c r="BT268" i="13"/>
  <c r="BS268" i="13"/>
  <c r="BR268" i="13"/>
  <c r="BQ268" i="13"/>
  <c r="BM268" i="13"/>
  <c r="N268" i="13"/>
  <c r="M268" i="13"/>
  <c r="L268" i="13"/>
  <c r="K268" i="13"/>
  <c r="J268" i="13"/>
  <c r="I268" i="13"/>
  <c r="H268" i="13"/>
  <c r="G268" i="13"/>
  <c r="F268" i="13"/>
  <c r="E268" i="13"/>
  <c r="D268" i="13"/>
  <c r="B268" i="13"/>
  <c r="DZ267" i="13"/>
  <c r="DY267" i="13"/>
  <c r="DX267" i="13"/>
  <c r="DW267" i="13"/>
  <c r="DV267" i="13"/>
  <c r="DU267" i="13"/>
  <c r="DT267" i="13"/>
  <c r="DS267" i="13"/>
  <c r="DR267" i="13"/>
  <c r="DQ267" i="13"/>
  <c r="DP267" i="13"/>
  <c r="DO267" i="13"/>
  <c r="DN267" i="13"/>
  <c r="DM267" i="13"/>
  <c r="DL267" i="13"/>
  <c r="DK267" i="13"/>
  <c r="DJ267" i="13"/>
  <c r="DI267" i="13"/>
  <c r="DH267" i="13"/>
  <c r="DG267" i="13"/>
  <c r="DF267" i="13"/>
  <c r="DE267" i="13"/>
  <c r="DD267" i="13"/>
  <c r="DC267" i="13"/>
  <c r="DB267" i="13"/>
  <c r="DA267" i="13"/>
  <c r="CZ267" i="13"/>
  <c r="CY267" i="13"/>
  <c r="CX267" i="13"/>
  <c r="CW267" i="13"/>
  <c r="CV267" i="13"/>
  <c r="CU267" i="13"/>
  <c r="CT267" i="13"/>
  <c r="CS267" i="13"/>
  <c r="CR267" i="13"/>
  <c r="CQ267" i="13"/>
  <c r="CP267" i="13"/>
  <c r="CO267" i="13"/>
  <c r="CN267" i="13"/>
  <c r="CM267" i="13"/>
  <c r="CL267" i="13"/>
  <c r="CK267" i="13"/>
  <c r="CJ267" i="13"/>
  <c r="CI267" i="13"/>
  <c r="CH267" i="13"/>
  <c r="CG267" i="13"/>
  <c r="CF267" i="13"/>
  <c r="CE267" i="13"/>
  <c r="CD267" i="13"/>
  <c r="CC267" i="13"/>
  <c r="CB267" i="13"/>
  <c r="CA267" i="13"/>
  <c r="BZ267" i="13"/>
  <c r="BY267" i="13"/>
  <c r="BX267" i="13"/>
  <c r="BW267" i="13"/>
  <c r="BV267" i="13"/>
  <c r="BU267" i="13"/>
  <c r="BT267" i="13"/>
  <c r="BS267" i="13"/>
  <c r="BR267" i="13"/>
  <c r="BQ267" i="13"/>
  <c r="BM267" i="13"/>
  <c r="M267" i="13"/>
  <c r="L267" i="13"/>
  <c r="K267" i="13"/>
  <c r="J267" i="13"/>
  <c r="I267" i="13"/>
  <c r="H267" i="13"/>
  <c r="G267" i="13"/>
  <c r="F267" i="13"/>
  <c r="E267" i="13"/>
  <c r="D267" i="13"/>
  <c r="B267" i="13"/>
  <c r="DZ266" i="13"/>
  <c r="DY266" i="13"/>
  <c r="DX266" i="13"/>
  <c r="DW266" i="13"/>
  <c r="DV266" i="13"/>
  <c r="DU266" i="13"/>
  <c r="DT266" i="13"/>
  <c r="DS266" i="13"/>
  <c r="DR266" i="13"/>
  <c r="DQ266" i="13"/>
  <c r="DP266" i="13"/>
  <c r="DO266" i="13"/>
  <c r="DN266" i="13"/>
  <c r="DM266" i="13"/>
  <c r="DL266" i="13"/>
  <c r="DK266" i="13"/>
  <c r="DJ266" i="13"/>
  <c r="DI266" i="13"/>
  <c r="DH266" i="13"/>
  <c r="DG266" i="13"/>
  <c r="DF266" i="13"/>
  <c r="DE266" i="13"/>
  <c r="DD266" i="13"/>
  <c r="DC266" i="13"/>
  <c r="DB266" i="13"/>
  <c r="DA266" i="13"/>
  <c r="CZ266" i="13"/>
  <c r="CY266" i="13"/>
  <c r="CX266" i="13"/>
  <c r="CW266" i="13"/>
  <c r="CV266" i="13"/>
  <c r="CU266" i="13"/>
  <c r="CT266" i="13"/>
  <c r="CS266" i="13"/>
  <c r="CR266" i="13"/>
  <c r="CQ266" i="13"/>
  <c r="CP266" i="13"/>
  <c r="CO266" i="13"/>
  <c r="CN266" i="13"/>
  <c r="CM266" i="13"/>
  <c r="CL266" i="13"/>
  <c r="CK266" i="13"/>
  <c r="CJ266" i="13"/>
  <c r="CI266" i="13"/>
  <c r="CH266" i="13"/>
  <c r="CG266" i="13"/>
  <c r="CF266" i="13"/>
  <c r="CE266" i="13"/>
  <c r="CD266" i="13"/>
  <c r="CC266" i="13"/>
  <c r="CB266" i="13"/>
  <c r="CA266" i="13"/>
  <c r="BZ266" i="13"/>
  <c r="BY266" i="13"/>
  <c r="BX266" i="13"/>
  <c r="BW266" i="13"/>
  <c r="BV266" i="13"/>
  <c r="BU266" i="13"/>
  <c r="BT266" i="13"/>
  <c r="BS266" i="13"/>
  <c r="BR266" i="13"/>
  <c r="BQ266" i="13"/>
  <c r="BM266" i="13"/>
  <c r="L266" i="13"/>
  <c r="K266" i="13"/>
  <c r="J266" i="13"/>
  <c r="I266" i="13"/>
  <c r="H266" i="13"/>
  <c r="G266" i="13"/>
  <c r="F266" i="13"/>
  <c r="E266" i="13"/>
  <c r="D266" i="13"/>
  <c r="B266" i="13"/>
  <c r="DZ265" i="13"/>
  <c r="DY265" i="13"/>
  <c r="DX265" i="13"/>
  <c r="DW265" i="13"/>
  <c r="DV265" i="13"/>
  <c r="DU265" i="13"/>
  <c r="DT265" i="13"/>
  <c r="DS265" i="13"/>
  <c r="DR265" i="13"/>
  <c r="DQ265" i="13"/>
  <c r="DP265" i="13"/>
  <c r="DO265" i="13"/>
  <c r="DN265" i="13"/>
  <c r="DM265" i="13"/>
  <c r="DL265" i="13"/>
  <c r="DK265" i="13"/>
  <c r="DJ265" i="13"/>
  <c r="DI265" i="13"/>
  <c r="DH265" i="13"/>
  <c r="DG265" i="13"/>
  <c r="DF265" i="13"/>
  <c r="DE265" i="13"/>
  <c r="DD265" i="13"/>
  <c r="DC265" i="13"/>
  <c r="DB265" i="13"/>
  <c r="DA265" i="13"/>
  <c r="CZ265" i="13"/>
  <c r="CY265" i="13"/>
  <c r="CX265" i="13"/>
  <c r="CW265" i="13"/>
  <c r="CV265" i="13"/>
  <c r="CU265" i="13"/>
  <c r="CT265" i="13"/>
  <c r="CS265" i="13"/>
  <c r="CR265" i="13"/>
  <c r="CQ265" i="13"/>
  <c r="CP265" i="13"/>
  <c r="CO265" i="13"/>
  <c r="CN265" i="13"/>
  <c r="CM265" i="13"/>
  <c r="CL265" i="13"/>
  <c r="CK265" i="13"/>
  <c r="CJ265" i="13"/>
  <c r="CI265" i="13"/>
  <c r="CH265" i="13"/>
  <c r="CG265" i="13"/>
  <c r="CF265" i="13"/>
  <c r="CE265" i="13"/>
  <c r="CD265" i="13"/>
  <c r="CC265" i="13"/>
  <c r="CB265" i="13"/>
  <c r="CA265" i="13"/>
  <c r="BZ265" i="13"/>
  <c r="BY265" i="13"/>
  <c r="BX265" i="13"/>
  <c r="BW265" i="13"/>
  <c r="BV265" i="13"/>
  <c r="BU265" i="13"/>
  <c r="BT265" i="13"/>
  <c r="BS265" i="13"/>
  <c r="BR265" i="13"/>
  <c r="BQ265" i="13"/>
  <c r="BM265" i="13"/>
  <c r="K265" i="13"/>
  <c r="J265" i="13"/>
  <c r="I265" i="13"/>
  <c r="H265" i="13"/>
  <c r="G265" i="13"/>
  <c r="F265" i="13"/>
  <c r="E265" i="13"/>
  <c r="D265" i="13"/>
  <c r="B265" i="13"/>
  <c r="DZ264" i="13"/>
  <c r="DY264" i="13"/>
  <c r="DX264" i="13"/>
  <c r="DW264" i="13"/>
  <c r="DV264" i="13"/>
  <c r="DU264" i="13"/>
  <c r="DT264" i="13"/>
  <c r="DS264" i="13"/>
  <c r="DR264" i="13"/>
  <c r="DQ264" i="13"/>
  <c r="DP264" i="13"/>
  <c r="DO264" i="13"/>
  <c r="DN264" i="13"/>
  <c r="DM264" i="13"/>
  <c r="DL264" i="13"/>
  <c r="DK264" i="13"/>
  <c r="DJ264" i="13"/>
  <c r="DI264" i="13"/>
  <c r="DH264" i="13"/>
  <c r="DG264" i="13"/>
  <c r="DF264" i="13"/>
  <c r="DE264" i="13"/>
  <c r="DD264" i="13"/>
  <c r="DC264" i="13"/>
  <c r="DB264" i="13"/>
  <c r="DA264" i="13"/>
  <c r="CZ264" i="13"/>
  <c r="CY264" i="13"/>
  <c r="CX264" i="13"/>
  <c r="CW264" i="13"/>
  <c r="CV264" i="13"/>
  <c r="CU264" i="13"/>
  <c r="CT264" i="13"/>
  <c r="CS264" i="13"/>
  <c r="CR264" i="13"/>
  <c r="CQ264" i="13"/>
  <c r="CP264" i="13"/>
  <c r="CO264" i="13"/>
  <c r="CN264" i="13"/>
  <c r="CM264" i="13"/>
  <c r="CL264" i="13"/>
  <c r="CK264" i="13"/>
  <c r="CJ264" i="13"/>
  <c r="CI264" i="13"/>
  <c r="CH264" i="13"/>
  <c r="CG264" i="13"/>
  <c r="CF264" i="13"/>
  <c r="CE264" i="13"/>
  <c r="CD264" i="13"/>
  <c r="CC264" i="13"/>
  <c r="CB264" i="13"/>
  <c r="CA264" i="13"/>
  <c r="BZ264" i="13"/>
  <c r="BY264" i="13"/>
  <c r="BX264" i="13"/>
  <c r="BW264" i="13"/>
  <c r="BV264" i="13"/>
  <c r="BU264" i="13"/>
  <c r="BT264" i="13"/>
  <c r="BS264" i="13"/>
  <c r="BR264" i="13"/>
  <c r="BQ264" i="13"/>
  <c r="BM264" i="13"/>
  <c r="J264" i="13"/>
  <c r="I264" i="13"/>
  <c r="H264" i="13"/>
  <c r="G264" i="13"/>
  <c r="F264" i="13"/>
  <c r="E264" i="13"/>
  <c r="D264" i="13"/>
  <c r="B264" i="13"/>
  <c r="DZ263" i="13"/>
  <c r="DY263" i="13"/>
  <c r="DX263" i="13"/>
  <c r="DW263" i="13"/>
  <c r="DV263" i="13"/>
  <c r="DU263" i="13"/>
  <c r="DT263" i="13"/>
  <c r="DS263" i="13"/>
  <c r="DR263" i="13"/>
  <c r="DQ263" i="13"/>
  <c r="DP263" i="13"/>
  <c r="DO263" i="13"/>
  <c r="DN263" i="13"/>
  <c r="DM263" i="13"/>
  <c r="DL263" i="13"/>
  <c r="DK263" i="13"/>
  <c r="DJ263" i="13"/>
  <c r="DI263" i="13"/>
  <c r="DH263" i="13"/>
  <c r="DG263" i="13"/>
  <c r="DF263" i="13"/>
  <c r="DE263" i="13"/>
  <c r="DD263" i="13"/>
  <c r="DC263" i="13"/>
  <c r="DB263" i="13"/>
  <c r="DA263" i="13"/>
  <c r="CZ263" i="13"/>
  <c r="CY263" i="13"/>
  <c r="CX263" i="13"/>
  <c r="CW263" i="13"/>
  <c r="CV263" i="13"/>
  <c r="CU263" i="13"/>
  <c r="CT263" i="13"/>
  <c r="CS263" i="13"/>
  <c r="CR263" i="13"/>
  <c r="CQ263" i="13"/>
  <c r="CP263" i="13"/>
  <c r="CO263" i="13"/>
  <c r="CN263" i="13"/>
  <c r="CM263" i="13"/>
  <c r="CL263" i="13"/>
  <c r="CK263" i="13"/>
  <c r="CJ263" i="13"/>
  <c r="CI263" i="13"/>
  <c r="CH263" i="13"/>
  <c r="CG263" i="13"/>
  <c r="CF263" i="13"/>
  <c r="CE263" i="13"/>
  <c r="CD263" i="13"/>
  <c r="CC263" i="13"/>
  <c r="CB263" i="13"/>
  <c r="CA263" i="13"/>
  <c r="BZ263" i="13"/>
  <c r="BY263" i="13"/>
  <c r="BX263" i="13"/>
  <c r="BW263" i="13"/>
  <c r="BV263" i="13"/>
  <c r="BU263" i="13"/>
  <c r="BT263" i="13"/>
  <c r="BS263" i="13"/>
  <c r="BR263" i="13"/>
  <c r="BQ263" i="13"/>
  <c r="BM263" i="13"/>
  <c r="I263" i="13"/>
  <c r="H263" i="13"/>
  <c r="G263" i="13"/>
  <c r="F263" i="13"/>
  <c r="E263" i="13"/>
  <c r="D263" i="13"/>
  <c r="B263" i="13"/>
  <c r="DZ262" i="13"/>
  <c r="DY262" i="13"/>
  <c r="DX262" i="13"/>
  <c r="DW262" i="13"/>
  <c r="DV262" i="13"/>
  <c r="DU262" i="13"/>
  <c r="DT262" i="13"/>
  <c r="DS262" i="13"/>
  <c r="DR262" i="13"/>
  <c r="DQ262" i="13"/>
  <c r="DP262" i="13"/>
  <c r="DO262" i="13"/>
  <c r="DN262" i="13"/>
  <c r="DM262" i="13"/>
  <c r="DL262" i="13"/>
  <c r="DK262" i="13"/>
  <c r="DJ262" i="13"/>
  <c r="DI262" i="13"/>
  <c r="DH262" i="13"/>
  <c r="DG262" i="13"/>
  <c r="DF262" i="13"/>
  <c r="DE262" i="13"/>
  <c r="DD262" i="13"/>
  <c r="DC262" i="13"/>
  <c r="DB262" i="13"/>
  <c r="DA262" i="13"/>
  <c r="CZ262" i="13"/>
  <c r="CY262" i="13"/>
  <c r="CX262" i="13"/>
  <c r="CW262" i="13"/>
  <c r="CV262" i="13"/>
  <c r="CU262" i="13"/>
  <c r="CT262" i="13"/>
  <c r="CS262" i="13"/>
  <c r="CR262" i="13"/>
  <c r="CQ262" i="13"/>
  <c r="CP262" i="13"/>
  <c r="CO262" i="13"/>
  <c r="CN262" i="13"/>
  <c r="CM262" i="13"/>
  <c r="CL262" i="13"/>
  <c r="CK262" i="13"/>
  <c r="CJ262" i="13"/>
  <c r="CI262" i="13"/>
  <c r="CH262" i="13"/>
  <c r="CG262" i="13"/>
  <c r="CF262" i="13"/>
  <c r="CE262" i="13"/>
  <c r="CD262" i="13"/>
  <c r="CC262" i="13"/>
  <c r="CB262" i="13"/>
  <c r="CA262" i="13"/>
  <c r="BZ262" i="13"/>
  <c r="BY262" i="13"/>
  <c r="BX262" i="13"/>
  <c r="BW262" i="13"/>
  <c r="BV262" i="13"/>
  <c r="BU262" i="13"/>
  <c r="BT262" i="13"/>
  <c r="BS262" i="13"/>
  <c r="BR262" i="13"/>
  <c r="BQ262" i="13"/>
  <c r="BM262" i="13"/>
  <c r="H262" i="13"/>
  <c r="G262" i="13"/>
  <c r="F262" i="13"/>
  <c r="E262" i="13"/>
  <c r="D262" i="13"/>
  <c r="B262" i="13"/>
  <c r="DZ261" i="13"/>
  <c r="DY261" i="13"/>
  <c r="DX261" i="13"/>
  <c r="DW261" i="13"/>
  <c r="DV261" i="13"/>
  <c r="DU261" i="13"/>
  <c r="DT261" i="13"/>
  <c r="DS261" i="13"/>
  <c r="DR261" i="13"/>
  <c r="DQ261" i="13"/>
  <c r="DP261" i="13"/>
  <c r="DO261" i="13"/>
  <c r="DN261" i="13"/>
  <c r="DM261" i="13"/>
  <c r="DL261" i="13"/>
  <c r="DK261" i="13"/>
  <c r="DJ261" i="13"/>
  <c r="DI261" i="13"/>
  <c r="DH261" i="13"/>
  <c r="DG261" i="13"/>
  <c r="DF261" i="13"/>
  <c r="DE261" i="13"/>
  <c r="DD261" i="13"/>
  <c r="DC261" i="13"/>
  <c r="DB261" i="13"/>
  <c r="DA261" i="13"/>
  <c r="CZ261" i="13"/>
  <c r="CY261" i="13"/>
  <c r="CX261" i="13"/>
  <c r="CW261" i="13"/>
  <c r="CV261" i="13"/>
  <c r="CU261" i="13"/>
  <c r="CT261" i="13"/>
  <c r="CS261" i="13"/>
  <c r="CR261" i="13"/>
  <c r="CQ261" i="13"/>
  <c r="CP261" i="13"/>
  <c r="CO261" i="13"/>
  <c r="CN261" i="13"/>
  <c r="CM261" i="13"/>
  <c r="CL261" i="13"/>
  <c r="CK261" i="13"/>
  <c r="CJ261" i="13"/>
  <c r="CI261" i="13"/>
  <c r="CH261" i="13"/>
  <c r="CG261" i="13"/>
  <c r="CF261" i="13"/>
  <c r="CE261" i="13"/>
  <c r="CD261" i="13"/>
  <c r="CC261" i="13"/>
  <c r="CB261" i="13"/>
  <c r="CA261" i="13"/>
  <c r="BZ261" i="13"/>
  <c r="BY261" i="13"/>
  <c r="BX261" i="13"/>
  <c r="BW261" i="13"/>
  <c r="BV261" i="13"/>
  <c r="BU261" i="13"/>
  <c r="BT261" i="13"/>
  <c r="BS261" i="13"/>
  <c r="BR261" i="13"/>
  <c r="BQ261" i="13"/>
  <c r="BM261" i="13"/>
  <c r="G261" i="13"/>
  <c r="F261" i="13"/>
  <c r="E261" i="13"/>
  <c r="D261" i="13"/>
  <c r="B261" i="13"/>
  <c r="DZ260" i="13"/>
  <c r="DY260" i="13"/>
  <c r="DX260" i="13"/>
  <c r="DW260" i="13"/>
  <c r="DV260" i="13"/>
  <c r="DU260" i="13"/>
  <c r="DT260" i="13"/>
  <c r="DS260" i="13"/>
  <c r="DR260" i="13"/>
  <c r="DQ260" i="13"/>
  <c r="DP260" i="13"/>
  <c r="DO260" i="13"/>
  <c r="DN260" i="13"/>
  <c r="DM260" i="13"/>
  <c r="DL260" i="13"/>
  <c r="DK260" i="13"/>
  <c r="DJ260" i="13"/>
  <c r="DI260" i="13"/>
  <c r="DH260" i="13"/>
  <c r="DG260" i="13"/>
  <c r="DF260" i="13"/>
  <c r="DE260" i="13"/>
  <c r="DD260" i="13"/>
  <c r="DC260" i="13"/>
  <c r="DB260" i="13"/>
  <c r="DA260" i="13"/>
  <c r="CZ260" i="13"/>
  <c r="CY260" i="13"/>
  <c r="CX260" i="13"/>
  <c r="CW260" i="13"/>
  <c r="CV260" i="13"/>
  <c r="CU260" i="13"/>
  <c r="CT260" i="13"/>
  <c r="CS260" i="13"/>
  <c r="CR260" i="13"/>
  <c r="CQ260" i="13"/>
  <c r="CP260" i="13"/>
  <c r="CO260" i="13"/>
  <c r="CN260" i="13"/>
  <c r="CM260" i="13"/>
  <c r="CL260" i="13"/>
  <c r="CK260" i="13"/>
  <c r="CJ260" i="13"/>
  <c r="CI260" i="13"/>
  <c r="CH260" i="13"/>
  <c r="CG260" i="13"/>
  <c r="CF260" i="13"/>
  <c r="CE260" i="13"/>
  <c r="CD260" i="13"/>
  <c r="CC260" i="13"/>
  <c r="CB260" i="13"/>
  <c r="CA260" i="13"/>
  <c r="BZ260" i="13"/>
  <c r="BY260" i="13"/>
  <c r="BX260" i="13"/>
  <c r="BW260" i="13"/>
  <c r="BV260" i="13"/>
  <c r="BU260" i="13"/>
  <c r="BT260" i="13"/>
  <c r="BS260" i="13"/>
  <c r="BR260" i="13"/>
  <c r="BQ260" i="13"/>
  <c r="BM260" i="13"/>
  <c r="F260" i="13"/>
  <c r="E260" i="13"/>
  <c r="D260" i="13"/>
  <c r="B260" i="13"/>
  <c r="DZ259" i="13"/>
  <c r="DY259" i="13"/>
  <c r="DX259" i="13"/>
  <c r="DW259" i="13"/>
  <c r="DV259" i="13"/>
  <c r="DU259" i="13"/>
  <c r="DT259" i="13"/>
  <c r="DS259" i="13"/>
  <c r="DR259" i="13"/>
  <c r="DQ259" i="13"/>
  <c r="DP259" i="13"/>
  <c r="DO259" i="13"/>
  <c r="DN259" i="13"/>
  <c r="DM259" i="13"/>
  <c r="DL259" i="13"/>
  <c r="DK259" i="13"/>
  <c r="DJ259" i="13"/>
  <c r="DI259" i="13"/>
  <c r="DH259" i="13"/>
  <c r="DG259" i="13"/>
  <c r="DF259" i="13"/>
  <c r="DE259" i="13"/>
  <c r="DD259" i="13"/>
  <c r="DC259" i="13"/>
  <c r="DB259" i="13"/>
  <c r="DA259" i="13"/>
  <c r="CZ259" i="13"/>
  <c r="CY259" i="13"/>
  <c r="CX259" i="13"/>
  <c r="CW259" i="13"/>
  <c r="CV259" i="13"/>
  <c r="CU259" i="13"/>
  <c r="CT259" i="13"/>
  <c r="CS259" i="13"/>
  <c r="CR259" i="13"/>
  <c r="CQ259" i="13"/>
  <c r="CP259" i="13"/>
  <c r="CO259" i="13"/>
  <c r="CN259" i="13"/>
  <c r="CM259" i="13"/>
  <c r="CL259" i="13"/>
  <c r="CK259" i="13"/>
  <c r="CJ259" i="13"/>
  <c r="CI259" i="13"/>
  <c r="CH259" i="13"/>
  <c r="CG259" i="13"/>
  <c r="CF259" i="13"/>
  <c r="CE259" i="13"/>
  <c r="CD259" i="13"/>
  <c r="CC259" i="13"/>
  <c r="CB259" i="13"/>
  <c r="CA259" i="13"/>
  <c r="BZ259" i="13"/>
  <c r="BY259" i="13"/>
  <c r="BX259" i="13"/>
  <c r="BW259" i="13"/>
  <c r="BV259" i="13"/>
  <c r="BU259" i="13"/>
  <c r="BT259" i="13"/>
  <c r="BS259" i="13"/>
  <c r="BR259" i="13"/>
  <c r="BQ259" i="13"/>
  <c r="BM259" i="13"/>
  <c r="E259" i="13"/>
  <c r="D259" i="13"/>
  <c r="B259" i="13"/>
  <c r="DZ258" i="13"/>
  <c r="DY258" i="13"/>
  <c r="DX258" i="13"/>
  <c r="DW258" i="13"/>
  <c r="DV258" i="13"/>
  <c r="DU258" i="13"/>
  <c r="DT258" i="13"/>
  <c r="DS258" i="13"/>
  <c r="DR258" i="13"/>
  <c r="DQ258" i="13"/>
  <c r="DP258" i="13"/>
  <c r="DO258" i="13"/>
  <c r="DN258" i="13"/>
  <c r="DM258" i="13"/>
  <c r="DL258" i="13"/>
  <c r="DK258" i="13"/>
  <c r="DJ258" i="13"/>
  <c r="DI258" i="13"/>
  <c r="DH258" i="13"/>
  <c r="DG258" i="13"/>
  <c r="DF258" i="13"/>
  <c r="DE258" i="13"/>
  <c r="DD258" i="13"/>
  <c r="DC258" i="13"/>
  <c r="DB258" i="13"/>
  <c r="DA258" i="13"/>
  <c r="CZ258" i="13"/>
  <c r="CY258" i="13"/>
  <c r="CX258" i="13"/>
  <c r="CW258" i="13"/>
  <c r="CV258" i="13"/>
  <c r="CU258" i="13"/>
  <c r="CT258" i="13"/>
  <c r="CS258" i="13"/>
  <c r="CR258" i="13"/>
  <c r="CQ258" i="13"/>
  <c r="CP258" i="13"/>
  <c r="CO258" i="13"/>
  <c r="CN258" i="13"/>
  <c r="CM258" i="13"/>
  <c r="CL258" i="13"/>
  <c r="CK258" i="13"/>
  <c r="CJ258" i="13"/>
  <c r="CI258" i="13"/>
  <c r="CH258" i="13"/>
  <c r="CG258" i="13"/>
  <c r="CF258" i="13"/>
  <c r="CE258" i="13"/>
  <c r="CD258" i="13"/>
  <c r="CC258" i="13"/>
  <c r="CB258" i="13"/>
  <c r="CA258" i="13"/>
  <c r="BZ258" i="13"/>
  <c r="BY258" i="13"/>
  <c r="BX258" i="13"/>
  <c r="BW258" i="13"/>
  <c r="BV258" i="13"/>
  <c r="BU258" i="13"/>
  <c r="BT258" i="13"/>
  <c r="BS258" i="13"/>
  <c r="BR258" i="13"/>
  <c r="BQ258" i="13"/>
  <c r="BM258" i="13"/>
  <c r="D258" i="13"/>
  <c r="B258" i="13"/>
  <c r="DZ254" i="13"/>
  <c r="DY254" i="13"/>
  <c r="DX254" i="13"/>
  <c r="DW254" i="13"/>
  <c r="DV254" i="13"/>
  <c r="DU254" i="13"/>
  <c r="DT254" i="13"/>
  <c r="DS254" i="13"/>
  <c r="DR254" i="13"/>
  <c r="DQ254" i="13"/>
  <c r="DP254" i="13"/>
  <c r="DO254" i="13"/>
  <c r="DN254" i="13"/>
  <c r="DM254" i="13"/>
  <c r="DL254" i="13"/>
  <c r="DK254" i="13"/>
  <c r="DJ254" i="13"/>
  <c r="DI254" i="13"/>
  <c r="DH254" i="13"/>
  <c r="DG254" i="13"/>
  <c r="DF254" i="13"/>
  <c r="DE254" i="13"/>
  <c r="DD254" i="13"/>
  <c r="DC254" i="13"/>
  <c r="DB254" i="13"/>
  <c r="DA254" i="13"/>
  <c r="CZ254" i="13"/>
  <c r="CY254" i="13"/>
  <c r="CX254" i="13"/>
  <c r="CW254" i="13"/>
  <c r="CV254" i="13"/>
  <c r="CU254" i="13"/>
  <c r="CT254" i="13"/>
  <c r="CS254" i="13"/>
  <c r="CR254" i="13"/>
  <c r="CQ254" i="13"/>
  <c r="CP254" i="13"/>
  <c r="CO254" i="13"/>
  <c r="CN254" i="13"/>
  <c r="CM254" i="13"/>
  <c r="CL254" i="13"/>
  <c r="CK254" i="13"/>
  <c r="CJ254" i="13"/>
  <c r="CI254" i="13"/>
  <c r="CH254" i="13"/>
  <c r="CG254" i="13"/>
  <c r="CF254" i="13"/>
  <c r="CE254" i="13"/>
  <c r="CD254" i="13"/>
  <c r="CC254" i="13"/>
  <c r="CB254" i="13"/>
  <c r="CA254" i="13"/>
  <c r="BZ254" i="13"/>
  <c r="BY254" i="13"/>
  <c r="BX254" i="13"/>
  <c r="BW254" i="13"/>
  <c r="BV254" i="13"/>
  <c r="BU254" i="13"/>
  <c r="BT254" i="13"/>
  <c r="BS254" i="13"/>
  <c r="BR254" i="13"/>
  <c r="BQ254" i="13"/>
  <c r="BM254" i="13"/>
  <c r="BL254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DZ253" i="13"/>
  <c r="DY253" i="13"/>
  <c r="DX253" i="13"/>
  <c r="DW253" i="13"/>
  <c r="DV253" i="13"/>
  <c r="DU253" i="13"/>
  <c r="DT253" i="13"/>
  <c r="DS253" i="13"/>
  <c r="DR253" i="13"/>
  <c r="DQ253" i="13"/>
  <c r="DP253" i="13"/>
  <c r="DO253" i="13"/>
  <c r="DN253" i="13"/>
  <c r="DM253" i="13"/>
  <c r="DL253" i="13"/>
  <c r="DK253" i="13"/>
  <c r="DJ253" i="13"/>
  <c r="DI253" i="13"/>
  <c r="DH253" i="13"/>
  <c r="DG253" i="13"/>
  <c r="DF253" i="13"/>
  <c r="DE253" i="13"/>
  <c r="DD253" i="13"/>
  <c r="DC253" i="13"/>
  <c r="DB253" i="13"/>
  <c r="DA253" i="13"/>
  <c r="CZ253" i="13"/>
  <c r="CY253" i="13"/>
  <c r="CX253" i="13"/>
  <c r="CW253" i="13"/>
  <c r="CV253" i="13"/>
  <c r="CU253" i="13"/>
  <c r="CT253" i="13"/>
  <c r="CS253" i="13"/>
  <c r="CR253" i="13"/>
  <c r="CQ253" i="13"/>
  <c r="CP253" i="13"/>
  <c r="CO253" i="13"/>
  <c r="CN253" i="13"/>
  <c r="CM253" i="13"/>
  <c r="CL253" i="13"/>
  <c r="CK253" i="13"/>
  <c r="CJ253" i="13"/>
  <c r="CI253" i="13"/>
  <c r="CH253" i="13"/>
  <c r="CG253" i="13"/>
  <c r="CF253" i="13"/>
  <c r="CE253" i="13"/>
  <c r="CD253" i="13"/>
  <c r="CC253" i="13"/>
  <c r="CB253" i="13"/>
  <c r="CA253" i="13"/>
  <c r="BZ253" i="13"/>
  <c r="BY253" i="13"/>
  <c r="BX253" i="13"/>
  <c r="BW253" i="13"/>
  <c r="BV253" i="13"/>
  <c r="BU253" i="13"/>
  <c r="BT253" i="13"/>
  <c r="BS253" i="13"/>
  <c r="BR253" i="13"/>
  <c r="BQ253" i="13"/>
  <c r="BM253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DZ252" i="13"/>
  <c r="DY252" i="13"/>
  <c r="DX252" i="13"/>
  <c r="DW252" i="13"/>
  <c r="DV252" i="13"/>
  <c r="DU252" i="13"/>
  <c r="DT252" i="13"/>
  <c r="DS252" i="13"/>
  <c r="DR252" i="13"/>
  <c r="DQ252" i="13"/>
  <c r="DP252" i="13"/>
  <c r="DO252" i="13"/>
  <c r="DN252" i="13"/>
  <c r="DM252" i="13"/>
  <c r="DL252" i="13"/>
  <c r="DK252" i="13"/>
  <c r="DJ252" i="13"/>
  <c r="DI252" i="13"/>
  <c r="DH252" i="13"/>
  <c r="DG252" i="13"/>
  <c r="DF252" i="13"/>
  <c r="DE252" i="13"/>
  <c r="DD252" i="13"/>
  <c r="DC252" i="13"/>
  <c r="DB252" i="13"/>
  <c r="DA252" i="13"/>
  <c r="CZ252" i="13"/>
  <c r="CY252" i="13"/>
  <c r="CX252" i="13"/>
  <c r="CW252" i="13"/>
  <c r="CV252" i="13"/>
  <c r="CU252" i="13"/>
  <c r="CT252" i="13"/>
  <c r="CS252" i="13"/>
  <c r="CR252" i="13"/>
  <c r="CQ252" i="13"/>
  <c r="CP252" i="13"/>
  <c r="CO252" i="13"/>
  <c r="CN252" i="13"/>
  <c r="CM252" i="13"/>
  <c r="CL252" i="13"/>
  <c r="CK252" i="13"/>
  <c r="CJ252" i="13"/>
  <c r="CI252" i="13"/>
  <c r="CH252" i="13"/>
  <c r="CG252" i="13"/>
  <c r="CF252" i="13"/>
  <c r="CE252" i="13"/>
  <c r="CD252" i="13"/>
  <c r="CC252" i="13"/>
  <c r="CB252" i="13"/>
  <c r="CA252" i="13"/>
  <c r="BZ252" i="13"/>
  <c r="BY252" i="13"/>
  <c r="BX252" i="13"/>
  <c r="BW252" i="13"/>
  <c r="BV252" i="13"/>
  <c r="BU252" i="13"/>
  <c r="BT252" i="13"/>
  <c r="BS252" i="13"/>
  <c r="BR252" i="13"/>
  <c r="BQ252" i="13"/>
  <c r="BM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DZ251" i="13"/>
  <c r="DY251" i="13"/>
  <c r="DX251" i="13"/>
  <c r="DW251" i="13"/>
  <c r="DV251" i="13"/>
  <c r="DU251" i="13"/>
  <c r="DT251" i="13"/>
  <c r="DS251" i="13"/>
  <c r="DR251" i="13"/>
  <c r="DQ251" i="13"/>
  <c r="DP251" i="13"/>
  <c r="DO251" i="13"/>
  <c r="DN251" i="13"/>
  <c r="DM251" i="13"/>
  <c r="DL251" i="13"/>
  <c r="DK251" i="13"/>
  <c r="DJ251" i="13"/>
  <c r="DI251" i="13"/>
  <c r="DH251" i="13"/>
  <c r="DG251" i="13"/>
  <c r="DF251" i="13"/>
  <c r="DE251" i="13"/>
  <c r="DD251" i="13"/>
  <c r="DC251" i="13"/>
  <c r="DB251" i="13"/>
  <c r="DA251" i="13"/>
  <c r="CZ251" i="13"/>
  <c r="CY251" i="13"/>
  <c r="CX251" i="13"/>
  <c r="CW251" i="13"/>
  <c r="CV251" i="13"/>
  <c r="CU251" i="13"/>
  <c r="CT251" i="13"/>
  <c r="CS251" i="13"/>
  <c r="CR251" i="13"/>
  <c r="CQ251" i="13"/>
  <c r="CP251" i="13"/>
  <c r="CO251" i="13"/>
  <c r="CN251" i="13"/>
  <c r="CM251" i="13"/>
  <c r="CL251" i="13"/>
  <c r="CK251" i="13"/>
  <c r="CJ251" i="13"/>
  <c r="CI251" i="13"/>
  <c r="CH251" i="13"/>
  <c r="CG251" i="13"/>
  <c r="CF251" i="13"/>
  <c r="CE251" i="13"/>
  <c r="CD251" i="13"/>
  <c r="CC251" i="13"/>
  <c r="CB251" i="13"/>
  <c r="CA251" i="13"/>
  <c r="BZ251" i="13"/>
  <c r="BY251" i="13"/>
  <c r="BX251" i="13"/>
  <c r="BW251" i="13"/>
  <c r="BV251" i="13"/>
  <c r="BU251" i="13"/>
  <c r="BT251" i="13"/>
  <c r="BS251" i="13"/>
  <c r="BR251" i="13"/>
  <c r="BQ251" i="13"/>
  <c r="BM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DZ250" i="13"/>
  <c r="DY250" i="13"/>
  <c r="DX250" i="13"/>
  <c r="DW250" i="13"/>
  <c r="DV250" i="13"/>
  <c r="DU250" i="13"/>
  <c r="DT250" i="13"/>
  <c r="DS250" i="13"/>
  <c r="DR250" i="13"/>
  <c r="DQ250" i="13"/>
  <c r="DP250" i="13"/>
  <c r="DO250" i="13"/>
  <c r="DN250" i="13"/>
  <c r="DM250" i="13"/>
  <c r="DL250" i="13"/>
  <c r="DK250" i="13"/>
  <c r="DJ250" i="13"/>
  <c r="DI250" i="13"/>
  <c r="DH250" i="13"/>
  <c r="DG250" i="13"/>
  <c r="DF250" i="13"/>
  <c r="DE250" i="13"/>
  <c r="DD250" i="13"/>
  <c r="DC250" i="13"/>
  <c r="DB250" i="13"/>
  <c r="DA250" i="13"/>
  <c r="CZ250" i="13"/>
  <c r="CY250" i="13"/>
  <c r="CX250" i="13"/>
  <c r="CW250" i="13"/>
  <c r="CV250" i="13"/>
  <c r="CU250" i="13"/>
  <c r="CT250" i="13"/>
  <c r="CS250" i="13"/>
  <c r="CR250" i="13"/>
  <c r="CQ250" i="13"/>
  <c r="CP250" i="13"/>
  <c r="CO250" i="13"/>
  <c r="CN250" i="13"/>
  <c r="CM250" i="13"/>
  <c r="CL250" i="13"/>
  <c r="CK250" i="13"/>
  <c r="CJ250" i="13"/>
  <c r="CI250" i="13"/>
  <c r="CH250" i="13"/>
  <c r="CG250" i="13"/>
  <c r="CF250" i="13"/>
  <c r="CE250" i="13"/>
  <c r="CD250" i="13"/>
  <c r="CC250" i="13"/>
  <c r="CB250" i="13"/>
  <c r="CA250" i="13"/>
  <c r="BZ250" i="13"/>
  <c r="BY250" i="13"/>
  <c r="BX250" i="13"/>
  <c r="BW250" i="13"/>
  <c r="BV250" i="13"/>
  <c r="BU250" i="13"/>
  <c r="BT250" i="13"/>
  <c r="BS250" i="13"/>
  <c r="BR250" i="13"/>
  <c r="BQ250" i="13"/>
  <c r="BM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DZ249" i="13"/>
  <c r="DY249" i="13"/>
  <c r="DX249" i="13"/>
  <c r="DW249" i="13"/>
  <c r="DV249" i="13"/>
  <c r="DU249" i="13"/>
  <c r="DT249" i="13"/>
  <c r="DS249" i="13"/>
  <c r="DR249" i="13"/>
  <c r="DQ249" i="13"/>
  <c r="DP249" i="13"/>
  <c r="DO249" i="13"/>
  <c r="DN249" i="13"/>
  <c r="DM249" i="13"/>
  <c r="DL249" i="13"/>
  <c r="DK249" i="13"/>
  <c r="DJ249" i="13"/>
  <c r="DI249" i="13"/>
  <c r="DH249" i="13"/>
  <c r="DG249" i="13"/>
  <c r="DF249" i="13"/>
  <c r="DE249" i="13"/>
  <c r="DD249" i="13"/>
  <c r="DC249" i="13"/>
  <c r="DB249" i="13"/>
  <c r="DA249" i="13"/>
  <c r="CZ249" i="13"/>
  <c r="CY249" i="13"/>
  <c r="CX249" i="13"/>
  <c r="CW249" i="13"/>
  <c r="CV249" i="13"/>
  <c r="CU249" i="13"/>
  <c r="CT249" i="13"/>
  <c r="CS249" i="13"/>
  <c r="CR249" i="13"/>
  <c r="CQ249" i="13"/>
  <c r="CP249" i="13"/>
  <c r="CO249" i="13"/>
  <c r="CN249" i="13"/>
  <c r="CM249" i="13"/>
  <c r="CL249" i="13"/>
  <c r="CK249" i="13"/>
  <c r="CJ249" i="13"/>
  <c r="CI249" i="13"/>
  <c r="CH249" i="13"/>
  <c r="CG249" i="13"/>
  <c r="CF249" i="13"/>
  <c r="CE249" i="13"/>
  <c r="CD249" i="13"/>
  <c r="CC249" i="13"/>
  <c r="CB249" i="13"/>
  <c r="CA249" i="13"/>
  <c r="BZ249" i="13"/>
  <c r="BY249" i="13"/>
  <c r="BX249" i="13"/>
  <c r="BW249" i="13"/>
  <c r="BV249" i="13"/>
  <c r="BU249" i="13"/>
  <c r="BT249" i="13"/>
  <c r="BS249" i="13"/>
  <c r="BR249" i="13"/>
  <c r="BQ249" i="13"/>
  <c r="BM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DZ248" i="13"/>
  <c r="DY248" i="13"/>
  <c r="DX248" i="13"/>
  <c r="DW248" i="13"/>
  <c r="DV248" i="13"/>
  <c r="DU248" i="13"/>
  <c r="DT248" i="13"/>
  <c r="DS248" i="13"/>
  <c r="DR248" i="13"/>
  <c r="DQ248" i="13"/>
  <c r="DP248" i="13"/>
  <c r="DO248" i="13"/>
  <c r="DN248" i="13"/>
  <c r="DM248" i="13"/>
  <c r="DL248" i="13"/>
  <c r="DK248" i="13"/>
  <c r="DJ248" i="13"/>
  <c r="DI248" i="13"/>
  <c r="DH248" i="13"/>
  <c r="DG248" i="13"/>
  <c r="DF248" i="13"/>
  <c r="DE248" i="13"/>
  <c r="DD248" i="13"/>
  <c r="DC248" i="13"/>
  <c r="DB248" i="13"/>
  <c r="DA248" i="13"/>
  <c r="CZ248" i="13"/>
  <c r="CY248" i="13"/>
  <c r="CX248" i="13"/>
  <c r="CW248" i="13"/>
  <c r="CV248" i="13"/>
  <c r="CU248" i="13"/>
  <c r="CT248" i="13"/>
  <c r="CS248" i="13"/>
  <c r="CR248" i="13"/>
  <c r="CQ248" i="13"/>
  <c r="CP248" i="13"/>
  <c r="CO248" i="13"/>
  <c r="CN248" i="13"/>
  <c r="CM248" i="13"/>
  <c r="CL248" i="13"/>
  <c r="CK248" i="13"/>
  <c r="CJ248" i="13"/>
  <c r="CI248" i="13"/>
  <c r="CH248" i="13"/>
  <c r="CG248" i="13"/>
  <c r="CF248" i="13"/>
  <c r="CE248" i="13"/>
  <c r="CD248" i="13"/>
  <c r="CC248" i="13"/>
  <c r="CB248" i="13"/>
  <c r="CA248" i="13"/>
  <c r="BZ248" i="13"/>
  <c r="BY248" i="13"/>
  <c r="BX248" i="13"/>
  <c r="BW248" i="13"/>
  <c r="BV248" i="13"/>
  <c r="BU248" i="13"/>
  <c r="BT248" i="13"/>
  <c r="BS248" i="13"/>
  <c r="BR248" i="13"/>
  <c r="BQ248" i="13"/>
  <c r="BM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DZ247" i="13"/>
  <c r="DY247" i="13"/>
  <c r="DX247" i="13"/>
  <c r="DW247" i="13"/>
  <c r="DV247" i="13"/>
  <c r="DU247" i="13"/>
  <c r="DT247" i="13"/>
  <c r="DS247" i="13"/>
  <c r="DR247" i="13"/>
  <c r="DQ247" i="13"/>
  <c r="DP247" i="13"/>
  <c r="DO247" i="13"/>
  <c r="DN247" i="13"/>
  <c r="DM247" i="13"/>
  <c r="DL247" i="13"/>
  <c r="DK247" i="13"/>
  <c r="DJ247" i="13"/>
  <c r="DI247" i="13"/>
  <c r="DH247" i="13"/>
  <c r="DG247" i="13"/>
  <c r="DF247" i="13"/>
  <c r="DE247" i="13"/>
  <c r="DD247" i="13"/>
  <c r="DC247" i="13"/>
  <c r="DB247" i="13"/>
  <c r="DA247" i="13"/>
  <c r="CZ247" i="13"/>
  <c r="CY247" i="13"/>
  <c r="CX247" i="13"/>
  <c r="CW247" i="13"/>
  <c r="CV247" i="13"/>
  <c r="CU247" i="13"/>
  <c r="CT247" i="13"/>
  <c r="CS247" i="13"/>
  <c r="CR247" i="13"/>
  <c r="CQ247" i="13"/>
  <c r="CP247" i="13"/>
  <c r="CO247" i="13"/>
  <c r="CN247" i="13"/>
  <c r="CM247" i="13"/>
  <c r="CL247" i="13"/>
  <c r="CK247" i="13"/>
  <c r="CJ247" i="13"/>
  <c r="CI247" i="13"/>
  <c r="CH247" i="13"/>
  <c r="CG247" i="13"/>
  <c r="CF247" i="13"/>
  <c r="CE247" i="13"/>
  <c r="CD247" i="13"/>
  <c r="CC247" i="13"/>
  <c r="CB247" i="13"/>
  <c r="CA247" i="13"/>
  <c r="BZ247" i="13"/>
  <c r="BY247" i="13"/>
  <c r="BX247" i="13"/>
  <c r="BW247" i="13"/>
  <c r="BV247" i="13"/>
  <c r="BU247" i="13"/>
  <c r="BT247" i="13"/>
  <c r="BS247" i="13"/>
  <c r="BR247" i="13"/>
  <c r="BQ247" i="13"/>
  <c r="BM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DZ246" i="13"/>
  <c r="DY246" i="13"/>
  <c r="DX246" i="13"/>
  <c r="DW246" i="13"/>
  <c r="DV246" i="13"/>
  <c r="DU246" i="13"/>
  <c r="DT246" i="13"/>
  <c r="DS246" i="13"/>
  <c r="DR246" i="13"/>
  <c r="DQ246" i="13"/>
  <c r="DP246" i="13"/>
  <c r="DO246" i="13"/>
  <c r="DN246" i="13"/>
  <c r="DM246" i="13"/>
  <c r="DL246" i="13"/>
  <c r="DK246" i="13"/>
  <c r="DJ246" i="13"/>
  <c r="DI246" i="13"/>
  <c r="DH246" i="13"/>
  <c r="DG246" i="13"/>
  <c r="DF246" i="13"/>
  <c r="DE246" i="13"/>
  <c r="DD246" i="13"/>
  <c r="DC246" i="13"/>
  <c r="DB246" i="13"/>
  <c r="DA246" i="13"/>
  <c r="CZ246" i="13"/>
  <c r="CY246" i="13"/>
  <c r="CX246" i="13"/>
  <c r="CW246" i="13"/>
  <c r="CV246" i="13"/>
  <c r="CU246" i="13"/>
  <c r="CT246" i="13"/>
  <c r="CS246" i="13"/>
  <c r="CR246" i="13"/>
  <c r="CQ246" i="13"/>
  <c r="CP246" i="13"/>
  <c r="CO246" i="13"/>
  <c r="CN246" i="13"/>
  <c r="CM246" i="13"/>
  <c r="CL246" i="13"/>
  <c r="CK246" i="13"/>
  <c r="CJ246" i="13"/>
  <c r="CI246" i="13"/>
  <c r="CH246" i="13"/>
  <c r="CG246" i="13"/>
  <c r="CF246" i="13"/>
  <c r="CE246" i="13"/>
  <c r="CD246" i="13"/>
  <c r="CC246" i="13"/>
  <c r="CB246" i="13"/>
  <c r="CA246" i="13"/>
  <c r="BZ246" i="13"/>
  <c r="BY246" i="13"/>
  <c r="BX246" i="13"/>
  <c r="BW246" i="13"/>
  <c r="BV246" i="13"/>
  <c r="BU246" i="13"/>
  <c r="BT246" i="13"/>
  <c r="BS246" i="13"/>
  <c r="BR246" i="13"/>
  <c r="BQ246" i="13"/>
  <c r="BM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DZ245" i="13"/>
  <c r="DY245" i="13"/>
  <c r="DX245" i="13"/>
  <c r="DW245" i="13"/>
  <c r="DV245" i="13"/>
  <c r="DU245" i="13"/>
  <c r="DT245" i="13"/>
  <c r="DS245" i="13"/>
  <c r="DR245" i="13"/>
  <c r="DQ245" i="13"/>
  <c r="DP245" i="13"/>
  <c r="DO245" i="13"/>
  <c r="DN245" i="13"/>
  <c r="DM245" i="13"/>
  <c r="DL245" i="13"/>
  <c r="DK245" i="13"/>
  <c r="DJ245" i="13"/>
  <c r="DI245" i="13"/>
  <c r="DH245" i="13"/>
  <c r="DG245" i="13"/>
  <c r="DF245" i="13"/>
  <c r="DE245" i="13"/>
  <c r="DD245" i="13"/>
  <c r="DC245" i="13"/>
  <c r="DB245" i="13"/>
  <c r="DA245" i="13"/>
  <c r="CZ245" i="13"/>
  <c r="CY245" i="13"/>
  <c r="CX245" i="13"/>
  <c r="CW245" i="13"/>
  <c r="CV245" i="13"/>
  <c r="CU245" i="13"/>
  <c r="CT245" i="13"/>
  <c r="CS245" i="13"/>
  <c r="CR245" i="13"/>
  <c r="CQ245" i="13"/>
  <c r="CP245" i="13"/>
  <c r="CO245" i="13"/>
  <c r="CN245" i="13"/>
  <c r="CM245" i="13"/>
  <c r="CL245" i="13"/>
  <c r="CK245" i="13"/>
  <c r="CJ245" i="13"/>
  <c r="CI245" i="13"/>
  <c r="CH245" i="13"/>
  <c r="CG245" i="13"/>
  <c r="CF245" i="13"/>
  <c r="CE245" i="13"/>
  <c r="CD245" i="13"/>
  <c r="CC245" i="13"/>
  <c r="CB245" i="13"/>
  <c r="CA245" i="13"/>
  <c r="BZ245" i="13"/>
  <c r="BY245" i="13"/>
  <c r="BX245" i="13"/>
  <c r="BW245" i="13"/>
  <c r="BV245" i="13"/>
  <c r="BU245" i="13"/>
  <c r="BT245" i="13"/>
  <c r="BS245" i="13"/>
  <c r="BR245" i="13"/>
  <c r="BQ245" i="13"/>
  <c r="BM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DZ244" i="13"/>
  <c r="DY244" i="13"/>
  <c r="DX244" i="13"/>
  <c r="DW244" i="13"/>
  <c r="DV244" i="13"/>
  <c r="DU244" i="13"/>
  <c r="DT244" i="13"/>
  <c r="DS244" i="13"/>
  <c r="DR244" i="13"/>
  <c r="DQ244" i="13"/>
  <c r="DP244" i="13"/>
  <c r="DO244" i="13"/>
  <c r="DN244" i="13"/>
  <c r="DM244" i="13"/>
  <c r="DL244" i="13"/>
  <c r="DK244" i="13"/>
  <c r="DJ244" i="13"/>
  <c r="DI244" i="13"/>
  <c r="DH244" i="13"/>
  <c r="DG244" i="13"/>
  <c r="DF244" i="13"/>
  <c r="DE244" i="13"/>
  <c r="DD244" i="13"/>
  <c r="DC244" i="13"/>
  <c r="DB244" i="13"/>
  <c r="DA244" i="13"/>
  <c r="CZ244" i="13"/>
  <c r="CY244" i="13"/>
  <c r="CX244" i="13"/>
  <c r="CW244" i="13"/>
  <c r="CV244" i="13"/>
  <c r="CU244" i="13"/>
  <c r="CT244" i="13"/>
  <c r="CS244" i="13"/>
  <c r="CR244" i="13"/>
  <c r="CQ244" i="13"/>
  <c r="CP244" i="13"/>
  <c r="CO244" i="13"/>
  <c r="CN244" i="13"/>
  <c r="CM244" i="13"/>
  <c r="CL244" i="13"/>
  <c r="CK244" i="13"/>
  <c r="CJ244" i="13"/>
  <c r="CI244" i="13"/>
  <c r="CH244" i="13"/>
  <c r="CG244" i="13"/>
  <c r="CF244" i="13"/>
  <c r="CE244" i="13"/>
  <c r="CD244" i="13"/>
  <c r="CC244" i="13"/>
  <c r="CB244" i="13"/>
  <c r="CA244" i="13"/>
  <c r="BZ244" i="13"/>
  <c r="BY244" i="13"/>
  <c r="BX244" i="13"/>
  <c r="BW244" i="13"/>
  <c r="BV244" i="13"/>
  <c r="BU244" i="13"/>
  <c r="BT244" i="13"/>
  <c r="BS244" i="13"/>
  <c r="BR244" i="13"/>
  <c r="BQ244" i="13"/>
  <c r="BM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DZ243" i="13"/>
  <c r="DY243" i="13"/>
  <c r="DX243" i="13"/>
  <c r="DW243" i="13"/>
  <c r="DV243" i="13"/>
  <c r="DU243" i="13"/>
  <c r="DT243" i="13"/>
  <c r="DS243" i="13"/>
  <c r="DR243" i="13"/>
  <c r="DQ243" i="13"/>
  <c r="DP243" i="13"/>
  <c r="DO243" i="13"/>
  <c r="DN243" i="13"/>
  <c r="DM243" i="13"/>
  <c r="DL243" i="13"/>
  <c r="DK243" i="13"/>
  <c r="DJ243" i="13"/>
  <c r="DI243" i="13"/>
  <c r="DH243" i="13"/>
  <c r="DG243" i="13"/>
  <c r="DF243" i="13"/>
  <c r="DE243" i="13"/>
  <c r="DD243" i="13"/>
  <c r="DC243" i="13"/>
  <c r="DB243" i="13"/>
  <c r="DA243" i="13"/>
  <c r="CZ243" i="13"/>
  <c r="CY243" i="13"/>
  <c r="CX243" i="13"/>
  <c r="CW243" i="13"/>
  <c r="CV243" i="13"/>
  <c r="CU243" i="13"/>
  <c r="CT243" i="13"/>
  <c r="CS243" i="13"/>
  <c r="CR243" i="13"/>
  <c r="CQ243" i="13"/>
  <c r="CP243" i="13"/>
  <c r="CO243" i="13"/>
  <c r="CN243" i="13"/>
  <c r="CM243" i="13"/>
  <c r="CL243" i="13"/>
  <c r="CK243" i="13"/>
  <c r="CJ243" i="13"/>
  <c r="CI243" i="13"/>
  <c r="CH243" i="13"/>
  <c r="CG243" i="13"/>
  <c r="CF243" i="13"/>
  <c r="CE243" i="13"/>
  <c r="CD243" i="13"/>
  <c r="CC243" i="13"/>
  <c r="CB243" i="13"/>
  <c r="CA243" i="13"/>
  <c r="BZ243" i="13"/>
  <c r="BY243" i="13"/>
  <c r="BX243" i="13"/>
  <c r="BW243" i="13"/>
  <c r="BV243" i="13"/>
  <c r="BU243" i="13"/>
  <c r="BT243" i="13"/>
  <c r="BS243" i="13"/>
  <c r="BR243" i="13"/>
  <c r="BQ243" i="13"/>
  <c r="BM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AG243" i="13"/>
  <c r="DZ242" i="13"/>
  <c r="DY242" i="13"/>
  <c r="DX242" i="13"/>
  <c r="DW242" i="13"/>
  <c r="DV242" i="13"/>
  <c r="DU242" i="13"/>
  <c r="DT242" i="13"/>
  <c r="DS242" i="13"/>
  <c r="DR242" i="13"/>
  <c r="DQ242" i="13"/>
  <c r="DP242" i="13"/>
  <c r="DO242" i="13"/>
  <c r="DN242" i="13"/>
  <c r="DM242" i="13"/>
  <c r="DL242" i="13"/>
  <c r="DK242" i="13"/>
  <c r="DJ242" i="13"/>
  <c r="DI242" i="13"/>
  <c r="DH242" i="13"/>
  <c r="DG242" i="13"/>
  <c r="DF242" i="13"/>
  <c r="DE242" i="13"/>
  <c r="DD242" i="13"/>
  <c r="DC242" i="13"/>
  <c r="DB242" i="13"/>
  <c r="DA242" i="13"/>
  <c r="CZ242" i="13"/>
  <c r="CY242" i="13"/>
  <c r="CX242" i="13"/>
  <c r="CW242" i="13"/>
  <c r="CV242" i="13"/>
  <c r="CU242" i="13"/>
  <c r="CT242" i="13"/>
  <c r="CS242" i="13"/>
  <c r="CR242" i="13"/>
  <c r="CQ242" i="13"/>
  <c r="CP242" i="13"/>
  <c r="CO242" i="13"/>
  <c r="CN242" i="13"/>
  <c r="CM242" i="13"/>
  <c r="CL242" i="13"/>
  <c r="CK242" i="13"/>
  <c r="CJ242" i="13"/>
  <c r="CI242" i="13"/>
  <c r="CH242" i="13"/>
  <c r="CG242" i="13"/>
  <c r="CF242" i="13"/>
  <c r="CE242" i="13"/>
  <c r="CD242" i="13"/>
  <c r="CC242" i="13"/>
  <c r="CB242" i="13"/>
  <c r="CA242" i="13"/>
  <c r="BZ242" i="13"/>
  <c r="BY242" i="13"/>
  <c r="BX242" i="13"/>
  <c r="BW242" i="13"/>
  <c r="BV242" i="13"/>
  <c r="BU242" i="13"/>
  <c r="BT242" i="13"/>
  <c r="BS242" i="13"/>
  <c r="BR242" i="13"/>
  <c r="BQ242" i="13"/>
  <c r="BM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AG242" i="13"/>
  <c r="AF242" i="13"/>
  <c r="DZ241" i="13"/>
  <c r="DY241" i="13"/>
  <c r="DX241" i="13"/>
  <c r="DW241" i="13"/>
  <c r="DV241" i="13"/>
  <c r="DU241" i="13"/>
  <c r="DT241" i="13"/>
  <c r="DS241" i="13"/>
  <c r="DR241" i="13"/>
  <c r="DQ241" i="13"/>
  <c r="DP241" i="13"/>
  <c r="DO241" i="13"/>
  <c r="DN241" i="13"/>
  <c r="DM241" i="13"/>
  <c r="DL241" i="13"/>
  <c r="DK241" i="13"/>
  <c r="DJ241" i="13"/>
  <c r="DI241" i="13"/>
  <c r="DH241" i="13"/>
  <c r="DG241" i="13"/>
  <c r="DF241" i="13"/>
  <c r="DE241" i="13"/>
  <c r="DD241" i="13"/>
  <c r="DC241" i="13"/>
  <c r="DB241" i="13"/>
  <c r="DA241" i="13"/>
  <c r="CZ241" i="13"/>
  <c r="CY241" i="13"/>
  <c r="CX241" i="13"/>
  <c r="CW241" i="13"/>
  <c r="CV241" i="13"/>
  <c r="CU241" i="13"/>
  <c r="CT241" i="13"/>
  <c r="CS241" i="13"/>
  <c r="CR241" i="13"/>
  <c r="CQ241" i="13"/>
  <c r="CP241" i="13"/>
  <c r="CO241" i="13"/>
  <c r="CN241" i="13"/>
  <c r="CM241" i="13"/>
  <c r="CL241" i="13"/>
  <c r="CK241" i="13"/>
  <c r="CJ241" i="13"/>
  <c r="CI241" i="13"/>
  <c r="CH241" i="13"/>
  <c r="CG241" i="13"/>
  <c r="CF241" i="13"/>
  <c r="CE241" i="13"/>
  <c r="CD241" i="13"/>
  <c r="CC241" i="13"/>
  <c r="CB241" i="13"/>
  <c r="CA241" i="13"/>
  <c r="BZ241" i="13"/>
  <c r="BY241" i="13"/>
  <c r="BX241" i="13"/>
  <c r="BW241" i="13"/>
  <c r="BV241" i="13"/>
  <c r="BU241" i="13"/>
  <c r="BT241" i="13"/>
  <c r="BS241" i="13"/>
  <c r="BR241" i="13"/>
  <c r="BQ241" i="13"/>
  <c r="BM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AG241" i="13"/>
  <c r="AF241" i="13"/>
  <c r="AE241" i="13"/>
  <c r="DZ240" i="13"/>
  <c r="DY240" i="13"/>
  <c r="DX240" i="13"/>
  <c r="DW240" i="13"/>
  <c r="DV240" i="13"/>
  <c r="DU240" i="13"/>
  <c r="DT240" i="13"/>
  <c r="DS240" i="13"/>
  <c r="DR240" i="13"/>
  <c r="DQ240" i="13"/>
  <c r="DP240" i="13"/>
  <c r="DO240" i="13"/>
  <c r="DN240" i="13"/>
  <c r="DM240" i="13"/>
  <c r="DL240" i="13"/>
  <c r="DK240" i="13"/>
  <c r="DJ240" i="13"/>
  <c r="DI240" i="13"/>
  <c r="DH240" i="13"/>
  <c r="DG240" i="13"/>
  <c r="DF240" i="13"/>
  <c r="DE240" i="13"/>
  <c r="DD240" i="13"/>
  <c r="DC240" i="13"/>
  <c r="DB240" i="13"/>
  <c r="DA240" i="13"/>
  <c r="CZ240" i="13"/>
  <c r="CY240" i="13"/>
  <c r="CX240" i="13"/>
  <c r="CW240" i="13"/>
  <c r="CV240" i="13"/>
  <c r="CU240" i="13"/>
  <c r="CT240" i="13"/>
  <c r="CS240" i="13"/>
  <c r="CR240" i="13"/>
  <c r="CQ240" i="13"/>
  <c r="CP240" i="13"/>
  <c r="CO240" i="13"/>
  <c r="CN240" i="13"/>
  <c r="CM240" i="13"/>
  <c r="CL240" i="13"/>
  <c r="CK240" i="13"/>
  <c r="CJ240" i="13"/>
  <c r="CI240" i="13"/>
  <c r="CH240" i="13"/>
  <c r="CG240" i="13"/>
  <c r="CF240" i="13"/>
  <c r="CE240" i="13"/>
  <c r="CD240" i="13"/>
  <c r="CC240" i="13"/>
  <c r="CB240" i="13"/>
  <c r="CA240" i="13"/>
  <c r="BZ240" i="13"/>
  <c r="BY240" i="13"/>
  <c r="BX240" i="13"/>
  <c r="BW240" i="13"/>
  <c r="BV240" i="13"/>
  <c r="BU240" i="13"/>
  <c r="BT240" i="13"/>
  <c r="BS240" i="13"/>
  <c r="BR240" i="13"/>
  <c r="BQ240" i="13"/>
  <c r="BM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DZ239" i="13"/>
  <c r="DY239" i="13"/>
  <c r="DX239" i="13"/>
  <c r="DW239" i="13"/>
  <c r="DV239" i="13"/>
  <c r="DU239" i="13"/>
  <c r="DT239" i="13"/>
  <c r="DS239" i="13"/>
  <c r="DR239" i="13"/>
  <c r="DQ239" i="13"/>
  <c r="DP239" i="13"/>
  <c r="DO239" i="13"/>
  <c r="DN239" i="13"/>
  <c r="DM239" i="13"/>
  <c r="DL239" i="13"/>
  <c r="DK239" i="13"/>
  <c r="DJ239" i="13"/>
  <c r="DI239" i="13"/>
  <c r="DH239" i="13"/>
  <c r="DG239" i="13"/>
  <c r="DF239" i="13"/>
  <c r="DE239" i="13"/>
  <c r="DD239" i="13"/>
  <c r="DC239" i="13"/>
  <c r="DB239" i="13"/>
  <c r="DA239" i="13"/>
  <c r="CZ239" i="13"/>
  <c r="CY239" i="13"/>
  <c r="CX239" i="13"/>
  <c r="CW239" i="13"/>
  <c r="CV239" i="13"/>
  <c r="CU239" i="13"/>
  <c r="CT239" i="13"/>
  <c r="CS239" i="13"/>
  <c r="CR239" i="13"/>
  <c r="CQ239" i="13"/>
  <c r="CP239" i="13"/>
  <c r="CO239" i="13"/>
  <c r="CN239" i="13"/>
  <c r="CM239" i="13"/>
  <c r="CL239" i="13"/>
  <c r="CK239" i="13"/>
  <c r="CJ239" i="13"/>
  <c r="CI239" i="13"/>
  <c r="CH239" i="13"/>
  <c r="CG239" i="13"/>
  <c r="CF239" i="13"/>
  <c r="CE239" i="13"/>
  <c r="CD239" i="13"/>
  <c r="CC239" i="13"/>
  <c r="CB239" i="13"/>
  <c r="CA239" i="13"/>
  <c r="BZ239" i="13"/>
  <c r="BY239" i="13"/>
  <c r="BX239" i="13"/>
  <c r="BW239" i="13"/>
  <c r="BV239" i="13"/>
  <c r="BU239" i="13"/>
  <c r="BT239" i="13"/>
  <c r="BS239" i="13"/>
  <c r="BR239" i="13"/>
  <c r="BQ239" i="13"/>
  <c r="BM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C239" i="13"/>
  <c r="DZ238" i="13"/>
  <c r="DY238" i="13"/>
  <c r="DX238" i="13"/>
  <c r="DW238" i="13"/>
  <c r="DV238" i="13"/>
  <c r="DU238" i="13"/>
  <c r="DT238" i="13"/>
  <c r="DS238" i="13"/>
  <c r="DR238" i="13"/>
  <c r="DQ238" i="13"/>
  <c r="DP238" i="13"/>
  <c r="DO238" i="13"/>
  <c r="DN238" i="13"/>
  <c r="DM238" i="13"/>
  <c r="DL238" i="13"/>
  <c r="DK238" i="13"/>
  <c r="DJ238" i="13"/>
  <c r="DI238" i="13"/>
  <c r="DH238" i="13"/>
  <c r="DG238" i="13"/>
  <c r="DF238" i="13"/>
  <c r="DE238" i="13"/>
  <c r="DD238" i="13"/>
  <c r="DC238" i="13"/>
  <c r="DB238" i="13"/>
  <c r="DA238" i="13"/>
  <c r="CZ238" i="13"/>
  <c r="CY238" i="13"/>
  <c r="CX238" i="13"/>
  <c r="CW238" i="13"/>
  <c r="CV238" i="13"/>
  <c r="CU238" i="13"/>
  <c r="CT238" i="13"/>
  <c r="CS238" i="13"/>
  <c r="CR238" i="13"/>
  <c r="CQ238" i="13"/>
  <c r="CP238" i="13"/>
  <c r="CO238" i="13"/>
  <c r="CN238" i="13"/>
  <c r="CM238" i="13"/>
  <c r="CL238" i="13"/>
  <c r="CK238" i="13"/>
  <c r="CJ238" i="13"/>
  <c r="CI238" i="13"/>
  <c r="CH238" i="13"/>
  <c r="CG238" i="13"/>
  <c r="CF238" i="13"/>
  <c r="CE238" i="13"/>
  <c r="CD238" i="13"/>
  <c r="CC238" i="13"/>
  <c r="CB238" i="13"/>
  <c r="CA238" i="13"/>
  <c r="BZ238" i="13"/>
  <c r="BY238" i="13"/>
  <c r="BX238" i="13"/>
  <c r="BW238" i="13"/>
  <c r="BV238" i="13"/>
  <c r="BU238" i="13"/>
  <c r="BT238" i="13"/>
  <c r="BS238" i="13"/>
  <c r="BR238" i="13"/>
  <c r="BQ238" i="13"/>
  <c r="BM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C238" i="13"/>
  <c r="AB238" i="13"/>
  <c r="DZ237" i="13"/>
  <c r="DY237" i="13"/>
  <c r="DX237" i="13"/>
  <c r="DW237" i="13"/>
  <c r="DV237" i="13"/>
  <c r="DU237" i="13"/>
  <c r="DT237" i="13"/>
  <c r="DS237" i="13"/>
  <c r="DR237" i="13"/>
  <c r="DQ237" i="13"/>
  <c r="DP237" i="13"/>
  <c r="DO237" i="13"/>
  <c r="DN237" i="13"/>
  <c r="DM237" i="13"/>
  <c r="DL237" i="13"/>
  <c r="DK237" i="13"/>
  <c r="DJ237" i="13"/>
  <c r="DI237" i="13"/>
  <c r="DH237" i="13"/>
  <c r="DG237" i="13"/>
  <c r="DF237" i="13"/>
  <c r="DE237" i="13"/>
  <c r="DD237" i="13"/>
  <c r="DC237" i="13"/>
  <c r="DB237" i="13"/>
  <c r="DA237" i="13"/>
  <c r="CZ237" i="13"/>
  <c r="CY237" i="13"/>
  <c r="CX237" i="13"/>
  <c r="CW237" i="13"/>
  <c r="CV237" i="13"/>
  <c r="CU237" i="13"/>
  <c r="CT237" i="13"/>
  <c r="CS237" i="13"/>
  <c r="CR237" i="13"/>
  <c r="CQ237" i="13"/>
  <c r="CP237" i="13"/>
  <c r="CO237" i="13"/>
  <c r="CN237" i="13"/>
  <c r="CM237" i="13"/>
  <c r="CL237" i="13"/>
  <c r="CK237" i="13"/>
  <c r="CJ237" i="13"/>
  <c r="CI237" i="13"/>
  <c r="CH237" i="13"/>
  <c r="CG237" i="13"/>
  <c r="CF237" i="13"/>
  <c r="CE237" i="13"/>
  <c r="CD237" i="13"/>
  <c r="CC237" i="13"/>
  <c r="CB237" i="13"/>
  <c r="CA237" i="13"/>
  <c r="BZ237" i="13"/>
  <c r="BY237" i="13"/>
  <c r="BX237" i="13"/>
  <c r="BW237" i="13"/>
  <c r="BV237" i="13"/>
  <c r="BU237" i="13"/>
  <c r="BT237" i="13"/>
  <c r="BS237" i="13"/>
  <c r="BR237" i="13"/>
  <c r="BQ237" i="13"/>
  <c r="BM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C237" i="13"/>
  <c r="AB237" i="13"/>
  <c r="AA237" i="13"/>
  <c r="DZ236" i="13"/>
  <c r="DY236" i="13"/>
  <c r="DX236" i="13"/>
  <c r="DW236" i="13"/>
  <c r="DV236" i="13"/>
  <c r="DU236" i="13"/>
  <c r="DT236" i="13"/>
  <c r="DS236" i="13"/>
  <c r="DR236" i="13"/>
  <c r="DQ236" i="13"/>
  <c r="DP236" i="13"/>
  <c r="DO236" i="13"/>
  <c r="DN236" i="13"/>
  <c r="DM236" i="13"/>
  <c r="DL236" i="13"/>
  <c r="DK236" i="13"/>
  <c r="DJ236" i="13"/>
  <c r="DI236" i="13"/>
  <c r="DH236" i="13"/>
  <c r="DG236" i="13"/>
  <c r="DF236" i="13"/>
  <c r="DE236" i="13"/>
  <c r="DD236" i="13"/>
  <c r="DC236" i="13"/>
  <c r="DB236" i="13"/>
  <c r="DA236" i="13"/>
  <c r="CZ236" i="13"/>
  <c r="CY236" i="13"/>
  <c r="CX236" i="13"/>
  <c r="CW236" i="13"/>
  <c r="CV236" i="13"/>
  <c r="CU236" i="13"/>
  <c r="CT236" i="13"/>
  <c r="CS236" i="13"/>
  <c r="CR236" i="13"/>
  <c r="CQ236" i="13"/>
  <c r="CP236" i="13"/>
  <c r="CO236" i="13"/>
  <c r="CN236" i="13"/>
  <c r="CM236" i="13"/>
  <c r="CL236" i="13"/>
  <c r="CK236" i="13"/>
  <c r="CJ236" i="13"/>
  <c r="CI236" i="13"/>
  <c r="CH236" i="13"/>
  <c r="CG236" i="13"/>
  <c r="CF236" i="13"/>
  <c r="CE236" i="13"/>
  <c r="CD236" i="13"/>
  <c r="CC236" i="13"/>
  <c r="CB236" i="13"/>
  <c r="CA236" i="13"/>
  <c r="BZ236" i="13"/>
  <c r="BY236" i="13"/>
  <c r="BX236" i="13"/>
  <c r="BW236" i="13"/>
  <c r="BV236" i="13"/>
  <c r="BU236" i="13"/>
  <c r="BT236" i="13"/>
  <c r="BS236" i="13"/>
  <c r="BR236" i="13"/>
  <c r="BQ236" i="13"/>
  <c r="BM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C236" i="13"/>
  <c r="AB236" i="13"/>
  <c r="AA236" i="13"/>
  <c r="Z236" i="13"/>
  <c r="DZ235" i="13"/>
  <c r="DY235" i="13"/>
  <c r="DX235" i="13"/>
  <c r="DW235" i="13"/>
  <c r="DV235" i="13"/>
  <c r="DU235" i="13"/>
  <c r="DT235" i="13"/>
  <c r="DS235" i="13"/>
  <c r="DR235" i="13"/>
  <c r="DQ235" i="13"/>
  <c r="DP235" i="13"/>
  <c r="DO235" i="13"/>
  <c r="DN235" i="13"/>
  <c r="DM235" i="13"/>
  <c r="DL235" i="13"/>
  <c r="DK235" i="13"/>
  <c r="DJ235" i="13"/>
  <c r="DI235" i="13"/>
  <c r="DH235" i="13"/>
  <c r="DG235" i="13"/>
  <c r="DF235" i="13"/>
  <c r="DE235" i="13"/>
  <c r="DD235" i="13"/>
  <c r="DC235" i="13"/>
  <c r="DB235" i="13"/>
  <c r="DA235" i="13"/>
  <c r="CZ235" i="13"/>
  <c r="CY235" i="13"/>
  <c r="CX235" i="13"/>
  <c r="CW235" i="13"/>
  <c r="CV235" i="13"/>
  <c r="CU235" i="13"/>
  <c r="CT235" i="13"/>
  <c r="CS235" i="13"/>
  <c r="CR235" i="13"/>
  <c r="CQ235" i="13"/>
  <c r="CP235" i="13"/>
  <c r="CO235" i="13"/>
  <c r="CN235" i="13"/>
  <c r="CM235" i="13"/>
  <c r="CL235" i="13"/>
  <c r="CK235" i="13"/>
  <c r="CJ235" i="13"/>
  <c r="CI235" i="13"/>
  <c r="CH235" i="13"/>
  <c r="CG235" i="13"/>
  <c r="CF235" i="13"/>
  <c r="CE235" i="13"/>
  <c r="CD235" i="13"/>
  <c r="CC235" i="13"/>
  <c r="CB235" i="13"/>
  <c r="CA235" i="13"/>
  <c r="BZ235" i="13"/>
  <c r="BY235" i="13"/>
  <c r="BX235" i="13"/>
  <c r="BW235" i="13"/>
  <c r="BV235" i="13"/>
  <c r="BU235" i="13"/>
  <c r="BT235" i="13"/>
  <c r="BS235" i="13"/>
  <c r="BR235" i="13"/>
  <c r="BQ235" i="13"/>
  <c r="BM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C235" i="13"/>
  <c r="AB235" i="13"/>
  <c r="AA235" i="13"/>
  <c r="Z235" i="13"/>
  <c r="Y235" i="13"/>
  <c r="DZ234" i="13"/>
  <c r="DY234" i="13"/>
  <c r="DX234" i="13"/>
  <c r="DW234" i="13"/>
  <c r="DV234" i="13"/>
  <c r="DU234" i="13"/>
  <c r="DT234" i="13"/>
  <c r="DS234" i="13"/>
  <c r="DR234" i="13"/>
  <c r="DQ234" i="13"/>
  <c r="DP234" i="13"/>
  <c r="DO234" i="13"/>
  <c r="DN234" i="13"/>
  <c r="DM234" i="13"/>
  <c r="DL234" i="13"/>
  <c r="DK234" i="13"/>
  <c r="DJ234" i="13"/>
  <c r="DI234" i="13"/>
  <c r="DH234" i="13"/>
  <c r="DG234" i="13"/>
  <c r="DF234" i="13"/>
  <c r="DE234" i="13"/>
  <c r="DD234" i="13"/>
  <c r="DC234" i="13"/>
  <c r="DB234" i="13"/>
  <c r="DA234" i="13"/>
  <c r="CZ234" i="13"/>
  <c r="CY234" i="13"/>
  <c r="CX234" i="13"/>
  <c r="CW234" i="13"/>
  <c r="CV234" i="13"/>
  <c r="CU234" i="13"/>
  <c r="CT234" i="13"/>
  <c r="CS234" i="13"/>
  <c r="CR234" i="13"/>
  <c r="CQ234" i="13"/>
  <c r="CP234" i="13"/>
  <c r="CO234" i="13"/>
  <c r="CN234" i="13"/>
  <c r="CM234" i="13"/>
  <c r="CL234" i="13"/>
  <c r="CK234" i="13"/>
  <c r="CJ234" i="13"/>
  <c r="CI234" i="13"/>
  <c r="CH234" i="13"/>
  <c r="CG234" i="13"/>
  <c r="CF234" i="13"/>
  <c r="CE234" i="13"/>
  <c r="CD234" i="13"/>
  <c r="CC234" i="13"/>
  <c r="CB234" i="13"/>
  <c r="CA234" i="13"/>
  <c r="BZ234" i="13"/>
  <c r="BY234" i="13"/>
  <c r="BX234" i="13"/>
  <c r="BW234" i="13"/>
  <c r="BV234" i="13"/>
  <c r="BU234" i="13"/>
  <c r="BT234" i="13"/>
  <c r="BS234" i="13"/>
  <c r="BR234" i="13"/>
  <c r="BQ234" i="13"/>
  <c r="BM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C234" i="13"/>
  <c r="AB234" i="13"/>
  <c r="AA234" i="13"/>
  <c r="Z234" i="13"/>
  <c r="Y234" i="13"/>
  <c r="X234" i="13"/>
  <c r="DZ233" i="13"/>
  <c r="DY233" i="13"/>
  <c r="DX233" i="13"/>
  <c r="DW233" i="13"/>
  <c r="DV233" i="13"/>
  <c r="DU233" i="13"/>
  <c r="DT233" i="13"/>
  <c r="DS233" i="13"/>
  <c r="DR233" i="13"/>
  <c r="DQ233" i="13"/>
  <c r="DP233" i="13"/>
  <c r="DO233" i="13"/>
  <c r="DN233" i="13"/>
  <c r="DM233" i="13"/>
  <c r="DL233" i="13"/>
  <c r="DK233" i="13"/>
  <c r="DJ233" i="13"/>
  <c r="DI233" i="13"/>
  <c r="DH233" i="13"/>
  <c r="DG233" i="13"/>
  <c r="DF233" i="13"/>
  <c r="DE233" i="13"/>
  <c r="DD233" i="13"/>
  <c r="DC233" i="13"/>
  <c r="DB233" i="13"/>
  <c r="DA233" i="13"/>
  <c r="CZ233" i="13"/>
  <c r="CY233" i="13"/>
  <c r="CX233" i="13"/>
  <c r="CW233" i="13"/>
  <c r="CV233" i="13"/>
  <c r="CU233" i="13"/>
  <c r="CT233" i="13"/>
  <c r="CS233" i="13"/>
  <c r="CR233" i="13"/>
  <c r="CQ233" i="13"/>
  <c r="CP233" i="13"/>
  <c r="CO233" i="13"/>
  <c r="CN233" i="13"/>
  <c r="CM233" i="13"/>
  <c r="CL233" i="13"/>
  <c r="CK233" i="13"/>
  <c r="CJ233" i="13"/>
  <c r="CI233" i="13"/>
  <c r="CH233" i="13"/>
  <c r="CG233" i="13"/>
  <c r="CF233" i="13"/>
  <c r="CE233" i="13"/>
  <c r="CD233" i="13"/>
  <c r="CC233" i="13"/>
  <c r="CB233" i="13"/>
  <c r="CA233" i="13"/>
  <c r="BZ233" i="13"/>
  <c r="BY233" i="13"/>
  <c r="BX233" i="13"/>
  <c r="BW233" i="13"/>
  <c r="BV233" i="13"/>
  <c r="BU233" i="13"/>
  <c r="BT233" i="13"/>
  <c r="BS233" i="13"/>
  <c r="BR233" i="13"/>
  <c r="BQ233" i="13"/>
  <c r="BM233" i="13"/>
  <c r="AQ233" i="13"/>
  <c r="AP233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C233" i="13"/>
  <c r="AB233" i="13"/>
  <c r="AA233" i="13"/>
  <c r="Z233" i="13"/>
  <c r="Y233" i="13"/>
  <c r="X233" i="13"/>
  <c r="W233" i="13"/>
  <c r="DZ232" i="13"/>
  <c r="DY232" i="13"/>
  <c r="DX232" i="13"/>
  <c r="DW232" i="13"/>
  <c r="DV232" i="13"/>
  <c r="DU232" i="13"/>
  <c r="DT232" i="13"/>
  <c r="DS232" i="13"/>
  <c r="DR232" i="13"/>
  <c r="DQ232" i="13"/>
  <c r="DP232" i="13"/>
  <c r="DO232" i="13"/>
  <c r="DN232" i="13"/>
  <c r="DM232" i="13"/>
  <c r="DL232" i="13"/>
  <c r="DK232" i="13"/>
  <c r="DJ232" i="13"/>
  <c r="DI232" i="13"/>
  <c r="DH232" i="13"/>
  <c r="DG232" i="13"/>
  <c r="DF232" i="13"/>
  <c r="DE232" i="13"/>
  <c r="DD232" i="13"/>
  <c r="DC232" i="13"/>
  <c r="DB232" i="13"/>
  <c r="DA232" i="13"/>
  <c r="CZ232" i="13"/>
  <c r="CY232" i="13"/>
  <c r="CX232" i="13"/>
  <c r="CW232" i="13"/>
  <c r="CV232" i="13"/>
  <c r="CU232" i="13"/>
  <c r="CT232" i="13"/>
  <c r="CS232" i="13"/>
  <c r="CR232" i="13"/>
  <c r="CQ232" i="13"/>
  <c r="CP232" i="13"/>
  <c r="CO232" i="13"/>
  <c r="CN232" i="13"/>
  <c r="CM232" i="13"/>
  <c r="CL232" i="13"/>
  <c r="CK232" i="13"/>
  <c r="CJ232" i="13"/>
  <c r="CI232" i="13"/>
  <c r="CH232" i="13"/>
  <c r="CG232" i="13"/>
  <c r="CF232" i="13"/>
  <c r="CE232" i="13"/>
  <c r="CD232" i="13"/>
  <c r="CC232" i="13"/>
  <c r="CB232" i="13"/>
  <c r="CA232" i="13"/>
  <c r="BZ232" i="13"/>
  <c r="BY232" i="13"/>
  <c r="BX232" i="13"/>
  <c r="BW232" i="13"/>
  <c r="BV232" i="13"/>
  <c r="BU232" i="13"/>
  <c r="BT232" i="13"/>
  <c r="BS232" i="13"/>
  <c r="BR232" i="13"/>
  <c r="BQ232" i="13"/>
  <c r="BM232" i="13"/>
  <c r="AP232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DZ231" i="13"/>
  <c r="DY231" i="13"/>
  <c r="DX231" i="13"/>
  <c r="DW231" i="13"/>
  <c r="DV231" i="13"/>
  <c r="DU231" i="13"/>
  <c r="DT231" i="13"/>
  <c r="DS231" i="13"/>
  <c r="DR231" i="13"/>
  <c r="DQ231" i="13"/>
  <c r="DP231" i="13"/>
  <c r="DO231" i="13"/>
  <c r="DN231" i="13"/>
  <c r="DM231" i="13"/>
  <c r="DL231" i="13"/>
  <c r="DK231" i="13"/>
  <c r="DJ231" i="13"/>
  <c r="DI231" i="13"/>
  <c r="DH231" i="13"/>
  <c r="DG231" i="13"/>
  <c r="DF231" i="13"/>
  <c r="DE231" i="13"/>
  <c r="DD231" i="13"/>
  <c r="DC231" i="13"/>
  <c r="DB231" i="13"/>
  <c r="DA231" i="13"/>
  <c r="CZ231" i="13"/>
  <c r="CY231" i="13"/>
  <c r="CX231" i="13"/>
  <c r="CW231" i="13"/>
  <c r="CV231" i="13"/>
  <c r="CU231" i="13"/>
  <c r="CT231" i="13"/>
  <c r="CS231" i="13"/>
  <c r="CR231" i="13"/>
  <c r="CQ231" i="13"/>
  <c r="CP231" i="13"/>
  <c r="CO231" i="13"/>
  <c r="CN231" i="13"/>
  <c r="CM231" i="13"/>
  <c r="CL231" i="13"/>
  <c r="CK231" i="13"/>
  <c r="CJ231" i="13"/>
  <c r="CI231" i="13"/>
  <c r="CH231" i="13"/>
  <c r="CG231" i="13"/>
  <c r="CF231" i="13"/>
  <c r="CE231" i="13"/>
  <c r="CD231" i="13"/>
  <c r="CC231" i="13"/>
  <c r="CB231" i="13"/>
  <c r="CA231" i="13"/>
  <c r="BZ231" i="13"/>
  <c r="BY231" i="13"/>
  <c r="BX231" i="13"/>
  <c r="BW231" i="13"/>
  <c r="BV231" i="13"/>
  <c r="BU231" i="13"/>
  <c r="BT231" i="13"/>
  <c r="BS231" i="13"/>
  <c r="BR231" i="13"/>
  <c r="BQ231" i="13"/>
  <c r="BM231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DZ230" i="13"/>
  <c r="DY230" i="13"/>
  <c r="DX230" i="13"/>
  <c r="DW230" i="13"/>
  <c r="DV230" i="13"/>
  <c r="DU230" i="13"/>
  <c r="DT230" i="13"/>
  <c r="DS230" i="13"/>
  <c r="DR230" i="13"/>
  <c r="DQ230" i="13"/>
  <c r="DP230" i="13"/>
  <c r="DO230" i="13"/>
  <c r="DN230" i="13"/>
  <c r="DM230" i="13"/>
  <c r="DL230" i="13"/>
  <c r="DK230" i="13"/>
  <c r="DJ230" i="13"/>
  <c r="DI230" i="13"/>
  <c r="DH230" i="13"/>
  <c r="DG230" i="13"/>
  <c r="DF230" i="13"/>
  <c r="DE230" i="13"/>
  <c r="DD230" i="13"/>
  <c r="DC230" i="13"/>
  <c r="DB230" i="13"/>
  <c r="DA230" i="13"/>
  <c r="CZ230" i="13"/>
  <c r="CY230" i="13"/>
  <c r="CX230" i="13"/>
  <c r="CW230" i="13"/>
  <c r="CV230" i="13"/>
  <c r="CU230" i="13"/>
  <c r="CT230" i="13"/>
  <c r="CS230" i="13"/>
  <c r="CR230" i="13"/>
  <c r="CQ230" i="13"/>
  <c r="CP230" i="13"/>
  <c r="CO230" i="13"/>
  <c r="CN230" i="13"/>
  <c r="CM230" i="13"/>
  <c r="CL230" i="13"/>
  <c r="CK230" i="13"/>
  <c r="CJ230" i="13"/>
  <c r="CI230" i="13"/>
  <c r="CH230" i="13"/>
  <c r="CG230" i="13"/>
  <c r="CF230" i="13"/>
  <c r="CE230" i="13"/>
  <c r="CD230" i="13"/>
  <c r="CC230" i="13"/>
  <c r="CB230" i="13"/>
  <c r="CA230" i="13"/>
  <c r="BZ230" i="13"/>
  <c r="BY230" i="13"/>
  <c r="BX230" i="13"/>
  <c r="BW230" i="13"/>
  <c r="BV230" i="13"/>
  <c r="BU230" i="13"/>
  <c r="BT230" i="13"/>
  <c r="BS230" i="13"/>
  <c r="BR230" i="13"/>
  <c r="BQ230" i="13"/>
  <c r="BM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DZ229" i="13"/>
  <c r="DY229" i="13"/>
  <c r="DX229" i="13"/>
  <c r="DW229" i="13"/>
  <c r="DV229" i="13"/>
  <c r="DU229" i="13"/>
  <c r="DT229" i="13"/>
  <c r="DS229" i="13"/>
  <c r="DR229" i="13"/>
  <c r="DQ229" i="13"/>
  <c r="DP229" i="13"/>
  <c r="DO229" i="13"/>
  <c r="DN229" i="13"/>
  <c r="DM229" i="13"/>
  <c r="DL229" i="13"/>
  <c r="DK229" i="13"/>
  <c r="DJ229" i="13"/>
  <c r="DI229" i="13"/>
  <c r="DH229" i="13"/>
  <c r="DG229" i="13"/>
  <c r="DF229" i="13"/>
  <c r="DE229" i="13"/>
  <c r="DD229" i="13"/>
  <c r="DC229" i="13"/>
  <c r="DB229" i="13"/>
  <c r="DA229" i="13"/>
  <c r="CZ229" i="13"/>
  <c r="CY229" i="13"/>
  <c r="CX229" i="13"/>
  <c r="CW229" i="13"/>
  <c r="CV229" i="13"/>
  <c r="CU229" i="13"/>
  <c r="CT229" i="13"/>
  <c r="CS229" i="13"/>
  <c r="CR229" i="13"/>
  <c r="CQ229" i="13"/>
  <c r="CP229" i="13"/>
  <c r="CO229" i="13"/>
  <c r="CN229" i="13"/>
  <c r="CM229" i="13"/>
  <c r="CL229" i="13"/>
  <c r="CK229" i="13"/>
  <c r="CJ229" i="13"/>
  <c r="CI229" i="13"/>
  <c r="CH229" i="13"/>
  <c r="CG229" i="13"/>
  <c r="CF229" i="13"/>
  <c r="CE229" i="13"/>
  <c r="CD229" i="13"/>
  <c r="CC229" i="13"/>
  <c r="CB229" i="13"/>
  <c r="CA229" i="13"/>
  <c r="BZ229" i="13"/>
  <c r="BY229" i="13"/>
  <c r="BX229" i="13"/>
  <c r="BW229" i="13"/>
  <c r="BV229" i="13"/>
  <c r="BU229" i="13"/>
  <c r="BT229" i="13"/>
  <c r="BS229" i="13"/>
  <c r="BR229" i="13"/>
  <c r="BQ229" i="13"/>
  <c r="BM229" i="13"/>
  <c r="AM229" i="13"/>
  <c r="AL229" i="13"/>
  <c r="AK229" i="13"/>
  <c r="AJ229" i="13"/>
  <c r="AI229" i="13"/>
  <c r="AH229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DZ228" i="13"/>
  <c r="DY228" i="13"/>
  <c r="DX228" i="13"/>
  <c r="DW228" i="13"/>
  <c r="DV228" i="13"/>
  <c r="DU228" i="13"/>
  <c r="DT228" i="13"/>
  <c r="DS228" i="13"/>
  <c r="DR228" i="13"/>
  <c r="DQ228" i="13"/>
  <c r="DP228" i="13"/>
  <c r="DO228" i="13"/>
  <c r="DN228" i="13"/>
  <c r="DM228" i="13"/>
  <c r="DL228" i="13"/>
  <c r="DK228" i="13"/>
  <c r="DJ228" i="13"/>
  <c r="DI228" i="13"/>
  <c r="DH228" i="13"/>
  <c r="DG228" i="13"/>
  <c r="DF228" i="13"/>
  <c r="DE228" i="13"/>
  <c r="DD228" i="13"/>
  <c r="DC228" i="13"/>
  <c r="DB228" i="13"/>
  <c r="DA228" i="13"/>
  <c r="CZ228" i="13"/>
  <c r="CY228" i="13"/>
  <c r="CX228" i="13"/>
  <c r="CW228" i="13"/>
  <c r="CV228" i="13"/>
  <c r="CU228" i="13"/>
  <c r="CT228" i="13"/>
  <c r="CS228" i="13"/>
  <c r="CR228" i="13"/>
  <c r="CQ228" i="13"/>
  <c r="CP228" i="13"/>
  <c r="CO228" i="13"/>
  <c r="CN228" i="13"/>
  <c r="CM228" i="13"/>
  <c r="CL228" i="13"/>
  <c r="CK228" i="13"/>
  <c r="CJ228" i="13"/>
  <c r="CI228" i="13"/>
  <c r="CH228" i="13"/>
  <c r="CG228" i="13"/>
  <c r="CF228" i="13"/>
  <c r="CE228" i="13"/>
  <c r="CD228" i="13"/>
  <c r="CC228" i="13"/>
  <c r="CB228" i="13"/>
  <c r="CA228" i="13"/>
  <c r="BZ228" i="13"/>
  <c r="BY228" i="13"/>
  <c r="BX228" i="13"/>
  <c r="BW228" i="13"/>
  <c r="BV228" i="13"/>
  <c r="BU228" i="13"/>
  <c r="BT228" i="13"/>
  <c r="BS228" i="13"/>
  <c r="BR228" i="13"/>
  <c r="BQ228" i="13"/>
  <c r="BM228" i="13"/>
  <c r="AL228" i="13"/>
  <c r="AK228" i="13"/>
  <c r="AJ228" i="13"/>
  <c r="AI228" i="13"/>
  <c r="AH228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DZ227" i="13"/>
  <c r="DY227" i="13"/>
  <c r="DX227" i="13"/>
  <c r="DW227" i="13"/>
  <c r="DV227" i="13"/>
  <c r="DU227" i="13"/>
  <c r="DT227" i="13"/>
  <c r="DS227" i="13"/>
  <c r="DR227" i="13"/>
  <c r="DQ227" i="13"/>
  <c r="DP227" i="13"/>
  <c r="DO227" i="13"/>
  <c r="DN227" i="13"/>
  <c r="DM227" i="13"/>
  <c r="DL227" i="13"/>
  <c r="DK227" i="13"/>
  <c r="DJ227" i="13"/>
  <c r="DI227" i="13"/>
  <c r="DH227" i="13"/>
  <c r="DG227" i="13"/>
  <c r="DF227" i="13"/>
  <c r="DE227" i="13"/>
  <c r="DD227" i="13"/>
  <c r="DC227" i="13"/>
  <c r="DB227" i="13"/>
  <c r="DA227" i="13"/>
  <c r="CZ227" i="13"/>
  <c r="CY227" i="13"/>
  <c r="CX227" i="13"/>
  <c r="CW227" i="13"/>
  <c r="CV227" i="13"/>
  <c r="CU227" i="13"/>
  <c r="CT227" i="13"/>
  <c r="CS227" i="13"/>
  <c r="CR227" i="13"/>
  <c r="CQ227" i="13"/>
  <c r="CP227" i="13"/>
  <c r="CO227" i="13"/>
  <c r="CN227" i="13"/>
  <c r="CM227" i="13"/>
  <c r="CL227" i="13"/>
  <c r="CK227" i="13"/>
  <c r="CJ227" i="13"/>
  <c r="CI227" i="13"/>
  <c r="CH227" i="13"/>
  <c r="CG227" i="13"/>
  <c r="CF227" i="13"/>
  <c r="CE227" i="13"/>
  <c r="CD227" i="13"/>
  <c r="CC227" i="13"/>
  <c r="CB227" i="13"/>
  <c r="CA227" i="13"/>
  <c r="BZ227" i="13"/>
  <c r="BY227" i="13"/>
  <c r="BX227" i="13"/>
  <c r="BW227" i="13"/>
  <c r="BV227" i="13"/>
  <c r="BU227" i="13"/>
  <c r="BT227" i="13"/>
  <c r="BS227" i="13"/>
  <c r="BR227" i="13"/>
  <c r="BQ227" i="13"/>
  <c r="BM227" i="13"/>
  <c r="AK227" i="13"/>
  <c r="AJ227" i="13"/>
  <c r="AI227" i="13"/>
  <c r="AH227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DZ226" i="13"/>
  <c r="DY226" i="13"/>
  <c r="DX226" i="13"/>
  <c r="DW226" i="13"/>
  <c r="DV226" i="13"/>
  <c r="DU226" i="13"/>
  <c r="DT226" i="13"/>
  <c r="DS226" i="13"/>
  <c r="DR226" i="13"/>
  <c r="DQ226" i="13"/>
  <c r="DP226" i="13"/>
  <c r="DO226" i="13"/>
  <c r="DN226" i="13"/>
  <c r="DM226" i="13"/>
  <c r="DL226" i="13"/>
  <c r="DK226" i="13"/>
  <c r="DJ226" i="13"/>
  <c r="DI226" i="13"/>
  <c r="DH226" i="13"/>
  <c r="DG226" i="13"/>
  <c r="DF226" i="13"/>
  <c r="DE226" i="13"/>
  <c r="DD226" i="13"/>
  <c r="DC226" i="13"/>
  <c r="DB226" i="13"/>
  <c r="DA226" i="13"/>
  <c r="CZ226" i="13"/>
  <c r="CY226" i="13"/>
  <c r="CX226" i="13"/>
  <c r="CW226" i="13"/>
  <c r="CV226" i="13"/>
  <c r="CU226" i="13"/>
  <c r="CT226" i="13"/>
  <c r="CS226" i="13"/>
  <c r="CR226" i="13"/>
  <c r="CQ226" i="13"/>
  <c r="CP226" i="13"/>
  <c r="CO226" i="13"/>
  <c r="CN226" i="13"/>
  <c r="CM226" i="13"/>
  <c r="CL226" i="13"/>
  <c r="CK226" i="13"/>
  <c r="CJ226" i="13"/>
  <c r="CI226" i="13"/>
  <c r="CH226" i="13"/>
  <c r="CG226" i="13"/>
  <c r="CF226" i="13"/>
  <c r="CE226" i="13"/>
  <c r="CD226" i="13"/>
  <c r="CC226" i="13"/>
  <c r="CB226" i="13"/>
  <c r="CA226" i="13"/>
  <c r="BZ226" i="13"/>
  <c r="BY226" i="13"/>
  <c r="BX226" i="13"/>
  <c r="BW226" i="13"/>
  <c r="BV226" i="13"/>
  <c r="BU226" i="13"/>
  <c r="BT226" i="13"/>
  <c r="BS226" i="13"/>
  <c r="BR226" i="13"/>
  <c r="BQ226" i="13"/>
  <c r="BM226" i="13"/>
  <c r="AJ226" i="13"/>
  <c r="AI226" i="13"/>
  <c r="AH226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DZ225" i="13"/>
  <c r="DY225" i="13"/>
  <c r="DX225" i="13"/>
  <c r="DW225" i="13"/>
  <c r="DV225" i="13"/>
  <c r="DU225" i="13"/>
  <c r="DT225" i="13"/>
  <c r="DS225" i="13"/>
  <c r="DR225" i="13"/>
  <c r="DQ225" i="13"/>
  <c r="DP225" i="13"/>
  <c r="DO225" i="13"/>
  <c r="DN225" i="13"/>
  <c r="DM225" i="13"/>
  <c r="DL225" i="13"/>
  <c r="DK225" i="13"/>
  <c r="DJ225" i="13"/>
  <c r="DI225" i="13"/>
  <c r="DH225" i="13"/>
  <c r="DG225" i="13"/>
  <c r="DF225" i="13"/>
  <c r="DE225" i="13"/>
  <c r="DD225" i="13"/>
  <c r="DC225" i="13"/>
  <c r="DB225" i="13"/>
  <c r="DA225" i="13"/>
  <c r="CZ225" i="13"/>
  <c r="CY225" i="13"/>
  <c r="CX225" i="13"/>
  <c r="CW225" i="13"/>
  <c r="CV225" i="13"/>
  <c r="CU225" i="13"/>
  <c r="CT225" i="13"/>
  <c r="CS225" i="13"/>
  <c r="CR225" i="13"/>
  <c r="CQ225" i="13"/>
  <c r="CP225" i="13"/>
  <c r="CO225" i="13"/>
  <c r="CN225" i="13"/>
  <c r="CM225" i="13"/>
  <c r="CL225" i="13"/>
  <c r="CK225" i="13"/>
  <c r="CJ225" i="13"/>
  <c r="CI225" i="13"/>
  <c r="CH225" i="13"/>
  <c r="CG225" i="13"/>
  <c r="CF225" i="13"/>
  <c r="CE225" i="13"/>
  <c r="CD225" i="13"/>
  <c r="CC225" i="13"/>
  <c r="CB225" i="13"/>
  <c r="CA225" i="13"/>
  <c r="BZ225" i="13"/>
  <c r="BY225" i="13"/>
  <c r="BX225" i="13"/>
  <c r="BW225" i="13"/>
  <c r="BV225" i="13"/>
  <c r="BU225" i="13"/>
  <c r="BT225" i="13"/>
  <c r="BS225" i="13"/>
  <c r="BR225" i="13"/>
  <c r="BQ225" i="13"/>
  <c r="BM225" i="13"/>
  <c r="AI225" i="13"/>
  <c r="AH225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DZ224" i="13"/>
  <c r="DY224" i="13"/>
  <c r="DX224" i="13"/>
  <c r="DW224" i="13"/>
  <c r="DV224" i="13"/>
  <c r="DU224" i="13"/>
  <c r="DT224" i="13"/>
  <c r="DS224" i="13"/>
  <c r="DR224" i="13"/>
  <c r="DQ224" i="13"/>
  <c r="DP224" i="13"/>
  <c r="DO224" i="13"/>
  <c r="DN224" i="13"/>
  <c r="DM224" i="13"/>
  <c r="DL224" i="13"/>
  <c r="DK224" i="13"/>
  <c r="DJ224" i="13"/>
  <c r="DI224" i="13"/>
  <c r="DH224" i="13"/>
  <c r="DG224" i="13"/>
  <c r="DF224" i="13"/>
  <c r="DE224" i="13"/>
  <c r="DD224" i="13"/>
  <c r="DC224" i="13"/>
  <c r="DB224" i="13"/>
  <c r="DA224" i="13"/>
  <c r="CZ224" i="13"/>
  <c r="CY224" i="13"/>
  <c r="CX224" i="13"/>
  <c r="CW224" i="13"/>
  <c r="CV224" i="13"/>
  <c r="CU224" i="13"/>
  <c r="CT224" i="13"/>
  <c r="CS224" i="13"/>
  <c r="CR224" i="13"/>
  <c r="CQ224" i="13"/>
  <c r="CP224" i="13"/>
  <c r="CO224" i="13"/>
  <c r="CN224" i="13"/>
  <c r="CM224" i="13"/>
  <c r="CL224" i="13"/>
  <c r="CK224" i="13"/>
  <c r="CJ224" i="13"/>
  <c r="CI224" i="13"/>
  <c r="CH224" i="13"/>
  <c r="CG224" i="13"/>
  <c r="CF224" i="13"/>
  <c r="CE224" i="13"/>
  <c r="CD224" i="13"/>
  <c r="CC224" i="13"/>
  <c r="CB224" i="13"/>
  <c r="CA224" i="13"/>
  <c r="BZ224" i="13"/>
  <c r="BY224" i="13"/>
  <c r="BX224" i="13"/>
  <c r="BW224" i="13"/>
  <c r="BV224" i="13"/>
  <c r="BU224" i="13"/>
  <c r="BT224" i="13"/>
  <c r="BS224" i="13"/>
  <c r="BR224" i="13"/>
  <c r="BQ224" i="13"/>
  <c r="BM224" i="13"/>
  <c r="AH224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DZ223" i="13"/>
  <c r="DY223" i="13"/>
  <c r="DX223" i="13"/>
  <c r="DW223" i="13"/>
  <c r="DV223" i="13"/>
  <c r="DU223" i="13"/>
  <c r="DT223" i="13"/>
  <c r="DS223" i="13"/>
  <c r="DR223" i="13"/>
  <c r="DQ223" i="13"/>
  <c r="DP223" i="13"/>
  <c r="DO223" i="13"/>
  <c r="DN223" i="13"/>
  <c r="DM223" i="13"/>
  <c r="DL223" i="13"/>
  <c r="DK223" i="13"/>
  <c r="DJ223" i="13"/>
  <c r="DI223" i="13"/>
  <c r="DH223" i="13"/>
  <c r="DG223" i="13"/>
  <c r="DF223" i="13"/>
  <c r="DE223" i="13"/>
  <c r="DD223" i="13"/>
  <c r="DC223" i="13"/>
  <c r="DB223" i="13"/>
  <c r="DA223" i="13"/>
  <c r="CZ223" i="13"/>
  <c r="CY223" i="13"/>
  <c r="CX223" i="13"/>
  <c r="CW223" i="13"/>
  <c r="CV223" i="13"/>
  <c r="CU223" i="13"/>
  <c r="CT223" i="13"/>
  <c r="CS223" i="13"/>
  <c r="CR223" i="13"/>
  <c r="CQ223" i="13"/>
  <c r="CP223" i="13"/>
  <c r="CO223" i="13"/>
  <c r="CN223" i="13"/>
  <c r="CM223" i="13"/>
  <c r="CL223" i="13"/>
  <c r="CK223" i="13"/>
  <c r="CJ223" i="13"/>
  <c r="CI223" i="13"/>
  <c r="CH223" i="13"/>
  <c r="CG223" i="13"/>
  <c r="CF223" i="13"/>
  <c r="CE223" i="13"/>
  <c r="CD223" i="13"/>
  <c r="CC223" i="13"/>
  <c r="CB223" i="13"/>
  <c r="CA223" i="13"/>
  <c r="BZ223" i="13"/>
  <c r="BY223" i="13"/>
  <c r="BX223" i="13"/>
  <c r="BW223" i="13"/>
  <c r="BV223" i="13"/>
  <c r="BU223" i="13"/>
  <c r="BT223" i="13"/>
  <c r="BS223" i="13"/>
  <c r="BR223" i="13"/>
  <c r="BQ223" i="13"/>
  <c r="BM223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DZ222" i="13"/>
  <c r="DY222" i="13"/>
  <c r="DX222" i="13"/>
  <c r="DW222" i="13"/>
  <c r="DV222" i="13"/>
  <c r="DU222" i="13"/>
  <c r="DT222" i="13"/>
  <c r="DS222" i="13"/>
  <c r="DR222" i="13"/>
  <c r="DQ222" i="13"/>
  <c r="DP222" i="13"/>
  <c r="DO222" i="13"/>
  <c r="DN222" i="13"/>
  <c r="DM222" i="13"/>
  <c r="DL222" i="13"/>
  <c r="DK222" i="13"/>
  <c r="DJ222" i="13"/>
  <c r="DI222" i="13"/>
  <c r="DH222" i="13"/>
  <c r="DG222" i="13"/>
  <c r="DF222" i="13"/>
  <c r="DE222" i="13"/>
  <c r="DD222" i="13"/>
  <c r="DC222" i="13"/>
  <c r="DB222" i="13"/>
  <c r="DA222" i="13"/>
  <c r="CZ222" i="13"/>
  <c r="CY222" i="13"/>
  <c r="CX222" i="13"/>
  <c r="CW222" i="13"/>
  <c r="CV222" i="13"/>
  <c r="CU222" i="13"/>
  <c r="CT222" i="13"/>
  <c r="CS222" i="13"/>
  <c r="CR222" i="13"/>
  <c r="CQ222" i="13"/>
  <c r="CP222" i="13"/>
  <c r="CO222" i="13"/>
  <c r="CN222" i="13"/>
  <c r="CM222" i="13"/>
  <c r="CL222" i="13"/>
  <c r="CK222" i="13"/>
  <c r="CJ222" i="13"/>
  <c r="CI222" i="13"/>
  <c r="CH222" i="13"/>
  <c r="CG222" i="13"/>
  <c r="CF222" i="13"/>
  <c r="CE222" i="13"/>
  <c r="CD222" i="13"/>
  <c r="CC222" i="13"/>
  <c r="CB222" i="13"/>
  <c r="CA222" i="13"/>
  <c r="BZ222" i="13"/>
  <c r="BY222" i="13"/>
  <c r="BX222" i="13"/>
  <c r="BW222" i="13"/>
  <c r="BV222" i="13"/>
  <c r="BU222" i="13"/>
  <c r="BT222" i="13"/>
  <c r="BS222" i="13"/>
  <c r="BR222" i="13"/>
  <c r="BQ222" i="13"/>
  <c r="BM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DZ221" i="13"/>
  <c r="DY221" i="13"/>
  <c r="DX221" i="13"/>
  <c r="DW221" i="13"/>
  <c r="DV221" i="13"/>
  <c r="DU221" i="13"/>
  <c r="DT221" i="13"/>
  <c r="DS221" i="13"/>
  <c r="DR221" i="13"/>
  <c r="DQ221" i="13"/>
  <c r="DP221" i="13"/>
  <c r="DO221" i="13"/>
  <c r="DN221" i="13"/>
  <c r="DM221" i="13"/>
  <c r="DL221" i="13"/>
  <c r="DK221" i="13"/>
  <c r="DJ221" i="13"/>
  <c r="DI221" i="13"/>
  <c r="DH221" i="13"/>
  <c r="DG221" i="13"/>
  <c r="DF221" i="13"/>
  <c r="DE221" i="13"/>
  <c r="DD221" i="13"/>
  <c r="DC221" i="13"/>
  <c r="DB221" i="13"/>
  <c r="DA221" i="13"/>
  <c r="CZ221" i="13"/>
  <c r="CY221" i="13"/>
  <c r="CX221" i="13"/>
  <c r="CW221" i="13"/>
  <c r="CV221" i="13"/>
  <c r="CU221" i="13"/>
  <c r="CT221" i="13"/>
  <c r="CS221" i="13"/>
  <c r="CR221" i="13"/>
  <c r="CQ221" i="13"/>
  <c r="CP221" i="13"/>
  <c r="CO221" i="13"/>
  <c r="CN221" i="13"/>
  <c r="CM221" i="13"/>
  <c r="CL221" i="13"/>
  <c r="CK221" i="13"/>
  <c r="CJ221" i="13"/>
  <c r="CI221" i="13"/>
  <c r="CH221" i="13"/>
  <c r="CG221" i="13"/>
  <c r="CF221" i="13"/>
  <c r="CE221" i="13"/>
  <c r="CD221" i="13"/>
  <c r="CC221" i="13"/>
  <c r="CB221" i="13"/>
  <c r="CA221" i="13"/>
  <c r="BZ221" i="13"/>
  <c r="BY221" i="13"/>
  <c r="BX221" i="13"/>
  <c r="BW221" i="13"/>
  <c r="BV221" i="13"/>
  <c r="BU221" i="13"/>
  <c r="BT221" i="13"/>
  <c r="BS221" i="13"/>
  <c r="BR221" i="13"/>
  <c r="BQ221" i="13"/>
  <c r="BM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DZ220" i="13"/>
  <c r="DY220" i="13"/>
  <c r="DX220" i="13"/>
  <c r="DW220" i="13"/>
  <c r="DV220" i="13"/>
  <c r="DU220" i="13"/>
  <c r="DT220" i="13"/>
  <c r="DS220" i="13"/>
  <c r="DR220" i="13"/>
  <c r="DQ220" i="13"/>
  <c r="DP220" i="13"/>
  <c r="DO220" i="13"/>
  <c r="DN220" i="13"/>
  <c r="DM220" i="13"/>
  <c r="DL220" i="13"/>
  <c r="DK220" i="13"/>
  <c r="DJ220" i="13"/>
  <c r="DI220" i="13"/>
  <c r="DH220" i="13"/>
  <c r="DG220" i="13"/>
  <c r="DF220" i="13"/>
  <c r="DE220" i="13"/>
  <c r="DD220" i="13"/>
  <c r="DC220" i="13"/>
  <c r="DB220" i="13"/>
  <c r="DA220" i="13"/>
  <c r="CZ220" i="13"/>
  <c r="CY220" i="13"/>
  <c r="CX220" i="13"/>
  <c r="CW220" i="13"/>
  <c r="CV220" i="13"/>
  <c r="CU220" i="13"/>
  <c r="CT220" i="13"/>
  <c r="CS220" i="13"/>
  <c r="CR220" i="13"/>
  <c r="CQ220" i="13"/>
  <c r="CP220" i="13"/>
  <c r="CO220" i="13"/>
  <c r="CN220" i="13"/>
  <c r="CM220" i="13"/>
  <c r="CL220" i="13"/>
  <c r="CK220" i="13"/>
  <c r="CJ220" i="13"/>
  <c r="CI220" i="13"/>
  <c r="CH220" i="13"/>
  <c r="CG220" i="13"/>
  <c r="CF220" i="13"/>
  <c r="CE220" i="13"/>
  <c r="CD220" i="13"/>
  <c r="CC220" i="13"/>
  <c r="CB220" i="13"/>
  <c r="CA220" i="13"/>
  <c r="BZ220" i="13"/>
  <c r="BY220" i="13"/>
  <c r="BX220" i="13"/>
  <c r="BW220" i="13"/>
  <c r="BV220" i="13"/>
  <c r="BU220" i="13"/>
  <c r="BT220" i="13"/>
  <c r="BS220" i="13"/>
  <c r="BR220" i="13"/>
  <c r="BQ220" i="13"/>
  <c r="BM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DZ219" i="13"/>
  <c r="DY219" i="13"/>
  <c r="DX219" i="13"/>
  <c r="DW219" i="13"/>
  <c r="DV219" i="13"/>
  <c r="DU219" i="13"/>
  <c r="DT219" i="13"/>
  <c r="DS219" i="13"/>
  <c r="DR219" i="13"/>
  <c r="DQ219" i="13"/>
  <c r="DP219" i="13"/>
  <c r="DO219" i="13"/>
  <c r="DN219" i="13"/>
  <c r="DM219" i="13"/>
  <c r="DL219" i="13"/>
  <c r="DK219" i="13"/>
  <c r="DJ219" i="13"/>
  <c r="DI219" i="13"/>
  <c r="DH219" i="13"/>
  <c r="DG219" i="13"/>
  <c r="DF219" i="13"/>
  <c r="DE219" i="13"/>
  <c r="DD219" i="13"/>
  <c r="DC219" i="13"/>
  <c r="DB219" i="13"/>
  <c r="DA219" i="13"/>
  <c r="CZ219" i="13"/>
  <c r="CY219" i="13"/>
  <c r="CX219" i="13"/>
  <c r="CW219" i="13"/>
  <c r="CV219" i="13"/>
  <c r="CU219" i="13"/>
  <c r="CT219" i="13"/>
  <c r="CS219" i="13"/>
  <c r="CR219" i="13"/>
  <c r="CQ219" i="13"/>
  <c r="CP219" i="13"/>
  <c r="CO219" i="13"/>
  <c r="CN219" i="13"/>
  <c r="CM219" i="13"/>
  <c r="CL219" i="13"/>
  <c r="CK219" i="13"/>
  <c r="CJ219" i="13"/>
  <c r="CI219" i="13"/>
  <c r="CH219" i="13"/>
  <c r="CG219" i="13"/>
  <c r="CF219" i="13"/>
  <c r="CE219" i="13"/>
  <c r="CD219" i="13"/>
  <c r="CC219" i="13"/>
  <c r="CB219" i="13"/>
  <c r="CA219" i="13"/>
  <c r="BZ219" i="13"/>
  <c r="BY219" i="13"/>
  <c r="BX219" i="13"/>
  <c r="BW219" i="13"/>
  <c r="BV219" i="13"/>
  <c r="BU219" i="13"/>
  <c r="BT219" i="13"/>
  <c r="BS219" i="13"/>
  <c r="BR219" i="13"/>
  <c r="BQ219" i="13"/>
  <c r="BM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DZ218" i="13"/>
  <c r="DY218" i="13"/>
  <c r="DX218" i="13"/>
  <c r="DW218" i="13"/>
  <c r="DV218" i="13"/>
  <c r="DU218" i="13"/>
  <c r="DT218" i="13"/>
  <c r="DS218" i="13"/>
  <c r="DR218" i="13"/>
  <c r="DQ218" i="13"/>
  <c r="DP218" i="13"/>
  <c r="DO218" i="13"/>
  <c r="DN218" i="13"/>
  <c r="DM218" i="13"/>
  <c r="DL218" i="13"/>
  <c r="DK218" i="13"/>
  <c r="DJ218" i="13"/>
  <c r="DI218" i="13"/>
  <c r="DH218" i="13"/>
  <c r="DG218" i="13"/>
  <c r="DF218" i="13"/>
  <c r="DE218" i="13"/>
  <c r="DD218" i="13"/>
  <c r="DC218" i="13"/>
  <c r="DB218" i="13"/>
  <c r="DA218" i="13"/>
  <c r="CZ218" i="13"/>
  <c r="CY218" i="13"/>
  <c r="CX218" i="13"/>
  <c r="CW218" i="13"/>
  <c r="CV218" i="13"/>
  <c r="CU218" i="13"/>
  <c r="CT218" i="13"/>
  <c r="CS218" i="13"/>
  <c r="CR218" i="13"/>
  <c r="CQ218" i="13"/>
  <c r="CP218" i="13"/>
  <c r="CO218" i="13"/>
  <c r="CN218" i="13"/>
  <c r="CM218" i="13"/>
  <c r="CL218" i="13"/>
  <c r="CK218" i="13"/>
  <c r="CJ218" i="13"/>
  <c r="CI218" i="13"/>
  <c r="CH218" i="13"/>
  <c r="CG218" i="13"/>
  <c r="CF218" i="13"/>
  <c r="CE218" i="13"/>
  <c r="CD218" i="13"/>
  <c r="CC218" i="13"/>
  <c r="CB218" i="13"/>
  <c r="CA218" i="13"/>
  <c r="BZ218" i="13"/>
  <c r="BY218" i="13"/>
  <c r="BX218" i="13"/>
  <c r="BW218" i="13"/>
  <c r="BV218" i="13"/>
  <c r="BU218" i="13"/>
  <c r="BT218" i="13"/>
  <c r="BS218" i="13"/>
  <c r="BR218" i="13"/>
  <c r="BQ218" i="13"/>
  <c r="BM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DZ217" i="13"/>
  <c r="DY217" i="13"/>
  <c r="DX217" i="13"/>
  <c r="DW217" i="13"/>
  <c r="DV217" i="13"/>
  <c r="DU217" i="13"/>
  <c r="DT217" i="13"/>
  <c r="DS217" i="13"/>
  <c r="DR217" i="13"/>
  <c r="DQ217" i="13"/>
  <c r="DP217" i="13"/>
  <c r="DO217" i="13"/>
  <c r="DN217" i="13"/>
  <c r="DM217" i="13"/>
  <c r="DL217" i="13"/>
  <c r="DK217" i="13"/>
  <c r="DJ217" i="13"/>
  <c r="DI217" i="13"/>
  <c r="DH217" i="13"/>
  <c r="DG217" i="13"/>
  <c r="DF217" i="13"/>
  <c r="DE217" i="13"/>
  <c r="DD217" i="13"/>
  <c r="DC217" i="13"/>
  <c r="DB217" i="13"/>
  <c r="DA217" i="13"/>
  <c r="CZ217" i="13"/>
  <c r="CY217" i="13"/>
  <c r="CX217" i="13"/>
  <c r="CW217" i="13"/>
  <c r="CV217" i="13"/>
  <c r="CU217" i="13"/>
  <c r="CT217" i="13"/>
  <c r="CS217" i="13"/>
  <c r="CR217" i="13"/>
  <c r="CQ217" i="13"/>
  <c r="CP217" i="13"/>
  <c r="CO217" i="13"/>
  <c r="CN217" i="13"/>
  <c r="CM217" i="13"/>
  <c r="CL217" i="13"/>
  <c r="CK217" i="13"/>
  <c r="CJ217" i="13"/>
  <c r="CI217" i="13"/>
  <c r="CH217" i="13"/>
  <c r="CG217" i="13"/>
  <c r="CF217" i="13"/>
  <c r="CE217" i="13"/>
  <c r="CD217" i="13"/>
  <c r="CC217" i="13"/>
  <c r="CB217" i="13"/>
  <c r="CA217" i="13"/>
  <c r="BZ217" i="13"/>
  <c r="BY217" i="13"/>
  <c r="BX217" i="13"/>
  <c r="BW217" i="13"/>
  <c r="BV217" i="13"/>
  <c r="BU217" i="13"/>
  <c r="BT217" i="13"/>
  <c r="BS217" i="13"/>
  <c r="BR217" i="13"/>
  <c r="BQ217" i="13"/>
  <c r="BM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DZ216" i="13"/>
  <c r="DY216" i="13"/>
  <c r="DX216" i="13"/>
  <c r="DW216" i="13"/>
  <c r="DV216" i="13"/>
  <c r="DU216" i="13"/>
  <c r="DT216" i="13"/>
  <c r="DS216" i="13"/>
  <c r="DR216" i="13"/>
  <c r="DQ216" i="13"/>
  <c r="DP216" i="13"/>
  <c r="DO216" i="13"/>
  <c r="DN216" i="13"/>
  <c r="DM216" i="13"/>
  <c r="DL216" i="13"/>
  <c r="DK216" i="13"/>
  <c r="DJ216" i="13"/>
  <c r="DI216" i="13"/>
  <c r="DH216" i="13"/>
  <c r="DG216" i="13"/>
  <c r="DF216" i="13"/>
  <c r="DE216" i="13"/>
  <c r="DD216" i="13"/>
  <c r="DC216" i="13"/>
  <c r="DB216" i="13"/>
  <c r="DA216" i="13"/>
  <c r="CZ216" i="13"/>
  <c r="CY216" i="13"/>
  <c r="CX216" i="13"/>
  <c r="CW216" i="13"/>
  <c r="CV216" i="13"/>
  <c r="CU216" i="13"/>
  <c r="CT216" i="13"/>
  <c r="CS216" i="13"/>
  <c r="CR216" i="13"/>
  <c r="CQ216" i="13"/>
  <c r="CP216" i="13"/>
  <c r="CO216" i="13"/>
  <c r="CN216" i="13"/>
  <c r="CM216" i="13"/>
  <c r="CL216" i="13"/>
  <c r="CK216" i="13"/>
  <c r="CJ216" i="13"/>
  <c r="CI216" i="13"/>
  <c r="CH216" i="13"/>
  <c r="CG216" i="13"/>
  <c r="CF216" i="13"/>
  <c r="CE216" i="13"/>
  <c r="CD216" i="13"/>
  <c r="CC216" i="13"/>
  <c r="CB216" i="13"/>
  <c r="CA216" i="13"/>
  <c r="BZ216" i="13"/>
  <c r="BY216" i="13"/>
  <c r="BX216" i="13"/>
  <c r="BW216" i="13"/>
  <c r="BV216" i="13"/>
  <c r="BU216" i="13"/>
  <c r="BT216" i="13"/>
  <c r="BS216" i="13"/>
  <c r="BR216" i="13"/>
  <c r="BQ216" i="13"/>
  <c r="BM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DZ215" i="13"/>
  <c r="DY215" i="13"/>
  <c r="DX215" i="13"/>
  <c r="DW215" i="13"/>
  <c r="DV215" i="13"/>
  <c r="DU215" i="13"/>
  <c r="DT215" i="13"/>
  <c r="DS215" i="13"/>
  <c r="DR215" i="13"/>
  <c r="DQ215" i="13"/>
  <c r="DP215" i="13"/>
  <c r="DO215" i="13"/>
  <c r="DN215" i="13"/>
  <c r="DM215" i="13"/>
  <c r="DL215" i="13"/>
  <c r="DK215" i="13"/>
  <c r="DJ215" i="13"/>
  <c r="DI215" i="13"/>
  <c r="DH215" i="13"/>
  <c r="DG215" i="13"/>
  <c r="DF215" i="13"/>
  <c r="DE215" i="13"/>
  <c r="DD215" i="13"/>
  <c r="DC215" i="13"/>
  <c r="DB215" i="13"/>
  <c r="DA215" i="13"/>
  <c r="CZ215" i="13"/>
  <c r="CY215" i="13"/>
  <c r="CX215" i="13"/>
  <c r="CW215" i="13"/>
  <c r="CV215" i="13"/>
  <c r="CU215" i="13"/>
  <c r="CT215" i="13"/>
  <c r="CS215" i="13"/>
  <c r="CR215" i="13"/>
  <c r="CQ215" i="13"/>
  <c r="CP215" i="13"/>
  <c r="CO215" i="13"/>
  <c r="CN215" i="13"/>
  <c r="CM215" i="13"/>
  <c r="CL215" i="13"/>
  <c r="CK215" i="13"/>
  <c r="CJ215" i="13"/>
  <c r="CI215" i="13"/>
  <c r="CH215" i="13"/>
  <c r="CG215" i="13"/>
  <c r="CF215" i="13"/>
  <c r="CE215" i="13"/>
  <c r="CD215" i="13"/>
  <c r="CC215" i="13"/>
  <c r="CB215" i="13"/>
  <c r="CA215" i="13"/>
  <c r="BZ215" i="13"/>
  <c r="BY215" i="13"/>
  <c r="BX215" i="13"/>
  <c r="BW215" i="13"/>
  <c r="BV215" i="13"/>
  <c r="BU215" i="13"/>
  <c r="BT215" i="13"/>
  <c r="BS215" i="13"/>
  <c r="BR215" i="13"/>
  <c r="BQ215" i="13"/>
  <c r="BM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Z214" i="13"/>
  <c r="DY214" i="13"/>
  <c r="DX214" i="13"/>
  <c r="DW214" i="13"/>
  <c r="DV214" i="13"/>
  <c r="DU214" i="13"/>
  <c r="DT214" i="13"/>
  <c r="DS214" i="13"/>
  <c r="DR214" i="13"/>
  <c r="DQ214" i="13"/>
  <c r="DP214" i="13"/>
  <c r="DO214" i="13"/>
  <c r="DN214" i="13"/>
  <c r="DM214" i="13"/>
  <c r="DL214" i="13"/>
  <c r="DK214" i="13"/>
  <c r="DJ214" i="13"/>
  <c r="DI214" i="13"/>
  <c r="DH214" i="13"/>
  <c r="DG214" i="13"/>
  <c r="DF214" i="13"/>
  <c r="DE214" i="13"/>
  <c r="DD214" i="13"/>
  <c r="DC214" i="13"/>
  <c r="DB214" i="13"/>
  <c r="DA214" i="13"/>
  <c r="CZ214" i="13"/>
  <c r="CY214" i="13"/>
  <c r="CX214" i="13"/>
  <c r="CW214" i="13"/>
  <c r="CV214" i="13"/>
  <c r="CU214" i="13"/>
  <c r="CT214" i="13"/>
  <c r="CS214" i="13"/>
  <c r="CR214" i="13"/>
  <c r="CQ214" i="13"/>
  <c r="CP214" i="13"/>
  <c r="CO214" i="13"/>
  <c r="CN214" i="13"/>
  <c r="CM214" i="13"/>
  <c r="CL214" i="13"/>
  <c r="CK214" i="13"/>
  <c r="CJ214" i="13"/>
  <c r="CI214" i="13"/>
  <c r="CH214" i="13"/>
  <c r="CG214" i="13"/>
  <c r="CF214" i="13"/>
  <c r="CE214" i="13"/>
  <c r="CD214" i="13"/>
  <c r="CC214" i="13"/>
  <c r="CB214" i="13"/>
  <c r="CA214" i="13"/>
  <c r="BZ214" i="13"/>
  <c r="BY214" i="13"/>
  <c r="BX214" i="13"/>
  <c r="BW214" i="13"/>
  <c r="BV214" i="13"/>
  <c r="BU214" i="13"/>
  <c r="BT214" i="13"/>
  <c r="BS214" i="13"/>
  <c r="BR214" i="13"/>
  <c r="BQ214" i="13"/>
  <c r="BM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B214" i="13"/>
  <c r="DZ213" i="13"/>
  <c r="DY213" i="13"/>
  <c r="DX213" i="13"/>
  <c r="DW213" i="13"/>
  <c r="DV213" i="13"/>
  <c r="DU213" i="13"/>
  <c r="DT213" i="13"/>
  <c r="DS213" i="13"/>
  <c r="DR213" i="13"/>
  <c r="DQ213" i="13"/>
  <c r="DP213" i="13"/>
  <c r="DO213" i="13"/>
  <c r="DN213" i="13"/>
  <c r="DM213" i="13"/>
  <c r="DL213" i="13"/>
  <c r="DK213" i="13"/>
  <c r="DJ213" i="13"/>
  <c r="DI213" i="13"/>
  <c r="DH213" i="13"/>
  <c r="DG213" i="13"/>
  <c r="DF213" i="13"/>
  <c r="DE213" i="13"/>
  <c r="DD213" i="13"/>
  <c r="DC213" i="13"/>
  <c r="DB213" i="13"/>
  <c r="DA213" i="13"/>
  <c r="CZ213" i="13"/>
  <c r="CY213" i="13"/>
  <c r="CX213" i="13"/>
  <c r="CW213" i="13"/>
  <c r="CV213" i="13"/>
  <c r="CU213" i="13"/>
  <c r="CT213" i="13"/>
  <c r="CS213" i="13"/>
  <c r="CR213" i="13"/>
  <c r="CQ213" i="13"/>
  <c r="CP213" i="13"/>
  <c r="CO213" i="13"/>
  <c r="CN213" i="13"/>
  <c r="CM213" i="13"/>
  <c r="CL213" i="13"/>
  <c r="CK213" i="13"/>
  <c r="CJ213" i="13"/>
  <c r="CI213" i="13"/>
  <c r="CH213" i="13"/>
  <c r="CG213" i="13"/>
  <c r="CF213" i="13"/>
  <c r="CE213" i="13"/>
  <c r="CD213" i="13"/>
  <c r="CC213" i="13"/>
  <c r="CB213" i="13"/>
  <c r="CA213" i="13"/>
  <c r="BZ213" i="13"/>
  <c r="BY213" i="13"/>
  <c r="BX213" i="13"/>
  <c r="BW213" i="13"/>
  <c r="BV213" i="13"/>
  <c r="BU213" i="13"/>
  <c r="BT213" i="13"/>
  <c r="BS213" i="13"/>
  <c r="BR213" i="13"/>
  <c r="BQ213" i="13"/>
  <c r="BM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B213" i="13"/>
  <c r="DZ212" i="13"/>
  <c r="DY212" i="13"/>
  <c r="DX212" i="13"/>
  <c r="DW212" i="13"/>
  <c r="DV212" i="13"/>
  <c r="DU212" i="13"/>
  <c r="DT212" i="13"/>
  <c r="DS212" i="13"/>
  <c r="DR212" i="13"/>
  <c r="DQ212" i="13"/>
  <c r="DP212" i="13"/>
  <c r="DO212" i="13"/>
  <c r="DN212" i="13"/>
  <c r="DM212" i="13"/>
  <c r="DL212" i="13"/>
  <c r="DK212" i="13"/>
  <c r="DJ212" i="13"/>
  <c r="DI212" i="13"/>
  <c r="DH212" i="13"/>
  <c r="DG212" i="13"/>
  <c r="DF212" i="13"/>
  <c r="DE212" i="13"/>
  <c r="DD212" i="13"/>
  <c r="DC212" i="13"/>
  <c r="DB212" i="13"/>
  <c r="DA212" i="13"/>
  <c r="CZ212" i="13"/>
  <c r="CY212" i="13"/>
  <c r="CX212" i="13"/>
  <c r="CW212" i="13"/>
  <c r="CV212" i="13"/>
  <c r="CU212" i="13"/>
  <c r="CT212" i="13"/>
  <c r="CS212" i="13"/>
  <c r="CR212" i="13"/>
  <c r="CQ212" i="13"/>
  <c r="CP212" i="13"/>
  <c r="CO212" i="13"/>
  <c r="CN212" i="13"/>
  <c r="CM212" i="13"/>
  <c r="CL212" i="13"/>
  <c r="CK212" i="13"/>
  <c r="CJ212" i="13"/>
  <c r="CI212" i="13"/>
  <c r="CH212" i="13"/>
  <c r="CG212" i="13"/>
  <c r="CF212" i="13"/>
  <c r="CE212" i="13"/>
  <c r="CD212" i="13"/>
  <c r="CC212" i="13"/>
  <c r="CB212" i="13"/>
  <c r="CA212" i="13"/>
  <c r="BZ212" i="13"/>
  <c r="BY212" i="13"/>
  <c r="BX212" i="13"/>
  <c r="BW212" i="13"/>
  <c r="BV212" i="13"/>
  <c r="BU212" i="13"/>
  <c r="BT212" i="13"/>
  <c r="BS212" i="13"/>
  <c r="BR212" i="13"/>
  <c r="BQ212" i="13"/>
  <c r="BM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B212" i="13"/>
  <c r="DZ211" i="13"/>
  <c r="DY211" i="13"/>
  <c r="DX211" i="13"/>
  <c r="DW211" i="13"/>
  <c r="DV211" i="13"/>
  <c r="DU211" i="13"/>
  <c r="DT211" i="13"/>
  <c r="DS211" i="13"/>
  <c r="DR211" i="13"/>
  <c r="DQ211" i="13"/>
  <c r="DP211" i="13"/>
  <c r="DO211" i="13"/>
  <c r="DN211" i="13"/>
  <c r="DM211" i="13"/>
  <c r="DL211" i="13"/>
  <c r="DK211" i="13"/>
  <c r="DJ211" i="13"/>
  <c r="DI211" i="13"/>
  <c r="DH211" i="13"/>
  <c r="DG211" i="13"/>
  <c r="DF211" i="13"/>
  <c r="DE211" i="13"/>
  <c r="DD211" i="13"/>
  <c r="DC211" i="13"/>
  <c r="DB211" i="13"/>
  <c r="DA211" i="13"/>
  <c r="CZ211" i="13"/>
  <c r="CY211" i="13"/>
  <c r="CX211" i="13"/>
  <c r="CW211" i="13"/>
  <c r="CV211" i="13"/>
  <c r="CU211" i="13"/>
  <c r="CT211" i="13"/>
  <c r="CS211" i="13"/>
  <c r="CR211" i="13"/>
  <c r="CQ211" i="13"/>
  <c r="CP211" i="13"/>
  <c r="CO211" i="13"/>
  <c r="CN211" i="13"/>
  <c r="CM211" i="13"/>
  <c r="CL211" i="13"/>
  <c r="CK211" i="13"/>
  <c r="CJ211" i="13"/>
  <c r="CI211" i="13"/>
  <c r="CH211" i="13"/>
  <c r="CG211" i="13"/>
  <c r="CF211" i="13"/>
  <c r="CE211" i="13"/>
  <c r="CD211" i="13"/>
  <c r="CC211" i="13"/>
  <c r="CB211" i="13"/>
  <c r="CA211" i="13"/>
  <c r="BZ211" i="13"/>
  <c r="BY211" i="13"/>
  <c r="BX211" i="13"/>
  <c r="BW211" i="13"/>
  <c r="BV211" i="13"/>
  <c r="BU211" i="13"/>
  <c r="BT211" i="13"/>
  <c r="BS211" i="13"/>
  <c r="BR211" i="13"/>
  <c r="BQ211" i="13"/>
  <c r="BM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B211" i="13"/>
  <c r="DZ210" i="13"/>
  <c r="DY210" i="13"/>
  <c r="DX210" i="13"/>
  <c r="DW210" i="13"/>
  <c r="DV210" i="13"/>
  <c r="DU210" i="13"/>
  <c r="DT210" i="13"/>
  <c r="DS210" i="13"/>
  <c r="DR210" i="13"/>
  <c r="DQ210" i="13"/>
  <c r="DP210" i="13"/>
  <c r="DO210" i="13"/>
  <c r="DN210" i="13"/>
  <c r="DM210" i="13"/>
  <c r="DL210" i="13"/>
  <c r="DK210" i="13"/>
  <c r="DJ210" i="13"/>
  <c r="DI210" i="13"/>
  <c r="DH210" i="13"/>
  <c r="DG210" i="13"/>
  <c r="DF210" i="13"/>
  <c r="DE210" i="13"/>
  <c r="DD210" i="13"/>
  <c r="DC210" i="13"/>
  <c r="DB210" i="13"/>
  <c r="DA210" i="13"/>
  <c r="CZ210" i="13"/>
  <c r="CY210" i="13"/>
  <c r="CX210" i="13"/>
  <c r="CW210" i="13"/>
  <c r="CV210" i="13"/>
  <c r="CU210" i="13"/>
  <c r="CT210" i="13"/>
  <c r="CS210" i="13"/>
  <c r="CR210" i="13"/>
  <c r="CQ210" i="13"/>
  <c r="CP210" i="13"/>
  <c r="CO210" i="13"/>
  <c r="CN210" i="13"/>
  <c r="CM210" i="13"/>
  <c r="CL210" i="13"/>
  <c r="CK210" i="13"/>
  <c r="CJ210" i="13"/>
  <c r="CI210" i="13"/>
  <c r="CH210" i="13"/>
  <c r="CG210" i="13"/>
  <c r="CF210" i="13"/>
  <c r="CE210" i="13"/>
  <c r="CD210" i="13"/>
  <c r="CC210" i="13"/>
  <c r="CB210" i="13"/>
  <c r="CA210" i="13"/>
  <c r="BZ210" i="13"/>
  <c r="BY210" i="13"/>
  <c r="BX210" i="13"/>
  <c r="BW210" i="13"/>
  <c r="BV210" i="13"/>
  <c r="BU210" i="13"/>
  <c r="BT210" i="13"/>
  <c r="BS210" i="13"/>
  <c r="BR210" i="13"/>
  <c r="BQ210" i="13"/>
  <c r="BM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B210" i="13"/>
  <c r="DZ209" i="13"/>
  <c r="DY209" i="13"/>
  <c r="DX209" i="13"/>
  <c r="DW209" i="13"/>
  <c r="DV209" i="13"/>
  <c r="DU209" i="13"/>
  <c r="DT209" i="13"/>
  <c r="DS209" i="13"/>
  <c r="DR209" i="13"/>
  <c r="DQ209" i="13"/>
  <c r="DP209" i="13"/>
  <c r="DO209" i="13"/>
  <c r="DN209" i="13"/>
  <c r="DM209" i="13"/>
  <c r="DL209" i="13"/>
  <c r="DK209" i="13"/>
  <c r="DJ209" i="13"/>
  <c r="DI209" i="13"/>
  <c r="DH209" i="13"/>
  <c r="DG209" i="13"/>
  <c r="DF209" i="13"/>
  <c r="DE209" i="13"/>
  <c r="DD209" i="13"/>
  <c r="DC209" i="13"/>
  <c r="DB209" i="13"/>
  <c r="DA209" i="13"/>
  <c r="CZ209" i="13"/>
  <c r="CY209" i="13"/>
  <c r="CX209" i="13"/>
  <c r="CW209" i="13"/>
  <c r="CV209" i="13"/>
  <c r="CU209" i="13"/>
  <c r="CT209" i="13"/>
  <c r="CS209" i="13"/>
  <c r="CR209" i="13"/>
  <c r="CQ209" i="13"/>
  <c r="CP209" i="13"/>
  <c r="CO209" i="13"/>
  <c r="CN209" i="13"/>
  <c r="CM209" i="13"/>
  <c r="CL209" i="13"/>
  <c r="CK209" i="13"/>
  <c r="CJ209" i="13"/>
  <c r="CI209" i="13"/>
  <c r="CH209" i="13"/>
  <c r="CG209" i="13"/>
  <c r="CF209" i="13"/>
  <c r="CE209" i="13"/>
  <c r="CD209" i="13"/>
  <c r="CC209" i="13"/>
  <c r="CB209" i="13"/>
  <c r="CA209" i="13"/>
  <c r="BZ209" i="13"/>
  <c r="BY209" i="13"/>
  <c r="BX209" i="13"/>
  <c r="BW209" i="13"/>
  <c r="BV209" i="13"/>
  <c r="BU209" i="13"/>
  <c r="BT209" i="13"/>
  <c r="BS209" i="13"/>
  <c r="BR209" i="13"/>
  <c r="BQ209" i="13"/>
  <c r="BM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B209" i="13"/>
  <c r="DZ208" i="13"/>
  <c r="DY208" i="13"/>
  <c r="DX208" i="13"/>
  <c r="DW208" i="13"/>
  <c r="DV208" i="13"/>
  <c r="DU208" i="13"/>
  <c r="DT208" i="13"/>
  <c r="DS208" i="13"/>
  <c r="DR208" i="13"/>
  <c r="DQ208" i="13"/>
  <c r="DP208" i="13"/>
  <c r="DO208" i="13"/>
  <c r="DN208" i="13"/>
  <c r="DM208" i="13"/>
  <c r="DL208" i="13"/>
  <c r="DK208" i="13"/>
  <c r="DJ208" i="13"/>
  <c r="DI208" i="13"/>
  <c r="DH208" i="13"/>
  <c r="DG208" i="13"/>
  <c r="DF208" i="13"/>
  <c r="DE208" i="13"/>
  <c r="DD208" i="13"/>
  <c r="DC208" i="13"/>
  <c r="DB208" i="13"/>
  <c r="DA208" i="13"/>
  <c r="CZ208" i="13"/>
  <c r="CY208" i="13"/>
  <c r="CX208" i="13"/>
  <c r="CW208" i="13"/>
  <c r="CV208" i="13"/>
  <c r="CU208" i="13"/>
  <c r="CT208" i="13"/>
  <c r="CS208" i="13"/>
  <c r="CR208" i="13"/>
  <c r="CQ208" i="13"/>
  <c r="CP208" i="13"/>
  <c r="CO208" i="13"/>
  <c r="CN208" i="13"/>
  <c r="CM208" i="13"/>
  <c r="CL208" i="13"/>
  <c r="CK208" i="13"/>
  <c r="CJ208" i="13"/>
  <c r="CI208" i="13"/>
  <c r="CH208" i="13"/>
  <c r="CG208" i="13"/>
  <c r="CF208" i="13"/>
  <c r="CE208" i="13"/>
  <c r="CD208" i="13"/>
  <c r="CC208" i="13"/>
  <c r="CB208" i="13"/>
  <c r="CA208" i="13"/>
  <c r="BZ208" i="13"/>
  <c r="BY208" i="13"/>
  <c r="BX208" i="13"/>
  <c r="BW208" i="13"/>
  <c r="BV208" i="13"/>
  <c r="BU208" i="13"/>
  <c r="BT208" i="13"/>
  <c r="BS208" i="13"/>
  <c r="BR208" i="13"/>
  <c r="BQ208" i="13"/>
  <c r="BM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B208" i="13"/>
  <c r="DZ207" i="13"/>
  <c r="DY207" i="13"/>
  <c r="DX207" i="13"/>
  <c r="DW207" i="13"/>
  <c r="DV207" i="13"/>
  <c r="DU207" i="13"/>
  <c r="DT207" i="13"/>
  <c r="DS207" i="13"/>
  <c r="DR207" i="13"/>
  <c r="DQ207" i="13"/>
  <c r="DP207" i="13"/>
  <c r="DO207" i="13"/>
  <c r="DN207" i="13"/>
  <c r="DM207" i="13"/>
  <c r="DL207" i="13"/>
  <c r="DK207" i="13"/>
  <c r="DJ207" i="13"/>
  <c r="DI207" i="13"/>
  <c r="DH207" i="13"/>
  <c r="DG207" i="13"/>
  <c r="DF207" i="13"/>
  <c r="DE207" i="13"/>
  <c r="DD207" i="13"/>
  <c r="DC207" i="13"/>
  <c r="DB207" i="13"/>
  <c r="DA207" i="13"/>
  <c r="CZ207" i="13"/>
  <c r="CY207" i="13"/>
  <c r="CX207" i="13"/>
  <c r="CW207" i="13"/>
  <c r="CV207" i="13"/>
  <c r="CU207" i="13"/>
  <c r="CT207" i="13"/>
  <c r="CS207" i="13"/>
  <c r="CR207" i="13"/>
  <c r="CQ207" i="13"/>
  <c r="CP207" i="13"/>
  <c r="CO207" i="13"/>
  <c r="CN207" i="13"/>
  <c r="CM207" i="13"/>
  <c r="CL207" i="13"/>
  <c r="CK207" i="13"/>
  <c r="CJ207" i="13"/>
  <c r="CI207" i="13"/>
  <c r="CH207" i="13"/>
  <c r="CG207" i="13"/>
  <c r="CF207" i="13"/>
  <c r="CE207" i="13"/>
  <c r="CD207" i="13"/>
  <c r="CC207" i="13"/>
  <c r="CB207" i="13"/>
  <c r="CA207" i="13"/>
  <c r="BZ207" i="13"/>
  <c r="BY207" i="13"/>
  <c r="BX207" i="13"/>
  <c r="BW207" i="13"/>
  <c r="BV207" i="13"/>
  <c r="BU207" i="13"/>
  <c r="BT207" i="13"/>
  <c r="BS207" i="13"/>
  <c r="BR207" i="13"/>
  <c r="BQ207" i="13"/>
  <c r="BM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B207" i="13"/>
  <c r="DZ206" i="13"/>
  <c r="DY206" i="13"/>
  <c r="DX206" i="13"/>
  <c r="DW206" i="13"/>
  <c r="DV206" i="13"/>
  <c r="DU206" i="13"/>
  <c r="DT206" i="13"/>
  <c r="DS206" i="13"/>
  <c r="DR206" i="13"/>
  <c r="DQ206" i="13"/>
  <c r="DP206" i="13"/>
  <c r="DO206" i="13"/>
  <c r="DN206" i="13"/>
  <c r="DM206" i="13"/>
  <c r="DL206" i="13"/>
  <c r="DK206" i="13"/>
  <c r="DJ206" i="13"/>
  <c r="DI206" i="13"/>
  <c r="DH206" i="13"/>
  <c r="DG206" i="13"/>
  <c r="DF206" i="13"/>
  <c r="DE206" i="13"/>
  <c r="DD206" i="13"/>
  <c r="DC206" i="13"/>
  <c r="DB206" i="13"/>
  <c r="DA206" i="13"/>
  <c r="CZ206" i="13"/>
  <c r="CY206" i="13"/>
  <c r="CX206" i="13"/>
  <c r="CW206" i="13"/>
  <c r="CV206" i="13"/>
  <c r="CU206" i="13"/>
  <c r="CT206" i="13"/>
  <c r="CS206" i="13"/>
  <c r="CR206" i="13"/>
  <c r="CQ206" i="13"/>
  <c r="CP206" i="13"/>
  <c r="CO206" i="13"/>
  <c r="CN206" i="13"/>
  <c r="CM206" i="13"/>
  <c r="CL206" i="13"/>
  <c r="CK206" i="13"/>
  <c r="CJ206" i="13"/>
  <c r="CI206" i="13"/>
  <c r="CH206" i="13"/>
  <c r="CG206" i="13"/>
  <c r="CF206" i="13"/>
  <c r="CE206" i="13"/>
  <c r="CD206" i="13"/>
  <c r="CC206" i="13"/>
  <c r="CB206" i="13"/>
  <c r="CA206" i="13"/>
  <c r="BZ206" i="13"/>
  <c r="BY206" i="13"/>
  <c r="BX206" i="13"/>
  <c r="BW206" i="13"/>
  <c r="BV206" i="13"/>
  <c r="BU206" i="13"/>
  <c r="BT206" i="13"/>
  <c r="BS206" i="13"/>
  <c r="BR206" i="13"/>
  <c r="BQ206" i="13"/>
  <c r="BM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B206" i="13"/>
  <c r="DZ205" i="13"/>
  <c r="DY205" i="13"/>
  <c r="DX205" i="13"/>
  <c r="DW205" i="13"/>
  <c r="DV205" i="13"/>
  <c r="DU205" i="13"/>
  <c r="DT205" i="13"/>
  <c r="DS205" i="13"/>
  <c r="DR205" i="13"/>
  <c r="DQ205" i="13"/>
  <c r="DP205" i="13"/>
  <c r="DO205" i="13"/>
  <c r="DN205" i="13"/>
  <c r="DM205" i="13"/>
  <c r="DL205" i="13"/>
  <c r="DK205" i="13"/>
  <c r="DJ205" i="13"/>
  <c r="DI205" i="13"/>
  <c r="DH205" i="13"/>
  <c r="DG205" i="13"/>
  <c r="DF205" i="13"/>
  <c r="DE205" i="13"/>
  <c r="DD205" i="13"/>
  <c r="DC205" i="13"/>
  <c r="DB205" i="13"/>
  <c r="DA205" i="13"/>
  <c r="CZ205" i="13"/>
  <c r="CY205" i="13"/>
  <c r="CX205" i="13"/>
  <c r="CW205" i="13"/>
  <c r="CV205" i="13"/>
  <c r="CU205" i="13"/>
  <c r="CT205" i="13"/>
  <c r="CS205" i="13"/>
  <c r="CR205" i="13"/>
  <c r="CQ205" i="13"/>
  <c r="CP205" i="13"/>
  <c r="CO205" i="13"/>
  <c r="CN205" i="13"/>
  <c r="CM205" i="13"/>
  <c r="CL205" i="13"/>
  <c r="CK205" i="13"/>
  <c r="CJ205" i="13"/>
  <c r="CI205" i="13"/>
  <c r="CH205" i="13"/>
  <c r="CG205" i="13"/>
  <c r="CF205" i="13"/>
  <c r="CE205" i="13"/>
  <c r="CD205" i="13"/>
  <c r="CC205" i="13"/>
  <c r="CB205" i="13"/>
  <c r="CA205" i="13"/>
  <c r="BZ205" i="13"/>
  <c r="BY205" i="13"/>
  <c r="BX205" i="13"/>
  <c r="BW205" i="13"/>
  <c r="BV205" i="13"/>
  <c r="BU205" i="13"/>
  <c r="BT205" i="13"/>
  <c r="BS205" i="13"/>
  <c r="BR205" i="13"/>
  <c r="BQ205" i="13"/>
  <c r="BM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B205" i="13"/>
  <c r="DZ204" i="13"/>
  <c r="DY204" i="13"/>
  <c r="DX204" i="13"/>
  <c r="DW204" i="13"/>
  <c r="DV204" i="13"/>
  <c r="DU204" i="13"/>
  <c r="DT204" i="13"/>
  <c r="DS204" i="13"/>
  <c r="DR204" i="13"/>
  <c r="DQ204" i="13"/>
  <c r="DP204" i="13"/>
  <c r="DO204" i="13"/>
  <c r="DN204" i="13"/>
  <c r="DM204" i="13"/>
  <c r="DL204" i="13"/>
  <c r="DK204" i="13"/>
  <c r="DJ204" i="13"/>
  <c r="DI204" i="13"/>
  <c r="DH204" i="13"/>
  <c r="DG204" i="13"/>
  <c r="DF204" i="13"/>
  <c r="DE204" i="13"/>
  <c r="DD204" i="13"/>
  <c r="DC204" i="13"/>
  <c r="DB204" i="13"/>
  <c r="DA204" i="13"/>
  <c r="CZ204" i="13"/>
  <c r="CY204" i="13"/>
  <c r="CX204" i="13"/>
  <c r="CW204" i="13"/>
  <c r="CV204" i="13"/>
  <c r="CU204" i="13"/>
  <c r="CT204" i="13"/>
  <c r="CS204" i="13"/>
  <c r="CR204" i="13"/>
  <c r="CQ204" i="13"/>
  <c r="CP204" i="13"/>
  <c r="CO204" i="13"/>
  <c r="CN204" i="13"/>
  <c r="CM204" i="13"/>
  <c r="CL204" i="13"/>
  <c r="CK204" i="13"/>
  <c r="CJ204" i="13"/>
  <c r="CI204" i="13"/>
  <c r="CH204" i="13"/>
  <c r="CG204" i="13"/>
  <c r="CF204" i="13"/>
  <c r="CE204" i="13"/>
  <c r="CD204" i="13"/>
  <c r="CC204" i="13"/>
  <c r="CB204" i="13"/>
  <c r="CA204" i="13"/>
  <c r="BZ204" i="13"/>
  <c r="BY204" i="13"/>
  <c r="BX204" i="13"/>
  <c r="BW204" i="13"/>
  <c r="BV204" i="13"/>
  <c r="BU204" i="13"/>
  <c r="BT204" i="13"/>
  <c r="BS204" i="13"/>
  <c r="BR204" i="13"/>
  <c r="BQ204" i="13"/>
  <c r="BM204" i="13"/>
  <c r="N204" i="13"/>
  <c r="M204" i="13"/>
  <c r="L204" i="13"/>
  <c r="K204" i="13"/>
  <c r="J204" i="13"/>
  <c r="I204" i="13"/>
  <c r="H204" i="13"/>
  <c r="G204" i="13"/>
  <c r="F204" i="13"/>
  <c r="E204" i="13"/>
  <c r="D204" i="13"/>
  <c r="B204" i="13"/>
  <c r="DZ203" i="13"/>
  <c r="DY203" i="13"/>
  <c r="DX203" i="13"/>
  <c r="DW203" i="13"/>
  <c r="DV203" i="13"/>
  <c r="DU203" i="13"/>
  <c r="DT203" i="13"/>
  <c r="DS203" i="13"/>
  <c r="DR203" i="13"/>
  <c r="DQ203" i="13"/>
  <c r="DP203" i="13"/>
  <c r="DO203" i="13"/>
  <c r="DN203" i="13"/>
  <c r="DM203" i="13"/>
  <c r="DL203" i="13"/>
  <c r="DK203" i="13"/>
  <c r="DJ203" i="13"/>
  <c r="DI203" i="13"/>
  <c r="DH203" i="13"/>
  <c r="DG203" i="13"/>
  <c r="DF203" i="13"/>
  <c r="DE203" i="13"/>
  <c r="DD203" i="13"/>
  <c r="DC203" i="13"/>
  <c r="DB203" i="13"/>
  <c r="DA203" i="13"/>
  <c r="CZ203" i="13"/>
  <c r="CY203" i="13"/>
  <c r="CX203" i="13"/>
  <c r="CW203" i="13"/>
  <c r="CV203" i="13"/>
  <c r="CU203" i="13"/>
  <c r="CT203" i="13"/>
  <c r="CS203" i="13"/>
  <c r="CR203" i="13"/>
  <c r="CQ203" i="13"/>
  <c r="CP203" i="13"/>
  <c r="CO203" i="13"/>
  <c r="CN203" i="13"/>
  <c r="CM203" i="13"/>
  <c r="CL203" i="13"/>
  <c r="CK203" i="13"/>
  <c r="CJ203" i="13"/>
  <c r="CI203" i="13"/>
  <c r="CH203" i="13"/>
  <c r="CG203" i="13"/>
  <c r="CF203" i="13"/>
  <c r="CE203" i="13"/>
  <c r="CD203" i="13"/>
  <c r="CC203" i="13"/>
  <c r="CB203" i="13"/>
  <c r="CA203" i="13"/>
  <c r="BZ203" i="13"/>
  <c r="BY203" i="13"/>
  <c r="BX203" i="13"/>
  <c r="BW203" i="13"/>
  <c r="BV203" i="13"/>
  <c r="BU203" i="13"/>
  <c r="BT203" i="13"/>
  <c r="BS203" i="13"/>
  <c r="BR203" i="13"/>
  <c r="BQ203" i="13"/>
  <c r="BM203" i="13"/>
  <c r="M203" i="13"/>
  <c r="L203" i="13"/>
  <c r="K203" i="13"/>
  <c r="J203" i="13"/>
  <c r="I203" i="13"/>
  <c r="H203" i="13"/>
  <c r="G203" i="13"/>
  <c r="F203" i="13"/>
  <c r="E203" i="13"/>
  <c r="D203" i="13"/>
  <c r="B203" i="13"/>
  <c r="DZ202" i="13"/>
  <c r="DY202" i="13"/>
  <c r="DX202" i="13"/>
  <c r="DW202" i="13"/>
  <c r="DV202" i="13"/>
  <c r="DU202" i="13"/>
  <c r="DT202" i="13"/>
  <c r="DS202" i="13"/>
  <c r="DR202" i="13"/>
  <c r="DQ202" i="13"/>
  <c r="DP202" i="13"/>
  <c r="DO202" i="13"/>
  <c r="DN202" i="13"/>
  <c r="DM202" i="13"/>
  <c r="DL202" i="13"/>
  <c r="DK202" i="13"/>
  <c r="DJ202" i="13"/>
  <c r="DI202" i="13"/>
  <c r="DH202" i="13"/>
  <c r="DG202" i="13"/>
  <c r="DF202" i="13"/>
  <c r="DE202" i="13"/>
  <c r="DD202" i="13"/>
  <c r="DC202" i="13"/>
  <c r="DB202" i="13"/>
  <c r="DA202" i="13"/>
  <c r="CZ202" i="13"/>
  <c r="CY202" i="13"/>
  <c r="CX202" i="13"/>
  <c r="CW202" i="13"/>
  <c r="CV202" i="13"/>
  <c r="CU202" i="13"/>
  <c r="CT202" i="13"/>
  <c r="CS202" i="13"/>
  <c r="CR202" i="13"/>
  <c r="CQ202" i="13"/>
  <c r="CP202" i="13"/>
  <c r="CO202" i="13"/>
  <c r="CN202" i="13"/>
  <c r="CM202" i="13"/>
  <c r="CL202" i="13"/>
  <c r="CK202" i="13"/>
  <c r="CJ202" i="13"/>
  <c r="CI202" i="13"/>
  <c r="CH202" i="13"/>
  <c r="CG202" i="13"/>
  <c r="CF202" i="13"/>
  <c r="CE202" i="13"/>
  <c r="CD202" i="13"/>
  <c r="CC202" i="13"/>
  <c r="CB202" i="13"/>
  <c r="CA202" i="13"/>
  <c r="BZ202" i="13"/>
  <c r="BY202" i="13"/>
  <c r="BX202" i="13"/>
  <c r="BW202" i="13"/>
  <c r="BV202" i="13"/>
  <c r="BU202" i="13"/>
  <c r="BT202" i="13"/>
  <c r="BS202" i="13"/>
  <c r="BR202" i="13"/>
  <c r="BQ202" i="13"/>
  <c r="BM202" i="13"/>
  <c r="L202" i="13"/>
  <c r="K202" i="13"/>
  <c r="J202" i="13"/>
  <c r="I202" i="13"/>
  <c r="H202" i="13"/>
  <c r="G202" i="13"/>
  <c r="F202" i="13"/>
  <c r="E202" i="13"/>
  <c r="D202" i="13"/>
  <c r="B202" i="13"/>
  <c r="DZ201" i="13"/>
  <c r="DY201" i="13"/>
  <c r="DX201" i="13"/>
  <c r="DW201" i="13"/>
  <c r="DV201" i="13"/>
  <c r="DU201" i="13"/>
  <c r="DT201" i="13"/>
  <c r="DS201" i="13"/>
  <c r="DR201" i="13"/>
  <c r="DQ201" i="13"/>
  <c r="DP201" i="13"/>
  <c r="DO201" i="13"/>
  <c r="DN201" i="13"/>
  <c r="DM201" i="13"/>
  <c r="DL201" i="13"/>
  <c r="DK201" i="13"/>
  <c r="DJ201" i="13"/>
  <c r="DI201" i="13"/>
  <c r="DH201" i="13"/>
  <c r="DG201" i="13"/>
  <c r="DF201" i="13"/>
  <c r="DE201" i="13"/>
  <c r="DD201" i="13"/>
  <c r="DC201" i="13"/>
  <c r="DB201" i="13"/>
  <c r="DA201" i="13"/>
  <c r="CZ201" i="13"/>
  <c r="CY201" i="13"/>
  <c r="CX201" i="13"/>
  <c r="CW201" i="13"/>
  <c r="CV201" i="13"/>
  <c r="CU201" i="13"/>
  <c r="CT201" i="13"/>
  <c r="CS201" i="13"/>
  <c r="CR201" i="13"/>
  <c r="CQ201" i="13"/>
  <c r="CP201" i="13"/>
  <c r="CO201" i="13"/>
  <c r="CN201" i="13"/>
  <c r="CM201" i="13"/>
  <c r="CL201" i="13"/>
  <c r="CK201" i="13"/>
  <c r="CJ201" i="13"/>
  <c r="CI201" i="13"/>
  <c r="CH201" i="13"/>
  <c r="CG201" i="13"/>
  <c r="CF201" i="13"/>
  <c r="CE201" i="13"/>
  <c r="CD201" i="13"/>
  <c r="CC201" i="13"/>
  <c r="CB201" i="13"/>
  <c r="CA201" i="13"/>
  <c r="BZ201" i="13"/>
  <c r="BY201" i="13"/>
  <c r="BX201" i="13"/>
  <c r="BW201" i="13"/>
  <c r="BV201" i="13"/>
  <c r="BU201" i="13"/>
  <c r="BT201" i="13"/>
  <c r="BS201" i="13"/>
  <c r="BR201" i="13"/>
  <c r="BQ201" i="13"/>
  <c r="BM201" i="13"/>
  <c r="K201" i="13"/>
  <c r="J201" i="13"/>
  <c r="I201" i="13"/>
  <c r="H201" i="13"/>
  <c r="G201" i="13"/>
  <c r="F201" i="13"/>
  <c r="E201" i="13"/>
  <c r="D201" i="13"/>
  <c r="B201" i="13"/>
  <c r="DZ200" i="13"/>
  <c r="DY200" i="13"/>
  <c r="DX200" i="13"/>
  <c r="DW200" i="13"/>
  <c r="DV200" i="13"/>
  <c r="DU200" i="13"/>
  <c r="DT200" i="13"/>
  <c r="DS200" i="13"/>
  <c r="DR200" i="13"/>
  <c r="DQ200" i="13"/>
  <c r="DP200" i="13"/>
  <c r="DO200" i="13"/>
  <c r="DN200" i="13"/>
  <c r="DM200" i="13"/>
  <c r="DL200" i="13"/>
  <c r="DK200" i="13"/>
  <c r="DJ200" i="13"/>
  <c r="DI200" i="13"/>
  <c r="DH200" i="13"/>
  <c r="DG200" i="13"/>
  <c r="DF200" i="13"/>
  <c r="DE200" i="13"/>
  <c r="DD200" i="13"/>
  <c r="DC200" i="13"/>
  <c r="DB200" i="13"/>
  <c r="DA200" i="13"/>
  <c r="CZ200" i="13"/>
  <c r="CY200" i="13"/>
  <c r="CX200" i="13"/>
  <c r="CW200" i="13"/>
  <c r="CV200" i="13"/>
  <c r="CU200" i="13"/>
  <c r="CT200" i="13"/>
  <c r="CS200" i="13"/>
  <c r="CR200" i="13"/>
  <c r="CQ200" i="13"/>
  <c r="CP200" i="13"/>
  <c r="CO200" i="13"/>
  <c r="CN200" i="13"/>
  <c r="CM200" i="13"/>
  <c r="CL200" i="13"/>
  <c r="CK200" i="13"/>
  <c r="CJ200" i="13"/>
  <c r="CI200" i="13"/>
  <c r="CH200" i="13"/>
  <c r="CG200" i="13"/>
  <c r="CF200" i="13"/>
  <c r="CE200" i="13"/>
  <c r="CD200" i="13"/>
  <c r="CC200" i="13"/>
  <c r="CB200" i="13"/>
  <c r="CA200" i="13"/>
  <c r="BZ200" i="13"/>
  <c r="BY200" i="13"/>
  <c r="BX200" i="13"/>
  <c r="BW200" i="13"/>
  <c r="BV200" i="13"/>
  <c r="BU200" i="13"/>
  <c r="BT200" i="13"/>
  <c r="BS200" i="13"/>
  <c r="BR200" i="13"/>
  <c r="BQ200" i="13"/>
  <c r="BM200" i="13"/>
  <c r="J200" i="13"/>
  <c r="I200" i="13"/>
  <c r="H200" i="13"/>
  <c r="G200" i="13"/>
  <c r="F200" i="13"/>
  <c r="E200" i="13"/>
  <c r="D200" i="13"/>
  <c r="B200" i="13"/>
  <c r="DZ199" i="13"/>
  <c r="DY199" i="13"/>
  <c r="DX199" i="13"/>
  <c r="DW199" i="13"/>
  <c r="DV199" i="13"/>
  <c r="DU199" i="13"/>
  <c r="DT199" i="13"/>
  <c r="DS199" i="13"/>
  <c r="DR199" i="13"/>
  <c r="DQ199" i="13"/>
  <c r="DP199" i="13"/>
  <c r="DO199" i="13"/>
  <c r="DN199" i="13"/>
  <c r="DM199" i="13"/>
  <c r="DL199" i="13"/>
  <c r="DK199" i="13"/>
  <c r="DJ199" i="13"/>
  <c r="DI199" i="13"/>
  <c r="DH199" i="13"/>
  <c r="DG199" i="13"/>
  <c r="DF199" i="13"/>
  <c r="DE199" i="13"/>
  <c r="DD199" i="13"/>
  <c r="DC199" i="13"/>
  <c r="DB199" i="13"/>
  <c r="DA199" i="13"/>
  <c r="CZ199" i="13"/>
  <c r="CY199" i="13"/>
  <c r="CX199" i="13"/>
  <c r="CW199" i="13"/>
  <c r="CV199" i="13"/>
  <c r="CU199" i="13"/>
  <c r="CT199" i="13"/>
  <c r="CS199" i="13"/>
  <c r="CR199" i="13"/>
  <c r="CQ199" i="13"/>
  <c r="CP199" i="13"/>
  <c r="CO199" i="13"/>
  <c r="CN199" i="13"/>
  <c r="CM199" i="13"/>
  <c r="CL199" i="13"/>
  <c r="CK199" i="13"/>
  <c r="CJ199" i="13"/>
  <c r="CI199" i="13"/>
  <c r="CH199" i="13"/>
  <c r="CG199" i="13"/>
  <c r="CF199" i="13"/>
  <c r="CE199" i="13"/>
  <c r="CD199" i="13"/>
  <c r="CC199" i="13"/>
  <c r="CB199" i="13"/>
  <c r="CA199" i="13"/>
  <c r="BZ199" i="13"/>
  <c r="BY199" i="13"/>
  <c r="BX199" i="13"/>
  <c r="BW199" i="13"/>
  <c r="BV199" i="13"/>
  <c r="BU199" i="13"/>
  <c r="BT199" i="13"/>
  <c r="BS199" i="13"/>
  <c r="BR199" i="13"/>
  <c r="BQ199" i="13"/>
  <c r="BM199" i="13"/>
  <c r="I199" i="13"/>
  <c r="H199" i="13"/>
  <c r="G199" i="13"/>
  <c r="F199" i="13"/>
  <c r="E199" i="13"/>
  <c r="D199" i="13"/>
  <c r="B199" i="13"/>
  <c r="DZ198" i="13"/>
  <c r="DY198" i="13"/>
  <c r="DX198" i="13"/>
  <c r="DW198" i="13"/>
  <c r="DV198" i="13"/>
  <c r="DU198" i="13"/>
  <c r="DT198" i="13"/>
  <c r="DS198" i="13"/>
  <c r="DR198" i="13"/>
  <c r="DQ198" i="13"/>
  <c r="DP198" i="13"/>
  <c r="DO198" i="13"/>
  <c r="DN198" i="13"/>
  <c r="DM198" i="13"/>
  <c r="DL198" i="13"/>
  <c r="DK198" i="13"/>
  <c r="DJ198" i="13"/>
  <c r="DI198" i="13"/>
  <c r="DH198" i="13"/>
  <c r="DG198" i="13"/>
  <c r="DF198" i="13"/>
  <c r="DE198" i="13"/>
  <c r="DD198" i="13"/>
  <c r="DC198" i="13"/>
  <c r="DB198" i="13"/>
  <c r="DA198" i="13"/>
  <c r="CZ198" i="13"/>
  <c r="CY198" i="13"/>
  <c r="CX198" i="13"/>
  <c r="CW198" i="13"/>
  <c r="CV198" i="13"/>
  <c r="CU198" i="13"/>
  <c r="CT198" i="13"/>
  <c r="CS198" i="13"/>
  <c r="CR198" i="13"/>
  <c r="CQ198" i="13"/>
  <c r="CP198" i="13"/>
  <c r="CO198" i="13"/>
  <c r="CN198" i="13"/>
  <c r="CM198" i="13"/>
  <c r="CL198" i="13"/>
  <c r="CK198" i="13"/>
  <c r="CJ198" i="13"/>
  <c r="CI198" i="13"/>
  <c r="CH198" i="13"/>
  <c r="CG198" i="13"/>
  <c r="CF198" i="13"/>
  <c r="CE198" i="13"/>
  <c r="CD198" i="13"/>
  <c r="CC198" i="13"/>
  <c r="CB198" i="13"/>
  <c r="CA198" i="13"/>
  <c r="BZ198" i="13"/>
  <c r="BY198" i="13"/>
  <c r="BX198" i="13"/>
  <c r="BW198" i="13"/>
  <c r="BV198" i="13"/>
  <c r="BU198" i="13"/>
  <c r="BT198" i="13"/>
  <c r="BS198" i="13"/>
  <c r="BR198" i="13"/>
  <c r="BQ198" i="13"/>
  <c r="BM198" i="13"/>
  <c r="H198" i="13"/>
  <c r="G198" i="13"/>
  <c r="F198" i="13"/>
  <c r="E198" i="13"/>
  <c r="D198" i="13"/>
  <c r="B198" i="13"/>
  <c r="DZ197" i="13"/>
  <c r="DY197" i="13"/>
  <c r="DX197" i="13"/>
  <c r="DW197" i="13"/>
  <c r="DV197" i="13"/>
  <c r="DU197" i="13"/>
  <c r="DT197" i="13"/>
  <c r="DS197" i="13"/>
  <c r="DR197" i="13"/>
  <c r="DQ197" i="13"/>
  <c r="DP197" i="13"/>
  <c r="DO197" i="13"/>
  <c r="DN197" i="13"/>
  <c r="DM197" i="13"/>
  <c r="DL197" i="13"/>
  <c r="DK197" i="13"/>
  <c r="DJ197" i="13"/>
  <c r="DI197" i="13"/>
  <c r="DH197" i="13"/>
  <c r="DG197" i="13"/>
  <c r="DF197" i="13"/>
  <c r="DE197" i="13"/>
  <c r="DD197" i="13"/>
  <c r="DC197" i="13"/>
  <c r="DB197" i="13"/>
  <c r="DA197" i="13"/>
  <c r="CZ197" i="13"/>
  <c r="CY197" i="13"/>
  <c r="CX197" i="13"/>
  <c r="CW197" i="13"/>
  <c r="CV197" i="13"/>
  <c r="CU197" i="13"/>
  <c r="CT197" i="13"/>
  <c r="CS197" i="13"/>
  <c r="CR197" i="13"/>
  <c r="CQ197" i="13"/>
  <c r="CP197" i="13"/>
  <c r="CO197" i="13"/>
  <c r="CN197" i="13"/>
  <c r="CM197" i="13"/>
  <c r="CL197" i="13"/>
  <c r="CK197" i="13"/>
  <c r="CJ197" i="13"/>
  <c r="CI197" i="13"/>
  <c r="CH197" i="13"/>
  <c r="CG197" i="13"/>
  <c r="CF197" i="13"/>
  <c r="CE197" i="13"/>
  <c r="CD197" i="13"/>
  <c r="CC197" i="13"/>
  <c r="CB197" i="13"/>
  <c r="CA197" i="13"/>
  <c r="BZ197" i="13"/>
  <c r="BY197" i="13"/>
  <c r="BX197" i="13"/>
  <c r="BW197" i="13"/>
  <c r="BV197" i="13"/>
  <c r="BU197" i="13"/>
  <c r="BT197" i="13"/>
  <c r="BS197" i="13"/>
  <c r="BR197" i="13"/>
  <c r="BQ197" i="13"/>
  <c r="BM197" i="13"/>
  <c r="G197" i="13"/>
  <c r="F197" i="13"/>
  <c r="E197" i="13"/>
  <c r="D197" i="13"/>
  <c r="B197" i="13"/>
  <c r="DZ196" i="13"/>
  <c r="DY196" i="13"/>
  <c r="DX196" i="13"/>
  <c r="DW196" i="13"/>
  <c r="DV196" i="13"/>
  <c r="DU196" i="13"/>
  <c r="DT196" i="13"/>
  <c r="DS196" i="13"/>
  <c r="DR196" i="13"/>
  <c r="DQ196" i="13"/>
  <c r="DP196" i="13"/>
  <c r="DO196" i="13"/>
  <c r="DN196" i="13"/>
  <c r="DM196" i="13"/>
  <c r="DL196" i="13"/>
  <c r="DK196" i="13"/>
  <c r="DJ196" i="13"/>
  <c r="DI196" i="13"/>
  <c r="DH196" i="13"/>
  <c r="DG196" i="13"/>
  <c r="DF196" i="13"/>
  <c r="DE196" i="13"/>
  <c r="DD196" i="13"/>
  <c r="DC196" i="13"/>
  <c r="DB196" i="13"/>
  <c r="DA196" i="13"/>
  <c r="CZ196" i="13"/>
  <c r="CY196" i="13"/>
  <c r="CX196" i="13"/>
  <c r="CW196" i="13"/>
  <c r="CV196" i="13"/>
  <c r="CU196" i="13"/>
  <c r="CT196" i="13"/>
  <c r="CS196" i="13"/>
  <c r="CR196" i="13"/>
  <c r="CQ196" i="13"/>
  <c r="CP196" i="13"/>
  <c r="CO196" i="13"/>
  <c r="CN196" i="13"/>
  <c r="CM196" i="13"/>
  <c r="CL196" i="13"/>
  <c r="CK196" i="13"/>
  <c r="CJ196" i="13"/>
  <c r="CI196" i="13"/>
  <c r="CH196" i="13"/>
  <c r="CG196" i="13"/>
  <c r="CF196" i="13"/>
  <c r="CE196" i="13"/>
  <c r="CD196" i="13"/>
  <c r="CC196" i="13"/>
  <c r="CB196" i="13"/>
  <c r="CA196" i="13"/>
  <c r="BZ196" i="13"/>
  <c r="BY196" i="13"/>
  <c r="BX196" i="13"/>
  <c r="BW196" i="13"/>
  <c r="BV196" i="13"/>
  <c r="BU196" i="13"/>
  <c r="BT196" i="13"/>
  <c r="BS196" i="13"/>
  <c r="BR196" i="13"/>
  <c r="BQ196" i="13"/>
  <c r="BM196" i="13"/>
  <c r="F196" i="13"/>
  <c r="E196" i="13"/>
  <c r="D196" i="13"/>
  <c r="B196" i="13"/>
  <c r="DZ195" i="13"/>
  <c r="DY195" i="13"/>
  <c r="DX195" i="13"/>
  <c r="DW195" i="13"/>
  <c r="DV195" i="13"/>
  <c r="DU195" i="13"/>
  <c r="DT195" i="13"/>
  <c r="DS195" i="13"/>
  <c r="DR195" i="13"/>
  <c r="DQ195" i="13"/>
  <c r="DP195" i="13"/>
  <c r="DO195" i="13"/>
  <c r="DN195" i="13"/>
  <c r="DM195" i="13"/>
  <c r="DL195" i="13"/>
  <c r="DK195" i="13"/>
  <c r="DJ195" i="13"/>
  <c r="DI195" i="13"/>
  <c r="DH195" i="13"/>
  <c r="DG195" i="13"/>
  <c r="DF195" i="13"/>
  <c r="DE195" i="13"/>
  <c r="DD195" i="13"/>
  <c r="DC195" i="13"/>
  <c r="DB195" i="13"/>
  <c r="DA195" i="13"/>
  <c r="CZ195" i="13"/>
  <c r="CY195" i="13"/>
  <c r="CX195" i="13"/>
  <c r="CW195" i="13"/>
  <c r="CV195" i="13"/>
  <c r="CU195" i="13"/>
  <c r="CT195" i="13"/>
  <c r="CS195" i="13"/>
  <c r="CR195" i="13"/>
  <c r="CQ195" i="13"/>
  <c r="CP195" i="13"/>
  <c r="CO195" i="13"/>
  <c r="CN195" i="13"/>
  <c r="CM195" i="13"/>
  <c r="CL195" i="13"/>
  <c r="CK195" i="13"/>
  <c r="CJ195" i="13"/>
  <c r="CI195" i="13"/>
  <c r="CH195" i="13"/>
  <c r="CG195" i="13"/>
  <c r="CF195" i="13"/>
  <c r="CE195" i="13"/>
  <c r="CD195" i="13"/>
  <c r="CC195" i="13"/>
  <c r="CB195" i="13"/>
  <c r="CA195" i="13"/>
  <c r="BZ195" i="13"/>
  <c r="BY195" i="13"/>
  <c r="BX195" i="13"/>
  <c r="BW195" i="13"/>
  <c r="BV195" i="13"/>
  <c r="BU195" i="13"/>
  <c r="BT195" i="13"/>
  <c r="BS195" i="13"/>
  <c r="BR195" i="13"/>
  <c r="BQ195" i="13"/>
  <c r="BM195" i="13"/>
  <c r="E195" i="13"/>
  <c r="D195" i="13"/>
  <c r="B195" i="13"/>
  <c r="DZ194" i="13"/>
  <c r="DY194" i="13"/>
  <c r="DX194" i="13"/>
  <c r="DW194" i="13"/>
  <c r="DV194" i="13"/>
  <c r="DU194" i="13"/>
  <c r="DT194" i="13"/>
  <c r="DS194" i="13"/>
  <c r="DR194" i="13"/>
  <c r="DQ194" i="13"/>
  <c r="DP194" i="13"/>
  <c r="DO194" i="13"/>
  <c r="DN194" i="13"/>
  <c r="DM194" i="13"/>
  <c r="DL194" i="13"/>
  <c r="DK194" i="13"/>
  <c r="DJ194" i="13"/>
  <c r="DI194" i="13"/>
  <c r="DH194" i="13"/>
  <c r="DG194" i="13"/>
  <c r="DF194" i="13"/>
  <c r="DE194" i="13"/>
  <c r="DD194" i="13"/>
  <c r="DC194" i="13"/>
  <c r="DB194" i="13"/>
  <c r="DA194" i="13"/>
  <c r="CZ194" i="13"/>
  <c r="CY194" i="13"/>
  <c r="CX194" i="13"/>
  <c r="CW194" i="13"/>
  <c r="CV194" i="13"/>
  <c r="CU194" i="13"/>
  <c r="CT194" i="13"/>
  <c r="CS194" i="13"/>
  <c r="CR194" i="13"/>
  <c r="CQ194" i="13"/>
  <c r="CP194" i="13"/>
  <c r="CO194" i="13"/>
  <c r="CN194" i="13"/>
  <c r="CM194" i="13"/>
  <c r="CL194" i="13"/>
  <c r="CK194" i="13"/>
  <c r="CJ194" i="13"/>
  <c r="CI194" i="13"/>
  <c r="CH194" i="13"/>
  <c r="CG194" i="13"/>
  <c r="CF194" i="13"/>
  <c r="CE194" i="13"/>
  <c r="CD194" i="13"/>
  <c r="CC194" i="13"/>
  <c r="CB194" i="13"/>
  <c r="CA194" i="13"/>
  <c r="BZ194" i="13"/>
  <c r="BY194" i="13"/>
  <c r="BX194" i="13"/>
  <c r="BW194" i="13"/>
  <c r="BV194" i="13"/>
  <c r="BU194" i="13"/>
  <c r="BT194" i="13"/>
  <c r="BS194" i="13"/>
  <c r="BR194" i="13"/>
  <c r="BQ194" i="13"/>
  <c r="BM194" i="13"/>
  <c r="D194" i="13"/>
  <c r="B194" i="13"/>
  <c r="DZ190" i="13"/>
  <c r="DY190" i="13"/>
  <c r="DX190" i="13"/>
  <c r="DW190" i="13"/>
  <c r="DV190" i="13"/>
  <c r="DU190" i="13"/>
  <c r="DT190" i="13"/>
  <c r="DS190" i="13"/>
  <c r="DR190" i="13"/>
  <c r="DQ190" i="13"/>
  <c r="DP190" i="13"/>
  <c r="DO190" i="13"/>
  <c r="DN190" i="13"/>
  <c r="DM190" i="13"/>
  <c r="DL190" i="13"/>
  <c r="DK190" i="13"/>
  <c r="DJ190" i="13"/>
  <c r="DI190" i="13"/>
  <c r="DH190" i="13"/>
  <c r="DG190" i="13"/>
  <c r="DF190" i="13"/>
  <c r="DE190" i="13"/>
  <c r="DD190" i="13"/>
  <c r="DC190" i="13"/>
  <c r="DB190" i="13"/>
  <c r="DA190" i="13"/>
  <c r="CZ190" i="13"/>
  <c r="CY190" i="13"/>
  <c r="CX190" i="13"/>
  <c r="CW190" i="13"/>
  <c r="CV190" i="13"/>
  <c r="CU190" i="13"/>
  <c r="CT190" i="13"/>
  <c r="CS190" i="13"/>
  <c r="CR190" i="13"/>
  <c r="CQ190" i="13"/>
  <c r="CP190" i="13"/>
  <c r="CO190" i="13"/>
  <c r="CN190" i="13"/>
  <c r="CM190" i="13"/>
  <c r="CL190" i="13"/>
  <c r="CK190" i="13"/>
  <c r="CJ190" i="13"/>
  <c r="CI190" i="13"/>
  <c r="CH190" i="13"/>
  <c r="CG190" i="13"/>
  <c r="CF190" i="13"/>
  <c r="CE190" i="13"/>
  <c r="CD190" i="13"/>
  <c r="CC190" i="13"/>
  <c r="CB190" i="13"/>
  <c r="CA190" i="13"/>
  <c r="BZ190" i="13"/>
  <c r="BY190" i="13"/>
  <c r="BX190" i="13"/>
  <c r="BW190" i="13"/>
  <c r="BV190" i="13"/>
  <c r="BU190" i="13"/>
  <c r="BT190" i="13"/>
  <c r="BS190" i="13"/>
  <c r="BR190" i="13"/>
  <c r="BQ190" i="13"/>
  <c r="BM190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DZ189" i="13"/>
  <c r="DY189" i="13"/>
  <c r="DX189" i="13"/>
  <c r="DW189" i="13"/>
  <c r="DV189" i="13"/>
  <c r="DU189" i="13"/>
  <c r="DT189" i="13"/>
  <c r="DS189" i="13"/>
  <c r="DR189" i="13"/>
  <c r="DQ189" i="13"/>
  <c r="DP189" i="13"/>
  <c r="DO189" i="13"/>
  <c r="DN189" i="13"/>
  <c r="DM189" i="13"/>
  <c r="DL189" i="13"/>
  <c r="DK189" i="13"/>
  <c r="DJ189" i="13"/>
  <c r="DI189" i="13"/>
  <c r="DH189" i="13"/>
  <c r="DG189" i="13"/>
  <c r="DF189" i="13"/>
  <c r="DE189" i="13"/>
  <c r="DD189" i="13"/>
  <c r="DC189" i="13"/>
  <c r="DB189" i="13"/>
  <c r="DA189" i="13"/>
  <c r="CZ189" i="13"/>
  <c r="CY189" i="13"/>
  <c r="CX189" i="13"/>
  <c r="CW189" i="13"/>
  <c r="CV189" i="13"/>
  <c r="CU189" i="13"/>
  <c r="CT189" i="13"/>
  <c r="CS189" i="13"/>
  <c r="CR189" i="13"/>
  <c r="CQ189" i="13"/>
  <c r="CP189" i="13"/>
  <c r="CO189" i="13"/>
  <c r="CN189" i="13"/>
  <c r="CM189" i="13"/>
  <c r="CL189" i="13"/>
  <c r="CK189" i="13"/>
  <c r="CJ189" i="13"/>
  <c r="CI189" i="13"/>
  <c r="CH189" i="13"/>
  <c r="CG189" i="13"/>
  <c r="CF189" i="13"/>
  <c r="CE189" i="13"/>
  <c r="CD189" i="13"/>
  <c r="CC189" i="13"/>
  <c r="CB189" i="13"/>
  <c r="CA189" i="13"/>
  <c r="BZ189" i="13"/>
  <c r="BY189" i="13"/>
  <c r="BX189" i="13"/>
  <c r="BW189" i="13"/>
  <c r="BV189" i="13"/>
  <c r="BU189" i="13"/>
  <c r="BT189" i="13"/>
  <c r="BS189" i="13"/>
  <c r="BR189" i="13"/>
  <c r="BQ189" i="13"/>
  <c r="BM189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DZ188" i="13"/>
  <c r="DY188" i="13"/>
  <c r="DX188" i="13"/>
  <c r="DW188" i="13"/>
  <c r="DV188" i="13"/>
  <c r="DU188" i="13"/>
  <c r="DT188" i="13"/>
  <c r="DS188" i="13"/>
  <c r="DR188" i="13"/>
  <c r="DQ188" i="13"/>
  <c r="DP188" i="13"/>
  <c r="DO188" i="13"/>
  <c r="DN188" i="13"/>
  <c r="DM188" i="13"/>
  <c r="DL188" i="13"/>
  <c r="DK188" i="13"/>
  <c r="DJ188" i="13"/>
  <c r="DI188" i="13"/>
  <c r="DH188" i="13"/>
  <c r="DG188" i="13"/>
  <c r="DF188" i="13"/>
  <c r="DE188" i="13"/>
  <c r="DD188" i="13"/>
  <c r="DC188" i="13"/>
  <c r="DB188" i="13"/>
  <c r="DA188" i="13"/>
  <c r="CZ188" i="13"/>
  <c r="CY188" i="13"/>
  <c r="CX188" i="13"/>
  <c r="CW188" i="13"/>
  <c r="CV188" i="13"/>
  <c r="CU188" i="13"/>
  <c r="CT188" i="13"/>
  <c r="CS188" i="13"/>
  <c r="CR188" i="13"/>
  <c r="CQ188" i="13"/>
  <c r="CP188" i="13"/>
  <c r="CO188" i="13"/>
  <c r="CN188" i="13"/>
  <c r="CM188" i="13"/>
  <c r="CL188" i="13"/>
  <c r="CK188" i="13"/>
  <c r="CJ188" i="13"/>
  <c r="CI188" i="13"/>
  <c r="CH188" i="13"/>
  <c r="CG188" i="13"/>
  <c r="CF188" i="13"/>
  <c r="CE188" i="13"/>
  <c r="CD188" i="13"/>
  <c r="CC188" i="13"/>
  <c r="CB188" i="13"/>
  <c r="CA188" i="13"/>
  <c r="BZ188" i="13"/>
  <c r="BY188" i="13"/>
  <c r="BX188" i="13"/>
  <c r="BW188" i="13"/>
  <c r="BV188" i="13"/>
  <c r="BU188" i="13"/>
  <c r="BT188" i="13"/>
  <c r="BS188" i="13"/>
  <c r="BR188" i="13"/>
  <c r="BQ188" i="13"/>
  <c r="BM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DZ187" i="13"/>
  <c r="DY187" i="13"/>
  <c r="DX187" i="13"/>
  <c r="DW187" i="13"/>
  <c r="DV187" i="13"/>
  <c r="DU187" i="13"/>
  <c r="DT187" i="13"/>
  <c r="DS187" i="13"/>
  <c r="DR187" i="13"/>
  <c r="DQ187" i="13"/>
  <c r="DP187" i="13"/>
  <c r="DO187" i="13"/>
  <c r="DN187" i="13"/>
  <c r="DM187" i="13"/>
  <c r="DL187" i="13"/>
  <c r="DK187" i="13"/>
  <c r="DJ187" i="13"/>
  <c r="DI187" i="13"/>
  <c r="DH187" i="13"/>
  <c r="DG187" i="13"/>
  <c r="DF187" i="13"/>
  <c r="DE187" i="13"/>
  <c r="DD187" i="13"/>
  <c r="DC187" i="13"/>
  <c r="DB187" i="13"/>
  <c r="DA187" i="13"/>
  <c r="CZ187" i="13"/>
  <c r="CY187" i="13"/>
  <c r="CX187" i="13"/>
  <c r="CW187" i="13"/>
  <c r="CV187" i="13"/>
  <c r="CU187" i="13"/>
  <c r="CT187" i="13"/>
  <c r="CS187" i="13"/>
  <c r="CR187" i="13"/>
  <c r="CQ187" i="13"/>
  <c r="CP187" i="13"/>
  <c r="CO187" i="13"/>
  <c r="CN187" i="13"/>
  <c r="CM187" i="13"/>
  <c r="CL187" i="13"/>
  <c r="CK187" i="13"/>
  <c r="CJ187" i="13"/>
  <c r="CI187" i="13"/>
  <c r="CH187" i="13"/>
  <c r="CG187" i="13"/>
  <c r="CF187" i="13"/>
  <c r="CE187" i="13"/>
  <c r="CD187" i="13"/>
  <c r="CC187" i="13"/>
  <c r="CB187" i="13"/>
  <c r="CA187" i="13"/>
  <c r="BZ187" i="13"/>
  <c r="BY187" i="13"/>
  <c r="BX187" i="13"/>
  <c r="BW187" i="13"/>
  <c r="BV187" i="13"/>
  <c r="BU187" i="13"/>
  <c r="BT187" i="13"/>
  <c r="BS187" i="13"/>
  <c r="BR187" i="13"/>
  <c r="BQ187" i="13"/>
  <c r="BM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DZ186" i="13"/>
  <c r="DY186" i="13"/>
  <c r="DX186" i="13"/>
  <c r="DW186" i="13"/>
  <c r="DV186" i="13"/>
  <c r="DU186" i="13"/>
  <c r="DT186" i="13"/>
  <c r="DS186" i="13"/>
  <c r="DR186" i="13"/>
  <c r="DQ186" i="13"/>
  <c r="DP186" i="13"/>
  <c r="DO186" i="13"/>
  <c r="DN186" i="13"/>
  <c r="DM186" i="13"/>
  <c r="DL186" i="13"/>
  <c r="DK186" i="13"/>
  <c r="DJ186" i="13"/>
  <c r="DI186" i="13"/>
  <c r="DH186" i="13"/>
  <c r="DG186" i="13"/>
  <c r="DF186" i="13"/>
  <c r="DE186" i="13"/>
  <c r="DD186" i="13"/>
  <c r="DC186" i="13"/>
  <c r="DB186" i="13"/>
  <c r="DA186" i="13"/>
  <c r="CZ186" i="13"/>
  <c r="CY186" i="13"/>
  <c r="CX186" i="13"/>
  <c r="CW186" i="13"/>
  <c r="CV186" i="13"/>
  <c r="CU186" i="13"/>
  <c r="CT186" i="13"/>
  <c r="CS186" i="13"/>
  <c r="CR186" i="13"/>
  <c r="CQ186" i="13"/>
  <c r="CP186" i="13"/>
  <c r="CO186" i="13"/>
  <c r="CN186" i="13"/>
  <c r="CM186" i="13"/>
  <c r="CL186" i="13"/>
  <c r="CK186" i="13"/>
  <c r="CJ186" i="13"/>
  <c r="CI186" i="13"/>
  <c r="CH186" i="13"/>
  <c r="CG186" i="13"/>
  <c r="CF186" i="13"/>
  <c r="CE186" i="13"/>
  <c r="CD186" i="13"/>
  <c r="CC186" i="13"/>
  <c r="CB186" i="13"/>
  <c r="CA186" i="13"/>
  <c r="BZ186" i="13"/>
  <c r="BY186" i="13"/>
  <c r="BX186" i="13"/>
  <c r="BW186" i="13"/>
  <c r="BV186" i="13"/>
  <c r="BU186" i="13"/>
  <c r="BT186" i="13"/>
  <c r="BS186" i="13"/>
  <c r="BR186" i="13"/>
  <c r="BQ186" i="13"/>
  <c r="BM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DZ185" i="13"/>
  <c r="DY185" i="13"/>
  <c r="DX185" i="13"/>
  <c r="DW185" i="13"/>
  <c r="DV185" i="13"/>
  <c r="DU185" i="13"/>
  <c r="DT185" i="13"/>
  <c r="DS185" i="13"/>
  <c r="DR185" i="13"/>
  <c r="DQ185" i="13"/>
  <c r="DP185" i="13"/>
  <c r="DO185" i="13"/>
  <c r="DN185" i="13"/>
  <c r="DM185" i="13"/>
  <c r="DL185" i="13"/>
  <c r="DK185" i="13"/>
  <c r="DJ185" i="13"/>
  <c r="DI185" i="13"/>
  <c r="DH185" i="13"/>
  <c r="DG185" i="13"/>
  <c r="DF185" i="13"/>
  <c r="DE185" i="13"/>
  <c r="DD185" i="13"/>
  <c r="DC185" i="13"/>
  <c r="DB185" i="13"/>
  <c r="DA185" i="13"/>
  <c r="CZ185" i="13"/>
  <c r="CY185" i="13"/>
  <c r="CX185" i="13"/>
  <c r="CW185" i="13"/>
  <c r="CV185" i="13"/>
  <c r="CU185" i="13"/>
  <c r="CT185" i="13"/>
  <c r="CS185" i="13"/>
  <c r="CR185" i="13"/>
  <c r="CQ185" i="13"/>
  <c r="CP185" i="13"/>
  <c r="CO185" i="13"/>
  <c r="CN185" i="13"/>
  <c r="CM185" i="13"/>
  <c r="CL185" i="13"/>
  <c r="CK185" i="13"/>
  <c r="CJ185" i="13"/>
  <c r="CI185" i="13"/>
  <c r="CH185" i="13"/>
  <c r="CG185" i="13"/>
  <c r="CF185" i="13"/>
  <c r="CE185" i="13"/>
  <c r="CD185" i="13"/>
  <c r="CC185" i="13"/>
  <c r="CB185" i="13"/>
  <c r="CA185" i="13"/>
  <c r="BZ185" i="13"/>
  <c r="BY185" i="13"/>
  <c r="BX185" i="13"/>
  <c r="BW185" i="13"/>
  <c r="BV185" i="13"/>
  <c r="BU185" i="13"/>
  <c r="BT185" i="13"/>
  <c r="BS185" i="13"/>
  <c r="BR185" i="13"/>
  <c r="BQ185" i="13"/>
  <c r="BM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DZ184" i="13"/>
  <c r="DY184" i="13"/>
  <c r="DX184" i="13"/>
  <c r="DW184" i="13"/>
  <c r="DV184" i="13"/>
  <c r="DU184" i="13"/>
  <c r="DT184" i="13"/>
  <c r="DS184" i="13"/>
  <c r="DR184" i="13"/>
  <c r="DQ184" i="13"/>
  <c r="DP184" i="13"/>
  <c r="DO184" i="13"/>
  <c r="DN184" i="13"/>
  <c r="DM184" i="13"/>
  <c r="DL184" i="13"/>
  <c r="DK184" i="13"/>
  <c r="DJ184" i="13"/>
  <c r="DI184" i="13"/>
  <c r="DH184" i="13"/>
  <c r="DG184" i="13"/>
  <c r="DF184" i="13"/>
  <c r="DE184" i="13"/>
  <c r="DD184" i="13"/>
  <c r="DC184" i="13"/>
  <c r="DB184" i="13"/>
  <c r="DA184" i="13"/>
  <c r="CZ184" i="13"/>
  <c r="CY184" i="13"/>
  <c r="CX184" i="13"/>
  <c r="CW184" i="13"/>
  <c r="CV184" i="13"/>
  <c r="CU184" i="13"/>
  <c r="CT184" i="13"/>
  <c r="CS184" i="13"/>
  <c r="CR184" i="13"/>
  <c r="CQ184" i="13"/>
  <c r="CP184" i="13"/>
  <c r="CO184" i="13"/>
  <c r="CN184" i="13"/>
  <c r="CM184" i="13"/>
  <c r="CL184" i="13"/>
  <c r="CK184" i="13"/>
  <c r="CJ184" i="13"/>
  <c r="CI184" i="13"/>
  <c r="CH184" i="13"/>
  <c r="CG184" i="13"/>
  <c r="CF184" i="13"/>
  <c r="CE184" i="13"/>
  <c r="CD184" i="13"/>
  <c r="CC184" i="13"/>
  <c r="CB184" i="13"/>
  <c r="CA184" i="13"/>
  <c r="BZ184" i="13"/>
  <c r="BY184" i="13"/>
  <c r="BX184" i="13"/>
  <c r="BW184" i="13"/>
  <c r="BV184" i="13"/>
  <c r="BU184" i="13"/>
  <c r="BT184" i="13"/>
  <c r="BS184" i="13"/>
  <c r="BR184" i="13"/>
  <c r="BQ184" i="13"/>
  <c r="BM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DZ183" i="13"/>
  <c r="DY183" i="13"/>
  <c r="DX183" i="13"/>
  <c r="DW183" i="13"/>
  <c r="DV183" i="13"/>
  <c r="DU183" i="13"/>
  <c r="DT183" i="13"/>
  <c r="DS183" i="13"/>
  <c r="DR183" i="13"/>
  <c r="DQ183" i="13"/>
  <c r="DP183" i="13"/>
  <c r="DO183" i="13"/>
  <c r="DN183" i="13"/>
  <c r="DM183" i="13"/>
  <c r="DL183" i="13"/>
  <c r="DK183" i="13"/>
  <c r="DJ183" i="13"/>
  <c r="DI183" i="13"/>
  <c r="DH183" i="13"/>
  <c r="DG183" i="13"/>
  <c r="DF183" i="13"/>
  <c r="DE183" i="13"/>
  <c r="DD183" i="13"/>
  <c r="DC183" i="13"/>
  <c r="DB183" i="13"/>
  <c r="DA183" i="13"/>
  <c r="CZ183" i="13"/>
  <c r="CY183" i="13"/>
  <c r="CX183" i="13"/>
  <c r="CW183" i="13"/>
  <c r="CV183" i="13"/>
  <c r="CU183" i="13"/>
  <c r="CT183" i="13"/>
  <c r="CS183" i="13"/>
  <c r="CR183" i="13"/>
  <c r="CQ183" i="13"/>
  <c r="CP183" i="13"/>
  <c r="CO183" i="13"/>
  <c r="CN183" i="13"/>
  <c r="CM183" i="13"/>
  <c r="CL183" i="13"/>
  <c r="CK183" i="13"/>
  <c r="CJ183" i="13"/>
  <c r="CI183" i="13"/>
  <c r="CH183" i="13"/>
  <c r="CG183" i="13"/>
  <c r="CF183" i="13"/>
  <c r="CE183" i="13"/>
  <c r="CD183" i="13"/>
  <c r="CC183" i="13"/>
  <c r="CB183" i="13"/>
  <c r="CA183" i="13"/>
  <c r="BZ183" i="13"/>
  <c r="BY183" i="13"/>
  <c r="BX183" i="13"/>
  <c r="BW183" i="13"/>
  <c r="BV183" i="13"/>
  <c r="BU183" i="13"/>
  <c r="BT183" i="13"/>
  <c r="BS183" i="13"/>
  <c r="BR183" i="13"/>
  <c r="BQ183" i="13"/>
  <c r="BM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DZ182" i="13"/>
  <c r="DY182" i="13"/>
  <c r="DX182" i="13"/>
  <c r="DW182" i="13"/>
  <c r="DV182" i="13"/>
  <c r="DU182" i="13"/>
  <c r="DT182" i="13"/>
  <c r="DS182" i="13"/>
  <c r="DR182" i="13"/>
  <c r="DQ182" i="13"/>
  <c r="DP182" i="13"/>
  <c r="DO182" i="13"/>
  <c r="DN182" i="13"/>
  <c r="DM182" i="13"/>
  <c r="DL182" i="13"/>
  <c r="DK182" i="13"/>
  <c r="DJ182" i="13"/>
  <c r="DI182" i="13"/>
  <c r="DH182" i="13"/>
  <c r="DG182" i="13"/>
  <c r="DF182" i="13"/>
  <c r="DE182" i="13"/>
  <c r="DD182" i="13"/>
  <c r="DC182" i="13"/>
  <c r="DB182" i="13"/>
  <c r="DA182" i="13"/>
  <c r="CZ182" i="13"/>
  <c r="CY182" i="13"/>
  <c r="CX182" i="13"/>
  <c r="CW182" i="13"/>
  <c r="CV182" i="13"/>
  <c r="CU182" i="13"/>
  <c r="CT182" i="13"/>
  <c r="CS182" i="13"/>
  <c r="CR182" i="13"/>
  <c r="CQ182" i="13"/>
  <c r="CP182" i="13"/>
  <c r="CO182" i="13"/>
  <c r="CN182" i="13"/>
  <c r="CM182" i="13"/>
  <c r="CL182" i="13"/>
  <c r="CK182" i="13"/>
  <c r="CJ182" i="13"/>
  <c r="CI182" i="13"/>
  <c r="CH182" i="13"/>
  <c r="CG182" i="13"/>
  <c r="CF182" i="13"/>
  <c r="CE182" i="13"/>
  <c r="CD182" i="13"/>
  <c r="CC182" i="13"/>
  <c r="CB182" i="13"/>
  <c r="CA182" i="13"/>
  <c r="BZ182" i="13"/>
  <c r="BY182" i="13"/>
  <c r="BX182" i="13"/>
  <c r="BW182" i="13"/>
  <c r="BV182" i="13"/>
  <c r="BU182" i="13"/>
  <c r="BT182" i="13"/>
  <c r="BS182" i="13"/>
  <c r="BR182" i="13"/>
  <c r="BQ182" i="13"/>
  <c r="BM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DZ181" i="13"/>
  <c r="DY181" i="13"/>
  <c r="DX181" i="13"/>
  <c r="DW181" i="13"/>
  <c r="DV181" i="13"/>
  <c r="DU181" i="13"/>
  <c r="DT181" i="13"/>
  <c r="DS181" i="13"/>
  <c r="DR181" i="13"/>
  <c r="DQ181" i="13"/>
  <c r="DP181" i="13"/>
  <c r="DO181" i="13"/>
  <c r="DN181" i="13"/>
  <c r="DM181" i="13"/>
  <c r="DL181" i="13"/>
  <c r="DK181" i="13"/>
  <c r="DJ181" i="13"/>
  <c r="DI181" i="13"/>
  <c r="DH181" i="13"/>
  <c r="DG181" i="13"/>
  <c r="DF181" i="13"/>
  <c r="DE181" i="13"/>
  <c r="DD181" i="13"/>
  <c r="DC181" i="13"/>
  <c r="DB181" i="13"/>
  <c r="DA181" i="13"/>
  <c r="CZ181" i="13"/>
  <c r="CY181" i="13"/>
  <c r="CX181" i="13"/>
  <c r="CW181" i="13"/>
  <c r="CV181" i="13"/>
  <c r="CU181" i="13"/>
  <c r="CT181" i="13"/>
  <c r="CS181" i="13"/>
  <c r="CR181" i="13"/>
  <c r="CQ181" i="13"/>
  <c r="CP181" i="13"/>
  <c r="CO181" i="13"/>
  <c r="CN181" i="13"/>
  <c r="CM181" i="13"/>
  <c r="CL181" i="13"/>
  <c r="CK181" i="13"/>
  <c r="CJ181" i="13"/>
  <c r="CI181" i="13"/>
  <c r="CH181" i="13"/>
  <c r="CG181" i="13"/>
  <c r="CF181" i="13"/>
  <c r="CE181" i="13"/>
  <c r="CD181" i="13"/>
  <c r="CC181" i="13"/>
  <c r="CB181" i="13"/>
  <c r="CA181" i="13"/>
  <c r="BZ181" i="13"/>
  <c r="BY181" i="13"/>
  <c r="BX181" i="13"/>
  <c r="BW181" i="13"/>
  <c r="BV181" i="13"/>
  <c r="BU181" i="13"/>
  <c r="BT181" i="13"/>
  <c r="BS181" i="13"/>
  <c r="BR181" i="13"/>
  <c r="BQ181" i="13"/>
  <c r="BM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DZ180" i="13"/>
  <c r="DY180" i="13"/>
  <c r="DX180" i="13"/>
  <c r="DW180" i="13"/>
  <c r="DV180" i="13"/>
  <c r="DU180" i="13"/>
  <c r="DT180" i="13"/>
  <c r="DS180" i="13"/>
  <c r="DR180" i="13"/>
  <c r="DQ180" i="13"/>
  <c r="DP180" i="13"/>
  <c r="DO180" i="13"/>
  <c r="DN180" i="13"/>
  <c r="DM180" i="13"/>
  <c r="DL180" i="13"/>
  <c r="DK180" i="13"/>
  <c r="DJ180" i="13"/>
  <c r="DI180" i="13"/>
  <c r="DH180" i="13"/>
  <c r="DG180" i="13"/>
  <c r="DF180" i="13"/>
  <c r="DE180" i="13"/>
  <c r="DD180" i="13"/>
  <c r="DC180" i="13"/>
  <c r="DB180" i="13"/>
  <c r="DA180" i="13"/>
  <c r="CZ180" i="13"/>
  <c r="CY180" i="13"/>
  <c r="CX180" i="13"/>
  <c r="CW180" i="13"/>
  <c r="CV180" i="13"/>
  <c r="CU180" i="13"/>
  <c r="CT180" i="13"/>
  <c r="CS180" i="13"/>
  <c r="CR180" i="13"/>
  <c r="CQ180" i="13"/>
  <c r="CP180" i="13"/>
  <c r="CO180" i="13"/>
  <c r="CN180" i="13"/>
  <c r="CM180" i="13"/>
  <c r="CL180" i="13"/>
  <c r="CK180" i="13"/>
  <c r="CJ180" i="13"/>
  <c r="CI180" i="13"/>
  <c r="CH180" i="13"/>
  <c r="CG180" i="13"/>
  <c r="CF180" i="13"/>
  <c r="CE180" i="13"/>
  <c r="CD180" i="13"/>
  <c r="CC180" i="13"/>
  <c r="CB180" i="13"/>
  <c r="CA180" i="13"/>
  <c r="BZ180" i="13"/>
  <c r="BY180" i="13"/>
  <c r="BX180" i="13"/>
  <c r="BW180" i="13"/>
  <c r="BV180" i="13"/>
  <c r="BU180" i="13"/>
  <c r="BT180" i="13"/>
  <c r="BS180" i="13"/>
  <c r="BR180" i="13"/>
  <c r="BQ180" i="13"/>
  <c r="BM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DZ179" i="13"/>
  <c r="DY179" i="13"/>
  <c r="DX179" i="13"/>
  <c r="DW179" i="13"/>
  <c r="DV179" i="13"/>
  <c r="DU179" i="13"/>
  <c r="DT179" i="13"/>
  <c r="DS179" i="13"/>
  <c r="DR179" i="13"/>
  <c r="DQ179" i="13"/>
  <c r="DP179" i="13"/>
  <c r="DO179" i="13"/>
  <c r="DN179" i="13"/>
  <c r="DM179" i="13"/>
  <c r="DL179" i="13"/>
  <c r="DK179" i="13"/>
  <c r="DJ179" i="13"/>
  <c r="DI179" i="13"/>
  <c r="DH179" i="13"/>
  <c r="DG179" i="13"/>
  <c r="DF179" i="13"/>
  <c r="DE179" i="13"/>
  <c r="DD179" i="13"/>
  <c r="DC179" i="13"/>
  <c r="DB179" i="13"/>
  <c r="DA179" i="13"/>
  <c r="CZ179" i="13"/>
  <c r="CY179" i="13"/>
  <c r="CX179" i="13"/>
  <c r="CW179" i="13"/>
  <c r="CV179" i="13"/>
  <c r="CU179" i="13"/>
  <c r="CT179" i="13"/>
  <c r="CS179" i="13"/>
  <c r="CR179" i="13"/>
  <c r="CQ179" i="13"/>
  <c r="CP179" i="13"/>
  <c r="CO179" i="13"/>
  <c r="CN179" i="13"/>
  <c r="CM179" i="13"/>
  <c r="CL179" i="13"/>
  <c r="CK179" i="13"/>
  <c r="CJ179" i="13"/>
  <c r="CI179" i="13"/>
  <c r="CH179" i="13"/>
  <c r="CG179" i="13"/>
  <c r="CF179" i="13"/>
  <c r="CE179" i="13"/>
  <c r="CD179" i="13"/>
  <c r="CC179" i="13"/>
  <c r="CB179" i="13"/>
  <c r="CA179" i="13"/>
  <c r="BZ179" i="13"/>
  <c r="BY179" i="13"/>
  <c r="BX179" i="13"/>
  <c r="BW179" i="13"/>
  <c r="BV179" i="13"/>
  <c r="BU179" i="13"/>
  <c r="BT179" i="13"/>
  <c r="BS179" i="13"/>
  <c r="BR179" i="13"/>
  <c r="BQ179" i="13"/>
  <c r="BM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AG179" i="13"/>
  <c r="DZ178" i="13"/>
  <c r="DY178" i="13"/>
  <c r="DX178" i="13"/>
  <c r="DW178" i="13"/>
  <c r="DV178" i="13"/>
  <c r="DU178" i="13"/>
  <c r="DT178" i="13"/>
  <c r="DS178" i="13"/>
  <c r="DR178" i="13"/>
  <c r="DQ178" i="13"/>
  <c r="DP178" i="13"/>
  <c r="DO178" i="13"/>
  <c r="DN178" i="13"/>
  <c r="DM178" i="13"/>
  <c r="DL178" i="13"/>
  <c r="DK178" i="13"/>
  <c r="DJ178" i="13"/>
  <c r="DI178" i="13"/>
  <c r="DH178" i="13"/>
  <c r="DG178" i="13"/>
  <c r="DF178" i="13"/>
  <c r="DE178" i="13"/>
  <c r="DD178" i="13"/>
  <c r="DC178" i="13"/>
  <c r="DB178" i="13"/>
  <c r="DA178" i="13"/>
  <c r="CZ178" i="13"/>
  <c r="CY178" i="13"/>
  <c r="CX178" i="13"/>
  <c r="CW178" i="13"/>
  <c r="CV178" i="13"/>
  <c r="CU178" i="13"/>
  <c r="CT178" i="13"/>
  <c r="CS178" i="13"/>
  <c r="CR178" i="13"/>
  <c r="CQ178" i="13"/>
  <c r="CP178" i="13"/>
  <c r="CO178" i="13"/>
  <c r="CN178" i="13"/>
  <c r="CM178" i="13"/>
  <c r="CL178" i="13"/>
  <c r="CK178" i="13"/>
  <c r="CJ178" i="13"/>
  <c r="CI178" i="13"/>
  <c r="CH178" i="13"/>
  <c r="CG178" i="13"/>
  <c r="CF178" i="13"/>
  <c r="CE178" i="13"/>
  <c r="CD178" i="13"/>
  <c r="CC178" i="13"/>
  <c r="CB178" i="13"/>
  <c r="CA178" i="13"/>
  <c r="BZ178" i="13"/>
  <c r="BY178" i="13"/>
  <c r="BX178" i="13"/>
  <c r="BW178" i="13"/>
  <c r="BV178" i="13"/>
  <c r="BU178" i="13"/>
  <c r="BT178" i="13"/>
  <c r="BS178" i="13"/>
  <c r="BR178" i="13"/>
  <c r="BQ178" i="13"/>
  <c r="BM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AG178" i="13"/>
  <c r="AF178" i="13"/>
  <c r="DZ177" i="13"/>
  <c r="DY177" i="13"/>
  <c r="DX177" i="13"/>
  <c r="DW177" i="13"/>
  <c r="DV177" i="13"/>
  <c r="DU177" i="13"/>
  <c r="DT177" i="13"/>
  <c r="DS177" i="13"/>
  <c r="DR177" i="13"/>
  <c r="DQ177" i="13"/>
  <c r="DP177" i="13"/>
  <c r="DO177" i="13"/>
  <c r="DN177" i="13"/>
  <c r="DM177" i="13"/>
  <c r="DL177" i="13"/>
  <c r="DK177" i="13"/>
  <c r="DJ177" i="13"/>
  <c r="DI177" i="13"/>
  <c r="DH177" i="13"/>
  <c r="DG177" i="13"/>
  <c r="DF177" i="13"/>
  <c r="DE177" i="13"/>
  <c r="DD177" i="13"/>
  <c r="DC177" i="13"/>
  <c r="DB177" i="13"/>
  <c r="DA177" i="13"/>
  <c r="CZ177" i="13"/>
  <c r="CY177" i="13"/>
  <c r="CX177" i="13"/>
  <c r="CW177" i="13"/>
  <c r="CV177" i="13"/>
  <c r="CU177" i="13"/>
  <c r="CT177" i="13"/>
  <c r="CS177" i="13"/>
  <c r="CR177" i="13"/>
  <c r="CQ177" i="13"/>
  <c r="CP177" i="13"/>
  <c r="CO177" i="13"/>
  <c r="CN177" i="13"/>
  <c r="CM177" i="13"/>
  <c r="CL177" i="13"/>
  <c r="CK177" i="13"/>
  <c r="CJ177" i="13"/>
  <c r="CI177" i="13"/>
  <c r="CH177" i="13"/>
  <c r="CG177" i="13"/>
  <c r="CF177" i="13"/>
  <c r="CE177" i="13"/>
  <c r="CD177" i="13"/>
  <c r="CC177" i="13"/>
  <c r="CB177" i="13"/>
  <c r="CA177" i="13"/>
  <c r="BZ177" i="13"/>
  <c r="BY177" i="13"/>
  <c r="BX177" i="13"/>
  <c r="BW177" i="13"/>
  <c r="BV177" i="13"/>
  <c r="BU177" i="13"/>
  <c r="BT177" i="13"/>
  <c r="BS177" i="13"/>
  <c r="BR177" i="13"/>
  <c r="BQ177" i="13"/>
  <c r="BM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AG177" i="13"/>
  <c r="AF177" i="13"/>
  <c r="AE177" i="13"/>
  <c r="DZ176" i="13"/>
  <c r="DY176" i="13"/>
  <c r="DX176" i="13"/>
  <c r="DW176" i="13"/>
  <c r="DV176" i="13"/>
  <c r="DU176" i="13"/>
  <c r="DT176" i="13"/>
  <c r="DS176" i="13"/>
  <c r="DR176" i="13"/>
  <c r="DQ176" i="13"/>
  <c r="DP176" i="13"/>
  <c r="DO176" i="13"/>
  <c r="DN176" i="13"/>
  <c r="DM176" i="13"/>
  <c r="DL176" i="13"/>
  <c r="DK176" i="13"/>
  <c r="DJ176" i="13"/>
  <c r="DI176" i="13"/>
  <c r="DH176" i="13"/>
  <c r="DG176" i="13"/>
  <c r="DF176" i="13"/>
  <c r="DE176" i="13"/>
  <c r="DD176" i="13"/>
  <c r="DC176" i="13"/>
  <c r="DB176" i="13"/>
  <c r="DA176" i="13"/>
  <c r="CZ176" i="13"/>
  <c r="CY176" i="13"/>
  <c r="CX176" i="13"/>
  <c r="CW176" i="13"/>
  <c r="CV176" i="13"/>
  <c r="CU176" i="13"/>
  <c r="CT176" i="13"/>
  <c r="CS176" i="13"/>
  <c r="CR176" i="13"/>
  <c r="CQ176" i="13"/>
  <c r="CP176" i="13"/>
  <c r="CO176" i="13"/>
  <c r="CN176" i="13"/>
  <c r="CM176" i="13"/>
  <c r="CL176" i="13"/>
  <c r="CK176" i="13"/>
  <c r="CJ176" i="13"/>
  <c r="CI176" i="13"/>
  <c r="CH176" i="13"/>
  <c r="CG176" i="13"/>
  <c r="CF176" i="13"/>
  <c r="CE176" i="13"/>
  <c r="CD176" i="13"/>
  <c r="CC176" i="13"/>
  <c r="CB176" i="13"/>
  <c r="CA176" i="13"/>
  <c r="BZ176" i="13"/>
  <c r="BY176" i="13"/>
  <c r="BX176" i="13"/>
  <c r="BW176" i="13"/>
  <c r="BV176" i="13"/>
  <c r="BU176" i="13"/>
  <c r="BT176" i="13"/>
  <c r="BS176" i="13"/>
  <c r="BR176" i="13"/>
  <c r="BQ176" i="13"/>
  <c r="BM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AG176" i="13"/>
  <c r="AF176" i="13"/>
  <c r="AE176" i="13"/>
  <c r="AD176" i="13"/>
  <c r="DZ175" i="13"/>
  <c r="DY175" i="13"/>
  <c r="DX175" i="13"/>
  <c r="DW175" i="13"/>
  <c r="DV175" i="13"/>
  <c r="DU175" i="13"/>
  <c r="DT175" i="13"/>
  <c r="DS175" i="13"/>
  <c r="DR175" i="13"/>
  <c r="DQ175" i="13"/>
  <c r="DP175" i="13"/>
  <c r="DO175" i="13"/>
  <c r="DN175" i="13"/>
  <c r="DM175" i="13"/>
  <c r="DL175" i="13"/>
  <c r="DK175" i="13"/>
  <c r="DJ175" i="13"/>
  <c r="DI175" i="13"/>
  <c r="DH175" i="13"/>
  <c r="DG175" i="13"/>
  <c r="DF175" i="13"/>
  <c r="DE175" i="13"/>
  <c r="DD175" i="13"/>
  <c r="DC175" i="13"/>
  <c r="DB175" i="13"/>
  <c r="DA175" i="13"/>
  <c r="CZ175" i="13"/>
  <c r="CY175" i="13"/>
  <c r="CX175" i="13"/>
  <c r="CW175" i="13"/>
  <c r="CV175" i="13"/>
  <c r="CU175" i="13"/>
  <c r="CT175" i="13"/>
  <c r="CS175" i="13"/>
  <c r="CR175" i="13"/>
  <c r="CQ175" i="13"/>
  <c r="CP175" i="13"/>
  <c r="CO175" i="13"/>
  <c r="CN175" i="13"/>
  <c r="CM175" i="13"/>
  <c r="CL175" i="13"/>
  <c r="CK175" i="13"/>
  <c r="CJ175" i="13"/>
  <c r="CI175" i="13"/>
  <c r="CH175" i="13"/>
  <c r="CG175" i="13"/>
  <c r="CF175" i="13"/>
  <c r="CE175" i="13"/>
  <c r="CD175" i="13"/>
  <c r="CC175" i="13"/>
  <c r="CB175" i="13"/>
  <c r="CA175" i="13"/>
  <c r="BZ175" i="13"/>
  <c r="BY175" i="13"/>
  <c r="BX175" i="13"/>
  <c r="BW175" i="13"/>
  <c r="BV175" i="13"/>
  <c r="BU175" i="13"/>
  <c r="BT175" i="13"/>
  <c r="BS175" i="13"/>
  <c r="BR175" i="13"/>
  <c r="BQ175" i="13"/>
  <c r="BM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AG175" i="13"/>
  <c r="AF175" i="13"/>
  <c r="AE175" i="13"/>
  <c r="AD175" i="13"/>
  <c r="AC175" i="13"/>
  <c r="DZ174" i="13"/>
  <c r="DY174" i="13"/>
  <c r="DX174" i="13"/>
  <c r="DW174" i="13"/>
  <c r="DV174" i="13"/>
  <c r="DU174" i="13"/>
  <c r="DT174" i="13"/>
  <c r="DS174" i="13"/>
  <c r="DR174" i="13"/>
  <c r="DQ174" i="13"/>
  <c r="DP174" i="13"/>
  <c r="DO174" i="13"/>
  <c r="DN174" i="13"/>
  <c r="DM174" i="13"/>
  <c r="DL174" i="13"/>
  <c r="DK174" i="13"/>
  <c r="DJ174" i="13"/>
  <c r="DI174" i="13"/>
  <c r="DH174" i="13"/>
  <c r="DG174" i="13"/>
  <c r="DF174" i="13"/>
  <c r="DE174" i="13"/>
  <c r="DD174" i="13"/>
  <c r="DC174" i="13"/>
  <c r="DB174" i="13"/>
  <c r="DA174" i="13"/>
  <c r="CZ174" i="13"/>
  <c r="CY174" i="13"/>
  <c r="CX174" i="13"/>
  <c r="CW174" i="13"/>
  <c r="CV174" i="13"/>
  <c r="CU174" i="13"/>
  <c r="CT174" i="13"/>
  <c r="CS174" i="13"/>
  <c r="CR174" i="13"/>
  <c r="CQ174" i="13"/>
  <c r="CP174" i="13"/>
  <c r="CO174" i="13"/>
  <c r="CN174" i="13"/>
  <c r="CM174" i="13"/>
  <c r="CL174" i="13"/>
  <c r="CK174" i="13"/>
  <c r="CJ174" i="13"/>
  <c r="CI174" i="13"/>
  <c r="CH174" i="13"/>
  <c r="CG174" i="13"/>
  <c r="CF174" i="13"/>
  <c r="CE174" i="13"/>
  <c r="CD174" i="13"/>
  <c r="CC174" i="13"/>
  <c r="CB174" i="13"/>
  <c r="CA174" i="13"/>
  <c r="BZ174" i="13"/>
  <c r="BY174" i="13"/>
  <c r="BX174" i="13"/>
  <c r="BW174" i="13"/>
  <c r="BV174" i="13"/>
  <c r="BU174" i="13"/>
  <c r="BT174" i="13"/>
  <c r="BS174" i="13"/>
  <c r="BR174" i="13"/>
  <c r="BQ174" i="13"/>
  <c r="BM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AG174" i="13"/>
  <c r="AF174" i="13"/>
  <c r="AE174" i="13"/>
  <c r="AD174" i="13"/>
  <c r="AC174" i="13"/>
  <c r="AB174" i="13"/>
  <c r="DZ173" i="13"/>
  <c r="DY173" i="13"/>
  <c r="DX173" i="13"/>
  <c r="DW173" i="13"/>
  <c r="DV173" i="13"/>
  <c r="DU173" i="13"/>
  <c r="DT173" i="13"/>
  <c r="DS173" i="13"/>
  <c r="DR173" i="13"/>
  <c r="DQ173" i="13"/>
  <c r="DP173" i="13"/>
  <c r="DO173" i="13"/>
  <c r="DN173" i="13"/>
  <c r="DM173" i="13"/>
  <c r="DL173" i="13"/>
  <c r="DK173" i="13"/>
  <c r="DJ173" i="13"/>
  <c r="DI173" i="13"/>
  <c r="DH173" i="13"/>
  <c r="DG173" i="13"/>
  <c r="DF173" i="13"/>
  <c r="DE173" i="13"/>
  <c r="DD173" i="13"/>
  <c r="DC173" i="13"/>
  <c r="DB173" i="13"/>
  <c r="DA173" i="13"/>
  <c r="CZ173" i="13"/>
  <c r="CY173" i="13"/>
  <c r="CX173" i="13"/>
  <c r="CW173" i="13"/>
  <c r="CV173" i="13"/>
  <c r="CU173" i="13"/>
  <c r="CT173" i="13"/>
  <c r="CS173" i="13"/>
  <c r="CR173" i="13"/>
  <c r="CQ173" i="13"/>
  <c r="CP173" i="13"/>
  <c r="CO173" i="13"/>
  <c r="CN173" i="13"/>
  <c r="CM173" i="13"/>
  <c r="CL173" i="13"/>
  <c r="CK173" i="13"/>
  <c r="CJ173" i="13"/>
  <c r="CI173" i="13"/>
  <c r="CH173" i="13"/>
  <c r="CG173" i="13"/>
  <c r="CF173" i="13"/>
  <c r="CE173" i="13"/>
  <c r="CD173" i="13"/>
  <c r="CC173" i="13"/>
  <c r="CB173" i="13"/>
  <c r="CA173" i="13"/>
  <c r="BZ173" i="13"/>
  <c r="BY173" i="13"/>
  <c r="BX173" i="13"/>
  <c r="BW173" i="13"/>
  <c r="BV173" i="13"/>
  <c r="BU173" i="13"/>
  <c r="BT173" i="13"/>
  <c r="BS173" i="13"/>
  <c r="BR173" i="13"/>
  <c r="BQ173" i="13"/>
  <c r="BM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AG173" i="13"/>
  <c r="AF173" i="13"/>
  <c r="AE173" i="13"/>
  <c r="AD173" i="13"/>
  <c r="AC173" i="13"/>
  <c r="AB173" i="13"/>
  <c r="AA173" i="13"/>
  <c r="DZ172" i="13"/>
  <c r="DY172" i="13"/>
  <c r="DX172" i="13"/>
  <c r="DW172" i="13"/>
  <c r="DV172" i="13"/>
  <c r="DU172" i="13"/>
  <c r="DT172" i="13"/>
  <c r="DS172" i="13"/>
  <c r="DR172" i="13"/>
  <c r="DQ172" i="13"/>
  <c r="DP172" i="13"/>
  <c r="DO172" i="13"/>
  <c r="DN172" i="13"/>
  <c r="DM172" i="13"/>
  <c r="DL172" i="13"/>
  <c r="DK172" i="13"/>
  <c r="DJ172" i="13"/>
  <c r="DI172" i="13"/>
  <c r="DH172" i="13"/>
  <c r="DG172" i="13"/>
  <c r="DF172" i="13"/>
  <c r="DE172" i="13"/>
  <c r="DD172" i="13"/>
  <c r="DC172" i="13"/>
  <c r="DB172" i="13"/>
  <c r="DA172" i="13"/>
  <c r="CZ172" i="13"/>
  <c r="CY172" i="13"/>
  <c r="CX172" i="13"/>
  <c r="CW172" i="13"/>
  <c r="CV172" i="13"/>
  <c r="CU172" i="13"/>
  <c r="CT172" i="13"/>
  <c r="CS172" i="13"/>
  <c r="CR172" i="13"/>
  <c r="CQ172" i="13"/>
  <c r="CP172" i="13"/>
  <c r="CO172" i="13"/>
  <c r="CN172" i="13"/>
  <c r="CM172" i="13"/>
  <c r="CL172" i="13"/>
  <c r="CK172" i="13"/>
  <c r="CJ172" i="13"/>
  <c r="CI172" i="13"/>
  <c r="CH172" i="13"/>
  <c r="CG172" i="13"/>
  <c r="CF172" i="13"/>
  <c r="CE172" i="13"/>
  <c r="CD172" i="13"/>
  <c r="CC172" i="13"/>
  <c r="CB172" i="13"/>
  <c r="CA172" i="13"/>
  <c r="BZ172" i="13"/>
  <c r="BY172" i="13"/>
  <c r="BX172" i="13"/>
  <c r="BW172" i="13"/>
  <c r="BV172" i="13"/>
  <c r="BU172" i="13"/>
  <c r="BT172" i="13"/>
  <c r="BS172" i="13"/>
  <c r="BR172" i="13"/>
  <c r="BQ172" i="13"/>
  <c r="BM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AG172" i="13"/>
  <c r="AF172" i="13"/>
  <c r="AE172" i="13"/>
  <c r="AD172" i="13"/>
  <c r="AC172" i="13"/>
  <c r="AB172" i="13"/>
  <c r="AA172" i="13"/>
  <c r="Z172" i="13"/>
  <c r="DZ171" i="13"/>
  <c r="DY171" i="13"/>
  <c r="DX171" i="13"/>
  <c r="DW171" i="13"/>
  <c r="DV171" i="13"/>
  <c r="DU171" i="13"/>
  <c r="DT171" i="13"/>
  <c r="DS171" i="13"/>
  <c r="DR171" i="13"/>
  <c r="DQ171" i="13"/>
  <c r="DP171" i="13"/>
  <c r="DO171" i="13"/>
  <c r="DN171" i="13"/>
  <c r="DM171" i="13"/>
  <c r="DL171" i="13"/>
  <c r="DK171" i="13"/>
  <c r="DJ171" i="13"/>
  <c r="DI171" i="13"/>
  <c r="DH171" i="13"/>
  <c r="DG171" i="13"/>
  <c r="DF171" i="13"/>
  <c r="DE171" i="13"/>
  <c r="DD171" i="13"/>
  <c r="DC171" i="13"/>
  <c r="DB171" i="13"/>
  <c r="DA171" i="13"/>
  <c r="CZ171" i="13"/>
  <c r="CY171" i="13"/>
  <c r="CX171" i="13"/>
  <c r="CW171" i="13"/>
  <c r="CV171" i="13"/>
  <c r="CU171" i="13"/>
  <c r="CT171" i="13"/>
  <c r="CS171" i="13"/>
  <c r="CR171" i="13"/>
  <c r="CQ171" i="13"/>
  <c r="CP171" i="13"/>
  <c r="CO171" i="13"/>
  <c r="CN171" i="13"/>
  <c r="CM171" i="13"/>
  <c r="CL171" i="13"/>
  <c r="CK171" i="13"/>
  <c r="CJ171" i="13"/>
  <c r="CI171" i="13"/>
  <c r="CH171" i="13"/>
  <c r="CG171" i="13"/>
  <c r="CF171" i="13"/>
  <c r="CE171" i="13"/>
  <c r="CD171" i="13"/>
  <c r="CC171" i="13"/>
  <c r="CB171" i="13"/>
  <c r="CA171" i="13"/>
  <c r="BZ171" i="13"/>
  <c r="BY171" i="13"/>
  <c r="BX171" i="13"/>
  <c r="BW171" i="13"/>
  <c r="BV171" i="13"/>
  <c r="BU171" i="13"/>
  <c r="BT171" i="13"/>
  <c r="BS171" i="13"/>
  <c r="BR171" i="13"/>
  <c r="BQ171" i="13"/>
  <c r="BM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AG171" i="13"/>
  <c r="AF171" i="13"/>
  <c r="AE171" i="13"/>
  <c r="AD171" i="13"/>
  <c r="AC171" i="13"/>
  <c r="AB171" i="13"/>
  <c r="AA171" i="13"/>
  <c r="Z171" i="13"/>
  <c r="Y171" i="13"/>
  <c r="DZ170" i="13"/>
  <c r="DY170" i="13"/>
  <c r="DX170" i="13"/>
  <c r="DW170" i="13"/>
  <c r="DV170" i="13"/>
  <c r="DU170" i="13"/>
  <c r="DT170" i="13"/>
  <c r="DS170" i="13"/>
  <c r="DR170" i="13"/>
  <c r="DQ170" i="13"/>
  <c r="DP170" i="13"/>
  <c r="DO170" i="13"/>
  <c r="DN170" i="13"/>
  <c r="DM170" i="13"/>
  <c r="DL170" i="13"/>
  <c r="DK170" i="13"/>
  <c r="DJ170" i="13"/>
  <c r="DI170" i="13"/>
  <c r="DH170" i="13"/>
  <c r="DG170" i="13"/>
  <c r="DF170" i="13"/>
  <c r="DE170" i="13"/>
  <c r="DD170" i="13"/>
  <c r="DC170" i="13"/>
  <c r="DB170" i="13"/>
  <c r="DA170" i="13"/>
  <c r="CZ170" i="13"/>
  <c r="CY170" i="13"/>
  <c r="CX170" i="13"/>
  <c r="CW170" i="13"/>
  <c r="CV170" i="13"/>
  <c r="CU170" i="13"/>
  <c r="CT170" i="13"/>
  <c r="CS170" i="13"/>
  <c r="CR170" i="13"/>
  <c r="CQ170" i="13"/>
  <c r="CP170" i="13"/>
  <c r="CO170" i="13"/>
  <c r="CN170" i="13"/>
  <c r="CM170" i="13"/>
  <c r="CL170" i="13"/>
  <c r="CK170" i="13"/>
  <c r="CJ170" i="13"/>
  <c r="CI170" i="13"/>
  <c r="CH170" i="13"/>
  <c r="CG170" i="13"/>
  <c r="CF170" i="13"/>
  <c r="CE170" i="13"/>
  <c r="CD170" i="13"/>
  <c r="CC170" i="13"/>
  <c r="CB170" i="13"/>
  <c r="CA170" i="13"/>
  <c r="BZ170" i="13"/>
  <c r="BY170" i="13"/>
  <c r="BX170" i="13"/>
  <c r="BW170" i="13"/>
  <c r="BV170" i="13"/>
  <c r="BU170" i="13"/>
  <c r="BT170" i="13"/>
  <c r="BS170" i="13"/>
  <c r="BR170" i="13"/>
  <c r="BQ170" i="13"/>
  <c r="BM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AG170" i="13"/>
  <c r="AF170" i="13"/>
  <c r="AE170" i="13"/>
  <c r="AD170" i="13"/>
  <c r="AC170" i="13"/>
  <c r="AB170" i="13"/>
  <c r="AA170" i="13"/>
  <c r="Z170" i="13"/>
  <c r="Y170" i="13"/>
  <c r="X170" i="13"/>
  <c r="DZ169" i="13"/>
  <c r="DY169" i="13"/>
  <c r="DX169" i="13"/>
  <c r="DW169" i="13"/>
  <c r="DV169" i="13"/>
  <c r="DU169" i="13"/>
  <c r="DT169" i="13"/>
  <c r="DS169" i="13"/>
  <c r="DR169" i="13"/>
  <c r="DQ169" i="13"/>
  <c r="DP169" i="13"/>
  <c r="DO169" i="13"/>
  <c r="DN169" i="13"/>
  <c r="DM169" i="13"/>
  <c r="DL169" i="13"/>
  <c r="DK169" i="13"/>
  <c r="DJ169" i="13"/>
  <c r="DI169" i="13"/>
  <c r="DH169" i="13"/>
  <c r="DG169" i="13"/>
  <c r="DF169" i="13"/>
  <c r="DE169" i="13"/>
  <c r="DD169" i="13"/>
  <c r="DC169" i="13"/>
  <c r="DB169" i="13"/>
  <c r="DA169" i="13"/>
  <c r="CZ169" i="13"/>
  <c r="CY169" i="13"/>
  <c r="CX169" i="13"/>
  <c r="CW169" i="13"/>
  <c r="CV169" i="13"/>
  <c r="CU169" i="13"/>
  <c r="CT169" i="13"/>
  <c r="CS169" i="13"/>
  <c r="CR169" i="13"/>
  <c r="CQ169" i="13"/>
  <c r="CP169" i="13"/>
  <c r="CO169" i="13"/>
  <c r="CN169" i="13"/>
  <c r="CM169" i="13"/>
  <c r="CL169" i="13"/>
  <c r="CK169" i="13"/>
  <c r="CJ169" i="13"/>
  <c r="CI169" i="13"/>
  <c r="CH169" i="13"/>
  <c r="CG169" i="13"/>
  <c r="CF169" i="13"/>
  <c r="CE169" i="13"/>
  <c r="CD169" i="13"/>
  <c r="CC169" i="13"/>
  <c r="CB169" i="13"/>
  <c r="CA169" i="13"/>
  <c r="BZ169" i="13"/>
  <c r="BY169" i="13"/>
  <c r="BX169" i="13"/>
  <c r="BW169" i="13"/>
  <c r="BV169" i="13"/>
  <c r="BU169" i="13"/>
  <c r="BT169" i="13"/>
  <c r="BS169" i="13"/>
  <c r="BR169" i="13"/>
  <c r="BQ169" i="13"/>
  <c r="BM169" i="13"/>
  <c r="AQ169" i="13"/>
  <c r="AP169" i="13"/>
  <c r="AO169" i="13"/>
  <c r="AN169" i="13"/>
  <c r="AM169" i="13"/>
  <c r="AL169" i="13"/>
  <c r="AK169" i="13"/>
  <c r="AJ169" i="13"/>
  <c r="AI169" i="13"/>
  <c r="AH169" i="13"/>
  <c r="AG169" i="13"/>
  <c r="AF169" i="13"/>
  <c r="AE169" i="13"/>
  <c r="AD169" i="13"/>
  <c r="AC169" i="13"/>
  <c r="AB169" i="13"/>
  <c r="AA169" i="13"/>
  <c r="Z169" i="13"/>
  <c r="Y169" i="13"/>
  <c r="X169" i="13"/>
  <c r="W169" i="13"/>
  <c r="DZ168" i="13"/>
  <c r="DY168" i="13"/>
  <c r="DX168" i="13"/>
  <c r="DW168" i="13"/>
  <c r="DV168" i="13"/>
  <c r="DU168" i="13"/>
  <c r="DT168" i="13"/>
  <c r="DS168" i="13"/>
  <c r="DR168" i="13"/>
  <c r="DQ168" i="13"/>
  <c r="DP168" i="13"/>
  <c r="DO168" i="13"/>
  <c r="DN168" i="13"/>
  <c r="DM168" i="13"/>
  <c r="DL168" i="13"/>
  <c r="DK168" i="13"/>
  <c r="DJ168" i="13"/>
  <c r="DI168" i="13"/>
  <c r="DH168" i="13"/>
  <c r="DG168" i="13"/>
  <c r="DF168" i="13"/>
  <c r="DE168" i="13"/>
  <c r="DD168" i="13"/>
  <c r="DC168" i="13"/>
  <c r="DB168" i="13"/>
  <c r="DA168" i="13"/>
  <c r="CZ168" i="13"/>
  <c r="CY168" i="13"/>
  <c r="CX168" i="13"/>
  <c r="CW168" i="13"/>
  <c r="CV168" i="13"/>
  <c r="CU168" i="13"/>
  <c r="CT168" i="13"/>
  <c r="CS168" i="13"/>
  <c r="CR168" i="13"/>
  <c r="CQ168" i="13"/>
  <c r="CP168" i="13"/>
  <c r="CO168" i="13"/>
  <c r="CN168" i="13"/>
  <c r="CM168" i="13"/>
  <c r="CL168" i="13"/>
  <c r="CK168" i="13"/>
  <c r="CJ168" i="13"/>
  <c r="CI168" i="13"/>
  <c r="CH168" i="13"/>
  <c r="CG168" i="13"/>
  <c r="CF168" i="13"/>
  <c r="CE168" i="13"/>
  <c r="CD168" i="13"/>
  <c r="CC168" i="13"/>
  <c r="CB168" i="13"/>
  <c r="CA168" i="13"/>
  <c r="BZ168" i="13"/>
  <c r="BY168" i="13"/>
  <c r="BX168" i="13"/>
  <c r="BW168" i="13"/>
  <c r="BV168" i="13"/>
  <c r="BU168" i="13"/>
  <c r="BT168" i="13"/>
  <c r="BS168" i="13"/>
  <c r="BR168" i="13"/>
  <c r="BQ168" i="13"/>
  <c r="BM168" i="13"/>
  <c r="AP168" i="13"/>
  <c r="AO168" i="13"/>
  <c r="AN168" i="13"/>
  <c r="AM168" i="13"/>
  <c r="AL168" i="13"/>
  <c r="AK168" i="13"/>
  <c r="AJ168" i="13"/>
  <c r="AI168" i="13"/>
  <c r="AH168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DZ167" i="13"/>
  <c r="DY167" i="13"/>
  <c r="DX167" i="13"/>
  <c r="DW167" i="13"/>
  <c r="DV167" i="13"/>
  <c r="DU167" i="13"/>
  <c r="DT167" i="13"/>
  <c r="DS167" i="13"/>
  <c r="DR167" i="13"/>
  <c r="DQ167" i="13"/>
  <c r="DP167" i="13"/>
  <c r="DO167" i="13"/>
  <c r="DN167" i="13"/>
  <c r="DM167" i="13"/>
  <c r="DL167" i="13"/>
  <c r="DK167" i="13"/>
  <c r="DJ167" i="13"/>
  <c r="DI167" i="13"/>
  <c r="DH167" i="13"/>
  <c r="DG167" i="13"/>
  <c r="DF167" i="13"/>
  <c r="DE167" i="13"/>
  <c r="DD167" i="13"/>
  <c r="DC167" i="13"/>
  <c r="DB167" i="13"/>
  <c r="DA167" i="13"/>
  <c r="CZ167" i="13"/>
  <c r="CY167" i="13"/>
  <c r="CX167" i="13"/>
  <c r="CW167" i="13"/>
  <c r="CV167" i="13"/>
  <c r="CU167" i="13"/>
  <c r="CT167" i="13"/>
  <c r="CS167" i="13"/>
  <c r="CR167" i="13"/>
  <c r="CQ167" i="13"/>
  <c r="CP167" i="13"/>
  <c r="CO167" i="13"/>
  <c r="CN167" i="13"/>
  <c r="CM167" i="13"/>
  <c r="CL167" i="13"/>
  <c r="CK167" i="13"/>
  <c r="CJ167" i="13"/>
  <c r="CI167" i="13"/>
  <c r="CH167" i="13"/>
  <c r="CG167" i="13"/>
  <c r="CF167" i="13"/>
  <c r="CE167" i="13"/>
  <c r="CD167" i="13"/>
  <c r="CC167" i="13"/>
  <c r="CB167" i="13"/>
  <c r="CA167" i="13"/>
  <c r="BZ167" i="13"/>
  <c r="BY167" i="13"/>
  <c r="BX167" i="13"/>
  <c r="BW167" i="13"/>
  <c r="BV167" i="13"/>
  <c r="BU167" i="13"/>
  <c r="BT167" i="13"/>
  <c r="BS167" i="13"/>
  <c r="BR167" i="13"/>
  <c r="BQ167" i="13"/>
  <c r="BM167" i="13"/>
  <c r="AO167" i="13"/>
  <c r="AN167" i="13"/>
  <c r="AM167" i="13"/>
  <c r="AL167" i="13"/>
  <c r="AK167" i="13"/>
  <c r="AJ167" i="13"/>
  <c r="AI167" i="13"/>
  <c r="AH167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DZ166" i="13"/>
  <c r="DY166" i="13"/>
  <c r="DX166" i="13"/>
  <c r="DW166" i="13"/>
  <c r="DV166" i="13"/>
  <c r="DU166" i="13"/>
  <c r="DT166" i="13"/>
  <c r="DS166" i="13"/>
  <c r="DR166" i="13"/>
  <c r="DQ166" i="13"/>
  <c r="DP166" i="13"/>
  <c r="DO166" i="13"/>
  <c r="DN166" i="13"/>
  <c r="DM166" i="13"/>
  <c r="DL166" i="13"/>
  <c r="DK166" i="13"/>
  <c r="DJ166" i="13"/>
  <c r="DI166" i="13"/>
  <c r="DH166" i="13"/>
  <c r="DG166" i="13"/>
  <c r="DF166" i="13"/>
  <c r="DE166" i="13"/>
  <c r="DD166" i="13"/>
  <c r="DC166" i="13"/>
  <c r="DB166" i="13"/>
  <c r="DA166" i="13"/>
  <c r="CZ166" i="13"/>
  <c r="CY166" i="13"/>
  <c r="CX166" i="13"/>
  <c r="CW166" i="13"/>
  <c r="CV166" i="13"/>
  <c r="CU166" i="13"/>
  <c r="CT166" i="13"/>
  <c r="CS166" i="13"/>
  <c r="CR166" i="13"/>
  <c r="CQ166" i="13"/>
  <c r="CP166" i="13"/>
  <c r="CO166" i="13"/>
  <c r="CN166" i="13"/>
  <c r="CM166" i="13"/>
  <c r="CL166" i="13"/>
  <c r="CK166" i="13"/>
  <c r="CJ166" i="13"/>
  <c r="CI166" i="13"/>
  <c r="CH166" i="13"/>
  <c r="CG166" i="13"/>
  <c r="CF166" i="13"/>
  <c r="CE166" i="13"/>
  <c r="CD166" i="13"/>
  <c r="CC166" i="13"/>
  <c r="CB166" i="13"/>
  <c r="CA166" i="13"/>
  <c r="BZ166" i="13"/>
  <c r="BY166" i="13"/>
  <c r="BX166" i="13"/>
  <c r="BW166" i="13"/>
  <c r="BV166" i="13"/>
  <c r="BU166" i="13"/>
  <c r="BT166" i="13"/>
  <c r="BS166" i="13"/>
  <c r="BR166" i="13"/>
  <c r="BQ166" i="13"/>
  <c r="BM166" i="13"/>
  <c r="AN166" i="13"/>
  <c r="AM166" i="13"/>
  <c r="AL166" i="13"/>
  <c r="AK166" i="13"/>
  <c r="AJ166" i="13"/>
  <c r="AI166" i="13"/>
  <c r="AH166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DZ165" i="13"/>
  <c r="DY165" i="13"/>
  <c r="DX165" i="13"/>
  <c r="DW165" i="13"/>
  <c r="DV165" i="13"/>
  <c r="DU165" i="13"/>
  <c r="DT165" i="13"/>
  <c r="DS165" i="13"/>
  <c r="DR165" i="13"/>
  <c r="DQ165" i="13"/>
  <c r="DP165" i="13"/>
  <c r="DO165" i="13"/>
  <c r="DN165" i="13"/>
  <c r="DM165" i="13"/>
  <c r="DL165" i="13"/>
  <c r="DK165" i="13"/>
  <c r="DJ165" i="13"/>
  <c r="DI165" i="13"/>
  <c r="DH165" i="13"/>
  <c r="DG165" i="13"/>
  <c r="DF165" i="13"/>
  <c r="DE165" i="13"/>
  <c r="DD165" i="13"/>
  <c r="DC165" i="13"/>
  <c r="DB165" i="13"/>
  <c r="DA165" i="13"/>
  <c r="CZ165" i="13"/>
  <c r="CY165" i="13"/>
  <c r="CX165" i="13"/>
  <c r="CW165" i="13"/>
  <c r="CV165" i="13"/>
  <c r="CU165" i="13"/>
  <c r="CT165" i="13"/>
  <c r="CS165" i="13"/>
  <c r="CR165" i="13"/>
  <c r="CQ165" i="13"/>
  <c r="CP165" i="13"/>
  <c r="CO165" i="13"/>
  <c r="CN165" i="13"/>
  <c r="CM165" i="13"/>
  <c r="CL165" i="13"/>
  <c r="CK165" i="13"/>
  <c r="CJ165" i="13"/>
  <c r="CI165" i="13"/>
  <c r="CH165" i="13"/>
  <c r="CG165" i="13"/>
  <c r="CF165" i="13"/>
  <c r="CE165" i="13"/>
  <c r="CD165" i="13"/>
  <c r="CC165" i="13"/>
  <c r="CB165" i="13"/>
  <c r="CA165" i="13"/>
  <c r="BZ165" i="13"/>
  <c r="BY165" i="13"/>
  <c r="BX165" i="13"/>
  <c r="BW165" i="13"/>
  <c r="BV165" i="13"/>
  <c r="BU165" i="13"/>
  <c r="BT165" i="13"/>
  <c r="BS165" i="13"/>
  <c r="BR165" i="13"/>
  <c r="BQ165" i="13"/>
  <c r="BM165" i="13"/>
  <c r="AM165" i="13"/>
  <c r="AL165" i="13"/>
  <c r="AK165" i="13"/>
  <c r="AJ165" i="13"/>
  <c r="AI165" i="13"/>
  <c r="AH165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DZ164" i="13"/>
  <c r="DY164" i="13"/>
  <c r="DX164" i="13"/>
  <c r="DW164" i="13"/>
  <c r="DV164" i="13"/>
  <c r="DU164" i="13"/>
  <c r="DT164" i="13"/>
  <c r="DS164" i="13"/>
  <c r="DR164" i="13"/>
  <c r="DQ164" i="13"/>
  <c r="DP164" i="13"/>
  <c r="DO164" i="13"/>
  <c r="DN164" i="13"/>
  <c r="DM164" i="13"/>
  <c r="DL164" i="13"/>
  <c r="DK164" i="13"/>
  <c r="DJ164" i="13"/>
  <c r="DI164" i="13"/>
  <c r="DH164" i="13"/>
  <c r="DG164" i="13"/>
  <c r="DF164" i="13"/>
  <c r="DE164" i="13"/>
  <c r="DD164" i="13"/>
  <c r="DC164" i="13"/>
  <c r="DB164" i="13"/>
  <c r="DA164" i="13"/>
  <c r="CZ164" i="13"/>
  <c r="CY164" i="13"/>
  <c r="CX164" i="13"/>
  <c r="CW164" i="13"/>
  <c r="CV164" i="13"/>
  <c r="CU164" i="13"/>
  <c r="CT164" i="13"/>
  <c r="CS164" i="13"/>
  <c r="CR164" i="13"/>
  <c r="CQ164" i="13"/>
  <c r="CP164" i="13"/>
  <c r="CO164" i="13"/>
  <c r="CN164" i="13"/>
  <c r="CM164" i="13"/>
  <c r="CL164" i="13"/>
  <c r="CK164" i="13"/>
  <c r="CJ164" i="13"/>
  <c r="CI164" i="13"/>
  <c r="CH164" i="13"/>
  <c r="CG164" i="13"/>
  <c r="CF164" i="13"/>
  <c r="CE164" i="13"/>
  <c r="CD164" i="13"/>
  <c r="CC164" i="13"/>
  <c r="CB164" i="13"/>
  <c r="CA164" i="13"/>
  <c r="BZ164" i="13"/>
  <c r="BY164" i="13"/>
  <c r="BX164" i="13"/>
  <c r="BW164" i="13"/>
  <c r="BV164" i="13"/>
  <c r="BU164" i="13"/>
  <c r="BT164" i="13"/>
  <c r="BS164" i="13"/>
  <c r="BR164" i="13"/>
  <c r="BQ164" i="13"/>
  <c r="BM164" i="13"/>
  <c r="AL164" i="13"/>
  <c r="AK164" i="13"/>
  <c r="AJ164" i="13"/>
  <c r="AI164" i="13"/>
  <c r="AH164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DZ163" i="13"/>
  <c r="DY163" i="13"/>
  <c r="DX163" i="13"/>
  <c r="DW163" i="13"/>
  <c r="DV163" i="13"/>
  <c r="DU163" i="13"/>
  <c r="DT163" i="13"/>
  <c r="DS163" i="13"/>
  <c r="DR163" i="13"/>
  <c r="DQ163" i="13"/>
  <c r="DP163" i="13"/>
  <c r="DO163" i="13"/>
  <c r="DN163" i="13"/>
  <c r="DM163" i="13"/>
  <c r="DL163" i="13"/>
  <c r="DK163" i="13"/>
  <c r="DJ163" i="13"/>
  <c r="DI163" i="13"/>
  <c r="DH163" i="13"/>
  <c r="DG163" i="13"/>
  <c r="DF163" i="13"/>
  <c r="DE163" i="13"/>
  <c r="DD163" i="13"/>
  <c r="DC163" i="13"/>
  <c r="DB163" i="13"/>
  <c r="DA163" i="13"/>
  <c r="CZ163" i="13"/>
  <c r="CY163" i="13"/>
  <c r="CX163" i="13"/>
  <c r="CW163" i="13"/>
  <c r="CV163" i="13"/>
  <c r="CU163" i="13"/>
  <c r="CT163" i="13"/>
  <c r="CS163" i="13"/>
  <c r="CR163" i="13"/>
  <c r="CQ163" i="13"/>
  <c r="CP163" i="13"/>
  <c r="CO163" i="13"/>
  <c r="CN163" i="13"/>
  <c r="CM163" i="13"/>
  <c r="CL163" i="13"/>
  <c r="CK163" i="13"/>
  <c r="CJ163" i="13"/>
  <c r="CI163" i="13"/>
  <c r="CH163" i="13"/>
  <c r="CG163" i="13"/>
  <c r="CF163" i="13"/>
  <c r="CE163" i="13"/>
  <c r="CD163" i="13"/>
  <c r="CC163" i="13"/>
  <c r="CB163" i="13"/>
  <c r="CA163" i="13"/>
  <c r="BZ163" i="13"/>
  <c r="BY163" i="13"/>
  <c r="BX163" i="13"/>
  <c r="BW163" i="13"/>
  <c r="BV163" i="13"/>
  <c r="BU163" i="13"/>
  <c r="BT163" i="13"/>
  <c r="BS163" i="13"/>
  <c r="BR163" i="13"/>
  <c r="BQ163" i="13"/>
  <c r="BM163" i="13"/>
  <c r="AK163" i="13"/>
  <c r="AJ163" i="13"/>
  <c r="AI163" i="13"/>
  <c r="AH163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DZ162" i="13"/>
  <c r="DY162" i="13"/>
  <c r="DX162" i="13"/>
  <c r="DW162" i="13"/>
  <c r="DV162" i="13"/>
  <c r="DU162" i="13"/>
  <c r="DT162" i="13"/>
  <c r="DS162" i="13"/>
  <c r="DR162" i="13"/>
  <c r="DQ162" i="13"/>
  <c r="DP162" i="13"/>
  <c r="DO162" i="13"/>
  <c r="DN162" i="13"/>
  <c r="DM162" i="13"/>
  <c r="DL162" i="13"/>
  <c r="DK162" i="13"/>
  <c r="DJ162" i="13"/>
  <c r="DI162" i="13"/>
  <c r="DH162" i="13"/>
  <c r="DG162" i="13"/>
  <c r="DF162" i="13"/>
  <c r="DE162" i="13"/>
  <c r="DD162" i="13"/>
  <c r="DC162" i="13"/>
  <c r="DB162" i="13"/>
  <c r="DA162" i="13"/>
  <c r="CZ162" i="13"/>
  <c r="CY162" i="13"/>
  <c r="CX162" i="13"/>
  <c r="CW162" i="13"/>
  <c r="CV162" i="13"/>
  <c r="CU162" i="13"/>
  <c r="CT162" i="13"/>
  <c r="CS162" i="13"/>
  <c r="CR162" i="13"/>
  <c r="CQ162" i="13"/>
  <c r="CP162" i="13"/>
  <c r="CO162" i="13"/>
  <c r="CN162" i="13"/>
  <c r="CM162" i="13"/>
  <c r="CL162" i="13"/>
  <c r="CK162" i="13"/>
  <c r="CJ162" i="13"/>
  <c r="CI162" i="13"/>
  <c r="CH162" i="13"/>
  <c r="CG162" i="13"/>
  <c r="CF162" i="13"/>
  <c r="CE162" i="13"/>
  <c r="CD162" i="13"/>
  <c r="CC162" i="13"/>
  <c r="CB162" i="13"/>
  <c r="CA162" i="13"/>
  <c r="BZ162" i="13"/>
  <c r="BY162" i="13"/>
  <c r="BX162" i="13"/>
  <c r="BW162" i="13"/>
  <c r="BV162" i="13"/>
  <c r="BU162" i="13"/>
  <c r="BT162" i="13"/>
  <c r="BS162" i="13"/>
  <c r="BR162" i="13"/>
  <c r="BQ162" i="13"/>
  <c r="BM162" i="13"/>
  <c r="AJ162" i="13"/>
  <c r="AI162" i="13"/>
  <c r="AH162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DZ161" i="13"/>
  <c r="DY161" i="13"/>
  <c r="DX161" i="13"/>
  <c r="DW161" i="13"/>
  <c r="DV161" i="13"/>
  <c r="DU161" i="13"/>
  <c r="DT161" i="13"/>
  <c r="DS161" i="13"/>
  <c r="DR161" i="13"/>
  <c r="DQ161" i="13"/>
  <c r="DP161" i="13"/>
  <c r="DO161" i="13"/>
  <c r="DN161" i="13"/>
  <c r="DM161" i="13"/>
  <c r="DL161" i="13"/>
  <c r="DK161" i="13"/>
  <c r="DJ161" i="13"/>
  <c r="DI161" i="13"/>
  <c r="DH161" i="13"/>
  <c r="DG161" i="13"/>
  <c r="DF161" i="13"/>
  <c r="DE161" i="13"/>
  <c r="DD161" i="13"/>
  <c r="DC161" i="13"/>
  <c r="DB161" i="13"/>
  <c r="DA161" i="13"/>
  <c r="CZ161" i="13"/>
  <c r="CY161" i="13"/>
  <c r="CX161" i="13"/>
  <c r="CW161" i="13"/>
  <c r="CV161" i="13"/>
  <c r="CU161" i="13"/>
  <c r="CT161" i="13"/>
  <c r="CS161" i="13"/>
  <c r="CR161" i="13"/>
  <c r="CQ161" i="13"/>
  <c r="CP161" i="13"/>
  <c r="CO161" i="13"/>
  <c r="CN161" i="13"/>
  <c r="CM161" i="13"/>
  <c r="CL161" i="13"/>
  <c r="CK161" i="13"/>
  <c r="CJ161" i="13"/>
  <c r="CI161" i="13"/>
  <c r="CH161" i="13"/>
  <c r="CG161" i="13"/>
  <c r="CF161" i="13"/>
  <c r="CE161" i="13"/>
  <c r="CD161" i="13"/>
  <c r="CC161" i="13"/>
  <c r="CB161" i="13"/>
  <c r="CA161" i="13"/>
  <c r="BZ161" i="13"/>
  <c r="BY161" i="13"/>
  <c r="BX161" i="13"/>
  <c r="BW161" i="13"/>
  <c r="BV161" i="13"/>
  <c r="BU161" i="13"/>
  <c r="BT161" i="13"/>
  <c r="BS161" i="13"/>
  <c r="BR161" i="13"/>
  <c r="BQ161" i="13"/>
  <c r="BM161" i="13"/>
  <c r="AI161" i="13"/>
  <c r="AH161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DZ160" i="13"/>
  <c r="DY160" i="13"/>
  <c r="DX160" i="13"/>
  <c r="DW160" i="13"/>
  <c r="DV160" i="13"/>
  <c r="DU160" i="13"/>
  <c r="DT160" i="13"/>
  <c r="DS160" i="13"/>
  <c r="DR160" i="13"/>
  <c r="DQ160" i="13"/>
  <c r="DP160" i="13"/>
  <c r="DO160" i="13"/>
  <c r="DN160" i="13"/>
  <c r="DM160" i="13"/>
  <c r="DL160" i="13"/>
  <c r="DK160" i="13"/>
  <c r="DJ160" i="13"/>
  <c r="DI160" i="13"/>
  <c r="DH160" i="13"/>
  <c r="DG160" i="13"/>
  <c r="DF160" i="13"/>
  <c r="DE160" i="13"/>
  <c r="DD160" i="13"/>
  <c r="DC160" i="13"/>
  <c r="DB160" i="13"/>
  <c r="DA160" i="13"/>
  <c r="CZ160" i="13"/>
  <c r="CY160" i="13"/>
  <c r="CX160" i="13"/>
  <c r="CW160" i="13"/>
  <c r="CV160" i="13"/>
  <c r="CU160" i="13"/>
  <c r="CT160" i="13"/>
  <c r="CS160" i="13"/>
  <c r="CR160" i="13"/>
  <c r="CQ160" i="13"/>
  <c r="CP160" i="13"/>
  <c r="CO160" i="13"/>
  <c r="CN160" i="13"/>
  <c r="CM160" i="13"/>
  <c r="CL160" i="13"/>
  <c r="CK160" i="13"/>
  <c r="CJ160" i="13"/>
  <c r="CI160" i="13"/>
  <c r="CH160" i="13"/>
  <c r="CG160" i="13"/>
  <c r="CF160" i="13"/>
  <c r="CE160" i="13"/>
  <c r="CD160" i="13"/>
  <c r="CC160" i="13"/>
  <c r="CB160" i="13"/>
  <c r="CA160" i="13"/>
  <c r="BZ160" i="13"/>
  <c r="BY160" i="13"/>
  <c r="BX160" i="13"/>
  <c r="BW160" i="13"/>
  <c r="BV160" i="13"/>
  <c r="BU160" i="13"/>
  <c r="BT160" i="13"/>
  <c r="BS160" i="13"/>
  <c r="BR160" i="13"/>
  <c r="BQ160" i="13"/>
  <c r="BM160" i="13"/>
  <c r="AH160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DZ159" i="13"/>
  <c r="DY159" i="13"/>
  <c r="DX159" i="13"/>
  <c r="DW159" i="13"/>
  <c r="DV159" i="13"/>
  <c r="DU159" i="13"/>
  <c r="DT159" i="13"/>
  <c r="DS159" i="13"/>
  <c r="DR159" i="13"/>
  <c r="DQ159" i="13"/>
  <c r="DP159" i="13"/>
  <c r="DO159" i="13"/>
  <c r="DN159" i="13"/>
  <c r="DM159" i="13"/>
  <c r="DL159" i="13"/>
  <c r="DK159" i="13"/>
  <c r="DJ159" i="13"/>
  <c r="DI159" i="13"/>
  <c r="DH159" i="13"/>
  <c r="DG159" i="13"/>
  <c r="DF159" i="13"/>
  <c r="DE159" i="13"/>
  <c r="DD159" i="13"/>
  <c r="DC159" i="13"/>
  <c r="DB159" i="13"/>
  <c r="DA159" i="13"/>
  <c r="CZ159" i="13"/>
  <c r="CY159" i="13"/>
  <c r="CX159" i="13"/>
  <c r="CW159" i="13"/>
  <c r="CV159" i="13"/>
  <c r="CU159" i="13"/>
  <c r="CT159" i="13"/>
  <c r="CS159" i="13"/>
  <c r="CR159" i="13"/>
  <c r="CQ159" i="13"/>
  <c r="CP159" i="13"/>
  <c r="CO159" i="13"/>
  <c r="CN159" i="13"/>
  <c r="CM159" i="13"/>
  <c r="CL159" i="13"/>
  <c r="CK159" i="13"/>
  <c r="CJ159" i="13"/>
  <c r="CI159" i="13"/>
  <c r="CH159" i="13"/>
  <c r="CG159" i="13"/>
  <c r="CF159" i="13"/>
  <c r="CE159" i="13"/>
  <c r="CD159" i="13"/>
  <c r="CC159" i="13"/>
  <c r="CB159" i="13"/>
  <c r="CA159" i="13"/>
  <c r="BZ159" i="13"/>
  <c r="BY159" i="13"/>
  <c r="BX159" i="13"/>
  <c r="BW159" i="13"/>
  <c r="BV159" i="13"/>
  <c r="BU159" i="13"/>
  <c r="BT159" i="13"/>
  <c r="BS159" i="13"/>
  <c r="BR159" i="13"/>
  <c r="BQ159" i="13"/>
  <c r="BM159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DZ158" i="13"/>
  <c r="DY158" i="13"/>
  <c r="DX158" i="13"/>
  <c r="DW158" i="13"/>
  <c r="DV158" i="13"/>
  <c r="DU158" i="13"/>
  <c r="DT158" i="13"/>
  <c r="DS158" i="13"/>
  <c r="DR158" i="13"/>
  <c r="DQ158" i="13"/>
  <c r="DP158" i="13"/>
  <c r="DO158" i="13"/>
  <c r="DN158" i="13"/>
  <c r="DM158" i="13"/>
  <c r="DL158" i="13"/>
  <c r="DK158" i="13"/>
  <c r="DJ158" i="13"/>
  <c r="DI158" i="13"/>
  <c r="DH158" i="13"/>
  <c r="DG158" i="13"/>
  <c r="DF158" i="13"/>
  <c r="DE158" i="13"/>
  <c r="DD158" i="13"/>
  <c r="DC158" i="13"/>
  <c r="DB158" i="13"/>
  <c r="DA158" i="13"/>
  <c r="CZ158" i="13"/>
  <c r="CY158" i="13"/>
  <c r="CX158" i="13"/>
  <c r="CW158" i="13"/>
  <c r="CV158" i="13"/>
  <c r="CU158" i="13"/>
  <c r="CT158" i="13"/>
  <c r="CS158" i="13"/>
  <c r="CR158" i="13"/>
  <c r="CQ158" i="13"/>
  <c r="CP158" i="13"/>
  <c r="CO158" i="13"/>
  <c r="CN158" i="13"/>
  <c r="CM158" i="13"/>
  <c r="CL158" i="13"/>
  <c r="CK158" i="13"/>
  <c r="CJ158" i="13"/>
  <c r="CI158" i="13"/>
  <c r="CH158" i="13"/>
  <c r="CG158" i="13"/>
  <c r="CF158" i="13"/>
  <c r="CE158" i="13"/>
  <c r="CD158" i="13"/>
  <c r="CC158" i="13"/>
  <c r="CB158" i="13"/>
  <c r="CA158" i="13"/>
  <c r="BZ158" i="13"/>
  <c r="BY158" i="13"/>
  <c r="BX158" i="13"/>
  <c r="BW158" i="13"/>
  <c r="BV158" i="13"/>
  <c r="BU158" i="13"/>
  <c r="BT158" i="13"/>
  <c r="BS158" i="13"/>
  <c r="BR158" i="13"/>
  <c r="BQ158" i="13"/>
  <c r="BM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DZ157" i="13"/>
  <c r="DY157" i="13"/>
  <c r="DX157" i="13"/>
  <c r="DW157" i="13"/>
  <c r="DV157" i="13"/>
  <c r="DU157" i="13"/>
  <c r="DT157" i="13"/>
  <c r="DS157" i="13"/>
  <c r="DR157" i="13"/>
  <c r="DQ157" i="13"/>
  <c r="DP157" i="13"/>
  <c r="DO157" i="13"/>
  <c r="DN157" i="13"/>
  <c r="DM157" i="13"/>
  <c r="DL157" i="13"/>
  <c r="DK157" i="13"/>
  <c r="DJ157" i="13"/>
  <c r="DI157" i="13"/>
  <c r="DH157" i="13"/>
  <c r="DG157" i="13"/>
  <c r="DF157" i="13"/>
  <c r="DE157" i="13"/>
  <c r="DD157" i="13"/>
  <c r="DC157" i="13"/>
  <c r="DB157" i="13"/>
  <c r="DA157" i="13"/>
  <c r="CZ157" i="13"/>
  <c r="CY157" i="13"/>
  <c r="CX157" i="13"/>
  <c r="CW157" i="13"/>
  <c r="CV157" i="13"/>
  <c r="CU157" i="13"/>
  <c r="CT157" i="13"/>
  <c r="CS157" i="13"/>
  <c r="CR157" i="13"/>
  <c r="CQ157" i="13"/>
  <c r="CP157" i="13"/>
  <c r="CO157" i="13"/>
  <c r="CN157" i="13"/>
  <c r="CM157" i="13"/>
  <c r="CL157" i="13"/>
  <c r="CK157" i="13"/>
  <c r="CJ157" i="13"/>
  <c r="CI157" i="13"/>
  <c r="CH157" i="13"/>
  <c r="CG157" i="13"/>
  <c r="CF157" i="13"/>
  <c r="CE157" i="13"/>
  <c r="CD157" i="13"/>
  <c r="CC157" i="13"/>
  <c r="CB157" i="13"/>
  <c r="CA157" i="13"/>
  <c r="BZ157" i="13"/>
  <c r="BY157" i="13"/>
  <c r="BX157" i="13"/>
  <c r="BW157" i="13"/>
  <c r="BV157" i="13"/>
  <c r="BU157" i="13"/>
  <c r="BT157" i="13"/>
  <c r="BS157" i="13"/>
  <c r="BR157" i="13"/>
  <c r="BQ157" i="13"/>
  <c r="BM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DZ156" i="13"/>
  <c r="DY156" i="13"/>
  <c r="DX156" i="13"/>
  <c r="DW156" i="13"/>
  <c r="DV156" i="13"/>
  <c r="DU156" i="13"/>
  <c r="DT156" i="13"/>
  <c r="DS156" i="13"/>
  <c r="DR156" i="13"/>
  <c r="DQ156" i="13"/>
  <c r="DP156" i="13"/>
  <c r="DO156" i="13"/>
  <c r="DN156" i="13"/>
  <c r="DM156" i="13"/>
  <c r="DL156" i="13"/>
  <c r="DK156" i="13"/>
  <c r="DJ156" i="13"/>
  <c r="DI156" i="13"/>
  <c r="DH156" i="13"/>
  <c r="DG156" i="13"/>
  <c r="DF156" i="13"/>
  <c r="DE156" i="13"/>
  <c r="DD156" i="13"/>
  <c r="DC156" i="13"/>
  <c r="DB156" i="13"/>
  <c r="DA156" i="13"/>
  <c r="CZ156" i="13"/>
  <c r="CY156" i="13"/>
  <c r="CX156" i="13"/>
  <c r="CW156" i="13"/>
  <c r="CV156" i="13"/>
  <c r="CU156" i="13"/>
  <c r="CT156" i="13"/>
  <c r="CS156" i="13"/>
  <c r="CR156" i="13"/>
  <c r="CQ156" i="13"/>
  <c r="CP156" i="13"/>
  <c r="CO156" i="13"/>
  <c r="CN156" i="13"/>
  <c r="CM156" i="13"/>
  <c r="CL156" i="13"/>
  <c r="CK156" i="13"/>
  <c r="CJ156" i="13"/>
  <c r="CI156" i="13"/>
  <c r="CH156" i="13"/>
  <c r="CG156" i="13"/>
  <c r="CF156" i="13"/>
  <c r="CE156" i="13"/>
  <c r="CD156" i="13"/>
  <c r="CC156" i="13"/>
  <c r="CB156" i="13"/>
  <c r="CA156" i="13"/>
  <c r="BZ156" i="13"/>
  <c r="BY156" i="13"/>
  <c r="BX156" i="13"/>
  <c r="BW156" i="13"/>
  <c r="BV156" i="13"/>
  <c r="BU156" i="13"/>
  <c r="BT156" i="13"/>
  <c r="BS156" i="13"/>
  <c r="BR156" i="13"/>
  <c r="BQ156" i="13"/>
  <c r="BM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DZ155" i="13"/>
  <c r="DY155" i="13"/>
  <c r="DX155" i="13"/>
  <c r="DW155" i="13"/>
  <c r="DV155" i="13"/>
  <c r="DU155" i="13"/>
  <c r="DT155" i="13"/>
  <c r="DS155" i="13"/>
  <c r="DR155" i="13"/>
  <c r="DQ155" i="13"/>
  <c r="DP155" i="13"/>
  <c r="DO155" i="13"/>
  <c r="DN155" i="13"/>
  <c r="DM155" i="13"/>
  <c r="DL155" i="13"/>
  <c r="DK155" i="13"/>
  <c r="DJ155" i="13"/>
  <c r="DI155" i="13"/>
  <c r="DH155" i="13"/>
  <c r="DG155" i="13"/>
  <c r="DF155" i="13"/>
  <c r="DE155" i="13"/>
  <c r="DD155" i="13"/>
  <c r="DC155" i="13"/>
  <c r="DB155" i="13"/>
  <c r="DA155" i="13"/>
  <c r="CZ155" i="13"/>
  <c r="CY155" i="13"/>
  <c r="CX155" i="13"/>
  <c r="CW155" i="13"/>
  <c r="CV155" i="13"/>
  <c r="CU155" i="13"/>
  <c r="CT155" i="13"/>
  <c r="CS155" i="13"/>
  <c r="CR155" i="13"/>
  <c r="CQ155" i="13"/>
  <c r="CP155" i="13"/>
  <c r="CO155" i="13"/>
  <c r="CN155" i="13"/>
  <c r="CM155" i="13"/>
  <c r="CL155" i="13"/>
  <c r="CK155" i="13"/>
  <c r="CJ155" i="13"/>
  <c r="CI155" i="13"/>
  <c r="CH155" i="13"/>
  <c r="CG155" i="13"/>
  <c r="CF155" i="13"/>
  <c r="CE155" i="13"/>
  <c r="CD155" i="13"/>
  <c r="CC155" i="13"/>
  <c r="CB155" i="13"/>
  <c r="CA155" i="13"/>
  <c r="BZ155" i="13"/>
  <c r="BY155" i="13"/>
  <c r="BX155" i="13"/>
  <c r="BW155" i="13"/>
  <c r="BV155" i="13"/>
  <c r="BU155" i="13"/>
  <c r="BT155" i="13"/>
  <c r="BS155" i="13"/>
  <c r="BR155" i="13"/>
  <c r="BQ155" i="13"/>
  <c r="BM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DZ154" i="13"/>
  <c r="DY154" i="13"/>
  <c r="DX154" i="13"/>
  <c r="DW154" i="13"/>
  <c r="DV154" i="13"/>
  <c r="DU154" i="13"/>
  <c r="DT154" i="13"/>
  <c r="DS154" i="13"/>
  <c r="DR154" i="13"/>
  <c r="DQ154" i="13"/>
  <c r="DP154" i="13"/>
  <c r="DO154" i="13"/>
  <c r="DN154" i="13"/>
  <c r="DM154" i="13"/>
  <c r="DL154" i="13"/>
  <c r="DK154" i="13"/>
  <c r="DJ154" i="13"/>
  <c r="DI154" i="13"/>
  <c r="DH154" i="13"/>
  <c r="DG154" i="13"/>
  <c r="DF154" i="13"/>
  <c r="DE154" i="13"/>
  <c r="DD154" i="13"/>
  <c r="DC154" i="13"/>
  <c r="DB154" i="13"/>
  <c r="DA154" i="13"/>
  <c r="CZ154" i="13"/>
  <c r="CY154" i="13"/>
  <c r="CX154" i="13"/>
  <c r="CW154" i="13"/>
  <c r="CV154" i="13"/>
  <c r="CU154" i="13"/>
  <c r="CT154" i="13"/>
  <c r="CS154" i="13"/>
  <c r="CR154" i="13"/>
  <c r="CQ154" i="13"/>
  <c r="CP154" i="13"/>
  <c r="CO154" i="13"/>
  <c r="CN154" i="13"/>
  <c r="CM154" i="13"/>
  <c r="CL154" i="13"/>
  <c r="CK154" i="13"/>
  <c r="CJ154" i="13"/>
  <c r="CI154" i="13"/>
  <c r="CH154" i="13"/>
  <c r="CG154" i="13"/>
  <c r="CF154" i="13"/>
  <c r="CE154" i="13"/>
  <c r="CD154" i="13"/>
  <c r="CC154" i="13"/>
  <c r="CB154" i="13"/>
  <c r="CA154" i="13"/>
  <c r="BZ154" i="13"/>
  <c r="BY154" i="13"/>
  <c r="BX154" i="13"/>
  <c r="BW154" i="13"/>
  <c r="BV154" i="13"/>
  <c r="BU154" i="13"/>
  <c r="BT154" i="13"/>
  <c r="BS154" i="13"/>
  <c r="BR154" i="13"/>
  <c r="BQ154" i="13"/>
  <c r="BM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DZ153" i="13"/>
  <c r="DY153" i="13"/>
  <c r="DX153" i="13"/>
  <c r="DW153" i="13"/>
  <c r="DV153" i="13"/>
  <c r="DU153" i="13"/>
  <c r="DT153" i="13"/>
  <c r="DS153" i="13"/>
  <c r="DR153" i="13"/>
  <c r="DQ153" i="13"/>
  <c r="DP153" i="13"/>
  <c r="DO153" i="13"/>
  <c r="DN153" i="13"/>
  <c r="DM153" i="13"/>
  <c r="DL153" i="13"/>
  <c r="DK153" i="13"/>
  <c r="DJ153" i="13"/>
  <c r="DI153" i="13"/>
  <c r="DH153" i="13"/>
  <c r="DG153" i="13"/>
  <c r="DF153" i="13"/>
  <c r="DE153" i="13"/>
  <c r="DD153" i="13"/>
  <c r="DC153" i="13"/>
  <c r="DB153" i="13"/>
  <c r="DA153" i="13"/>
  <c r="CZ153" i="13"/>
  <c r="CY153" i="13"/>
  <c r="CX153" i="13"/>
  <c r="CW153" i="13"/>
  <c r="CV153" i="13"/>
  <c r="CU153" i="13"/>
  <c r="CT153" i="13"/>
  <c r="CS153" i="13"/>
  <c r="CR153" i="13"/>
  <c r="CQ153" i="13"/>
  <c r="CP153" i="13"/>
  <c r="CO153" i="13"/>
  <c r="CN153" i="13"/>
  <c r="CM153" i="13"/>
  <c r="CL153" i="13"/>
  <c r="CK153" i="13"/>
  <c r="CJ153" i="13"/>
  <c r="CI153" i="13"/>
  <c r="CH153" i="13"/>
  <c r="CG153" i="13"/>
  <c r="CF153" i="13"/>
  <c r="CE153" i="13"/>
  <c r="CD153" i="13"/>
  <c r="CC153" i="13"/>
  <c r="CB153" i="13"/>
  <c r="CA153" i="13"/>
  <c r="BZ153" i="13"/>
  <c r="BY153" i="13"/>
  <c r="BX153" i="13"/>
  <c r="BW153" i="13"/>
  <c r="BV153" i="13"/>
  <c r="BU153" i="13"/>
  <c r="BT153" i="13"/>
  <c r="BS153" i="13"/>
  <c r="BR153" i="13"/>
  <c r="BQ153" i="13"/>
  <c r="BM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DZ152" i="13"/>
  <c r="DY152" i="13"/>
  <c r="DX152" i="13"/>
  <c r="DW152" i="13"/>
  <c r="DV152" i="13"/>
  <c r="DU152" i="13"/>
  <c r="DT152" i="13"/>
  <c r="DS152" i="13"/>
  <c r="DR152" i="13"/>
  <c r="DQ152" i="13"/>
  <c r="DP152" i="13"/>
  <c r="DO152" i="13"/>
  <c r="DN152" i="13"/>
  <c r="DM152" i="13"/>
  <c r="DL152" i="13"/>
  <c r="DK152" i="13"/>
  <c r="DJ152" i="13"/>
  <c r="DI152" i="13"/>
  <c r="DH152" i="13"/>
  <c r="DG152" i="13"/>
  <c r="DF152" i="13"/>
  <c r="DE152" i="13"/>
  <c r="DD152" i="13"/>
  <c r="DC152" i="13"/>
  <c r="DB152" i="13"/>
  <c r="DA152" i="13"/>
  <c r="CZ152" i="13"/>
  <c r="CY152" i="13"/>
  <c r="CX152" i="13"/>
  <c r="CW152" i="13"/>
  <c r="CV152" i="13"/>
  <c r="CU152" i="13"/>
  <c r="CT152" i="13"/>
  <c r="CS152" i="13"/>
  <c r="CR152" i="13"/>
  <c r="CQ152" i="13"/>
  <c r="CP152" i="13"/>
  <c r="CO152" i="13"/>
  <c r="CN152" i="13"/>
  <c r="CM152" i="13"/>
  <c r="CL152" i="13"/>
  <c r="CK152" i="13"/>
  <c r="CJ152" i="13"/>
  <c r="CI152" i="13"/>
  <c r="CH152" i="13"/>
  <c r="CG152" i="13"/>
  <c r="CF152" i="13"/>
  <c r="CE152" i="13"/>
  <c r="CD152" i="13"/>
  <c r="CC152" i="13"/>
  <c r="CB152" i="13"/>
  <c r="CA152" i="13"/>
  <c r="BZ152" i="13"/>
  <c r="BY152" i="13"/>
  <c r="BX152" i="13"/>
  <c r="BW152" i="13"/>
  <c r="BV152" i="13"/>
  <c r="BU152" i="13"/>
  <c r="BT152" i="13"/>
  <c r="BS152" i="13"/>
  <c r="BR152" i="13"/>
  <c r="BQ152" i="13"/>
  <c r="BM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DZ151" i="13"/>
  <c r="DY151" i="13"/>
  <c r="DX151" i="13"/>
  <c r="DW151" i="13"/>
  <c r="DV151" i="13"/>
  <c r="DU151" i="13"/>
  <c r="DT151" i="13"/>
  <c r="DS151" i="13"/>
  <c r="DR151" i="13"/>
  <c r="DQ151" i="13"/>
  <c r="DP151" i="13"/>
  <c r="DO151" i="13"/>
  <c r="DN151" i="13"/>
  <c r="DM151" i="13"/>
  <c r="DL151" i="13"/>
  <c r="DK151" i="13"/>
  <c r="DJ151" i="13"/>
  <c r="DI151" i="13"/>
  <c r="DH151" i="13"/>
  <c r="DG151" i="13"/>
  <c r="DF151" i="13"/>
  <c r="DE151" i="13"/>
  <c r="DD151" i="13"/>
  <c r="DC151" i="13"/>
  <c r="DB151" i="13"/>
  <c r="DA151" i="13"/>
  <c r="CZ151" i="13"/>
  <c r="CY151" i="13"/>
  <c r="CX151" i="13"/>
  <c r="CW151" i="13"/>
  <c r="CV151" i="13"/>
  <c r="CU151" i="13"/>
  <c r="CT151" i="13"/>
  <c r="CS151" i="13"/>
  <c r="CR151" i="13"/>
  <c r="CQ151" i="13"/>
  <c r="CP151" i="13"/>
  <c r="CO151" i="13"/>
  <c r="CN151" i="13"/>
  <c r="CM151" i="13"/>
  <c r="CL151" i="13"/>
  <c r="CK151" i="13"/>
  <c r="CJ151" i="13"/>
  <c r="CI151" i="13"/>
  <c r="CH151" i="13"/>
  <c r="CG151" i="13"/>
  <c r="CF151" i="13"/>
  <c r="CE151" i="13"/>
  <c r="CD151" i="13"/>
  <c r="CC151" i="13"/>
  <c r="CB151" i="13"/>
  <c r="CA151" i="13"/>
  <c r="BZ151" i="13"/>
  <c r="BY151" i="13"/>
  <c r="BX151" i="13"/>
  <c r="BW151" i="13"/>
  <c r="BV151" i="13"/>
  <c r="BU151" i="13"/>
  <c r="BT151" i="13"/>
  <c r="BS151" i="13"/>
  <c r="BR151" i="13"/>
  <c r="BQ151" i="13"/>
  <c r="BM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Z150" i="13"/>
  <c r="DY150" i="13"/>
  <c r="DX150" i="13"/>
  <c r="DW150" i="13"/>
  <c r="DV150" i="13"/>
  <c r="DU150" i="13"/>
  <c r="DT150" i="13"/>
  <c r="DS150" i="13"/>
  <c r="DR150" i="13"/>
  <c r="DQ150" i="13"/>
  <c r="DP150" i="13"/>
  <c r="DO150" i="13"/>
  <c r="DN150" i="13"/>
  <c r="DM150" i="13"/>
  <c r="DL150" i="13"/>
  <c r="DK150" i="13"/>
  <c r="DJ150" i="13"/>
  <c r="DI150" i="13"/>
  <c r="DH150" i="13"/>
  <c r="DG150" i="13"/>
  <c r="DF150" i="13"/>
  <c r="DE150" i="13"/>
  <c r="DD150" i="13"/>
  <c r="DC150" i="13"/>
  <c r="DB150" i="13"/>
  <c r="DA150" i="13"/>
  <c r="CZ150" i="13"/>
  <c r="CY150" i="13"/>
  <c r="CX150" i="13"/>
  <c r="CW150" i="13"/>
  <c r="CV150" i="13"/>
  <c r="CU150" i="13"/>
  <c r="CT150" i="13"/>
  <c r="CS150" i="13"/>
  <c r="CR150" i="13"/>
  <c r="CQ150" i="13"/>
  <c r="CP150" i="13"/>
  <c r="CO150" i="13"/>
  <c r="CN150" i="13"/>
  <c r="CM150" i="13"/>
  <c r="CL150" i="13"/>
  <c r="CK150" i="13"/>
  <c r="CJ150" i="13"/>
  <c r="CI150" i="13"/>
  <c r="CH150" i="13"/>
  <c r="CG150" i="13"/>
  <c r="CF150" i="13"/>
  <c r="CE150" i="13"/>
  <c r="CD150" i="13"/>
  <c r="CC150" i="13"/>
  <c r="CB150" i="13"/>
  <c r="CA150" i="13"/>
  <c r="BZ150" i="13"/>
  <c r="BY150" i="13"/>
  <c r="BX150" i="13"/>
  <c r="BW150" i="13"/>
  <c r="BV150" i="13"/>
  <c r="BU150" i="13"/>
  <c r="BT150" i="13"/>
  <c r="BS150" i="13"/>
  <c r="BR150" i="13"/>
  <c r="BQ150" i="13"/>
  <c r="BM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B150" i="13"/>
  <c r="DZ149" i="13"/>
  <c r="DY149" i="13"/>
  <c r="DX149" i="13"/>
  <c r="DW149" i="13"/>
  <c r="DV149" i="13"/>
  <c r="DU149" i="13"/>
  <c r="DT149" i="13"/>
  <c r="DS149" i="13"/>
  <c r="DR149" i="13"/>
  <c r="DQ149" i="13"/>
  <c r="DP149" i="13"/>
  <c r="DO149" i="13"/>
  <c r="DN149" i="13"/>
  <c r="DM149" i="13"/>
  <c r="DL149" i="13"/>
  <c r="DK149" i="13"/>
  <c r="DJ149" i="13"/>
  <c r="DI149" i="13"/>
  <c r="DH149" i="13"/>
  <c r="DG149" i="13"/>
  <c r="DF149" i="13"/>
  <c r="DE149" i="13"/>
  <c r="DD149" i="13"/>
  <c r="DC149" i="13"/>
  <c r="DB149" i="13"/>
  <c r="DA149" i="13"/>
  <c r="CZ149" i="13"/>
  <c r="CY149" i="13"/>
  <c r="CX149" i="13"/>
  <c r="CW149" i="13"/>
  <c r="CV149" i="13"/>
  <c r="CU149" i="13"/>
  <c r="CT149" i="13"/>
  <c r="CS149" i="13"/>
  <c r="CR149" i="13"/>
  <c r="CQ149" i="13"/>
  <c r="CP149" i="13"/>
  <c r="CO149" i="13"/>
  <c r="CN149" i="13"/>
  <c r="CM149" i="13"/>
  <c r="CL149" i="13"/>
  <c r="CK149" i="13"/>
  <c r="CJ149" i="13"/>
  <c r="CI149" i="13"/>
  <c r="CH149" i="13"/>
  <c r="CG149" i="13"/>
  <c r="CF149" i="13"/>
  <c r="CE149" i="13"/>
  <c r="CD149" i="13"/>
  <c r="CC149" i="13"/>
  <c r="CB149" i="13"/>
  <c r="CA149" i="13"/>
  <c r="BZ149" i="13"/>
  <c r="BY149" i="13"/>
  <c r="BX149" i="13"/>
  <c r="BW149" i="13"/>
  <c r="BV149" i="13"/>
  <c r="BU149" i="13"/>
  <c r="BT149" i="13"/>
  <c r="BS149" i="13"/>
  <c r="BR149" i="13"/>
  <c r="BQ149" i="13"/>
  <c r="BM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B149" i="13"/>
  <c r="DZ148" i="13"/>
  <c r="DY148" i="13"/>
  <c r="DX148" i="13"/>
  <c r="DW148" i="13"/>
  <c r="DV148" i="13"/>
  <c r="DU148" i="13"/>
  <c r="DT148" i="13"/>
  <c r="DS148" i="13"/>
  <c r="DR148" i="13"/>
  <c r="DQ148" i="13"/>
  <c r="DP148" i="13"/>
  <c r="DO148" i="13"/>
  <c r="DN148" i="13"/>
  <c r="DM148" i="13"/>
  <c r="DL148" i="13"/>
  <c r="DK148" i="13"/>
  <c r="DJ148" i="13"/>
  <c r="DI148" i="13"/>
  <c r="DH148" i="13"/>
  <c r="DG148" i="13"/>
  <c r="DF148" i="13"/>
  <c r="DE148" i="13"/>
  <c r="DD148" i="13"/>
  <c r="DC148" i="13"/>
  <c r="DB148" i="13"/>
  <c r="DA148" i="13"/>
  <c r="CZ148" i="13"/>
  <c r="CY148" i="13"/>
  <c r="CX148" i="13"/>
  <c r="CW148" i="13"/>
  <c r="CV148" i="13"/>
  <c r="CU148" i="13"/>
  <c r="CT148" i="13"/>
  <c r="CS148" i="13"/>
  <c r="CR148" i="13"/>
  <c r="CQ148" i="13"/>
  <c r="CP148" i="13"/>
  <c r="CO148" i="13"/>
  <c r="CN148" i="13"/>
  <c r="CM148" i="13"/>
  <c r="CL148" i="13"/>
  <c r="CK148" i="13"/>
  <c r="CJ148" i="13"/>
  <c r="CI148" i="13"/>
  <c r="CH148" i="13"/>
  <c r="CG148" i="13"/>
  <c r="CF148" i="13"/>
  <c r="CE148" i="13"/>
  <c r="CD148" i="13"/>
  <c r="CC148" i="13"/>
  <c r="CB148" i="13"/>
  <c r="CA148" i="13"/>
  <c r="BZ148" i="13"/>
  <c r="BY148" i="13"/>
  <c r="BX148" i="13"/>
  <c r="BW148" i="13"/>
  <c r="BV148" i="13"/>
  <c r="BU148" i="13"/>
  <c r="BT148" i="13"/>
  <c r="BS148" i="13"/>
  <c r="BR148" i="13"/>
  <c r="BQ148" i="13"/>
  <c r="BM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B148" i="13"/>
  <c r="DZ147" i="13"/>
  <c r="DY147" i="13"/>
  <c r="DX147" i="13"/>
  <c r="DW147" i="13"/>
  <c r="DV147" i="13"/>
  <c r="DU147" i="13"/>
  <c r="DT147" i="13"/>
  <c r="DS147" i="13"/>
  <c r="DR147" i="13"/>
  <c r="DQ147" i="13"/>
  <c r="DP147" i="13"/>
  <c r="DO147" i="13"/>
  <c r="DN147" i="13"/>
  <c r="DM147" i="13"/>
  <c r="DL147" i="13"/>
  <c r="DK147" i="13"/>
  <c r="DJ147" i="13"/>
  <c r="DI147" i="13"/>
  <c r="DH147" i="13"/>
  <c r="DG147" i="13"/>
  <c r="DF147" i="13"/>
  <c r="DE147" i="13"/>
  <c r="DD147" i="13"/>
  <c r="DC147" i="13"/>
  <c r="DB147" i="13"/>
  <c r="DA147" i="13"/>
  <c r="CZ147" i="13"/>
  <c r="CY147" i="13"/>
  <c r="CX147" i="13"/>
  <c r="CW147" i="13"/>
  <c r="CV147" i="13"/>
  <c r="CU147" i="13"/>
  <c r="CT147" i="13"/>
  <c r="CS147" i="13"/>
  <c r="CR147" i="13"/>
  <c r="CQ147" i="13"/>
  <c r="CP147" i="13"/>
  <c r="CO147" i="13"/>
  <c r="CN147" i="13"/>
  <c r="CM147" i="13"/>
  <c r="CL147" i="13"/>
  <c r="CK147" i="13"/>
  <c r="CJ147" i="13"/>
  <c r="CI147" i="13"/>
  <c r="CH147" i="13"/>
  <c r="CG147" i="13"/>
  <c r="CF147" i="13"/>
  <c r="CE147" i="13"/>
  <c r="CD147" i="13"/>
  <c r="CC147" i="13"/>
  <c r="CB147" i="13"/>
  <c r="CA147" i="13"/>
  <c r="BZ147" i="13"/>
  <c r="BY147" i="13"/>
  <c r="BX147" i="13"/>
  <c r="BW147" i="13"/>
  <c r="BV147" i="13"/>
  <c r="BU147" i="13"/>
  <c r="BT147" i="13"/>
  <c r="BS147" i="13"/>
  <c r="BR147" i="13"/>
  <c r="BQ147" i="13"/>
  <c r="BM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B147" i="13"/>
  <c r="DZ146" i="13"/>
  <c r="DY146" i="13"/>
  <c r="DX146" i="13"/>
  <c r="DW146" i="13"/>
  <c r="DV146" i="13"/>
  <c r="DU146" i="13"/>
  <c r="DT146" i="13"/>
  <c r="DS146" i="13"/>
  <c r="DR146" i="13"/>
  <c r="DQ146" i="13"/>
  <c r="DP146" i="13"/>
  <c r="DO146" i="13"/>
  <c r="DN146" i="13"/>
  <c r="DM146" i="13"/>
  <c r="DL146" i="13"/>
  <c r="DK146" i="13"/>
  <c r="DJ146" i="13"/>
  <c r="DI146" i="13"/>
  <c r="DH146" i="13"/>
  <c r="DG146" i="13"/>
  <c r="DF146" i="13"/>
  <c r="DE146" i="13"/>
  <c r="DD146" i="13"/>
  <c r="DC146" i="13"/>
  <c r="DB146" i="13"/>
  <c r="DA146" i="13"/>
  <c r="CZ146" i="13"/>
  <c r="CY146" i="13"/>
  <c r="CX146" i="13"/>
  <c r="CW146" i="13"/>
  <c r="CV146" i="13"/>
  <c r="CU146" i="13"/>
  <c r="CT146" i="13"/>
  <c r="CS146" i="13"/>
  <c r="CR146" i="13"/>
  <c r="CQ146" i="13"/>
  <c r="CP146" i="13"/>
  <c r="CO146" i="13"/>
  <c r="CN146" i="13"/>
  <c r="CM146" i="13"/>
  <c r="CL146" i="13"/>
  <c r="CK146" i="13"/>
  <c r="CJ146" i="13"/>
  <c r="CI146" i="13"/>
  <c r="CH146" i="13"/>
  <c r="CG146" i="13"/>
  <c r="CF146" i="13"/>
  <c r="CE146" i="13"/>
  <c r="CD146" i="13"/>
  <c r="CC146" i="13"/>
  <c r="CB146" i="13"/>
  <c r="CA146" i="13"/>
  <c r="BZ146" i="13"/>
  <c r="BY146" i="13"/>
  <c r="BX146" i="13"/>
  <c r="BW146" i="13"/>
  <c r="BV146" i="13"/>
  <c r="BU146" i="13"/>
  <c r="BT146" i="13"/>
  <c r="BS146" i="13"/>
  <c r="BR146" i="13"/>
  <c r="BQ146" i="13"/>
  <c r="BM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B146" i="13"/>
  <c r="DZ145" i="13"/>
  <c r="DY145" i="13"/>
  <c r="DX145" i="13"/>
  <c r="DW145" i="13"/>
  <c r="DV145" i="13"/>
  <c r="DU145" i="13"/>
  <c r="DT145" i="13"/>
  <c r="DS145" i="13"/>
  <c r="DR145" i="13"/>
  <c r="DQ145" i="13"/>
  <c r="DP145" i="13"/>
  <c r="DO145" i="13"/>
  <c r="DN145" i="13"/>
  <c r="DM145" i="13"/>
  <c r="DL145" i="13"/>
  <c r="DK145" i="13"/>
  <c r="DJ145" i="13"/>
  <c r="DI145" i="13"/>
  <c r="DH145" i="13"/>
  <c r="DG145" i="13"/>
  <c r="DF145" i="13"/>
  <c r="DE145" i="13"/>
  <c r="DD145" i="13"/>
  <c r="DC145" i="13"/>
  <c r="DB145" i="13"/>
  <c r="DA145" i="13"/>
  <c r="CZ145" i="13"/>
  <c r="CY145" i="13"/>
  <c r="CX145" i="13"/>
  <c r="CW145" i="13"/>
  <c r="CV145" i="13"/>
  <c r="CU145" i="13"/>
  <c r="CT145" i="13"/>
  <c r="CS145" i="13"/>
  <c r="CR145" i="13"/>
  <c r="CQ145" i="13"/>
  <c r="CP145" i="13"/>
  <c r="CO145" i="13"/>
  <c r="CN145" i="13"/>
  <c r="CM145" i="13"/>
  <c r="CL145" i="13"/>
  <c r="CK145" i="13"/>
  <c r="CJ145" i="13"/>
  <c r="CI145" i="13"/>
  <c r="CH145" i="13"/>
  <c r="CG145" i="13"/>
  <c r="CF145" i="13"/>
  <c r="CE145" i="13"/>
  <c r="CD145" i="13"/>
  <c r="CC145" i="13"/>
  <c r="CB145" i="13"/>
  <c r="CA145" i="13"/>
  <c r="BZ145" i="13"/>
  <c r="BY145" i="13"/>
  <c r="BX145" i="13"/>
  <c r="BW145" i="13"/>
  <c r="BV145" i="13"/>
  <c r="BU145" i="13"/>
  <c r="BT145" i="13"/>
  <c r="BS145" i="13"/>
  <c r="BR145" i="13"/>
  <c r="BQ145" i="13"/>
  <c r="BM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B145" i="13"/>
  <c r="DZ144" i="13"/>
  <c r="DY144" i="13"/>
  <c r="DX144" i="13"/>
  <c r="DW144" i="13"/>
  <c r="DV144" i="13"/>
  <c r="DU144" i="13"/>
  <c r="DT144" i="13"/>
  <c r="DS144" i="13"/>
  <c r="DR144" i="13"/>
  <c r="DQ144" i="13"/>
  <c r="DP144" i="13"/>
  <c r="DO144" i="13"/>
  <c r="DN144" i="13"/>
  <c r="DM144" i="13"/>
  <c r="DL144" i="13"/>
  <c r="DK144" i="13"/>
  <c r="DJ144" i="13"/>
  <c r="DI144" i="13"/>
  <c r="DH144" i="13"/>
  <c r="DG144" i="13"/>
  <c r="DF144" i="13"/>
  <c r="DE144" i="13"/>
  <c r="DD144" i="13"/>
  <c r="DC144" i="13"/>
  <c r="DB144" i="13"/>
  <c r="DA144" i="13"/>
  <c r="CZ144" i="13"/>
  <c r="CY144" i="13"/>
  <c r="CX144" i="13"/>
  <c r="CW144" i="13"/>
  <c r="CV144" i="13"/>
  <c r="CU144" i="13"/>
  <c r="CT144" i="13"/>
  <c r="CS144" i="13"/>
  <c r="CR144" i="13"/>
  <c r="CQ144" i="13"/>
  <c r="CP144" i="13"/>
  <c r="CO144" i="13"/>
  <c r="CN144" i="13"/>
  <c r="CM144" i="13"/>
  <c r="CL144" i="13"/>
  <c r="CK144" i="13"/>
  <c r="CJ144" i="13"/>
  <c r="CI144" i="13"/>
  <c r="CH144" i="13"/>
  <c r="CG144" i="13"/>
  <c r="CF144" i="13"/>
  <c r="CE144" i="13"/>
  <c r="CD144" i="13"/>
  <c r="CC144" i="13"/>
  <c r="CB144" i="13"/>
  <c r="CA144" i="13"/>
  <c r="BZ144" i="13"/>
  <c r="BY144" i="13"/>
  <c r="BX144" i="13"/>
  <c r="BW144" i="13"/>
  <c r="BV144" i="13"/>
  <c r="BU144" i="13"/>
  <c r="BT144" i="13"/>
  <c r="BS144" i="13"/>
  <c r="BR144" i="13"/>
  <c r="BQ144" i="13"/>
  <c r="BM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B144" i="13"/>
  <c r="DZ143" i="13"/>
  <c r="DY143" i="13"/>
  <c r="DX143" i="13"/>
  <c r="DW143" i="13"/>
  <c r="DV143" i="13"/>
  <c r="DU143" i="13"/>
  <c r="DT143" i="13"/>
  <c r="DS143" i="13"/>
  <c r="DR143" i="13"/>
  <c r="DQ143" i="13"/>
  <c r="DP143" i="13"/>
  <c r="DO143" i="13"/>
  <c r="DN143" i="13"/>
  <c r="DM143" i="13"/>
  <c r="DL143" i="13"/>
  <c r="DK143" i="13"/>
  <c r="DJ143" i="13"/>
  <c r="DI143" i="13"/>
  <c r="DH143" i="13"/>
  <c r="DG143" i="13"/>
  <c r="DF143" i="13"/>
  <c r="DE143" i="13"/>
  <c r="DD143" i="13"/>
  <c r="DC143" i="13"/>
  <c r="DB143" i="13"/>
  <c r="DA143" i="13"/>
  <c r="CZ143" i="13"/>
  <c r="CY143" i="13"/>
  <c r="CX143" i="13"/>
  <c r="CW143" i="13"/>
  <c r="CV143" i="13"/>
  <c r="CU143" i="13"/>
  <c r="CT143" i="13"/>
  <c r="CS143" i="13"/>
  <c r="CR143" i="13"/>
  <c r="CQ143" i="13"/>
  <c r="CP143" i="13"/>
  <c r="CO143" i="13"/>
  <c r="CN143" i="13"/>
  <c r="CM143" i="13"/>
  <c r="CL143" i="13"/>
  <c r="CK143" i="13"/>
  <c r="CJ143" i="13"/>
  <c r="CI143" i="13"/>
  <c r="CH143" i="13"/>
  <c r="CG143" i="13"/>
  <c r="CF143" i="13"/>
  <c r="CE143" i="13"/>
  <c r="CD143" i="13"/>
  <c r="CC143" i="13"/>
  <c r="CB143" i="13"/>
  <c r="CA143" i="13"/>
  <c r="BZ143" i="13"/>
  <c r="BY143" i="13"/>
  <c r="BX143" i="13"/>
  <c r="BW143" i="13"/>
  <c r="BV143" i="13"/>
  <c r="BU143" i="13"/>
  <c r="BT143" i="13"/>
  <c r="BS143" i="13"/>
  <c r="BR143" i="13"/>
  <c r="BQ143" i="13"/>
  <c r="BM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B143" i="13"/>
  <c r="DZ142" i="13"/>
  <c r="DY142" i="13"/>
  <c r="DX142" i="13"/>
  <c r="DW142" i="13"/>
  <c r="DV142" i="13"/>
  <c r="DU142" i="13"/>
  <c r="DT142" i="13"/>
  <c r="DS142" i="13"/>
  <c r="DR142" i="13"/>
  <c r="DQ142" i="13"/>
  <c r="DP142" i="13"/>
  <c r="DO142" i="13"/>
  <c r="DN142" i="13"/>
  <c r="DM142" i="13"/>
  <c r="DL142" i="13"/>
  <c r="DK142" i="13"/>
  <c r="DJ142" i="13"/>
  <c r="DI142" i="13"/>
  <c r="DH142" i="13"/>
  <c r="DG142" i="13"/>
  <c r="DF142" i="13"/>
  <c r="DE142" i="13"/>
  <c r="DD142" i="13"/>
  <c r="DC142" i="13"/>
  <c r="DB142" i="13"/>
  <c r="DA142" i="13"/>
  <c r="CZ142" i="13"/>
  <c r="CY142" i="13"/>
  <c r="CX142" i="13"/>
  <c r="CW142" i="13"/>
  <c r="CV142" i="13"/>
  <c r="CU142" i="13"/>
  <c r="CT142" i="13"/>
  <c r="CS142" i="13"/>
  <c r="CR142" i="13"/>
  <c r="CQ142" i="13"/>
  <c r="CP142" i="13"/>
  <c r="CO142" i="13"/>
  <c r="CN142" i="13"/>
  <c r="CM142" i="13"/>
  <c r="CL142" i="13"/>
  <c r="CK142" i="13"/>
  <c r="CJ142" i="13"/>
  <c r="CI142" i="13"/>
  <c r="CH142" i="13"/>
  <c r="CG142" i="13"/>
  <c r="CF142" i="13"/>
  <c r="CE142" i="13"/>
  <c r="CD142" i="13"/>
  <c r="CC142" i="13"/>
  <c r="CB142" i="13"/>
  <c r="CA142" i="13"/>
  <c r="BZ142" i="13"/>
  <c r="BY142" i="13"/>
  <c r="BX142" i="13"/>
  <c r="BW142" i="13"/>
  <c r="BV142" i="13"/>
  <c r="BU142" i="13"/>
  <c r="BT142" i="13"/>
  <c r="BS142" i="13"/>
  <c r="BR142" i="13"/>
  <c r="BQ142" i="13"/>
  <c r="BM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B142" i="13"/>
  <c r="DZ141" i="13"/>
  <c r="DY141" i="13"/>
  <c r="DX141" i="13"/>
  <c r="DW141" i="13"/>
  <c r="DV141" i="13"/>
  <c r="DU141" i="13"/>
  <c r="DT141" i="13"/>
  <c r="DS141" i="13"/>
  <c r="DR141" i="13"/>
  <c r="DQ141" i="13"/>
  <c r="DP141" i="13"/>
  <c r="DO141" i="13"/>
  <c r="DN141" i="13"/>
  <c r="DM141" i="13"/>
  <c r="DL141" i="13"/>
  <c r="DK141" i="13"/>
  <c r="DJ141" i="13"/>
  <c r="DI141" i="13"/>
  <c r="DH141" i="13"/>
  <c r="DG141" i="13"/>
  <c r="DF141" i="13"/>
  <c r="DE141" i="13"/>
  <c r="DD141" i="13"/>
  <c r="DC141" i="13"/>
  <c r="DB141" i="13"/>
  <c r="DA141" i="13"/>
  <c r="CZ141" i="13"/>
  <c r="CY141" i="13"/>
  <c r="CX141" i="13"/>
  <c r="CW141" i="13"/>
  <c r="CV141" i="13"/>
  <c r="CU141" i="13"/>
  <c r="CT141" i="13"/>
  <c r="CS141" i="13"/>
  <c r="CR141" i="13"/>
  <c r="CQ141" i="13"/>
  <c r="CP141" i="13"/>
  <c r="CO141" i="13"/>
  <c r="CN141" i="13"/>
  <c r="CM141" i="13"/>
  <c r="CL141" i="13"/>
  <c r="CK141" i="13"/>
  <c r="CJ141" i="13"/>
  <c r="CI141" i="13"/>
  <c r="CH141" i="13"/>
  <c r="CG141" i="13"/>
  <c r="CF141" i="13"/>
  <c r="CE141" i="13"/>
  <c r="CD141" i="13"/>
  <c r="CC141" i="13"/>
  <c r="CB141" i="13"/>
  <c r="CA141" i="13"/>
  <c r="BZ141" i="13"/>
  <c r="BY141" i="13"/>
  <c r="BX141" i="13"/>
  <c r="BW141" i="13"/>
  <c r="BV141" i="13"/>
  <c r="BU141" i="13"/>
  <c r="BT141" i="13"/>
  <c r="BS141" i="13"/>
  <c r="BR141" i="13"/>
  <c r="BQ141" i="13"/>
  <c r="BM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B141" i="13"/>
  <c r="DZ140" i="13"/>
  <c r="DY140" i="13"/>
  <c r="DX140" i="13"/>
  <c r="DW140" i="13"/>
  <c r="DV140" i="13"/>
  <c r="DU140" i="13"/>
  <c r="DT140" i="13"/>
  <c r="DS140" i="13"/>
  <c r="DR140" i="13"/>
  <c r="DQ140" i="13"/>
  <c r="DP140" i="13"/>
  <c r="DO140" i="13"/>
  <c r="DN140" i="13"/>
  <c r="DM140" i="13"/>
  <c r="DL140" i="13"/>
  <c r="DK140" i="13"/>
  <c r="DJ140" i="13"/>
  <c r="DI140" i="13"/>
  <c r="DH140" i="13"/>
  <c r="DG140" i="13"/>
  <c r="DF140" i="13"/>
  <c r="DE140" i="13"/>
  <c r="DD140" i="13"/>
  <c r="DC140" i="13"/>
  <c r="DB140" i="13"/>
  <c r="DA140" i="13"/>
  <c r="CZ140" i="13"/>
  <c r="CY140" i="13"/>
  <c r="CX140" i="13"/>
  <c r="CW140" i="13"/>
  <c r="CV140" i="13"/>
  <c r="CU140" i="13"/>
  <c r="CT140" i="13"/>
  <c r="CS140" i="13"/>
  <c r="CR140" i="13"/>
  <c r="CQ140" i="13"/>
  <c r="CP140" i="13"/>
  <c r="CO140" i="13"/>
  <c r="CN140" i="13"/>
  <c r="CM140" i="13"/>
  <c r="CL140" i="13"/>
  <c r="CK140" i="13"/>
  <c r="CJ140" i="13"/>
  <c r="CI140" i="13"/>
  <c r="CH140" i="13"/>
  <c r="CG140" i="13"/>
  <c r="CF140" i="13"/>
  <c r="CE140" i="13"/>
  <c r="CD140" i="13"/>
  <c r="CC140" i="13"/>
  <c r="CB140" i="13"/>
  <c r="CA140" i="13"/>
  <c r="BZ140" i="13"/>
  <c r="BY140" i="13"/>
  <c r="BX140" i="13"/>
  <c r="BW140" i="13"/>
  <c r="BV140" i="13"/>
  <c r="BU140" i="13"/>
  <c r="BT140" i="13"/>
  <c r="BS140" i="13"/>
  <c r="BR140" i="13"/>
  <c r="BQ140" i="13"/>
  <c r="BM140" i="13"/>
  <c r="N140" i="13"/>
  <c r="M140" i="13"/>
  <c r="L140" i="13"/>
  <c r="K140" i="13"/>
  <c r="J140" i="13"/>
  <c r="I140" i="13"/>
  <c r="H140" i="13"/>
  <c r="G140" i="13"/>
  <c r="F140" i="13"/>
  <c r="E140" i="13"/>
  <c r="D140" i="13"/>
  <c r="B140" i="13"/>
  <c r="DZ139" i="13"/>
  <c r="DY139" i="13"/>
  <c r="DX139" i="13"/>
  <c r="DW139" i="13"/>
  <c r="DV139" i="13"/>
  <c r="DU139" i="13"/>
  <c r="DT139" i="13"/>
  <c r="DS139" i="13"/>
  <c r="DR139" i="13"/>
  <c r="DQ139" i="13"/>
  <c r="DP139" i="13"/>
  <c r="DO139" i="13"/>
  <c r="DN139" i="13"/>
  <c r="DM139" i="13"/>
  <c r="DL139" i="13"/>
  <c r="DK139" i="13"/>
  <c r="DJ139" i="13"/>
  <c r="DI139" i="13"/>
  <c r="DH139" i="13"/>
  <c r="DG139" i="13"/>
  <c r="DF139" i="13"/>
  <c r="DE139" i="13"/>
  <c r="DD139" i="13"/>
  <c r="DC139" i="13"/>
  <c r="DB139" i="13"/>
  <c r="DA139" i="13"/>
  <c r="CZ139" i="13"/>
  <c r="CY139" i="13"/>
  <c r="CX139" i="13"/>
  <c r="CW139" i="13"/>
  <c r="CV139" i="13"/>
  <c r="CU139" i="13"/>
  <c r="CT139" i="13"/>
  <c r="CS139" i="13"/>
  <c r="CR139" i="13"/>
  <c r="CQ139" i="13"/>
  <c r="CP139" i="13"/>
  <c r="CO139" i="13"/>
  <c r="CN139" i="13"/>
  <c r="CM139" i="13"/>
  <c r="CL139" i="13"/>
  <c r="CK139" i="13"/>
  <c r="CJ139" i="13"/>
  <c r="CI139" i="13"/>
  <c r="CH139" i="13"/>
  <c r="CG139" i="13"/>
  <c r="CF139" i="13"/>
  <c r="CE139" i="13"/>
  <c r="CD139" i="13"/>
  <c r="CC139" i="13"/>
  <c r="CB139" i="13"/>
  <c r="CA139" i="13"/>
  <c r="BZ139" i="13"/>
  <c r="BY139" i="13"/>
  <c r="BX139" i="13"/>
  <c r="BW139" i="13"/>
  <c r="BV139" i="13"/>
  <c r="BU139" i="13"/>
  <c r="BT139" i="13"/>
  <c r="BS139" i="13"/>
  <c r="BR139" i="13"/>
  <c r="BQ139" i="13"/>
  <c r="BM139" i="13"/>
  <c r="M139" i="13"/>
  <c r="L139" i="13"/>
  <c r="K139" i="13"/>
  <c r="J139" i="13"/>
  <c r="I139" i="13"/>
  <c r="H139" i="13"/>
  <c r="G139" i="13"/>
  <c r="F139" i="13"/>
  <c r="E139" i="13"/>
  <c r="D139" i="13"/>
  <c r="B139" i="13"/>
  <c r="DZ138" i="13"/>
  <c r="DY138" i="13"/>
  <c r="DX138" i="13"/>
  <c r="DW138" i="13"/>
  <c r="DV138" i="13"/>
  <c r="DU138" i="13"/>
  <c r="DT138" i="13"/>
  <c r="DS138" i="13"/>
  <c r="DR138" i="13"/>
  <c r="DQ138" i="13"/>
  <c r="DP138" i="13"/>
  <c r="DO138" i="13"/>
  <c r="DN138" i="13"/>
  <c r="DM138" i="13"/>
  <c r="DL138" i="13"/>
  <c r="DK138" i="13"/>
  <c r="DJ138" i="13"/>
  <c r="DI138" i="13"/>
  <c r="DH138" i="13"/>
  <c r="DG138" i="13"/>
  <c r="DF138" i="13"/>
  <c r="DE138" i="13"/>
  <c r="DD138" i="13"/>
  <c r="DC138" i="13"/>
  <c r="DB138" i="13"/>
  <c r="DA138" i="13"/>
  <c r="CZ138" i="13"/>
  <c r="CY138" i="13"/>
  <c r="CX138" i="13"/>
  <c r="CW138" i="13"/>
  <c r="CV138" i="13"/>
  <c r="CU138" i="13"/>
  <c r="CT138" i="13"/>
  <c r="CS138" i="13"/>
  <c r="CR138" i="13"/>
  <c r="CQ138" i="13"/>
  <c r="CP138" i="13"/>
  <c r="CO138" i="13"/>
  <c r="CN138" i="13"/>
  <c r="CM138" i="13"/>
  <c r="CL138" i="13"/>
  <c r="CK138" i="13"/>
  <c r="CJ138" i="13"/>
  <c r="CI138" i="13"/>
  <c r="CH138" i="13"/>
  <c r="CG138" i="13"/>
  <c r="CF138" i="13"/>
  <c r="CE138" i="13"/>
  <c r="CD138" i="13"/>
  <c r="CC138" i="13"/>
  <c r="CB138" i="13"/>
  <c r="CA138" i="13"/>
  <c r="BZ138" i="13"/>
  <c r="BY138" i="13"/>
  <c r="BX138" i="13"/>
  <c r="BW138" i="13"/>
  <c r="BV138" i="13"/>
  <c r="BU138" i="13"/>
  <c r="BT138" i="13"/>
  <c r="BS138" i="13"/>
  <c r="BR138" i="13"/>
  <c r="BQ138" i="13"/>
  <c r="BM138" i="13"/>
  <c r="L138" i="13"/>
  <c r="K138" i="13"/>
  <c r="J138" i="13"/>
  <c r="I138" i="13"/>
  <c r="H138" i="13"/>
  <c r="G138" i="13"/>
  <c r="F138" i="13"/>
  <c r="E138" i="13"/>
  <c r="D138" i="13"/>
  <c r="B138" i="13"/>
  <c r="DZ137" i="13"/>
  <c r="DY137" i="13"/>
  <c r="DX137" i="13"/>
  <c r="DW137" i="13"/>
  <c r="DV137" i="13"/>
  <c r="DU137" i="13"/>
  <c r="DT137" i="13"/>
  <c r="DS137" i="13"/>
  <c r="DR137" i="13"/>
  <c r="DQ137" i="13"/>
  <c r="DP137" i="13"/>
  <c r="DO137" i="13"/>
  <c r="DN137" i="13"/>
  <c r="DM137" i="13"/>
  <c r="DL137" i="13"/>
  <c r="DK137" i="13"/>
  <c r="DJ137" i="13"/>
  <c r="DI137" i="13"/>
  <c r="DH137" i="13"/>
  <c r="DG137" i="13"/>
  <c r="DF137" i="13"/>
  <c r="DE137" i="13"/>
  <c r="DD137" i="13"/>
  <c r="DC137" i="13"/>
  <c r="DB137" i="13"/>
  <c r="DA137" i="13"/>
  <c r="CZ137" i="13"/>
  <c r="CY137" i="13"/>
  <c r="CX137" i="13"/>
  <c r="CW137" i="13"/>
  <c r="CV137" i="13"/>
  <c r="CU137" i="13"/>
  <c r="CT137" i="13"/>
  <c r="CS137" i="13"/>
  <c r="CR137" i="13"/>
  <c r="CQ137" i="13"/>
  <c r="CP137" i="13"/>
  <c r="CO137" i="13"/>
  <c r="CN137" i="13"/>
  <c r="CM137" i="13"/>
  <c r="CL137" i="13"/>
  <c r="CK137" i="13"/>
  <c r="CJ137" i="13"/>
  <c r="CI137" i="13"/>
  <c r="CH137" i="13"/>
  <c r="CG137" i="13"/>
  <c r="CF137" i="13"/>
  <c r="CE137" i="13"/>
  <c r="CD137" i="13"/>
  <c r="CC137" i="13"/>
  <c r="CB137" i="13"/>
  <c r="CA137" i="13"/>
  <c r="BZ137" i="13"/>
  <c r="BY137" i="13"/>
  <c r="BX137" i="13"/>
  <c r="BW137" i="13"/>
  <c r="BV137" i="13"/>
  <c r="BU137" i="13"/>
  <c r="BT137" i="13"/>
  <c r="BS137" i="13"/>
  <c r="BR137" i="13"/>
  <c r="BQ137" i="13"/>
  <c r="BM137" i="13"/>
  <c r="K137" i="13"/>
  <c r="J137" i="13"/>
  <c r="I137" i="13"/>
  <c r="H137" i="13"/>
  <c r="G137" i="13"/>
  <c r="F137" i="13"/>
  <c r="E137" i="13"/>
  <c r="D137" i="13"/>
  <c r="B137" i="13"/>
  <c r="DZ136" i="13"/>
  <c r="DY136" i="13"/>
  <c r="DX136" i="13"/>
  <c r="DW136" i="13"/>
  <c r="DV136" i="13"/>
  <c r="DU136" i="13"/>
  <c r="DT136" i="13"/>
  <c r="DS136" i="13"/>
  <c r="DR136" i="13"/>
  <c r="DQ136" i="13"/>
  <c r="DP136" i="13"/>
  <c r="DO136" i="13"/>
  <c r="DN136" i="13"/>
  <c r="DM136" i="13"/>
  <c r="DL136" i="13"/>
  <c r="DK136" i="13"/>
  <c r="DJ136" i="13"/>
  <c r="DI136" i="13"/>
  <c r="DH136" i="13"/>
  <c r="DG136" i="13"/>
  <c r="DF136" i="13"/>
  <c r="DE136" i="13"/>
  <c r="DD136" i="13"/>
  <c r="DC136" i="13"/>
  <c r="DB136" i="13"/>
  <c r="DA136" i="13"/>
  <c r="CZ136" i="13"/>
  <c r="CY136" i="13"/>
  <c r="CX136" i="13"/>
  <c r="CW136" i="13"/>
  <c r="CV136" i="13"/>
  <c r="CU136" i="13"/>
  <c r="CT136" i="13"/>
  <c r="CS136" i="13"/>
  <c r="CR136" i="13"/>
  <c r="CQ136" i="13"/>
  <c r="CP136" i="13"/>
  <c r="CO136" i="13"/>
  <c r="CN136" i="13"/>
  <c r="CM136" i="13"/>
  <c r="CL136" i="13"/>
  <c r="CK136" i="13"/>
  <c r="CJ136" i="13"/>
  <c r="CI136" i="13"/>
  <c r="CH136" i="13"/>
  <c r="CG136" i="13"/>
  <c r="CF136" i="13"/>
  <c r="CE136" i="13"/>
  <c r="CD136" i="13"/>
  <c r="CC136" i="13"/>
  <c r="CB136" i="13"/>
  <c r="CA136" i="13"/>
  <c r="BZ136" i="13"/>
  <c r="BY136" i="13"/>
  <c r="BX136" i="13"/>
  <c r="BW136" i="13"/>
  <c r="BV136" i="13"/>
  <c r="BU136" i="13"/>
  <c r="BT136" i="13"/>
  <c r="BS136" i="13"/>
  <c r="BR136" i="13"/>
  <c r="BQ136" i="13"/>
  <c r="BM136" i="13"/>
  <c r="J136" i="13"/>
  <c r="I136" i="13"/>
  <c r="H136" i="13"/>
  <c r="G136" i="13"/>
  <c r="F136" i="13"/>
  <c r="E136" i="13"/>
  <c r="D136" i="13"/>
  <c r="B136" i="13"/>
  <c r="DZ135" i="13"/>
  <c r="DY135" i="13"/>
  <c r="DX135" i="13"/>
  <c r="DW135" i="13"/>
  <c r="DV135" i="13"/>
  <c r="DU135" i="13"/>
  <c r="DT135" i="13"/>
  <c r="DS135" i="13"/>
  <c r="DR135" i="13"/>
  <c r="DQ135" i="13"/>
  <c r="DP135" i="13"/>
  <c r="DO135" i="13"/>
  <c r="DN135" i="13"/>
  <c r="DM135" i="13"/>
  <c r="DL135" i="13"/>
  <c r="DK135" i="13"/>
  <c r="DJ135" i="13"/>
  <c r="DI135" i="13"/>
  <c r="DH135" i="13"/>
  <c r="DG135" i="13"/>
  <c r="DF135" i="13"/>
  <c r="DE135" i="13"/>
  <c r="DD135" i="13"/>
  <c r="DC135" i="13"/>
  <c r="DB135" i="13"/>
  <c r="DA135" i="13"/>
  <c r="CZ135" i="13"/>
  <c r="CY135" i="13"/>
  <c r="CX135" i="13"/>
  <c r="CW135" i="13"/>
  <c r="CV135" i="13"/>
  <c r="CU135" i="13"/>
  <c r="CT135" i="13"/>
  <c r="CS135" i="13"/>
  <c r="CR135" i="13"/>
  <c r="CQ135" i="13"/>
  <c r="CP135" i="13"/>
  <c r="CO135" i="13"/>
  <c r="CN135" i="13"/>
  <c r="CM135" i="13"/>
  <c r="CL135" i="13"/>
  <c r="CK135" i="13"/>
  <c r="CJ135" i="13"/>
  <c r="CI135" i="13"/>
  <c r="CH135" i="13"/>
  <c r="CG135" i="13"/>
  <c r="CF135" i="13"/>
  <c r="CE135" i="13"/>
  <c r="CD135" i="13"/>
  <c r="CC135" i="13"/>
  <c r="CB135" i="13"/>
  <c r="CA135" i="13"/>
  <c r="BZ135" i="13"/>
  <c r="BY135" i="13"/>
  <c r="BX135" i="13"/>
  <c r="BW135" i="13"/>
  <c r="BV135" i="13"/>
  <c r="BU135" i="13"/>
  <c r="BT135" i="13"/>
  <c r="BS135" i="13"/>
  <c r="BR135" i="13"/>
  <c r="BQ135" i="13"/>
  <c r="BM135" i="13"/>
  <c r="I135" i="13"/>
  <c r="H135" i="13"/>
  <c r="G135" i="13"/>
  <c r="F135" i="13"/>
  <c r="E135" i="13"/>
  <c r="D135" i="13"/>
  <c r="B135" i="13"/>
  <c r="DZ134" i="13"/>
  <c r="DY134" i="13"/>
  <c r="DX134" i="13"/>
  <c r="DW134" i="13"/>
  <c r="DV134" i="13"/>
  <c r="DU134" i="13"/>
  <c r="DT134" i="13"/>
  <c r="DS134" i="13"/>
  <c r="DR134" i="13"/>
  <c r="DQ134" i="13"/>
  <c r="DP134" i="13"/>
  <c r="DO134" i="13"/>
  <c r="DN134" i="13"/>
  <c r="DM134" i="13"/>
  <c r="DL134" i="13"/>
  <c r="DK134" i="13"/>
  <c r="DJ134" i="13"/>
  <c r="DI134" i="13"/>
  <c r="DH134" i="13"/>
  <c r="DG134" i="13"/>
  <c r="DF134" i="13"/>
  <c r="DE134" i="13"/>
  <c r="DD134" i="13"/>
  <c r="DC134" i="13"/>
  <c r="DB134" i="13"/>
  <c r="DA134" i="13"/>
  <c r="CZ134" i="13"/>
  <c r="CY134" i="13"/>
  <c r="CX134" i="13"/>
  <c r="CW134" i="13"/>
  <c r="CV134" i="13"/>
  <c r="CU134" i="13"/>
  <c r="CT134" i="13"/>
  <c r="CS134" i="13"/>
  <c r="CR134" i="13"/>
  <c r="CQ134" i="13"/>
  <c r="CP134" i="13"/>
  <c r="CO134" i="13"/>
  <c r="CN134" i="13"/>
  <c r="CM134" i="13"/>
  <c r="CL134" i="13"/>
  <c r="CK134" i="13"/>
  <c r="CJ134" i="13"/>
  <c r="CI134" i="13"/>
  <c r="CH134" i="13"/>
  <c r="CG134" i="13"/>
  <c r="CF134" i="13"/>
  <c r="CE134" i="13"/>
  <c r="CD134" i="13"/>
  <c r="CC134" i="13"/>
  <c r="CB134" i="13"/>
  <c r="CA134" i="13"/>
  <c r="BZ134" i="13"/>
  <c r="BY134" i="13"/>
  <c r="BX134" i="13"/>
  <c r="BW134" i="13"/>
  <c r="BV134" i="13"/>
  <c r="BU134" i="13"/>
  <c r="BT134" i="13"/>
  <c r="BS134" i="13"/>
  <c r="BR134" i="13"/>
  <c r="BQ134" i="13"/>
  <c r="BM134" i="13"/>
  <c r="H134" i="13"/>
  <c r="G134" i="13"/>
  <c r="F134" i="13"/>
  <c r="E134" i="13"/>
  <c r="D134" i="13"/>
  <c r="B134" i="13"/>
  <c r="DZ133" i="13"/>
  <c r="DY133" i="13"/>
  <c r="DX133" i="13"/>
  <c r="DW133" i="13"/>
  <c r="DV133" i="13"/>
  <c r="DU133" i="13"/>
  <c r="DT133" i="13"/>
  <c r="DS133" i="13"/>
  <c r="DR133" i="13"/>
  <c r="DQ133" i="13"/>
  <c r="DP133" i="13"/>
  <c r="DO133" i="13"/>
  <c r="DN133" i="13"/>
  <c r="DM133" i="13"/>
  <c r="DL133" i="13"/>
  <c r="DK133" i="13"/>
  <c r="DJ133" i="13"/>
  <c r="DI133" i="13"/>
  <c r="DH133" i="13"/>
  <c r="DG133" i="13"/>
  <c r="DF133" i="13"/>
  <c r="DE133" i="13"/>
  <c r="DD133" i="13"/>
  <c r="DC133" i="13"/>
  <c r="DB133" i="13"/>
  <c r="DA133" i="13"/>
  <c r="CZ133" i="13"/>
  <c r="CY133" i="13"/>
  <c r="CX133" i="13"/>
  <c r="CW133" i="13"/>
  <c r="CV133" i="13"/>
  <c r="CU133" i="13"/>
  <c r="CT133" i="13"/>
  <c r="CS133" i="13"/>
  <c r="CR133" i="13"/>
  <c r="CQ133" i="13"/>
  <c r="CP133" i="13"/>
  <c r="CO133" i="13"/>
  <c r="CN133" i="13"/>
  <c r="CM133" i="13"/>
  <c r="CL133" i="13"/>
  <c r="CK133" i="13"/>
  <c r="CJ133" i="13"/>
  <c r="CI133" i="13"/>
  <c r="CH133" i="13"/>
  <c r="CG133" i="13"/>
  <c r="CF133" i="13"/>
  <c r="CE133" i="13"/>
  <c r="CD133" i="13"/>
  <c r="CC133" i="13"/>
  <c r="CB133" i="13"/>
  <c r="CA133" i="13"/>
  <c r="BZ133" i="13"/>
  <c r="BY133" i="13"/>
  <c r="BX133" i="13"/>
  <c r="BW133" i="13"/>
  <c r="BV133" i="13"/>
  <c r="BU133" i="13"/>
  <c r="BT133" i="13"/>
  <c r="BS133" i="13"/>
  <c r="BR133" i="13"/>
  <c r="BQ133" i="13"/>
  <c r="BM133" i="13"/>
  <c r="G133" i="13"/>
  <c r="F133" i="13"/>
  <c r="E133" i="13"/>
  <c r="D133" i="13"/>
  <c r="B133" i="13"/>
  <c r="DZ132" i="13"/>
  <c r="DY132" i="13"/>
  <c r="DX132" i="13"/>
  <c r="DW132" i="13"/>
  <c r="DV132" i="13"/>
  <c r="DU132" i="13"/>
  <c r="DT132" i="13"/>
  <c r="DS132" i="13"/>
  <c r="DR132" i="13"/>
  <c r="DQ132" i="13"/>
  <c r="DP132" i="13"/>
  <c r="DO132" i="13"/>
  <c r="DN132" i="13"/>
  <c r="DM132" i="13"/>
  <c r="DL132" i="13"/>
  <c r="DK132" i="13"/>
  <c r="DJ132" i="13"/>
  <c r="DI132" i="13"/>
  <c r="DH132" i="13"/>
  <c r="DG132" i="13"/>
  <c r="DF132" i="13"/>
  <c r="DE132" i="13"/>
  <c r="DD132" i="13"/>
  <c r="DC132" i="13"/>
  <c r="DB132" i="13"/>
  <c r="DA132" i="13"/>
  <c r="CZ132" i="13"/>
  <c r="CY132" i="13"/>
  <c r="CX132" i="13"/>
  <c r="CW132" i="13"/>
  <c r="CV132" i="13"/>
  <c r="CU132" i="13"/>
  <c r="CT132" i="13"/>
  <c r="CS132" i="13"/>
  <c r="CR132" i="13"/>
  <c r="CQ132" i="13"/>
  <c r="CP132" i="13"/>
  <c r="CO132" i="13"/>
  <c r="CN132" i="13"/>
  <c r="CM132" i="13"/>
  <c r="CL132" i="13"/>
  <c r="CK132" i="13"/>
  <c r="CJ132" i="13"/>
  <c r="CI132" i="13"/>
  <c r="CH132" i="13"/>
  <c r="CG132" i="13"/>
  <c r="CF132" i="13"/>
  <c r="CE132" i="13"/>
  <c r="CD132" i="13"/>
  <c r="CC132" i="13"/>
  <c r="CB132" i="13"/>
  <c r="CA132" i="13"/>
  <c r="BZ132" i="13"/>
  <c r="BY132" i="13"/>
  <c r="BX132" i="13"/>
  <c r="BW132" i="13"/>
  <c r="BV132" i="13"/>
  <c r="BU132" i="13"/>
  <c r="BT132" i="13"/>
  <c r="BS132" i="13"/>
  <c r="BR132" i="13"/>
  <c r="BQ132" i="13"/>
  <c r="BM132" i="13"/>
  <c r="F132" i="13"/>
  <c r="E132" i="13"/>
  <c r="D132" i="13"/>
  <c r="B132" i="13"/>
  <c r="DZ131" i="13"/>
  <c r="DY131" i="13"/>
  <c r="DX131" i="13"/>
  <c r="DW131" i="13"/>
  <c r="DV131" i="13"/>
  <c r="DU131" i="13"/>
  <c r="DT131" i="13"/>
  <c r="DS131" i="13"/>
  <c r="DR131" i="13"/>
  <c r="DQ131" i="13"/>
  <c r="DP131" i="13"/>
  <c r="DO131" i="13"/>
  <c r="DN131" i="13"/>
  <c r="DM131" i="13"/>
  <c r="DL131" i="13"/>
  <c r="DK131" i="13"/>
  <c r="DJ131" i="13"/>
  <c r="DI131" i="13"/>
  <c r="DH131" i="13"/>
  <c r="DG131" i="13"/>
  <c r="DF131" i="13"/>
  <c r="DE131" i="13"/>
  <c r="DD131" i="13"/>
  <c r="DC131" i="13"/>
  <c r="DB131" i="13"/>
  <c r="DA131" i="13"/>
  <c r="CZ131" i="13"/>
  <c r="CY131" i="13"/>
  <c r="CX131" i="13"/>
  <c r="CW131" i="13"/>
  <c r="CV131" i="13"/>
  <c r="CU131" i="13"/>
  <c r="CT131" i="13"/>
  <c r="CS131" i="13"/>
  <c r="CR131" i="13"/>
  <c r="CQ131" i="13"/>
  <c r="CP131" i="13"/>
  <c r="CO131" i="13"/>
  <c r="CN131" i="13"/>
  <c r="CM131" i="13"/>
  <c r="CL131" i="13"/>
  <c r="CK131" i="13"/>
  <c r="CJ131" i="13"/>
  <c r="CI131" i="13"/>
  <c r="CH131" i="13"/>
  <c r="CG131" i="13"/>
  <c r="CF131" i="13"/>
  <c r="CE131" i="13"/>
  <c r="CD131" i="13"/>
  <c r="CC131" i="13"/>
  <c r="CB131" i="13"/>
  <c r="CA131" i="13"/>
  <c r="BZ131" i="13"/>
  <c r="BY131" i="13"/>
  <c r="BX131" i="13"/>
  <c r="BW131" i="13"/>
  <c r="BV131" i="13"/>
  <c r="BU131" i="13"/>
  <c r="BT131" i="13"/>
  <c r="BS131" i="13"/>
  <c r="BR131" i="13"/>
  <c r="BQ131" i="13"/>
  <c r="BM131" i="13"/>
  <c r="E131" i="13"/>
  <c r="D131" i="13"/>
  <c r="B131" i="13"/>
  <c r="DZ130" i="13"/>
  <c r="DY130" i="13"/>
  <c r="DX130" i="13"/>
  <c r="DW130" i="13"/>
  <c r="DV130" i="13"/>
  <c r="DU130" i="13"/>
  <c r="DT130" i="13"/>
  <c r="DS130" i="13"/>
  <c r="DR130" i="13"/>
  <c r="DQ130" i="13"/>
  <c r="DP130" i="13"/>
  <c r="DO130" i="13"/>
  <c r="DN130" i="13"/>
  <c r="DM130" i="13"/>
  <c r="DL130" i="13"/>
  <c r="DK130" i="13"/>
  <c r="DJ130" i="13"/>
  <c r="DI130" i="13"/>
  <c r="DH130" i="13"/>
  <c r="DG130" i="13"/>
  <c r="DF130" i="13"/>
  <c r="DE130" i="13"/>
  <c r="DD130" i="13"/>
  <c r="DC130" i="13"/>
  <c r="DB130" i="13"/>
  <c r="DA130" i="13"/>
  <c r="CZ130" i="13"/>
  <c r="CY130" i="13"/>
  <c r="CX130" i="13"/>
  <c r="CW130" i="13"/>
  <c r="CV130" i="13"/>
  <c r="CU130" i="13"/>
  <c r="CT130" i="13"/>
  <c r="CS130" i="13"/>
  <c r="CR130" i="13"/>
  <c r="CQ130" i="13"/>
  <c r="CP130" i="13"/>
  <c r="CO130" i="13"/>
  <c r="CN130" i="13"/>
  <c r="CM130" i="13"/>
  <c r="CL130" i="13"/>
  <c r="CK130" i="13"/>
  <c r="CJ130" i="13"/>
  <c r="CI130" i="13"/>
  <c r="CH130" i="13"/>
  <c r="CG130" i="13"/>
  <c r="CF130" i="13"/>
  <c r="CE130" i="13"/>
  <c r="CD130" i="13"/>
  <c r="CC130" i="13"/>
  <c r="CB130" i="13"/>
  <c r="CA130" i="13"/>
  <c r="BZ130" i="13"/>
  <c r="BY130" i="13"/>
  <c r="BX130" i="13"/>
  <c r="BW130" i="13"/>
  <c r="BV130" i="13"/>
  <c r="BU130" i="13"/>
  <c r="BT130" i="13"/>
  <c r="BS130" i="13"/>
  <c r="BR130" i="13"/>
  <c r="BQ130" i="13"/>
  <c r="BM130" i="13"/>
  <c r="D130" i="13"/>
  <c r="B130" i="13"/>
  <c r="DZ126" i="13"/>
  <c r="DY126" i="13"/>
  <c r="DX126" i="13"/>
  <c r="DW126" i="13"/>
  <c r="DV126" i="13"/>
  <c r="DU126" i="13"/>
  <c r="DT126" i="13"/>
  <c r="DS126" i="13"/>
  <c r="DR126" i="13"/>
  <c r="DQ126" i="13"/>
  <c r="DP126" i="13"/>
  <c r="DO126" i="13"/>
  <c r="DN126" i="13"/>
  <c r="DM126" i="13"/>
  <c r="DL126" i="13"/>
  <c r="DK126" i="13"/>
  <c r="DJ126" i="13"/>
  <c r="DI126" i="13"/>
  <c r="DH126" i="13"/>
  <c r="DG126" i="13"/>
  <c r="DF126" i="13"/>
  <c r="DE126" i="13"/>
  <c r="DD126" i="13"/>
  <c r="DC126" i="13"/>
  <c r="DB126" i="13"/>
  <c r="DA126" i="13"/>
  <c r="CZ126" i="13"/>
  <c r="CY126" i="13"/>
  <c r="CX126" i="13"/>
  <c r="CW126" i="13"/>
  <c r="CV126" i="13"/>
  <c r="CU126" i="13"/>
  <c r="CT126" i="13"/>
  <c r="CS126" i="13"/>
  <c r="CR126" i="13"/>
  <c r="CQ126" i="13"/>
  <c r="CP126" i="13"/>
  <c r="CO126" i="13"/>
  <c r="CN126" i="13"/>
  <c r="CM126" i="13"/>
  <c r="CL126" i="13"/>
  <c r="CK126" i="13"/>
  <c r="CJ126" i="13"/>
  <c r="CI126" i="13"/>
  <c r="CH126" i="13"/>
  <c r="CG126" i="13"/>
  <c r="CF126" i="13"/>
  <c r="CE126" i="13"/>
  <c r="CD126" i="13"/>
  <c r="CC126" i="13"/>
  <c r="CB126" i="13"/>
  <c r="CA126" i="13"/>
  <c r="BZ126" i="13"/>
  <c r="BY126" i="13"/>
  <c r="BX126" i="13"/>
  <c r="BW126" i="13"/>
  <c r="BV126" i="13"/>
  <c r="BU126" i="13"/>
  <c r="BT126" i="13"/>
  <c r="BS126" i="13"/>
  <c r="BR126" i="13"/>
  <c r="BQ126" i="13"/>
  <c r="BM126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DZ125" i="13"/>
  <c r="DY125" i="13"/>
  <c r="DX125" i="13"/>
  <c r="DW125" i="13"/>
  <c r="DV125" i="13"/>
  <c r="DU125" i="13"/>
  <c r="DT125" i="13"/>
  <c r="DS125" i="13"/>
  <c r="DR125" i="13"/>
  <c r="DQ125" i="13"/>
  <c r="DP125" i="13"/>
  <c r="DO125" i="13"/>
  <c r="DN125" i="13"/>
  <c r="DM125" i="13"/>
  <c r="DL125" i="13"/>
  <c r="DK125" i="13"/>
  <c r="DJ125" i="13"/>
  <c r="DI125" i="13"/>
  <c r="DH125" i="13"/>
  <c r="DG125" i="13"/>
  <c r="DF125" i="13"/>
  <c r="DE125" i="13"/>
  <c r="DD125" i="13"/>
  <c r="DC125" i="13"/>
  <c r="DB125" i="13"/>
  <c r="DA125" i="13"/>
  <c r="CZ125" i="13"/>
  <c r="CY125" i="13"/>
  <c r="CX125" i="13"/>
  <c r="CW125" i="13"/>
  <c r="CV125" i="13"/>
  <c r="CU125" i="13"/>
  <c r="CT125" i="13"/>
  <c r="CS125" i="13"/>
  <c r="CR125" i="13"/>
  <c r="CQ125" i="13"/>
  <c r="CP125" i="13"/>
  <c r="CO125" i="13"/>
  <c r="CN125" i="13"/>
  <c r="CM125" i="13"/>
  <c r="CL125" i="13"/>
  <c r="CK125" i="13"/>
  <c r="CJ125" i="13"/>
  <c r="CI125" i="13"/>
  <c r="CH125" i="13"/>
  <c r="CG125" i="13"/>
  <c r="CF125" i="13"/>
  <c r="CE125" i="13"/>
  <c r="CD125" i="13"/>
  <c r="CC125" i="13"/>
  <c r="CB125" i="13"/>
  <c r="CA125" i="13"/>
  <c r="BZ125" i="13"/>
  <c r="BY125" i="13"/>
  <c r="BX125" i="13"/>
  <c r="BW125" i="13"/>
  <c r="BV125" i="13"/>
  <c r="BU125" i="13"/>
  <c r="BT125" i="13"/>
  <c r="BS125" i="13"/>
  <c r="BR125" i="13"/>
  <c r="BQ125" i="13"/>
  <c r="BM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DZ124" i="13"/>
  <c r="DY124" i="13"/>
  <c r="DX124" i="13"/>
  <c r="DW124" i="13"/>
  <c r="DV124" i="13"/>
  <c r="DU124" i="13"/>
  <c r="DT124" i="13"/>
  <c r="DS124" i="13"/>
  <c r="DR124" i="13"/>
  <c r="DQ124" i="13"/>
  <c r="DP124" i="13"/>
  <c r="DO124" i="13"/>
  <c r="DN124" i="13"/>
  <c r="DM124" i="13"/>
  <c r="DL124" i="13"/>
  <c r="DK124" i="13"/>
  <c r="DJ124" i="13"/>
  <c r="DI124" i="13"/>
  <c r="DH124" i="13"/>
  <c r="DG124" i="13"/>
  <c r="DF124" i="13"/>
  <c r="DE124" i="13"/>
  <c r="DD124" i="13"/>
  <c r="DC124" i="13"/>
  <c r="DB124" i="13"/>
  <c r="DA124" i="13"/>
  <c r="CZ124" i="13"/>
  <c r="CY124" i="13"/>
  <c r="CX124" i="13"/>
  <c r="CW124" i="13"/>
  <c r="CV124" i="13"/>
  <c r="CU124" i="13"/>
  <c r="CT124" i="13"/>
  <c r="CS124" i="13"/>
  <c r="CR124" i="13"/>
  <c r="CQ124" i="13"/>
  <c r="CP124" i="13"/>
  <c r="CO124" i="13"/>
  <c r="CN124" i="13"/>
  <c r="CM124" i="13"/>
  <c r="CL124" i="13"/>
  <c r="CK124" i="13"/>
  <c r="CJ124" i="13"/>
  <c r="CI124" i="13"/>
  <c r="CH124" i="13"/>
  <c r="CG124" i="13"/>
  <c r="CF124" i="13"/>
  <c r="CE124" i="13"/>
  <c r="CD124" i="13"/>
  <c r="CC124" i="13"/>
  <c r="CB124" i="13"/>
  <c r="CA124" i="13"/>
  <c r="BZ124" i="13"/>
  <c r="BY124" i="13"/>
  <c r="BX124" i="13"/>
  <c r="BW124" i="13"/>
  <c r="BV124" i="13"/>
  <c r="BU124" i="13"/>
  <c r="BT124" i="13"/>
  <c r="BS124" i="13"/>
  <c r="BR124" i="13"/>
  <c r="BQ124" i="13"/>
  <c r="BM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DZ123" i="13"/>
  <c r="DY123" i="13"/>
  <c r="DX123" i="13"/>
  <c r="DW123" i="13"/>
  <c r="DV123" i="13"/>
  <c r="DU123" i="13"/>
  <c r="DT123" i="13"/>
  <c r="DS123" i="13"/>
  <c r="DR123" i="13"/>
  <c r="DQ123" i="13"/>
  <c r="DP123" i="13"/>
  <c r="DO123" i="13"/>
  <c r="DN123" i="13"/>
  <c r="DM123" i="13"/>
  <c r="DL123" i="13"/>
  <c r="DK123" i="13"/>
  <c r="DJ123" i="13"/>
  <c r="DI123" i="13"/>
  <c r="DH123" i="13"/>
  <c r="DG123" i="13"/>
  <c r="DF123" i="13"/>
  <c r="DE123" i="13"/>
  <c r="DD123" i="13"/>
  <c r="DC123" i="13"/>
  <c r="DB123" i="13"/>
  <c r="DA123" i="13"/>
  <c r="CZ123" i="13"/>
  <c r="CY123" i="13"/>
  <c r="CX123" i="13"/>
  <c r="CW123" i="13"/>
  <c r="CV123" i="13"/>
  <c r="CU123" i="13"/>
  <c r="CT123" i="13"/>
  <c r="CS123" i="13"/>
  <c r="CR123" i="13"/>
  <c r="CQ123" i="13"/>
  <c r="CP123" i="13"/>
  <c r="CO123" i="13"/>
  <c r="CN123" i="13"/>
  <c r="CM123" i="13"/>
  <c r="CL123" i="13"/>
  <c r="CK123" i="13"/>
  <c r="CJ123" i="13"/>
  <c r="CI123" i="13"/>
  <c r="CH123" i="13"/>
  <c r="CG123" i="13"/>
  <c r="CF123" i="13"/>
  <c r="CE123" i="13"/>
  <c r="CD123" i="13"/>
  <c r="CC123" i="13"/>
  <c r="CB123" i="13"/>
  <c r="CA123" i="13"/>
  <c r="BZ123" i="13"/>
  <c r="BY123" i="13"/>
  <c r="BX123" i="13"/>
  <c r="BW123" i="13"/>
  <c r="BV123" i="13"/>
  <c r="BU123" i="13"/>
  <c r="BT123" i="13"/>
  <c r="BS123" i="13"/>
  <c r="BR123" i="13"/>
  <c r="BQ123" i="13"/>
  <c r="BM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DZ122" i="13"/>
  <c r="DY122" i="13"/>
  <c r="DX122" i="13"/>
  <c r="DW122" i="13"/>
  <c r="DV122" i="13"/>
  <c r="DU122" i="13"/>
  <c r="DT122" i="13"/>
  <c r="DS122" i="13"/>
  <c r="DR122" i="13"/>
  <c r="DQ122" i="13"/>
  <c r="DP122" i="13"/>
  <c r="DO122" i="13"/>
  <c r="DN122" i="13"/>
  <c r="DM122" i="13"/>
  <c r="DL122" i="13"/>
  <c r="DK122" i="13"/>
  <c r="DJ122" i="13"/>
  <c r="DI122" i="13"/>
  <c r="DH122" i="13"/>
  <c r="DG122" i="13"/>
  <c r="DF122" i="13"/>
  <c r="DE122" i="13"/>
  <c r="DD122" i="13"/>
  <c r="DC122" i="13"/>
  <c r="DB122" i="13"/>
  <c r="DA122" i="13"/>
  <c r="CZ122" i="13"/>
  <c r="CY122" i="13"/>
  <c r="CX122" i="13"/>
  <c r="CW122" i="13"/>
  <c r="CV122" i="13"/>
  <c r="CU122" i="13"/>
  <c r="CT122" i="13"/>
  <c r="CS122" i="13"/>
  <c r="CR122" i="13"/>
  <c r="CQ122" i="13"/>
  <c r="CP122" i="13"/>
  <c r="CO122" i="13"/>
  <c r="CN122" i="13"/>
  <c r="CM122" i="13"/>
  <c r="CL122" i="13"/>
  <c r="CK122" i="13"/>
  <c r="CJ122" i="13"/>
  <c r="CI122" i="13"/>
  <c r="CH122" i="13"/>
  <c r="CG122" i="13"/>
  <c r="CF122" i="13"/>
  <c r="CE122" i="13"/>
  <c r="CD122" i="13"/>
  <c r="CC122" i="13"/>
  <c r="CB122" i="13"/>
  <c r="CA122" i="13"/>
  <c r="BZ122" i="13"/>
  <c r="BY122" i="13"/>
  <c r="BX122" i="13"/>
  <c r="BW122" i="13"/>
  <c r="BV122" i="13"/>
  <c r="BU122" i="13"/>
  <c r="BT122" i="13"/>
  <c r="BS122" i="13"/>
  <c r="BR122" i="13"/>
  <c r="BQ122" i="13"/>
  <c r="BM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DZ121" i="13"/>
  <c r="DY121" i="13"/>
  <c r="DX121" i="13"/>
  <c r="DW121" i="13"/>
  <c r="DV121" i="13"/>
  <c r="DU121" i="13"/>
  <c r="DT121" i="13"/>
  <c r="DS121" i="13"/>
  <c r="DR121" i="13"/>
  <c r="DQ121" i="13"/>
  <c r="DP121" i="13"/>
  <c r="DO121" i="13"/>
  <c r="DN121" i="13"/>
  <c r="DM121" i="13"/>
  <c r="DL121" i="13"/>
  <c r="DK121" i="13"/>
  <c r="DJ121" i="13"/>
  <c r="DI121" i="13"/>
  <c r="DH121" i="13"/>
  <c r="DG121" i="13"/>
  <c r="DF121" i="13"/>
  <c r="DE121" i="13"/>
  <c r="DD121" i="13"/>
  <c r="DC121" i="13"/>
  <c r="DB121" i="13"/>
  <c r="DA121" i="13"/>
  <c r="CZ121" i="13"/>
  <c r="CY121" i="13"/>
  <c r="CX121" i="13"/>
  <c r="CW121" i="13"/>
  <c r="CV121" i="13"/>
  <c r="CU121" i="13"/>
  <c r="CT121" i="13"/>
  <c r="CS121" i="13"/>
  <c r="CR121" i="13"/>
  <c r="CQ121" i="13"/>
  <c r="CP121" i="13"/>
  <c r="CO121" i="13"/>
  <c r="CN121" i="13"/>
  <c r="CM121" i="13"/>
  <c r="CL121" i="13"/>
  <c r="CK121" i="13"/>
  <c r="CJ121" i="13"/>
  <c r="CI121" i="13"/>
  <c r="CH121" i="13"/>
  <c r="CG121" i="13"/>
  <c r="CF121" i="13"/>
  <c r="CE121" i="13"/>
  <c r="CD121" i="13"/>
  <c r="CC121" i="13"/>
  <c r="CB121" i="13"/>
  <c r="CA121" i="13"/>
  <c r="BZ121" i="13"/>
  <c r="BY121" i="13"/>
  <c r="BX121" i="13"/>
  <c r="BW121" i="13"/>
  <c r="BV121" i="13"/>
  <c r="BU121" i="13"/>
  <c r="BT121" i="13"/>
  <c r="BS121" i="13"/>
  <c r="BR121" i="13"/>
  <c r="BQ121" i="13"/>
  <c r="BM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DZ120" i="13"/>
  <c r="DY120" i="13"/>
  <c r="DX120" i="13"/>
  <c r="DW120" i="13"/>
  <c r="DV120" i="13"/>
  <c r="DU120" i="13"/>
  <c r="DT120" i="13"/>
  <c r="DS120" i="13"/>
  <c r="DR120" i="13"/>
  <c r="DQ120" i="13"/>
  <c r="DP120" i="13"/>
  <c r="DO120" i="13"/>
  <c r="DN120" i="13"/>
  <c r="DM120" i="13"/>
  <c r="DL120" i="13"/>
  <c r="DK120" i="13"/>
  <c r="DJ120" i="13"/>
  <c r="DI120" i="13"/>
  <c r="DH120" i="13"/>
  <c r="DG120" i="13"/>
  <c r="DF120" i="13"/>
  <c r="DE120" i="13"/>
  <c r="DD120" i="13"/>
  <c r="DC120" i="13"/>
  <c r="DB120" i="13"/>
  <c r="DA120" i="13"/>
  <c r="CZ120" i="13"/>
  <c r="CY120" i="13"/>
  <c r="CX120" i="13"/>
  <c r="CW120" i="13"/>
  <c r="CV120" i="13"/>
  <c r="CU120" i="13"/>
  <c r="CT120" i="13"/>
  <c r="CS120" i="13"/>
  <c r="CR120" i="13"/>
  <c r="CQ120" i="13"/>
  <c r="CP120" i="13"/>
  <c r="CO120" i="13"/>
  <c r="CN120" i="13"/>
  <c r="CM120" i="13"/>
  <c r="CL120" i="13"/>
  <c r="CK120" i="13"/>
  <c r="CJ120" i="13"/>
  <c r="CI120" i="13"/>
  <c r="CH120" i="13"/>
  <c r="CG120" i="13"/>
  <c r="CF120" i="13"/>
  <c r="CE120" i="13"/>
  <c r="CD120" i="13"/>
  <c r="CC120" i="13"/>
  <c r="CB120" i="13"/>
  <c r="CA120" i="13"/>
  <c r="BZ120" i="13"/>
  <c r="BY120" i="13"/>
  <c r="BX120" i="13"/>
  <c r="BW120" i="13"/>
  <c r="BV120" i="13"/>
  <c r="BU120" i="13"/>
  <c r="BT120" i="13"/>
  <c r="BS120" i="13"/>
  <c r="BR120" i="13"/>
  <c r="BQ120" i="13"/>
  <c r="BM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DZ119" i="13"/>
  <c r="DY119" i="13"/>
  <c r="DX119" i="13"/>
  <c r="DW119" i="13"/>
  <c r="DV119" i="13"/>
  <c r="DU119" i="13"/>
  <c r="DT119" i="13"/>
  <c r="DS119" i="13"/>
  <c r="DR119" i="13"/>
  <c r="DQ119" i="13"/>
  <c r="DP119" i="13"/>
  <c r="DO119" i="13"/>
  <c r="DN119" i="13"/>
  <c r="DM119" i="13"/>
  <c r="DL119" i="13"/>
  <c r="DK119" i="13"/>
  <c r="DJ119" i="13"/>
  <c r="DI119" i="13"/>
  <c r="DH119" i="13"/>
  <c r="DG119" i="13"/>
  <c r="DF119" i="13"/>
  <c r="DE119" i="13"/>
  <c r="DD119" i="13"/>
  <c r="DC119" i="13"/>
  <c r="DB119" i="13"/>
  <c r="DA119" i="13"/>
  <c r="CZ119" i="13"/>
  <c r="CY119" i="13"/>
  <c r="CX119" i="13"/>
  <c r="CW119" i="13"/>
  <c r="CV119" i="13"/>
  <c r="CU119" i="13"/>
  <c r="CT119" i="13"/>
  <c r="CS119" i="13"/>
  <c r="CR119" i="13"/>
  <c r="CQ119" i="13"/>
  <c r="CP119" i="13"/>
  <c r="CO119" i="13"/>
  <c r="CN119" i="13"/>
  <c r="CM119" i="13"/>
  <c r="CL119" i="13"/>
  <c r="CK119" i="13"/>
  <c r="CJ119" i="13"/>
  <c r="CI119" i="13"/>
  <c r="CH119" i="13"/>
  <c r="CG119" i="13"/>
  <c r="CF119" i="13"/>
  <c r="CE119" i="13"/>
  <c r="CD119" i="13"/>
  <c r="CC119" i="13"/>
  <c r="CB119" i="13"/>
  <c r="CA119" i="13"/>
  <c r="BZ119" i="13"/>
  <c r="BY119" i="13"/>
  <c r="BX119" i="13"/>
  <c r="BW119" i="13"/>
  <c r="BV119" i="13"/>
  <c r="BU119" i="13"/>
  <c r="BT119" i="13"/>
  <c r="BS119" i="13"/>
  <c r="BR119" i="13"/>
  <c r="BQ119" i="13"/>
  <c r="BM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DZ118" i="13"/>
  <c r="DY118" i="13"/>
  <c r="DX118" i="13"/>
  <c r="DW118" i="13"/>
  <c r="DV118" i="13"/>
  <c r="DU118" i="13"/>
  <c r="DT118" i="13"/>
  <c r="DS118" i="13"/>
  <c r="DR118" i="13"/>
  <c r="DQ118" i="13"/>
  <c r="DP118" i="13"/>
  <c r="DO118" i="13"/>
  <c r="DN118" i="13"/>
  <c r="DM118" i="13"/>
  <c r="DL118" i="13"/>
  <c r="DK118" i="13"/>
  <c r="DJ118" i="13"/>
  <c r="DI118" i="13"/>
  <c r="DH118" i="13"/>
  <c r="DG118" i="13"/>
  <c r="DF118" i="13"/>
  <c r="DE118" i="13"/>
  <c r="DD118" i="13"/>
  <c r="DC118" i="13"/>
  <c r="DB118" i="13"/>
  <c r="DA118" i="13"/>
  <c r="CZ118" i="13"/>
  <c r="CY118" i="13"/>
  <c r="CX118" i="13"/>
  <c r="CW118" i="13"/>
  <c r="CV118" i="13"/>
  <c r="CU118" i="13"/>
  <c r="CT118" i="13"/>
  <c r="CS118" i="13"/>
  <c r="CR118" i="13"/>
  <c r="CQ118" i="13"/>
  <c r="CP118" i="13"/>
  <c r="CO118" i="13"/>
  <c r="CN118" i="13"/>
  <c r="CM118" i="13"/>
  <c r="CL118" i="13"/>
  <c r="CK118" i="13"/>
  <c r="CJ118" i="13"/>
  <c r="CI118" i="13"/>
  <c r="CH118" i="13"/>
  <c r="CG118" i="13"/>
  <c r="CF118" i="13"/>
  <c r="CE118" i="13"/>
  <c r="CD118" i="13"/>
  <c r="CC118" i="13"/>
  <c r="CB118" i="13"/>
  <c r="CA118" i="13"/>
  <c r="BZ118" i="13"/>
  <c r="BY118" i="13"/>
  <c r="BX118" i="13"/>
  <c r="BW118" i="13"/>
  <c r="BV118" i="13"/>
  <c r="BU118" i="13"/>
  <c r="BT118" i="13"/>
  <c r="BS118" i="13"/>
  <c r="BR118" i="13"/>
  <c r="BQ118" i="13"/>
  <c r="BM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DZ117" i="13"/>
  <c r="DY117" i="13"/>
  <c r="DX117" i="13"/>
  <c r="DW117" i="13"/>
  <c r="DV117" i="13"/>
  <c r="DU117" i="13"/>
  <c r="DT117" i="13"/>
  <c r="DS117" i="13"/>
  <c r="DR117" i="13"/>
  <c r="DQ117" i="13"/>
  <c r="DP117" i="13"/>
  <c r="DO117" i="13"/>
  <c r="DN117" i="13"/>
  <c r="DM117" i="13"/>
  <c r="DL117" i="13"/>
  <c r="DK117" i="13"/>
  <c r="DJ117" i="13"/>
  <c r="DI117" i="13"/>
  <c r="DH117" i="13"/>
  <c r="DG117" i="13"/>
  <c r="DF117" i="13"/>
  <c r="DE117" i="13"/>
  <c r="DD117" i="13"/>
  <c r="DC117" i="13"/>
  <c r="DB117" i="13"/>
  <c r="DA117" i="13"/>
  <c r="CZ117" i="13"/>
  <c r="CY117" i="13"/>
  <c r="CX117" i="13"/>
  <c r="CW117" i="13"/>
  <c r="CV117" i="13"/>
  <c r="CU117" i="13"/>
  <c r="CT117" i="13"/>
  <c r="CS117" i="13"/>
  <c r="CR117" i="13"/>
  <c r="CQ117" i="13"/>
  <c r="CP117" i="13"/>
  <c r="CO117" i="13"/>
  <c r="CN117" i="13"/>
  <c r="CM117" i="13"/>
  <c r="CL117" i="13"/>
  <c r="CK117" i="13"/>
  <c r="CJ117" i="13"/>
  <c r="CI117" i="13"/>
  <c r="CH117" i="13"/>
  <c r="CG117" i="13"/>
  <c r="CF117" i="13"/>
  <c r="CE117" i="13"/>
  <c r="CD117" i="13"/>
  <c r="CC117" i="13"/>
  <c r="CB117" i="13"/>
  <c r="CA117" i="13"/>
  <c r="BZ117" i="13"/>
  <c r="BY117" i="13"/>
  <c r="BX117" i="13"/>
  <c r="BW117" i="13"/>
  <c r="BV117" i="13"/>
  <c r="BU117" i="13"/>
  <c r="BT117" i="13"/>
  <c r="BS117" i="13"/>
  <c r="BR117" i="13"/>
  <c r="BQ117" i="13"/>
  <c r="BM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DZ116" i="13"/>
  <c r="DY116" i="13"/>
  <c r="DX116" i="13"/>
  <c r="DW116" i="13"/>
  <c r="DV116" i="13"/>
  <c r="DU116" i="13"/>
  <c r="DT116" i="13"/>
  <c r="DS116" i="13"/>
  <c r="DR116" i="13"/>
  <c r="DQ116" i="13"/>
  <c r="DP116" i="13"/>
  <c r="DO116" i="13"/>
  <c r="DN116" i="13"/>
  <c r="DM116" i="13"/>
  <c r="DL116" i="13"/>
  <c r="DK116" i="13"/>
  <c r="DJ116" i="13"/>
  <c r="DI116" i="13"/>
  <c r="DH116" i="13"/>
  <c r="DG116" i="13"/>
  <c r="DF116" i="13"/>
  <c r="DE116" i="13"/>
  <c r="DD116" i="13"/>
  <c r="DC116" i="13"/>
  <c r="DB116" i="13"/>
  <c r="DA116" i="13"/>
  <c r="CZ116" i="13"/>
  <c r="CY116" i="13"/>
  <c r="CX116" i="13"/>
  <c r="CW116" i="13"/>
  <c r="CV116" i="13"/>
  <c r="CU116" i="13"/>
  <c r="CT116" i="13"/>
  <c r="CS116" i="13"/>
  <c r="CR116" i="13"/>
  <c r="CQ116" i="13"/>
  <c r="CP116" i="13"/>
  <c r="CO116" i="13"/>
  <c r="CN116" i="13"/>
  <c r="CM116" i="13"/>
  <c r="CL116" i="13"/>
  <c r="CK116" i="13"/>
  <c r="CJ116" i="13"/>
  <c r="CI116" i="13"/>
  <c r="CH116" i="13"/>
  <c r="CG116" i="13"/>
  <c r="CF116" i="13"/>
  <c r="CE116" i="13"/>
  <c r="CD116" i="13"/>
  <c r="CC116" i="13"/>
  <c r="CB116" i="13"/>
  <c r="CA116" i="13"/>
  <c r="BZ116" i="13"/>
  <c r="BY116" i="13"/>
  <c r="BX116" i="13"/>
  <c r="BW116" i="13"/>
  <c r="BV116" i="13"/>
  <c r="BU116" i="13"/>
  <c r="BT116" i="13"/>
  <c r="BS116" i="13"/>
  <c r="BR116" i="13"/>
  <c r="BQ116" i="13"/>
  <c r="BM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DZ115" i="13"/>
  <c r="DY115" i="13"/>
  <c r="DX115" i="13"/>
  <c r="DW115" i="13"/>
  <c r="DV115" i="13"/>
  <c r="DU115" i="13"/>
  <c r="DT115" i="13"/>
  <c r="DS115" i="13"/>
  <c r="DR115" i="13"/>
  <c r="DQ115" i="13"/>
  <c r="DP115" i="13"/>
  <c r="DO115" i="13"/>
  <c r="DN115" i="13"/>
  <c r="DM115" i="13"/>
  <c r="DL115" i="13"/>
  <c r="DK115" i="13"/>
  <c r="DJ115" i="13"/>
  <c r="DI115" i="13"/>
  <c r="DH115" i="13"/>
  <c r="DG115" i="13"/>
  <c r="DF115" i="13"/>
  <c r="DE115" i="13"/>
  <c r="DD115" i="13"/>
  <c r="DC115" i="13"/>
  <c r="DB115" i="13"/>
  <c r="DA115" i="13"/>
  <c r="CZ115" i="13"/>
  <c r="CY115" i="13"/>
  <c r="CX115" i="13"/>
  <c r="CW115" i="13"/>
  <c r="CV115" i="13"/>
  <c r="CU115" i="13"/>
  <c r="CT115" i="13"/>
  <c r="CS115" i="13"/>
  <c r="CR115" i="13"/>
  <c r="CQ115" i="13"/>
  <c r="CP115" i="13"/>
  <c r="CO115" i="13"/>
  <c r="CN115" i="13"/>
  <c r="CM115" i="13"/>
  <c r="CL115" i="13"/>
  <c r="CK115" i="13"/>
  <c r="CJ115" i="13"/>
  <c r="CI115" i="13"/>
  <c r="CH115" i="13"/>
  <c r="CG115" i="13"/>
  <c r="CF115" i="13"/>
  <c r="CE115" i="13"/>
  <c r="CD115" i="13"/>
  <c r="CC115" i="13"/>
  <c r="CB115" i="13"/>
  <c r="CA115" i="13"/>
  <c r="BZ115" i="13"/>
  <c r="BY115" i="13"/>
  <c r="BX115" i="13"/>
  <c r="BW115" i="13"/>
  <c r="BV115" i="13"/>
  <c r="BU115" i="13"/>
  <c r="BT115" i="13"/>
  <c r="BS115" i="13"/>
  <c r="BR115" i="13"/>
  <c r="BQ115" i="13"/>
  <c r="BM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AG115" i="13"/>
  <c r="DZ114" i="13"/>
  <c r="DY114" i="13"/>
  <c r="DX114" i="13"/>
  <c r="DW114" i="13"/>
  <c r="DV114" i="13"/>
  <c r="DU114" i="13"/>
  <c r="DT114" i="13"/>
  <c r="DS114" i="13"/>
  <c r="DR114" i="13"/>
  <c r="DQ114" i="13"/>
  <c r="DP114" i="13"/>
  <c r="DO114" i="13"/>
  <c r="DN114" i="13"/>
  <c r="DM114" i="13"/>
  <c r="DL114" i="13"/>
  <c r="DK114" i="13"/>
  <c r="DJ114" i="13"/>
  <c r="DI114" i="13"/>
  <c r="DH114" i="13"/>
  <c r="DG114" i="13"/>
  <c r="DF114" i="13"/>
  <c r="DE114" i="13"/>
  <c r="DD114" i="13"/>
  <c r="DC114" i="13"/>
  <c r="DB114" i="13"/>
  <c r="DA114" i="13"/>
  <c r="CZ114" i="13"/>
  <c r="CY114" i="13"/>
  <c r="CX114" i="13"/>
  <c r="CW114" i="13"/>
  <c r="CV114" i="13"/>
  <c r="CU114" i="13"/>
  <c r="CT114" i="13"/>
  <c r="CS114" i="13"/>
  <c r="CR114" i="13"/>
  <c r="CQ114" i="13"/>
  <c r="CP114" i="13"/>
  <c r="CO114" i="13"/>
  <c r="CN114" i="13"/>
  <c r="CM114" i="13"/>
  <c r="CL114" i="13"/>
  <c r="CK114" i="13"/>
  <c r="CJ114" i="13"/>
  <c r="CI114" i="13"/>
  <c r="CH114" i="13"/>
  <c r="CG114" i="13"/>
  <c r="CF114" i="13"/>
  <c r="CE114" i="13"/>
  <c r="CD114" i="13"/>
  <c r="CC114" i="13"/>
  <c r="CB114" i="13"/>
  <c r="CA114" i="13"/>
  <c r="BZ114" i="13"/>
  <c r="BY114" i="13"/>
  <c r="BX114" i="13"/>
  <c r="BW114" i="13"/>
  <c r="BV114" i="13"/>
  <c r="BU114" i="13"/>
  <c r="BT114" i="13"/>
  <c r="BS114" i="13"/>
  <c r="BR114" i="13"/>
  <c r="BQ114" i="13"/>
  <c r="BM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AG114" i="13"/>
  <c r="AF114" i="13"/>
  <c r="DZ113" i="13"/>
  <c r="DY113" i="13"/>
  <c r="DX113" i="13"/>
  <c r="DW113" i="13"/>
  <c r="DV113" i="13"/>
  <c r="DU113" i="13"/>
  <c r="DT113" i="13"/>
  <c r="DS113" i="13"/>
  <c r="DR113" i="13"/>
  <c r="DQ113" i="13"/>
  <c r="DP113" i="13"/>
  <c r="DO113" i="13"/>
  <c r="DN113" i="13"/>
  <c r="DM113" i="13"/>
  <c r="DL113" i="13"/>
  <c r="DK113" i="13"/>
  <c r="DJ113" i="13"/>
  <c r="DI113" i="13"/>
  <c r="DH113" i="13"/>
  <c r="DG113" i="13"/>
  <c r="DF113" i="13"/>
  <c r="DE113" i="13"/>
  <c r="DD113" i="13"/>
  <c r="DC113" i="13"/>
  <c r="DB113" i="13"/>
  <c r="DA113" i="13"/>
  <c r="CZ113" i="13"/>
  <c r="CY113" i="13"/>
  <c r="CX113" i="13"/>
  <c r="CW113" i="13"/>
  <c r="CV113" i="13"/>
  <c r="CU113" i="13"/>
  <c r="CT113" i="13"/>
  <c r="CS113" i="13"/>
  <c r="CR113" i="13"/>
  <c r="CQ113" i="13"/>
  <c r="CP113" i="13"/>
  <c r="CO113" i="13"/>
  <c r="CN113" i="13"/>
  <c r="CM113" i="13"/>
  <c r="CL113" i="13"/>
  <c r="CK113" i="13"/>
  <c r="CJ113" i="13"/>
  <c r="CI113" i="13"/>
  <c r="CH113" i="13"/>
  <c r="CG113" i="13"/>
  <c r="CF113" i="13"/>
  <c r="CE113" i="13"/>
  <c r="CD113" i="13"/>
  <c r="CC113" i="13"/>
  <c r="CB113" i="13"/>
  <c r="CA113" i="13"/>
  <c r="BZ113" i="13"/>
  <c r="BY113" i="13"/>
  <c r="BX113" i="13"/>
  <c r="BW113" i="13"/>
  <c r="BV113" i="13"/>
  <c r="BU113" i="13"/>
  <c r="BT113" i="13"/>
  <c r="BS113" i="13"/>
  <c r="BR113" i="13"/>
  <c r="BQ113" i="13"/>
  <c r="BM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AG113" i="13"/>
  <c r="AF113" i="13"/>
  <c r="AE113" i="13"/>
  <c r="DZ112" i="13"/>
  <c r="DY112" i="13"/>
  <c r="DX112" i="13"/>
  <c r="DW112" i="13"/>
  <c r="DV112" i="13"/>
  <c r="DU112" i="13"/>
  <c r="DT112" i="13"/>
  <c r="DS112" i="13"/>
  <c r="DR112" i="13"/>
  <c r="DQ112" i="13"/>
  <c r="DP112" i="13"/>
  <c r="DO112" i="13"/>
  <c r="DN112" i="13"/>
  <c r="DM112" i="13"/>
  <c r="DL112" i="13"/>
  <c r="DK112" i="13"/>
  <c r="DJ112" i="13"/>
  <c r="DI112" i="13"/>
  <c r="DH112" i="13"/>
  <c r="DG112" i="13"/>
  <c r="DF112" i="13"/>
  <c r="DE112" i="13"/>
  <c r="DD112" i="13"/>
  <c r="DC112" i="13"/>
  <c r="DB112" i="13"/>
  <c r="DA112" i="13"/>
  <c r="CZ112" i="13"/>
  <c r="CY112" i="13"/>
  <c r="CX112" i="13"/>
  <c r="CW112" i="13"/>
  <c r="CV112" i="13"/>
  <c r="CU112" i="13"/>
  <c r="CT112" i="13"/>
  <c r="CS112" i="13"/>
  <c r="CR112" i="13"/>
  <c r="CQ112" i="13"/>
  <c r="CP112" i="13"/>
  <c r="CO112" i="13"/>
  <c r="CN112" i="13"/>
  <c r="CM112" i="13"/>
  <c r="CL112" i="13"/>
  <c r="CK112" i="13"/>
  <c r="CJ112" i="13"/>
  <c r="CI112" i="13"/>
  <c r="CH112" i="13"/>
  <c r="CG112" i="13"/>
  <c r="CF112" i="13"/>
  <c r="CE112" i="13"/>
  <c r="CD112" i="13"/>
  <c r="CC112" i="13"/>
  <c r="CB112" i="13"/>
  <c r="CA112" i="13"/>
  <c r="BZ112" i="13"/>
  <c r="BY112" i="13"/>
  <c r="BX112" i="13"/>
  <c r="BW112" i="13"/>
  <c r="BV112" i="13"/>
  <c r="BU112" i="13"/>
  <c r="BT112" i="13"/>
  <c r="BS112" i="13"/>
  <c r="BR112" i="13"/>
  <c r="BQ112" i="13"/>
  <c r="BM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AG112" i="13"/>
  <c r="AF112" i="13"/>
  <c r="AE112" i="13"/>
  <c r="AD112" i="13"/>
  <c r="DZ111" i="13"/>
  <c r="DY111" i="13"/>
  <c r="DX111" i="13"/>
  <c r="DW111" i="13"/>
  <c r="DV111" i="13"/>
  <c r="DU111" i="13"/>
  <c r="DT111" i="13"/>
  <c r="DS111" i="13"/>
  <c r="DR111" i="13"/>
  <c r="DQ111" i="13"/>
  <c r="DP111" i="13"/>
  <c r="DO111" i="13"/>
  <c r="DN111" i="13"/>
  <c r="DM111" i="13"/>
  <c r="DL111" i="13"/>
  <c r="DK111" i="13"/>
  <c r="DJ111" i="13"/>
  <c r="DI111" i="13"/>
  <c r="DH111" i="13"/>
  <c r="DG111" i="13"/>
  <c r="DF111" i="13"/>
  <c r="DE111" i="13"/>
  <c r="DD111" i="13"/>
  <c r="DC111" i="13"/>
  <c r="DB111" i="13"/>
  <c r="DA111" i="13"/>
  <c r="CZ111" i="13"/>
  <c r="CY111" i="13"/>
  <c r="CX111" i="13"/>
  <c r="CW111" i="13"/>
  <c r="CV111" i="13"/>
  <c r="CU111" i="13"/>
  <c r="CT111" i="13"/>
  <c r="CS111" i="13"/>
  <c r="CR111" i="13"/>
  <c r="CQ111" i="13"/>
  <c r="CP111" i="13"/>
  <c r="CO111" i="13"/>
  <c r="CN111" i="13"/>
  <c r="CM111" i="13"/>
  <c r="CL111" i="13"/>
  <c r="CK111" i="13"/>
  <c r="CJ111" i="13"/>
  <c r="CI111" i="13"/>
  <c r="CH111" i="13"/>
  <c r="CG111" i="13"/>
  <c r="CF111" i="13"/>
  <c r="CE111" i="13"/>
  <c r="CD111" i="13"/>
  <c r="CC111" i="13"/>
  <c r="CB111" i="13"/>
  <c r="CA111" i="13"/>
  <c r="BZ111" i="13"/>
  <c r="BY111" i="13"/>
  <c r="BX111" i="13"/>
  <c r="BW111" i="13"/>
  <c r="BV111" i="13"/>
  <c r="BU111" i="13"/>
  <c r="BT111" i="13"/>
  <c r="BS111" i="13"/>
  <c r="BR111" i="13"/>
  <c r="BQ111" i="13"/>
  <c r="BM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AG111" i="13"/>
  <c r="AF111" i="13"/>
  <c r="AE111" i="13"/>
  <c r="AD111" i="13"/>
  <c r="AC111" i="13"/>
  <c r="DZ110" i="13"/>
  <c r="DY110" i="13"/>
  <c r="DX110" i="13"/>
  <c r="DW110" i="13"/>
  <c r="DV110" i="13"/>
  <c r="DU110" i="13"/>
  <c r="DT110" i="13"/>
  <c r="DS110" i="13"/>
  <c r="DR110" i="13"/>
  <c r="DQ110" i="13"/>
  <c r="DP110" i="13"/>
  <c r="DO110" i="13"/>
  <c r="DN110" i="13"/>
  <c r="DM110" i="13"/>
  <c r="DL110" i="13"/>
  <c r="DK110" i="13"/>
  <c r="DJ110" i="13"/>
  <c r="DI110" i="13"/>
  <c r="DH110" i="13"/>
  <c r="DG110" i="13"/>
  <c r="DF110" i="13"/>
  <c r="DE110" i="13"/>
  <c r="DD110" i="13"/>
  <c r="DC110" i="13"/>
  <c r="DB110" i="13"/>
  <c r="DA110" i="13"/>
  <c r="CZ110" i="13"/>
  <c r="CY110" i="13"/>
  <c r="CX110" i="13"/>
  <c r="CW110" i="13"/>
  <c r="CV110" i="13"/>
  <c r="CU110" i="13"/>
  <c r="CT110" i="13"/>
  <c r="CS110" i="13"/>
  <c r="CR110" i="13"/>
  <c r="CQ110" i="13"/>
  <c r="CP110" i="13"/>
  <c r="CO110" i="13"/>
  <c r="CN110" i="13"/>
  <c r="CM110" i="13"/>
  <c r="CL110" i="13"/>
  <c r="CK110" i="13"/>
  <c r="CJ110" i="13"/>
  <c r="CI110" i="13"/>
  <c r="CH110" i="13"/>
  <c r="CG110" i="13"/>
  <c r="CF110" i="13"/>
  <c r="CE110" i="13"/>
  <c r="CD110" i="13"/>
  <c r="CC110" i="13"/>
  <c r="CB110" i="13"/>
  <c r="CA110" i="13"/>
  <c r="BZ110" i="13"/>
  <c r="BY110" i="13"/>
  <c r="BX110" i="13"/>
  <c r="BW110" i="13"/>
  <c r="BV110" i="13"/>
  <c r="BU110" i="13"/>
  <c r="BT110" i="13"/>
  <c r="BS110" i="13"/>
  <c r="BR110" i="13"/>
  <c r="BQ110" i="13"/>
  <c r="BM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AG110" i="13"/>
  <c r="AF110" i="13"/>
  <c r="AE110" i="13"/>
  <c r="AD110" i="13"/>
  <c r="AC110" i="13"/>
  <c r="AB110" i="13"/>
  <c r="DZ109" i="13"/>
  <c r="DY109" i="13"/>
  <c r="DX109" i="13"/>
  <c r="DW109" i="13"/>
  <c r="DV109" i="13"/>
  <c r="DU109" i="13"/>
  <c r="DT109" i="13"/>
  <c r="DS109" i="13"/>
  <c r="DR109" i="13"/>
  <c r="DQ109" i="13"/>
  <c r="DP109" i="13"/>
  <c r="DO109" i="13"/>
  <c r="DN109" i="13"/>
  <c r="DM109" i="13"/>
  <c r="DL109" i="13"/>
  <c r="DK109" i="13"/>
  <c r="DJ109" i="13"/>
  <c r="DI109" i="13"/>
  <c r="DH109" i="13"/>
  <c r="DG109" i="13"/>
  <c r="DF109" i="13"/>
  <c r="DE109" i="13"/>
  <c r="DD109" i="13"/>
  <c r="DC109" i="13"/>
  <c r="DB109" i="13"/>
  <c r="DA109" i="13"/>
  <c r="CZ109" i="13"/>
  <c r="CY109" i="13"/>
  <c r="CX109" i="13"/>
  <c r="CW109" i="13"/>
  <c r="CV109" i="13"/>
  <c r="CU109" i="13"/>
  <c r="CT109" i="13"/>
  <c r="CS109" i="13"/>
  <c r="CR109" i="13"/>
  <c r="CQ109" i="13"/>
  <c r="CP109" i="13"/>
  <c r="CO109" i="13"/>
  <c r="CN109" i="13"/>
  <c r="CM109" i="13"/>
  <c r="CL109" i="13"/>
  <c r="CK109" i="13"/>
  <c r="CJ109" i="13"/>
  <c r="CI109" i="13"/>
  <c r="CH109" i="13"/>
  <c r="CG109" i="13"/>
  <c r="CF109" i="13"/>
  <c r="CE109" i="13"/>
  <c r="CD109" i="13"/>
  <c r="CC109" i="13"/>
  <c r="CB109" i="13"/>
  <c r="CA109" i="13"/>
  <c r="BZ109" i="13"/>
  <c r="BY109" i="13"/>
  <c r="BX109" i="13"/>
  <c r="BW109" i="13"/>
  <c r="BV109" i="13"/>
  <c r="BU109" i="13"/>
  <c r="BT109" i="13"/>
  <c r="BS109" i="13"/>
  <c r="BR109" i="13"/>
  <c r="BQ109" i="13"/>
  <c r="BM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AG109" i="13"/>
  <c r="AF109" i="13"/>
  <c r="AE109" i="13"/>
  <c r="AD109" i="13"/>
  <c r="AC109" i="13"/>
  <c r="AB109" i="13"/>
  <c r="AA109" i="13"/>
  <c r="DZ108" i="13"/>
  <c r="DY108" i="13"/>
  <c r="DX108" i="13"/>
  <c r="DW108" i="13"/>
  <c r="DV108" i="13"/>
  <c r="DU108" i="13"/>
  <c r="DT108" i="13"/>
  <c r="DS108" i="13"/>
  <c r="DR108" i="13"/>
  <c r="DQ108" i="13"/>
  <c r="DP108" i="13"/>
  <c r="DO108" i="13"/>
  <c r="DN108" i="13"/>
  <c r="DM108" i="13"/>
  <c r="DL108" i="13"/>
  <c r="DK108" i="13"/>
  <c r="DJ108" i="13"/>
  <c r="DI108" i="13"/>
  <c r="DH108" i="13"/>
  <c r="DG108" i="13"/>
  <c r="DF108" i="13"/>
  <c r="DE108" i="13"/>
  <c r="DD108" i="13"/>
  <c r="DC108" i="13"/>
  <c r="DB108" i="13"/>
  <c r="DA108" i="13"/>
  <c r="CZ108" i="13"/>
  <c r="CY108" i="13"/>
  <c r="CX108" i="13"/>
  <c r="CW108" i="13"/>
  <c r="CV108" i="13"/>
  <c r="CU108" i="13"/>
  <c r="CT108" i="13"/>
  <c r="CS108" i="13"/>
  <c r="CR108" i="13"/>
  <c r="CQ108" i="13"/>
  <c r="CP108" i="13"/>
  <c r="CO108" i="13"/>
  <c r="CN108" i="13"/>
  <c r="CM108" i="13"/>
  <c r="CL108" i="13"/>
  <c r="CK108" i="13"/>
  <c r="CJ108" i="13"/>
  <c r="CI108" i="13"/>
  <c r="CH108" i="13"/>
  <c r="CG108" i="13"/>
  <c r="CF108" i="13"/>
  <c r="CE108" i="13"/>
  <c r="CD108" i="13"/>
  <c r="CC108" i="13"/>
  <c r="CB108" i="13"/>
  <c r="CA108" i="13"/>
  <c r="BZ108" i="13"/>
  <c r="BY108" i="13"/>
  <c r="BX108" i="13"/>
  <c r="BW108" i="13"/>
  <c r="BV108" i="13"/>
  <c r="BU108" i="13"/>
  <c r="BT108" i="13"/>
  <c r="BS108" i="13"/>
  <c r="BR108" i="13"/>
  <c r="BQ108" i="13"/>
  <c r="BM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AG108" i="13"/>
  <c r="AF108" i="13"/>
  <c r="AE108" i="13"/>
  <c r="AD108" i="13"/>
  <c r="AC108" i="13"/>
  <c r="AB108" i="13"/>
  <c r="AA108" i="13"/>
  <c r="Z108" i="13"/>
  <c r="DZ107" i="13"/>
  <c r="DY107" i="13"/>
  <c r="DX107" i="13"/>
  <c r="DW107" i="13"/>
  <c r="DV107" i="13"/>
  <c r="DU107" i="13"/>
  <c r="DT107" i="13"/>
  <c r="DS107" i="13"/>
  <c r="DR107" i="13"/>
  <c r="DQ107" i="13"/>
  <c r="DP107" i="13"/>
  <c r="DO107" i="13"/>
  <c r="DN107" i="13"/>
  <c r="DM107" i="13"/>
  <c r="DL107" i="13"/>
  <c r="DK107" i="13"/>
  <c r="DJ107" i="13"/>
  <c r="DI107" i="13"/>
  <c r="DH107" i="13"/>
  <c r="DG107" i="13"/>
  <c r="DF107" i="13"/>
  <c r="DE107" i="13"/>
  <c r="DD107" i="13"/>
  <c r="DC107" i="13"/>
  <c r="DB107" i="13"/>
  <c r="DA107" i="13"/>
  <c r="CZ107" i="13"/>
  <c r="CY107" i="13"/>
  <c r="CX107" i="13"/>
  <c r="CW107" i="13"/>
  <c r="CV107" i="13"/>
  <c r="CU107" i="13"/>
  <c r="CT107" i="13"/>
  <c r="CS107" i="13"/>
  <c r="CR107" i="13"/>
  <c r="CQ107" i="13"/>
  <c r="CP107" i="13"/>
  <c r="CO107" i="13"/>
  <c r="CN107" i="13"/>
  <c r="CM107" i="13"/>
  <c r="CL107" i="13"/>
  <c r="CK107" i="13"/>
  <c r="CJ107" i="13"/>
  <c r="CI107" i="13"/>
  <c r="CH107" i="13"/>
  <c r="CG107" i="13"/>
  <c r="CF107" i="13"/>
  <c r="CE107" i="13"/>
  <c r="CD107" i="13"/>
  <c r="CC107" i="13"/>
  <c r="CB107" i="13"/>
  <c r="CA107" i="13"/>
  <c r="BZ107" i="13"/>
  <c r="BY107" i="13"/>
  <c r="BX107" i="13"/>
  <c r="BW107" i="13"/>
  <c r="BV107" i="13"/>
  <c r="BU107" i="13"/>
  <c r="BT107" i="13"/>
  <c r="BS107" i="13"/>
  <c r="BR107" i="13"/>
  <c r="BQ107" i="13"/>
  <c r="BM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AG107" i="13"/>
  <c r="AF107" i="13"/>
  <c r="AE107" i="13"/>
  <c r="AD107" i="13"/>
  <c r="AC107" i="13"/>
  <c r="AB107" i="13"/>
  <c r="AA107" i="13"/>
  <c r="Z107" i="13"/>
  <c r="Y107" i="13"/>
  <c r="DZ106" i="13"/>
  <c r="DY106" i="13"/>
  <c r="DX106" i="13"/>
  <c r="DW106" i="13"/>
  <c r="DV106" i="13"/>
  <c r="DU106" i="13"/>
  <c r="DT106" i="13"/>
  <c r="DS106" i="13"/>
  <c r="DR106" i="13"/>
  <c r="DQ106" i="13"/>
  <c r="DP106" i="13"/>
  <c r="DO106" i="13"/>
  <c r="DN106" i="13"/>
  <c r="DM106" i="13"/>
  <c r="DL106" i="13"/>
  <c r="DK106" i="13"/>
  <c r="DJ106" i="13"/>
  <c r="DI106" i="13"/>
  <c r="DH106" i="13"/>
  <c r="DG106" i="13"/>
  <c r="DF106" i="13"/>
  <c r="DE106" i="13"/>
  <c r="DD106" i="13"/>
  <c r="DC106" i="13"/>
  <c r="DB106" i="13"/>
  <c r="DA106" i="13"/>
  <c r="CZ106" i="13"/>
  <c r="CY106" i="13"/>
  <c r="CX106" i="13"/>
  <c r="CW106" i="13"/>
  <c r="CV106" i="13"/>
  <c r="CU106" i="13"/>
  <c r="CT106" i="13"/>
  <c r="CS106" i="13"/>
  <c r="CR106" i="13"/>
  <c r="CQ106" i="13"/>
  <c r="CP106" i="13"/>
  <c r="CO106" i="13"/>
  <c r="CN106" i="13"/>
  <c r="CM106" i="13"/>
  <c r="CL106" i="13"/>
  <c r="CK106" i="13"/>
  <c r="CJ106" i="13"/>
  <c r="CI106" i="13"/>
  <c r="CH106" i="13"/>
  <c r="CG106" i="13"/>
  <c r="CF106" i="13"/>
  <c r="CE106" i="13"/>
  <c r="CD106" i="13"/>
  <c r="CC106" i="13"/>
  <c r="CB106" i="13"/>
  <c r="CA106" i="13"/>
  <c r="BZ106" i="13"/>
  <c r="BY106" i="13"/>
  <c r="BX106" i="13"/>
  <c r="BW106" i="13"/>
  <c r="BV106" i="13"/>
  <c r="BU106" i="13"/>
  <c r="BT106" i="13"/>
  <c r="BS106" i="13"/>
  <c r="BR106" i="13"/>
  <c r="BQ106" i="13"/>
  <c r="BM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AG106" i="13"/>
  <c r="AF106" i="13"/>
  <c r="AE106" i="13"/>
  <c r="AD106" i="13"/>
  <c r="AC106" i="13"/>
  <c r="AB106" i="13"/>
  <c r="AA106" i="13"/>
  <c r="Z106" i="13"/>
  <c r="Y106" i="13"/>
  <c r="X106" i="13"/>
  <c r="DZ105" i="13"/>
  <c r="DY105" i="13"/>
  <c r="DX105" i="13"/>
  <c r="DW105" i="13"/>
  <c r="DV105" i="13"/>
  <c r="DU105" i="13"/>
  <c r="DT105" i="13"/>
  <c r="DS105" i="13"/>
  <c r="DR105" i="13"/>
  <c r="DQ105" i="13"/>
  <c r="DP105" i="13"/>
  <c r="DO105" i="13"/>
  <c r="DN105" i="13"/>
  <c r="DM105" i="13"/>
  <c r="DL105" i="13"/>
  <c r="DK105" i="13"/>
  <c r="DJ105" i="13"/>
  <c r="DI105" i="13"/>
  <c r="DH105" i="13"/>
  <c r="DG105" i="13"/>
  <c r="DF105" i="13"/>
  <c r="DE105" i="13"/>
  <c r="DD105" i="13"/>
  <c r="DC105" i="13"/>
  <c r="DB105" i="13"/>
  <c r="DA105" i="13"/>
  <c r="CZ105" i="13"/>
  <c r="CY105" i="13"/>
  <c r="CX105" i="13"/>
  <c r="CW105" i="13"/>
  <c r="CV105" i="13"/>
  <c r="CU105" i="13"/>
  <c r="CT105" i="13"/>
  <c r="CS105" i="13"/>
  <c r="CR105" i="13"/>
  <c r="CQ105" i="13"/>
  <c r="CP105" i="13"/>
  <c r="CO105" i="13"/>
  <c r="CN105" i="13"/>
  <c r="CM105" i="13"/>
  <c r="CL105" i="13"/>
  <c r="CK105" i="13"/>
  <c r="CJ105" i="13"/>
  <c r="CI105" i="13"/>
  <c r="CH105" i="13"/>
  <c r="CG105" i="13"/>
  <c r="CF105" i="13"/>
  <c r="CE105" i="13"/>
  <c r="CD105" i="13"/>
  <c r="CC105" i="13"/>
  <c r="CB105" i="13"/>
  <c r="CA105" i="13"/>
  <c r="BZ105" i="13"/>
  <c r="BY105" i="13"/>
  <c r="BX105" i="13"/>
  <c r="BW105" i="13"/>
  <c r="BV105" i="13"/>
  <c r="BU105" i="13"/>
  <c r="BT105" i="13"/>
  <c r="BS105" i="13"/>
  <c r="BR105" i="13"/>
  <c r="BQ105" i="13"/>
  <c r="BM105" i="13"/>
  <c r="AQ105" i="13"/>
  <c r="AP105" i="13"/>
  <c r="AO105" i="13"/>
  <c r="AN105" i="13"/>
  <c r="AM105" i="13"/>
  <c r="AL105" i="13"/>
  <c r="AK105" i="13"/>
  <c r="AJ105" i="13"/>
  <c r="AI105" i="13"/>
  <c r="AH105" i="13"/>
  <c r="AG105" i="13"/>
  <c r="AF105" i="13"/>
  <c r="AE105" i="13"/>
  <c r="AD105" i="13"/>
  <c r="AC105" i="13"/>
  <c r="AB105" i="13"/>
  <c r="AA105" i="13"/>
  <c r="Z105" i="13"/>
  <c r="Y105" i="13"/>
  <c r="X105" i="13"/>
  <c r="W105" i="13"/>
  <c r="DZ104" i="13"/>
  <c r="DY104" i="13"/>
  <c r="DX104" i="13"/>
  <c r="DW104" i="13"/>
  <c r="DV104" i="13"/>
  <c r="DU104" i="13"/>
  <c r="DT104" i="13"/>
  <c r="DS104" i="13"/>
  <c r="DR104" i="13"/>
  <c r="DQ104" i="13"/>
  <c r="DP104" i="13"/>
  <c r="DO104" i="13"/>
  <c r="DN104" i="13"/>
  <c r="DM104" i="13"/>
  <c r="DL104" i="13"/>
  <c r="DK104" i="13"/>
  <c r="DJ104" i="13"/>
  <c r="DI104" i="13"/>
  <c r="DH104" i="13"/>
  <c r="DG104" i="13"/>
  <c r="DF104" i="13"/>
  <c r="DE104" i="13"/>
  <c r="DD104" i="13"/>
  <c r="DC104" i="13"/>
  <c r="DB104" i="13"/>
  <c r="DA104" i="13"/>
  <c r="CZ104" i="13"/>
  <c r="CY104" i="13"/>
  <c r="CX104" i="13"/>
  <c r="CW104" i="13"/>
  <c r="CV104" i="13"/>
  <c r="CU104" i="13"/>
  <c r="CT104" i="13"/>
  <c r="CS104" i="13"/>
  <c r="CR104" i="13"/>
  <c r="CQ104" i="13"/>
  <c r="CP104" i="13"/>
  <c r="CO104" i="13"/>
  <c r="CN104" i="13"/>
  <c r="CM104" i="13"/>
  <c r="CL104" i="13"/>
  <c r="CK104" i="13"/>
  <c r="CJ104" i="13"/>
  <c r="CI104" i="13"/>
  <c r="CH104" i="13"/>
  <c r="CG104" i="13"/>
  <c r="CF104" i="13"/>
  <c r="CE104" i="13"/>
  <c r="CD104" i="13"/>
  <c r="CC104" i="13"/>
  <c r="CB104" i="13"/>
  <c r="CA104" i="13"/>
  <c r="BZ104" i="13"/>
  <c r="BY104" i="13"/>
  <c r="BX104" i="13"/>
  <c r="BW104" i="13"/>
  <c r="BV104" i="13"/>
  <c r="BU104" i="13"/>
  <c r="BT104" i="13"/>
  <c r="BS104" i="13"/>
  <c r="BR104" i="13"/>
  <c r="BQ104" i="13"/>
  <c r="BM104" i="13"/>
  <c r="AP104" i="13"/>
  <c r="AO104" i="13"/>
  <c r="AN104" i="13"/>
  <c r="AM104" i="13"/>
  <c r="AL104" i="13"/>
  <c r="AK104" i="13"/>
  <c r="AJ104" i="13"/>
  <c r="AI104" i="13"/>
  <c r="AH104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DZ103" i="13"/>
  <c r="DY103" i="13"/>
  <c r="DX103" i="13"/>
  <c r="DW103" i="13"/>
  <c r="DV103" i="13"/>
  <c r="DU103" i="13"/>
  <c r="DT103" i="13"/>
  <c r="DS103" i="13"/>
  <c r="DR103" i="13"/>
  <c r="DQ103" i="13"/>
  <c r="DP103" i="13"/>
  <c r="DO103" i="13"/>
  <c r="DN103" i="13"/>
  <c r="DM103" i="13"/>
  <c r="DL103" i="13"/>
  <c r="DK103" i="13"/>
  <c r="DJ103" i="13"/>
  <c r="DI103" i="13"/>
  <c r="DH103" i="13"/>
  <c r="DG103" i="13"/>
  <c r="DF103" i="13"/>
  <c r="DE103" i="13"/>
  <c r="DD103" i="13"/>
  <c r="DC103" i="13"/>
  <c r="DB103" i="13"/>
  <c r="DA103" i="13"/>
  <c r="CZ103" i="13"/>
  <c r="CY103" i="13"/>
  <c r="CX103" i="13"/>
  <c r="CW103" i="13"/>
  <c r="CV103" i="13"/>
  <c r="CU103" i="13"/>
  <c r="CT103" i="13"/>
  <c r="CS103" i="13"/>
  <c r="CR103" i="13"/>
  <c r="CQ103" i="13"/>
  <c r="CP103" i="13"/>
  <c r="CO103" i="13"/>
  <c r="CN103" i="13"/>
  <c r="CM103" i="13"/>
  <c r="CL103" i="13"/>
  <c r="CK103" i="13"/>
  <c r="CJ103" i="13"/>
  <c r="CI103" i="13"/>
  <c r="CH103" i="13"/>
  <c r="CG103" i="13"/>
  <c r="CF103" i="13"/>
  <c r="CE103" i="13"/>
  <c r="CD103" i="13"/>
  <c r="CC103" i="13"/>
  <c r="CB103" i="13"/>
  <c r="CA103" i="13"/>
  <c r="BZ103" i="13"/>
  <c r="BY103" i="13"/>
  <c r="BX103" i="13"/>
  <c r="BW103" i="13"/>
  <c r="BV103" i="13"/>
  <c r="BU103" i="13"/>
  <c r="BT103" i="13"/>
  <c r="BS103" i="13"/>
  <c r="BR103" i="13"/>
  <c r="BQ103" i="13"/>
  <c r="BM103" i="13"/>
  <c r="AO103" i="13"/>
  <c r="AN103" i="13"/>
  <c r="AM103" i="13"/>
  <c r="AL103" i="13"/>
  <c r="AK103" i="13"/>
  <c r="AJ103" i="13"/>
  <c r="AI103" i="13"/>
  <c r="AH103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DZ102" i="13"/>
  <c r="DY102" i="13"/>
  <c r="DX102" i="13"/>
  <c r="DW102" i="13"/>
  <c r="DV102" i="13"/>
  <c r="DU102" i="13"/>
  <c r="DT102" i="13"/>
  <c r="DS102" i="13"/>
  <c r="DR102" i="13"/>
  <c r="DQ102" i="13"/>
  <c r="DP102" i="13"/>
  <c r="DO102" i="13"/>
  <c r="DN102" i="13"/>
  <c r="DM102" i="13"/>
  <c r="DL102" i="13"/>
  <c r="DK102" i="13"/>
  <c r="DJ102" i="13"/>
  <c r="DI102" i="13"/>
  <c r="DH102" i="13"/>
  <c r="DG102" i="13"/>
  <c r="DF102" i="13"/>
  <c r="DE102" i="13"/>
  <c r="DD102" i="13"/>
  <c r="DC102" i="13"/>
  <c r="DB102" i="13"/>
  <c r="DA102" i="13"/>
  <c r="CZ102" i="13"/>
  <c r="CY102" i="13"/>
  <c r="CX102" i="13"/>
  <c r="CW102" i="13"/>
  <c r="CV102" i="13"/>
  <c r="CU102" i="13"/>
  <c r="CT102" i="13"/>
  <c r="CS102" i="13"/>
  <c r="CR102" i="13"/>
  <c r="CQ102" i="13"/>
  <c r="CP102" i="13"/>
  <c r="CO102" i="13"/>
  <c r="CN102" i="13"/>
  <c r="CM102" i="13"/>
  <c r="CL102" i="13"/>
  <c r="CK102" i="13"/>
  <c r="CJ102" i="13"/>
  <c r="CI102" i="13"/>
  <c r="CH102" i="13"/>
  <c r="CG102" i="13"/>
  <c r="CF102" i="13"/>
  <c r="CE102" i="13"/>
  <c r="CD102" i="13"/>
  <c r="CC102" i="13"/>
  <c r="CB102" i="13"/>
  <c r="CA102" i="13"/>
  <c r="BZ102" i="13"/>
  <c r="BY102" i="13"/>
  <c r="BX102" i="13"/>
  <c r="BW102" i="13"/>
  <c r="BV102" i="13"/>
  <c r="BU102" i="13"/>
  <c r="BT102" i="13"/>
  <c r="BS102" i="13"/>
  <c r="BR102" i="13"/>
  <c r="BQ102" i="13"/>
  <c r="BM102" i="13"/>
  <c r="AN102" i="13"/>
  <c r="AM102" i="13"/>
  <c r="AL102" i="13"/>
  <c r="AK102" i="13"/>
  <c r="AJ102" i="13"/>
  <c r="AI102" i="13"/>
  <c r="AH102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DZ101" i="13"/>
  <c r="DY101" i="13"/>
  <c r="DX101" i="13"/>
  <c r="DW101" i="13"/>
  <c r="DV101" i="13"/>
  <c r="DU101" i="13"/>
  <c r="DT101" i="13"/>
  <c r="DS101" i="13"/>
  <c r="DR101" i="13"/>
  <c r="DQ101" i="13"/>
  <c r="DP101" i="13"/>
  <c r="DO101" i="13"/>
  <c r="DN101" i="13"/>
  <c r="DM101" i="13"/>
  <c r="DL101" i="13"/>
  <c r="DK101" i="13"/>
  <c r="DJ101" i="13"/>
  <c r="DI101" i="13"/>
  <c r="DH101" i="13"/>
  <c r="DG101" i="13"/>
  <c r="DF101" i="13"/>
  <c r="DE101" i="13"/>
  <c r="DD101" i="13"/>
  <c r="DC101" i="13"/>
  <c r="DB101" i="13"/>
  <c r="DA101" i="13"/>
  <c r="CZ101" i="13"/>
  <c r="CY101" i="13"/>
  <c r="CX101" i="13"/>
  <c r="CW101" i="13"/>
  <c r="CV101" i="13"/>
  <c r="CU101" i="13"/>
  <c r="CT101" i="13"/>
  <c r="CS101" i="13"/>
  <c r="CR101" i="13"/>
  <c r="CQ101" i="13"/>
  <c r="CP101" i="13"/>
  <c r="CO101" i="13"/>
  <c r="CN101" i="13"/>
  <c r="CM101" i="13"/>
  <c r="CL101" i="13"/>
  <c r="CK101" i="13"/>
  <c r="CJ101" i="13"/>
  <c r="CI101" i="13"/>
  <c r="CH101" i="13"/>
  <c r="CG101" i="13"/>
  <c r="CF101" i="13"/>
  <c r="CE101" i="13"/>
  <c r="CD101" i="13"/>
  <c r="CC101" i="13"/>
  <c r="CB101" i="13"/>
  <c r="CA101" i="13"/>
  <c r="BZ101" i="13"/>
  <c r="BY101" i="13"/>
  <c r="BX101" i="13"/>
  <c r="BW101" i="13"/>
  <c r="BV101" i="13"/>
  <c r="BU101" i="13"/>
  <c r="BT101" i="13"/>
  <c r="BS101" i="13"/>
  <c r="BR101" i="13"/>
  <c r="BQ101" i="13"/>
  <c r="BM101" i="13"/>
  <c r="AM101" i="13"/>
  <c r="AL101" i="13"/>
  <c r="AK101" i="13"/>
  <c r="AJ101" i="13"/>
  <c r="AI101" i="13"/>
  <c r="AH101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DZ100" i="13"/>
  <c r="DY100" i="13"/>
  <c r="DX100" i="13"/>
  <c r="DW100" i="13"/>
  <c r="DV100" i="13"/>
  <c r="DU100" i="13"/>
  <c r="DT100" i="13"/>
  <c r="DS100" i="13"/>
  <c r="DR100" i="13"/>
  <c r="DQ100" i="13"/>
  <c r="DP100" i="13"/>
  <c r="DO100" i="13"/>
  <c r="DN100" i="13"/>
  <c r="DM100" i="13"/>
  <c r="DL100" i="13"/>
  <c r="DK100" i="13"/>
  <c r="DJ100" i="13"/>
  <c r="DI100" i="13"/>
  <c r="DH100" i="13"/>
  <c r="DG100" i="13"/>
  <c r="DF100" i="13"/>
  <c r="DE100" i="13"/>
  <c r="DD100" i="13"/>
  <c r="DC100" i="13"/>
  <c r="DB100" i="13"/>
  <c r="DA100" i="13"/>
  <c r="CZ100" i="13"/>
  <c r="CY100" i="13"/>
  <c r="CX100" i="13"/>
  <c r="CW100" i="13"/>
  <c r="CV100" i="13"/>
  <c r="CU100" i="13"/>
  <c r="CT100" i="13"/>
  <c r="CS100" i="13"/>
  <c r="CR100" i="13"/>
  <c r="CQ100" i="13"/>
  <c r="CP100" i="13"/>
  <c r="CO100" i="13"/>
  <c r="CN100" i="13"/>
  <c r="CM100" i="13"/>
  <c r="CL100" i="13"/>
  <c r="CK100" i="13"/>
  <c r="CJ100" i="13"/>
  <c r="CI100" i="13"/>
  <c r="CH100" i="13"/>
  <c r="CG100" i="13"/>
  <c r="CF100" i="13"/>
  <c r="CE100" i="13"/>
  <c r="CD100" i="13"/>
  <c r="CC100" i="13"/>
  <c r="CB100" i="13"/>
  <c r="CA100" i="13"/>
  <c r="BZ100" i="13"/>
  <c r="BY100" i="13"/>
  <c r="BX100" i="13"/>
  <c r="BW100" i="13"/>
  <c r="BV100" i="13"/>
  <c r="BU100" i="13"/>
  <c r="BT100" i="13"/>
  <c r="BS100" i="13"/>
  <c r="BR100" i="13"/>
  <c r="BQ100" i="13"/>
  <c r="BM100" i="13"/>
  <c r="AL100" i="13"/>
  <c r="AK100" i="13"/>
  <c r="AJ100" i="13"/>
  <c r="AI100" i="13"/>
  <c r="AH100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DZ99" i="13"/>
  <c r="DY99" i="13"/>
  <c r="DX99" i="13"/>
  <c r="DW99" i="13"/>
  <c r="DV99" i="13"/>
  <c r="DU99" i="13"/>
  <c r="DT99" i="13"/>
  <c r="DS99" i="13"/>
  <c r="DR99" i="13"/>
  <c r="DQ99" i="13"/>
  <c r="DP99" i="13"/>
  <c r="DO99" i="13"/>
  <c r="DN99" i="13"/>
  <c r="DM99" i="13"/>
  <c r="DL99" i="13"/>
  <c r="DK99" i="13"/>
  <c r="DJ99" i="13"/>
  <c r="DI99" i="13"/>
  <c r="DH99" i="13"/>
  <c r="DG99" i="13"/>
  <c r="DF99" i="13"/>
  <c r="DE99" i="13"/>
  <c r="DD99" i="13"/>
  <c r="DC99" i="13"/>
  <c r="DB99" i="13"/>
  <c r="DA99" i="13"/>
  <c r="CZ99" i="13"/>
  <c r="CY99" i="13"/>
  <c r="CX99" i="13"/>
  <c r="CW99" i="13"/>
  <c r="CV99" i="13"/>
  <c r="CU99" i="13"/>
  <c r="CT99" i="13"/>
  <c r="CS99" i="13"/>
  <c r="CR99" i="13"/>
  <c r="CQ99" i="13"/>
  <c r="CP99" i="13"/>
  <c r="CO99" i="13"/>
  <c r="CN99" i="13"/>
  <c r="CM99" i="13"/>
  <c r="CL99" i="13"/>
  <c r="CK99" i="13"/>
  <c r="CJ99" i="13"/>
  <c r="CI99" i="13"/>
  <c r="CH99" i="13"/>
  <c r="CG99" i="13"/>
  <c r="CF99" i="13"/>
  <c r="CE99" i="13"/>
  <c r="CD99" i="13"/>
  <c r="CC99" i="13"/>
  <c r="CB99" i="13"/>
  <c r="CA99" i="13"/>
  <c r="BZ99" i="13"/>
  <c r="BY99" i="13"/>
  <c r="BX99" i="13"/>
  <c r="BW99" i="13"/>
  <c r="BV99" i="13"/>
  <c r="BU99" i="13"/>
  <c r="BT99" i="13"/>
  <c r="BS99" i="13"/>
  <c r="BR99" i="13"/>
  <c r="BQ99" i="13"/>
  <c r="BM99" i="13"/>
  <c r="AK99" i="13"/>
  <c r="AJ99" i="13"/>
  <c r="AI99" i="13"/>
  <c r="AH99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DZ98" i="13"/>
  <c r="DY98" i="13"/>
  <c r="DX98" i="13"/>
  <c r="DW98" i="13"/>
  <c r="DV98" i="13"/>
  <c r="DU98" i="13"/>
  <c r="DT98" i="13"/>
  <c r="DS98" i="13"/>
  <c r="DR98" i="13"/>
  <c r="DQ98" i="13"/>
  <c r="DP98" i="13"/>
  <c r="DO98" i="13"/>
  <c r="DN98" i="13"/>
  <c r="DM98" i="13"/>
  <c r="DL98" i="13"/>
  <c r="DK98" i="13"/>
  <c r="DJ98" i="13"/>
  <c r="DI98" i="13"/>
  <c r="DH98" i="13"/>
  <c r="DG98" i="13"/>
  <c r="DF98" i="13"/>
  <c r="DE98" i="13"/>
  <c r="DD98" i="13"/>
  <c r="DC98" i="13"/>
  <c r="DB98" i="13"/>
  <c r="DA98" i="13"/>
  <c r="CZ98" i="13"/>
  <c r="CY98" i="13"/>
  <c r="CX98" i="13"/>
  <c r="CW98" i="13"/>
  <c r="CV98" i="13"/>
  <c r="CU98" i="13"/>
  <c r="CT98" i="13"/>
  <c r="CS98" i="13"/>
  <c r="CR98" i="13"/>
  <c r="CQ98" i="13"/>
  <c r="CP98" i="13"/>
  <c r="CO98" i="13"/>
  <c r="CN98" i="13"/>
  <c r="CM98" i="13"/>
  <c r="CL98" i="13"/>
  <c r="CK98" i="13"/>
  <c r="CJ98" i="13"/>
  <c r="CI98" i="13"/>
  <c r="CH98" i="13"/>
  <c r="CG98" i="13"/>
  <c r="CF98" i="13"/>
  <c r="CE98" i="13"/>
  <c r="CD98" i="13"/>
  <c r="CC98" i="13"/>
  <c r="CB98" i="13"/>
  <c r="CA98" i="13"/>
  <c r="BZ98" i="13"/>
  <c r="BY98" i="13"/>
  <c r="BX98" i="13"/>
  <c r="BW98" i="13"/>
  <c r="BV98" i="13"/>
  <c r="BU98" i="13"/>
  <c r="BT98" i="13"/>
  <c r="BS98" i="13"/>
  <c r="BR98" i="13"/>
  <c r="BQ98" i="13"/>
  <c r="BM98" i="13"/>
  <c r="AJ98" i="13"/>
  <c r="AI98" i="13"/>
  <c r="AH98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DZ97" i="13"/>
  <c r="DY97" i="13"/>
  <c r="DX97" i="13"/>
  <c r="DW97" i="13"/>
  <c r="DV97" i="13"/>
  <c r="DU97" i="13"/>
  <c r="DT97" i="13"/>
  <c r="DS97" i="13"/>
  <c r="DR97" i="13"/>
  <c r="DQ97" i="13"/>
  <c r="DP97" i="13"/>
  <c r="DO97" i="13"/>
  <c r="DN97" i="13"/>
  <c r="DM97" i="13"/>
  <c r="DL97" i="13"/>
  <c r="DK97" i="13"/>
  <c r="DJ97" i="13"/>
  <c r="DI97" i="13"/>
  <c r="DH97" i="13"/>
  <c r="DG97" i="13"/>
  <c r="DF97" i="13"/>
  <c r="DE97" i="13"/>
  <c r="DD97" i="13"/>
  <c r="DC97" i="13"/>
  <c r="DB97" i="13"/>
  <c r="DA97" i="13"/>
  <c r="CZ97" i="13"/>
  <c r="CY97" i="13"/>
  <c r="CX97" i="13"/>
  <c r="CW97" i="13"/>
  <c r="CV97" i="13"/>
  <c r="CU97" i="13"/>
  <c r="CT97" i="13"/>
  <c r="CS97" i="13"/>
  <c r="CR97" i="13"/>
  <c r="CQ97" i="13"/>
  <c r="CP97" i="13"/>
  <c r="CO97" i="13"/>
  <c r="CN97" i="13"/>
  <c r="CM97" i="13"/>
  <c r="CL97" i="13"/>
  <c r="CK97" i="13"/>
  <c r="CJ97" i="13"/>
  <c r="CI97" i="13"/>
  <c r="CH97" i="13"/>
  <c r="CG97" i="13"/>
  <c r="CF97" i="13"/>
  <c r="CE97" i="13"/>
  <c r="CD97" i="13"/>
  <c r="CC97" i="13"/>
  <c r="CB97" i="13"/>
  <c r="CA97" i="13"/>
  <c r="BZ97" i="13"/>
  <c r="BY97" i="13"/>
  <c r="BX97" i="13"/>
  <c r="BW97" i="13"/>
  <c r="BV97" i="13"/>
  <c r="BU97" i="13"/>
  <c r="BT97" i="13"/>
  <c r="BS97" i="13"/>
  <c r="BR97" i="13"/>
  <c r="BQ97" i="13"/>
  <c r="BM97" i="13"/>
  <c r="AI97" i="13"/>
  <c r="AH97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DZ96" i="13"/>
  <c r="DY96" i="13"/>
  <c r="DX96" i="13"/>
  <c r="DW96" i="13"/>
  <c r="DV96" i="13"/>
  <c r="DU96" i="13"/>
  <c r="DT96" i="13"/>
  <c r="DS96" i="13"/>
  <c r="DR96" i="13"/>
  <c r="DQ96" i="13"/>
  <c r="DP96" i="13"/>
  <c r="DO96" i="13"/>
  <c r="DN96" i="13"/>
  <c r="DM96" i="13"/>
  <c r="DL96" i="13"/>
  <c r="DK96" i="13"/>
  <c r="DJ96" i="13"/>
  <c r="DI96" i="13"/>
  <c r="DH96" i="13"/>
  <c r="DG96" i="13"/>
  <c r="DF96" i="13"/>
  <c r="DE96" i="13"/>
  <c r="DD96" i="13"/>
  <c r="DC96" i="13"/>
  <c r="DB96" i="13"/>
  <c r="DA96" i="13"/>
  <c r="CZ96" i="13"/>
  <c r="CY96" i="13"/>
  <c r="CX96" i="13"/>
  <c r="CW96" i="13"/>
  <c r="CV96" i="13"/>
  <c r="CU96" i="13"/>
  <c r="CT96" i="13"/>
  <c r="CS96" i="13"/>
  <c r="CR96" i="13"/>
  <c r="CQ96" i="13"/>
  <c r="CP96" i="13"/>
  <c r="CO96" i="13"/>
  <c r="CN96" i="13"/>
  <c r="CM96" i="13"/>
  <c r="CL96" i="13"/>
  <c r="CK96" i="13"/>
  <c r="CJ96" i="13"/>
  <c r="CI96" i="13"/>
  <c r="CH96" i="13"/>
  <c r="CG96" i="13"/>
  <c r="CF96" i="13"/>
  <c r="CE96" i="13"/>
  <c r="CD96" i="13"/>
  <c r="CC96" i="13"/>
  <c r="CB96" i="13"/>
  <c r="CA96" i="13"/>
  <c r="BZ96" i="13"/>
  <c r="BY96" i="13"/>
  <c r="BX96" i="13"/>
  <c r="BW96" i="13"/>
  <c r="BV96" i="13"/>
  <c r="BU96" i="13"/>
  <c r="BT96" i="13"/>
  <c r="BS96" i="13"/>
  <c r="BR96" i="13"/>
  <c r="BQ96" i="13"/>
  <c r="BM96" i="13"/>
  <c r="AH96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DZ95" i="13"/>
  <c r="DY95" i="13"/>
  <c r="DX95" i="13"/>
  <c r="DW95" i="13"/>
  <c r="DV95" i="13"/>
  <c r="DU95" i="13"/>
  <c r="DT95" i="13"/>
  <c r="DS95" i="13"/>
  <c r="DR95" i="13"/>
  <c r="DQ95" i="13"/>
  <c r="DP95" i="13"/>
  <c r="DO95" i="13"/>
  <c r="DN95" i="13"/>
  <c r="DM95" i="13"/>
  <c r="DL95" i="13"/>
  <c r="DK95" i="13"/>
  <c r="DJ95" i="13"/>
  <c r="DI95" i="13"/>
  <c r="DH95" i="13"/>
  <c r="DG95" i="13"/>
  <c r="DF95" i="13"/>
  <c r="DE95" i="13"/>
  <c r="DD95" i="13"/>
  <c r="DC95" i="13"/>
  <c r="DB95" i="13"/>
  <c r="DA95" i="13"/>
  <c r="CZ95" i="13"/>
  <c r="CY95" i="13"/>
  <c r="CX95" i="13"/>
  <c r="CW95" i="13"/>
  <c r="CV95" i="13"/>
  <c r="CU95" i="13"/>
  <c r="CT95" i="13"/>
  <c r="CS95" i="13"/>
  <c r="CR95" i="13"/>
  <c r="CQ95" i="13"/>
  <c r="CP95" i="13"/>
  <c r="CO95" i="13"/>
  <c r="CN95" i="13"/>
  <c r="CM95" i="13"/>
  <c r="CL95" i="13"/>
  <c r="CK95" i="13"/>
  <c r="CJ95" i="13"/>
  <c r="CI95" i="13"/>
  <c r="CH95" i="13"/>
  <c r="CG95" i="13"/>
  <c r="CF95" i="13"/>
  <c r="CE95" i="13"/>
  <c r="CD95" i="13"/>
  <c r="CC95" i="13"/>
  <c r="CB95" i="13"/>
  <c r="CA95" i="13"/>
  <c r="BZ95" i="13"/>
  <c r="BY95" i="13"/>
  <c r="BX95" i="13"/>
  <c r="BW95" i="13"/>
  <c r="BV95" i="13"/>
  <c r="BU95" i="13"/>
  <c r="BT95" i="13"/>
  <c r="BS95" i="13"/>
  <c r="BR95" i="13"/>
  <c r="BQ95" i="13"/>
  <c r="BM95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DZ94" i="13"/>
  <c r="DY94" i="13"/>
  <c r="DX94" i="13"/>
  <c r="DW94" i="13"/>
  <c r="DV94" i="13"/>
  <c r="DU94" i="13"/>
  <c r="DT94" i="13"/>
  <c r="DS94" i="13"/>
  <c r="DR94" i="13"/>
  <c r="DQ94" i="13"/>
  <c r="DP94" i="13"/>
  <c r="DO94" i="13"/>
  <c r="DN94" i="13"/>
  <c r="DM94" i="13"/>
  <c r="DL94" i="13"/>
  <c r="DK94" i="13"/>
  <c r="DJ94" i="13"/>
  <c r="DI94" i="13"/>
  <c r="DH94" i="13"/>
  <c r="DG94" i="13"/>
  <c r="DF94" i="13"/>
  <c r="DE94" i="13"/>
  <c r="DD94" i="13"/>
  <c r="DC94" i="13"/>
  <c r="DB94" i="13"/>
  <c r="DA94" i="13"/>
  <c r="CZ94" i="13"/>
  <c r="CY94" i="13"/>
  <c r="CX94" i="13"/>
  <c r="CW94" i="13"/>
  <c r="CV94" i="13"/>
  <c r="CU94" i="13"/>
  <c r="CT94" i="13"/>
  <c r="CS94" i="13"/>
  <c r="CR94" i="13"/>
  <c r="CQ94" i="13"/>
  <c r="CP94" i="13"/>
  <c r="CO94" i="13"/>
  <c r="CN94" i="13"/>
  <c r="CM94" i="13"/>
  <c r="CL94" i="13"/>
  <c r="CK94" i="13"/>
  <c r="CJ94" i="13"/>
  <c r="CI94" i="13"/>
  <c r="CH94" i="13"/>
  <c r="CG94" i="13"/>
  <c r="CF94" i="13"/>
  <c r="CE94" i="13"/>
  <c r="CD94" i="13"/>
  <c r="CC94" i="13"/>
  <c r="CB94" i="13"/>
  <c r="CA94" i="13"/>
  <c r="BZ94" i="13"/>
  <c r="BY94" i="13"/>
  <c r="BX94" i="13"/>
  <c r="BW94" i="13"/>
  <c r="BV94" i="13"/>
  <c r="BU94" i="13"/>
  <c r="BT94" i="13"/>
  <c r="BS94" i="13"/>
  <c r="BR94" i="13"/>
  <c r="BQ94" i="13"/>
  <c r="BM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DZ93" i="13"/>
  <c r="DY93" i="13"/>
  <c r="DX93" i="13"/>
  <c r="DW93" i="13"/>
  <c r="DV93" i="13"/>
  <c r="DU93" i="13"/>
  <c r="DT93" i="13"/>
  <c r="DS93" i="13"/>
  <c r="DR93" i="13"/>
  <c r="DQ93" i="13"/>
  <c r="DP93" i="13"/>
  <c r="DO93" i="13"/>
  <c r="DN93" i="13"/>
  <c r="DM93" i="13"/>
  <c r="DL93" i="13"/>
  <c r="DK93" i="13"/>
  <c r="DJ93" i="13"/>
  <c r="DI93" i="13"/>
  <c r="DH93" i="13"/>
  <c r="DG93" i="13"/>
  <c r="DF93" i="13"/>
  <c r="DE93" i="13"/>
  <c r="DD93" i="13"/>
  <c r="DC93" i="13"/>
  <c r="DB93" i="13"/>
  <c r="DA93" i="13"/>
  <c r="CZ93" i="13"/>
  <c r="CY93" i="13"/>
  <c r="CX93" i="13"/>
  <c r="CW93" i="13"/>
  <c r="CV93" i="13"/>
  <c r="CU93" i="13"/>
  <c r="CT93" i="13"/>
  <c r="CS93" i="13"/>
  <c r="CR93" i="13"/>
  <c r="CQ93" i="13"/>
  <c r="CP93" i="13"/>
  <c r="CO93" i="13"/>
  <c r="CN93" i="13"/>
  <c r="CM93" i="13"/>
  <c r="CL93" i="13"/>
  <c r="CK93" i="13"/>
  <c r="CJ93" i="13"/>
  <c r="CI93" i="13"/>
  <c r="CH93" i="13"/>
  <c r="CG93" i="13"/>
  <c r="CF93" i="13"/>
  <c r="CE93" i="13"/>
  <c r="CD93" i="13"/>
  <c r="CC93" i="13"/>
  <c r="CB93" i="13"/>
  <c r="CA93" i="13"/>
  <c r="BZ93" i="13"/>
  <c r="BY93" i="13"/>
  <c r="BX93" i="13"/>
  <c r="BW93" i="13"/>
  <c r="BV93" i="13"/>
  <c r="BU93" i="13"/>
  <c r="BT93" i="13"/>
  <c r="BS93" i="13"/>
  <c r="BR93" i="13"/>
  <c r="BQ93" i="13"/>
  <c r="BM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DZ92" i="13"/>
  <c r="DY92" i="13"/>
  <c r="DX92" i="13"/>
  <c r="DW92" i="13"/>
  <c r="DV92" i="13"/>
  <c r="DU92" i="13"/>
  <c r="DT92" i="13"/>
  <c r="DS92" i="13"/>
  <c r="DR92" i="13"/>
  <c r="DQ92" i="13"/>
  <c r="DP92" i="13"/>
  <c r="DO92" i="13"/>
  <c r="DN92" i="13"/>
  <c r="DM92" i="13"/>
  <c r="DL92" i="13"/>
  <c r="DK92" i="13"/>
  <c r="DJ92" i="13"/>
  <c r="DI92" i="13"/>
  <c r="DH92" i="13"/>
  <c r="DG92" i="13"/>
  <c r="DF92" i="13"/>
  <c r="DE92" i="13"/>
  <c r="DD92" i="13"/>
  <c r="DC92" i="13"/>
  <c r="DB92" i="13"/>
  <c r="DA92" i="13"/>
  <c r="CZ92" i="13"/>
  <c r="CY92" i="13"/>
  <c r="CX92" i="13"/>
  <c r="CW92" i="13"/>
  <c r="CV92" i="13"/>
  <c r="CU92" i="13"/>
  <c r="CT92" i="13"/>
  <c r="CS92" i="13"/>
  <c r="CR92" i="13"/>
  <c r="CQ92" i="13"/>
  <c r="CP92" i="13"/>
  <c r="CO92" i="13"/>
  <c r="CN92" i="13"/>
  <c r="CM92" i="13"/>
  <c r="CL92" i="13"/>
  <c r="CK92" i="13"/>
  <c r="CJ92" i="13"/>
  <c r="CI92" i="13"/>
  <c r="CH92" i="13"/>
  <c r="CG92" i="13"/>
  <c r="CF92" i="13"/>
  <c r="CE92" i="13"/>
  <c r="CD92" i="13"/>
  <c r="CC92" i="13"/>
  <c r="CB92" i="13"/>
  <c r="CA92" i="13"/>
  <c r="BZ92" i="13"/>
  <c r="BY92" i="13"/>
  <c r="BX92" i="13"/>
  <c r="BW92" i="13"/>
  <c r="BV92" i="13"/>
  <c r="BU92" i="13"/>
  <c r="BT92" i="13"/>
  <c r="BS92" i="13"/>
  <c r="BR92" i="13"/>
  <c r="BQ92" i="13"/>
  <c r="BM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DZ91" i="13"/>
  <c r="DY91" i="13"/>
  <c r="DX91" i="13"/>
  <c r="DW91" i="13"/>
  <c r="DV91" i="13"/>
  <c r="DU91" i="13"/>
  <c r="DT91" i="13"/>
  <c r="DS91" i="13"/>
  <c r="DR91" i="13"/>
  <c r="DQ91" i="13"/>
  <c r="DP91" i="13"/>
  <c r="DO91" i="13"/>
  <c r="DN91" i="13"/>
  <c r="DM91" i="13"/>
  <c r="DL91" i="13"/>
  <c r="DK91" i="13"/>
  <c r="DJ91" i="13"/>
  <c r="DI91" i="13"/>
  <c r="DH91" i="13"/>
  <c r="DG91" i="13"/>
  <c r="DF91" i="13"/>
  <c r="DE91" i="13"/>
  <c r="DD91" i="13"/>
  <c r="DC91" i="13"/>
  <c r="DB91" i="13"/>
  <c r="DA91" i="13"/>
  <c r="CZ91" i="13"/>
  <c r="CY91" i="13"/>
  <c r="CX91" i="13"/>
  <c r="CW91" i="13"/>
  <c r="CV91" i="13"/>
  <c r="CU91" i="13"/>
  <c r="CT91" i="13"/>
  <c r="CS91" i="13"/>
  <c r="CR91" i="13"/>
  <c r="CQ91" i="13"/>
  <c r="CP91" i="13"/>
  <c r="CO91" i="13"/>
  <c r="CN91" i="13"/>
  <c r="CM91" i="13"/>
  <c r="CL91" i="13"/>
  <c r="CK91" i="13"/>
  <c r="CJ91" i="13"/>
  <c r="CI91" i="13"/>
  <c r="CH91" i="13"/>
  <c r="CG91" i="13"/>
  <c r="CF91" i="13"/>
  <c r="CE91" i="13"/>
  <c r="CD91" i="13"/>
  <c r="CC91" i="13"/>
  <c r="CB91" i="13"/>
  <c r="CA91" i="13"/>
  <c r="BZ91" i="13"/>
  <c r="BY91" i="13"/>
  <c r="BX91" i="13"/>
  <c r="BW91" i="13"/>
  <c r="BV91" i="13"/>
  <c r="BU91" i="13"/>
  <c r="BT91" i="13"/>
  <c r="BS91" i="13"/>
  <c r="BR91" i="13"/>
  <c r="BQ91" i="13"/>
  <c r="BM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DZ90" i="13"/>
  <c r="DY90" i="13"/>
  <c r="DX90" i="13"/>
  <c r="DW90" i="13"/>
  <c r="DV90" i="13"/>
  <c r="DU90" i="13"/>
  <c r="DT90" i="13"/>
  <c r="DS90" i="13"/>
  <c r="DR90" i="13"/>
  <c r="DQ90" i="13"/>
  <c r="DP90" i="13"/>
  <c r="DO90" i="13"/>
  <c r="DN90" i="13"/>
  <c r="DM90" i="13"/>
  <c r="DL90" i="13"/>
  <c r="DK90" i="13"/>
  <c r="DJ90" i="13"/>
  <c r="DI90" i="13"/>
  <c r="DH90" i="13"/>
  <c r="DG90" i="13"/>
  <c r="DF90" i="13"/>
  <c r="DE90" i="13"/>
  <c r="DD90" i="13"/>
  <c r="DC90" i="13"/>
  <c r="DB90" i="13"/>
  <c r="DA90" i="13"/>
  <c r="CZ90" i="13"/>
  <c r="CY90" i="13"/>
  <c r="CX90" i="13"/>
  <c r="CW90" i="13"/>
  <c r="CV90" i="13"/>
  <c r="CU90" i="13"/>
  <c r="CT90" i="13"/>
  <c r="CS90" i="13"/>
  <c r="CR90" i="13"/>
  <c r="CQ90" i="13"/>
  <c r="CP90" i="13"/>
  <c r="CO90" i="13"/>
  <c r="CN90" i="13"/>
  <c r="CM90" i="13"/>
  <c r="CL90" i="13"/>
  <c r="CK90" i="13"/>
  <c r="CJ90" i="13"/>
  <c r="CI90" i="13"/>
  <c r="CH90" i="13"/>
  <c r="CG90" i="13"/>
  <c r="CF90" i="13"/>
  <c r="CE90" i="13"/>
  <c r="CD90" i="13"/>
  <c r="CC90" i="13"/>
  <c r="CB90" i="13"/>
  <c r="CA90" i="13"/>
  <c r="BZ90" i="13"/>
  <c r="BY90" i="13"/>
  <c r="BX90" i="13"/>
  <c r="BW90" i="13"/>
  <c r="BV90" i="13"/>
  <c r="BU90" i="13"/>
  <c r="BT90" i="13"/>
  <c r="BS90" i="13"/>
  <c r="BR90" i="13"/>
  <c r="BQ90" i="13"/>
  <c r="BM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DZ89" i="13"/>
  <c r="DY89" i="13"/>
  <c r="DX89" i="13"/>
  <c r="DW89" i="13"/>
  <c r="DV89" i="13"/>
  <c r="DU89" i="13"/>
  <c r="DT89" i="13"/>
  <c r="DS89" i="13"/>
  <c r="DR89" i="13"/>
  <c r="DQ89" i="13"/>
  <c r="DP89" i="13"/>
  <c r="DO89" i="13"/>
  <c r="DN89" i="13"/>
  <c r="DM89" i="13"/>
  <c r="DL89" i="13"/>
  <c r="DK89" i="13"/>
  <c r="DJ89" i="13"/>
  <c r="DI89" i="13"/>
  <c r="DH89" i="13"/>
  <c r="DG89" i="13"/>
  <c r="DF89" i="13"/>
  <c r="DE89" i="13"/>
  <c r="DD89" i="13"/>
  <c r="DC89" i="13"/>
  <c r="DB89" i="13"/>
  <c r="DA89" i="13"/>
  <c r="CZ89" i="13"/>
  <c r="CY89" i="13"/>
  <c r="CX89" i="13"/>
  <c r="CW89" i="13"/>
  <c r="CV89" i="13"/>
  <c r="CU89" i="13"/>
  <c r="CT89" i="13"/>
  <c r="CS89" i="13"/>
  <c r="CR89" i="13"/>
  <c r="CQ89" i="13"/>
  <c r="CP89" i="13"/>
  <c r="CO89" i="13"/>
  <c r="CN89" i="13"/>
  <c r="CM89" i="13"/>
  <c r="CL89" i="13"/>
  <c r="CK89" i="13"/>
  <c r="CJ89" i="13"/>
  <c r="CI89" i="13"/>
  <c r="CH89" i="13"/>
  <c r="CG89" i="13"/>
  <c r="CF89" i="13"/>
  <c r="CE89" i="13"/>
  <c r="CD89" i="13"/>
  <c r="CC89" i="13"/>
  <c r="CB89" i="13"/>
  <c r="CA89" i="13"/>
  <c r="BZ89" i="13"/>
  <c r="BY89" i="13"/>
  <c r="BX89" i="13"/>
  <c r="BW89" i="13"/>
  <c r="BV89" i="13"/>
  <c r="BU89" i="13"/>
  <c r="BT89" i="13"/>
  <c r="BS89" i="13"/>
  <c r="BR89" i="13"/>
  <c r="BQ89" i="13"/>
  <c r="BM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DZ88" i="13"/>
  <c r="DY88" i="13"/>
  <c r="DX88" i="13"/>
  <c r="DW88" i="13"/>
  <c r="DV88" i="13"/>
  <c r="DU88" i="13"/>
  <c r="DT88" i="13"/>
  <c r="DS88" i="13"/>
  <c r="DR88" i="13"/>
  <c r="DQ88" i="13"/>
  <c r="DP88" i="13"/>
  <c r="DO88" i="13"/>
  <c r="DN88" i="13"/>
  <c r="DM88" i="13"/>
  <c r="DL88" i="13"/>
  <c r="DK88" i="13"/>
  <c r="DJ88" i="13"/>
  <c r="DI88" i="13"/>
  <c r="DH88" i="13"/>
  <c r="DG88" i="13"/>
  <c r="DF88" i="13"/>
  <c r="DE88" i="13"/>
  <c r="DD88" i="13"/>
  <c r="DC88" i="13"/>
  <c r="DB88" i="13"/>
  <c r="DA88" i="13"/>
  <c r="CZ88" i="13"/>
  <c r="CY88" i="13"/>
  <c r="CX88" i="13"/>
  <c r="CW88" i="13"/>
  <c r="CV88" i="13"/>
  <c r="CU88" i="13"/>
  <c r="CT88" i="13"/>
  <c r="CS88" i="13"/>
  <c r="CR88" i="13"/>
  <c r="CQ88" i="13"/>
  <c r="CP88" i="13"/>
  <c r="CO88" i="13"/>
  <c r="CN88" i="13"/>
  <c r="CM88" i="13"/>
  <c r="CL88" i="13"/>
  <c r="CK88" i="13"/>
  <c r="CJ88" i="13"/>
  <c r="CI88" i="13"/>
  <c r="CH88" i="13"/>
  <c r="CG88" i="13"/>
  <c r="CF88" i="13"/>
  <c r="CE88" i="13"/>
  <c r="CD88" i="13"/>
  <c r="CC88" i="13"/>
  <c r="CB88" i="13"/>
  <c r="CA88" i="13"/>
  <c r="BZ88" i="13"/>
  <c r="BY88" i="13"/>
  <c r="BX88" i="13"/>
  <c r="BW88" i="13"/>
  <c r="BV88" i="13"/>
  <c r="BU88" i="13"/>
  <c r="BT88" i="13"/>
  <c r="BS88" i="13"/>
  <c r="BR88" i="13"/>
  <c r="BQ88" i="13"/>
  <c r="BM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DZ87" i="13"/>
  <c r="DY87" i="13"/>
  <c r="DX87" i="13"/>
  <c r="DW87" i="13"/>
  <c r="DV87" i="13"/>
  <c r="DU87" i="13"/>
  <c r="DT87" i="13"/>
  <c r="DS87" i="13"/>
  <c r="DR87" i="13"/>
  <c r="DQ87" i="13"/>
  <c r="DP87" i="13"/>
  <c r="DO87" i="13"/>
  <c r="DN87" i="13"/>
  <c r="DM87" i="13"/>
  <c r="DL87" i="13"/>
  <c r="DK87" i="13"/>
  <c r="DJ87" i="13"/>
  <c r="DI87" i="13"/>
  <c r="DH87" i="13"/>
  <c r="DG87" i="13"/>
  <c r="DF87" i="13"/>
  <c r="DE87" i="13"/>
  <c r="DD87" i="13"/>
  <c r="DC87" i="13"/>
  <c r="DB87" i="13"/>
  <c r="DA87" i="13"/>
  <c r="CZ87" i="13"/>
  <c r="CY87" i="13"/>
  <c r="CX87" i="13"/>
  <c r="CW87" i="13"/>
  <c r="CV87" i="13"/>
  <c r="CU87" i="13"/>
  <c r="CT87" i="13"/>
  <c r="CS87" i="13"/>
  <c r="CR87" i="13"/>
  <c r="CQ87" i="13"/>
  <c r="CP87" i="13"/>
  <c r="CO87" i="13"/>
  <c r="CN87" i="13"/>
  <c r="CM87" i="13"/>
  <c r="CL87" i="13"/>
  <c r="CK87" i="13"/>
  <c r="CJ87" i="13"/>
  <c r="CI87" i="13"/>
  <c r="CH87" i="13"/>
  <c r="CG87" i="13"/>
  <c r="CF87" i="13"/>
  <c r="CE87" i="13"/>
  <c r="CD87" i="13"/>
  <c r="CC87" i="13"/>
  <c r="CB87" i="13"/>
  <c r="CA87" i="13"/>
  <c r="BZ87" i="13"/>
  <c r="BY87" i="13"/>
  <c r="BX87" i="13"/>
  <c r="BW87" i="13"/>
  <c r="BV87" i="13"/>
  <c r="BU87" i="13"/>
  <c r="BT87" i="13"/>
  <c r="BS87" i="13"/>
  <c r="BR87" i="13"/>
  <c r="BQ87" i="13"/>
  <c r="BM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Z86" i="13"/>
  <c r="DY86" i="13"/>
  <c r="DX86" i="13"/>
  <c r="DW86" i="13"/>
  <c r="DV86" i="13"/>
  <c r="DU86" i="13"/>
  <c r="DT86" i="13"/>
  <c r="DS86" i="13"/>
  <c r="DR86" i="13"/>
  <c r="DQ86" i="13"/>
  <c r="DP86" i="13"/>
  <c r="DO86" i="13"/>
  <c r="DN86" i="13"/>
  <c r="DM86" i="13"/>
  <c r="DL86" i="13"/>
  <c r="DK86" i="13"/>
  <c r="DJ86" i="13"/>
  <c r="DI86" i="13"/>
  <c r="DH86" i="13"/>
  <c r="DG86" i="13"/>
  <c r="DF86" i="13"/>
  <c r="DE86" i="13"/>
  <c r="DD86" i="13"/>
  <c r="DC86" i="13"/>
  <c r="DB86" i="13"/>
  <c r="DA86" i="13"/>
  <c r="CZ86" i="13"/>
  <c r="CY86" i="13"/>
  <c r="CX86" i="13"/>
  <c r="CW86" i="13"/>
  <c r="CV86" i="13"/>
  <c r="CU86" i="13"/>
  <c r="CT86" i="13"/>
  <c r="CS86" i="13"/>
  <c r="CR86" i="13"/>
  <c r="CQ86" i="13"/>
  <c r="CP86" i="13"/>
  <c r="CO86" i="13"/>
  <c r="CN86" i="13"/>
  <c r="CM86" i="13"/>
  <c r="CL86" i="13"/>
  <c r="CK86" i="13"/>
  <c r="CJ86" i="13"/>
  <c r="CI86" i="13"/>
  <c r="CH86" i="13"/>
  <c r="CG86" i="13"/>
  <c r="CF86" i="13"/>
  <c r="CE86" i="13"/>
  <c r="CD86" i="13"/>
  <c r="CC86" i="13"/>
  <c r="CB86" i="13"/>
  <c r="CA86" i="13"/>
  <c r="BZ86" i="13"/>
  <c r="BY86" i="13"/>
  <c r="BX86" i="13"/>
  <c r="BW86" i="13"/>
  <c r="BV86" i="13"/>
  <c r="BU86" i="13"/>
  <c r="BT86" i="13"/>
  <c r="BS86" i="13"/>
  <c r="BR86" i="13"/>
  <c r="BQ86" i="13"/>
  <c r="BM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B86" i="13"/>
  <c r="DZ85" i="13"/>
  <c r="DY85" i="13"/>
  <c r="DX85" i="13"/>
  <c r="DW85" i="13"/>
  <c r="DV85" i="13"/>
  <c r="DU85" i="13"/>
  <c r="DT85" i="13"/>
  <c r="DS85" i="13"/>
  <c r="DR85" i="13"/>
  <c r="DQ85" i="13"/>
  <c r="DP85" i="13"/>
  <c r="DO85" i="13"/>
  <c r="DN85" i="13"/>
  <c r="DM85" i="13"/>
  <c r="DL85" i="13"/>
  <c r="DK85" i="13"/>
  <c r="DJ85" i="13"/>
  <c r="DI85" i="13"/>
  <c r="DH85" i="13"/>
  <c r="DG85" i="13"/>
  <c r="DF85" i="13"/>
  <c r="DE85" i="13"/>
  <c r="DD85" i="13"/>
  <c r="DC85" i="13"/>
  <c r="DB85" i="13"/>
  <c r="DA85" i="13"/>
  <c r="CZ85" i="13"/>
  <c r="CY85" i="13"/>
  <c r="CX85" i="13"/>
  <c r="CW85" i="13"/>
  <c r="CV85" i="13"/>
  <c r="CU85" i="13"/>
  <c r="CT85" i="13"/>
  <c r="CS85" i="13"/>
  <c r="CR85" i="13"/>
  <c r="CQ85" i="13"/>
  <c r="CP85" i="13"/>
  <c r="CO85" i="13"/>
  <c r="CN85" i="13"/>
  <c r="CM85" i="13"/>
  <c r="CL85" i="13"/>
  <c r="CK85" i="13"/>
  <c r="CJ85" i="13"/>
  <c r="CI85" i="13"/>
  <c r="CH85" i="13"/>
  <c r="CG85" i="13"/>
  <c r="CF85" i="13"/>
  <c r="CE85" i="13"/>
  <c r="CD85" i="13"/>
  <c r="CC85" i="13"/>
  <c r="CB85" i="13"/>
  <c r="CA85" i="13"/>
  <c r="BZ85" i="13"/>
  <c r="BY85" i="13"/>
  <c r="BX85" i="13"/>
  <c r="BW85" i="13"/>
  <c r="BV85" i="13"/>
  <c r="BU85" i="13"/>
  <c r="BT85" i="13"/>
  <c r="BS85" i="13"/>
  <c r="BR85" i="13"/>
  <c r="BQ85" i="13"/>
  <c r="BM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B85" i="13"/>
  <c r="DZ84" i="13"/>
  <c r="DY84" i="13"/>
  <c r="DX84" i="13"/>
  <c r="DW84" i="13"/>
  <c r="DV84" i="13"/>
  <c r="DU84" i="13"/>
  <c r="DT84" i="13"/>
  <c r="DS84" i="13"/>
  <c r="DR84" i="13"/>
  <c r="DQ84" i="13"/>
  <c r="DP84" i="13"/>
  <c r="DO84" i="13"/>
  <c r="DN84" i="13"/>
  <c r="DM84" i="13"/>
  <c r="DL84" i="13"/>
  <c r="DK84" i="13"/>
  <c r="DJ84" i="13"/>
  <c r="DI84" i="13"/>
  <c r="DH84" i="13"/>
  <c r="DG84" i="13"/>
  <c r="DF84" i="13"/>
  <c r="DE84" i="13"/>
  <c r="DD84" i="13"/>
  <c r="DC84" i="13"/>
  <c r="DB84" i="13"/>
  <c r="DA84" i="13"/>
  <c r="CZ84" i="13"/>
  <c r="CY84" i="13"/>
  <c r="CX84" i="13"/>
  <c r="CW84" i="13"/>
  <c r="CV84" i="13"/>
  <c r="CU84" i="13"/>
  <c r="CT84" i="13"/>
  <c r="CS84" i="13"/>
  <c r="CR84" i="13"/>
  <c r="CQ84" i="13"/>
  <c r="CP84" i="13"/>
  <c r="CO84" i="13"/>
  <c r="CN84" i="13"/>
  <c r="CM84" i="13"/>
  <c r="CL84" i="13"/>
  <c r="CK84" i="13"/>
  <c r="CJ84" i="13"/>
  <c r="CI84" i="13"/>
  <c r="CH84" i="13"/>
  <c r="CG84" i="13"/>
  <c r="CF84" i="13"/>
  <c r="CE84" i="13"/>
  <c r="CD84" i="13"/>
  <c r="CC84" i="13"/>
  <c r="CB84" i="13"/>
  <c r="CA84" i="13"/>
  <c r="BZ84" i="13"/>
  <c r="BY84" i="13"/>
  <c r="BX84" i="13"/>
  <c r="BW84" i="13"/>
  <c r="BV84" i="13"/>
  <c r="BU84" i="13"/>
  <c r="BT84" i="13"/>
  <c r="BS84" i="13"/>
  <c r="BR84" i="13"/>
  <c r="BQ84" i="13"/>
  <c r="BM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B84" i="13"/>
  <c r="DZ83" i="13"/>
  <c r="DY83" i="13"/>
  <c r="DX83" i="13"/>
  <c r="DW83" i="13"/>
  <c r="DV83" i="13"/>
  <c r="DU83" i="13"/>
  <c r="DT83" i="13"/>
  <c r="DS83" i="13"/>
  <c r="DR83" i="13"/>
  <c r="DQ83" i="13"/>
  <c r="DP83" i="13"/>
  <c r="DO83" i="13"/>
  <c r="DN83" i="13"/>
  <c r="DM83" i="13"/>
  <c r="DL83" i="13"/>
  <c r="DK83" i="13"/>
  <c r="DJ83" i="13"/>
  <c r="DI83" i="13"/>
  <c r="DH83" i="13"/>
  <c r="DG83" i="13"/>
  <c r="DF83" i="13"/>
  <c r="DE83" i="13"/>
  <c r="DD83" i="13"/>
  <c r="DC83" i="13"/>
  <c r="DB83" i="13"/>
  <c r="DA83" i="13"/>
  <c r="CZ83" i="13"/>
  <c r="CY83" i="13"/>
  <c r="CX83" i="13"/>
  <c r="CW83" i="13"/>
  <c r="CV83" i="13"/>
  <c r="CU83" i="13"/>
  <c r="CT83" i="13"/>
  <c r="CS83" i="13"/>
  <c r="CR83" i="13"/>
  <c r="CQ83" i="13"/>
  <c r="CP83" i="13"/>
  <c r="CO83" i="13"/>
  <c r="CN83" i="13"/>
  <c r="CM83" i="13"/>
  <c r="CL83" i="13"/>
  <c r="CK83" i="13"/>
  <c r="CJ83" i="13"/>
  <c r="CI83" i="13"/>
  <c r="CH83" i="13"/>
  <c r="CG83" i="13"/>
  <c r="CF83" i="13"/>
  <c r="CE83" i="13"/>
  <c r="CD83" i="13"/>
  <c r="CC83" i="13"/>
  <c r="CB83" i="13"/>
  <c r="CA83" i="13"/>
  <c r="BZ83" i="13"/>
  <c r="BY83" i="13"/>
  <c r="BX83" i="13"/>
  <c r="BW83" i="13"/>
  <c r="BV83" i="13"/>
  <c r="BU83" i="13"/>
  <c r="BT83" i="13"/>
  <c r="BS83" i="13"/>
  <c r="BR83" i="13"/>
  <c r="BQ83" i="13"/>
  <c r="BM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B83" i="13"/>
  <c r="DZ82" i="13"/>
  <c r="DY82" i="13"/>
  <c r="DX82" i="13"/>
  <c r="DW82" i="13"/>
  <c r="DV82" i="13"/>
  <c r="DU82" i="13"/>
  <c r="DT82" i="13"/>
  <c r="DS82" i="13"/>
  <c r="DR82" i="13"/>
  <c r="DQ82" i="13"/>
  <c r="DP82" i="13"/>
  <c r="DO82" i="13"/>
  <c r="DN82" i="13"/>
  <c r="DM82" i="13"/>
  <c r="DL82" i="13"/>
  <c r="DK82" i="13"/>
  <c r="DJ82" i="13"/>
  <c r="DI82" i="13"/>
  <c r="DH82" i="13"/>
  <c r="DG82" i="13"/>
  <c r="DF82" i="13"/>
  <c r="DE82" i="13"/>
  <c r="DD82" i="13"/>
  <c r="DC82" i="13"/>
  <c r="DB82" i="13"/>
  <c r="DA82" i="13"/>
  <c r="CZ82" i="13"/>
  <c r="CY82" i="13"/>
  <c r="CX82" i="13"/>
  <c r="CW82" i="13"/>
  <c r="CV82" i="13"/>
  <c r="CU82" i="13"/>
  <c r="CT82" i="13"/>
  <c r="CS82" i="13"/>
  <c r="CR82" i="13"/>
  <c r="CQ82" i="13"/>
  <c r="CP82" i="13"/>
  <c r="CO82" i="13"/>
  <c r="CN82" i="13"/>
  <c r="CM82" i="13"/>
  <c r="CL82" i="13"/>
  <c r="CK82" i="13"/>
  <c r="CJ82" i="13"/>
  <c r="CI82" i="13"/>
  <c r="CH82" i="13"/>
  <c r="CG82" i="13"/>
  <c r="CF82" i="13"/>
  <c r="CE82" i="13"/>
  <c r="CD82" i="13"/>
  <c r="CC82" i="13"/>
  <c r="CB82" i="13"/>
  <c r="CA82" i="13"/>
  <c r="BZ82" i="13"/>
  <c r="BY82" i="13"/>
  <c r="BX82" i="13"/>
  <c r="BW82" i="13"/>
  <c r="BV82" i="13"/>
  <c r="BU82" i="13"/>
  <c r="BT82" i="13"/>
  <c r="BS82" i="13"/>
  <c r="BR82" i="13"/>
  <c r="BQ82" i="13"/>
  <c r="BM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B82" i="13"/>
  <c r="DZ81" i="13"/>
  <c r="DY81" i="13"/>
  <c r="DX81" i="13"/>
  <c r="DW81" i="13"/>
  <c r="DV81" i="13"/>
  <c r="DU81" i="13"/>
  <c r="DT81" i="13"/>
  <c r="DS81" i="13"/>
  <c r="DR81" i="13"/>
  <c r="DQ81" i="13"/>
  <c r="DP81" i="13"/>
  <c r="DO81" i="13"/>
  <c r="DN81" i="13"/>
  <c r="DM81" i="13"/>
  <c r="DL81" i="13"/>
  <c r="DK81" i="13"/>
  <c r="DJ81" i="13"/>
  <c r="DI81" i="13"/>
  <c r="DH81" i="13"/>
  <c r="DG81" i="13"/>
  <c r="DF81" i="13"/>
  <c r="DE81" i="13"/>
  <c r="DD81" i="13"/>
  <c r="DC81" i="13"/>
  <c r="DB81" i="13"/>
  <c r="DA81" i="13"/>
  <c r="CZ81" i="13"/>
  <c r="CY81" i="13"/>
  <c r="CX81" i="13"/>
  <c r="CW81" i="13"/>
  <c r="CV81" i="13"/>
  <c r="CU81" i="13"/>
  <c r="CT81" i="13"/>
  <c r="CS81" i="13"/>
  <c r="CR81" i="13"/>
  <c r="CQ81" i="13"/>
  <c r="CP81" i="13"/>
  <c r="CO81" i="13"/>
  <c r="CN81" i="13"/>
  <c r="CM81" i="13"/>
  <c r="CL81" i="13"/>
  <c r="CK81" i="13"/>
  <c r="CJ81" i="13"/>
  <c r="CI81" i="13"/>
  <c r="CH81" i="13"/>
  <c r="CG81" i="13"/>
  <c r="CF81" i="13"/>
  <c r="CE81" i="13"/>
  <c r="CD81" i="13"/>
  <c r="CC81" i="13"/>
  <c r="CB81" i="13"/>
  <c r="CA81" i="13"/>
  <c r="BZ81" i="13"/>
  <c r="BY81" i="13"/>
  <c r="BX81" i="13"/>
  <c r="BW81" i="13"/>
  <c r="BV81" i="13"/>
  <c r="BU81" i="13"/>
  <c r="BT81" i="13"/>
  <c r="BS81" i="13"/>
  <c r="BR81" i="13"/>
  <c r="BQ81" i="13"/>
  <c r="BM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B81" i="13"/>
  <c r="DZ80" i="13"/>
  <c r="DY80" i="13"/>
  <c r="DX80" i="13"/>
  <c r="DW80" i="13"/>
  <c r="DV80" i="13"/>
  <c r="DU80" i="13"/>
  <c r="DT80" i="13"/>
  <c r="DS80" i="13"/>
  <c r="DR80" i="13"/>
  <c r="DQ80" i="13"/>
  <c r="DP80" i="13"/>
  <c r="DO80" i="13"/>
  <c r="DN80" i="13"/>
  <c r="DM80" i="13"/>
  <c r="DL80" i="13"/>
  <c r="DK80" i="13"/>
  <c r="DJ80" i="13"/>
  <c r="DI80" i="13"/>
  <c r="DH80" i="13"/>
  <c r="DG80" i="13"/>
  <c r="DF80" i="13"/>
  <c r="DE80" i="13"/>
  <c r="DD80" i="13"/>
  <c r="DC80" i="13"/>
  <c r="DB80" i="13"/>
  <c r="DA80" i="13"/>
  <c r="CZ80" i="13"/>
  <c r="CY80" i="13"/>
  <c r="CX80" i="13"/>
  <c r="CW80" i="13"/>
  <c r="CV80" i="13"/>
  <c r="CU80" i="13"/>
  <c r="CT80" i="13"/>
  <c r="CS80" i="13"/>
  <c r="CR80" i="13"/>
  <c r="CQ80" i="13"/>
  <c r="CP80" i="13"/>
  <c r="CO80" i="13"/>
  <c r="CN80" i="13"/>
  <c r="CM80" i="13"/>
  <c r="CL80" i="13"/>
  <c r="CK80" i="13"/>
  <c r="CJ80" i="13"/>
  <c r="CI80" i="13"/>
  <c r="CH80" i="13"/>
  <c r="CG80" i="13"/>
  <c r="CF80" i="13"/>
  <c r="CE80" i="13"/>
  <c r="CD80" i="13"/>
  <c r="CC80" i="13"/>
  <c r="CB80" i="13"/>
  <c r="CA80" i="13"/>
  <c r="BZ80" i="13"/>
  <c r="BY80" i="13"/>
  <c r="BX80" i="13"/>
  <c r="BW80" i="13"/>
  <c r="BV80" i="13"/>
  <c r="BU80" i="13"/>
  <c r="BT80" i="13"/>
  <c r="BS80" i="13"/>
  <c r="BR80" i="13"/>
  <c r="BQ80" i="13"/>
  <c r="BM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B80" i="13"/>
  <c r="DZ79" i="13"/>
  <c r="DY79" i="13"/>
  <c r="DX79" i="13"/>
  <c r="DW79" i="13"/>
  <c r="DV79" i="13"/>
  <c r="DU79" i="13"/>
  <c r="DT79" i="13"/>
  <c r="DS79" i="13"/>
  <c r="DR79" i="13"/>
  <c r="DQ79" i="13"/>
  <c r="DP79" i="13"/>
  <c r="DO79" i="13"/>
  <c r="DN79" i="13"/>
  <c r="DM79" i="13"/>
  <c r="DL79" i="13"/>
  <c r="DK79" i="13"/>
  <c r="DJ79" i="13"/>
  <c r="DI79" i="13"/>
  <c r="DH79" i="13"/>
  <c r="DG79" i="13"/>
  <c r="DF79" i="13"/>
  <c r="DE79" i="13"/>
  <c r="DD79" i="13"/>
  <c r="DC79" i="13"/>
  <c r="DB79" i="13"/>
  <c r="DA79" i="13"/>
  <c r="CZ79" i="13"/>
  <c r="CY79" i="13"/>
  <c r="CX79" i="13"/>
  <c r="CW79" i="13"/>
  <c r="CV79" i="13"/>
  <c r="CU79" i="13"/>
  <c r="CT79" i="13"/>
  <c r="CS79" i="13"/>
  <c r="CR79" i="13"/>
  <c r="CQ79" i="13"/>
  <c r="CP79" i="13"/>
  <c r="CO79" i="13"/>
  <c r="CN79" i="13"/>
  <c r="CM79" i="13"/>
  <c r="CL79" i="13"/>
  <c r="CK79" i="13"/>
  <c r="CJ79" i="13"/>
  <c r="CI79" i="13"/>
  <c r="CH79" i="13"/>
  <c r="CG79" i="13"/>
  <c r="CF79" i="13"/>
  <c r="CE79" i="13"/>
  <c r="CD79" i="13"/>
  <c r="CC79" i="13"/>
  <c r="CB79" i="13"/>
  <c r="CA79" i="13"/>
  <c r="BZ79" i="13"/>
  <c r="BY79" i="13"/>
  <c r="BX79" i="13"/>
  <c r="BW79" i="13"/>
  <c r="BV79" i="13"/>
  <c r="BU79" i="13"/>
  <c r="BT79" i="13"/>
  <c r="BS79" i="13"/>
  <c r="BR79" i="13"/>
  <c r="BQ79" i="13"/>
  <c r="BM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B79" i="13"/>
  <c r="DZ78" i="13"/>
  <c r="DY78" i="13"/>
  <c r="DX78" i="13"/>
  <c r="DW78" i="13"/>
  <c r="DV78" i="13"/>
  <c r="DU78" i="13"/>
  <c r="DT78" i="13"/>
  <c r="DS78" i="13"/>
  <c r="DR78" i="13"/>
  <c r="DQ78" i="13"/>
  <c r="DP78" i="13"/>
  <c r="DO78" i="13"/>
  <c r="DN78" i="13"/>
  <c r="DM78" i="13"/>
  <c r="DL78" i="13"/>
  <c r="DK78" i="13"/>
  <c r="DJ78" i="13"/>
  <c r="DI78" i="13"/>
  <c r="DH78" i="13"/>
  <c r="DG78" i="13"/>
  <c r="DF78" i="13"/>
  <c r="DE78" i="13"/>
  <c r="DD78" i="13"/>
  <c r="DC78" i="13"/>
  <c r="DB78" i="13"/>
  <c r="DA78" i="13"/>
  <c r="CZ78" i="13"/>
  <c r="CY78" i="13"/>
  <c r="CX78" i="13"/>
  <c r="CW78" i="13"/>
  <c r="CV78" i="13"/>
  <c r="CU78" i="13"/>
  <c r="CT78" i="13"/>
  <c r="CS78" i="13"/>
  <c r="CR78" i="13"/>
  <c r="CQ78" i="13"/>
  <c r="CP78" i="13"/>
  <c r="CO78" i="13"/>
  <c r="CN78" i="13"/>
  <c r="CM78" i="13"/>
  <c r="CL78" i="13"/>
  <c r="CK78" i="13"/>
  <c r="CJ78" i="13"/>
  <c r="CI78" i="13"/>
  <c r="CH78" i="13"/>
  <c r="CG78" i="13"/>
  <c r="CF78" i="13"/>
  <c r="CE78" i="13"/>
  <c r="CD78" i="13"/>
  <c r="CC78" i="13"/>
  <c r="CB78" i="13"/>
  <c r="CA78" i="13"/>
  <c r="BZ78" i="13"/>
  <c r="BY78" i="13"/>
  <c r="BX78" i="13"/>
  <c r="BW78" i="13"/>
  <c r="BV78" i="13"/>
  <c r="BU78" i="13"/>
  <c r="BT78" i="13"/>
  <c r="BS78" i="13"/>
  <c r="BR78" i="13"/>
  <c r="BQ78" i="13"/>
  <c r="BM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B78" i="13"/>
  <c r="DZ77" i="13"/>
  <c r="DY77" i="13"/>
  <c r="DX77" i="13"/>
  <c r="DW77" i="13"/>
  <c r="DV77" i="13"/>
  <c r="DU77" i="13"/>
  <c r="DT77" i="13"/>
  <c r="DS77" i="13"/>
  <c r="DR77" i="13"/>
  <c r="DQ77" i="13"/>
  <c r="DP77" i="13"/>
  <c r="DO77" i="13"/>
  <c r="DN77" i="13"/>
  <c r="DM77" i="13"/>
  <c r="DL77" i="13"/>
  <c r="DK77" i="13"/>
  <c r="DJ77" i="13"/>
  <c r="DI77" i="13"/>
  <c r="DH77" i="13"/>
  <c r="DG77" i="13"/>
  <c r="DF77" i="13"/>
  <c r="DE77" i="13"/>
  <c r="DD77" i="13"/>
  <c r="DC77" i="13"/>
  <c r="DB77" i="13"/>
  <c r="DA77" i="13"/>
  <c r="CZ77" i="13"/>
  <c r="CY77" i="13"/>
  <c r="CX77" i="13"/>
  <c r="CW77" i="13"/>
  <c r="CV77" i="13"/>
  <c r="CU77" i="13"/>
  <c r="CT77" i="13"/>
  <c r="CS77" i="13"/>
  <c r="CR77" i="13"/>
  <c r="CQ77" i="13"/>
  <c r="CP77" i="13"/>
  <c r="CO77" i="13"/>
  <c r="CN77" i="13"/>
  <c r="CM77" i="13"/>
  <c r="CL77" i="13"/>
  <c r="CK77" i="13"/>
  <c r="CJ77" i="13"/>
  <c r="CI77" i="13"/>
  <c r="CH77" i="13"/>
  <c r="CG77" i="13"/>
  <c r="CF77" i="13"/>
  <c r="CE77" i="13"/>
  <c r="CD77" i="13"/>
  <c r="CC77" i="13"/>
  <c r="CB77" i="13"/>
  <c r="CA77" i="13"/>
  <c r="BZ77" i="13"/>
  <c r="BY77" i="13"/>
  <c r="BX77" i="13"/>
  <c r="BW77" i="13"/>
  <c r="BV77" i="13"/>
  <c r="BU77" i="13"/>
  <c r="BT77" i="13"/>
  <c r="BS77" i="13"/>
  <c r="BR77" i="13"/>
  <c r="BQ77" i="13"/>
  <c r="BM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B77" i="13"/>
  <c r="DZ76" i="13"/>
  <c r="DY76" i="13"/>
  <c r="DX76" i="13"/>
  <c r="DW76" i="13"/>
  <c r="DV76" i="13"/>
  <c r="DU76" i="13"/>
  <c r="DT76" i="13"/>
  <c r="DS76" i="13"/>
  <c r="DR76" i="13"/>
  <c r="DQ76" i="13"/>
  <c r="DP76" i="13"/>
  <c r="DO76" i="13"/>
  <c r="DN76" i="13"/>
  <c r="DM76" i="13"/>
  <c r="DL76" i="13"/>
  <c r="DK76" i="13"/>
  <c r="DJ76" i="13"/>
  <c r="DI76" i="13"/>
  <c r="DH76" i="13"/>
  <c r="DG76" i="13"/>
  <c r="DF76" i="13"/>
  <c r="DE76" i="13"/>
  <c r="DD76" i="13"/>
  <c r="DC76" i="13"/>
  <c r="DB76" i="13"/>
  <c r="DA76" i="13"/>
  <c r="CZ76" i="13"/>
  <c r="CY76" i="13"/>
  <c r="CX76" i="13"/>
  <c r="CW76" i="13"/>
  <c r="CV76" i="13"/>
  <c r="CU76" i="13"/>
  <c r="CT76" i="13"/>
  <c r="CS76" i="13"/>
  <c r="CR76" i="13"/>
  <c r="CQ76" i="13"/>
  <c r="CP76" i="13"/>
  <c r="CO76" i="13"/>
  <c r="CN76" i="13"/>
  <c r="CM76" i="13"/>
  <c r="CL76" i="13"/>
  <c r="CK76" i="13"/>
  <c r="CJ76" i="13"/>
  <c r="CI76" i="13"/>
  <c r="CH76" i="13"/>
  <c r="CG76" i="13"/>
  <c r="CF76" i="13"/>
  <c r="CE76" i="13"/>
  <c r="CD76" i="13"/>
  <c r="CC76" i="13"/>
  <c r="CB76" i="13"/>
  <c r="CA76" i="13"/>
  <c r="BZ76" i="13"/>
  <c r="BY76" i="13"/>
  <c r="BX76" i="13"/>
  <c r="BW76" i="13"/>
  <c r="BV76" i="13"/>
  <c r="BU76" i="13"/>
  <c r="BT76" i="13"/>
  <c r="BS76" i="13"/>
  <c r="BR76" i="13"/>
  <c r="BQ76" i="13"/>
  <c r="BM76" i="13"/>
  <c r="N76" i="13"/>
  <c r="M76" i="13"/>
  <c r="L76" i="13"/>
  <c r="K76" i="13"/>
  <c r="J76" i="13"/>
  <c r="I76" i="13"/>
  <c r="H76" i="13"/>
  <c r="G76" i="13"/>
  <c r="F76" i="13"/>
  <c r="E76" i="13"/>
  <c r="D76" i="13"/>
  <c r="B76" i="13"/>
  <c r="DZ75" i="13"/>
  <c r="DY75" i="13"/>
  <c r="DX75" i="13"/>
  <c r="DW75" i="13"/>
  <c r="DV75" i="13"/>
  <c r="DU75" i="13"/>
  <c r="DT75" i="13"/>
  <c r="DS75" i="13"/>
  <c r="DR75" i="13"/>
  <c r="DQ75" i="13"/>
  <c r="DP75" i="13"/>
  <c r="DO75" i="13"/>
  <c r="DN75" i="13"/>
  <c r="DM75" i="13"/>
  <c r="DL75" i="13"/>
  <c r="DK75" i="13"/>
  <c r="DJ75" i="13"/>
  <c r="DI75" i="13"/>
  <c r="DH75" i="13"/>
  <c r="DG75" i="13"/>
  <c r="DF75" i="13"/>
  <c r="DE75" i="13"/>
  <c r="DD75" i="13"/>
  <c r="DC75" i="13"/>
  <c r="DB75" i="13"/>
  <c r="DA75" i="13"/>
  <c r="CZ75" i="13"/>
  <c r="CY75" i="13"/>
  <c r="CX75" i="13"/>
  <c r="CW75" i="13"/>
  <c r="CV75" i="13"/>
  <c r="CU75" i="13"/>
  <c r="CT75" i="13"/>
  <c r="CS75" i="13"/>
  <c r="CR75" i="13"/>
  <c r="CQ75" i="13"/>
  <c r="CP75" i="13"/>
  <c r="CO75" i="13"/>
  <c r="CN75" i="13"/>
  <c r="CM75" i="13"/>
  <c r="CL75" i="13"/>
  <c r="CK75" i="13"/>
  <c r="CJ75" i="13"/>
  <c r="CI75" i="13"/>
  <c r="CH75" i="13"/>
  <c r="CG75" i="13"/>
  <c r="CF75" i="13"/>
  <c r="CE75" i="13"/>
  <c r="CD75" i="13"/>
  <c r="CC75" i="13"/>
  <c r="CB75" i="13"/>
  <c r="CA75" i="13"/>
  <c r="BZ75" i="13"/>
  <c r="BY75" i="13"/>
  <c r="BX75" i="13"/>
  <c r="BW75" i="13"/>
  <c r="BV75" i="13"/>
  <c r="BU75" i="13"/>
  <c r="BT75" i="13"/>
  <c r="BS75" i="13"/>
  <c r="BR75" i="13"/>
  <c r="BQ75" i="13"/>
  <c r="BM75" i="13"/>
  <c r="M75" i="13"/>
  <c r="L75" i="13"/>
  <c r="K75" i="13"/>
  <c r="J75" i="13"/>
  <c r="I75" i="13"/>
  <c r="H75" i="13"/>
  <c r="G75" i="13"/>
  <c r="F75" i="13"/>
  <c r="E75" i="13"/>
  <c r="D75" i="13"/>
  <c r="B75" i="13"/>
  <c r="DZ74" i="13"/>
  <c r="DY74" i="13"/>
  <c r="DX74" i="13"/>
  <c r="DW74" i="13"/>
  <c r="DV74" i="13"/>
  <c r="DU74" i="13"/>
  <c r="DT74" i="13"/>
  <c r="DS74" i="13"/>
  <c r="DR74" i="13"/>
  <c r="DQ74" i="13"/>
  <c r="DP74" i="13"/>
  <c r="DO74" i="13"/>
  <c r="DN74" i="13"/>
  <c r="DM74" i="13"/>
  <c r="DL74" i="13"/>
  <c r="DK74" i="13"/>
  <c r="DJ74" i="13"/>
  <c r="DI74" i="13"/>
  <c r="DH74" i="13"/>
  <c r="DG74" i="13"/>
  <c r="DF74" i="13"/>
  <c r="DE74" i="13"/>
  <c r="DD74" i="13"/>
  <c r="DC74" i="13"/>
  <c r="DB74" i="13"/>
  <c r="DA74" i="13"/>
  <c r="CZ74" i="13"/>
  <c r="CY74" i="13"/>
  <c r="CX74" i="13"/>
  <c r="CW74" i="13"/>
  <c r="CV74" i="13"/>
  <c r="CU74" i="13"/>
  <c r="CT74" i="13"/>
  <c r="CS74" i="13"/>
  <c r="CR74" i="13"/>
  <c r="CQ74" i="13"/>
  <c r="CP74" i="13"/>
  <c r="CO74" i="13"/>
  <c r="CN74" i="13"/>
  <c r="CM74" i="13"/>
  <c r="CL74" i="13"/>
  <c r="CK74" i="13"/>
  <c r="CJ74" i="13"/>
  <c r="CI74" i="13"/>
  <c r="CH74" i="13"/>
  <c r="CG74" i="13"/>
  <c r="CF74" i="13"/>
  <c r="CE74" i="13"/>
  <c r="CD74" i="13"/>
  <c r="CC74" i="13"/>
  <c r="CB74" i="13"/>
  <c r="CA74" i="13"/>
  <c r="BZ74" i="13"/>
  <c r="BY74" i="13"/>
  <c r="BX74" i="13"/>
  <c r="BW74" i="13"/>
  <c r="BV74" i="13"/>
  <c r="BU74" i="13"/>
  <c r="BT74" i="13"/>
  <c r="BS74" i="13"/>
  <c r="BR74" i="13"/>
  <c r="BQ74" i="13"/>
  <c r="BM74" i="13"/>
  <c r="L74" i="13"/>
  <c r="K74" i="13"/>
  <c r="J74" i="13"/>
  <c r="I74" i="13"/>
  <c r="H74" i="13"/>
  <c r="G74" i="13"/>
  <c r="F74" i="13"/>
  <c r="E74" i="13"/>
  <c r="D74" i="13"/>
  <c r="B74" i="13"/>
  <c r="DZ73" i="13"/>
  <c r="DY73" i="13"/>
  <c r="DX73" i="13"/>
  <c r="DW73" i="13"/>
  <c r="DV73" i="13"/>
  <c r="DU73" i="13"/>
  <c r="DT73" i="13"/>
  <c r="DS73" i="13"/>
  <c r="DR73" i="13"/>
  <c r="DQ73" i="13"/>
  <c r="DP73" i="13"/>
  <c r="DO73" i="13"/>
  <c r="DN73" i="13"/>
  <c r="DM73" i="13"/>
  <c r="DL73" i="13"/>
  <c r="DK73" i="13"/>
  <c r="DJ73" i="13"/>
  <c r="DI73" i="13"/>
  <c r="DH73" i="13"/>
  <c r="DG73" i="13"/>
  <c r="DF73" i="13"/>
  <c r="DE73" i="13"/>
  <c r="DD73" i="13"/>
  <c r="DC73" i="13"/>
  <c r="DB73" i="13"/>
  <c r="DA73" i="13"/>
  <c r="CZ73" i="13"/>
  <c r="CY73" i="13"/>
  <c r="CX73" i="13"/>
  <c r="CW73" i="13"/>
  <c r="CV73" i="13"/>
  <c r="CU73" i="13"/>
  <c r="CT73" i="13"/>
  <c r="CS73" i="13"/>
  <c r="CR73" i="13"/>
  <c r="CQ73" i="13"/>
  <c r="CP73" i="13"/>
  <c r="CO73" i="13"/>
  <c r="CN73" i="13"/>
  <c r="CM73" i="13"/>
  <c r="CL73" i="13"/>
  <c r="CK73" i="13"/>
  <c r="CJ73" i="13"/>
  <c r="CI73" i="13"/>
  <c r="CH73" i="13"/>
  <c r="CG73" i="13"/>
  <c r="CF73" i="13"/>
  <c r="CE73" i="13"/>
  <c r="CD73" i="13"/>
  <c r="CC73" i="13"/>
  <c r="CB73" i="13"/>
  <c r="CA73" i="13"/>
  <c r="BZ73" i="13"/>
  <c r="BY73" i="13"/>
  <c r="BX73" i="13"/>
  <c r="BW73" i="13"/>
  <c r="BV73" i="13"/>
  <c r="BU73" i="13"/>
  <c r="BT73" i="13"/>
  <c r="BS73" i="13"/>
  <c r="BR73" i="13"/>
  <c r="BQ73" i="13"/>
  <c r="BM73" i="13"/>
  <c r="K73" i="13"/>
  <c r="J73" i="13"/>
  <c r="I73" i="13"/>
  <c r="H73" i="13"/>
  <c r="G73" i="13"/>
  <c r="F73" i="13"/>
  <c r="E73" i="13"/>
  <c r="D73" i="13"/>
  <c r="B73" i="13"/>
  <c r="DZ72" i="13"/>
  <c r="DY72" i="13"/>
  <c r="DX72" i="13"/>
  <c r="DW72" i="13"/>
  <c r="DV72" i="13"/>
  <c r="DU72" i="13"/>
  <c r="DT72" i="13"/>
  <c r="DS72" i="13"/>
  <c r="DR72" i="13"/>
  <c r="DQ72" i="13"/>
  <c r="DP72" i="13"/>
  <c r="DO72" i="13"/>
  <c r="DN72" i="13"/>
  <c r="DM72" i="13"/>
  <c r="DL72" i="13"/>
  <c r="DK72" i="13"/>
  <c r="DJ72" i="13"/>
  <c r="DI72" i="13"/>
  <c r="DH72" i="13"/>
  <c r="DG72" i="13"/>
  <c r="DF72" i="13"/>
  <c r="DE72" i="13"/>
  <c r="DD72" i="13"/>
  <c r="DC72" i="13"/>
  <c r="DB72" i="13"/>
  <c r="DA72" i="13"/>
  <c r="CZ72" i="13"/>
  <c r="CY72" i="13"/>
  <c r="CX72" i="13"/>
  <c r="CW72" i="13"/>
  <c r="CV72" i="13"/>
  <c r="CU72" i="13"/>
  <c r="CT72" i="13"/>
  <c r="CS72" i="13"/>
  <c r="CR72" i="13"/>
  <c r="CQ72" i="13"/>
  <c r="CP72" i="13"/>
  <c r="CO72" i="13"/>
  <c r="CN72" i="13"/>
  <c r="CM72" i="13"/>
  <c r="CL72" i="13"/>
  <c r="CK72" i="13"/>
  <c r="CJ72" i="13"/>
  <c r="CI72" i="13"/>
  <c r="CH72" i="13"/>
  <c r="CG72" i="13"/>
  <c r="CF72" i="13"/>
  <c r="CE72" i="13"/>
  <c r="CD72" i="13"/>
  <c r="CC72" i="13"/>
  <c r="CB72" i="13"/>
  <c r="CA72" i="13"/>
  <c r="BZ72" i="13"/>
  <c r="BY72" i="13"/>
  <c r="BX72" i="13"/>
  <c r="BW72" i="13"/>
  <c r="BV72" i="13"/>
  <c r="BU72" i="13"/>
  <c r="BT72" i="13"/>
  <c r="BS72" i="13"/>
  <c r="BR72" i="13"/>
  <c r="BQ72" i="13"/>
  <c r="BM72" i="13"/>
  <c r="J72" i="13"/>
  <c r="I72" i="13"/>
  <c r="H72" i="13"/>
  <c r="G72" i="13"/>
  <c r="F72" i="13"/>
  <c r="E72" i="13"/>
  <c r="D72" i="13"/>
  <c r="B72" i="13"/>
  <c r="DZ71" i="13"/>
  <c r="DY71" i="13"/>
  <c r="DX71" i="13"/>
  <c r="DW71" i="13"/>
  <c r="DV71" i="13"/>
  <c r="DU71" i="13"/>
  <c r="DT71" i="13"/>
  <c r="DS71" i="13"/>
  <c r="DR71" i="13"/>
  <c r="DQ71" i="13"/>
  <c r="DP71" i="13"/>
  <c r="DO71" i="13"/>
  <c r="DN71" i="13"/>
  <c r="DM71" i="13"/>
  <c r="DL71" i="13"/>
  <c r="DK71" i="13"/>
  <c r="DJ71" i="13"/>
  <c r="DI71" i="13"/>
  <c r="DH71" i="13"/>
  <c r="DG71" i="13"/>
  <c r="DF71" i="13"/>
  <c r="DE71" i="13"/>
  <c r="DD71" i="13"/>
  <c r="DC71" i="13"/>
  <c r="DB71" i="13"/>
  <c r="DA71" i="13"/>
  <c r="CZ71" i="13"/>
  <c r="CY71" i="13"/>
  <c r="CX71" i="13"/>
  <c r="CW71" i="13"/>
  <c r="CV71" i="13"/>
  <c r="CU71" i="13"/>
  <c r="CT71" i="13"/>
  <c r="CS71" i="13"/>
  <c r="CR71" i="13"/>
  <c r="CQ71" i="13"/>
  <c r="CP71" i="13"/>
  <c r="CO71" i="13"/>
  <c r="CN71" i="13"/>
  <c r="CM71" i="13"/>
  <c r="CL71" i="13"/>
  <c r="CK71" i="13"/>
  <c r="CJ71" i="13"/>
  <c r="CI71" i="13"/>
  <c r="CH71" i="13"/>
  <c r="CG71" i="13"/>
  <c r="CF71" i="13"/>
  <c r="CE71" i="13"/>
  <c r="CD71" i="13"/>
  <c r="CC71" i="13"/>
  <c r="CB71" i="13"/>
  <c r="CA71" i="13"/>
  <c r="BZ71" i="13"/>
  <c r="BY71" i="13"/>
  <c r="BX71" i="13"/>
  <c r="BW71" i="13"/>
  <c r="BV71" i="13"/>
  <c r="BU71" i="13"/>
  <c r="BT71" i="13"/>
  <c r="BS71" i="13"/>
  <c r="BR71" i="13"/>
  <c r="BQ71" i="13"/>
  <c r="BM71" i="13"/>
  <c r="I71" i="13"/>
  <c r="H71" i="13"/>
  <c r="G71" i="13"/>
  <c r="F71" i="13"/>
  <c r="E71" i="13"/>
  <c r="D71" i="13"/>
  <c r="B71" i="13"/>
  <c r="DZ70" i="13"/>
  <c r="DY70" i="13"/>
  <c r="DX70" i="13"/>
  <c r="DW70" i="13"/>
  <c r="DV70" i="13"/>
  <c r="DU70" i="13"/>
  <c r="DT70" i="13"/>
  <c r="DS70" i="13"/>
  <c r="DR70" i="13"/>
  <c r="DQ70" i="13"/>
  <c r="DP70" i="13"/>
  <c r="DO70" i="13"/>
  <c r="DN70" i="13"/>
  <c r="DM70" i="13"/>
  <c r="DL70" i="13"/>
  <c r="DK70" i="13"/>
  <c r="DJ70" i="13"/>
  <c r="DI70" i="13"/>
  <c r="DH70" i="13"/>
  <c r="DG70" i="13"/>
  <c r="DF70" i="13"/>
  <c r="DE70" i="13"/>
  <c r="DD70" i="13"/>
  <c r="DC70" i="13"/>
  <c r="DB70" i="13"/>
  <c r="DA70" i="13"/>
  <c r="CZ70" i="13"/>
  <c r="CY70" i="13"/>
  <c r="CX70" i="13"/>
  <c r="CW70" i="13"/>
  <c r="CV70" i="13"/>
  <c r="CU70" i="13"/>
  <c r="CT70" i="13"/>
  <c r="CS70" i="13"/>
  <c r="CR70" i="13"/>
  <c r="CQ70" i="13"/>
  <c r="CP70" i="13"/>
  <c r="CO70" i="13"/>
  <c r="CN70" i="13"/>
  <c r="CM70" i="13"/>
  <c r="CL70" i="13"/>
  <c r="CK70" i="13"/>
  <c r="CJ70" i="13"/>
  <c r="CI70" i="13"/>
  <c r="CH70" i="13"/>
  <c r="CG70" i="13"/>
  <c r="CF70" i="13"/>
  <c r="CE70" i="13"/>
  <c r="CD70" i="13"/>
  <c r="CC70" i="13"/>
  <c r="CB70" i="13"/>
  <c r="CA70" i="13"/>
  <c r="BZ70" i="13"/>
  <c r="BY70" i="13"/>
  <c r="BX70" i="13"/>
  <c r="BW70" i="13"/>
  <c r="BV70" i="13"/>
  <c r="BU70" i="13"/>
  <c r="BT70" i="13"/>
  <c r="BS70" i="13"/>
  <c r="BR70" i="13"/>
  <c r="BQ70" i="13"/>
  <c r="BM70" i="13"/>
  <c r="H70" i="13"/>
  <c r="G70" i="13"/>
  <c r="F70" i="13"/>
  <c r="E70" i="13"/>
  <c r="D70" i="13"/>
  <c r="B70" i="13"/>
  <c r="DZ69" i="13"/>
  <c r="DY69" i="13"/>
  <c r="DX69" i="13"/>
  <c r="DW69" i="13"/>
  <c r="DV69" i="13"/>
  <c r="DU69" i="13"/>
  <c r="DT69" i="13"/>
  <c r="DS69" i="13"/>
  <c r="DR69" i="13"/>
  <c r="DQ69" i="13"/>
  <c r="DP69" i="13"/>
  <c r="DO69" i="13"/>
  <c r="DN69" i="13"/>
  <c r="DM69" i="13"/>
  <c r="DL69" i="13"/>
  <c r="DK69" i="13"/>
  <c r="DJ69" i="13"/>
  <c r="DI69" i="13"/>
  <c r="DH69" i="13"/>
  <c r="DG69" i="13"/>
  <c r="DF69" i="13"/>
  <c r="DE69" i="13"/>
  <c r="DD69" i="13"/>
  <c r="DC69" i="13"/>
  <c r="DB69" i="13"/>
  <c r="DA69" i="13"/>
  <c r="CZ69" i="13"/>
  <c r="CY69" i="13"/>
  <c r="CX69" i="13"/>
  <c r="CW69" i="13"/>
  <c r="CV69" i="13"/>
  <c r="CU69" i="13"/>
  <c r="CT69" i="13"/>
  <c r="CS69" i="13"/>
  <c r="CR69" i="13"/>
  <c r="CQ69" i="13"/>
  <c r="CP69" i="13"/>
  <c r="CO69" i="13"/>
  <c r="CN69" i="13"/>
  <c r="CM69" i="13"/>
  <c r="CL69" i="13"/>
  <c r="CK69" i="13"/>
  <c r="CJ69" i="13"/>
  <c r="CI69" i="13"/>
  <c r="CH69" i="13"/>
  <c r="CG69" i="13"/>
  <c r="CF69" i="13"/>
  <c r="CE69" i="13"/>
  <c r="CD69" i="13"/>
  <c r="CC69" i="13"/>
  <c r="CB69" i="13"/>
  <c r="CA69" i="13"/>
  <c r="BZ69" i="13"/>
  <c r="BY69" i="13"/>
  <c r="BX69" i="13"/>
  <c r="BW69" i="13"/>
  <c r="BV69" i="13"/>
  <c r="BU69" i="13"/>
  <c r="BT69" i="13"/>
  <c r="BS69" i="13"/>
  <c r="BR69" i="13"/>
  <c r="BQ69" i="13"/>
  <c r="BM69" i="13"/>
  <c r="G69" i="13"/>
  <c r="F69" i="13"/>
  <c r="E69" i="13"/>
  <c r="D69" i="13"/>
  <c r="B69" i="13"/>
  <c r="DZ68" i="13"/>
  <c r="DY68" i="13"/>
  <c r="DX68" i="13"/>
  <c r="DW68" i="13"/>
  <c r="DV68" i="13"/>
  <c r="DU68" i="13"/>
  <c r="DT68" i="13"/>
  <c r="DS68" i="13"/>
  <c r="DR68" i="13"/>
  <c r="DQ68" i="13"/>
  <c r="DP68" i="13"/>
  <c r="DO68" i="13"/>
  <c r="DN68" i="13"/>
  <c r="DM68" i="13"/>
  <c r="DL68" i="13"/>
  <c r="DK68" i="13"/>
  <c r="DJ68" i="13"/>
  <c r="DI68" i="13"/>
  <c r="DH68" i="13"/>
  <c r="DG68" i="13"/>
  <c r="DF68" i="13"/>
  <c r="DE68" i="13"/>
  <c r="DD68" i="13"/>
  <c r="DC68" i="13"/>
  <c r="DB68" i="13"/>
  <c r="DA68" i="13"/>
  <c r="CZ68" i="13"/>
  <c r="CY68" i="13"/>
  <c r="CX68" i="13"/>
  <c r="CW68" i="13"/>
  <c r="CV68" i="13"/>
  <c r="CU68" i="13"/>
  <c r="CT68" i="13"/>
  <c r="CS68" i="13"/>
  <c r="CR68" i="13"/>
  <c r="CQ68" i="13"/>
  <c r="CP68" i="13"/>
  <c r="CO68" i="13"/>
  <c r="CN68" i="13"/>
  <c r="CM68" i="13"/>
  <c r="CL68" i="13"/>
  <c r="CK68" i="13"/>
  <c r="CJ68" i="13"/>
  <c r="CI68" i="13"/>
  <c r="CH68" i="13"/>
  <c r="CG68" i="13"/>
  <c r="CF68" i="13"/>
  <c r="CE68" i="13"/>
  <c r="CD68" i="13"/>
  <c r="CC68" i="13"/>
  <c r="CB68" i="13"/>
  <c r="CA68" i="13"/>
  <c r="BZ68" i="13"/>
  <c r="BY68" i="13"/>
  <c r="BX68" i="13"/>
  <c r="BW68" i="13"/>
  <c r="BV68" i="13"/>
  <c r="BU68" i="13"/>
  <c r="BT68" i="13"/>
  <c r="BS68" i="13"/>
  <c r="BR68" i="13"/>
  <c r="BQ68" i="13"/>
  <c r="BM68" i="13"/>
  <c r="F68" i="13"/>
  <c r="E68" i="13"/>
  <c r="D68" i="13"/>
  <c r="B68" i="13"/>
  <c r="DZ67" i="13"/>
  <c r="DY67" i="13"/>
  <c r="DX67" i="13"/>
  <c r="DW67" i="13"/>
  <c r="DV67" i="13"/>
  <c r="DU67" i="13"/>
  <c r="DT67" i="13"/>
  <c r="DS67" i="13"/>
  <c r="DR67" i="13"/>
  <c r="DQ67" i="13"/>
  <c r="DP67" i="13"/>
  <c r="DO67" i="13"/>
  <c r="DN67" i="13"/>
  <c r="DM67" i="13"/>
  <c r="DL67" i="13"/>
  <c r="DK67" i="13"/>
  <c r="DJ67" i="13"/>
  <c r="DI67" i="13"/>
  <c r="DH67" i="13"/>
  <c r="DG67" i="13"/>
  <c r="DF67" i="13"/>
  <c r="DE67" i="13"/>
  <c r="DD67" i="13"/>
  <c r="DC67" i="13"/>
  <c r="DB67" i="13"/>
  <c r="DA67" i="13"/>
  <c r="CZ67" i="13"/>
  <c r="CY67" i="13"/>
  <c r="CX67" i="13"/>
  <c r="CW67" i="13"/>
  <c r="CV67" i="13"/>
  <c r="CU67" i="13"/>
  <c r="CT67" i="13"/>
  <c r="CS67" i="13"/>
  <c r="CR67" i="13"/>
  <c r="CQ67" i="13"/>
  <c r="CP67" i="13"/>
  <c r="CO67" i="13"/>
  <c r="CN67" i="13"/>
  <c r="CM67" i="13"/>
  <c r="CL67" i="13"/>
  <c r="CK67" i="13"/>
  <c r="CJ67" i="13"/>
  <c r="CI67" i="13"/>
  <c r="CH67" i="13"/>
  <c r="CG67" i="13"/>
  <c r="CF67" i="13"/>
  <c r="CE67" i="13"/>
  <c r="CD67" i="13"/>
  <c r="CC67" i="13"/>
  <c r="CB67" i="13"/>
  <c r="CA67" i="13"/>
  <c r="BZ67" i="13"/>
  <c r="BY67" i="13"/>
  <c r="BX67" i="13"/>
  <c r="BW67" i="13"/>
  <c r="BV67" i="13"/>
  <c r="BU67" i="13"/>
  <c r="BT67" i="13"/>
  <c r="BS67" i="13"/>
  <c r="BR67" i="13"/>
  <c r="BQ67" i="13"/>
  <c r="BM67" i="13"/>
  <c r="E67" i="13"/>
  <c r="D67" i="13"/>
  <c r="B67" i="13"/>
  <c r="DZ66" i="13"/>
  <c r="DY66" i="13"/>
  <c r="DX66" i="13"/>
  <c r="DW66" i="13"/>
  <c r="DV66" i="13"/>
  <c r="DU66" i="13"/>
  <c r="DT66" i="13"/>
  <c r="DS66" i="13"/>
  <c r="DR66" i="13"/>
  <c r="DQ66" i="13"/>
  <c r="DP66" i="13"/>
  <c r="DO66" i="13"/>
  <c r="DN66" i="13"/>
  <c r="DM66" i="13"/>
  <c r="DL66" i="13"/>
  <c r="DK66" i="13"/>
  <c r="DJ66" i="13"/>
  <c r="DI66" i="13"/>
  <c r="DH66" i="13"/>
  <c r="DG66" i="13"/>
  <c r="DF66" i="13"/>
  <c r="DE66" i="13"/>
  <c r="DD66" i="13"/>
  <c r="DC66" i="13"/>
  <c r="DB66" i="13"/>
  <c r="DA66" i="13"/>
  <c r="CZ66" i="13"/>
  <c r="CY66" i="13"/>
  <c r="CX66" i="13"/>
  <c r="CW66" i="13"/>
  <c r="CV66" i="13"/>
  <c r="CU66" i="13"/>
  <c r="CT66" i="13"/>
  <c r="CS66" i="13"/>
  <c r="CR66" i="13"/>
  <c r="CQ66" i="13"/>
  <c r="CP66" i="13"/>
  <c r="CO66" i="13"/>
  <c r="CN66" i="13"/>
  <c r="CM66" i="13"/>
  <c r="CL66" i="13"/>
  <c r="CK66" i="13"/>
  <c r="CJ66" i="13"/>
  <c r="CI66" i="13"/>
  <c r="CH66" i="13"/>
  <c r="CG66" i="13"/>
  <c r="CF66" i="13"/>
  <c r="CE66" i="13"/>
  <c r="CD66" i="13"/>
  <c r="CC66" i="13"/>
  <c r="CB66" i="13"/>
  <c r="CA66" i="13"/>
  <c r="BZ66" i="13"/>
  <c r="BY66" i="13"/>
  <c r="BX66" i="13"/>
  <c r="BW66" i="13"/>
  <c r="BV66" i="13"/>
  <c r="BU66" i="13"/>
  <c r="BT66" i="13"/>
  <c r="BS66" i="13"/>
  <c r="BR66" i="13"/>
  <c r="BQ66" i="13"/>
  <c r="BM66" i="13"/>
  <c r="D66" i="13"/>
  <c r="B66" i="13"/>
  <c r="T63" i="13"/>
  <c r="S63" i="13"/>
  <c r="R63" i="13"/>
  <c r="Q63" i="13"/>
  <c r="P63" i="13"/>
  <c r="K63" i="13"/>
  <c r="J63" i="13"/>
  <c r="I63" i="13"/>
  <c r="H63" i="13"/>
  <c r="G63" i="13"/>
  <c r="F63" i="13"/>
  <c r="E63" i="13"/>
  <c r="T62" i="13"/>
  <c r="S62" i="13"/>
  <c r="R62" i="13"/>
  <c r="Q62" i="13"/>
  <c r="P62" i="13"/>
  <c r="K62" i="13"/>
  <c r="J62" i="13"/>
  <c r="I62" i="13"/>
  <c r="H62" i="13"/>
  <c r="G62" i="13"/>
  <c r="F62" i="13"/>
  <c r="E62" i="13"/>
  <c r="T61" i="13"/>
  <c r="S61" i="13"/>
  <c r="R61" i="13"/>
  <c r="Q61" i="13"/>
  <c r="P61" i="13"/>
  <c r="K61" i="13"/>
  <c r="J61" i="13"/>
  <c r="I61" i="13"/>
  <c r="H61" i="13"/>
  <c r="G61" i="13"/>
  <c r="F61" i="13"/>
  <c r="E61" i="13"/>
  <c r="T60" i="13"/>
  <c r="S60" i="13"/>
  <c r="R60" i="13"/>
  <c r="Q60" i="13"/>
  <c r="P60" i="13"/>
  <c r="K60" i="13"/>
  <c r="J60" i="13"/>
  <c r="I60" i="13"/>
  <c r="H60" i="13"/>
  <c r="G60" i="13"/>
  <c r="F60" i="13"/>
  <c r="E60" i="13"/>
  <c r="T59" i="13"/>
  <c r="S59" i="13"/>
  <c r="R59" i="13"/>
  <c r="Q59" i="13"/>
  <c r="P59" i="13"/>
  <c r="K59" i="13"/>
  <c r="J59" i="13"/>
  <c r="I59" i="13"/>
  <c r="H59" i="13"/>
  <c r="G59" i="13"/>
  <c r="F59" i="13"/>
  <c r="E59" i="13"/>
  <c r="T58" i="13"/>
  <c r="S58" i="13"/>
  <c r="R58" i="13"/>
  <c r="Q58" i="13"/>
  <c r="P58" i="13"/>
  <c r="K58" i="13"/>
  <c r="J58" i="13"/>
  <c r="I58" i="13"/>
  <c r="H58" i="13"/>
  <c r="G58" i="13"/>
  <c r="F58" i="13"/>
  <c r="E58" i="13"/>
  <c r="T57" i="13"/>
  <c r="S57" i="13"/>
  <c r="R57" i="13"/>
  <c r="Q57" i="13"/>
  <c r="P57" i="13"/>
  <c r="K57" i="13"/>
  <c r="J57" i="13"/>
  <c r="I57" i="13"/>
  <c r="H57" i="13"/>
  <c r="G57" i="13"/>
  <c r="F57" i="13"/>
  <c r="E57" i="13"/>
  <c r="T56" i="13"/>
  <c r="S56" i="13"/>
  <c r="R56" i="13"/>
  <c r="Q56" i="13"/>
  <c r="P56" i="13"/>
  <c r="K56" i="13"/>
  <c r="J56" i="13"/>
  <c r="I56" i="13"/>
  <c r="H56" i="13"/>
  <c r="G56" i="13"/>
  <c r="F56" i="13"/>
  <c r="E56" i="13"/>
  <c r="T55" i="13"/>
  <c r="S55" i="13"/>
  <c r="R55" i="13"/>
  <c r="Q55" i="13"/>
  <c r="P55" i="13"/>
  <c r="K55" i="13"/>
  <c r="J55" i="13"/>
  <c r="I55" i="13"/>
  <c r="H55" i="13"/>
  <c r="G55" i="13"/>
  <c r="F55" i="13"/>
  <c r="E55" i="13"/>
  <c r="T54" i="13"/>
  <c r="S54" i="13"/>
  <c r="R54" i="13"/>
  <c r="Q54" i="13"/>
  <c r="P54" i="13"/>
  <c r="K54" i="13"/>
  <c r="J54" i="13"/>
  <c r="I54" i="13"/>
  <c r="H54" i="13"/>
  <c r="G54" i="13"/>
  <c r="F54" i="13"/>
  <c r="E54" i="13"/>
  <c r="T53" i="13"/>
  <c r="S53" i="13"/>
  <c r="R53" i="13"/>
  <c r="Q53" i="13"/>
  <c r="P53" i="13"/>
  <c r="K53" i="13"/>
  <c r="J53" i="13"/>
  <c r="I53" i="13"/>
  <c r="H53" i="13"/>
  <c r="G53" i="13"/>
  <c r="F53" i="13"/>
  <c r="E53" i="13"/>
  <c r="T52" i="13"/>
  <c r="S52" i="13"/>
  <c r="R52" i="13"/>
  <c r="Q52" i="13"/>
  <c r="P52" i="13"/>
  <c r="K52" i="13"/>
  <c r="J52" i="13"/>
  <c r="I52" i="13"/>
  <c r="H52" i="13"/>
  <c r="G52" i="13"/>
  <c r="F52" i="13"/>
  <c r="E52" i="13"/>
  <c r="T51" i="13"/>
  <c r="S51" i="13"/>
  <c r="R51" i="13"/>
  <c r="Q51" i="13"/>
  <c r="P51" i="13"/>
  <c r="K51" i="13"/>
  <c r="J51" i="13"/>
  <c r="I51" i="13"/>
  <c r="H51" i="13"/>
  <c r="G51" i="13"/>
  <c r="F51" i="13"/>
  <c r="E51" i="13"/>
  <c r="T50" i="13"/>
  <c r="S50" i="13"/>
  <c r="R50" i="13"/>
  <c r="Q50" i="13"/>
  <c r="P50" i="13"/>
  <c r="K50" i="13"/>
  <c r="J50" i="13"/>
  <c r="I50" i="13"/>
  <c r="H50" i="13"/>
  <c r="G50" i="13"/>
  <c r="F50" i="13"/>
  <c r="E50" i="13"/>
  <c r="T49" i="13"/>
  <c r="S49" i="13"/>
  <c r="R49" i="13"/>
  <c r="Q49" i="13"/>
  <c r="P49" i="13"/>
  <c r="K49" i="13"/>
  <c r="J49" i="13"/>
  <c r="I49" i="13"/>
  <c r="H49" i="13"/>
  <c r="G49" i="13"/>
  <c r="F49" i="13"/>
  <c r="E49" i="13"/>
  <c r="T48" i="13"/>
  <c r="S48" i="13"/>
  <c r="R48" i="13"/>
  <c r="Q48" i="13"/>
  <c r="P48" i="13"/>
  <c r="K48" i="13"/>
  <c r="J48" i="13"/>
  <c r="I48" i="13"/>
  <c r="H48" i="13"/>
  <c r="G48" i="13"/>
  <c r="F48" i="13"/>
  <c r="E48" i="13"/>
  <c r="T47" i="13"/>
  <c r="S47" i="13"/>
  <c r="R47" i="13"/>
  <c r="Q47" i="13"/>
  <c r="P47" i="13"/>
  <c r="K47" i="13"/>
  <c r="J47" i="13"/>
  <c r="I47" i="13"/>
  <c r="H47" i="13"/>
  <c r="G47" i="13"/>
  <c r="F47" i="13"/>
  <c r="E47" i="13"/>
  <c r="T46" i="13"/>
  <c r="S46" i="13"/>
  <c r="R46" i="13"/>
  <c r="Q46" i="13"/>
  <c r="P46" i="13"/>
  <c r="K46" i="13"/>
  <c r="J46" i="13"/>
  <c r="I46" i="13"/>
  <c r="H46" i="13"/>
  <c r="G46" i="13"/>
  <c r="F46" i="13"/>
  <c r="E46" i="13"/>
  <c r="T45" i="13"/>
  <c r="S45" i="13"/>
  <c r="R45" i="13"/>
  <c r="Q45" i="13"/>
  <c r="P45" i="13"/>
  <c r="K45" i="13"/>
  <c r="J45" i="13"/>
  <c r="I45" i="13"/>
  <c r="H45" i="13"/>
  <c r="G45" i="13"/>
  <c r="F45" i="13"/>
  <c r="E45" i="13"/>
  <c r="T44" i="13"/>
  <c r="S44" i="13"/>
  <c r="R44" i="13"/>
  <c r="Q44" i="13"/>
  <c r="P44" i="13"/>
  <c r="K44" i="13"/>
  <c r="J44" i="13"/>
  <c r="I44" i="13"/>
  <c r="H44" i="13"/>
  <c r="G44" i="13"/>
  <c r="F44" i="13"/>
  <c r="E44" i="13"/>
  <c r="AD43" i="13"/>
  <c r="AC43" i="13"/>
  <c r="AB43" i="13"/>
  <c r="AA43" i="13"/>
  <c r="Z43" i="13"/>
  <c r="T43" i="13"/>
  <c r="S43" i="13"/>
  <c r="R43" i="13"/>
  <c r="Q43" i="13"/>
  <c r="P43" i="13"/>
  <c r="K43" i="13"/>
  <c r="J43" i="13"/>
  <c r="I43" i="13"/>
  <c r="H43" i="13"/>
  <c r="G43" i="13"/>
  <c r="F43" i="13"/>
  <c r="E43" i="13"/>
  <c r="AD42" i="13"/>
  <c r="AC42" i="13"/>
  <c r="AB42" i="13"/>
  <c r="AA42" i="13"/>
  <c r="Z42" i="13"/>
  <c r="T42" i="13"/>
  <c r="S42" i="13"/>
  <c r="R42" i="13"/>
  <c r="Q42" i="13"/>
  <c r="P42" i="13"/>
  <c r="K42" i="13"/>
  <c r="J42" i="13"/>
  <c r="I42" i="13"/>
  <c r="H42" i="13"/>
  <c r="G42" i="13"/>
  <c r="F42" i="13"/>
  <c r="E42" i="13"/>
  <c r="AD41" i="13"/>
  <c r="AC41" i="13"/>
  <c r="AB41" i="13"/>
  <c r="AA41" i="13"/>
  <c r="Z41" i="13"/>
  <c r="T41" i="13"/>
  <c r="S41" i="13"/>
  <c r="R41" i="13"/>
  <c r="Q41" i="13"/>
  <c r="P41" i="13"/>
  <c r="K41" i="13"/>
  <c r="J41" i="13"/>
  <c r="I41" i="13"/>
  <c r="H41" i="13"/>
  <c r="G41" i="13"/>
  <c r="F41" i="13"/>
  <c r="E41" i="13"/>
  <c r="AD40" i="13"/>
  <c r="AC40" i="13"/>
  <c r="AB40" i="13"/>
  <c r="AA40" i="13"/>
  <c r="Z40" i="13"/>
  <c r="T40" i="13"/>
  <c r="S40" i="13"/>
  <c r="R40" i="13"/>
  <c r="Q40" i="13"/>
  <c r="P40" i="13"/>
  <c r="K40" i="13"/>
  <c r="J40" i="13"/>
  <c r="I40" i="13"/>
  <c r="H40" i="13"/>
  <c r="G40" i="13"/>
  <c r="F40" i="13"/>
  <c r="E40" i="13"/>
  <c r="AD39" i="13"/>
  <c r="AC39" i="13"/>
  <c r="AB39" i="13"/>
  <c r="AA39" i="13"/>
  <c r="Z39" i="13"/>
  <c r="T39" i="13"/>
  <c r="S39" i="13"/>
  <c r="R39" i="13"/>
  <c r="Q39" i="13"/>
  <c r="P39" i="13"/>
  <c r="K39" i="13"/>
  <c r="J39" i="13"/>
  <c r="I39" i="13"/>
  <c r="H39" i="13"/>
  <c r="G39" i="13"/>
  <c r="F39" i="13"/>
  <c r="E39" i="13"/>
  <c r="AD38" i="13"/>
  <c r="AC38" i="13"/>
  <c r="AB38" i="13"/>
  <c r="AA38" i="13"/>
  <c r="Z38" i="13"/>
  <c r="T38" i="13"/>
  <c r="S38" i="13"/>
  <c r="R38" i="13"/>
  <c r="Q38" i="13"/>
  <c r="P38" i="13"/>
  <c r="K38" i="13"/>
  <c r="J38" i="13"/>
  <c r="I38" i="13"/>
  <c r="H38" i="13"/>
  <c r="G38" i="13"/>
  <c r="F38" i="13"/>
  <c r="E38" i="13"/>
  <c r="AD37" i="13"/>
  <c r="AC37" i="13"/>
  <c r="AB37" i="13"/>
  <c r="AA37" i="13"/>
  <c r="Z37" i="13"/>
  <c r="T37" i="13"/>
  <c r="S37" i="13"/>
  <c r="R37" i="13"/>
  <c r="Q37" i="13"/>
  <c r="P37" i="13"/>
  <c r="K37" i="13"/>
  <c r="J37" i="13"/>
  <c r="I37" i="13"/>
  <c r="H37" i="13"/>
  <c r="G37" i="13"/>
  <c r="F37" i="13"/>
  <c r="E37" i="13"/>
  <c r="AD36" i="13"/>
  <c r="AC36" i="13"/>
  <c r="AB36" i="13"/>
  <c r="AA36" i="13"/>
  <c r="Z36" i="13"/>
  <c r="T36" i="13"/>
  <c r="S36" i="13"/>
  <c r="R36" i="13"/>
  <c r="Q36" i="13"/>
  <c r="P36" i="13"/>
  <c r="K36" i="13"/>
  <c r="J36" i="13"/>
  <c r="I36" i="13"/>
  <c r="H36" i="13"/>
  <c r="G36" i="13"/>
  <c r="F36" i="13"/>
  <c r="E36" i="13"/>
  <c r="AD35" i="13"/>
  <c r="AC35" i="13"/>
  <c r="AB35" i="13"/>
  <c r="AA35" i="13"/>
  <c r="Z35" i="13"/>
  <c r="T35" i="13"/>
  <c r="S35" i="13"/>
  <c r="R35" i="13"/>
  <c r="Q35" i="13"/>
  <c r="P35" i="13"/>
  <c r="K35" i="13"/>
  <c r="J35" i="13"/>
  <c r="I35" i="13"/>
  <c r="H35" i="13"/>
  <c r="G35" i="13"/>
  <c r="F35" i="13"/>
  <c r="E35" i="13"/>
  <c r="AD34" i="13"/>
  <c r="AC34" i="13"/>
  <c r="AB34" i="13"/>
  <c r="AA34" i="13"/>
  <c r="Z34" i="13"/>
  <c r="T34" i="13"/>
  <c r="S34" i="13"/>
  <c r="R34" i="13"/>
  <c r="Q34" i="13"/>
  <c r="P34" i="13"/>
  <c r="K34" i="13"/>
  <c r="J34" i="13"/>
  <c r="I34" i="13"/>
  <c r="H34" i="13"/>
  <c r="G34" i="13"/>
  <c r="F34" i="13"/>
  <c r="E34" i="13"/>
  <c r="AD33" i="13"/>
  <c r="AC33" i="13"/>
  <c r="AB33" i="13"/>
  <c r="AA33" i="13"/>
  <c r="Z33" i="13"/>
  <c r="T33" i="13"/>
  <c r="S33" i="13"/>
  <c r="R33" i="13"/>
  <c r="Q33" i="13"/>
  <c r="P33" i="13"/>
  <c r="K33" i="13"/>
  <c r="J33" i="13"/>
  <c r="I33" i="13"/>
  <c r="H33" i="13"/>
  <c r="G33" i="13"/>
  <c r="F33" i="13"/>
  <c r="E33" i="13"/>
  <c r="AD32" i="13"/>
  <c r="AC32" i="13"/>
  <c r="AB32" i="13"/>
  <c r="AA32" i="13"/>
  <c r="Z32" i="13"/>
  <c r="T32" i="13"/>
  <c r="S32" i="13"/>
  <c r="R32" i="13"/>
  <c r="Q32" i="13"/>
  <c r="P32" i="13"/>
  <c r="K32" i="13"/>
  <c r="J32" i="13"/>
  <c r="I32" i="13"/>
  <c r="H32" i="13"/>
  <c r="G32" i="13"/>
  <c r="F32" i="13"/>
  <c r="E32" i="13"/>
  <c r="AD31" i="13"/>
  <c r="AC31" i="13"/>
  <c r="AB31" i="13"/>
  <c r="AA31" i="13"/>
  <c r="Z31" i="13"/>
  <c r="T31" i="13"/>
  <c r="S31" i="13"/>
  <c r="R31" i="13"/>
  <c r="Q31" i="13"/>
  <c r="P31" i="13"/>
  <c r="K31" i="13"/>
  <c r="J31" i="13"/>
  <c r="I31" i="13"/>
  <c r="H31" i="13"/>
  <c r="G31" i="13"/>
  <c r="F31" i="13"/>
  <c r="E31" i="13"/>
  <c r="AD30" i="13"/>
  <c r="AC30" i="13"/>
  <c r="AB30" i="13"/>
  <c r="AA30" i="13"/>
  <c r="Z30" i="13"/>
  <c r="T30" i="13"/>
  <c r="S30" i="13"/>
  <c r="R30" i="13"/>
  <c r="Q30" i="13"/>
  <c r="P30" i="13"/>
  <c r="K30" i="13"/>
  <c r="J30" i="13"/>
  <c r="I30" i="13"/>
  <c r="H30" i="13"/>
  <c r="G30" i="13"/>
  <c r="F30" i="13"/>
  <c r="E30" i="13"/>
  <c r="AD29" i="13"/>
  <c r="AC29" i="13"/>
  <c r="AB29" i="13"/>
  <c r="AA29" i="13"/>
  <c r="Z29" i="13"/>
  <c r="T29" i="13"/>
  <c r="S29" i="13"/>
  <c r="R29" i="13"/>
  <c r="Q29" i="13"/>
  <c r="P29" i="13"/>
  <c r="K29" i="13"/>
  <c r="J29" i="13"/>
  <c r="I29" i="13"/>
  <c r="H29" i="13"/>
  <c r="G29" i="13"/>
  <c r="F29" i="13"/>
  <c r="E29" i="13"/>
  <c r="AD28" i="13"/>
  <c r="AC28" i="13"/>
  <c r="AB28" i="13"/>
  <c r="AA28" i="13"/>
  <c r="Z28" i="13"/>
  <c r="T28" i="13"/>
  <c r="S28" i="13"/>
  <c r="R28" i="13"/>
  <c r="Q28" i="13"/>
  <c r="P28" i="13"/>
  <c r="K28" i="13"/>
  <c r="J28" i="13"/>
  <c r="I28" i="13"/>
  <c r="H28" i="13"/>
  <c r="G28" i="13"/>
  <c r="F28" i="13"/>
  <c r="E28" i="13"/>
  <c r="AD27" i="13"/>
  <c r="AC27" i="13"/>
  <c r="AB27" i="13"/>
  <c r="AA27" i="13"/>
  <c r="Z27" i="13"/>
  <c r="T27" i="13"/>
  <c r="S27" i="13"/>
  <c r="R27" i="13"/>
  <c r="Q27" i="13"/>
  <c r="P27" i="13"/>
  <c r="K27" i="13"/>
  <c r="J27" i="13"/>
  <c r="I27" i="13"/>
  <c r="H27" i="13"/>
  <c r="G27" i="13"/>
  <c r="F27" i="13"/>
  <c r="E27" i="13"/>
  <c r="AD26" i="13"/>
  <c r="AC26" i="13"/>
  <c r="AB26" i="13"/>
  <c r="AA26" i="13"/>
  <c r="Z26" i="13"/>
  <c r="T26" i="13"/>
  <c r="S26" i="13"/>
  <c r="R26" i="13"/>
  <c r="Q26" i="13"/>
  <c r="P26" i="13"/>
  <c r="K26" i="13"/>
  <c r="J26" i="13"/>
  <c r="I26" i="13"/>
  <c r="H26" i="13"/>
  <c r="G26" i="13"/>
  <c r="F26" i="13"/>
  <c r="E26" i="13"/>
  <c r="AD25" i="13"/>
  <c r="AC25" i="13"/>
  <c r="AB25" i="13"/>
  <c r="AA25" i="13"/>
  <c r="Z25" i="13"/>
  <c r="T25" i="13"/>
  <c r="S25" i="13"/>
  <c r="R25" i="13"/>
  <c r="Q25" i="13"/>
  <c r="P25" i="13"/>
  <c r="K25" i="13"/>
  <c r="J25" i="13"/>
  <c r="I25" i="13"/>
  <c r="H25" i="13"/>
  <c r="G25" i="13"/>
  <c r="F25" i="13"/>
  <c r="E25" i="13"/>
  <c r="AD24" i="13"/>
  <c r="AC24" i="13"/>
  <c r="AB24" i="13"/>
  <c r="AA24" i="13"/>
  <c r="Z24" i="13"/>
  <c r="T24" i="13"/>
  <c r="S24" i="13"/>
  <c r="R24" i="13"/>
  <c r="Q24" i="13"/>
  <c r="P24" i="13"/>
  <c r="K24" i="13"/>
  <c r="J24" i="13"/>
  <c r="I24" i="13"/>
  <c r="H24" i="13"/>
  <c r="G24" i="13"/>
  <c r="F24" i="13"/>
  <c r="E24" i="13"/>
  <c r="AD23" i="13"/>
  <c r="AC23" i="13"/>
  <c r="AB23" i="13"/>
  <c r="AA23" i="13"/>
  <c r="Z23" i="13"/>
  <c r="T23" i="13"/>
  <c r="S23" i="13"/>
  <c r="R23" i="13"/>
  <c r="Q23" i="13"/>
  <c r="P23" i="13"/>
  <c r="K23" i="13"/>
  <c r="J23" i="13"/>
  <c r="I23" i="13"/>
  <c r="H23" i="13"/>
  <c r="G23" i="13"/>
  <c r="F23" i="13"/>
  <c r="E23" i="13"/>
  <c r="AD22" i="13"/>
  <c r="AA22" i="9" s="1"/>
  <c r="T22" i="13"/>
  <c r="AD20" i="13" s="1"/>
  <c r="Y22" i="9" s="1"/>
  <c r="S22" i="13"/>
  <c r="AC20" i="13" s="1"/>
  <c r="Y21" i="9" s="1"/>
  <c r="R22" i="13"/>
  <c r="AB22" i="13" s="1"/>
  <c r="AA20" i="9" s="1"/>
  <c r="Q22" i="13"/>
  <c r="AA22" i="13" s="1"/>
  <c r="AA19" i="9" s="1"/>
  <c r="O22" i="13"/>
  <c r="N22" i="13"/>
  <c r="K22" i="13"/>
  <c r="J22" i="13"/>
  <c r="I22" i="13"/>
  <c r="H22" i="13"/>
  <c r="G22" i="13"/>
  <c r="F22" i="13"/>
  <c r="E22" i="13"/>
  <c r="B22" i="13"/>
  <c r="AC21" i="13"/>
  <c r="Z21" i="9" s="1"/>
  <c r="AB21" i="13"/>
  <c r="Z20" i="9" s="1"/>
  <c r="T21" i="13"/>
  <c r="S21" i="13"/>
  <c r="R21" i="13"/>
  <c r="Q21" i="13"/>
  <c r="P21" i="13"/>
  <c r="O21" i="13"/>
  <c r="N21" i="13"/>
  <c r="K21" i="13"/>
  <c r="J21" i="13"/>
  <c r="I21" i="13"/>
  <c r="H21" i="13"/>
  <c r="G21" i="13"/>
  <c r="F21" i="13"/>
  <c r="E21" i="13"/>
  <c r="B21" i="13"/>
  <c r="AB20" i="13"/>
  <c r="Y20" i="9" s="1"/>
  <c r="AA20" i="13"/>
  <c r="Y19" i="9" s="1"/>
  <c r="T20" i="13"/>
  <c r="S20" i="13"/>
  <c r="R20" i="13"/>
  <c r="Q20" i="13"/>
  <c r="P20" i="13"/>
  <c r="O20" i="13"/>
  <c r="N20" i="13"/>
  <c r="K20" i="13"/>
  <c r="J20" i="13"/>
  <c r="I20" i="13"/>
  <c r="H20" i="13"/>
  <c r="G20" i="13"/>
  <c r="F20" i="13"/>
  <c r="E20" i="13"/>
  <c r="B20" i="13"/>
  <c r="AD19" i="13"/>
  <c r="X22" i="9" s="1"/>
  <c r="AC19" i="13"/>
  <c r="X21" i="9" s="1"/>
  <c r="AB19" i="13"/>
  <c r="X20" i="9" s="1"/>
  <c r="AA19" i="13"/>
  <c r="X19" i="9" s="1"/>
  <c r="T19" i="13"/>
  <c r="S19" i="13"/>
  <c r="R19" i="13"/>
  <c r="Q19" i="13"/>
  <c r="P19" i="13"/>
  <c r="O19" i="13"/>
  <c r="N19" i="13"/>
  <c r="K19" i="13"/>
  <c r="J19" i="13"/>
  <c r="I19" i="13"/>
  <c r="H19" i="13"/>
  <c r="G19" i="13"/>
  <c r="F19" i="13"/>
  <c r="E19" i="13"/>
  <c r="B19" i="13"/>
  <c r="AD18" i="13"/>
  <c r="W22" i="9" s="1"/>
  <c r="AB18" i="13"/>
  <c r="W20" i="9" s="1"/>
  <c r="T18" i="13"/>
  <c r="S18" i="13"/>
  <c r="R18" i="13"/>
  <c r="Q18" i="13"/>
  <c r="P18" i="13"/>
  <c r="O18" i="13"/>
  <c r="N18" i="13"/>
  <c r="K18" i="13"/>
  <c r="J18" i="13"/>
  <c r="I18" i="13"/>
  <c r="H18" i="13"/>
  <c r="G18" i="13"/>
  <c r="F18" i="13"/>
  <c r="E18" i="13"/>
  <c r="B18" i="13"/>
  <c r="AC17" i="13"/>
  <c r="V21" i="9" s="1"/>
  <c r="AB17" i="13"/>
  <c r="V20" i="9" s="1"/>
  <c r="T17" i="13"/>
  <c r="S17" i="13"/>
  <c r="R17" i="13"/>
  <c r="Q17" i="13"/>
  <c r="P17" i="13"/>
  <c r="O17" i="13"/>
  <c r="N17" i="13"/>
  <c r="K17" i="13"/>
  <c r="J17" i="13"/>
  <c r="I17" i="13"/>
  <c r="H17" i="13"/>
  <c r="G17" i="13"/>
  <c r="F17" i="13"/>
  <c r="E17" i="13"/>
  <c r="B17" i="13"/>
  <c r="AB16" i="13"/>
  <c r="U20" i="9" s="1"/>
  <c r="AA16" i="13"/>
  <c r="U19" i="9" s="1"/>
  <c r="T16" i="13"/>
  <c r="S16" i="13"/>
  <c r="R16" i="13"/>
  <c r="Q16" i="13"/>
  <c r="P16" i="13"/>
  <c r="O16" i="13"/>
  <c r="N16" i="13"/>
  <c r="K16" i="13"/>
  <c r="J16" i="13"/>
  <c r="I16" i="13"/>
  <c r="H16" i="13"/>
  <c r="G16" i="13"/>
  <c r="F16" i="13"/>
  <c r="E16" i="13"/>
  <c r="B16" i="13"/>
  <c r="AD15" i="13"/>
  <c r="T22" i="9" s="1"/>
  <c r="AC15" i="13"/>
  <c r="T21" i="9" s="1"/>
  <c r="AB15" i="13"/>
  <c r="T20" i="9" s="1"/>
  <c r="AA15" i="13"/>
  <c r="T19" i="9" s="1"/>
  <c r="T15" i="13"/>
  <c r="S15" i="13"/>
  <c r="R15" i="13"/>
  <c r="Q15" i="13"/>
  <c r="P15" i="13"/>
  <c r="O15" i="13"/>
  <c r="N15" i="13"/>
  <c r="K15" i="13"/>
  <c r="J15" i="13"/>
  <c r="I15" i="13"/>
  <c r="H15" i="13"/>
  <c r="G15" i="13"/>
  <c r="F15" i="13"/>
  <c r="E15" i="13"/>
  <c r="B15" i="13"/>
  <c r="AD14" i="13"/>
  <c r="S22" i="9" s="1"/>
  <c r="AB14" i="13"/>
  <c r="S20" i="9" s="1"/>
  <c r="T14" i="13"/>
  <c r="S14" i="13"/>
  <c r="R14" i="13"/>
  <c r="Q14" i="13"/>
  <c r="P14" i="13"/>
  <c r="O14" i="13"/>
  <c r="N14" i="13"/>
  <c r="K14" i="13"/>
  <c r="J14" i="13"/>
  <c r="I14" i="13"/>
  <c r="H14" i="13"/>
  <c r="G14" i="13"/>
  <c r="F14" i="13"/>
  <c r="E14" i="13"/>
  <c r="B14" i="13"/>
  <c r="AC13" i="13"/>
  <c r="R21" i="9" s="1"/>
  <c r="AB13" i="13"/>
  <c r="R20" i="9" s="1"/>
  <c r="T13" i="13"/>
  <c r="S13" i="13"/>
  <c r="R13" i="13"/>
  <c r="Q13" i="13"/>
  <c r="P13" i="13"/>
  <c r="O13" i="13"/>
  <c r="N13" i="13"/>
  <c r="K13" i="13"/>
  <c r="J13" i="13"/>
  <c r="I13" i="13"/>
  <c r="H13" i="13"/>
  <c r="G13" i="13"/>
  <c r="F13" i="13"/>
  <c r="E13" i="13"/>
  <c r="B13" i="13"/>
  <c r="AB12" i="13"/>
  <c r="Q20" i="9" s="1"/>
  <c r="AA12" i="13"/>
  <c r="Q19" i="9" s="1"/>
  <c r="T12" i="13"/>
  <c r="S12" i="13"/>
  <c r="R12" i="13"/>
  <c r="Q12" i="13"/>
  <c r="P12" i="13"/>
  <c r="O12" i="13"/>
  <c r="N12" i="13"/>
  <c r="K12" i="13"/>
  <c r="J12" i="13"/>
  <c r="I12" i="13"/>
  <c r="H12" i="13"/>
  <c r="G12" i="13"/>
  <c r="F12" i="13"/>
  <c r="E12" i="13"/>
  <c r="B12" i="13"/>
  <c r="AD11" i="13"/>
  <c r="P22" i="9" s="1"/>
  <c r="AC11" i="13"/>
  <c r="P21" i="9" s="1"/>
  <c r="AB11" i="13"/>
  <c r="P20" i="9" s="1"/>
  <c r="AA11" i="13"/>
  <c r="P19" i="9" s="1"/>
  <c r="T11" i="13"/>
  <c r="S11" i="13"/>
  <c r="R11" i="13"/>
  <c r="Q11" i="13"/>
  <c r="P11" i="13"/>
  <c r="O11" i="13"/>
  <c r="N11" i="13"/>
  <c r="K11" i="13"/>
  <c r="J11" i="13"/>
  <c r="I11" i="13"/>
  <c r="H11" i="13"/>
  <c r="G11" i="13"/>
  <c r="F11" i="13"/>
  <c r="E11" i="13"/>
  <c r="B11" i="13"/>
  <c r="AD10" i="13"/>
  <c r="O22" i="9" s="1"/>
  <c r="AC10" i="13"/>
  <c r="O21" i="9" s="1"/>
  <c r="AB10" i="13"/>
  <c r="O20" i="9" s="1"/>
  <c r="T10" i="13"/>
  <c r="S10" i="13"/>
  <c r="R10" i="13"/>
  <c r="Q10" i="13"/>
  <c r="P10" i="13"/>
  <c r="O10" i="13"/>
  <c r="N10" i="13"/>
  <c r="K10" i="13"/>
  <c r="J10" i="13"/>
  <c r="I10" i="13"/>
  <c r="H10" i="13"/>
  <c r="G10" i="13"/>
  <c r="F10" i="13"/>
  <c r="E10" i="13"/>
  <c r="B10" i="13"/>
  <c r="AC9" i="13"/>
  <c r="N21" i="9" s="1"/>
  <c r="AB9" i="13"/>
  <c r="N20" i="9" s="1"/>
  <c r="T9" i="13"/>
  <c r="S9" i="13"/>
  <c r="R9" i="13"/>
  <c r="Q9" i="13"/>
  <c r="P9" i="13"/>
  <c r="O9" i="13"/>
  <c r="N9" i="13"/>
  <c r="K9" i="13"/>
  <c r="J9" i="13"/>
  <c r="I9" i="13"/>
  <c r="H9" i="13"/>
  <c r="G9" i="13"/>
  <c r="F9" i="13"/>
  <c r="E9" i="13"/>
  <c r="B9" i="13"/>
  <c r="AC8" i="13"/>
  <c r="M21" i="9" s="1"/>
  <c r="AB8" i="13"/>
  <c r="M20" i="9" s="1"/>
  <c r="AA8" i="13"/>
  <c r="M19" i="9" s="1"/>
  <c r="T8" i="13"/>
  <c r="S8" i="13"/>
  <c r="R8" i="13"/>
  <c r="Q8" i="13"/>
  <c r="P8" i="13"/>
  <c r="O8" i="13"/>
  <c r="N8" i="13"/>
  <c r="K8" i="13"/>
  <c r="J8" i="13"/>
  <c r="I8" i="13"/>
  <c r="H8" i="13"/>
  <c r="G8" i="13"/>
  <c r="F8" i="13"/>
  <c r="E8" i="13"/>
  <c r="B8" i="13"/>
  <c r="AD7" i="13"/>
  <c r="L22" i="9" s="1"/>
  <c r="AC7" i="13"/>
  <c r="L21" i="9" s="1"/>
  <c r="AB7" i="13"/>
  <c r="L20" i="9" s="1"/>
  <c r="AA7" i="13"/>
  <c r="L19" i="9" s="1"/>
  <c r="T7" i="13"/>
  <c r="S7" i="13"/>
  <c r="R7" i="13"/>
  <c r="Q7" i="13"/>
  <c r="P7" i="13"/>
  <c r="O7" i="13"/>
  <c r="N7" i="13"/>
  <c r="K7" i="13"/>
  <c r="J7" i="13"/>
  <c r="I7" i="13"/>
  <c r="H7" i="13"/>
  <c r="G7" i="13"/>
  <c r="F7" i="13"/>
  <c r="E7" i="13"/>
  <c r="B7" i="13"/>
  <c r="AD6" i="13"/>
  <c r="K22" i="9" s="1"/>
  <c r="AC6" i="13"/>
  <c r="K21" i="9" s="1"/>
  <c r="AB6" i="13"/>
  <c r="K20" i="9" s="1"/>
  <c r="AA6" i="13"/>
  <c r="K19" i="9" s="1"/>
  <c r="T6" i="13"/>
  <c r="S6" i="13"/>
  <c r="R6" i="13"/>
  <c r="Q6" i="13"/>
  <c r="P6" i="13"/>
  <c r="O6" i="13"/>
  <c r="N6" i="13"/>
  <c r="K6" i="13"/>
  <c r="J6" i="13"/>
  <c r="I6" i="13"/>
  <c r="H6" i="13"/>
  <c r="G6" i="13"/>
  <c r="F6" i="13"/>
  <c r="E6" i="13"/>
  <c r="B6" i="13"/>
  <c r="AC5" i="13"/>
  <c r="J21" i="9" s="1"/>
  <c r="AB5" i="13"/>
  <c r="J20" i="9" s="1"/>
  <c r="AA5" i="13"/>
  <c r="J19" i="9" s="1"/>
  <c r="T5" i="13"/>
  <c r="S5" i="13"/>
  <c r="R5" i="13"/>
  <c r="Q5" i="13"/>
  <c r="P5" i="13"/>
  <c r="O5" i="13"/>
  <c r="N5" i="13"/>
  <c r="K5" i="13"/>
  <c r="J5" i="13"/>
  <c r="I5" i="13"/>
  <c r="H5" i="13"/>
  <c r="G5" i="13"/>
  <c r="F5" i="13"/>
  <c r="E5" i="13"/>
  <c r="B5" i="13"/>
  <c r="AC4" i="13"/>
  <c r="I21" i="9" s="1"/>
  <c r="AB4" i="13"/>
  <c r="I20" i="9" s="1"/>
  <c r="AA4" i="13"/>
  <c r="I19" i="9" s="1"/>
  <c r="T4" i="13"/>
  <c r="S4" i="13"/>
  <c r="R4" i="13"/>
  <c r="Q4" i="13"/>
  <c r="P4" i="13"/>
  <c r="O4" i="13"/>
  <c r="N4" i="13"/>
  <c r="K4" i="13"/>
  <c r="J4" i="13"/>
  <c r="I4" i="13"/>
  <c r="H4" i="13"/>
  <c r="G4" i="13"/>
  <c r="F4" i="13"/>
  <c r="E4" i="13"/>
  <c r="B4" i="13"/>
  <c r="AD3" i="13"/>
  <c r="H22" i="9" s="1"/>
  <c r="AC3" i="13"/>
  <c r="H21" i="9" s="1"/>
  <c r="AB3" i="13"/>
  <c r="H20" i="9" s="1"/>
  <c r="AA3" i="13"/>
  <c r="H19" i="9" s="1"/>
  <c r="Y3" i="13"/>
  <c r="H17" i="9" s="1"/>
  <c r="X3" i="13"/>
  <c r="H16" i="9" s="1"/>
  <c r="T3" i="13"/>
  <c r="S3" i="13"/>
  <c r="R3" i="13"/>
  <c r="Q3" i="13"/>
  <c r="P3" i="13"/>
  <c r="O3" i="13"/>
  <c r="N3" i="13"/>
  <c r="K3" i="13"/>
  <c r="J3" i="13"/>
  <c r="I3" i="13"/>
  <c r="H3" i="13"/>
  <c r="G3" i="13"/>
  <c r="F3" i="13"/>
  <c r="E3" i="13"/>
  <c r="B3" i="13"/>
  <c r="B2" i="13"/>
  <c r="DZ510" i="12"/>
  <c r="DY510" i="12"/>
  <c r="DX510" i="12"/>
  <c r="DW510" i="12"/>
  <c r="DV510" i="12"/>
  <c r="DU510" i="12"/>
  <c r="DT510" i="12"/>
  <c r="DS510" i="12"/>
  <c r="DR510" i="12"/>
  <c r="DQ510" i="12"/>
  <c r="DP510" i="12"/>
  <c r="DO510" i="12"/>
  <c r="DN510" i="12"/>
  <c r="DM510" i="12"/>
  <c r="DL510" i="12"/>
  <c r="DK510" i="12"/>
  <c r="DJ510" i="12"/>
  <c r="DI510" i="12"/>
  <c r="DH510" i="12"/>
  <c r="DG510" i="12"/>
  <c r="DF510" i="12"/>
  <c r="DE510" i="12"/>
  <c r="DD510" i="12"/>
  <c r="DC510" i="12"/>
  <c r="DB510" i="12"/>
  <c r="DA510" i="12"/>
  <c r="CZ510" i="12"/>
  <c r="CY510" i="12"/>
  <c r="CX510" i="12"/>
  <c r="CW510" i="12"/>
  <c r="CV510" i="12"/>
  <c r="CU510" i="12"/>
  <c r="CT510" i="12"/>
  <c r="CS510" i="12"/>
  <c r="CR510" i="12"/>
  <c r="CQ510" i="12"/>
  <c r="CP510" i="12"/>
  <c r="CO510" i="12"/>
  <c r="CN510" i="12"/>
  <c r="CM510" i="12"/>
  <c r="CL510" i="12"/>
  <c r="CK510" i="12"/>
  <c r="CJ510" i="12"/>
  <c r="CI510" i="12"/>
  <c r="CH510" i="12"/>
  <c r="CG510" i="12"/>
  <c r="CF510" i="12"/>
  <c r="CE510" i="12"/>
  <c r="CD510" i="12"/>
  <c r="CC510" i="12"/>
  <c r="CB510" i="12"/>
  <c r="CA510" i="12"/>
  <c r="BZ510" i="12"/>
  <c r="BY510" i="12"/>
  <c r="BX510" i="12"/>
  <c r="BW510" i="12"/>
  <c r="BV510" i="12"/>
  <c r="BU510" i="12"/>
  <c r="BT510" i="12"/>
  <c r="BS510" i="12"/>
  <c r="BR510" i="12"/>
  <c r="BQ510" i="12"/>
  <c r="BM510" i="12"/>
  <c r="BL510" i="12"/>
  <c r="BK510" i="12"/>
  <c r="BJ510" i="12"/>
  <c r="BI510" i="12"/>
  <c r="BH510" i="12"/>
  <c r="BG510" i="12"/>
  <c r="BF510" i="12"/>
  <c r="BE510" i="12"/>
  <c r="BD510" i="12"/>
  <c r="BC510" i="12"/>
  <c r="BB510" i="12"/>
  <c r="BA510" i="12"/>
  <c r="AZ510" i="12"/>
  <c r="AY510" i="12"/>
  <c r="AX510" i="12"/>
  <c r="AW510" i="12"/>
  <c r="AV510" i="12"/>
  <c r="AU510" i="12"/>
  <c r="AT510" i="12"/>
  <c r="AS510" i="12"/>
  <c r="AR510" i="12"/>
  <c r="DZ509" i="12"/>
  <c r="DY509" i="12"/>
  <c r="DX509" i="12"/>
  <c r="DW509" i="12"/>
  <c r="DV509" i="12"/>
  <c r="DU509" i="12"/>
  <c r="DT509" i="12"/>
  <c r="DS509" i="12"/>
  <c r="DR509" i="12"/>
  <c r="DQ509" i="12"/>
  <c r="DP509" i="12"/>
  <c r="DO509" i="12"/>
  <c r="DN509" i="12"/>
  <c r="DM509" i="12"/>
  <c r="DL509" i="12"/>
  <c r="DK509" i="12"/>
  <c r="DJ509" i="12"/>
  <c r="DI509" i="12"/>
  <c r="DH509" i="12"/>
  <c r="DG509" i="12"/>
  <c r="DF509" i="12"/>
  <c r="DE509" i="12"/>
  <c r="DD509" i="12"/>
  <c r="DC509" i="12"/>
  <c r="DB509" i="12"/>
  <c r="DA509" i="12"/>
  <c r="CZ509" i="12"/>
  <c r="CY509" i="12"/>
  <c r="CX509" i="12"/>
  <c r="CW509" i="12"/>
  <c r="CV509" i="12"/>
  <c r="CU509" i="12"/>
  <c r="CT509" i="12"/>
  <c r="CS509" i="12"/>
  <c r="CR509" i="12"/>
  <c r="CQ509" i="12"/>
  <c r="CP509" i="12"/>
  <c r="CO509" i="12"/>
  <c r="CN509" i="12"/>
  <c r="CM509" i="12"/>
  <c r="CL509" i="12"/>
  <c r="CK509" i="12"/>
  <c r="CJ509" i="12"/>
  <c r="CI509" i="12"/>
  <c r="CH509" i="12"/>
  <c r="CG509" i="12"/>
  <c r="CF509" i="12"/>
  <c r="CE509" i="12"/>
  <c r="CD509" i="12"/>
  <c r="CC509" i="12"/>
  <c r="CB509" i="12"/>
  <c r="CA509" i="12"/>
  <c r="BZ509" i="12"/>
  <c r="BY509" i="12"/>
  <c r="BX509" i="12"/>
  <c r="BW509" i="12"/>
  <c r="BV509" i="12"/>
  <c r="BU509" i="12"/>
  <c r="BT509" i="12"/>
  <c r="BS509" i="12"/>
  <c r="BR509" i="12"/>
  <c r="BQ509" i="12"/>
  <c r="BM509" i="12"/>
  <c r="BK509" i="12"/>
  <c r="BJ509" i="12"/>
  <c r="BI509" i="12"/>
  <c r="BH509" i="12"/>
  <c r="BG509" i="12"/>
  <c r="BF509" i="12"/>
  <c r="BE509" i="12"/>
  <c r="BD509" i="12"/>
  <c r="BC509" i="12"/>
  <c r="BB509" i="12"/>
  <c r="BA509" i="12"/>
  <c r="AZ509" i="12"/>
  <c r="AY509" i="12"/>
  <c r="AX509" i="12"/>
  <c r="AW509" i="12"/>
  <c r="AV509" i="12"/>
  <c r="AU509" i="12"/>
  <c r="AT509" i="12"/>
  <c r="AS509" i="12"/>
  <c r="AR509" i="12"/>
  <c r="AQ509" i="12"/>
  <c r="DZ508" i="12"/>
  <c r="DY508" i="12"/>
  <c r="DX508" i="12"/>
  <c r="DW508" i="12"/>
  <c r="DV508" i="12"/>
  <c r="DU508" i="12"/>
  <c r="DT508" i="12"/>
  <c r="DS508" i="12"/>
  <c r="DR508" i="12"/>
  <c r="DQ508" i="12"/>
  <c r="DP508" i="12"/>
  <c r="DO508" i="12"/>
  <c r="DN508" i="12"/>
  <c r="DM508" i="12"/>
  <c r="DL508" i="12"/>
  <c r="DK508" i="12"/>
  <c r="DJ508" i="12"/>
  <c r="DI508" i="12"/>
  <c r="DH508" i="12"/>
  <c r="DG508" i="12"/>
  <c r="DF508" i="12"/>
  <c r="DE508" i="12"/>
  <c r="DD508" i="12"/>
  <c r="DC508" i="12"/>
  <c r="DB508" i="12"/>
  <c r="DA508" i="12"/>
  <c r="CZ508" i="12"/>
  <c r="CY508" i="12"/>
  <c r="CX508" i="12"/>
  <c r="CW508" i="12"/>
  <c r="CV508" i="12"/>
  <c r="CU508" i="12"/>
  <c r="CT508" i="12"/>
  <c r="CS508" i="12"/>
  <c r="CR508" i="12"/>
  <c r="CQ508" i="12"/>
  <c r="CP508" i="12"/>
  <c r="CO508" i="12"/>
  <c r="CN508" i="12"/>
  <c r="CM508" i="12"/>
  <c r="CL508" i="12"/>
  <c r="CK508" i="12"/>
  <c r="CJ508" i="12"/>
  <c r="CI508" i="12"/>
  <c r="CH508" i="12"/>
  <c r="CG508" i="12"/>
  <c r="CF508" i="12"/>
  <c r="CE508" i="12"/>
  <c r="CD508" i="12"/>
  <c r="CC508" i="12"/>
  <c r="CB508" i="12"/>
  <c r="CA508" i="12"/>
  <c r="BZ508" i="12"/>
  <c r="BY508" i="12"/>
  <c r="BX508" i="12"/>
  <c r="BW508" i="12"/>
  <c r="BV508" i="12"/>
  <c r="BU508" i="12"/>
  <c r="BT508" i="12"/>
  <c r="BS508" i="12"/>
  <c r="BR508" i="12"/>
  <c r="BQ508" i="12"/>
  <c r="BM508" i="12"/>
  <c r="BJ508" i="12"/>
  <c r="BI508" i="12"/>
  <c r="BH508" i="12"/>
  <c r="BG508" i="12"/>
  <c r="BF508" i="12"/>
  <c r="BE508" i="12"/>
  <c r="BD508" i="12"/>
  <c r="BC508" i="12"/>
  <c r="BB508" i="12"/>
  <c r="BA508" i="12"/>
  <c r="AZ508" i="12"/>
  <c r="AY508" i="12"/>
  <c r="AX508" i="12"/>
  <c r="AW508" i="12"/>
  <c r="AV508" i="12"/>
  <c r="AU508" i="12"/>
  <c r="AT508" i="12"/>
  <c r="AS508" i="12"/>
  <c r="AR508" i="12"/>
  <c r="AQ508" i="12"/>
  <c r="AP508" i="12"/>
  <c r="DZ507" i="12"/>
  <c r="DY507" i="12"/>
  <c r="DX507" i="12"/>
  <c r="DW507" i="12"/>
  <c r="DV507" i="12"/>
  <c r="DU507" i="12"/>
  <c r="DT507" i="12"/>
  <c r="DS507" i="12"/>
  <c r="DR507" i="12"/>
  <c r="DQ507" i="12"/>
  <c r="DP507" i="12"/>
  <c r="DO507" i="12"/>
  <c r="DN507" i="12"/>
  <c r="DM507" i="12"/>
  <c r="DL507" i="12"/>
  <c r="DK507" i="12"/>
  <c r="DJ507" i="12"/>
  <c r="DI507" i="12"/>
  <c r="DH507" i="12"/>
  <c r="DG507" i="12"/>
  <c r="DF507" i="12"/>
  <c r="DE507" i="12"/>
  <c r="DD507" i="12"/>
  <c r="DC507" i="12"/>
  <c r="DB507" i="12"/>
  <c r="DA507" i="12"/>
  <c r="CZ507" i="12"/>
  <c r="CY507" i="12"/>
  <c r="CX507" i="12"/>
  <c r="CW507" i="12"/>
  <c r="CV507" i="12"/>
  <c r="CU507" i="12"/>
  <c r="CT507" i="12"/>
  <c r="CS507" i="12"/>
  <c r="CR507" i="12"/>
  <c r="CQ507" i="12"/>
  <c r="CP507" i="12"/>
  <c r="CO507" i="12"/>
  <c r="CN507" i="12"/>
  <c r="CM507" i="12"/>
  <c r="CL507" i="12"/>
  <c r="CK507" i="12"/>
  <c r="CJ507" i="12"/>
  <c r="CI507" i="12"/>
  <c r="CH507" i="12"/>
  <c r="CG507" i="12"/>
  <c r="CF507" i="12"/>
  <c r="CE507" i="12"/>
  <c r="CD507" i="12"/>
  <c r="CC507" i="12"/>
  <c r="CB507" i="12"/>
  <c r="CA507" i="12"/>
  <c r="BZ507" i="12"/>
  <c r="BY507" i="12"/>
  <c r="BX507" i="12"/>
  <c r="BW507" i="12"/>
  <c r="BV507" i="12"/>
  <c r="BU507" i="12"/>
  <c r="BT507" i="12"/>
  <c r="BS507" i="12"/>
  <c r="BR507" i="12"/>
  <c r="BQ507" i="12"/>
  <c r="BM507" i="12"/>
  <c r="BI507" i="12"/>
  <c r="BH507" i="12"/>
  <c r="BG507" i="12"/>
  <c r="BF507" i="12"/>
  <c r="BE507" i="12"/>
  <c r="BD507" i="12"/>
  <c r="BC507" i="12"/>
  <c r="BB507" i="12"/>
  <c r="BA507" i="12"/>
  <c r="AZ507" i="12"/>
  <c r="AY507" i="12"/>
  <c r="AX507" i="12"/>
  <c r="AW507" i="12"/>
  <c r="AV507" i="12"/>
  <c r="AU507" i="12"/>
  <c r="AT507" i="12"/>
  <c r="AS507" i="12"/>
  <c r="AR507" i="12"/>
  <c r="AQ507" i="12"/>
  <c r="AP507" i="12"/>
  <c r="AO507" i="12"/>
  <c r="DZ506" i="12"/>
  <c r="DY506" i="12"/>
  <c r="DX506" i="12"/>
  <c r="DW506" i="12"/>
  <c r="DV506" i="12"/>
  <c r="DU506" i="12"/>
  <c r="DT506" i="12"/>
  <c r="DS506" i="12"/>
  <c r="DR506" i="12"/>
  <c r="DQ506" i="12"/>
  <c r="DP506" i="12"/>
  <c r="DO506" i="12"/>
  <c r="DN506" i="12"/>
  <c r="DM506" i="12"/>
  <c r="DL506" i="12"/>
  <c r="DK506" i="12"/>
  <c r="DJ506" i="12"/>
  <c r="DI506" i="12"/>
  <c r="DH506" i="12"/>
  <c r="DG506" i="12"/>
  <c r="DF506" i="12"/>
  <c r="DE506" i="12"/>
  <c r="DD506" i="12"/>
  <c r="DC506" i="12"/>
  <c r="DB506" i="12"/>
  <c r="DA506" i="12"/>
  <c r="CZ506" i="12"/>
  <c r="CY506" i="12"/>
  <c r="CX506" i="12"/>
  <c r="CW506" i="12"/>
  <c r="CV506" i="12"/>
  <c r="CU506" i="12"/>
  <c r="CT506" i="12"/>
  <c r="CS506" i="12"/>
  <c r="CR506" i="12"/>
  <c r="CQ506" i="12"/>
  <c r="CP506" i="12"/>
  <c r="CO506" i="12"/>
  <c r="CN506" i="12"/>
  <c r="CM506" i="12"/>
  <c r="CL506" i="12"/>
  <c r="CK506" i="12"/>
  <c r="CJ506" i="12"/>
  <c r="CI506" i="12"/>
  <c r="CH506" i="12"/>
  <c r="CG506" i="12"/>
  <c r="CF506" i="12"/>
  <c r="CE506" i="12"/>
  <c r="CD506" i="12"/>
  <c r="CC506" i="12"/>
  <c r="CB506" i="12"/>
  <c r="CA506" i="12"/>
  <c r="BZ506" i="12"/>
  <c r="BY506" i="12"/>
  <c r="BX506" i="12"/>
  <c r="BW506" i="12"/>
  <c r="BV506" i="12"/>
  <c r="BU506" i="12"/>
  <c r="BT506" i="12"/>
  <c r="BS506" i="12"/>
  <c r="BR506" i="12"/>
  <c r="BQ506" i="12"/>
  <c r="BM506" i="12"/>
  <c r="BH506" i="12"/>
  <c r="BG506" i="12"/>
  <c r="BF506" i="12"/>
  <c r="BE506" i="12"/>
  <c r="BD506" i="12"/>
  <c r="BC506" i="12"/>
  <c r="BB506" i="12"/>
  <c r="BA506" i="12"/>
  <c r="AZ506" i="12"/>
  <c r="AY506" i="12"/>
  <c r="AX506" i="12"/>
  <c r="AW506" i="12"/>
  <c r="AV506" i="12"/>
  <c r="AU506" i="12"/>
  <c r="AT506" i="12"/>
  <c r="AS506" i="12"/>
  <c r="AR506" i="12"/>
  <c r="AQ506" i="12"/>
  <c r="AP506" i="12"/>
  <c r="AO506" i="12"/>
  <c r="AN506" i="12"/>
  <c r="DZ505" i="12"/>
  <c r="DY505" i="12"/>
  <c r="DX505" i="12"/>
  <c r="DW505" i="12"/>
  <c r="DV505" i="12"/>
  <c r="DU505" i="12"/>
  <c r="DT505" i="12"/>
  <c r="DS505" i="12"/>
  <c r="DR505" i="12"/>
  <c r="DQ505" i="12"/>
  <c r="DP505" i="12"/>
  <c r="DO505" i="12"/>
  <c r="DN505" i="12"/>
  <c r="DM505" i="12"/>
  <c r="DL505" i="12"/>
  <c r="DK505" i="12"/>
  <c r="DJ505" i="12"/>
  <c r="DI505" i="12"/>
  <c r="DH505" i="12"/>
  <c r="DG505" i="12"/>
  <c r="DF505" i="12"/>
  <c r="DE505" i="12"/>
  <c r="DD505" i="12"/>
  <c r="DC505" i="12"/>
  <c r="DB505" i="12"/>
  <c r="DA505" i="12"/>
  <c r="CZ505" i="12"/>
  <c r="CY505" i="12"/>
  <c r="CX505" i="12"/>
  <c r="CW505" i="12"/>
  <c r="CV505" i="12"/>
  <c r="CU505" i="12"/>
  <c r="CT505" i="12"/>
  <c r="CS505" i="12"/>
  <c r="CR505" i="12"/>
  <c r="CQ505" i="12"/>
  <c r="CP505" i="12"/>
  <c r="CO505" i="12"/>
  <c r="CN505" i="12"/>
  <c r="CM505" i="12"/>
  <c r="CL505" i="12"/>
  <c r="CK505" i="12"/>
  <c r="CJ505" i="12"/>
  <c r="CI505" i="12"/>
  <c r="CH505" i="12"/>
  <c r="CG505" i="12"/>
  <c r="CF505" i="12"/>
  <c r="CE505" i="12"/>
  <c r="CD505" i="12"/>
  <c r="CC505" i="12"/>
  <c r="CB505" i="12"/>
  <c r="CA505" i="12"/>
  <c r="BZ505" i="12"/>
  <c r="BY505" i="12"/>
  <c r="BX505" i="12"/>
  <c r="BW505" i="12"/>
  <c r="BV505" i="12"/>
  <c r="BU505" i="12"/>
  <c r="BT505" i="12"/>
  <c r="BS505" i="12"/>
  <c r="BR505" i="12"/>
  <c r="BQ505" i="12"/>
  <c r="BM505" i="12"/>
  <c r="BG505" i="12"/>
  <c r="BF505" i="12"/>
  <c r="BE505" i="12"/>
  <c r="BD505" i="12"/>
  <c r="BC505" i="12"/>
  <c r="BB505" i="12"/>
  <c r="BA505" i="12"/>
  <c r="AZ505" i="12"/>
  <c r="AY505" i="12"/>
  <c r="AX505" i="12"/>
  <c r="AW505" i="12"/>
  <c r="AV505" i="12"/>
  <c r="AU505" i="12"/>
  <c r="AT505" i="12"/>
  <c r="AS505" i="12"/>
  <c r="AR505" i="12"/>
  <c r="AQ505" i="12"/>
  <c r="AP505" i="12"/>
  <c r="AO505" i="12"/>
  <c r="AN505" i="12"/>
  <c r="AM505" i="12"/>
  <c r="DZ504" i="12"/>
  <c r="DY504" i="12"/>
  <c r="DX504" i="12"/>
  <c r="DW504" i="12"/>
  <c r="DV504" i="12"/>
  <c r="DU504" i="12"/>
  <c r="DT504" i="12"/>
  <c r="DS504" i="12"/>
  <c r="DR504" i="12"/>
  <c r="DQ504" i="12"/>
  <c r="DP504" i="12"/>
  <c r="DO504" i="12"/>
  <c r="DN504" i="12"/>
  <c r="DM504" i="12"/>
  <c r="DL504" i="12"/>
  <c r="DK504" i="12"/>
  <c r="DJ504" i="12"/>
  <c r="DI504" i="12"/>
  <c r="DH504" i="12"/>
  <c r="DG504" i="12"/>
  <c r="DF504" i="12"/>
  <c r="DE504" i="12"/>
  <c r="DD504" i="12"/>
  <c r="DC504" i="12"/>
  <c r="DB504" i="12"/>
  <c r="DA504" i="12"/>
  <c r="CZ504" i="12"/>
  <c r="CY504" i="12"/>
  <c r="CX504" i="12"/>
  <c r="CW504" i="12"/>
  <c r="CV504" i="12"/>
  <c r="CU504" i="12"/>
  <c r="CT504" i="12"/>
  <c r="CS504" i="12"/>
  <c r="CR504" i="12"/>
  <c r="CQ504" i="12"/>
  <c r="CP504" i="12"/>
  <c r="CO504" i="12"/>
  <c r="CN504" i="12"/>
  <c r="CM504" i="12"/>
  <c r="CL504" i="12"/>
  <c r="CK504" i="12"/>
  <c r="CJ504" i="12"/>
  <c r="CI504" i="12"/>
  <c r="CH504" i="12"/>
  <c r="CG504" i="12"/>
  <c r="CF504" i="12"/>
  <c r="CE504" i="12"/>
  <c r="CD504" i="12"/>
  <c r="CC504" i="12"/>
  <c r="CB504" i="12"/>
  <c r="CA504" i="12"/>
  <c r="BZ504" i="12"/>
  <c r="BY504" i="12"/>
  <c r="BX504" i="12"/>
  <c r="BW504" i="12"/>
  <c r="BV504" i="12"/>
  <c r="BU504" i="12"/>
  <c r="BT504" i="12"/>
  <c r="BS504" i="12"/>
  <c r="BR504" i="12"/>
  <c r="BQ504" i="12"/>
  <c r="BM504" i="12"/>
  <c r="BF504" i="12"/>
  <c r="BE504" i="12"/>
  <c r="BD504" i="12"/>
  <c r="BC504" i="12"/>
  <c r="BB504" i="12"/>
  <c r="BA504" i="12"/>
  <c r="AZ504" i="12"/>
  <c r="AY504" i="12"/>
  <c r="AX504" i="12"/>
  <c r="AW504" i="12"/>
  <c r="AV504" i="12"/>
  <c r="AU504" i="12"/>
  <c r="AT504" i="12"/>
  <c r="AS504" i="12"/>
  <c r="AR504" i="12"/>
  <c r="AQ504" i="12"/>
  <c r="AP504" i="12"/>
  <c r="AO504" i="12"/>
  <c r="AN504" i="12"/>
  <c r="AM504" i="12"/>
  <c r="AL504" i="12"/>
  <c r="DZ503" i="12"/>
  <c r="DY503" i="12"/>
  <c r="DX503" i="12"/>
  <c r="DW503" i="12"/>
  <c r="DV503" i="12"/>
  <c r="DU503" i="12"/>
  <c r="DT503" i="12"/>
  <c r="DS503" i="12"/>
  <c r="DR503" i="12"/>
  <c r="DQ503" i="12"/>
  <c r="DP503" i="12"/>
  <c r="DO503" i="12"/>
  <c r="DN503" i="12"/>
  <c r="DM503" i="12"/>
  <c r="DL503" i="12"/>
  <c r="DK503" i="12"/>
  <c r="DJ503" i="12"/>
  <c r="DI503" i="12"/>
  <c r="DH503" i="12"/>
  <c r="DG503" i="12"/>
  <c r="DF503" i="12"/>
  <c r="DE503" i="12"/>
  <c r="DD503" i="12"/>
  <c r="DC503" i="12"/>
  <c r="DB503" i="12"/>
  <c r="DA503" i="12"/>
  <c r="CZ503" i="12"/>
  <c r="CY503" i="12"/>
  <c r="CX503" i="12"/>
  <c r="CW503" i="12"/>
  <c r="CV503" i="12"/>
  <c r="CU503" i="12"/>
  <c r="CT503" i="12"/>
  <c r="CS503" i="12"/>
  <c r="CR503" i="12"/>
  <c r="CQ503" i="12"/>
  <c r="CP503" i="12"/>
  <c r="CO503" i="12"/>
  <c r="CN503" i="12"/>
  <c r="CM503" i="12"/>
  <c r="CL503" i="12"/>
  <c r="CK503" i="12"/>
  <c r="CJ503" i="12"/>
  <c r="CI503" i="12"/>
  <c r="CH503" i="12"/>
  <c r="CG503" i="12"/>
  <c r="CF503" i="12"/>
  <c r="CE503" i="12"/>
  <c r="CD503" i="12"/>
  <c r="CC503" i="12"/>
  <c r="CB503" i="12"/>
  <c r="CA503" i="12"/>
  <c r="BZ503" i="12"/>
  <c r="BY503" i="12"/>
  <c r="BX503" i="12"/>
  <c r="BW503" i="12"/>
  <c r="BV503" i="12"/>
  <c r="BU503" i="12"/>
  <c r="BT503" i="12"/>
  <c r="BS503" i="12"/>
  <c r="BR503" i="12"/>
  <c r="BQ503" i="12"/>
  <c r="BM503" i="12"/>
  <c r="BE503" i="12"/>
  <c r="BD503" i="12"/>
  <c r="BC503" i="12"/>
  <c r="BB503" i="12"/>
  <c r="BA503" i="12"/>
  <c r="AZ503" i="12"/>
  <c r="AY503" i="12"/>
  <c r="AX503" i="12"/>
  <c r="AW503" i="12"/>
  <c r="AV503" i="12"/>
  <c r="AU503" i="12"/>
  <c r="AT503" i="12"/>
  <c r="AS503" i="12"/>
  <c r="AR503" i="12"/>
  <c r="AQ503" i="12"/>
  <c r="AP503" i="12"/>
  <c r="AO503" i="12"/>
  <c r="AN503" i="12"/>
  <c r="AM503" i="12"/>
  <c r="AL503" i="12"/>
  <c r="AK503" i="12"/>
  <c r="DZ502" i="12"/>
  <c r="DY502" i="12"/>
  <c r="DX502" i="12"/>
  <c r="DW502" i="12"/>
  <c r="DV502" i="12"/>
  <c r="DU502" i="12"/>
  <c r="DT502" i="12"/>
  <c r="DS502" i="12"/>
  <c r="DR502" i="12"/>
  <c r="DQ502" i="12"/>
  <c r="DP502" i="12"/>
  <c r="DO502" i="12"/>
  <c r="DN502" i="12"/>
  <c r="DM502" i="12"/>
  <c r="DL502" i="12"/>
  <c r="DK502" i="12"/>
  <c r="DJ502" i="12"/>
  <c r="DI502" i="12"/>
  <c r="DH502" i="12"/>
  <c r="DG502" i="12"/>
  <c r="DF502" i="12"/>
  <c r="DE502" i="12"/>
  <c r="DD502" i="12"/>
  <c r="DC502" i="12"/>
  <c r="DB502" i="12"/>
  <c r="DA502" i="12"/>
  <c r="CZ502" i="12"/>
  <c r="CY502" i="12"/>
  <c r="CX502" i="12"/>
  <c r="CW502" i="12"/>
  <c r="CV502" i="12"/>
  <c r="CU502" i="12"/>
  <c r="CT502" i="12"/>
  <c r="CS502" i="12"/>
  <c r="CR502" i="12"/>
  <c r="CQ502" i="12"/>
  <c r="CP502" i="12"/>
  <c r="CO502" i="12"/>
  <c r="CN502" i="12"/>
  <c r="CM502" i="12"/>
  <c r="CL502" i="12"/>
  <c r="CK502" i="12"/>
  <c r="CJ502" i="12"/>
  <c r="CI502" i="12"/>
  <c r="CH502" i="12"/>
  <c r="CG502" i="12"/>
  <c r="CF502" i="12"/>
  <c r="CE502" i="12"/>
  <c r="CD502" i="12"/>
  <c r="CC502" i="12"/>
  <c r="CB502" i="12"/>
  <c r="CA502" i="12"/>
  <c r="BZ502" i="12"/>
  <c r="BY502" i="12"/>
  <c r="BX502" i="12"/>
  <c r="BW502" i="12"/>
  <c r="BV502" i="12"/>
  <c r="BU502" i="12"/>
  <c r="BT502" i="12"/>
  <c r="BS502" i="12"/>
  <c r="BR502" i="12"/>
  <c r="BQ502" i="12"/>
  <c r="BM502" i="12"/>
  <c r="BD502" i="12"/>
  <c r="BC502" i="12"/>
  <c r="BB502" i="12"/>
  <c r="BA502" i="12"/>
  <c r="AZ502" i="12"/>
  <c r="AY502" i="12"/>
  <c r="AX502" i="12"/>
  <c r="AW502" i="12"/>
  <c r="AV502" i="12"/>
  <c r="AU502" i="12"/>
  <c r="AT502" i="12"/>
  <c r="AS502" i="12"/>
  <c r="AR502" i="12"/>
  <c r="AQ502" i="12"/>
  <c r="AP502" i="12"/>
  <c r="AO502" i="12"/>
  <c r="AN502" i="12"/>
  <c r="AM502" i="12"/>
  <c r="AL502" i="12"/>
  <c r="AK502" i="12"/>
  <c r="AJ502" i="12"/>
  <c r="DZ501" i="12"/>
  <c r="DY501" i="12"/>
  <c r="DX501" i="12"/>
  <c r="DW501" i="12"/>
  <c r="DV501" i="12"/>
  <c r="DU501" i="12"/>
  <c r="DT501" i="12"/>
  <c r="DS501" i="12"/>
  <c r="DR501" i="12"/>
  <c r="DQ501" i="12"/>
  <c r="DP501" i="12"/>
  <c r="DO501" i="12"/>
  <c r="DN501" i="12"/>
  <c r="DM501" i="12"/>
  <c r="DL501" i="12"/>
  <c r="DK501" i="12"/>
  <c r="DJ501" i="12"/>
  <c r="DI501" i="12"/>
  <c r="DH501" i="12"/>
  <c r="DG501" i="12"/>
  <c r="DF501" i="12"/>
  <c r="DE501" i="12"/>
  <c r="DD501" i="12"/>
  <c r="DC501" i="12"/>
  <c r="DB501" i="12"/>
  <c r="DA501" i="12"/>
  <c r="CZ501" i="12"/>
  <c r="CY501" i="12"/>
  <c r="CX501" i="12"/>
  <c r="CW501" i="12"/>
  <c r="CV501" i="12"/>
  <c r="CU501" i="12"/>
  <c r="CT501" i="12"/>
  <c r="CS501" i="12"/>
  <c r="CR501" i="12"/>
  <c r="CQ501" i="12"/>
  <c r="CP501" i="12"/>
  <c r="CO501" i="12"/>
  <c r="CN501" i="12"/>
  <c r="CM501" i="12"/>
  <c r="CL501" i="12"/>
  <c r="CK501" i="12"/>
  <c r="CJ501" i="12"/>
  <c r="CI501" i="12"/>
  <c r="CH501" i="12"/>
  <c r="CG501" i="12"/>
  <c r="CF501" i="12"/>
  <c r="CE501" i="12"/>
  <c r="CD501" i="12"/>
  <c r="CC501" i="12"/>
  <c r="CB501" i="12"/>
  <c r="CA501" i="12"/>
  <c r="BZ501" i="12"/>
  <c r="BY501" i="12"/>
  <c r="BX501" i="12"/>
  <c r="BW501" i="12"/>
  <c r="BV501" i="12"/>
  <c r="BU501" i="12"/>
  <c r="BT501" i="12"/>
  <c r="BS501" i="12"/>
  <c r="BR501" i="12"/>
  <c r="BQ501" i="12"/>
  <c r="BM501" i="12"/>
  <c r="BC501" i="12"/>
  <c r="BB501" i="12"/>
  <c r="BA501" i="12"/>
  <c r="AZ501" i="12"/>
  <c r="AY501" i="12"/>
  <c r="AX501" i="12"/>
  <c r="AW501" i="12"/>
  <c r="AV501" i="12"/>
  <c r="AU501" i="12"/>
  <c r="AT501" i="12"/>
  <c r="AS501" i="12"/>
  <c r="AR501" i="12"/>
  <c r="AQ501" i="12"/>
  <c r="AP501" i="12"/>
  <c r="AO501" i="12"/>
  <c r="AN501" i="12"/>
  <c r="AM501" i="12"/>
  <c r="AL501" i="12"/>
  <c r="AK501" i="12"/>
  <c r="AJ501" i="12"/>
  <c r="AI501" i="12"/>
  <c r="DZ500" i="12"/>
  <c r="DY500" i="12"/>
  <c r="DX500" i="12"/>
  <c r="DW500" i="12"/>
  <c r="DV500" i="12"/>
  <c r="DU500" i="12"/>
  <c r="DT500" i="12"/>
  <c r="DS500" i="12"/>
  <c r="DR500" i="12"/>
  <c r="DQ500" i="12"/>
  <c r="DP500" i="12"/>
  <c r="DO500" i="12"/>
  <c r="DN500" i="12"/>
  <c r="DM500" i="12"/>
  <c r="DL500" i="12"/>
  <c r="DK500" i="12"/>
  <c r="DJ500" i="12"/>
  <c r="DI500" i="12"/>
  <c r="DH500" i="12"/>
  <c r="DG500" i="12"/>
  <c r="DF500" i="12"/>
  <c r="DE500" i="12"/>
  <c r="DD500" i="12"/>
  <c r="DC500" i="12"/>
  <c r="DB500" i="12"/>
  <c r="DA500" i="12"/>
  <c r="CZ500" i="12"/>
  <c r="CY500" i="12"/>
  <c r="CX500" i="12"/>
  <c r="CW500" i="12"/>
  <c r="CV500" i="12"/>
  <c r="CU500" i="12"/>
  <c r="CT500" i="12"/>
  <c r="CS500" i="12"/>
  <c r="CR500" i="12"/>
  <c r="CQ500" i="12"/>
  <c r="CP500" i="12"/>
  <c r="CO500" i="12"/>
  <c r="CN500" i="12"/>
  <c r="CM500" i="12"/>
  <c r="CL500" i="12"/>
  <c r="CK500" i="12"/>
  <c r="CJ500" i="12"/>
  <c r="CI500" i="12"/>
  <c r="CH500" i="12"/>
  <c r="CG500" i="12"/>
  <c r="CF500" i="12"/>
  <c r="CE500" i="12"/>
  <c r="CD500" i="12"/>
  <c r="CC500" i="12"/>
  <c r="CB500" i="12"/>
  <c r="CA500" i="12"/>
  <c r="BZ500" i="12"/>
  <c r="BY500" i="12"/>
  <c r="BX500" i="12"/>
  <c r="BW500" i="12"/>
  <c r="BV500" i="12"/>
  <c r="BU500" i="12"/>
  <c r="BT500" i="12"/>
  <c r="BS500" i="12"/>
  <c r="BR500" i="12"/>
  <c r="BQ500" i="12"/>
  <c r="BM500" i="12"/>
  <c r="BB500" i="12"/>
  <c r="BA500" i="12"/>
  <c r="AZ500" i="12"/>
  <c r="AY500" i="12"/>
  <c r="AX500" i="12"/>
  <c r="AW500" i="12"/>
  <c r="AV500" i="12"/>
  <c r="AU500" i="12"/>
  <c r="AT500" i="12"/>
  <c r="AS500" i="12"/>
  <c r="AR500" i="12"/>
  <c r="AQ500" i="12"/>
  <c r="AP500" i="12"/>
  <c r="AO500" i="12"/>
  <c r="AN500" i="12"/>
  <c r="AM500" i="12"/>
  <c r="AL500" i="12"/>
  <c r="AK500" i="12"/>
  <c r="AJ500" i="12"/>
  <c r="AI500" i="12"/>
  <c r="AH500" i="12"/>
  <c r="DZ499" i="12"/>
  <c r="DY499" i="12"/>
  <c r="DX499" i="12"/>
  <c r="DW499" i="12"/>
  <c r="DV499" i="12"/>
  <c r="DU499" i="12"/>
  <c r="DT499" i="12"/>
  <c r="DS499" i="12"/>
  <c r="DR499" i="12"/>
  <c r="DQ499" i="12"/>
  <c r="DP499" i="12"/>
  <c r="DO499" i="12"/>
  <c r="DN499" i="12"/>
  <c r="DM499" i="12"/>
  <c r="DL499" i="12"/>
  <c r="DK499" i="12"/>
  <c r="DJ499" i="12"/>
  <c r="DI499" i="12"/>
  <c r="DH499" i="12"/>
  <c r="DG499" i="12"/>
  <c r="DF499" i="12"/>
  <c r="DE499" i="12"/>
  <c r="DD499" i="12"/>
  <c r="DC499" i="12"/>
  <c r="DB499" i="12"/>
  <c r="DA499" i="12"/>
  <c r="CZ499" i="12"/>
  <c r="CY499" i="12"/>
  <c r="CX499" i="12"/>
  <c r="CW499" i="12"/>
  <c r="CV499" i="12"/>
  <c r="CU499" i="12"/>
  <c r="CT499" i="12"/>
  <c r="CS499" i="12"/>
  <c r="CR499" i="12"/>
  <c r="CQ499" i="12"/>
  <c r="CP499" i="12"/>
  <c r="CO499" i="12"/>
  <c r="CN499" i="12"/>
  <c r="CM499" i="12"/>
  <c r="CL499" i="12"/>
  <c r="CK499" i="12"/>
  <c r="CJ499" i="12"/>
  <c r="CI499" i="12"/>
  <c r="CH499" i="12"/>
  <c r="CG499" i="12"/>
  <c r="CF499" i="12"/>
  <c r="CE499" i="12"/>
  <c r="CD499" i="12"/>
  <c r="CC499" i="12"/>
  <c r="CB499" i="12"/>
  <c r="CA499" i="12"/>
  <c r="BZ499" i="12"/>
  <c r="BY499" i="12"/>
  <c r="BX499" i="12"/>
  <c r="BW499" i="12"/>
  <c r="BV499" i="12"/>
  <c r="BU499" i="12"/>
  <c r="BT499" i="12"/>
  <c r="BS499" i="12"/>
  <c r="BR499" i="12"/>
  <c r="BQ499" i="12"/>
  <c r="BM499" i="12"/>
  <c r="BA499" i="12"/>
  <c r="AZ499" i="12"/>
  <c r="AY499" i="12"/>
  <c r="AX499" i="12"/>
  <c r="AW499" i="12"/>
  <c r="AV499" i="12"/>
  <c r="AU499" i="12"/>
  <c r="AT499" i="12"/>
  <c r="AS499" i="12"/>
  <c r="AR499" i="12"/>
  <c r="AQ499" i="12"/>
  <c r="AP499" i="12"/>
  <c r="AO499" i="12"/>
  <c r="AN499" i="12"/>
  <c r="AM499" i="12"/>
  <c r="AL499" i="12"/>
  <c r="AK499" i="12"/>
  <c r="AJ499" i="12"/>
  <c r="AI499" i="12"/>
  <c r="AH499" i="12"/>
  <c r="AG499" i="12"/>
  <c r="DZ498" i="12"/>
  <c r="DY498" i="12"/>
  <c r="DX498" i="12"/>
  <c r="DW498" i="12"/>
  <c r="DV498" i="12"/>
  <c r="DU498" i="12"/>
  <c r="DT498" i="12"/>
  <c r="DS498" i="12"/>
  <c r="DR498" i="12"/>
  <c r="DQ498" i="12"/>
  <c r="DP498" i="12"/>
  <c r="DO498" i="12"/>
  <c r="DN498" i="12"/>
  <c r="DM498" i="12"/>
  <c r="DL498" i="12"/>
  <c r="DK498" i="12"/>
  <c r="DJ498" i="12"/>
  <c r="DI498" i="12"/>
  <c r="DH498" i="12"/>
  <c r="DG498" i="12"/>
  <c r="DF498" i="12"/>
  <c r="DE498" i="12"/>
  <c r="DD498" i="12"/>
  <c r="DC498" i="12"/>
  <c r="DB498" i="12"/>
  <c r="DA498" i="12"/>
  <c r="CZ498" i="12"/>
  <c r="CY498" i="12"/>
  <c r="CX498" i="12"/>
  <c r="CW498" i="12"/>
  <c r="CV498" i="12"/>
  <c r="CU498" i="12"/>
  <c r="CT498" i="12"/>
  <c r="CS498" i="12"/>
  <c r="CR498" i="12"/>
  <c r="CQ498" i="12"/>
  <c r="CP498" i="12"/>
  <c r="CO498" i="12"/>
  <c r="CN498" i="12"/>
  <c r="CM498" i="12"/>
  <c r="CL498" i="12"/>
  <c r="CK498" i="12"/>
  <c r="CJ498" i="12"/>
  <c r="CI498" i="12"/>
  <c r="CH498" i="12"/>
  <c r="CG498" i="12"/>
  <c r="CF498" i="12"/>
  <c r="CE498" i="12"/>
  <c r="CD498" i="12"/>
  <c r="CC498" i="12"/>
  <c r="CB498" i="12"/>
  <c r="CA498" i="12"/>
  <c r="BZ498" i="12"/>
  <c r="BY498" i="12"/>
  <c r="BX498" i="12"/>
  <c r="BW498" i="12"/>
  <c r="BV498" i="12"/>
  <c r="BU498" i="12"/>
  <c r="BT498" i="12"/>
  <c r="BS498" i="12"/>
  <c r="BR498" i="12"/>
  <c r="BQ498" i="12"/>
  <c r="BM498" i="12"/>
  <c r="AZ498" i="12"/>
  <c r="AY498" i="12"/>
  <c r="AX498" i="12"/>
  <c r="AW498" i="12"/>
  <c r="AV498" i="12"/>
  <c r="AU498" i="12"/>
  <c r="AT498" i="12"/>
  <c r="AS498" i="12"/>
  <c r="AR498" i="12"/>
  <c r="AQ498" i="12"/>
  <c r="AP498" i="12"/>
  <c r="AO498" i="12"/>
  <c r="AN498" i="12"/>
  <c r="AM498" i="12"/>
  <c r="AL498" i="12"/>
  <c r="AK498" i="12"/>
  <c r="AJ498" i="12"/>
  <c r="AI498" i="12"/>
  <c r="AH498" i="12"/>
  <c r="AG498" i="12"/>
  <c r="AF498" i="12"/>
  <c r="DZ497" i="12"/>
  <c r="DY497" i="12"/>
  <c r="DX497" i="12"/>
  <c r="DW497" i="12"/>
  <c r="DV497" i="12"/>
  <c r="DU497" i="12"/>
  <c r="DT497" i="12"/>
  <c r="DS497" i="12"/>
  <c r="DR497" i="12"/>
  <c r="DQ497" i="12"/>
  <c r="DP497" i="12"/>
  <c r="DO497" i="12"/>
  <c r="DN497" i="12"/>
  <c r="DM497" i="12"/>
  <c r="DL497" i="12"/>
  <c r="DK497" i="12"/>
  <c r="DJ497" i="12"/>
  <c r="DI497" i="12"/>
  <c r="DH497" i="12"/>
  <c r="DG497" i="12"/>
  <c r="DF497" i="12"/>
  <c r="DE497" i="12"/>
  <c r="DD497" i="12"/>
  <c r="DC497" i="12"/>
  <c r="DB497" i="12"/>
  <c r="DA497" i="12"/>
  <c r="CZ497" i="12"/>
  <c r="CY497" i="12"/>
  <c r="CX497" i="12"/>
  <c r="CW497" i="12"/>
  <c r="CV497" i="12"/>
  <c r="CU497" i="12"/>
  <c r="CT497" i="12"/>
  <c r="CS497" i="12"/>
  <c r="CR497" i="12"/>
  <c r="CQ497" i="12"/>
  <c r="CP497" i="12"/>
  <c r="CO497" i="12"/>
  <c r="CN497" i="12"/>
  <c r="CM497" i="12"/>
  <c r="CL497" i="12"/>
  <c r="CK497" i="12"/>
  <c r="CJ497" i="12"/>
  <c r="CI497" i="12"/>
  <c r="CH497" i="12"/>
  <c r="CG497" i="12"/>
  <c r="CF497" i="12"/>
  <c r="CE497" i="12"/>
  <c r="CD497" i="12"/>
  <c r="CC497" i="12"/>
  <c r="CB497" i="12"/>
  <c r="CA497" i="12"/>
  <c r="BZ497" i="12"/>
  <c r="BY497" i="12"/>
  <c r="BX497" i="12"/>
  <c r="BW497" i="12"/>
  <c r="BV497" i="12"/>
  <c r="BU497" i="12"/>
  <c r="BT497" i="12"/>
  <c r="BS497" i="12"/>
  <c r="BR497" i="12"/>
  <c r="BQ497" i="12"/>
  <c r="BM497" i="12"/>
  <c r="AY497" i="12"/>
  <c r="AX497" i="12"/>
  <c r="AW497" i="12"/>
  <c r="AV497" i="12"/>
  <c r="AU497" i="12"/>
  <c r="AT497" i="12"/>
  <c r="AS497" i="12"/>
  <c r="AR497" i="12"/>
  <c r="AQ497" i="12"/>
  <c r="AP497" i="12"/>
  <c r="AO497" i="12"/>
  <c r="AN497" i="12"/>
  <c r="AM497" i="12"/>
  <c r="AL497" i="12"/>
  <c r="AK497" i="12"/>
  <c r="AJ497" i="12"/>
  <c r="AI497" i="12"/>
  <c r="AH497" i="12"/>
  <c r="AG497" i="12"/>
  <c r="AF497" i="12"/>
  <c r="AE497" i="12"/>
  <c r="DZ496" i="12"/>
  <c r="DY496" i="12"/>
  <c r="DX496" i="12"/>
  <c r="DW496" i="12"/>
  <c r="DV496" i="12"/>
  <c r="DU496" i="12"/>
  <c r="DT496" i="12"/>
  <c r="DS496" i="12"/>
  <c r="DR496" i="12"/>
  <c r="DQ496" i="12"/>
  <c r="DP496" i="12"/>
  <c r="DO496" i="12"/>
  <c r="DN496" i="12"/>
  <c r="DM496" i="12"/>
  <c r="DL496" i="12"/>
  <c r="DK496" i="12"/>
  <c r="DJ496" i="12"/>
  <c r="DI496" i="12"/>
  <c r="DH496" i="12"/>
  <c r="DG496" i="12"/>
  <c r="DF496" i="12"/>
  <c r="DE496" i="12"/>
  <c r="DD496" i="12"/>
  <c r="DC496" i="12"/>
  <c r="DB496" i="12"/>
  <c r="DA496" i="12"/>
  <c r="CZ496" i="12"/>
  <c r="CY496" i="12"/>
  <c r="CX496" i="12"/>
  <c r="CW496" i="12"/>
  <c r="CV496" i="12"/>
  <c r="CU496" i="12"/>
  <c r="CT496" i="12"/>
  <c r="CS496" i="12"/>
  <c r="CR496" i="12"/>
  <c r="CQ496" i="12"/>
  <c r="CP496" i="12"/>
  <c r="CO496" i="12"/>
  <c r="CN496" i="12"/>
  <c r="CM496" i="12"/>
  <c r="CL496" i="12"/>
  <c r="CK496" i="12"/>
  <c r="CJ496" i="12"/>
  <c r="CI496" i="12"/>
  <c r="CH496" i="12"/>
  <c r="CG496" i="12"/>
  <c r="CF496" i="12"/>
  <c r="CE496" i="12"/>
  <c r="CD496" i="12"/>
  <c r="CC496" i="12"/>
  <c r="CB496" i="12"/>
  <c r="CA496" i="12"/>
  <c r="BZ496" i="12"/>
  <c r="BY496" i="12"/>
  <c r="BX496" i="12"/>
  <c r="BW496" i="12"/>
  <c r="BV496" i="12"/>
  <c r="BU496" i="12"/>
  <c r="BT496" i="12"/>
  <c r="BS496" i="12"/>
  <c r="BR496" i="12"/>
  <c r="BQ496" i="12"/>
  <c r="BM496" i="12"/>
  <c r="AX496" i="12"/>
  <c r="AW496" i="12"/>
  <c r="AV496" i="12"/>
  <c r="AU496" i="12"/>
  <c r="AT496" i="12"/>
  <c r="AS496" i="12"/>
  <c r="AR496" i="12"/>
  <c r="AQ496" i="12"/>
  <c r="AP496" i="12"/>
  <c r="AO496" i="12"/>
  <c r="AN496" i="12"/>
  <c r="AM496" i="12"/>
  <c r="AL496" i="12"/>
  <c r="AK496" i="12"/>
  <c r="AJ496" i="12"/>
  <c r="AI496" i="12"/>
  <c r="AH496" i="12"/>
  <c r="AG496" i="12"/>
  <c r="AF496" i="12"/>
  <c r="AE496" i="12"/>
  <c r="AD496" i="12"/>
  <c r="DZ495" i="12"/>
  <c r="DY495" i="12"/>
  <c r="DX495" i="12"/>
  <c r="DW495" i="12"/>
  <c r="DV495" i="12"/>
  <c r="DU495" i="12"/>
  <c r="DT495" i="12"/>
  <c r="DS495" i="12"/>
  <c r="DR495" i="12"/>
  <c r="DQ495" i="12"/>
  <c r="DP495" i="12"/>
  <c r="DO495" i="12"/>
  <c r="DN495" i="12"/>
  <c r="DM495" i="12"/>
  <c r="DL495" i="12"/>
  <c r="DK495" i="12"/>
  <c r="DJ495" i="12"/>
  <c r="DI495" i="12"/>
  <c r="DH495" i="12"/>
  <c r="DG495" i="12"/>
  <c r="DF495" i="12"/>
  <c r="DE495" i="12"/>
  <c r="DD495" i="12"/>
  <c r="DC495" i="12"/>
  <c r="DB495" i="12"/>
  <c r="DA495" i="12"/>
  <c r="CZ495" i="12"/>
  <c r="CY495" i="12"/>
  <c r="CX495" i="12"/>
  <c r="CW495" i="12"/>
  <c r="CV495" i="12"/>
  <c r="CU495" i="12"/>
  <c r="CT495" i="12"/>
  <c r="CS495" i="12"/>
  <c r="CR495" i="12"/>
  <c r="CQ495" i="12"/>
  <c r="CP495" i="12"/>
  <c r="CO495" i="12"/>
  <c r="CN495" i="12"/>
  <c r="CM495" i="12"/>
  <c r="CL495" i="12"/>
  <c r="CK495" i="12"/>
  <c r="CJ495" i="12"/>
  <c r="CI495" i="12"/>
  <c r="CH495" i="12"/>
  <c r="CG495" i="12"/>
  <c r="CF495" i="12"/>
  <c r="CE495" i="12"/>
  <c r="CD495" i="12"/>
  <c r="CC495" i="12"/>
  <c r="CB495" i="12"/>
  <c r="CA495" i="12"/>
  <c r="BZ495" i="12"/>
  <c r="BY495" i="12"/>
  <c r="BX495" i="12"/>
  <c r="BW495" i="12"/>
  <c r="BV495" i="12"/>
  <c r="BU495" i="12"/>
  <c r="BT495" i="12"/>
  <c r="BS495" i="12"/>
  <c r="BR495" i="12"/>
  <c r="BQ495" i="12"/>
  <c r="BM495" i="12"/>
  <c r="AW495" i="12"/>
  <c r="AV495" i="12"/>
  <c r="AU495" i="12"/>
  <c r="AT495" i="12"/>
  <c r="AS495" i="12"/>
  <c r="AR495" i="12"/>
  <c r="AQ495" i="12"/>
  <c r="AP495" i="12"/>
  <c r="AO495" i="12"/>
  <c r="AN495" i="12"/>
  <c r="AM495" i="12"/>
  <c r="AL495" i="12"/>
  <c r="AK495" i="12"/>
  <c r="AJ495" i="12"/>
  <c r="AI495" i="12"/>
  <c r="AH495" i="12"/>
  <c r="AG495" i="12"/>
  <c r="AF495" i="12"/>
  <c r="AE495" i="12"/>
  <c r="AD495" i="12"/>
  <c r="AC495" i="12"/>
  <c r="DZ494" i="12"/>
  <c r="DY494" i="12"/>
  <c r="DX494" i="12"/>
  <c r="DW494" i="12"/>
  <c r="DV494" i="12"/>
  <c r="DU494" i="12"/>
  <c r="DT494" i="12"/>
  <c r="DS494" i="12"/>
  <c r="DR494" i="12"/>
  <c r="DQ494" i="12"/>
  <c r="DP494" i="12"/>
  <c r="DO494" i="12"/>
  <c r="DN494" i="12"/>
  <c r="DM494" i="12"/>
  <c r="DL494" i="12"/>
  <c r="DK494" i="12"/>
  <c r="DJ494" i="12"/>
  <c r="DI494" i="12"/>
  <c r="DH494" i="12"/>
  <c r="DG494" i="12"/>
  <c r="DF494" i="12"/>
  <c r="DE494" i="12"/>
  <c r="DD494" i="12"/>
  <c r="DC494" i="12"/>
  <c r="DB494" i="12"/>
  <c r="DA494" i="12"/>
  <c r="CZ494" i="12"/>
  <c r="CY494" i="12"/>
  <c r="CX494" i="12"/>
  <c r="CW494" i="12"/>
  <c r="CV494" i="12"/>
  <c r="CU494" i="12"/>
  <c r="CT494" i="12"/>
  <c r="CS494" i="12"/>
  <c r="CR494" i="12"/>
  <c r="CQ494" i="12"/>
  <c r="CP494" i="12"/>
  <c r="CO494" i="12"/>
  <c r="CN494" i="12"/>
  <c r="CM494" i="12"/>
  <c r="CL494" i="12"/>
  <c r="CK494" i="12"/>
  <c r="CJ494" i="12"/>
  <c r="CI494" i="12"/>
  <c r="CH494" i="12"/>
  <c r="CG494" i="12"/>
  <c r="CF494" i="12"/>
  <c r="CE494" i="12"/>
  <c r="CD494" i="12"/>
  <c r="CC494" i="12"/>
  <c r="CB494" i="12"/>
  <c r="CA494" i="12"/>
  <c r="BZ494" i="12"/>
  <c r="BY494" i="12"/>
  <c r="BX494" i="12"/>
  <c r="BW494" i="12"/>
  <c r="BV494" i="12"/>
  <c r="BU494" i="12"/>
  <c r="BT494" i="12"/>
  <c r="BS494" i="12"/>
  <c r="BR494" i="12"/>
  <c r="BQ494" i="12"/>
  <c r="BM494" i="12"/>
  <c r="AV494" i="12"/>
  <c r="AU494" i="12"/>
  <c r="AT494" i="12"/>
  <c r="AS494" i="12"/>
  <c r="AR494" i="12"/>
  <c r="AQ494" i="12"/>
  <c r="AP494" i="12"/>
  <c r="AO494" i="12"/>
  <c r="AN494" i="12"/>
  <c r="AM494" i="12"/>
  <c r="AL494" i="12"/>
  <c r="AK494" i="12"/>
  <c r="AJ494" i="12"/>
  <c r="AI494" i="12"/>
  <c r="AH494" i="12"/>
  <c r="AG494" i="12"/>
  <c r="AF494" i="12"/>
  <c r="AE494" i="12"/>
  <c r="AD494" i="12"/>
  <c r="AC494" i="12"/>
  <c r="AB494" i="12"/>
  <c r="DZ493" i="12"/>
  <c r="DY493" i="12"/>
  <c r="DX493" i="12"/>
  <c r="DW493" i="12"/>
  <c r="DV493" i="12"/>
  <c r="DU493" i="12"/>
  <c r="DT493" i="12"/>
  <c r="DS493" i="12"/>
  <c r="DR493" i="12"/>
  <c r="DQ493" i="12"/>
  <c r="DP493" i="12"/>
  <c r="DO493" i="12"/>
  <c r="DN493" i="12"/>
  <c r="DM493" i="12"/>
  <c r="DL493" i="12"/>
  <c r="DK493" i="12"/>
  <c r="DJ493" i="12"/>
  <c r="DI493" i="12"/>
  <c r="DH493" i="12"/>
  <c r="DG493" i="12"/>
  <c r="DF493" i="12"/>
  <c r="DE493" i="12"/>
  <c r="DD493" i="12"/>
  <c r="DC493" i="12"/>
  <c r="DB493" i="12"/>
  <c r="DA493" i="12"/>
  <c r="CZ493" i="12"/>
  <c r="CY493" i="12"/>
  <c r="CX493" i="12"/>
  <c r="CW493" i="12"/>
  <c r="CV493" i="12"/>
  <c r="CU493" i="12"/>
  <c r="CT493" i="12"/>
  <c r="CS493" i="12"/>
  <c r="CR493" i="12"/>
  <c r="CQ493" i="12"/>
  <c r="CP493" i="12"/>
  <c r="CO493" i="12"/>
  <c r="CN493" i="12"/>
  <c r="CM493" i="12"/>
  <c r="CL493" i="12"/>
  <c r="CK493" i="12"/>
  <c r="CJ493" i="12"/>
  <c r="CI493" i="12"/>
  <c r="CH493" i="12"/>
  <c r="CG493" i="12"/>
  <c r="CF493" i="12"/>
  <c r="CE493" i="12"/>
  <c r="CD493" i="12"/>
  <c r="CC493" i="12"/>
  <c r="CB493" i="12"/>
  <c r="CA493" i="12"/>
  <c r="BZ493" i="12"/>
  <c r="BY493" i="12"/>
  <c r="BX493" i="12"/>
  <c r="BW493" i="12"/>
  <c r="BV493" i="12"/>
  <c r="BU493" i="12"/>
  <c r="BT493" i="12"/>
  <c r="BS493" i="12"/>
  <c r="BR493" i="12"/>
  <c r="BQ493" i="12"/>
  <c r="BM493" i="12"/>
  <c r="AU493" i="12"/>
  <c r="AT493" i="12"/>
  <c r="AS493" i="12"/>
  <c r="AR493" i="12"/>
  <c r="AQ493" i="12"/>
  <c r="AP493" i="12"/>
  <c r="AO493" i="12"/>
  <c r="AN493" i="12"/>
  <c r="AM493" i="12"/>
  <c r="AL493" i="12"/>
  <c r="AK493" i="12"/>
  <c r="AJ493" i="12"/>
  <c r="AI493" i="12"/>
  <c r="AH493" i="12"/>
  <c r="AG493" i="12"/>
  <c r="AF493" i="12"/>
  <c r="AE493" i="12"/>
  <c r="AD493" i="12"/>
  <c r="AC493" i="12"/>
  <c r="AB493" i="12"/>
  <c r="AA493" i="12"/>
  <c r="DZ492" i="12"/>
  <c r="DY492" i="12"/>
  <c r="DX492" i="12"/>
  <c r="DW492" i="12"/>
  <c r="DV492" i="12"/>
  <c r="DU492" i="12"/>
  <c r="DT492" i="12"/>
  <c r="DS492" i="12"/>
  <c r="DR492" i="12"/>
  <c r="DQ492" i="12"/>
  <c r="DP492" i="12"/>
  <c r="DO492" i="12"/>
  <c r="DN492" i="12"/>
  <c r="DM492" i="12"/>
  <c r="DL492" i="12"/>
  <c r="DK492" i="12"/>
  <c r="DJ492" i="12"/>
  <c r="DI492" i="12"/>
  <c r="DH492" i="12"/>
  <c r="DG492" i="12"/>
  <c r="DF492" i="12"/>
  <c r="DE492" i="12"/>
  <c r="DD492" i="12"/>
  <c r="DC492" i="12"/>
  <c r="DB492" i="12"/>
  <c r="DA492" i="12"/>
  <c r="CZ492" i="12"/>
  <c r="CY492" i="12"/>
  <c r="CX492" i="12"/>
  <c r="CW492" i="12"/>
  <c r="CV492" i="12"/>
  <c r="CU492" i="12"/>
  <c r="CT492" i="12"/>
  <c r="CS492" i="12"/>
  <c r="CR492" i="12"/>
  <c r="CQ492" i="12"/>
  <c r="CP492" i="12"/>
  <c r="CO492" i="12"/>
  <c r="CN492" i="12"/>
  <c r="CM492" i="12"/>
  <c r="CL492" i="12"/>
  <c r="CK492" i="12"/>
  <c r="CJ492" i="12"/>
  <c r="CI492" i="12"/>
  <c r="CH492" i="12"/>
  <c r="CG492" i="12"/>
  <c r="CF492" i="12"/>
  <c r="CE492" i="12"/>
  <c r="CD492" i="12"/>
  <c r="CC492" i="12"/>
  <c r="CB492" i="12"/>
  <c r="CA492" i="12"/>
  <c r="BZ492" i="12"/>
  <c r="BY492" i="12"/>
  <c r="BX492" i="12"/>
  <c r="BW492" i="12"/>
  <c r="BV492" i="12"/>
  <c r="BU492" i="12"/>
  <c r="BT492" i="12"/>
  <c r="BS492" i="12"/>
  <c r="BR492" i="12"/>
  <c r="BQ492" i="12"/>
  <c r="BM492" i="12"/>
  <c r="AT492" i="12"/>
  <c r="AS492" i="12"/>
  <c r="AR492" i="12"/>
  <c r="AQ492" i="12"/>
  <c r="AP492" i="12"/>
  <c r="AO492" i="12"/>
  <c r="AN492" i="12"/>
  <c r="AM492" i="12"/>
  <c r="AL492" i="12"/>
  <c r="AK492" i="12"/>
  <c r="AJ492" i="12"/>
  <c r="AI492" i="12"/>
  <c r="AH492" i="12"/>
  <c r="AG492" i="12"/>
  <c r="AF492" i="12"/>
  <c r="AE492" i="12"/>
  <c r="AD492" i="12"/>
  <c r="AC492" i="12"/>
  <c r="AB492" i="12"/>
  <c r="AA492" i="12"/>
  <c r="Z492" i="12"/>
  <c r="DZ491" i="12"/>
  <c r="DY491" i="12"/>
  <c r="DX491" i="12"/>
  <c r="DW491" i="12"/>
  <c r="DV491" i="12"/>
  <c r="DU491" i="12"/>
  <c r="DT491" i="12"/>
  <c r="DS491" i="12"/>
  <c r="DR491" i="12"/>
  <c r="DQ491" i="12"/>
  <c r="DP491" i="12"/>
  <c r="DO491" i="12"/>
  <c r="DN491" i="12"/>
  <c r="DM491" i="12"/>
  <c r="DL491" i="12"/>
  <c r="DK491" i="12"/>
  <c r="DJ491" i="12"/>
  <c r="DI491" i="12"/>
  <c r="DH491" i="12"/>
  <c r="DG491" i="12"/>
  <c r="DF491" i="12"/>
  <c r="DE491" i="12"/>
  <c r="DD491" i="12"/>
  <c r="DC491" i="12"/>
  <c r="DB491" i="12"/>
  <c r="DA491" i="12"/>
  <c r="CZ491" i="12"/>
  <c r="CY491" i="12"/>
  <c r="CX491" i="12"/>
  <c r="CW491" i="12"/>
  <c r="CV491" i="12"/>
  <c r="CU491" i="12"/>
  <c r="CT491" i="12"/>
  <c r="CS491" i="12"/>
  <c r="CR491" i="12"/>
  <c r="CQ491" i="12"/>
  <c r="CP491" i="12"/>
  <c r="CO491" i="12"/>
  <c r="CN491" i="12"/>
  <c r="CM491" i="12"/>
  <c r="CL491" i="12"/>
  <c r="CK491" i="12"/>
  <c r="CJ491" i="12"/>
  <c r="CI491" i="12"/>
  <c r="CH491" i="12"/>
  <c r="CG491" i="12"/>
  <c r="CF491" i="12"/>
  <c r="CE491" i="12"/>
  <c r="CD491" i="12"/>
  <c r="CC491" i="12"/>
  <c r="CB491" i="12"/>
  <c r="CA491" i="12"/>
  <c r="BZ491" i="12"/>
  <c r="BY491" i="12"/>
  <c r="BX491" i="12"/>
  <c r="BW491" i="12"/>
  <c r="BV491" i="12"/>
  <c r="BU491" i="12"/>
  <c r="BT491" i="12"/>
  <c r="BS491" i="12"/>
  <c r="BR491" i="12"/>
  <c r="BQ491" i="12"/>
  <c r="BM491" i="12"/>
  <c r="AS491" i="12"/>
  <c r="AR491" i="12"/>
  <c r="AQ491" i="12"/>
  <c r="AP491" i="12"/>
  <c r="AO491" i="12"/>
  <c r="AN491" i="12"/>
  <c r="AM491" i="12"/>
  <c r="AL491" i="12"/>
  <c r="AK491" i="12"/>
  <c r="AJ491" i="12"/>
  <c r="AI491" i="12"/>
  <c r="AH491" i="12"/>
  <c r="AG491" i="12"/>
  <c r="AF491" i="12"/>
  <c r="AE491" i="12"/>
  <c r="AD491" i="12"/>
  <c r="AC491" i="12"/>
  <c r="AB491" i="12"/>
  <c r="AA491" i="12"/>
  <c r="Z491" i="12"/>
  <c r="Y491" i="12"/>
  <c r="DZ490" i="12"/>
  <c r="DY490" i="12"/>
  <c r="DX490" i="12"/>
  <c r="DW490" i="12"/>
  <c r="DV490" i="12"/>
  <c r="DU490" i="12"/>
  <c r="DT490" i="12"/>
  <c r="DS490" i="12"/>
  <c r="DR490" i="12"/>
  <c r="DQ490" i="12"/>
  <c r="DP490" i="12"/>
  <c r="DO490" i="12"/>
  <c r="DN490" i="12"/>
  <c r="DM490" i="12"/>
  <c r="DL490" i="12"/>
  <c r="DK490" i="12"/>
  <c r="DJ490" i="12"/>
  <c r="DI490" i="12"/>
  <c r="DH490" i="12"/>
  <c r="DG490" i="12"/>
  <c r="DF490" i="12"/>
  <c r="DE490" i="12"/>
  <c r="DD490" i="12"/>
  <c r="DC490" i="12"/>
  <c r="DB490" i="12"/>
  <c r="DA490" i="12"/>
  <c r="CZ490" i="12"/>
  <c r="CY490" i="12"/>
  <c r="CX490" i="12"/>
  <c r="CW490" i="12"/>
  <c r="CV490" i="12"/>
  <c r="CU490" i="12"/>
  <c r="CT490" i="12"/>
  <c r="CS490" i="12"/>
  <c r="CR490" i="12"/>
  <c r="CQ490" i="12"/>
  <c r="CP490" i="12"/>
  <c r="CO490" i="12"/>
  <c r="CN490" i="12"/>
  <c r="CM490" i="12"/>
  <c r="CL490" i="12"/>
  <c r="CK490" i="12"/>
  <c r="CJ490" i="12"/>
  <c r="CI490" i="12"/>
  <c r="CH490" i="12"/>
  <c r="CG490" i="12"/>
  <c r="CF490" i="12"/>
  <c r="CE490" i="12"/>
  <c r="CD490" i="12"/>
  <c r="CC490" i="12"/>
  <c r="CB490" i="12"/>
  <c r="CA490" i="12"/>
  <c r="BZ490" i="12"/>
  <c r="BY490" i="12"/>
  <c r="BX490" i="12"/>
  <c r="BW490" i="12"/>
  <c r="BV490" i="12"/>
  <c r="BU490" i="12"/>
  <c r="BT490" i="12"/>
  <c r="BS490" i="12"/>
  <c r="BR490" i="12"/>
  <c r="BQ490" i="12"/>
  <c r="BM490" i="12"/>
  <c r="AR490" i="12"/>
  <c r="AQ490" i="12"/>
  <c r="AP490" i="12"/>
  <c r="AO490" i="12"/>
  <c r="AN490" i="12"/>
  <c r="AM490" i="12"/>
  <c r="AL490" i="12"/>
  <c r="AK490" i="12"/>
  <c r="AJ490" i="12"/>
  <c r="AI490" i="12"/>
  <c r="AH490" i="12"/>
  <c r="AG490" i="12"/>
  <c r="AF490" i="12"/>
  <c r="AE490" i="12"/>
  <c r="AD490" i="12"/>
  <c r="AC490" i="12"/>
  <c r="AB490" i="12"/>
  <c r="AA490" i="12"/>
  <c r="Z490" i="12"/>
  <c r="Y490" i="12"/>
  <c r="X490" i="12"/>
  <c r="DZ489" i="12"/>
  <c r="DY489" i="12"/>
  <c r="DX489" i="12"/>
  <c r="DW489" i="12"/>
  <c r="DV489" i="12"/>
  <c r="DU489" i="12"/>
  <c r="DT489" i="12"/>
  <c r="DS489" i="12"/>
  <c r="DR489" i="12"/>
  <c r="DQ489" i="12"/>
  <c r="DP489" i="12"/>
  <c r="DO489" i="12"/>
  <c r="DN489" i="12"/>
  <c r="DM489" i="12"/>
  <c r="DL489" i="12"/>
  <c r="DK489" i="12"/>
  <c r="DJ489" i="12"/>
  <c r="DI489" i="12"/>
  <c r="DH489" i="12"/>
  <c r="DG489" i="12"/>
  <c r="DF489" i="12"/>
  <c r="DE489" i="12"/>
  <c r="DD489" i="12"/>
  <c r="DC489" i="12"/>
  <c r="DB489" i="12"/>
  <c r="DA489" i="12"/>
  <c r="CZ489" i="12"/>
  <c r="CY489" i="12"/>
  <c r="CX489" i="12"/>
  <c r="CW489" i="12"/>
  <c r="CV489" i="12"/>
  <c r="CU489" i="12"/>
  <c r="CT489" i="12"/>
  <c r="CS489" i="12"/>
  <c r="CR489" i="12"/>
  <c r="CQ489" i="12"/>
  <c r="CP489" i="12"/>
  <c r="CO489" i="12"/>
  <c r="CN489" i="12"/>
  <c r="CM489" i="12"/>
  <c r="CL489" i="12"/>
  <c r="CK489" i="12"/>
  <c r="CJ489" i="12"/>
  <c r="CI489" i="12"/>
  <c r="CH489" i="12"/>
  <c r="CG489" i="12"/>
  <c r="CF489" i="12"/>
  <c r="CE489" i="12"/>
  <c r="CD489" i="12"/>
  <c r="CC489" i="12"/>
  <c r="CB489" i="12"/>
  <c r="CA489" i="12"/>
  <c r="BZ489" i="12"/>
  <c r="BY489" i="12"/>
  <c r="BX489" i="12"/>
  <c r="BW489" i="12"/>
  <c r="BV489" i="12"/>
  <c r="BU489" i="12"/>
  <c r="BT489" i="12"/>
  <c r="BS489" i="12"/>
  <c r="BR489" i="12"/>
  <c r="BQ489" i="12"/>
  <c r="BM489" i="12"/>
  <c r="AQ489" i="12"/>
  <c r="AP489" i="12"/>
  <c r="AO489" i="12"/>
  <c r="AN489" i="12"/>
  <c r="AM489" i="12"/>
  <c r="AL489" i="12"/>
  <c r="AK489" i="12"/>
  <c r="AJ489" i="12"/>
  <c r="AI489" i="12"/>
  <c r="AH489" i="12"/>
  <c r="AG489" i="12"/>
  <c r="AF489" i="12"/>
  <c r="AE489" i="12"/>
  <c r="AD489" i="12"/>
  <c r="AC489" i="12"/>
  <c r="AB489" i="12"/>
  <c r="AA489" i="12"/>
  <c r="Z489" i="12"/>
  <c r="Y489" i="12"/>
  <c r="X489" i="12"/>
  <c r="W489" i="12"/>
  <c r="DZ488" i="12"/>
  <c r="DY488" i="12"/>
  <c r="DX488" i="12"/>
  <c r="DW488" i="12"/>
  <c r="DV488" i="12"/>
  <c r="DU488" i="12"/>
  <c r="DT488" i="12"/>
  <c r="DS488" i="12"/>
  <c r="DR488" i="12"/>
  <c r="DQ488" i="12"/>
  <c r="DP488" i="12"/>
  <c r="DO488" i="12"/>
  <c r="DN488" i="12"/>
  <c r="DM488" i="12"/>
  <c r="DL488" i="12"/>
  <c r="DK488" i="12"/>
  <c r="DJ488" i="12"/>
  <c r="DI488" i="12"/>
  <c r="DH488" i="12"/>
  <c r="DG488" i="12"/>
  <c r="DF488" i="12"/>
  <c r="DE488" i="12"/>
  <c r="DD488" i="12"/>
  <c r="DC488" i="12"/>
  <c r="DB488" i="12"/>
  <c r="DA488" i="12"/>
  <c r="CZ488" i="12"/>
  <c r="CY488" i="12"/>
  <c r="CX488" i="12"/>
  <c r="CW488" i="12"/>
  <c r="CV488" i="12"/>
  <c r="CU488" i="12"/>
  <c r="CT488" i="12"/>
  <c r="CS488" i="12"/>
  <c r="CR488" i="12"/>
  <c r="CQ488" i="12"/>
  <c r="CP488" i="12"/>
  <c r="CO488" i="12"/>
  <c r="CN488" i="12"/>
  <c r="CM488" i="12"/>
  <c r="CL488" i="12"/>
  <c r="CK488" i="12"/>
  <c r="CJ488" i="12"/>
  <c r="CI488" i="12"/>
  <c r="CH488" i="12"/>
  <c r="CG488" i="12"/>
  <c r="CF488" i="12"/>
  <c r="CE488" i="12"/>
  <c r="CD488" i="12"/>
  <c r="CC488" i="12"/>
  <c r="CB488" i="12"/>
  <c r="CA488" i="12"/>
  <c r="BZ488" i="12"/>
  <c r="BY488" i="12"/>
  <c r="BX488" i="12"/>
  <c r="BW488" i="12"/>
  <c r="BV488" i="12"/>
  <c r="BU488" i="12"/>
  <c r="BT488" i="12"/>
  <c r="BS488" i="12"/>
  <c r="BR488" i="12"/>
  <c r="BQ488" i="12"/>
  <c r="BM488" i="12"/>
  <c r="AP488" i="12"/>
  <c r="AO488" i="12"/>
  <c r="AN488" i="12"/>
  <c r="AM488" i="12"/>
  <c r="AL488" i="12"/>
  <c r="AK488" i="12"/>
  <c r="AJ488" i="12"/>
  <c r="AI488" i="12"/>
  <c r="AH488" i="12"/>
  <c r="AG488" i="12"/>
  <c r="AF488" i="12"/>
  <c r="AE488" i="12"/>
  <c r="AD488" i="12"/>
  <c r="AC488" i="12"/>
  <c r="AB488" i="12"/>
  <c r="AA488" i="12"/>
  <c r="Z488" i="12"/>
  <c r="Y488" i="12"/>
  <c r="X488" i="12"/>
  <c r="W488" i="12"/>
  <c r="V488" i="12"/>
  <c r="DZ487" i="12"/>
  <c r="DY487" i="12"/>
  <c r="DX487" i="12"/>
  <c r="DW487" i="12"/>
  <c r="DV487" i="12"/>
  <c r="DU487" i="12"/>
  <c r="DT487" i="12"/>
  <c r="DS487" i="12"/>
  <c r="DR487" i="12"/>
  <c r="DQ487" i="12"/>
  <c r="DP487" i="12"/>
  <c r="DO487" i="12"/>
  <c r="DN487" i="12"/>
  <c r="DM487" i="12"/>
  <c r="DL487" i="12"/>
  <c r="DK487" i="12"/>
  <c r="DJ487" i="12"/>
  <c r="DI487" i="12"/>
  <c r="DH487" i="12"/>
  <c r="DG487" i="12"/>
  <c r="DF487" i="12"/>
  <c r="DE487" i="12"/>
  <c r="DD487" i="12"/>
  <c r="DC487" i="12"/>
  <c r="DB487" i="12"/>
  <c r="DA487" i="12"/>
  <c r="CZ487" i="12"/>
  <c r="CY487" i="12"/>
  <c r="CX487" i="12"/>
  <c r="CW487" i="12"/>
  <c r="CV487" i="12"/>
  <c r="CU487" i="12"/>
  <c r="CT487" i="12"/>
  <c r="CS487" i="12"/>
  <c r="CR487" i="12"/>
  <c r="CQ487" i="12"/>
  <c r="CP487" i="12"/>
  <c r="CO487" i="12"/>
  <c r="CN487" i="12"/>
  <c r="CM487" i="12"/>
  <c r="CL487" i="12"/>
  <c r="CK487" i="12"/>
  <c r="CJ487" i="12"/>
  <c r="CI487" i="12"/>
  <c r="CH487" i="12"/>
  <c r="CG487" i="12"/>
  <c r="CF487" i="12"/>
  <c r="CE487" i="12"/>
  <c r="CD487" i="12"/>
  <c r="CC487" i="12"/>
  <c r="CB487" i="12"/>
  <c r="CA487" i="12"/>
  <c r="BZ487" i="12"/>
  <c r="BY487" i="12"/>
  <c r="BX487" i="12"/>
  <c r="BW487" i="12"/>
  <c r="BV487" i="12"/>
  <c r="BU487" i="12"/>
  <c r="BT487" i="12"/>
  <c r="BS487" i="12"/>
  <c r="BR487" i="12"/>
  <c r="BQ487" i="12"/>
  <c r="BM487" i="12"/>
  <c r="AO487" i="12"/>
  <c r="AN487" i="12"/>
  <c r="AM487" i="12"/>
  <c r="AL487" i="12"/>
  <c r="AK487" i="12"/>
  <c r="AJ487" i="12"/>
  <c r="AI487" i="12"/>
  <c r="AH487" i="12"/>
  <c r="AG487" i="12"/>
  <c r="AF487" i="12"/>
  <c r="AE487" i="12"/>
  <c r="AD487" i="12"/>
  <c r="AC487" i="12"/>
  <c r="AB487" i="12"/>
  <c r="AA487" i="12"/>
  <c r="Z487" i="12"/>
  <c r="Y487" i="12"/>
  <c r="X487" i="12"/>
  <c r="W487" i="12"/>
  <c r="V487" i="12"/>
  <c r="U487" i="12"/>
  <c r="DZ486" i="12"/>
  <c r="DY486" i="12"/>
  <c r="DX486" i="12"/>
  <c r="DW486" i="12"/>
  <c r="DV486" i="12"/>
  <c r="DU486" i="12"/>
  <c r="DT486" i="12"/>
  <c r="DS486" i="12"/>
  <c r="DR486" i="12"/>
  <c r="DQ486" i="12"/>
  <c r="DP486" i="12"/>
  <c r="DO486" i="12"/>
  <c r="DN486" i="12"/>
  <c r="DM486" i="12"/>
  <c r="DL486" i="12"/>
  <c r="DK486" i="12"/>
  <c r="DJ486" i="12"/>
  <c r="DI486" i="12"/>
  <c r="DH486" i="12"/>
  <c r="DG486" i="12"/>
  <c r="DF486" i="12"/>
  <c r="DE486" i="12"/>
  <c r="DD486" i="12"/>
  <c r="DC486" i="12"/>
  <c r="DB486" i="12"/>
  <c r="DA486" i="12"/>
  <c r="CZ486" i="12"/>
  <c r="CY486" i="12"/>
  <c r="CX486" i="12"/>
  <c r="CW486" i="12"/>
  <c r="CV486" i="12"/>
  <c r="CU486" i="12"/>
  <c r="CT486" i="12"/>
  <c r="CS486" i="12"/>
  <c r="CR486" i="12"/>
  <c r="CQ486" i="12"/>
  <c r="CP486" i="12"/>
  <c r="CO486" i="12"/>
  <c r="CN486" i="12"/>
  <c r="CM486" i="12"/>
  <c r="CL486" i="12"/>
  <c r="CK486" i="12"/>
  <c r="CJ486" i="12"/>
  <c r="CI486" i="12"/>
  <c r="CH486" i="12"/>
  <c r="CG486" i="12"/>
  <c r="CF486" i="12"/>
  <c r="CE486" i="12"/>
  <c r="CD486" i="12"/>
  <c r="CC486" i="12"/>
  <c r="CB486" i="12"/>
  <c r="CA486" i="12"/>
  <c r="BZ486" i="12"/>
  <c r="BY486" i="12"/>
  <c r="BX486" i="12"/>
  <c r="BW486" i="12"/>
  <c r="BV486" i="12"/>
  <c r="BU486" i="12"/>
  <c r="BT486" i="12"/>
  <c r="BS486" i="12"/>
  <c r="BR486" i="12"/>
  <c r="BQ486" i="12"/>
  <c r="BM486" i="12"/>
  <c r="AN486" i="12"/>
  <c r="AM486" i="12"/>
  <c r="AL486" i="12"/>
  <c r="AK486" i="12"/>
  <c r="AJ486" i="12"/>
  <c r="AI486" i="12"/>
  <c r="AH486" i="12"/>
  <c r="AG486" i="12"/>
  <c r="AF486" i="12"/>
  <c r="AE486" i="12"/>
  <c r="AD486" i="12"/>
  <c r="AC486" i="12"/>
  <c r="AB486" i="12"/>
  <c r="AA486" i="12"/>
  <c r="Z486" i="12"/>
  <c r="Y486" i="12"/>
  <c r="X486" i="12"/>
  <c r="W486" i="12"/>
  <c r="V486" i="12"/>
  <c r="U486" i="12"/>
  <c r="T486" i="12"/>
  <c r="DZ485" i="12"/>
  <c r="DY485" i="12"/>
  <c r="DX485" i="12"/>
  <c r="DW485" i="12"/>
  <c r="DV485" i="12"/>
  <c r="DU485" i="12"/>
  <c r="DT485" i="12"/>
  <c r="DS485" i="12"/>
  <c r="DR485" i="12"/>
  <c r="DQ485" i="12"/>
  <c r="DP485" i="12"/>
  <c r="DO485" i="12"/>
  <c r="DN485" i="12"/>
  <c r="DM485" i="12"/>
  <c r="DL485" i="12"/>
  <c r="DK485" i="12"/>
  <c r="DJ485" i="12"/>
  <c r="DI485" i="12"/>
  <c r="DH485" i="12"/>
  <c r="DG485" i="12"/>
  <c r="DF485" i="12"/>
  <c r="DE485" i="12"/>
  <c r="DD485" i="12"/>
  <c r="DC485" i="12"/>
  <c r="DB485" i="12"/>
  <c r="DA485" i="12"/>
  <c r="CZ485" i="12"/>
  <c r="CY485" i="12"/>
  <c r="CX485" i="12"/>
  <c r="CW485" i="12"/>
  <c r="CV485" i="12"/>
  <c r="CU485" i="12"/>
  <c r="CT485" i="12"/>
  <c r="CS485" i="12"/>
  <c r="CR485" i="12"/>
  <c r="CQ485" i="12"/>
  <c r="CP485" i="12"/>
  <c r="CO485" i="12"/>
  <c r="CN485" i="12"/>
  <c r="CM485" i="12"/>
  <c r="CL485" i="12"/>
  <c r="CK485" i="12"/>
  <c r="CJ485" i="12"/>
  <c r="CI485" i="12"/>
  <c r="CH485" i="12"/>
  <c r="CG485" i="12"/>
  <c r="CF485" i="12"/>
  <c r="CE485" i="12"/>
  <c r="CD485" i="12"/>
  <c r="CC485" i="12"/>
  <c r="CB485" i="12"/>
  <c r="CA485" i="12"/>
  <c r="BZ485" i="12"/>
  <c r="BY485" i="12"/>
  <c r="BX485" i="12"/>
  <c r="BW485" i="12"/>
  <c r="BV485" i="12"/>
  <c r="BU485" i="12"/>
  <c r="BT485" i="12"/>
  <c r="BS485" i="12"/>
  <c r="BR485" i="12"/>
  <c r="BQ485" i="12"/>
  <c r="BM485" i="12"/>
  <c r="AM485" i="12"/>
  <c r="AL485" i="12"/>
  <c r="AK485" i="12"/>
  <c r="AJ485" i="12"/>
  <c r="AI485" i="12"/>
  <c r="AH485" i="12"/>
  <c r="AG485" i="12"/>
  <c r="AF485" i="12"/>
  <c r="AE485" i="12"/>
  <c r="AD485" i="12"/>
  <c r="AC485" i="12"/>
  <c r="AB485" i="12"/>
  <c r="AA485" i="12"/>
  <c r="Z485" i="12"/>
  <c r="Y485" i="12"/>
  <c r="X485" i="12"/>
  <c r="W485" i="12"/>
  <c r="V485" i="12"/>
  <c r="U485" i="12"/>
  <c r="T485" i="12"/>
  <c r="S485" i="12"/>
  <c r="DZ484" i="12"/>
  <c r="DY484" i="12"/>
  <c r="DX484" i="12"/>
  <c r="DW484" i="12"/>
  <c r="DV484" i="12"/>
  <c r="DU484" i="12"/>
  <c r="DT484" i="12"/>
  <c r="DS484" i="12"/>
  <c r="DR484" i="12"/>
  <c r="DQ484" i="12"/>
  <c r="DP484" i="12"/>
  <c r="DO484" i="12"/>
  <c r="DN484" i="12"/>
  <c r="DM484" i="12"/>
  <c r="DL484" i="12"/>
  <c r="DK484" i="12"/>
  <c r="DJ484" i="12"/>
  <c r="DI484" i="12"/>
  <c r="DH484" i="12"/>
  <c r="DG484" i="12"/>
  <c r="DF484" i="12"/>
  <c r="DE484" i="12"/>
  <c r="DD484" i="12"/>
  <c r="DC484" i="12"/>
  <c r="DB484" i="12"/>
  <c r="DA484" i="12"/>
  <c r="CZ484" i="12"/>
  <c r="CY484" i="12"/>
  <c r="CX484" i="12"/>
  <c r="CW484" i="12"/>
  <c r="CV484" i="12"/>
  <c r="CU484" i="12"/>
  <c r="CT484" i="12"/>
  <c r="CS484" i="12"/>
  <c r="CR484" i="12"/>
  <c r="CQ484" i="12"/>
  <c r="CP484" i="12"/>
  <c r="CO484" i="12"/>
  <c r="CN484" i="12"/>
  <c r="CM484" i="12"/>
  <c r="CL484" i="12"/>
  <c r="CK484" i="12"/>
  <c r="CJ484" i="12"/>
  <c r="CI484" i="12"/>
  <c r="CH484" i="12"/>
  <c r="CG484" i="12"/>
  <c r="CF484" i="12"/>
  <c r="CE484" i="12"/>
  <c r="CD484" i="12"/>
  <c r="CC484" i="12"/>
  <c r="CB484" i="12"/>
  <c r="CA484" i="12"/>
  <c r="BZ484" i="12"/>
  <c r="BY484" i="12"/>
  <c r="BX484" i="12"/>
  <c r="BW484" i="12"/>
  <c r="BV484" i="12"/>
  <c r="BU484" i="12"/>
  <c r="BT484" i="12"/>
  <c r="BS484" i="12"/>
  <c r="BR484" i="12"/>
  <c r="BQ484" i="12"/>
  <c r="BM484" i="12"/>
  <c r="AL484" i="12"/>
  <c r="AK484" i="12"/>
  <c r="AJ484" i="12"/>
  <c r="AI484" i="12"/>
  <c r="AH484" i="12"/>
  <c r="AG484" i="12"/>
  <c r="AF484" i="12"/>
  <c r="AE484" i="12"/>
  <c r="AD484" i="12"/>
  <c r="AC484" i="12"/>
  <c r="AB484" i="12"/>
  <c r="AA484" i="12"/>
  <c r="Z484" i="12"/>
  <c r="Y484" i="12"/>
  <c r="X484" i="12"/>
  <c r="W484" i="12"/>
  <c r="V484" i="12"/>
  <c r="U484" i="12"/>
  <c r="T484" i="12"/>
  <c r="S484" i="12"/>
  <c r="R484" i="12"/>
  <c r="DZ483" i="12"/>
  <c r="DY483" i="12"/>
  <c r="DX483" i="12"/>
  <c r="DW483" i="12"/>
  <c r="DV483" i="12"/>
  <c r="DU483" i="12"/>
  <c r="DT483" i="12"/>
  <c r="DS483" i="12"/>
  <c r="DR483" i="12"/>
  <c r="DQ483" i="12"/>
  <c r="DP483" i="12"/>
  <c r="DO483" i="12"/>
  <c r="DN483" i="12"/>
  <c r="DM483" i="12"/>
  <c r="DL483" i="12"/>
  <c r="DK483" i="12"/>
  <c r="DJ483" i="12"/>
  <c r="DI483" i="12"/>
  <c r="DH483" i="12"/>
  <c r="DG483" i="12"/>
  <c r="DF483" i="12"/>
  <c r="DE483" i="12"/>
  <c r="DD483" i="12"/>
  <c r="DC483" i="12"/>
  <c r="DB483" i="12"/>
  <c r="DA483" i="12"/>
  <c r="CZ483" i="12"/>
  <c r="CY483" i="12"/>
  <c r="CX483" i="12"/>
  <c r="CW483" i="12"/>
  <c r="CV483" i="12"/>
  <c r="CU483" i="12"/>
  <c r="CT483" i="12"/>
  <c r="CS483" i="12"/>
  <c r="CR483" i="12"/>
  <c r="CQ483" i="12"/>
  <c r="CP483" i="12"/>
  <c r="CO483" i="12"/>
  <c r="CN483" i="12"/>
  <c r="CM483" i="12"/>
  <c r="CL483" i="12"/>
  <c r="CK483" i="12"/>
  <c r="CJ483" i="12"/>
  <c r="CI483" i="12"/>
  <c r="CH483" i="12"/>
  <c r="CG483" i="12"/>
  <c r="CF483" i="12"/>
  <c r="CE483" i="12"/>
  <c r="CD483" i="12"/>
  <c r="CC483" i="12"/>
  <c r="CB483" i="12"/>
  <c r="CA483" i="12"/>
  <c r="BZ483" i="12"/>
  <c r="BY483" i="12"/>
  <c r="BX483" i="12"/>
  <c r="BW483" i="12"/>
  <c r="BV483" i="12"/>
  <c r="BU483" i="12"/>
  <c r="BT483" i="12"/>
  <c r="BS483" i="12"/>
  <c r="BR483" i="12"/>
  <c r="BQ483" i="12"/>
  <c r="BM483" i="12"/>
  <c r="AK483" i="12"/>
  <c r="AJ483" i="12"/>
  <c r="AI483" i="12"/>
  <c r="AH483" i="12"/>
  <c r="AG483" i="12"/>
  <c r="AF483" i="12"/>
  <c r="AE483" i="12"/>
  <c r="AD483" i="12"/>
  <c r="AC483" i="12"/>
  <c r="AB483" i="12"/>
  <c r="AA483" i="12"/>
  <c r="Z483" i="12"/>
  <c r="Y483" i="12"/>
  <c r="X483" i="12"/>
  <c r="W483" i="12"/>
  <c r="V483" i="12"/>
  <c r="U483" i="12"/>
  <c r="T483" i="12"/>
  <c r="S483" i="12"/>
  <c r="R483" i="12"/>
  <c r="Q483" i="12"/>
  <c r="DZ482" i="12"/>
  <c r="DY482" i="12"/>
  <c r="DX482" i="12"/>
  <c r="DW482" i="12"/>
  <c r="DV482" i="12"/>
  <c r="DU482" i="12"/>
  <c r="DT482" i="12"/>
  <c r="DS482" i="12"/>
  <c r="DR482" i="12"/>
  <c r="DQ482" i="12"/>
  <c r="DP482" i="12"/>
  <c r="DO482" i="12"/>
  <c r="DN482" i="12"/>
  <c r="DM482" i="12"/>
  <c r="DL482" i="12"/>
  <c r="DK482" i="12"/>
  <c r="DJ482" i="12"/>
  <c r="DI482" i="12"/>
  <c r="DH482" i="12"/>
  <c r="DG482" i="12"/>
  <c r="DF482" i="12"/>
  <c r="DE482" i="12"/>
  <c r="DD482" i="12"/>
  <c r="DC482" i="12"/>
  <c r="DB482" i="12"/>
  <c r="DA482" i="12"/>
  <c r="CZ482" i="12"/>
  <c r="CY482" i="12"/>
  <c r="CX482" i="12"/>
  <c r="CW482" i="12"/>
  <c r="CV482" i="12"/>
  <c r="CU482" i="12"/>
  <c r="CT482" i="12"/>
  <c r="CS482" i="12"/>
  <c r="CR482" i="12"/>
  <c r="CQ482" i="12"/>
  <c r="CP482" i="12"/>
  <c r="CO482" i="12"/>
  <c r="CN482" i="12"/>
  <c r="CM482" i="12"/>
  <c r="CL482" i="12"/>
  <c r="CK482" i="12"/>
  <c r="CJ482" i="12"/>
  <c r="CI482" i="12"/>
  <c r="CH482" i="12"/>
  <c r="CG482" i="12"/>
  <c r="CF482" i="12"/>
  <c r="CE482" i="12"/>
  <c r="CD482" i="12"/>
  <c r="CC482" i="12"/>
  <c r="CB482" i="12"/>
  <c r="CA482" i="12"/>
  <c r="BZ482" i="12"/>
  <c r="BY482" i="12"/>
  <c r="BX482" i="12"/>
  <c r="BW482" i="12"/>
  <c r="BV482" i="12"/>
  <c r="BU482" i="12"/>
  <c r="BT482" i="12"/>
  <c r="BS482" i="12"/>
  <c r="BR482" i="12"/>
  <c r="BQ482" i="12"/>
  <c r="BM482" i="12"/>
  <c r="AJ482" i="12"/>
  <c r="AI482" i="12"/>
  <c r="AH482" i="12"/>
  <c r="AG482" i="12"/>
  <c r="AF482" i="12"/>
  <c r="AE482" i="12"/>
  <c r="AD482" i="12"/>
  <c r="AC482" i="12"/>
  <c r="AB482" i="12"/>
  <c r="AA482" i="12"/>
  <c r="Z482" i="12"/>
  <c r="Y482" i="12"/>
  <c r="X482" i="12"/>
  <c r="W482" i="12"/>
  <c r="V482" i="12"/>
  <c r="U482" i="12"/>
  <c r="T482" i="12"/>
  <c r="S482" i="12"/>
  <c r="R482" i="12"/>
  <c r="Q482" i="12"/>
  <c r="P482" i="12"/>
  <c r="DZ481" i="12"/>
  <c r="DY481" i="12"/>
  <c r="DX481" i="12"/>
  <c r="DW481" i="12"/>
  <c r="DV481" i="12"/>
  <c r="DU481" i="12"/>
  <c r="DT481" i="12"/>
  <c r="DS481" i="12"/>
  <c r="DR481" i="12"/>
  <c r="DQ481" i="12"/>
  <c r="DP481" i="12"/>
  <c r="DO481" i="12"/>
  <c r="DN481" i="12"/>
  <c r="DM481" i="12"/>
  <c r="DL481" i="12"/>
  <c r="DK481" i="12"/>
  <c r="DJ481" i="12"/>
  <c r="DI481" i="12"/>
  <c r="DH481" i="12"/>
  <c r="DG481" i="12"/>
  <c r="DF481" i="12"/>
  <c r="DE481" i="12"/>
  <c r="DD481" i="12"/>
  <c r="DC481" i="12"/>
  <c r="DB481" i="12"/>
  <c r="DA481" i="12"/>
  <c r="CZ481" i="12"/>
  <c r="CY481" i="12"/>
  <c r="CX481" i="12"/>
  <c r="CW481" i="12"/>
  <c r="CV481" i="12"/>
  <c r="CU481" i="12"/>
  <c r="CT481" i="12"/>
  <c r="CS481" i="12"/>
  <c r="CR481" i="12"/>
  <c r="CQ481" i="12"/>
  <c r="CP481" i="12"/>
  <c r="CO481" i="12"/>
  <c r="CN481" i="12"/>
  <c r="CM481" i="12"/>
  <c r="CL481" i="12"/>
  <c r="CK481" i="12"/>
  <c r="CJ481" i="12"/>
  <c r="CI481" i="12"/>
  <c r="CH481" i="12"/>
  <c r="CG481" i="12"/>
  <c r="CF481" i="12"/>
  <c r="CE481" i="12"/>
  <c r="CD481" i="12"/>
  <c r="CC481" i="12"/>
  <c r="CB481" i="12"/>
  <c r="CA481" i="12"/>
  <c r="BZ481" i="12"/>
  <c r="BY481" i="12"/>
  <c r="BX481" i="12"/>
  <c r="BW481" i="12"/>
  <c r="BV481" i="12"/>
  <c r="BU481" i="12"/>
  <c r="BT481" i="12"/>
  <c r="BS481" i="12"/>
  <c r="BR481" i="12"/>
  <c r="BQ481" i="12"/>
  <c r="BM481" i="12"/>
  <c r="AI481" i="12"/>
  <c r="AH481" i="12"/>
  <c r="AG481" i="12"/>
  <c r="AF481" i="12"/>
  <c r="AE481" i="12"/>
  <c r="AD481" i="12"/>
  <c r="AC481" i="12"/>
  <c r="AB481" i="12"/>
  <c r="AA481" i="12"/>
  <c r="Z481" i="12"/>
  <c r="Y481" i="12"/>
  <c r="X481" i="12"/>
  <c r="W481" i="12"/>
  <c r="V481" i="12"/>
  <c r="U481" i="12"/>
  <c r="T481" i="12"/>
  <c r="S481" i="12"/>
  <c r="R481" i="12"/>
  <c r="Q481" i="12"/>
  <c r="P481" i="12"/>
  <c r="O481" i="12"/>
  <c r="DZ480" i="12"/>
  <c r="DY480" i="12"/>
  <c r="DX480" i="12"/>
  <c r="DW480" i="12"/>
  <c r="DV480" i="12"/>
  <c r="DU480" i="12"/>
  <c r="DT480" i="12"/>
  <c r="DS480" i="12"/>
  <c r="DR480" i="12"/>
  <c r="DQ480" i="12"/>
  <c r="DP480" i="12"/>
  <c r="DO480" i="12"/>
  <c r="DN480" i="12"/>
  <c r="DM480" i="12"/>
  <c r="DL480" i="12"/>
  <c r="DK480" i="12"/>
  <c r="DJ480" i="12"/>
  <c r="DI480" i="12"/>
  <c r="DH480" i="12"/>
  <c r="DG480" i="12"/>
  <c r="DF480" i="12"/>
  <c r="DE480" i="12"/>
  <c r="DD480" i="12"/>
  <c r="DC480" i="12"/>
  <c r="DB480" i="12"/>
  <c r="DA480" i="12"/>
  <c r="CZ480" i="12"/>
  <c r="CY480" i="12"/>
  <c r="CX480" i="12"/>
  <c r="CW480" i="12"/>
  <c r="CV480" i="12"/>
  <c r="CU480" i="12"/>
  <c r="CT480" i="12"/>
  <c r="CS480" i="12"/>
  <c r="CR480" i="12"/>
  <c r="CQ480" i="12"/>
  <c r="CP480" i="12"/>
  <c r="CO480" i="12"/>
  <c r="CN480" i="12"/>
  <c r="CM480" i="12"/>
  <c r="CL480" i="12"/>
  <c r="CK480" i="12"/>
  <c r="CJ480" i="12"/>
  <c r="CI480" i="12"/>
  <c r="CH480" i="12"/>
  <c r="CG480" i="12"/>
  <c r="CF480" i="12"/>
  <c r="CE480" i="12"/>
  <c r="CD480" i="12"/>
  <c r="CC480" i="12"/>
  <c r="CB480" i="12"/>
  <c r="CA480" i="12"/>
  <c r="BZ480" i="12"/>
  <c r="BY480" i="12"/>
  <c r="BX480" i="12"/>
  <c r="BW480" i="12"/>
  <c r="BV480" i="12"/>
  <c r="BU480" i="12"/>
  <c r="BT480" i="12"/>
  <c r="BS480" i="12"/>
  <c r="BR480" i="12"/>
  <c r="BQ480" i="12"/>
  <c r="BM480" i="12"/>
  <c r="AH480" i="12"/>
  <c r="AG480" i="12"/>
  <c r="AF480" i="12"/>
  <c r="AE480" i="12"/>
  <c r="AD480" i="12"/>
  <c r="AC480" i="12"/>
  <c r="AB480" i="12"/>
  <c r="AA480" i="12"/>
  <c r="Z480" i="12"/>
  <c r="Y480" i="12"/>
  <c r="X480" i="12"/>
  <c r="W480" i="12"/>
  <c r="V480" i="12"/>
  <c r="U480" i="12"/>
  <c r="T480" i="12"/>
  <c r="S480" i="12"/>
  <c r="R480" i="12"/>
  <c r="Q480" i="12"/>
  <c r="P480" i="12"/>
  <c r="O480" i="12"/>
  <c r="N480" i="12"/>
  <c r="DZ479" i="12"/>
  <c r="DY479" i="12"/>
  <c r="DX479" i="12"/>
  <c r="DW479" i="12"/>
  <c r="DV479" i="12"/>
  <c r="DU479" i="12"/>
  <c r="DT479" i="12"/>
  <c r="DS479" i="12"/>
  <c r="DR479" i="12"/>
  <c r="DQ479" i="12"/>
  <c r="DP479" i="12"/>
  <c r="DO479" i="12"/>
  <c r="DN479" i="12"/>
  <c r="DM479" i="12"/>
  <c r="DL479" i="12"/>
  <c r="DK479" i="12"/>
  <c r="DJ479" i="12"/>
  <c r="DI479" i="12"/>
  <c r="DH479" i="12"/>
  <c r="DG479" i="12"/>
  <c r="DF479" i="12"/>
  <c r="DE479" i="12"/>
  <c r="DD479" i="12"/>
  <c r="DC479" i="12"/>
  <c r="DB479" i="12"/>
  <c r="DA479" i="12"/>
  <c r="CZ479" i="12"/>
  <c r="CY479" i="12"/>
  <c r="CX479" i="12"/>
  <c r="CW479" i="12"/>
  <c r="CV479" i="12"/>
  <c r="CU479" i="12"/>
  <c r="CT479" i="12"/>
  <c r="CS479" i="12"/>
  <c r="CR479" i="12"/>
  <c r="CQ479" i="12"/>
  <c r="CP479" i="12"/>
  <c r="CO479" i="12"/>
  <c r="CN479" i="12"/>
  <c r="CM479" i="12"/>
  <c r="CL479" i="12"/>
  <c r="CK479" i="12"/>
  <c r="CJ479" i="12"/>
  <c r="CI479" i="12"/>
  <c r="CH479" i="12"/>
  <c r="CG479" i="12"/>
  <c r="CF479" i="12"/>
  <c r="CE479" i="12"/>
  <c r="CD479" i="12"/>
  <c r="CC479" i="12"/>
  <c r="CB479" i="12"/>
  <c r="CA479" i="12"/>
  <c r="BZ479" i="12"/>
  <c r="BY479" i="12"/>
  <c r="BX479" i="12"/>
  <c r="BW479" i="12"/>
  <c r="BV479" i="12"/>
  <c r="BU479" i="12"/>
  <c r="BT479" i="12"/>
  <c r="BS479" i="12"/>
  <c r="BR479" i="12"/>
  <c r="BQ479" i="12"/>
  <c r="BM479" i="12"/>
  <c r="AG479" i="12"/>
  <c r="AF479" i="12"/>
  <c r="AE479" i="12"/>
  <c r="AD479" i="12"/>
  <c r="AC479" i="12"/>
  <c r="AB479" i="12"/>
  <c r="AA479" i="12"/>
  <c r="Z479" i="12"/>
  <c r="Y479" i="12"/>
  <c r="X479" i="12"/>
  <c r="W479" i="12"/>
  <c r="V479" i="12"/>
  <c r="U479" i="12"/>
  <c r="T479" i="12"/>
  <c r="S479" i="12"/>
  <c r="R479" i="12"/>
  <c r="Q479" i="12"/>
  <c r="P479" i="12"/>
  <c r="O479" i="12"/>
  <c r="N479" i="12"/>
  <c r="M479" i="12"/>
  <c r="DZ478" i="12"/>
  <c r="DY478" i="12"/>
  <c r="DX478" i="12"/>
  <c r="DW478" i="12"/>
  <c r="DV478" i="12"/>
  <c r="DU478" i="12"/>
  <c r="DT478" i="12"/>
  <c r="DS478" i="12"/>
  <c r="DR478" i="12"/>
  <c r="DQ478" i="12"/>
  <c r="DP478" i="12"/>
  <c r="DO478" i="12"/>
  <c r="DN478" i="12"/>
  <c r="DM478" i="12"/>
  <c r="DL478" i="12"/>
  <c r="DK478" i="12"/>
  <c r="DJ478" i="12"/>
  <c r="DI478" i="12"/>
  <c r="DH478" i="12"/>
  <c r="DG478" i="12"/>
  <c r="DF478" i="12"/>
  <c r="DE478" i="12"/>
  <c r="DD478" i="12"/>
  <c r="DC478" i="12"/>
  <c r="DB478" i="12"/>
  <c r="DA478" i="12"/>
  <c r="CZ478" i="12"/>
  <c r="CY478" i="12"/>
  <c r="CX478" i="12"/>
  <c r="CW478" i="12"/>
  <c r="CV478" i="12"/>
  <c r="CU478" i="12"/>
  <c r="CT478" i="12"/>
  <c r="CS478" i="12"/>
  <c r="CR478" i="12"/>
  <c r="CQ478" i="12"/>
  <c r="CP478" i="12"/>
  <c r="CO478" i="12"/>
  <c r="CN478" i="12"/>
  <c r="CM478" i="12"/>
  <c r="CL478" i="12"/>
  <c r="CK478" i="12"/>
  <c r="CJ478" i="12"/>
  <c r="CI478" i="12"/>
  <c r="CH478" i="12"/>
  <c r="CG478" i="12"/>
  <c r="CF478" i="12"/>
  <c r="CE478" i="12"/>
  <c r="CD478" i="12"/>
  <c r="CC478" i="12"/>
  <c r="CB478" i="12"/>
  <c r="CA478" i="12"/>
  <c r="BZ478" i="12"/>
  <c r="BY478" i="12"/>
  <c r="BX478" i="12"/>
  <c r="BW478" i="12"/>
  <c r="BV478" i="12"/>
  <c r="BU478" i="12"/>
  <c r="BT478" i="12"/>
  <c r="BS478" i="12"/>
  <c r="BR478" i="12"/>
  <c r="BQ478" i="12"/>
  <c r="BM478" i="12"/>
  <c r="AF478" i="12"/>
  <c r="AE478" i="12"/>
  <c r="AD478" i="12"/>
  <c r="AC478" i="12"/>
  <c r="AB478" i="12"/>
  <c r="AA478" i="12"/>
  <c r="Z478" i="12"/>
  <c r="Y478" i="12"/>
  <c r="X478" i="12"/>
  <c r="W478" i="12"/>
  <c r="V478" i="12"/>
  <c r="U478" i="12"/>
  <c r="T478" i="12"/>
  <c r="S478" i="12"/>
  <c r="R478" i="12"/>
  <c r="Q478" i="12"/>
  <c r="P478" i="12"/>
  <c r="O478" i="12"/>
  <c r="N478" i="12"/>
  <c r="M478" i="12"/>
  <c r="L478" i="12"/>
  <c r="DZ477" i="12"/>
  <c r="DY477" i="12"/>
  <c r="DX477" i="12"/>
  <c r="DW477" i="12"/>
  <c r="DV477" i="12"/>
  <c r="DU477" i="12"/>
  <c r="DT477" i="12"/>
  <c r="DS477" i="12"/>
  <c r="DR477" i="12"/>
  <c r="DQ477" i="12"/>
  <c r="DP477" i="12"/>
  <c r="DO477" i="12"/>
  <c r="DN477" i="12"/>
  <c r="DM477" i="12"/>
  <c r="DL477" i="12"/>
  <c r="DK477" i="12"/>
  <c r="DJ477" i="12"/>
  <c r="DI477" i="12"/>
  <c r="DH477" i="12"/>
  <c r="DG477" i="12"/>
  <c r="DF477" i="12"/>
  <c r="DE477" i="12"/>
  <c r="DD477" i="12"/>
  <c r="DC477" i="12"/>
  <c r="DB477" i="12"/>
  <c r="DA477" i="12"/>
  <c r="CZ477" i="12"/>
  <c r="CY477" i="12"/>
  <c r="CX477" i="12"/>
  <c r="CW477" i="12"/>
  <c r="CV477" i="12"/>
  <c r="CU477" i="12"/>
  <c r="CT477" i="12"/>
  <c r="CS477" i="12"/>
  <c r="CR477" i="12"/>
  <c r="CQ477" i="12"/>
  <c r="CP477" i="12"/>
  <c r="CO477" i="12"/>
  <c r="CN477" i="12"/>
  <c r="CM477" i="12"/>
  <c r="CL477" i="12"/>
  <c r="CK477" i="12"/>
  <c r="CJ477" i="12"/>
  <c r="CI477" i="12"/>
  <c r="CH477" i="12"/>
  <c r="CG477" i="12"/>
  <c r="CF477" i="12"/>
  <c r="CE477" i="12"/>
  <c r="CD477" i="12"/>
  <c r="CC477" i="12"/>
  <c r="CB477" i="12"/>
  <c r="CA477" i="12"/>
  <c r="BZ477" i="12"/>
  <c r="BY477" i="12"/>
  <c r="BX477" i="12"/>
  <c r="BW477" i="12"/>
  <c r="BV477" i="12"/>
  <c r="BU477" i="12"/>
  <c r="BT477" i="12"/>
  <c r="BS477" i="12"/>
  <c r="BR477" i="12"/>
  <c r="BQ477" i="12"/>
  <c r="BM477" i="12"/>
  <c r="AE477" i="12"/>
  <c r="AD477" i="12"/>
  <c r="AC477" i="12"/>
  <c r="AB477" i="12"/>
  <c r="AA477" i="12"/>
  <c r="Z477" i="12"/>
  <c r="Y477" i="12"/>
  <c r="X477" i="12"/>
  <c r="W477" i="12"/>
  <c r="V477" i="12"/>
  <c r="U477" i="12"/>
  <c r="T477" i="12"/>
  <c r="S477" i="12"/>
  <c r="R477" i="12"/>
  <c r="Q477" i="12"/>
  <c r="P477" i="12"/>
  <c r="O477" i="12"/>
  <c r="N477" i="12"/>
  <c r="M477" i="12"/>
  <c r="L477" i="12"/>
  <c r="K477" i="12"/>
  <c r="DZ476" i="12"/>
  <c r="DY476" i="12"/>
  <c r="DX476" i="12"/>
  <c r="DW476" i="12"/>
  <c r="DV476" i="12"/>
  <c r="DU476" i="12"/>
  <c r="DT476" i="12"/>
  <c r="DS476" i="12"/>
  <c r="DR476" i="12"/>
  <c r="DQ476" i="12"/>
  <c r="DP476" i="12"/>
  <c r="DO476" i="12"/>
  <c r="DN476" i="12"/>
  <c r="DM476" i="12"/>
  <c r="DL476" i="12"/>
  <c r="DK476" i="12"/>
  <c r="DJ476" i="12"/>
  <c r="DI476" i="12"/>
  <c r="DH476" i="12"/>
  <c r="DG476" i="12"/>
  <c r="DF476" i="12"/>
  <c r="DE476" i="12"/>
  <c r="DD476" i="12"/>
  <c r="DC476" i="12"/>
  <c r="DB476" i="12"/>
  <c r="DA476" i="12"/>
  <c r="CZ476" i="12"/>
  <c r="CY476" i="12"/>
  <c r="CX476" i="12"/>
  <c r="CW476" i="12"/>
  <c r="CV476" i="12"/>
  <c r="CU476" i="12"/>
  <c r="CT476" i="12"/>
  <c r="CS476" i="12"/>
  <c r="CR476" i="12"/>
  <c r="CQ476" i="12"/>
  <c r="CP476" i="12"/>
  <c r="CO476" i="12"/>
  <c r="CN476" i="12"/>
  <c r="CM476" i="12"/>
  <c r="CL476" i="12"/>
  <c r="CK476" i="12"/>
  <c r="CJ476" i="12"/>
  <c r="CI476" i="12"/>
  <c r="CH476" i="12"/>
  <c r="CG476" i="12"/>
  <c r="CF476" i="12"/>
  <c r="CE476" i="12"/>
  <c r="CD476" i="12"/>
  <c r="CC476" i="12"/>
  <c r="CB476" i="12"/>
  <c r="CA476" i="12"/>
  <c r="BZ476" i="12"/>
  <c r="BY476" i="12"/>
  <c r="BX476" i="12"/>
  <c r="BW476" i="12"/>
  <c r="BV476" i="12"/>
  <c r="BU476" i="12"/>
  <c r="BT476" i="12"/>
  <c r="BS476" i="12"/>
  <c r="BR476" i="12"/>
  <c r="BQ476" i="12"/>
  <c r="BM476" i="12"/>
  <c r="AD476" i="12"/>
  <c r="AC476" i="12"/>
  <c r="AB476" i="12"/>
  <c r="AA476" i="12"/>
  <c r="Z476" i="12"/>
  <c r="Y476" i="12"/>
  <c r="X476" i="12"/>
  <c r="W476" i="12"/>
  <c r="V476" i="12"/>
  <c r="U476" i="12"/>
  <c r="T476" i="12"/>
  <c r="S476" i="12"/>
  <c r="R476" i="12"/>
  <c r="Q476" i="12"/>
  <c r="P476" i="12"/>
  <c r="O476" i="12"/>
  <c r="N476" i="12"/>
  <c r="M476" i="12"/>
  <c r="L476" i="12"/>
  <c r="K476" i="12"/>
  <c r="J476" i="12"/>
  <c r="DZ475" i="12"/>
  <c r="DY475" i="12"/>
  <c r="DX475" i="12"/>
  <c r="DW475" i="12"/>
  <c r="DV475" i="12"/>
  <c r="DU475" i="12"/>
  <c r="DT475" i="12"/>
  <c r="DS475" i="12"/>
  <c r="DR475" i="12"/>
  <c r="DQ475" i="12"/>
  <c r="DP475" i="12"/>
  <c r="DO475" i="12"/>
  <c r="DN475" i="12"/>
  <c r="DM475" i="12"/>
  <c r="DL475" i="12"/>
  <c r="DK475" i="12"/>
  <c r="DJ475" i="12"/>
  <c r="DI475" i="12"/>
  <c r="DH475" i="12"/>
  <c r="DG475" i="12"/>
  <c r="DF475" i="12"/>
  <c r="DE475" i="12"/>
  <c r="DD475" i="12"/>
  <c r="DC475" i="12"/>
  <c r="DB475" i="12"/>
  <c r="DA475" i="12"/>
  <c r="CZ475" i="12"/>
  <c r="CY475" i="12"/>
  <c r="CX475" i="12"/>
  <c r="CW475" i="12"/>
  <c r="CV475" i="12"/>
  <c r="CU475" i="12"/>
  <c r="CT475" i="12"/>
  <c r="CS475" i="12"/>
  <c r="CR475" i="12"/>
  <c r="CQ475" i="12"/>
  <c r="CP475" i="12"/>
  <c r="CO475" i="12"/>
  <c r="CN475" i="12"/>
  <c r="CM475" i="12"/>
  <c r="CL475" i="12"/>
  <c r="CK475" i="12"/>
  <c r="CJ475" i="12"/>
  <c r="CI475" i="12"/>
  <c r="CH475" i="12"/>
  <c r="CG475" i="12"/>
  <c r="CF475" i="12"/>
  <c r="CE475" i="12"/>
  <c r="CD475" i="12"/>
  <c r="CC475" i="12"/>
  <c r="CB475" i="12"/>
  <c r="CA475" i="12"/>
  <c r="BZ475" i="12"/>
  <c r="BY475" i="12"/>
  <c r="BX475" i="12"/>
  <c r="BW475" i="12"/>
  <c r="BV475" i="12"/>
  <c r="BU475" i="12"/>
  <c r="BT475" i="12"/>
  <c r="BS475" i="12"/>
  <c r="BR475" i="12"/>
  <c r="BQ475" i="12"/>
  <c r="BM475" i="12"/>
  <c r="AC475" i="12"/>
  <c r="AB475" i="12"/>
  <c r="AA475" i="12"/>
  <c r="Z475" i="12"/>
  <c r="Y475" i="12"/>
  <c r="X475" i="12"/>
  <c r="W475" i="12"/>
  <c r="V475" i="12"/>
  <c r="U475" i="12"/>
  <c r="T475" i="12"/>
  <c r="S475" i="12"/>
  <c r="R475" i="12"/>
  <c r="Q475" i="12"/>
  <c r="P475" i="12"/>
  <c r="O475" i="12"/>
  <c r="N475" i="12"/>
  <c r="M475" i="12"/>
  <c r="L475" i="12"/>
  <c r="K475" i="12"/>
  <c r="J475" i="12"/>
  <c r="I475" i="12"/>
  <c r="DZ474" i="12"/>
  <c r="DY474" i="12"/>
  <c r="DX474" i="12"/>
  <c r="DW474" i="12"/>
  <c r="DV474" i="12"/>
  <c r="DU474" i="12"/>
  <c r="DT474" i="12"/>
  <c r="DS474" i="12"/>
  <c r="DR474" i="12"/>
  <c r="DQ474" i="12"/>
  <c r="DP474" i="12"/>
  <c r="DO474" i="12"/>
  <c r="DN474" i="12"/>
  <c r="DM474" i="12"/>
  <c r="DL474" i="12"/>
  <c r="DK474" i="12"/>
  <c r="DJ474" i="12"/>
  <c r="DI474" i="12"/>
  <c r="DH474" i="12"/>
  <c r="DG474" i="12"/>
  <c r="DF474" i="12"/>
  <c r="DE474" i="12"/>
  <c r="DD474" i="12"/>
  <c r="DC474" i="12"/>
  <c r="DB474" i="12"/>
  <c r="DA474" i="12"/>
  <c r="CZ474" i="12"/>
  <c r="CY474" i="12"/>
  <c r="CX474" i="12"/>
  <c r="CW474" i="12"/>
  <c r="CV474" i="12"/>
  <c r="CU474" i="12"/>
  <c r="CT474" i="12"/>
  <c r="CS474" i="12"/>
  <c r="CR474" i="12"/>
  <c r="CQ474" i="12"/>
  <c r="CP474" i="12"/>
  <c r="CO474" i="12"/>
  <c r="CN474" i="12"/>
  <c r="CM474" i="12"/>
  <c r="CL474" i="12"/>
  <c r="CK474" i="12"/>
  <c r="CJ474" i="12"/>
  <c r="CI474" i="12"/>
  <c r="CH474" i="12"/>
  <c r="CG474" i="12"/>
  <c r="CF474" i="12"/>
  <c r="CE474" i="12"/>
  <c r="CD474" i="12"/>
  <c r="CC474" i="12"/>
  <c r="CB474" i="12"/>
  <c r="CA474" i="12"/>
  <c r="BZ474" i="12"/>
  <c r="BY474" i="12"/>
  <c r="BX474" i="12"/>
  <c r="BW474" i="12"/>
  <c r="BV474" i="12"/>
  <c r="BU474" i="12"/>
  <c r="BT474" i="12"/>
  <c r="BS474" i="12"/>
  <c r="BR474" i="12"/>
  <c r="BQ474" i="12"/>
  <c r="BM474" i="12"/>
  <c r="AB474" i="12"/>
  <c r="AA474" i="12"/>
  <c r="Z474" i="12"/>
  <c r="Y474" i="12"/>
  <c r="X474" i="12"/>
  <c r="W474" i="12"/>
  <c r="V474" i="12"/>
  <c r="U474" i="12"/>
  <c r="T474" i="12"/>
  <c r="S474" i="12"/>
  <c r="R474" i="12"/>
  <c r="Q474" i="12"/>
  <c r="P474" i="12"/>
  <c r="O474" i="12"/>
  <c r="N474" i="12"/>
  <c r="M474" i="12"/>
  <c r="L474" i="12"/>
  <c r="K474" i="12"/>
  <c r="J474" i="12"/>
  <c r="I474" i="12"/>
  <c r="H474" i="12"/>
  <c r="DZ473" i="12"/>
  <c r="DY473" i="12"/>
  <c r="DX473" i="12"/>
  <c r="DW473" i="12"/>
  <c r="DV473" i="12"/>
  <c r="DU473" i="12"/>
  <c r="DT473" i="12"/>
  <c r="DS473" i="12"/>
  <c r="DR473" i="12"/>
  <c r="DQ473" i="12"/>
  <c r="DP473" i="12"/>
  <c r="DO473" i="12"/>
  <c r="DN473" i="12"/>
  <c r="DM473" i="12"/>
  <c r="DL473" i="12"/>
  <c r="DK473" i="12"/>
  <c r="DJ473" i="12"/>
  <c r="DI473" i="12"/>
  <c r="DH473" i="12"/>
  <c r="DG473" i="12"/>
  <c r="DF473" i="12"/>
  <c r="DE473" i="12"/>
  <c r="DD473" i="12"/>
  <c r="DC473" i="12"/>
  <c r="DB473" i="12"/>
  <c r="DA473" i="12"/>
  <c r="CZ473" i="12"/>
  <c r="CY473" i="12"/>
  <c r="CX473" i="12"/>
  <c r="CW473" i="12"/>
  <c r="CV473" i="12"/>
  <c r="CU473" i="12"/>
  <c r="CT473" i="12"/>
  <c r="CS473" i="12"/>
  <c r="CR473" i="12"/>
  <c r="CQ473" i="12"/>
  <c r="CP473" i="12"/>
  <c r="CO473" i="12"/>
  <c r="CN473" i="12"/>
  <c r="CM473" i="12"/>
  <c r="CL473" i="12"/>
  <c r="CK473" i="12"/>
  <c r="CJ473" i="12"/>
  <c r="CI473" i="12"/>
  <c r="CH473" i="12"/>
  <c r="CG473" i="12"/>
  <c r="CF473" i="12"/>
  <c r="CE473" i="12"/>
  <c r="CD473" i="12"/>
  <c r="CC473" i="12"/>
  <c r="CB473" i="12"/>
  <c r="CA473" i="12"/>
  <c r="BZ473" i="12"/>
  <c r="BY473" i="12"/>
  <c r="BX473" i="12"/>
  <c r="BW473" i="12"/>
  <c r="BV473" i="12"/>
  <c r="BU473" i="12"/>
  <c r="BT473" i="12"/>
  <c r="BS473" i="12"/>
  <c r="BR473" i="12"/>
  <c r="BQ473" i="12"/>
  <c r="BM473" i="12"/>
  <c r="AA473" i="12"/>
  <c r="Z473" i="12"/>
  <c r="Y473" i="12"/>
  <c r="X473" i="12"/>
  <c r="W473" i="12"/>
  <c r="V473" i="12"/>
  <c r="U473" i="12"/>
  <c r="T473" i="12"/>
  <c r="S473" i="12"/>
  <c r="R473" i="12"/>
  <c r="Q473" i="12"/>
  <c r="P473" i="12"/>
  <c r="O473" i="12"/>
  <c r="N473" i="12"/>
  <c r="M473" i="12"/>
  <c r="L473" i="12"/>
  <c r="K473" i="12"/>
  <c r="J473" i="12"/>
  <c r="I473" i="12"/>
  <c r="H473" i="12"/>
  <c r="G473" i="12"/>
  <c r="DZ472" i="12"/>
  <c r="DY472" i="12"/>
  <c r="DX472" i="12"/>
  <c r="DW472" i="12"/>
  <c r="DV472" i="12"/>
  <c r="DU472" i="12"/>
  <c r="DT472" i="12"/>
  <c r="DS472" i="12"/>
  <c r="DR472" i="12"/>
  <c r="DQ472" i="12"/>
  <c r="DP472" i="12"/>
  <c r="DO472" i="12"/>
  <c r="DN472" i="12"/>
  <c r="DM472" i="12"/>
  <c r="DL472" i="12"/>
  <c r="DK472" i="12"/>
  <c r="DJ472" i="12"/>
  <c r="DI472" i="12"/>
  <c r="DH472" i="12"/>
  <c r="DG472" i="12"/>
  <c r="DF472" i="12"/>
  <c r="DE472" i="12"/>
  <c r="DD472" i="12"/>
  <c r="DC472" i="12"/>
  <c r="DB472" i="12"/>
  <c r="DA472" i="12"/>
  <c r="CZ472" i="12"/>
  <c r="CY472" i="12"/>
  <c r="CX472" i="12"/>
  <c r="CW472" i="12"/>
  <c r="CV472" i="12"/>
  <c r="CU472" i="12"/>
  <c r="CT472" i="12"/>
  <c r="CS472" i="12"/>
  <c r="CR472" i="12"/>
  <c r="CQ472" i="12"/>
  <c r="CP472" i="12"/>
  <c r="CO472" i="12"/>
  <c r="CN472" i="12"/>
  <c r="CM472" i="12"/>
  <c r="CL472" i="12"/>
  <c r="CK472" i="12"/>
  <c r="CJ472" i="12"/>
  <c r="CI472" i="12"/>
  <c r="CH472" i="12"/>
  <c r="CG472" i="12"/>
  <c r="CF472" i="12"/>
  <c r="CE472" i="12"/>
  <c r="CD472" i="12"/>
  <c r="CC472" i="12"/>
  <c r="CB472" i="12"/>
  <c r="CA472" i="12"/>
  <c r="BZ472" i="12"/>
  <c r="BY472" i="12"/>
  <c r="BX472" i="12"/>
  <c r="BW472" i="12"/>
  <c r="BV472" i="12"/>
  <c r="BU472" i="12"/>
  <c r="BT472" i="12"/>
  <c r="BS472" i="12"/>
  <c r="BR472" i="12"/>
  <c r="BQ472" i="12"/>
  <c r="BM472" i="12"/>
  <c r="Z472" i="12"/>
  <c r="Y472" i="12"/>
  <c r="X472" i="12"/>
  <c r="W472" i="12"/>
  <c r="V472" i="12"/>
  <c r="U472" i="12"/>
  <c r="T472" i="12"/>
  <c r="S472" i="12"/>
  <c r="R472" i="12"/>
  <c r="Q472" i="12"/>
  <c r="P472" i="12"/>
  <c r="O472" i="12"/>
  <c r="N472" i="12"/>
  <c r="M472" i="12"/>
  <c r="L472" i="12"/>
  <c r="K472" i="12"/>
  <c r="J472" i="12"/>
  <c r="I472" i="12"/>
  <c r="H472" i="12"/>
  <c r="G472" i="12"/>
  <c r="F472" i="12"/>
  <c r="DZ471" i="12"/>
  <c r="DY471" i="12"/>
  <c r="DX471" i="12"/>
  <c r="DW471" i="12"/>
  <c r="DV471" i="12"/>
  <c r="DU471" i="12"/>
  <c r="DT471" i="12"/>
  <c r="DS471" i="12"/>
  <c r="DR471" i="12"/>
  <c r="DQ471" i="12"/>
  <c r="DP471" i="12"/>
  <c r="DO471" i="12"/>
  <c r="DN471" i="12"/>
  <c r="DM471" i="12"/>
  <c r="DL471" i="12"/>
  <c r="DK471" i="12"/>
  <c r="DJ471" i="12"/>
  <c r="DI471" i="12"/>
  <c r="DH471" i="12"/>
  <c r="DG471" i="12"/>
  <c r="DF471" i="12"/>
  <c r="DE471" i="12"/>
  <c r="DD471" i="12"/>
  <c r="DC471" i="12"/>
  <c r="DB471" i="12"/>
  <c r="DA471" i="12"/>
  <c r="CZ471" i="12"/>
  <c r="CY471" i="12"/>
  <c r="CX471" i="12"/>
  <c r="CW471" i="12"/>
  <c r="CV471" i="12"/>
  <c r="CU471" i="12"/>
  <c r="CT471" i="12"/>
  <c r="CS471" i="12"/>
  <c r="CR471" i="12"/>
  <c r="CQ471" i="12"/>
  <c r="CP471" i="12"/>
  <c r="CO471" i="12"/>
  <c r="CN471" i="12"/>
  <c r="CM471" i="12"/>
  <c r="CL471" i="12"/>
  <c r="CK471" i="12"/>
  <c r="CJ471" i="12"/>
  <c r="CI471" i="12"/>
  <c r="CH471" i="12"/>
  <c r="CG471" i="12"/>
  <c r="CF471" i="12"/>
  <c r="CE471" i="12"/>
  <c r="CD471" i="12"/>
  <c r="CC471" i="12"/>
  <c r="CB471" i="12"/>
  <c r="CA471" i="12"/>
  <c r="BZ471" i="12"/>
  <c r="BY471" i="12"/>
  <c r="BX471" i="12"/>
  <c r="BW471" i="12"/>
  <c r="BV471" i="12"/>
  <c r="BU471" i="12"/>
  <c r="BT471" i="12"/>
  <c r="BS471" i="12"/>
  <c r="BR471" i="12"/>
  <c r="BQ471" i="12"/>
  <c r="BM471" i="12"/>
  <c r="Y471" i="12"/>
  <c r="X471" i="12"/>
  <c r="W471" i="12"/>
  <c r="V471" i="12"/>
  <c r="U471" i="12"/>
  <c r="T471" i="12"/>
  <c r="S471" i="12"/>
  <c r="R471" i="12"/>
  <c r="Q471" i="12"/>
  <c r="P471" i="12"/>
  <c r="O471" i="12"/>
  <c r="N471" i="12"/>
  <c r="M471" i="12"/>
  <c r="L471" i="12"/>
  <c r="K471" i="12"/>
  <c r="J471" i="12"/>
  <c r="I471" i="12"/>
  <c r="H471" i="12"/>
  <c r="G471" i="12"/>
  <c r="F471" i="12"/>
  <c r="E471" i="12"/>
  <c r="DZ470" i="12"/>
  <c r="DY470" i="12"/>
  <c r="DX470" i="12"/>
  <c r="DW470" i="12"/>
  <c r="DV470" i="12"/>
  <c r="DU470" i="12"/>
  <c r="DT470" i="12"/>
  <c r="DS470" i="12"/>
  <c r="DR470" i="12"/>
  <c r="DQ470" i="12"/>
  <c r="DP470" i="12"/>
  <c r="DO470" i="12"/>
  <c r="DN470" i="12"/>
  <c r="DM470" i="12"/>
  <c r="DL470" i="12"/>
  <c r="DK470" i="12"/>
  <c r="DJ470" i="12"/>
  <c r="DI470" i="12"/>
  <c r="DH470" i="12"/>
  <c r="DG470" i="12"/>
  <c r="DF470" i="12"/>
  <c r="DE470" i="12"/>
  <c r="DD470" i="12"/>
  <c r="DC470" i="12"/>
  <c r="DB470" i="12"/>
  <c r="DA470" i="12"/>
  <c r="CZ470" i="12"/>
  <c r="CY470" i="12"/>
  <c r="CX470" i="12"/>
  <c r="CW470" i="12"/>
  <c r="CV470" i="12"/>
  <c r="CU470" i="12"/>
  <c r="CT470" i="12"/>
  <c r="CS470" i="12"/>
  <c r="CR470" i="12"/>
  <c r="CQ470" i="12"/>
  <c r="CP470" i="12"/>
  <c r="CO470" i="12"/>
  <c r="CN470" i="12"/>
  <c r="CM470" i="12"/>
  <c r="CL470" i="12"/>
  <c r="CK470" i="12"/>
  <c r="CJ470" i="12"/>
  <c r="CI470" i="12"/>
  <c r="CH470" i="12"/>
  <c r="CG470" i="12"/>
  <c r="CF470" i="12"/>
  <c r="CE470" i="12"/>
  <c r="CD470" i="12"/>
  <c r="CC470" i="12"/>
  <c r="CB470" i="12"/>
  <c r="CA470" i="12"/>
  <c r="BZ470" i="12"/>
  <c r="BY470" i="12"/>
  <c r="BX470" i="12"/>
  <c r="BW470" i="12"/>
  <c r="BV470" i="12"/>
  <c r="BU470" i="12"/>
  <c r="BT470" i="12"/>
  <c r="BS470" i="12"/>
  <c r="BR470" i="12"/>
  <c r="BQ470" i="12"/>
  <c r="BM470" i="12"/>
  <c r="X470" i="12"/>
  <c r="W470" i="12"/>
  <c r="V470" i="12"/>
  <c r="U470" i="12"/>
  <c r="T470" i="12"/>
  <c r="S470" i="12"/>
  <c r="R470" i="12"/>
  <c r="Q470" i="12"/>
  <c r="P470" i="12"/>
  <c r="O470" i="12"/>
  <c r="N470" i="12"/>
  <c r="M470" i="12"/>
  <c r="L470" i="12"/>
  <c r="K470" i="12"/>
  <c r="J470" i="12"/>
  <c r="I470" i="12"/>
  <c r="H470" i="12"/>
  <c r="G470" i="12"/>
  <c r="F470" i="12"/>
  <c r="E470" i="12"/>
  <c r="D470" i="12"/>
  <c r="B470" i="12"/>
  <c r="DZ469" i="12"/>
  <c r="DY469" i="12"/>
  <c r="DX469" i="12"/>
  <c r="DW469" i="12"/>
  <c r="DV469" i="12"/>
  <c r="DU469" i="12"/>
  <c r="DT469" i="12"/>
  <c r="DS469" i="12"/>
  <c r="DR469" i="12"/>
  <c r="DQ469" i="12"/>
  <c r="DP469" i="12"/>
  <c r="DO469" i="12"/>
  <c r="DN469" i="12"/>
  <c r="DM469" i="12"/>
  <c r="DL469" i="12"/>
  <c r="DK469" i="12"/>
  <c r="DJ469" i="12"/>
  <c r="DI469" i="12"/>
  <c r="DH469" i="12"/>
  <c r="DG469" i="12"/>
  <c r="DF469" i="12"/>
  <c r="DE469" i="12"/>
  <c r="DD469" i="12"/>
  <c r="DC469" i="12"/>
  <c r="DB469" i="12"/>
  <c r="DA469" i="12"/>
  <c r="CZ469" i="12"/>
  <c r="CY469" i="12"/>
  <c r="CX469" i="12"/>
  <c r="CW469" i="12"/>
  <c r="CV469" i="12"/>
  <c r="CU469" i="12"/>
  <c r="CT469" i="12"/>
  <c r="CS469" i="12"/>
  <c r="CR469" i="12"/>
  <c r="CQ469" i="12"/>
  <c r="CP469" i="12"/>
  <c r="CO469" i="12"/>
  <c r="CN469" i="12"/>
  <c r="CM469" i="12"/>
  <c r="CL469" i="12"/>
  <c r="CK469" i="12"/>
  <c r="CJ469" i="12"/>
  <c r="CI469" i="12"/>
  <c r="CH469" i="12"/>
  <c r="CG469" i="12"/>
  <c r="CF469" i="12"/>
  <c r="CE469" i="12"/>
  <c r="CD469" i="12"/>
  <c r="CC469" i="12"/>
  <c r="CB469" i="12"/>
  <c r="CA469" i="12"/>
  <c r="BZ469" i="12"/>
  <c r="BY469" i="12"/>
  <c r="BX469" i="12"/>
  <c r="BW469" i="12"/>
  <c r="BV469" i="12"/>
  <c r="BU469" i="12"/>
  <c r="BT469" i="12"/>
  <c r="BS469" i="12"/>
  <c r="BR469" i="12"/>
  <c r="BQ469" i="12"/>
  <c r="BM469" i="12"/>
  <c r="W469" i="12"/>
  <c r="V469" i="12"/>
  <c r="U469" i="12"/>
  <c r="T469" i="12"/>
  <c r="S469" i="12"/>
  <c r="R469" i="12"/>
  <c r="Q469" i="12"/>
  <c r="P469" i="12"/>
  <c r="O469" i="12"/>
  <c r="N469" i="12"/>
  <c r="M469" i="12"/>
  <c r="L469" i="12"/>
  <c r="K469" i="12"/>
  <c r="J469" i="12"/>
  <c r="I469" i="12"/>
  <c r="H469" i="12"/>
  <c r="G469" i="12"/>
  <c r="F469" i="12"/>
  <c r="E469" i="12"/>
  <c r="D469" i="12"/>
  <c r="B469" i="12"/>
  <c r="DZ468" i="12"/>
  <c r="DY468" i="12"/>
  <c r="DX468" i="12"/>
  <c r="DW468" i="12"/>
  <c r="DV468" i="12"/>
  <c r="DU468" i="12"/>
  <c r="DT468" i="12"/>
  <c r="DS468" i="12"/>
  <c r="DR468" i="12"/>
  <c r="DQ468" i="12"/>
  <c r="DP468" i="12"/>
  <c r="DO468" i="12"/>
  <c r="DN468" i="12"/>
  <c r="DM468" i="12"/>
  <c r="DL468" i="12"/>
  <c r="DK468" i="12"/>
  <c r="DJ468" i="12"/>
  <c r="DI468" i="12"/>
  <c r="DH468" i="12"/>
  <c r="DG468" i="12"/>
  <c r="DF468" i="12"/>
  <c r="DE468" i="12"/>
  <c r="DD468" i="12"/>
  <c r="DC468" i="12"/>
  <c r="DB468" i="12"/>
  <c r="DA468" i="12"/>
  <c r="CZ468" i="12"/>
  <c r="CY468" i="12"/>
  <c r="CX468" i="12"/>
  <c r="CW468" i="12"/>
  <c r="CV468" i="12"/>
  <c r="CU468" i="12"/>
  <c r="CT468" i="12"/>
  <c r="CS468" i="12"/>
  <c r="CR468" i="12"/>
  <c r="CQ468" i="12"/>
  <c r="CP468" i="12"/>
  <c r="CO468" i="12"/>
  <c r="CN468" i="12"/>
  <c r="CM468" i="12"/>
  <c r="CL468" i="12"/>
  <c r="CK468" i="12"/>
  <c r="CJ468" i="12"/>
  <c r="CI468" i="12"/>
  <c r="CH468" i="12"/>
  <c r="CG468" i="12"/>
  <c r="CF468" i="12"/>
  <c r="CE468" i="12"/>
  <c r="CD468" i="12"/>
  <c r="CC468" i="12"/>
  <c r="CB468" i="12"/>
  <c r="CA468" i="12"/>
  <c r="BZ468" i="12"/>
  <c r="BY468" i="12"/>
  <c r="BX468" i="12"/>
  <c r="BW468" i="12"/>
  <c r="BV468" i="12"/>
  <c r="BU468" i="12"/>
  <c r="BT468" i="12"/>
  <c r="BS468" i="12"/>
  <c r="BR468" i="12"/>
  <c r="BQ468" i="12"/>
  <c r="BM468" i="12"/>
  <c r="V468" i="12"/>
  <c r="U468" i="12"/>
  <c r="T468" i="12"/>
  <c r="S468" i="12"/>
  <c r="R468" i="12"/>
  <c r="Q468" i="12"/>
  <c r="P468" i="12"/>
  <c r="O468" i="12"/>
  <c r="N468" i="12"/>
  <c r="M468" i="12"/>
  <c r="L468" i="12"/>
  <c r="K468" i="12"/>
  <c r="J468" i="12"/>
  <c r="I468" i="12"/>
  <c r="H468" i="12"/>
  <c r="G468" i="12"/>
  <c r="F468" i="12"/>
  <c r="E468" i="12"/>
  <c r="D468" i="12"/>
  <c r="B468" i="12"/>
  <c r="DZ467" i="12"/>
  <c r="DY467" i="12"/>
  <c r="DX467" i="12"/>
  <c r="DW467" i="12"/>
  <c r="DV467" i="12"/>
  <c r="DU467" i="12"/>
  <c r="DT467" i="12"/>
  <c r="DS467" i="12"/>
  <c r="DR467" i="12"/>
  <c r="DQ467" i="12"/>
  <c r="DP467" i="12"/>
  <c r="DO467" i="12"/>
  <c r="DN467" i="12"/>
  <c r="DM467" i="12"/>
  <c r="DL467" i="12"/>
  <c r="DK467" i="12"/>
  <c r="DJ467" i="12"/>
  <c r="DI467" i="12"/>
  <c r="DH467" i="12"/>
  <c r="DG467" i="12"/>
  <c r="DF467" i="12"/>
  <c r="DE467" i="12"/>
  <c r="DD467" i="12"/>
  <c r="DC467" i="12"/>
  <c r="DB467" i="12"/>
  <c r="DA467" i="12"/>
  <c r="CZ467" i="12"/>
  <c r="CY467" i="12"/>
  <c r="CX467" i="12"/>
  <c r="CW467" i="12"/>
  <c r="CV467" i="12"/>
  <c r="CU467" i="12"/>
  <c r="CT467" i="12"/>
  <c r="CS467" i="12"/>
  <c r="CR467" i="12"/>
  <c r="CQ467" i="12"/>
  <c r="CP467" i="12"/>
  <c r="CO467" i="12"/>
  <c r="CN467" i="12"/>
  <c r="CM467" i="12"/>
  <c r="CL467" i="12"/>
  <c r="CK467" i="12"/>
  <c r="CJ467" i="12"/>
  <c r="CI467" i="12"/>
  <c r="CH467" i="12"/>
  <c r="CG467" i="12"/>
  <c r="CF467" i="12"/>
  <c r="CE467" i="12"/>
  <c r="CD467" i="12"/>
  <c r="CC467" i="12"/>
  <c r="CB467" i="12"/>
  <c r="CA467" i="12"/>
  <c r="BZ467" i="12"/>
  <c r="BY467" i="12"/>
  <c r="BX467" i="12"/>
  <c r="BW467" i="12"/>
  <c r="BV467" i="12"/>
  <c r="BU467" i="12"/>
  <c r="BT467" i="12"/>
  <c r="BS467" i="12"/>
  <c r="BR467" i="12"/>
  <c r="BQ467" i="12"/>
  <c r="BM467" i="12"/>
  <c r="U467" i="12"/>
  <c r="T467" i="12"/>
  <c r="S467" i="12"/>
  <c r="R467" i="12"/>
  <c r="Q467" i="12"/>
  <c r="P467" i="12"/>
  <c r="O467" i="12"/>
  <c r="N467" i="12"/>
  <c r="M467" i="12"/>
  <c r="L467" i="12"/>
  <c r="K467" i="12"/>
  <c r="J467" i="12"/>
  <c r="I467" i="12"/>
  <c r="H467" i="12"/>
  <c r="G467" i="12"/>
  <c r="F467" i="12"/>
  <c r="E467" i="12"/>
  <c r="D467" i="12"/>
  <c r="B467" i="12"/>
  <c r="DZ466" i="12"/>
  <c r="DY466" i="12"/>
  <c r="DX466" i="12"/>
  <c r="DW466" i="12"/>
  <c r="DV466" i="12"/>
  <c r="DU466" i="12"/>
  <c r="DT466" i="12"/>
  <c r="DS466" i="12"/>
  <c r="DR466" i="12"/>
  <c r="DQ466" i="12"/>
  <c r="DP466" i="12"/>
  <c r="DO466" i="12"/>
  <c r="DN466" i="12"/>
  <c r="DM466" i="12"/>
  <c r="DL466" i="12"/>
  <c r="DK466" i="12"/>
  <c r="DJ466" i="12"/>
  <c r="DI466" i="12"/>
  <c r="DH466" i="12"/>
  <c r="DG466" i="12"/>
  <c r="DF466" i="12"/>
  <c r="DE466" i="12"/>
  <c r="DD466" i="12"/>
  <c r="DC466" i="12"/>
  <c r="DB466" i="12"/>
  <c r="DA466" i="12"/>
  <c r="CZ466" i="12"/>
  <c r="CY466" i="12"/>
  <c r="CX466" i="12"/>
  <c r="CW466" i="12"/>
  <c r="CV466" i="12"/>
  <c r="CU466" i="12"/>
  <c r="CT466" i="12"/>
  <c r="CS466" i="12"/>
  <c r="CR466" i="12"/>
  <c r="CQ466" i="12"/>
  <c r="CP466" i="12"/>
  <c r="CO466" i="12"/>
  <c r="CN466" i="12"/>
  <c r="CM466" i="12"/>
  <c r="CL466" i="12"/>
  <c r="CK466" i="12"/>
  <c r="CJ466" i="12"/>
  <c r="CI466" i="12"/>
  <c r="CH466" i="12"/>
  <c r="CG466" i="12"/>
  <c r="CF466" i="12"/>
  <c r="CE466" i="12"/>
  <c r="CD466" i="12"/>
  <c r="CC466" i="12"/>
  <c r="CB466" i="12"/>
  <c r="CA466" i="12"/>
  <c r="BZ466" i="12"/>
  <c r="BY466" i="12"/>
  <c r="BX466" i="12"/>
  <c r="BW466" i="12"/>
  <c r="BV466" i="12"/>
  <c r="BU466" i="12"/>
  <c r="BT466" i="12"/>
  <c r="BS466" i="12"/>
  <c r="BR466" i="12"/>
  <c r="BQ466" i="12"/>
  <c r="BM466" i="12"/>
  <c r="T466" i="12"/>
  <c r="S466" i="12"/>
  <c r="R466" i="12"/>
  <c r="Q466" i="12"/>
  <c r="P466" i="12"/>
  <c r="O466" i="12"/>
  <c r="N466" i="12"/>
  <c r="M466" i="12"/>
  <c r="L466" i="12"/>
  <c r="K466" i="12"/>
  <c r="J466" i="12"/>
  <c r="I466" i="12"/>
  <c r="H466" i="12"/>
  <c r="G466" i="12"/>
  <c r="F466" i="12"/>
  <c r="E466" i="12"/>
  <c r="D466" i="12"/>
  <c r="B466" i="12"/>
  <c r="DZ465" i="12"/>
  <c r="DY465" i="12"/>
  <c r="DX465" i="12"/>
  <c r="DW465" i="12"/>
  <c r="DV465" i="12"/>
  <c r="DU465" i="12"/>
  <c r="DT465" i="12"/>
  <c r="DS465" i="12"/>
  <c r="DR465" i="12"/>
  <c r="DQ465" i="12"/>
  <c r="DP465" i="12"/>
  <c r="DO465" i="12"/>
  <c r="DN465" i="12"/>
  <c r="DM465" i="12"/>
  <c r="DL465" i="12"/>
  <c r="DK465" i="12"/>
  <c r="DJ465" i="12"/>
  <c r="DI465" i="12"/>
  <c r="DH465" i="12"/>
  <c r="DG465" i="12"/>
  <c r="DF465" i="12"/>
  <c r="DE465" i="12"/>
  <c r="DD465" i="12"/>
  <c r="DC465" i="12"/>
  <c r="DB465" i="12"/>
  <c r="DA465" i="12"/>
  <c r="CZ465" i="12"/>
  <c r="CY465" i="12"/>
  <c r="CX465" i="12"/>
  <c r="CW465" i="12"/>
  <c r="CV465" i="12"/>
  <c r="CU465" i="12"/>
  <c r="CT465" i="12"/>
  <c r="CS465" i="12"/>
  <c r="CR465" i="12"/>
  <c r="CQ465" i="12"/>
  <c r="CP465" i="12"/>
  <c r="CO465" i="12"/>
  <c r="CN465" i="12"/>
  <c r="CM465" i="12"/>
  <c r="CL465" i="12"/>
  <c r="CK465" i="12"/>
  <c r="CJ465" i="12"/>
  <c r="CI465" i="12"/>
  <c r="CH465" i="12"/>
  <c r="CG465" i="12"/>
  <c r="CF465" i="12"/>
  <c r="CE465" i="12"/>
  <c r="CD465" i="12"/>
  <c r="CC465" i="12"/>
  <c r="CB465" i="12"/>
  <c r="CA465" i="12"/>
  <c r="BZ465" i="12"/>
  <c r="BY465" i="12"/>
  <c r="BX465" i="12"/>
  <c r="BW465" i="12"/>
  <c r="BV465" i="12"/>
  <c r="BU465" i="12"/>
  <c r="BT465" i="12"/>
  <c r="BS465" i="12"/>
  <c r="BR465" i="12"/>
  <c r="BQ465" i="12"/>
  <c r="BM465" i="12"/>
  <c r="S465" i="12"/>
  <c r="R465" i="12"/>
  <c r="Q465" i="12"/>
  <c r="P465" i="12"/>
  <c r="O465" i="12"/>
  <c r="N465" i="12"/>
  <c r="M465" i="12"/>
  <c r="L465" i="12"/>
  <c r="K465" i="12"/>
  <c r="J465" i="12"/>
  <c r="I465" i="12"/>
  <c r="H465" i="12"/>
  <c r="G465" i="12"/>
  <c r="F465" i="12"/>
  <c r="E465" i="12"/>
  <c r="D465" i="12"/>
  <c r="B465" i="12"/>
  <c r="DZ464" i="12"/>
  <c r="DY464" i="12"/>
  <c r="DX464" i="12"/>
  <c r="DW464" i="12"/>
  <c r="DV464" i="12"/>
  <c r="DU464" i="12"/>
  <c r="DT464" i="12"/>
  <c r="DS464" i="12"/>
  <c r="DR464" i="12"/>
  <c r="DQ464" i="12"/>
  <c r="DP464" i="12"/>
  <c r="DO464" i="12"/>
  <c r="DN464" i="12"/>
  <c r="DM464" i="12"/>
  <c r="DL464" i="12"/>
  <c r="DK464" i="12"/>
  <c r="DJ464" i="12"/>
  <c r="DI464" i="12"/>
  <c r="DH464" i="12"/>
  <c r="DG464" i="12"/>
  <c r="DF464" i="12"/>
  <c r="DE464" i="12"/>
  <c r="DD464" i="12"/>
  <c r="DC464" i="12"/>
  <c r="DB464" i="12"/>
  <c r="DA464" i="12"/>
  <c r="CZ464" i="12"/>
  <c r="CY464" i="12"/>
  <c r="CX464" i="12"/>
  <c r="CW464" i="12"/>
  <c r="CV464" i="12"/>
  <c r="CU464" i="12"/>
  <c r="CT464" i="12"/>
  <c r="CS464" i="12"/>
  <c r="CR464" i="12"/>
  <c r="CQ464" i="12"/>
  <c r="CP464" i="12"/>
  <c r="CO464" i="12"/>
  <c r="CN464" i="12"/>
  <c r="CM464" i="12"/>
  <c r="CL464" i="12"/>
  <c r="CK464" i="12"/>
  <c r="CJ464" i="12"/>
  <c r="CI464" i="12"/>
  <c r="CH464" i="12"/>
  <c r="CG464" i="12"/>
  <c r="CF464" i="12"/>
  <c r="CE464" i="12"/>
  <c r="CD464" i="12"/>
  <c r="CC464" i="12"/>
  <c r="CB464" i="12"/>
  <c r="CA464" i="12"/>
  <c r="BZ464" i="12"/>
  <c r="BY464" i="12"/>
  <c r="BX464" i="12"/>
  <c r="BW464" i="12"/>
  <c r="BV464" i="12"/>
  <c r="BU464" i="12"/>
  <c r="BT464" i="12"/>
  <c r="BS464" i="12"/>
  <c r="BR464" i="12"/>
  <c r="BQ464" i="12"/>
  <c r="BM464" i="12"/>
  <c r="R464" i="12"/>
  <c r="Q464" i="12"/>
  <c r="P464" i="12"/>
  <c r="O464" i="12"/>
  <c r="N464" i="12"/>
  <c r="M464" i="12"/>
  <c r="L464" i="12"/>
  <c r="K464" i="12"/>
  <c r="J464" i="12"/>
  <c r="I464" i="12"/>
  <c r="H464" i="12"/>
  <c r="G464" i="12"/>
  <c r="F464" i="12"/>
  <c r="E464" i="12"/>
  <c r="D464" i="12"/>
  <c r="B464" i="12"/>
  <c r="DZ463" i="12"/>
  <c r="DY463" i="12"/>
  <c r="DX463" i="12"/>
  <c r="DW463" i="12"/>
  <c r="DV463" i="12"/>
  <c r="DU463" i="12"/>
  <c r="DT463" i="12"/>
  <c r="DS463" i="12"/>
  <c r="DR463" i="12"/>
  <c r="DQ463" i="12"/>
  <c r="DP463" i="12"/>
  <c r="DO463" i="12"/>
  <c r="DN463" i="12"/>
  <c r="DM463" i="12"/>
  <c r="DL463" i="12"/>
  <c r="DK463" i="12"/>
  <c r="DJ463" i="12"/>
  <c r="DI463" i="12"/>
  <c r="DH463" i="12"/>
  <c r="DG463" i="12"/>
  <c r="DF463" i="12"/>
  <c r="DE463" i="12"/>
  <c r="DD463" i="12"/>
  <c r="DC463" i="12"/>
  <c r="DB463" i="12"/>
  <c r="DA463" i="12"/>
  <c r="CZ463" i="12"/>
  <c r="CY463" i="12"/>
  <c r="CX463" i="12"/>
  <c r="CW463" i="12"/>
  <c r="CV463" i="12"/>
  <c r="CU463" i="12"/>
  <c r="CT463" i="12"/>
  <c r="CS463" i="12"/>
  <c r="CR463" i="12"/>
  <c r="CQ463" i="12"/>
  <c r="CP463" i="12"/>
  <c r="CO463" i="12"/>
  <c r="CN463" i="12"/>
  <c r="CM463" i="12"/>
  <c r="CL463" i="12"/>
  <c r="CK463" i="12"/>
  <c r="CJ463" i="12"/>
  <c r="CI463" i="12"/>
  <c r="CH463" i="12"/>
  <c r="CG463" i="12"/>
  <c r="CF463" i="12"/>
  <c r="CE463" i="12"/>
  <c r="CD463" i="12"/>
  <c r="CC463" i="12"/>
  <c r="CB463" i="12"/>
  <c r="CA463" i="12"/>
  <c r="BZ463" i="12"/>
  <c r="BY463" i="12"/>
  <c r="BX463" i="12"/>
  <c r="BW463" i="12"/>
  <c r="BV463" i="12"/>
  <c r="BU463" i="12"/>
  <c r="BT463" i="12"/>
  <c r="BS463" i="12"/>
  <c r="BR463" i="12"/>
  <c r="BQ463" i="12"/>
  <c r="BM463" i="12"/>
  <c r="Q463" i="12"/>
  <c r="P463" i="12"/>
  <c r="O463" i="12"/>
  <c r="N463" i="12"/>
  <c r="M463" i="12"/>
  <c r="L463" i="12"/>
  <c r="K463" i="12"/>
  <c r="J463" i="12"/>
  <c r="I463" i="12"/>
  <c r="H463" i="12"/>
  <c r="G463" i="12"/>
  <c r="F463" i="12"/>
  <c r="E463" i="12"/>
  <c r="D463" i="12"/>
  <c r="B463" i="12"/>
  <c r="DZ462" i="12"/>
  <c r="DY462" i="12"/>
  <c r="DX462" i="12"/>
  <c r="DW462" i="12"/>
  <c r="DV462" i="12"/>
  <c r="DU462" i="12"/>
  <c r="DT462" i="12"/>
  <c r="DS462" i="12"/>
  <c r="DR462" i="12"/>
  <c r="DQ462" i="12"/>
  <c r="DP462" i="12"/>
  <c r="DO462" i="12"/>
  <c r="DN462" i="12"/>
  <c r="DM462" i="12"/>
  <c r="DL462" i="12"/>
  <c r="DK462" i="12"/>
  <c r="DJ462" i="12"/>
  <c r="DI462" i="12"/>
  <c r="DH462" i="12"/>
  <c r="DG462" i="12"/>
  <c r="DF462" i="12"/>
  <c r="DE462" i="12"/>
  <c r="DD462" i="12"/>
  <c r="DC462" i="12"/>
  <c r="DB462" i="12"/>
  <c r="DA462" i="12"/>
  <c r="CZ462" i="12"/>
  <c r="CY462" i="12"/>
  <c r="CX462" i="12"/>
  <c r="CW462" i="12"/>
  <c r="CV462" i="12"/>
  <c r="CU462" i="12"/>
  <c r="CT462" i="12"/>
  <c r="CS462" i="12"/>
  <c r="CR462" i="12"/>
  <c r="CQ462" i="12"/>
  <c r="CP462" i="12"/>
  <c r="CO462" i="12"/>
  <c r="CN462" i="12"/>
  <c r="CM462" i="12"/>
  <c r="CL462" i="12"/>
  <c r="CK462" i="12"/>
  <c r="CJ462" i="12"/>
  <c r="CI462" i="12"/>
  <c r="CH462" i="12"/>
  <c r="CG462" i="12"/>
  <c r="CF462" i="12"/>
  <c r="CE462" i="12"/>
  <c r="CD462" i="12"/>
  <c r="CC462" i="12"/>
  <c r="CB462" i="12"/>
  <c r="CA462" i="12"/>
  <c r="BZ462" i="12"/>
  <c r="BY462" i="12"/>
  <c r="BX462" i="12"/>
  <c r="BW462" i="12"/>
  <c r="BV462" i="12"/>
  <c r="BU462" i="12"/>
  <c r="BT462" i="12"/>
  <c r="BS462" i="12"/>
  <c r="BR462" i="12"/>
  <c r="BQ462" i="12"/>
  <c r="BM462" i="12"/>
  <c r="P462" i="12"/>
  <c r="O462" i="12"/>
  <c r="N462" i="12"/>
  <c r="M462" i="12"/>
  <c r="L462" i="12"/>
  <c r="K462" i="12"/>
  <c r="J462" i="12"/>
  <c r="I462" i="12"/>
  <c r="H462" i="12"/>
  <c r="G462" i="12"/>
  <c r="F462" i="12"/>
  <c r="E462" i="12"/>
  <c r="D462" i="12"/>
  <c r="B462" i="12"/>
  <c r="DZ461" i="12"/>
  <c r="DY461" i="12"/>
  <c r="DX461" i="12"/>
  <c r="DW461" i="12"/>
  <c r="DV461" i="12"/>
  <c r="DU461" i="12"/>
  <c r="DT461" i="12"/>
  <c r="DS461" i="12"/>
  <c r="DR461" i="12"/>
  <c r="DQ461" i="12"/>
  <c r="DP461" i="12"/>
  <c r="DO461" i="12"/>
  <c r="DN461" i="12"/>
  <c r="DM461" i="12"/>
  <c r="DL461" i="12"/>
  <c r="DK461" i="12"/>
  <c r="DJ461" i="12"/>
  <c r="DI461" i="12"/>
  <c r="DH461" i="12"/>
  <c r="DG461" i="12"/>
  <c r="DF461" i="12"/>
  <c r="DE461" i="12"/>
  <c r="DD461" i="12"/>
  <c r="DC461" i="12"/>
  <c r="DB461" i="12"/>
  <c r="DA461" i="12"/>
  <c r="CZ461" i="12"/>
  <c r="CY461" i="12"/>
  <c r="CX461" i="12"/>
  <c r="CW461" i="12"/>
  <c r="CV461" i="12"/>
  <c r="CU461" i="12"/>
  <c r="CT461" i="12"/>
  <c r="CS461" i="12"/>
  <c r="CR461" i="12"/>
  <c r="CQ461" i="12"/>
  <c r="CP461" i="12"/>
  <c r="CO461" i="12"/>
  <c r="CN461" i="12"/>
  <c r="CM461" i="12"/>
  <c r="CL461" i="12"/>
  <c r="CK461" i="12"/>
  <c r="CJ461" i="12"/>
  <c r="CI461" i="12"/>
  <c r="CH461" i="12"/>
  <c r="CG461" i="12"/>
  <c r="CF461" i="12"/>
  <c r="CE461" i="12"/>
  <c r="CD461" i="12"/>
  <c r="CC461" i="12"/>
  <c r="CB461" i="12"/>
  <c r="CA461" i="12"/>
  <c r="BZ461" i="12"/>
  <c r="BY461" i="12"/>
  <c r="BX461" i="12"/>
  <c r="BW461" i="12"/>
  <c r="BV461" i="12"/>
  <c r="BU461" i="12"/>
  <c r="BT461" i="12"/>
  <c r="BS461" i="12"/>
  <c r="BR461" i="12"/>
  <c r="BQ461" i="12"/>
  <c r="BM461" i="12"/>
  <c r="O461" i="12"/>
  <c r="N461" i="12"/>
  <c r="M461" i="12"/>
  <c r="L461" i="12"/>
  <c r="K461" i="12"/>
  <c r="J461" i="12"/>
  <c r="I461" i="12"/>
  <c r="H461" i="12"/>
  <c r="G461" i="12"/>
  <c r="F461" i="12"/>
  <c r="E461" i="12"/>
  <c r="D461" i="12"/>
  <c r="B461" i="12"/>
  <c r="DZ460" i="12"/>
  <c r="DY460" i="12"/>
  <c r="DX460" i="12"/>
  <c r="DW460" i="12"/>
  <c r="DV460" i="12"/>
  <c r="DU460" i="12"/>
  <c r="DT460" i="12"/>
  <c r="DS460" i="12"/>
  <c r="DR460" i="12"/>
  <c r="DQ460" i="12"/>
  <c r="DP460" i="12"/>
  <c r="DO460" i="12"/>
  <c r="DN460" i="12"/>
  <c r="DM460" i="12"/>
  <c r="DL460" i="12"/>
  <c r="DK460" i="12"/>
  <c r="DJ460" i="12"/>
  <c r="DI460" i="12"/>
  <c r="DH460" i="12"/>
  <c r="DG460" i="12"/>
  <c r="DF460" i="12"/>
  <c r="DE460" i="12"/>
  <c r="DD460" i="12"/>
  <c r="DC460" i="12"/>
  <c r="DB460" i="12"/>
  <c r="DA460" i="12"/>
  <c r="CZ460" i="12"/>
  <c r="CY460" i="12"/>
  <c r="CX460" i="12"/>
  <c r="CW460" i="12"/>
  <c r="CV460" i="12"/>
  <c r="CU460" i="12"/>
  <c r="CT460" i="12"/>
  <c r="CS460" i="12"/>
  <c r="CR460" i="12"/>
  <c r="CQ460" i="12"/>
  <c r="CP460" i="12"/>
  <c r="CO460" i="12"/>
  <c r="CN460" i="12"/>
  <c r="CM460" i="12"/>
  <c r="CL460" i="12"/>
  <c r="CK460" i="12"/>
  <c r="CJ460" i="12"/>
  <c r="CI460" i="12"/>
  <c r="CH460" i="12"/>
  <c r="CG460" i="12"/>
  <c r="CF460" i="12"/>
  <c r="CE460" i="12"/>
  <c r="CD460" i="12"/>
  <c r="CC460" i="12"/>
  <c r="CB460" i="12"/>
  <c r="CA460" i="12"/>
  <c r="BZ460" i="12"/>
  <c r="BY460" i="12"/>
  <c r="BX460" i="12"/>
  <c r="BW460" i="12"/>
  <c r="BV460" i="12"/>
  <c r="BU460" i="12"/>
  <c r="BT460" i="12"/>
  <c r="BS460" i="12"/>
  <c r="BR460" i="12"/>
  <c r="BQ460" i="12"/>
  <c r="BM460" i="12"/>
  <c r="N460" i="12"/>
  <c r="M460" i="12"/>
  <c r="L460" i="12"/>
  <c r="K460" i="12"/>
  <c r="J460" i="12"/>
  <c r="I460" i="12"/>
  <c r="H460" i="12"/>
  <c r="G460" i="12"/>
  <c r="F460" i="12"/>
  <c r="E460" i="12"/>
  <c r="D460" i="12"/>
  <c r="B460" i="12"/>
  <c r="DZ459" i="12"/>
  <c r="DY459" i="12"/>
  <c r="DX459" i="12"/>
  <c r="DW459" i="12"/>
  <c r="DV459" i="12"/>
  <c r="DU459" i="12"/>
  <c r="DT459" i="12"/>
  <c r="DS459" i="12"/>
  <c r="DR459" i="12"/>
  <c r="DQ459" i="12"/>
  <c r="DP459" i="12"/>
  <c r="DO459" i="12"/>
  <c r="DN459" i="12"/>
  <c r="DM459" i="12"/>
  <c r="DL459" i="12"/>
  <c r="DK459" i="12"/>
  <c r="DJ459" i="12"/>
  <c r="DI459" i="12"/>
  <c r="DH459" i="12"/>
  <c r="DG459" i="12"/>
  <c r="DF459" i="12"/>
  <c r="DE459" i="12"/>
  <c r="DD459" i="12"/>
  <c r="DC459" i="12"/>
  <c r="DB459" i="12"/>
  <c r="DA459" i="12"/>
  <c r="CZ459" i="12"/>
  <c r="CY459" i="12"/>
  <c r="CX459" i="12"/>
  <c r="CW459" i="12"/>
  <c r="CV459" i="12"/>
  <c r="CU459" i="12"/>
  <c r="CT459" i="12"/>
  <c r="CS459" i="12"/>
  <c r="CR459" i="12"/>
  <c r="CQ459" i="12"/>
  <c r="CP459" i="12"/>
  <c r="CO459" i="12"/>
  <c r="CN459" i="12"/>
  <c r="CM459" i="12"/>
  <c r="CL459" i="12"/>
  <c r="CK459" i="12"/>
  <c r="CJ459" i="12"/>
  <c r="CI459" i="12"/>
  <c r="CH459" i="12"/>
  <c r="CG459" i="12"/>
  <c r="CF459" i="12"/>
  <c r="CE459" i="12"/>
  <c r="CD459" i="12"/>
  <c r="CC459" i="12"/>
  <c r="CB459" i="12"/>
  <c r="CA459" i="12"/>
  <c r="BZ459" i="12"/>
  <c r="BY459" i="12"/>
  <c r="BX459" i="12"/>
  <c r="BW459" i="12"/>
  <c r="BV459" i="12"/>
  <c r="BU459" i="12"/>
  <c r="BT459" i="12"/>
  <c r="BS459" i="12"/>
  <c r="BR459" i="12"/>
  <c r="BQ459" i="12"/>
  <c r="BM459" i="12"/>
  <c r="M459" i="12"/>
  <c r="L459" i="12"/>
  <c r="K459" i="12"/>
  <c r="J459" i="12"/>
  <c r="I459" i="12"/>
  <c r="H459" i="12"/>
  <c r="G459" i="12"/>
  <c r="F459" i="12"/>
  <c r="E459" i="12"/>
  <c r="D459" i="12"/>
  <c r="B459" i="12"/>
  <c r="DZ458" i="12"/>
  <c r="DY458" i="12"/>
  <c r="DX458" i="12"/>
  <c r="DW458" i="12"/>
  <c r="DV458" i="12"/>
  <c r="DU458" i="12"/>
  <c r="DT458" i="12"/>
  <c r="DS458" i="12"/>
  <c r="DR458" i="12"/>
  <c r="DQ458" i="12"/>
  <c r="DP458" i="12"/>
  <c r="DO458" i="12"/>
  <c r="DN458" i="12"/>
  <c r="DM458" i="12"/>
  <c r="DL458" i="12"/>
  <c r="DK458" i="12"/>
  <c r="DJ458" i="12"/>
  <c r="DI458" i="12"/>
  <c r="DH458" i="12"/>
  <c r="DG458" i="12"/>
  <c r="DF458" i="12"/>
  <c r="DE458" i="12"/>
  <c r="DD458" i="12"/>
  <c r="DC458" i="12"/>
  <c r="DB458" i="12"/>
  <c r="DA458" i="12"/>
  <c r="CZ458" i="12"/>
  <c r="CY458" i="12"/>
  <c r="CX458" i="12"/>
  <c r="CW458" i="12"/>
  <c r="CV458" i="12"/>
  <c r="CU458" i="12"/>
  <c r="CT458" i="12"/>
  <c r="CS458" i="12"/>
  <c r="CR458" i="12"/>
  <c r="CQ458" i="12"/>
  <c r="CP458" i="12"/>
  <c r="CO458" i="12"/>
  <c r="CN458" i="12"/>
  <c r="CM458" i="12"/>
  <c r="CL458" i="12"/>
  <c r="CK458" i="12"/>
  <c r="CJ458" i="12"/>
  <c r="CI458" i="12"/>
  <c r="CH458" i="12"/>
  <c r="CG458" i="12"/>
  <c r="CF458" i="12"/>
  <c r="CE458" i="12"/>
  <c r="CD458" i="12"/>
  <c r="CC458" i="12"/>
  <c r="CB458" i="12"/>
  <c r="CA458" i="12"/>
  <c r="BZ458" i="12"/>
  <c r="BY458" i="12"/>
  <c r="BX458" i="12"/>
  <c r="BW458" i="12"/>
  <c r="BV458" i="12"/>
  <c r="BU458" i="12"/>
  <c r="BT458" i="12"/>
  <c r="BS458" i="12"/>
  <c r="BR458" i="12"/>
  <c r="BQ458" i="12"/>
  <c r="BM458" i="12"/>
  <c r="L458" i="12"/>
  <c r="K458" i="12"/>
  <c r="J458" i="12"/>
  <c r="I458" i="12"/>
  <c r="H458" i="12"/>
  <c r="G458" i="12"/>
  <c r="F458" i="12"/>
  <c r="E458" i="12"/>
  <c r="D458" i="12"/>
  <c r="B458" i="12"/>
  <c r="DZ457" i="12"/>
  <c r="DY457" i="12"/>
  <c r="DX457" i="12"/>
  <c r="DW457" i="12"/>
  <c r="DV457" i="12"/>
  <c r="DU457" i="12"/>
  <c r="DT457" i="12"/>
  <c r="DS457" i="12"/>
  <c r="DR457" i="12"/>
  <c r="DQ457" i="12"/>
  <c r="DP457" i="12"/>
  <c r="DO457" i="12"/>
  <c r="DN457" i="12"/>
  <c r="DM457" i="12"/>
  <c r="DL457" i="12"/>
  <c r="DK457" i="12"/>
  <c r="DJ457" i="12"/>
  <c r="DI457" i="12"/>
  <c r="DH457" i="12"/>
  <c r="DG457" i="12"/>
  <c r="DF457" i="12"/>
  <c r="DE457" i="12"/>
  <c r="DD457" i="12"/>
  <c r="DC457" i="12"/>
  <c r="DB457" i="12"/>
  <c r="DA457" i="12"/>
  <c r="CZ457" i="12"/>
  <c r="CY457" i="12"/>
  <c r="CX457" i="12"/>
  <c r="CW457" i="12"/>
  <c r="CV457" i="12"/>
  <c r="CU457" i="12"/>
  <c r="CT457" i="12"/>
  <c r="CS457" i="12"/>
  <c r="CR457" i="12"/>
  <c r="CQ457" i="12"/>
  <c r="CP457" i="12"/>
  <c r="CO457" i="12"/>
  <c r="CN457" i="12"/>
  <c r="CM457" i="12"/>
  <c r="CL457" i="12"/>
  <c r="CK457" i="12"/>
  <c r="CJ457" i="12"/>
  <c r="CI457" i="12"/>
  <c r="CH457" i="12"/>
  <c r="CG457" i="12"/>
  <c r="CF457" i="12"/>
  <c r="CE457" i="12"/>
  <c r="CD457" i="12"/>
  <c r="CC457" i="12"/>
  <c r="CB457" i="12"/>
  <c r="CA457" i="12"/>
  <c r="BZ457" i="12"/>
  <c r="BY457" i="12"/>
  <c r="BX457" i="12"/>
  <c r="BW457" i="12"/>
  <c r="BV457" i="12"/>
  <c r="BU457" i="12"/>
  <c r="BT457" i="12"/>
  <c r="BS457" i="12"/>
  <c r="BR457" i="12"/>
  <c r="BQ457" i="12"/>
  <c r="BM457" i="12"/>
  <c r="K457" i="12"/>
  <c r="J457" i="12"/>
  <c r="I457" i="12"/>
  <c r="H457" i="12"/>
  <c r="G457" i="12"/>
  <c r="F457" i="12"/>
  <c r="E457" i="12"/>
  <c r="D457" i="12"/>
  <c r="B457" i="12"/>
  <c r="DZ456" i="12"/>
  <c r="DY456" i="12"/>
  <c r="DX456" i="12"/>
  <c r="DW456" i="12"/>
  <c r="DV456" i="12"/>
  <c r="DU456" i="12"/>
  <c r="DT456" i="12"/>
  <c r="DS456" i="12"/>
  <c r="DR456" i="12"/>
  <c r="DQ456" i="12"/>
  <c r="DP456" i="12"/>
  <c r="DO456" i="12"/>
  <c r="DN456" i="12"/>
  <c r="DM456" i="12"/>
  <c r="DL456" i="12"/>
  <c r="DK456" i="12"/>
  <c r="DJ456" i="12"/>
  <c r="DI456" i="12"/>
  <c r="DH456" i="12"/>
  <c r="DG456" i="12"/>
  <c r="DF456" i="12"/>
  <c r="DE456" i="12"/>
  <c r="DD456" i="12"/>
  <c r="DC456" i="12"/>
  <c r="DB456" i="12"/>
  <c r="DA456" i="12"/>
  <c r="CZ456" i="12"/>
  <c r="CY456" i="12"/>
  <c r="CX456" i="12"/>
  <c r="CW456" i="12"/>
  <c r="CV456" i="12"/>
  <c r="CU456" i="12"/>
  <c r="CT456" i="12"/>
  <c r="CS456" i="12"/>
  <c r="CR456" i="12"/>
  <c r="CQ456" i="12"/>
  <c r="CP456" i="12"/>
  <c r="CO456" i="12"/>
  <c r="CN456" i="12"/>
  <c r="CM456" i="12"/>
  <c r="CL456" i="12"/>
  <c r="CK456" i="12"/>
  <c r="CJ456" i="12"/>
  <c r="CI456" i="12"/>
  <c r="CH456" i="12"/>
  <c r="CG456" i="12"/>
  <c r="CF456" i="12"/>
  <c r="CE456" i="12"/>
  <c r="CD456" i="12"/>
  <c r="CC456" i="12"/>
  <c r="CB456" i="12"/>
  <c r="CA456" i="12"/>
  <c r="BZ456" i="12"/>
  <c r="BY456" i="12"/>
  <c r="BX456" i="12"/>
  <c r="BW456" i="12"/>
  <c r="BV456" i="12"/>
  <c r="BU456" i="12"/>
  <c r="BT456" i="12"/>
  <c r="BS456" i="12"/>
  <c r="BR456" i="12"/>
  <c r="BQ456" i="12"/>
  <c r="BM456" i="12"/>
  <c r="J456" i="12"/>
  <c r="I456" i="12"/>
  <c r="H456" i="12"/>
  <c r="G456" i="12"/>
  <c r="F456" i="12"/>
  <c r="E456" i="12"/>
  <c r="D456" i="12"/>
  <c r="B456" i="12"/>
  <c r="DZ455" i="12"/>
  <c r="DY455" i="12"/>
  <c r="DX455" i="12"/>
  <c r="DW455" i="12"/>
  <c r="DV455" i="12"/>
  <c r="DU455" i="12"/>
  <c r="DT455" i="12"/>
  <c r="DS455" i="12"/>
  <c r="DR455" i="12"/>
  <c r="DQ455" i="12"/>
  <c r="DP455" i="12"/>
  <c r="DO455" i="12"/>
  <c r="DN455" i="12"/>
  <c r="DM455" i="12"/>
  <c r="DL455" i="12"/>
  <c r="DK455" i="12"/>
  <c r="DJ455" i="12"/>
  <c r="DI455" i="12"/>
  <c r="DH455" i="12"/>
  <c r="DG455" i="12"/>
  <c r="DF455" i="12"/>
  <c r="DE455" i="12"/>
  <c r="DD455" i="12"/>
  <c r="DC455" i="12"/>
  <c r="DB455" i="12"/>
  <c r="DA455" i="12"/>
  <c r="CZ455" i="12"/>
  <c r="CY455" i="12"/>
  <c r="CX455" i="12"/>
  <c r="CW455" i="12"/>
  <c r="CV455" i="12"/>
  <c r="CU455" i="12"/>
  <c r="CT455" i="12"/>
  <c r="CS455" i="12"/>
  <c r="CR455" i="12"/>
  <c r="CQ455" i="12"/>
  <c r="CP455" i="12"/>
  <c r="CO455" i="12"/>
  <c r="CN455" i="12"/>
  <c r="CM455" i="12"/>
  <c r="CL455" i="12"/>
  <c r="CK455" i="12"/>
  <c r="CJ455" i="12"/>
  <c r="CI455" i="12"/>
  <c r="CH455" i="12"/>
  <c r="CG455" i="12"/>
  <c r="CF455" i="12"/>
  <c r="CE455" i="12"/>
  <c r="CD455" i="12"/>
  <c r="CC455" i="12"/>
  <c r="CB455" i="12"/>
  <c r="CA455" i="12"/>
  <c r="BZ455" i="12"/>
  <c r="BY455" i="12"/>
  <c r="BX455" i="12"/>
  <c r="BW455" i="12"/>
  <c r="BV455" i="12"/>
  <c r="BU455" i="12"/>
  <c r="BT455" i="12"/>
  <c r="BS455" i="12"/>
  <c r="BR455" i="12"/>
  <c r="BQ455" i="12"/>
  <c r="BM455" i="12"/>
  <c r="I455" i="12"/>
  <c r="H455" i="12"/>
  <c r="G455" i="12"/>
  <c r="F455" i="12"/>
  <c r="E455" i="12"/>
  <c r="D455" i="12"/>
  <c r="B455" i="12"/>
  <c r="DZ454" i="12"/>
  <c r="DY454" i="12"/>
  <c r="DX454" i="12"/>
  <c r="DW454" i="12"/>
  <c r="DV454" i="12"/>
  <c r="DU454" i="12"/>
  <c r="DT454" i="12"/>
  <c r="DS454" i="12"/>
  <c r="DR454" i="12"/>
  <c r="DQ454" i="12"/>
  <c r="DP454" i="12"/>
  <c r="DO454" i="12"/>
  <c r="DN454" i="12"/>
  <c r="DM454" i="12"/>
  <c r="DL454" i="12"/>
  <c r="DK454" i="12"/>
  <c r="DJ454" i="12"/>
  <c r="DI454" i="12"/>
  <c r="DH454" i="12"/>
  <c r="DG454" i="12"/>
  <c r="DF454" i="12"/>
  <c r="DE454" i="12"/>
  <c r="DD454" i="12"/>
  <c r="DC454" i="12"/>
  <c r="DB454" i="12"/>
  <c r="DA454" i="12"/>
  <c r="CZ454" i="12"/>
  <c r="CY454" i="12"/>
  <c r="CX454" i="12"/>
  <c r="CW454" i="12"/>
  <c r="CV454" i="12"/>
  <c r="CU454" i="12"/>
  <c r="CT454" i="12"/>
  <c r="CS454" i="12"/>
  <c r="CR454" i="12"/>
  <c r="CQ454" i="12"/>
  <c r="CP454" i="12"/>
  <c r="CO454" i="12"/>
  <c r="CN454" i="12"/>
  <c r="CM454" i="12"/>
  <c r="CL454" i="12"/>
  <c r="CK454" i="12"/>
  <c r="CJ454" i="12"/>
  <c r="CI454" i="12"/>
  <c r="CH454" i="12"/>
  <c r="CG454" i="12"/>
  <c r="CF454" i="12"/>
  <c r="CE454" i="12"/>
  <c r="CD454" i="12"/>
  <c r="CC454" i="12"/>
  <c r="CB454" i="12"/>
  <c r="CA454" i="12"/>
  <c r="BZ454" i="12"/>
  <c r="BY454" i="12"/>
  <c r="BX454" i="12"/>
  <c r="BW454" i="12"/>
  <c r="BV454" i="12"/>
  <c r="BU454" i="12"/>
  <c r="BT454" i="12"/>
  <c r="BS454" i="12"/>
  <c r="BR454" i="12"/>
  <c r="BQ454" i="12"/>
  <c r="BM454" i="12"/>
  <c r="H454" i="12"/>
  <c r="G454" i="12"/>
  <c r="F454" i="12"/>
  <c r="E454" i="12"/>
  <c r="D454" i="12"/>
  <c r="B454" i="12"/>
  <c r="DZ453" i="12"/>
  <c r="DY453" i="12"/>
  <c r="DX453" i="12"/>
  <c r="DW453" i="12"/>
  <c r="DV453" i="12"/>
  <c r="DU453" i="12"/>
  <c r="DT453" i="12"/>
  <c r="DS453" i="12"/>
  <c r="DR453" i="12"/>
  <c r="DQ453" i="12"/>
  <c r="DP453" i="12"/>
  <c r="DO453" i="12"/>
  <c r="DN453" i="12"/>
  <c r="DM453" i="12"/>
  <c r="DL453" i="12"/>
  <c r="DK453" i="12"/>
  <c r="DJ453" i="12"/>
  <c r="DI453" i="12"/>
  <c r="DH453" i="12"/>
  <c r="DG453" i="12"/>
  <c r="DF453" i="12"/>
  <c r="DE453" i="12"/>
  <c r="DD453" i="12"/>
  <c r="DC453" i="12"/>
  <c r="DB453" i="12"/>
  <c r="DA453" i="12"/>
  <c r="CZ453" i="12"/>
  <c r="CY453" i="12"/>
  <c r="CX453" i="12"/>
  <c r="CW453" i="12"/>
  <c r="CV453" i="12"/>
  <c r="CU453" i="12"/>
  <c r="CT453" i="12"/>
  <c r="CS453" i="12"/>
  <c r="CR453" i="12"/>
  <c r="CQ453" i="12"/>
  <c r="CP453" i="12"/>
  <c r="CO453" i="12"/>
  <c r="CN453" i="12"/>
  <c r="CM453" i="12"/>
  <c r="CL453" i="12"/>
  <c r="CK453" i="12"/>
  <c r="CJ453" i="12"/>
  <c r="CI453" i="12"/>
  <c r="CH453" i="12"/>
  <c r="CG453" i="12"/>
  <c r="CF453" i="12"/>
  <c r="CE453" i="12"/>
  <c r="CD453" i="12"/>
  <c r="CC453" i="12"/>
  <c r="CB453" i="12"/>
  <c r="CA453" i="12"/>
  <c r="BZ453" i="12"/>
  <c r="BY453" i="12"/>
  <c r="BX453" i="12"/>
  <c r="BW453" i="12"/>
  <c r="BV453" i="12"/>
  <c r="BU453" i="12"/>
  <c r="BT453" i="12"/>
  <c r="BS453" i="12"/>
  <c r="BR453" i="12"/>
  <c r="BQ453" i="12"/>
  <c r="BM453" i="12"/>
  <c r="G453" i="12"/>
  <c r="F453" i="12"/>
  <c r="E453" i="12"/>
  <c r="D453" i="12"/>
  <c r="B453" i="12"/>
  <c r="DZ452" i="12"/>
  <c r="DY452" i="12"/>
  <c r="DX452" i="12"/>
  <c r="DW452" i="12"/>
  <c r="DV452" i="12"/>
  <c r="DU452" i="12"/>
  <c r="DT452" i="12"/>
  <c r="DS452" i="12"/>
  <c r="DR452" i="12"/>
  <c r="DQ452" i="12"/>
  <c r="DP452" i="12"/>
  <c r="DO452" i="12"/>
  <c r="DN452" i="12"/>
  <c r="DM452" i="12"/>
  <c r="DL452" i="12"/>
  <c r="DK452" i="12"/>
  <c r="DJ452" i="12"/>
  <c r="DI452" i="12"/>
  <c r="DH452" i="12"/>
  <c r="DG452" i="12"/>
  <c r="DF452" i="12"/>
  <c r="DE452" i="12"/>
  <c r="DD452" i="12"/>
  <c r="DC452" i="12"/>
  <c r="DB452" i="12"/>
  <c r="DA452" i="12"/>
  <c r="CZ452" i="12"/>
  <c r="CY452" i="12"/>
  <c r="CX452" i="12"/>
  <c r="CW452" i="12"/>
  <c r="CV452" i="12"/>
  <c r="CU452" i="12"/>
  <c r="CT452" i="12"/>
  <c r="CS452" i="12"/>
  <c r="CR452" i="12"/>
  <c r="CQ452" i="12"/>
  <c r="CP452" i="12"/>
  <c r="CO452" i="12"/>
  <c r="CN452" i="12"/>
  <c r="CM452" i="12"/>
  <c r="CL452" i="12"/>
  <c r="CK452" i="12"/>
  <c r="CJ452" i="12"/>
  <c r="CI452" i="12"/>
  <c r="CH452" i="12"/>
  <c r="CG452" i="12"/>
  <c r="CF452" i="12"/>
  <c r="CE452" i="12"/>
  <c r="CD452" i="12"/>
  <c r="CC452" i="12"/>
  <c r="CB452" i="12"/>
  <c r="CA452" i="12"/>
  <c r="BZ452" i="12"/>
  <c r="BY452" i="12"/>
  <c r="BX452" i="12"/>
  <c r="BW452" i="12"/>
  <c r="BV452" i="12"/>
  <c r="BU452" i="12"/>
  <c r="BT452" i="12"/>
  <c r="BS452" i="12"/>
  <c r="BR452" i="12"/>
  <c r="BQ452" i="12"/>
  <c r="BM452" i="12"/>
  <c r="F452" i="12"/>
  <c r="E452" i="12"/>
  <c r="D452" i="12"/>
  <c r="B452" i="12"/>
  <c r="DZ451" i="12"/>
  <c r="DY451" i="12"/>
  <c r="DX451" i="12"/>
  <c r="DW451" i="12"/>
  <c r="DV451" i="12"/>
  <c r="DU451" i="12"/>
  <c r="DT451" i="12"/>
  <c r="DS451" i="12"/>
  <c r="DR451" i="12"/>
  <c r="DQ451" i="12"/>
  <c r="DP451" i="12"/>
  <c r="DO451" i="12"/>
  <c r="DN451" i="12"/>
  <c r="DM451" i="12"/>
  <c r="DL451" i="12"/>
  <c r="DK451" i="12"/>
  <c r="DJ451" i="12"/>
  <c r="DI451" i="12"/>
  <c r="DH451" i="12"/>
  <c r="DG451" i="12"/>
  <c r="DF451" i="12"/>
  <c r="DE451" i="12"/>
  <c r="DD451" i="12"/>
  <c r="DC451" i="12"/>
  <c r="DB451" i="12"/>
  <c r="DA451" i="12"/>
  <c r="CZ451" i="12"/>
  <c r="CY451" i="12"/>
  <c r="CX451" i="12"/>
  <c r="CW451" i="12"/>
  <c r="CV451" i="12"/>
  <c r="CU451" i="12"/>
  <c r="CT451" i="12"/>
  <c r="CS451" i="12"/>
  <c r="CR451" i="12"/>
  <c r="CQ451" i="12"/>
  <c r="CP451" i="12"/>
  <c r="CO451" i="12"/>
  <c r="CN451" i="12"/>
  <c r="CM451" i="12"/>
  <c r="CL451" i="12"/>
  <c r="CK451" i="12"/>
  <c r="CJ451" i="12"/>
  <c r="CI451" i="12"/>
  <c r="CH451" i="12"/>
  <c r="CG451" i="12"/>
  <c r="CF451" i="12"/>
  <c r="CE451" i="12"/>
  <c r="CD451" i="12"/>
  <c r="CC451" i="12"/>
  <c r="CB451" i="12"/>
  <c r="CA451" i="12"/>
  <c r="BZ451" i="12"/>
  <c r="BY451" i="12"/>
  <c r="BX451" i="12"/>
  <c r="BW451" i="12"/>
  <c r="BV451" i="12"/>
  <c r="BU451" i="12"/>
  <c r="BT451" i="12"/>
  <c r="BS451" i="12"/>
  <c r="BR451" i="12"/>
  <c r="BQ451" i="12"/>
  <c r="BM451" i="12"/>
  <c r="E451" i="12"/>
  <c r="D451" i="12"/>
  <c r="B451" i="12"/>
  <c r="DZ450" i="12"/>
  <c r="DY450" i="12"/>
  <c r="DX450" i="12"/>
  <c r="DW450" i="12"/>
  <c r="DV450" i="12"/>
  <c r="DU450" i="12"/>
  <c r="DT450" i="12"/>
  <c r="DS450" i="12"/>
  <c r="DR450" i="12"/>
  <c r="DQ450" i="12"/>
  <c r="DP450" i="12"/>
  <c r="DO450" i="12"/>
  <c r="DN450" i="12"/>
  <c r="DM450" i="12"/>
  <c r="DL450" i="12"/>
  <c r="DK450" i="12"/>
  <c r="DJ450" i="12"/>
  <c r="DI450" i="12"/>
  <c r="DH450" i="12"/>
  <c r="DG450" i="12"/>
  <c r="DF450" i="12"/>
  <c r="DE450" i="12"/>
  <c r="DD450" i="12"/>
  <c r="DC450" i="12"/>
  <c r="DB450" i="12"/>
  <c r="DA450" i="12"/>
  <c r="CZ450" i="12"/>
  <c r="CY450" i="12"/>
  <c r="CX450" i="12"/>
  <c r="CW450" i="12"/>
  <c r="CV450" i="12"/>
  <c r="CU450" i="12"/>
  <c r="CT450" i="12"/>
  <c r="CS450" i="12"/>
  <c r="CR450" i="12"/>
  <c r="CQ450" i="12"/>
  <c r="CP450" i="12"/>
  <c r="CO450" i="12"/>
  <c r="CN450" i="12"/>
  <c r="CM450" i="12"/>
  <c r="CL450" i="12"/>
  <c r="CK450" i="12"/>
  <c r="CJ450" i="12"/>
  <c r="CI450" i="12"/>
  <c r="CH450" i="12"/>
  <c r="CG450" i="12"/>
  <c r="CF450" i="12"/>
  <c r="CE450" i="12"/>
  <c r="CD450" i="12"/>
  <c r="CC450" i="12"/>
  <c r="CB450" i="12"/>
  <c r="CA450" i="12"/>
  <c r="BZ450" i="12"/>
  <c r="BY450" i="12"/>
  <c r="BX450" i="12"/>
  <c r="BW450" i="12"/>
  <c r="BV450" i="12"/>
  <c r="BU450" i="12"/>
  <c r="BT450" i="12"/>
  <c r="BS450" i="12"/>
  <c r="BR450" i="12"/>
  <c r="BQ450" i="12"/>
  <c r="BM450" i="12"/>
  <c r="D450" i="12"/>
  <c r="B450" i="12"/>
  <c r="DZ446" i="12"/>
  <c r="DY446" i="12"/>
  <c r="DX446" i="12"/>
  <c r="DW446" i="12"/>
  <c r="DV446" i="12"/>
  <c r="DU446" i="12"/>
  <c r="DT446" i="12"/>
  <c r="DS446" i="12"/>
  <c r="DR446" i="12"/>
  <c r="DQ446" i="12"/>
  <c r="DP446" i="12"/>
  <c r="DO446" i="12"/>
  <c r="DN446" i="12"/>
  <c r="DM446" i="12"/>
  <c r="DL446" i="12"/>
  <c r="DK446" i="12"/>
  <c r="DJ446" i="12"/>
  <c r="DI446" i="12"/>
  <c r="DH446" i="12"/>
  <c r="DG446" i="12"/>
  <c r="DF446" i="12"/>
  <c r="DE446" i="12"/>
  <c r="DD446" i="12"/>
  <c r="DC446" i="12"/>
  <c r="DB446" i="12"/>
  <c r="DA446" i="12"/>
  <c r="CZ446" i="12"/>
  <c r="CY446" i="12"/>
  <c r="CX446" i="12"/>
  <c r="CW446" i="12"/>
  <c r="CV446" i="12"/>
  <c r="CU446" i="12"/>
  <c r="CT446" i="12"/>
  <c r="CS446" i="12"/>
  <c r="CR446" i="12"/>
  <c r="CQ446" i="12"/>
  <c r="CP446" i="12"/>
  <c r="CO446" i="12"/>
  <c r="CN446" i="12"/>
  <c r="CM446" i="12"/>
  <c r="CL446" i="12"/>
  <c r="CK446" i="12"/>
  <c r="CJ446" i="12"/>
  <c r="CI446" i="12"/>
  <c r="CH446" i="12"/>
  <c r="CG446" i="12"/>
  <c r="CF446" i="12"/>
  <c r="CE446" i="12"/>
  <c r="CD446" i="12"/>
  <c r="CC446" i="12"/>
  <c r="CB446" i="12"/>
  <c r="CA446" i="12"/>
  <c r="BZ446" i="12"/>
  <c r="BY446" i="12"/>
  <c r="BX446" i="12"/>
  <c r="BW446" i="12"/>
  <c r="BV446" i="12"/>
  <c r="BU446" i="12"/>
  <c r="BT446" i="12"/>
  <c r="BS446" i="12"/>
  <c r="BR446" i="12"/>
  <c r="BQ446" i="12"/>
  <c r="BM446" i="12"/>
  <c r="BL446" i="12"/>
  <c r="BK446" i="12"/>
  <c r="BJ446" i="12"/>
  <c r="BI446" i="12"/>
  <c r="BH446" i="12"/>
  <c r="BG446" i="12"/>
  <c r="BF446" i="12"/>
  <c r="BE446" i="12"/>
  <c r="BD446" i="12"/>
  <c r="BC446" i="12"/>
  <c r="BB446" i="12"/>
  <c r="BA446" i="12"/>
  <c r="AZ446" i="12"/>
  <c r="AY446" i="12"/>
  <c r="AX446" i="12"/>
  <c r="AW446" i="12"/>
  <c r="AV446" i="12"/>
  <c r="AU446" i="12"/>
  <c r="AT446" i="12"/>
  <c r="AS446" i="12"/>
  <c r="AR446" i="12"/>
  <c r="DZ445" i="12"/>
  <c r="DY445" i="12"/>
  <c r="DX445" i="12"/>
  <c r="DW445" i="12"/>
  <c r="DV445" i="12"/>
  <c r="DU445" i="12"/>
  <c r="DT445" i="12"/>
  <c r="DS445" i="12"/>
  <c r="DR445" i="12"/>
  <c r="DQ445" i="12"/>
  <c r="DP445" i="12"/>
  <c r="DO445" i="12"/>
  <c r="DN445" i="12"/>
  <c r="DM445" i="12"/>
  <c r="DL445" i="12"/>
  <c r="DK445" i="12"/>
  <c r="DJ445" i="12"/>
  <c r="DI445" i="12"/>
  <c r="DH445" i="12"/>
  <c r="DG445" i="12"/>
  <c r="DF445" i="12"/>
  <c r="DE445" i="12"/>
  <c r="DD445" i="12"/>
  <c r="DC445" i="12"/>
  <c r="DB445" i="12"/>
  <c r="DA445" i="12"/>
  <c r="CZ445" i="12"/>
  <c r="CY445" i="12"/>
  <c r="CX445" i="12"/>
  <c r="CW445" i="12"/>
  <c r="CV445" i="12"/>
  <c r="CU445" i="12"/>
  <c r="CT445" i="12"/>
  <c r="CS445" i="12"/>
  <c r="CR445" i="12"/>
  <c r="CQ445" i="12"/>
  <c r="CP445" i="12"/>
  <c r="CO445" i="12"/>
  <c r="CN445" i="12"/>
  <c r="CM445" i="12"/>
  <c r="CL445" i="12"/>
  <c r="CK445" i="12"/>
  <c r="CJ445" i="12"/>
  <c r="CI445" i="12"/>
  <c r="CH445" i="12"/>
  <c r="CG445" i="12"/>
  <c r="CF445" i="12"/>
  <c r="CE445" i="12"/>
  <c r="CD445" i="12"/>
  <c r="CC445" i="12"/>
  <c r="CB445" i="12"/>
  <c r="CA445" i="12"/>
  <c r="BZ445" i="12"/>
  <c r="BY445" i="12"/>
  <c r="BX445" i="12"/>
  <c r="BW445" i="12"/>
  <c r="BV445" i="12"/>
  <c r="BU445" i="12"/>
  <c r="BT445" i="12"/>
  <c r="BS445" i="12"/>
  <c r="BR445" i="12"/>
  <c r="BQ445" i="12"/>
  <c r="BM445" i="12"/>
  <c r="BK445" i="12"/>
  <c r="BJ445" i="12"/>
  <c r="BI445" i="12"/>
  <c r="BH445" i="12"/>
  <c r="BG445" i="12"/>
  <c r="BF445" i="12"/>
  <c r="BE445" i="12"/>
  <c r="BD445" i="12"/>
  <c r="BC445" i="12"/>
  <c r="BB445" i="12"/>
  <c r="BA445" i="12"/>
  <c r="AZ445" i="12"/>
  <c r="AY445" i="12"/>
  <c r="AX445" i="12"/>
  <c r="AW445" i="12"/>
  <c r="AV445" i="12"/>
  <c r="AU445" i="12"/>
  <c r="AT445" i="12"/>
  <c r="AS445" i="12"/>
  <c r="AR445" i="12"/>
  <c r="AQ445" i="12"/>
  <c r="DZ444" i="12"/>
  <c r="DY444" i="12"/>
  <c r="DX444" i="12"/>
  <c r="DW444" i="12"/>
  <c r="DV444" i="12"/>
  <c r="DU444" i="12"/>
  <c r="DT444" i="12"/>
  <c r="DS444" i="12"/>
  <c r="DR444" i="12"/>
  <c r="DQ444" i="12"/>
  <c r="DP444" i="12"/>
  <c r="DO444" i="12"/>
  <c r="DN444" i="12"/>
  <c r="DM444" i="12"/>
  <c r="DL444" i="12"/>
  <c r="DK444" i="12"/>
  <c r="DJ444" i="12"/>
  <c r="DI444" i="12"/>
  <c r="DH444" i="12"/>
  <c r="DG444" i="12"/>
  <c r="DF444" i="12"/>
  <c r="DE444" i="12"/>
  <c r="DD444" i="12"/>
  <c r="DC444" i="12"/>
  <c r="DB444" i="12"/>
  <c r="DA444" i="12"/>
  <c r="CZ444" i="12"/>
  <c r="CY444" i="12"/>
  <c r="CX444" i="12"/>
  <c r="CW444" i="12"/>
  <c r="CV444" i="12"/>
  <c r="CU444" i="12"/>
  <c r="CT444" i="12"/>
  <c r="CS444" i="12"/>
  <c r="CR444" i="12"/>
  <c r="CQ444" i="12"/>
  <c r="CP444" i="12"/>
  <c r="CO444" i="12"/>
  <c r="CN444" i="12"/>
  <c r="CM444" i="12"/>
  <c r="CL444" i="12"/>
  <c r="CK444" i="12"/>
  <c r="CJ444" i="12"/>
  <c r="CI444" i="12"/>
  <c r="CH444" i="12"/>
  <c r="CG444" i="12"/>
  <c r="CF444" i="12"/>
  <c r="CE444" i="12"/>
  <c r="CD444" i="12"/>
  <c r="CC444" i="12"/>
  <c r="CB444" i="12"/>
  <c r="CA444" i="12"/>
  <c r="BZ444" i="12"/>
  <c r="BY444" i="12"/>
  <c r="BX444" i="12"/>
  <c r="BW444" i="12"/>
  <c r="BV444" i="12"/>
  <c r="BU444" i="12"/>
  <c r="BT444" i="12"/>
  <c r="BS444" i="12"/>
  <c r="BR444" i="12"/>
  <c r="BQ444" i="12"/>
  <c r="BM444" i="12"/>
  <c r="BJ444" i="12"/>
  <c r="BI444" i="12"/>
  <c r="BH444" i="12"/>
  <c r="BG444" i="12"/>
  <c r="BF444" i="12"/>
  <c r="BE444" i="12"/>
  <c r="BD444" i="12"/>
  <c r="BC444" i="12"/>
  <c r="BB444" i="12"/>
  <c r="BA444" i="12"/>
  <c r="AZ444" i="12"/>
  <c r="AY444" i="12"/>
  <c r="AX444" i="12"/>
  <c r="AW444" i="12"/>
  <c r="AV444" i="12"/>
  <c r="AU444" i="12"/>
  <c r="AT444" i="12"/>
  <c r="AS444" i="12"/>
  <c r="AR444" i="12"/>
  <c r="AQ444" i="12"/>
  <c r="AP444" i="12"/>
  <c r="DZ443" i="12"/>
  <c r="DY443" i="12"/>
  <c r="DX443" i="12"/>
  <c r="DW443" i="12"/>
  <c r="DV443" i="12"/>
  <c r="DU443" i="12"/>
  <c r="DT443" i="12"/>
  <c r="DS443" i="12"/>
  <c r="DR443" i="12"/>
  <c r="DQ443" i="12"/>
  <c r="DP443" i="12"/>
  <c r="DO443" i="12"/>
  <c r="DN443" i="12"/>
  <c r="DM443" i="12"/>
  <c r="DL443" i="12"/>
  <c r="DK443" i="12"/>
  <c r="DJ443" i="12"/>
  <c r="DI443" i="12"/>
  <c r="DH443" i="12"/>
  <c r="DG443" i="12"/>
  <c r="DF443" i="12"/>
  <c r="DE443" i="12"/>
  <c r="DD443" i="12"/>
  <c r="DC443" i="12"/>
  <c r="DB443" i="12"/>
  <c r="DA443" i="12"/>
  <c r="CZ443" i="12"/>
  <c r="CY443" i="12"/>
  <c r="CX443" i="12"/>
  <c r="CW443" i="12"/>
  <c r="CV443" i="12"/>
  <c r="CU443" i="12"/>
  <c r="CT443" i="12"/>
  <c r="CS443" i="12"/>
  <c r="CR443" i="12"/>
  <c r="CQ443" i="12"/>
  <c r="CP443" i="12"/>
  <c r="CO443" i="12"/>
  <c r="CN443" i="12"/>
  <c r="CM443" i="12"/>
  <c r="CL443" i="12"/>
  <c r="CK443" i="12"/>
  <c r="CJ443" i="12"/>
  <c r="CI443" i="12"/>
  <c r="CH443" i="12"/>
  <c r="CG443" i="12"/>
  <c r="CF443" i="12"/>
  <c r="CE443" i="12"/>
  <c r="CD443" i="12"/>
  <c r="CC443" i="12"/>
  <c r="CB443" i="12"/>
  <c r="CA443" i="12"/>
  <c r="BZ443" i="12"/>
  <c r="BY443" i="12"/>
  <c r="BX443" i="12"/>
  <c r="BW443" i="12"/>
  <c r="BV443" i="12"/>
  <c r="BU443" i="12"/>
  <c r="BT443" i="12"/>
  <c r="BS443" i="12"/>
  <c r="BR443" i="12"/>
  <c r="BQ443" i="12"/>
  <c r="BM443" i="12"/>
  <c r="BI443" i="12"/>
  <c r="BH443" i="12"/>
  <c r="BG443" i="12"/>
  <c r="BF443" i="12"/>
  <c r="BE443" i="12"/>
  <c r="BD443" i="12"/>
  <c r="BC443" i="12"/>
  <c r="BB443" i="12"/>
  <c r="BA443" i="12"/>
  <c r="AZ443" i="12"/>
  <c r="AY443" i="12"/>
  <c r="AX443" i="12"/>
  <c r="AW443" i="12"/>
  <c r="AV443" i="12"/>
  <c r="AU443" i="12"/>
  <c r="AT443" i="12"/>
  <c r="AS443" i="12"/>
  <c r="AR443" i="12"/>
  <c r="AQ443" i="12"/>
  <c r="AP443" i="12"/>
  <c r="AO443" i="12"/>
  <c r="DZ442" i="12"/>
  <c r="DY442" i="12"/>
  <c r="DX442" i="12"/>
  <c r="DW442" i="12"/>
  <c r="DV442" i="12"/>
  <c r="DU442" i="12"/>
  <c r="DT442" i="12"/>
  <c r="DS442" i="12"/>
  <c r="DR442" i="12"/>
  <c r="DQ442" i="12"/>
  <c r="DP442" i="12"/>
  <c r="DO442" i="12"/>
  <c r="DN442" i="12"/>
  <c r="DM442" i="12"/>
  <c r="DL442" i="12"/>
  <c r="DK442" i="12"/>
  <c r="DJ442" i="12"/>
  <c r="DI442" i="12"/>
  <c r="DH442" i="12"/>
  <c r="DG442" i="12"/>
  <c r="DF442" i="12"/>
  <c r="DE442" i="12"/>
  <c r="DD442" i="12"/>
  <c r="DC442" i="12"/>
  <c r="DB442" i="12"/>
  <c r="DA442" i="12"/>
  <c r="CZ442" i="12"/>
  <c r="CY442" i="12"/>
  <c r="CX442" i="12"/>
  <c r="CW442" i="12"/>
  <c r="CV442" i="12"/>
  <c r="CU442" i="12"/>
  <c r="CT442" i="12"/>
  <c r="CS442" i="12"/>
  <c r="CR442" i="12"/>
  <c r="CQ442" i="12"/>
  <c r="CP442" i="12"/>
  <c r="CO442" i="12"/>
  <c r="CN442" i="12"/>
  <c r="CM442" i="12"/>
  <c r="CL442" i="12"/>
  <c r="CK442" i="12"/>
  <c r="CJ442" i="12"/>
  <c r="CI442" i="12"/>
  <c r="CH442" i="12"/>
  <c r="CG442" i="12"/>
  <c r="CF442" i="12"/>
  <c r="CE442" i="12"/>
  <c r="CD442" i="12"/>
  <c r="CC442" i="12"/>
  <c r="CB442" i="12"/>
  <c r="CA442" i="12"/>
  <c r="BZ442" i="12"/>
  <c r="BY442" i="12"/>
  <c r="BX442" i="12"/>
  <c r="BW442" i="12"/>
  <c r="BV442" i="12"/>
  <c r="BU442" i="12"/>
  <c r="BT442" i="12"/>
  <c r="BS442" i="12"/>
  <c r="BR442" i="12"/>
  <c r="BQ442" i="12"/>
  <c r="BM442" i="12"/>
  <c r="BH442" i="12"/>
  <c r="BG442" i="12"/>
  <c r="BF442" i="12"/>
  <c r="BE442" i="12"/>
  <c r="BD442" i="12"/>
  <c r="BC442" i="12"/>
  <c r="BB442" i="12"/>
  <c r="BA442" i="12"/>
  <c r="AZ442" i="12"/>
  <c r="AY442" i="12"/>
  <c r="AX442" i="12"/>
  <c r="AW442" i="12"/>
  <c r="AV442" i="12"/>
  <c r="AU442" i="12"/>
  <c r="AT442" i="12"/>
  <c r="AS442" i="12"/>
  <c r="AR442" i="12"/>
  <c r="AQ442" i="12"/>
  <c r="AP442" i="12"/>
  <c r="AO442" i="12"/>
  <c r="AN442" i="12"/>
  <c r="DZ441" i="12"/>
  <c r="DY441" i="12"/>
  <c r="DX441" i="12"/>
  <c r="DW441" i="12"/>
  <c r="DV441" i="12"/>
  <c r="DU441" i="12"/>
  <c r="DT441" i="12"/>
  <c r="DS441" i="12"/>
  <c r="DR441" i="12"/>
  <c r="DQ441" i="12"/>
  <c r="DP441" i="12"/>
  <c r="DO441" i="12"/>
  <c r="DN441" i="12"/>
  <c r="DM441" i="12"/>
  <c r="DL441" i="12"/>
  <c r="DK441" i="12"/>
  <c r="DJ441" i="12"/>
  <c r="DI441" i="12"/>
  <c r="DH441" i="12"/>
  <c r="DG441" i="12"/>
  <c r="DF441" i="12"/>
  <c r="DE441" i="12"/>
  <c r="DD441" i="12"/>
  <c r="DC441" i="12"/>
  <c r="DB441" i="12"/>
  <c r="DA441" i="12"/>
  <c r="CZ441" i="12"/>
  <c r="CY441" i="12"/>
  <c r="CX441" i="12"/>
  <c r="CW441" i="12"/>
  <c r="CV441" i="12"/>
  <c r="CU441" i="12"/>
  <c r="CT441" i="12"/>
  <c r="CS441" i="12"/>
  <c r="CR441" i="12"/>
  <c r="CQ441" i="12"/>
  <c r="CP441" i="12"/>
  <c r="CO441" i="12"/>
  <c r="CN441" i="12"/>
  <c r="CM441" i="12"/>
  <c r="CL441" i="12"/>
  <c r="CK441" i="12"/>
  <c r="CJ441" i="12"/>
  <c r="CI441" i="12"/>
  <c r="CH441" i="12"/>
  <c r="CG441" i="12"/>
  <c r="CF441" i="12"/>
  <c r="CE441" i="12"/>
  <c r="CD441" i="12"/>
  <c r="CC441" i="12"/>
  <c r="CB441" i="12"/>
  <c r="CA441" i="12"/>
  <c r="BZ441" i="12"/>
  <c r="BY441" i="12"/>
  <c r="BX441" i="12"/>
  <c r="BW441" i="12"/>
  <c r="BV441" i="12"/>
  <c r="BU441" i="12"/>
  <c r="BT441" i="12"/>
  <c r="BS441" i="12"/>
  <c r="BR441" i="12"/>
  <c r="BQ441" i="12"/>
  <c r="BM441" i="12"/>
  <c r="BG441" i="12"/>
  <c r="BF441" i="12"/>
  <c r="BE441" i="12"/>
  <c r="BD441" i="12"/>
  <c r="BC441" i="12"/>
  <c r="BB441" i="12"/>
  <c r="BA441" i="12"/>
  <c r="AZ441" i="12"/>
  <c r="AY441" i="12"/>
  <c r="AX441" i="12"/>
  <c r="AW441" i="12"/>
  <c r="AV441" i="12"/>
  <c r="AU441" i="12"/>
  <c r="AT441" i="12"/>
  <c r="AS441" i="12"/>
  <c r="AR441" i="12"/>
  <c r="AQ441" i="12"/>
  <c r="AP441" i="12"/>
  <c r="AO441" i="12"/>
  <c r="AN441" i="12"/>
  <c r="AM441" i="12"/>
  <c r="DZ440" i="12"/>
  <c r="DY440" i="12"/>
  <c r="DX440" i="12"/>
  <c r="DW440" i="12"/>
  <c r="DV440" i="12"/>
  <c r="DU440" i="12"/>
  <c r="DT440" i="12"/>
  <c r="DS440" i="12"/>
  <c r="DR440" i="12"/>
  <c r="DQ440" i="12"/>
  <c r="DP440" i="12"/>
  <c r="DO440" i="12"/>
  <c r="DN440" i="12"/>
  <c r="DM440" i="12"/>
  <c r="DL440" i="12"/>
  <c r="DK440" i="12"/>
  <c r="DJ440" i="12"/>
  <c r="DI440" i="12"/>
  <c r="DH440" i="12"/>
  <c r="DG440" i="12"/>
  <c r="DF440" i="12"/>
  <c r="DE440" i="12"/>
  <c r="DD440" i="12"/>
  <c r="DC440" i="12"/>
  <c r="DB440" i="12"/>
  <c r="DA440" i="12"/>
  <c r="CZ440" i="12"/>
  <c r="CY440" i="12"/>
  <c r="CX440" i="12"/>
  <c r="CW440" i="12"/>
  <c r="CV440" i="12"/>
  <c r="CU440" i="12"/>
  <c r="CT440" i="12"/>
  <c r="CS440" i="12"/>
  <c r="CR440" i="12"/>
  <c r="CQ440" i="12"/>
  <c r="CP440" i="12"/>
  <c r="CO440" i="12"/>
  <c r="CN440" i="12"/>
  <c r="CM440" i="12"/>
  <c r="CL440" i="12"/>
  <c r="CK440" i="12"/>
  <c r="CJ440" i="12"/>
  <c r="CI440" i="12"/>
  <c r="CH440" i="12"/>
  <c r="CG440" i="12"/>
  <c r="CF440" i="12"/>
  <c r="CE440" i="12"/>
  <c r="CD440" i="12"/>
  <c r="CC440" i="12"/>
  <c r="CB440" i="12"/>
  <c r="CA440" i="12"/>
  <c r="BZ440" i="12"/>
  <c r="BY440" i="12"/>
  <c r="BX440" i="12"/>
  <c r="BW440" i="12"/>
  <c r="BV440" i="12"/>
  <c r="BU440" i="12"/>
  <c r="BT440" i="12"/>
  <c r="BS440" i="12"/>
  <c r="BR440" i="12"/>
  <c r="BQ440" i="12"/>
  <c r="BM440" i="12"/>
  <c r="BF440" i="12"/>
  <c r="BE440" i="12"/>
  <c r="BD440" i="12"/>
  <c r="BC440" i="12"/>
  <c r="BB440" i="12"/>
  <c r="BA440" i="12"/>
  <c r="AZ440" i="12"/>
  <c r="AY440" i="12"/>
  <c r="AX440" i="12"/>
  <c r="AW440" i="12"/>
  <c r="AV440" i="12"/>
  <c r="AU440" i="12"/>
  <c r="AT440" i="12"/>
  <c r="AS440" i="12"/>
  <c r="AR440" i="12"/>
  <c r="AQ440" i="12"/>
  <c r="AP440" i="12"/>
  <c r="AO440" i="12"/>
  <c r="AN440" i="12"/>
  <c r="AM440" i="12"/>
  <c r="AL440" i="12"/>
  <c r="DZ439" i="12"/>
  <c r="DY439" i="12"/>
  <c r="DX439" i="12"/>
  <c r="DW439" i="12"/>
  <c r="DV439" i="12"/>
  <c r="DU439" i="12"/>
  <c r="DT439" i="12"/>
  <c r="DS439" i="12"/>
  <c r="DR439" i="12"/>
  <c r="DQ439" i="12"/>
  <c r="DP439" i="12"/>
  <c r="DO439" i="12"/>
  <c r="DN439" i="12"/>
  <c r="DM439" i="12"/>
  <c r="DL439" i="12"/>
  <c r="DK439" i="12"/>
  <c r="DJ439" i="12"/>
  <c r="DI439" i="12"/>
  <c r="DH439" i="12"/>
  <c r="DG439" i="12"/>
  <c r="DF439" i="12"/>
  <c r="DE439" i="12"/>
  <c r="DD439" i="12"/>
  <c r="DC439" i="12"/>
  <c r="DB439" i="12"/>
  <c r="DA439" i="12"/>
  <c r="CZ439" i="12"/>
  <c r="CY439" i="12"/>
  <c r="CX439" i="12"/>
  <c r="CW439" i="12"/>
  <c r="CV439" i="12"/>
  <c r="CU439" i="12"/>
  <c r="CT439" i="12"/>
  <c r="CS439" i="12"/>
  <c r="CR439" i="12"/>
  <c r="CQ439" i="12"/>
  <c r="CP439" i="12"/>
  <c r="CO439" i="12"/>
  <c r="CN439" i="12"/>
  <c r="CM439" i="12"/>
  <c r="CL439" i="12"/>
  <c r="CK439" i="12"/>
  <c r="CJ439" i="12"/>
  <c r="CI439" i="12"/>
  <c r="CH439" i="12"/>
  <c r="CG439" i="12"/>
  <c r="CF439" i="12"/>
  <c r="CE439" i="12"/>
  <c r="CD439" i="12"/>
  <c r="CC439" i="12"/>
  <c r="CB439" i="12"/>
  <c r="CA439" i="12"/>
  <c r="BZ439" i="12"/>
  <c r="BY439" i="12"/>
  <c r="BX439" i="12"/>
  <c r="BW439" i="12"/>
  <c r="BV439" i="12"/>
  <c r="BU439" i="12"/>
  <c r="BT439" i="12"/>
  <c r="BS439" i="12"/>
  <c r="BR439" i="12"/>
  <c r="BQ439" i="12"/>
  <c r="BM439" i="12"/>
  <c r="BE439" i="12"/>
  <c r="BD439" i="12"/>
  <c r="BC439" i="12"/>
  <c r="BB439" i="12"/>
  <c r="BA439" i="12"/>
  <c r="AZ439" i="12"/>
  <c r="AY439" i="12"/>
  <c r="AX439" i="12"/>
  <c r="AW439" i="12"/>
  <c r="AV439" i="12"/>
  <c r="AU439" i="12"/>
  <c r="AT439" i="12"/>
  <c r="AS439" i="12"/>
  <c r="AR439" i="12"/>
  <c r="AQ439" i="12"/>
  <c r="AP439" i="12"/>
  <c r="AO439" i="12"/>
  <c r="AN439" i="12"/>
  <c r="AM439" i="12"/>
  <c r="AL439" i="12"/>
  <c r="AK439" i="12"/>
  <c r="DZ438" i="12"/>
  <c r="DY438" i="12"/>
  <c r="DX438" i="12"/>
  <c r="DW438" i="12"/>
  <c r="DV438" i="12"/>
  <c r="DU438" i="12"/>
  <c r="DT438" i="12"/>
  <c r="DS438" i="12"/>
  <c r="DR438" i="12"/>
  <c r="DQ438" i="12"/>
  <c r="DP438" i="12"/>
  <c r="DO438" i="12"/>
  <c r="DN438" i="12"/>
  <c r="DM438" i="12"/>
  <c r="DL438" i="12"/>
  <c r="DK438" i="12"/>
  <c r="DJ438" i="12"/>
  <c r="DI438" i="12"/>
  <c r="DH438" i="12"/>
  <c r="DG438" i="12"/>
  <c r="DF438" i="12"/>
  <c r="DE438" i="12"/>
  <c r="DD438" i="12"/>
  <c r="DC438" i="12"/>
  <c r="DB438" i="12"/>
  <c r="DA438" i="12"/>
  <c r="CZ438" i="12"/>
  <c r="CY438" i="12"/>
  <c r="CX438" i="12"/>
  <c r="CW438" i="12"/>
  <c r="CV438" i="12"/>
  <c r="CU438" i="12"/>
  <c r="CT438" i="12"/>
  <c r="CS438" i="12"/>
  <c r="CR438" i="12"/>
  <c r="CQ438" i="12"/>
  <c r="CP438" i="12"/>
  <c r="CO438" i="12"/>
  <c r="CN438" i="12"/>
  <c r="CM438" i="12"/>
  <c r="CL438" i="12"/>
  <c r="CK438" i="12"/>
  <c r="CJ438" i="12"/>
  <c r="CI438" i="12"/>
  <c r="CH438" i="12"/>
  <c r="CG438" i="12"/>
  <c r="CF438" i="12"/>
  <c r="CE438" i="12"/>
  <c r="CD438" i="12"/>
  <c r="CC438" i="12"/>
  <c r="CB438" i="12"/>
  <c r="CA438" i="12"/>
  <c r="BZ438" i="12"/>
  <c r="BY438" i="12"/>
  <c r="BX438" i="12"/>
  <c r="BW438" i="12"/>
  <c r="BV438" i="12"/>
  <c r="BU438" i="12"/>
  <c r="BT438" i="12"/>
  <c r="BS438" i="12"/>
  <c r="BR438" i="12"/>
  <c r="BQ438" i="12"/>
  <c r="BM438" i="12"/>
  <c r="BD438" i="12"/>
  <c r="BC438" i="12"/>
  <c r="BB438" i="12"/>
  <c r="BA438" i="12"/>
  <c r="AZ438" i="12"/>
  <c r="AY438" i="12"/>
  <c r="AX438" i="12"/>
  <c r="AW438" i="12"/>
  <c r="AV438" i="12"/>
  <c r="AU438" i="12"/>
  <c r="AT438" i="12"/>
  <c r="AS438" i="12"/>
  <c r="AR438" i="12"/>
  <c r="AQ438" i="12"/>
  <c r="AP438" i="12"/>
  <c r="AO438" i="12"/>
  <c r="AN438" i="12"/>
  <c r="AM438" i="12"/>
  <c r="AL438" i="12"/>
  <c r="AK438" i="12"/>
  <c r="AJ438" i="12"/>
  <c r="DZ437" i="12"/>
  <c r="DY437" i="12"/>
  <c r="DX437" i="12"/>
  <c r="DW437" i="12"/>
  <c r="DV437" i="12"/>
  <c r="DU437" i="12"/>
  <c r="DT437" i="12"/>
  <c r="DS437" i="12"/>
  <c r="DR437" i="12"/>
  <c r="DQ437" i="12"/>
  <c r="DP437" i="12"/>
  <c r="DO437" i="12"/>
  <c r="DN437" i="12"/>
  <c r="DM437" i="12"/>
  <c r="DL437" i="12"/>
  <c r="DK437" i="12"/>
  <c r="DJ437" i="12"/>
  <c r="DI437" i="12"/>
  <c r="DH437" i="12"/>
  <c r="DG437" i="12"/>
  <c r="DF437" i="12"/>
  <c r="DE437" i="12"/>
  <c r="DD437" i="12"/>
  <c r="DC437" i="12"/>
  <c r="DB437" i="12"/>
  <c r="DA437" i="12"/>
  <c r="CZ437" i="12"/>
  <c r="CY437" i="12"/>
  <c r="CX437" i="12"/>
  <c r="CW437" i="12"/>
  <c r="CV437" i="12"/>
  <c r="CU437" i="12"/>
  <c r="CT437" i="12"/>
  <c r="CS437" i="12"/>
  <c r="CR437" i="12"/>
  <c r="CQ437" i="12"/>
  <c r="CP437" i="12"/>
  <c r="CO437" i="12"/>
  <c r="CN437" i="12"/>
  <c r="CM437" i="12"/>
  <c r="CL437" i="12"/>
  <c r="CK437" i="12"/>
  <c r="CJ437" i="12"/>
  <c r="CI437" i="12"/>
  <c r="CH437" i="12"/>
  <c r="CG437" i="12"/>
  <c r="CF437" i="12"/>
  <c r="CE437" i="12"/>
  <c r="CD437" i="12"/>
  <c r="CC437" i="12"/>
  <c r="CB437" i="12"/>
  <c r="CA437" i="12"/>
  <c r="BZ437" i="12"/>
  <c r="BY437" i="12"/>
  <c r="BX437" i="12"/>
  <c r="BW437" i="12"/>
  <c r="BV437" i="12"/>
  <c r="BU437" i="12"/>
  <c r="BT437" i="12"/>
  <c r="BS437" i="12"/>
  <c r="BR437" i="12"/>
  <c r="BQ437" i="12"/>
  <c r="BM437" i="12"/>
  <c r="BC437" i="12"/>
  <c r="BB437" i="12"/>
  <c r="BA437" i="12"/>
  <c r="AZ437" i="12"/>
  <c r="AY437" i="12"/>
  <c r="AX437" i="12"/>
  <c r="AW437" i="12"/>
  <c r="AV437" i="12"/>
  <c r="AU437" i="12"/>
  <c r="AT437" i="12"/>
  <c r="AS437" i="12"/>
  <c r="AR437" i="12"/>
  <c r="AQ437" i="12"/>
  <c r="AP437" i="12"/>
  <c r="AO437" i="12"/>
  <c r="AN437" i="12"/>
  <c r="AM437" i="12"/>
  <c r="AL437" i="12"/>
  <c r="AK437" i="12"/>
  <c r="AJ437" i="12"/>
  <c r="AI437" i="12"/>
  <c r="DZ436" i="12"/>
  <c r="DY436" i="12"/>
  <c r="DX436" i="12"/>
  <c r="DW436" i="12"/>
  <c r="DV436" i="12"/>
  <c r="DU436" i="12"/>
  <c r="DT436" i="12"/>
  <c r="DS436" i="12"/>
  <c r="DR436" i="12"/>
  <c r="DQ436" i="12"/>
  <c r="DP436" i="12"/>
  <c r="DO436" i="12"/>
  <c r="DN436" i="12"/>
  <c r="DM436" i="12"/>
  <c r="DL436" i="12"/>
  <c r="DK436" i="12"/>
  <c r="DJ436" i="12"/>
  <c r="DI436" i="12"/>
  <c r="DH436" i="12"/>
  <c r="DG436" i="12"/>
  <c r="DF436" i="12"/>
  <c r="DE436" i="12"/>
  <c r="DD436" i="12"/>
  <c r="DC436" i="12"/>
  <c r="DB436" i="12"/>
  <c r="DA436" i="12"/>
  <c r="CZ436" i="12"/>
  <c r="CY436" i="12"/>
  <c r="CX436" i="12"/>
  <c r="CW436" i="12"/>
  <c r="CV436" i="12"/>
  <c r="CU436" i="12"/>
  <c r="CT436" i="12"/>
  <c r="CS436" i="12"/>
  <c r="CR436" i="12"/>
  <c r="CQ436" i="12"/>
  <c r="CP436" i="12"/>
  <c r="CO436" i="12"/>
  <c r="CN436" i="12"/>
  <c r="CM436" i="12"/>
  <c r="CL436" i="12"/>
  <c r="CK436" i="12"/>
  <c r="CJ436" i="12"/>
  <c r="CI436" i="12"/>
  <c r="CH436" i="12"/>
  <c r="CG436" i="12"/>
  <c r="CF436" i="12"/>
  <c r="CE436" i="12"/>
  <c r="CD436" i="12"/>
  <c r="CC436" i="12"/>
  <c r="CB436" i="12"/>
  <c r="CA436" i="12"/>
  <c r="BZ436" i="12"/>
  <c r="BY436" i="12"/>
  <c r="BX436" i="12"/>
  <c r="BW436" i="12"/>
  <c r="BV436" i="12"/>
  <c r="BU436" i="12"/>
  <c r="BT436" i="12"/>
  <c r="BS436" i="12"/>
  <c r="BR436" i="12"/>
  <c r="BQ436" i="12"/>
  <c r="BM436" i="12"/>
  <c r="BB436" i="12"/>
  <c r="BA436" i="12"/>
  <c r="AZ436" i="12"/>
  <c r="AY436" i="12"/>
  <c r="AX436" i="12"/>
  <c r="AW436" i="12"/>
  <c r="AV436" i="12"/>
  <c r="AU436" i="12"/>
  <c r="AT436" i="12"/>
  <c r="AS436" i="12"/>
  <c r="AR436" i="12"/>
  <c r="AQ436" i="12"/>
  <c r="AP436" i="12"/>
  <c r="AO436" i="12"/>
  <c r="AN436" i="12"/>
  <c r="AM436" i="12"/>
  <c r="AL436" i="12"/>
  <c r="AK436" i="12"/>
  <c r="AJ436" i="12"/>
  <c r="AI436" i="12"/>
  <c r="AH436" i="12"/>
  <c r="DZ435" i="12"/>
  <c r="DY435" i="12"/>
  <c r="DX435" i="12"/>
  <c r="DW435" i="12"/>
  <c r="DV435" i="12"/>
  <c r="DU435" i="12"/>
  <c r="DT435" i="12"/>
  <c r="DS435" i="12"/>
  <c r="DR435" i="12"/>
  <c r="DQ435" i="12"/>
  <c r="DP435" i="12"/>
  <c r="DO435" i="12"/>
  <c r="DN435" i="12"/>
  <c r="DM435" i="12"/>
  <c r="DL435" i="12"/>
  <c r="DK435" i="12"/>
  <c r="DJ435" i="12"/>
  <c r="DI435" i="12"/>
  <c r="DH435" i="12"/>
  <c r="DG435" i="12"/>
  <c r="DF435" i="12"/>
  <c r="DE435" i="12"/>
  <c r="DD435" i="12"/>
  <c r="DC435" i="12"/>
  <c r="DB435" i="12"/>
  <c r="DA435" i="12"/>
  <c r="CZ435" i="12"/>
  <c r="CY435" i="12"/>
  <c r="CX435" i="12"/>
  <c r="CW435" i="12"/>
  <c r="CV435" i="12"/>
  <c r="CU435" i="12"/>
  <c r="CT435" i="12"/>
  <c r="CS435" i="12"/>
  <c r="CR435" i="12"/>
  <c r="CQ435" i="12"/>
  <c r="CP435" i="12"/>
  <c r="CO435" i="12"/>
  <c r="CN435" i="12"/>
  <c r="CM435" i="12"/>
  <c r="CL435" i="12"/>
  <c r="CK435" i="12"/>
  <c r="CJ435" i="12"/>
  <c r="CI435" i="12"/>
  <c r="CH435" i="12"/>
  <c r="CG435" i="12"/>
  <c r="CF435" i="12"/>
  <c r="CE435" i="12"/>
  <c r="CD435" i="12"/>
  <c r="CC435" i="12"/>
  <c r="CB435" i="12"/>
  <c r="CA435" i="12"/>
  <c r="BZ435" i="12"/>
  <c r="BY435" i="12"/>
  <c r="BX435" i="12"/>
  <c r="BW435" i="12"/>
  <c r="BV435" i="12"/>
  <c r="BU435" i="12"/>
  <c r="BT435" i="12"/>
  <c r="BS435" i="12"/>
  <c r="BR435" i="12"/>
  <c r="BQ435" i="12"/>
  <c r="BM435" i="12"/>
  <c r="BA435" i="12"/>
  <c r="AZ435" i="12"/>
  <c r="AY435" i="12"/>
  <c r="AX435" i="12"/>
  <c r="AW435" i="12"/>
  <c r="AV435" i="12"/>
  <c r="AU435" i="12"/>
  <c r="AT435" i="12"/>
  <c r="AS435" i="12"/>
  <c r="AR435" i="12"/>
  <c r="AQ435" i="12"/>
  <c r="AP435" i="12"/>
  <c r="AO435" i="12"/>
  <c r="AN435" i="12"/>
  <c r="AM435" i="12"/>
  <c r="AL435" i="12"/>
  <c r="AK435" i="12"/>
  <c r="AJ435" i="12"/>
  <c r="AI435" i="12"/>
  <c r="AH435" i="12"/>
  <c r="AG435" i="12"/>
  <c r="DZ434" i="12"/>
  <c r="DY434" i="12"/>
  <c r="DX434" i="12"/>
  <c r="DW434" i="12"/>
  <c r="DV434" i="12"/>
  <c r="DU434" i="12"/>
  <c r="DT434" i="12"/>
  <c r="DS434" i="12"/>
  <c r="DR434" i="12"/>
  <c r="DQ434" i="12"/>
  <c r="DP434" i="12"/>
  <c r="DO434" i="12"/>
  <c r="DN434" i="12"/>
  <c r="DM434" i="12"/>
  <c r="DL434" i="12"/>
  <c r="DK434" i="12"/>
  <c r="DJ434" i="12"/>
  <c r="DI434" i="12"/>
  <c r="DH434" i="12"/>
  <c r="DG434" i="12"/>
  <c r="DF434" i="12"/>
  <c r="DE434" i="12"/>
  <c r="DD434" i="12"/>
  <c r="DC434" i="12"/>
  <c r="DB434" i="12"/>
  <c r="DA434" i="12"/>
  <c r="CZ434" i="12"/>
  <c r="CY434" i="12"/>
  <c r="CX434" i="12"/>
  <c r="CW434" i="12"/>
  <c r="CV434" i="12"/>
  <c r="CU434" i="12"/>
  <c r="CT434" i="12"/>
  <c r="CS434" i="12"/>
  <c r="CR434" i="12"/>
  <c r="CQ434" i="12"/>
  <c r="CP434" i="12"/>
  <c r="CO434" i="12"/>
  <c r="CN434" i="12"/>
  <c r="CM434" i="12"/>
  <c r="CL434" i="12"/>
  <c r="CK434" i="12"/>
  <c r="CJ434" i="12"/>
  <c r="CI434" i="12"/>
  <c r="CH434" i="12"/>
  <c r="CG434" i="12"/>
  <c r="CF434" i="12"/>
  <c r="CE434" i="12"/>
  <c r="CD434" i="12"/>
  <c r="CC434" i="12"/>
  <c r="CB434" i="12"/>
  <c r="CA434" i="12"/>
  <c r="BZ434" i="12"/>
  <c r="BY434" i="12"/>
  <c r="BX434" i="12"/>
  <c r="BW434" i="12"/>
  <c r="BV434" i="12"/>
  <c r="BU434" i="12"/>
  <c r="BT434" i="12"/>
  <c r="BS434" i="12"/>
  <c r="BR434" i="12"/>
  <c r="BQ434" i="12"/>
  <c r="BM434" i="12"/>
  <c r="AZ434" i="12"/>
  <c r="AY434" i="12"/>
  <c r="AX434" i="12"/>
  <c r="AW434" i="12"/>
  <c r="AV434" i="12"/>
  <c r="AU434" i="12"/>
  <c r="AT434" i="12"/>
  <c r="AS434" i="12"/>
  <c r="AR434" i="12"/>
  <c r="AQ434" i="12"/>
  <c r="AP434" i="12"/>
  <c r="AO434" i="12"/>
  <c r="AN434" i="12"/>
  <c r="AM434" i="12"/>
  <c r="AL434" i="12"/>
  <c r="AK434" i="12"/>
  <c r="AJ434" i="12"/>
  <c r="AI434" i="12"/>
  <c r="AH434" i="12"/>
  <c r="AG434" i="12"/>
  <c r="AF434" i="12"/>
  <c r="DZ433" i="12"/>
  <c r="DY433" i="12"/>
  <c r="DX433" i="12"/>
  <c r="DW433" i="12"/>
  <c r="DV433" i="12"/>
  <c r="DU433" i="12"/>
  <c r="DT433" i="12"/>
  <c r="DS433" i="12"/>
  <c r="DR433" i="12"/>
  <c r="DQ433" i="12"/>
  <c r="DP433" i="12"/>
  <c r="DO433" i="12"/>
  <c r="DN433" i="12"/>
  <c r="DM433" i="12"/>
  <c r="DL433" i="12"/>
  <c r="DK433" i="12"/>
  <c r="DJ433" i="12"/>
  <c r="DI433" i="12"/>
  <c r="DH433" i="12"/>
  <c r="DG433" i="12"/>
  <c r="DF433" i="12"/>
  <c r="DE433" i="12"/>
  <c r="DD433" i="12"/>
  <c r="DC433" i="12"/>
  <c r="DB433" i="12"/>
  <c r="DA433" i="12"/>
  <c r="CZ433" i="12"/>
  <c r="CY433" i="12"/>
  <c r="CX433" i="12"/>
  <c r="CW433" i="12"/>
  <c r="CV433" i="12"/>
  <c r="CU433" i="12"/>
  <c r="CT433" i="12"/>
  <c r="CS433" i="12"/>
  <c r="CR433" i="12"/>
  <c r="CQ433" i="12"/>
  <c r="CP433" i="12"/>
  <c r="CO433" i="12"/>
  <c r="CN433" i="12"/>
  <c r="CM433" i="12"/>
  <c r="CL433" i="12"/>
  <c r="CK433" i="12"/>
  <c r="CJ433" i="12"/>
  <c r="CI433" i="12"/>
  <c r="CH433" i="12"/>
  <c r="CG433" i="12"/>
  <c r="CF433" i="12"/>
  <c r="CE433" i="12"/>
  <c r="CD433" i="12"/>
  <c r="CC433" i="12"/>
  <c r="CB433" i="12"/>
  <c r="CA433" i="12"/>
  <c r="BZ433" i="12"/>
  <c r="BY433" i="12"/>
  <c r="BX433" i="12"/>
  <c r="BW433" i="12"/>
  <c r="BV433" i="12"/>
  <c r="BU433" i="12"/>
  <c r="BT433" i="12"/>
  <c r="BS433" i="12"/>
  <c r="BR433" i="12"/>
  <c r="BQ433" i="12"/>
  <c r="BM433" i="12"/>
  <c r="AY433" i="12"/>
  <c r="AX433" i="12"/>
  <c r="AW433" i="12"/>
  <c r="AV433" i="12"/>
  <c r="AU433" i="12"/>
  <c r="AT433" i="12"/>
  <c r="AS433" i="12"/>
  <c r="AR433" i="12"/>
  <c r="AQ433" i="12"/>
  <c r="AP433" i="12"/>
  <c r="AO433" i="12"/>
  <c r="AN433" i="12"/>
  <c r="AM433" i="12"/>
  <c r="AL433" i="12"/>
  <c r="AK433" i="12"/>
  <c r="AJ433" i="12"/>
  <c r="AI433" i="12"/>
  <c r="AH433" i="12"/>
  <c r="AG433" i="12"/>
  <c r="AF433" i="12"/>
  <c r="AE433" i="12"/>
  <c r="DZ432" i="12"/>
  <c r="DY432" i="12"/>
  <c r="DX432" i="12"/>
  <c r="DW432" i="12"/>
  <c r="DV432" i="12"/>
  <c r="DU432" i="12"/>
  <c r="DT432" i="12"/>
  <c r="DS432" i="12"/>
  <c r="DR432" i="12"/>
  <c r="DQ432" i="12"/>
  <c r="DP432" i="12"/>
  <c r="DO432" i="12"/>
  <c r="DN432" i="12"/>
  <c r="DM432" i="12"/>
  <c r="DL432" i="12"/>
  <c r="DK432" i="12"/>
  <c r="DJ432" i="12"/>
  <c r="DI432" i="12"/>
  <c r="DH432" i="12"/>
  <c r="DG432" i="12"/>
  <c r="DF432" i="12"/>
  <c r="DE432" i="12"/>
  <c r="DD432" i="12"/>
  <c r="DC432" i="12"/>
  <c r="DB432" i="12"/>
  <c r="DA432" i="12"/>
  <c r="CZ432" i="12"/>
  <c r="CY432" i="12"/>
  <c r="CX432" i="12"/>
  <c r="CW432" i="12"/>
  <c r="CV432" i="12"/>
  <c r="CU432" i="12"/>
  <c r="CT432" i="12"/>
  <c r="CS432" i="12"/>
  <c r="CR432" i="12"/>
  <c r="CQ432" i="12"/>
  <c r="CP432" i="12"/>
  <c r="CO432" i="12"/>
  <c r="CN432" i="12"/>
  <c r="CM432" i="12"/>
  <c r="CL432" i="12"/>
  <c r="CK432" i="12"/>
  <c r="CJ432" i="12"/>
  <c r="CI432" i="12"/>
  <c r="CH432" i="12"/>
  <c r="CG432" i="12"/>
  <c r="CF432" i="12"/>
  <c r="CE432" i="12"/>
  <c r="CD432" i="12"/>
  <c r="CC432" i="12"/>
  <c r="CB432" i="12"/>
  <c r="CA432" i="12"/>
  <c r="BZ432" i="12"/>
  <c r="BY432" i="12"/>
  <c r="BX432" i="12"/>
  <c r="BW432" i="12"/>
  <c r="BV432" i="12"/>
  <c r="BU432" i="12"/>
  <c r="BT432" i="12"/>
  <c r="BS432" i="12"/>
  <c r="BR432" i="12"/>
  <c r="BQ432" i="12"/>
  <c r="BM432" i="12"/>
  <c r="AX432" i="12"/>
  <c r="AW432" i="12"/>
  <c r="AV432" i="12"/>
  <c r="AU432" i="12"/>
  <c r="AT432" i="12"/>
  <c r="AS432" i="12"/>
  <c r="AR432" i="12"/>
  <c r="AQ432" i="12"/>
  <c r="AP432" i="12"/>
  <c r="AO432" i="12"/>
  <c r="AN432" i="12"/>
  <c r="AM432" i="12"/>
  <c r="AL432" i="12"/>
  <c r="AK432" i="12"/>
  <c r="AJ432" i="12"/>
  <c r="AI432" i="12"/>
  <c r="AH432" i="12"/>
  <c r="AG432" i="12"/>
  <c r="AF432" i="12"/>
  <c r="AE432" i="12"/>
  <c r="AD432" i="12"/>
  <c r="DZ431" i="12"/>
  <c r="DY431" i="12"/>
  <c r="DX431" i="12"/>
  <c r="DW431" i="12"/>
  <c r="DV431" i="12"/>
  <c r="DU431" i="12"/>
  <c r="DT431" i="12"/>
  <c r="DS431" i="12"/>
  <c r="DR431" i="12"/>
  <c r="DQ431" i="12"/>
  <c r="DP431" i="12"/>
  <c r="DO431" i="12"/>
  <c r="DN431" i="12"/>
  <c r="DM431" i="12"/>
  <c r="DL431" i="12"/>
  <c r="DK431" i="12"/>
  <c r="DJ431" i="12"/>
  <c r="DI431" i="12"/>
  <c r="DH431" i="12"/>
  <c r="DG431" i="12"/>
  <c r="DF431" i="12"/>
  <c r="DE431" i="12"/>
  <c r="DD431" i="12"/>
  <c r="DC431" i="12"/>
  <c r="DB431" i="12"/>
  <c r="DA431" i="12"/>
  <c r="CZ431" i="12"/>
  <c r="CY431" i="12"/>
  <c r="CX431" i="12"/>
  <c r="CW431" i="12"/>
  <c r="CV431" i="12"/>
  <c r="CU431" i="12"/>
  <c r="CT431" i="12"/>
  <c r="CS431" i="12"/>
  <c r="CR431" i="12"/>
  <c r="CQ431" i="12"/>
  <c r="CP431" i="12"/>
  <c r="CO431" i="12"/>
  <c r="CN431" i="12"/>
  <c r="CM431" i="12"/>
  <c r="CL431" i="12"/>
  <c r="CK431" i="12"/>
  <c r="CJ431" i="12"/>
  <c r="CI431" i="12"/>
  <c r="CH431" i="12"/>
  <c r="CG431" i="12"/>
  <c r="CF431" i="12"/>
  <c r="CE431" i="12"/>
  <c r="CD431" i="12"/>
  <c r="CC431" i="12"/>
  <c r="CB431" i="12"/>
  <c r="CA431" i="12"/>
  <c r="BZ431" i="12"/>
  <c r="BY431" i="12"/>
  <c r="BX431" i="12"/>
  <c r="BW431" i="12"/>
  <c r="BV431" i="12"/>
  <c r="BU431" i="12"/>
  <c r="BT431" i="12"/>
  <c r="BS431" i="12"/>
  <c r="BR431" i="12"/>
  <c r="BQ431" i="12"/>
  <c r="BM431" i="12"/>
  <c r="AW431" i="12"/>
  <c r="AV431" i="12"/>
  <c r="AU431" i="12"/>
  <c r="AT431" i="12"/>
  <c r="AS431" i="12"/>
  <c r="AR431" i="12"/>
  <c r="AQ431" i="12"/>
  <c r="AP431" i="12"/>
  <c r="AO431" i="12"/>
  <c r="AN431" i="12"/>
  <c r="AM431" i="12"/>
  <c r="AL431" i="12"/>
  <c r="AK431" i="12"/>
  <c r="AJ431" i="12"/>
  <c r="AI431" i="12"/>
  <c r="AH431" i="12"/>
  <c r="AG431" i="12"/>
  <c r="AF431" i="12"/>
  <c r="AE431" i="12"/>
  <c r="AD431" i="12"/>
  <c r="AC431" i="12"/>
  <c r="DZ430" i="12"/>
  <c r="DY430" i="12"/>
  <c r="DX430" i="12"/>
  <c r="DW430" i="12"/>
  <c r="DV430" i="12"/>
  <c r="DU430" i="12"/>
  <c r="DT430" i="12"/>
  <c r="DS430" i="12"/>
  <c r="DR430" i="12"/>
  <c r="DQ430" i="12"/>
  <c r="DP430" i="12"/>
  <c r="DO430" i="12"/>
  <c r="DN430" i="12"/>
  <c r="DM430" i="12"/>
  <c r="DL430" i="12"/>
  <c r="DK430" i="12"/>
  <c r="DJ430" i="12"/>
  <c r="DI430" i="12"/>
  <c r="DH430" i="12"/>
  <c r="DG430" i="12"/>
  <c r="DF430" i="12"/>
  <c r="DE430" i="12"/>
  <c r="DD430" i="12"/>
  <c r="DC430" i="12"/>
  <c r="DB430" i="12"/>
  <c r="DA430" i="12"/>
  <c r="CZ430" i="12"/>
  <c r="CY430" i="12"/>
  <c r="CX430" i="12"/>
  <c r="CW430" i="12"/>
  <c r="CV430" i="12"/>
  <c r="CU430" i="12"/>
  <c r="CT430" i="12"/>
  <c r="CS430" i="12"/>
  <c r="CR430" i="12"/>
  <c r="CQ430" i="12"/>
  <c r="CP430" i="12"/>
  <c r="CO430" i="12"/>
  <c r="CN430" i="12"/>
  <c r="CM430" i="12"/>
  <c r="CL430" i="12"/>
  <c r="CK430" i="12"/>
  <c r="CJ430" i="12"/>
  <c r="CI430" i="12"/>
  <c r="CH430" i="12"/>
  <c r="CG430" i="12"/>
  <c r="CF430" i="12"/>
  <c r="CE430" i="12"/>
  <c r="CD430" i="12"/>
  <c r="CC430" i="12"/>
  <c r="CB430" i="12"/>
  <c r="CA430" i="12"/>
  <c r="BZ430" i="12"/>
  <c r="BY430" i="12"/>
  <c r="BX430" i="12"/>
  <c r="BW430" i="12"/>
  <c r="BV430" i="12"/>
  <c r="BU430" i="12"/>
  <c r="BT430" i="12"/>
  <c r="BS430" i="12"/>
  <c r="BR430" i="12"/>
  <c r="BQ430" i="12"/>
  <c r="BM430" i="12"/>
  <c r="AV430" i="12"/>
  <c r="AU430" i="12"/>
  <c r="AT430" i="12"/>
  <c r="AS430" i="12"/>
  <c r="AR430" i="12"/>
  <c r="AQ430" i="12"/>
  <c r="AP430" i="12"/>
  <c r="AO430" i="12"/>
  <c r="AN430" i="12"/>
  <c r="AM430" i="12"/>
  <c r="AL430" i="12"/>
  <c r="AK430" i="12"/>
  <c r="AJ430" i="12"/>
  <c r="AI430" i="12"/>
  <c r="AH430" i="12"/>
  <c r="AG430" i="12"/>
  <c r="AF430" i="12"/>
  <c r="AE430" i="12"/>
  <c r="AD430" i="12"/>
  <c r="AC430" i="12"/>
  <c r="AB430" i="12"/>
  <c r="DZ429" i="12"/>
  <c r="DY429" i="12"/>
  <c r="DX429" i="12"/>
  <c r="DW429" i="12"/>
  <c r="DV429" i="12"/>
  <c r="DU429" i="12"/>
  <c r="DT429" i="12"/>
  <c r="DS429" i="12"/>
  <c r="DR429" i="12"/>
  <c r="DQ429" i="12"/>
  <c r="DP429" i="12"/>
  <c r="DO429" i="12"/>
  <c r="DN429" i="12"/>
  <c r="DM429" i="12"/>
  <c r="DL429" i="12"/>
  <c r="DK429" i="12"/>
  <c r="DJ429" i="12"/>
  <c r="DI429" i="12"/>
  <c r="DH429" i="12"/>
  <c r="DG429" i="12"/>
  <c r="DF429" i="12"/>
  <c r="DE429" i="12"/>
  <c r="DD429" i="12"/>
  <c r="DC429" i="12"/>
  <c r="DB429" i="12"/>
  <c r="DA429" i="12"/>
  <c r="CZ429" i="12"/>
  <c r="CY429" i="12"/>
  <c r="CX429" i="12"/>
  <c r="CW429" i="12"/>
  <c r="CV429" i="12"/>
  <c r="CU429" i="12"/>
  <c r="CT429" i="12"/>
  <c r="CS429" i="12"/>
  <c r="CR429" i="12"/>
  <c r="CQ429" i="12"/>
  <c r="CP429" i="12"/>
  <c r="CO429" i="12"/>
  <c r="CN429" i="12"/>
  <c r="CM429" i="12"/>
  <c r="CL429" i="12"/>
  <c r="CK429" i="12"/>
  <c r="CJ429" i="12"/>
  <c r="CI429" i="12"/>
  <c r="CH429" i="12"/>
  <c r="CG429" i="12"/>
  <c r="CF429" i="12"/>
  <c r="CE429" i="12"/>
  <c r="CD429" i="12"/>
  <c r="CC429" i="12"/>
  <c r="CB429" i="12"/>
  <c r="CA429" i="12"/>
  <c r="BZ429" i="12"/>
  <c r="BY429" i="12"/>
  <c r="BX429" i="12"/>
  <c r="BW429" i="12"/>
  <c r="BV429" i="12"/>
  <c r="BU429" i="12"/>
  <c r="BT429" i="12"/>
  <c r="BS429" i="12"/>
  <c r="BR429" i="12"/>
  <c r="BQ429" i="12"/>
  <c r="BM429" i="12"/>
  <c r="AU429" i="12"/>
  <c r="AT429" i="12"/>
  <c r="AS429" i="12"/>
  <c r="AR429" i="12"/>
  <c r="AQ429" i="12"/>
  <c r="AP429" i="12"/>
  <c r="AO429" i="12"/>
  <c r="AN429" i="12"/>
  <c r="AM429" i="12"/>
  <c r="AL429" i="12"/>
  <c r="AK429" i="12"/>
  <c r="AJ429" i="12"/>
  <c r="AI429" i="12"/>
  <c r="AH429" i="12"/>
  <c r="AG429" i="12"/>
  <c r="AF429" i="12"/>
  <c r="AE429" i="12"/>
  <c r="AD429" i="12"/>
  <c r="AC429" i="12"/>
  <c r="AB429" i="12"/>
  <c r="AA429" i="12"/>
  <c r="DZ428" i="12"/>
  <c r="DY428" i="12"/>
  <c r="DX428" i="12"/>
  <c r="DW428" i="12"/>
  <c r="DV428" i="12"/>
  <c r="DU428" i="12"/>
  <c r="DT428" i="12"/>
  <c r="DS428" i="12"/>
  <c r="DR428" i="12"/>
  <c r="DQ428" i="12"/>
  <c r="DP428" i="12"/>
  <c r="DO428" i="12"/>
  <c r="DN428" i="12"/>
  <c r="DM428" i="12"/>
  <c r="DL428" i="12"/>
  <c r="DK428" i="12"/>
  <c r="DJ428" i="12"/>
  <c r="DI428" i="12"/>
  <c r="DH428" i="12"/>
  <c r="DG428" i="12"/>
  <c r="DF428" i="12"/>
  <c r="DE428" i="12"/>
  <c r="DD428" i="12"/>
  <c r="DC428" i="12"/>
  <c r="DB428" i="12"/>
  <c r="DA428" i="12"/>
  <c r="CZ428" i="12"/>
  <c r="CY428" i="12"/>
  <c r="CX428" i="12"/>
  <c r="CW428" i="12"/>
  <c r="CV428" i="12"/>
  <c r="CU428" i="12"/>
  <c r="CT428" i="12"/>
  <c r="CS428" i="12"/>
  <c r="CR428" i="12"/>
  <c r="CQ428" i="12"/>
  <c r="CP428" i="12"/>
  <c r="CO428" i="12"/>
  <c r="CN428" i="12"/>
  <c r="CM428" i="12"/>
  <c r="CL428" i="12"/>
  <c r="CK428" i="12"/>
  <c r="CJ428" i="12"/>
  <c r="CI428" i="12"/>
  <c r="CH428" i="12"/>
  <c r="CG428" i="12"/>
  <c r="CF428" i="12"/>
  <c r="CE428" i="12"/>
  <c r="CD428" i="12"/>
  <c r="CC428" i="12"/>
  <c r="CB428" i="12"/>
  <c r="CA428" i="12"/>
  <c r="BZ428" i="12"/>
  <c r="BY428" i="12"/>
  <c r="BX428" i="12"/>
  <c r="BW428" i="12"/>
  <c r="BV428" i="12"/>
  <c r="BU428" i="12"/>
  <c r="BT428" i="12"/>
  <c r="BS428" i="12"/>
  <c r="BR428" i="12"/>
  <c r="BQ428" i="12"/>
  <c r="BM428" i="12"/>
  <c r="AT428" i="12"/>
  <c r="AS428" i="12"/>
  <c r="AR428" i="12"/>
  <c r="AQ428" i="12"/>
  <c r="AP428" i="12"/>
  <c r="AO428" i="12"/>
  <c r="AN428" i="12"/>
  <c r="AM428" i="12"/>
  <c r="AL428" i="12"/>
  <c r="AK428" i="12"/>
  <c r="AJ428" i="12"/>
  <c r="AI428" i="12"/>
  <c r="AH428" i="12"/>
  <c r="AG428" i="12"/>
  <c r="AF428" i="12"/>
  <c r="AE428" i="12"/>
  <c r="AD428" i="12"/>
  <c r="AC428" i="12"/>
  <c r="AB428" i="12"/>
  <c r="AA428" i="12"/>
  <c r="Z428" i="12"/>
  <c r="DZ427" i="12"/>
  <c r="DY427" i="12"/>
  <c r="DX427" i="12"/>
  <c r="DW427" i="12"/>
  <c r="DV427" i="12"/>
  <c r="DU427" i="12"/>
  <c r="DT427" i="12"/>
  <c r="DS427" i="12"/>
  <c r="DR427" i="12"/>
  <c r="DQ427" i="12"/>
  <c r="DP427" i="12"/>
  <c r="DO427" i="12"/>
  <c r="DN427" i="12"/>
  <c r="DM427" i="12"/>
  <c r="DL427" i="12"/>
  <c r="DK427" i="12"/>
  <c r="DJ427" i="12"/>
  <c r="DI427" i="12"/>
  <c r="DH427" i="12"/>
  <c r="DG427" i="12"/>
  <c r="DF427" i="12"/>
  <c r="DE427" i="12"/>
  <c r="DD427" i="12"/>
  <c r="DC427" i="12"/>
  <c r="DB427" i="12"/>
  <c r="DA427" i="12"/>
  <c r="CZ427" i="12"/>
  <c r="CY427" i="12"/>
  <c r="CX427" i="12"/>
  <c r="CW427" i="12"/>
  <c r="CV427" i="12"/>
  <c r="CU427" i="12"/>
  <c r="CT427" i="12"/>
  <c r="CS427" i="12"/>
  <c r="CR427" i="12"/>
  <c r="CQ427" i="12"/>
  <c r="CP427" i="12"/>
  <c r="CO427" i="12"/>
  <c r="CN427" i="12"/>
  <c r="CM427" i="12"/>
  <c r="CL427" i="12"/>
  <c r="CK427" i="12"/>
  <c r="CJ427" i="12"/>
  <c r="CI427" i="12"/>
  <c r="CH427" i="12"/>
  <c r="CG427" i="12"/>
  <c r="CF427" i="12"/>
  <c r="CE427" i="12"/>
  <c r="CD427" i="12"/>
  <c r="CC427" i="12"/>
  <c r="CB427" i="12"/>
  <c r="CA427" i="12"/>
  <c r="BZ427" i="12"/>
  <c r="BY427" i="12"/>
  <c r="BX427" i="12"/>
  <c r="BW427" i="12"/>
  <c r="BV427" i="12"/>
  <c r="BU427" i="12"/>
  <c r="BT427" i="12"/>
  <c r="BS427" i="12"/>
  <c r="BR427" i="12"/>
  <c r="BQ427" i="12"/>
  <c r="BM427" i="12"/>
  <c r="AS427" i="12"/>
  <c r="AR427" i="12"/>
  <c r="AQ427" i="12"/>
  <c r="AP427" i="12"/>
  <c r="AO427" i="12"/>
  <c r="AN427" i="12"/>
  <c r="AM427" i="12"/>
  <c r="AL427" i="12"/>
  <c r="AK427" i="12"/>
  <c r="AJ427" i="12"/>
  <c r="AI427" i="12"/>
  <c r="AH427" i="12"/>
  <c r="AG427" i="12"/>
  <c r="AF427" i="12"/>
  <c r="AE427" i="12"/>
  <c r="AD427" i="12"/>
  <c r="AC427" i="12"/>
  <c r="AB427" i="12"/>
  <c r="AA427" i="12"/>
  <c r="Z427" i="12"/>
  <c r="Y427" i="12"/>
  <c r="DZ426" i="12"/>
  <c r="DY426" i="12"/>
  <c r="DX426" i="12"/>
  <c r="DW426" i="12"/>
  <c r="DV426" i="12"/>
  <c r="DU426" i="12"/>
  <c r="DT426" i="12"/>
  <c r="DS426" i="12"/>
  <c r="DR426" i="12"/>
  <c r="DQ426" i="12"/>
  <c r="DP426" i="12"/>
  <c r="DO426" i="12"/>
  <c r="DN426" i="12"/>
  <c r="DM426" i="12"/>
  <c r="DL426" i="12"/>
  <c r="DK426" i="12"/>
  <c r="DJ426" i="12"/>
  <c r="DI426" i="12"/>
  <c r="DH426" i="12"/>
  <c r="DG426" i="12"/>
  <c r="DF426" i="12"/>
  <c r="DE426" i="12"/>
  <c r="DD426" i="12"/>
  <c r="DC426" i="12"/>
  <c r="DB426" i="12"/>
  <c r="DA426" i="12"/>
  <c r="CZ426" i="12"/>
  <c r="CY426" i="12"/>
  <c r="CX426" i="12"/>
  <c r="CW426" i="12"/>
  <c r="CV426" i="12"/>
  <c r="CU426" i="12"/>
  <c r="CT426" i="12"/>
  <c r="CS426" i="12"/>
  <c r="CR426" i="12"/>
  <c r="CQ426" i="12"/>
  <c r="CP426" i="12"/>
  <c r="CO426" i="12"/>
  <c r="CN426" i="12"/>
  <c r="CM426" i="12"/>
  <c r="CL426" i="12"/>
  <c r="CK426" i="12"/>
  <c r="CJ426" i="12"/>
  <c r="CI426" i="12"/>
  <c r="CH426" i="12"/>
  <c r="CG426" i="12"/>
  <c r="CF426" i="12"/>
  <c r="CE426" i="12"/>
  <c r="CD426" i="12"/>
  <c r="CC426" i="12"/>
  <c r="CB426" i="12"/>
  <c r="CA426" i="12"/>
  <c r="BZ426" i="12"/>
  <c r="BY426" i="12"/>
  <c r="BX426" i="12"/>
  <c r="BW426" i="12"/>
  <c r="BV426" i="12"/>
  <c r="BU426" i="12"/>
  <c r="BT426" i="12"/>
  <c r="BS426" i="12"/>
  <c r="BR426" i="12"/>
  <c r="BQ426" i="12"/>
  <c r="BM426" i="12"/>
  <c r="AR426" i="12"/>
  <c r="AQ426" i="12"/>
  <c r="AP426" i="12"/>
  <c r="AO426" i="12"/>
  <c r="AN426" i="12"/>
  <c r="AM426" i="12"/>
  <c r="AL426" i="12"/>
  <c r="AK426" i="12"/>
  <c r="AJ426" i="12"/>
  <c r="AI426" i="12"/>
  <c r="AH426" i="12"/>
  <c r="AG426" i="12"/>
  <c r="AF426" i="12"/>
  <c r="AE426" i="12"/>
  <c r="AD426" i="12"/>
  <c r="AC426" i="12"/>
  <c r="AB426" i="12"/>
  <c r="AA426" i="12"/>
  <c r="Z426" i="12"/>
  <c r="Y426" i="12"/>
  <c r="X426" i="12"/>
  <c r="DZ425" i="12"/>
  <c r="DY425" i="12"/>
  <c r="DX425" i="12"/>
  <c r="DW425" i="12"/>
  <c r="DV425" i="12"/>
  <c r="DU425" i="12"/>
  <c r="DT425" i="12"/>
  <c r="DS425" i="12"/>
  <c r="DR425" i="12"/>
  <c r="DQ425" i="12"/>
  <c r="DP425" i="12"/>
  <c r="DO425" i="12"/>
  <c r="DN425" i="12"/>
  <c r="DM425" i="12"/>
  <c r="DL425" i="12"/>
  <c r="DK425" i="12"/>
  <c r="DJ425" i="12"/>
  <c r="DI425" i="12"/>
  <c r="DH425" i="12"/>
  <c r="DG425" i="12"/>
  <c r="DF425" i="12"/>
  <c r="DE425" i="12"/>
  <c r="DD425" i="12"/>
  <c r="DC425" i="12"/>
  <c r="DB425" i="12"/>
  <c r="DA425" i="12"/>
  <c r="CZ425" i="12"/>
  <c r="CY425" i="12"/>
  <c r="CX425" i="12"/>
  <c r="CW425" i="12"/>
  <c r="CV425" i="12"/>
  <c r="CU425" i="12"/>
  <c r="CT425" i="12"/>
  <c r="CS425" i="12"/>
  <c r="CR425" i="12"/>
  <c r="CQ425" i="12"/>
  <c r="CP425" i="12"/>
  <c r="CO425" i="12"/>
  <c r="CN425" i="12"/>
  <c r="CM425" i="12"/>
  <c r="CL425" i="12"/>
  <c r="CK425" i="12"/>
  <c r="CJ425" i="12"/>
  <c r="CI425" i="12"/>
  <c r="CH425" i="12"/>
  <c r="CG425" i="12"/>
  <c r="CF425" i="12"/>
  <c r="CE425" i="12"/>
  <c r="CD425" i="12"/>
  <c r="CC425" i="12"/>
  <c r="CB425" i="12"/>
  <c r="CA425" i="12"/>
  <c r="BZ425" i="12"/>
  <c r="BY425" i="12"/>
  <c r="BX425" i="12"/>
  <c r="BW425" i="12"/>
  <c r="BV425" i="12"/>
  <c r="BU425" i="12"/>
  <c r="BT425" i="12"/>
  <c r="BS425" i="12"/>
  <c r="BR425" i="12"/>
  <c r="BQ425" i="12"/>
  <c r="BM425" i="12"/>
  <c r="AQ425" i="12"/>
  <c r="AP425" i="12"/>
  <c r="AO425" i="12"/>
  <c r="AN425" i="12"/>
  <c r="AM425" i="12"/>
  <c r="AL425" i="12"/>
  <c r="AK425" i="12"/>
  <c r="AJ425" i="12"/>
  <c r="AI425" i="12"/>
  <c r="AH425" i="12"/>
  <c r="AG425" i="12"/>
  <c r="AF425" i="12"/>
  <c r="AE425" i="12"/>
  <c r="AD425" i="12"/>
  <c r="AC425" i="12"/>
  <c r="AB425" i="12"/>
  <c r="AA425" i="12"/>
  <c r="Z425" i="12"/>
  <c r="Y425" i="12"/>
  <c r="X425" i="12"/>
  <c r="W425" i="12"/>
  <c r="DZ424" i="12"/>
  <c r="DY424" i="12"/>
  <c r="DX424" i="12"/>
  <c r="DW424" i="12"/>
  <c r="DV424" i="12"/>
  <c r="DU424" i="12"/>
  <c r="DT424" i="12"/>
  <c r="DS424" i="12"/>
  <c r="DR424" i="12"/>
  <c r="DQ424" i="12"/>
  <c r="DP424" i="12"/>
  <c r="DO424" i="12"/>
  <c r="DN424" i="12"/>
  <c r="DM424" i="12"/>
  <c r="DL424" i="12"/>
  <c r="DK424" i="12"/>
  <c r="DJ424" i="12"/>
  <c r="DI424" i="12"/>
  <c r="DH424" i="12"/>
  <c r="DG424" i="12"/>
  <c r="DF424" i="12"/>
  <c r="DE424" i="12"/>
  <c r="DD424" i="12"/>
  <c r="DC424" i="12"/>
  <c r="DB424" i="12"/>
  <c r="DA424" i="12"/>
  <c r="CZ424" i="12"/>
  <c r="CY424" i="12"/>
  <c r="CX424" i="12"/>
  <c r="CW424" i="12"/>
  <c r="CV424" i="12"/>
  <c r="CU424" i="12"/>
  <c r="CT424" i="12"/>
  <c r="CS424" i="12"/>
  <c r="CR424" i="12"/>
  <c r="CQ424" i="12"/>
  <c r="CP424" i="12"/>
  <c r="CO424" i="12"/>
  <c r="CN424" i="12"/>
  <c r="CM424" i="12"/>
  <c r="CL424" i="12"/>
  <c r="CK424" i="12"/>
  <c r="CJ424" i="12"/>
  <c r="CI424" i="12"/>
  <c r="CH424" i="12"/>
  <c r="CG424" i="12"/>
  <c r="CF424" i="12"/>
  <c r="CE424" i="12"/>
  <c r="CD424" i="12"/>
  <c r="CC424" i="12"/>
  <c r="CB424" i="12"/>
  <c r="CA424" i="12"/>
  <c r="BZ424" i="12"/>
  <c r="BY424" i="12"/>
  <c r="BX424" i="12"/>
  <c r="BW424" i="12"/>
  <c r="BV424" i="12"/>
  <c r="BU424" i="12"/>
  <c r="BT424" i="12"/>
  <c r="BS424" i="12"/>
  <c r="BR424" i="12"/>
  <c r="BQ424" i="12"/>
  <c r="BM424" i="12"/>
  <c r="AP424" i="12"/>
  <c r="AO424" i="12"/>
  <c r="AN424" i="12"/>
  <c r="AM424" i="12"/>
  <c r="AL424" i="12"/>
  <c r="AK424" i="12"/>
  <c r="AJ424" i="12"/>
  <c r="AI424" i="12"/>
  <c r="AH424" i="12"/>
  <c r="AG424" i="12"/>
  <c r="AF424" i="12"/>
  <c r="AE424" i="12"/>
  <c r="AD424" i="12"/>
  <c r="AC424" i="12"/>
  <c r="AB424" i="12"/>
  <c r="AA424" i="12"/>
  <c r="Z424" i="12"/>
  <c r="Y424" i="12"/>
  <c r="X424" i="12"/>
  <c r="W424" i="12"/>
  <c r="V424" i="12"/>
  <c r="DZ423" i="12"/>
  <c r="DY423" i="12"/>
  <c r="DX423" i="12"/>
  <c r="DW423" i="12"/>
  <c r="DV423" i="12"/>
  <c r="DU423" i="12"/>
  <c r="DT423" i="12"/>
  <c r="DS423" i="12"/>
  <c r="DR423" i="12"/>
  <c r="DQ423" i="12"/>
  <c r="DP423" i="12"/>
  <c r="DO423" i="12"/>
  <c r="DN423" i="12"/>
  <c r="DM423" i="12"/>
  <c r="DL423" i="12"/>
  <c r="DK423" i="12"/>
  <c r="DJ423" i="12"/>
  <c r="DI423" i="12"/>
  <c r="DH423" i="12"/>
  <c r="DG423" i="12"/>
  <c r="DF423" i="12"/>
  <c r="DE423" i="12"/>
  <c r="DD423" i="12"/>
  <c r="DC423" i="12"/>
  <c r="DB423" i="12"/>
  <c r="DA423" i="12"/>
  <c r="CZ423" i="12"/>
  <c r="CY423" i="12"/>
  <c r="CX423" i="12"/>
  <c r="CW423" i="12"/>
  <c r="CV423" i="12"/>
  <c r="CU423" i="12"/>
  <c r="CT423" i="12"/>
  <c r="CS423" i="12"/>
  <c r="CR423" i="12"/>
  <c r="CQ423" i="12"/>
  <c r="CP423" i="12"/>
  <c r="CO423" i="12"/>
  <c r="CN423" i="12"/>
  <c r="CM423" i="12"/>
  <c r="CL423" i="12"/>
  <c r="CK423" i="12"/>
  <c r="CJ423" i="12"/>
  <c r="CI423" i="12"/>
  <c r="CH423" i="12"/>
  <c r="CG423" i="12"/>
  <c r="CF423" i="12"/>
  <c r="CE423" i="12"/>
  <c r="CD423" i="12"/>
  <c r="CC423" i="12"/>
  <c r="CB423" i="12"/>
  <c r="CA423" i="12"/>
  <c r="BZ423" i="12"/>
  <c r="BY423" i="12"/>
  <c r="BX423" i="12"/>
  <c r="BW423" i="12"/>
  <c r="BV423" i="12"/>
  <c r="BU423" i="12"/>
  <c r="BT423" i="12"/>
  <c r="BS423" i="12"/>
  <c r="BR423" i="12"/>
  <c r="BQ423" i="12"/>
  <c r="BM423" i="12"/>
  <c r="AO423" i="12"/>
  <c r="AN423" i="12"/>
  <c r="AM423" i="12"/>
  <c r="AL423" i="12"/>
  <c r="AK423" i="12"/>
  <c r="AJ423" i="12"/>
  <c r="AI423" i="12"/>
  <c r="AH423" i="12"/>
  <c r="AG423" i="12"/>
  <c r="AF423" i="12"/>
  <c r="AE423" i="12"/>
  <c r="AD423" i="12"/>
  <c r="AC423" i="12"/>
  <c r="AB423" i="12"/>
  <c r="AA423" i="12"/>
  <c r="Z423" i="12"/>
  <c r="Y423" i="12"/>
  <c r="X423" i="12"/>
  <c r="W423" i="12"/>
  <c r="V423" i="12"/>
  <c r="U423" i="12"/>
  <c r="DZ422" i="12"/>
  <c r="DY422" i="12"/>
  <c r="DX422" i="12"/>
  <c r="DW422" i="12"/>
  <c r="DV422" i="12"/>
  <c r="DU422" i="12"/>
  <c r="DT422" i="12"/>
  <c r="DS422" i="12"/>
  <c r="DR422" i="12"/>
  <c r="DQ422" i="12"/>
  <c r="DP422" i="12"/>
  <c r="DO422" i="12"/>
  <c r="DN422" i="12"/>
  <c r="DM422" i="12"/>
  <c r="DL422" i="12"/>
  <c r="DK422" i="12"/>
  <c r="DJ422" i="12"/>
  <c r="DI422" i="12"/>
  <c r="DH422" i="12"/>
  <c r="DG422" i="12"/>
  <c r="DF422" i="12"/>
  <c r="DE422" i="12"/>
  <c r="DD422" i="12"/>
  <c r="DC422" i="12"/>
  <c r="DB422" i="12"/>
  <c r="DA422" i="12"/>
  <c r="CZ422" i="12"/>
  <c r="CY422" i="12"/>
  <c r="CX422" i="12"/>
  <c r="CW422" i="12"/>
  <c r="CV422" i="12"/>
  <c r="CU422" i="12"/>
  <c r="CT422" i="12"/>
  <c r="CS422" i="12"/>
  <c r="CR422" i="12"/>
  <c r="CQ422" i="12"/>
  <c r="CP422" i="12"/>
  <c r="CO422" i="12"/>
  <c r="CN422" i="12"/>
  <c r="CM422" i="12"/>
  <c r="CL422" i="12"/>
  <c r="CK422" i="12"/>
  <c r="CJ422" i="12"/>
  <c r="CI422" i="12"/>
  <c r="CH422" i="12"/>
  <c r="CG422" i="12"/>
  <c r="CF422" i="12"/>
  <c r="CE422" i="12"/>
  <c r="CD422" i="12"/>
  <c r="CC422" i="12"/>
  <c r="CB422" i="12"/>
  <c r="CA422" i="12"/>
  <c r="BZ422" i="12"/>
  <c r="BY422" i="12"/>
  <c r="BX422" i="12"/>
  <c r="BW422" i="12"/>
  <c r="BV422" i="12"/>
  <c r="BU422" i="12"/>
  <c r="BT422" i="12"/>
  <c r="BS422" i="12"/>
  <c r="BR422" i="12"/>
  <c r="BQ422" i="12"/>
  <c r="BM422" i="12"/>
  <c r="AN422" i="12"/>
  <c r="AM422" i="12"/>
  <c r="AL422" i="12"/>
  <c r="AK422" i="12"/>
  <c r="AJ422" i="12"/>
  <c r="AI422" i="12"/>
  <c r="AH422" i="12"/>
  <c r="AG422" i="12"/>
  <c r="AF422" i="12"/>
  <c r="AE422" i="12"/>
  <c r="AD422" i="12"/>
  <c r="AC422" i="12"/>
  <c r="AB422" i="12"/>
  <c r="AA422" i="12"/>
  <c r="Z422" i="12"/>
  <c r="Y422" i="12"/>
  <c r="X422" i="12"/>
  <c r="W422" i="12"/>
  <c r="V422" i="12"/>
  <c r="U422" i="12"/>
  <c r="T422" i="12"/>
  <c r="DZ421" i="12"/>
  <c r="DY421" i="12"/>
  <c r="DX421" i="12"/>
  <c r="DW421" i="12"/>
  <c r="DV421" i="12"/>
  <c r="DU421" i="12"/>
  <c r="DT421" i="12"/>
  <c r="DS421" i="12"/>
  <c r="DR421" i="12"/>
  <c r="DQ421" i="12"/>
  <c r="DP421" i="12"/>
  <c r="DO421" i="12"/>
  <c r="DN421" i="12"/>
  <c r="DM421" i="12"/>
  <c r="DL421" i="12"/>
  <c r="DK421" i="12"/>
  <c r="DJ421" i="12"/>
  <c r="DI421" i="12"/>
  <c r="DH421" i="12"/>
  <c r="DG421" i="12"/>
  <c r="DF421" i="12"/>
  <c r="DE421" i="12"/>
  <c r="DD421" i="12"/>
  <c r="DC421" i="12"/>
  <c r="DB421" i="12"/>
  <c r="DA421" i="12"/>
  <c r="CZ421" i="12"/>
  <c r="CY421" i="12"/>
  <c r="CX421" i="12"/>
  <c r="CW421" i="12"/>
  <c r="CV421" i="12"/>
  <c r="CU421" i="12"/>
  <c r="CT421" i="12"/>
  <c r="CS421" i="12"/>
  <c r="CR421" i="12"/>
  <c r="CQ421" i="12"/>
  <c r="CP421" i="12"/>
  <c r="CO421" i="12"/>
  <c r="CN421" i="12"/>
  <c r="CM421" i="12"/>
  <c r="CL421" i="12"/>
  <c r="CK421" i="12"/>
  <c r="CJ421" i="12"/>
  <c r="CI421" i="12"/>
  <c r="CH421" i="12"/>
  <c r="CG421" i="12"/>
  <c r="CF421" i="12"/>
  <c r="CE421" i="12"/>
  <c r="CD421" i="12"/>
  <c r="CC421" i="12"/>
  <c r="CB421" i="12"/>
  <c r="CA421" i="12"/>
  <c r="BZ421" i="12"/>
  <c r="BY421" i="12"/>
  <c r="BX421" i="12"/>
  <c r="BW421" i="12"/>
  <c r="BV421" i="12"/>
  <c r="BU421" i="12"/>
  <c r="BT421" i="12"/>
  <c r="BS421" i="12"/>
  <c r="BR421" i="12"/>
  <c r="BQ421" i="12"/>
  <c r="BM421" i="12"/>
  <c r="AM421" i="12"/>
  <c r="AL421" i="12"/>
  <c r="AK421" i="12"/>
  <c r="AJ421" i="12"/>
  <c r="AI421" i="12"/>
  <c r="AH421" i="12"/>
  <c r="AG421" i="12"/>
  <c r="AF421" i="12"/>
  <c r="AE421" i="12"/>
  <c r="AD421" i="12"/>
  <c r="AC421" i="12"/>
  <c r="AB421" i="12"/>
  <c r="AA421" i="12"/>
  <c r="Z421" i="12"/>
  <c r="Y421" i="12"/>
  <c r="X421" i="12"/>
  <c r="W421" i="12"/>
  <c r="V421" i="12"/>
  <c r="U421" i="12"/>
  <c r="T421" i="12"/>
  <c r="S421" i="12"/>
  <c r="DZ420" i="12"/>
  <c r="DY420" i="12"/>
  <c r="DX420" i="12"/>
  <c r="DW420" i="12"/>
  <c r="DV420" i="12"/>
  <c r="DU420" i="12"/>
  <c r="DT420" i="12"/>
  <c r="DS420" i="12"/>
  <c r="DR420" i="12"/>
  <c r="DQ420" i="12"/>
  <c r="DP420" i="12"/>
  <c r="DO420" i="12"/>
  <c r="DN420" i="12"/>
  <c r="DM420" i="12"/>
  <c r="DL420" i="12"/>
  <c r="DK420" i="12"/>
  <c r="DJ420" i="12"/>
  <c r="DI420" i="12"/>
  <c r="DH420" i="12"/>
  <c r="DG420" i="12"/>
  <c r="DF420" i="12"/>
  <c r="DE420" i="12"/>
  <c r="DD420" i="12"/>
  <c r="DC420" i="12"/>
  <c r="DB420" i="12"/>
  <c r="DA420" i="12"/>
  <c r="CZ420" i="12"/>
  <c r="CY420" i="12"/>
  <c r="CX420" i="12"/>
  <c r="CW420" i="12"/>
  <c r="CV420" i="12"/>
  <c r="CU420" i="12"/>
  <c r="CT420" i="12"/>
  <c r="CS420" i="12"/>
  <c r="CR420" i="12"/>
  <c r="CQ420" i="12"/>
  <c r="CP420" i="12"/>
  <c r="CO420" i="12"/>
  <c r="CN420" i="12"/>
  <c r="CM420" i="12"/>
  <c r="CL420" i="12"/>
  <c r="CK420" i="12"/>
  <c r="CJ420" i="12"/>
  <c r="CI420" i="12"/>
  <c r="CH420" i="12"/>
  <c r="CG420" i="12"/>
  <c r="CF420" i="12"/>
  <c r="CE420" i="12"/>
  <c r="CD420" i="12"/>
  <c r="CC420" i="12"/>
  <c r="CB420" i="12"/>
  <c r="CA420" i="12"/>
  <c r="BZ420" i="12"/>
  <c r="BY420" i="12"/>
  <c r="BX420" i="12"/>
  <c r="BW420" i="12"/>
  <c r="BV420" i="12"/>
  <c r="BU420" i="12"/>
  <c r="BT420" i="12"/>
  <c r="BS420" i="12"/>
  <c r="BR420" i="12"/>
  <c r="BQ420" i="12"/>
  <c r="BM420" i="12"/>
  <c r="AL420" i="12"/>
  <c r="AK420" i="12"/>
  <c r="AJ420" i="12"/>
  <c r="AI420" i="12"/>
  <c r="AH420" i="12"/>
  <c r="AG420" i="12"/>
  <c r="AF420" i="12"/>
  <c r="AE420" i="12"/>
  <c r="AD420" i="12"/>
  <c r="AC420" i="12"/>
  <c r="AB420" i="12"/>
  <c r="AA420" i="12"/>
  <c r="Z420" i="12"/>
  <c r="Y420" i="12"/>
  <c r="X420" i="12"/>
  <c r="W420" i="12"/>
  <c r="V420" i="12"/>
  <c r="U420" i="12"/>
  <c r="T420" i="12"/>
  <c r="S420" i="12"/>
  <c r="R420" i="12"/>
  <c r="DZ419" i="12"/>
  <c r="DY419" i="12"/>
  <c r="DX419" i="12"/>
  <c r="DW419" i="12"/>
  <c r="DV419" i="12"/>
  <c r="DU419" i="12"/>
  <c r="DT419" i="12"/>
  <c r="DS419" i="12"/>
  <c r="DR419" i="12"/>
  <c r="DQ419" i="12"/>
  <c r="DP419" i="12"/>
  <c r="DO419" i="12"/>
  <c r="DN419" i="12"/>
  <c r="DM419" i="12"/>
  <c r="DL419" i="12"/>
  <c r="DK419" i="12"/>
  <c r="DJ419" i="12"/>
  <c r="DI419" i="12"/>
  <c r="DH419" i="12"/>
  <c r="DG419" i="12"/>
  <c r="DF419" i="12"/>
  <c r="DE419" i="12"/>
  <c r="DD419" i="12"/>
  <c r="DC419" i="12"/>
  <c r="DB419" i="12"/>
  <c r="DA419" i="12"/>
  <c r="CZ419" i="12"/>
  <c r="CY419" i="12"/>
  <c r="CX419" i="12"/>
  <c r="CW419" i="12"/>
  <c r="CV419" i="12"/>
  <c r="CU419" i="12"/>
  <c r="CT419" i="12"/>
  <c r="CS419" i="12"/>
  <c r="CR419" i="12"/>
  <c r="CQ419" i="12"/>
  <c r="CP419" i="12"/>
  <c r="CO419" i="12"/>
  <c r="CN419" i="12"/>
  <c r="CM419" i="12"/>
  <c r="CL419" i="12"/>
  <c r="CK419" i="12"/>
  <c r="CJ419" i="12"/>
  <c r="CI419" i="12"/>
  <c r="CH419" i="12"/>
  <c r="CG419" i="12"/>
  <c r="CF419" i="12"/>
  <c r="CE419" i="12"/>
  <c r="CD419" i="12"/>
  <c r="CC419" i="12"/>
  <c r="CB419" i="12"/>
  <c r="CA419" i="12"/>
  <c r="BZ419" i="12"/>
  <c r="BY419" i="12"/>
  <c r="BX419" i="12"/>
  <c r="BW419" i="12"/>
  <c r="BV419" i="12"/>
  <c r="BU419" i="12"/>
  <c r="BT419" i="12"/>
  <c r="BS419" i="12"/>
  <c r="BR419" i="12"/>
  <c r="BQ419" i="12"/>
  <c r="BM419" i="12"/>
  <c r="AK419" i="12"/>
  <c r="AJ419" i="12"/>
  <c r="AI419" i="12"/>
  <c r="AH419" i="12"/>
  <c r="AG419" i="12"/>
  <c r="AF419" i="12"/>
  <c r="AE419" i="12"/>
  <c r="AD419" i="12"/>
  <c r="AC419" i="12"/>
  <c r="AB419" i="12"/>
  <c r="AA419" i="12"/>
  <c r="Z419" i="12"/>
  <c r="Y419" i="12"/>
  <c r="X419" i="12"/>
  <c r="W419" i="12"/>
  <c r="V419" i="12"/>
  <c r="U419" i="12"/>
  <c r="T419" i="12"/>
  <c r="S419" i="12"/>
  <c r="R419" i="12"/>
  <c r="Q419" i="12"/>
  <c r="DZ418" i="12"/>
  <c r="DY418" i="12"/>
  <c r="DX418" i="12"/>
  <c r="DW418" i="12"/>
  <c r="DV418" i="12"/>
  <c r="DU418" i="12"/>
  <c r="DT418" i="12"/>
  <c r="DS418" i="12"/>
  <c r="DR418" i="12"/>
  <c r="DQ418" i="12"/>
  <c r="DP418" i="12"/>
  <c r="DO418" i="12"/>
  <c r="DN418" i="12"/>
  <c r="DM418" i="12"/>
  <c r="DL418" i="12"/>
  <c r="DK418" i="12"/>
  <c r="DJ418" i="12"/>
  <c r="DI418" i="12"/>
  <c r="DH418" i="12"/>
  <c r="DG418" i="12"/>
  <c r="DF418" i="12"/>
  <c r="DE418" i="12"/>
  <c r="DD418" i="12"/>
  <c r="DC418" i="12"/>
  <c r="DB418" i="12"/>
  <c r="DA418" i="12"/>
  <c r="CZ418" i="12"/>
  <c r="CY418" i="12"/>
  <c r="CX418" i="12"/>
  <c r="CW418" i="12"/>
  <c r="CV418" i="12"/>
  <c r="CU418" i="12"/>
  <c r="CT418" i="12"/>
  <c r="CS418" i="12"/>
  <c r="CR418" i="12"/>
  <c r="CQ418" i="12"/>
  <c r="CP418" i="12"/>
  <c r="CO418" i="12"/>
  <c r="CN418" i="12"/>
  <c r="CM418" i="12"/>
  <c r="CL418" i="12"/>
  <c r="CK418" i="12"/>
  <c r="CJ418" i="12"/>
  <c r="CI418" i="12"/>
  <c r="CH418" i="12"/>
  <c r="CG418" i="12"/>
  <c r="CF418" i="12"/>
  <c r="CE418" i="12"/>
  <c r="CD418" i="12"/>
  <c r="CC418" i="12"/>
  <c r="CB418" i="12"/>
  <c r="CA418" i="12"/>
  <c r="BZ418" i="12"/>
  <c r="BY418" i="12"/>
  <c r="BX418" i="12"/>
  <c r="BW418" i="12"/>
  <c r="BV418" i="12"/>
  <c r="BU418" i="12"/>
  <c r="BT418" i="12"/>
  <c r="BS418" i="12"/>
  <c r="BR418" i="12"/>
  <c r="BQ418" i="12"/>
  <c r="BM418" i="12"/>
  <c r="AJ418" i="12"/>
  <c r="AI418" i="12"/>
  <c r="AH418" i="12"/>
  <c r="AG418" i="12"/>
  <c r="AF418" i="12"/>
  <c r="AE418" i="12"/>
  <c r="AD418" i="12"/>
  <c r="AC418" i="12"/>
  <c r="AB418" i="12"/>
  <c r="AA418" i="12"/>
  <c r="Z418" i="12"/>
  <c r="Y418" i="12"/>
  <c r="X418" i="12"/>
  <c r="W418" i="12"/>
  <c r="V418" i="12"/>
  <c r="U418" i="12"/>
  <c r="T418" i="12"/>
  <c r="S418" i="12"/>
  <c r="R418" i="12"/>
  <c r="Q418" i="12"/>
  <c r="P418" i="12"/>
  <c r="DZ417" i="12"/>
  <c r="DY417" i="12"/>
  <c r="DX417" i="12"/>
  <c r="DW417" i="12"/>
  <c r="DV417" i="12"/>
  <c r="DU417" i="12"/>
  <c r="DT417" i="12"/>
  <c r="DS417" i="12"/>
  <c r="DR417" i="12"/>
  <c r="DQ417" i="12"/>
  <c r="DP417" i="12"/>
  <c r="DO417" i="12"/>
  <c r="DN417" i="12"/>
  <c r="DM417" i="12"/>
  <c r="DL417" i="12"/>
  <c r="DK417" i="12"/>
  <c r="DJ417" i="12"/>
  <c r="DI417" i="12"/>
  <c r="DH417" i="12"/>
  <c r="DG417" i="12"/>
  <c r="DF417" i="12"/>
  <c r="DE417" i="12"/>
  <c r="DD417" i="12"/>
  <c r="DC417" i="12"/>
  <c r="DB417" i="12"/>
  <c r="DA417" i="12"/>
  <c r="CZ417" i="12"/>
  <c r="CY417" i="12"/>
  <c r="CX417" i="12"/>
  <c r="CW417" i="12"/>
  <c r="CV417" i="12"/>
  <c r="CU417" i="12"/>
  <c r="CT417" i="12"/>
  <c r="CS417" i="12"/>
  <c r="CR417" i="12"/>
  <c r="CQ417" i="12"/>
  <c r="CP417" i="12"/>
  <c r="CO417" i="12"/>
  <c r="CN417" i="12"/>
  <c r="CM417" i="12"/>
  <c r="CL417" i="12"/>
  <c r="CK417" i="12"/>
  <c r="CJ417" i="12"/>
  <c r="CI417" i="12"/>
  <c r="CH417" i="12"/>
  <c r="CG417" i="12"/>
  <c r="CF417" i="12"/>
  <c r="CE417" i="12"/>
  <c r="CD417" i="12"/>
  <c r="CC417" i="12"/>
  <c r="CB417" i="12"/>
  <c r="CA417" i="12"/>
  <c r="BZ417" i="12"/>
  <c r="BY417" i="12"/>
  <c r="BX417" i="12"/>
  <c r="BW417" i="12"/>
  <c r="BV417" i="12"/>
  <c r="BU417" i="12"/>
  <c r="BT417" i="12"/>
  <c r="BS417" i="12"/>
  <c r="BR417" i="12"/>
  <c r="BQ417" i="12"/>
  <c r="BM417" i="12"/>
  <c r="AI417" i="12"/>
  <c r="AH417" i="12"/>
  <c r="AG417" i="12"/>
  <c r="AF417" i="12"/>
  <c r="AE417" i="12"/>
  <c r="AD417" i="12"/>
  <c r="AC417" i="12"/>
  <c r="AB417" i="12"/>
  <c r="AA417" i="12"/>
  <c r="Z417" i="12"/>
  <c r="Y417" i="12"/>
  <c r="X417" i="12"/>
  <c r="W417" i="12"/>
  <c r="V417" i="12"/>
  <c r="U417" i="12"/>
  <c r="T417" i="12"/>
  <c r="S417" i="12"/>
  <c r="R417" i="12"/>
  <c r="Q417" i="12"/>
  <c r="P417" i="12"/>
  <c r="O417" i="12"/>
  <c r="DZ416" i="12"/>
  <c r="DY416" i="12"/>
  <c r="DX416" i="12"/>
  <c r="DW416" i="12"/>
  <c r="DV416" i="12"/>
  <c r="DU416" i="12"/>
  <c r="DT416" i="12"/>
  <c r="DS416" i="12"/>
  <c r="DR416" i="12"/>
  <c r="DQ416" i="12"/>
  <c r="DP416" i="12"/>
  <c r="DO416" i="12"/>
  <c r="DN416" i="12"/>
  <c r="DM416" i="12"/>
  <c r="DL416" i="12"/>
  <c r="DK416" i="12"/>
  <c r="DJ416" i="12"/>
  <c r="DI416" i="12"/>
  <c r="DH416" i="12"/>
  <c r="DG416" i="12"/>
  <c r="DF416" i="12"/>
  <c r="DE416" i="12"/>
  <c r="DD416" i="12"/>
  <c r="DC416" i="12"/>
  <c r="DB416" i="12"/>
  <c r="DA416" i="12"/>
  <c r="CZ416" i="12"/>
  <c r="CY416" i="12"/>
  <c r="CX416" i="12"/>
  <c r="CW416" i="12"/>
  <c r="CV416" i="12"/>
  <c r="CU416" i="12"/>
  <c r="CT416" i="12"/>
  <c r="CS416" i="12"/>
  <c r="CR416" i="12"/>
  <c r="CQ416" i="12"/>
  <c r="CP416" i="12"/>
  <c r="CO416" i="12"/>
  <c r="CN416" i="12"/>
  <c r="CM416" i="12"/>
  <c r="CL416" i="12"/>
  <c r="CK416" i="12"/>
  <c r="CJ416" i="12"/>
  <c r="CI416" i="12"/>
  <c r="CH416" i="12"/>
  <c r="CG416" i="12"/>
  <c r="CF416" i="12"/>
  <c r="CE416" i="12"/>
  <c r="CD416" i="12"/>
  <c r="CC416" i="12"/>
  <c r="CB416" i="12"/>
  <c r="CA416" i="12"/>
  <c r="BZ416" i="12"/>
  <c r="BY416" i="12"/>
  <c r="BX416" i="12"/>
  <c r="BW416" i="12"/>
  <c r="BV416" i="12"/>
  <c r="BU416" i="12"/>
  <c r="BT416" i="12"/>
  <c r="BS416" i="12"/>
  <c r="BR416" i="12"/>
  <c r="BQ416" i="12"/>
  <c r="BM416" i="12"/>
  <c r="AH416" i="12"/>
  <c r="AG416" i="12"/>
  <c r="AF416" i="12"/>
  <c r="AE416" i="12"/>
  <c r="AD416" i="12"/>
  <c r="AC416" i="12"/>
  <c r="AB416" i="12"/>
  <c r="AA416" i="12"/>
  <c r="Z416" i="12"/>
  <c r="Y416" i="12"/>
  <c r="X416" i="12"/>
  <c r="W416" i="12"/>
  <c r="V416" i="12"/>
  <c r="U416" i="12"/>
  <c r="T416" i="12"/>
  <c r="S416" i="12"/>
  <c r="R416" i="12"/>
  <c r="Q416" i="12"/>
  <c r="P416" i="12"/>
  <c r="O416" i="12"/>
  <c r="N416" i="12"/>
  <c r="DZ415" i="12"/>
  <c r="DY415" i="12"/>
  <c r="DX415" i="12"/>
  <c r="DW415" i="12"/>
  <c r="DV415" i="12"/>
  <c r="DU415" i="12"/>
  <c r="DT415" i="12"/>
  <c r="DS415" i="12"/>
  <c r="DR415" i="12"/>
  <c r="DQ415" i="12"/>
  <c r="DP415" i="12"/>
  <c r="DO415" i="12"/>
  <c r="DN415" i="12"/>
  <c r="DM415" i="12"/>
  <c r="DL415" i="12"/>
  <c r="DK415" i="12"/>
  <c r="DJ415" i="12"/>
  <c r="DI415" i="12"/>
  <c r="DH415" i="12"/>
  <c r="DG415" i="12"/>
  <c r="DF415" i="12"/>
  <c r="DE415" i="12"/>
  <c r="DD415" i="12"/>
  <c r="DC415" i="12"/>
  <c r="DB415" i="12"/>
  <c r="DA415" i="12"/>
  <c r="CZ415" i="12"/>
  <c r="CY415" i="12"/>
  <c r="CX415" i="12"/>
  <c r="CW415" i="12"/>
  <c r="CV415" i="12"/>
  <c r="CU415" i="12"/>
  <c r="CT415" i="12"/>
  <c r="CS415" i="12"/>
  <c r="CR415" i="12"/>
  <c r="CQ415" i="12"/>
  <c r="CP415" i="12"/>
  <c r="CO415" i="12"/>
  <c r="CN415" i="12"/>
  <c r="CM415" i="12"/>
  <c r="CL415" i="12"/>
  <c r="CK415" i="12"/>
  <c r="CJ415" i="12"/>
  <c r="CI415" i="12"/>
  <c r="CH415" i="12"/>
  <c r="CG415" i="12"/>
  <c r="CF415" i="12"/>
  <c r="CE415" i="12"/>
  <c r="CD415" i="12"/>
  <c r="CC415" i="12"/>
  <c r="CB415" i="12"/>
  <c r="CA415" i="12"/>
  <c r="BZ415" i="12"/>
  <c r="BY415" i="12"/>
  <c r="BX415" i="12"/>
  <c r="BW415" i="12"/>
  <c r="BV415" i="12"/>
  <c r="BU415" i="12"/>
  <c r="BT415" i="12"/>
  <c r="BS415" i="12"/>
  <c r="BR415" i="12"/>
  <c r="BQ415" i="12"/>
  <c r="BM415" i="12"/>
  <c r="AG415" i="12"/>
  <c r="AF415" i="12"/>
  <c r="AE415" i="12"/>
  <c r="AD415" i="12"/>
  <c r="AC415" i="12"/>
  <c r="AB415" i="12"/>
  <c r="AA415" i="12"/>
  <c r="Z415" i="12"/>
  <c r="Y415" i="12"/>
  <c r="X415" i="12"/>
  <c r="W415" i="12"/>
  <c r="V415" i="12"/>
  <c r="U415" i="12"/>
  <c r="T415" i="12"/>
  <c r="S415" i="12"/>
  <c r="R415" i="12"/>
  <c r="Q415" i="12"/>
  <c r="P415" i="12"/>
  <c r="O415" i="12"/>
  <c r="N415" i="12"/>
  <c r="M415" i="12"/>
  <c r="DZ414" i="12"/>
  <c r="DY414" i="12"/>
  <c r="DX414" i="12"/>
  <c r="DW414" i="12"/>
  <c r="DV414" i="12"/>
  <c r="DU414" i="12"/>
  <c r="DT414" i="12"/>
  <c r="DS414" i="12"/>
  <c r="DR414" i="12"/>
  <c r="DQ414" i="12"/>
  <c r="DP414" i="12"/>
  <c r="DO414" i="12"/>
  <c r="DN414" i="12"/>
  <c r="DM414" i="12"/>
  <c r="DL414" i="12"/>
  <c r="DK414" i="12"/>
  <c r="DJ414" i="12"/>
  <c r="DI414" i="12"/>
  <c r="DH414" i="12"/>
  <c r="DG414" i="12"/>
  <c r="DF414" i="12"/>
  <c r="DE414" i="12"/>
  <c r="DD414" i="12"/>
  <c r="DC414" i="12"/>
  <c r="DB414" i="12"/>
  <c r="DA414" i="12"/>
  <c r="CZ414" i="12"/>
  <c r="CY414" i="12"/>
  <c r="CX414" i="12"/>
  <c r="CW414" i="12"/>
  <c r="CV414" i="12"/>
  <c r="CU414" i="12"/>
  <c r="CT414" i="12"/>
  <c r="CS414" i="12"/>
  <c r="CR414" i="12"/>
  <c r="CQ414" i="12"/>
  <c r="CP414" i="12"/>
  <c r="CO414" i="12"/>
  <c r="CN414" i="12"/>
  <c r="CM414" i="12"/>
  <c r="CL414" i="12"/>
  <c r="CK414" i="12"/>
  <c r="CJ414" i="12"/>
  <c r="CI414" i="12"/>
  <c r="CH414" i="12"/>
  <c r="CG414" i="12"/>
  <c r="CF414" i="12"/>
  <c r="CE414" i="12"/>
  <c r="CD414" i="12"/>
  <c r="CC414" i="12"/>
  <c r="CB414" i="12"/>
  <c r="CA414" i="12"/>
  <c r="BZ414" i="12"/>
  <c r="BY414" i="12"/>
  <c r="BX414" i="12"/>
  <c r="BW414" i="12"/>
  <c r="BV414" i="12"/>
  <c r="BU414" i="12"/>
  <c r="BT414" i="12"/>
  <c r="BS414" i="12"/>
  <c r="BR414" i="12"/>
  <c r="BQ414" i="12"/>
  <c r="BM414" i="12"/>
  <c r="AF414" i="12"/>
  <c r="AE414" i="12"/>
  <c r="AD414" i="12"/>
  <c r="AC414" i="12"/>
  <c r="AB414" i="12"/>
  <c r="AA414" i="12"/>
  <c r="Z414" i="12"/>
  <c r="Y414" i="12"/>
  <c r="X414" i="12"/>
  <c r="W414" i="12"/>
  <c r="V414" i="12"/>
  <c r="U414" i="12"/>
  <c r="T414" i="12"/>
  <c r="S414" i="12"/>
  <c r="R414" i="12"/>
  <c r="Q414" i="12"/>
  <c r="P414" i="12"/>
  <c r="O414" i="12"/>
  <c r="N414" i="12"/>
  <c r="M414" i="12"/>
  <c r="L414" i="12"/>
  <c r="DZ413" i="12"/>
  <c r="DY413" i="12"/>
  <c r="DX413" i="12"/>
  <c r="DW413" i="12"/>
  <c r="DV413" i="12"/>
  <c r="DU413" i="12"/>
  <c r="DT413" i="12"/>
  <c r="DS413" i="12"/>
  <c r="DR413" i="12"/>
  <c r="DQ413" i="12"/>
  <c r="DP413" i="12"/>
  <c r="DO413" i="12"/>
  <c r="DN413" i="12"/>
  <c r="DM413" i="12"/>
  <c r="DL413" i="12"/>
  <c r="DK413" i="12"/>
  <c r="DJ413" i="12"/>
  <c r="DI413" i="12"/>
  <c r="DH413" i="12"/>
  <c r="DG413" i="12"/>
  <c r="DF413" i="12"/>
  <c r="DE413" i="12"/>
  <c r="DD413" i="12"/>
  <c r="DC413" i="12"/>
  <c r="DB413" i="12"/>
  <c r="DA413" i="12"/>
  <c r="CZ413" i="12"/>
  <c r="CY413" i="12"/>
  <c r="CX413" i="12"/>
  <c r="CW413" i="12"/>
  <c r="CV413" i="12"/>
  <c r="CU413" i="12"/>
  <c r="CT413" i="12"/>
  <c r="CS413" i="12"/>
  <c r="CR413" i="12"/>
  <c r="CQ413" i="12"/>
  <c r="CP413" i="12"/>
  <c r="CO413" i="12"/>
  <c r="CN413" i="12"/>
  <c r="CM413" i="12"/>
  <c r="CL413" i="12"/>
  <c r="CK413" i="12"/>
  <c r="CJ413" i="12"/>
  <c r="CI413" i="12"/>
  <c r="CH413" i="12"/>
  <c r="CG413" i="12"/>
  <c r="CF413" i="12"/>
  <c r="CE413" i="12"/>
  <c r="CD413" i="12"/>
  <c r="CC413" i="12"/>
  <c r="CB413" i="12"/>
  <c r="CA413" i="12"/>
  <c r="BZ413" i="12"/>
  <c r="BY413" i="12"/>
  <c r="BX413" i="12"/>
  <c r="BW413" i="12"/>
  <c r="BV413" i="12"/>
  <c r="BU413" i="12"/>
  <c r="BT413" i="12"/>
  <c r="BS413" i="12"/>
  <c r="BR413" i="12"/>
  <c r="BQ413" i="12"/>
  <c r="BM413" i="12"/>
  <c r="AE413" i="12"/>
  <c r="AD413" i="12"/>
  <c r="AC413" i="12"/>
  <c r="AB413" i="12"/>
  <c r="AA413" i="12"/>
  <c r="Z413" i="12"/>
  <c r="Y413" i="12"/>
  <c r="X413" i="12"/>
  <c r="W413" i="12"/>
  <c r="V413" i="12"/>
  <c r="U413" i="12"/>
  <c r="T413" i="12"/>
  <c r="S413" i="12"/>
  <c r="R413" i="12"/>
  <c r="Q413" i="12"/>
  <c r="P413" i="12"/>
  <c r="O413" i="12"/>
  <c r="N413" i="12"/>
  <c r="M413" i="12"/>
  <c r="L413" i="12"/>
  <c r="K413" i="12"/>
  <c r="DZ412" i="12"/>
  <c r="DY412" i="12"/>
  <c r="DX412" i="12"/>
  <c r="DW412" i="12"/>
  <c r="DV412" i="12"/>
  <c r="DU412" i="12"/>
  <c r="DT412" i="12"/>
  <c r="DS412" i="12"/>
  <c r="DR412" i="12"/>
  <c r="DQ412" i="12"/>
  <c r="DP412" i="12"/>
  <c r="DO412" i="12"/>
  <c r="DN412" i="12"/>
  <c r="DM412" i="12"/>
  <c r="DL412" i="12"/>
  <c r="DK412" i="12"/>
  <c r="DJ412" i="12"/>
  <c r="DI412" i="12"/>
  <c r="DH412" i="12"/>
  <c r="DG412" i="12"/>
  <c r="DF412" i="12"/>
  <c r="DE412" i="12"/>
  <c r="DD412" i="12"/>
  <c r="DC412" i="12"/>
  <c r="DB412" i="12"/>
  <c r="DA412" i="12"/>
  <c r="CZ412" i="12"/>
  <c r="CY412" i="12"/>
  <c r="CX412" i="12"/>
  <c r="CW412" i="12"/>
  <c r="CV412" i="12"/>
  <c r="CU412" i="12"/>
  <c r="CT412" i="12"/>
  <c r="CS412" i="12"/>
  <c r="CR412" i="12"/>
  <c r="CQ412" i="12"/>
  <c r="CP412" i="12"/>
  <c r="CO412" i="12"/>
  <c r="CN412" i="12"/>
  <c r="CM412" i="12"/>
  <c r="CL412" i="12"/>
  <c r="CK412" i="12"/>
  <c r="CJ412" i="12"/>
  <c r="CI412" i="12"/>
  <c r="CH412" i="12"/>
  <c r="CG412" i="12"/>
  <c r="CF412" i="12"/>
  <c r="CE412" i="12"/>
  <c r="CD412" i="12"/>
  <c r="CC412" i="12"/>
  <c r="CB412" i="12"/>
  <c r="CA412" i="12"/>
  <c r="BZ412" i="12"/>
  <c r="BY412" i="12"/>
  <c r="BX412" i="12"/>
  <c r="BW412" i="12"/>
  <c r="BV412" i="12"/>
  <c r="BU412" i="12"/>
  <c r="BT412" i="12"/>
  <c r="BS412" i="12"/>
  <c r="BR412" i="12"/>
  <c r="BQ412" i="12"/>
  <c r="BM412" i="12"/>
  <c r="AD412" i="12"/>
  <c r="AC412" i="12"/>
  <c r="AB412" i="12"/>
  <c r="AA412" i="12"/>
  <c r="Z412" i="12"/>
  <c r="Y412" i="12"/>
  <c r="X412" i="12"/>
  <c r="W412" i="12"/>
  <c r="V412" i="12"/>
  <c r="U412" i="12"/>
  <c r="T412" i="12"/>
  <c r="S412" i="12"/>
  <c r="R412" i="12"/>
  <c r="Q412" i="12"/>
  <c r="P412" i="12"/>
  <c r="O412" i="12"/>
  <c r="N412" i="12"/>
  <c r="M412" i="12"/>
  <c r="L412" i="12"/>
  <c r="K412" i="12"/>
  <c r="J412" i="12"/>
  <c r="DZ411" i="12"/>
  <c r="DY411" i="12"/>
  <c r="DX411" i="12"/>
  <c r="DW411" i="12"/>
  <c r="DV411" i="12"/>
  <c r="DU411" i="12"/>
  <c r="DT411" i="12"/>
  <c r="DS411" i="12"/>
  <c r="DR411" i="12"/>
  <c r="DQ411" i="12"/>
  <c r="DP411" i="12"/>
  <c r="DO411" i="12"/>
  <c r="DN411" i="12"/>
  <c r="DM411" i="12"/>
  <c r="DL411" i="12"/>
  <c r="DK411" i="12"/>
  <c r="DJ411" i="12"/>
  <c r="DI411" i="12"/>
  <c r="DH411" i="12"/>
  <c r="DG411" i="12"/>
  <c r="DF411" i="12"/>
  <c r="DE411" i="12"/>
  <c r="DD411" i="12"/>
  <c r="DC411" i="12"/>
  <c r="DB411" i="12"/>
  <c r="DA411" i="12"/>
  <c r="CZ411" i="12"/>
  <c r="CY411" i="12"/>
  <c r="CX411" i="12"/>
  <c r="CW411" i="12"/>
  <c r="CV411" i="12"/>
  <c r="CU411" i="12"/>
  <c r="CT411" i="12"/>
  <c r="CS411" i="12"/>
  <c r="CR411" i="12"/>
  <c r="CQ411" i="12"/>
  <c r="CP411" i="12"/>
  <c r="CO411" i="12"/>
  <c r="CN411" i="12"/>
  <c r="CM411" i="12"/>
  <c r="CL411" i="12"/>
  <c r="CK411" i="12"/>
  <c r="CJ411" i="12"/>
  <c r="CI411" i="12"/>
  <c r="CH411" i="12"/>
  <c r="CG411" i="12"/>
  <c r="CF411" i="12"/>
  <c r="CE411" i="12"/>
  <c r="CD411" i="12"/>
  <c r="CC411" i="12"/>
  <c r="CB411" i="12"/>
  <c r="CA411" i="12"/>
  <c r="BZ411" i="12"/>
  <c r="BY411" i="12"/>
  <c r="BX411" i="12"/>
  <c r="BW411" i="12"/>
  <c r="BV411" i="12"/>
  <c r="BU411" i="12"/>
  <c r="BT411" i="12"/>
  <c r="BS411" i="12"/>
  <c r="BR411" i="12"/>
  <c r="BQ411" i="12"/>
  <c r="BM411" i="12"/>
  <c r="AC411" i="12"/>
  <c r="AB411" i="12"/>
  <c r="AA411" i="12"/>
  <c r="Z411" i="12"/>
  <c r="Y411" i="12"/>
  <c r="X411" i="12"/>
  <c r="W411" i="12"/>
  <c r="V411" i="12"/>
  <c r="U411" i="12"/>
  <c r="T411" i="12"/>
  <c r="S411" i="12"/>
  <c r="R411" i="12"/>
  <c r="Q411" i="12"/>
  <c r="P411" i="12"/>
  <c r="O411" i="12"/>
  <c r="N411" i="12"/>
  <c r="M411" i="12"/>
  <c r="L411" i="12"/>
  <c r="K411" i="12"/>
  <c r="J411" i="12"/>
  <c r="I411" i="12"/>
  <c r="DZ410" i="12"/>
  <c r="DY410" i="12"/>
  <c r="DX410" i="12"/>
  <c r="DW410" i="12"/>
  <c r="DV410" i="12"/>
  <c r="DU410" i="12"/>
  <c r="DT410" i="12"/>
  <c r="DS410" i="12"/>
  <c r="DR410" i="12"/>
  <c r="DQ410" i="12"/>
  <c r="DP410" i="12"/>
  <c r="DO410" i="12"/>
  <c r="DN410" i="12"/>
  <c r="DM410" i="12"/>
  <c r="DL410" i="12"/>
  <c r="DK410" i="12"/>
  <c r="DJ410" i="12"/>
  <c r="DI410" i="12"/>
  <c r="DH410" i="12"/>
  <c r="DG410" i="12"/>
  <c r="DF410" i="12"/>
  <c r="DE410" i="12"/>
  <c r="DD410" i="12"/>
  <c r="DC410" i="12"/>
  <c r="DB410" i="12"/>
  <c r="DA410" i="12"/>
  <c r="CZ410" i="12"/>
  <c r="CY410" i="12"/>
  <c r="CX410" i="12"/>
  <c r="CW410" i="12"/>
  <c r="CV410" i="12"/>
  <c r="CU410" i="12"/>
  <c r="CT410" i="12"/>
  <c r="CS410" i="12"/>
  <c r="CR410" i="12"/>
  <c r="CQ410" i="12"/>
  <c r="CP410" i="12"/>
  <c r="CO410" i="12"/>
  <c r="CN410" i="12"/>
  <c r="CM410" i="12"/>
  <c r="CL410" i="12"/>
  <c r="CK410" i="12"/>
  <c r="CJ410" i="12"/>
  <c r="CI410" i="12"/>
  <c r="CH410" i="12"/>
  <c r="CG410" i="12"/>
  <c r="CF410" i="12"/>
  <c r="CE410" i="12"/>
  <c r="CD410" i="12"/>
  <c r="CC410" i="12"/>
  <c r="CB410" i="12"/>
  <c r="CA410" i="12"/>
  <c r="BZ410" i="12"/>
  <c r="BY410" i="12"/>
  <c r="BX410" i="12"/>
  <c r="BW410" i="12"/>
  <c r="BV410" i="12"/>
  <c r="BU410" i="12"/>
  <c r="BT410" i="12"/>
  <c r="BS410" i="12"/>
  <c r="BR410" i="12"/>
  <c r="BQ410" i="12"/>
  <c r="BM410" i="12"/>
  <c r="AB410" i="12"/>
  <c r="AA410" i="12"/>
  <c r="Z410" i="12"/>
  <c r="Y410" i="12"/>
  <c r="X410" i="12"/>
  <c r="W410" i="12"/>
  <c r="V410" i="12"/>
  <c r="U410" i="12"/>
  <c r="T410" i="12"/>
  <c r="S410" i="12"/>
  <c r="R410" i="12"/>
  <c r="Q410" i="12"/>
  <c r="P410" i="12"/>
  <c r="O410" i="12"/>
  <c r="N410" i="12"/>
  <c r="M410" i="12"/>
  <c r="L410" i="12"/>
  <c r="K410" i="12"/>
  <c r="J410" i="12"/>
  <c r="I410" i="12"/>
  <c r="H410" i="12"/>
  <c r="DZ409" i="12"/>
  <c r="DY409" i="12"/>
  <c r="DX409" i="12"/>
  <c r="DW409" i="12"/>
  <c r="DV409" i="12"/>
  <c r="DU409" i="12"/>
  <c r="DT409" i="12"/>
  <c r="DS409" i="12"/>
  <c r="DR409" i="12"/>
  <c r="DQ409" i="12"/>
  <c r="DP409" i="12"/>
  <c r="DO409" i="12"/>
  <c r="DN409" i="12"/>
  <c r="DM409" i="12"/>
  <c r="DL409" i="12"/>
  <c r="DK409" i="12"/>
  <c r="DJ409" i="12"/>
  <c r="DI409" i="12"/>
  <c r="DH409" i="12"/>
  <c r="DG409" i="12"/>
  <c r="DF409" i="12"/>
  <c r="DE409" i="12"/>
  <c r="DD409" i="12"/>
  <c r="DC409" i="12"/>
  <c r="DB409" i="12"/>
  <c r="DA409" i="12"/>
  <c r="CZ409" i="12"/>
  <c r="CY409" i="12"/>
  <c r="CX409" i="12"/>
  <c r="CW409" i="12"/>
  <c r="CV409" i="12"/>
  <c r="CU409" i="12"/>
  <c r="CT409" i="12"/>
  <c r="CS409" i="12"/>
  <c r="CR409" i="12"/>
  <c r="CQ409" i="12"/>
  <c r="CP409" i="12"/>
  <c r="CO409" i="12"/>
  <c r="CN409" i="12"/>
  <c r="CM409" i="12"/>
  <c r="CL409" i="12"/>
  <c r="CK409" i="12"/>
  <c r="CJ409" i="12"/>
  <c r="CI409" i="12"/>
  <c r="CH409" i="12"/>
  <c r="CG409" i="12"/>
  <c r="CF409" i="12"/>
  <c r="CE409" i="12"/>
  <c r="CD409" i="12"/>
  <c r="CC409" i="12"/>
  <c r="CB409" i="12"/>
  <c r="CA409" i="12"/>
  <c r="BZ409" i="12"/>
  <c r="BY409" i="12"/>
  <c r="BX409" i="12"/>
  <c r="BW409" i="12"/>
  <c r="BV409" i="12"/>
  <c r="BU409" i="12"/>
  <c r="BT409" i="12"/>
  <c r="BS409" i="12"/>
  <c r="BR409" i="12"/>
  <c r="BQ409" i="12"/>
  <c r="BM409" i="12"/>
  <c r="AA409" i="12"/>
  <c r="Z409" i="12"/>
  <c r="Y409" i="12"/>
  <c r="X409" i="12"/>
  <c r="W409" i="12"/>
  <c r="V409" i="12"/>
  <c r="U409" i="12"/>
  <c r="T409" i="12"/>
  <c r="S409" i="12"/>
  <c r="R409" i="12"/>
  <c r="Q409" i="12"/>
  <c r="P409" i="12"/>
  <c r="O409" i="12"/>
  <c r="N409" i="12"/>
  <c r="M409" i="12"/>
  <c r="L409" i="12"/>
  <c r="K409" i="12"/>
  <c r="J409" i="12"/>
  <c r="I409" i="12"/>
  <c r="H409" i="12"/>
  <c r="G409" i="12"/>
  <c r="DZ408" i="12"/>
  <c r="DY408" i="12"/>
  <c r="DX408" i="12"/>
  <c r="DW408" i="12"/>
  <c r="DV408" i="12"/>
  <c r="DU408" i="12"/>
  <c r="DT408" i="12"/>
  <c r="DS408" i="12"/>
  <c r="DR408" i="12"/>
  <c r="DQ408" i="12"/>
  <c r="DP408" i="12"/>
  <c r="DO408" i="12"/>
  <c r="DN408" i="12"/>
  <c r="DM408" i="12"/>
  <c r="DL408" i="12"/>
  <c r="DK408" i="12"/>
  <c r="DJ408" i="12"/>
  <c r="DI408" i="12"/>
  <c r="DH408" i="12"/>
  <c r="DG408" i="12"/>
  <c r="DF408" i="12"/>
  <c r="DE408" i="12"/>
  <c r="DD408" i="12"/>
  <c r="DC408" i="12"/>
  <c r="DB408" i="12"/>
  <c r="DA408" i="12"/>
  <c r="CZ408" i="12"/>
  <c r="CY408" i="12"/>
  <c r="CX408" i="12"/>
  <c r="CW408" i="12"/>
  <c r="CV408" i="12"/>
  <c r="CU408" i="12"/>
  <c r="CT408" i="12"/>
  <c r="CS408" i="12"/>
  <c r="CR408" i="12"/>
  <c r="CQ408" i="12"/>
  <c r="CP408" i="12"/>
  <c r="CO408" i="12"/>
  <c r="CN408" i="12"/>
  <c r="CM408" i="12"/>
  <c r="CL408" i="12"/>
  <c r="CK408" i="12"/>
  <c r="CJ408" i="12"/>
  <c r="CI408" i="12"/>
  <c r="CH408" i="12"/>
  <c r="CG408" i="12"/>
  <c r="CF408" i="12"/>
  <c r="CE408" i="12"/>
  <c r="CD408" i="12"/>
  <c r="CC408" i="12"/>
  <c r="CB408" i="12"/>
  <c r="CA408" i="12"/>
  <c r="BZ408" i="12"/>
  <c r="BY408" i="12"/>
  <c r="BX408" i="12"/>
  <c r="BW408" i="12"/>
  <c r="BV408" i="12"/>
  <c r="BU408" i="12"/>
  <c r="BT408" i="12"/>
  <c r="BS408" i="12"/>
  <c r="BR408" i="12"/>
  <c r="BQ408" i="12"/>
  <c r="BM408" i="12"/>
  <c r="Z408" i="12"/>
  <c r="Y408" i="12"/>
  <c r="X408" i="12"/>
  <c r="W408" i="12"/>
  <c r="V408" i="12"/>
  <c r="U408" i="12"/>
  <c r="T408" i="12"/>
  <c r="S408" i="12"/>
  <c r="R408" i="12"/>
  <c r="Q408" i="12"/>
  <c r="P408" i="12"/>
  <c r="O408" i="12"/>
  <c r="N408" i="12"/>
  <c r="M408" i="12"/>
  <c r="L408" i="12"/>
  <c r="K408" i="12"/>
  <c r="J408" i="12"/>
  <c r="I408" i="12"/>
  <c r="H408" i="12"/>
  <c r="G408" i="12"/>
  <c r="F408" i="12"/>
  <c r="DZ407" i="12"/>
  <c r="DY407" i="12"/>
  <c r="DX407" i="12"/>
  <c r="DW407" i="12"/>
  <c r="DV407" i="12"/>
  <c r="DU407" i="12"/>
  <c r="DT407" i="12"/>
  <c r="DS407" i="12"/>
  <c r="DR407" i="12"/>
  <c r="DQ407" i="12"/>
  <c r="DP407" i="12"/>
  <c r="DO407" i="12"/>
  <c r="DN407" i="12"/>
  <c r="DM407" i="12"/>
  <c r="DL407" i="12"/>
  <c r="DK407" i="12"/>
  <c r="DJ407" i="12"/>
  <c r="DI407" i="12"/>
  <c r="DH407" i="12"/>
  <c r="DG407" i="12"/>
  <c r="DF407" i="12"/>
  <c r="DE407" i="12"/>
  <c r="DD407" i="12"/>
  <c r="DC407" i="12"/>
  <c r="DB407" i="12"/>
  <c r="DA407" i="12"/>
  <c r="CZ407" i="12"/>
  <c r="CY407" i="12"/>
  <c r="CX407" i="12"/>
  <c r="CW407" i="12"/>
  <c r="CV407" i="12"/>
  <c r="CU407" i="12"/>
  <c r="CT407" i="12"/>
  <c r="CS407" i="12"/>
  <c r="CR407" i="12"/>
  <c r="CQ407" i="12"/>
  <c r="CP407" i="12"/>
  <c r="CO407" i="12"/>
  <c r="CN407" i="12"/>
  <c r="CM407" i="12"/>
  <c r="CL407" i="12"/>
  <c r="CK407" i="12"/>
  <c r="CJ407" i="12"/>
  <c r="CI407" i="12"/>
  <c r="CH407" i="12"/>
  <c r="CG407" i="12"/>
  <c r="CF407" i="12"/>
  <c r="CE407" i="12"/>
  <c r="CD407" i="12"/>
  <c r="CC407" i="12"/>
  <c r="CB407" i="12"/>
  <c r="CA407" i="12"/>
  <c r="BZ407" i="12"/>
  <c r="BY407" i="12"/>
  <c r="BX407" i="12"/>
  <c r="BW407" i="12"/>
  <c r="BV407" i="12"/>
  <c r="BU407" i="12"/>
  <c r="BT407" i="12"/>
  <c r="BS407" i="12"/>
  <c r="BR407" i="12"/>
  <c r="BQ407" i="12"/>
  <c r="BM407" i="12"/>
  <c r="Y407" i="12"/>
  <c r="X407" i="12"/>
  <c r="W407" i="12"/>
  <c r="V407" i="12"/>
  <c r="U407" i="12"/>
  <c r="T407" i="12"/>
  <c r="S407" i="12"/>
  <c r="R407" i="12"/>
  <c r="Q407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Z406" i="12"/>
  <c r="DY406" i="12"/>
  <c r="DX406" i="12"/>
  <c r="DW406" i="12"/>
  <c r="DV406" i="12"/>
  <c r="DU406" i="12"/>
  <c r="DT406" i="12"/>
  <c r="DS406" i="12"/>
  <c r="DR406" i="12"/>
  <c r="DQ406" i="12"/>
  <c r="DP406" i="12"/>
  <c r="DO406" i="12"/>
  <c r="DN406" i="12"/>
  <c r="DM406" i="12"/>
  <c r="DL406" i="12"/>
  <c r="DK406" i="12"/>
  <c r="DJ406" i="12"/>
  <c r="DI406" i="12"/>
  <c r="DH406" i="12"/>
  <c r="DG406" i="12"/>
  <c r="DF406" i="12"/>
  <c r="DE406" i="12"/>
  <c r="DD406" i="12"/>
  <c r="DC406" i="12"/>
  <c r="DB406" i="12"/>
  <c r="DA406" i="12"/>
  <c r="CZ406" i="12"/>
  <c r="CY406" i="12"/>
  <c r="CX406" i="12"/>
  <c r="CW406" i="12"/>
  <c r="CV406" i="12"/>
  <c r="CU406" i="12"/>
  <c r="CT406" i="12"/>
  <c r="CS406" i="12"/>
  <c r="CR406" i="12"/>
  <c r="CQ406" i="12"/>
  <c r="CP406" i="12"/>
  <c r="CO406" i="12"/>
  <c r="CN406" i="12"/>
  <c r="CM406" i="12"/>
  <c r="CL406" i="12"/>
  <c r="CK406" i="12"/>
  <c r="CJ406" i="12"/>
  <c r="CI406" i="12"/>
  <c r="CH406" i="12"/>
  <c r="CG406" i="12"/>
  <c r="CF406" i="12"/>
  <c r="CE406" i="12"/>
  <c r="CD406" i="12"/>
  <c r="CC406" i="12"/>
  <c r="CB406" i="12"/>
  <c r="CA406" i="12"/>
  <c r="BZ406" i="12"/>
  <c r="BY406" i="12"/>
  <c r="BX406" i="12"/>
  <c r="BW406" i="12"/>
  <c r="BV406" i="12"/>
  <c r="BU406" i="12"/>
  <c r="BT406" i="12"/>
  <c r="BS406" i="12"/>
  <c r="BR406" i="12"/>
  <c r="BQ406" i="12"/>
  <c r="BM406" i="12"/>
  <c r="X406" i="12"/>
  <c r="W406" i="12"/>
  <c r="V406" i="12"/>
  <c r="U406" i="12"/>
  <c r="T406" i="12"/>
  <c r="S406" i="12"/>
  <c r="R406" i="12"/>
  <c r="Q406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B406" i="12"/>
  <c r="DZ405" i="12"/>
  <c r="DY405" i="12"/>
  <c r="DX405" i="12"/>
  <c r="DW405" i="12"/>
  <c r="DV405" i="12"/>
  <c r="DU405" i="12"/>
  <c r="DT405" i="12"/>
  <c r="DS405" i="12"/>
  <c r="DR405" i="12"/>
  <c r="DQ405" i="12"/>
  <c r="DP405" i="12"/>
  <c r="DO405" i="12"/>
  <c r="DN405" i="12"/>
  <c r="DM405" i="12"/>
  <c r="DL405" i="12"/>
  <c r="DK405" i="12"/>
  <c r="DJ405" i="12"/>
  <c r="DI405" i="12"/>
  <c r="DH405" i="12"/>
  <c r="DG405" i="12"/>
  <c r="DF405" i="12"/>
  <c r="DE405" i="12"/>
  <c r="DD405" i="12"/>
  <c r="DC405" i="12"/>
  <c r="DB405" i="12"/>
  <c r="DA405" i="12"/>
  <c r="CZ405" i="12"/>
  <c r="CY405" i="12"/>
  <c r="CX405" i="12"/>
  <c r="CW405" i="12"/>
  <c r="CV405" i="12"/>
  <c r="CU405" i="12"/>
  <c r="CT405" i="12"/>
  <c r="CS405" i="12"/>
  <c r="CR405" i="12"/>
  <c r="CQ405" i="12"/>
  <c r="CP405" i="12"/>
  <c r="CO405" i="12"/>
  <c r="CN405" i="12"/>
  <c r="CM405" i="12"/>
  <c r="CL405" i="12"/>
  <c r="CK405" i="12"/>
  <c r="CJ405" i="12"/>
  <c r="CI405" i="12"/>
  <c r="CH405" i="12"/>
  <c r="CG405" i="12"/>
  <c r="CF405" i="12"/>
  <c r="CE405" i="12"/>
  <c r="CD405" i="12"/>
  <c r="CC405" i="12"/>
  <c r="CB405" i="12"/>
  <c r="CA405" i="12"/>
  <c r="BZ405" i="12"/>
  <c r="BY405" i="12"/>
  <c r="BX405" i="12"/>
  <c r="BW405" i="12"/>
  <c r="BV405" i="12"/>
  <c r="BU405" i="12"/>
  <c r="BT405" i="12"/>
  <c r="BS405" i="12"/>
  <c r="BR405" i="12"/>
  <c r="BQ405" i="12"/>
  <c r="BM405" i="12"/>
  <c r="W405" i="12"/>
  <c r="V405" i="12"/>
  <c r="U405" i="12"/>
  <c r="T405" i="12"/>
  <c r="S405" i="12"/>
  <c r="R405" i="12"/>
  <c r="Q405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B405" i="12"/>
  <c r="DZ404" i="12"/>
  <c r="DY404" i="12"/>
  <c r="DX404" i="12"/>
  <c r="DW404" i="12"/>
  <c r="DV404" i="12"/>
  <c r="DU404" i="12"/>
  <c r="DT404" i="12"/>
  <c r="DS404" i="12"/>
  <c r="DR404" i="12"/>
  <c r="DQ404" i="12"/>
  <c r="DP404" i="12"/>
  <c r="DO404" i="12"/>
  <c r="DN404" i="12"/>
  <c r="DM404" i="12"/>
  <c r="DL404" i="12"/>
  <c r="DK404" i="12"/>
  <c r="DJ404" i="12"/>
  <c r="DI404" i="12"/>
  <c r="DH404" i="12"/>
  <c r="DG404" i="12"/>
  <c r="DF404" i="12"/>
  <c r="DE404" i="12"/>
  <c r="DD404" i="12"/>
  <c r="DC404" i="12"/>
  <c r="DB404" i="12"/>
  <c r="DA404" i="12"/>
  <c r="CZ404" i="12"/>
  <c r="CY404" i="12"/>
  <c r="CX404" i="12"/>
  <c r="CW404" i="12"/>
  <c r="CV404" i="12"/>
  <c r="CU404" i="12"/>
  <c r="CT404" i="12"/>
  <c r="CS404" i="12"/>
  <c r="CR404" i="12"/>
  <c r="CQ404" i="12"/>
  <c r="CP404" i="12"/>
  <c r="CO404" i="12"/>
  <c r="CN404" i="12"/>
  <c r="CM404" i="12"/>
  <c r="CL404" i="12"/>
  <c r="CK404" i="12"/>
  <c r="CJ404" i="12"/>
  <c r="CI404" i="12"/>
  <c r="CH404" i="12"/>
  <c r="CG404" i="12"/>
  <c r="CF404" i="12"/>
  <c r="CE404" i="12"/>
  <c r="CD404" i="12"/>
  <c r="CC404" i="12"/>
  <c r="CB404" i="12"/>
  <c r="CA404" i="12"/>
  <c r="BZ404" i="12"/>
  <c r="BY404" i="12"/>
  <c r="BX404" i="12"/>
  <c r="BW404" i="12"/>
  <c r="BV404" i="12"/>
  <c r="BU404" i="12"/>
  <c r="BT404" i="12"/>
  <c r="BS404" i="12"/>
  <c r="BR404" i="12"/>
  <c r="BQ404" i="12"/>
  <c r="BM404" i="12"/>
  <c r="V404" i="12"/>
  <c r="U404" i="12"/>
  <c r="T404" i="12"/>
  <c r="S404" i="12"/>
  <c r="R404" i="12"/>
  <c r="Q404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B404" i="12"/>
  <c r="DZ403" i="12"/>
  <c r="DY403" i="12"/>
  <c r="DX403" i="12"/>
  <c r="DW403" i="12"/>
  <c r="DV403" i="12"/>
  <c r="DU403" i="12"/>
  <c r="DT403" i="12"/>
  <c r="DS403" i="12"/>
  <c r="DR403" i="12"/>
  <c r="DQ403" i="12"/>
  <c r="DP403" i="12"/>
  <c r="DO403" i="12"/>
  <c r="DN403" i="12"/>
  <c r="DM403" i="12"/>
  <c r="DL403" i="12"/>
  <c r="DK403" i="12"/>
  <c r="DJ403" i="12"/>
  <c r="DI403" i="12"/>
  <c r="DH403" i="12"/>
  <c r="DG403" i="12"/>
  <c r="DF403" i="12"/>
  <c r="DE403" i="12"/>
  <c r="DD403" i="12"/>
  <c r="DC403" i="12"/>
  <c r="DB403" i="12"/>
  <c r="DA403" i="12"/>
  <c r="CZ403" i="12"/>
  <c r="CY403" i="12"/>
  <c r="CX403" i="12"/>
  <c r="CW403" i="12"/>
  <c r="CV403" i="12"/>
  <c r="CU403" i="12"/>
  <c r="CT403" i="12"/>
  <c r="CS403" i="12"/>
  <c r="CR403" i="12"/>
  <c r="CQ403" i="12"/>
  <c r="CP403" i="12"/>
  <c r="CO403" i="12"/>
  <c r="CN403" i="12"/>
  <c r="CM403" i="12"/>
  <c r="CL403" i="12"/>
  <c r="CK403" i="12"/>
  <c r="CJ403" i="12"/>
  <c r="CI403" i="12"/>
  <c r="CH403" i="12"/>
  <c r="CG403" i="12"/>
  <c r="CF403" i="12"/>
  <c r="CE403" i="12"/>
  <c r="CD403" i="12"/>
  <c r="CC403" i="12"/>
  <c r="CB403" i="12"/>
  <c r="CA403" i="12"/>
  <c r="BZ403" i="12"/>
  <c r="BY403" i="12"/>
  <c r="BX403" i="12"/>
  <c r="BW403" i="12"/>
  <c r="BV403" i="12"/>
  <c r="BU403" i="12"/>
  <c r="BT403" i="12"/>
  <c r="BS403" i="12"/>
  <c r="BR403" i="12"/>
  <c r="BQ403" i="12"/>
  <c r="BM403" i="12"/>
  <c r="U403" i="12"/>
  <c r="T403" i="12"/>
  <c r="S403" i="12"/>
  <c r="R403" i="12"/>
  <c r="Q403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B403" i="12"/>
  <c r="DZ402" i="12"/>
  <c r="DY402" i="12"/>
  <c r="DX402" i="12"/>
  <c r="DW402" i="12"/>
  <c r="DV402" i="12"/>
  <c r="DU402" i="12"/>
  <c r="DT402" i="12"/>
  <c r="DS402" i="12"/>
  <c r="DR402" i="12"/>
  <c r="DQ402" i="12"/>
  <c r="DP402" i="12"/>
  <c r="DO402" i="12"/>
  <c r="DN402" i="12"/>
  <c r="DM402" i="12"/>
  <c r="DL402" i="12"/>
  <c r="DK402" i="12"/>
  <c r="DJ402" i="12"/>
  <c r="DI402" i="12"/>
  <c r="DH402" i="12"/>
  <c r="DG402" i="12"/>
  <c r="DF402" i="12"/>
  <c r="DE402" i="12"/>
  <c r="DD402" i="12"/>
  <c r="DC402" i="12"/>
  <c r="DB402" i="12"/>
  <c r="DA402" i="12"/>
  <c r="CZ402" i="12"/>
  <c r="CY402" i="12"/>
  <c r="CX402" i="12"/>
  <c r="CW402" i="12"/>
  <c r="CV402" i="12"/>
  <c r="CU402" i="12"/>
  <c r="CT402" i="12"/>
  <c r="CS402" i="12"/>
  <c r="CR402" i="12"/>
  <c r="CQ402" i="12"/>
  <c r="CP402" i="12"/>
  <c r="CO402" i="12"/>
  <c r="CN402" i="12"/>
  <c r="CM402" i="12"/>
  <c r="CL402" i="12"/>
  <c r="CK402" i="12"/>
  <c r="CJ402" i="12"/>
  <c r="CI402" i="12"/>
  <c r="CH402" i="12"/>
  <c r="CG402" i="12"/>
  <c r="CF402" i="12"/>
  <c r="CE402" i="12"/>
  <c r="CD402" i="12"/>
  <c r="CC402" i="12"/>
  <c r="CB402" i="12"/>
  <c r="CA402" i="12"/>
  <c r="BZ402" i="12"/>
  <c r="BY402" i="12"/>
  <c r="BX402" i="12"/>
  <c r="BW402" i="12"/>
  <c r="BV402" i="12"/>
  <c r="BU402" i="12"/>
  <c r="BT402" i="12"/>
  <c r="BS402" i="12"/>
  <c r="BR402" i="12"/>
  <c r="BQ402" i="12"/>
  <c r="BM402" i="12"/>
  <c r="T402" i="12"/>
  <c r="S402" i="12"/>
  <c r="R402" i="12"/>
  <c r="Q402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B402" i="12"/>
  <c r="DZ401" i="12"/>
  <c r="DY401" i="12"/>
  <c r="DX401" i="12"/>
  <c r="DW401" i="12"/>
  <c r="DV401" i="12"/>
  <c r="DU401" i="12"/>
  <c r="DT401" i="12"/>
  <c r="DS401" i="12"/>
  <c r="DR401" i="12"/>
  <c r="DQ401" i="12"/>
  <c r="DP401" i="12"/>
  <c r="DO401" i="12"/>
  <c r="DN401" i="12"/>
  <c r="DM401" i="12"/>
  <c r="DL401" i="12"/>
  <c r="DK401" i="12"/>
  <c r="DJ401" i="12"/>
  <c r="DI401" i="12"/>
  <c r="DH401" i="12"/>
  <c r="DG401" i="12"/>
  <c r="DF401" i="12"/>
  <c r="DE401" i="12"/>
  <c r="DD401" i="12"/>
  <c r="DC401" i="12"/>
  <c r="DB401" i="12"/>
  <c r="DA401" i="12"/>
  <c r="CZ401" i="12"/>
  <c r="CY401" i="12"/>
  <c r="CX401" i="12"/>
  <c r="CW401" i="12"/>
  <c r="CV401" i="12"/>
  <c r="CU401" i="12"/>
  <c r="CT401" i="12"/>
  <c r="CS401" i="12"/>
  <c r="CR401" i="12"/>
  <c r="CQ401" i="12"/>
  <c r="CP401" i="12"/>
  <c r="CO401" i="12"/>
  <c r="CN401" i="12"/>
  <c r="CM401" i="12"/>
  <c r="CL401" i="12"/>
  <c r="CK401" i="12"/>
  <c r="CJ401" i="12"/>
  <c r="CI401" i="12"/>
  <c r="CH401" i="12"/>
  <c r="CG401" i="12"/>
  <c r="CF401" i="12"/>
  <c r="CE401" i="12"/>
  <c r="CD401" i="12"/>
  <c r="CC401" i="12"/>
  <c r="CB401" i="12"/>
  <c r="CA401" i="12"/>
  <c r="BZ401" i="12"/>
  <c r="BY401" i="12"/>
  <c r="BX401" i="12"/>
  <c r="BW401" i="12"/>
  <c r="BV401" i="12"/>
  <c r="BU401" i="12"/>
  <c r="BT401" i="12"/>
  <c r="BS401" i="12"/>
  <c r="BR401" i="12"/>
  <c r="BQ401" i="12"/>
  <c r="BM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B401" i="12"/>
  <c r="DZ400" i="12"/>
  <c r="DY400" i="12"/>
  <c r="DX400" i="12"/>
  <c r="DW400" i="12"/>
  <c r="DV400" i="12"/>
  <c r="DU400" i="12"/>
  <c r="DT400" i="12"/>
  <c r="DS400" i="12"/>
  <c r="DR400" i="12"/>
  <c r="DQ400" i="12"/>
  <c r="DP400" i="12"/>
  <c r="DO400" i="12"/>
  <c r="DN400" i="12"/>
  <c r="DM400" i="12"/>
  <c r="DL400" i="12"/>
  <c r="DK400" i="12"/>
  <c r="DJ400" i="12"/>
  <c r="DI400" i="12"/>
  <c r="DH400" i="12"/>
  <c r="DG400" i="12"/>
  <c r="DF400" i="12"/>
  <c r="DE400" i="12"/>
  <c r="DD400" i="12"/>
  <c r="DC400" i="12"/>
  <c r="DB400" i="12"/>
  <c r="DA400" i="12"/>
  <c r="CZ400" i="12"/>
  <c r="CY400" i="12"/>
  <c r="CX400" i="12"/>
  <c r="CW400" i="12"/>
  <c r="CV400" i="12"/>
  <c r="CU400" i="12"/>
  <c r="CT400" i="12"/>
  <c r="CS400" i="12"/>
  <c r="CR400" i="12"/>
  <c r="CQ400" i="12"/>
  <c r="CP400" i="12"/>
  <c r="CO400" i="12"/>
  <c r="CN400" i="12"/>
  <c r="CM400" i="12"/>
  <c r="CL400" i="12"/>
  <c r="CK400" i="12"/>
  <c r="CJ400" i="12"/>
  <c r="CI400" i="12"/>
  <c r="CH400" i="12"/>
  <c r="CG400" i="12"/>
  <c r="CF400" i="12"/>
  <c r="CE400" i="12"/>
  <c r="CD400" i="12"/>
  <c r="CC400" i="12"/>
  <c r="CB400" i="12"/>
  <c r="CA400" i="12"/>
  <c r="BZ400" i="12"/>
  <c r="BY400" i="12"/>
  <c r="BX400" i="12"/>
  <c r="BW400" i="12"/>
  <c r="BV400" i="12"/>
  <c r="BU400" i="12"/>
  <c r="BT400" i="12"/>
  <c r="BS400" i="12"/>
  <c r="BR400" i="12"/>
  <c r="BQ400" i="12"/>
  <c r="BM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B400" i="12"/>
  <c r="DZ399" i="12"/>
  <c r="DY399" i="12"/>
  <c r="DX399" i="12"/>
  <c r="DW399" i="12"/>
  <c r="DV399" i="12"/>
  <c r="DU399" i="12"/>
  <c r="DT399" i="12"/>
  <c r="DS399" i="12"/>
  <c r="DR399" i="12"/>
  <c r="DQ399" i="12"/>
  <c r="DP399" i="12"/>
  <c r="DO399" i="12"/>
  <c r="DN399" i="12"/>
  <c r="DM399" i="12"/>
  <c r="DL399" i="12"/>
  <c r="DK399" i="12"/>
  <c r="DJ399" i="12"/>
  <c r="DI399" i="12"/>
  <c r="DH399" i="12"/>
  <c r="DG399" i="12"/>
  <c r="DF399" i="12"/>
  <c r="DE399" i="12"/>
  <c r="DD399" i="12"/>
  <c r="DC399" i="12"/>
  <c r="DB399" i="12"/>
  <c r="DA399" i="12"/>
  <c r="CZ399" i="12"/>
  <c r="CY399" i="12"/>
  <c r="CX399" i="12"/>
  <c r="CW399" i="12"/>
  <c r="CV399" i="12"/>
  <c r="CU399" i="12"/>
  <c r="CT399" i="12"/>
  <c r="CS399" i="12"/>
  <c r="CR399" i="12"/>
  <c r="CQ399" i="12"/>
  <c r="CP399" i="12"/>
  <c r="CO399" i="12"/>
  <c r="CN399" i="12"/>
  <c r="CM399" i="12"/>
  <c r="CL399" i="12"/>
  <c r="CK399" i="12"/>
  <c r="CJ399" i="12"/>
  <c r="CI399" i="12"/>
  <c r="CH399" i="12"/>
  <c r="CG399" i="12"/>
  <c r="CF399" i="12"/>
  <c r="CE399" i="12"/>
  <c r="CD399" i="12"/>
  <c r="CC399" i="12"/>
  <c r="CB399" i="12"/>
  <c r="CA399" i="12"/>
  <c r="BZ399" i="12"/>
  <c r="BY399" i="12"/>
  <c r="BX399" i="12"/>
  <c r="BW399" i="12"/>
  <c r="BV399" i="12"/>
  <c r="BU399" i="12"/>
  <c r="BT399" i="12"/>
  <c r="BS399" i="12"/>
  <c r="BR399" i="12"/>
  <c r="BQ399" i="12"/>
  <c r="BM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B399" i="12"/>
  <c r="DZ398" i="12"/>
  <c r="DY398" i="12"/>
  <c r="DX398" i="12"/>
  <c r="DW398" i="12"/>
  <c r="DV398" i="12"/>
  <c r="DU398" i="12"/>
  <c r="DT398" i="12"/>
  <c r="DS398" i="12"/>
  <c r="DR398" i="12"/>
  <c r="DQ398" i="12"/>
  <c r="DP398" i="12"/>
  <c r="DO398" i="12"/>
  <c r="DN398" i="12"/>
  <c r="DM398" i="12"/>
  <c r="DL398" i="12"/>
  <c r="DK398" i="12"/>
  <c r="DJ398" i="12"/>
  <c r="DI398" i="12"/>
  <c r="DH398" i="12"/>
  <c r="DG398" i="12"/>
  <c r="DF398" i="12"/>
  <c r="DE398" i="12"/>
  <c r="DD398" i="12"/>
  <c r="DC398" i="12"/>
  <c r="DB398" i="12"/>
  <c r="DA398" i="12"/>
  <c r="CZ398" i="12"/>
  <c r="CY398" i="12"/>
  <c r="CX398" i="12"/>
  <c r="CW398" i="12"/>
  <c r="CV398" i="12"/>
  <c r="CU398" i="12"/>
  <c r="CT398" i="12"/>
  <c r="CS398" i="12"/>
  <c r="CR398" i="12"/>
  <c r="CQ398" i="12"/>
  <c r="CP398" i="12"/>
  <c r="CO398" i="12"/>
  <c r="CN398" i="12"/>
  <c r="CM398" i="12"/>
  <c r="CL398" i="12"/>
  <c r="CK398" i="12"/>
  <c r="CJ398" i="12"/>
  <c r="CI398" i="12"/>
  <c r="CH398" i="12"/>
  <c r="CG398" i="12"/>
  <c r="CF398" i="12"/>
  <c r="CE398" i="12"/>
  <c r="CD398" i="12"/>
  <c r="CC398" i="12"/>
  <c r="CB398" i="12"/>
  <c r="CA398" i="12"/>
  <c r="BZ398" i="12"/>
  <c r="BY398" i="12"/>
  <c r="BX398" i="12"/>
  <c r="BW398" i="12"/>
  <c r="BV398" i="12"/>
  <c r="BU398" i="12"/>
  <c r="BT398" i="12"/>
  <c r="BS398" i="12"/>
  <c r="BR398" i="12"/>
  <c r="BQ398" i="12"/>
  <c r="BM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B398" i="12"/>
  <c r="DZ397" i="12"/>
  <c r="DY397" i="12"/>
  <c r="DX397" i="12"/>
  <c r="DW397" i="12"/>
  <c r="DV397" i="12"/>
  <c r="DU397" i="12"/>
  <c r="DT397" i="12"/>
  <c r="DS397" i="12"/>
  <c r="DR397" i="12"/>
  <c r="DQ397" i="12"/>
  <c r="DP397" i="12"/>
  <c r="DO397" i="12"/>
  <c r="DN397" i="12"/>
  <c r="DM397" i="12"/>
  <c r="DL397" i="12"/>
  <c r="DK397" i="12"/>
  <c r="DJ397" i="12"/>
  <c r="DI397" i="12"/>
  <c r="DH397" i="12"/>
  <c r="DG397" i="12"/>
  <c r="DF397" i="12"/>
  <c r="DE397" i="12"/>
  <c r="DD397" i="12"/>
  <c r="DC397" i="12"/>
  <c r="DB397" i="12"/>
  <c r="DA397" i="12"/>
  <c r="CZ397" i="12"/>
  <c r="CY397" i="12"/>
  <c r="CX397" i="12"/>
  <c r="CW397" i="12"/>
  <c r="CV397" i="12"/>
  <c r="CU397" i="12"/>
  <c r="CT397" i="12"/>
  <c r="CS397" i="12"/>
  <c r="CR397" i="12"/>
  <c r="CQ397" i="12"/>
  <c r="CP397" i="12"/>
  <c r="CO397" i="12"/>
  <c r="CN397" i="12"/>
  <c r="CM397" i="12"/>
  <c r="CL397" i="12"/>
  <c r="CK397" i="12"/>
  <c r="CJ397" i="12"/>
  <c r="CI397" i="12"/>
  <c r="CH397" i="12"/>
  <c r="CG397" i="12"/>
  <c r="CF397" i="12"/>
  <c r="CE397" i="12"/>
  <c r="CD397" i="12"/>
  <c r="CC397" i="12"/>
  <c r="CB397" i="12"/>
  <c r="CA397" i="12"/>
  <c r="BZ397" i="12"/>
  <c r="BY397" i="12"/>
  <c r="BX397" i="12"/>
  <c r="BW397" i="12"/>
  <c r="BV397" i="12"/>
  <c r="BU397" i="12"/>
  <c r="BT397" i="12"/>
  <c r="BS397" i="12"/>
  <c r="BR397" i="12"/>
  <c r="BQ397" i="12"/>
  <c r="BM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B397" i="12"/>
  <c r="DZ396" i="12"/>
  <c r="DY396" i="12"/>
  <c r="DX396" i="12"/>
  <c r="DW396" i="12"/>
  <c r="DV396" i="12"/>
  <c r="DU396" i="12"/>
  <c r="DT396" i="12"/>
  <c r="DS396" i="12"/>
  <c r="DR396" i="12"/>
  <c r="DQ396" i="12"/>
  <c r="DP396" i="12"/>
  <c r="DO396" i="12"/>
  <c r="DN396" i="12"/>
  <c r="DM396" i="12"/>
  <c r="DL396" i="12"/>
  <c r="DK396" i="12"/>
  <c r="DJ396" i="12"/>
  <c r="DI396" i="12"/>
  <c r="DH396" i="12"/>
  <c r="DG396" i="12"/>
  <c r="DF396" i="12"/>
  <c r="DE396" i="12"/>
  <c r="DD396" i="12"/>
  <c r="DC396" i="12"/>
  <c r="DB396" i="12"/>
  <c r="DA396" i="12"/>
  <c r="CZ396" i="12"/>
  <c r="CY396" i="12"/>
  <c r="CX396" i="12"/>
  <c r="CW396" i="12"/>
  <c r="CV396" i="12"/>
  <c r="CU396" i="12"/>
  <c r="CT396" i="12"/>
  <c r="CS396" i="12"/>
  <c r="CR396" i="12"/>
  <c r="CQ396" i="12"/>
  <c r="CP396" i="12"/>
  <c r="CO396" i="12"/>
  <c r="CN396" i="12"/>
  <c r="CM396" i="12"/>
  <c r="CL396" i="12"/>
  <c r="CK396" i="12"/>
  <c r="CJ396" i="12"/>
  <c r="CI396" i="12"/>
  <c r="CH396" i="12"/>
  <c r="CG396" i="12"/>
  <c r="CF396" i="12"/>
  <c r="CE396" i="12"/>
  <c r="CD396" i="12"/>
  <c r="CC396" i="12"/>
  <c r="CB396" i="12"/>
  <c r="CA396" i="12"/>
  <c r="BZ396" i="12"/>
  <c r="BY396" i="12"/>
  <c r="BX396" i="12"/>
  <c r="BW396" i="12"/>
  <c r="BV396" i="12"/>
  <c r="BU396" i="12"/>
  <c r="BT396" i="12"/>
  <c r="BS396" i="12"/>
  <c r="BR396" i="12"/>
  <c r="BQ396" i="12"/>
  <c r="BM396" i="12"/>
  <c r="N396" i="12"/>
  <c r="M396" i="12"/>
  <c r="L396" i="12"/>
  <c r="K396" i="12"/>
  <c r="J396" i="12"/>
  <c r="I396" i="12"/>
  <c r="H396" i="12"/>
  <c r="G396" i="12"/>
  <c r="F396" i="12"/>
  <c r="E396" i="12"/>
  <c r="D396" i="12"/>
  <c r="B396" i="12"/>
  <c r="DZ395" i="12"/>
  <c r="DY395" i="12"/>
  <c r="DX395" i="12"/>
  <c r="DW395" i="12"/>
  <c r="DV395" i="12"/>
  <c r="DU395" i="12"/>
  <c r="DT395" i="12"/>
  <c r="DS395" i="12"/>
  <c r="DR395" i="12"/>
  <c r="DQ395" i="12"/>
  <c r="DP395" i="12"/>
  <c r="DO395" i="12"/>
  <c r="DN395" i="12"/>
  <c r="DM395" i="12"/>
  <c r="DL395" i="12"/>
  <c r="DK395" i="12"/>
  <c r="DJ395" i="12"/>
  <c r="DI395" i="12"/>
  <c r="DH395" i="12"/>
  <c r="DG395" i="12"/>
  <c r="DF395" i="12"/>
  <c r="DE395" i="12"/>
  <c r="DD395" i="12"/>
  <c r="DC395" i="12"/>
  <c r="DB395" i="12"/>
  <c r="DA395" i="12"/>
  <c r="CZ395" i="12"/>
  <c r="CY395" i="12"/>
  <c r="CX395" i="12"/>
  <c r="CW395" i="12"/>
  <c r="CV395" i="12"/>
  <c r="CU395" i="12"/>
  <c r="CT395" i="12"/>
  <c r="CS395" i="12"/>
  <c r="CR395" i="12"/>
  <c r="CQ395" i="12"/>
  <c r="CP395" i="12"/>
  <c r="CO395" i="12"/>
  <c r="CN395" i="12"/>
  <c r="CM395" i="12"/>
  <c r="CL395" i="12"/>
  <c r="CK395" i="12"/>
  <c r="CJ395" i="12"/>
  <c r="CI395" i="12"/>
  <c r="CH395" i="12"/>
  <c r="CG395" i="12"/>
  <c r="CF395" i="12"/>
  <c r="CE395" i="12"/>
  <c r="CD395" i="12"/>
  <c r="CC395" i="12"/>
  <c r="CB395" i="12"/>
  <c r="CA395" i="12"/>
  <c r="BZ395" i="12"/>
  <c r="BY395" i="12"/>
  <c r="BX395" i="12"/>
  <c r="BW395" i="12"/>
  <c r="BV395" i="12"/>
  <c r="BU395" i="12"/>
  <c r="BT395" i="12"/>
  <c r="BS395" i="12"/>
  <c r="BR395" i="12"/>
  <c r="BQ395" i="12"/>
  <c r="BM395" i="12"/>
  <c r="M395" i="12"/>
  <c r="L395" i="12"/>
  <c r="K395" i="12"/>
  <c r="J395" i="12"/>
  <c r="I395" i="12"/>
  <c r="H395" i="12"/>
  <c r="G395" i="12"/>
  <c r="F395" i="12"/>
  <c r="E395" i="12"/>
  <c r="D395" i="12"/>
  <c r="B395" i="12"/>
  <c r="DZ394" i="12"/>
  <c r="DY394" i="12"/>
  <c r="DX394" i="12"/>
  <c r="DW394" i="12"/>
  <c r="DV394" i="12"/>
  <c r="DU394" i="12"/>
  <c r="DT394" i="12"/>
  <c r="DS394" i="12"/>
  <c r="DR394" i="12"/>
  <c r="DQ394" i="12"/>
  <c r="DP394" i="12"/>
  <c r="DO394" i="12"/>
  <c r="DN394" i="12"/>
  <c r="DM394" i="12"/>
  <c r="DL394" i="12"/>
  <c r="DK394" i="12"/>
  <c r="DJ394" i="12"/>
  <c r="DI394" i="12"/>
  <c r="DH394" i="12"/>
  <c r="DG394" i="12"/>
  <c r="DF394" i="12"/>
  <c r="DE394" i="12"/>
  <c r="DD394" i="12"/>
  <c r="DC394" i="12"/>
  <c r="DB394" i="12"/>
  <c r="DA394" i="12"/>
  <c r="CZ394" i="12"/>
  <c r="CY394" i="12"/>
  <c r="CX394" i="12"/>
  <c r="CW394" i="12"/>
  <c r="CV394" i="12"/>
  <c r="CU394" i="12"/>
  <c r="CT394" i="12"/>
  <c r="CS394" i="12"/>
  <c r="CR394" i="12"/>
  <c r="CQ394" i="12"/>
  <c r="CP394" i="12"/>
  <c r="CO394" i="12"/>
  <c r="CN394" i="12"/>
  <c r="CM394" i="12"/>
  <c r="CL394" i="12"/>
  <c r="CK394" i="12"/>
  <c r="CJ394" i="12"/>
  <c r="CI394" i="12"/>
  <c r="CH394" i="12"/>
  <c r="CG394" i="12"/>
  <c r="CF394" i="12"/>
  <c r="CE394" i="12"/>
  <c r="CD394" i="12"/>
  <c r="CC394" i="12"/>
  <c r="CB394" i="12"/>
  <c r="CA394" i="12"/>
  <c r="BZ394" i="12"/>
  <c r="BY394" i="12"/>
  <c r="BX394" i="12"/>
  <c r="BW394" i="12"/>
  <c r="BV394" i="12"/>
  <c r="BU394" i="12"/>
  <c r="BT394" i="12"/>
  <c r="BS394" i="12"/>
  <c r="BR394" i="12"/>
  <c r="BQ394" i="12"/>
  <c r="BM394" i="12"/>
  <c r="L394" i="12"/>
  <c r="K394" i="12"/>
  <c r="J394" i="12"/>
  <c r="I394" i="12"/>
  <c r="H394" i="12"/>
  <c r="G394" i="12"/>
  <c r="F394" i="12"/>
  <c r="E394" i="12"/>
  <c r="D394" i="12"/>
  <c r="B394" i="12"/>
  <c r="DZ393" i="12"/>
  <c r="DY393" i="12"/>
  <c r="DX393" i="12"/>
  <c r="DW393" i="12"/>
  <c r="DV393" i="12"/>
  <c r="DU393" i="12"/>
  <c r="DT393" i="12"/>
  <c r="DS393" i="12"/>
  <c r="DR393" i="12"/>
  <c r="DQ393" i="12"/>
  <c r="DP393" i="12"/>
  <c r="DO393" i="12"/>
  <c r="DN393" i="12"/>
  <c r="DM393" i="12"/>
  <c r="DL393" i="12"/>
  <c r="DK393" i="12"/>
  <c r="DJ393" i="12"/>
  <c r="DI393" i="12"/>
  <c r="DH393" i="12"/>
  <c r="DG393" i="12"/>
  <c r="DF393" i="12"/>
  <c r="DE393" i="12"/>
  <c r="DD393" i="12"/>
  <c r="DC393" i="12"/>
  <c r="DB393" i="12"/>
  <c r="DA393" i="12"/>
  <c r="CZ393" i="12"/>
  <c r="CY393" i="12"/>
  <c r="CX393" i="12"/>
  <c r="CW393" i="12"/>
  <c r="CV393" i="12"/>
  <c r="CU393" i="12"/>
  <c r="CT393" i="12"/>
  <c r="CS393" i="12"/>
  <c r="CR393" i="12"/>
  <c r="CQ393" i="12"/>
  <c r="CP393" i="12"/>
  <c r="CO393" i="12"/>
  <c r="CN393" i="12"/>
  <c r="CM393" i="12"/>
  <c r="CL393" i="12"/>
  <c r="CK393" i="12"/>
  <c r="CJ393" i="12"/>
  <c r="CI393" i="12"/>
  <c r="CH393" i="12"/>
  <c r="CG393" i="12"/>
  <c r="CF393" i="12"/>
  <c r="CE393" i="12"/>
  <c r="CD393" i="12"/>
  <c r="CC393" i="12"/>
  <c r="CB393" i="12"/>
  <c r="CA393" i="12"/>
  <c r="BZ393" i="12"/>
  <c r="BY393" i="12"/>
  <c r="BX393" i="12"/>
  <c r="BW393" i="12"/>
  <c r="BV393" i="12"/>
  <c r="BU393" i="12"/>
  <c r="BT393" i="12"/>
  <c r="BS393" i="12"/>
  <c r="BR393" i="12"/>
  <c r="BQ393" i="12"/>
  <c r="BM393" i="12"/>
  <c r="K393" i="12"/>
  <c r="J393" i="12"/>
  <c r="I393" i="12"/>
  <c r="H393" i="12"/>
  <c r="G393" i="12"/>
  <c r="F393" i="12"/>
  <c r="E393" i="12"/>
  <c r="D393" i="12"/>
  <c r="B393" i="12"/>
  <c r="DZ392" i="12"/>
  <c r="DY392" i="12"/>
  <c r="DX392" i="12"/>
  <c r="DW392" i="12"/>
  <c r="DV392" i="12"/>
  <c r="DU392" i="12"/>
  <c r="DT392" i="12"/>
  <c r="DS392" i="12"/>
  <c r="DR392" i="12"/>
  <c r="DQ392" i="12"/>
  <c r="DP392" i="12"/>
  <c r="DO392" i="12"/>
  <c r="DN392" i="12"/>
  <c r="DM392" i="12"/>
  <c r="DL392" i="12"/>
  <c r="DK392" i="12"/>
  <c r="DJ392" i="12"/>
  <c r="DI392" i="12"/>
  <c r="DH392" i="12"/>
  <c r="DG392" i="12"/>
  <c r="DF392" i="12"/>
  <c r="DE392" i="12"/>
  <c r="DD392" i="12"/>
  <c r="DC392" i="12"/>
  <c r="DB392" i="12"/>
  <c r="DA392" i="12"/>
  <c r="CZ392" i="12"/>
  <c r="CY392" i="12"/>
  <c r="CX392" i="12"/>
  <c r="CW392" i="12"/>
  <c r="CV392" i="12"/>
  <c r="CU392" i="12"/>
  <c r="CT392" i="12"/>
  <c r="CS392" i="12"/>
  <c r="CR392" i="12"/>
  <c r="CQ392" i="12"/>
  <c r="CP392" i="12"/>
  <c r="CO392" i="12"/>
  <c r="CN392" i="12"/>
  <c r="CM392" i="12"/>
  <c r="CL392" i="12"/>
  <c r="CK392" i="12"/>
  <c r="CJ392" i="12"/>
  <c r="CI392" i="12"/>
  <c r="CH392" i="12"/>
  <c r="CG392" i="12"/>
  <c r="CF392" i="12"/>
  <c r="CE392" i="12"/>
  <c r="CD392" i="12"/>
  <c r="CC392" i="12"/>
  <c r="CB392" i="12"/>
  <c r="CA392" i="12"/>
  <c r="BZ392" i="12"/>
  <c r="BY392" i="12"/>
  <c r="BX392" i="12"/>
  <c r="BW392" i="12"/>
  <c r="BV392" i="12"/>
  <c r="BU392" i="12"/>
  <c r="BT392" i="12"/>
  <c r="BS392" i="12"/>
  <c r="BR392" i="12"/>
  <c r="BQ392" i="12"/>
  <c r="BM392" i="12"/>
  <c r="J392" i="12"/>
  <c r="I392" i="12"/>
  <c r="H392" i="12"/>
  <c r="G392" i="12"/>
  <c r="F392" i="12"/>
  <c r="E392" i="12"/>
  <c r="D392" i="12"/>
  <c r="B392" i="12"/>
  <c r="DZ391" i="12"/>
  <c r="DY391" i="12"/>
  <c r="DX391" i="12"/>
  <c r="DW391" i="12"/>
  <c r="DV391" i="12"/>
  <c r="DU391" i="12"/>
  <c r="DT391" i="12"/>
  <c r="DS391" i="12"/>
  <c r="DR391" i="12"/>
  <c r="DQ391" i="12"/>
  <c r="DP391" i="12"/>
  <c r="DO391" i="12"/>
  <c r="DN391" i="12"/>
  <c r="DM391" i="12"/>
  <c r="DL391" i="12"/>
  <c r="DK391" i="12"/>
  <c r="DJ391" i="12"/>
  <c r="DI391" i="12"/>
  <c r="DH391" i="12"/>
  <c r="DG391" i="12"/>
  <c r="DF391" i="12"/>
  <c r="DE391" i="12"/>
  <c r="DD391" i="12"/>
  <c r="DC391" i="12"/>
  <c r="DB391" i="12"/>
  <c r="DA391" i="12"/>
  <c r="CZ391" i="12"/>
  <c r="CY391" i="12"/>
  <c r="CX391" i="12"/>
  <c r="CW391" i="12"/>
  <c r="CV391" i="12"/>
  <c r="CU391" i="12"/>
  <c r="CT391" i="12"/>
  <c r="CS391" i="12"/>
  <c r="CR391" i="12"/>
  <c r="CQ391" i="12"/>
  <c r="CP391" i="12"/>
  <c r="CO391" i="12"/>
  <c r="CN391" i="12"/>
  <c r="CM391" i="12"/>
  <c r="CL391" i="12"/>
  <c r="CK391" i="12"/>
  <c r="CJ391" i="12"/>
  <c r="CI391" i="12"/>
  <c r="CH391" i="12"/>
  <c r="CG391" i="12"/>
  <c r="CF391" i="12"/>
  <c r="CE391" i="12"/>
  <c r="CD391" i="12"/>
  <c r="CC391" i="12"/>
  <c r="CB391" i="12"/>
  <c r="CA391" i="12"/>
  <c r="BZ391" i="12"/>
  <c r="BY391" i="12"/>
  <c r="BX391" i="12"/>
  <c r="BW391" i="12"/>
  <c r="BV391" i="12"/>
  <c r="BU391" i="12"/>
  <c r="BT391" i="12"/>
  <c r="BS391" i="12"/>
  <c r="BR391" i="12"/>
  <c r="BQ391" i="12"/>
  <c r="BM391" i="12"/>
  <c r="I391" i="12"/>
  <c r="H391" i="12"/>
  <c r="G391" i="12"/>
  <c r="F391" i="12"/>
  <c r="E391" i="12"/>
  <c r="D391" i="12"/>
  <c r="B391" i="12"/>
  <c r="DZ390" i="12"/>
  <c r="DY390" i="12"/>
  <c r="DX390" i="12"/>
  <c r="DW390" i="12"/>
  <c r="DV390" i="12"/>
  <c r="DU390" i="12"/>
  <c r="DT390" i="12"/>
  <c r="DS390" i="12"/>
  <c r="DR390" i="12"/>
  <c r="DQ390" i="12"/>
  <c r="DP390" i="12"/>
  <c r="DO390" i="12"/>
  <c r="DN390" i="12"/>
  <c r="DM390" i="12"/>
  <c r="DL390" i="12"/>
  <c r="DK390" i="12"/>
  <c r="DJ390" i="12"/>
  <c r="DI390" i="12"/>
  <c r="DH390" i="12"/>
  <c r="DG390" i="12"/>
  <c r="DF390" i="12"/>
  <c r="DE390" i="12"/>
  <c r="DD390" i="12"/>
  <c r="DC390" i="12"/>
  <c r="DB390" i="12"/>
  <c r="DA390" i="12"/>
  <c r="CZ390" i="12"/>
  <c r="CY390" i="12"/>
  <c r="CX390" i="12"/>
  <c r="CW390" i="12"/>
  <c r="CV390" i="12"/>
  <c r="CU390" i="12"/>
  <c r="CT390" i="12"/>
  <c r="CS390" i="12"/>
  <c r="CR390" i="12"/>
  <c r="CQ390" i="12"/>
  <c r="CP390" i="12"/>
  <c r="CO390" i="12"/>
  <c r="CN390" i="12"/>
  <c r="CM390" i="12"/>
  <c r="CL390" i="12"/>
  <c r="CK390" i="12"/>
  <c r="CJ390" i="12"/>
  <c r="CI390" i="12"/>
  <c r="CH390" i="12"/>
  <c r="CG390" i="12"/>
  <c r="CF390" i="12"/>
  <c r="CE390" i="12"/>
  <c r="CD390" i="12"/>
  <c r="CC390" i="12"/>
  <c r="CB390" i="12"/>
  <c r="CA390" i="12"/>
  <c r="BZ390" i="12"/>
  <c r="BY390" i="12"/>
  <c r="BX390" i="12"/>
  <c r="BW390" i="12"/>
  <c r="BV390" i="12"/>
  <c r="BU390" i="12"/>
  <c r="BT390" i="12"/>
  <c r="BS390" i="12"/>
  <c r="BR390" i="12"/>
  <c r="BQ390" i="12"/>
  <c r="BM390" i="12"/>
  <c r="H390" i="12"/>
  <c r="G390" i="12"/>
  <c r="F390" i="12"/>
  <c r="E390" i="12"/>
  <c r="D390" i="12"/>
  <c r="B390" i="12"/>
  <c r="DZ389" i="12"/>
  <c r="DY389" i="12"/>
  <c r="DX389" i="12"/>
  <c r="DW389" i="12"/>
  <c r="DV389" i="12"/>
  <c r="DU389" i="12"/>
  <c r="DT389" i="12"/>
  <c r="DS389" i="12"/>
  <c r="DR389" i="12"/>
  <c r="DQ389" i="12"/>
  <c r="DP389" i="12"/>
  <c r="DO389" i="12"/>
  <c r="DN389" i="12"/>
  <c r="DM389" i="12"/>
  <c r="DL389" i="12"/>
  <c r="DK389" i="12"/>
  <c r="DJ389" i="12"/>
  <c r="DI389" i="12"/>
  <c r="DH389" i="12"/>
  <c r="DG389" i="12"/>
  <c r="DF389" i="12"/>
  <c r="DE389" i="12"/>
  <c r="DD389" i="12"/>
  <c r="DC389" i="12"/>
  <c r="DB389" i="12"/>
  <c r="DA389" i="12"/>
  <c r="CZ389" i="12"/>
  <c r="CY389" i="12"/>
  <c r="CX389" i="12"/>
  <c r="CW389" i="12"/>
  <c r="CV389" i="12"/>
  <c r="CU389" i="12"/>
  <c r="CT389" i="12"/>
  <c r="CS389" i="12"/>
  <c r="CR389" i="12"/>
  <c r="CQ389" i="12"/>
  <c r="CP389" i="12"/>
  <c r="CO389" i="12"/>
  <c r="CN389" i="12"/>
  <c r="CM389" i="12"/>
  <c r="CL389" i="12"/>
  <c r="CK389" i="12"/>
  <c r="CJ389" i="12"/>
  <c r="CI389" i="12"/>
  <c r="CH389" i="12"/>
  <c r="CG389" i="12"/>
  <c r="CF389" i="12"/>
  <c r="CE389" i="12"/>
  <c r="CD389" i="12"/>
  <c r="CC389" i="12"/>
  <c r="CB389" i="12"/>
  <c r="CA389" i="12"/>
  <c r="BZ389" i="12"/>
  <c r="BY389" i="12"/>
  <c r="BX389" i="12"/>
  <c r="BW389" i="12"/>
  <c r="BV389" i="12"/>
  <c r="BU389" i="12"/>
  <c r="BT389" i="12"/>
  <c r="BS389" i="12"/>
  <c r="BR389" i="12"/>
  <c r="BQ389" i="12"/>
  <c r="BM389" i="12"/>
  <c r="G389" i="12"/>
  <c r="F389" i="12"/>
  <c r="E389" i="12"/>
  <c r="D389" i="12"/>
  <c r="B389" i="12"/>
  <c r="DZ388" i="12"/>
  <c r="DY388" i="12"/>
  <c r="DX388" i="12"/>
  <c r="DW388" i="12"/>
  <c r="DV388" i="12"/>
  <c r="DU388" i="12"/>
  <c r="DT388" i="12"/>
  <c r="DS388" i="12"/>
  <c r="DR388" i="12"/>
  <c r="DQ388" i="12"/>
  <c r="DP388" i="12"/>
  <c r="DO388" i="12"/>
  <c r="DN388" i="12"/>
  <c r="DM388" i="12"/>
  <c r="DL388" i="12"/>
  <c r="DK388" i="12"/>
  <c r="DJ388" i="12"/>
  <c r="DI388" i="12"/>
  <c r="DH388" i="12"/>
  <c r="DG388" i="12"/>
  <c r="DF388" i="12"/>
  <c r="DE388" i="12"/>
  <c r="DD388" i="12"/>
  <c r="DC388" i="12"/>
  <c r="DB388" i="12"/>
  <c r="DA388" i="12"/>
  <c r="CZ388" i="12"/>
  <c r="CY388" i="12"/>
  <c r="CX388" i="12"/>
  <c r="CW388" i="12"/>
  <c r="CV388" i="12"/>
  <c r="CU388" i="12"/>
  <c r="CT388" i="12"/>
  <c r="CS388" i="12"/>
  <c r="CR388" i="12"/>
  <c r="CQ388" i="12"/>
  <c r="CP388" i="12"/>
  <c r="CO388" i="12"/>
  <c r="CN388" i="12"/>
  <c r="CM388" i="12"/>
  <c r="CL388" i="12"/>
  <c r="CK388" i="12"/>
  <c r="CJ388" i="12"/>
  <c r="CI388" i="12"/>
  <c r="CH388" i="12"/>
  <c r="CG388" i="12"/>
  <c r="CF388" i="12"/>
  <c r="CE388" i="12"/>
  <c r="CD388" i="12"/>
  <c r="CC388" i="12"/>
  <c r="CB388" i="12"/>
  <c r="CA388" i="12"/>
  <c r="BZ388" i="12"/>
  <c r="BY388" i="12"/>
  <c r="BX388" i="12"/>
  <c r="BW388" i="12"/>
  <c r="BV388" i="12"/>
  <c r="BU388" i="12"/>
  <c r="BT388" i="12"/>
  <c r="BS388" i="12"/>
  <c r="BR388" i="12"/>
  <c r="BQ388" i="12"/>
  <c r="BM388" i="12"/>
  <c r="F388" i="12"/>
  <c r="E388" i="12"/>
  <c r="D388" i="12"/>
  <c r="B388" i="12"/>
  <c r="DZ387" i="12"/>
  <c r="DY387" i="12"/>
  <c r="DX387" i="12"/>
  <c r="DW387" i="12"/>
  <c r="DV387" i="12"/>
  <c r="DU387" i="12"/>
  <c r="DT387" i="12"/>
  <c r="DS387" i="12"/>
  <c r="DR387" i="12"/>
  <c r="DQ387" i="12"/>
  <c r="DP387" i="12"/>
  <c r="DO387" i="12"/>
  <c r="DN387" i="12"/>
  <c r="DM387" i="12"/>
  <c r="DL387" i="12"/>
  <c r="DK387" i="12"/>
  <c r="DJ387" i="12"/>
  <c r="DI387" i="12"/>
  <c r="DH387" i="12"/>
  <c r="DG387" i="12"/>
  <c r="DF387" i="12"/>
  <c r="DE387" i="12"/>
  <c r="DD387" i="12"/>
  <c r="DC387" i="12"/>
  <c r="DB387" i="12"/>
  <c r="DA387" i="12"/>
  <c r="CZ387" i="12"/>
  <c r="CY387" i="12"/>
  <c r="CX387" i="12"/>
  <c r="CW387" i="12"/>
  <c r="CV387" i="12"/>
  <c r="CU387" i="12"/>
  <c r="CT387" i="12"/>
  <c r="CS387" i="12"/>
  <c r="CR387" i="12"/>
  <c r="CQ387" i="12"/>
  <c r="CP387" i="12"/>
  <c r="CO387" i="12"/>
  <c r="CN387" i="12"/>
  <c r="CM387" i="12"/>
  <c r="CL387" i="12"/>
  <c r="CK387" i="12"/>
  <c r="CJ387" i="12"/>
  <c r="CI387" i="12"/>
  <c r="CH387" i="12"/>
  <c r="CG387" i="12"/>
  <c r="CF387" i="12"/>
  <c r="CE387" i="12"/>
  <c r="CD387" i="12"/>
  <c r="CC387" i="12"/>
  <c r="CB387" i="12"/>
  <c r="CA387" i="12"/>
  <c r="BZ387" i="12"/>
  <c r="BY387" i="12"/>
  <c r="BX387" i="12"/>
  <c r="BW387" i="12"/>
  <c r="BV387" i="12"/>
  <c r="BU387" i="12"/>
  <c r="BT387" i="12"/>
  <c r="BS387" i="12"/>
  <c r="BR387" i="12"/>
  <c r="BQ387" i="12"/>
  <c r="BM387" i="12"/>
  <c r="E387" i="12"/>
  <c r="D387" i="12"/>
  <c r="B387" i="12"/>
  <c r="DZ386" i="12"/>
  <c r="DY386" i="12"/>
  <c r="DX386" i="12"/>
  <c r="DW386" i="12"/>
  <c r="DV386" i="12"/>
  <c r="DU386" i="12"/>
  <c r="DT386" i="12"/>
  <c r="DS386" i="12"/>
  <c r="DR386" i="12"/>
  <c r="DQ386" i="12"/>
  <c r="DP386" i="12"/>
  <c r="DO386" i="12"/>
  <c r="DN386" i="12"/>
  <c r="DM386" i="12"/>
  <c r="DL386" i="12"/>
  <c r="DK386" i="12"/>
  <c r="DJ386" i="12"/>
  <c r="DI386" i="12"/>
  <c r="DH386" i="12"/>
  <c r="DG386" i="12"/>
  <c r="DF386" i="12"/>
  <c r="DE386" i="12"/>
  <c r="DD386" i="12"/>
  <c r="DC386" i="12"/>
  <c r="DB386" i="12"/>
  <c r="DA386" i="12"/>
  <c r="CZ386" i="12"/>
  <c r="CY386" i="12"/>
  <c r="CX386" i="12"/>
  <c r="CW386" i="12"/>
  <c r="CV386" i="12"/>
  <c r="CU386" i="12"/>
  <c r="CT386" i="12"/>
  <c r="CS386" i="12"/>
  <c r="CR386" i="12"/>
  <c r="CQ386" i="12"/>
  <c r="CP386" i="12"/>
  <c r="CO386" i="12"/>
  <c r="CN386" i="12"/>
  <c r="CM386" i="12"/>
  <c r="CL386" i="12"/>
  <c r="CK386" i="12"/>
  <c r="CJ386" i="12"/>
  <c r="CI386" i="12"/>
  <c r="CH386" i="12"/>
  <c r="CG386" i="12"/>
  <c r="CF386" i="12"/>
  <c r="CE386" i="12"/>
  <c r="CD386" i="12"/>
  <c r="CC386" i="12"/>
  <c r="CB386" i="12"/>
  <c r="CA386" i="12"/>
  <c r="BZ386" i="12"/>
  <c r="BY386" i="12"/>
  <c r="BX386" i="12"/>
  <c r="BW386" i="12"/>
  <c r="BV386" i="12"/>
  <c r="BU386" i="12"/>
  <c r="BT386" i="12"/>
  <c r="BS386" i="12"/>
  <c r="BR386" i="12"/>
  <c r="BQ386" i="12"/>
  <c r="BM386" i="12"/>
  <c r="D386" i="12"/>
  <c r="B386" i="12"/>
  <c r="DZ382" i="12"/>
  <c r="DY382" i="12"/>
  <c r="DX382" i="12"/>
  <c r="DW382" i="12"/>
  <c r="DV382" i="12"/>
  <c r="DU382" i="12"/>
  <c r="DT382" i="12"/>
  <c r="DS382" i="12"/>
  <c r="DR382" i="12"/>
  <c r="DQ382" i="12"/>
  <c r="DP382" i="12"/>
  <c r="DO382" i="12"/>
  <c r="DN382" i="12"/>
  <c r="DM382" i="12"/>
  <c r="DL382" i="12"/>
  <c r="DK382" i="12"/>
  <c r="DJ382" i="12"/>
  <c r="DI382" i="12"/>
  <c r="DH382" i="12"/>
  <c r="DG382" i="12"/>
  <c r="DF382" i="12"/>
  <c r="DE382" i="12"/>
  <c r="DD382" i="12"/>
  <c r="DC382" i="12"/>
  <c r="DB382" i="12"/>
  <c r="DA382" i="12"/>
  <c r="CZ382" i="12"/>
  <c r="CY382" i="12"/>
  <c r="CX382" i="12"/>
  <c r="CW382" i="12"/>
  <c r="CV382" i="12"/>
  <c r="CU382" i="12"/>
  <c r="CT382" i="12"/>
  <c r="CS382" i="12"/>
  <c r="CR382" i="12"/>
  <c r="CQ382" i="12"/>
  <c r="CP382" i="12"/>
  <c r="CO382" i="12"/>
  <c r="CN382" i="12"/>
  <c r="CM382" i="12"/>
  <c r="CL382" i="12"/>
  <c r="CK382" i="12"/>
  <c r="CJ382" i="12"/>
  <c r="CI382" i="12"/>
  <c r="CH382" i="12"/>
  <c r="CG382" i="12"/>
  <c r="CF382" i="12"/>
  <c r="CE382" i="12"/>
  <c r="CD382" i="12"/>
  <c r="CC382" i="12"/>
  <c r="CB382" i="12"/>
  <c r="CA382" i="12"/>
  <c r="BZ382" i="12"/>
  <c r="BY382" i="12"/>
  <c r="BX382" i="12"/>
  <c r="BW382" i="12"/>
  <c r="BV382" i="12"/>
  <c r="BU382" i="12"/>
  <c r="BT382" i="12"/>
  <c r="BS382" i="12"/>
  <c r="BR382" i="12"/>
  <c r="BQ382" i="12"/>
  <c r="BM382" i="12"/>
  <c r="BL382" i="12"/>
  <c r="BK382" i="12"/>
  <c r="BJ382" i="12"/>
  <c r="BI382" i="12"/>
  <c r="BH382" i="12"/>
  <c r="BG382" i="12"/>
  <c r="BF382" i="12"/>
  <c r="BE382" i="12"/>
  <c r="BD382" i="12"/>
  <c r="BC382" i="12"/>
  <c r="BB382" i="12"/>
  <c r="BA382" i="12"/>
  <c r="AZ382" i="12"/>
  <c r="AY382" i="12"/>
  <c r="AX382" i="12"/>
  <c r="AW382" i="12"/>
  <c r="AV382" i="12"/>
  <c r="AU382" i="12"/>
  <c r="AT382" i="12"/>
  <c r="AS382" i="12"/>
  <c r="AR382" i="12"/>
  <c r="DZ381" i="12"/>
  <c r="DY381" i="12"/>
  <c r="DX381" i="12"/>
  <c r="DW381" i="12"/>
  <c r="DV381" i="12"/>
  <c r="DU381" i="12"/>
  <c r="DT381" i="12"/>
  <c r="DS381" i="12"/>
  <c r="DR381" i="12"/>
  <c r="DQ381" i="12"/>
  <c r="DP381" i="12"/>
  <c r="DO381" i="12"/>
  <c r="DN381" i="12"/>
  <c r="DM381" i="12"/>
  <c r="DL381" i="12"/>
  <c r="DK381" i="12"/>
  <c r="DJ381" i="12"/>
  <c r="DI381" i="12"/>
  <c r="DH381" i="12"/>
  <c r="DG381" i="12"/>
  <c r="DF381" i="12"/>
  <c r="DE381" i="12"/>
  <c r="DD381" i="12"/>
  <c r="DC381" i="12"/>
  <c r="DB381" i="12"/>
  <c r="DA381" i="12"/>
  <c r="CZ381" i="12"/>
  <c r="CY381" i="12"/>
  <c r="CX381" i="12"/>
  <c r="CW381" i="12"/>
  <c r="CV381" i="12"/>
  <c r="CU381" i="12"/>
  <c r="CT381" i="12"/>
  <c r="CS381" i="12"/>
  <c r="CR381" i="12"/>
  <c r="CQ381" i="12"/>
  <c r="CP381" i="12"/>
  <c r="CO381" i="12"/>
  <c r="CN381" i="12"/>
  <c r="CM381" i="12"/>
  <c r="CL381" i="12"/>
  <c r="CK381" i="12"/>
  <c r="CJ381" i="12"/>
  <c r="CI381" i="12"/>
  <c r="CH381" i="12"/>
  <c r="CG381" i="12"/>
  <c r="CF381" i="12"/>
  <c r="CE381" i="12"/>
  <c r="CD381" i="12"/>
  <c r="CC381" i="12"/>
  <c r="CB381" i="12"/>
  <c r="CA381" i="12"/>
  <c r="BZ381" i="12"/>
  <c r="BY381" i="12"/>
  <c r="BX381" i="12"/>
  <c r="BW381" i="12"/>
  <c r="BV381" i="12"/>
  <c r="BU381" i="12"/>
  <c r="BT381" i="12"/>
  <c r="BS381" i="12"/>
  <c r="BR381" i="12"/>
  <c r="BQ381" i="12"/>
  <c r="BM381" i="12"/>
  <c r="BK381" i="12"/>
  <c r="BJ381" i="12"/>
  <c r="BI381" i="12"/>
  <c r="BH381" i="12"/>
  <c r="BG381" i="12"/>
  <c r="BF381" i="12"/>
  <c r="BE381" i="12"/>
  <c r="BD381" i="12"/>
  <c r="BC381" i="12"/>
  <c r="BB381" i="12"/>
  <c r="BA381" i="12"/>
  <c r="AZ381" i="12"/>
  <c r="AY381" i="12"/>
  <c r="AX381" i="12"/>
  <c r="AW381" i="12"/>
  <c r="AV381" i="12"/>
  <c r="AU381" i="12"/>
  <c r="AT381" i="12"/>
  <c r="AS381" i="12"/>
  <c r="AR381" i="12"/>
  <c r="AQ381" i="12"/>
  <c r="DZ380" i="12"/>
  <c r="DY380" i="12"/>
  <c r="DX380" i="12"/>
  <c r="DW380" i="12"/>
  <c r="DV380" i="12"/>
  <c r="DU380" i="12"/>
  <c r="DT380" i="12"/>
  <c r="DS380" i="12"/>
  <c r="DR380" i="12"/>
  <c r="DQ380" i="12"/>
  <c r="DP380" i="12"/>
  <c r="DO380" i="12"/>
  <c r="DN380" i="12"/>
  <c r="DM380" i="12"/>
  <c r="DL380" i="12"/>
  <c r="DK380" i="12"/>
  <c r="DJ380" i="12"/>
  <c r="DI380" i="12"/>
  <c r="DH380" i="12"/>
  <c r="DG380" i="12"/>
  <c r="DF380" i="12"/>
  <c r="DE380" i="12"/>
  <c r="DD380" i="12"/>
  <c r="DC380" i="12"/>
  <c r="DB380" i="12"/>
  <c r="DA380" i="12"/>
  <c r="CZ380" i="12"/>
  <c r="CY380" i="12"/>
  <c r="CX380" i="12"/>
  <c r="CW380" i="12"/>
  <c r="CV380" i="12"/>
  <c r="CU380" i="12"/>
  <c r="CT380" i="12"/>
  <c r="CS380" i="12"/>
  <c r="CR380" i="12"/>
  <c r="CQ380" i="12"/>
  <c r="CP380" i="12"/>
  <c r="CO380" i="12"/>
  <c r="CN380" i="12"/>
  <c r="CM380" i="12"/>
  <c r="CL380" i="12"/>
  <c r="CK380" i="12"/>
  <c r="CJ380" i="12"/>
  <c r="CI380" i="12"/>
  <c r="CH380" i="12"/>
  <c r="CG380" i="12"/>
  <c r="CF380" i="12"/>
  <c r="CE380" i="12"/>
  <c r="CD380" i="12"/>
  <c r="CC380" i="12"/>
  <c r="CB380" i="12"/>
  <c r="CA380" i="12"/>
  <c r="BZ380" i="12"/>
  <c r="BY380" i="12"/>
  <c r="BX380" i="12"/>
  <c r="BW380" i="12"/>
  <c r="BV380" i="12"/>
  <c r="BU380" i="12"/>
  <c r="BT380" i="12"/>
  <c r="BS380" i="12"/>
  <c r="BR380" i="12"/>
  <c r="BQ380" i="12"/>
  <c r="BM380" i="12"/>
  <c r="BJ380" i="12"/>
  <c r="BI380" i="12"/>
  <c r="BH380" i="12"/>
  <c r="BG380" i="12"/>
  <c r="BF380" i="12"/>
  <c r="BE380" i="12"/>
  <c r="BD380" i="12"/>
  <c r="BC380" i="12"/>
  <c r="BB380" i="12"/>
  <c r="BA380" i="12"/>
  <c r="AZ380" i="12"/>
  <c r="AY380" i="12"/>
  <c r="AX380" i="12"/>
  <c r="AW380" i="12"/>
  <c r="AV380" i="12"/>
  <c r="AU380" i="12"/>
  <c r="AT380" i="12"/>
  <c r="AS380" i="12"/>
  <c r="AR380" i="12"/>
  <c r="AQ380" i="12"/>
  <c r="AP380" i="12"/>
  <c r="DZ379" i="12"/>
  <c r="DY379" i="12"/>
  <c r="DX379" i="12"/>
  <c r="DW379" i="12"/>
  <c r="DV379" i="12"/>
  <c r="DU379" i="12"/>
  <c r="DT379" i="12"/>
  <c r="DS379" i="12"/>
  <c r="DR379" i="12"/>
  <c r="DQ379" i="12"/>
  <c r="DP379" i="12"/>
  <c r="DO379" i="12"/>
  <c r="DN379" i="12"/>
  <c r="DM379" i="12"/>
  <c r="DL379" i="12"/>
  <c r="DK379" i="12"/>
  <c r="DJ379" i="12"/>
  <c r="DI379" i="12"/>
  <c r="DH379" i="12"/>
  <c r="DG379" i="12"/>
  <c r="DF379" i="12"/>
  <c r="DE379" i="12"/>
  <c r="DD379" i="12"/>
  <c r="DC379" i="12"/>
  <c r="DB379" i="12"/>
  <c r="DA379" i="12"/>
  <c r="CZ379" i="12"/>
  <c r="CY379" i="12"/>
  <c r="CX379" i="12"/>
  <c r="CW379" i="12"/>
  <c r="CV379" i="12"/>
  <c r="CU379" i="12"/>
  <c r="CT379" i="12"/>
  <c r="CS379" i="12"/>
  <c r="CR379" i="12"/>
  <c r="CQ379" i="12"/>
  <c r="CP379" i="12"/>
  <c r="CO379" i="12"/>
  <c r="CN379" i="12"/>
  <c r="CM379" i="12"/>
  <c r="CL379" i="12"/>
  <c r="CK379" i="12"/>
  <c r="CJ379" i="12"/>
  <c r="CI379" i="12"/>
  <c r="CH379" i="12"/>
  <c r="CG379" i="12"/>
  <c r="CF379" i="12"/>
  <c r="CE379" i="12"/>
  <c r="CD379" i="12"/>
  <c r="CC379" i="12"/>
  <c r="CB379" i="12"/>
  <c r="CA379" i="12"/>
  <c r="BZ379" i="12"/>
  <c r="BY379" i="12"/>
  <c r="BX379" i="12"/>
  <c r="BW379" i="12"/>
  <c r="BV379" i="12"/>
  <c r="BU379" i="12"/>
  <c r="BT379" i="12"/>
  <c r="BS379" i="12"/>
  <c r="BR379" i="12"/>
  <c r="BQ379" i="12"/>
  <c r="BM379" i="12"/>
  <c r="BI379" i="12"/>
  <c r="BH379" i="12"/>
  <c r="BG379" i="12"/>
  <c r="BF379" i="12"/>
  <c r="BE379" i="12"/>
  <c r="BD379" i="12"/>
  <c r="BC379" i="12"/>
  <c r="BB379" i="12"/>
  <c r="BA379" i="12"/>
  <c r="AZ379" i="12"/>
  <c r="AY379" i="12"/>
  <c r="AX379" i="12"/>
  <c r="AW379" i="12"/>
  <c r="AV379" i="12"/>
  <c r="AU379" i="12"/>
  <c r="AT379" i="12"/>
  <c r="AS379" i="12"/>
  <c r="AR379" i="12"/>
  <c r="AQ379" i="12"/>
  <c r="AP379" i="12"/>
  <c r="AO379" i="12"/>
  <c r="DZ378" i="12"/>
  <c r="DY378" i="12"/>
  <c r="DX378" i="12"/>
  <c r="DW378" i="12"/>
  <c r="DV378" i="12"/>
  <c r="DU378" i="12"/>
  <c r="DT378" i="12"/>
  <c r="DS378" i="12"/>
  <c r="DR378" i="12"/>
  <c r="DQ378" i="12"/>
  <c r="DP378" i="12"/>
  <c r="DO378" i="12"/>
  <c r="DN378" i="12"/>
  <c r="DM378" i="12"/>
  <c r="DL378" i="12"/>
  <c r="DK378" i="12"/>
  <c r="DJ378" i="12"/>
  <c r="DI378" i="12"/>
  <c r="DH378" i="12"/>
  <c r="DG378" i="12"/>
  <c r="DF378" i="12"/>
  <c r="DE378" i="12"/>
  <c r="DD378" i="12"/>
  <c r="DC378" i="12"/>
  <c r="DB378" i="12"/>
  <c r="DA378" i="12"/>
  <c r="CZ378" i="12"/>
  <c r="CY378" i="12"/>
  <c r="CX378" i="12"/>
  <c r="CW378" i="12"/>
  <c r="CV378" i="12"/>
  <c r="CU378" i="12"/>
  <c r="CT378" i="12"/>
  <c r="CS378" i="12"/>
  <c r="CR378" i="12"/>
  <c r="CQ378" i="12"/>
  <c r="CP378" i="12"/>
  <c r="CO378" i="12"/>
  <c r="CN378" i="12"/>
  <c r="CM378" i="12"/>
  <c r="CL378" i="12"/>
  <c r="CK378" i="12"/>
  <c r="CJ378" i="12"/>
  <c r="CI378" i="12"/>
  <c r="CH378" i="12"/>
  <c r="CG378" i="12"/>
  <c r="CF378" i="12"/>
  <c r="CE378" i="12"/>
  <c r="CD378" i="12"/>
  <c r="CC378" i="12"/>
  <c r="CB378" i="12"/>
  <c r="CA378" i="12"/>
  <c r="BZ378" i="12"/>
  <c r="BY378" i="12"/>
  <c r="BX378" i="12"/>
  <c r="BW378" i="12"/>
  <c r="BV378" i="12"/>
  <c r="BU378" i="12"/>
  <c r="BT378" i="12"/>
  <c r="BS378" i="12"/>
  <c r="BR378" i="12"/>
  <c r="BQ378" i="12"/>
  <c r="BM378" i="12"/>
  <c r="BH378" i="12"/>
  <c r="BG378" i="12"/>
  <c r="BF378" i="12"/>
  <c r="BE378" i="12"/>
  <c r="BD378" i="12"/>
  <c r="BC378" i="12"/>
  <c r="BB378" i="12"/>
  <c r="BA378" i="12"/>
  <c r="AZ378" i="12"/>
  <c r="AY378" i="12"/>
  <c r="AX378" i="12"/>
  <c r="AW378" i="12"/>
  <c r="AV378" i="12"/>
  <c r="AU378" i="12"/>
  <c r="AT378" i="12"/>
  <c r="AS378" i="12"/>
  <c r="AR378" i="12"/>
  <c r="AQ378" i="12"/>
  <c r="AP378" i="12"/>
  <c r="AO378" i="12"/>
  <c r="AN378" i="12"/>
  <c r="DZ377" i="12"/>
  <c r="DY377" i="12"/>
  <c r="DX377" i="12"/>
  <c r="DW377" i="12"/>
  <c r="DV377" i="12"/>
  <c r="DU377" i="12"/>
  <c r="DT377" i="12"/>
  <c r="DS377" i="12"/>
  <c r="DR377" i="12"/>
  <c r="DQ377" i="12"/>
  <c r="DP377" i="12"/>
  <c r="DO377" i="12"/>
  <c r="DN377" i="12"/>
  <c r="DM377" i="12"/>
  <c r="DL377" i="12"/>
  <c r="DK377" i="12"/>
  <c r="DJ377" i="12"/>
  <c r="DI377" i="12"/>
  <c r="DH377" i="12"/>
  <c r="DG377" i="12"/>
  <c r="DF377" i="12"/>
  <c r="DE377" i="12"/>
  <c r="DD377" i="12"/>
  <c r="DC377" i="12"/>
  <c r="DB377" i="12"/>
  <c r="DA377" i="12"/>
  <c r="CZ377" i="12"/>
  <c r="CY377" i="12"/>
  <c r="CX377" i="12"/>
  <c r="CW377" i="12"/>
  <c r="CV377" i="12"/>
  <c r="CU377" i="12"/>
  <c r="CT377" i="12"/>
  <c r="CS377" i="12"/>
  <c r="CR377" i="12"/>
  <c r="CQ377" i="12"/>
  <c r="CP377" i="12"/>
  <c r="CO377" i="12"/>
  <c r="CN377" i="12"/>
  <c r="CM377" i="12"/>
  <c r="CL377" i="12"/>
  <c r="CK377" i="12"/>
  <c r="CJ377" i="12"/>
  <c r="CI377" i="12"/>
  <c r="CH377" i="12"/>
  <c r="CG377" i="12"/>
  <c r="CF377" i="12"/>
  <c r="CE377" i="12"/>
  <c r="CD377" i="12"/>
  <c r="CC377" i="12"/>
  <c r="CB377" i="12"/>
  <c r="CA377" i="12"/>
  <c r="BZ377" i="12"/>
  <c r="BY377" i="12"/>
  <c r="BX377" i="12"/>
  <c r="BW377" i="12"/>
  <c r="BV377" i="12"/>
  <c r="BU377" i="12"/>
  <c r="BT377" i="12"/>
  <c r="BS377" i="12"/>
  <c r="BR377" i="12"/>
  <c r="BQ377" i="12"/>
  <c r="BM377" i="12"/>
  <c r="BG377" i="12"/>
  <c r="BF377" i="12"/>
  <c r="BE377" i="12"/>
  <c r="BD377" i="12"/>
  <c r="BC377" i="12"/>
  <c r="BB377" i="12"/>
  <c r="BA377" i="12"/>
  <c r="AZ377" i="12"/>
  <c r="AY377" i="12"/>
  <c r="AX377" i="12"/>
  <c r="AW377" i="12"/>
  <c r="AV377" i="12"/>
  <c r="AU377" i="12"/>
  <c r="AT377" i="12"/>
  <c r="AS377" i="12"/>
  <c r="AR377" i="12"/>
  <c r="AQ377" i="12"/>
  <c r="AP377" i="12"/>
  <c r="AO377" i="12"/>
  <c r="AN377" i="12"/>
  <c r="AM377" i="12"/>
  <c r="DZ376" i="12"/>
  <c r="DY376" i="12"/>
  <c r="DX376" i="12"/>
  <c r="DW376" i="12"/>
  <c r="DV376" i="12"/>
  <c r="DU376" i="12"/>
  <c r="DT376" i="12"/>
  <c r="DS376" i="12"/>
  <c r="DR376" i="12"/>
  <c r="DQ376" i="12"/>
  <c r="DP376" i="12"/>
  <c r="DO376" i="12"/>
  <c r="DN376" i="12"/>
  <c r="DM376" i="12"/>
  <c r="DL376" i="12"/>
  <c r="DK376" i="12"/>
  <c r="DJ376" i="12"/>
  <c r="DI376" i="12"/>
  <c r="DH376" i="12"/>
  <c r="DG376" i="12"/>
  <c r="DF376" i="12"/>
  <c r="DE376" i="12"/>
  <c r="DD376" i="12"/>
  <c r="DC376" i="12"/>
  <c r="DB376" i="12"/>
  <c r="DA376" i="12"/>
  <c r="CZ376" i="12"/>
  <c r="CY376" i="12"/>
  <c r="CX376" i="12"/>
  <c r="CW376" i="12"/>
  <c r="CV376" i="12"/>
  <c r="CU376" i="12"/>
  <c r="CT376" i="12"/>
  <c r="CS376" i="12"/>
  <c r="CR376" i="12"/>
  <c r="CQ376" i="12"/>
  <c r="CP376" i="12"/>
  <c r="CO376" i="12"/>
  <c r="CN376" i="12"/>
  <c r="CM376" i="12"/>
  <c r="CL376" i="12"/>
  <c r="CK376" i="12"/>
  <c r="CJ376" i="12"/>
  <c r="CI376" i="12"/>
  <c r="CH376" i="12"/>
  <c r="CG376" i="12"/>
  <c r="CF376" i="12"/>
  <c r="CE376" i="12"/>
  <c r="CD376" i="12"/>
  <c r="CC376" i="12"/>
  <c r="CB376" i="12"/>
  <c r="CA376" i="12"/>
  <c r="BZ376" i="12"/>
  <c r="BY376" i="12"/>
  <c r="BX376" i="12"/>
  <c r="BW376" i="12"/>
  <c r="BV376" i="12"/>
  <c r="BU376" i="12"/>
  <c r="BT376" i="12"/>
  <c r="BS376" i="12"/>
  <c r="BR376" i="12"/>
  <c r="BQ376" i="12"/>
  <c r="BM376" i="12"/>
  <c r="BF376" i="12"/>
  <c r="BE376" i="12"/>
  <c r="BD376" i="12"/>
  <c r="BC376" i="12"/>
  <c r="BB376" i="12"/>
  <c r="BA376" i="12"/>
  <c r="AZ376" i="12"/>
  <c r="AY376" i="12"/>
  <c r="AX376" i="12"/>
  <c r="AW376" i="12"/>
  <c r="AV376" i="12"/>
  <c r="AU376" i="12"/>
  <c r="AT376" i="12"/>
  <c r="AS376" i="12"/>
  <c r="AR376" i="12"/>
  <c r="AQ376" i="12"/>
  <c r="AP376" i="12"/>
  <c r="AO376" i="12"/>
  <c r="AN376" i="12"/>
  <c r="AM376" i="12"/>
  <c r="AL376" i="12"/>
  <c r="DZ375" i="12"/>
  <c r="DY375" i="12"/>
  <c r="DX375" i="12"/>
  <c r="DW375" i="12"/>
  <c r="DV375" i="12"/>
  <c r="DU375" i="12"/>
  <c r="DT375" i="12"/>
  <c r="DS375" i="12"/>
  <c r="DR375" i="12"/>
  <c r="DQ375" i="12"/>
  <c r="DP375" i="12"/>
  <c r="DO375" i="12"/>
  <c r="DN375" i="12"/>
  <c r="DM375" i="12"/>
  <c r="DL375" i="12"/>
  <c r="DK375" i="12"/>
  <c r="DJ375" i="12"/>
  <c r="DI375" i="12"/>
  <c r="DH375" i="12"/>
  <c r="DG375" i="12"/>
  <c r="DF375" i="12"/>
  <c r="DE375" i="12"/>
  <c r="DD375" i="12"/>
  <c r="DC375" i="12"/>
  <c r="DB375" i="12"/>
  <c r="DA375" i="12"/>
  <c r="CZ375" i="12"/>
  <c r="CY375" i="12"/>
  <c r="CX375" i="12"/>
  <c r="CW375" i="12"/>
  <c r="CV375" i="12"/>
  <c r="CU375" i="12"/>
  <c r="CT375" i="12"/>
  <c r="CS375" i="12"/>
  <c r="CR375" i="12"/>
  <c r="CQ375" i="12"/>
  <c r="CP375" i="12"/>
  <c r="CO375" i="12"/>
  <c r="CN375" i="12"/>
  <c r="CM375" i="12"/>
  <c r="CL375" i="12"/>
  <c r="CK375" i="12"/>
  <c r="CJ375" i="12"/>
  <c r="CI375" i="12"/>
  <c r="CH375" i="12"/>
  <c r="CG375" i="12"/>
  <c r="CF375" i="12"/>
  <c r="CE375" i="12"/>
  <c r="CD375" i="12"/>
  <c r="CC375" i="12"/>
  <c r="CB375" i="12"/>
  <c r="CA375" i="12"/>
  <c r="BZ375" i="12"/>
  <c r="BY375" i="12"/>
  <c r="BX375" i="12"/>
  <c r="BW375" i="12"/>
  <c r="BV375" i="12"/>
  <c r="BU375" i="12"/>
  <c r="BT375" i="12"/>
  <c r="BS375" i="12"/>
  <c r="BR375" i="12"/>
  <c r="BQ375" i="12"/>
  <c r="BM375" i="12"/>
  <c r="BE375" i="12"/>
  <c r="BD375" i="12"/>
  <c r="BC375" i="12"/>
  <c r="BB375" i="12"/>
  <c r="BA375" i="12"/>
  <c r="AZ375" i="12"/>
  <c r="AY375" i="12"/>
  <c r="AX375" i="12"/>
  <c r="AW375" i="12"/>
  <c r="AV375" i="12"/>
  <c r="AU375" i="12"/>
  <c r="AT375" i="12"/>
  <c r="AS375" i="12"/>
  <c r="AR375" i="12"/>
  <c r="AQ375" i="12"/>
  <c r="AP375" i="12"/>
  <c r="AO375" i="12"/>
  <c r="AN375" i="12"/>
  <c r="AM375" i="12"/>
  <c r="AL375" i="12"/>
  <c r="AK375" i="12"/>
  <c r="DZ374" i="12"/>
  <c r="DY374" i="12"/>
  <c r="DX374" i="12"/>
  <c r="DW374" i="12"/>
  <c r="DV374" i="12"/>
  <c r="DU374" i="12"/>
  <c r="DT374" i="12"/>
  <c r="DS374" i="12"/>
  <c r="DR374" i="12"/>
  <c r="DQ374" i="12"/>
  <c r="DP374" i="12"/>
  <c r="DO374" i="12"/>
  <c r="DN374" i="12"/>
  <c r="DM374" i="12"/>
  <c r="DL374" i="12"/>
  <c r="DK374" i="12"/>
  <c r="DJ374" i="12"/>
  <c r="DI374" i="12"/>
  <c r="DH374" i="12"/>
  <c r="DG374" i="12"/>
  <c r="DF374" i="12"/>
  <c r="DE374" i="12"/>
  <c r="DD374" i="12"/>
  <c r="DC374" i="12"/>
  <c r="DB374" i="12"/>
  <c r="DA374" i="12"/>
  <c r="CZ374" i="12"/>
  <c r="CY374" i="12"/>
  <c r="CX374" i="12"/>
  <c r="CW374" i="12"/>
  <c r="CV374" i="12"/>
  <c r="CU374" i="12"/>
  <c r="CT374" i="12"/>
  <c r="CS374" i="12"/>
  <c r="CR374" i="12"/>
  <c r="CQ374" i="12"/>
  <c r="CP374" i="12"/>
  <c r="CO374" i="12"/>
  <c r="CN374" i="12"/>
  <c r="CM374" i="12"/>
  <c r="CL374" i="12"/>
  <c r="CK374" i="12"/>
  <c r="CJ374" i="12"/>
  <c r="CI374" i="12"/>
  <c r="CH374" i="12"/>
  <c r="CG374" i="12"/>
  <c r="CF374" i="12"/>
  <c r="CE374" i="12"/>
  <c r="CD374" i="12"/>
  <c r="CC374" i="12"/>
  <c r="CB374" i="12"/>
  <c r="CA374" i="12"/>
  <c r="BZ374" i="12"/>
  <c r="BY374" i="12"/>
  <c r="BX374" i="12"/>
  <c r="BW374" i="12"/>
  <c r="BV374" i="12"/>
  <c r="BU374" i="12"/>
  <c r="BT374" i="12"/>
  <c r="BS374" i="12"/>
  <c r="BR374" i="12"/>
  <c r="BQ374" i="12"/>
  <c r="BM374" i="12"/>
  <c r="BD374" i="12"/>
  <c r="BC374" i="12"/>
  <c r="BB374" i="12"/>
  <c r="BA374" i="12"/>
  <c r="AZ374" i="12"/>
  <c r="AY374" i="12"/>
  <c r="AX374" i="12"/>
  <c r="AW374" i="12"/>
  <c r="AV374" i="12"/>
  <c r="AU374" i="12"/>
  <c r="AT374" i="12"/>
  <c r="AS374" i="12"/>
  <c r="AR374" i="12"/>
  <c r="AQ374" i="12"/>
  <c r="AP374" i="12"/>
  <c r="AO374" i="12"/>
  <c r="AN374" i="12"/>
  <c r="AM374" i="12"/>
  <c r="AL374" i="12"/>
  <c r="AK374" i="12"/>
  <c r="AJ374" i="12"/>
  <c r="DZ373" i="12"/>
  <c r="DY373" i="12"/>
  <c r="DX373" i="12"/>
  <c r="DW373" i="12"/>
  <c r="DV373" i="12"/>
  <c r="DU373" i="12"/>
  <c r="DT373" i="12"/>
  <c r="DS373" i="12"/>
  <c r="DR373" i="12"/>
  <c r="DQ373" i="12"/>
  <c r="DP373" i="12"/>
  <c r="DO373" i="12"/>
  <c r="DN373" i="12"/>
  <c r="DM373" i="12"/>
  <c r="DL373" i="12"/>
  <c r="DK373" i="12"/>
  <c r="DJ373" i="12"/>
  <c r="DI373" i="12"/>
  <c r="DH373" i="12"/>
  <c r="DG373" i="12"/>
  <c r="DF373" i="12"/>
  <c r="DE373" i="12"/>
  <c r="DD373" i="12"/>
  <c r="DC373" i="12"/>
  <c r="DB373" i="12"/>
  <c r="DA373" i="12"/>
  <c r="CZ373" i="12"/>
  <c r="CY373" i="12"/>
  <c r="CX373" i="12"/>
  <c r="CW373" i="12"/>
  <c r="CV373" i="12"/>
  <c r="CU373" i="12"/>
  <c r="CT373" i="12"/>
  <c r="CS373" i="12"/>
  <c r="CR373" i="12"/>
  <c r="CQ373" i="12"/>
  <c r="CP373" i="12"/>
  <c r="CO373" i="12"/>
  <c r="CN373" i="12"/>
  <c r="CM373" i="12"/>
  <c r="CL373" i="12"/>
  <c r="CK373" i="12"/>
  <c r="CJ373" i="12"/>
  <c r="CI373" i="12"/>
  <c r="CH373" i="12"/>
  <c r="CG373" i="12"/>
  <c r="CF373" i="12"/>
  <c r="CE373" i="12"/>
  <c r="CD373" i="12"/>
  <c r="CC373" i="12"/>
  <c r="CB373" i="12"/>
  <c r="CA373" i="12"/>
  <c r="BZ373" i="12"/>
  <c r="BY373" i="12"/>
  <c r="BX373" i="12"/>
  <c r="BW373" i="12"/>
  <c r="BV373" i="12"/>
  <c r="BU373" i="12"/>
  <c r="BT373" i="12"/>
  <c r="BS373" i="12"/>
  <c r="BR373" i="12"/>
  <c r="BQ373" i="12"/>
  <c r="BM373" i="12"/>
  <c r="BC373" i="12"/>
  <c r="BB373" i="12"/>
  <c r="BA373" i="12"/>
  <c r="AZ373" i="12"/>
  <c r="AY373" i="12"/>
  <c r="AX373" i="12"/>
  <c r="AW373" i="12"/>
  <c r="AV373" i="12"/>
  <c r="AU373" i="12"/>
  <c r="AT373" i="12"/>
  <c r="AS373" i="12"/>
  <c r="AR373" i="12"/>
  <c r="AQ373" i="12"/>
  <c r="AP373" i="12"/>
  <c r="AO373" i="12"/>
  <c r="AN373" i="12"/>
  <c r="AM373" i="12"/>
  <c r="AL373" i="12"/>
  <c r="AK373" i="12"/>
  <c r="AJ373" i="12"/>
  <c r="AI373" i="12"/>
  <c r="DZ372" i="12"/>
  <c r="DY372" i="12"/>
  <c r="DX372" i="12"/>
  <c r="DW372" i="12"/>
  <c r="DV372" i="12"/>
  <c r="DU372" i="12"/>
  <c r="DT372" i="12"/>
  <c r="DS372" i="12"/>
  <c r="DR372" i="12"/>
  <c r="DQ372" i="12"/>
  <c r="DP372" i="12"/>
  <c r="DO372" i="12"/>
  <c r="DN372" i="12"/>
  <c r="DM372" i="12"/>
  <c r="DL372" i="12"/>
  <c r="DK372" i="12"/>
  <c r="DJ372" i="12"/>
  <c r="DI372" i="12"/>
  <c r="DH372" i="12"/>
  <c r="DG372" i="12"/>
  <c r="DF372" i="12"/>
  <c r="DE372" i="12"/>
  <c r="DD372" i="12"/>
  <c r="DC372" i="12"/>
  <c r="DB372" i="12"/>
  <c r="DA372" i="12"/>
  <c r="CZ372" i="12"/>
  <c r="CY372" i="12"/>
  <c r="CX372" i="12"/>
  <c r="CW372" i="12"/>
  <c r="CV372" i="12"/>
  <c r="CU372" i="12"/>
  <c r="CT372" i="12"/>
  <c r="CS372" i="12"/>
  <c r="CR372" i="12"/>
  <c r="CQ372" i="12"/>
  <c r="CP372" i="12"/>
  <c r="CO372" i="12"/>
  <c r="CN372" i="12"/>
  <c r="CM372" i="12"/>
  <c r="CL372" i="12"/>
  <c r="CK372" i="12"/>
  <c r="CJ372" i="12"/>
  <c r="CI372" i="12"/>
  <c r="CH372" i="12"/>
  <c r="CG372" i="12"/>
  <c r="CF372" i="12"/>
  <c r="CE372" i="12"/>
  <c r="CD372" i="12"/>
  <c r="CC372" i="12"/>
  <c r="CB372" i="12"/>
  <c r="CA372" i="12"/>
  <c r="BZ372" i="12"/>
  <c r="BY372" i="12"/>
  <c r="BX372" i="12"/>
  <c r="BW372" i="12"/>
  <c r="BV372" i="12"/>
  <c r="BU372" i="12"/>
  <c r="BT372" i="12"/>
  <c r="BS372" i="12"/>
  <c r="BR372" i="12"/>
  <c r="BQ372" i="12"/>
  <c r="BM372" i="12"/>
  <c r="BB372" i="12"/>
  <c r="BA372" i="12"/>
  <c r="AZ372" i="12"/>
  <c r="AY372" i="12"/>
  <c r="AX372" i="12"/>
  <c r="AW372" i="12"/>
  <c r="AV372" i="12"/>
  <c r="AU372" i="12"/>
  <c r="AT372" i="12"/>
  <c r="AS372" i="12"/>
  <c r="AR372" i="12"/>
  <c r="AQ372" i="12"/>
  <c r="AP372" i="12"/>
  <c r="AO372" i="12"/>
  <c r="AN372" i="12"/>
  <c r="AM372" i="12"/>
  <c r="AL372" i="12"/>
  <c r="AK372" i="12"/>
  <c r="AJ372" i="12"/>
  <c r="AI372" i="12"/>
  <c r="AH372" i="12"/>
  <c r="DZ371" i="12"/>
  <c r="DY371" i="12"/>
  <c r="DX371" i="12"/>
  <c r="DW371" i="12"/>
  <c r="DV371" i="12"/>
  <c r="DU371" i="12"/>
  <c r="DT371" i="12"/>
  <c r="DS371" i="12"/>
  <c r="DR371" i="12"/>
  <c r="DQ371" i="12"/>
  <c r="DP371" i="12"/>
  <c r="DO371" i="12"/>
  <c r="DN371" i="12"/>
  <c r="DM371" i="12"/>
  <c r="DL371" i="12"/>
  <c r="DK371" i="12"/>
  <c r="DJ371" i="12"/>
  <c r="DI371" i="12"/>
  <c r="DH371" i="12"/>
  <c r="DG371" i="12"/>
  <c r="DF371" i="12"/>
  <c r="DE371" i="12"/>
  <c r="DD371" i="12"/>
  <c r="DC371" i="12"/>
  <c r="DB371" i="12"/>
  <c r="DA371" i="12"/>
  <c r="CZ371" i="12"/>
  <c r="CY371" i="12"/>
  <c r="CX371" i="12"/>
  <c r="CW371" i="12"/>
  <c r="CV371" i="12"/>
  <c r="CU371" i="12"/>
  <c r="CT371" i="12"/>
  <c r="CS371" i="12"/>
  <c r="CR371" i="12"/>
  <c r="CQ371" i="12"/>
  <c r="CP371" i="12"/>
  <c r="CO371" i="12"/>
  <c r="CN371" i="12"/>
  <c r="CM371" i="12"/>
  <c r="CL371" i="12"/>
  <c r="CK371" i="12"/>
  <c r="CJ371" i="12"/>
  <c r="CI371" i="12"/>
  <c r="CH371" i="12"/>
  <c r="CG371" i="12"/>
  <c r="CF371" i="12"/>
  <c r="CE371" i="12"/>
  <c r="CD371" i="12"/>
  <c r="CC371" i="12"/>
  <c r="CB371" i="12"/>
  <c r="CA371" i="12"/>
  <c r="BZ371" i="12"/>
  <c r="BY371" i="12"/>
  <c r="BX371" i="12"/>
  <c r="BW371" i="12"/>
  <c r="BV371" i="12"/>
  <c r="BU371" i="12"/>
  <c r="BT371" i="12"/>
  <c r="BS371" i="12"/>
  <c r="BR371" i="12"/>
  <c r="BQ371" i="12"/>
  <c r="BM371" i="12"/>
  <c r="BA371" i="12"/>
  <c r="AZ371" i="12"/>
  <c r="AY371" i="12"/>
  <c r="AX371" i="12"/>
  <c r="AW371" i="12"/>
  <c r="AV371" i="12"/>
  <c r="AU371" i="12"/>
  <c r="AT371" i="12"/>
  <c r="AS371" i="12"/>
  <c r="AR371" i="12"/>
  <c r="AQ371" i="12"/>
  <c r="AP371" i="12"/>
  <c r="AO371" i="12"/>
  <c r="AN371" i="12"/>
  <c r="AM371" i="12"/>
  <c r="AL371" i="12"/>
  <c r="AK371" i="12"/>
  <c r="AJ371" i="12"/>
  <c r="AI371" i="12"/>
  <c r="AH371" i="12"/>
  <c r="AG371" i="12"/>
  <c r="DZ370" i="12"/>
  <c r="DY370" i="12"/>
  <c r="DX370" i="12"/>
  <c r="DW370" i="12"/>
  <c r="DV370" i="12"/>
  <c r="DU370" i="12"/>
  <c r="DT370" i="12"/>
  <c r="DS370" i="12"/>
  <c r="DR370" i="12"/>
  <c r="DQ370" i="12"/>
  <c r="DP370" i="12"/>
  <c r="DO370" i="12"/>
  <c r="DN370" i="12"/>
  <c r="DM370" i="12"/>
  <c r="DL370" i="12"/>
  <c r="DK370" i="12"/>
  <c r="DJ370" i="12"/>
  <c r="DI370" i="12"/>
  <c r="DH370" i="12"/>
  <c r="DG370" i="12"/>
  <c r="DF370" i="12"/>
  <c r="DE370" i="12"/>
  <c r="DD370" i="12"/>
  <c r="DC370" i="12"/>
  <c r="DB370" i="12"/>
  <c r="DA370" i="12"/>
  <c r="CZ370" i="12"/>
  <c r="CY370" i="12"/>
  <c r="CX370" i="12"/>
  <c r="CW370" i="12"/>
  <c r="CV370" i="12"/>
  <c r="CU370" i="12"/>
  <c r="CT370" i="12"/>
  <c r="CS370" i="12"/>
  <c r="CR370" i="12"/>
  <c r="CQ370" i="12"/>
  <c r="CP370" i="12"/>
  <c r="CO370" i="12"/>
  <c r="CN370" i="12"/>
  <c r="CM370" i="12"/>
  <c r="CL370" i="12"/>
  <c r="CK370" i="12"/>
  <c r="CJ370" i="12"/>
  <c r="CI370" i="12"/>
  <c r="CH370" i="12"/>
  <c r="CG370" i="12"/>
  <c r="CF370" i="12"/>
  <c r="CE370" i="12"/>
  <c r="CD370" i="12"/>
  <c r="CC370" i="12"/>
  <c r="CB370" i="12"/>
  <c r="CA370" i="12"/>
  <c r="BZ370" i="12"/>
  <c r="BY370" i="12"/>
  <c r="BX370" i="12"/>
  <c r="BW370" i="12"/>
  <c r="BV370" i="12"/>
  <c r="BU370" i="12"/>
  <c r="BT370" i="12"/>
  <c r="BS370" i="12"/>
  <c r="BR370" i="12"/>
  <c r="BQ370" i="12"/>
  <c r="BM370" i="12"/>
  <c r="AZ370" i="12"/>
  <c r="AY370" i="12"/>
  <c r="AX370" i="12"/>
  <c r="AW370" i="12"/>
  <c r="AV370" i="12"/>
  <c r="AU370" i="12"/>
  <c r="AT370" i="12"/>
  <c r="AS370" i="12"/>
  <c r="AR370" i="12"/>
  <c r="AQ370" i="12"/>
  <c r="AP370" i="12"/>
  <c r="AO370" i="12"/>
  <c r="AN370" i="12"/>
  <c r="AM370" i="12"/>
  <c r="AL370" i="12"/>
  <c r="AK370" i="12"/>
  <c r="AJ370" i="12"/>
  <c r="AI370" i="12"/>
  <c r="AH370" i="12"/>
  <c r="AG370" i="12"/>
  <c r="AF370" i="12"/>
  <c r="DZ369" i="12"/>
  <c r="DY369" i="12"/>
  <c r="DX369" i="12"/>
  <c r="DW369" i="12"/>
  <c r="DV369" i="12"/>
  <c r="DU369" i="12"/>
  <c r="DT369" i="12"/>
  <c r="DS369" i="12"/>
  <c r="DR369" i="12"/>
  <c r="DQ369" i="12"/>
  <c r="DP369" i="12"/>
  <c r="DO369" i="12"/>
  <c r="DN369" i="12"/>
  <c r="DM369" i="12"/>
  <c r="DL369" i="12"/>
  <c r="DK369" i="12"/>
  <c r="DJ369" i="12"/>
  <c r="DI369" i="12"/>
  <c r="DH369" i="12"/>
  <c r="DG369" i="12"/>
  <c r="DF369" i="12"/>
  <c r="DE369" i="12"/>
  <c r="DD369" i="12"/>
  <c r="DC369" i="12"/>
  <c r="DB369" i="12"/>
  <c r="DA369" i="12"/>
  <c r="CZ369" i="12"/>
  <c r="CY369" i="12"/>
  <c r="CX369" i="12"/>
  <c r="CW369" i="12"/>
  <c r="CV369" i="12"/>
  <c r="CU369" i="12"/>
  <c r="CT369" i="12"/>
  <c r="CS369" i="12"/>
  <c r="CR369" i="12"/>
  <c r="CQ369" i="12"/>
  <c r="CP369" i="12"/>
  <c r="CO369" i="12"/>
  <c r="CN369" i="12"/>
  <c r="CM369" i="12"/>
  <c r="CL369" i="12"/>
  <c r="CK369" i="12"/>
  <c r="CJ369" i="12"/>
  <c r="CI369" i="12"/>
  <c r="CH369" i="12"/>
  <c r="CG369" i="12"/>
  <c r="CF369" i="12"/>
  <c r="CE369" i="12"/>
  <c r="CD369" i="12"/>
  <c r="CC369" i="12"/>
  <c r="CB369" i="12"/>
  <c r="CA369" i="12"/>
  <c r="BZ369" i="12"/>
  <c r="BY369" i="12"/>
  <c r="BX369" i="12"/>
  <c r="BW369" i="12"/>
  <c r="BV369" i="12"/>
  <c r="BU369" i="12"/>
  <c r="BT369" i="12"/>
  <c r="BS369" i="12"/>
  <c r="BR369" i="12"/>
  <c r="BQ369" i="12"/>
  <c r="BM369" i="12"/>
  <c r="AY369" i="12"/>
  <c r="AX369" i="12"/>
  <c r="AW369" i="12"/>
  <c r="AV369" i="12"/>
  <c r="AU369" i="12"/>
  <c r="AT369" i="12"/>
  <c r="AS369" i="12"/>
  <c r="AR369" i="12"/>
  <c r="AQ369" i="12"/>
  <c r="AP369" i="12"/>
  <c r="AO369" i="12"/>
  <c r="AN369" i="12"/>
  <c r="AM369" i="12"/>
  <c r="AL369" i="12"/>
  <c r="AK369" i="12"/>
  <c r="AJ369" i="12"/>
  <c r="AI369" i="12"/>
  <c r="AH369" i="12"/>
  <c r="AG369" i="12"/>
  <c r="AF369" i="12"/>
  <c r="AE369" i="12"/>
  <c r="DZ368" i="12"/>
  <c r="DY368" i="12"/>
  <c r="DX368" i="12"/>
  <c r="DW368" i="12"/>
  <c r="DV368" i="12"/>
  <c r="DU368" i="12"/>
  <c r="DT368" i="12"/>
  <c r="DS368" i="12"/>
  <c r="DR368" i="12"/>
  <c r="DQ368" i="12"/>
  <c r="DP368" i="12"/>
  <c r="DO368" i="12"/>
  <c r="DN368" i="12"/>
  <c r="DM368" i="12"/>
  <c r="DL368" i="12"/>
  <c r="DK368" i="12"/>
  <c r="DJ368" i="12"/>
  <c r="DI368" i="12"/>
  <c r="DH368" i="12"/>
  <c r="DG368" i="12"/>
  <c r="DF368" i="12"/>
  <c r="DE368" i="12"/>
  <c r="DD368" i="12"/>
  <c r="DC368" i="12"/>
  <c r="DB368" i="12"/>
  <c r="DA368" i="12"/>
  <c r="CZ368" i="12"/>
  <c r="CY368" i="12"/>
  <c r="CX368" i="12"/>
  <c r="CW368" i="12"/>
  <c r="CV368" i="12"/>
  <c r="CU368" i="12"/>
  <c r="CT368" i="12"/>
  <c r="CS368" i="12"/>
  <c r="CR368" i="12"/>
  <c r="CQ368" i="12"/>
  <c r="CP368" i="12"/>
  <c r="CO368" i="12"/>
  <c r="CN368" i="12"/>
  <c r="CM368" i="12"/>
  <c r="CL368" i="12"/>
  <c r="CK368" i="12"/>
  <c r="CJ368" i="12"/>
  <c r="CI368" i="12"/>
  <c r="CH368" i="12"/>
  <c r="CG368" i="12"/>
  <c r="CF368" i="12"/>
  <c r="CE368" i="12"/>
  <c r="CD368" i="12"/>
  <c r="CC368" i="12"/>
  <c r="CB368" i="12"/>
  <c r="CA368" i="12"/>
  <c r="BZ368" i="12"/>
  <c r="BY368" i="12"/>
  <c r="BX368" i="12"/>
  <c r="BW368" i="12"/>
  <c r="BV368" i="12"/>
  <c r="BU368" i="12"/>
  <c r="BT368" i="12"/>
  <c r="BS368" i="12"/>
  <c r="BR368" i="12"/>
  <c r="BQ368" i="12"/>
  <c r="BM368" i="12"/>
  <c r="AX368" i="12"/>
  <c r="AW368" i="12"/>
  <c r="AV368" i="12"/>
  <c r="AU368" i="12"/>
  <c r="AT368" i="12"/>
  <c r="AS368" i="12"/>
  <c r="AR368" i="12"/>
  <c r="AQ368" i="12"/>
  <c r="AP368" i="12"/>
  <c r="AO368" i="12"/>
  <c r="AN368" i="12"/>
  <c r="AM368" i="12"/>
  <c r="AL368" i="12"/>
  <c r="AK368" i="12"/>
  <c r="AJ368" i="12"/>
  <c r="AI368" i="12"/>
  <c r="AH368" i="12"/>
  <c r="AG368" i="12"/>
  <c r="AF368" i="12"/>
  <c r="AE368" i="12"/>
  <c r="AD368" i="12"/>
  <c r="DZ367" i="12"/>
  <c r="DY367" i="12"/>
  <c r="DX367" i="12"/>
  <c r="DW367" i="12"/>
  <c r="DV367" i="12"/>
  <c r="DU367" i="12"/>
  <c r="DT367" i="12"/>
  <c r="DS367" i="12"/>
  <c r="DR367" i="12"/>
  <c r="DQ367" i="12"/>
  <c r="DP367" i="12"/>
  <c r="DO367" i="12"/>
  <c r="DN367" i="12"/>
  <c r="DM367" i="12"/>
  <c r="DL367" i="12"/>
  <c r="DK367" i="12"/>
  <c r="DJ367" i="12"/>
  <c r="DI367" i="12"/>
  <c r="DH367" i="12"/>
  <c r="DG367" i="12"/>
  <c r="DF367" i="12"/>
  <c r="DE367" i="12"/>
  <c r="DD367" i="12"/>
  <c r="DC367" i="12"/>
  <c r="DB367" i="12"/>
  <c r="DA367" i="12"/>
  <c r="CZ367" i="12"/>
  <c r="CY367" i="12"/>
  <c r="CX367" i="12"/>
  <c r="CW367" i="12"/>
  <c r="CV367" i="12"/>
  <c r="CU367" i="12"/>
  <c r="CT367" i="12"/>
  <c r="CS367" i="12"/>
  <c r="CR367" i="12"/>
  <c r="CQ367" i="12"/>
  <c r="CP367" i="12"/>
  <c r="CO367" i="12"/>
  <c r="CN367" i="12"/>
  <c r="CM367" i="12"/>
  <c r="CL367" i="12"/>
  <c r="CK367" i="12"/>
  <c r="CJ367" i="12"/>
  <c r="CI367" i="12"/>
  <c r="CH367" i="12"/>
  <c r="CG367" i="12"/>
  <c r="CF367" i="12"/>
  <c r="CE367" i="12"/>
  <c r="CD367" i="12"/>
  <c r="CC367" i="12"/>
  <c r="CB367" i="12"/>
  <c r="CA367" i="12"/>
  <c r="BZ367" i="12"/>
  <c r="BY367" i="12"/>
  <c r="BX367" i="12"/>
  <c r="BW367" i="12"/>
  <c r="BV367" i="12"/>
  <c r="BU367" i="12"/>
  <c r="BT367" i="12"/>
  <c r="BS367" i="12"/>
  <c r="BR367" i="12"/>
  <c r="BQ367" i="12"/>
  <c r="BM367" i="12"/>
  <c r="AW367" i="12"/>
  <c r="AV367" i="12"/>
  <c r="AU367" i="12"/>
  <c r="AT367" i="12"/>
  <c r="AS367" i="12"/>
  <c r="AR367" i="12"/>
  <c r="AQ367" i="12"/>
  <c r="AP367" i="12"/>
  <c r="AO367" i="12"/>
  <c r="AN367" i="12"/>
  <c r="AM367" i="12"/>
  <c r="AL367" i="12"/>
  <c r="AK367" i="12"/>
  <c r="AJ367" i="12"/>
  <c r="AI367" i="12"/>
  <c r="AH367" i="12"/>
  <c r="AG367" i="12"/>
  <c r="AF367" i="12"/>
  <c r="AE367" i="12"/>
  <c r="AD367" i="12"/>
  <c r="AC367" i="12"/>
  <c r="DZ366" i="12"/>
  <c r="DY366" i="12"/>
  <c r="DX366" i="12"/>
  <c r="DW366" i="12"/>
  <c r="DV366" i="12"/>
  <c r="DU366" i="12"/>
  <c r="DT366" i="12"/>
  <c r="DS366" i="12"/>
  <c r="DR366" i="12"/>
  <c r="DQ366" i="12"/>
  <c r="DP366" i="12"/>
  <c r="DO366" i="12"/>
  <c r="DN366" i="12"/>
  <c r="DM366" i="12"/>
  <c r="DL366" i="12"/>
  <c r="DK366" i="12"/>
  <c r="DJ366" i="12"/>
  <c r="DI366" i="12"/>
  <c r="DH366" i="12"/>
  <c r="DG366" i="12"/>
  <c r="DF366" i="12"/>
  <c r="DE366" i="12"/>
  <c r="DD366" i="12"/>
  <c r="DC366" i="12"/>
  <c r="DB366" i="12"/>
  <c r="DA366" i="12"/>
  <c r="CZ366" i="12"/>
  <c r="CY366" i="12"/>
  <c r="CX366" i="12"/>
  <c r="CW366" i="12"/>
  <c r="CV366" i="12"/>
  <c r="CU366" i="12"/>
  <c r="CT366" i="12"/>
  <c r="CS366" i="12"/>
  <c r="CR366" i="12"/>
  <c r="CQ366" i="12"/>
  <c r="CP366" i="12"/>
  <c r="CO366" i="12"/>
  <c r="CN366" i="12"/>
  <c r="CM366" i="12"/>
  <c r="CL366" i="12"/>
  <c r="CK366" i="12"/>
  <c r="CJ366" i="12"/>
  <c r="CI366" i="12"/>
  <c r="CH366" i="12"/>
  <c r="CG366" i="12"/>
  <c r="CF366" i="12"/>
  <c r="CE366" i="12"/>
  <c r="CD366" i="12"/>
  <c r="CC366" i="12"/>
  <c r="CB366" i="12"/>
  <c r="CA366" i="12"/>
  <c r="BZ366" i="12"/>
  <c r="BY366" i="12"/>
  <c r="BX366" i="12"/>
  <c r="BW366" i="12"/>
  <c r="BV366" i="12"/>
  <c r="BU366" i="12"/>
  <c r="BT366" i="12"/>
  <c r="BS366" i="12"/>
  <c r="BR366" i="12"/>
  <c r="BQ366" i="12"/>
  <c r="BM366" i="12"/>
  <c r="AV366" i="12"/>
  <c r="AU366" i="12"/>
  <c r="AT366" i="12"/>
  <c r="AS366" i="12"/>
  <c r="AR366" i="12"/>
  <c r="AQ366" i="12"/>
  <c r="AP366" i="12"/>
  <c r="AO366" i="12"/>
  <c r="AN366" i="12"/>
  <c r="AM366" i="12"/>
  <c r="AL366" i="12"/>
  <c r="AK366" i="12"/>
  <c r="AJ366" i="12"/>
  <c r="AI366" i="12"/>
  <c r="AH366" i="12"/>
  <c r="AG366" i="12"/>
  <c r="AF366" i="12"/>
  <c r="AE366" i="12"/>
  <c r="AD366" i="12"/>
  <c r="AC366" i="12"/>
  <c r="AB366" i="12"/>
  <c r="DZ365" i="12"/>
  <c r="DY365" i="12"/>
  <c r="DX365" i="12"/>
  <c r="DW365" i="12"/>
  <c r="DV365" i="12"/>
  <c r="DU365" i="12"/>
  <c r="DT365" i="12"/>
  <c r="DS365" i="12"/>
  <c r="DR365" i="12"/>
  <c r="DQ365" i="12"/>
  <c r="DP365" i="12"/>
  <c r="DO365" i="12"/>
  <c r="DN365" i="12"/>
  <c r="DM365" i="12"/>
  <c r="DL365" i="12"/>
  <c r="DK365" i="12"/>
  <c r="DJ365" i="12"/>
  <c r="DI365" i="12"/>
  <c r="DH365" i="12"/>
  <c r="DG365" i="12"/>
  <c r="DF365" i="12"/>
  <c r="DE365" i="12"/>
  <c r="DD365" i="12"/>
  <c r="DC365" i="12"/>
  <c r="DB365" i="12"/>
  <c r="DA365" i="12"/>
  <c r="CZ365" i="12"/>
  <c r="CY365" i="12"/>
  <c r="CX365" i="12"/>
  <c r="CW365" i="12"/>
  <c r="CV365" i="12"/>
  <c r="CU365" i="12"/>
  <c r="CT365" i="12"/>
  <c r="CS365" i="12"/>
  <c r="CR365" i="12"/>
  <c r="CQ365" i="12"/>
  <c r="CP365" i="12"/>
  <c r="CO365" i="12"/>
  <c r="CN365" i="12"/>
  <c r="CM365" i="12"/>
  <c r="CL365" i="12"/>
  <c r="CK365" i="12"/>
  <c r="CJ365" i="12"/>
  <c r="CI365" i="12"/>
  <c r="CH365" i="12"/>
  <c r="CG365" i="12"/>
  <c r="CF365" i="12"/>
  <c r="CE365" i="12"/>
  <c r="CD365" i="12"/>
  <c r="CC365" i="12"/>
  <c r="CB365" i="12"/>
  <c r="CA365" i="12"/>
  <c r="BZ365" i="12"/>
  <c r="BY365" i="12"/>
  <c r="BX365" i="12"/>
  <c r="BW365" i="12"/>
  <c r="BV365" i="12"/>
  <c r="BU365" i="12"/>
  <c r="BT365" i="12"/>
  <c r="BS365" i="12"/>
  <c r="BR365" i="12"/>
  <c r="BQ365" i="12"/>
  <c r="BM365" i="12"/>
  <c r="AU365" i="12"/>
  <c r="AT365" i="12"/>
  <c r="AS365" i="12"/>
  <c r="AR365" i="12"/>
  <c r="AQ365" i="12"/>
  <c r="AP365" i="12"/>
  <c r="AO365" i="12"/>
  <c r="AN365" i="12"/>
  <c r="AM365" i="12"/>
  <c r="AL365" i="12"/>
  <c r="AK365" i="12"/>
  <c r="AJ365" i="12"/>
  <c r="AI365" i="12"/>
  <c r="AH365" i="12"/>
  <c r="AG365" i="12"/>
  <c r="AF365" i="12"/>
  <c r="AE365" i="12"/>
  <c r="AD365" i="12"/>
  <c r="AC365" i="12"/>
  <c r="AB365" i="12"/>
  <c r="AA365" i="12"/>
  <c r="DZ364" i="12"/>
  <c r="DY364" i="12"/>
  <c r="DX364" i="12"/>
  <c r="DW364" i="12"/>
  <c r="DV364" i="12"/>
  <c r="DU364" i="12"/>
  <c r="DT364" i="12"/>
  <c r="DS364" i="12"/>
  <c r="DR364" i="12"/>
  <c r="DQ364" i="12"/>
  <c r="DP364" i="12"/>
  <c r="DO364" i="12"/>
  <c r="DN364" i="12"/>
  <c r="DM364" i="12"/>
  <c r="DL364" i="12"/>
  <c r="DK364" i="12"/>
  <c r="DJ364" i="12"/>
  <c r="DI364" i="12"/>
  <c r="DH364" i="12"/>
  <c r="DG364" i="12"/>
  <c r="DF364" i="12"/>
  <c r="DE364" i="12"/>
  <c r="DD364" i="12"/>
  <c r="DC364" i="12"/>
  <c r="DB364" i="12"/>
  <c r="DA364" i="12"/>
  <c r="CZ364" i="12"/>
  <c r="CY364" i="12"/>
  <c r="CX364" i="12"/>
  <c r="CW364" i="12"/>
  <c r="CV364" i="12"/>
  <c r="CU364" i="12"/>
  <c r="CT364" i="12"/>
  <c r="CS364" i="12"/>
  <c r="CR364" i="12"/>
  <c r="CQ364" i="12"/>
  <c r="CP364" i="12"/>
  <c r="CO364" i="12"/>
  <c r="CN364" i="12"/>
  <c r="CM364" i="12"/>
  <c r="CL364" i="12"/>
  <c r="CK364" i="12"/>
  <c r="CJ364" i="12"/>
  <c r="CI364" i="12"/>
  <c r="CH364" i="12"/>
  <c r="CG364" i="12"/>
  <c r="CF364" i="12"/>
  <c r="CE364" i="12"/>
  <c r="CD364" i="12"/>
  <c r="CC364" i="12"/>
  <c r="CB364" i="12"/>
  <c r="CA364" i="12"/>
  <c r="BZ364" i="12"/>
  <c r="BY364" i="12"/>
  <c r="BX364" i="12"/>
  <c r="BW364" i="12"/>
  <c r="BV364" i="12"/>
  <c r="BU364" i="12"/>
  <c r="BT364" i="12"/>
  <c r="BS364" i="12"/>
  <c r="BR364" i="12"/>
  <c r="BQ364" i="12"/>
  <c r="BM364" i="12"/>
  <c r="AT364" i="12"/>
  <c r="AS364" i="12"/>
  <c r="AR364" i="12"/>
  <c r="AQ364" i="12"/>
  <c r="AP364" i="12"/>
  <c r="AO364" i="12"/>
  <c r="AN364" i="12"/>
  <c r="AM364" i="12"/>
  <c r="AL364" i="12"/>
  <c r="AK364" i="12"/>
  <c r="AJ364" i="12"/>
  <c r="AI364" i="12"/>
  <c r="AH364" i="12"/>
  <c r="AG364" i="12"/>
  <c r="AF364" i="12"/>
  <c r="AE364" i="12"/>
  <c r="AD364" i="12"/>
  <c r="AC364" i="12"/>
  <c r="AB364" i="12"/>
  <c r="AA364" i="12"/>
  <c r="Z364" i="12"/>
  <c r="DZ363" i="12"/>
  <c r="DY363" i="12"/>
  <c r="DX363" i="12"/>
  <c r="DW363" i="12"/>
  <c r="DV363" i="12"/>
  <c r="DU363" i="12"/>
  <c r="DT363" i="12"/>
  <c r="DS363" i="12"/>
  <c r="DR363" i="12"/>
  <c r="DQ363" i="12"/>
  <c r="DP363" i="12"/>
  <c r="DO363" i="12"/>
  <c r="DN363" i="12"/>
  <c r="DM363" i="12"/>
  <c r="DL363" i="12"/>
  <c r="DK363" i="12"/>
  <c r="DJ363" i="12"/>
  <c r="DI363" i="12"/>
  <c r="DH363" i="12"/>
  <c r="DG363" i="12"/>
  <c r="DF363" i="12"/>
  <c r="DE363" i="12"/>
  <c r="DD363" i="12"/>
  <c r="DC363" i="12"/>
  <c r="DB363" i="12"/>
  <c r="DA363" i="12"/>
  <c r="CZ363" i="12"/>
  <c r="CY363" i="12"/>
  <c r="CX363" i="12"/>
  <c r="CW363" i="12"/>
  <c r="CV363" i="12"/>
  <c r="CU363" i="12"/>
  <c r="CT363" i="12"/>
  <c r="CS363" i="12"/>
  <c r="CR363" i="12"/>
  <c r="CQ363" i="12"/>
  <c r="CP363" i="12"/>
  <c r="CO363" i="12"/>
  <c r="CN363" i="12"/>
  <c r="CM363" i="12"/>
  <c r="CL363" i="12"/>
  <c r="CK363" i="12"/>
  <c r="CJ363" i="12"/>
  <c r="CI363" i="12"/>
  <c r="CH363" i="12"/>
  <c r="CG363" i="12"/>
  <c r="CF363" i="12"/>
  <c r="CE363" i="12"/>
  <c r="CD363" i="12"/>
  <c r="CC363" i="12"/>
  <c r="CB363" i="12"/>
  <c r="CA363" i="12"/>
  <c r="BZ363" i="12"/>
  <c r="BY363" i="12"/>
  <c r="BX363" i="12"/>
  <c r="BW363" i="12"/>
  <c r="BV363" i="12"/>
  <c r="BU363" i="12"/>
  <c r="BT363" i="12"/>
  <c r="BS363" i="12"/>
  <c r="BR363" i="12"/>
  <c r="BQ363" i="12"/>
  <c r="BM363" i="12"/>
  <c r="AS363" i="12"/>
  <c r="AR363" i="12"/>
  <c r="AQ363" i="12"/>
  <c r="AP363" i="12"/>
  <c r="AO363" i="12"/>
  <c r="AN363" i="12"/>
  <c r="AM363" i="12"/>
  <c r="AL363" i="12"/>
  <c r="AK363" i="12"/>
  <c r="AJ363" i="12"/>
  <c r="AI363" i="12"/>
  <c r="AH363" i="12"/>
  <c r="AG363" i="12"/>
  <c r="AF363" i="12"/>
  <c r="AE363" i="12"/>
  <c r="AD363" i="12"/>
  <c r="AC363" i="12"/>
  <c r="AB363" i="12"/>
  <c r="AA363" i="12"/>
  <c r="Z363" i="12"/>
  <c r="Y363" i="12"/>
  <c r="DZ362" i="12"/>
  <c r="DY362" i="12"/>
  <c r="DX362" i="12"/>
  <c r="DW362" i="12"/>
  <c r="DV362" i="12"/>
  <c r="DU362" i="12"/>
  <c r="DT362" i="12"/>
  <c r="DS362" i="12"/>
  <c r="DR362" i="12"/>
  <c r="DQ362" i="12"/>
  <c r="DP362" i="12"/>
  <c r="DO362" i="12"/>
  <c r="DN362" i="12"/>
  <c r="DM362" i="12"/>
  <c r="DL362" i="12"/>
  <c r="DK362" i="12"/>
  <c r="DJ362" i="12"/>
  <c r="DI362" i="12"/>
  <c r="DH362" i="12"/>
  <c r="DG362" i="12"/>
  <c r="DF362" i="12"/>
  <c r="DE362" i="12"/>
  <c r="DD362" i="12"/>
  <c r="DC362" i="12"/>
  <c r="DB362" i="12"/>
  <c r="DA362" i="12"/>
  <c r="CZ362" i="12"/>
  <c r="CY362" i="12"/>
  <c r="CX362" i="12"/>
  <c r="CW362" i="12"/>
  <c r="CV362" i="12"/>
  <c r="CU362" i="12"/>
  <c r="CT362" i="12"/>
  <c r="CS362" i="12"/>
  <c r="CR362" i="12"/>
  <c r="CQ362" i="12"/>
  <c r="CP362" i="12"/>
  <c r="CO362" i="12"/>
  <c r="CN362" i="12"/>
  <c r="CM362" i="12"/>
  <c r="CL362" i="12"/>
  <c r="CK362" i="12"/>
  <c r="CJ362" i="12"/>
  <c r="CI362" i="12"/>
  <c r="CH362" i="12"/>
  <c r="CG362" i="12"/>
  <c r="CF362" i="12"/>
  <c r="CE362" i="12"/>
  <c r="CD362" i="12"/>
  <c r="CC362" i="12"/>
  <c r="CB362" i="12"/>
  <c r="CA362" i="12"/>
  <c r="BZ362" i="12"/>
  <c r="BY362" i="12"/>
  <c r="BX362" i="12"/>
  <c r="BW362" i="12"/>
  <c r="BV362" i="12"/>
  <c r="BU362" i="12"/>
  <c r="BT362" i="12"/>
  <c r="BS362" i="12"/>
  <c r="BR362" i="12"/>
  <c r="BQ362" i="12"/>
  <c r="BM362" i="12"/>
  <c r="AR362" i="12"/>
  <c r="AQ362" i="12"/>
  <c r="AP362" i="12"/>
  <c r="AO362" i="12"/>
  <c r="AN362" i="12"/>
  <c r="AM362" i="12"/>
  <c r="AL362" i="12"/>
  <c r="AK362" i="12"/>
  <c r="AJ362" i="12"/>
  <c r="AI362" i="12"/>
  <c r="AH362" i="12"/>
  <c r="AG362" i="12"/>
  <c r="AF362" i="12"/>
  <c r="AE362" i="12"/>
  <c r="AD362" i="12"/>
  <c r="AC362" i="12"/>
  <c r="AB362" i="12"/>
  <c r="AA362" i="12"/>
  <c r="Z362" i="12"/>
  <c r="Y362" i="12"/>
  <c r="X362" i="12"/>
  <c r="DZ361" i="12"/>
  <c r="DY361" i="12"/>
  <c r="DX361" i="12"/>
  <c r="DW361" i="12"/>
  <c r="DV361" i="12"/>
  <c r="DU361" i="12"/>
  <c r="DT361" i="12"/>
  <c r="DS361" i="12"/>
  <c r="DR361" i="12"/>
  <c r="DQ361" i="12"/>
  <c r="DP361" i="12"/>
  <c r="DO361" i="12"/>
  <c r="DN361" i="12"/>
  <c r="DM361" i="12"/>
  <c r="DL361" i="12"/>
  <c r="DK361" i="12"/>
  <c r="DJ361" i="12"/>
  <c r="DI361" i="12"/>
  <c r="DH361" i="12"/>
  <c r="DG361" i="12"/>
  <c r="DF361" i="12"/>
  <c r="DE361" i="12"/>
  <c r="DD361" i="12"/>
  <c r="DC361" i="12"/>
  <c r="DB361" i="12"/>
  <c r="DA361" i="12"/>
  <c r="CZ361" i="12"/>
  <c r="CY361" i="12"/>
  <c r="CX361" i="12"/>
  <c r="CW361" i="12"/>
  <c r="CV361" i="12"/>
  <c r="CU361" i="12"/>
  <c r="CT361" i="12"/>
  <c r="CS361" i="12"/>
  <c r="CR361" i="12"/>
  <c r="CQ361" i="12"/>
  <c r="CP361" i="12"/>
  <c r="CO361" i="12"/>
  <c r="CN361" i="12"/>
  <c r="CM361" i="12"/>
  <c r="CL361" i="12"/>
  <c r="CK361" i="12"/>
  <c r="CJ361" i="12"/>
  <c r="CI361" i="12"/>
  <c r="CH361" i="12"/>
  <c r="CG361" i="12"/>
  <c r="CF361" i="12"/>
  <c r="CE361" i="12"/>
  <c r="CD361" i="12"/>
  <c r="CC361" i="12"/>
  <c r="CB361" i="12"/>
  <c r="CA361" i="12"/>
  <c r="BZ361" i="12"/>
  <c r="BY361" i="12"/>
  <c r="BX361" i="12"/>
  <c r="BW361" i="12"/>
  <c r="BV361" i="12"/>
  <c r="BU361" i="12"/>
  <c r="BT361" i="12"/>
  <c r="BS361" i="12"/>
  <c r="BR361" i="12"/>
  <c r="BQ361" i="12"/>
  <c r="BM361" i="12"/>
  <c r="AQ361" i="12"/>
  <c r="AP361" i="12"/>
  <c r="AO361" i="12"/>
  <c r="AN361" i="12"/>
  <c r="AM361" i="12"/>
  <c r="AL361" i="12"/>
  <c r="AK361" i="12"/>
  <c r="AJ361" i="12"/>
  <c r="AI361" i="12"/>
  <c r="AH361" i="12"/>
  <c r="AG361" i="12"/>
  <c r="AF361" i="12"/>
  <c r="AE361" i="12"/>
  <c r="AD361" i="12"/>
  <c r="AC361" i="12"/>
  <c r="AB361" i="12"/>
  <c r="AA361" i="12"/>
  <c r="Z361" i="12"/>
  <c r="Y361" i="12"/>
  <c r="X361" i="12"/>
  <c r="W361" i="12"/>
  <c r="DZ360" i="12"/>
  <c r="DY360" i="12"/>
  <c r="DX360" i="12"/>
  <c r="DW360" i="12"/>
  <c r="DV360" i="12"/>
  <c r="DU360" i="12"/>
  <c r="DT360" i="12"/>
  <c r="DS360" i="12"/>
  <c r="DR360" i="12"/>
  <c r="DQ360" i="12"/>
  <c r="DP360" i="12"/>
  <c r="DO360" i="12"/>
  <c r="DN360" i="12"/>
  <c r="DM360" i="12"/>
  <c r="DL360" i="12"/>
  <c r="DK360" i="12"/>
  <c r="DJ360" i="12"/>
  <c r="DI360" i="12"/>
  <c r="DH360" i="12"/>
  <c r="DG360" i="12"/>
  <c r="DF360" i="12"/>
  <c r="DE360" i="12"/>
  <c r="DD360" i="12"/>
  <c r="DC360" i="12"/>
  <c r="DB360" i="12"/>
  <c r="DA360" i="12"/>
  <c r="CZ360" i="12"/>
  <c r="CY360" i="12"/>
  <c r="CX360" i="12"/>
  <c r="CW360" i="12"/>
  <c r="CV360" i="12"/>
  <c r="CU360" i="12"/>
  <c r="CT360" i="12"/>
  <c r="CS360" i="12"/>
  <c r="CR360" i="12"/>
  <c r="CQ360" i="12"/>
  <c r="CP360" i="12"/>
  <c r="CO360" i="12"/>
  <c r="CN360" i="12"/>
  <c r="CM360" i="12"/>
  <c r="CL360" i="12"/>
  <c r="CK360" i="12"/>
  <c r="CJ360" i="12"/>
  <c r="CI360" i="12"/>
  <c r="CH360" i="12"/>
  <c r="CG360" i="12"/>
  <c r="CF360" i="12"/>
  <c r="CE360" i="12"/>
  <c r="CD360" i="12"/>
  <c r="CC360" i="12"/>
  <c r="CB360" i="12"/>
  <c r="CA360" i="12"/>
  <c r="BZ360" i="12"/>
  <c r="BY360" i="12"/>
  <c r="BX360" i="12"/>
  <c r="BW360" i="12"/>
  <c r="BV360" i="12"/>
  <c r="BU360" i="12"/>
  <c r="BT360" i="12"/>
  <c r="BS360" i="12"/>
  <c r="BR360" i="12"/>
  <c r="BQ360" i="12"/>
  <c r="BM360" i="12"/>
  <c r="AP360" i="12"/>
  <c r="AO360" i="12"/>
  <c r="AN360" i="12"/>
  <c r="AM360" i="12"/>
  <c r="AL360" i="12"/>
  <c r="AK360" i="12"/>
  <c r="AJ360" i="12"/>
  <c r="AI360" i="12"/>
  <c r="AH360" i="12"/>
  <c r="AG360" i="12"/>
  <c r="AF360" i="12"/>
  <c r="AE360" i="12"/>
  <c r="AD360" i="12"/>
  <c r="AC360" i="12"/>
  <c r="AB360" i="12"/>
  <c r="AA360" i="12"/>
  <c r="Z360" i="12"/>
  <c r="Y360" i="12"/>
  <c r="X360" i="12"/>
  <c r="W360" i="12"/>
  <c r="V360" i="12"/>
  <c r="DZ359" i="12"/>
  <c r="DY359" i="12"/>
  <c r="DX359" i="12"/>
  <c r="DW359" i="12"/>
  <c r="DV359" i="12"/>
  <c r="DU359" i="12"/>
  <c r="DT359" i="12"/>
  <c r="DS359" i="12"/>
  <c r="DR359" i="12"/>
  <c r="DQ359" i="12"/>
  <c r="DP359" i="12"/>
  <c r="DO359" i="12"/>
  <c r="DN359" i="12"/>
  <c r="DM359" i="12"/>
  <c r="DL359" i="12"/>
  <c r="DK359" i="12"/>
  <c r="DJ359" i="12"/>
  <c r="DI359" i="12"/>
  <c r="DH359" i="12"/>
  <c r="DG359" i="12"/>
  <c r="DF359" i="12"/>
  <c r="DE359" i="12"/>
  <c r="DD359" i="12"/>
  <c r="DC359" i="12"/>
  <c r="DB359" i="12"/>
  <c r="DA359" i="12"/>
  <c r="CZ359" i="12"/>
  <c r="CY359" i="12"/>
  <c r="CX359" i="12"/>
  <c r="CW359" i="12"/>
  <c r="CV359" i="12"/>
  <c r="CU359" i="12"/>
  <c r="CT359" i="12"/>
  <c r="CS359" i="12"/>
  <c r="CR359" i="12"/>
  <c r="CQ359" i="12"/>
  <c r="CP359" i="12"/>
  <c r="CO359" i="12"/>
  <c r="CN359" i="12"/>
  <c r="CM359" i="12"/>
  <c r="CL359" i="12"/>
  <c r="CK359" i="12"/>
  <c r="CJ359" i="12"/>
  <c r="CI359" i="12"/>
  <c r="CH359" i="12"/>
  <c r="CG359" i="12"/>
  <c r="CF359" i="12"/>
  <c r="CE359" i="12"/>
  <c r="CD359" i="12"/>
  <c r="CC359" i="12"/>
  <c r="CB359" i="12"/>
  <c r="CA359" i="12"/>
  <c r="BZ359" i="12"/>
  <c r="BY359" i="12"/>
  <c r="BX359" i="12"/>
  <c r="BW359" i="12"/>
  <c r="BV359" i="12"/>
  <c r="BU359" i="12"/>
  <c r="BT359" i="12"/>
  <c r="BS359" i="12"/>
  <c r="BR359" i="12"/>
  <c r="BQ359" i="12"/>
  <c r="BM359" i="12"/>
  <c r="AO359" i="12"/>
  <c r="AN359" i="12"/>
  <c r="AM359" i="12"/>
  <c r="AL359" i="12"/>
  <c r="AK359" i="12"/>
  <c r="AJ359" i="12"/>
  <c r="AI359" i="12"/>
  <c r="AH359" i="12"/>
  <c r="AG359" i="12"/>
  <c r="AF359" i="12"/>
  <c r="AE359" i="12"/>
  <c r="AD359" i="12"/>
  <c r="AC359" i="12"/>
  <c r="AB359" i="12"/>
  <c r="AA359" i="12"/>
  <c r="Z359" i="12"/>
  <c r="Y359" i="12"/>
  <c r="X359" i="12"/>
  <c r="W359" i="12"/>
  <c r="V359" i="12"/>
  <c r="U359" i="12"/>
  <c r="DZ358" i="12"/>
  <c r="DY358" i="12"/>
  <c r="DX358" i="12"/>
  <c r="DW358" i="12"/>
  <c r="DV358" i="12"/>
  <c r="DU358" i="12"/>
  <c r="DT358" i="12"/>
  <c r="DS358" i="12"/>
  <c r="DR358" i="12"/>
  <c r="DQ358" i="12"/>
  <c r="DP358" i="12"/>
  <c r="DO358" i="12"/>
  <c r="DN358" i="12"/>
  <c r="DM358" i="12"/>
  <c r="DL358" i="12"/>
  <c r="DK358" i="12"/>
  <c r="DJ358" i="12"/>
  <c r="DI358" i="12"/>
  <c r="DH358" i="12"/>
  <c r="DG358" i="12"/>
  <c r="DF358" i="12"/>
  <c r="DE358" i="12"/>
  <c r="DD358" i="12"/>
  <c r="DC358" i="12"/>
  <c r="DB358" i="12"/>
  <c r="DA358" i="12"/>
  <c r="CZ358" i="12"/>
  <c r="CY358" i="12"/>
  <c r="CX358" i="12"/>
  <c r="CW358" i="12"/>
  <c r="CV358" i="12"/>
  <c r="CU358" i="12"/>
  <c r="CT358" i="12"/>
  <c r="CS358" i="12"/>
  <c r="CR358" i="12"/>
  <c r="CQ358" i="12"/>
  <c r="CP358" i="12"/>
  <c r="CO358" i="12"/>
  <c r="CN358" i="12"/>
  <c r="CM358" i="12"/>
  <c r="CL358" i="12"/>
  <c r="CK358" i="12"/>
  <c r="CJ358" i="12"/>
  <c r="CI358" i="12"/>
  <c r="CH358" i="12"/>
  <c r="CG358" i="12"/>
  <c r="CF358" i="12"/>
  <c r="CE358" i="12"/>
  <c r="CD358" i="12"/>
  <c r="CC358" i="12"/>
  <c r="CB358" i="12"/>
  <c r="CA358" i="12"/>
  <c r="BZ358" i="12"/>
  <c r="BY358" i="12"/>
  <c r="BX358" i="12"/>
  <c r="BW358" i="12"/>
  <c r="BV358" i="12"/>
  <c r="BU358" i="12"/>
  <c r="BT358" i="12"/>
  <c r="BS358" i="12"/>
  <c r="BR358" i="12"/>
  <c r="BQ358" i="12"/>
  <c r="BM358" i="12"/>
  <c r="AN358" i="12"/>
  <c r="AM358" i="12"/>
  <c r="AL358" i="12"/>
  <c r="AK358" i="12"/>
  <c r="AJ358" i="12"/>
  <c r="AI358" i="12"/>
  <c r="AH358" i="12"/>
  <c r="AG358" i="12"/>
  <c r="AF358" i="12"/>
  <c r="AE358" i="12"/>
  <c r="AD358" i="12"/>
  <c r="AC358" i="12"/>
  <c r="AB358" i="12"/>
  <c r="AA358" i="12"/>
  <c r="Z358" i="12"/>
  <c r="Y358" i="12"/>
  <c r="X358" i="12"/>
  <c r="W358" i="12"/>
  <c r="V358" i="12"/>
  <c r="U358" i="12"/>
  <c r="T358" i="12"/>
  <c r="DZ357" i="12"/>
  <c r="DY357" i="12"/>
  <c r="DX357" i="12"/>
  <c r="DW357" i="12"/>
  <c r="DV357" i="12"/>
  <c r="DU357" i="12"/>
  <c r="DT357" i="12"/>
  <c r="DS357" i="12"/>
  <c r="DR357" i="12"/>
  <c r="DQ357" i="12"/>
  <c r="DP357" i="12"/>
  <c r="DO357" i="12"/>
  <c r="DN357" i="12"/>
  <c r="DM357" i="12"/>
  <c r="DL357" i="12"/>
  <c r="DK357" i="12"/>
  <c r="DJ357" i="12"/>
  <c r="DI357" i="12"/>
  <c r="DH357" i="12"/>
  <c r="DG357" i="12"/>
  <c r="DF357" i="12"/>
  <c r="DE357" i="12"/>
  <c r="DD357" i="12"/>
  <c r="DC357" i="12"/>
  <c r="DB357" i="12"/>
  <c r="DA357" i="12"/>
  <c r="CZ357" i="12"/>
  <c r="CY357" i="12"/>
  <c r="CX357" i="12"/>
  <c r="CW357" i="12"/>
  <c r="CV357" i="12"/>
  <c r="CU357" i="12"/>
  <c r="CT357" i="12"/>
  <c r="CS357" i="12"/>
  <c r="CR357" i="12"/>
  <c r="CQ357" i="12"/>
  <c r="CP357" i="12"/>
  <c r="CO357" i="12"/>
  <c r="CN357" i="12"/>
  <c r="CM357" i="12"/>
  <c r="CL357" i="12"/>
  <c r="CK357" i="12"/>
  <c r="CJ357" i="12"/>
  <c r="CI357" i="12"/>
  <c r="CH357" i="12"/>
  <c r="CG357" i="12"/>
  <c r="CF357" i="12"/>
  <c r="CE357" i="12"/>
  <c r="CD357" i="12"/>
  <c r="CC357" i="12"/>
  <c r="CB357" i="12"/>
  <c r="CA357" i="12"/>
  <c r="BZ357" i="12"/>
  <c r="BY357" i="12"/>
  <c r="BX357" i="12"/>
  <c r="BW357" i="12"/>
  <c r="BV357" i="12"/>
  <c r="BU357" i="12"/>
  <c r="BT357" i="12"/>
  <c r="BS357" i="12"/>
  <c r="BR357" i="12"/>
  <c r="BQ357" i="12"/>
  <c r="BM357" i="12"/>
  <c r="AM357" i="12"/>
  <c r="AL357" i="12"/>
  <c r="AK357" i="12"/>
  <c r="AJ357" i="12"/>
  <c r="AI357" i="12"/>
  <c r="AH357" i="12"/>
  <c r="AG357" i="12"/>
  <c r="AF357" i="12"/>
  <c r="AE357" i="12"/>
  <c r="AD357" i="12"/>
  <c r="AC357" i="12"/>
  <c r="AB357" i="12"/>
  <c r="AA357" i="12"/>
  <c r="Z357" i="12"/>
  <c r="Y357" i="12"/>
  <c r="X357" i="12"/>
  <c r="W357" i="12"/>
  <c r="V357" i="12"/>
  <c r="U357" i="12"/>
  <c r="T357" i="12"/>
  <c r="S357" i="12"/>
  <c r="DZ356" i="12"/>
  <c r="DY356" i="12"/>
  <c r="DX356" i="12"/>
  <c r="DW356" i="12"/>
  <c r="DV356" i="12"/>
  <c r="DU356" i="12"/>
  <c r="DT356" i="12"/>
  <c r="DS356" i="12"/>
  <c r="DR356" i="12"/>
  <c r="DQ356" i="12"/>
  <c r="DP356" i="12"/>
  <c r="DO356" i="12"/>
  <c r="DN356" i="12"/>
  <c r="DM356" i="12"/>
  <c r="DL356" i="12"/>
  <c r="DK356" i="12"/>
  <c r="DJ356" i="12"/>
  <c r="DI356" i="12"/>
  <c r="DH356" i="12"/>
  <c r="DG356" i="12"/>
  <c r="DF356" i="12"/>
  <c r="DE356" i="12"/>
  <c r="DD356" i="12"/>
  <c r="DC356" i="12"/>
  <c r="DB356" i="12"/>
  <c r="DA356" i="12"/>
  <c r="CZ356" i="12"/>
  <c r="CY356" i="12"/>
  <c r="CX356" i="12"/>
  <c r="CW356" i="12"/>
  <c r="CV356" i="12"/>
  <c r="CU356" i="12"/>
  <c r="CT356" i="12"/>
  <c r="CS356" i="12"/>
  <c r="CR356" i="12"/>
  <c r="CQ356" i="12"/>
  <c r="CP356" i="12"/>
  <c r="CO356" i="12"/>
  <c r="CN356" i="12"/>
  <c r="CM356" i="12"/>
  <c r="CL356" i="12"/>
  <c r="CK356" i="12"/>
  <c r="CJ356" i="12"/>
  <c r="CI356" i="12"/>
  <c r="CH356" i="12"/>
  <c r="CG356" i="12"/>
  <c r="CF356" i="12"/>
  <c r="CE356" i="12"/>
  <c r="CD356" i="12"/>
  <c r="CC356" i="12"/>
  <c r="CB356" i="12"/>
  <c r="CA356" i="12"/>
  <c r="BZ356" i="12"/>
  <c r="BY356" i="12"/>
  <c r="BX356" i="12"/>
  <c r="BW356" i="12"/>
  <c r="BV356" i="12"/>
  <c r="BU356" i="12"/>
  <c r="BT356" i="12"/>
  <c r="BS356" i="12"/>
  <c r="BR356" i="12"/>
  <c r="BQ356" i="12"/>
  <c r="BM356" i="12"/>
  <c r="AL356" i="12"/>
  <c r="AK356" i="12"/>
  <c r="AJ356" i="12"/>
  <c r="AI356" i="12"/>
  <c r="AH356" i="12"/>
  <c r="AG356" i="12"/>
  <c r="AF356" i="12"/>
  <c r="AE356" i="12"/>
  <c r="AD356" i="12"/>
  <c r="AC356" i="12"/>
  <c r="AB356" i="12"/>
  <c r="AA356" i="12"/>
  <c r="Z356" i="12"/>
  <c r="Y356" i="12"/>
  <c r="X356" i="12"/>
  <c r="W356" i="12"/>
  <c r="V356" i="12"/>
  <c r="U356" i="12"/>
  <c r="T356" i="12"/>
  <c r="S356" i="12"/>
  <c r="R356" i="12"/>
  <c r="DZ355" i="12"/>
  <c r="DY355" i="12"/>
  <c r="DX355" i="12"/>
  <c r="DW355" i="12"/>
  <c r="DV355" i="12"/>
  <c r="DU355" i="12"/>
  <c r="DT355" i="12"/>
  <c r="DS355" i="12"/>
  <c r="DR355" i="12"/>
  <c r="DQ355" i="12"/>
  <c r="DP355" i="12"/>
  <c r="DO355" i="12"/>
  <c r="DN355" i="12"/>
  <c r="DM355" i="12"/>
  <c r="DL355" i="12"/>
  <c r="DK355" i="12"/>
  <c r="DJ355" i="12"/>
  <c r="DI355" i="12"/>
  <c r="DH355" i="12"/>
  <c r="DG355" i="12"/>
  <c r="DF355" i="12"/>
  <c r="DE355" i="12"/>
  <c r="DD355" i="12"/>
  <c r="DC355" i="12"/>
  <c r="DB355" i="12"/>
  <c r="DA355" i="12"/>
  <c r="CZ355" i="12"/>
  <c r="CY355" i="12"/>
  <c r="CX355" i="12"/>
  <c r="CW355" i="12"/>
  <c r="CV355" i="12"/>
  <c r="CU355" i="12"/>
  <c r="CT355" i="12"/>
  <c r="CS355" i="12"/>
  <c r="CR355" i="12"/>
  <c r="CQ355" i="12"/>
  <c r="CP355" i="12"/>
  <c r="CO355" i="12"/>
  <c r="CN355" i="12"/>
  <c r="CM355" i="12"/>
  <c r="CL355" i="12"/>
  <c r="CK355" i="12"/>
  <c r="CJ355" i="12"/>
  <c r="CI355" i="12"/>
  <c r="CH355" i="12"/>
  <c r="CG355" i="12"/>
  <c r="CF355" i="12"/>
  <c r="CE355" i="12"/>
  <c r="CD355" i="12"/>
  <c r="CC355" i="12"/>
  <c r="CB355" i="12"/>
  <c r="CA355" i="12"/>
  <c r="BZ355" i="12"/>
  <c r="BY355" i="12"/>
  <c r="BX355" i="12"/>
  <c r="BW355" i="12"/>
  <c r="BV355" i="12"/>
  <c r="BU355" i="12"/>
  <c r="BT355" i="12"/>
  <c r="BS355" i="12"/>
  <c r="BR355" i="12"/>
  <c r="BQ355" i="12"/>
  <c r="BM355" i="12"/>
  <c r="AK355" i="12"/>
  <c r="AJ355" i="12"/>
  <c r="AI355" i="12"/>
  <c r="AH355" i="12"/>
  <c r="AG355" i="12"/>
  <c r="AF355" i="12"/>
  <c r="AE355" i="12"/>
  <c r="AD355" i="12"/>
  <c r="AC355" i="12"/>
  <c r="AB355" i="12"/>
  <c r="AA355" i="12"/>
  <c r="Z355" i="12"/>
  <c r="Y355" i="12"/>
  <c r="X355" i="12"/>
  <c r="W355" i="12"/>
  <c r="V355" i="12"/>
  <c r="U355" i="12"/>
  <c r="T355" i="12"/>
  <c r="S355" i="12"/>
  <c r="R355" i="12"/>
  <c r="Q355" i="12"/>
  <c r="DZ354" i="12"/>
  <c r="DY354" i="12"/>
  <c r="DX354" i="12"/>
  <c r="DW354" i="12"/>
  <c r="DV354" i="12"/>
  <c r="DU354" i="12"/>
  <c r="DT354" i="12"/>
  <c r="DS354" i="12"/>
  <c r="DR354" i="12"/>
  <c r="DQ354" i="12"/>
  <c r="DP354" i="12"/>
  <c r="DO354" i="12"/>
  <c r="DN354" i="12"/>
  <c r="DM354" i="12"/>
  <c r="DL354" i="12"/>
  <c r="DK354" i="12"/>
  <c r="DJ354" i="12"/>
  <c r="DI354" i="12"/>
  <c r="DH354" i="12"/>
  <c r="DG354" i="12"/>
  <c r="DF354" i="12"/>
  <c r="DE354" i="12"/>
  <c r="DD354" i="12"/>
  <c r="DC354" i="12"/>
  <c r="DB354" i="12"/>
  <c r="DA354" i="12"/>
  <c r="CZ354" i="12"/>
  <c r="CY354" i="12"/>
  <c r="CX354" i="12"/>
  <c r="CW354" i="12"/>
  <c r="CV354" i="12"/>
  <c r="CU354" i="12"/>
  <c r="CT354" i="12"/>
  <c r="CS354" i="12"/>
  <c r="CR354" i="12"/>
  <c r="CQ354" i="12"/>
  <c r="CP354" i="12"/>
  <c r="CO354" i="12"/>
  <c r="CN354" i="12"/>
  <c r="CM354" i="12"/>
  <c r="CL354" i="12"/>
  <c r="CK354" i="12"/>
  <c r="CJ354" i="12"/>
  <c r="CI354" i="12"/>
  <c r="CH354" i="12"/>
  <c r="CG354" i="12"/>
  <c r="CF354" i="12"/>
  <c r="CE354" i="12"/>
  <c r="CD354" i="12"/>
  <c r="CC354" i="12"/>
  <c r="CB354" i="12"/>
  <c r="CA354" i="12"/>
  <c r="BZ354" i="12"/>
  <c r="BY354" i="12"/>
  <c r="BX354" i="12"/>
  <c r="BW354" i="12"/>
  <c r="BV354" i="12"/>
  <c r="BU354" i="12"/>
  <c r="BT354" i="12"/>
  <c r="BS354" i="12"/>
  <c r="BR354" i="12"/>
  <c r="BQ354" i="12"/>
  <c r="BM354" i="12"/>
  <c r="AJ354" i="12"/>
  <c r="AI354" i="12"/>
  <c r="AH354" i="12"/>
  <c r="AG354" i="12"/>
  <c r="AF354" i="12"/>
  <c r="AE354" i="12"/>
  <c r="AD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DZ353" i="12"/>
  <c r="DY353" i="12"/>
  <c r="DX353" i="12"/>
  <c r="DW353" i="12"/>
  <c r="DV353" i="12"/>
  <c r="DU353" i="12"/>
  <c r="DT353" i="12"/>
  <c r="DS353" i="12"/>
  <c r="DR353" i="12"/>
  <c r="DQ353" i="12"/>
  <c r="DP353" i="12"/>
  <c r="DO353" i="12"/>
  <c r="DN353" i="12"/>
  <c r="DM353" i="12"/>
  <c r="DL353" i="12"/>
  <c r="DK353" i="12"/>
  <c r="DJ353" i="12"/>
  <c r="DI353" i="12"/>
  <c r="DH353" i="12"/>
  <c r="DG353" i="12"/>
  <c r="DF353" i="12"/>
  <c r="DE353" i="12"/>
  <c r="DD353" i="12"/>
  <c r="DC353" i="12"/>
  <c r="DB353" i="12"/>
  <c r="DA353" i="12"/>
  <c r="CZ353" i="12"/>
  <c r="CY353" i="12"/>
  <c r="CX353" i="12"/>
  <c r="CW353" i="12"/>
  <c r="CV353" i="12"/>
  <c r="CU353" i="12"/>
  <c r="CT353" i="12"/>
  <c r="CS353" i="12"/>
  <c r="CR353" i="12"/>
  <c r="CQ353" i="12"/>
  <c r="CP353" i="12"/>
  <c r="CO353" i="12"/>
  <c r="CN353" i="12"/>
  <c r="CM353" i="12"/>
  <c r="CL353" i="12"/>
  <c r="CK353" i="12"/>
  <c r="CJ353" i="12"/>
  <c r="CI353" i="12"/>
  <c r="CH353" i="12"/>
  <c r="CG353" i="12"/>
  <c r="CF353" i="12"/>
  <c r="CE353" i="12"/>
  <c r="CD353" i="12"/>
  <c r="CC353" i="12"/>
  <c r="CB353" i="12"/>
  <c r="CA353" i="12"/>
  <c r="BZ353" i="12"/>
  <c r="BY353" i="12"/>
  <c r="BX353" i="12"/>
  <c r="BW353" i="12"/>
  <c r="BV353" i="12"/>
  <c r="BU353" i="12"/>
  <c r="BT353" i="12"/>
  <c r="BS353" i="12"/>
  <c r="BR353" i="12"/>
  <c r="BQ353" i="12"/>
  <c r="BM353" i="12"/>
  <c r="AI353" i="12"/>
  <c r="AH353" i="12"/>
  <c r="AG353" i="12"/>
  <c r="AF353" i="12"/>
  <c r="AE353" i="12"/>
  <c r="AD353" i="12"/>
  <c r="AC353" i="12"/>
  <c r="AB353" i="12"/>
  <c r="AA353" i="12"/>
  <c r="Z353" i="12"/>
  <c r="Y353" i="12"/>
  <c r="X353" i="12"/>
  <c r="W353" i="12"/>
  <c r="V353" i="12"/>
  <c r="U353" i="12"/>
  <c r="T353" i="12"/>
  <c r="S353" i="12"/>
  <c r="R353" i="12"/>
  <c r="Q353" i="12"/>
  <c r="P353" i="12"/>
  <c r="O353" i="12"/>
  <c r="DZ352" i="12"/>
  <c r="DY352" i="12"/>
  <c r="DX352" i="12"/>
  <c r="DW352" i="12"/>
  <c r="DV352" i="12"/>
  <c r="DU352" i="12"/>
  <c r="DT352" i="12"/>
  <c r="DS352" i="12"/>
  <c r="DR352" i="12"/>
  <c r="DQ352" i="12"/>
  <c r="DP352" i="12"/>
  <c r="DO352" i="12"/>
  <c r="DN352" i="12"/>
  <c r="DM352" i="12"/>
  <c r="DL352" i="12"/>
  <c r="DK352" i="12"/>
  <c r="DJ352" i="12"/>
  <c r="DI352" i="12"/>
  <c r="DH352" i="12"/>
  <c r="DG352" i="12"/>
  <c r="DF352" i="12"/>
  <c r="DE352" i="12"/>
  <c r="DD352" i="12"/>
  <c r="DC352" i="12"/>
  <c r="DB352" i="12"/>
  <c r="DA352" i="12"/>
  <c r="CZ352" i="12"/>
  <c r="CY352" i="12"/>
  <c r="CX352" i="12"/>
  <c r="CW352" i="12"/>
  <c r="CV352" i="12"/>
  <c r="CU352" i="12"/>
  <c r="CT352" i="12"/>
  <c r="CS352" i="12"/>
  <c r="CR352" i="12"/>
  <c r="CQ352" i="12"/>
  <c r="CP352" i="12"/>
  <c r="CO352" i="12"/>
  <c r="CN352" i="12"/>
  <c r="CM352" i="12"/>
  <c r="CL352" i="12"/>
  <c r="CK352" i="12"/>
  <c r="CJ352" i="12"/>
  <c r="CI352" i="12"/>
  <c r="CH352" i="12"/>
  <c r="CG352" i="12"/>
  <c r="CF352" i="12"/>
  <c r="CE352" i="12"/>
  <c r="CD352" i="12"/>
  <c r="CC352" i="12"/>
  <c r="CB352" i="12"/>
  <c r="CA352" i="12"/>
  <c r="BZ352" i="12"/>
  <c r="BY352" i="12"/>
  <c r="BX352" i="12"/>
  <c r="BW352" i="12"/>
  <c r="BV352" i="12"/>
  <c r="BU352" i="12"/>
  <c r="BT352" i="12"/>
  <c r="BS352" i="12"/>
  <c r="BR352" i="12"/>
  <c r="BQ352" i="12"/>
  <c r="BM352" i="12"/>
  <c r="AH352" i="12"/>
  <c r="AG352" i="12"/>
  <c r="AF352" i="12"/>
  <c r="AE352" i="12"/>
  <c r="AD352" i="12"/>
  <c r="AC352" i="12"/>
  <c r="AB352" i="12"/>
  <c r="AA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DZ351" i="12"/>
  <c r="DY351" i="12"/>
  <c r="DX351" i="12"/>
  <c r="DW351" i="12"/>
  <c r="DV351" i="12"/>
  <c r="DU351" i="12"/>
  <c r="DT351" i="12"/>
  <c r="DS351" i="12"/>
  <c r="DR351" i="12"/>
  <c r="DQ351" i="12"/>
  <c r="DP351" i="12"/>
  <c r="DO351" i="12"/>
  <c r="DN351" i="12"/>
  <c r="DM351" i="12"/>
  <c r="DL351" i="12"/>
  <c r="DK351" i="12"/>
  <c r="DJ351" i="12"/>
  <c r="DI351" i="12"/>
  <c r="DH351" i="12"/>
  <c r="DG351" i="12"/>
  <c r="DF351" i="12"/>
  <c r="DE351" i="12"/>
  <c r="DD351" i="12"/>
  <c r="DC351" i="12"/>
  <c r="DB351" i="12"/>
  <c r="DA351" i="12"/>
  <c r="CZ351" i="12"/>
  <c r="CY351" i="12"/>
  <c r="CX351" i="12"/>
  <c r="CW351" i="12"/>
  <c r="CV351" i="12"/>
  <c r="CU351" i="12"/>
  <c r="CT351" i="12"/>
  <c r="CS351" i="12"/>
  <c r="CR351" i="12"/>
  <c r="CQ351" i="12"/>
  <c r="CP351" i="12"/>
  <c r="CO351" i="12"/>
  <c r="CN351" i="12"/>
  <c r="CM351" i="12"/>
  <c r="CL351" i="12"/>
  <c r="CK351" i="12"/>
  <c r="CJ351" i="12"/>
  <c r="CI351" i="12"/>
  <c r="CH351" i="12"/>
  <c r="CG351" i="12"/>
  <c r="CF351" i="12"/>
  <c r="CE351" i="12"/>
  <c r="CD351" i="12"/>
  <c r="CC351" i="12"/>
  <c r="CB351" i="12"/>
  <c r="CA351" i="12"/>
  <c r="BZ351" i="12"/>
  <c r="BY351" i="12"/>
  <c r="BX351" i="12"/>
  <c r="BW351" i="12"/>
  <c r="BV351" i="12"/>
  <c r="BU351" i="12"/>
  <c r="BT351" i="12"/>
  <c r="BS351" i="12"/>
  <c r="BR351" i="12"/>
  <c r="BQ351" i="12"/>
  <c r="BM351" i="12"/>
  <c r="AG351" i="12"/>
  <c r="AF351" i="12"/>
  <c r="AE351" i="12"/>
  <c r="AD351" i="12"/>
  <c r="AC351" i="12"/>
  <c r="AB351" i="12"/>
  <c r="AA351" i="12"/>
  <c r="Z351" i="12"/>
  <c r="Y351" i="12"/>
  <c r="X351" i="12"/>
  <c r="W351" i="12"/>
  <c r="V351" i="12"/>
  <c r="U351" i="12"/>
  <c r="T351" i="12"/>
  <c r="S351" i="12"/>
  <c r="R351" i="12"/>
  <c r="Q351" i="12"/>
  <c r="P351" i="12"/>
  <c r="O351" i="12"/>
  <c r="N351" i="12"/>
  <c r="M351" i="12"/>
  <c r="DZ350" i="12"/>
  <c r="DY350" i="12"/>
  <c r="DX350" i="12"/>
  <c r="DW350" i="12"/>
  <c r="DV350" i="12"/>
  <c r="DU350" i="12"/>
  <c r="DT350" i="12"/>
  <c r="DS350" i="12"/>
  <c r="DR350" i="12"/>
  <c r="DQ350" i="12"/>
  <c r="DP350" i="12"/>
  <c r="DO350" i="12"/>
  <c r="DN350" i="12"/>
  <c r="DM350" i="12"/>
  <c r="DL350" i="12"/>
  <c r="DK350" i="12"/>
  <c r="DJ350" i="12"/>
  <c r="DI350" i="12"/>
  <c r="DH350" i="12"/>
  <c r="DG350" i="12"/>
  <c r="DF350" i="12"/>
  <c r="DE350" i="12"/>
  <c r="DD350" i="12"/>
  <c r="DC350" i="12"/>
  <c r="DB350" i="12"/>
  <c r="DA350" i="12"/>
  <c r="CZ350" i="12"/>
  <c r="CY350" i="12"/>
  <c r="CX350" i="12"/>
  <c r="CW350" i="12"/>
  <c r="CV350" i="12"/>
  <c r="CU350" i="12"/>
  <c r="CT350" i="12"/>
  <c r="CS350" i="12"/>
  <c r="CR350" i="12"/>
  <c r="CQ350" i="12"/>
  <c r="CP350" i="12"/>
  <c r="CO350" i="12"/>
  <c r="CN350" i="12"/>
  <c r="CM350" i="12"/>
  <c r="CL350" i="12"/>
  <c r="CK350" i="12"/>
  <c r="CJ350" i="12"/>
  <c r="CI350" i="12"/>
  <c r="CH350" i="12"/>
  <c r="CG350" i="12"/>
  <c r="CF350" i="12"/>
  <c r="CE350" i="12"/>
  <c r="CD350" i="12"/>
  <c r="CC350" i="12"/>
  <c r="CB350" i="12"/>
  <c r="CA350" i="12"/>
  <c r="BZ350" i="12"/>
  <c r="BY350" i="12"/>
  <c r="BX350" i="12"/>
  <c r="BW350" i="12"/>
  <c r="BV350" i="12"/>
  <c r="BU350" i="12"/>
  <c r="BT350" i="12"/>
  <c r="BS350" i="12"/>
  <c r="BR350" i="12"/>
  <c r="BQ350" i="12"/>
  <c r="BM350" i="12"/>
  <c r="AF350" i="12"/>
  <c r="AE350" i="12"/>
  <c r="AD350" i="12"/>
  <c r="AC350" i="12"/>
  <c r="AB350" i="12"/>
  <c r="AA350" i="12"/>
  <c r="Z350" i="12"/>
  <c r="Y350" i="12"/>
  <c r="X350" i="12"/>
  <c r="W350" i="12"/>
  <c r="V350" i="12"/>
  <c r="U350" i="12"/>
  <c r="T350" i="12"/>
  <c r="S350" i="12"/>
  <c r="R350" i="12"/>
  <c r="Q350" i="12"/>
  <c r="P350" i="12"/>
  <c r="O350" i="12"/>
  <c r="N350" i="12"/>
  <c r="M350" i="12"/>
  <c r="L350" i="12"/>
  <c r="DZ349" i="12"/>
  <c r="DY349" i="12"/>
  <c r="DX349" i="12"/>
  <c r="DW349" i="12"/>
  <c r="DV349" i="12"/>
  <c r="DU349" i="12"/>
  <c r="DT349" i="12"/>
  <c r="DS349" i="12"/>
  <c r="DR349" i="12"/>
  <c r="DQ349" i="12"/>
  <c r="DP349" i="12"/>
  <c r="DO349" i="12"/>
  <c r="DN349" i="12"/>
  <c r="DM349" i="12"/>
  <c r="DL349" i="12"/>
  <c r="DK349" i="12"/>
  <c r="DJ349" i="12"/>
  <c r="DI349" i="12"/>
  <c r="DH349" i="12"/>
  <c r="DG349" i="12"/>
  <c r="DF349" i="12"/>
  <c r="DE349" i="12"/>
  <c r="DD349" i="12"/>
  <c r="DC349" i="12"/>
  <c r="DB349" i="12"/>
  <c r="DA349" i="12"/>
  <c r="CZ349" i="12"/>
  <c r="CY349" i="12"/>
  <c r="CX349" i="12"/>
  <c r="CW349" i="12"/>
  <c r="CV349" i="12"/>
  <c r="CU349" i="12"/>
  <c r="CT349" i="12"/>
  <c r="CS349" i="12"/>
  <c r="CR349" i="12"/>
  <c r="CQ349" i="12"/>
  <c r="CP349" i="12"/>
  <c r="CO349" i="12"/>
  <c r="CN349" i="12"/>
  <c r="CM349" i="12"/>
  <c r="CL349" i="12"/>
  <c r="CK349" i="12"/>
  <c r="CJ349" i="12"/>
  <c r="CI349" i="12"/>
  <c r="CH349" i="12"/>
  <c r="CG349" i="12"/>
  <c r="CF349" i="12"/>
  <c r="CE349" i="12"/>
  <c r="CD349" i="12"/>
  <c r="CC349" i="12"/>
  <c r="CB349" i="12"/>
  <c r="CA349" i="12"/>
  <c r="BZ349" i="12"/>
  <c r="BY349" i="12"/>
  <c r="BX349" i="12"/>
  <c r="BW349" i="12"/>
  <c r="BV349" i="12"/>
  <c r="BU349" i="12"/>
  <c r="BT349" i="12"/>
  <c r="BS349" i="12"/>
  <c r="BR349" i="12"/>
  <c r="BQ349" i="12"/>
  <c r="BM349" i="12"/>
  <c r="AE349" i="12"/>
  <c r="AD349" i="12"/>
  <c r="AC349" i="12"/>
  <c r="AB349" i="12"/>
  <c r="AA349" i="12"/>
  <c r="Z349" i="12"/>
  <c r="Y349" i="12"/>
  <c r="X349" i="12"/>
  <c r="W349" i="12"/>
  <c r="V349" i="12"/>
  <c r="U349" i="12"/>
  <c r="T349" i="12"/>
  <c r="S349" i="12"/>
  <c r="R349" i="12"/>
  <c r="Q349" i="12"/>
  <c r="P349" i="12"/>
  <c r="O349" i="12"/>
  <c r="N349" i="12"/>
  <c r="M349" i="12"/>
  <c r="L349" i="12"/>
  <c r="K349" i="12"/>
  <c r="DZ348" i="12"/>
  <c r="DY348" i="12"/>
  <c r="DX348" i="12"/>
  <c r="DW348" i="12"/>
  <c r="DV348" i="12"/>
  <c r="DU348" i="12"/>
  <c r="DT348" i="12"/>
  <c r="DS348" i="12"/>
  <c r="DR348" i="12"/>
  <c r="DQ348" i="12"/>
  <c r="DP348" i="12"/>
  <c r="DO348" i="12"/>
  <c r="DN348" i="12"/>
  <c r="DM348" i="12"/>
  <c r="DL348" i="12"/>
  <c r="DK348" i="12"/>
  <c r="DJ348" i="12"/>
  <c r="DI348" i="12"/>
  <c r="DH348" i="12"/>
  <c r="DG348" i="12"/>
  <c r="DF348" i="12"/>
  <c r="DE348" i="12"/>
  <c r="DD348" i="12"/>
  <c r="DC348" i="12"/>
  <c r="DB348" i="12"/>
  <c r="DA348" i="12"/>
  <c r="CZ348" i="12"/>
  <c r="CY348" i="12"/>
  <c r="CX348" i="12"/>
  <c r="CW348" i="12"/>
  <c r="CV348" i="12"/>
  <c r="CU348" i="12"/>
  <c r="CT348" i="12"/>
  <c r="CS348" i="12"/>
  <c r="CR348" i="12"/>
  <c r="CQ348" i="12"/>
  <c r="CP348" i="12"/>
  <c r="CO348" i="12"/>
  <c r="CN348" i="12"/>
  <c r="CM348" i="12"/>
  <c r="CL348" i="12"/>
  <c r="CK348" i="12"/>
  <c r="CJ348" i="12"/>
  <c r="CI348" i="12"/>
  <c r="CH348" i="12"/>
  <c r="CG348" i="12"/>
  <c r="CF348" i="12"/>
  <c r="CE348" i="12"/>
  <c r="CD348" i="12"/>
  <c r="CC348" i="12"/>
  <c r="CB348" i="12"/>
  <c r="CA348" i="12"/>
  <c r="BZ348" i="12"/>
  <c r="BY348" i="12"/>
  <c r="BX348" i="12"/>
  <c r="BW348" i="12"/>
  <c r="BV348" i="12"/>
  <c r="BU348" i="12"/>
  <c r="BT348" i="12"/>
  <c r="BS348" i="12"/>
  <c r="BR348" i="12"/>
  <c r="BQ348" i="12"/>
  <c r="BM348" i="12"/>
  <c r="AD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DZ347" i="12"/>
  <c r="DY347" i="12"/>
  <c r="DX347" i="12"/>
  <c r="DW347" i="12"/>
  <c r="DV347" i="12"/>
  <c r="DU347" i="12"/>
  <c r="DT347" i="12"/>
  <c r="DS347" i="12"/>
  <c r="DR347" i="12"/>
  <c r="DQ347" i="12"/>
  <c r="DP347" i="12"/>
  <c r="DO347" i="12"/>
  <c r="DN347" i="12"/>
  <c r="DM347" i="12"/>
  <c r="DL347" i="12"/>
  <c r="DK347" i="12"/>
  <c r="DJ347" i="12"/>
  <c r="DI347" i="12"/>
  <c r="DH347" i="12"/>
  <c r="DG347" i="12"/>
  <c r="DF347" i="12"/>
  <c r="DE347" i="12"/>
  <c r="DD347" i="12"/>
  <c r="DC347" i="12"/>
  <c r="DB347" i="12"/>
  <c r="DA347" i="12"/>
  <c r="CZ347" i="12"/>
  <c r="CY347" i="12"/>
  <c r="CX347" i="12"/>
  <c r="CW347" i="12"/>
  <c r="CV347" i="12"/>
  <c r="CU347" i="12"/>
  <c r="CT347" i="12"/>
  <c r="CS347" i="12"/>
  <c r="CR347" i="12"/>
  <c r="CQ347" i="12"/>
  <c r="CP347" i="12"/>
  <c r="CO347" i="12"/>
  <c r="CN347" i="12"/>
  <c r="CM347" i="12"/>
  <c r="CL347" i="12"/>
  <c r="CK347" i="12"/>
  <c r="CJ347" i="12"/>
  <c r="CI347" i="12"/>
  <c r="CH347" i="12"/>
  <c r="CG347" i="12"/>
  <c r="CF347" i="12"/>
  <c r="CE347" i="12"/>
  <c r="CD347" i="12"/>
  <c r="CC347" i="12"/>
  <c r="CB347" i="12"/>
  <c r="CA347" i="12"/>
  <c r="BZ347" i="12"/>
  <c r="BY347" i="12"/>
  <c r="BX347" i="12"/>
  <c r="BW347" i="12"/>
  <c r="BV347" i="12"/>
  <c r="BU347" i="12"/>
  <c r="BT347" i="12"/>
  <c r="BS347" i="12"/>
  <c r="BR347" i="12"/>
  <c r="BQ347" i="12"/>
  <c r="BM347" i="12"/>
  <c r="AC347" i="12"/>
  <c r="AB347" i="12"/>
  <c r="AA347" i="12"/>
  <c r="Z347" i="12"/>
  <c r="Y347" i="12"/>
  <c r="X347" i="12"/>
  <c r="W347" i="12"/>
  <c r="V347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DZ346" i="12"/>
  <c r="DY346" i="12"/>
  <c r="DX346" i="12"/>
  <c r="DW346" i="12"/>
  <c r="DV346" i="12"/>
  <c r="DU346" i="12"/>
  <c r="DT346" i="12"/>
  <c r="DS346" i="12"/>
  <c r="DR346" i="12"/>
  <c r="DQ346" i="12"/>
  <c r="DP346" i="12"/>
  <c r="DO346" i="12"/>
  <c r="DN346" i="12"/>
  <c r="DM346" i="12"/>
  <c r="DL346" i="12"/>
  <c r="DK346" i="12"/>
  <c r="DJ346" i="12"/>
  <c r="DI346" i="12"/>
  <c r="DH346" i="12"/>
  <c r="DG346" i="12"/>
  <c r="DF346" i="12"/>
  <c r="DE346" i="12"/>
  <c r="DD346" i="12"/>
  <c r="DC346" i="12"/>
  <c r="DB346" i="12"/>
  <c r="DA346" i="12"/>
  <c r="CZ346" i="12"/>
  <c r="CY346" i="12"/>
  <c r="CX346" i="12"/>
  <c r="CW346" i="12"/>
  <c r="CV346" i="12"/>
  <c r="CU346" i="12"/>
  <c r="CT346" i="12"/>
  <c r="CS346" i="12"/>
  <c r="CR346" i="12"/>
  <c r="CQ346" i="12"/>
  <c r="CP346" i="12"/>
  <c r="CO346" i="12"/>
  <c r="CN346" i="12"/>
  <c r="CM346" i="12"/>
  <c r="CL346" i="12"/>
  <c r="CK346" i="12"/>
  <c r="CJ346" i="12"/>
  <c r="CI346" i="12"/>
  <c r="CH346" i="12"/>
  <c r="CG346" i="12"/>
  <c r="CF346" i="12"/>
  <c r="CE346" i="12"/>
  <c r="CD346" i="12"/>
  <c r="CC346" i="12"/>
  <c r="CB346" i="12"/>
  <c r="CA346" i="12"/>
  <c r="BZ346" i="12"/>
  <c r="BY346" i="12"/>
  <c r="BX346" i="12"/>
  <c r="BW346" i="12"/>
  <c r="BV346" i="12"/>
  <c r="BU346" i="12"/>
  <c r="BT346" i="12"/>
  <c r="BS346" i="12"/>
  <c r="BR346" i="12"/>
  <c r="BQ346" i="12"/>
  <c r="BM346" i="12"/>
  <c r="AB346" i="12"/>
  <c r="AA346" i="12"/>
  <c r="Z346" i="12"/>
  <c r="Y346" i="12"/>
  <c r="X346" i="12"/>
  <c r="W346" i="12"/>
  <c r="V346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DZ345" i="12"/>
  <c r="DY345" i="12"/>
  <c r="DX345" i="12"/>
  <c r="DW345" i="12"/>
  <c r="DV345" i="12"/>
  <c r="DU345" i="12"/>
  <c r="DT345" i="12"/>
  <c r="DS345" i="12"/>
  <c r="DR345" i="12"/>
  <c r="DQ345" i="12"/>
  <c r="DP345" i="12"/>
  <c r="DO345" i="12"/>
  <c r="DN345" i="12"/>
  <c r="DM345" i="12"/>
  <c r="DL345" i="12"/>
  <c r="DK345" i="12"/>
  <c r="DJ345" i="12"/>
  <c r="DI345" i="12"/>
  <c r="DH345" i="12"/>
  <c r="DG345" i="12"/>
  <c r="DF345" i="12"/>
  <c r="DE345" i="12"/>
  <c r="DD345" i="12"/>
  <c r="DC345" i="12"/>
  <c r="DB345" i="12"/>
  <c r="DA345" i="12"/>
  <c r="CZ345" i="12"/>
  <c r="CY345" i="12"/>
  <c r="CX345" i="12"/>
  <c r="CW345" i="12"/>
  <c r="CV345" i="12"/>
  <c r="CU345" i="12"/>
  <c r="CT345" i="12"/>
  <c r="CS345" i="12"/>
  <c r="CR345" i="12"/>
  <c r="CQ345" i="12"/>
  <c r="CP345" i="12"/>
  <c r="CO345" i="12"/>
  <c r="CN345" i="12"/>
  <c r="CM345" i="12"/>
  <c r="CL345" i="12"/>
  <c r="CK345" i="12"/>
  <c r="CJ345" i="12"/>
  <c r="CI345" i="12"/>
  <c r="CH345" i="12"/>
  <c r="CG345" i="12"/>
  <c r="CF345" i="12"/>
  <c r="CE345" i="12"/>
  <c r="CD345" i="12"/>
  <c r="CC345" i="12"/>
  <c r="CB345" i="12"/>
  <c r="CA345" i="12"/>
  <c r="BZ345" i="12"/>
  <c r="BY345" i="12"/>
  <c r="BX345" i="12"/>
  <c r="BW345" i="12"/>
  <c r="BV345" i="12"/>
  <c r="BU345" i="12"/>
  <c r="BT345" i="12"/>
  <c r="BS345" i="12"/>
  <c r="BR345" i="12"/>
  <c r="BQ345" i="12"/>
  <c r="BM345" i="12"/>
  <c r="AA345" i="12"/>
  <c r="Z345" i="12"/>
  <c r="Y345" i="12"/>
  <c r="X345" i="12"/>
  <c r="W345" i="12"/>
  <c r="V345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DZ344" i="12"/>
  <c r="DY344" i="12"/>
  <c r="DX344" i="12"/>
  <c r="DW344" i="12"/>
  <c r="DV344" i="12"/>
  <c r="DU344" i="12"/>
  <c r="DT344" i="12"/>
  <c r="DS344" i="12"/>
  <c r="DR344" i="12"/>
  <c r="DQ344" i="12"/>
  <c r="DP344" i="12"/>
  <c r="DO344" i="12"/>
  <c r="DN344" i="12"/>
  <c r="DM344" i="12"/>
  <c r="DL344" i="12"/>
  <c r="DK344" i="12"/>
  <c r="DJ344" i="12"/>
  <c r="DI344" i="12"/>
  <c r="DH344" i="12"/>
  <c r="DG344" i="12"/>
  <c r="DF344" i="12"/>
  <c r="DE344" i="12"/>
  <c r="DD344" i="12"/>
  <c r="DC344" i="12"/>
  <c r="DB344" i="12"/>
  <c r="DA344" i="12"/>
  <c r="CZ344" i="12"/>
  <c r="CY344" i="12"/>
  <c r="CX344" i="12"/>
  <c r="CW344" i="12"/>
  <c r="CV344" i="12"/>
  <c r="CU344" i="12"/>
  <c r="CT344" i="12"/>
  <c r="CS344" i="12"/>
  <c r="CR344" i="12"/>
  <c r="CQ344" i="12"/>
  <c r="CP344" i="12"/>
  <c r="CO344" i="12"/>
  <c r="CN344" i="12"/>
  <c r="CM344" i="12"/>
  <c r="CL344" i="12"/>
  <c r="CK344" i="12"/>
  <c r="CJ344" i="12"/>
  <c r="CI344" i="12"/>
  <c r="CH344" i="12"/>
  <c r="CG344" i="12"/>
  <c r="CF344" i="12"/>
  <c r="CE344" i="12"/>
  <c r="CD344" i="12"/>
  <c r="CC344" i="12"/>
  <c r="CB344" i="12"/>
  <c r="CA344" i="12"/>
  <c r="BZ344" i="12"/>
  <c r="BY344" i="12"/>
  <c r="BX344" i="12"/>
  <c r="BW344" i="12"/>
  <c r="BV344" i="12"/>
  <c r="BU344" i="12"/>
  <c r="BT344" i="12"/>
  <c r="BS344" i="12"/>
  <c r="BR344" i="12"/>
  <c r="BQ344" i="12"/>
  <c r="BM344" i="12"/>
  <c r="Z344" i="12"/>
  <c r="Y344" i="12"/>
  <c r="X344" i="12"/>
  <c r="W344" i="12"/>
  <c r="V344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DZ343" i="12"/>
  <c r="DY343" i="12"/>
  <c r="DX343" i="12"/>
  <c r="DW343" i="12"/>
  <c r="DV343" i="12"/>
  <c r="DU343" i="12"/>
  <c r="DT343" i="12"/>
  <c r="DS343" i="12"/>
  <c r="DR343" i="12"/>
  <c r="DQ343" i="12"/>
  <c r="DP343" i="12"/>
  <c r="DO343" i="12"/>
  <c r="DN343" i="12"/>
  <c r="DM343" i="12"/>
  <c r="DL343" i="12"/>
  <c r="DK343" i="12"/>
  <c r="DJ343" i="12"/>
  <c r="DI343" i="12"/>
  <c r="DH343" i="12"/>
  <c r="DG343" i="12"/>
  <c r="DF343" i="12"/>
  <c r="DE343" i="12"/>
  <c r="DD343" i="12"/>
  <c r="DC343" i="12"/>
  <c r="DB343" i="12"/>
  <c r="DA343" i="12"/>
  <c r="CZ343" i="12"/>
  <c r="CY343" i="12"/>
  <c r="CX343" i="12"/>
  <c r="CW343" i="12"/>
  <c r="CV343" i="12"/>
  <c r="CU343" i="12"/>
  <c r="CT343" i="12"/>
  <c r="CS343" i="12"/>
  <c r="CR343" i="12"/>
  <c r="CQ343" i="12"/>
  <c r="CP343" i="12"/>
  <c r="CO343" i="12"/>
  <c r="CN343" i="12"/>
  <c r="CM343" i="12"/>
  <c r="CL343" i="12"/>
  <c r="CK343" i="12"/>
  <c r="CJ343" i="12"/>
  <c r="CI343" i="12"/>
  <c r="CH343" i="12"/>
  <c r="CG343" i="12"/>
  <c r="CF343" i="12"/>
  <c r="CE343" i="12"/>
  <c r="CD343" i="12"/>
  <c r="CC343" i="12"/>
  <c r="CB343" i="12"/>
  <c r="CA343" i="12"/>
  <c r="BZ343" i="12"/>
  <c r="BY343" i="12"/>
  <c r="BX343" i="12"/>
  <c r="BW343" i="12"/>
  <c r="BV343" i="12"/>
  <c r="BU343" i="12"/>
  <c r="BT343" i="12"/>
  <c r="BS343" i="12"/>
  <c r="BR343" i="12"/>
  <c r="BQ343" i="12"/>
  <c r="BM343" i="12"/>
  <c r="Y343" i="12"/>
  <c r="X343" i="12"/>
  <c r="W343" i="12"/>
  <c r="V343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Z342" i="12"/>
  <c r="DY342" i="12"/>
  <c r="DX342" i="12"/>
  <c r="DW342" i="12"/>
  <c r="DV342" i="12"/>
  <c r="DU342" i="12"/>
  <c r="DT342" i="12"/>
  <c r="DS342" i="12"/>
  <c r="DR342" i="12"/>
  <c r="DQ342" i="12"/>
  <c r="DP342" i="12"/>
  <c r="DO342" i="12"/>
  <c r="DN342" i="12"/>
  <c r="DM342" i="12"/>
  <c r="DL342" i="12"/>
  <c r="DK342" i="12"/>
  <c r="DJ342" i="12"/>
  <c r="DI342" i="12"/>
  <c r="DH342" i="12"/>
  <c r="DG342" i="12"/>
  <c r="DF342" i="12"/>
  <c r="DE342" i="12"/>
  <c r="DD342" i="12"/>
  <c r="DC342" i="12"/>
  <c r="DB342" i="12"/>
  <c r="DA342" i="12"/>
  <c r="CZ342" i="12"/>
  <c r="CY342" i="12"/>
  <c r="CX342" i="12"/>
  <c r="CW342" i="12"/>
  <c r="CV342" i="12"/>
  <c r="CU342" i="12"/>
  <c r="CT342" i="12"/>
  <c r="CS342" i="12"/>
  <c r="CR342" i="12"/>
  <c r="CQ342" i="12"/>
  <c r="CP342" i="12"/>
  <c r="CO342" i="12"/>
  <c r="CN342" i="12"/>
  <c r="CM342" i="12"/>
  <c r="CL342" i="12"/>
  <c r="CK342" i="12"/>
  <c r="CJ342" i="12"/>
  <c r="CI342" i="12"/>
  <c r="CH342" i="12"/>
  <c r="CG342" i="12"/>
  <c r="CF342" i="12"/>
  <c r="CE342" i="12"/>
  <c r="CD342" i="12"/>
  <c r="CC342" i="12"/>
  <c r="CB342" i="12"/>
  <c r="CA342" i="12"/>
  <c r="BZ342" i="12"/>
  <c r="BY342" i="12"/>
  <c r="BX342" i="12"/>
  <c r="BW342" i="12"/>
  <c r="BV342" i="12"/>
  <c r="BU342" i="12"/>
  <c r="BT342" i="12"/>
  <c r="BS342" i="12"/>
  <c r="BR342" i="12"/>
  <c r="BQ342" i="12"/>
  <c r="BM342" i="12"/>
  <c r="X342" i="12"/>
  <c r="W342" i="12"/>
  <c r="V342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B342" i="12"/>
  <c r="DZ341" i="12"/>
  <c r="DY341" i="12"/>
  <c r="DX341" i="12"/>
  <c r="DW341" i="12"/>
  <c r="DV341" i="12"/>
  <c r="DU341" i="12"/>
  <c r="DT341" i="12"/>
  <c r="DS341" i="12"/>
  <c r="DR341" i="12"/>
  <c r="DQ341" i="12"/>
  <c r="DP341" i="12"/>
  <c r="DO341" i="12"/>
  <c r="DN341" i="12"/>
  <c r="DM341" i="12"/>
  <c r="DL341" i="12"/>
  <c r="DK341" i="12"/>
  <c r="DJ341" i="12"/>
  <c r="DI341" i="12"/>
  <c r="DH341" i="12"/>
  <c r="DG341" i="12"/>
  <c r="DF341" i="12"/>
  <c r="DE341" i="12"/>
  <c r="DD341" i="12"/>
  <c r="DC341" i="12"/>
  <c r="DB341" i="12"/>
  <c r="DA341" i="12"/>
  <c r="CZ341" i="12"/>
  <c r="CY341" i="12"/>
  <c r="CX341" i="12"/>
  <c r="CW341" i="12"/>
  <c r="CV341" i="12"/>
  <c r="CU341" i="12"/>
  <c r="CT341" i="12"/>
  <c r="CS341" i="12"/>
  <c r="CR341" i="12"/>
  <c r="CQ341" i="12"/>
  <c r="CP341" i="12"/>
  <c r="CO341" i="12"/>
  <c r="CN341" i="12"/>
  <c r="CM341" i="12"/>
  <c r="CL341" i="12"/>
  <c r="CK341" i="12"/>
  <c r="CJ341" i="12"/>
  <c r="CI341" i="12"/>
  <c r="CH341" i="12"/>
  <c r="CG341" i="12"/>
  <c r="CF341" i="12"/>
  <c r="CE341" i="12"/>
  <c r="CD341" i="12"/>
  <c r="CC341" i="12"/>
  <c r="CB341" i="12"/>
  <c r="CA341" i="12"/>
  <c r="BZ341" i="12"/>
  <c r="BY341" i="12"/>
  <c r="BX341" i="12"/>
  <c r="BW341" i="12"/>
  <c r="BV341" i="12"/>
  <c r="BU341" i="12"/>
  <c r="BT341" i="12"/>
  <c r="BS341" i="12"/>
  <c r="BR341" i="12"/>
  <c r="BQ341" i="12"/>
  <c r="BM341" i="12"/>
  <c r="W341" i="12"/>
  <c r="V341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B341" i="12"/>
  <c r="DZ340" i="12"/>
  <c r="DY340" i="12"/>
  <c r="DX340" i="12"/>
  <c r="DW340" i="12"/>
  <c r="DV340" i="12"/>
  <c r="DU340" i="12"/>
  <c r="DT340" i="12"/>
  <c r="DS340" i="12"/>
  <c r="DR340" i="12"/>
  <c r="DQ340" i="12"/>
  <c r="DP340" i="12"/>
  <c r="DO340" i="12"/>
  <c r="DN340" i="12"/>
  <c r="DM340" i="12"/>
  <c r="DL340" i="12"/>
  <c r="DK340" i="12"/>
  <c r="DJ340" i="12"/>
  <c r="DI340" i="12"/>
  <c r="DH340" i="12"/>
  <c r="DG340" i="12"/>
  <c r="DF340" i="12"/>
  <c r="DE340" i="12"/>
  <c r="DD340" i="12"/>
  <c r="DC340" i="12"/>
  <c r="DB340" i="12"/>
  <c r="DA340" i="12"/>
  <c r="CZ340" i="12"/>
  <c r="CY340" i="12"/>
  <c r="CX340" i="12"/>
  <c r="CW340" i="12"/>
  <c r="CV340" i="12"/>
  <c r="CU340" i="12"/>
  <c r="CT340" i="12"/>
  <c r="CS340" i="12"/>
  <c r="CR340" i="12"/>
  <c r="CQ340" i="12"/>
  <c r="CP340" i="12"/>
  <c r="CO340" i="12"/>
  <c r="CN340" i="12"/>
  <c r="CM340" i="12"/>
  <c r="CL340" i="12"/>
  <c r="CK340" i="12"/>
  <c r="CJ340" i="12"/>
  <c r="CI340" i="12"/>
  <c r="CH340" i="12"/>
  <c r="CG340" i="12"/>
  <c r="CF340" i="12"/>
  <c r="CE340" i="12"/>
  <c r="CD340" i="12"/>
  <c r="CC340" i="12"/>
  <c r="CB340" i="12"/>
  <c r="CA340" i="12"/>
  <c r="BZ340" i="12"/>
  <c r="BY340" i="12"/>
  <c r="BX340" i="12"/>
  <c r="BW340" i="12"/>
  <c r="BV340" i="12"/>
  <c r="BU340" i="12"/>
  <c r="BT340" i="12"/>
  <c r="BS340" i="12"/>
  <c r="BR340" i="12"/>
  <c r="BQ340" i="12"/>
  <c r="BM340" i="12"/>
  <c r="V340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B340" i="12"/>
  <c r="DZ339" i="12"/>
  <c r="DY339" i="12"/>
  <c r="DX339" i="12"/>
  <c r="DW339" i="12"/>
  <c r="DV339" i="12"/>
  <c r="DU339" i="12"/>
  <c r="DT339" i="12"/>
  <c r="DS339" i="12"/>
  <c r="DR339" i="12"/>
  <c r="DQ339" i="12"/>
  <c r="DP339" i="12"/>
  <c r="DO339" i="12"/>
  <c r="DN339" i="12"/>
  <c r="DM339" i="12"/>
  <c r="DL339" i="12"/>
  <c r="DK339" i="12"/>
  <c r="DJ339" i="12"/>
  <c r="DI339" i="12"/>
  <c r="DH339" i="12"/>
  <c r="DG339" i="12"/>
  <c r="DF339" i="12"/>
  <c r="DE339" i="12"/>
  <c r="DD339" i="12"/>
  <c r="DC339" i="12"/>
  <c r="DB339" i="12"/>
  <c r="DA339" i="12"/>
  <c r="CZ339" i="12"/>
  <c r="CY339" i="12"/>
  <c r="CX339" i="12"/>
  <c r="CW339" i="12"/>
  <c r="CV339" i="12"/>
  <c r="CU339" i="12"/>
  <c r="CT339" i="12"/>
  <c r="CS339" i="12"/>
  <c r="CR339" i="12"/>
  <c r="CQ339" i="12"/>
  <c r="CP339" i="12"/>
  <c r="CO339" i="12"/>
  <c r="CN339" i="12"/>
  <c r="CM339" i="12"/>
  <c r="CL339" i="12"/>
  <c r="CK339" i="12"/>
  <c r="CJ339" i="12"/>
  <c r="CI339" i="12"/>
  <c r="CH339" i="12"/>
  <c r="CG339" i="12"/>
  <c r="CF339" i="12"/>
  <c r="CE339" i="12"/>
  <c r="CD339" i="12"/>
  <c r="CC339" i="12"/>
  <c r="CB339" i="12"/>
  <c r="CA339" i="12"/>
  <c r="BZ339" i="12"/>
  <c r="BY339" i="12"/>
  <c r="BX339" i="12"/>
  <c r="BW339" i="12"/>
  <c r="BV339" i="12"/>
  <c r="BU339" i="12"/>
  <c r="BT339" i="12"/>
  <c r="BS339" i="12"/>
  <c r="BR339" i="12"/>
  <c r="BQ339" i="12"/>
  <c r="BM339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B339" i="12"/>
  <c r="DZ338" i="12"/>
  <c r="DY338" i="12"/>
  <c r="DX338" i="12"/>
  <c r="DW338" i="12"/>
  <c r="DV338" i="12"/>
  <c r="DU338" i="12"/>
  <c r="DT338" i="12"/>
  <c r="DS338" i="12"/>
  <c r="DR338" i="12"/>
  <c r="DQ338" i="12"/>
  <c r="DP338" i="12"/>
  <c r="DO338" i="12"/>
  <c r="DN338" i="12"/>
  <c r="DM338" i="12"/>
  <c r="DL338" i="12"/>
  <c r="DK338" i="12"/>
  <c r="DJ338" i="12"/>
  <c r="DI338" i="12"/>
  <c r="DH338" i="12"/>
  <c r="DG338" i="12"/>
  <c r="DF338" i="12"/>
  <c r="DE338" i="12"/>
  <c r="DD338" i="12"/>
  <c r="DC338" i="12"/>
  <c r="DB338" i="12"/>
  <c r="DA338" i="12"/>
  <c r="CZ338" i="12"/>
  <c r="CY338" i="12"/>
  <c r="CX338" i="12"/>
  <c r="CW338" i="12"/>
  <c r="CV338" i="12"/>
  <c r="CU338" i="12"/>
  <c r="CT338" i="12"/>
  <c r="CS338" i="12"/>
  <c r="CR338" i="12"/>
  <c r="CQ338" i="12"/>
  <c r="CP338" i="12"/>
  <c r="CO338" i="12"/>
  <c r="CN338" i="12"/>
  <c r="CM338" i="12"/>
  <c r="CL338" i="12"/>
  <c r="CK338" i="12"/>
  <c r="CJ338" i="12"/>
  <c r="CI338" i="12"/>
  <c r="CH338" i="12"/>
  <c r="CG338" i="12"/>
  <c r="CF338" i="12"/>
  <c r="CE338" i="12"/>
  <c r="CD338" i="12"/>
  <c r="CC338" i="12"/>
  <c r="CB338" i="12"/>
  <c r="CA338" i="12"/>
  <c r="BZ338" i="12"/>
  <c r="BY338" i="12"/>
  <c r="BX338" i="12"/>
  <c r="BW338" i="12"/>
  <c r="BV338" i="12"/>
  <c r="BU338" i="12"/>
  <c r="BT338" i="12"/>
  <c r="BS338" i="12"/>
  <c r="BR338" i="12"/>
  <c r="BQ338" i="12"/>
  <c r="BM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B338" i="12"/>
  <c r="DZ337" i="12"/>
  <c r="DY337" i="12"/>
  <c r="DX337" i="12"/>
  <c r="DW337" i="12"/>
  <c r="DV337" i="12"/>
  <c r="DU337" i="12"/>
  <c r="DT337" i="12"/>
  <c r="DS337" i="12"/>
  <c r="DR337" i="12"/>
  <c r="DQ337" i="12"/>
  <c r="DP337" i="12"/>
  <c r="DO337" i="12"/>
  <c r="DN337" i="12"/>
  <c r="DM337" i="12"/>
  <c r="DL337" i="12"/>
  <c r="DK337" i="12"/>
  <c r="DJ337" i="12"/>
  <c r="DI337" i="12"/>
  <c r="DH337" i="12"/>
  <c r="DG337" i="12"/>
  <c r="DF337" i="12"/>
  <c r="DE337" i="12"/>
  <c r="DD337" i="12"/>
  <c r="DC337" i="12"/>
  <c r="DB337" i="12"/>
  <c r="DA337" i="12"/>
  <c r="CZ337" i="12"/>
  <c r="CY337" i="12"/>
  <c r="CX337" i="12"/>
  <c r="CW337" i="12"/>
  <c r="CV337" i="12"/>
  <c r="CU337" i="12"/>
  <c r="CT337" i="12"/>
  <c r="CS337" i="12"/>
  <c r="CR337" i="12"/>
  <c r="CQ337" i="12"/>
  <c r="CP337" i="12"/>
  <c r="CO337" i="12"/>
  <c r="CN337" i="12"/>
  <c r="CM337" i="12"/>
  <c r="CL337" i="12"/>
  <c r="CK337" i="12"/>
  <c r="CJ337" i="12"/>
  <c r="CI337" i="12"/>
  <c r="CH337" i="12"/>
  <c r="CG337" i="12"/>
  <c r="CF337" i="12"/>
  <c r="CE337" i="12"/>
  <c r="CD337" i="12"/>
  <c r="CC337" i="12"/>
  <c r="CB337" i="12"/>
  <c r="CA337" i="12"/>
  <c r="BZ337" i="12"/>
  <c r="BY337" i="12"/>
  <c r="BX337" i="12"/>
  <c r="BW337" i="12"/>
  <c r="BV337" i="12"/>
  <c r="BU337" i="12"/>
  <c r="BT337" i="12"/>
  <c r="BS337" i="12"/>
  <c r="BR337" i="12"/>
  <c r="BQ337" i="12"/>
  <c r="BM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B337" i="12"/>
  <c r="DZ336" i="12"/>
  <c r="DY336" i="12"/>
  <c r="DX336" i="12"/>
  <c r="DW336" i="12"/>
  <c r="DV336" i="12"/>
  <c r="DU336" i="12"/>
  <c r="DT336" i="12"/>
  <c r="DS336" i="12"/>
  <c r="DR336" i="12"/>
  <c r="DQ336" i="12"/>
  <c r="DP336" i="12"/>
  <c r="DO336" i="12"/>
  <c r="DN336" i="12"/>
  <c r="DM336" i="12"/>
  <c r="DL336" i="12"/>
  <c r="DK336" i="12"/>
  <c r="DJ336" i="12"/>
  <c r="DI336" i="12"/>
  <c r="DH336" i="12"/>
  <c r="DG336" i="12"/>
  <c r="DF336" i="12"/>
  <c r="DE336" i="12"/>
  <c r="DD336" i="12"/>
  <c r="DC336" i="12"/>
  <c r="DB336" i="12"/>
  <c r="DA336" i="12"/>
  <c r="CZ336" i="12"/>
  <c r="CY336" i="12"/>
  <c r="CX336" i="12"/>
  <c r="CW336" i="12"/>
  <c r="CV336" i="12"/>
  <c r="CU336" i="12"/>
  <c r="CT336" i="12"/>
  <c r="CS336" i="12"/>
  <c r="CR336" i="12"/>
  <c r="CQ336" i="12"/>
  <c r="CP336" i="12"/>
  <c r="CO336" i="12"/>
  <c r="CN336" i="12"/>
  <c r="CM336" i="12"/>
  <c r="CL336" i="12"/>
  <c r="CK336" i="12"/>
  <c r="CJ336" i="12"/>
  <c r="CI336" i="12"/>
  <c r="CH336" i="12"/>
  <c r="CG336" i="12"/>
  <c r="CF336" i="12"/>
  <c r="CE336" i="12"/>
  <c r="CD336" i="12"/>
  <c r="CC336" i="12"/>
  <c r="CB336" i="12"/>
  <c r="CA336" i="12"/>
  <c r="BZ336" i="12"/>
  <c r="BY336" i="12"/>
  <c r="BX336" i="12"/>
  <c r="BW336" i="12"/>
  <c r="BV336" i="12"/>
  <c r="BU336" i="12"/>
  <c r="BT336" i="12"/>
  <c r="BS336" i="12"/>
  <c r="BR336" i="12"/>
  <c r="BQ336" i="12"/>
  <c r="BM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B336" i="12"/>
  <c r="DZ335" i="12"/>
  <c r="DY335" i="12"/>
  <c r="DX335" i="12"/>
  <c r="DW335" i="12"/>
  <c r="DV335" i="12"/>
  <c r="DU335" i="12"/>
  <c r="DT335" i="12"/>
  <c r="DS335" i="12"/>
  <c r="DR335" i="12"/>
  <c r="DQ335" i="12"/>
  <c r="DP335" i="12"/>
  <c r="DO335" i="12"/>
  <c r="DN335" i="12"/>
  <c r="DM335" i="12"/>
  <c r="DL335" i="12"/>
  <c r="DK335" i="12"/>
  <c r="DJ335" i="12"/>
  <c r="DI335" i="12"/>
  <c r="DH335" i="12"/>
  <c r="DG335" i="12"/>
  <c r="DF335" i="12"/>
  <c r="DE335" i="12"/>
  <c r="DD335" i="12"/>
  <c r="DC335" i="12"/>
  <c r="DB335" i="12"/>
  <c r="DA335" i="12"/>
  <c r="CZ335" i="12"/>
  <c r="CY335" i="12"/>
  <c r="CX335" i="12"/>
  <c r="CW335" i="12"/>
  <c r="CV335" i="12"/>
  <c r="CU335" i="12"/>
  <c r="CT335" i="12"/>
  <c r="CS335" i="12"/>
  <c r="CR335" i="12"/>
  <c r="CQ335" i="12"/>
  <c r="CP335" i="12"/>
  <c r="CO335" i="12"/>
  <c r="CN335" i="12"/>
  <c r="CM335" i="12"/>
  <c r="CL335" i="12"/>
  <c r="CK335" i="12"/>
  <c r="CJ335" i="12"/>
  <c r="CI335" i="12"/>
  <c r="CH335" i="12"/>
  <c r="CG335" i="12"/>
  <c r="CF335" i="12"/>
  <c r="CE335" i="12"/>
  <c r="CD335" i="12"/>
  <c r="CC335" i="12"/>
  <c r="CB335" i="12"/>
  <c r="CA335" i="12"/>
  <c r="BZ335" i="12"/>
  <c r="BY335" i="12"/>
  <c r="BX335" i="12"/>
  <c r="BW335" i="12"/>
  <c r="BV335" i="12"/>
  <c r="BU335" i="12"/>
  <c r="BT335" i="12"/>
  <c r="BS335" i="12"/>
  <c r="BR335" i="12"/>
  <c r="BQ335" i="12"/>
  <c r="BM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B335" i="12"/>
  <c r="DZ334" i="12"/>
  <c r="DY334" i="12"/>
  <c r="DX334" i="12"/>
  <c r="DW334" i="12"/>
  <c r="DV334" i="12"/>
  <c r="DU334" i="12"/>
  <c r="DT334" i="12"/>
  <c r="DS334" i="12"/>
  <c r="DR334" i="12"/>
  <c r="DQ334" i="12"/>
  <c r="DP334" i="12"/>
  <c r="DO334" i="12"/>
  <c r="DN334" i="12"/>
  <c r="DM334" i="12"/>
  <c r="DL334" i="12"/>
  <c r="DK334" i="12"/>
  <c r="DJ334" i="12"/>
  <c r="DI334" i="12"/>
  <c r="DH334" i="12"/>
  <c r="DG334" i="12"/>
  <c r="DF334" i="12"/>
  <c r="DE334" i="12"/>
  <c r="DD334" i="12"/>
  <c r="DC334" i="12"/>
  <c r="DB334" i="12"/>
  <c r="DA334" i="12"/>
  <c r="CZ334" i="12"/>
  <c r="CY334" i="12"/>
  <c r="CX334" i="12"/>
  <c r="CW334" i="12"/>
  <c r="CV334" i="12"/>
  <c r="CU334" i="12"/>
  <c r="CT334" i="12"/>
  <c r="CS334" i="12"/>
  <c r="CR334" i="12"/>
  <c r="CQ334" i="12"/>
  <c r="CP334" i="12"/>
  <c r="CO334" i="12"/>
  <c r="CN334" i="12"/>
  <c r="CM334" i="12"/>
  <c r="CL334" i="12"/>
  <c r="CK334" i="12"/>
  <c r="CJ334" i="12"/>
  <c r="CI334" i="12"/>
  <c r="CH334" i="12"/>
  <c r="CG334" i="12"/>
  <c r="CF334" i="12"/>
  <c r="CE334" i="12"/>
  <c r="CD334" i="12"/>
  <c r="CC334" i="12"/>
  <c r="CB334" i="12"/>
  <c r="CA334" i="12"/>
  <c r="BZ334" i="12"/>
  <c r="BY334" i="12"/>
  <c r="BX334" i="12"/>
  <c r="BW334" i="12"/>
  <c r="BV334" i="12"/>
  <c r="BU334" i="12"/>
  <c r="BT334" i="12"/>
  <c r="BS334" i="12"/>
  <c r="BR334" i="12"/>
  <c r="BQ334" i="12"/>
  <c r="BM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B334" i="12"/>
  <c r="DZ333" i="12"/>
  <c r="DY333" i="12"/>
  <c r="DX333" i="12"/>
  <c r="DW333" i="12"/>
  <c r="DV333" i="12"/>
  <c r="DU333" i="12"/>
  <c r="DT333" i="12"/>
  <c r="DS333" i="12"/>
  <c r="DR333" i="12"/>
  <c r="DQ333" i="12"/>
  <c r="DP333" i="12"/>
  <c r="DO333" i="12"/>
  <c r="DN333" i="12"/>
  <c r="DM333" i="12"/>
  <c r="DL333" i="12"/>
  <c r="DK333" i="12"/>
  <c r="DJ333" i="12"/>
  <c r="DI333" i="12"/>
  <c r="DH333" i="12"/>
  <c r="DG333" i="12"/>
  <c r="DF333" i="12"/>
  <c r="DE333" i="12"/>
  <c r="DD333" i="12"/>
  <c r="DC333" i="12"/>
  <c r="DB333" i="12"/>
  <c r="DA333" i="12"/>
  <c r="CZ333" i="12"/>
  <c r="CY333" i="12"/>
  <c r="CX333" i="12"/>
  <c r="CW333" i="12"/>
  <c r="CV333" i="12"/>
  <c r="CU333" i="12"/>
  <c r="CT333" i="12"/>
  <c r="CS333" i="12"/>
  <c r="CR333" i="12"/>
  <c r="CQ333" i="12"/>
  <c r="CP333" i="12"/>
  <c r="CO333" i="12"/>
  <c r="CN333" i="12"/>
  <c r="CM333" i="12"/>
  <c r="CL333" i="12"/>
  <c r="CK333" i="12"/>
  <c r="CJ333" i="12"/>
  <c r="CI333" i="12"/>
  <c r="CH333" i="12"/>
  <c r="CG333" i="12"/>
  <c r="CF333" i="12"/>
  <c r="CE333" i="12"/>
  <c r="CD333" i="12"/>
  <c r="CC333" i="12"/>
  <c r="CB333" i="12"/>
  <c r="CA333" i="12"/>
  <c r="BZ333" i="12"/>
  <c r="BY333" i="12"/>
  <c r="BX333" i="12"/>
  <c r="BW333" i="12"/>
  <c r="BV333" i="12"/>
  <c r="BU333" i="12"/>
  <c r="BT333" i="12"/>
  <c r="BS333" i="12"/>
  <c r="BR333" i="12"/>
  <c r="BQ333" i="12"/>
  <c r="BM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B333" i="12"/>
  <c r="DZ332" i="12"/>
  <c r="DY332" i="12"/>
  <c r="DX332" i="12"/>
  <c r="DW332" i="12"/>
  <c r="DV332" i="12"/>
  <c r="DU332" i="12"/>
  <c r="DT332" i="12"/>
  <c r="DS332" i="12"/>
  <c r="DR332" i="12"/>
  <c r="DQ332" i="12"/>
  <c r="DP332" i="12"/>
  <c r="DO332" i="12"/>
  <c r="DN332" i="12"/>
  <c r="DM332" i="12"/>
  <c r="DL332" i="12"/>
  <c r="DK332" i="12"/>
  <c r="DJ332" i="12"/>
  <c r="DI332" i="12"/>
  <c r="DH332" i="12"/>
  <c r="DG332" i="12"/>
  <c r="DF332" i="12"/>
  <c r="DE332" i="12"/>
  <c r="DD332" i="12"/>
  <c r="DC332" i="12"/>
  <c r="DB332" i="12"/>
  <c r="DA332" i="12"/>
  <c r="CZ332" i="12"/>
  <c r="CY332" i="12"/>
  <c r="CX332" i="12"/>
  <c r="CW332" i="12"/>
  <c r="CV332" i="12"/>
  <c r="CU332" i="12"/>
  <c r="CT332" i="12"/>
  <c r="CS332" i="12"/>
  <c r="CR332" i="12"/>
  <c r="CQ332" i="12"/>
  <c r="CP332" i="12"/>
  <c r="CO332" i="12"/>
  <c r="CN332" i="12"/>
  <c r="CM332" i="12"/>
  <c r="CL332" i="12"/>
  <c r="CK332" i="12"/>
  <c r="CJ332" i="12"/>
  <c r="CI332" i="12"/>
  <c r="CH332" i="12"/>
  <c r="CG332" i="12"/>
  <c r="CF332" i="12"/>
  <c r="CE332" i="12"/>
  <c r="CD332" i="12"/>
  <c r="CC332" i="12"/>
  <c r="CB332" i="12"/>
  <c r="CA332" i="12"/>
  <c r="BZ332" i="12"/>
  <c r="BY332" i="12"/>
  <c r="BX332" i="12"/>
  <c r="BW332" i="12"/>
  <c r="BV332" i="12"/>
  <c r="BU332" i="12"/>
  <c r="BT332" i="12"/>
  <c r="BS332" i="12"/>
  <c r="BR332" i="12"/>
  <c r="BQ332" i="12"/>
  <c r="BM332" i="12"/>
  <c r="N332" i="12"/>
  <c r="M332" i="12"/>
  <c r="L332" i="12"/>
  <c r="K332" i="12"/>
  <c r="J332" i="12"/>
  <c r="I332" i="12"/>
  <c r="H332" i="12"/>
  <c r="G332" i="12"/>
  <c r="F332" i="12"/>
  <c r="E332" i="12"/>
  <c r="D332" i="12"/>
  <c r="B332" i="12"/>
  <c r="DZ331" i="12"/>
  <c r="DY331" i="12"/>
  <c r="DX331" i="12"/>
  <c r="DW331" i="12"/>
  <c r="DV331" i="12"/>
  <c r="DU331" i="12"/>
  <c r="DT331" i="12"/>
  <c r="DS331" i="12"/>
  <c r="DR331" i="12"/>
  <c r="DQ331" i="12"/>
  <c r="DP331" i="12"/>
  <c r="DO331" i="12"/>
  <c r="DN331" i="12"/>
  <c r="DM331" i="12"/>
  <c r="DL331" i="12"/>
  <c r="DK331" i="12"/>
  <c r="DJ331" i="12"/>
  <c r="DI331" i="12"/>
  <c r="DH331" i="12"/>
  <c r="DG331" i="12"/>
  <c r="DF331" i="12"/>
  <c r="DE331" i="12"/>
  <c r="DD331" i="12"/>
  <c r="DC331" i="12"/>
  <c r="DB331" i="12"/>
  <c r="DA331" i="12"/>
  <c r="CZ331" i="12"/>
  <c r="CY331" i="12"/>
  <c r="CX331" i="12"/>
  <c r="CW331" i="12"/>
  <c r="CV331" i="12"/>
  <c r="CU331" i="12"/>
  <c r="CT331" i="12"/>
  <c r="CS331" i="12"/>
  <c r="CR331" i="12"/>
  <c r="CQ331" i="12"/>
  <c r="CP331" i="12"/>
  <c r="CO331" i="12"/>
  <c r="CN331" i="12"/>
  <c r="CM331" i="12"/>
  <c r="CL331" i="12"/>
  <c r="CK331" i="12"/>
  <c r="CJ331" i="12"/>
  <c r="CI331" i="12"/>
  <c r="CH331" i="12"/>
  <c r="CG331" i="12"/>
  <c r="CF331" i="12"/>
  <c r="CE331" i="12"/>
  <c r="CD331" i="12"/>
  <c r="CC331" i="12"/>
  <c r="CB331" i="12"/>
  <c r="CA331" i="12"/>
  <c r="BZ331" i="12"/>
  <c r="BY331" i="12"/>
  <c r="BX331" i="12"/>
  <c r="BW331" i="12"/>
  <c r="BV331" i="12"/>
  <c r="BU331" i="12"/>
  <c r="BT331" i="12"/>
  <c r="BS331" i="12"/>
  <c r="BR331" i="12"/>
  <c r="BQ331" i="12"/>
  <c r="BM331" i="12"/>
  <c r="M331" i="12"/>
  <c r="L331" i="12"/>
  <c r="K331" i="12"/>
  <c r="J331" i="12"/>
  <c r="I331" i="12"/>
  <c r="H331" i="12"/>
  <c r="G331" i="12"/>
  <c r="F331" i="12"/>
  <c r="E331" i="12"/>
  <c r="D331" i="12"/>
  <c r="B331" i="12"/>
  <c r="DZ330" i="12"/>
  <c r="DY330" i="12"/>
  <c r="DX330" i="12"/>
  <c r="DW330" i="12"/>
  <c r="DV330" i="12"/>
  <c r="DU330" i="12"/>
  <c r="DT330" i="12"/>
  <c r="DS330" i="12"/>
  <c r="DR330" i="12"/>
  <c r="DQ330" i="12"/>
  <c r="DP330" i="12"/>
  <c r="DO330" i="12"/>
  <c r="DN330" i="12"/>
  <c r="DM330" i="12"/>
  <c r="DL330" i="12"/>
  <c r="DK330" i="12"/>
  <c r="DJ330" i="12"/>
  <c r="DI330" i="12"/>
  <c r="DH330" i="12"/>
  <c r="DG330" i="12"/>
  <c r="DF330" i="12"/>
  <c r="DE330" i="12"/>
  <c r="DD330" i="12"/>
  <c r="DC330" i="12"/>
  <c r="DB330" i="12"/>
  <c r="DA330" i="12"/>
  <c r="CZ330" i="12"/>
  <c r="CY330" i="12"/>
  <c r="CX330" i="12"/>
  <c r="CW330" i="12"/>
  <c r="CV330" i="12"/>
  <c r="CU330" i="12"/>
  <c r="CT330" i="12"/>
  <c r="CS330" i="12"/>
  <c r="CR330" i="12"/>
  <c r="CQ330" i="12"/>
  <c r="CP330" i="12"/>
  <c r="CO330" i="12"/>
  <c r="CN330" i="12"/>
  <c r="CM330" i="12"/>
  <c r="CL330" i="12"/>
  <c r="CK330" i="12"/>
  <c r="CJ330" i="12"/>
  <c r="CI330" i="12"/>
  <c r="CH330" i="12"/>
  <c r="CG330" i="12"/>
  <c r="CF330" i="12"/>
  <c r="CE330" i="12"/>
  <c r="CD330" i="12"/>
  <c r="CC330" i="12"/>
  <c r="CB330" i="12"/>
  <c r="CA330" i="12"/>
  <c r="BZ330" i="12"/>
  <c r="BY330" i="12"/>
  <c r="BX330" i="12"/>
  <c r="BW330" i="12"/>
  <c r="BV330" i="12"/>
  <c r="BU330" i="12"/>
  <c r="BT330" i="12"/>
  <c r="BS330" i="12"/>
  <c r="BR330" i="12"/>
  <c r="BQ330" i="12"/>
  <c r="BM330" i="12"/>
  <c r="L330" i="12"/>
  <c r="K330" i="12"/>
  <c r="J330" i="12"/>
  <c r="I330" i="12"/>
  <c r="H330" i="12"/>
  <c r="G330" i="12"/>
  <c r="F330" i="12"/>
  <c r="E330" i="12"/>
  <c r="D330" i="12"/>
  <c r="B330" i="12"/>
  <c r="DZ329" i="12"/>
  <c r="DY329" i="12"/>
  <c r="DX329" i="12"/>
  <c r="DW329" i="12"/>
  <c r="DV329" i="12"/>
  <c r="DU329" i="12"/>
  <c r="DT329" i="12"/>
  <c r="DS329" i="12"/>
  <c r="DR329" i="12"/>
  <c r="DQ329" i="12"/>
  <c r="DP329" i="12"/>
  <c r="DO329" i="12"/>
  <c r="DN329" i="12"/>
  <c r="DM329" i="12"/>
  <c r="DL329" i="12"/>
  <c r="DK329" i="12"/>
  <c r="DJ329" i="12"/>
  <c r="DI329" i="12"/>
  <c r="DH329" i="12"/>
  <c r="DG329" i="12"/>
  <c r="DF329" i="12"/>
  <c r="DE329" i="12"/>
  <c r="DD329" i="12"/>
  <c r="DC329" i="12"/>
  <c r="DB329" i="12"/>
  <c r="DA329" i="12"/>
  <c r="CZ329" i="12"/>
  <c r="CY329" i="12"/>
  <c r="CX329" i="12"/>
  <c r="CW329" i="12"/>
  <c r="CV329" i="12"/>
  <c r="CU329" i="12"/>
  <c r="CT329" i="12"/>
  <c r="CS329" i="12"/>
  <c r="CR329" i="12"/>
  <c r="CQ329" i="12"/>
  <c r="CP329" i="12"/>
  <c r="CO329" i="12"/>
  <c r="CN329" i="12"/>
  <c r="CM329" i="12"/>
  <c r="CL329" i="12"/>
  <c r="CK329" i="12"/>
  <c r="CJ329" i="12"/>
  <c r="CI329" i="12"/>
  <c r="CH329" i="12"/>
  <c r="CG329" i="12"/>
  <c r="CF329" i="12"/>
  <c r="CE329" i="12"/>
  <c r="CD329" i="12"/>
  <c r="CC329" i="12"/>
  <c r="CB329" i="12"/>
  <c r="CA329" i="12"/>
  <c r="BZ329" i="12"/>
  <c r="BY329" i="12"/>
  <c r="BX329" i="12"/>
  <c r="BW329" i="12"/>
  <c r="BV329" i="12"/>
  <c r="BU329" i="12"/>
  <c r="BT329" i="12"/>
  <c r="BS329" i="12"/>
  <c r="BR329" i="12"/>
  <c r="BQ329" i="12"/>
  <c r="BM329" i="12"/>
  <c r="K329" i="12"/>
  <c r="J329" i="12"/>
  <c r="I329" i="12"/>
  <c r="H329" i="12"/>
  <c r="G329" i="12"/>
  <c r="F329" i="12"/>
  <c r="E329" i="12"/>
  <c r="D329" i="12"/>
  <c r="B329" i="12"/>
  <c r="DZ328" i="12"/>
  <c r="DY328" i="12"/>
  <c r="DX328" i="12"/>
  <c r="DW328" i="12"/>
  <c r="DV328" i="12"/>
  <c r="DU328" i="12"/>
  <c r="DT328" i="12"/>
  <c r="DS328" i="12"/>
  <c r="DR328" i="12"/>
  <c r="DQ328" i="12"/>
  <c r="DP328" i="12"/>
  <c r="DO328" i="12"/>
  <c r="DN328" i="12"/>
  <c r="DM328" i="12"/>
  <c r="DL328" i="12"/>
  <c r="DK328" i="12"/>
  <c r="DJ328" i="12"/>
  <c r="DI328" i="12"/>
  <c r="DH328" i="12"/>
  <c r="DG328" i="12"/>
  <c r="DF328" i="12"/>
  <c r="DE328" i="12"/>
  <c r="DD328" i="12"/>
  <c r="DC328" i="12"/>
  <c r="DB328" i="12"/>
  <c r="DA328" i="12"/>
  <c r="CZ328" i="12"/>
  <c r="CY328" i="12"/>
  <c r="CX328" i="12"/>
  <c r="CW328" i="12"/>
  <c r="CV328" i="12"/>
  <c r="CU328" i="12"/>
  <c r="CT328" i="12"/>
  <c r="CS328" i="12"/>
  <c r="CR328" i="12"/>
  <c r="CQ328" i="12"/>
  <c r="CP328" i="12"/>
  <c r="CO328" i="12"/>
  <c r="CN328" i="12"/>
  <c r="CM328" i="12"/>
  <c r="CL328" i="12"/>
  <c r="CK328" i="12"/>
  <c r="CJ328" i="12"/>
  <c r="CI328" i="12"/>
  <c r="CH328" i="12"/>
  <c r="CG328" i="12"/>
  <c r="CF328" i="12"/>
  <c r="CE328" i="12"/>
  <c r="CD328" i="12"/>
  <c r="CC328" i="12"/>
  <c r="CB328" i="12"/>
  <c r="CA328" i="12"/>
  <c r="BZ328" i="12"/>
  <c r="BY328" i="12"/>
  <c r="BX328" i="12"/>
  <c r="BW328" i="12"/>
  <c r="BV328" i="12"/>
  <c r="BU328" i="12"/>
  <c r="BT328" i="12"/>
  <c r="BS328" i="12"/>
  <c r="BR328" i="12"/>
  <c r="BQ328" i="12"/>
  <c r="BM328" i="12"/>
  <c r="J328" i="12"/>
  <c r="I328" i="12"/>
  <c r="H328" i="12"/>
  <c r="G328" i="12"/>
  <c r="F328" i="12"/>
  <c r="E328" i="12"/>
  <c r="D328" i="12"/>
  <c r="B328" i="12"/>
  <c r="DZ327" i="12"/>
  <c r="DY327" i="12"/>
  <c r="DX327" i="12"/>
  <c r="DW327" i="12"/>
  <c r="DV327" i="12"/>
  <c r="DU327" i="12"/>
  <c r="DT327" i="12"/>
  <c r="DS327" i="12"/>
  <c r="DR327" i="12"/>
  <c r="DQ327" i="12"/>
  <c r="DP327" i="12"/>
  <c r="DO327" i="12"/>
  <c r="DN327" i="12"/>
  <c r="DM327" i="12"/>
  <c r="DL327" i="12"/>
  <c r="DK327" i="12"/>
  <c r="DJ327" i="12"/>
  <c r="DI327" i="12"/>
  <c r="DH327" i="12"/>
  <c r="DG327" i="12"/>
  <c r="DF327" i="12"/>
  <c r="DE327" i="12"/>
  <c r="DD327" i="12"/>
  <c r="DC327" i="12"/>
  <c r="DB327" i="12"/>
  <c r="DA327" i="12"/>
  <c r="CZ327" i="12"/>
  <c r="CY327" i="12"/>
  <c r="CX327" i="12"/>
  <c r="CW327" i="12"/>
  <c r="CV327" i="12"/>
  <c r="CU327" i="12"/>
  <c r="CT327" i="12"/>
  <c r="CS327" i="12"/>
  <c r="CR327" i="12"/>
  <c r="CQ327" i="12"/>
  <c r="CP327" i="12"/>
  <c r="CO327" i="12"/>
  <c r="CN327" i="12"/>
  <c r="CM327" i="12"/>
  <c r="CL327" i="12"/>
  <c r="CK327" i="12"/>
  <c r="CJ327" i="12"/>
  <c r="CI327" i="12"/>
  <c r="CH327" i="12"/>
  <c r="CG327" i="12"/>
  <c r="CF327" i="12"/>
  <c r="CE327" i="12"/>
  <c r="CD327" i="12"/>
  <c r="CC327" i="12"/>
  <c r="CB327" i="12"/>
  <c r="CA327" i="12"/>
  <c r="BZ327" i="12"/>
  <c r="BY327" i="12"/>
  <c r="BX327" i="12"/>
  <c r="BW327" i="12"/>
  <c r="BV327" i="12"/>
  <c r="BU327" i="12"/>
  <c r="BT327" i="12"/>
  <c r="BS327" i="12"/>
  <c r="BR327" i="12"/>
  <c r="BQ327" i="12"/>
  <c r="BM327" i="12"/>
  <c r="I327" i="12"/>
  <c r="H327" i="12"/>
  <c r="G327" i="12"/>
  <c r="F327" i="12"/>
  <c r="E327" i="12"/>
  <c r="D327" i="12"/>
  <c r="B327" i="12"/>
  <c r="DZ326" i="12"/>
  <c r="DY326" i="12"/>
  <c r="DX326" i="12"/>
  <c r="DW326" i="12"/>
  <c r="DV326" i="12"/>
  <c r="DU326" i="12"/>
  <c r="DT326" i="12"/>
  <c r="DS326" i="12"/>
  <c r="DR326" i="12"/>
  <c r="DQ326" i="12"/>
  <c r="DP326" i="12"/>
  <c r="DO326" i="12"/>
  <c r="DN326" i="12"/>
  <c r="DM326" i="12"/>
  <c r="DL326" i="12"/>
  <c r="DK326" i="12"/>
  <c r="DJ326" i="12"/>
  <c r="DI326" i="12"/>
  <c r="DH326" i="12"/>
  <c r="DG326" i="12"/>
  <c r="DF326" i="12"/>
  <c r="DE326" i="12"/>
  <c r="DD326" i="12"/>
  <c r="DC326" i="12"/>
  <c r="DB326" i="12"/>
  <c r="DA326" i="12"/>
  <c r="CZ326" i="12"/>
  <c r="CY326" i="12"/>
  <c r="CX326" i="12"/>
  <c r="CW326" i="12"/>
  <c r="CV326" i="12"/>
  <c r="CU326" i="12"/>
  <c r="CT326" i="12"/>
  <c r="CS326" i="12"/>
  <c r="CR326" i="12"/>
  <c r="CQ326" i="12"/>
  <c r="CP326" i="12"/>
  <c r="CO326" i="12"/>
  <c r="CN326" i="12"/>
  <c r="CM326" i="12"/>
  <c r="CL326" i="12"/>
  <c r="CK326" i="12"/>
  <c r="CJ326" i="12"/>
  <c r="CI326" i="12"/>
  <c r="CH326" i="12"/>
  <c r="CG326" i="12"/>
  <c r="CF326" i="12"/>
  <c r="CE326" i="12"/>
  <c r="CD326" i="12"/>
  <c r="CC326" i="12"/>
  <c r="CB326" i="12"/>
  <c r="CA326" i="12"/>
  <c r="BZ326" i="12"/>
  <c r="BY326" i="12"/>
  <c r="BX326" i="12"/>
  <c r="BW326" i="12"/>
  <c r="BV326" i="12"/>
  <c r="BU326" i="12"/>
  <c r="BT326" i="12"/>
  <c r="BS326" i="12"/>
  <c r="BR326" i="12"/>
  <c r="BQ326" i="12"/>
  <c r="BM326" i="12"/>
  <c r="H326" i="12"/>
  <c r="G326" i="12"/>
  <c r="F326" i="12"/>
  <c r="E326" i="12"/>
  <c r="D326" i="12"/>
  <c r="B326" i="12"/>
  <c r="DZ325" i="12"/>
  <c r="DY325" i="12"/>
  <c r="DX325" i="12"/>
  <c r="DW325" i="12"/>
  <c r="DV325" i="12"/>
  <c r="DU325" i="12"/>
  <c r="DT325" i="12"/>
  <c r="DS325" i="12"/>
  <c r="DR325" i="12"/>
  <c r="DQ325" i="12"/>
  <c r="DP325" i="12"/>
  <c r="DO325" i="12"/>
  <c r="DN325" i="12"/>
  <c r="DM325" i="12"/>
  <c r="DL325" i="12"/>
  <c r="DK325" i="12"/>
  <c r="DJ325" i="12"/>
  <c r="DI325" i="12"/>
  <c r="DH325" i="12"/>
  <c r="DG325" i="12"/>
  <c r="DF325" i="12"/>
  <c r="DE325" i="12"/>
  <c r="DD325" i="12"/>
  <c r="DC325" i="12"/>
  <c r="DB325" i="12"/>
  <c r="DA325" i="12"/>
  <c r="CZ325" i="12"/>
  <c r="CY325" i="12"/>
  <c r="CX325" i="12"/>
  <c r="CW325" i="12"/>
  <c r="CV325" i="12"/>
  <c r="CU325" i="12"/>
  <c r="CT325" i="12"/>
  <c r="CS325" i="12"/>
  <c r="CR325" i="12"/>
  <c r="CQ325" i="12"/>
  <c r="CP325" i="12"/>
  <c r="CO325" i="12"/>
  <c r="CN325" i="12"/>
  <c r="CM325" i="12"/>
  <c r="CL325" i="12"/>
  <c r="CK325" i="12"/>
  <c r="CJ325" i="12"/>
  <c r="CI325" i="12"/>
  <c r="CH325" i="12"/>
  <c r="CG325" i="12"/>
  <c r="CF325" i="12"/>
  <c r="CE325" i="12"/>
  <c r="CD325" i="12"/>
  <c r="CC325" i="12"/>
  <c r="CB325" i="12"/>
  <c r="CA325" i="12"/>
  <c r="BZ325" i="12"/>
  <c r="BY325" i="12"/>
  <c r="BX325" i="12"/>
  <c r="BW325" i="12"/>
  <c r="BV325" i="12"/>
  <c r="BU325" i="12"/>
  <c r="BT325" i="12"/>
  <c r="BS325" i="12"/>
  <c r="BR325" i="12"/>
  <c r="BQ325" i="12"/>
  <c r="BM325" i="12"/>
  <c r="G325" i="12"/>
  <c r="F325" i="12"/>
  <c r="E325" i="12"/>
  <c r="D325" i="12"/>
  <c r="B325" i="12"/>
  <c r="DZ324" i="12"/>
  <c r="DY324" i="12"/>
  <c r="DX324" i="12"/>
  <c r="DW324" i="12"/>
  <c r="DV324" i="12"/>
  <c r="DU324" i="12"/>
  <c r="DT324" i="12"/>
  <c r="DS324" i="12"/>
  <c r="DR324" i="12"/>
  <c r="DQ324" i="12"/>
  <c r="DP324" i="12"/>
  <c r="DO324" i="12"/>
  <c r="DN324" i="12"/>
  <c r="DM324" i="12"/>
  <c r="DL324" i="12"/>
  <c r="DK324" i="12"/>
  <c r="DJ324" i="12"/>
  <c r="DI324" i="12"/>
  <c r="DH324" i="12"/>
  <c r="DG324" i="12"/>
  <c r="DF324" i="12"/>
  <c r="DE324" i="12"/>
  <c r="DD324" i="12"/>
  <c r="DC324" i="12"/>
  <c r="DB324" i="12"/>
  <c r="DA324" i="12"/>
  <c r="CZ324" i="12"/>
  <c r="CY324" i="12"/>
  <c r="CX324" i="12"/>
  <c r="CW324" i="12"/>
  <c r="CV324" i="12"/>
  <c r="CU324" i="12"/>
  <c r="CT324" i="12"/>
  <c r="CS324" i="12"/>
  <c r="CR324" i="12"/>
  <c r="CQ324" i="12"/>
  <c r="CP324" i="12"/>
  <c r="CO324" i="12"/>
  <c r="CN324" i="12"/>
  <c r="CM324" i="12"/>
  <c r="CL324" i="12"/>
  <c r="CK324" i="12"/>
  <c r="CJ324" i="12"/>
  <c r="CI324" i="12"/>
  <c r="CH324" i="12"/>
  <c r="CG324" i="12"/>
  <c r="CF324" i="12"/>
  <c r="CE324" i="12"/>
  <c r="CD324" i="12"/>
  <c r="CC324" i="12"/>
  <c r="CB324" i="12"/>
  <c r="CA324" i="12"/>
  <c r="BZ324" i="12"/>
  <c r="BY324" i="12"/>
  <c r="BX324" i="12"/>
  <c r="BW324" i="12"/>
  <c r="BV324" i="12"/>
  <c r="BU324" i="12"/>
  <c r="BT324" i="12"/>
  <c r="BS324" i="12"/>
  <c r="BR324" i="12"/>
  <c r="BQ324" i="12"/>
  <c r="BM324" i="12"/>
  <c r="F324" i="12"/>
  <c r="E324" i="12"/>
  <c r="D324" i="12"/>
  <c r="B324" i="12"/>
  <c r="DZ323" i="12"/>
  <c r="DY323" i="12"/>
  <c r="DX323" i="12"/>
  <c r="DW323" i="12"/>
  <c r="DV323" i="12"/>
  <c r="DU323" i="12"/>
  <c r="DT323" i="12"/>
  <c r="DS323" i="12"/>
  <c r="DR323" i="12"/>
  <c r="DQ323" i="12"/>
  <c r="DP323" i="12"/>
  <c r="DO323" i="12"/>
  <c r="DN323" i="12"/>
  <c r="DM323" i="12"/>
  <c r="DL323" i="12"/>
  <c r="DK323" i="12"/>
  <c r="DJ323" i="12"/>
  <c r="DI323" i="12"/>
  <c r="DH323" i="12"/>
  <c r="DG323" i="12"/>
  <c r="DF323" i="12"/>
  <c r="DE323" i="12"/>
  <c r="DD323" i="12"/>
  <c r="DC323" i="12"/>
  <c r="DB323" i="12"/>
  <c r="DA323" i="12"/>
  <c r="CZ323" i="12"/>
  <c r="CY323" i="12"/>
  <c r="CX323" i="12"/>
  <c r="CW323" i="12"/>
  <c r="CV323" i="12"/>
  <c r="CU323" i="12"/>
  <c r="CT323" i="12"/>
  <c r="CS323" i="12"/>
  <c r="CR323" i="12"/>
  <c r="CQ323" i="12"/>
  <c r="CP323" i="12"/>
  <c r="CO323" i="12"/>
  <c r="CN323" i="12"/>
  <c r="CM323" i="12"/>
  <c r="CL323" i="12"/>
  <c r="CK323" i="12"/>
  <c r="CJ323" i="12"/>
  <c r="CI323" i="12"/>
  <c r="CH323" i="12"/>
  <c r="CG323" i="12"/>
  <c r="CF323" i="12"/>
  <c r="CE323" i="12"/>
  <c r="CD323" i="12"/>
  <c r="CC323" i="12"/>
  <c r="CB323" i="12"/>
  <c r="CA323" i="12"/>
  <c r="BZ323" i="12"/>
  <c r="BY323" i="12"/>
  <c r="BX323" i="12"/>
  <c r="BW323" i="12"/>
  <c r="BV323" i="12"/>
  <c r="BU323" i="12"/>
  <c r="BT323" i="12"/>
  <c r="BS323" i="12"/>
  <c r="BR323" i="12"/>
  <c r="BQ323" i="12"/>
  <c r="BM323" i="12"/>
  <c r="E323" i="12"/>
  <c r="D323" i="12"/>
  <c r="B323" i="12"/>
  <c r="DZ322" i="12"/>
  <c r="DY322" i="12"/>
  <c r="DX322" i="12"/>
  <c r="DW322" i="12"/>
  <c r="DV322" i="12"/>
  <c r="DU322" i="12"/>
  <c r="DT322" i="12"/>
  <c r="DS322" i="12"/>
  <c r="DR322" i="12"/>
  <c r="DQ322" i="12"/>
  <c r="DP322" i="12"/>
  <c r="DO322" i="12"/>
  <c r="DN322" i="12"/>
  <c r="DM322" i="12"/>
  <c r="DL322" i="12"/>
  <c r="DK322" i="12"/>
  <c r="DJ322" i="12"/>
  <c r="DI322" i="12"/>
  <c r="DH322" i="12"/>
  <c r="DG322" i="12"/>
  <c r="DF322" i="12"/>
  <c r="DE322" i="12"/>
  <c r="DD322" i="12"/>
  <c r="DC322" i="12"/>
  <c r="DB322" i="12"/>
  <c r="DA322" i="12"/>
  <c r="CZ322" i="12"/>
  <c r="CY322" i="12"/>
  <c r="CX322" i="12"/>
  <c r="CW322" i="12"/>
  <c r="CV322" i="12"/>
  <c r="CU322" i="12"/>
  <c r="CT322" i="12"/>
  <c r="CS322" i="12"/>
  <c r="CR322" i="12"/>
  <c r="CQ322" i="12"/>
  <c r="CP322" i="12"/>
  <c r="CO322" i="12"/>
  <c r="CN322" i="12"/>
  <c r="CM322" i="12"/>
  <c r="CL322" i="12"/>
  <c r="CK322" i="12"/>
  <c r="CJ322" i="12"/>
  <c r="CI322" i="12"/>
  <c r="CH322" i="12"/>
  <c r="CG322" i="12"/>
  <c r="CF322" i="12"/>
  <c r="CE322" i="12"/>
  <c r="CD322" i="12"/>
  <c r="CC322" i="12"/>
  <c r="CB322" i="12"/>
  <c r="CA322" i="12"/>
  <c r="BZ322" i="12"/>
  <c r="BY322" i="12"/>
  <c r="BX322" i="12"/>
  <c r="BW322" i="12"/>
  <c r="BV322" i="12"/>
  <c r="BU322" i="12"/>
  <c r="BT322" i="12"/>
  <c r="BS322" i="12"/>
  <c r="BR322" i="12"/>
  <c r="BQ322" i="12"/>
  <c r="BM322" i="12"/>
  <c r="D322" i="12"/>
  <c r="B322" i="12"/>
  <c r="DZ318" i="12"/>
  <c r="DY318" i="12"/>
  <c r="DX318" i="12"/>
  <c r="DW318" i="12"/>
  <c r="DV318" i="12"/>
  <c r="DU318" i="12"/>
  <c r="DT318" i="12"/>
  <c r="DS318" i="12"/>
  <c r="DR318" i="12"/>
  <c r="DQ318" i="12"/>
  <c r="DP318" i="12"/>
  <c r="DO318" i="12"/>
  <c r="DN318" i="12"/>
  <c r="DM318" i="12"/>
  <c r="DL318" i="12"/>
  <c r="DK318" i="12"/>
  <c r="DJ318" i="12"/>
  <c r="DI318" i="12"/>
  <c r="DH318" i="12"/>
  <c r="DG318" i="12"/>
  <c r="DF318" i="12"/>
  <c r="DE318" i="12"/>
  <c r="DD318" i="12"/>
  <c r="DC318" i="12"/>
  <c r="DB318" i="12"/>
  <c r="DA318" i="12"/>
  <c r="CZ318" i="12"/>
  <c r="CY318" i="12"/>
  <c r="CX318" i="12"/>
  <c r="CW318" i="12"/>
  <c r="CV318" i="12"/>
  <c r="CU318" i="12"/>
  <c r="CT318" i="12"/>
  <c r="CS318" i="12"/>
  <c r="CR318" i="12"/>
  <c r="CQ318" i="12"/>
  <c r="CP318" i="12"/>
  <c r="CO318" i="12"/>
  <c r="CN318" i="12"/>
  <c r="CM318" i="12"/>
  <c r="CL318" i="12"/>
  <c r="CK318" i="12"/>
  <c r="CJ318" i="12"/>
  <c r="CI318" i="12"/>
  <c r="CH318" i="12"/>
  <c r="CG318" i="12"/>
  <c r="CF318" i="12"/>
  <c r="CE318" i="12"/>
  <c r="CD318" i="12"/>
  <c r="CC318" i="12"/>
  <c r="CB318" i="12"/>
  <c r="CA318" i="12"/>
  <c r="BZ318" i="12"/>
  <c r="BY318" i="12"/>
  <c r="BX318" i="12"/>
  <c r="BW318" i="12"/>
  <c r="BV318" i="12"/>
  <c r="BU318" i="12"/>
  <c r="BT318" i="12"/>
  <c r="BS318" i="12"/>
  <c r="BR318" i="12"/>
  <c r="BQ318" i="12"/>
  <c r="BM318" i="12"/>
  <c r="BL318" i="12"/>
  <c r="BK318" i="12"/>
  <c r="BJ318" i="12"/>
  <c r="BI318" i="12"/>
  <c r="BH318" i="12"/>
  <c r="BG318" i="12"/>
  <c r="BF318" i="12"/>
  <c r="BE318" i="12"/>
  <c r="BD318" i="12"/>
  <c r="BC318" i="12"/>
  <c r="BB318" i="12"/>
  <c r="BA318" i="12"/>
  <c r="AZ318" i="12"/>
  <c r="AY318" i="12"/>
  <c r="AX318" i="12"/>
  <c r="AW318" i="12"/>
  <c r="AV318" i="12"/>
  <c r="AU318" i="12"/>
  <c r="AT318" i="12"/>
  <c r="AS318" i="12"/>
  <c r="AR318" i="12"/>
  <c r="DZ317" i="12"/>
  <c r="DY317" i="12"/>
  <c r="DX317" i="12"/>
  <c r="DW317" i="12"/>
  <c r="DV317" i="12"/>
  <c r="DU317" i="12"/>
  <c r="DT317" i="12"/>
  <c r="DS317" i="12"/>
  <c r="DR317" i="12"/>
  <c r="DQ317" i="12"/>
  <c r="DP317" i="12"/>
  <c r="DO317" i="12"/>
  <c r="DN317" i="12"/>
  <c r="DM317" i="12"/>
  <c r="DL317" i="12"/>
  <c r="DK317" i="12"/>
  <c r="DJ317" i="12"/>
  <c r="DI317" i="12"/>
  <c r="DH317" i="12"/>
  <c r="DG317" i="12"/>
  <c r="DF317" i="12"/>
  <c r="DE317" i="12"/>
  <c r="DD317" i="12"/>
  <c r="DC317" i="12"/>
  <c r="DB317" i="12"/>
  <c r="DA317" i="12"/>
  <c r="CZ317" i="12"/>
  <c r="CY317" i="12"/>
  <c r="CX317" i="12"/>
  <c r="CW317" i="12"/>
  <c r="CV317" i="12"/>
  <c r="CU317" i="12"/>
  <c r="CT317" i="12"/>
  <c r="CS317" i="12"/>
  <c r="CR317" i="12"/>
  <c r="CQ317" i="12"/>
  <c r="CP317" i="12"/>
  <c r="CO317" i="12"/>
  <c r="CN317" i="12"/>
  <c r="CM317" i="12"/>
  <c r="CL317" i="12"/>
  <c r="CK317" i="12"/>
  <c r="CJ317" i="12"/>
  <c r="CI317" i="12"/>
  <c r="CH317" i="12"/>
  <c r="CG317" i="12"/>
  <c r="CF317" i="12"/>
  <c r="CE317" i="12"/>
  <c r="CD317" i="12"/>
  <c r="CC317" i="12"/>
  <c r="CB317" i="12"/>
  <c r="CA317" i="12"/>
  <c r="BZ317" i="12"/>
  <c r="BY317" i="12"/>
  <c r="BX317" i="12"/>
  <c r="BW317" i="12"/>
  <c r="BV317" i="12"/>
  <c r="BU317" i="12"/>
  <c r="BT317" i="12"/>
  <c r="BS317" i="12"/>
  <c r="BR317" i="12"/>
  <c r="BQ317" i="12"/>
  <c r="BM317" i="12"/>
  <c r="BK317" i="12"/>
  <c r="BJ317" i="12"/>
  <c r="BI317" i="12"/>
  <c r="BH317" i="12"/>
  <c r="BG317" i="12"/>
  <c r="BF317" i="12"/>
  <c r="BE317" i="12"/>
  <c r="BD317" i="12"/>
  <c r="BC317" i="12"/>
  <c r="BB317" i="12"/>
  <c r="BA317" i="12"/>
  <c r="AZ317" i="12"/>
  <c r="AY317" i="12"/>
  <c r="AX317" i="12"/>
  <c r="AW317" i="12"/>
  <c r="AV317" i="12"/>
  <c r="AU317" i="12"/>
  <c r="AT317" i="12"/>
  <c r="AS317" i="12"/>
  <c r="AR317" i="12"/>
  <c r="AQ317" i="12"/>
  <c r="DZ316" i="12"/>
  <c r="DY316" i="12"/>
  <c r="DX316" i="12"/>
  <c r="DW316" i="12"/>
  <c r="DV316" i="12"/>
  <c r="DU316" i="12"/>
  <c r="DT316" i="12"/>
  <c r="DS316" i="12"/>
  <c r="DR316" i="12"/>
  <c r="DQ316" i="12"/>
  <c r="DP316" i="12"/>
  <c r="DO316" i="12"/>
  <c r="DN316" i="12"/>
  <c r="DM316" i="12"/>
  <c r="DL316" i="12"/>
  <c r="DK316" i="12"/>
  <c r="DJ316" i="12"/>
  <c r="DI316" i="12"/>
  <c r="DH316" i="12"/>
  <c r="DG316" i="12"/>
  <c r="DF316" i="12"/>
  <c r="DE316" i="12"/>
  <c r="DD316" i="12"/>
  <c r="DC316" i="12"/>
  <c r="DB316" i="12"/>
  <c r="DA316" i="12"/>
  <c r="CZ316" i="12"/>
  <c r="CY316" i="12"/>
  <c r="CX316" i="12"/>
  <c r="CW316" i="12"/>
  <c r="CV316" i="12"/>
  <c r="CU316" i="12"/>
  <c r="CT316" i="12"/>
  <c r="CS316" i="12"/>
  <c r="CR316" i="12"/>
  <c r="CQ316" i="12"/>
  <c r="CP316" i="12"/>
  <c r="CO316" i="12"/>
  <c r="CN316" i="12"/>
  <c r="CM316" i="12"/>
  <c r="CL316" i="12"/>
  <c r="CK316" i="12"/>
  <c r="CJ316" i="12"/>
  <c r="CI316" i="12"/>
  <c r="CH316" i="12"/>
  <c r="CG316" i="12"/>
  <c r="CF316" i="12"/>
  <c r="CE316" i="12"/>
  <c r="CD316" i="12"/>
  <c r="CC316" i="12"/>
  <c r="CB316" i="12"/>
  <c r="CA316" i="12"/>
  <c r="BZ316" i="12"/>
  <c r="BY316" i="12"/>
  <c r="BX316" i="12"/>
  <c r="BW316" i="12"/>
  <c r="BV316" i="12"/>
  <c r="BU316" i="12"/>
  <c r="BT316" i="12"/>
  <c r="BS316" i="12"/>
  <c r="BR316" i="12"/>
  <c r="BQ316" i="12"/>
  <c r="BM316" i="12"/>
  <c r="BJ316" i="12"/>
  <c r="BI316" i="12"/>
  <c r="BH316" i="12"/>
  <c r="BG316" i="12"/>
  <c r="BF316" i="12"/>
  <c r="BE316" i="12"/>
  <c r="BD316" i="12"/>
  <c r="BC316" i="12"/>
  <c r="BB316" i="12"/>
  <c r="BA316" i="12"/>
  <c r="AZ316" i="12"/>
  <c r="AY316" i="12"/>
  <c r="AX316" i="12"/>
  <c r="AW316" i="12"/>
  <c r="AV316" i="12"/>
  <c r="AU316" i="12"/>
  <c r="AT316" i="12"/>
  <c r="AS316" i="12"/>
  <c r="AR316" i="12"/>
  <c r="AQ316" i="12"/>
  <c r="AP316" i="12"/>
  <c r="DZ315" i="12"/>
  <c r="DY315" i="12"/>
  <c r="DX315" i="12"/>
  <c r="DW315" i="12"/>
  <c r="DV315" i="12"/>
  <c r="DU315" i="12"/>
  <c r="DT315" i="12"/>
  <c r="DS315" i="12"/>
  <c r="DR315" i="12"/>
  <c r="DQ315" i="12"/>
  <c r="DP315" i="12"/>
  <c r="DO315" i="12"/>
  <c r="DN315" i="12"/>
  <c r="DM315" i="12"/>
  <c r="DL315" i="12"/>
  <c r="DK315" i="12"/>
  <c r="DJ315" i="12"/>
  <c r="DI315" i="12"/>
  <c r="DH315" i="12"/>
  <c r="DG315" i="12"/>
  <c r="DF315" i="12"/>
  <c r="DE315" i="12"/>
  <c r="DD315" i="12"/>
  <c r="DC315" i="12"/>
  <c r="DB315" i="12"/>
  <c r="DA315" i="12"/>
  <c r="CZ315" i="12"/>
  <c r="CY315" i="12"/>
  <c r="CX315" i="12"/>
  <c r="CW315" i="12"/>
  <c r="CV315" i="12"/>
  <c r="CU315" i="12"/>
  <c r="CT315" i="12"/>
  <c r="CS315" i="12"/>
  <c r="CR315" i="12"/>
  <c r="CQ315" i="12"/>
  <c r="CP315" i="12"/>
  <c r="CO315" i="12"/>
  <c r="CN315" i="12"/>
  <c r="CM315" i="12"/>
  <c r="CL315" i="12"/>
  <c r="CK315" i="12"/>
  <c r="CJ315" i="12"/>
  <c r="CI315" i="12"/>
  <c r="CH315" i="12"/>
  <c r="CG315" i="12"/>
  <c r="CF315" i="12"/>
  <c r="CE315" i="12"/>
  <c r="CD315" i="12"/>
  <c r="CC315" i="12"/>
  <c r="CB315" i="12"/>
  <c r="CA315" i="12"/>
  <c r="BZ315" i="12"/>
  <c r="BY315" i="12"/>
  <c r="BX315" i="12"/>
  <c r="BW315" i="12"/>
  <c r="BV315" i="12"/>
  <c r="BU315" i="12"/>
  <c r="BT315" i="12"/>
  <c r="BS315" i="12"/>
  <c r="BR315" i="12"/>
  <c r="BQ315" i="12"/>
  <c r="BM315" i="12"/>
  <c r="BI315" i="12"/>
  <c r="BH315" i="12"/>
  <c r="BG315" i="12"/>
  <c r="BF315" i="12"/>
  <c r="BE315" i="12"/>
  <c r="BD315" i="12"/>
  <c r="BC315" i="12"/>
  <c r="BB315" i="12"/>
  <c r="BA315" i="12"/>
  <c r="AZ315" i="12"/>
  <c r="AY315" i="12"/>
  <c r="AX315" i="12"/>
  <c r="AW315" i="12"/>
  <c r="AV315" i="12"/>
  <c r="AU315" i="12"/>
  <c r="AT315" i="12"/>
  <c r="AS315" i="12"/>
  <c r="AR315" i="12"/>
  <c r="AQ315" i="12"/>
  <c r="AP315" i="12"/>
  <c r="AO315" i="12"/>
  <c r="DZ314" i="12"/>
  <c r="DY314" i="12"/>
  <c r="DX314" i="12"/>
  <c r="DW314" i="12"/>
  <c r="DV314" i="12"/>
  <c r="DU314" i="12"/>
  <c r="DT314" i="12"/>
  <c r="DS314" i="12"/>
  <c r="DR314" i="12"/>
  <c r="DQ314" i="12"/>
  <c r="DP314" i="12"/>
  <c r="DO314" i="12"/>
  <c r="DN314" i="12"/>
  <c r="DM314" i="12"/>
  <c r="DL314" i="12"/>
  <c r="DK314" i="12"/>
  <c r="DJ314" i="12"/>
  <c r="DI314" i="12"/>
  <c r="DH314" i="12"/>
  <c r="DG314" i="12"/>
  <c r="DF314" i="12"/>
  <c r="DE314" i="12"/>
  <c r="DD314" i="12"/>
  <c r="DC314" i="12"/>
  <c r="DB314" i="12"/>
  <c r="DA314" i="12"/>
  <c r="CZ314" i="12"/>
  <c r="CY314" i="12"/>
  <c r="CX314" i="12"/>
  <c r="CW314" i="12"/>
  <c r="CV314" i="12"/>
  <c r="CU314" i="12"/>
  <c r="CT314" i="12"/>
  <c r="CS314" i="12"/>
  <c r="CR314" i="12"/>
  <c r="CQ314" i="12"/>
  <c r="CP314" i="12"/>
  <c r="CO314" i="12"/>
  <c r="CN314" i="12"/>
  <c r="CM314" i="12"/>
  <c r="CL314" i="12"/>
  <c r="CK314" i="12"/>
  <c r="CJ314" i="12"/>
  <c r="CI314" i="12"/>
  <c r="CH314" i="12"/>
  <c r="CG314" i="12"/>
  <c r="CF314" i="12"/>
  <c r="CE314" i="12"/>
  <c r="CD314" i="12"/>
  <c r="CC314" i="12"/>
  <c r="CB314" i="12"/>
  <c r="CA314" i="12"/>
  <c r="BZ314" i="12"/>
  <c r="BY314" i="12"/>
  <c r="BX314" i="12"/>
  <c r="BW314" i="12"/>
  <c r="BV314" i="12"/>
  <c r="BU314" i="12"/>
  <c r="BT314" i="12"/>
  <c r="BS314" i="12"/>
  <c r="BR314" i="12"/>
  <c r="BQ314" i="12"/>
  <c r="BM314" i="12"/>
  <c r="BH314" i="12"/>
  <c r="BG314" i="12"/>
  <c r="BF314" i="12"/>
  <c r="BE314" i="12"/>
  <c r="BD314" i="12"/>
  <c r="BC314" i="12"/>
  <c r="BB314" i="12"/>
  <c r="BA314" i="12"/>
  <c r="AZ314" i="12"/>
  <c r="AY314" i="12"/>
  <c r="AX314" i="12"/>
  <c r="AW314" i="12"/>
  <c r="AV314" i="12"/>
  <c r="AU314" i="12"/>
  <c r="AT314" i="12"/>
  <c r="AS314" i="12"/>
  <c r="AR314" i="12"/>
  <c r="AQ314" i="12"/>
  <c r="AP314" i="12"/>
  <c r="AO314" i="12"/>
  <c r="AN314" i="12"/>
  <c r="DZ313" i="12"/>
  <c r="DY313" i="12"/>
  <c r="DX313" i="12"/>
  <c r="DW313" i="12"/>
  <c r="DV313" i="12"/>
  <c r="DU313" i="12"/>
  <c r="DT313" i="12"/>
  <c r="DS313" i="12"/>
  <c r="DR313" i="12"/>
  <c r="DQ313" i="12"/>
  <c r="DP313" i="12"/>
  <c r="DO313" i="12"/>
  <c r="DN313" i="12"/>
  <c r="DM313" i="12"/>
  <c r="DL313" i="12"/>
  <c r="DK313" i="12"/>
  <c r="DJ313" i="12"/>
  <c r="DI313" i="12"/>
  <c r="DH313" i="12"/>
  <c r="DG313" i="12"/>
  <c r="DF313" i="12"/>
  <c r="DE313" i="12"/>
  <c r="DD313" i="12"/>
  <c r="DC313" i="12"/>
  <c r="DB313" i="12"/>
  <c r="DA313" i="12"/>
  <c r="CZ313" i="12"/>
  <c r="CY313" i="12"/>
  <c r="CX313" i="12"/>
  <c r="CW313" i="12"/>
  <c r="CV313" i="12"/>
  <c r="CU313" i="12"/>
  <c r="CT313" i="12"/>
  <c r="CS313" i="12"/>
  <c r="CR313" i="12"/>
  <c r="CQ313" i="12"/>
  <c r="CP313" i="12"/>
  <c r="CO313" i="12"/>
  <c r="CN313" i="12"/>
  <c r="CM313" i="12"/>
  <c r="CL313" i="12"/>
  <c r="CK313" i="12"/>
  <c r="CJ313" i="12"/>
  <c r="CI313" i="12"/>
  <c r="CH313" i="12"/>
  <c r="CG313" i="12"/>
  <c r="CF313" i="12"/>
  <c r="CE313" i="12"/>
  <c r="CD313" i="12"/>
  <c r="CC313" i="12"/>
  <c r="CB313" i="12"/>
  <c r="CA313" i="12"/>
  <c r="BZ313" i="12"/>
  <c r="BY313" i="12"/>
  <c r="BX313" i="12"/>
  <c r="BW313" i="12"/>
  <c r="BV313" i="12"/>
  <c r="BU313" i="12"/>
  <c r="BT313" i="12"/>
  <c r="BS313" i="12"/>
  <c r="BR313" i="12"/>
  <c r="BQ313" i="12"/>
  <c r="BM313" i="12"/>
  <c r="BG313" i="12"/>
  <c r="BF313" i="12"/>
  <c r="BE313" i="12"/>
  <c r="BD313" i="12"/>
  <c r="BC313" i="12"/>
  <c r="BB313" i="12"/>
  <c r="BA313" i="12"/>
  <c r="AZ313" i="12"/>
  <c r="AY313" i="12"/>
  <c r="AX313" i="12"/>
  <c r="AW313" i="12"/>
  <c r="AV313" i="12"/>
  <c r="AU313" i="12"/>
  <c r="AT313" i="12"/>
  <c r="AS313" i="12"/>
  <c r="AR313" i="12"/>
  <c r="AQ313" i="12"/>
  <c r="AP313" i="12"/>
  <c r="AO313" i="12"/>
  <c r="AN313" i="12"/>
  <c r="AM313" i="12"/>
  <c r="DZ312" i="12"/>
  <c r="DY312" i="12"/>
  <c r="DX312" i="12"/>
  <c r="DW312" i="12"/>
  <c r="DV312" i="12"/>
  <c r="DU312" i="12"/>
  <c r="DT312" i="12"/>
  <c r="DS312" i="12"/>
  <c r="DR312" i="12"/>
  <c r="DQ312" i="12"/>
  <c r="DP312" i="12"/>
  <c r="DO312" i="12"/>
  <c r="DN312" i="12"/>
  <c r="DM312" i="12"/>
  <c r="DL312" i="12"/>
  <c r="DK312" i="12"/>
  <c r="DJ312" i="12"/>
  <c r="DI312" i="12"/>
  <c r="DH312" i="12"/>
  <c r="DG312" i="12"/>
  <c r="DF312" i="12"/>
  <c r="DE312" i="12"/>
  <c r="DD312" i="12"/>
  <c r="DC312" i="12"/>
  <c r="DB312" i="12"/>
  <c r="DA312" i="12"/>
  <c r="CZ312" i="12"/>
  <c r="CY312" i="12"/>
  <c r="CX312" i="12"/>
  <c r="CW312" i="12"/>
  <c r="CV312" i="12"/>
  <c r="CU312" i="12"/>
  <c r="CT312" i="12"/>
  <c r="CS312" i="12"/>
  <c r="CR312" i="12"/>
  <c r="CQ312" i="12"/>
  <c r="CP312" i="12"/>
  <c r="CO312" i="12"/>
  <c r="CN312" i="12"/>
  <c r="CM312" i="12"/>
  <c r="CL312" i="12"/>
  <c r="CK312" i="12"/>
  <c r="CJ312" i="12"/>
  <c r="CI312" i="12"/>
  <c r="CH312" i="12"/>
  <c r="CG312" i="12"/>
  <c r="CF312" i="12"/>
  <c r="CE312" i="12"/>
  <c r="CD312" i="12"/>
  <c r="CC312" i="12"/>
  <c r="CB312" i="12"/>
  <c r="CA312" i="12"/>
  <c r="BZ312" i="12"/>
  <c r="BY312" i="12"/>
  <c r="BX312" i="12"/>
  <c r="BW312" i="12"/>
  <c r="BV312" i="12"/>
  <c r="BU312" i="12"/>
  <c r="BT312" i="12"/>
  <c r="BS312" i="12"/>
  <c r="BR312" i="12"/>
  <c r="BQ312" i="12"/>
  <c r="BM312" i="12"/>
  <c r="BF312" i="12"/>
  <c r="BE312" i="12"/>
  <c r="BD312" i="12"/>
  <c r="BC312" i="12"/>
  <c r="BB312" i="12"/>
  <c r="BA312" i="12"/>
  <c r="AZ312" i="12"/>
  <c r="AY312" i="12"/>
  <c r="AX312" i="12"/>
  <c r="AW312" i="12"/>
  <c r="AV312" i="12"/>
  <c r="AU312" i="12"/>
  <c r="AT312" i="12"/>
  <c r="AS312" i="12"/>
  <c r="AR312" i="12"/>
  <c r="AQ312" i="12"/>
  <c r="AP312" i="12"/>
  <c r="AO312" i="12"/>
  <c r="AN312" i="12"/>
  <c r="AM312" i="12"/>
  <c r="AL312" i="12"/>
  <c r="DZ311" i="12"/>
  <c r="DY311" i="12"/>
  <c r="DX311" i="12"/>
  <c r="DW311" i="12"/>
  <c r="DV311" i="12"/>
  <c r="DU311" i="12"/>
  <c r="DT311" i="12"/>
  <c r="DS311" i="12"/>
  <c r="DR311" i="12"/>
  <c r="DQ311" i="12"/>
  <c r="DP311" i="12"/>
  <c r="DO311" i="12"/>
  <c r="DN311" i="12"/>
  <c r="DM311" i="12"/>
  <c r="DL311" i="12"/>
  <c r="DK311" i="12"/>
  <c r="DJ311" i="12"/>
  <c r="DI311" i="12"/>
  <c r="DH311" i="12"/>
  <c r="DG311" i="12"/>
  <c r="DF311" i="12"/>
  <c r="DE311" i="12"/>
  <c r="DD311" i="12"/>
  <c r="DC311" i="12"/>
  <c r="DB311" i="12"/>
  <c r="DA311" i="12"/>
  <c r="CZ311" i="12"/>
  <c r="CY311" i="12"/>
  <c r="CX311" i="12"/>
  <c r="CW311" i="12"/>
  <c r="CV311" i="12"/>
  <c r="CU311" i="12"/>
  <c r="CT311" i="12"/>
  <c r="CS311" i="12"/>
  <c r="CR311" i="12"/>
  <c r="CQ311" i="12"/>
  <c r="CP311" i="12"/>
  <c r="CO311" i="12"/>
  <c r="CN311" i="12"/>
  <c r="CM311" i="12"/>
  <c r="CL311" i="12"/>
  <c r="CK311" i="12"/>
  <c r="CJ311" i="12"/>
  <c r="CI311" i="12"/>
  <c r="CH311" i="12"/>
  <c r="CG311" i="12"/>
  <c r="CF311" i="12"/>
  <c r="CE311" i="12"/>
  <c r="CD311" i="12"/>
  <c r="CC311" i="12"/>
  <c r="CB311" i="12"/>
  <c r="CA311" i="12"/>
  <c r="BZ311" i="12"/>
  <c r="BY311" i="12"/>
  <c r="BX311" i="12"/>
  <c r="BW311" i="12"/>
  <c r="BV311" i="12"/>
  <c r="BU311" i="12"/>
  <c r="BT311" i="12"/>
  <c r="BS311" i="12"/>
  <c r="BR311" i="12"/>
  <c r="BQ311" i="12"/>
  <c r="BM311" i="12"/>
  <c r="BE311" i="12"/>
  <c r="BD311" i="12"/>
  <c r="BC311" i="12"/>
  <c r="BB311" i="12"/>
  <c r="BA311" i="12"/>
  <c r="AZ311" i="12"/>
  <c r="AY311" i="12"/>
  <c r="AX311" i="12"/>
  <c r="AW311" i="12"/>
  <c r="AV311" i="12"/>
  <c r="AU311" i="12"/>
  <c r="AT311" i="12"/>
  <c r="AS311" i="12"/>
  <c r="AR311" i="12"/>
  <c r="AQ311" i="12"/>
  <c r="AP311" i="12"/>
  <c r="AO311" i="12"/>
  <c r="AN311" i="12"/>
  <c r="AM311" i="12"/>
  <c r="AL311" i="12"/>
  <c r="AK311" i="12"/>
  <c r="DZ310" i="12"/>
  <c r="DY310" i="12"/>
  <c r="DX310" i="12"/>
  <c r="DW310" i="12"/>
  <c r="DV310" i="12"/>
  <c r="DU310" i="12"/>
  <c r="DT310" i="12"/>
  <c r="DS310" i="12"/>
  <c r="DR310" i="12"/>
  <c r="DQ310" i="12"/>
  <c r="DP310" i="12"/>
  <c r="DO310" i="12"/>
  <c r="DN310" i="12"/>
  <c r="DM310" i="12"/>
  <c r="DL310" i="12"/>
  <c r="DK310" i="12"/>
  <c r="DJ310" i="12"/>
  <c r="DI310" i="12"/>
  <c r="DH310" i="12"/>
  <c r="DG310" i="12"/>
  <c r="DF310" i="12"/>
  <c r="DE310" i="12"/>
  <c r="DD310" i="12"/>
  <c r="DC310" i="12"/>
  <c r="DB310" i="12"/>
  <c r="DA310" i="12"/>
  <c r="CZ310" i="12"/>
  <c r="CY310" i="12"/>
  <c r="CX310" i="12"/>
  <c r="CW310" i="12"/>
  <c r="CV310" i="12"/>
  <c r="CU310" i="12"/>
  <c r="CT310" i="12"/>
  <c r="CS310" i="12"/>
  <c r="CR310" i="12"/>
  <c r="CQ310" i="12"/>
  <c r="CP310" i="12"/>
  <c r="CO310" i="12"/>
  <c r="CN310" i="12"/>
  <c r="CM310" i="12"/>
  <c r="CL310" i="12"/>
  <c r="CK310" i="12"/>
  <c r="CJ310" i="12"/>
  <c r="CI310" i="12"/>
  <c r="CH310" i="12"/>
  <c r="CG310" i="12"/>
  <c r="CF310" i="12"/>
  <c r="CE310" i="12"/>
  <c r="CD310" i="12"/>
  <c r="CC310" i="12"/>
  <c r="CB310" i="12"/>
  <c r="CA310" i="12"/>
  <c r="BZ310" i="12"/>
  <c r="BY310" i="12"/>
  <c r="BX310" i="12"/>
  <c r="BW310" i="12"/>
  <c r="BV310" i="12"/>
  <c r="BU310" i="12"/>
  <c r="BT310" i="12"/>
  <c r="BS310" i="12"/>
  <c r="BR310" i="12"/>
  <c r="BQ310" i="12"/>
  <c r="BM310" i="12"/>
  <c r="BD310" i="12"/>
  <c r="BC310" i="12"/>
  <c r="BB310" i="12"/>
  <c r="BA310" i="12"/>
  <c r="AZ310" i="12"/>
  <c r="AY310" i="12"/>
  <c r="AX310" i="12"/>
  <c r="AW310" i="12"/>
  <c r="AV310" i="12"/>
  <c r="AU310" i="12"/>
  <c r="AT310" i="12"/>
  <c r="AS310" i="12"/>
  <c r="AR310" i="12"/>
  <c r="AQ310" i="12"/>
  <c r="AP310" i="12"/>
  <c r="AO310" i="12"/>
  <c r="AN310" i="12"/>
  <c r="AM310" i="12"/>
  <c r="AL310" i="12"/>
  <c r="AK310" i="12"/>
  <c r="AJ310" i="12"/>
  <c r="DZ309" i="12"/>
  <c r="DY309" i="12"/>
  <c r="DX309" i="12"/>
  <c r="DW309" i="12"/>
  <c r="DV309" i="12"/>
  <c r="DU309" i="12"/>
  <c r="DT309" i="12"/>
  <c r="DS309" i="12"/>
  <c r="DR309" i="12"/>
  <c r="DQ309" i="12"/>
  <c r="DP309" i="12"/>
  <c r="DO309" i="12"/>
  <c r="DN309" i="12"/>
  <c r="DM309" i="12"/>
  <c r="DL309" i="12"/>
  <c r="DK309" i="12"/>
  <c r="DJ309" i="12"/>
  <c r="DI309" i="12"/>
  <c r="DH309" i="12"/>
  <c r="DG309" i="12"/>
  <c r="DF309" i="12"/>
  <c r="DE309" i="12"/>
  <c r="DD309" i="12"/>
  <c r="DC309" i="12"/>
  <c r="DB309" i="12"/>
  <c r="DA309" i="12"/>
  <c r="CZ309" i="12"/>
  <c r="CY309" i="12"/>
  <c r="CX309" i="12"/>
  <c r="CW309" i="12"/>
  <c r="CV309" i="12"/>
  <c r="CU309" i="12"/>
  <c r="CT309" i="12"/>
  <c r="CS309" i="12"/>
  <c r="CR309" i="12"/>
  <c r="CQ309" i="12"/>
  <c r="CP309" i="12"/>
  <c r="CO309" i="12"/>
  <c r="CN309" i="12"/>
  <c r="CM309" i="12"/>
  <c r="CL309" i="12"/>
  <c r="CK309" i="12"/>
  <c r="CJ309" i="12"/>
  <c r="CI309" i="12"/>
  <c r="CH309" i="12"/>
  <c r="CG309" i="12"/>
  <c r="CF309" i="12"/>
  <c r="CE309" i="12"/>
  <c r="CD309" i="12"/>
  <c r="CC309" i="12"/>
  <c r="CB309" i="12"/>
  <c r="CA309" i="12"/>
  <c r="BZ309" i="12"/>
  <c r="BY309" i="12"/>
  <c r="BX309" i="12"/>
  <c r="BW309" i="12"/>
  <c r="BV309" i="12"/>
  <c r="BU309" i="12"/>
  <c r="BT309" i="12"/>
  <c r="BS309" i="12"/>
  <c r="BR309" i="12"/>
  <c r="BQ309" i="12"/>
  <c r="BM309" i="12"/>
  <c r="BC309" i="12"/>
  <c r="BB309" i="12"/>
  <c r="BA309" i="12"/>
  <c r="AZ309" i="12"/>
  <c r="AY309" i="12"/>
  <c r="AX309" i="12"/>
  <c r="AW309" i="12"/>
  <c r="AV309" i="12"/>
  <c r="AU309" i="12"/>
  <c r="AT309" i="12"/>
  <c r="AS309" i="12"/>
  <c r="AR309" i="12"/>
  <c r="AQ309" i="12"/>
  <c r="AP309" i="12"/>
  <c r="AO309" i="12"/>
  <c r="AN309" i="12"/>
  <c r="AM309" i="12"/>
  <c r="AL309" i="12"/>
  <c r="AK309" i="12"/>
  <c r="AJ309" i="12"/>
  <c r="AI309" i="12"/>
  <c r="DZ308" i="12"/>
  <c r="DY308" i="12"/>
  <c r="DX308" i="12"/>
  <c r="DW308" i="12"/>
  <c r="DV308" i="12"/>
  <c r="DU308" i="12"/>
  <c r="DT308" i="12"/>
  <c r="DS308" i="12"/>
  <c r="DR308" i="12"/>
  <c r="DQ308" i="12"/>
  <c r="DP308" i="12"/>
  <c r="DO308" i="12"/>
  <c r="DN308" i="12"/>
  <c r="DM308" i="12"/>
  <c r="DL308" i="12"/>
  <c r="DK308" i="12"/>
  <c r="DJ308" i="12"/>
  <c r="DI308" i="12"/>
  <c r="DH308" i="12"/>
  <c r="DG308" i="12"/>
  <c r="DF308" i="12"/>
  <c r="DE308" i="12"/>
  <c r="DD308" i="12"/>
  <c r="DC308" i="12"/>
  <c r="DB308" i="12"/>
  <c r="DA308" i="12"/>
  <c r="CZ308" i="12"/>
  <c r="CY308" i="12"/>
  <c r="CX308" i="12"/>
  <c r="CW308" i="12"/>
  <c r="CV308" i="12"/>
  <c r="CU308" i="12"/>
  <c r="CT308" i="12"/>
  <c r="CS308" i="12"/>
  <c r="CR308" i="12"/>
  <c r="CQ308" i="12"/>
  <c r="CP308" i="12"/>
  <c r="CO308" i="12"/>
  <c r="CN308" i="12"/>
  <c r="CM308" i="12"/>
  <c r="CL308" i="12"/>
  <c r="CK308" i="12"/>
  <c r="CJ308" i="12"/>
  <c r="CI308" i="12"/>
  <c r="CH308" i="12"/>
  <c r="CG308" i="12"/>
  <c r="CF308" i="12"/>
  <c r="CE308" i="12"/>
  <c r="CD308" i="12"/>
  <c r="CC308" i="12"/>
  <c r="CB308" i="12"/>
  <c r="CA308" i="12"/>
  <c r="BZ308" i="12"/>
  <c r="BY308" i="12"/>
  <c r="BX308" i="12"/>
  <c r="BW308" i="12"/>
  <c r="BV308" i="12"/>
  <c r="BU308" i="12"/>
  <c r="BT308" i="12"/>
  <c r="BS308" i="12"/>
  <c r="BR308" i="12"/>
  <c r="BQ308" i="12"/>
  <c r="BM308" i="12"/>
  <c r="BB308" i="12"/>
  <c r="BA308" i="12"/>
  <c r="AZ308" i="12"/>
  <c r="AY308" i="12"/>
  <c r="AX308" i="12"/>
  <c r="AW308" i="12"/>
  <c r="AV308" i="12"/>
  <c r="AU308" i="12"/>
  <c r="AT308" i="12"/>
  <c r="AS308" i="12"/>
  <c r="AR308" i="12"/>
  <c r="AQ308" i="12"/>
  <c r="AP308" i="12"/>
  <c r="AO308" i="12"/>
  <c r="AN308" i="12"/>
  <c r="AM308" i="12"/>
  <c r="AL308" i="12"/>
  <c r="AK308" i="12"/>
  <c r="AJ308" i="12"/>
  <c r="AI308" i="12"/>
  <c r="AH308" i="12"/>
  <c r="DZ307" i="12"/>
  <c r="DY307" i="12"/>
  <c r="DX307" i="12"/>
  <c r="DW307" i="12"/>
  <c r="DV307" i="12"/>
  <c r="DU307" i="12"/>
  <c r="DT307" i="12"/>
  <c r="DS307" i="12"/>
  <c r="DR307" i="12"/>
  <c r="DQ307" i="12"/>
  <c r="DP307" i="12"/>
  <c r="DO307" i="12"/>
  <c r="DN307" i="12"/>
  <c r="DM307" i="12"/>
  <c r="DL307" i="12"/>
  <c r="DK307" i="12"/>
  <c r="DJ307" i="12"/>
  <c r="DI307" i="12"/>
  <c r="DH307" i="12"/>
  <c r="DG307" i="12"/>
  <c r="DF307" i="12"/>
  <c r="DE307" i="12"/>
  <c r="DD307" i="12"/>
  <c r="DC307" i="12"/>
  <c r="DB307" i="12"/>
  <c r="DA307" i="12"/>
  <c r="CZ307" i="12"/>
  <c r="CY307" i="12"/>
  <c r="CX307" i="12"/>
  <c r="CW307" i="12"/>
  <c r="CV307" i="12"/>
  <c r="CU307" i="12"/>
  <c r="CT307" i="12"/>
  <c r="CS307" i="12"/>
  <c r="CR307" i="12"/>
  <c r="CQ307" i="12"/>
  <c r="CP307" i="12"/>
  <c r="CO307" i="12"/>
  <c r="CN307" i="12"/>
  <c r="CM307" i="12"/>
  <c r="CL307" i="12"/>
  <c r="CK307" i="12"/>
  <c r="CJ307" i="12"/>
  <c r="CI307" i="12"/>
  <c r="CH307" i="12"/>
  <c r="CG307" i="12"/>
  <c r="CF307" i="12"/>
  <c r="CE307" i="12"/>
  <c r="CD307" i="12"/>
  <c r="CC307" i="12"/>
  <c r="CB307" i="12"/>
  <c r="CA307" i="12"/>
  <c r="BZ307" i="12"/>
  <c r="BY307" i="12"/>
  <c r="BX307" i="12"/>
  <c r="BW307" i="12"/>
  <c r="BV307" i="12"/>
  <c r="BU307" i="12"/>
  <c r="BT307" i="12"/>
  <c r="BS307" i="12"/>
  <c r="BR307" i="12"/>
  <c r="BQ307" i="12"/>
  <c r="BM307" i="12"/>
  <c r="BA307" i="12"/>
  <c r="AZ307" i="12"/>
  <c r="AY307" i="12"/>
  <c r="AX307" i="12"/>
  <c r="AW307" i="12"/>
  <c r="AV307" i="12"/>
  <c r="AU307" i="12"/>
  <c r="AT307" i="12"/>
  <c r="AS307" i="12"/>
  <c r="AR307" i="12"/>
  <c r="AQ307" i="12"/>
  <c r="AP307" i="12"/>
  <c r="AO307" i="12"/>
  <c r="AN307" i="12"/>
  <c r="AM307" i="12"/>
  <c r="AL307" i="12"/>
  <c r="AK307" i="12"/>
  <c r="AJ307" i="12"/>
  <c r="AI307" i="12"/>
  <c r="AH307" i="12"/>
  <c r="AG307" i="12"/>
  <c r="DZ306" i="12"/>
  <c r="DY306" i="12"/>
  <c r="DX306" i="12"/>
  <c r="DW306" i="12"/>
  <c r="DV306" i="12"/>
  <c r="DU306" i="12"/>
  <c r="DT306" i="12"/>
  <c r="DS306" i="12"/>
  <c r="DR306" i="12"/>
  <c r="DQ306" i="12"/>
  <c r="DP306" i="12"/>
  <c r="DO306" i="12"/>
  <c r="DN306" i="12"/>
  <c r="DM306" i="12"/>
  <c r="DL306" i="12"/>
  <c r="DK306" i="12"/>
  <c r="DJ306" i="12"/>
  <c r="DI306" i="12"/>
  <c r="DH306" i="12"/>
  <c r="DG306" i="12"/>
  <c r="DF306" i="12"/>
  <c r="DE306" i="12"/>
  <c r="DD306" i="12"/>
  <c r="DC306" i="12"/>
  <c r="DB306" i="12"/>
  <c r="DA306" i="12"/>
  <c r="CZ306" i="12"/>
  <c r="CY306" i="12"/>
  <c r="CX306" i="12"/>
  <c r="CW306" i="12"/>
  <c r="CV306" i="12"/>
  <c r="CU306" i="12"/>
  <c r="CT306" i="12"/>
  <c r="CS306" i="12"/>
  <c r="CR306" i="12"/>
  <c r="CQ306" i="12"/>
  <c r="CP306" i="12"/>
  <c r="CO306" i="12"/>
  <c r="CN306" i="12"/>
  <c r="CM306" i="12"/>
  <c r="CL306" i="12"/>
  <c r="CK306" i="12"/>
  <c r="CJ306" i="12"/>
  <c r="CI306" i="12"/>
  <c r="CH306" i="12"/>
  <c r="CG306" i="12"/>
  <c r="CF306" i="12"/>
  <c r="CE306" i="12"/>
  <c r="CD306" i="12"/>
  <c r="CC306" i="12"/>
  <c r="CB306" i="12"/>
  <c r="CA306" i="12"/>
  <c r="BZ306" i="12"/>
  <c r="BY306" i="12"/>
  <c r="BX306" i="12"/>
  <c r="BW306" i="12"/>
  <c r="BV306" i="12"/>
  <c r="BU306" i="12"/>
  <c r="BT306" i="12"/>
  <c r="BS306" i="12"/>
  <c r="BR306" i="12"/>
  <c r="BQ306" i="12"/>
  <c r="BM306" i="12"/>
  <c r="AZ306" i="12"/>
  <c r="AY306" i="12"/>
  <c r="AX306" i="12"/>
  <c r="AW306" i="12"/>
  <c r="AV306" i="12"/>
  <c r="AU306" i="12"/>
  <c r="AT306" i="12"/>
  <c r="AS306" i="12"/>
  <c r="AR306" i="12"/>
  <c r="AQ306" i="12"/>
  <c r="AP306" i="12"/>
  <c r="AO306" i="12"/>
  <c r="AN306" i="12"/>
  <c r="AM306" i="12"/>
  <c r="AL306" i="12"/>
  <c r="AK306" i="12"/>
  <c r="AJ306" i="12"/>
  <c r="AI306" i="12"/>
  <c r="AH306" i="12"/>
  <c r="AG306" i="12"/>
  <c r="AF306" i="12"/>
  <c r="DZ305" i="12"/>
  <c r="DY305" i="12"/>
  <c r="DX305" i="12"/>
  <c r="DW305" i="12"/>
  <c r="DV305" i="12"/>
  <c r="DU305" i="12"/>
  <c r="DT305" i="12"/>
  <c r="DS305" i="12"/>
  <c r="DR305" i="12"/>
  <c r="DQ305" i="12"/>
  <c r="DP305" i="12"/>
  <c r="DO305" i="12"/>
  <c r="DN305" i="12"/>
  <c r="DM305" i="12"/>
  <c r="DL305" i="12"/>
  <c r="DK305" i="12"/>
  <c r="DJ305" i="12"/>
  <c r="DI305" i="12"/>
  <c r="DH305" i="12"/>
  <c r="DG305" i="12"/>
  <c r="DF305" i="12"/>
  <c r="DE305" i="12"/>
  <c r="DD305" i="12"/>
  <c r="DC305" i="12"/>
  <c r="DB305" i="12"/>
  <c r="DA305" i="12"/>
  <c r="CZ305" i="12"/>
  <c r="CY305" i="12"/>
  <c r="CX305" i="12"/>
  <c r="CW305" i="12"/>
  <c r="CV305" i="12"/>
  <c r="CU305" i="12"/>
  <c r="CT305" i="12"/>
  <c r="CS305" i="12"/>
  <c r="CR305" i="12"/>
  <c r="CQ305" i="12"/>
  <c r="CP305" i="12"/>
  <c r="CO305" i="12"/>
  <c r="CN305" i="12"/>
  <c r="CM305" i="12"/>
  <c r="CL305" i="12"/>
  <c r="CK305" i="12"/>
  <c r="CJ305" i="12"/>
  <c r="CI305" i="12"/>
  <c r="CH305" i="12"/>
  <c r="CG305" i="12"/>
  <c r="CF305" i="12"/>
  <c r="CE305" i="12"/>
  <c r="CD305" i="12"/>
  <c r="CC305" i="12"/>
  <c r="CB305" i="12"/>
  <c r="CA305" i="12"/>
  <c r="BZ305" i="12"/>
  <c r="BY305" i="12"/>
  <c r="BX305" i="12"/>
  <c r="BW305" i="12"/>
  <c r="BV305" i="12"/>
  <c r="BU305" i="12"/>
  <c r="BT305" i="12"/>
  <c r="BS305" i="12"/>
  <c r="BR305" i="12"/>
  <c r="BQ305" i="12"/>
  <c r="BM305" i="12"/>
  <c r="AY305" i="12"/>
  <c r="AX305" i="12"/>
  <c r="AW305" i="12"/>
  <c r="AV305" i="12"/>
  <c r="AU305" i="12"/>
  <c r="AT305" i="12"/>
  <c r="AS305" i="12"/>
  <c r="AR305" i="12"/>
  <c r="AQ305" i="12"/>
  <c r="AP305" i="12"/>
  <c r="AO305" i="12"/>
  <c r="AN305" i="12"/>
  <c r="AM305" i="12"/>
  <c r="AL305" i="12"/>
  <c r="AK305" i="12"/>
  <c r="AJ305" i="12"/>
  <c r="AI305" i="12"/>
  <c r="AH305" i="12"/>
  <c r="AG305" i="12"/>
  <c r="AF305" i="12"/>
  <c r="AE305" i="12"/>
  <c r="DZ304" i="12"/>
  <c r="DY304" i="12"/>
  <c r="DX304" i="12"/>
  <c r="DW304" i="12"/>
  <c r="DV304" i="12"/>
  <c r="DU304" i="12"/>
  <c r="DT304" i="12"/>
  <c r="DS304" i="12"/>
  <c r="DR304" i="12"/>
  <c r="DQ304" i="12"/>
  <c r="DP304" i="12"/>
  <c r="DO304" i="12"/>
  <c r="DN304" i="12"/>
  <c r="DM304" i="12"/>
  <c r="DL304" i="12"/>
  <c r="DK304" i="12"/>
  <c r="DJ304" i="12"/>
  <c r="DI304" i="12"/>
  <c r="DH304" i="12"/>
  <c r="DG304" i="12"/>
  <c r="DF304" i="12"/>
  <c r="DE304" i="12"/>
  <c r="DD304" i="12"/>
  <c r="DC304" i="12"/>
  <c r="DB304" i="12"/>
  <c r="DA304" i="12"/>
  <c r="CZ304" i="12"/>
  <c r="CY304" i="12"/>
  <c r="CX304" i="12"/>
  <c r="CW304" i="12"/>
  <c r="CV304" i="12"/>
  <c r="CU304" i="12"/>
  <c r="CT304" i="12"/>
  <c r="CS304" i="12"/>
  <c r="CR304" i="12"/>
  <c r="CQ304" i="12"/>
  <c r="CP304" i="12"/>
  <c r="CO304" i="12"/>
  <c r="CN304" i="12"/>
  <c r="CM304" i="12"/>
  <c r="CL304" i="12"/>
  <c r="CK304" i="12"/>
  <c r="CJ304" i="12"/>
  <c r="CI304" i="12"/>
  <c r="CH304" i="12"/>
  <c r="CG304" i="12"/>
  <c r="CF304" i="12"/>
  <c r="CE304" i="12"/>
  <c r="CD304" i="12"/>
  <c r="CC304" i="12"/>
  <c r="CB304" i="12"/>
  <c r="CA304" i="12"/>
  <c r="BZ304" i="12"/>
  <c r="BY304" i="12"/>
  <c r="BX304" i="12"/>
  <c r="BW304" i="12"/>
  <c r="BV304" i="12"/>
  <c r="BU304" i="12"/>
  <c r="BT304" i="12"/>
  <c r="BS304" i="12"/>
  <c r="BR304" i="12"/>
  <c r="BQ304" i="12"/>
  <c r="BM304" i="12"/>
  <c r="AX304" i="12"/>
  <c r="AW304" i="12"/>
  <c r="AV304" i="12"/>
  <c r="AU304" i="12"/>
  <c r="AT304" i="12"/>
  <c r="AS304" i="12"/>
  <c r="AR304" i="12"/>
  <c r="AQ304" i="12"/>
  <c r="AP304" i="12"/>
  <c r="AO304" i="12"/>
  <c r="AN304" i="12"/>
  <c r="AM304" i="12"/>
  <c r="AL304" i="12"/>
  <c r="AK304" i="12"/>
  <c r="AJ304" i="12"/>
  <c r="AI304" i="12"/>
  <c r="AH304" i="12"/>
  <c r="AG304" i="12"/>
  <c r="AF304" i="12"/>
  <c r="AE304" i="12"/>
  <c r="AD304" i="12"/>
  <c r="DZ303" i="12"/>
  <c r="DY303" i="12"/>
  <c r="DX303" i="12"/>
  <c r="DW303" i="12"/>
  <c r="DV303" i="12"/>
  <c r="DU303" i="12"/>
  <c r="DT303" i="12"/>
  <c r="DS303" i="12"/>
  <c r="DR303" i="12"/>
  <c r="DQ303" i="12"/>
  <c r="DP303" i="12"/>
  <c r="DO303" i="12"/>
  <c r="DN303" i="12"/>
  <c r="DM303" i="12"/>
  <c r="DL303" i="12"/>
  <c r="DK303" i="12"/>
  <c r="DJ303" i="12"/>
  <c r="DI303" i="12"/>
  <c r="DH303" i="12"/>
  <c r="DG303" i="12"/>
  <c r="DF303" i="12"/>
  <c r="DE303" i="12"/>
  <c r="DD303" i="12"/>
  <c r="DC303" i="12"/>
  <c r="DB303" i="12"/>
  <c r="DA303" i="12"/>
  <c r="CZ303" i="12"/>
  <c r="CY303" i="12"/>
  <c r="CX303" i="12"/>
  <c r="CW303" i="12"/>
  <c r="CV303" i="12"/>
  <c r="CU303" i="12"/>
  <c r="CT303" i="12"/>
  <c r="CS303" i="12"/>
  <c r="CR303" i="12"/>
  <c r="CQ303" i="12"/>
  <c r="CP303" i="12"/>
  <c r="CO303" i="12"/>
  <c r="CN303" i="12"/>
  <c r="CM303" i="12"/>
  <c r="CL303" i="12"/>
  <c r="CK303" i="12"/>
  <c r="CJ303" i="12"/>
  <c r="CI303" i="12"/>
  <c r="CH303" i="12"/>
  <c r="CG303" i="12"/>
  <c r="CF303" i="12"/>
  <c r="CE303" i="12"/>
  <c r="CD303" i="12"/>
  <c r="CC303" i="12"/>
  <c r="CB303" i="12"/>
  <c r="CA303" i="12"/>
  <c r="BZ303" i="12"/>
  <c r="BY303" i="12"/>
  <c r="BX303" i="12"/>
  <c r="BW303" i="12"/>
  <c r="BV303" i="12"/>
  <c r="BU303" i="12"/>
  <c r="BT303" i="12"/>
  <c r="BS303" i="12"/>
  <c r="BR303" i="12"/>
  <c r="BQ303" i="12"/>
  <c r="BM303" i="12"/>
  <c r="AW303" i="12"/>
  <c r="AV303" i="12"/>
  <c r="AU303" i="12"/>
  <c r="AT303" i="12"/>
  <c r="AS303" i="12"/>
  <c r="AR303" i="12"/>
  <c r="AQ303" i="12"/>
  <c r="AP303" i="12"/>
  <c r="AO303" i="12"/>
  <c r="AN303" i="12"/>
  <c r="AM303" i="12"/>
  <c r="AL303" i="12"/>
  <c r="AK303" i="12"/>
  <c r="AJ303" i="12"/>
  <c r="AI303" i="12"/>
  <c r="AH303" i="12"/>
  <c r="AG303" i="12"/>
  <c r="AF303" i="12"/>
  <c r="AE303" i="12"/>
  <c r="AD303" i="12"/>
  <c r="AC303" i="12"/>
  <c r="DZ302" i="12"/>
  <c r="DY302" i="12"/>
  <c r="DX302" i="12"/>
  <c r="DW302" i="12"/>
  <c r="DV302" i="12"/>
  <c r="DU302" i="12"/>
  <c r="DT302" i="12"/>
  <c r="DS302" i="12"/>
  <c r="DR302" i="12"/>
  <c r="DQ302" i="12"/>
  <c r="DP302" i="12"/>
  <c r="DO302" i="12"/>
  <c r="DN302" i="12"/>
  <c r="DM302" i="12"/>
  <c r="DL302" i="12"/>
  <c r="DK302" i="12"/>
  <c r="DJ302" i="12"/>
  <c r="DI302" i="12"/>
  <c r="DH302" i="12"/>
  <c r="DG302" i="12"/>
  <c r="DF302" i="12"/>
  <c r="DE302" i="12"/>
  <c r="DD302" i="12"/>
  <c r="DC302" i="12"/>
  <c r="DB302" i="12"/>
  <c r="DA302" i="12"/>
  <c r="CZ302" i="12"/>
  <c r="CY302" i="12"/>
  <c r="CX302" i="12"/>
  <c r="CW302" i="12"/>
  <c r="CV302" i="12"/>
  <c r="CU302" i="12"/>
  <c r="CT302" i="12"/>
  <c r="CS302" i="12"/>
  <c r="CR302" i="12"/>
  <c r="CQ302" i="12"/>
  <c r="CP302" i="12"/>
  <c r="CO302" i="12"/>
  <c r="CN302" i="12"/>
  <c r="CM302" i="12"/>
  <c r="CL302" i="12"/>
  <c r="CK302" i="12"/>
  <c r="CJ302" i="12"/>
  <c r="CI302" i="12"/>
  <c r="CH302" i="12"/>
  <c r="CG302" i="12"/>
  <c r="CF302" i="12"/>
  <c r="CE302" i="12"/>
  <c r="CD302" i="12"/>
  <c r="CC302" i="12"/>
  <c r="CB302" i="12"/>
  <c r="CA302" i="12"/>
  <c r="BZ302" i="12"/>
  <c r="BY302" i="12"/>
  <c r="BX302" i="12"/>
  <c r="BW302" i="12"/>
  <c r="BV302" i="12"/>
  <c r="BU302" i="12"/>
  <c r="BT302" i="12"/>
  <c r="BS302" i="12"/>
  <c r="BR302" i="12"/>
  <c r="BQ302" i="12"/>
  <c r="BM302" i="12"/>
  <c r="AV302" i="12"/>
  <c r="AU302" i="12"/>
  <c r="AT302" i="12"/>
  <c r="AS302" i="12"/>
  <c r="AR302" i="12"/>
  <c r="AQ302" i="12"/>
  <c r="AP302" i="12"/>
  <c r="AO302" i="12"/>
  <c r="AN302" i="12"/>
  <c r="AM302" i="12"/>
  <c r="AL302" i="12"/>
  <c r="AK302" i="12"/>
  <c r="AJ302" i="12"/>
  <c r="AI302" i="12"/>
  <c r="AH302" i="12"/>
  <c r="AG302" i="12"/>
  <c r="AF302" i="12"/>
  <c r="AE302" i="12"/>
  <c r="AD302" i="12"/>
  <c r="AC302" i="12"/>
  <c r="AB302" i="12"/>
  <c r="DZ301" i="12"/>
  <c r="DY301" i="12"/>
  <c r="DX301" i="12"/>
  <c r="DW301" i="12"/>
  <c r="DV301" i="12"/>
  <c r="DU301" i="12"/>
  <c r="DT301" i="12"/>
  <c r="DS301" i="12"/>
  <c r="DR301" i="12"/>
  <c r="DQ301" i="12"/>
  <c r="DP301" i="12"/>
  <c r="DO301" i="12"/>
  <c r="DN301" i="12"/>
  <c r="DM301" i="12"/>
  <c r="DL301" i="12"/>
  <c r="DK301" i="12"/>
  <c r="DJ301" i="12"/>
  <c r="DI301" i="12"/>
  <c r="DH301" i="12"/>
  <c r="DG301" i="12"/>
  <c r="DF301" i="12"/>
  <c r="DE301" i="12"/>
  <c r="DD301" i="12"/>
  <c r="DC301" i="12"/>
  <c r="DB301" i="12"/>
  <c r="DA301" i="12"/>
  <c r="CZ301" i="12"/>
  <c r="CY301" i="12"/>
  <c r="CX301" i="12"/>
  <c r="CW301" i="12"/>
  <c r="CV301" i="12"/>
  <c r="CU301" i="12"/>
  <c r="CT301" i="12"/>
  <c r="CS301" i="12"/>
  <c r="CR301" i="12"/>
  <c r="CQ301" i="12"/>
  <c r="CP301" i="12"/>
  <c r="CO301" i="12"/>
  <c r="CN301" i="12"/>
  <c r="CM301" i="12"/>
  <c r="CL301" i="12"/>
  <c r="CK301" i="12"/>
  <c r="CJ301" i="12"/>
  <c r="CI301" i="12"/>
  <c r="CH301" i="12"/>
  <c r="CG301" i="12"/>
  <c r="CF301" i="12"/>
  <c r="CE301" i="12"/>
  <c r="CD301" i="12"/>
  <c r="CC301" i="12"/>
  <c r="CB301" i="12"/>
  <c r="CA301" i="12"/>
  <c r="BZ301" i="12"/>
  <c r="BY301" i="12"/>
  <c r="BX301" i="12"/>
  <c r="BW301" i="12"/>
  <c r="BV301" i="12"/>
  <c r="BU301" i="12"/>
  <c r="BT301" i="12"/>
  <c r="BS301" i="12"/>
  <c r="BR301" i="12"/>
  <c r="BQ301" i="12"/>
  <c r="BM301" i="12"/>
  <c r="AU301" i="12"/>
  <c r="AT301" i="12"/>
  <c r="AS301" i="12"/>
  <c r="AR301" i="12"/>
  <c r="AQ301" i="12"/>
  <c r="AP301" i="12"/>
  <c r="AO301" i="12"/>
  <c r="AN301" i="12"/>
  <c r="AM301" i="12"/>
  <c r="AL301" i="12"/>
  <c r="AK301" i="12"/>
  <c r="AJ301" i="12"/>
  <c r="AI301" i="12"/>
  <c r="AH301" i="12"/>
  <c r="AG301" i="12"/>
  <c r="AF301" i="12"/>
  <c r="AE301" i="12"/>
  <c r="AD301" i="12"/>
  <c r="AC301" i="12"/>
  <c r="AB301" i="12"/>
  <c r="AA301" i="12"/>
  <c r="DZ300" i="12"/>
  <c r="DY300" i="12"/>
  <c r="DX300" i="12"/>
  <c r="DW300" i="12"/>
  <c r="DV300" i="12"/>
  <c r="DU300" i="12"/>
  <c r="DT300" i="12"/>
  <c r="DS300" i="12"/>
  <c r="DR300" i="12"/>
  <c r="DQ300" i="12"/>
  <c r="DP300" i="12"/>
  <c r="DO300" i="12"/>
  <c r="DN300" i="12"/>
  <c r="DM300" i="12"/>
  <c r="DL300" i="12"/>
  <c r="DK300" i="12"/>
  <c r="DJ300" i="12"/>
  <c r="DI300" i="12"/>
  <c r="DH300" i="12"/>
  <c r="DG300" i="12"/>
  <c r="DF300" i="12"/>
  <c r="DE300" i="12"/>
  <c r="DD300" i="12"/>
  <c r="DC300" i="12"/>
  <c r="DB300" i="12"/>
  <c r="DA300" i="12"/>
  <c r="CZ300" i="12"/>
  <c r="CY300" i="12"/>
  <c r="CX300" i="12"/>
  <c r="CW300" i="12"/>
  <c r="CV300" i="12"/>
  <c r="CU300" i="12"/>
  <c r="CT300" i="12"/>
  <c r="CS300" i="12"/>
  <c r="CR300" i="12"/>
  <c r="CQ300" i="12"/>
  <c r="CP300" i="12"/>
  <c r="CO300" i="12"/>
  <c r="CN300" i="12"/>
  <c r="CM300" i="12"/>
  <c r="CL300" i="12"/>
  <c r="CK300" i="12"/>
  <c r="CJ300" i="12"/>
  <c r="CI300" i="12"/>
  <c r="CH300" i="12"/>
  <c r="CG300" i="12"/>
  <c r="CF300" i="12"/>
  <c r="CE300" i="12"/>
  <c r="CD300" i="12"/>
  <c r="CC300" i="12"/>
  <c r="CB300" i="12"/>
  <c r="CA300" i="12"/>
  <c r="BZ300" i="12"/>
  <c r="BY300" i="12"/>
  <c r="BX300" i="12"/>
  <c r="BW300" i="12"/>
  <c r="BV300" i="12"/>
  <c r="BU300" i="12"/>
  <c r="BT300" i="12"/>
  <c r="BS300" i="12"/>
  <c r="BR300" i="12"/>
  <c r="BQ300" i="12"/>
  <c r="BM300" i="12"/>
  <c r="AT300" i="12"/>
  <c r="AS300" i="12"/>
  <c r="AR300" i="12"/>
  <c r="AQ300" i="12"/>
  <c r="AP300" i="12"/>
  <c r="AO300" i="12"/>
  <c r="AN300" i="12"/>
  <c r="AM300" i="12"/>
  <c r="AL300" i="12"/>
  <c r="AK300" i="12"/>
  <c r="AJ300" i="12"/>
  <c r="AI300" i="12"/>
  <c r="AH300" i="12"/>
  <c r="AG300" i="12"/>
  <c r="AF300" i="12"/>
  <c r="AE300" i="12"/>
  <c r="AD300" i="12"/>
  <c r="AC300" i="12"/>
  <c r="AB300" i="12"/>
  <c r="AA300" i="12"/>
  <c r="Z300" i="12"/>
  <c r="DZ299" i="12"/>
  <c r="DY299" i="12"/>
  <c r="DX299" i="12"/>
  <c r="DW299" i="12"/>
  <c r="DV299" i="12"/>
  <c r="DU299" i="12"/>
  <c r="DT299" i="12"/>
  <c r="DS299" i="12"/>
  <c r="DR299" i="12"/>
  <c r="DQ299" i="12"/>
  <c r="DP299" i="12"/>
  <c r="DO299" i="12"/>
  <c r="DN299" i="12"/>
  <c r="DM299" i="12"/>
  <c r="DL299" i="12"/>
  <c r="DK299" i="12"/>
  <c r="DJ299" i="12"/>
  <c r="DI299" i="12"/>
  <c r="DH299" i="12"/>
  <c r="DG299" i="12"/>
  <c r="DF299" i="12"/>
  <c r="DE299" i="12"/>
  <c r="DD299" i="12"/>
  <c r="DC299" i="12"/>
  <c r="DB299" i="12"/>
  <c r="DA299" i="12"/>
  <c r="CZ299" i="12"/>
  <c r="CY299" i="12"/>
  <c r="CX299" i="12"/>
  <c r="CW299" i="12"/>
  <c r="CV299" i="12"/>
  <c r="CU299" i="12"/>
  <c r="CT299" i="12"/>
  <c r="CS299" i="12"/>
  <c r="CR299" i="12"/>
  <c r="CQ299" i="12"/>
  <c r="CP299" i="12"/>
  <c r="CO299" i="12"/>
  <c r="CN299" i="12"/>
  <c r="CM299" i="12"/>
  <c r="CL299" i="12"/>
  <c r="CK299" i="12"/>
  <c r="CJ299" i="12"/>
  <c r="CI299" i="12"/>
  <c r="CH299" i="12"/>
  <c r="CG299" i="12"/>
  <c r="CF299" i="12"/>
  <c r="CE299" i="12"/>
  <c r="CD299" i="12"/>
  <c r="CC299" i="12"/>
  <c r="CB299" i="12"/>
  <c r="CA299" i="12"/>
  <c r="BZ299" i="12"/>
  <c r="BY299" i="12"/>
  <c r="BX299" i="12"/>
  <c r="BW299" i="12"/>
  <c r="BV299" i="12"/>
  <c r="BU299" i="12"/>
  <c r="BT299" i="12"/>
  <c r="BS299" i="12"/>
  <c r="BR299" i="12"/>
  <c r="BQ299" i="12"/>
  <c r="BM299" i="12"/>
  <c r="AS299" i="12"/>
  <c r="AR299" i="12"/>
  <c r="AQ299" i="12"/>
  <c r="AP299" i="12"/>
  <c r="AO299" i="12"/>
  <c r="AN299" i="12"/>
  <c r="AM299" i="12"/>
  <c r="AL299" i="12"/>
  <c r="AK299" i="12"/>
  <c r="AJ299" i="12"/>
  <c r="AI299" i="12"/>
  <c r="AH299" i="12"/>
  <c r="AG299" i="12"/>
  <c r="AF299" i="12"/>
  <c r="AE299" i="12"/>
  <c r="AD299" i="12"/>
  <c r="AC299" i="12"/>
  <c r="AB299" i="12"/>
  <c r="AA299" i="12"/>
  <c r="Z299" i="12"/>
  <c r="Y299" i="12"/>
  <c r="DZ298" i="12"/>
  <c r="DY298" i="12"/>
  <c r="DX298" i="12"/>
  <c r="DW298" i="12"/>
  <c r="DV298" i="12"/>
  <c r="DU298" i="12"/>
  <c r="DT298" i="12"/>
  <c r="DS298" i="12"/>
  <c r="DR298" i="12"/>
  <c r="DQ298" i="12"/>
  <c r="DP298" i="12"/>
  <c r="DO298" i="12"/>
  <c r="DN298" i="12"/>
  <c r="DM298" i="12"/>
  <c r="DL298" i="12"/>
  <c r="DK298" i="12"/>
  <c r="DJ298" i="12"/>
  <c r="DI298" i="12"/>
  <c r="DH298" i="12"/>
  <c r="DG298" i="12"/>
  <c r="DF298" i="12"/>
  <c r="DE298" i="12"/>
  <c r="DD298" i="12"/>
  <c r="DC298" i="12"/>
  <c r="DB298" i="12"/>
  <c r="DA298" i="12"/>
  <c r="CZ298" i="12"/>
  <c r="CY298" i="12"/>
  <c r="CX298" i="12"/>
  <c r="CW298" i="12"/>
  <c r="CV298" i="12"/>
  <c r="CU298" i="12"/>
  <c r="CT298" i="12"/>
  <c r="CS298" i="12"/>
  <c r="CR298" i="12"/>
  <c r="CQ298" i="12"/>
  <c r="CP298" i="12"/>
  <c r="CO298" i="12"/>
  <c r="CN298" i="12"/>
  <c r="CM298" i="12"/>
  <c r="CL298" i="12"/>
  <c r="CK298" i="12"/>
  <c r="CJ298" i="12"/>
  <c r="CI298" i="12"/>
  <c r="CH298" i="12"/>
  <c r="CG298" i="12"/>
  <c r="CF298" i="12"/>
  <c r="CE298" i="12"/>
  <c r="CD298" i="12"/>
  <c r="CC298" i="12"/>
  <c r="CB298" i="12"/>
  <c r="CA298" i="12"/>
  <c r="BZ298" i="12"/>
  <c r="BY298" i="12"/>
  <c r="BX298" i="12"/>
  <c r="BW298" i="12"/>
  <c r="BV298" i="12"/>
  <c r="BU298" i="12"/>
  <c r="BT298" i="12"/>
  <c r="BS298" i="12"/>
  <c r="BR298" i="12"/>
  <c r="BQ298" i="12"/>
  <c r="BM298" i="12"/>
  <c r="AR298" i="12"/>
  <c r="AQ298" i="12"/>
  <c r="AP298" i="12"/>
  <c r="AO298" i="12"/>
  <c r="AN298" i="12"/>
  <c r="AM298" i="12"/>
  <c r="AL298" i="12"/>
  <c r="AK298" i="12"/>
  <c r="AJ298" i="12"/>
  <c r="AI298" i="12"/>
  <c r="AH298" i="12"/>
  <c r="AG298" i="12"/>
  <c r="AF298" i="12"/>
  <c r="AE298" i="12"/>
  <c r="AD298" i="12"/>
  <c r="AC298" i="12"/>
  <c r="AB298" i="12"/>
  <c r="AA298" i="12"/>
  <c r="Z298" i="12"/>
  <c r="Y298" i="12"/>
  <c r="X298" i="12"/>
  <c r="DZ297" i="12"/>
  <c r="DY297" i="12"/>
  <c r="DX297" i="12"/>
  <c r="DW297" i="12"/>
  <c r="DV297" i="12"/>
  <c r="DU297" i="12"/>
  <c r="DT297" i="12"/>
  <c r="DS297" i="12"/>
  <c r="DR297" i="12"/>
  <c r="DQ297" i="12"/>
  <c r="DP297" i="12"/>
  <c r="DO297" i="12"/>
  <c r="DN297" i="12"/>
  <c r="DM297" i="12"/>
  <c r="DL297" i="12"/>
  <c r="DK297" i="12"/>
  <c r="DJ297" i="12"/>
  <c r="DI297" i="12"/>
  <c r="DH297" i="12"/>
  <c r="DG297" i="12"/>
  <c r="DF297" i="12"/>
  <c r="DE297" i="12"/>
  <c r="DD297" i="12"/>
  <c r="DC297" i="12"/>
  <c r="DB297" i="12"/>
  <c r="DA297" i="12"/>
  <c r="CZ297" i="12"/>
  <c r="CY297" i="12"/>
  <c r="CX297" i="12"/>
  <c r="CW297" i="12"/>
  <c r="CV297" i="12"/>
  <c r="CU297" i="12"/>
  <c r="CT297" i="12"/>
  <c r="CS297" i="12"/>
  <c r="CR297" i="12"/>
  <c r="CQ297" i="12"/>
  <c r="CP297" i="12"/>
  <c r="CO297" i="12"/>
  <c r="CN297" i="12"/>
  <c r="CM297" i="12"/>
  <c r="CL297" i="12"/>
  <c r="CK297" i="12"/>
  <c r="CJ297" i="12"/>
  <c r="CI297" i="12"/>
  <c r="CH297" i="12"/>
  <c r="CG297" i="12"/>
  <c r="CF297" i="12"/>
  <c r="CE297" i="12"/>
  <c r="CD297" i="12"/>
  <c r="CC297" i="12"/>
  <c r="CB297" i="12"/>
  <c r="CA297" i="12"/>
  <c r="BZ297" i="12"/>
  <c r="BY297" i="12"/>
  <c r="BX297" i="12"/>
  <c r="BW297" i="12"/>
  <c r="BV297" i="12"/>
  <c r="BU297" i="12"/>
  <c r="BT297" i="12"/>
  <c r="BS297" i="12"/>
  <c r="BR297" i="12"/>
  <c r="BQ297" i="12"/>
  <c r="BM297" i="12"/>
  <c r="AQ297" i="12"/>
  <c r="AP297" i="12"/>
  <c r="AO297" i="12"/>
  <c r="AN297" i="12"/>
  <c r="AM297" i="12"/>
  <c r="AL297" i="12"/>
  <c r="AK297" i="12"/>
  <c r="AJ297" i="12"/>
  <c r="AI297" i="12"/>
  <c r="AH297" i="12"/>
  <c r="AG297" i="12"/>
  <c r="AF297" i="12"/>
  <c r="AE297" i="12"/>
  <c r="AD297" i="12"/>
  <c r="AC297" i="12"/>
  <c r="AB297" i="12"/>
  <c r="AA297" i="12"/>
  <c r="Z297" i="12"/>
  <c r="Y297" i="12"/>
  <c r="X297" i="12"/>
  <c r="W297" i="12"/>
  <c r="DZ296" i="12"/>
  <c r="DY296" i="12"/>
  <c r="DX296" i="12"/>
  <c r="DW296" i="12"/>
  <c r="DV296" i="12"/>
  <c r="DU296" i="12"/>
  <c r="DT296" i="12"/>
  <c r="DS296" i="12"/>
  <c r="DR296" i="12"/>
  <c r="DQ296" i="12"/>
  <c r="DP296" i="12"/>
  <c r="DO296" i="12"/>
  <c r="DN296" i="12"/>
  <c r="DM296" i="12"/>
  <c r="DL296" i="12"/>
  <c r="DK296" i="12"/>
  <c r="DJ296" i="12"/>
  <c r="DI296" i="12"/>
  <c r="DH296" i="12"/>
  <c r="DG296" i="12"/>
  <c r="DF296" i="12"/>
  <c r="DE296" i="12"/>
  <c r="DD296" i="12"/>
  <c r="DC296" i="12"/>
  <c r="DB296" i="12"/>
  <c r="DA296" i="12"/>
  <c r="CZ296" i="12"/>
  <c r="CY296" i="12"/>
  <c r="CX296" i="12"/>
  <c r="CW296" i="12"/>
  <c r="CV296" i="12"/>
  <c r="CU296" i="12"/>
  <c r="CT296" i="12"/>
  <c r="CS296" i="12"/>
  <c r="CR296" i="12"/>
  <c r="CQ296" i="12"/>
  <c r="CP296" i="12"/>
  <c r="CO296" i="12"/>
  <c r="CN296" i="12"/>
  <c r="CM296" i="12"/>
  <c r="CL296" i="12"/>
  <c r="CK296" i="12"/>
  <c r="CJ296" i="12"/>
  <c r="CI296" i="12"/>
  <c r="CH296" i="12"/>
  <c r="CG296" i="12"/>
  <c r="CF296" i="12"/>
  <c r="CE296" i="12"/>
  <c r="CD296" i="12"/>
  <c r="CC296" i="12"/>
  <c r="CB296" i="12"/>
  <c r="CA296" i="12"/>
  <c r="BZ296" i="12"/>
  <c r="BY296" i="12"/>
  <c r="BX296" i="12"/>
  <c r="BW296" i="12"/>
  <c r="BV296" i="12"/>
  <c r="BU296" i="12"/>
  <c r="BT296" i="12"/>
  <c r="BS296" i="12"/>
  <c r="BR296" i="12"/>
  <c r="BQ296" i="12"/>
  <c r="BM296" i="12"/>
  <c r="AP296" i="12"/>
  <c r="AO296" i="12"/>
  <c r="AN296" i="12"/>
  <c r="AM296" i="12"/>
  <c r="AL296" i="12"/>
  <c r="AK296" i="12"/>
  <c r="AJ296" i="12"/>
  <c r="AI296" i="12"/>
  <c r="AH296" i="12"/>
  <c r="AG296" i="12"/>
  <c r="AF296" i="12"/>
  <c r="AE296" i="12"/>
  <c r="AD296" i="12"/>
  <c r="AC296" i="12"/>
  <c r="AB296" i="12"/>
  <c r="AA296" i="12"/>
  <c r="Z296" i="12"/>
  <c r="Y296" i="12"/>
  <c r="X296" i="12"/>
  <c r="W296" i="12"/>
  <c r="V296" i="12"/>
  <c r="DZ295" i="12"/>
  <c r="DY295" i="12"/>
  <c r="DX295" i="12"/>
  <c r="DW295" i="12"/>
  <c r="DV295" i="12"/>
  <c r="DU295" i="12"/>
  <c r="DT295" i="12"/>
  <c r="DS295" i="12"/>
  <c r="DR295" i="12"/>
  <c r="DQ295" i="12"/>
  <c r="DP295" i="12"/>
  <c r="DO295" i="12"/>
  <c r="DN295" i="12"/>
  <c r="DM295" i="12"/>
  <c r="DL295" i="12"/>
  <c r="DK295" i="12"/>
  <c r="DJ295" i="12"/>
  <c r="DI295" i="12"/>
  <c r="DH295" i="12"/>
  <c r="DG295" i="12"/>
  <c r="DF295" i="12"/>
  <c r="DE295" i="12"/>
  <c r="DD295" i="12"/>
  <c r="DC295" i="12"/>
  <c r="DB295" i="12"/>
  <c r="DA295" i="12"/>
  <c r="CZ295" i="12"/>
  <c r="CY295" i="12"/>
  <c r="CX295" i="12"/>
  <c r="CW295" i="12"/>
  <c r="CV295" i="12"/>
  <c r="CU295" i="12"/>
  <c r="CT295" i="12"/>
  <c r="CS295" i="12"/>
  <c r="CR295" i="12"/>
  <c r="CQ295" i="12"/>
  <c r="CP295" i="12"/>
  <c r="CO295" i="12"/>
  <c r="CN295" i="12"/>
  <c r="CM295" i="12"/>
  <c r="CL295" i="12"/>
  <c r="CK295" i="12"/>
  <c r="CJ295" i="12"/>
  <c r="CI295" i="12"/>
  <c r="CH295" i="12"/>
  <c r="CG295" i="12"/>
  <c r="CF295" i="12"/>
  <c r="CE295" i="12"/>
  <c r="CD295" i="12"/>
  <c r="CC295" i="12"/>
  <c r="CB295" i="12"/>
  <c r="CA295" i="12"/>
  <c r="BZ295" i="12"/>
  <c r="BY295" i="12"/>
  <c r="BX295" i="12"/>
  <c r="BW295" i="12"/>
  <c r="BV295" i="12"/>
  <c r="BU295" i="12"/>
  <c r="BT295" i="12"/>
  <c r="BS295" i="12"/>
  <c r="BR295" i="12"/>
  <c r="BQ295" i="12"/>
  <c r="BM295" i="12"/>
  <c r="AO295" i="12"/>
  <c r="AN295" i="12"/>
  <c r="AM295" i="12"/>
  <c r="AL295" i="12"/>
  <c r="AK295" i="12"/>
  <c r="AJ295" i="12"/>
  <c r="AI295" i="12"/>
  <c r="AH295" i="12"/>
  <c r="AG295" i="12"/>
  <c r="AF295" i="12"/>
  <c r="AE295" i="12"/>
  <c r="AD295" i="12"/>
  <c r="AC295" i="12"/>
  <c r="AB295" i="12"/>
  <c r="AA295" i="12"/>
  <c r="Z295" i="12"/>
  <c r="Y295" i="12"/>
  <c r="X295" i="12"/>
  <c r="W295" i="12"/>
  <c r="V295" i="12"/>
  <c r="U295" i="12"/>
  <c r="DZ294" i="12"/>
  <c r="DY294" i="12"/>
  <c r="DX294" i="12"/>
  <c r="DW294" i="12"/>
  <c r="DV294" i="12"/>
  <c r="DU294" i="12"/>
  <c r="DT294" i="12"/>
  <c r="DS294" i="12"/>
  <c r="DR294" i="12"/>
  <c r="DQ294" i="12"/>
  <c r="DP294" i="12"/>
  <c r="DO294" i="12"/>
  <c r="DN294" i="12"/>
  <c r="DM294" i="12"/>
  <c r="DL294" i="12"/>
  <c r="DK294" i="12"/>
  <c r="DJ294" i="12"/>
  <c r="DI294" i="12"/>
  <c r="DH294" i="12"/>
  <c r="DG294" i="12"/>
  <c r="DF294" i="12"/>
  <c r="DE294" i="12"/>
  <c r="DD294" i="12"/>
  <c r="DC294" i="12"/>
  <c r="DB294" i="12"/>
  <c r="DA294" i="12"/>
  <c r="CZ294" i="12"/>
  <c r="CY294" i="12"/>
  <c r="CX294" i="12"/>
  <c r="CW294" i="12"/>
  <c r="CV294" i="12"/>
  <c r="CU294" i="12"/>
  <c r="CT294" i="12"/>
  <c r="CS294" i="12"/>
  <c r="CR294" i="12"/>
  <c r="CQ294" i="12"/>
  <c r="CP294" i="12"/>
  <c r="CO294" i="12"/>
  <c r="CN294" i="12"/>
  <c r="CM294" i="12"/>
  <c r="CL294" i="12"/>
  <c r="CK294" i="12"/>
  <c r="CJ294" i="12"/>
  <c r="CI294" i="12"/>
  <c r="CH294" i="12"/>
  <c r="CG294" i="12"/>
  <c r="CF294" i="12"/>
  <c r="CE294" i="12"/>
  <c r="CD294" i="12"/>
  <c r="CC294" i="12"/>
  <c r="CB294" i="12"/>
  <c r="CA294" i="12"/>
  <c r="BZ294" i="12"/>
  <c r="BY294" i="12"/>
  <c r="BX294" i="12"/>
  <c r="BW294" i="12"/>
  <c r="BV294" i="12"/>
  <c r="BU294" i="12"/>
  <c r="BT294" i="12"/>
  <c r="BS294" i="12"/>
  <c r="BR294" i="12"/>
  <c r="BQ294" i="12"/>
  <c r="BM294" i="12"/>
  <c r="AN294" i="12"/>
  <c r="AM294" i="12"/>
  <c r="AL294" i="12"/>
  <c r="AK294" i="12"/>
  <c r="AJ294" i="12"/>
  <c r="AI294" i="12"/>
  <c r="AH294" i="12"/>
  <c r="AG294" i="12"/>
  <c r="AF294" i="12"/>
  <c r="AE294" i="12"/>
  <c r="AD294" i="12"/>
  <c r="AC294" i="12"/>
  <c r="AB294" i="12"/>
  <c r="AA294" i="12"/>
  <c r="Z294" i="12"/>
  <c r="Y294" i="12"/>
  <c r="X294" i="12"/>
  <c r="W294" i="12"/>
  <c r="V294" i="12"/>
  <c r="U294" i="12"/>
  <c r="T294" i="12"/>
  <c r="DZ293" i="12"/>
  <c r="DY293" i="12"/>
  <c r="DX293" i="12"/>
  <c r="DW293" i="12"/>
  <c r="DV293" i="12"/>
  <c r="DU293" i="12"/>
  <c r="DT293" i="12"/>
  <c r="DS293" i="12"/>
  <c r="DR293" i="12"/>
  <c r="DQ293" i="12"/>
  <c r="DP293" i="12"/>
  <c r="DO293" i="12"/>
  <c r="DN293" i="12"/>
  <c r="DM293" i="12"/>
  <c r="DL293" i="12"/>
  <c r="DK293" i="12"/>
  <c r="DJ293" i="12"/>
  <c r="DI293" i="12"/>
  <c r="DH293" i="12"/>
  <c r="DG293" i="12"/>
  <c r="DF293" i="12"/>
  <c r="DE293" i="12"/>
  <c r="DD293" i="12"/>
  <c r="DC293" i="12"/>
  <c r="DB293" i="12"/>
  <c r="DA293" i="12"/>
  <c r="CZ293" i="12"/>
  <c r="CY293" i="12"/>
  <c r="CX293" i="12"/>
  <c r="CW293" i="12"/>
  <c r="CV293" i="12"/>
  <c r="CU293" i="12"/>
  <c r="CT293" i="12"/>
  <c r="CS293" i="12"/>
  <c r="CR293" i="12"/>
  <c r="CQ293" i="12"/>
  <c r="CP293" i="12"/>
  <c r="CO293" i="12"/>
  <c r="CN293" i="12"/>
  <c r="CM293" i="12"/>
  <c r="CL293" i="12"/>
  <c r="CK293" i="12"/>
  <c r="CJ293" i="12"/>
  <c r="CI293" i="12"/>
  <c r="CH293" i="12"/>
  <c r="CG293" i="12"/>
  <c r="CF293" i="12"/>
  <c r="CE293" i="12"/>
  <c r="CD293" i="12"/>
  <c r="CC293" i="12"/>
  <c r="CB293" i="12"/>
  <c r="CA293" i="12"/>
  <c r="BZ293" i="12"/>
  <c r="BY293" i="12"/>
  <c r="BX293" i="12"/>
  <c r="BW293" i="12"/>
  <c r="BV293" i="12"/>
  <c r="BU293" i="12"/>
  <c r="BT293" i="12"/>
  <c r="BS293" i="12"/>
  <c r="BR293" i="12"/>
  <c r="BQ293" i="12"/>
  <c r="BM293" i="12"/>
  <c r="AM293" i="12"/>
  <c r="AL293" i="12"/>
  <c r="AK293" i="12"/>
  <c r="AJ293" i="12"/>
  <c r="AI293" i="12"/>
  <c r="AH293" i="12"/>
  <c r="AG293" i="12"/>
  <c r="AF293" i="12"/>
  <c r="AE293" i="12"/>
  <c r="AD293" i="12"/>
  <c r="AC293" i="12"/>
  <c r="AB293" i="12"/>
  <c r="AA293" i="12"/>
  <c r="Z293" i="12"/>
  <c r="Y293" i="12"/>
  <c r="X293" i="12"/>
  <c r="W293" i="12"/>
  <c r="V293" i="12"/>
  <c r="U293" i="12"/>
  <c r="T293" i="12"/>
  <c r="S293" i="12"/>
  <c r="DZ292" i="12"/>
  <c r="DY292" i="12"/>
  <c r="DX292" i="12"/>
  <c r="DW292" i="12"/>
  <c r="DV292" i="12"/>
  <c r="DU292" i="12"/>
  <c r="DT292" i="12"/>
  <c r="DS292" i="12"/>
  <c r="DR292" i="12"/>
  <c r="DQ292" i="12"/>
  <c r="DP292" i="12"/>
  <c r="DO292" i="12"/>
  <c r="DN292" i="12"/>
  <c r="DM292" i="12"/>
  <c r="DL292" i="12"/>
  <c r="DK292" i="12"/>
  <c r="DJ292" i="12"/>
  <c r="DI292" i="12"/>
  <c r="DH292" i="12"/>
  <c r="DG292" i="12"/>
  <c r="DF292" i="12"/>
  <c r="DE292" i="12"/>
  <c r="DD292" i="12"/>
  <c r="DC292" i="12"/>
  <c r="DB292" i="12"/>
  <c r="DA292" i="12"/>
  <c r="CZ292" i="12"/>
  <c r="CY292" i="12"/>
  <c r="CX292" i="12"/>
  <c r="CW292" i="12"/>
  <c r="CV292" i="12"/>
  <c r="CU292" i="12"/>
  <c r="CT292" i="12"/>
  <c r="CS292" i="12"/>
  <c r="CR292" i="12"/>
  <c r="CQ292" i="12"/>
  <c r="CP292" i="12"/>
  <c r="CO292" i="12"/>
  <c r="CN292" i="12"/>
  <c r="CM292" i="12"/>
  <c r="CL292" i="12"/>
  <c r="CK292" i="12"/>
  <c r="CJ292" i="12"/>
  <c r="CI292" i="12"/>
  <c r="CH292" i="12"/>
  <c r="CG292" i="12"/>
  <c r="CF292" i="12"/>
  <c r="CE292" i="12"/>
  <c r="CD292" i="12"/>
  <c r="CC292" i="12"/>
  <c r="CB292" i="12"/>
  <c r="CA292" i="12"/>
  <c r="BZ292" i="12"/>
  <c r="BY292" i="12"/>
  <c r="BX292" i="12"/>
  <c r="BW292" i="12"/>
  <c r="BV292" i="12"/>
  <c r="BU292" i="12"/>
  <c r="BT292" i="12"/>
  <c r="BS292" i="12"/>
  <c r="BR292" i="12"/>
  <c r="BQ292" i="12"/>
  <c r="BM292" i="12"/>
  <c r="AL292" i="12"/>
  <c r="AK292" i="12"/>
  <c r="AJ292" i="12"/>
  <c r="AI292" i="12"/>
  <c r="AH292" i="12"/>
  <c r="AG292" i="12"/>
  <c r="AF292" i="12"/>
  <c r="AE292" i="12"/>
  <c r="AD292" i="12"/>
  <c r="AC292" i="12"/>
  <c r="AB292" i="12"/>
  <c r="AA292" i="12"/>
  <c r="Z292" i="12"/>
  <c r="Y292" i="12"/>
  <c r="X292" i="12"/>
  <c r="W292" i="12"/>
  <c r="V292" i="12"/>
  <c r="U292" i="12"/>
  <c r="T292" i="12"/>
  <c r="S292" i="12"/>
  <c r="R292" i="12"/>
  <c r="DZ291" i="12"/>
  <c r="DY291" i="12"/>
  <c r="DX291" i="12"/>
  <c r="DW291" i="12"/>
  <c r="DV291" i="12"/>
  <c r="DU291" i="12"/>
  <c r="DT291" i="12"/>
  <c r="DS291" i="12"/>
  <c r="DR291" i="12"/>
  <c r="DQ291" i="12"/>
  <c r="DP291" i="12"/>
  <c r="DO291" i="12"/>
  <c r="DN291" i="12"/>
  <c r="DM291" i="12"/>
  <c r="DL291" i="12"/>
  <c r="DK291" i="12"/>
  <c r="DJ291" i="12"/>
  <c r="DI291" i="12"/>
  <c r="DH291" i="12"/>
  <c r="DG291" i="12"/>
  <c r="DF291" i="12"/>
  <c r="DE291" i="12"/>
  <c r="DD291" i="12"/>
  <c r="DC291" i="12"/>
  <c r="DB291" i="12"/>
  <c r="DA291" i="12"/>
  <c r="CZ291" i="12"/>
  <c r="CY291" i="12"/>
  <c r="CX291" i="12"/>
  <c r="CW291" i="12"/>
  <c r="CV291" i="12"/>
  <c r="CU291" i="12"/>
  <c r="CT291" i="12"/>
  <c r="CS291" i="12"/>
  <c r="CR291" i="12"/>
  <c r="CQ291" i="12"/>
  <c r="CP291" i="12"/>
  <c r="CO291" i="12"/>
  <c r="CN291" i="12"/>
  <c r="CM291" i="12"/>
  <c r="CL291" i="12"/>
  <c r="CK291" i="12"/>
  <c r="CJ291" i="12"/>
  <c r="CI291" i="12"/>
  <c r="CH291" i="12"/>
  <c r="CG291" i="12"/>
  <c r="CF291" i="12"/>
  <c r="CE291" i="12"/>
  <c r="CD291" i="12"/>
  <c r="CC291" i="12"/>
  <c r="CB291" i="12"/>
  <c r="CA291" i="12"/>
  <c r="BZ291" i="12"/>
  <c r="BY291" i="12"/>
  <c r="BX291" i="12"/>
  <c r="BW291" i="12"/>
  <c r="BV291" i="12"/>
  <c r="BU291" i="12"/>
  <c r="BT291" i="12"/>
  <c r="BS291" i="12"/>
  <c r="BR291" i="12"/>
  <c r="BQ291" i="12"/>
  <c r="BM291" i="12"/>
  <c r="AK291" i="12"/>
  <c r="AJ291" i="12"/>
  <c r="AI291" i="12"/>
  <c r="AH291" i="12"/>
  <c r="AG291" i="12"/>
  <c r="AF291" i="12"/>
  <c r="AE291" i="12"/>
  <c r="AD291" i="12"/>
  <c r="AC291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DZ290" i="12"/>
  <c r="DY290" i="12"/>
  <c r="DX290" i="12"/>
  <c r="DW290" i="12"/>
  <c r="DV290" i="12"/>
  <c r="DU290" i="12"/>
  <c r="DT290" i="12"/>
  <c r="DS290" i="12"/>
  <c r="DR290" i="12"/>
  <c r="DQ290" i="12"/>
  <c r="DP290" i="12"/>
  <c r="DO290" i="12"/>
  <c r="DN290" i="12"/>
  <c r="DM290" i="12"/>
  <c r="DL290" i="12"/>
  <c r="DK290" i="12"/>
  <c r="DJ290" i="12"/>
  <c r="DI290" i="12"/>
  <c r="DH290" i="12"/>
  <c r="DG290" i="12"/>
  <c r="DF290" i="12"/>
  <c r="DE290" i="12"/>
  <c r="DD290" i="12"/>
  <c r="DC290" i="12"/>
  <c r="DB290" i="12"/>
  <c r="DA290" i="12"/>
  <c r="CZ290" i="12"/>
  <c r="CY290" i="12"/>
  <c r="CX290" i="12"/>
  <c r="CW290" i="12"/>
  <c r="CV290" i="12"/>
  <c r="CU290" i="12"/>
  <c r="CT290" i="12"/>
  <c r="CS290" i="12"/>
  <c r="CR290" i="12"/>
  <c r="CQ290" i="12"/>
  <c r="CP290" i="12"/>
  <c r="CO290" i="12"/>
  <c r="CN290" i="12"/>
  <c r="CM290" i="12"/>
  <c r="CL290" i="12"/>
  <c r="CK290" i="12"/>
  <c r="CJ290" i="12"/>
  <c r="CI290" i="12"/>
  <c r="CH290" i="12"/>
  <c r="CG290" i="12"/>
  <c r="CF290" i="12"/>
  <c r="CE290" i="12"/>
  <c r="CD290" i="12"/>
  <c r="CC290" i="12"/>
  <c r="CB290" i="12"/>
  <c r="CA290" i="12"/>
  <c r="BZ290" i="12"/>
  <c r="BY290" i="12"/>
  <c r="BX290" i="12"/>
  <c r="BW290" i="12"/>
  <c r="BV290" i="12"/>
  <c r="BU290" i="12"/>
  <c r="BT290" i="12"/>
  <c r="BS290" i="12"/>
  <c r="BR290" i="12"/>
  <c r="BQ290" i="12"/>
  <c r="BM290" i="12"/>
  <c r="AJ290" i="12"/>
  <c r="AI290" i="12"/>
  <c r="AH290" i="12"/>
  <c r="AG290" i="12"/>
  <c r="AF290" i="12"/>
  <c r="AE290" i="12"/>
  <c r="AD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DZ289" i="12"/>
  <c r="DY289" i="12"/>
  <c r="DX289" i="12"/>
  <c r="DW289" i="12"/>
  <c r="DV289" i="12"/>
  <c r="DU289" i="12"/>
  <c r="DT289" i="12"/>
  <c r="DS289" i="12"/>
  <c r="DR289" i="12"/>
  <c r="DQ289" i="12"/>
  <c r="DP289" i="12"/>
  <c r="DO289" i="12"/>
  <c r="DN289" i="12"/>
  <c r="DM289" i="12"/>
  <c r="DL289" i="12"/>
  <c r="DK289" i="12"/>
  <c r="DJ289" i="12"/>
  <c r="DI289" i="12"/>
  <c r="DH289" i="12"/>
  <c r="DG289" i="12"/>
  <c r="DF289" i="12"/>
  <c r="DE289" i="12"/>
  <c r="DD289" i="12"/>
  <c r="DC289" i="12"/>
  <c r="DB289" i="12"/>
  <c r="DA289" i="12"/>
  <c r="CZ289" i="12"/>
  <c r="CY289" i="12"/>
  <c r="CX289" i="12"/>
  <c r="CW289" i="12"/>
  <c r="CV289" i="12"/>
  <c r="CU289" i="12"/>
  <c r="CT289" i="12"/>
  <c r="CS289" i="12"/>
  <c r="CR289" i="12"/>
  <c r="CQ289" i="12"/>
  <c r="CP289" i="12"/>
  <c r="CO289" i="12"/>
  <c r="CN289" i="12"/>
  <c r="CM289" i="12"/>
  <c r="CL289" i="12"/>
  <c r="CK289" i="12"/>
  <c r="CJ289" i="12"/>
  <c r="CI289" i="12"/>
  <c r="CH289" i="12"/>
  <c r="CG289" i="12"/>
  <c r="CF289" i="12"/>
  <c r="CE289" i="12"/>
  <c r="CD289" i="12"/>
  <c r="CC289" i="12"/>
  <c r="CB289" i="12"/>
  <c r="CA289" i="12"/>
  <c r="BZ289" i="12"/>
  <c r="BY289" i="12"/>
  <c r="BX289" i="12"/>
  <c r="BW289" i="12"/>
  <c r="BV289" i="12"/>
  <c r="BU289" i="12"/>
  <c r="BT289" i="12"/>
  <c r="BS289" i="12"/>
  <c r="BR289" i="12"/>
  <c r="BQ289" i="12"/>
  <c r="BM289" i="12"/>
  <c r="AI289" i="12"/>
  <c r="AH289" i="12"/>
  <c r="AG289" i="12"/>
  <c r="AF289" i="12"/>
  <c r="AE289" i="12"/>
  <c r="AD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DZ288" i="12"/>
  <c r="DY288" i="12"/>
  <c r="DX288" i="12"/>
  <c r="DW288" i="12"/>
  <c r="DV288" i="12"/>
  <c r="DU288" i="12"/>
  <c r="DT288" i="12"/>
  <c r="DS288" i="12"/>
  <c r="DR288" i="12"/>
  <c r="DQ288" i="12"/>
  <c r="DP288" i="12"/>
  <c r="DO288" i="12"/>
  <c r="DN288" i="12"/>
  <c r="DM288" i="12"/>
  <c r="DL288" i="12"/>
  <c r="DK288" i="12"/>
  <c r="DJ288" i="12"/>
  <c r="DI288" i="12"/>
  <c r="DH288" i="12"/>
  <c r="DG288" i="12"/>
  <c r="DF288" i="12"/>
  <c r="DE288" i="12"/>
  <c r="DD288" i="12"/>
  <c r="DC288" i="12"/>
  <c r="DB288" i="12"/>
  <c r="DA288" i="12"/>
  <c r="CZ288" i="12"/>
  <c r="CY288" i="12"/>
  <c r="CX288" i="12"/>
  <c r="CW288" i="12"/>
  <c r="CV288" i="12"/>
  <c r="CU288" i="12"/>
  <c r="CT288" i="12"/>
  <c r="CS288" i="12"/>
  <c r="CR288" i="12"/>
  <c r="CQ288" i="12"/>
  <c r="CP288" i="12"/>
  <c r="CO288" i="12"/>
  <c r="CN288" i="12"/>
  <c r="CM288" i="12"/>
  <c r="CL288" i="12"/>
  <c r="CK288" i="12"/>
  <c r="CJ288" i="12"/>
  <c r="CI288" i="12"/>
  <c r="CH288" i="12"/>
  <c r="CG288" i="12"/>
  <c r="CF288" i="12"/>
  <c r="CE288" i="12"/>
  <c r="CD288" i="12"/>
  <c r="CC288" i="12"/>
  <c r="CB288" i="12"/>
  <c r="CA288" i="12"/>
  <c r="BZ288" i="12"/>
  <c r="BY288" i="12"/>
  <c r="BX288" i="12"/>
  <c r="BW288" i="12"/>
  <c r="BV288" i="12"/>
  <c r="BU288" i="12"/>
  <c r="BT288" i="12"/>
  <c r="BS288" i="12"/>
  <c r="BR288" i="12"/>
  <c r="BQ288" i="12"/>
  <c r="BM288" i="12"/>
  <c r="AH288" i="12"/>
  <c r="AG288" i="12"/>
  <c r="AF288" i="12"/>
  <c r="AE288" i="12"/>
  <c r="AD288" i="12"/>
  <c r="AC288" i="12"/>
  <c r="AB288" i="12"/>
  <c r="AA288" i="12"/>
  <c r="Z288" i="12"/>
  <c r="Y288" i="12"/>
  <c r="X288" i="12"/>
  <c r="W288" i="12"/>
  <c r="V288" i="12"/>
  <c r="U288" i="12"/>
  <c r="T288" i="12"/>
  <c r="S288" i="12"/>
  <c r="R288" i="12"/>
  <c r="Q288" i="12"/>
  <c r="P288" i="12"/>
  <c r="O288" i="12"/>
  <c r="N288" i="12"/>
  <c r="DZ287" i="12"/>
  <c r="DY287" i="12"/>
  <c r="DX287" i="12"/>
  <c r="DW287" i="12"/>
  <c r="DV287" i="12"/>
  <c r="DU287" i="12"/>
  <c r="DT287" i="12"/>
  <c r="DS287" i="12"/>
  <c r="DR287" i="12"/>
  <c r="DQ287" i="12"/>
  <c r="DP287" i="12"/>
  <c r="DO287" i="12"/>
  <c r="DN287" i="12"/>
  <c r="DM287" i="12"/>
  <c r="DL287" i="12"/>
  <c r="DK287" i="12"/>
  <c r="DJ287" i="12"/>
  <c r="DI287" i="12"/>
  <c r="DH287" i="12"/>
  <c r="DG287" i="12"/>
  <c r="DF287" i="12"/>
  <c r="DE287" i="12"/>
  <c r="DD287" i="12"/>
  <c r="DC287" i="12"/>
  <c r="DB287" i="12"/>
  <c r="DA287" i="12"/>
  <c r="CZ287" i="12"/>
  <c r="CY287" i="12"/>
  <c r="CX287" i="12"/>
  <c r="CW287" i="12"/>
  <c r="CV287" i="12"/>
  <c r="CU287" i="12"/>
  <c r="CT287" i="12"/>
  <c r="CS287" i="12"/>
  <c r="CR287" i="12"/>
  <c r="CQ287" i="12"/>
  <c r="CP287" i="12"/>
  <c r="CO287" i="12"/>
  <c r="CN287" i="12"/>
  <c r="CM287" i="12"/>
  <c r="CL287" i="12"/>
  <c r="CK287" i="12"/>
  <c r="CJ287" i="12"/>
  <c r="CI287" i="12"/>
  <c r="CH287" i="12"/>
  <c r="CG287" i="12"/>
  <c r="CF287" i="12"/>
  <c r="CE287" i="12"/>
  <c r="CD287" i="12"/>
  <c r="CC287" i="12"/>
  <c r="CB287" i="12"/>
  <c r="CA287" i="12"/>
  <c r="BZ287" i="12"/>
  <c r="BY287" i="12"/>
  <c r="BX287" i="12"/>
  <c r="BW287" i="12"/>
  <c r="BV287" i="12"/>
  <c r="BU287" i="12"/>
  <c r="BT287" i="12"/>
  <c r="BS287" i="12"/>
  <c r="BR287" i="12"/>
  <c r="BQ287" i="12"/>
  <c r="BM287" i="12"/>
  <c r="AG287" i="12"/>
  <c r="AF287" i="12"/>
  <c r="AE287" i="12"/>
  <c r="AD287" i="12"/>
  <c r="AC287" i="12"/>
  <c r="AB287" i="12"/>
  <c r="AA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DZ286" i="12"/>
  <c r="DY286" i="12"/>
  <c r="DX286" i="12"/>
  <c r="DW286" i="12"/>
  <c r="DV286" i="12"/>
  <c r="DU286" i="12"/>
  <c r="DT286" i="12"/>
  <c r="DS286" i="12"/>
  <c r="DR286" i="12"/>
  <c r="DQ286" i="12"/>
  <c r="DP286" i="12"/>
  <c r="DO286" i="12"/>
  <c r="DN286" i="12"/>
  <c r="DM286" i="12"/>
  <c r="DL286" i="12"/>
  <c r="DK286" i="12"/>
  <c r="DJ286" i="12"/>
  <c r="DI286" i="12"/>
  <c r="DH286" i="12"/>
  <c r="DG286" i="12"/>
  <c r="DF286" i="12"/>
  <c r="DE286" i="12"/>
  <c r="DD286" i="12"/>
  <c r="DC286" i="12"/>
  <c r="DB286" i="12"/>
  <c r="DA286" i="12"/>
  <c r="CZ286" i="12"/>
  <c r="CY286" i="12"/>
  <c r="CX286" i="12"/>
  <c r="CW286" i="12"/>
  <c r="CV286" i="12"/>
  <c r="CU286" i="12"/>
  <c r="CT286" i="12"/>
  <c r="CS286" i="12"/>
  <c r="CR286" i="12"/>
  <c r="CQ286" i="12"/>
  <c r="CP286" i="12"/>
  <c r="CO286" i="12"/>
  <c r="CN286" i="12"/>
  <c r="CM286" i="12"/>
  <c r="CL286" i="12"/>
  <c r="CK286" i="12"/>
  <c r="CJ286" i="12"/>
  <c r="CI286" i="12"/>
  <c r="CH286" i="12"/>
  <c r="CG286" i="12"/>
  <c r="CF286" i="12"/>
  <c r="CE286" i="12"/>
  <c r="CD286" i="12"/>
  <c r="CC286" i="12"/>
  <c r="CB286" i="12"/>
  <c r="CA286" i="12"/>
  <c r="BZ286" i="12"/>
  <c r="BY286" i="12"/>
  <c r="BX286" i="12"/>
  <c r="BW286" i="12"/>
  <c r="BV286" i="12"/>
  <c r="BU286" i="12"/>
  <c r="BT286" i="12"/>
  <c r="BS286" i="12"/>
  <c r="BR286" i="12"/>
  <c r="BQ286" i="12"/>
  <c r="BM286" i="12"/>
  <c r="AF286" i="12"/>
  <c r="AE286" i="12"/>
  <c r="AD286" i="12"/>
  <c r="AC286" i="12"/>
  <c r="AB286" i="12"/>
  <c r="AA286" i="12"/>
  <c r="Z286" i="12"/>
  <c r="Y286" i="12"/>
  <c r="X286" i="12"/>
  <c r="W286" i="12"/>
  <c r="V286" i="12"/>
  <c r="U286" i="12"/>
  <c r="T286" i="12"/>
  <c r="S286" i="12"/>
  <c r="R286" i="12"/>
  <c r="Q286" i="12"/>
  <c r="P286" i="12"/>
  <c r="O286" i="12"/>
  <c r="N286" i="12"/>
  <c r="M286" i="12"/>
  <c r="L286" i="12"/>
  <c r="DZ285" i="12"/>
  <c r="DY285" i="12"/>
  <c r="DX285" i="12"/>
  <c r="DW285" i="12"/>
  <c r="DV285" i="12"/>
  <c r="DU285" i="12"/>
  <c r="DT285" i="12"/>
  <c r="DS285" i="12"/>
  <c r="DR285" i="12"/>
  <c r="DQ285" i="12"/>
  <c r="DP285" i="12"/>
  <c r="DO285" i="12"/>
  <c r="DN285" i="12"/>
  <c r="DM285" i="12"/>
  <c r="DL285" i="12"/>
  <c r="DK285" i="12"/>
  <c r="DJ285" i="12"/>
  <c r="DI285" i="12"/>
  <c r="DH285" i="12"/>
  <c r="DG285" i="12"/>
  <c r="DF285" i="12"/>
  <c r="DE285" i="12"/>
  <c r="DD285" i="12"/>
  <c r="DC285" i="12"/>
  <c r="DB285" i="12"/>
  <c r="DA285" i="12"/>
  <c r="CZ285" i="12"/>
  <c r="CY285" i="12"/>
  <c r="CX285" i="12"/>
  <c r="CW285" i="12"/>
  <c r="CV285" i="12"/>
  <c r="CU285" i="12"/>
  <c r="CT285" i="12"/>
  <c r="CS285" i="12"/>
  <c r="CR285" i="12"/>
  <c r="CQ285" i="12"/>
  <c r="CP285" i="12"/>
  <c r="CO285" i="12"/>
  <c r="CN285" i="12"/>
  <c r="CM285" i="12"/>
  <c r="CL285" i="12"/>
  <c r="CK285" i="12"/>
  <c r="CJ285" i="12"/>
  <c r="CI285" i="12"/>
  <c r="CH285" i="12"/>
  <c r="CG285" i="12"/>
  <c r="CF285" i="12"/>
  <c r="CE285" i="12"/>
  <c r="CD285" i="12"/>
  <c r="CC285" i="12"/>
  <c r="CB285" i="12"/>
  <c r="CA285" i="12"/>
  <c r="BZ285" i="12"/>
  <c r="BY285" i="12"/>
  <c r="BX285" i="12"/>
  <c r="BW285" i="12"/>
  <c r="BV285" i="12"/>
  <c r="BU285" i="12"/>
  <c r="BT285" i="12"/>
  <c r="BS285" i="12"/>
  <c r="BR285" i="12"/>
  <c r="BQ285" i="12"/>
  <c r="BM285" i="12"/>
  <c r="AE285" i="12"/>
  <c r="AD285" i="12"/>
  <c r="AC285" i="12"/>
  <c r="AB285" i="12"/>
  <c r="AA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DZ284" i="12"/>
  <c r="DY284" i="12"/>
  <c r="DX284" i="12"/>
  <c r="DW284" i="12"/>
  <c r="DV284" i="12"/>
  <c r="DU284" i="12"/>
  <c r="DT284" i="12"/>
  <c r="DS284" i="12"/>
  <c r="DR284" i="12"/>
  <c r="DQ284" i="12"/>
  <c r="DP284" i="12"/>
  <c r="DO284" i="12"/>
  <c r="DN284" i="12"/>
  <c r="DM284" i="12"/>
  <c r="DL284" i="12"/>
  <c r="DK284" i="12"/>
  <c r="DJ284" i="12"/>
  <c r="DI284" i="12"/>
  <c r="DH284" i="12"/>
  <c r="DG284" i="12"/>
  <c r="DF284" i="12"/>
  <c r="DE284" i="12"/>
  <c r="DD284" i="12"/>
  <c r="DC284" i="12"/>
  <c r="DB284" i="12"/>
  <c r="DA284" i="12"/>
  <c r="CZ284" i="12"/>
  <c r="CY284" i="12"/>
  <c r="CX284" i="12"/>
  <c r="CW284" i="12"/>
  <c r="CV284" i="12"/>
  <c r="CU284" i="12"/>
  <c r="CT284" i="12"/>
  <c r="CS284" i="12"/>
  <c r="CR284" i="12"/>
  <c r="CQ284" i="12"/>
  <c r="CP284" i="12"/>
  <c r="CO284" i="12"/>
  <c r="CN284" i="12"/>
  <c r="CM284" i="12"/>
  <c r="CL284" i="12"/>
  <c r="CK284" i="12"/>
  <c r="CJ284" i="12"/>
  <c r="CI284" i="12"/>
  <c r="CH284" i="12"/>
  <c r="CG284" i="12"/>
  <c r="CF284" i="12"/>
  <c r="CE284" i="12"/>
  <c r="CD284" i="12"/>
  <c r="CC284" i="12"/>
  <c r="CB284" i="12"/>
  <c r="CA284" i="12"/>
  <c r="BZ284" i="12"/>
  <c r="BY284" i="12"/>
  <c r="BX284" i="12"/>
  <c r="BW284" i="12"/>
  <c r="BV284" i="12"/>
  <c r="BU284" i="12"/>
  <c r="BT284" i="12"/>
  <c r="BS284" i="12"/>
  <c r="BR284" i="12"/>
  <c r="BQ284" i="12"/>
  <c r="BM284" i="12"/>
  <c r="AD284" i="12"/>
  <c r="AC284" i="12"/>
  <c r="AB284" i="12"/>
  <c r="AA284" i="12"/>
  <c r="Z284" i="12"/>
  <c r="Y284" i="12"/>
  <c r="X284" i="12"/>
  <c r="W284" i="12"/>
  <c r="V284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DZ283" i="12"/>
  <c r="DY283" i="12"/>
  <c r="DX283" i="12"/>
  <c r="DW283" i="12"/>
  <c r="DV283" i="12"/>
  <c r="DU283" i="12"/>
  <c r="DT283" i="12"/>
  <c r="DS283" i="12"/>
  <c r="DR283" i="12"/>
  <c r="DQ283" i="12"/>
  <c r="DP283" i="12"/>
  <c r="DO283" i="12"/>
  <c r="DN283" i="12"/>
  <c r="DM283" i="12"/>
  <c r="DL283" i="12"/>
  <c r="DK283" i="12"/>
  <c r="DJ283" i="12"/>
  <c r="DI283" i="12"/>
  <c r="DH283" i="12"/>
  <c r="DG283" i="12"/>
  <c r="DF283" i="12"/>
  <c r="DE283" i="12"/>
  <c r="DD283" i="12"/>
  <c r="DC283" i="12"/>
  <c r="DB283" i="12"/>
  <c r="DA283" i="12"/>
  <c r="CZ283" i="12"/>
  <c r="CY283" i="12"/>
  <c r="CX283" i="12"/>
  <c r="CW283" i="12"/>
  <c r="CV283" i="12"/>
  <c r="CU283" i="12"/>
  <c r="CT283" i="12"/>
  <c r="CS283" i="12"/>
  <c r="CR283" i="12"/>
  <c r="CQ283" i="12"/>
  <c r="CP283" i="12"/>
  <c r="CO283" i="12"/>
  <c r="CN283" i="12"/>
  <c r="CM283" i="12"/>
  <c r="CL283" i="12"/>
  <c r="CK283" i="12"/>
  <c r="CJ283" i="12"/>
  <c r="CI283" i="12"/>
  <c r="CH283" i="12"/>
  <c r="CG283" i="12"/>
  <c r="CF283" i="12"/>
  <c r="CE283" i="12"/>
  <c r="CD283" i="12"/>
  <c r="CC283" i="12"/>
  <c r="CB283" i="12"/>
  <c r="CA283" i="12"/>
  <c r="BZ283" i="12"/>
  <c r="BY283" i="12"/>
  <c r="BX283" i="12"/>
  <c r="BW283" i="12"/>
  <c r="BV283" i="12"/>
  <c r="BU283" i="12"/>
  <c r="BT283" i="12"/>
  <c r="BS283" i="12"/>
  <c r="BR283" i="12"/>
  <c r="BQ283" i="12"/>
  <c r="BM283" i="12"/>
  <c r="AC283" i="12"/>
  <c r="AB283" i="12"/>
  <c r="AA283" i="12"/>
  <c r="Z283" i="12"/>
  <c r="Y283" i="12"/>
  <c r="X283" i="12"/>
  <c r="W283" i="12"/>
  <c r="V283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DZ282" i="12"/>
  <c r="DY282" i="12"/>
  <c r="DX282" i="12"/>
  <c r="DW282" i="12"/>
  <c r="DV282" i="12"/>
  <c r="DU282" i="12"/>
  <c r="DT282" i="12"/>
  <c r="DS282" i="12"/>
  <c r="DR282" i="12"/>
  <c r="DQ282" i="12"/>
  <c r="DP282" i="12"/>
  <c r="DO282" i="12"/>
  <c r="DN282" i="12"/>
  <c r="DM282" i="12"/>
  <c r="DL282" i="12"/>
  <c r="DK282" i="12"/>
  <c r="DJ282" i="12"/>
  <c r="DI282" i="12"/>
  <c r="DH282" i="12"/>
  <c r="DG282" i="12"/>
  <c r="DF282" i="12"/>
  <c r="DE282" i="12"/>
  <c r="DD282" i="12"/>
  <c r="DC282" i="12"/>
  <c r="DB282" i="12"/>
  <c r="DA282" i="12"/>
  <c r="CZ282" i="12"/>
  <c r="CY282" i="12"/>
  <c r="CX282" i="12"/>
  <c r="CW282" i="12"/>
  <c r="CV282" i="12"/>
  <c r="CU282" i="12"/>
  <c r="CT282" i="12"/>
  <c r="CS282" i="12"/>
  <c r="CR282" i="12"/>
  <c r="CQ282" i="12"/>
  <c r="CP282" i="12"/>
  <c r="CO282" i="12"/>
  <c r="CN282" i="12"/>
  <c r="CM282" i="12"/>
  <c r="CL282" i="12"/>
  <c r="CK282" i="12"/>
  <c r="CJ282" i="12"/>
  <c r="CI282" i="12"/>
  <c r="CH282" i="12"/>
  <c r="CG282" i="12"/>
  <c r="CF282" i="12"/>
  <c r="CE282" i="12"/>
  <c r="CD282" i="12"/>
  <c r="CC282" i="12"/>
  <c r="CB282" i="12"/>
  <c r="CA282" i="12"/>
  <c r="BZ282" i="12"/>
  <c r="BY282" i="12"/>
  <c r="BX282" i="12"/>
  <c r="BW282" i="12"/>
  <c r="BV282" i="12"/>
  <c r="BU282" i="12"/>
  <c r="BT282" i="12"/>
  <c r="BS282" i="12"/>
  <c r="BR282" i="12"/>
  <c r="BQ282" i="12"/>
  <c r="BM282" i="12"/>
  <c r="AB282" i="12"/>
  <c r="AA282" i="12"/>
  <c r="Z282" i="12"/>
  <c r="Y282" i="12"/>
  <c r="X282" i="12"/>
  <c r="W282" i="12"/>
  <c r="V282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DZ281" i="12"/>
  <c r="DY281" i="12"/>
  <c r="DX281" i="12"/>
  <c r="DW281" i="12"/>
  <c r="DV281" i="12"/>
  <c r="DU281" i="12"/>
  <c r="DT281" i="12"/>
  <c r="DS281" i="12"/>
  <c r="DR281" i="12"/>
  <c r="DQ281" i="12"/>
  <c r="DP281" i="12"/>
  <c r="DO281" i="12"/>
  <c r="DN281" i="12"/>
  <c r="DM281" i="12"/>
  <c r="DL281" i="12"/>
  <c r="DK281" i="12"/>
  <c r="DJ281" i="12"/>
  <c r="DI281" i="12"/>
  <c r="DH281" i="12"/>
  <c r="DG281" i="12"/>
  <c r="DF281" i="12"/>
  <c r="DE281" i="12"/>
  <c r="DD281" i="12"/>
  <c r="DC281" i="12"/>
  <c r="DB281" i="12"/>
  <c r="DA281" i="12"/>
  <c r="CZ281" i="12"/>
  <c r="CY281" i="12"/>
  <c r="CX281" i="12"/>
  <c r="CW281" i="12"/>
  <c r="CV281" i="12"/>
  <c r="CU281" i="12"/>
  <c r="CT281" i="12"/>
  <c r="CS281" i="12"/>
  <c r="CR281" i="12"/>
  <c r="CQ281" i="12"/>
  <c r="CP281" i="12"/>
  <c r="CO281" i="12"/>
  <c r="CN281" i="12"/>
  <c r="CM281" i="12"/>
  <c r="CL281" i="12"/>
  <c r="CK281" i="12"/>
  <c r="CJ281" i="12"/>
  <c r="CI281" i="12"/>
  <c r="CH281" i="12"/>
  <c r="CG281" i="12"/>
  <c r="CF281" i="12"/>
  <c r="CE281" i="12"/>
  <c r="CD281" i="12"/>
  <c r="CC281" i="12"/>
  <c r="CB281" i="12"/>
  <c r="CA281" i="12"/>
  <c r="BZ281" i="12"/>
  <c r="BY281" i="12"/>
  <c r="BX281" i="12"/>
  <c r="BW281" i="12"/>
  <c r="BV281" i="12"/>
  <c r="BU281" i="12"/>
  <c r="BT281" i="12"/>
  <c r="BS281" i="12"/>
  <c r="BR281" i="12"/>
  <c r="BQ281" i="12"/>
  <c r="BM281" i="12"/>
  <c r="AA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DZ280" i="12"/>
  <c r="DY280" i="12"/>
  <c r="DX280" i="12"/>
  <c r="DW280" i="12"/>
  <c r="DV280" i="12"/>
  <c r="DU280" i="12"/>
  <c r="DT280" i="12"/>
  <c r="DS280" i="12"/>
  <c r="DR280" i="12"/>
  <c r="DQ280" i="12"/>
  <c r="DP280" i="12"/>
  <c r="DO280" i="12"/>
  <c r="DN280" i="12"/>
  <c r="DM280" i="12"/>
  <c r="DL280" i="12"/>
  <c r="DK280" i="12"/>
  <c r="DJ280" i="12"/>
  <c r="DI280" i="12"/>
  <c r="DH280" i="12"/>
  <c r="DG280" i="12"/>
  <c r="DF280" i="12"/>
  <c r="DE280" i="12"/>
  <c r="DD280" i="12"/>
  <c r="DC280" i="12"/>
  <c r="DB280" i="12"/>
  <c r="DA280" i="12"/>
  <c r="CZ280" i="12"/>
  <c r="CY280" i="12"/>
  <c r="CX280" i="12"/>
  <c r="CW280" i="12"/>
  <c r="CV280" i="12"/>
  <c r="CU280" i="12"/>
  <c r="CT280" i="12"/>
  <c r="CS280" i="12"/>
  <c r="CR280" i="12"/>
  <c r="CQ280" i="12"/>
  <c r="CP280" i="12"/>
  <c r="CO280" i="12"/>
  <c r="CN280" i="12"/>
  <c r="CM280" i="12"/>
  <c r="CL280" i="12"/>
  <c r="CK280" i="12"/>
  <c r="CJ280" i="12"/>
  <c r="CI280" i="12"/>
  <c r="CH280" i="12"/>
  <c r="CG280" i="12"/>
  <c r="CF280" i="12"/>
  <c r="CE280" i="12"/>
  <c r="CD280" i="12"/>
  <c r="CC280" i="12"/>
  <c r="CB280" i="12"/>
  <c r="CA280" i="12"/>
  <c r="BZ280" i="12"/>
  <c r="BY280" i="12"/>
  <c r="BX280" i="12"/>
  <c r="BW280" i="12"/>
  <c r="BV280" i="12"/>
  <c r="BU280" i="12"/>
  <c r="BT280" i="12"/>
  <c r="BS280" i="12"/>
  <c r="BR280" i="12"/>
  <c r="BQ280" i="12"/>
  <c r="BM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DZ279" i="12"/>
  <c r="DY279" i="12"/>
  <c r="DX279" i="12"/>
  <c r="DW279" i="12"/>
  <c r="DV279" i="12"/>
  <c r="DU279" i="12"/>
  <c r="DT279" i="12"/>
  <c r="DS279" i="12"/>
  <c r="DR279" i="12"/>
  <c r="DQ279" i="12"/>
  <c r="DP279" i="12"/>
  <c r="DO279" i="12"/>
  <c r="DN279" i="12"/>
  <c r="DM279" i="12"/>
  <c r="DL279" i="12"/>
  <c r="DK279" i="12"/>
  <c r="DJ279" i="12"/>
  <c r="DI279" i="12"/>
  <c r="DH279" i="12"/>
  <c r="DG279" i="12"/>
  <c r="DF279" i="12"/>
  <c r="DE279" i="12"/>
  <c r="DD279" i="12"/>
  <c r="DC279" i="12"/>
  <c r="DB279" i="12"/>
  <c r="DA279" i="12"/>
  <c r="CZ279" i="12"/>
  <c r="CY279" i="12"/>
  <c r="CX279" i="12"/>
  <c r="CW279" i="12"/>
  <c r="CV279" i="12"/>
  <c r="CU279" i="12"/>
  <c r="CT279" i="12"/>
  <c r="CS279" i="12"/>
  <c r="CR279" i="12"/>
  <c r="CQ279" i="12"/>
  <c r="CP279" i="12"/>
  <c r="CO279" i="12"/>
  <c r="CN279" i="12"/>
  <c r="CM279" i="12"/>
  <c r="CL279" i="12"/>
  <c r="CK279" i="12"/>
  <c r="CJ279" i="12"/>
  <c r="CI279" i="12"/>
  <c r="CH279" i="12"/>
  <c r="CG279" i="12"/>
  <c r="CF279" i="12"/>
  <c r="CE279" i="12"/>
  <c r="CD279" i="12"/>
  <c r="CC279" i="12"/>
  <c r="CB279" i="12"/>
  <c r="CA279" i="12"/>
  <c r="BZ279" i="12"/>
  <c r="BY279" i="12"/>
  <c r="BX279" i="12"/>
  <c r="BW279" i="12"/>
  <c r="BV279" i="12"/>
  <c r="BU279" i="12"/>
  <c r="BT279" i="12"/>
  <c r="BS279" i="12"/>
  <c r="BR279" i="12"/>
  <c r="BQ279" i="12"/>
  <c r="BM279" i="12"/>
  <c r="Y279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Z278" i="12"/>
  <c r="DY278" i="12"/>
  <c r="DX278" i="12"/>
  <c r="DW278" i="12"/>
  <c r="DV278" i="12"/>
  <c r="DU278" i="12"/>
  <c r="DT278" i="12"/>
  <c r="DS278" i="12"/>
  <c r="DR278" i="12"/>
  <c r="DQ278" i="12"/>
  <c r="DP278" i="12"/>
  <c r="DO278" i="12"/>
  <c r="DN278" i="12"/>
  <c r="DM278" i="12"/>
  <c r="DL278" i="12"/>
  <c r="DK278" i="12"/>
  <c r="DJ278" i="12"/>
  <c r="DI278" i="12"/>
  <c r="DH278" i="12"/>
  <c r="DG278" i="12"/>
  <c r="DF278" i="12"/>
  <c r="DE278" i="12"/>
  <c r="DD278" i="12"/>
  <c r="DC278" i="12"/>
  <c r="DB278" i="12"/>
  <c r="DA278" i="12"/>
  <c r="CZ278" i="12"/>
  <c r="CY278" i="12"/>
  <c r="CX278" i="12"/>
  <c r="CW278" i="12"/>
  <c r="CV278" i="12"/>
  <c r="CU278" i="12"/>
  <c r="CT278" i="12"/>
  <c r="CS278" i="12"/>
  <c r="CR278" i="12"/>
  <c r="CQ278" i="12"/>
  <c r="CP278" i="12"/>
  <c r="CO278" i="12"/>
  <c r="CN278" i="12"/>
  <c r="CM278" i="12"/>
  <c r="CL278" i="12"/>
  <c r="CK278" i="12"/>
  <c r="CJ278" i="12"/>
  <c r="CI278" i="12"/>
  <c r="CH278" i="12"/>
  <c r="CG278" i="12"/>
  <c r="CF278" i="12"/>
  <c r="CE278" i="12"/>
  <c r="CD278" i="12"/>
  <c r="CC278" i="12"/>
  <c r="CB278" i="12"/>
  <c r="CA278" i="12"/>
  <c r="BZ278" i="12"/>
  <c r="BY278" i="12"/>
  <c r="BX278" i="12"/>
  <c r="BW278" i="12"/>
  <c r="BV278" i="12"/>
  <c r="BU278" i="12"/>
  <c r="BT278" i="12"/>
  <c r="BS278" i="12"/>
  <c r="BR278" i="12"/>
  <c r="BQ278" i="12"/>
  <c r="BM278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B278" i="12"/>
  <c r="DZ277" i="12"/>
  <c r="DY277" i="12"/>
  <c r="DX277" i="12"/>
  <c r="DW277" i="12"/>
  <c r="DV277" i="12"/>
  <c r="DU277" i="12"/>
  <c r="DT277" i="12"/>
  <c r="DS277" i="12"/>
  <c r="DR277" i="12"/>
  <c r="DQ277" i="12"/>
  <c r="DP277" i="12"/>
  <c r="DO277" i="12"/>
  <c r="DN277" i="12"/>
  <c r="DM277" i="12"/>
  <c r="DL277" i="12"/>
  <c r="DK277" i="12"/>
  <c r="DJ277" i="12"/>
  <c r="DI277" i="12"/>
  <c r="DH277" i="12"/>
  <c r="DG277" i="12"/>
  <c r="DF277" i="12"/>
  <c r="DE277" i="12"/>
  <c r="DD277" i="12"/>
  <c r="DC277" i="12"/>
  <c r="DB277" i="12"/>
  <c r="DA277" i="12"/>
  <c r="CZ277" i="12"/>
  <c r="CY277" i="12"/>
  <c r="CX277" i="12"/>
  <c r="CW277" i="12"/>
  <c r="CV277" i="12"/>
  <c r="CU277" i="12"/>
  <c r="CT277" i="12"/>
  <c r="CS277" i="12"/>
  <c r="CR277" i="12"/>
  <c r="CQ277" i="12"/>
  <c r="CP277" i="12"/>
  <c r="CO277" i="12"/>
  <c r="CN277" i="12"/>
  <c r="CM277" i="12"/>
  <c r="CL277" i="12"/>
  <c r="CK277" i="12"/>
  <c r="CJ277" i="12"/>
  <c r="CI277" i="12"/>
  <c r="CH277" i="12"/>
  <c r="CG277" i="12"/>
  <c r="CF277" i="12"/>
  <c r="CE277" i="12"/>
  <c r="CD277" i="12"/>
  <c r="CC277" i="12"/>
  <c r="CB277" i="12"/>
  <c r="CA277" i="12"/>
  <c r="BZ277" i="12"/>
  <c r="BY277" i="12"/>
  <c r="BX277" i="12"/>
  <c r="BW277" i="12"/>
  <c r="BV277" i="12"/>
  <c r="BU277" i="12"/>
  <c r="BT277" i="12"/>
  <c r="BS277" i="12"/>
  <c r="BR277" i="12"/>
  <c r="BQ277" i="12"/>
  <c r="BM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B277" i="12"/>
  <c r="DZ276" i="12"/>
  <c r="DY276" i="12"/>
  <c r="DX276" i="12"/>
  <c r="DW276" i="12"/>
  <c r="DV276" i="12"/>
  <c r="DU276" i="12"/>
  <c r="DT276" i="12"/>
  <c r="DS276" i="12"/>
  <c r="DR276" i="12"/>
  <c r="DQ276" i="12"/>
  <c r="DP276" i="12"/>
  <c r="DO276" i="12"/>
  <c r="DN276" i="12"/>
  <c r="DM276" i="12"/>
  <c r="DL276" i="12"/>
  <c r="DK276" i="12"/>
  <c r="DJ276" i="12"/>
  <c r="DI276" i="12"/>
  <c r="DH276" i="12"/>
  <c r="DG276" i="12"/>
  <c r="DF276" i="12"/>
  <c r="DE276" i="12"/>
  <c r="DD276" i="12"/>
  <c r="DC276" i="12"/>
  <c r="DB276" i="12"/>
  <c r="DA276" i="12"/>
  <c r="CZ276" i="12"/>
  <c r="CY276" i="12"/>
  <c r="CX276" i="12"/>
  <c r="CW276" i="12"/>
  <c r="CV276" i="12"/>
  <c r="CU276" i="12"/>
  <c r="CT276" i="12"/>
  <c r="CS276" i="12"/>
  <c r="CR276" i="12"/>
  <c r="CQ276" i="12"/>
  <c r="CP276" i="12"/>
  <c r="CO276" i="12"/>
  <c r="CN276" i="12"/>
  <c r="CM276" i="12"/>
  <c r="CL276" i="12"/>
  <c r="CK276" i="12"/>
  <c r="CJ276" i="12"/>
  <c r="CI276" i="12"/>
  <c r="CH276" i="12"/>
  <c r="CG276" i="12"/>
  <c r="CF276" i="12"/>
  <c r="CE276" i="12"/>
  <c r="CD276" i="12"/>
  <c r="CC276" i="12"/>
  <c r="CB276" i="12"/>
  <c r="CA276" i="12"/>
  <c r="BZ276" i="12"/>
  <c r="BY276" i="12"/>
  <c r="BX276" i="12"/>
  <c r="BW276" i="12"/>
  <c r="BV276" i="12"/>
  <c r="BU276" i="12"/>
  <c r="BT276" i="12"/>
  <c r="BS276" i="12"/>
  <c r="BR276" i="12"/>
  <c r="BQ276" i="12"/>
  <c r="BM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B276" i="12"/>
  <c r="DZ275" i="12"/>
  <c r="DY275" i="12"/>
  <c r="DX275" i="12"/>
  <c r="DW275" i="12"/>
  <c r="DV275" i="12"/>
  <c r="DU275" i="12"/>
  <c r="DT275" i="12"/>
  <c r="DS275" i="12"/>
  <c r="DR275" i="12"/>
  <c r="DQ275" i="12"/>
  <c r="DP275" i="12"/>
  <c r="DO275" i="12"/>
  <c r="DN275" i="12"/>
  <c r="DM275" i="12"/>
  <c r="DL275" i="12"/>
  <c r="DK275" i="12"/>
  <c r="DJ275" i="12"/>
  <c r="DI275" i="12"/>
  <c r="DH275" i="12"/>
  <c r="DG275" i="12"/>
  <c r="DF275" i="12"/>
  <c r="DE275" i="12"/>
  <c r="DD275" i="12"/>
  <c r="DC275" i="12"/>
  <c r="DB275" i="12"/>
  <c r="DA275" i="12"/>
  <c r="CZ275" i="12"/>
  <c r="CY275" i="12"/>
  <c r="CX275" i="12"/>
  <c r="CW275" i="12"/>
  <c r="CV275" i="12"/>
  <c r="CU275" i="12"/>
  <c r="CT275" i="12"/>
  <c r="CS275" i="12"/>
  <c r="CR275" i="12"/>
  <c r="CQ275" i="12"/>
  <c r="CP275" i="12"/>
  <c r="CO275" i="12"/>
  <c r="CN275" i="12"/>
  <c r="CM275" i="12"/>
  <c r="CL275" i="12"/>
  <c r="CK275" i="12"/>
  <c r="CJ275" i="12"/>
  <c r="CI275" i="12"/>
  <c r="CH275" i="12"/>
  <c r="CG275" i="12"/>
  <c r="CF275" i="12"/>
  <c r="CE275" i="12"/>
  <c r="CD275" i="12"/>
  <c r="CC275" i="12"/>
  <c r="CB275" i="12"/>
  <c r="CA275" i="12"/>
  <c r="BZ275" i="12"/>
  <c r="BY275" i="12"/>
  <c r="BX275" i="12"/>
  <c r="BW275" i="12"/>
  <c r="BV275" i="12"/>
  <c r="BU275" i="12"/>
  <c r="BT275" i="12"/>
  <c r="BS275" i="12"/>
  <c r="BR275" i="12"/>
  <c r="BQ275" i="12"/>
  <c r="BM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B275" i="12"/>
  <c r="DZ274" i="12"/>
  <c r="DY274" i="12"/>
  <c r="DX274" i="12"/>
  <c r="DW274" i="12"/>
  <c r="DV274" i="12"/>
  <c r="DU274" i="12"/>
  <c r="DT274" i="12"/>
  <c r="DS274" i="12"/>
  <c r="DR274" i="12"/>
  <c r="DQ274" i="12"/>
  <c r="DP274" i="12"/>
  <c r="DO274" i="12"/>
  <c r="DN274" i="12"/>
  <c r="DM274" i="12"/>
  <c r="DL274" i="12"/>
  <c r="DK274" i="12"/>
  <c r="DJ274" i="12"/>
  <c r="DI274" i="12"/>
  <c r="DH274" i="12"/>
  <c r="DG274" i="12"/>
  <c r="DF274" i="12"/>
  <c r="DE274" i="12"/>
  <c r="DD274" i="12"/>
  <c r="DC274" i="12"/>
  <c r="DB274" i="12"/>
  <c r="DA274" i="12"/>
  <c r="CZ274" i="12"/>
  <c r="CY274" i="12"/>
  <c r="CX274" i="12"/>
  <c r="CW274" i="12"/>
  <c r="CV274" i="12"/>
  <c r="CU274" i="12"/>
  <c r="CT274" i="12"/>
  <c r="CS274" i="12"/>
  <c r="CR274" i="12"/>
  <c r="CQ274" i="12"/>
  <c r="CP274" i="12"/>
  <c r="CO274" i="12"/>
  <c r="CN274" i="12"/>
  <c r="CM274" i="12"/>
  <c r="CL274" i="12"/>
  <c r="CK274" i="12"/>
  <c r="CJ274" i="12"/>
  <c r="CI274" i="12"/>
  <c r="CH274" i="12"/>
  <c r="CG274" i="12"/>
  <c r="CF274" i="12"/>
  <c r="CE274" i="12"/>
  <c r="CD274" i="12"/>
  <c r="CC274" i="12"/>
  <c r="CB274" i="12"/>
  <c r="CA274" i="12"/>
  <c r="BZ274" i="12"/>
  <c r="BY274" i="12"/>
  <c r="BX274" i="12"/>
  <c r="BW274" i="12"/>
  <c r="BV274" i="12"/>
  <c r="BU274" i="12"/>
  <c r="BT274" i="12"/>
  <c r="BS274" i="12"/>
  <c r="BR274" i="12"/>
  <c r="BQ274" i="12"/>
  <c r="BM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B274" i="12"/>
  <c r="DZ273" i="12"/>
  <c r="DY273" i="12"/>
  <c r="DX273" i="12"/>
  <c r="DW273" i="12"/>
  <c r="DV273" i="12"/>
  <c r="DU273" i="12"/>
  <c r="DT273" i="12"/>
  <c r="DS273" i="12"/>
  <c r="DR273" i="12"/>
  <c r="DQ273" i="12"/>
  <c r="DP273" i="12"/>
  <c r="DO273" i="12"/>
  <c r="DN273" i="12"/>
  <c r="DM273" i="12"/>
  <c r="DL273" i="12"/>
  <c r="DK273" i="12"/>
  <c r="DJ273" i="12"/>
  <c r="DI273" i="12"/>
  <c r="DH273" i="12"/>
  <c r="DG273" i="12"/>
  <c r="DF273" i="12"/>
  <c r="DE273" i="12"/>
  <c r="DD273" i="12"/>
  <c r="DC273" i="12"/>
  <c r="DB273" i="12"/>
  <c r="DA273" i="12"/>
  <c r="CZ273" i="12"/>
  <c r="CY273" i="12"/>
  <c r="CX273" i="12"/>
  <c r="CW273" i="12"/>
  <c r="CV273" i="12"/>
  <c r="CU273" i="12"/>
  <c r="CT273" i="12"/>
  <c r="CS273" i="12"/>
  <c r="CR273" i="12"/>
  <c r="CQ273" i="12"/>
  <c r="CP273" i="12"/>
  <c r="CO273" i="12"/>
  <c r="CN273" i="12"/>
  <c r="CM273" i="12"/>
  <c r="CL273" i="12"/>
  <c r="CK273" i="12"/>
  <c r="CJ273" i="12"/>
  <c r="CI273" i="12"/>
  <c r="CH273" i="12"/>
  <c r="CG273" i="12"/>
  <c r="CF273" i="12"/>
  <c r="CE273" i="12"/>
  <c r="CD273" i="12"/>
  <c r="CC273" i="12"/>
  <c r="CB273" i="12"/>
  <c r="CA273" i="12"/>
  <c r="BZ273" i="12"/>
  <c r="BY273" i="12"/>
  <c r="BX273" i="12"/>
  <c r="BW273" i="12"/>
  <c r="BV273" i="12"/>
  <c r="BU273" i="12"/>
  <c r="BT273" i="12"/>
  <c r="BS273" i="12"/>
  <c r="BR273" i="12"/>
  <c r="BQ273" i="12"/>
  <c r="BM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B273" i="12"/>
  <c r="DZ272" i="12"/>
  <c r="DY272" i="12"/>
  <c r="DX272" i="12"/>
  <c r="DW272" i="12"/>
  <c r="DV272" i="12"/>
  <c r="DU272" i="12"/>
  <c r="DT272" i="12"/>
  <c r="DS272" i="12"/>
  <c r="DR272" i="12"/>
  <c r="DQ272" i="12"/>
  <c r="DP272" i="12"/>
  <c r="DO272" i="12"/>
  <c r="DN272" i="12"/>
  <c r="DM272" i="12"/>
  <c r="DL272" i="12"/>
  <c r="DK272" i="12"/>
  <c r="DJ272" i="12"/>
  <c r="DI272" i="12"/>
  <c r="DH272" i="12"/>
  <c r="DG272" i="12"/>
  <c r="DF272" i="12"/>
  <c r="DE272" i="12"/>
  <c r="DD272" i="12"/>
  <c r="DC272" i="12"/>
  <c r="DB272" i="12"/>
  <c r="DA272" i="12"/>
  <c r="CZ272" i="12"/>
  <c r="CY272" i="12"/>
  <c r="CX272" i="12"/>
  <c r="CW272" i="12"/>
  <c r="CV272" i="12"/>
  <c r="CU272" i="12"/>
  <c r="CT272" i="12"/>
  <c r="CS272" i="12"/>
  <c r="CR272" i="12"/>
  <c r="CQ272" i="12"/>
  <c r="CP272" i="12"/>
  <c r="CO272" i="12"/>
  <c r="CN272" i="12"/>
  <c r="CM272" i="12"/>
  <c r="CL272" i="12"/>
  <c r="CK272" i="12"/>
  <c r="CJ272" i="12"/>
  <c r="CI272" i="12"/>
  <c r="CH272" i="12"/>
  <c r="CG272" i="12"/>
  <c r="CF272" i="12"/>
  <c r="CE272" i="12"/>
  <c r="CD272" i="12"/>
  <c r="CC272" i="12"/>
  <c r="CB272" i="12"/>
  <c r="CA272" i="12"/>
  <c r="BZ272" i="12"/>
  <c r="BY272" i="12"/>
  <c r="BX272" i="12"/>
  <c r="BW272" i="12"/>
  <c r="BV272" i="12"/>
  <c r="BU272" i="12"/>
  <c r="BT272" i="12"/>
  <c r="BS272" i="12"/>
  <c r="BR272" i="12"/>
  <c r="BQ272" i="12"/>
  <c r="BM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B272" i="12"/>
  <c r="DZ271" i="12"/>
  <c r="DY271" i="12"/>
  <c r="DX271" i="12"/>
  <c r="DW271" i="12"/>
  <c r="DV271" i="12"/>
  <c r="DU271" i="12"/>
  <c r="DT271" i="12"/>
  <c r="DS271" i="12"/>
  <c r="DR271" i="12"/>
  <c r="DQ271" i="12"/>
  <c r="DP271" i="12"/>
  <c r="DO271" i="12"/>
  <c r="DN271" i="12"/>
  <c r="DM271" i="12"/>
  <c r="DL271" i="12"/>
  <c r="DK271" i="12"/>
  <c r="DJ271" i="12"/>
  <c r="DI271" i="12"/>
  <c r="DH271" i="12"/>
  <c r="DG271" i="12"/>
  <c r="DF271" i="12"/>
  <c r="DE271" i="12"/>
  <c r="DD271" i="12"/>
  <c r="DC271" i="12"/>
  <c r="DB271" i="12"/>
  <c r="DA271" i="12"/>
  <c r="CZ271" i="12"/>
  <c r="CY271" i="12"/>
  <c r="CX271" i="12"/>
  <c r="CW271" i="12"/>
  <c r="CV271" i="12"/>
  <c r="CU271" i="12"/>
  <c r="CT271" i="12"/>
  <c r="CS271" i="12"/>
  <c r="CR271" i="12"/>
  <c r="CQ271" i="12"/>
  <c r="CP271" i="12"/>
  <c r="CO271" i="12"/>
  <c r="CN271" i="12"/>
  <c r="CM271" i="12"/>
  <c r="CL271" i="12"/>
  <c r="CK271" i="12"/>
  <c r="CJ271" i="12"/>
  <c r="CI271" i="12"/>
  <c r="CH271" i="12"/>
  <c r="CG271" i="12"/>
  <c r="CF271" i="12"/>
  <c r="CE271" i="12"/>
  <c r="CD271" i="12"/>
  <c r="CC271" i="12"/>
  <c r="CB271" i="12"/>
  <c r="CA271" i="12"/>
  <c r="BZ271" i="12"/>
  <c r="BY271" i="12"/>
  <c r="BX271" i="12"/>
  <c r="BW271" i="12"/>
  <c r="BV271" i="12"/>
  <c r="BU271" i="12"/>
  <c r="BT271" i="12"/>
  <c r="BS271" i="12"/>
  <c r="BR271" i="12"/>
  <c r="BQ271" i="12"/>
  <c r="BM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B271" i="12"/>
  <c r="DZ270" i="12"/>
  <c r="DY270" i="12"/>
  <c r="DX270" i="12"/>
  <c r="DW270" i="12"/>
  <c r="DV270" i="12"/>
  <c r="DU270" i="12"/>
  <c r="DT270" i="12"/>
  <c r="DS270" i="12"/>
  <c r="DR270" i="12"/>
  <c r="DQ270" i="12"/>
  <c r="DP270" i="12"/>
  <c r="DO270" i="12"/>
  <c r="DN270" i="12"/>
  <c r="DM270" i="12"/>
  <c r="DL270" i="12"/>
  <c r="DK270" i="12"/>
  <c r="DJ270" i="12"/>
  <c r="DI270" i="12"/>
  <c r="DH270" i="12"/>
  <c r="DG270" i="12"/>
  <c r="DF270" i="12"/>
  <c r="DE270" i="12"/>
  <c r="DD270" i="12"/>
  <c r="DC270" i="12"/>
  <c r="DB270" i="12"/>
  <c r="DA270" i="12"/>
  <c r="CZ270" i="12"/>
  <c r="CY270" i="12"/>
  <c r="CX270" i="12"/>
  <c r="CW270" i="12"/>
  <c r="CV270" i="12"/>
  <c r="CU270" i="12"/>
  <c r="CT270" i="12"/>
  <c r="CS270" i="12"/>
  <c r="CR270" i="12"/>
  <c r="CQ270" i="12"/>
  <c r="CP270" i="12"/>
  <c r="CO270" i="12"/>
  <c r="CN270" i="12"/>
  <c r="CM270" i="12"/>
  <c r="CL270" i="12"/>
  <c r="CK270" i="12"/>
  <c r="CJ270" i="12"/>
  <c r="CI270" i="12"/>
  <c r="CH270" i="12"/>
  <c r="CG270" i="12"/>
  <c r="CF270" i="12"/>
  <c r="CE270" i="12"/>
  <c r="CD270" i="12"/>
  <c r="CC270" i="12"/>
  <c r="CB270" i="12"/>
  <c r="CA270" i="12"/>
  <c r="BZ270" i="12"/>
  <c r="BY270" i="12"/>
  <c r="BX270" i="12"/>
  <c r="BW270" i="12"/>
  <c r="BV270" i="12"/>
  <c r="BU270" i="12"/>
  <c r="BT270" i="12"/>
  <c r="BS270" i="12"/>
  <c r="BR270" i="12"/>
  <c r="BQ270" i="12"/>
  <c r="BM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B270" i="12"/>
  <c r="DZ269" i="12"/>
  <c r="DY269" i="12"/>
  <c r="DX269" i="12"/>
  <c r="DW269" i="12"/>
  <c r="DV269" i="12"/>
  <c r="DU269" i="12"/>
  <c r="DT269" i="12"/>
  <c r="DS269" i="12"/>
  <c r="DR269" i="12"/>
  <c r="DQ269" i="12"/>
  <c r="DP269" i="12"/>
  <c r="DO269" i="12"/>
  <c r="DN269" i="12"/>
  <c r="DM269" i="12"/>
  <c r="DL269" i="12"/>
  <c r="DK269" i="12"/>
  <c r="DJ269" i="12"/>
  <c r="DI269" i="12"/>
  <c r="DH269" i="12"/>
  <c r="DG269" i="12"/>
  <c r="DF269" i="12"/>
  <c r="DE269" i="12"/>
  <c r="DD269" i="12"/>
  <c r="DC269" i="12"/>
  <c r="DB269" i="12"/>
  <c r="DA269" i="12"/>
  <c r="CZ269" i="12"/>
  <c r="CY269" i="12"/>
  <c r="CX269" i="12"/>
  <c r="CW269" i="12"/>
  <c r="CV269" i="12"/>
  <c r="CU269" i="12"/>
  <c r="CT269" i="12"/>
  <c r="CS269" i="12"/>
  <c r="CR269" i="12"/>
  <c r="CQ269" i="12"/>
  <c r="CP269" i="12"/>
  <c r="CO269" i="12"/>
  <c r="CN269" i="12"/>
  <c r="CM269" i="12"/>
  <c r="CL269" i="12"/>
  <c r="CK269" i="12"/>
  <c r="CJ269" i="12"/>
  <c r="CI269" i="12"/>
  <c r="CH269" i="12"/>
  <c r="CG269" i="12"/>
  <c r="CF269" i="12"/>
  <c r="CE269" i="12"/>
  <c r="CD269" i="12"/>
  <c r="CC269" i="12"/>
  <c r="CB269" i="12"/>
  <c r="CA269" i="12"/>
  <c r="BZ269" i="12"/>
  <c r="BY269" i="12"/>
  <c r="BX269" i="12"/>
  <c r="BW269" i="12"/>
  <c r="BV269" i="12"/>
  <c r="BU269" i="12"/>
  <c r="BT269" i="12"/>
  <c r="BS269" i="12"/>
  <c r="BR269" i="12"/>
  <c r="BQ269" i="12"/>
  <c r="BM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B269" i="12"/>
  <c r="DZ268" i="12"/>
  <c r="DY268" i="12"/>
  <c r="DX268" i="12"/>
  <c r="DW268" i="12"/>
  <c r="DV268" i="12"/>
  <c r="DU268" i="12"/>
  <c r="DT268" i="12"/>
  <c r="DS268" i="12"/>
  <c r="DR268" i="12"/>
  <c r="DQ268" i="12"/>
  <c r="DP268" i="12"/>
  <c r="DO268" i="12"/>
  <c r="DN268" i="12"/>
  <c r="DM268" i="12"/>
  <c r="DL268" i="12"/>
  <c r="DK268" i="12"/>
  <c r="DJ268" i="12"/>
  <c r="DI268" i="12"/>
  <c r="DH268" i="12"/>
  <c r="DG268" i="12"/>
  <c r="DF268" i="12"/>
  <c r="DE268" i="12"/>
  <c r="DD268" i="12"/>
  <c r="DC268" i="12"/>
  <c r="DB268" i="12"/>
  <c r="DA268" i="12"/>
  <c r="CZ268" i="12"/>
  <c r="CY268" i="12"/>
  <c r="CX268" i="12"/>
  <c r="CW268" i="12"/>
  <c r="CV268" i="12"/>
  <c r="CU268" i="12"/>
  <c r="CT268" i="12"/>
  <c r="CS268" i="12"/>
  <c r="CR268" i="12"/>
  <c r="CQ268" i="12"/>
  <c r="CP268" i="12"/>
  <c r="CO268" i="12"/>
  <c r="CN268" i="12"/>
  <c r="CM268" i="12"/>
  <c r="CL268" i="12"/>
  <c r="CK268" i="12"/>
  <c r="CJ268" i="12"/>
  <c r="CI268" i="12"/>
  <c r="CH268" i="12"/>
  <c r="CG268" i="12"/>
  <c r="CF268" i="12"/>
  <c r="CE268" i="12"/>
  <c r="CD268" i="12"/>
  <c r="CC268" i="12"/>
  <c r="CB268" i="12"/>
  <c r="CA268" i="12"/>
  <c r="BZ268" i="12"/>
  <c r="BY268" i="12"/>
  <c r="BX268" i="12"/>
  <c r="BW268" i="12"/>
  <c r="BV268" i="12"/>
  <c r="BU268" i="12"/>
  <c r="BT268" i="12"/>
  <c r="BS268" i="12"/>
  <c r="BR268" i="12"/>
  <c r="BQ268" i="12"/>
  <c r="BM268" i="12"/>
  <c r="N268" i="12"/>
  <c r="M268" i="12"/>
  <c r="L268" i="12"/>
  <c r="K268" i="12"/>
  <c r="J268" i="12"/>
  <c r="I268" i="12"/>
  <c r="H268" i="12"/>
  <c r="G268" i="12"/>
  <c r="F268" i="12"/>
  <c r="E268" i="12"/>
  <c r="D268" i="12"/>
  <c r="B268" i="12"/>
  <c r="DZ267" i="12"/>
  <c r="DY267" i="12"/>
  <c r="DX267" i="12"/>
  <c r="DW267" i="12"/>
  <c r="DV267" i="12"/>
  <c r="DU267" i="12"/>
  <c r="DT267" i="12"/>
  <c r="DS267" i="12"/>
  <c r="DR267" i="12"/>
  <c r="DQ267" i="12"/>
  <c r="DP267" i="12"/>
  <c r="DO267" i="12"/>
  <c r="DN267" i="12"/>
  <c r="DM267" i="12"/>
  <c r="DL267" i="12"/>
  <c r="DK267" i="12"/>
  <c r="DJ267" i="12"/>
  <c r="DI267" i="12"/>
  <c r="DH267" i="12"/>
  <c r="DG267" i="12"/>
  <c r="DF267" i="12"/>
  <c r="DE267" i="12"/>
  <c r="DD267" i="12"/>
  <c r="DC267" i="12"/>
  <c r="DB267" i="12"/>
  <c r="DA267" i="12"/>
  <c r="CZ267" i="12"/>
  <c r="CY267" i="12"/>
  <c r="CX267" i="12"/>
  <c r="CW267" i="12"/>
  <c r="CV267" i="12"/>
  <c r="CU267" i="12"/>
  <c r="CT267" i="12"/>
  <c r="CS267" i="12"/>
  <c r="CR267" i="12"/>
  <c r="CQ267" i="12"/>
  <c r="CP267" i="12"/>
  <c r="CO267" i="12"/>
  <c r="CN267" i="12"/>
  <c r="CM267" i="12"/>
  <c r="CL267" i="12"/>
  <c r="CK267" i="12"/>
  <c r="CJ267" i="12"/>
  <c r="CI267" i="12"/>
  <c r="CH267" i="12"/>
  <c r="CG267" i="12"/>
  <c r="CF267" i="12"/>
  <c r="CE267" i="12"/>
  <c r="CD267" i="12"/>
  <c r="CC267" i="12"/>
  <c r="CB267" i="12"/>
  <c r="CA267" i="12"/>
  <c r="BZ267" i="12"/>
  <c r="BY267" i="12"/>
  <c r="BX267" i="12"/>
  <c r="BW267" i="12"/>
  <c r="BV267" i="12"/>
  <c r="BU267" i="12"/>
  <c r="BT267" i="12"/>
  <c r="BS267" i="12"/>
  <c r="BR267" i="12"/>
  <c r="BQ267" i="12"/>
  <c r="BM267" i="12"/>
  <c r="M267" i="12"/>
  <c r="L267" i="12"/>
  <c r="K267" i="12"/>
  <c r="J267" i="12"/>
  <c r="I267" i="12"/>
  <c r="H267" i="12"/>
  <c r="G267" i="12"/>
  <c r="F267" i="12"/>
  <c r="E267" i="12"/>
  <c r="D267" i="12"/>
  <c r="B267" i="12"/>
  <c r="DZ266" i="12"/>
  <c r="DY266" i="12"/>
  <c r="DX266" i="12"/>
  <c r="DW266" i="12"/>
  <c r="DV266" i="12"/>
  <c r="DU266" i="12"/>
  <c r="DT266" i="12"/>
  <c r="DS266" i="12"/>
  <c r="DR266" i="12"/>
  <c r="DQ266" i="12"/>
  <c r="DP266" i="12"/>
  <c r="DO266" i="12"/>
  <c r="DN266" i="12"/>
  <c r="DM266" i="12"/>
  <c r="DL266" i="12"/>
  <c r="DK266" i="12"/>
  <c r="DJ266" i="12"/>
  <c r="DI266" i="12"/>
  <c r="DH266" i="12"/>
  <c r="DG266" i="12"/>
  <c r="DF266" i="12"/>
  <c r="DE266" i="12"/>
  <c r="DD266" i="12"/>
  <c r="DC266" i="12"/>
  <c r="DB266" i="12"/>
  <c r="DA266" i="12"/>
  <c r="CZ266" i="12"/>
  <c r="CY266" i="12"/>
  <c r="CX266" i="12"/>
  <c r="CW266" i="12"/>
  <c r="CV266" i="12"/>
  <c r="CU266" i="12"/>
  <c r="CT266" i="12"/>
  <c r="CS266" i="12"/>
  <c r="CR266" i="12"/>
  <c r="CQ266" i="12"/>
  <c r="CP266" i="12"/>
  <c r="CO266" i="12"/>
  <c r="CN266" i="12"/>
  <c r="CM266" i="12"/>
  <c r="CL266" i="12"/>
  <c r="CK266" i="12"/>
  <c r="CJ266" i="12"/>
  <c r="CI266" i="12"/>
  <c r="CH266" i="12"/>
  <c r="CG266" i="12"/>
  <c r="CF266" i="12"/>
  <c r="CE266" i="12"/>
  <c r="CD266" i="12"/>
  <c r="CC266" i="12"/>
  <c r="CB266" i="12"/>
  <c r="CA266" i="12"/>
  <c r="BZ266" i="12"/>
  <c r="BY266" i="12"/>
  <c r="BX266" i="12"/>
  <c r="BW266" i="12"/>
  <c r="BV266" i="12"/>
  <c r="BU266" i="12"/>
  <c r="BT266" i="12"/>
  <c r="BS266" i="12"/>
  <c r="BR266" i="12"/>
  <c r="BQ266" i="12"/>
  <c r="BM266" i="12"/>
  <c r="L266" i="12"/>
  <c r="K266" i="12"/>
  <c r="J266" i="12"/>
  <c r="I266" i="12"/>
  <c r="H266" i="12"/>
  <c r="G266" i="12"/>
  <c r="F266" i="12"/>
  <c r="E266" i="12"/>
  <c r="D266" i="12"/>
  <c r="B266" i="12"/>
  <c r="DZ265" i="12"/>
  <c r="DY265" i="12"/>
  <c r="DX265" i="12"/>
  <c r="DW265" i="12"/>
  <c r="DV265" i="12"/>
  <c r="DU265" i="12"/>
  <c r="DT265" i="12"/>
  <c r="DS265" i="12"/>
  <c r="DR265" i="12"/>
  <c r="DQ265" i="12"/>
  <c r="DP265" i="12"/>
  <c r="DO265" i="12"/>
  <c r="DN265" i="12"/>
  <c r="DM265" i="12"/>
  <c r="DL265" i="12"/>
  <c r="DK265" i="12"/>
  <c r="DJ265" i="12"/>
  <c r="DI265" i="12"/>
  <c r="DH265" i="12"/>
  <c r="DG265" i="12"/>
  <c r="DF265" i="12"/>
  <c r="DE265" i="12"/>
  <c r="DD265" i="12"/>
  <c r="DC265" i="12"/>
  <c r="DB265" i="12"/>
  <c r="DA265" i="12"/>
  <c r="CZ265" i="12"/>
  <c r="CY265" i="12"/>
  <c r="CX265" i="12"/>
  <c r="CW265" i="12"/>
  <c r="CV265" i="12"/>
  <c r="CU265" i="12"/>
  <c r="CT265" i="12"/>
  <c r="CS265" i="12"/>
  <c r="CR265" i="12"/>
  <c r="CQ265" i="12"/>
  <c r="CP265" i="12"/>
  <c r="CO265" i="12"/>
  <c r="CN265" i="12"/>
  <c r="CM265" i="12"/>
  <c r="CL265" i="12"/>
  <c r="CK265" i="12"/>
  <c r="CJ265" i="12"/>
  <c r="CI265" i="12"/>
  <c r="CH265" i="12"/>
  <c r="CG265" i="12"/>
  <c r="CF265" i="12"/>
  <c r="CE265" i="12"/>
  <c r="CD265" i="12"/>
  <c r="CC265" i="12"/>
  <c r="CB265" i="12"/>
  <c r="CA265" i="12"/>
  <c r="BZ265" i="12"/>
  <c r="BY265" i="12"/>
  <c r="BX265" i="12"/>
  <c r="BW265" i="12"/>
  <c r="BV265" i="12"/>
  <c r="BU265" i="12"/>
  <c r="BT265" i="12"/>
  <c r="BS265" i="12"/>
  <c r="BR265" i="12"/>
  <c r="BQ265" i="12"/>
  <c r="BM265" i="12"/>
  <c r="K265" i="12"/>
  <c r="J265" i="12"/>
  <c r="I265" i="12"/>
  <c r="H265" i="12"/>
  <c r="G265" i="12"/>
  <c r="F265" i="12"/>
  <c r="E265" i="12"/>
  <c r="D265" i="12"/>
  <c r="B265" i="12"/>
  <c r="DZ264" i="12"/>
  <c r="DY264" i="12"/>
  <c r="DX264" i="12"/>
  <c r="DW264" i="12"/>
  <c r="DV264" i="12"/>
  <c r="DU264" i="12"/>
  <c r="DT264" i="12"/>
  <c r="DS264" i="12"/>
  <c r="DR264" i="12"/>
  <c r="DQ264" i="12"/>
  <c r="DP264" i="12"/>
  <c r="DO264" i="12"/>
  <c r="DN264" i="12"/>
  <c r="DM264" i="12"/>
  <c r="DL264" i="12"/>
  <c r="DK264" i="12"/>
  <c r="DJ264" i="12"/>
  <c r="DI264" i="12"/>
  <c r="DH264" i="12"/>
  <c r="DG264" i="12"/>
  <c r="DF264" i="12"/>
  <c r="DE264" i="12"/>
  <c r="DD264" i="12"/>
  <c r="DC264" i="12"/>
  <c r="DB264" i="12"/>
  <c r="DA264" i="12"/>
  <c r="CZ264" i="12"/>
  <c r="CY264" i="12"/>
  <c r="CX264" i="12"/>
  <c r="CW264" i="12"/>
  <c r="CV264" i="12"/>
  <c r="CU264" i="12"/>
  <c r="CT264" i="12"/>
  <c r="CS264" i="12"/>
  <c r="CR264" i="12"/>
  <c r="CQ264" i="12"/>
  <c r="CP264" i="12"/>
  <c r="CO264" i="12"/>
  <c r="CN264" i="12"/>
  <c r="CM264" i="12"/>
  <c r="CL264" i="12"/>
  <c r="CK264" i="12"/>
  <c r="CJ264" i="12"/>
  <c r="CI264" i="12"/>
  <c r="CH264" i="12"/>
  <c r="CG264" i="12"/>
  <c r="CF264" i="12"/>
  <c r="CE264" i="12"/>
  <c r="CD264" i="12"/>
  <c r="CC264" i="12"/>
  <c r="CB264" i="12"/>
  <c r="CA264" i="12"/>
  <c r="BZ264" i="12"/>
  <c r="BY264" i="12"/>
  <c r="BX264" i="12"/>
  <c r="BW264" i="12"/>
  <c r="BV264" i="12"/>
  <c r="BU264" i="12"/>
  <c r="BT264" i="12"/>
  <c r="BS264" i="12"/>
  <c r="BR264" i="12"/>
  <c r="BQ264" i="12"/>
  <c r="BM264" i="12"/>
  <c r="J264" i="12"/>
  <c r="I264" i="12"/>
  <c r="H264" i="12"/>
  <c r="G264" i="12"/>
  <c r="F264" i="12"/>
  <c r="E264" i="12"/>
  <c r="D264" i="12"/>
  <c r="B264" i="12"/>
  <c r="DZ263" i="12"/>
  <c r="DY263" i="12"/>
  <c r="DX263" i="12"/>
  <c r="DW263" i="12"/>
  <c r="DV263" i="12"/>
  <c r="DU263" i="12"/>
  <c r="DT263" i="12"/>
  <c r="DS263" i="12"/>
  <c r="DR263" i="12"/>
  <c r="DQ263" i="12"/>
  <c r="DP263" i="12"/>
  <c r="DO263" i="12"/>
  <c r="DN263" i="12"/>
  <c r="DM263" i="12"/>
  <c r="DL263" i="12"/>
  <c r="DK263" i="12"/>
  <c r="DJ263" i="12"/>
  <c r="DI263" i="12"/>
  <c r="DH263" i="12"/>
  <c r="DG263" i="12"/>
  <c r="DF263" i="12"/>
  <c r="DE263" i="12"/>
  <c r="DD263" i="12"/>
  <c r="DC263" i="12"/>
  <c r="DB263" i="12"/>
  <c r="DA263" i="12"/>
  <c r="CZ263" i="12"/>
  <c r="CY263" i="12"/>
  <c r="CX263" i="12"/>
  <c r="CW263" i="12"/>
  <c r="CV263" i="12"/>
  <c r="CU263" i="12"/>
  <c r="CT263" i="12"/>
  <c r="CS263" i="12"/>
  <c r="CR263" i="12"/>
  <c r="CQ263" i="12"/>
  <c r="CP263" i="12"/>
  <c r="CO263" i="12"/>
  <c r="CN263" i="12"/>
  <c r="CM263" i="12"/>
  <c r="CL263" i="12"/>
  <c r="CK263" i="12"/>
  <c r="CJ263" i="12"/>
  <c r="CI263" i="12"/>
  <c r="CH263" i="12"/>
  <c r="CG263" i="12"/>
  <c r="CF263" i="12"/>
  <c r="CE263" i="12"/>
  <c r="CD263" i="12"/>
  <c r="CC263" i="12"/>
  <c r="CB263" i="12"/>
  <c r="CA263" i="12"/>
  <c r="BZ263" i="12"/>
  <c r="BY263" i="12"/>
  <c r="BX263" i="12"/>
  <c r="BW263" i="12"/>
  <c r="BV263" i="12"/>
  <c r="BU263" i="12"/>
  <c r="BT263" i="12"/>
  <c r="BS263" i="12"/>
  <c r="BR263" i="12"/>
  <c r="BQ263" i="12"/>
  <c r="BM263" i="12"/>
  <c r="I263" i="12"/>
  <c r="H263" i="12"/>
  <c r="G263" i="12"/>
  <c r="F263" i="12"/>
  <c r="E263" i="12"/>
  <c r="D263" i="12"/>
  <c r="B263" i="12"/>
  <c r="DZ262" i="12"/>
  <c r="DY262" i="12"/>
  <c r="DX262" i="12"/>
  <c r="DW262" i="12"/>
  <c r="DV262" i="12"/>
  <c r="DU262" i="12"/>
  <c r="DT262" i="12"/>
  <c r="DS262" i="12"/>
  <c r="DR262" i="12"/>
  <c r="DQ262" i="12"/>
  <c r="DP262" i="12"/>
  <c r="DO262" i="12"/>
  <c r="DN262" i="12"/>
  <c r="DM262" i="12"/>
  <c r="DL262" i="12"/>
  <c r="DK262" i="12"/>
  <c r="DJ262" i="12"/>
  <c r="DI262" i="12"/>
  <c r="DH262" i="12"/>
  <c r="DG262" i="12"/>
  <c r="DF262" i="12"/>
  <c r="DE262" i="12"/>
  <c r="DD262" i="12"/>
  <c r="DC262" i="12"/>
  <c r="DB262" i="12"/>
  <c r="DA262" i="12"/>
  <c r="CZ262" i="12"/>
  <c r="CY262" i="12"/>
  <c r="CX262" i="12"/>
  <c r="CW262" i="12"/>
  <c r="CV262" i="12"/>
  <c r="CU262" i="12"/>
  <c r="CT262" i="12"/>
  <c r="CS262" i="12"/>
  <c r="CR262" i="12"/>
  <c r="CQ262" i="12"/>
  <c r="CP262" i="12"/>
  <c r="CO262" i="12"/>
  <c r="CN262" i="12"/>
  <c r="CM262" i="12"/>
  <c r="CL262" i="12"/>
  <c r="CK262" i="12"/>
  <c r="CJ262" i="12"/>
  <c r="CI262" i="12"/>
  <c r="CH262" i="12"/>
  <c r="CG262" i="12"/>
  <c r="CF262" i="12"/>
  <c r="CE262" i="12"/>
  <c r="CD262" i="12"/>
  <c r="CC262" i="12"/>
  <c r="CB262" i="12"/>
  <c r="CA262" i="12"/>
  <c r="BZ262" i="12"/>
  <c r="BY262" i="12"/>
  <c r="BX262" i="12"/>
  <c r="BW262" i="12"/>
  <c r="BV262" i="12"/>
  <c r="BU262" i="12"/>
  <c r="BT262" i="12"/>
  <c r="BS262" i="12"/>
  <c r="BR262" i="12"/>
  <c r="BQ262" i="12"/>
  <c r="BM262" i="12"/>
  <c r="H262" i="12"/>
  <c r="G262" i="12"/>
  <c r="F262" i="12"/>
  <c r="E262" i="12"/>
  <c r="D262" i="12"/>
  <c r="B262" i="12"/>
  <c r="DZ261" i="12"/>
  <c r="DY261" i="12"/>
  <c r="DX261" i="12"/>
  <c r="DW261" i="12"/>
  <c r="DV261" i="12"/>
  <c r="DU261" i="12"/>
  <c r="DT261" i="12"/>
  <c r="DS261" i="12"/>
  <c r="DR261" i="12"/>
  <c r="DQ261" i="12"/>
  <c r="DP261" i="12"/>
  <c r="DO261" i="12"/>
  <c r="DN261" i="12"/>
  <c r="DM261" i="12"/>
  <c r="DL261" i="12"/>
  <c r="DK261" i="12"/>
  <c r="DJ261" i="12"/>
  <c r="DI261" i="12"/>
  <c r="DH261" i="12"/>
  <c r="DG261" i="12"/>
  <c r="DF261" i="12"/>
  <c r="DE261" i="12"/>
  <c r="DD261" i="12"/>
  <c r="DC261" i="12"/>
  <c r="DB261" i="12"/>
  <c r="DA261" i="12"/>
  <c r="CZ261" i="12"/>
  <c r="CY261" i="12"/>
  <c r="CX261" i="12"/>
  <c r="CW261" i="12"/>
  <c r="CV261" i="12"/>
  <c r="CU261" i="12"/>
  <c r="CT261" i="12"/>
  <c r="CS261" i="12"/>
  <c r="CR261" i="12"/>
  <c r="CQ261" i="12"/>
  <c r="CP261" i="12"/>
  <c r="CO261" i="12"/>
  <c r="CN261" i="12"/>
  <c r="CM261" i="12"/>
  <c r="CL261" i="12"/>
  <c r="CK261" i="12"/>
  <c r="CJ261" i="12"/>
  <c r="CI261" i="12"/>
  <c r="CH261" i="12"/>
  <c r="CG261" i="12"/>
  <c r="CF261" i="12"/>
  <c r="CE261" i="12"/>
  <c r="CD261" i="12"/>
  <c r="CC261" i="12"/>
  <c r="CB261" i="12"/>
  <c r="CA261" i="12"/>
  <c r="BZ261" i="12"/>
  <c r="BY261" i="12"/>
  <c r="BX261" i="12"/>
  <c r="BW261" i="12"/>
  <c r="BV261" i="12"/>
  <c r="BU261" i="12"/>
  <c r="BT261" i="12"/>
  <c r="BS261" i="12"/>
  <c r="BR261" i="12"/>
  <c r="BQ261" i="12"/>
  <c r="BM261" i="12"/>
  <c r="G261" i="12"/>
  <c r="F261" i="12"/>
  <c r="E261" i="12"/>
  <c r="D261" i="12"/>
  <c r="B261" i="12"/>
  <c r="DZ260" i="12"/>
  <c r="DY260" i="12"/>
  <c r="DX260" i="12"/>
  <c r="DW260" i="12"/>
  <c r="DV260" i="12"/>
  <c r="DU260" i="12"/>
  <c r="DT260" i="12"/>
  <c r="DS260" i="12"/>
  <c r="DR260" i="12"/>
  <c r="DQ260" i="12"/>
  <c r="DP260" i="12"/>
  <c r="DO260" i="12"/>
  <c r="DN260" i="12"/>
  <c r="DM260" i="12"/>
  <c r="DL260" i="12"/>
  <c r="DK260" i="12"/>
  <c r="DJ260" i="12"/>
  <c r="DI260" i="12"/>
  <c r="DH260" i="12"/>
  <c r="DG260" i="12"/>
  <c r="DF260" i="12"/>
  <c r="DE260" i="12"/>
  <c r="DD260" i="12"/>
  <c r="DC260" i="12"/>
  <c r="DB260" i="12"/>
  <c r="DA260" i="12"/>
  <c r="CZ260" i="12"/>
  <c r="CY260" i="12"/>
  <c r="CX260" i="12"/>
  <c r="CW260" i="12"/>
  <c r="CV260" i="12"/>
  <c r="CU260" i="12"/>
  <c r="CT260" i="12"/>
  <c r="CS260" i="12"/>
  <c r="CR260" i="12"/>
  <c r="CQ260" i="12"/>
  <c r="CP260" i="12"/>
  <c r="CO260" i="12"/>
  <c r="CN260" i="12"/>
  <c r="CM260" i="12"/>
  <c r="CL260" i="12"/>
  <c r="CK260" i="12"/>
  <c r="CJ260" i="12"/>
  <c r="CI260" i="12"/>
  <c r="CH260" i="12"/>
  <c r="CG260" i="12"/>
  <c r="CF260" i="12"/>
  <c r="CE260" i="12"/>
  <c r="CD260" i="12"/>
  <c r="CC260" i="12"/>
  <c r="CB260" i="12"/>
  <c r="CA260" i="12"/>
  <c r="BZ260" i="12"/>
  <c r="BY260" i="12"/>
  <c r="BX260" i="12"/>
  <c r="BW260" i="12"/>
  <c r="BV260" i="12"/>
  <c r="BU260" i="12"/>
  <c r="BT260" i="12"/>
  <c r="BS260" i="12"/>
  <c r="BR260" i="12"/>
  <c r="BQ260" i="12"/>
  <c r="BM260" i="12"/>
  <c r="F260" i="12"/>
  <c r="E260" i="12"/>
  <c r="D260" i="12"/>
  <c r="B260" i="12"/>
  <c r="DZ259" i="12"/>
  <c r="DY259" i="12"/>
  <c r="DX259" i="12"/>
  <c r="DW259" i="12"/>
  <c r="DV259" i="12"/>
  <c r="DU259" i="12"/>
  <c r="DT259" i="12"/>
  <c r="DS259" i="12"/>
  <c r="DR259" i="12"/>
  <c r="DQ259" i="12"/>
  <c r="DP259" i="12"/>
  <c r="DO259" i="12"/>
  <c r="DN259" i="12"/>
  <c r="DM259" i="12"/>
  <c r="DL259" i="12"/>
  <c r="DK259" i="12"/>
  <c r="DJ259" i="12"/>
  <c r="DI259" i="12"/>
  <c r="DH259" i="12"/>
  <c r="DG259" i="12"/>
  <c r="DF259" i="12"/>
  <c r="DE259" i="12"/>
  <c r="DD259" i="12"/>
  <c r="DC259" i="12"/>
  <c r="DB259" i="12"/>
  <c r="DA259" i="12"/>
  <c r="CZ259" i="12"/>
  <c r="CY259" i="12"/>
  <c r="CX259" i="12"/>
  <c r="CW259" i="12"/>
  <c r="CV259" i="12"/>
  <c r="CU259" i="12"/>
  <c r="CT259" i="12"/>
  <c r="CS259" i="12"/>
  <c r="CR259" i="12"/>
  <c r="CQ259" i="12"/>
  <c r="CP259" i="12"/>
  <c r="CO259" i="12"/>
  <c r="CN259" i="12"/>
  <c r="CM259" i="12"/>
  <c r="CL259" i="12"/>
  <c r="CK259" i="12"/>
  <c r="CJ259" i="12"/>
  <c r="CI259" i="12"/>
  <c r="CH259" i="12"/>
  <c r="CG259" i="12"/>
  <c r="CF259" i="12"/>
  <c r="CE259" i="12"/>
  <c r="CD259" i="12"/>
  <c r="CC259" i="12"/>
  <c r="CB259" i="12"/>
  <c r="CA259" i="12"/>
  <c r="BZ259" i="12"/>
  <c r="BY259" i="12"/>
  <c r="BX259" i="12"/>
  <c r="BW259" i="12"/>
  <c r="BV259" i="12"/>
  <c r="BU259" i="12"/>
  <c r="BT259" i="12"/>
  <c r="BS259" i="12"/>
  <c r="BR259" i="12"/>
  <c r="BQ259" i="12"/>
  <c r="BM259" i="12"/>
  <c r="E259" i="12"/>
  <c r="D259" i="12"/>
  <c r="B259" i="12"/>
  <c r="DZ258" i="12"/>
  <c r="DY258" i="12"/>
  <c r="DX258" i="12"/>
  <c r="DW258" i="12"/>
  <c r="DV258" i="12"/>
  <c r="DU258" i="12"/>
  <c r="DT258" i="12"/>
  <c r="DS258" i="12"/>
  <c r="DR258" i="12"/>
  <c r="DQ258" i="12"/>
  <c r="DP258" i="12"/>
  <c r="DO258" i="12"/>
  <c r="DN258" i="12"/>
  <c r="DM258" i="12"/>
  <c r="DL258" i="12"/>
  <c r="DK258" i="12"/>
  <c r="DJ258" i="12"/>
  <c r="DI258" i="12"/>
  <c r="DH258" i="12"/>
  <c r="DG258" i="12"/>
  <c r="DF258" i="12"/>
  <c r="DE258" i="12"/>
  <c r="DD258" i="12"/>
  <c r="DC258" i="12"/>
  <c r="DB258" i="12"/>
  <c r="DA258" i="12"/>
  <c r="CZ258" i="12"/>
  <c r="CY258" i="12"/>
  <c r="CX258" i="12"/>
  <c r="CW258" i="12"/>
  <c r="CV258" i="12"/>
  <c r="CU258" i="12"/>
  <c r="CT258" i="12"/>
  <c r="CS258" i="12"/>
  <c r="CR258" i="12"/>
  <c r="CQ258" i="12"/>
  <c r="CP258" i="12"/>
  <c r="CO258" i="12"/>
  <c r="CN258" i="12"/>
  <c r="CM258" i="12"/>
  <c r="CL258" i="12"/>
  <c r="CK258" i="12"/>
  <c r="CJ258" i="12"/>
  <c r="CI258" i="12"/>
  <c r="CH258" i="12"/>
  <c r="CG258" i="12"/>
  <c r="CF258" i="12"/>
  <c r="CE258" i="12"/>
  <c r="CD258" i="12"/>
  <c r="CC258" i="12"/>
  <c r="CB258" i="12"/>
  <c r="CA258" i="12"/>
  <c r="BZ258" i="12"/>
  <c r="BY258" i="12"/>
  <c r="BX258" i="12"/>
  <c r="BW258" i="12"/>
  <c r="BV258" i="12"/>
  <c r="BU258" i="12"/>
  <c r="BT258" i="12"/>
  <c r="BS258" i="12"/>
  <c r="BR258" i="12"/>
  <c r="BQ258" i="12"/>
  <c r="BM258" i="12"/>
  <c r="D258" i="12"/>
  <c r="B258" i="12"/>
  <c r="DZ254" i="12"/>
  <c r="DY254" i="12"/>
  <c r="DX254" i="12"/>
  <c r="DW254" i="12"/>
  <c r="DV254" i="12"/>
  <c r="DU254" i="12"/>
  <c r="DT254" i="12"/>
  <c r="DS254" i="12"/>
  <c r="DR254" i="12"/>
  <c r="DQ254" i="12"/>
  <c r="DP254" i="12"/>
  <c r="DO254" i="12"/>
  <c r="DN254" i="12"/>
  <c r="DM254" i="12"/>
  <c r="DL254" i="12"/>
  <c r="DK254" i="12"/>
  <c r="DJ254" i="12"/>
  <c r="DI254" i="12"/>
  <c r="DH254" i="12"/>
  <c r="DG254" i="12"/>
  <c r="DF254" i="12"/>
  <c r="DE254" i="12"/>
  <c r="DD254" i="12"/>
  <c r="DC254" i="12"/>
  <c r="DB254" i="12"/>
  <c r="DA254" i="12"/>
  <c r="CZ254" i="12"/>
  <c r="CY254" i="12"/>
  <c r="CX254" i="12"/>
  <c r="CW254" i="12"/>
  <c r="CV254" i="12"/>
  <c r="CU254" i="12"/>
  <c r="CT254" i="12"/>
  <c r="CS254" i="12"/>
  <c r="CR254" i="12"/>
  <c r="CQ254" i="12"/>
  <c r="CP254" i="12"/>
  <c r="CO254" i="12"/>
  <c r="CN254" i="12"/>
  <c r="CM254" i="12"/>
  <c r="CL254" i="12"/>
  <c r="CK254" i="12"/>
  <c r="CJ254" i="12"/>
  <c r="CI254" i="12"/>
  <c r="CH254" i="12"/>
  <c r="CG254" i="12"/>
  <c r="CF254" i="12"/>
  <c r="CE254" i="12"/>
  <c r="CD254" i="12"/>
  <c r="CC254" i="12"/>
  <c r="CB254" i="12"/>
  <c r="CA254" i="12"/>
  <c r="BZ254" i="12"/>
  <c r="BY254" i="12"/>
  <c r="BX254" i="12"/>
  <c r="BW254" i="12"/>
  <c r="BV254" i="12"/>
  <c r="BU254" i="12"/>
  <c r="BT254" i="12"/>
  <c r="BS254" i="12"/>
  <c r="BR254" i="12"/>
  <c r="BQ254" i="12"/>
  <c r="BM254" i="12"/>
  <c r="BL254" i="12"/>
  <c r="BK254" i="12"/>
  <c r="BJ254" i="12"/>
  <c r="BI254" i="12"/>
  <c r="BH254" i="12"/>
  <c r="BG254" i="12"/>
  <c r="BF254" i="12"/>
  <c r="BE254" i="12"/>
  <c r="BD254" i="12"/>
  <c r="BC254" i="12"/>
  <c r="BB254" i="12"/>
  <c r="BA254" i="12"/>
  <c r="AZ254" i="12"/>
  <c r="AY254" i="12"/>
  <c r="AX254" i="12"/>
  <c r="AW254" i="12"/>
  <c r="AV254" i="12"/>
  <c r="AU254" i="12"/>
  <c r="AT254" i="12"/>
  <c r="AS254" i="12"/>
  <c r="AR254" i="12"/>
  <c r="DZ253" i="12"/>
  <c r="DY253" i="12"/>
  <c r="DX253" i="12"/>
  <c r="DW253" i="12"/>
  <c r="DV253" i="12"/>
  <c r="DU253" i="12"/>
  <c r="DT253" i="12"/>
  <c r="DS253" i="12"/>
  <c r="DR253" i="12"/>
  <c r="DQ253" i="12"/>
  <c r="DP253" i="12"/>
  <c r="DO253" i="12"/>
  <c r="DN253" i="12"/>
  <c r="DM253" i="12"/>
  <c r="DL253" i="12"/>
  <c r="DK253" i="12"/>
  <c r="DJ253" i="12"/>
  <c r="DI253" i="12"/>
  <c r="DH253" i="12"/>
  <c r="DG253" i="12"/>
  <c r="DF253" i="12"/>
  <c r="DE253" i="12"/>
  <c r="DD253" i="12"/>
  <c r="DC253" i="12"/>
  <c r="DB253" i="12"/>
  <c r="DA253" i="12"/>
  <c r="CZ253" i="12"/>
  <c r="CY253" i="12"/>
  <c r="CX253" i="12"/>
  <c r="CW253" i="12"/>
  <c r="CV253" i="12"/>
  <c r="CU253" i="12"/>
  <c r="CT253" i="12"/>
  <c r="CS253" i="12"/>
  <c r="CR253" i="12"/>
  <c r="CQ253" i="12"/>
  <c r="CP253" i="12"/>
  <c r="CO253" i="12"/>
  <c r="CN253" i="12"/>
  <c r="CM253" i="12"/>
  <c r="CL253" i="12"/>
  <c r="CK253" i="12"/>
  <c r="CJ253" i="12"/>
  <c r="CI253" i="12"/>
  <c r="CH253" i="12"/>
  <c r="CG253" i="12"/>
  <c r="CF253" i="12"/>
  <c r="CE253" i="12"/>
  <c r="CD253" i="12"/>
  <c r="CC253" i="12"/>
  <c r="CB253" i="12"/>
  <c r="CA253" i="12"/>
  <c r="BZ253" i="12"/>
  <c r="BY253" i="12"/>
  <c r="BX253" i="12"/>
  <c r="BW253" i="12"/>
  <c r="BV253" i="12"/>
  <c r="BU253" i="12"/>
  <c r="BT253" i="12"/>
  <c r="BS253" i="12"/>
  <c r="BR253" i="12"/>
  <c r="BQ253" i="12"/>
  <c r="BM253" i="12"/>
  <c r="BK253" i="12"/>
  <c r="BJ253" i="12"/>
  <c r="BI253" i="12"/>
  <c r="BH253" i="12"/>
  <c r="BG253" i="12"/>
  <c r="BF253" i="12"/>
  <c r="BE253" i="12"/>
  <c r="BD253" i="12"/>
  <c r="BC253" i="12"/>
  <c r="BB253" i="12"/>
  <c r="BA253" i="12"/>
  <c r="AZ253" i="12"/>
  <c r="AY253" i="12"/>
  <c r="AX253" i="12"/>
  <c r="AW253" i="12"/>
  <c r="AV253" i="12"/>
  <c r="AU253" i="12"/>
  <c r="AT253" i="12"/>
  <c r="AS253" i="12"/>
  <c r="AR253" i="12"/>
  <c r="AQ253" i="12"/>
  <c r="DZ252" i="12"/>
  <c r="DY252" i="12"/>
  <c r="DX252" i="12"/>
  <c r="DW252" i="12"/>
  <c r="DV252" i="12"/>
  <c r="DU252" i="12"/>
  <c r="DT252" i="12"/>
  <c r="DS252" i="12"/>
  <c r="DR252" i="12"/>
  <c r="DQ252" i="12"/>
  <c r="DP252" i="12"/>
  <c r="DO252" i="12"/>
  <c r="DN252" i="12"/>
  <c r="DM252" i="12"/>
  <c r="DL252" i="12"/>
  <c r="DK252" i="12"/>
  <c r="DJ252" i="12"/>
  <c r="DI252" i="12"/>
  <c r="DH252" i="12"/>
  <c r="DG252" i="12"/>
  <c r="DF252" i="12"/>
  <c r="DE252" i="12"/>
  <c r="DD252" i="12"/>
  <c r="DC252" i="12"/>
  <c r="DB252" i="12"/>
  <c r="DA252" i="12"/>
  <c r="CZ252" i="12"/>
  <c r="CY252" i="12"/>
  <c r="CX252" i="12"/>
  <c r="CW252" i="12"/>
  <c r="CV252" i="12"/>
  <c r="CU252" i="12"/>
  <c r="CT252" i="12"/>
  <c r="CS252" i="12"/>
  <c r="CR252" i="12"/>
  <c r="CQ252" i="12"/>
  <c r="CP252" i="12"/>
  <c r="CO252" i="12"/>
  <c r="CN252" i="12"/>
  <c r="CM252" i="12"/>
  <c r="CL252" i="12"/>
  <c r="CK252" i="12"/>
  <c r="CJ252" i="12"/>
  <c r="CI252" i="12"/>
  <c r="CH252" i="12"/>
  <c r="CG252" i="12"/>
  <c r="CF252" i="12"/>
  <c r="CE252" i="12"/>
  <c r="CD252" i="12"/>
  <c r="CC252" i="12"/>
  <c r="CB252" i="12"/>
  <c r="CA252" i="12"/>
  <c r="BZ252" i="12"/>
  <c r="BY252" i="12"/>
  <c r="BX252" i="12"/>
  <c r="BW252" i="12"/>
  <c r="BV252" i="12"/>
  <c r="BU252" i="12"/>
  <c r="BT252" i="12"/>
  <c r="BS252" i="12"/>
  <c r="BR252" i="12"/>
  <c r="BQ252" i="12"/>
  <c r="BM252" i="12"/>
  <c r="BJ252" i="12"/>
  <c r="BI252" i="12"/>
  <c r="BH252" i="12"/>
  <c r="BG252" i="12"/>
  <c r="BF252" i="12"/>
  <c r="BE252" i="12"/>
  <c r="BD252" i="12"/>
  <c r="BC252" i="12"/>
  <c r="BB252" i="12"/>
  <c r="BA252" i="12"/>
  <c r="AZ252" i="12"/>
  <c r="AY252" i="12"/>
  <c r="AX252" i="12"/>
  <c r="AW252" i="12"/>
  <c r="AV252" i="12"/>
  <c r="AU252" i="12"/>
  <c r="AT252" i="12"/>
  <c r="AS252" i="12"/>
  <c r="AR252" i="12"/>
  <c r="AQ252" i="12"/>
  <c r="AP252" i="12"/>
  <c r="DZ251" i="12"/>
  <c r="DY251" i="12"/>
  <c r="DX251" i="12"/>
  <c r="DW251" i="12"/>
  <c r="DV251" i="12"/>
  <c r="DU251" i="12"/>
  <c r="DT251" i="12"/>
  <c r="DS251" i="12"/>
  <c r="DR251" i="12"/>
  <c r="DQ251" i="12"/>
  <c r="DP251" i="12"/>
  <c r="DO251" i="12"/>
  <c r="DN251" i="12"/>
  <c r="DM251" i="12"/>
  <c r="DL251" i="12"/>
  <c r="DK251" i="12"/>
  <c r="DJ251" i="12"/>
  <c r="DI251" i="12"/>
  <c r="DH251" i="12"/>
  <c r="DG251" i="12"/>
  <c r="DF251" i="12"/>
  <c r="DE251" i="12"/>
  <c r="DD251" i="12"/>
  <c r="DC251" i="12"/>
  <c r="DB251" i="12"/>
  <c r="DA251" i="12"/>
  <c r="CZ251" i="12"/>
  <c r="CY251" i="12"/>
  <c r="CX251" i="12"/>
  <c r="CW251" i="12"/>
  <c r="CV251" i="12"/>
  <c r="CU251" i="12"/>
  <c r="CT251" i="12"/>
  <c r="CS251" i="12"/>
  <c r="CR251" i="12"/>
  <c r="CQ251" i="12"/>
  <c r="CP251" i="12"/>
  <c r="CO251" i="12"/>
  <c r="CN251" i="12"/>
  <c r="CM251" i="12"/>
  <c r="CL251" i="12"/>
  <c r="CK251" i="12"/>
  <c r="CJ251" i="12"/>
  <c r="CI251" i="12"/>
  <c r="CH251" i="12"/>
  <c r="CG251" i="12"/>
  <c r="CF251" i="12"/>
  <c r="CE251" i="12"/>
  <c r="CD251" i="12"/>
  <c r="CC251" i="12"/>
  <c r="CB251" i="12"/>
  <c r="CA251" i="12"/>
  <c r="BZ251" i="12"/>
  <c r="BY251" i="12"/>
  <c r="BX251" i="12"/>
  <c r="BW251" i="12"/>
  <c r="BV251" i="12"/>
  <c r="BU251" i="12"/>
  <c r="BT251" i="12"/>
  <c r="BS251" i="12"/>
  <c r="BR251" i="12"/>
  <c r="BQ251" i="12"/>
  <c r="BM251" i="12"/>
  <c r="BI251" i="12"/>
  <c r="BH251" i="12"/>
  <c r="BG251" i="12"/>
  <c r="BF251" i="12"/>
  <c r="BE251" i="12"/>
  <c r="BD251" i="12"/>
  <c r="BC251" i="12"/>
  <c r="BB251" i="12"/>
  <c r="BA251" i="12"/>
  <c r="AZ251" i="12"/>
  <c r="AY251" i="12"/>
  <c r="AX251" i="12"/>
  <c r="AW251" i="12"/>
  <c r="AV251" i="12"/>
  <c r="AU251" i="12"/>
  <c r="AT251" i="12"/>
  <c r="AS251" i="12"/>
  <c r="AR251" i="12"/>
  <c r="AQ251" i="12"/>
  <c r="AP251" i="12"/>
  <c r="AO251" i="12"/>
  <c r="DZ250" i="12"/>
  <c r="DY250" i="12"/>
  <c r="DX250" i="12"/>
  <c r="DW250" i="12"/>
  <c r="DV250" i="12"/>
  <c r="DU250" i="12"/>
  <c r="DT250" i="12"/>
  <c r="DS250" i="12"/>
  <c r="DR250" i="12"/>
  <c r="DQ250" i="12"/>
  <c r="DP250" i="12"/>
  <c r="DO250" i="12"/>
  <c r="DN250" i="12"/>
  <c r="DM250" i="12"/>
  <c r="DL250" i="12"/>
  <c r="DK250" i="12"/>
  <c r="DJ250" i="12"/>
  <c r="DI250" i="12"/>
  <c r="DH250" i="12"/>
  <c r="DG250" i="12"/>
  <c r="DF250" i="12"/>
  <c r="DE250" i="12"/>
  <c r="DD250" i="12"/>
  <c r="DC250" i="12"/>
  <c r="DB250" i="12"/>
  <c r="DA250" i="12"/>
  <c r="CZ250" i="12"/>
  <c r="CY250" i="12"/>
  <c r="CX250" i="12"/>
  <c r="CW250" i="12"/>
  <c r="CV250" i="12"/>
  <c r="CU250" i="12"/>
  <c r="CT250" i="12"/>
  <c r="CS250" i="12"/>
  <c r="CR250" i="12"/>
  <c r="CQ250" i="12"/>
  <c r="CP250" i="12"/>
  <c r="CO250" i="12"/>
  <c r="CN250" i="12"/>
  <c r="CM250" i="12"/>
  <c r="CL250" i="12"/>
  <c r="CK250" i="12"/>
  <c r="CJ250" i="12"/>
  <c r="CI250" i="12"/>
  <c r="CH250" i="12"/>
  <c r="CG250" i="12"/>
  <c r="CF250" i="12"/>
  <c r="CE250" i="12"/>
  <c r="CD250" i="12"/>
  <c r="CC250" i="12"/>
  <c r="CB250" i="12"/>
  <c r="CA250" i="12"/>
  <c r="BZ250" i="12"/>
  <c r="BY250" i="12"/>
  <c r="BX250" i="12"/>
  <c r="BW250" i="12"/>
  <c r="BV250" i="12"/>
  <c r="BU250" i="12"/>
  <c r="BT250" i="12"/>
  <c r="BS250" i="12"/>
  <c r="BR250" i="12"/>
  <c r="BQ250" i="12"/>
  <c r="BM250" i="12"/>
  <c r="BH250" i="12"/>
  <c r="BG250" i="12"/>
  <c r="BF250" i="12"/>
  <c r="BE250" i="12"/>
  <c r="BD250" i="12"/>
  <c r="BC250" i="12"/>
  <c r="BB250" i="12"/>
  <c r="BA250" i="12"/>
  <c r="AZ250" i="12"/>
  <c r="AY250" i="12"/>
  <c r="AX250" i="12"/>
  <c r="AW250" i="12"/>
  <c r="AV250" i="12"/>
  <c r="AU250" i="12"/>
  <c r="AT250" i="12"/>
  <c r="AS250" i="12"/>
  <c r="AR250" i="12"/>
  <c r="AQ250" i="12"/>
  <c r="AP250" i="12"/>
  <c r="AO250" i="12"/>
  <c r="AN250" i="12"/>
  <c r="DZ249" i="12"/>
  <c r="DY249" i="12"/>
  <c r="DX249" i="12"/>
  <c r="DW249" i="12"/>
  <c r="DV249" i="12"/>
  <c r="DU249" i="12"/>
  <c r="DT249" i="12"/>
  <c r="DS249" i="12"/>
  <c r="DR249" i="12"/>
  <c r="DQ249" i="12"/>
  <c r="DP249" i="12"/>
  <c r="DO249" i="12"/>
  <c r="DN249" i="12"/>
  <c r="DM249" i="12"/>
  <c r="DL249" i="12"/>
  <c r="DK249" i="12"/>
  <c r="DJ249" i="12"/>
  <c r="DI249" i="12"/>
  <c r="DH249" i="12"/>
  <c r="DG249" i="12"/>
  <c r="DF249" i="12"/>
  <c r="DE249" i="12"/>
  <c r="DD249" i="12"/>
  <c r="DC249" i="12"/>
  <c r="DB249" i="12"/>
  <c r="DA249" i="12"/>
  <c r="CZ249" i="12"/>
  <c r="CY249" i="12"/>
  <c r="CX249" i="12"/>
  <c r="CW249" i="12"/>
  <c r="CV249" i="12"/>
  <c r="CU249" i="12"/>
  <c r="CT249" i="12"/>
  <c r="CS249" i="12"/>
  <c r="CR249" i="12"/>
  <c r="CQ249" i="12"/>
  <c r="CP249" i="12"/>
  <c r="CO249" i="12"/>
  <c r="CN249" i="12"/>
  <c r="CM249" i="12"/>
  <c r="CL249" i="12"/>
  <c r="CK249" i="12"/>
  <c r="CJ249" i="12"/>
  <c r="CI249" i="12"/>
  <c r="CH249" i="12"/>
  <c r="CG249" i="12"/>
  <c r="CF249" i="12"/>
  <c r="CE249" i="12"/>
  <c r="CD249" i="12"/>
  <c r="CC249" i="12"/>
  <c r="CB249" i="12"/>
  <c r="CA249" i="12"/>
  <c r="BZ249" i="12"/>
  <c r="BY249" i="12"/>
  <c r="BX249" i="12"/>
  <c r="BW249" i="12"/>
  <c r="BV249" i="12"/>
  <c r="BU249" i="12"/>
  <c r="BT249" i="12"/>
  <c r="BS249" i="12"/>
  <c r="BR249" i="12"/>
  <c r="BQ249" i="12"/>
  <c r="BM249" i="12"/>
  <c r="BG249" i="12"/>
  <c r="BF249" i="12"/>
  <c r="BE249" i="12"/>
  <c r="BD249" i="12"/>
  <c r="BC249" i="12"/>
  <c r="BB249" i="12"/>
  <c r="BA249" i="12"/>
  <c r="AZ249" i="12"/>
  <c r="AY249" i="12"/>
  <c r="AX249" i="12"/>
  <c r="AW249" i="12"/>
  <c r="AV249" i="12"/>
  <c r="AU249" i="12"/>
  <c r="AT249" i="12"/>
  <c r="AS249" i="12"/>
  <c r="AR249" i="12"/>
  <c r="AQ249" i="12"/>
  <c r="AP249" i="12"/>
  <c r="AO249" i="12"/>
  <c r="AN249" i="12"/>
  <c r="AM249" i="12"/>
  <c r="DZ248" i="12"/>
  <c r="DY248" i="12"/>
  <c r="DX248" i="12"/>
  <c r="DW248" i="12"/>
  <c r="DV248" i="12"/>
  <c r="DU248" i="12"/>
  <c r="DT248" i="12"/>
  <c r="DS248" i="12"/>
  <c r="DR248" i="12"/>
  <c r="DQ248" i="12"/>
  <c r="DP248" i="12"/>
  <c r="DO248" i="12"/>
  <c r="DN248" i="12"/>
  <c r="DM248" i="12"/>
  <c r="DL248" i="12"/>
  <c r="DK248" i="12"/>
  <c r="DJ248" i="12"/>
  <c r="DI248" i="12"/>
  <c r="DH248" i="12"/>
  <c r="DG248" i="12"/>
  <c r="DF248" i="12"/>
  <c r="DE248" i="12"/>
  <c r="DD248" i="12"/>
  <c r="DC248" i="12"/>
  <c r="DB248" i="12"/>
  <c r="DA248" i="12"/>
  <c r="CZ248" i="12"/>
  <c r="CY248" i="12"/>
  <c r="CX248" i="12"/>
  <c r="CW248" i="12"/>
  <c r="CV248" i="12"/>
  <c r="CU248" i="12"/>
  <c r="CT248" i="12"/>
  <c r="CS248" i="12"/>
  <c r="CR248" i="12"/>
  <c r="CQ248" i="12"/>
  <c r="CP248" i="12"/>
  <c r="CO248" i="12"/>
  <c r="CN248" i="12"/>
  <c r="CM248" i="12"/>
  <c r="CL248" i="12"/>
  <c r="CK248" i="12"/>
  <c r="CJ248" i="12"/>
  <c r="CI248" i="12"/>
  <c r="CH248" i="12"/>
  <c r="CG248" i="12"/>
  <c r="CF248" i="12"/>
  <c r="CE248" i="12"/>
  <c r="CD248" i="12"/>
  <c r="CC248" i="12"/>
  <c r="CB248" i="12"/>
  <c r="CA248" i="12"/>
  <c r="BZ248" i="12"/>
  <c r="BY248" i="12"/>
  <c r="BX248" i="12"/>
  <c r="BW248" i="12"/>
  <c r="BV248" i="12"/>
  <c r="BU248" i="12"/>
  <c r="BT248" i="12"/>
  <c r="BS248" i="12"/>
  <c r="BR248" i="12"/>
  <c r="BQ248" i="12"/>
  <c r="BM248" i="12"/>
  <c r="BF248" i="12"/>
  <c r="BE248" i="12"/>
  <c r="BD248" i="12"/>
  <c r="BC248" i="12"/>
  <c r="BB248" i="12"/>
  <c r="BA248" i="12"/>
  <c r="AZ248" i="12"/>
  <c r="AY248" i="12"/>
  <c r="AX248" i="12"/>
  <c r="AW248" i="12"/>
  <c r="AV248" i="12"/>
  <c r="AU248" i="12"/>
  <c r="AT248" i="12"/>
  <c r="AS248" i="12"/>
  <c r="AR248" i="12"/>
  <c r="AQ248" i="12"/>
  <c r="AP248" i="12"/>
  <c r="AO248" i="12"/>
  <c r="AN248" i="12"/>
  <c r="AM248" i="12"/>
  <c r="AL248" i="12"/>
  <c r="DZ247" i="12"/>
  <c r="DY247" i="12"/>
  <c r="DX247" i="12"/>
  <c r="DW247" i="12"/>
  <c r="DV247" i="12"/>
  <c r="DU247" i="12"/>
  <c r="DT247" i="12"/>
  <c r="DS247" i="12"/>
  <c r="DR247" i="12"/>
  <c r="DQ247" i="12"/>
  <c r="DP247" i="12"/>
  <c r="DO247" i="12"/>
  <c r="DN247" i="12"/>
  <c r="DM247" i="12"/>
  <c r="DL247" i="12"/>
  <c r="DK247" i="12"/>
  <c r="DJ247" i="12"/>
  <c r="DI247" i="12"/>
  <c r="DH247" i="12"/>
  <c r="DG247" i="12"/>
  <c r="DF247" i="12"/>
  <c r="DE247" i="12"/>
  <c r="DD247" i="12"/>
  <c r="DC247" i="12"/>
  <c r="DB247" i="12"/>
  <c r="DA247" i="12"/>
  <c r="CZ247" i="12"/>
  <c r="CY247" i="12"/>
  <c r="CX247" i="12"/>
  <c r="CW247" i="12"/>
  <c r="CV247" i="12"/>
  <c r="CU247" i="12"/>
  <c r="CT247" i="12"/>
  <c r="CS247" i="12"/>
  <c r="CR247" i="12"/>
  <c r="CQ247" i="12"/>
  <c r="CP247" i="12"/>
  <c r="CO247" i="12"/>
  <c r="CN247" i="12"/>
  <c r="CM247" i="12"/>
  <c r="CL247" i="12"/>
  <c r="CK247" i="12"/>
  <c r="CJ247" i="12"/>
  <c r="CI247" i="12"/>
  <c r="CH247" i="12"/>
  <c r="CG247" i="12"/>
  <c r="CF247" i="12"/>
  <c r="CE247" i="12"/>
  <c r="CD247" i="12"/>
  <c r="CC247" i="12"/>
  <c r="CB247" i="12"/>
  <c r="CA247" i="12"/>
  <c r="BZ247" i="12"/>
  <c r="BY247" i="12"/>
  <c r="BX247" i="12"/>
  <c r="BW247" i="12"/>
  <c r="BV247" i="12"/>
  <c r="BU247" i="12"/>
  <c r="BT247" i="12"/>
  <c r="BS247" i="12"/>
  <c r="BR247" i="12"/>
  <c r="BQ247" i="12"/>
  <c r="BM247" i="12"/>
  <c r="BE247" i="12"/>
  <c r="BD247" i="12"/>
  <c r="BC247" i="12"/>
  <c r="BB247" i="12"/>
  <c r="BA247" i="12"/>
  <c r="AZ247" i="12"/>
  <c r="AY247" i="12"/>
  <c r="AX247" i="12"/>
  <c r="AW247" i="12"/>
  <c r="AV247" i="12"/>
  <c r="AU247" i="12"/>
  <c r="AT247" i="12"/>
  <c r="AS247" i="12"/>
  <c r="AR247" i="12"/>
  <c r="AQ247" i="12"/>
  <c r="AP247" i="12"/>
  <c r="AO247" i="12"/>
  <c r="AN247" i="12"/>
  <c r="AM247" i="12"/>
  <c r="AL247" i="12"/>
  <c r="AK247" i="12"/>
  <c r="DZ246" i="12"/>
  <c r="DY246" i="12"/>
  <c r="DX246" i="12"/>
  <c r="DW246" i="12"/>
  <c r="DV246" i="12"/>
  <c r="DU246" i="12"/>
  <c r="DT246" i="12"/>
  <c r="DS246" i="12"/>
  <c r="DR246" i="12"/>
  <c r="DQ246" i="12"/>
  <c r="DP246" i="12"/>
  <c r="DO246" i="12"/>
  <c r="DN246" i="12"/>
  <c r="DM246" i="12"/>
  <c r="DL246" i="12"/>
  <c r="DK246" i="12"/>
  <c r="DJ246" i="12"/>
  <c r="DI246" i="12"/>
  <c r="DH246" i="12"/>
  <c r="DG246" i="12"/>
  <c r="DF246" i="12"/>
  <c r="DE246" i="12"/>
  <c r="DD246" i="12"/>
  <c r="DC246" i="12"/>
  <c r="DB246" i="12"/>
  <c r="DA246" i="12"/>
  <c r="CZ246" i="12"/>
  <c r="CY246" i="12"/>
  <c r="CX246" i="12"/>
  <c r="CW246" i="12"/>
  <c r="CV246" i="12"/>
  <c r="CU246" i="12"/>
  <c r="CT246" i="12"/>
  <c r="CS246" i="12"/>
  <c r="CR246" i="12"/>
  <c r="CQ246" i="12"/>
  <c r="CP246" i="12"/>
  <c r="CO246" i="12"/>
  <c r="CN246" i="12"/>
  <c r="CM246" i="12"/>
  <c r="CL246" i="12"/>
  <c r="CK246" i="12"/>
  <c r="CJ246" i="12"/>
  <c r="CI246" i="12"/>
  <c r="CH246" i="12"/>
  <c r="CG246" i="12"/>
  <c r="CF246" i="12"/>
  <c r="CE246" i="12"/>
  <c r="CD246" i="12"/>
  <c r="CC246" i="12"/>
  <c r="CB246" i="12"/>
  <c r="CA246" i="12"/>
  <c r="BZ246" i="12"/>
  <c r="BY246" i="12"/>
  <c r="BX246" i="12"/>
  <c r="BW246" i="12"/>
  <c r="BV246" i="12"/>
  <c r="BU246" i="12"/>
  <c r="BT246" i="12"/>
  <c r="BS246" i="12"/>
  <c r="BR246" i="12"/>
  <c r="BQ246" i="12"/>
  <c r="BM246" i="12"/>
  <c r="BD246" i="12"/>
  <c r="BC246" i="12"/>
  <c r="BB246" i="12"/>
  <c r="BA246" i="12"/>
  <c r="AZ246" i="12"/>
  <c r="AY246" i="12"/>
  <c r="AX246" i="12"/>
  <c r="AW246" i="12"/>
  <c r="AV246" i="12"/>
  <c r="AU246" i="12"/>
  <c r="AT246" i="12"/>
  <c r="AS246" i="12"/>
  <c r="AR246" i="12"/>
  <c r="AQ246" i="12"/>
  <c r="AP246" i="12"/>
  <c r="AO246" i="12"/>
  <c r="AN246" i="12"/>
  <c r="AM246" i="12"/>
  <c r="AL246" i="12"/>
  <c r="AK246" i="12"/>
  <c r="AJ246" i="12"/>
  <c r="DZ245" i="12"/>
  <c r="DY245" i="12"/>
  <c r="DX245" i="12"/>
  <c r="DW245" i="12"/>
  <c r="DV245" i="12"/>
  <c r="DU245" i="12"/>
  <c r="DT245" i="12"/>
  <c r="DS245" i="12"/>
  <c r="DR245" i="12"/>
  <c r="DQ245" i="12"/>
  <c r="DP245" i="12"/>
  <c r="DO245" i="12"/>
  <c r="DN245" i="12"/>
  <c r="DM245" i="12"/>
  <c r="DL245" i="12"/>
  <c r="DK245" i="12"/>
  <c r="DJ245" i="12"/>
  <c r="DI245" i="12"/>
  <c r="DH245" i="12"/>
  <c r="DG245" i="12"/>
  <c r="DF245" i="12"/>
  <c r="DE245" i="12"/>
  <c r="DD245" i="12"/>
  <c r="DC245" i="12"/>
  <c r="DB245" i="12"/>
  <c r="DA245" i="12"/>
  <c r="CZ245" i="12"/>
  <c r="CY245" i="12"/>
  <c r="CX245" i="12"/>
  <c r="CW245" i="12"/>
  <c r="CV245" i="12"/>
  <c r="CU245" i="12"/>
  <c r="CT245" i="12"/>
  <c r="CS245" i="12"/>
  <c r="CR245" i="12"/>
  <c r="CQ245" i="12"/>
  <c r="CP245" i="12"/>
  <c r="CO245" i="12"/>
  <c r="CN245" i="12"/>
  <c r="CM245" i="12"/>
  <c r="CL245" i="12"/>
  <c r="CK245" i="12"/>
  <c r="CJ245" i="12"/>
  <c r="CI245" i="12"/>
  <c r="CH245" i="12"/>
  <c r="CG245" i="12"/>
  <c r="CF245" i="12"/>
  <c r="CE245" i="12"/>
  <c r="CD245" i="12"/>
  <c r="CC245" i="12"/>
  <c r="CB245" i="12"/>
  <c r="CA245" i="12"/>
  <c r="BZ245" i="12"/>
  <c r="BY245" i="12"/>
  <c r="BX245" i="12"/>
  <c r="BW245" i="12"/>
  <c r="BV245" i="12"/>
  <c r="BU245" i="12"/>
  <c r="BT245" i="12"/>
  <c r="BS245" i="12"/>
  <c r="BR245" i="12"/>
  <c r="BQ245" i="12"/>
  <c r="BM245" i="12"/>
  <c r="BC245" i="12"/>
  <c r="BB245" i="12"/>
  <c r="BA245" i="12"/>
  <c r="AZ245" i="12"/>
  <c r="AY245" i="12"/>
  <c r="AX245" i="12"/>
  <c r="AW245" i="12"/>
  <c r="AV245" i="12"/>
  <c r="AU245" i="12"/>
  <c r="AT245" i="12"/>
  <c r="AS245" i="12"/>
  <c r="AR245" i="12"/>
  <c r="AQ245" i="12"/>
  <c r="AP245" i="12"/>
  <c r="AO245" i="12"/>
  <c r="AN245" i="12"/>
  <c r="AM245" i="12"/>
  <c r="AL245" i="12"/>
  <c r="AK245" i="12"/>
  <c r="AJ245" i="12"/>
  <c r="AI245" i="12"/>
  <c r="DZ244" i="12"/>
  <c r="DY244" i="12"/>
  <c r="DX244" i="12"/>
  <c r="DW244" i="12"/>
  <c r="DV244" i="12"/>
  <c r="DU244" i="12"/>
  <c r="DT244" i="12"/>
  <c r="DS244" i="12"/>
  <c r="DR244" i="12"/>
  <c r="DQ244" i="12"/>
  <c r="DP244" i="12"/>
  <c r="DO244" i="12"/>
  <c r="DN244" i="12"/>
  <c r="DM244" i="12"/>
  <c r="DL244" i="12"/>
  <c r="DK244" i="12"/>
  <c r="DJ244" i="12"/>
  <c r="DI244" i="12"/>
  <c r="DH244" i="12"/>
  <c r="DG244" i="12"/>
  <c r="DF244" i="12"/>
  <c r="DE244" i="12"/>
  <c r="DD244" i="12"/>
  <c r="DC244" i="12"/>
  <c r="DB244" i="12"/>
  <c r="DA244" i="12"/>
  <c r="CZ244" i="12"/>
  <c r="CY244" i="12"/>
  <c r="CX244" i="12"/>
  <c r="CW244" i="12"/>
  <c r="CV244" i="12"/>
  <c r="CU244" i="12"/>
  <c r="CT244" i="12"/>
  <c r="CS244" i="12"/>
  <c r="CR244" i="12"/>
  <c r="CQ244" i="12"/>
  <c r="CP244" i="12"/>
  <c r="CO244" i="12"/>
  <c r="CN244" i="12"/>
  <c r="CM244" i="12"/>
  <c r="CL244" i="12"/>
  <c r="CK244" i="12"/>
  <c r="CJ244" i="12"/>
  <c r="CI244" i="12"/>
  <c r="CH244" i="12"/>
  <c r="CG244" i="12"/>
  <c r="CF244" i="12"/>
  <c r="CE244" i="12"/>
  <c r="CD244" i="12"/>
  <c r="CC244" i="12"/>
  <c r="CB244" i="12"/>
  <c r="CA244" i="12"/>
  <c r="BZ244" i="12"/>
  <c r="BY244" i="12"/>
  <c r="BX244" i="12"/>
  <c r="BW244" i="12"/>
  <c r="BV244" i="12"/>
  <c r="BU244" i="12"/>
  <c r="BT244" i="12"/>
  <c r="BS244" i="12"/>
  <c r="BR244" i="12"/>
  <c r="BQ244" i="12"/>
  <c r="BM244" i="12"/>
  <c r="BB244" i="12"/>
  <c r="BA244" i="12"/>
  <c r="AZ244" i="12"/>
  <c r="AY244" i="12"/>
  <c r="AX244" i="12"/>
  <c r="AW244" i="12"/>
  <c r="AV244" i="12"/>
  <c r="AU244" i="12"/>
  <c r="AT244" i="12"/>
  <c r="AS244" i="12"/>
  <c r="AR244" i="12"/>
  <c r="AQ244" i="12"/>
  <c r="AP244" i="12"/>
  <c r="AO244" i="12"/>
  <c r="AN244" i="12"/>
  <c r="AM244" i="12"/>
  <c r="AL244" i="12"/>
  <c r="AK244" i="12"/>
  <c r="AJ244" i="12"/>
  <c r="AI244" i="12"/>
  <c r="AH244" i="12"/>
  <c r="DZ243" i="12"/>
  <c r="DY243" i="12"/>
  <c r="DX243" i="12"/>
  <c r="DW243" i="12"/>
  <c r="DV243" i="12"/>
  <c r="DU243" i="12"/>
  <c r="DT243" i="12"/>
  <c r="DS243" i="12"/>
  <c r="DR243" i="12"/>
  <c r="DQ243" i="12"/>
  <c r="DP243" i="12"/>
  <c r="DO243" i="12"/>
  <c r="DN243" i="12"/>
  <c r="DM243" i="12"/>
  <c r="DL243" i="12"/>
  <c r="DK243" i="12"/>
  <c r="DJ243" i="12"/>
  <c r="DI243" i="12"/>
  <c r="DH243" i="12"/>
  <c r="DG243" i="12"/>
  <c r="DF243" i="12"/>
  <c r="DE243" i="12"/>
  <c r="DD243" i="12"/>
  <c r="DC243" i="12"/>
  <c r="DB243" i="12"/>
  <c r="DA243" i="12"/>
  <c r="CZ243" i="12"/>
  <c r="CY243" i="12"/>
  <c r="CX243" i="12"/>
  <c r="CW243" i="12"/>
  <c r="CV243" i="12"/>
  <c r="CU243" i="12"/>
  <c r="CT243" i="12"/>
  <c r="CS243" i="12"/>
  <c r="CR243" i="12"/>
  <c r="CQ243" i="12"/>
  <c r="CP243" i="12"/>
  <c r="CO243" i="12"/>
  <c r="CN243" i="12"/>
  <c r="CM243" i="12"/>
  <c r="CL243" i="12"/>
  <c r="CK243" i="12"/>
  <c r="CJ243" i="12"/>
  <c r="CI243" i="12"/>
  <c r="CH243" i="12"/>
  <c r="CG243" i="12"/>
  <c r="CF243" i="12"/>
  <c r="CE243" i="12"/>
  <c r="CD243" i="12"/>
  <c r="CC243" i="12"/>
  <c r="CB243" i="12"/>
  <c r="CA243" i="12"/>
  <c r="BZ243" i="12"/>
  <c r="BY243" i="12"/>
  <c r="BX243" i="12"/>
  <c r="BW243" i="12"/>
  <c r="BV243" i="12"/>
  <c r="BU243" i="12"/>
  <c r="BT243" i="12"/>
  <c r="BS243" i="12"/>
  <c r="BR243" i="12"/>
  <c r="BQ243" i="12"/>
  <c r="BM243" i="12"/>
  <c r="BA243" i="12"/>
  <c r="AZ243" i="12"/>
  <c r="AY243" i="12"/>
  <c r="AX243" i="12"/>
  <c r="AW243" i="12"/>
  <c r="AV243" i="12"/>
  <c r="AU243" i="12"/>
  <c r="AT243" i="12"/>
  <c r="AS243" i="12"/>
  <c r="AR243" i="12"/>
  <c r="AQ243" i="12"/>
  <c r="AP243" i="12"/>
  <c r="AO243" i="12"/>
  <c r="AN243" i="12"/>
  <c r="AM243" i="12"/>
  <c r="AL243" i="12"/>
  <c r="AK243" i="12"/>
  <c r="AJ243" i="12"/>
  <c r="AI243" i="12"/>
  <c r="AH243" i="12"/>
  <c r="AG243" i="12"/>
  <c r="DZ242" i="12"/>
  <c r="DY242" i="12"/>
  <c r="DX242" i="12"/>
  <c r="DW242" i="12"/>
  <c r="DV242" i="12"/>
  <c r="DU242" i="12"/>
  <c r="DT242" i="12"/>
  <c r="DS242" i="12"/>
  <c r="DR242" i="12"/>
  <c r="DQ242" i="12"/>
  <c r="DP242" i="12"/>
  <c r="DO242" i="12"/>
  <c r="DN242" i="12"/>
  <c r="DM242" i="12"/>
  <c r="DL242" i="12"/>
  <c r="DK242" i="12"/>
  <c r="DJ242" i="12"/>
  <c r="DI242" i="12"/>
  <c r="DH242" i="12"/>
  <c r="DG242" i="12"/>
  <c r="DF242" i="12"/>
  <c r="DE242" i="12"/>
  <c r="DD242" i="12"/>
  <c r="DC242" i="12"/>
  <c r="DB242" i="12"/>
  <c r="DA242" i="12"/>
  <c r="CZ242" i="12"/>
  <c r="CY242" i="12"/>
  <c r="CX242" i="12"/>
  <c r="CW242" i="12"/>
  <c r="CV242" i="12"/>
  <c r="CU242" i="12"/>
  <c r="CT242" i="12"/>
  <c r="CS242" i="12"/>
  <c r="CR242" i="12"/>
  <c r="CQ242" i="12"/>
  <c r="CP242" i="12"/>
  <c r="CO242" i="12"/>
  <c r="CN242" i="12"/>
  <c r="CM242" i="12"/>
  <c r="CL242" i="12"/>
  <c r="CK242" i="12"/>
  <c r="CJ242" i="12"/>
  <c r="CI242" i="12"/>
  <c r="CH242" i="12"/>
  <c r="CG242" i="12"/>
  <c r="CF242" i="12"/>
  <c r="CE242" i="12"/>
  <c r="CD242" i="12"/>
  <c r="CC242" i="12"/>
  <c r="CB242" i="12"/>
  <c r="CA242" i="12"/>
  <c r="BZ242" i="12"/>
  <c r="BY242" i="12"/>
  <c r="BX242" i="12"/>
  <c r="BW242" i="12"/>
  <c r="BV242" i="12"/>
  <c r="BU242" i="12"/>
  <c r="BT242" i="12"/>
  <c r="BS242" i="12"/>
  <c r="BR242" i="12"/>
  <c r="BQ242" i="12"/>
  <c r="BM242" i="12"/>
  <c r="AZ242" i="12"/>
  <c r="AY242" i="12"/>
  <c r="AX242" i="12"/>
  <c r="AW242" i="12"/>
  <c r="AV242" i="12"/>
  <c r="AU242" i="12"/>
  <c r="AT242" i="12"/>
  <c r="AS242" i="12"/>
  <c r="AR242" i="12"/>
  <c r="AQ242" i="12"/>
  <c r="AP242" i="12"/>
  <c r="AO242" i="12"/>
  <c r="AN242" i="12"/>
  <c r="AM242" i="12"/>
  <c r="AL242" i="12"/>
  <c r="AK242" i="12"/>
  <c r="AJ242" i="12"/>
  <c r="AI242" i="12"/>
  <c r="AH242" i="12"/>
  <c r="AG242" i="12"/>
  <c r="AF242" i="12"/>
  <c r="DZ241" i="12"/>
  <c r="DY241" i="12"/>
  <c r="DX241" i="12"/>
  <c r="DW241" i="12"/>
  <c r="DV241" i="12"/>
  <c r="DU241" i="12"/>
  <c r="DT241" i="12"/>
  <c r="DS241" i="12"/>
  <c r="DR241" i="12"/>
  <c r="DQ241" i="12"/>
  <c r="DP241" i="12"/>
  <c r="DO241" i="12"/>
  <c r="DN241" i="12"/>
  <c r="DM241" i="12"/>
  <c r="DL241" i="12"/>
  <c r="DK241" i="12"/>
  <c r="DJ241" i="12"/>
  <c r="DI241" i="12"/>
  <c r="DH241" i="12"/>
  <c r="DG241" i="12"/>
  <c r="DF241" i="12"/>
  <c r="DE241" i="12"/>
  <c r="DD241" i="12"/>
  <c r="DC241" i="12"/>
  <c r="DB241" i="12"/>
  <c r="DA241" i="12"/>
  <c r="CZ241" i="12"/>
  <c r="CY241" i="12"/>
  <c r="CX241" i="12"/>
  <c r="CW241" i="12"/>
  <c r="CV241" i="12"/>
  <c r="CU241" i="12"/>
  <c r="CT241" i="12"/>
  <c r="CS241" i="12"/>
  <c r="CR241" i="12"/>
  <c r="CQ241" i="12"/>
  <c r="CP241" i="12"/>
  <c r="CO241" i="12"/>
  <c r="CN241" i="12"/>
  <c r="CM241" i="12"/>
  <c r="CL241" i="12"/>
  <c r="CK241" i="12"/>
  <c r="CJ241" i="12"/>
  <c r="CI241" i="12"/>
  <c r="CH241" i="12"/>
  <c r="CG241" i="12"/>
  <c r="CF241" i="12"/>
  <c r="CE241" i="12"/>
  <c r="CD241" i="12"/>
  <c r="CC241" i="12"/>
  <c r="CB241" i="12"/>
  <c r="CA241" i="12"/>
  <c r="BZ241" i="12"/>
  <c r="BY241" i="12"/>
  <c r="BX241" i="12"/>
  <c r="BW241" i="12"/>
  <c r="BV241" i="12"/>
  <c r="BU241" i="12"/>
  <c r="BT241" i="12"/>
  <c r="BS241" i="12"/>
  <c r="BR241" i="12"/>
  <c r="BQ241" i="12"/>
  <c r="BM241" i="12"/>
  <c r="AY241" i="12"/>
  <c r="AX241" i="12"/>
  <c r="AW241" i="12"/>
  <c r="AV241" i="12"/>
  <c r="AU241" i="12"/>
  <c r="AT241" i="12"/>
  <c r="AS241" i="12"/>
  <c r="AR241" i="12"/>
  <c r="AQ241" i="12"/>
  <c r="AP241" i="12"/>
  <c r="AO241" i="12"/>
  <c r="AN241" i="12"/>
  <c r="AM241" i="12"/>
  <c r="AL241" i="12"/>
  <c r="AK241" i="12"/>
  <c r="AJ241" i="12"/>
  <c r="AI241" i="12"/>
  <c r="AH241" i="12"/>
  <c r="AG241" i="12"/>
  <c r="AF241" i="12"/>
  <c r="AE241" i="12"/>
  <c r="DZ240" i="12"/>
  <c r="DY240" i="12"/>
  <c r="DX240" i="12"/>
  <c r="DW240" i="12"/>
  <c r="DV240" i="12"/>
  <c r="DU240" i="12"/>
  <c r="DT240" i="12"/>
  <c r="DS240" i="12"/>
  <c r="DR240" i="12"/>
  <c r="DQ240" i="12"/>
  <c r="DP240" i="12"/>
  <c r="DO240" i="12"/>
  <c r="DN240" i="12"/>
  <c r="DM240" i="12"/>
  <c r="DL240" i="12"/>
  <c r="DK240" i="12"/>
  <c r="DJ240" i="12"/>
  <c r="DI240" i="12"/>
  <c r="DH240" i="12"/>
  <c r="DG240" i="12"/>
  <c r="DF240" i="12"/>
  <c r="DE240" i="12"/>
  <c r="DD240" i="12"/>
  <c r="DC240" i="12"/>
  <c r="DB240" i="12"/>
  <c r="DA240" i="12"/>
  <c r="CZ240" i="12"/>
  <c r="CY240" i="12"/>
  <c r="CX240" i="12"/>
  <c r="CW240" i="12"/>
  <c r="CV240" i="12"/>
  <c r="CU240" i="12"/>
  <c r="CT240" i="12"/>
  <c r="CS240" i="12"/>
  <c r="CR240" i="12"/>
  <c r="CQ240" i="12"/>
  <c r="CP240" i="12"/>
  <c r="CO240" i="12"/>
  <c r="CN240" i="12"/>
  <c r="CM240" i="12"/>
  <c r="CL240" i="12"/>
  <c r="CK240" i="12"/>
  <c r="CJ240" i="12"/>
  <c r="CI240" i="12"/>
  <c r="CH240" i="12"/>
  <c r="CG240" i="12"/>
  <c r="CF240" i="12"/>
  <c r="CE240" i="12"/>
  <c r="CD240" i="12"/>
  <c r="CC240" i="12"/>
  <c r="CB240" i="12"/>
  <c r="CA240" i="12"/>
  <c r="BZ240" i="12"/>
  <c r="BY240" i="12"/>
  <c r="BX240" i="12"/>
  <c r="BW240" i="12"/>
  <c r="BV240" i="12"/>
  <c r="BU240" i="12"/>
  <c r="BT240" i="12"/>
  <c r="BS240" i="12"/>
  <c r="BR240" i="12"/>
  <c r="BQ240" i="12"/>
  <c r="BM240" i="12"/>
  <c r="AX240" i="12"/>
  <c r="AW240" i="12"/>
  <c r="AV240" i="12"/>
  <c r="AU240" i="12"/>
  <c r="AT240" i="12"/>
  <c r="AS240" i="12"/>
  <c r="AR240" i="12"/>
  <c r="AQ240" i="12"/>
  <c r="AP240" i="12"/>
  <c r="AO240" i="12"/>
  <c r="AN240" i="12"/>
  <c r="AM240" i="12"/>
  <c r="AL240" i="12"/>
  <c r="AK240" i="12"/>
  <c r="AJ240" i="12"/>
  <c r="AI240" i="12"/>
  <c r="AH240" i="12"/>
  <c r="AG240" i="12"/>
  <c r="AF240" i="12"/>
  <c r="AE240" i="12"/>
  <c r="AD240" i="12"/>
  <c r="DZ239" i="12"/>
  <c r="DY239" i="12"/>
  <c r="DX239" i="12"/>
  <c r="DW239" i="12"/>
  <c r="DV239" i="12"/>
  <c r="DU239" i="12"/>
  <c r="DT239" i="12"/>
  <c r="DS239" i="12"/>
  <c r="DR239" i="12"/>
  <c r="DQ239" i="12"/>
  <c r="DP239" i="12"/>
  <c r="DO239" i="12"/>
  <c r="DN239" i="12"/>
  <c r="DM239" i="12"/>
  <c r="DL239" i="12"/>
  <c r="DK239" i="12"/>
  <c r="DJ239" i="12"/>
  <c r="DI239" i="12"/>
  <c r="DH239" i="12"/>
  <c r="DG239" i="12"/>
  <c r="DF239" i="12"/>
  <c r="DE239" i="12"/>
  <c r="DD239" i="12"/>
  <c r="DC239" i="12"/>
  <c r="DB239" i="12"/>
  <c r="DA239" i="12"/>
  <c r="CZ239" i="12"/>
  <c r="CY239" i="12"/>
  <c r="CX239" i="12"/>
  <c r="CW239" i="12"/>
  <c r="CV239" i="12"/>
  <c r="CU239" i="12"/>
  <c r="CT239" i="12"/>
  <c r="CS239" i="12"/>
  <c r="CR239" i="12"/>
  <c r="CQ239" i="12"/>
  <c r="CP239" i="12"/>
  <c r="CO239" i="12"/>
  <c r="CN239" i="12"/>
  <c r="CM239" i="12"/>
  <c r="CL239" i="12"/>
  <c r="CK239" i="12"/>
  <c r="CJ239" i="12"/>
  <c r="CI239" i="12"/>
  <c r="CH239" i="12"/>
  <c r="CG239" i="12"/>
  <c r="CF239" i="12"/>
  <c r="CE239" i="12"/>
  <c r="CD239" i="12"/>
  <c r="CC239" i="12"/>
  <c r="CB239" i="12"/>
  <c r="CA239" i="12"/>
  <c r="BZ239" i="12"/>
  <c r="BY239" i="12"/>
  <c r="BX239" i="12"/>
  <c r="BW239" i="12"/>
  <c r="BV239" i="12"/>
  <c r="BU239" i="12"/>
  <c r="BT239" i="12"/>
  <c r="BS239" i="12"/>
  <c r="BR239" i="12"/>
  <c r="BQ239" i="12"/>
  <c r="BM239" i="12"/>
  <c r="AW239" i="12"/>
  <c r="AV239" i="12"/>
  <c r="AU239" i="12"/>
  <c r="AT239" i="12"/>
  <c r="AS239" i="12"/>
  <c r="AR239" i="12"/>
  <c r="AQ239" i="12"/>
  <c r="AP239" i="12"/>
  <c r="AO239" i="12"/>
  <c r="AN239" i="12"/>
  <c r="AM239" i="12"/>
  <c r="AL239" i="12"/>
  <c r="AK239" i="12"/>
  <c r="AJ239" i="12"/>
  <c r="AI239" i="12"/>
  <c r="AH239" i="12"/>
  <c r="AG239" i="12"/>
  <c r="AF239" i="12"/>
  <c r="AE239" i="12"/>
  <c r="AD239" i="12"/>
  <c r="AC239" i="12"/>
  <c r="DZ238" i="12"/>
  <c r="DY238" i="12"/>
  <c r="DX238" i="12"/>
  <c r="DW238" i="12"/>
  <c r="DV238" i="12"/>
  <c r="DU238" i="12"/>
  <c r="DT238" i="12"/>
  <c r="DS238" i="12"/>
  <c r="DR238" i="12"/>
  <c r="DQ238" i="12"/>
  <c r="DP238" i="12"/>
  <c r="DO238" i="12"/>
  <c r="DN238" i="12"/>
  <c r="DM238" i="12"/>
  <c r="DL238" i="12"/>
  <c r="DK238" i="12"/>
  <c r="DJ238" i="12"/>
  <c r="DI238" i="12"/>
  <c r="DH238" i="12"/>
  <c r="DG238" i="12"/>
  <c r="DF238" i="12"/>
  <c r="DE238" i="12"/>
  <c r="DD238" i="12"/>
  <c r="DC238" i="12"/>
  <c r="DB238" i="12"/>
  <c r="DA238" i="12"/>
  <c r="CZ238" i="12"/>
  <c r="CY238" i="12"/>
  <c r="CX238" i="12"/>
  <c r="CW238" i="12"/>
  <c r="CV238" i="12"/>
  <c r="CU238" i="12"/>
  <c r="CT238" i="12"/>
  <c r="CS238" i="12"/>
  <c r="CR238" i="12"/>
  <c r="CQ238" i="12"/>
  <c r="CP238" i="12"/>
  <c r="CO238" i="12"/>
  <c r="CN238" i="12"/>
  <c r="CM238" i="12"/>
  <c r="CL238" i="12"/>
  <c r="CK238" i="12"/>
  <c r="CJ238" i="12"/>
  <c r="CI238" i="12"/>
  <c r="CH238" i="12"/>
  <c r="CG238" i="12"/>
  <c r="CF238" i="12"/>
  <c r="CE238" i="12"/>
  <c r="CD238" i="12"/>
  <c r="CC238" i="12"/>
  <c r="CB238" i="12"/>
  <c r="CA238" i="12"/>
  <c r="BZ238" i="12"/>
  <c r="BY238" i="12"/>
  <c r="BX238" i="12"/>
  <c r="BW238" i="12"/>
  <c r="BV238" i="12"/>
  <c r="BU238" i="12"/>
  <c r="BT238" i="12"/>
  <c r="BS238" i="12"/>
  <c r="BR238" i="12"/>
  <c r="BQ238" i="12"/>
  <c r="BM238" i="12"/>
  <c r="AV238" i="12"/>
  <c r="AU238" i="12"/>
  <c r="AT238" i="12"/>
  <c r="AS238" i="12"/>
  <c r="AR238" i="12"/>
  <c r="AQ238" i="12"/>
  <c r="AP238" i="12"/>
  <c r="AO238" i="12"/>
  <c r="AN238" i="12"/>
  <c r="AM238" i="12"/>
  <c r="AL238" i="12"/>
  <c r="AK238" i="12"/>
  <c r="AJ238" i="12"/>
  <c r="AI238" i="12"/>
  <c r="AH238" i="12"/>
  <c r="AG238" i="12"/>
  <c r="AF238" i="12"/>
  <c r="AE238" i="12"/>
  <c r="AD238" i="12"/>
  <c r="AC238" i="12"/>
  <c r="AB238" i="12"/>
  <c r="DZ237" i="12"/>
  <c r="DY237" i="12"/>
  <c r="DX237" i="12"/>
  <c r="DW237" i="12"/>
  <c r="DV237" i="12"/>
  <c r="DU237" i="12"/>
  <c r="DT237" i="12"/>
  <c r="DS237" i="12"/>
  <c r="DR237" i="12"/>
  <c r="DQ237" i="12"/>
  <c r="DP237" i="12"/>
  <c r="DO237" i="12"/>
  <c r="DN237" i="12"/>
  <c r="DM237" i="12"/>
  <c r="DL237" i="12"/>
  <c r="DK237" i="12"/>
  <c r="DJ237" i="12"/>
  <c r="DI237" i="12"/>
  <c r="DH237" i="12"/>
  <c r="DG237" i="12"/>
  <c r="DF237" i="12"/>
  <c r="DE237" i="12"/>
  <c r="DD237" i="12"/>
  <c r="DC237" i="12"/>
  <c r="DB237" i="12"/>
  <c r="DA237" i="12"/>
  <c r="CZ237" i="12"/>
  <c r="CY237" i="12"/>
  <c r="CX237" i="12"/>
  <c r="CW237" i="12"/>
  <c r="CV237" i="12"/>
  <c r="CU237" i="12"/>
  <c r="CT237" i="12"/>
  <c r="CS237" i="12"/>
  <c r="CR237" i="12"/>
  <c r="CQ237" i="12"/>
  <c r="CP237" i="12"/>
  <c r="CO237" i="12"/>
  <c r="CN237" i="12"/>
  <c r="CM237" i="12"/>
  <c r="CL237" i="12"/>
  <c r="CK237" i="12"/>
  <c r="CJ237" i="12"/>
  <c r="CI237" i="12"/>
  <c r="CH237" i="12"/>
  <c r="CG237" i="12"/>
  <c r="CF237" i="12"/>
  <c r="CE237" i="12"/>
  <c r="CD237" i="12"/>
  <c r="CC237" i="12"/>
  <c r="CB237" i="12"/>
  <c r="CA237" i="12"/>
  <c r="BZ237" i="12"/>
  <c r="BY237" i="12"/>
  <c r="BX237" i="12"/>
  <c r="BW237" i="12"/>
  <c r="BV237" i="12"/>
  <c r="BU237" i="12"/>
  <c r="BT237" i="12"/>
  <c r="BS237" i="12"/>
  <c r="BR237" i="12"/>
  <c r="BQ237" i="12"/>
  <c r="BM237" i="12"/>
  <c r="AU237" i="12"/>
  <c r="AT237" i="12"/>
  <c r="AS237" i="12"/>
  <c r="AR237" i="12"/>
  <c r="AQ237" i="12"/>
  <c r="AP237" i="12"/>
  <c r="AO237" i="12"/>
  <c r="AN237" i="12"/>
  <c r="AM237" i="12"/>
  <c r="AL237" i="12"/>
  <c r="AK237" i="12"/>
  <c r="AJ237" i="12"/>
  <c r="AI237" i="12"/>
  <c r="AH237" i="12"/>
  <c r="AG237" i="12"/>
  <c r="AF237" i="12"/>
  <c r="AE237" i="12"/>
  <c r="AD237" i="12"/>
  <c r="AC237" i="12"/>
  <c r="AB237" i="12"/>
  <c r="AA237" i="12"/>
  <c r="DZ236" i="12"/>
  <c r="DY236" i="12"/>
  <c r="DX236" i="12"/>
  <c r="DW236" i="12"/>
  <c r="DV236" i="12"/>
  <c r="DU236" i="12"/>
  <c r="DT236" i="12"/>
  <c r="DS236" i="12"/>
  <c r="DR236" i="12"/>
  <c r="DQ236" i="12"/>
  <c r="DP236" i="12"/>
  <c r="DO236" i="12"/>
  <c r="DN236" i="12"/>
  <c r="DM236" i="12"/>
  <c r="DL236" i="12"/>
  <c r="DK236" i="12"/>
  <c r="DJ236" i="12"/>
  <c r="DI236" i="12"/>
  <c r="DH236" i="12"/>
  <c r="DG236" i="12"/>
  <c r="DF236" i="12"/>
  <c r="DE236" i="12"/>
  <c r="DD236" i="12"/>
  <c r="DC236" i="12"/>
  <c r="DB236" i="12"/>
  <c r="DA236" i="12"/>
  <c r="CZ236" i="12"/>
  <c r="CY236" i="12"/>
  <c r="CX236" i="12"/>
  <c r="CW236" i="12"/>
  <c r="CV236" i="12"/>
  <c r="CU236" i="12"/>
  <c r="CT236" i="12"/>
  <c r="CS236" i="12"/>
  <c r="CR236" i="12"/>
  <c r="CQ236" i="12"/>
  <c r="CP236" i="12"/>
  <c r="CO236" i="12"/>
  <c r="CN236" i="12"/>
  <c r="CM236" i="12"/>
  <c r="CL236" i="12"/>
  <c r="CK236" i="12"/>
  <c r="CJ236" i="12"/>
  <c r="CI236" i="12"/>
  <c r="CH236" i="12"/>
  <c r="CG236" i="12"/>
  <c r="CF236" i="12"/>
  <c r="CE236" i="12"/>
  <c r="CD236" i="12"/>
  <c r="CC236" i="12"/>
  <c r="CB236" i="12"/>
  <c r="CA236" i="12"/>
  <c r="BZ236" i="12"/>
  <c r="BY236" i="12"/>
  <c r="BX236" i="12"/>
  <c r="BW236" i="12"/>
  <c r="BV236" i="12"/>
  <c r="BU236" i="12"/>
  <c r="BT236" i="12"/>
  <c r="BS236" i="12"/>
  <c r="BR236" i="12"/>
  <c r="BQ236" i="12"/>
  <c r="BM236" i="12"/>
  <c r="AT236" i="12"/>
  <c r="AS236" i="12"/>
  <c r="AR236" i="12"/>
  <c r="AQ236" i="12"/>
  <c r="AP236" i="12"/>
  <c r="AO236" i="12"/>
  <c r="AN236" i="12"/>
  <c r="AM236" i="12"/>
  <c r="AL236" i="12"/>
  <c r="AK236" i="12"/>
  <c r="AJ236" i="12"/>
  <c r="AI236" i="12"/>
  <c r="AH236" i="12"/>
  <c r="AG236" i="12"/>
  <c r="AF236" i="12"/>
  <c r="AE236" i="12"/>
  <c r="AD236" i="12"/>
  <c r="AC236" i="12"/>
  <c r="AB236" i="12"/>
  <c r="AA236" i="12"/>
  <c r="Z236" i="12"/>
  <c r="DZ235" i="12"/>
  <c r="DY235" i="12"/>
  <c r="DX235" i="12"/>
  <c r="DW235" i="12"/>
  <c r="DV235" i="12"/>
  <c r="DU235" i="12"/>
  <c r="DT235" i="12"/>
  <c r="DS235" i="12"/>
  <c r="DR235" i="12"/>
  <c r="DQ235" i="12"/>
  <c r="DP235" i="12"/>
  <c r="DO235" i="12"/>
  <c r="DN235" i="12"/>
  <c r="DM235" i="12"/>
  <c r="DL235" i="12"/>
  <c r="DK235" i="12"/>
  <c r="DJ235" i="12"/>
  <c r="DI235" i="12"/>
  <c r="DH235" i="12"/>
  <c r="DG235" i="12"/>
  <c r="DF235" i="12"/>
  <c r="DE235" i="12"/>
  <c r="DD235" i="12"/>
  <c r="DC235" i="12"/>
  <c r="DB235" i="12"/>
  <c r="DA235" i="12"/>
  <c r="CZ235" i="12"/>
  <c r="CY235" i="12"/>
  <c r="CX235" i="12"/>
  <c r="CW235" i="12"/>
  <c r="CV235" i="12"/>
  <c r="CU235" i="12"/>
  <c r="CT235" i="12"/>
  <c r="CS235" i="12"/>
  <c r="CR235" i="12"/>
  <c r="CQ235" i="12"/>
  <c r="CP235" i="12"/>
  <c r="CO235" i="12"/>
  <c r="CN235" i="12"/>
  <c r="CM235" i="12"/>
  <c r="CL235" i="12"/>
  <c r="CK235" i="12"/>
  <c r="CJ235" i="12"/>
  <c r="CI235" i="12"/>
  <c r="CH235" i="12"/>
  <c r="CG235" i="12"/>
  <c r="CF235" i="12"/>
  <c r="CE235" i="12"/>
  <c r="CD235" i="12"/>
  <c r="CC235" i="12"/>
  <c r="CB235" i="12"/>
  <c r="CA235" i="12"/>
  <c r="BZ235" i="12"/>
  <c r="BY235" i="12"/>
  <c r="BX235" i="12"/>
  <c r="BW235" i="12"/>
  <c r="BV235" i="12"/>
  <c r="BU235" i="12"/>
  <c r="BT235" i="12"/>
  <c r="BS235" i="12"/>
  <c r="BR235" i="12"/>
  <c r="BQ235" i="12"/>
  <c r="BM235" i="12"/>
  <c r="AS235" i="12"/>
  <c r="AR235" i="12"/>
  <c r="AQ235" i="12"/>
  <c r="AP235" i="12"/>
  <c r="AO235" i="12"/>
  <c r="AN235" i="12"/>
  <c r="AM235" i="12"/>
  <c r="AL235" i="12"/>
  <c r="AK235" i="12"/>
  <c r="AJ235" i="12"/>
  <c r="AI235" i="12"/>
  <c r="AH235" i="12"/>
  <c r="AG235" i="12"/>
  <c r="AF235" i="12"/>
  <c r="AE235" i="12"/>
  <c r="AD235" i="12"/>
  <c r="AC235" i="12"/>
  <c r="AB235" i="12"/>
  <c r="AA235" i="12"/>
  <c r="Z235" i="12"/>
  <c r="Y235" i="12"/>
  <c r="DZ234" i="12"/>
  <c r="DY234" i="12"/>
  <c r="DX234" i="12"/>
  <c r="DW234" i="12"/>
  <c r="DV234" i="12"/>
  <c r="DU234" i="12"/>
  <c r="DT234" i="12"/>
  <c r="DS234" i="12"/>
  <c r="DR234" i="12"/>
  <c r="DQ234" i="12"/>
  <c r="DP234" i="12"/>
  <c r="DO234" i="12"/>
  <c r="DN234" i="12"/>
  <c r="DM234" i="12"/>
  <c r="DL234" i="12"/>
  <c r="DK234" i="12"/>
  <c r="DJ234" i="12"/>
  <c r="DI234" i="12"/>
  <c r="DH234" i="12"/>
  <c r="DG234" i="12"/>
  <c r="DF234" i="12"/>
  <c r="DE234" i="12"/>
  <c r="DD234" i="12"/>
  <c r="DC234" i="12"/>
  <c r="DB234" i="12"/>
  <c r="DA234" i="12"/>
  <c r="CZ234" i="12"/>
  <c r="CY234" i="12"/>
  <c r="CX234" i="12"/>
  <c r="CW234" i="12"/>
  <c r="CV234" i="12"/>
  <c r="CU234" i="12"/>
  <c r="CT234" i="12"/>
  <c r="CS234" i="12"/>
  <c r="CR234" i="12"/>
  <c r="CQ234" i="12"/>
  <c r="CP234" i="12"/>
  <c r="CO234" i="12"/>
  <c r="CN234" i="12"/>
  <c r="CM234" i="12"/>
  <c r="CL234" i="12"/>
  <c r="CK234" i="12"/>
  <c r="CJ234" i="12"/>
  <c r="CI234" i="12"/>
  <c r="CH234" i="12"/>
  <c r="CG234" i="12"/>
  <c r="CF234" i="12"/>
  <c r="CE234" i="12"/>
  <c r="CD234" i="12"/>
  <c r="CC234" i="12"/>
  <c r="CB234" i="12"/>
  <c r="CA234" i="12"/>
  <c r="BZ234" i="12"/>
  <c r="BY234" i="12"/>
  <c r="BX234" i="12"/>
  <c r="BW234" i="12"/>
  <c r="BV234" i="12"/>
  <c r="BU234" i="12"/>
  <c r="BT234" i="12"/>
  <c r="BS234" i="12"/>
  <c r="BR234" i="12"/>
  <c r="BQ234" i="12"/>
  <c r="BM234" i="12"/>
  <c r="AR234" i="12"/>
  <c r="AQ234" i="12"/>
  <c r="AP234" i="12"/>
  <c r="AO234" i="12"/>
  <c r="AN234" i="12"/>
  <c r="AM234" i="12"/>
  <c r="AL234" i="12"/>
  <c r="AK234" i="12"/>
  <c r="AJ234" i="12"/>
  <c r="AI234" i="12"/>
  <c r="AH234" i="12"/>
  <c r="AG234" i="12"/>
  <c r="AF234" i="12"/>
  <c r="AE234" i="12"/>
  <c r="AD234" i="12"/>
  <c r="AC234" i="12"/>
  <c r="AB234" i="12"/>
  <c r="AA234" i="12"/>
  <c r="Z234" i="12"/>
  <c r="Y234" i="12"/>
  <c r="X234" i="12"/>
  <c r="DZ233" i="12"/>
  <c r="DY233" i="12"/>
  <c r="DX233" i="12"/>
  <c r="DW233" i="12"/>
  <c r="DV233" i="12"/>
  <c r="DU233" i="12"/>
  <c r="DT233" i="12"/>
  <c r="DS233" i="12"/>
  <c r="DR233" i="12"/>
  <c r="DQ233" i="12"/>
  <c r="DP233" i="12"/>
  <c r="DO233" i="12"/>
  <c r="DN233" i="12"/>
  <c r="DM233" i="12"/>
  <c r="DL233" i="12"/>
  <c r="DK233" i="12"/>
  <c r="DJ233" i="12"/>
  <c r="DI233" i="12"/>
  <c r="DH233" i="12"/>
  <c r="DG233" i="12"/>
  <c r="DF233" i="12"/>
  <c r="DE233" i="12"/>
  <c r="DD233" i="12"/>
  <c r="DC233" i="12"/>
  <c r="DB233" i="12"/>
  <c r="DA233" i="12"/>
  <c r="CZ233" i="12"/>
  <c r="CY233" i="12"/>
  <c r="CX233" i="12"/>
  <c r="CW233" i="12"/>
  <c r="CV233" i="12"/>
  <c r="CU233" i="12"/>
  <c r="CT233" i="12"/>
  <c r="CS233" i="12"/>
  <c r="CR233" i="12"/>
  <c r="CQ233" i="12"/>
  <c r="CP233" i="12"/>
  <c r="CO233" i="12"/>
  <c r="CN233" i="12"/>
  <c r="CM233" i="12"/>
  <c r="CL233" i="12"/>
  <c r="CK233" i="12"/>
  <c r="CJ233" i="12"/>
  <c r="CI233" i="12"/>
  <c r="CH233" i="12"/>
  <c r="CG233" i="12"/>
  <c r="CF233" i="12"/>
  <c r="CE233" i="12"/>
  <c r="CD233" i="12"/>
  <c r="CC233" i="12"/>
  <c r="CB233" i="12"/>
  <c r="CA233" i="12"/>
  <c r="BZ233" i="12"/>
  <c r="BY233" i="12"/>
  <c r="BX233" i="12"/>
  <c r="BW233" i="12"/>
  <c r="BV233" i="12"/>
  <c r="BU233" i="12"/>
  <c r="BT233" i="12"/>
  <c r="BS233" i="12"/>
  <c r="BR233" i="12"/>
  <c r="BQ233" i="12"/>
  <c r="BM233" i="12"/>
  <c r="AQ233" i="12"/>
  <c r="AP233" i="12"/>
  <c r="AO233" i="12"/>
  <c r="AN233" i="12"/>
  <c r="AM233" i="12"/>
  <c r="AL233" i="12"/>
  <c r="AK233" i="12"/>
  <c r="AJ233" i="12"/>
  <c r="AI233" i="12"/>
  <c r="AH233" i="12"/>
  <c r="AG233" i="12"/>
  <c r="AF233" i="12"/>
  <c r="AE233" i="12"/>
  <c r="AD233" i="12"/>
  <c r="AC233" i="12"/>
  <c r="AB233" i="12"/>
  <c r="AA233" i="12"/>
  <c r="Z233" i="12"/>
  <c r="Y233" i="12"/>
  <c r="X233" i="12"/>
  <c r="W233" i="12"/>
  <c r="DZ232" i="12"/>
  <c r="DY232" i="12"/>
  <c r="DX232" i="12"/>
  <c r="DW232" i="12"/>
  <c r="DV232" i="12"/>
  <c r="DU232" i="12"/>
  <c r="DT232" i="12"/>
  <c r="DS232" i="12"/>
  <c r="DR232" i="12"/>
  <c r="DQ232" i="12"/>
  <c r="DP232" i="12"/>
  <c r="DO232" i="12"/>
  <c r="DN232" i="12"/>
  <c r="DM232" i="12"/>
  <c r="DL232" i="12"/>
  <c r="DK232" i="12"/>
  <c r="DJ232" i="12"/>
  <c r="DI232" i="12"/>
  <c r="DH232" i="12"/>
  <c r="DG232" i="12"/>
  <c r="DF232" i="12"/>
  <c r="DE232" i="12"/>
  <c r="DD232" i="12"/>
  <c r="DC232" i="12"/>
  <c r="DB232" i="12"/>
  <c r="DA232" i="12"/>
  <c r="CZ232" i="12"/>
  <c r="CY232" i="12"/>
  <c r="CX232" i="12"/>
  <c r="CW232" i="12"/>
  <c r="CV232" i="12"/>
  <c r="CU232" i="12"/>
  <c r="CT232" i="12"/>
  <c r="CS232" i="12"/>
  <c r="CR232" i="12"/>
  <c r="CQ232" i="12"/>
  <c r="CP232" i="12"/>
  <c r="CO232" i="12"/>
  <c r="CN232" i="12"/>
  <c r="CM232" i="12"/>
  <c r="CL232" i="12"/>
  <c r="CK232" i="12"/>
  <c r="CJ232" i="12"/>
  <c r="CI232" i="12"/>
  <c r="CH232" i="12"/>
  <c r="CG232" i="12"/>
  <c r="CF232" i="12"/>
  <c r="CE232" i="12"/>
  <c r="CD232" i="12"/>
  <c r="CC232" i="12"/>
  <c r="CB232" i="12"/>
  <c r="CA232" i="12"/>
  <c r="BZ232" i="12"/>
  <c r="BY232" i="12"/>
  <c r="BX232" i="12"/>
  <c r="BW232" i="12"/>
  <c r="BV232" i="12"/>
  <c r="BU232" i="12"/>
  <c r="BT232" i="12"/>
  <c r="BS232" i="12"/>
  <c r="BR232" i="12"/>
  <c r="BQ232" i="12"/>
  <c r="BM232" i="12"/>
  <c r="AP232" i="12"/>
  <c r="AO232" i="12"/>
  <c r="AN232" i="12"/>
  <c r="AM232" i="12"/>
  <c r="AL232" i="12"/>
  <c r="AK232" i="12"/>
  <c r="AJ232" i="12"/>
  <c r="AI232" i="12"/>
  <c r="AH232" i="12"/>
  <c r="AG232" i="12"/>
  <c r="AF232" i="12"/>
  <c r="AE232" i="12"/>
  <c r="AD232" i="12"/>
  <c r="AC232" i="12"/>
  <c r="AB232" i="12"/>
  <c r="AA232" i="12"/>
  <c r="Z232" i="12"/>
  <c r="Y232" i="12"/>
  <c r="X232" i="12"/>
  <c r="W232" i="12"/>
  <c r="V232" i="12"/>
  <c r="DZ231" i="12"/>
  <c r="DY231" i="12"/>
  <c r="DX231" i="12"/>
  <c r="DW231" i="12"/>
  <c r="DV231" i="12"/>
  <c r="DU231" i="12"/>
  <c r="DT231" i="12"/>
  <c r="DS231" i="12"/>
  <c r="DR231" i="12"/>
  <c r="DQ231" i="12"/>
  <c r="DP231" i="12"/>
  <c r="DO231" i="12"/>
  <c r="DN231" i="12"/>
  <c r="DM231" i="12"/>
  <c r="DL231" i="12"/>
  <c r="DK231" i="12"/>
  <c r="DJ231" i="12"/>
  <c r="DI231" i="12"/>
  <c r="DH231" i="12"/>
  <c r="DG231" i="12"/>
  <c r="DF231" i="12"/>
  <c r="DE231" i="12"/>
  <c r="DD231" i="12"/>
  <c r="DC231" i="12"/>
  <c r="DB231" i="12"/>
  <c r="DA231" i="12"/>
  <c r="CZ231" i="12"/>
  <c r="CY231" i="12"/>
  <c r="CX231" i="12"/>
  <c r="CW231" i="12"/>
  <c r="CV231" i="12"/>
  <c r="CU231" i="12"/>
  <c r="CT231" i="12"/>
  <c r="CS231" i="12"/>
  <c r="CR231" i="12"/>
  <c r="CQ231" i="12"/>
  <c r="CP231" i="12"/>
  <c r="CO231" i="12"/>
  <c r="CN231" i="12"/>
  <c r="CM231" i="12"/>
  <c r="CL231" i="12"/>
  <c r="CK231" i="12"/>
  <c r="CJ231" i="12"/>
  <c r="CI231" i="12"/>
  <c r="CH231" i="12"/>
  <c r="CG231" i="12"/>
  <c r="CF231" i="12"/>
  <c r="CE231" i="12"/>
  <c r="CD231" i="12"/>
  <c r="CC231" i="12"/>
  <c r="CB231" i="12"/>
  <c r="CA231" i="12"/>
  <c r="BZ231" i="12"/>
  <c r="BY231" i="12"/>
  <c r="BX231" i="12"/>
  <c r="BW231" i="12"/>
  <c r="BV231" i="12"/>
  <c r="BU231" i="12"/>
  <c r="BT231" i="12"/>
  <c r="BS231" i="12"/>
  <c r="BR231" i="12"/>
  <c r="BQ231" i="12"/>
  <c r="BM231" i="12"/>
  <c r="AO231" i="12"/>
  <c r="AN231" i="12"/>
  <c r="AM231" i="12"/>
  <c r="AL231" i="12"/>
  <c r="AK231" i="12"/>
  <c r="AJ231" i="12"/>
  <c r="AI231" i="12"/>
  <c r="AH231" i="12"/>
  <c r="AG231" i="12"/>
  <c r="AF231" i="12"/>
  <c r="AE231" i="12"/>
  <c r="AD231" i="12"/>
  <c r="AC231" i="12"/>
  <c r="AB231" i="12"/>
  <c r="AA231" i="12"/>
  <c r="Z231" i="12"/>
  <c r="Y231" i="12"/>
  <c r="X231" i="12"/>
  <c r="W231" i="12"/>
  <c r="V231" i="12"/>
  <c r="U231" i="12"/>
  <c r="DZ230" i="12"/>
  <c r="DY230" i="12"/>
  <c r="DX230" i="12"/>
  <c r="DW230" i="12"/>
  <c r="DV230" i="12"/>
  <c r="DU230" i="12"/>
  <c r="DT230" i="12"/>
  <c r="DS230" i="12"/>
  <c r="DR230" i="12"/>
  <c r="DQ230" i="12"/>
  <c r="DP230" i="12"/>
  <c r="DO230" i="12"/>
  <c r="DN230" i="12"/>
  <c r="DM230" i="12"/>
  <c r="DL230" i="12"/>
  <c r="DK230" i="12"/>
  <c r="DJ230" i="12"/>
  <c r="DI230" i="12"/>
  <c r="DH230" i="12"/>
  <c r="DG230" i="12"/>
  <c r="DF230" i="12"/>
  <c r="DE230" i="12"/>
  <c r="DD230" i="12"/>
  <c r="DC230" i="12"/>
  <c r="DB230" i="12"/>
  <c r="DA230" i="12"/>
  <c r="CZ230" i="12"/>
  <c r="CY230" i="12"/>
  <c r="CX230" i="12"/>
  <c r="CW230" i="12"/>
  <c r="CV230" i="12"/>
  <c r="CU230" i="12"/>
  <c r="CT230" i="12"/>
  <c r="CS230" i="12"/>
  <c r="CR230" i="12"/>
  <c r="CQ230" i="12"/>
  <c r="CP230" i="12"/>
  <c r="CO230" i="12"/>
  <c r="CN230" i="12"/>
  <c r="CM230" i="12"/>
  <c r="CL230" i="12"/>
  <c r="CK230" i="12"/>
  <c r="CJ230" i="12"/>
  <c r="CI230" i="12"/>
  <c r="CH230" i="12"/>
  <c r="CG230" i="12"/>
  <c r="CF230" i="12"/>
  <c r="CE230" i="12"/>
  <c r="CD230" i="12"/>
  <c r="CC230" i="12"/>
  <c r="CB230" i="12"/>
  <c r="CA230" i="12"/>
  <c r="BZ230" i="12"/>
  <c r="BY230" i="12"/>
  <c r="BX230" i="12"/>
  <c r="BW230" i="12"/>
  <c r="BV230" i="12"/>
  <c r="BU230" i="12"/>
  <c r="BT230" i="12"/>
  <c r="BS230" i="12"/>
  <c r="BR230" i="12"/>
  <c r="BQ230" i="12"/>
  <c r="BM230" i="12"/>
  <c r="AN230" i="12"/>
  <c r="AM230" i="12"/>
  <c r="AL230" i="12"/>
  <c r="AK230" i="12"/>
  <c r="AJ230" i="12"/>
  <c r="AI230" i="12"/>
  <c r="AH230" i="12"/>
  <c r="AG230" i="12"/>
  <c r="AF230" i="12"/>
  <c r="AE230" i="12"/>
  <c r="AD230" i="12"/>
  <c r="AC230" i="12"/>
  <c r="AB230" i="12"/>
  <c r="AA230" i="12"/>
  <c r="Z230" i="12"/>
  <c r="Y230" i="12"/>
  <c r="X230" i="12"/>
  <c r="W230" i="12"/>
  <c r="V230" i="12"/>
  <c r="U230" i="12"/>
  <c r="T230" i="12"/>
  <c r="DZ229" i="12"/>
  <c r="DY229" i="12"/>
  <c r="DX229" i="12"/>
  <c r="DW229" i="12"/>
  <c r="DV229" i="12"/>
  <c r="DU229" i="12"/>
  <c r="DT229" i="12"/>
  <c r="DS229" i="12"/>
  <c r="DR229" i="12"/>
  <c r="DQ229" i="12"/>
  <c r="DP229" i="12"/>
  <c r="DO229" i="12"/>
  <c r="DN229" i="12"/>
  <c r="DM229" i="12"/>
  <c r="DL229" i="12"/>
  <c r="DK229" i="12"/>
  <c r="DJ229" i="12"/>
  <c r="DI229" i="12"/>
  <c r="DH229" i="12"/>
  <c r="DG229" i="12"/>
  <c r="DF229" i="12"/>
  <c r="DE229" i="12"/>
  <c r="DD229" i="12"/>
  <c r="DC229" i="12"/>
  <c r="DB229" i="12"/>
  <c r="DA229" i="12"/>
  <c r="CZ229" i="12"/>
  <c r="CY229" i="12"/>
  <c r="CX229" i="12"/>
  <c r="CW229" i="12"/>
  <c r="CV229" i="12"/>
  <c r="CU229" i="12"/>
  <c r="CT229" i="12"/>
  <c r="CS229" i="12"/>
  <c r="CR229" i="12"/>
  <c r="CQ229" i="12"/>
  <c r="CP229" i="12"/>
  <c r="CO229" i="12"/>
  <c r="CN229" i="12"/>
  <c r="CM229" i="12"/>
  <c r="CL229" i="12"/>
  <c r="CK229" i="12"/>
  <c r="CJ229" i="12"/>
  <c r="CI229" i="12"/>
  <c r="CH229" i="12"/>
  <c r="CG229" i="12"/>
  <c r="CF229" i="12"/>
  <c r="CE229" i="12"/>
  <c r="CD229" i="12"/>
  <c r="CC229" i="12"/>
  <c r="CB229" i="12"/>
  <c r="CA229" i="12"/>
  <c r="BZ229" i="12"/>
  <c r="BY229" i="12"/>
  <c r="BX229" i="12"/>
  <c r="BW229" i="12"/>
  <c r="BV229" i="12"/>
  <c r="BU229" i="12"/>
  <c r="BT229" i="12"/>
  <c r="BS229" i="12"/>
  <c r="BR229" i="12"/>
  <c r="BQ229" i="12"/>
  <c r="BM229" i="12"/>
  <c r="AM229" i="12"/>
  <c r="AL229" i="12"/>
  <c r="AK229" i="12"/>
  <c r="AJ229" i="12"/>
  <c r="AI229" i="12"/>
  <c r="AH229" i="12"/>
  <c r="AG229" i="12"/>
  <c r="AF229" i="12"/>
  <c r="AE229" i="12"/>
  <c r="AD229" i="12"/>
  <c r="AC229" i="12"/>
  <c r="AB229" i="12"/>
  <c r="AA229" i="12"/>
  <c r="Z229" i="12"/>
  <c r="Y229" i="12"/>
  <c r="X229" i="12"/>
  <c r="W229" i="12"/>
  <c r="V229" i="12"/>
  <c r="U229" i="12"/>
  <c r="T229" i="12"/>
  <c r="S229" i="12"/>
  <c r="DZ228" i="12"/>
  <c r="DY228" i="12"/>
  <c r="DX228" i="12"/>
  <c r="DW228" i="12"/>
  <c r="DV228" i="12"/>
  <c r="DU228" i="12"/>
  <c r="DT228" i="12"/>
  <c r="DS228" i="12"/>
  <c r="DR228" i="12"/>
  <c r="DQ228" i="12"/>
  <c r="DP228" i="12"/>
  <c r="DO228" i="12"/>
  <c r="DN228" i="12"/>
  <c r="DM228" i="12"/>
  <c r="DL228" i="12"/>
  <c r="DK228" i="12"/>
  <c r="DJ228" i="12"/>
  <c r="DI228" i="12"/>
  <c r="DH228" i="12"/>
  <c r="DG228" i="12"/>
  <c r="DF228" i="12"/>
  <c r="DE228" i="12"/>
  <c r="DD228" i="12"/>
  <c r="DC228" i="12"/>
  <c r="DB228" i="12"/>
  <c r="DA228" i="12"/>
  <c r="CZ228" i="12"/>
  <c r="CY228" i="12"/>
  <c r="CX228" i="12"/>
  <c r="CW228" i="12"/>
  <c r="CV228" i="12"/>
  <c r="CU228" i="12"/>
  <c r="CT228" i="12"/>
  <c r="CS228" i="12"/>
  <c r="CR228" i="12"/>
  <c r="CQ228" i="12"/>
  <c r="CP228" i="12"/>
  <c r="CO228" i="12"/>
  <c r="CN228" i="12"/>
  <c r="CM228" i="12"/>
  <c r="CL228" i="12"/>
  <c r="CK228" i="12"/>
  <c r="CJ228" i="12"/>
  <c r="CI228" i="12"/>
  <c r="CH228" i="12"/>
  <c r="CG228" i="12"/>
  <c r="CF228" i="12"/>
  <c r="CE228" i="12"/>
  <c r="CD228" i="12"/>
  <c r="CC228" i="12"/>
  <c r="CB228" i="12"/>
  <c r="CA228" i="12"/>
  <c r="BZ228" i="12"/>
  <c r="BY228" i="12"/>
  <c r="BX228" i="12"/>
  <c r="BW228" i="12"/>
  <c r="BV228" i="12"/>
  <c r="BU228" i="12"/>
  <c r="BT228" i="12"/>
  <c r="BS228" i="12"/>
  <c r="BR228" i="12"/>
  <c r="BQ228" i="12"/>
  <c r="BM228" i="12"/>
  <c r="AL228" i="12"/>
  <c r="AK228" i="12"/>
  <c r="AJ228" i="12"/>
  <c r="AI228" i="12"/>
  <c r="AH228" i="12"/>
  <c r="AG228" i="12"/>
  <c r="AF228" i="12"/>
  <c r="AE228" i="12"/>
  <c r="AD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DZ227" i="12"/>
  <c r="DY227" i="12"/>
  <c r="DX227" i="12"/>
  <c r="DW227" i="12"/>
  <c r="DV227" i="12"/>
  <c r="DU227" i="12"/>
  <c r="DT227" i="12"/>
  <c r="DS227" i="12"/>
  <c r="DR227" i="12"/>
  <c r="DQ227" i="12"/>
  <c r="DP227" i="12"/>
  <c r="DO227" i="12"/>
  <c r="DN227" i="12"/>
  <c r="DM227" i="12"/>
  <c r="DL227" i="12"/>
  <c r="DK227" i="12"/>
  <c r="DJ227" i="12"/>
  <c r="DI227" i="12"/>
  <c r="DH227" i="12"/>
  <c r="DG227" i="12"/>
  <c r="DF227" i="12"/>
  <c r="DE227" i="12"/>
  <c r="DD227" i="12"/>
  <c r="DC227" i="12"/>
  <c r="DB227" i="12"/>
  <c r="DA227" i="12"/>
  <c r="CZ227" i="12"/>
  <c r="CY227" i="12"/>
  <c r="CX227" i="12"/>
  <c r="CW227" i="12"/>
  <c r="CV227" i="12"/>
  <c r="CU227" i="12"/>
  <c r="CT227" i="12"/>
  <c r="CS227" i="12"/>
  <c r="CR227" i="12"/>
  <c r="CQ227" i="12"/>
  <c r="CP227" i="12"/>
  <c r="CO227" i="12"/>
  <c r="CN227" i="12"/>
  <c r="CM227" i="12"/>
  <c r="CL227" i="12"/>
  <c r="CK227" i="12"/>
  <c r="CJ227" i="12"/>
  <c r="CI227" i="12"/>
  <c r="CH227" i="12"/>
  <c r="CG227" i="12"/>
  <c r="CF227" i="12"/>
  <c r="CE227" i="12"/>
  <c r="CD227" i="12"/>
  <c r="CC227" i="12"/>
  <c r="CB227" i="12"/>
  <c r="CA227" i="12"/>
  <c r="BZ227" i="12"/>
  <c r="BY227" i="12"/>
  <c r="BX227" i="12"/>
  <c r="BW227" i="12"/>
  <c r="BV227" i="12"/>
  <c r="BU227" i="12"/>
  <c r="BT227" i="12"/>
  <c r="BS227" i="12"/>
  <c r="BR227" i="12"/>
  <c r="BQ227" i="12"/>
  <c r="BM227" i="12"/>
  <c r="AK227" i="12"/>
  <c r="AJ227" i="12"/>
  <c r="AI227" i="12"/>
  <c r="AH227" i="12"/>
  <c r="AG227" i="12"/>
  <c r="AF227" i="12"/>
  <c r="AE227" i="12"/>
  <c r="AD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DZ226" i="12"/>
  <c r="DY226" i="12"/>
  <c r="DX226" i="12"/>
  <c r="DW226" i="12"/>
  <c r="DV226" i="12"/>
  <c r="DU226" i="12"/>
  <c r="DT226" i="12"/>
  <c r="DS226" i="12"/>
  <c r="DR226" i="12"/>
  <c r="DQ226" i="12"/>
  <c r="DP226" i="12"/>
  <c r="DO226" i="12"/>
  <c r="DN226" i="12"/>
  <c r="DM226" i="12"/>
  <c r="DL226" i="12"/>
  <c r="DK226" i="12"/>
  <c r="DJ226" i="12"/>
  <c r="DI226" i="12"/>
  <c r="DH226" i="12"/>
  <c r="DG226" i="12"/>
  <c r="DF226" i="12"/>
  <c r="DE226" i="12"/>
  <c r="DD226" i="12"/>
  <c r="DC226" i="12"/>
  <c r="DB226" i="12"/>
  <c r="DA226" i="12"/>
  <c r="CZ226" i="12"/>
  <c r="CY226" i="12"/>
  <c r="CX226" i="12"/>
  <c r="CW226" i="12"/>
  <c r="CV226" i="12"/>
  <c r="CU226" i="12"/>
  <c r="CT226" i="12"/>
  <c r="CS226" i="12"/>
  <c r="CR226" i="12"/>
  <c r="CQ226" i="12"/>
  <c r="CP226" i="12"/>
  <c r="CO226" i="12"/>
  <c r="CN226" i="12"/>
  <c r="CM226" i="12"/>
  <c r="CL226" i="12"/>
  <c r="CK226" i="12"/>
  <c r="CJ226" i="12"/>
  <c r="CI226" i="12"/>
  <c r="CH226" i="12"/>
  <c r="CG226" i="12"/>
  <c r="CF226" i="12"/>
  <c r="CE226" i="12"/>
  <c r="CD226" i="12"/>
  <c r="CC226" i="12"/>
  <c r="CB226" i="12"/>
  <c r="CA226" i="12"/>
  <c r="BZ226" i="12"/>
  <c r="BY226" i="12"/>
  <c r="BX226" i="12"/>
  <c r="BW226" i="12"/>
  <c r="BV226" i="12"/>
  <c r="BU226" i="12"/>
  <c r="BT226" i="12"/>
  <c r="BS226" i="12"/>
  <c r="BR226" i="12"/>
  <c r="BQ226" i="12"/>
  <c r="BM226" i="12"/>
  <c r="AJ226" i="12"/>
  <c r="AI226" i="12"/>
  <c r="AH226" i="12"/>
  <c r="AG226" i="12"/>
  <c r="AF226" i="12"/>
  <c r="AE226" i="12"/>
  <c r="AD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DZ225" i="12"/>
  <c r="DY225" i="12"/>
  <c r="DX225" i="12"/>
  <c r="DW225" i="12"/>
  <c r="DV225" i="12"/>
  <c r="DU225" i="12"/>
  <c r="DT225" i="12"/>
  <c r="DS225" i="12"/>
  <c r="DR225" i="12"/>
  <c r="DQ225" i="12"/>
  <c r="DP225" i="12"/>
  <c r="DO225" i="12"/>
  <c r="DN225" i="12"/>
  <c r="DM225" i="12"/>
  <c r="DL225" i="12"/>
  <c r="DK225" i="12"/>
  <c r="DJ225" i="12"/>
  <c r="DI225" i="12"/>
  <c r="DH225" i="12"/>
  <c r="DG225" i="12"/>
  <c r="DF225" i="12"/>
  <c r="DE225" i="12"/>
  <c r="DD225" i="12"/>
  <c r="DC225" i="12"/>
  <c r="DB225" i="12"/>
  <c r="DA225" i="12"/>
  <c r="CZ225" i="12"/>
  <c r="CY225" i="12"/>
  <c r="CX225" i="12"/>
  <c r="CW225" i="12"/>
  <c r="CV225" i="12"/>
  <c r="CU225" i="12"/>
  <c r="CT225" i="12"/>
  <c r="CS225" i="12"/>
  <c r="CR225" i="12"/>
  <c r="CQ225" i="12"/>
  <c r="CP225" i="12"/>
  <c r="CO225" i="12"/>
  <c r="CN225" i="12"/>
  <c r="CM225" i="12"/>
  <c r="CL225" i="12"/>
  <c r="CK225" i="12"/>
  <c r="CJ225" i="12"/>
  <c r="CI225" i="12"/>
  <c r="CH225" i="12"/>
  <c r="CG225" i="12"/>
  <c r="CF225" i="12"/>
  <c r="CE225" i="12"/>
  <c r="CD225" i="12"/>
  <c r="CC225" i="12"/>
  <c r="CB225" i="12"/>
  <c r="CA225" i="12"/>
  <c r="BZ225" i="12"/>
  <c r="BY225" i="12"/>
  <c r="BX225" i="12"/>
  <c r="BW225" i="12"/>
  <c r="BV225" i="12"/>
  <c r="BU225" i="12"/>
  <c r="BT225" i="12"/>
  <c r="BS225" i="12"/>
  <c r="BR225" i="12"/>
  <c r="BQ225" i="12"/>
  <c r="BM225" i="12"/>
  <c r="AI225" i="12"/>
  <c r="AH225" i="12"/>
  <c r="AG225" i="12"/>
  <c r="AF225" i="12"/>
  <c r="AE225" i="12"/>
  <c r="AD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DZ224" i="12"/>
  <c r="DY224" i="12"/>
  <c r="DX224" i="12"/>
  <c r="DW224" i="12"/>
  <c r="DV224" i="12"/>
  <c r="DU224" i="12"/>
  <c r="DT224" i="12"/>
  <c r="DS224" i="12"/>
  <c r="DR224" i="12"/>
  <c r="DQ224" i="12"/>
  <c r="DP224" i="12"/>
  <c r="DO224" i="12"/>
  <c r="DN224" i="12"/>
  <c r="DM224" i="12"/>
  <c r="DL224" i="12"/>
  <c r="DK224" i="12"/>
  <c r="DJ224" i="12"/>
  <c r="DI224" i="12"/>
  <c r="DH224" i="12"/>
  <c r="DG224" i="12"/>
  <c r="DF224" i="12"/>
  <c r="DE224" i="12"/>
  <c r="DD224" i="12"/>
  <c r="DC224" i="12"/>
  <c r="DB224" i="12"/>
  <c r="DA224" i="12"/>
  <c r="CZ224" i="12"/>
  <c r="CY224" i="12"/>
  <c r="CX224" i="12"/>
  <c r="CW224" i="12"/>
  <c r="CV224" i="12"/>
  <c r="CU224" i="12"/>
  <c r="CT224" i="12"/>
  <c r="CS224" i="12"/>
  <c r="CR224" i="12"/>
  <c r="CQ224" i="12"/>
  <c r="CP224" i="12"/>
  <c r="CO224" i="12"/>
  <c r="CN224" i="12"/>
  <c r="CM224" i="12"/>
  <c r="CL224" i="12"/>
  <c r="CK224" i="12"/>
  <c r="CJ224" i="12"/>
  <c r="CI224" i="12"/>
  <c r="CH224" i="12"/>
  <c r="CG224" i="12"/>
  <c r="CF224" i="12"/>
  <c r="CE224" i="12"/>
  <c r="CD224" i="12"/>
  <c r="CC224" i="12"/>
  <c r="CB224" i="12"/>
  <c r="CA224" i="12"/>
  <c r="BZ224" i="12"/>
  <c r="BY224" i="12"/>
  <c r="BX224" i="12"/>
  <c r="BW224" i="12"/>
  <c r="BV224" i="12"/>
  <c r="BU224" i="12"/>
  <c r="BT224" i="12"/>
  <c r="BS224" i="12"/>
  <c r="BR224" i="12"/>
  <c r="BQ224" i="12"/>
  <c r="BM224" i="12"/>
  <c r="AH224" i="12"/>
  <c r="AG224" i="12"/>
  <c r="AF224" i="12"/>
  <c r="AE224" i="12"/>
  <c r="AD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DZ223" i="12"/>
  <c r="DY223" i="12"/>
  <c r="DX223" i="12"/>
  <c r="DW223" i="12"/>
  <c r="DV223" i="12"/>
  <c r="DU223" i="12"/>
  <c r="DT223" i="12"/>
  <c r="DS223" i="12"/>
  <c r="DR223" i="12"/>
  <c r="DQ223" i="12"/>
  <c r="DP223" i="12"/>
  <c r="DO223" i="12"/>
  <c r="DN223" i="12"/>
  <c r="DM223" i="12"/>
  <c r="DL223" i="12"/>
  <c r="DK223" i="12"/>
  <c r="DJ223" i="12"/>
  <c r="DI223" i="12"/>
  <c r="DH223" i="12"/>
  <c r="DG223" i="12"/>
  <c r="DF223" i="12"/>
  <c r="DE223" i="12"/>
  <c r="DD223" i="12"/>
  <c r="DC223" i="12"/>
  <c r="DB223" i="12"/>
  <c r="DA223" i="12"/>
  <c r="CZ223" i="12"/>
  <c r="CY223" i="12"/>
  <c r="CX223" i="12"/>
  <c r="CW223" i="12"/>
  <c r="CV223" i="12"/>
  <c r="CU223" i="12"/>
  <c r="CT223" i="12"/>
  <c r="CS223" i="12"/>
  <c r="CR223" i="12"/>
  <c r="CQ223" i="12"/>
  <c r="CP223" i="12"/>
  <c r="CO223" i="12"/>
  <c r="CN223" i="12"/>
  <c r="CM223" i="12"/>
  <c r="CL223" i="12"/>
  <c r="CK223" i="12"/>
  <c r="CJ223" i="12"/>
  <c r="CI223" i="12"/>
  <c r="CH223" i="12"/>
  <c r="CG223" i="12"/>
  <c r="CF223" i="12"/>
  <c r="CE223" i="12"/>
  <c r="CD223" i="12"/>
  <c r="CC223" i="12"/>
  <c r="CB223" i="12"/>
  <c r="CA223" i="12"/>
  <c r="BZ223" i="12"/>
  <c r="BY223" i="12"/>
  <c r="BX223" i="12"/>
  <c r="BW223" i="12"/>
  <c r="BV223" i="12"/>
  <c r="BU223" i="12"/>
  <c r="BT223" i="12"/>
  <c r="BS223" i="12"/>
  <c r="BR223" i="12"/>
  <c r="BQ223" i="12"/>
  <c r="BM223" i="12"/>
  <c r="AG223" i="12"/>
  <c r="AF223" i="12"/>
  <c r="AE223" i="12"/>
  <c r="AD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DZ222" i="12"/>
  <c r="DY222" i="12"/>
  <c r="DX222" i="12"/>
  <c r="DW222" i="12"/>
  <c r="DV222" i="12"/>
  <c r="DU222" i="12"/>
  <c r="DT222" i="12"/>
  <c r="DS222" i="12"/>
  <c r="DR222" i="12"/>
  <c r="DQ222" i="12"/>
  <c r="DP222" i="12"/>
  <c r="DO222" i="12"/>
  <c r="DN222" i="12"/>
  <c r="DM222" i="12"/>
  <c r="DL222" i="12"/>
  <c r="DK222" i="12"/>
  <c r="DJ222" i="12"/>
  <c r="DI222" i="12"/>
  <c r="DH222" i="12"/>
  <c r="DG222" i="12"/>
  <c r="DF222" i="12"/>
  <c r="DE222" i="12"/>
  <c r="DD222" i="12"/>
  <c r="DC222" i="12"/>
  <c r="DB222" i="12"/>
  <c r="DA222" i="12"/>
  <c r="CZ222" i="12"/>
  <c r="CY222" i="12"/>
  <c r="CX222" i="12"/>
  <c r="CW222" i="12"/>
  <c r="CV222" i="12"/>
  <c r="CU222" i="12"/>
  <c r="CT222" i="12"/>
  <c r="CS222" i="12"/>
  <c r="CR222" i="12"/>
  <c r="CQ222" i="12"/>
  <c r="CP222" i="12"/>
  <c r="CO222" i="12"/>
  <c r="CN222" i="12"/>
  <c r="CM222" i="12"/>
  <c r="CL222" i="12"/>
  <c r="CK222" i="12"/>
  <c r="CJ222" i="12"/>
  <c r="CI222" i="12"/>
  <c r="CH222" i="12"/>
  <c r="CG222" i="12"/>
  <c r="CF222" i="12"/>
  <c r="CE222" i="12"/>
  <c r="CD222" i="12"/>
  <c r="CC222" i="12"/>
  <c r="CB222" i="12"/>
  <c r="CA222" i="12"/>
  <c r="BZ222" i="12"/>
  <c r="BY222" i="12"/>
  <c r="BX222" i="12"/>
  <c r="BW222" i="12"/>
  <c r="BV222" i="12"/>
  <c r="BU222" i="12"/>
  <c r="BT222" i="12"/>
  <c r="BS222" i="12"/>
  <c r="BR222" i="12"/>
  <c r="BQ222" i="12"/>
  <c r="BM222" i="12"/>
  <c r="AF222" i="12"/>
  <c r="AE222" i="12"/>
  <c r="AD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DZ221" i="12"/>
  <c r="DY221" i="12"/>
  <c r="DX221" i="12"/>
  <c r="DW221" i="12"/>
  <c r="DV221" i="12"/>
  <c r="DU221" i="12"/>
  <c r="DT221" i="12"/>
  <c r="DS221" i="12"/>
  <c r="DR221" i="12"/>
  <c r="DQ221" i="12"/>
  <c r="DP221" i="12"/>
  <c r="DO221" i="12"/>
  <c r="DN221" i="12"/>
  <c r="DM221" i="12"/>
  <c r="DL221" i="12"/>
  <c r="DK221" i="12"/>
  <c r="DJ221" i="12"/>
  <c r="DI221" i="12"/>
  <c r="DH221" i="12"/>
  <c r="DG221" i="12"/>
  <c r="DF221" i="12"/>
  <c r="DE221" i="12"/>
  <c r="DD221" i="12"/>
  <c r="DC221" i="12"/>
  <c r="DB221" i="12"/>
  <c r="DA221" i="12"/>
  <c r="CZ221" i="12"/>
  <c r="CY221" i="12"/>
  <c r="CX221" i="12"/>
  <c r="CW221" i="12"/>
  <c r="CV221" i="12"/>
  <c r="CU221" i="12"/>
  <c r="CT221" i="12"/>
  <c r="CS221" i="12"/>
  <c r="CR221" i="12"/>
  <c r="CQ221" i="12"/>
  <c r="CP221" i="12"/>
  <c r="CO221" i="12"/>
  <c r="CN221" i="12"/>
  <c r="CM221" i="12"/>
  <c r="CL221" i="12"/>
  <c r="CK221" i="12"/>
  <c r="CJ221" i="12"/>
  <c r="CI221" i="12"/>
  <c r="CH221" i="12"/>
  <c r="CG221" i="12"/>
  <c r="CF221" i="12"/>
  <c r="CE221" i="12"/>
  <c r="CD221" i="12"/>
  <c r="CC221" i="12"/>
  <c r="CB221" i="12"/>
  <c r="CA221" i="12"/>
  <c r="BZ221" i="12"/>
  <c r="BY221" i="12"/>
  <c r="BX221" i="12"/>
  <c r="BW221" i="12"/>
  <c r="BV221" i="12"/>
  <c r="BU221" i="12"/>
  <c r="BT221" i="12"/>
  <c r="BS221" i="12"/>
  <c r="BR221" i="12"/>
  <c r="BQ221" i="12"/>
  <c r="BM221" i="12"/>
  <c r="AE221" i="12"/>
  <c r="AD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DZ220" i="12"/>
  <c r="DY220" i="12"/>
  <c r="DX220" i="12"/>
  <c r="DW220" i="12"/>
  <c r="DV220" i="12"/>
  <c r="DU220" i="12"/>
  <c r="DT220" i="12"/>
  <c r="DS220" i="12"/>
  <c r="DR220" i="12"/>
  <c r="DQ220" i="12"/>
  <c r="DP220" i="12"/>
  <c r="DO220" i="12"/>
  <c r="DN220" i="12"/>
  <c r="DM220" i="12"/>
  <c r="DL220" i="12"/>
  <c r="DK220" i="12"/>
  <c r="DJ220" i="12"/>
  <c r="DI220" i="12"/>
  <c r="DH220" i="12"/>
  <c r="DG220" i="12"/>
  <c r="DF220" i="12"/>
  <c r="DE220" i="12"/>
  <c r="DD220" i="12"/>
  <c r="DC220" i="12"/>
  <c r="DB220" i="12"/>
  <c r="DA220" i="12"/>
  <c r="CZ220" i="12"/>
  <c r="CY220" i="12"/>
  <c r="CX220" i="12"/>
  <c r="CW220" i="12"/>
  <c r="CV220" i="12"/>
  <c r="CU220" i="12"/>
  <c r="CT220" i="12"/>
  <c r="CS220" i="12"/>
  <c r="CR220" i="12"/>
  <c r="CQ220" i="12"/>
  <c r="CP220" i="12"/>
  <c r="CO220" i="12"/>
  <c r="CN220" i="12"/>
  <c r="CM220" i="12"/>
  <c r="CL220" i="12"/>
  <c r="CK220" i="12"/>
  <c r="CJ220" i="12"/>
  <c r="CI220" i="12"/>
  <c r="CH220" i="12"/>
  <c r="CG220" i="12"/>
  <c r="CF220" i="12"/>
  <c r="CE220" i="12"/>
  <c r="CD220" i="12"/>
  <c r="CC220" i="12"/>
  <c r="CB220" i="12"/>
  <c r="CA220" i="12"/>
  <c r="BZ220" i="12"/>
  <c r="BY220" i="12"/>
  <c r="BX220" i="12"/>
  <c r="BW220" i="12"/>
  <c r="BV220" i="12"/>
  <c r="BU220" i="12"/>
  <c r="BT220" i="12"/>
  <c r="BS220" i="12"/>
  <c r="BR220" i="12"/>
  <c r="BQ220" i="12"/>
  <c r="BM220" i="12"/>
  <c r="AD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DZ219" i="12"/>
  <c r="DY219" i="12"/>
  <c r="DX219" i="12"/>
  <c r="DW219" i="12"/>
  <c r="DV219" i="12"/>
  <c r="DU219" i="12"/>
  <c r="DT219" i="12"/>
  <c r="DS219" i="12"/>
  <c r="DR219" i="12"/>
  <c r="DQ219" i="12"/>
  <c r="DP219" i="12"/>
  <c r="DO219" i="12"/>
  <c r="DN219" i="12"/>
  <c r="DM219" i="12"/>
  <c r="DL219" i="12"/>
  <c r="DK219" i="12"/>
  <c r="DJ219" i="12"/>
  <c r="DI219" i="12"/>
  <c r="DH219" i="12"/>
  <c r="DG219" i="12"/>
  <c r="DF219" i="12"/>
  <c r="DE219" i="12"/>
  <c r="DD219" i="12"/>
  <c r="DC219" i="12"/>
  <c r="DB219" i="12"/>
  <c r="DA219" i="12"/>
  <c r="CZ219" i="12"/>
  <c r="CY219" i="12"/>
  <c r="CX219" i="12"/>
  <c r="CW219" i="12"/>
  <c r="CV219" i="12"/>
  <c r="CU219" i="12"/>
  <c r="CT219" i="12"/>
  <c r="CS219" i="12"/>
  <c r="CR219" i="12"/>
  <c r="CQ219" i="12"/>
  <c r="CP219" i="12"/>
  <c r="CO219" i="12"/>
  <c r="CN219" i="12"/>
  <c r="CM219" i="12"/>
  <c r="CL219" i="12"/>
  <c r="CK219" i="12"/>
  <c r="CJ219" i="12"/>
  <c r="CI219" i="12"/>
  <c r="CH219" i="12"/>
  <c r="CG219" i="12"/>
  <c r="CF219" i="12"/>
  <c r="CE219" i="12"/>
  <c r="CD219" i="12"/>
  <c r="CC219" i="12"/>
  <c r="CB219" i="12"/>
  <c r="CA219" i="12"/>
  <c r="BZ219" i="12"/>
  <c r="BY219" i="12"/>
  <c r="BX219" i="12"/>
  <c r="BW219" i="12"/>
  <c r="BV219" i="12"/>
  <c r="BU219" i="12"/>
  <c r="BT219" i="12"/>
  <c r="BS219" i="12"/>
  <c r="BR219" i="12"/>
  <c r="BQ219" i="12"/>
  <c r="BM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DZ218" i="12"/>
  <c r="DY218" i="12"/>
  <c r="DX218" i="12"/>
  <c r="DW218" i="12"/>
  <c r="DV218" i="12"/>
  <c r="DU218" i="12"/>
  <c r="DT218" i="12"/>
  <c r="DS218" i="12"/>
  <c r="DR218" i="12"/>
  <c r="DQ218" i="12"/>
  <c r="DP218" i="12"/>
  <c r="DO218" i="12"/>
  <c r="DN218" i="12"/>
  <c r="DM218" i="12"/>
  <c r="DL218" i="12"/>
  <c r="DK218" i="12"/>
  <c r="DJ218" i="12"/>
  <c r="DI218" i="12"/>
  <c r="DH218" i="12"/>
  <c r="DG218" i="12"/>
  <c r="DF218" i="12"/>
  <c r="DE218" i="12"/>
  <c r="DD218" i="12"/>
  <c r="DC218" i="12"/>
  <c r="DB218" i="12"/>
  <c r="DA218" i="12"/>
  <c r="CZ218" i="12"/>
  <c r="CY218" i="12"/>
  <c r="CX218" i="12"/>
  <c r="CW218" i="12"/>
  <c r="CV218" i="12"/>
  <c r="CU218" i="12"/>
  <c r="CT218" i="12"/>
  <c r="CS218" i="12"/>
  <c r="CR218" i="12"/>
  <c r="CQ218" i="12"/>
  <c r="CP218" i="12"/>
  <c r="CO218" i="12"/>
  <c r="CN218" i="12"/>
  <c r="CM218" i="12"/>
  <c r="CL218" i="12"/>
  <c r="CK218" i="12"/>
  <c r="CJ218" i="12"/>
  <c r="CI218" i="12"/>
  <c r="CH218" i="12"/>
  <c r="CG218" i="12"/>
  <c r="CF218" i="12"/>
  <c r="CE218" i="12"/>
  <c r="CD218" i="12"/>
  <c r="CC218" i="12"/>
  <c r="CB218" i="12"/>
  <c r="CA218" i="12"/>
  <c r="BZ218" i="12"/>
  <c r="BY218" i="12"/>
  <c r="BX218" i="12"/>
  <c r="BW218" i="12"/>
  <c r="BV218" i="12"/>
  <c r="BU218" i="12"/>
  <c r="BT218" i="12"/>
  <c r="BS218" i="12"/>
  <c r="BR218" i="12"/>
  <c r="BQ218" i="12"/>
  <c r="BM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DZ217" i="12"/>
  <c r="DY217" i="12"/>
  <c r="DX217" i="12"/>
  <c r="DW217" i="12"/>
  <c r="DV217" i="12"/>
  <c r="DU217" i="12"/>
  <c r="DT217" i="12"/>
  <c r="DS217" i="12"/>
  <c r="DR217" i="12"/>
  <c r="DQ217" i="12"/>
  <c r="DP217" i="12"/>
  <c r="DO217" i="12"/>
  <c r="DN217" i="12"/>
  <c r="DM217" i="12"/>
  <c r="DL217" i="12"/>
  <c r="DK217" i="12"/>
  <c r="DJ217" i="12"/>
  <c r="DI217" i="12"/>
  <c r="DH217" i="12"/>
  <c r="DG217" i="12"/>
  <c r="DF217" i="12"/>
  <c r="DE217" i="12"/>
  <c r="DD217" i="12"/>
  <c r="DC217" i="12"/>
  <c r="DB217" i="12"/>
  <c r="DA217" i="12"/>
  <c r="CZ217" i="12"/>
  <c r="CY217" i="12"/>
  <c r="CX217" i="12"/>
  <c r="CW217" i="12"/>
  <c r="CV217" i="12"/>
  <c r="CU217" i="12"/>
  <c r="CT217" i="12"/>
  <c r="CS217" i="12"/>
  <c r="CR217" i="12"/>
  <c r="CQ217" i="12"/>
  <c r="CP217" i="12"/>
  <c r="CO217" i="12"/>
  <c r="CN217" i="12"/>
  <c r="CM217" i="12"/>
  <c r="CL217" i="12"/>
  <c r="CK217" i="12"/>
  <c r="CJ217" i="12"/>
  <c r="CI217" i="12"/>
  <c r="CH217" i="12"/>
  <c r="CG217" i="12"/>
  <c r="CF217" i="12"/>
  <c r="CE217" i="12"/>
  <c r="CD217" i="12"/>
  <c r="CC217" i="12"/>
  <c r="CB217" i="12"/>
  <c r="CA217" i="12"/>
  <c r="BZ217" i="12"/>
  <c r="BY217" i="12"/>
  <c r="BX217" i="12"/>
  <c r="BW217" i="12"/>
  <c r="BV217" i="12"/>
  <c r="BU217" i="12"/>
  <c r="BT217" i="12"/>
  <c r="BS217" i="12"/>
  <c r="BR217" i="12"/>
  <c r="BQ217" i="12"/>
  <c r="BM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DZ216" i="12"/>
  <c r="DY216" i="12"/>
  <c r="DX216" i="12"/>
  <c r="DW216" i="12"/>
  <c r="DV216" i="12"/>
  <c r="DU216" i="12"/>
  <c r="DT216" i="12"/>
  <c r="DS216" i="12"/>
  <c r="DR216" i="12"/>
  <c r="DQ216" i="12"/>
  <c r="DP216" i="12"/>
  <c r="DO216" i="12"/>
  <c r="DN216" i="12"/>
  <c r="DM216" i="12"/>
  <c r="DL216" i="12"/>
  <c r="DK216" i="12"/>
  <c r="DJ216" i="12"/>
  <c r="DI216" i="12"/>
  <c r="DH216" i="12"/>
  <c r="DG216" i="12"/>
  <c r="DF216" i="12"/>
  <c r="DE216" i="12"/>
  <c r="DD216" i="12"/>
  <c r="DC216" i="12"/>
  <c r="DB216" i="12"/>
  <c r="DA216" i="12"/>
  <c r="CZ216" i="12"/>
  <c r="CY216" i="12"/>
  <c r="CX216" i="12"/>
  <c r="CW216" i="12"/>
  <c r="CV216" i="12"/>
  <c r="CU216" i="12"/>
  <c r="CT216" i="12"/>
  <c r="CS216" i="12"/>
  <c r="CR216" i="12"/>
  <c r="CQ216" i="12"/>
  <c r="CP216" i="12"/>
  <c r="CO216" i="12"/>
  <c r="CN216" i="12"/>
  <c r="CM216" i="12"/>
  <c r="CL216" i="12"/>
  <c r="CK216" i="12"/>
  <c r="CJ216" i="12"/>
  <c r="CI216" i="12"/>
  <c r="CH216" i="12"/>
  <c r="CG216" i="12"/>
  <c r="CF216" i="12"/>
  <c r="CE216" i="12"/>
  <c r="CD216" i="12"/>
  <c r="CC216" i="12"/>
  <c r="CB216" i="12"/>
  <c r="CA216" i="12"/>
  <c r="BZ216" i="12"/>
  <c r="BY216" i="12"/>
  <c r="BX216" i="12"/>
  <c r="BW216" i="12"/>
  <c r="BV216" i="12"/>
  <c r="BU216" i="12"/>
  <c r="BT216" i="12"/>
  <c r="BS216" i="12"/>
  <c r="BR216" i="12"/>
  <c r="BQ216" i="12"/>
  <c r="BM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DZ215" i="12"/>
  <c r="DY215" i="12"/>
  <c r="DX215" i="12"/>
  <c r="DW215" i="12"/>
  <c r="DV215" i="12"/>
  <c r="DU215" i="12"/>
  <c r="DT215" i="12"/>
  <c r="DS215" i="12"/>
  <c r="DR215" i="12"/>
  <c r="DQ215" i="12"/>
  <c r="DP215" i="12"/>
  <c r="DO215" i="12"/>
  <c r="DN215" i="12"/>
  <c r="DM215" i="12"/>
  <c r="DL215" i="12"/>
  <c r="DK215" i="12"/>
  <c r="DJ215" i="12"/>
  <c r="DI215" i="12"/>
  <c r="DH215" i="12"/>
  <c r="DG215" i="12"/>
  <c r="DF215" i="12"/>
  <c r="DE215" i="12"/>
  <c r="DD215" i="12"/>
  <c r="DC215" i="12"/>
  <c r="DB215" i="12"/>
  <c r="DA215" i="12"/>
  <c r="CZ215" i="12"/>
  <c r="CY215" i="12"/>
  <c r="CX215" i="12"/>
  <c r="CW215" i="12"/>
  <c r="CV215" i="12"/>
  <c r="CU215" i="12"/>
  <c r="CT215" i="12"/>
  <c r="CS215" i="12"/>
  <c r="CR215" i="12"/>
  <c r="CQ215" i="12"/>
  <c r="CP215" i="12"/>
  <c r="CO215" i="12"/>
  <c r="CN215" i="12"/>
  <c r="CM215" i="12"/>
  <c r="CL215" i="12"/>
  <c r="CK215" i="12"/>
  <c r="CJ215" i="12"/>
  <c r="CI215" i="12"/>
  <c r="CH215" i="12"/>
  <c r="CG215" i="12"/>
  <c r="CF215" i="12"/>
  <c r="CE215" i="12"/>
  <c r="CD215" i="12"/>
  <c r="CC215" i="12"/>
  <c r="CB215" i="12"/>
  <c r="CA215" i="12"/>
  <c r="BZ215" i="12"/>
  <c r="BY215" i="12"/>
  <c r="BX215" i="12"/>
  <c r="BW215" i="12"/>
  <c r="BV215" i="12"/>
  <c r="BU215" i="12"/>
  <c r="BT215" i="12"/>
  <c r="BS215" i="12"/>
  <c r="BR215" i="12"/>
  <c r="BQ215" i="12"/>
  <c r="BM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Z214" i="12"/>
  <c r="DY214" i="12"/>
  <c r="DX214" i="12"/>
  <c r="DW214" i="12"/>
  <c r="DV214" i="12"/>
  <c r="DU214" i="12"/>
  <c r="DT214" i="12"/>
  <c r="DS214" i="12"/>
  <c r="DR214" i="12"/>
  <c r="DQ214" i="12"/>
  <c r="DP214" i="12"/>
  <c r="DO214" i="12"/>
  <c r="DN214" i="12"/>
  <c r="DM214" i="12"/>
  <c r="DL214" i="12"/>
  <c r="DK214" i="12"/>
  <c r="DJ214" i="12"/>
  <c r="DI214" i="12"/>
  <c r="DH214" i="12"/>
  <c r="DG214" i="12"/>
  <c r="DF214" i="12"/>
  <c r="DE214" i="12"/>
  <c r="DD214" i="12"/>
  <c r="DC214" i="12"/>
  <c r="DB214" i="12"/>
  <c r="DA214" i="12"/>
  <c r="CZ214" i="12"/>
  <c r="CY214" i="12"/>
  <c r="CX214" i="12"/>
  <c r="CW214" i="12"/>
  <c r="CV214" i="12"/>
  <c r="CU214" i="12"/>
  <c r="CT214" i="12"/>
  <c r="CS214" i="12"/>
  <c r="CR214" i="12"/>
  <c r="CQ214" i="12"/>
  <c r="CP214" i="12"/>
  <c r="CO214" i="12"/>
  <c r="CN214" i="12"/>
  <c r="CM214" i="12"/>
  <c r="CL214" i="12"/>
  <c r="CK214" i="12"/>
  <c r="CJ214" i="12"/>
  <c r="CI214" i="12"/>
  <c r="CH214" i="12"/>
  <c r="CG214" i="12"/>
  <c r="CF214" i="12"/>
  <c r="CE214" i="12"/>
  <c r="CD214" i="12"/>
  <c r="CC214" i="12"/>
  <c r="CB214" i="12"/>
  <c r="CA214" i="12"/>
  <c r="BZ214" i="12"/>
  <c r="BY214" i="12"/>
  <c r="BX214" i="12"/>
  <c r="BW214" i="12"/>
  <c r="BV214" i="12"/>
  <c r="BU214" i="12"/>
  <c r="BT214" i="12"/>
  <c r="BS214" i="12"/>
  <c r="BR214" i="12"/>
  <c r="BQ214" i="12"/>
  <c r="BM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B214" i="12"/>
  <c r="DZ213" i="12"/>
  <c r="DY213" i="12"/>
  <c r="DX213" i="12"/>
  <c r="DW213" i="12"/>
  <c r="DV213" i="12"/>
  <c r="DU213" i="12"/>
  <c r="DT213" i="12"/>
  <c r="DS213" i="12"/>
  <c r="DR213" i="12"/>
  <c r="DQ213" i="12"/>
  <c r="DP213" i="12"/>
  <c r="DO213" i="12"/>
  <c r="DN213" i="12"/>
  <c r="DM213" i="12"/>
  <c r="DL213" i="12"/>
  <c r="DK213" i="12"/>
  <c r="DJ213" i="12"/>
  <c r="DI213" i="12"/>
  <c r="DH213" i="12"/>
  <c r="DG213" i="12"/>
  <c r="DF213" i="12"/>
  <c r="DE213" i="12"/>
  <c r="DD213" i="12"/>
  <c r="DC213" i="12"/>
  <c r="DB213" i="12"/>
  <c r="DA213" i="12"/>
  <c r="CZ213" i="12"/>
  <c r="CY213" i="12"/>
  <c r="CX213" i="12"/>
  <c r="CW213" i="12"/>
  <c r="CV213" i="12"/>
  <c r="CU213" i="12"/>
  <c r="CT213" i="12"/>
  <c r="CS213" i="12"/>
  <c r="CR213" i="12"/>
  <c r="CQ213" i="12"/>
  <c r="CP213" i="12"/>
  <c r="CO213" i="12"/>
  <c r="CN213" i="12"/>
  <c r="CM213" i="12"/>
  <c r="CL213" i="12"/>
  <c r="CK213" i="12"/>
  <c r="CJ213" i="12"/>
  <c r="CI213" i="12"/>
  <c r="CH213" i="12"/>
  <c r="CG213" i="12"/>
  <c r="CF213" i="12"/>
  <c r="CE213" i="12"/>
  <c r="CD213" i="12"/>
  <c r="CC213" i="12"/>
  <c r="CB213" i="12"/>
  <c r="CA213" i="12"/>
  <c r="BZ213" i="12"/>
  <c r="BY213" i="12"/>
  <c r="BX213" i="12"/>
  <c r="BW213" i="12"/>
  <c r="BV213" i="12"/>
  <c r="BU213" i="12"/>
  <c r="BT213" i="12"/>
  <c r="BS213" i="12"/>
  <c r="BR213" i="12"/>
  <c r="BQ213" i="12"/>
  <c r="BM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B213" i="12"/>
  <c r="DZ212" i="12"/>
  <c r="DY212" i="12"/>
  <c r="DX212" i="12"/>
  <c r="DW212" i="12"/>
  <c r="DV212" i="12"/>
  <c r="DU212" i="12"/>
  <c r="DT212" i="12"/>
  <c r="DS212" i="12"/>
  <c r="DR212" i="12"/>
  <c r="DQ212" i="12"/>
  <c r="DP212" i="12"/>
  <c r="DO212" i="12"/>
  <c r="DN212" i="12"/>
  <c r="DM212" i="12"/>
  <c r="DL212" i="12"/>
  <c r="DK212" i="12"/>
  <c r="DJ212" i="12"/>
  <c r="DI212" i="12"/>
  <c r="DH212" i="12"/>
  <c r="DG212" i="12"/>
  <c r="DF212" i="12"/>
  <c r="DE212" i="12"/>
  <c r="DD212" i="12"/>
  <c r="DC212" i="12"/>
  <c r="DB212" i="12"/>
  <c r="DA212" i="12"/>
  <c r="CZ212" i="12"/>
  <c r="CY212" i="12"/>
  <c r="CX212" i="12"/>
  <c r="CW212" i="12"/>
  <c r="CV212" i="12"/>
  <c r="CU212" i="12"/>
  <c r="CT212" i="12"/>
  <c r="CS212" i="12"/>
  <c r="CR212" i="12"/>
  <c r="CQ212" i="12"/>
  <c r="CP212" i="12"/>
  <c r="CO212" i="12"/>
  <c r="CN212" i="12"/>
  <c r="CM212" i="12"/>
  <c r="CL212" i="12"/>
  <c r="CK212" i="12"/>
  <c r="CJ212" i="12"/>
  <c r="CI212" i="12"/>
  <c r="CH212" i="12"/>
  <c r="CG212" i="12"/>
  <c r="CF212" i="12"/>
  <c r="CE212" i="12"/>
  <c r="CD212" i="12"/>
  <c r="CC212" i="12"/>
  <c r="CB212" i="12"/>
  <c r="CA212" i="12"/>
  <c r="BZ212" i="12"/>
  <c r="BY212" i="12"/>
  <c r="BX212" i="12"/>
  <c r="BW212" i="12"/>
  <c r="BV212" i="12"/>
  <c r="BU212" i="12"/>
  <c r="BT212" i="12"/>
  <c r="BS212" i="12"/>
  <c r="BR212" i="12"/>
  <c r="BQ212" i="12"/>
  <c r="BM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B212" i="12"/>
  <c r="DZ211" i="12"/>
  <c r="DY211" i="12"/>
  <c r="DX211" i="12"/>
  <c r="DW211" i="12"/>
  <c r="DV211" i="12"/>
  <c r="DU211" i="12"/>
  <c r="DT211" i="12"/>
  <c r="DS211" i="12"/>
  <c r="DR211" i="12"/>
  <c r="DQ211" i="12"/>
  <c r="DP211" i="12"/>
  <c r="DO211" i="12"/>
  <c r="DN211" i="12"/>
  <c r="DM211" i="12"/>
  <c r="DL211" i="12"/>
  <c r="DK211" i="12"/>
  <c r="DJ211" i="12"/>
  <c r="DI211" i="12"/>
  <c r="DH211" i="12"/>
  <c r="DG211" i="12"/>
  <c r="DF211" i="12"/>
  <c r="DE211" i="12"/>
  <c r="DD211" i="12"/>
  <c r="DC211" i="12"/>
  <c r="DB211" i="12"/>
  <c r="DA211" i="12"/>
  <c r="CZ211" i="12"/>
  <c r="CY211" i="12"/>
  <c r="CX211" i="12"/>
  <c r="CW211" i="12"/>
  <c r="CV211" i="12"/>
  <c r="CU211" i="12"/>
  <c r="CT211" i="12"/>
  <c r="CS211" i="12"/>
  <c r="CR211" i="12"/>
  <c r="CQ211" i="12"/>
  <c r="CP211" i="12"/>
  <c r="CO211" i="12"/>
  <c r="CN211" i="12"/>
  <c r="CM211" i="12"/>
  <c r="CL211" i="12"/>
  <c r="CK211" i="12"/>
  <c r="CJ211" i="12"/>
  <c r="CI211" i="12"/>
  <c r="CH211" i="12"/>
  <c r="CG211" i="12"/>
  <c r="CF211" i="12"/>
  <c r="CE211" i="12"/>
  <c r="CD211" i="12"/>
  <c r="CC211" i="12"/>
  <c r="CB211" i="12"/>
  <c r="CA211" i="12"/>
  <c r="BZ211" i="12"/>
  <c r="BY211" i="12"/>
  <c r="BX211" i="12"/>
  <c r="BW211" i="12"/>
  <c r="BV211" i="12"/>
  <c r="BU211" i="12"/>
  <c r="BT211" i="12"/>
  <c r="BS211" i="12"/>
  <c r="BR211" i="12"/>
  <c r="BQ211" i="12"/>
  <c r="BM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B211" i="12"/>
  <c r="DZ210" i="12"/>
  <c r="DY210" i="12"/>
  <c r="DX210" i="12"/>
  <c r="DW210" i="12"/>
  <c r="DV210" i="12"/>
  <c r="DU210" i="12"/>
  <c r="DT210" i="12"/>
  <c r="DS210" i="12"/>
  <c r="DR210" i="12"/>
  <c r="DQ210" i="12"/>
  <c r="DP210" i="12"/>
  <c r="DO210" i="12"/>
  <c r="DN210" i="12"/>
  <c r="DM210" i="12"/>
  <c r="DL210" i="12"/>
  <c r="DK210" i="12"/>
  <c r="DJ210" i="12"/>
  <c r="DI210" i="12"/>
  <c r="DH210" i="12"/>
  <c r="DG210" i="12"/>
  <c r="DF210" i="12"/>
  <c r="DE210" i="12"/>
  <c r="DD210" i="12"/>
  <c r="DC210" i="12"/>
  <c r="DB210" i="12"/>
  <c r="DA210" i="12"/>
  <c r="CZ210" i="12"/>
  <c r="CY210" i="12"/>
  <c r="CX210" i="12"/>
  <c r="CW210" i="12"/>
  <c r="CV210" i="12"/>
  <c r="CU210" i="12"/>
  <c r="CT210" i="12"/>
  <c r="CS210" i="12"/>
  <c r="CR210" i="12"/>
  <c r="CQ210" i="12"/>
  <c r="CP210" i="12"/>
  <c r="CO210" i="12"/>
  <c r="CN210" i="12"/>
  <c r="CM210" i="12"/>
  <c r="CL210" i="12"/>
  <c r="CK210" i="12"/>
  <c r="CJ210" i="12"/>
  <c r="CI210" i="12"/>
  <c r="CH210" i="12"/>
  <c r="CG210" i="12"/>
  <c r="CF210" i="12"/>
  <c r="CE210" i="12"/>
  <c r="CD210" i="12"/>
  <c r="CC210" i="12"/>
  <c r="CB210" i="12"/>
  <c r="CA210" i="12"/>
  <c r="BZ210" i="12"/>
  <c r="BY210" i="12"/>
  <c r="BX210" i="12"/>
  <c r="BW210" i="12"/>
  <c r="BV210" i="12"/>
  <c r="BU210" i="12"/>
  <c r="BT210" i="12"/>
  <c r="BS210" i="12"/>
  <c r="BR210" i="12"/>
  <c r="BQ210" i="12"/>
  <c r="BM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B210" i="12"/>
  <c r="DZ209" i="12"/>
  <c r="DY209" i="12"/>
  <c r="DX209" i="12"/>
  <c r="DW209" i="12"/>
  <c r="DV209" i="12"/>
  <c r="DU209" i="12"/>
  <c r="DT209" i="12"/>
  <c r="DS209" i="12"/>
  <c r="DR209" i="12"/>
  <c r="DQ209" i="12"/>
  <c r="DP209" i="12"/>
  <c r="DO209" i="12"/>
  <c r="DN209" i="12"/>
  <c r="DM209" i="12"/>
  <c r="DL209" i="12"/>
  <c r="DK209" i="12"/>
  <c r="DJ209" i="12"/>
  <c r="DI209" i="12"/>
  <c r="DH209" i="12"/>
  <c r="DG209" i="12"/>
  <c r="DF209" i="12"/>
  <c r="DE209" i="12"/>
  <c r="DD209" i="12"/>
  <c r="DC209" i="12"/>
  <c r="DB209" i="12"/>
  <c r="DA209" i="12"/>
  <c r="CZ209" i="12"/>
  <c r="CY209" i="12"/>
  <c r="CX209" i="12"/>
  <c r="CW209" i="12"/>
  <c r="CV209" i="12"/>
  <c r="CU209" i="12"/>
  <c r="CT209" i="12"/>
  <c r="CS209" i="12"/>
  <c r="CR209" i="12"/>
  <c r="CQ209" i="12"/>
  <c r="CP209" i="12"/>
  <c r="CO209" i="12"/>
  <c r="CN209" i="12"/>
  <c r="CM209" i="12"/>
  <c r="CL209" i="12"/>
  <c r="CK209" i="12"/>
  <c r="CJ209" i="12"/>
  <c r="CI209" i="12"/>
  <c r="CH209" i="12"/>
  <c r="CG209" i="12"/>
  <c r="CF209" i="12"/>
  <c r="CE209" i="12"/>
  <c r="CD209" i="12"/>
  <c r="CC209" i="12"/>
  <c r="CB209" i="12"/>
  <c r="CA209" i="12"/>
  <c r="BZ209" i="12"/>
  <c r="BY209" i="12"/>
  <c r="BX209" i="12"/>
  <c r="BW209" i="12"/>
  <c r="BV209" i="12"/>
  <c r="BU209" i="12"/>
  <c r="BT209" i="12"/>
  <c r="BS209" i="12"/>
  <c r="BR209" i="12"/>
  <c r="BQ209" i="12"/>
  <c r="BM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B209" i="12"/>
  <c r="DZ208" i="12"/>
  <c r="DY208" i="12"/>
  <c r="DX208" i="12"/>
  <c r="DW208" i="12"/>
  <c r="DV208" i="12"/>
  <c r="DU208" i="12"/>
  <c r="DT208" i="12"/>
  <c r="DS208" i="12"/>
  <c r="DR208" i="12"/>
  <c r="DQ208" i="12"/>
  <c r="DP208" i="12"/>
  <c r="DO208" i="12"/>
  <c r="DN208" i="12"/>
  <c r="DM208" i="12"/>
  <c r="DL208" i="12"/>
  <c r="DK208" i="12"/>
  <c r="DJ208" i="12"/>
  <c r="DI208" i="12"/>
  <c r="DH208" i="12"/>
  <c r="DG208" i="12"/>
  <c r="DF208" i="12"/>
  <c r="DE208" i="12"/>
  <c r="DD208" i="12"/>
  <c r="DC208" i="12"/>
  <c r="DB208" i="12"/>
  <c r="DA208" i="12"/>
  <c r="CZ208" i="12"/>
  <c r="CY208" i="12"/>
  <c r="CX208" i="12"/>
  <c r="CW208" i="12"/>
  <c r="CV208" i="12"/>
  <c r="CU208" i="12"/>
  <c r="CT208" i="12"/>
  <c r="CS208" i="12"/>
  <c r="CR208" i="12"/>
  <c r="CQ208" i="12"/>
  <c r="CP208" i="12"/>
  <c r="CO208" i="12"/>
  <c r="CN208" i="12"/>
  <c r="CM208" i="12"/>
  <c r="CL208" i="12"/>
  <c r="CK208" i="12"/>
  <c r="CJ208" i="12"/>
  <c r="CI208" i="12"/>
  <c r="CH208" i="12"/>
  <c r="CG208" i="12"/>
  <c r="CF208" i="12"/>
  <c r="CE208" i="12"/>
  <c r="CD208" i="12"/>
  <c r="CC208" i="12"/>
  <c r="CB208" i="12"/>
  <c r="CA208" i="12"/>
  <c r="BZ208" i="12"/>
  <c r="BY208" i="12"/>
  <c r="BX208" i="12"/>
  <c r="BW208" i="12"/>
  <c r="BV208" i="12"/>
  <c r="BU208" i="12"/>
  <c r="BT208" i="12"/>
  <c r="BS208" i="12"/>
  <c r="BR208" i="12"/>
  <c r="BQ208" i="12"/>
  <c r="BM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B208" i="12"/>
  <c r="DZ207" i="12"/>
  <c r="DY207" i="12"/>
  <c r="DX207" i="12"/>
  <c r="DW207" i="12"/>
  <c r="DV207" i="12"/>
  <c r="DU207" i="12"/>
  <c r="DT207" i="12"/>
  <c r="DS207" i="12"/>
  <c r="DR207" i="12"/>
  <c r="DQ207" i="12"/>
  <c r="DP207" i="12"/>
  <c r="DO207" i="12"/>
  <c r="DN207" i="12"/>
  <c r="DM207" i="12"/>
  <c r="DL207" i="12"/>
  <c r="DK207" i="12"/>
  <c r="DJ207" i="12"/>
  <c r="DI207" i="12"/>
  <c r="DH207" i="12"/>
  <c r="DG207" i="12"/>
  <c r="DF207" i="12"/>
  <c r="DE207" i="12"/>
  <c r="DD207" i="12"/>
  <c r="DC207" i="12"/>
  <c r="DB207" i="12"/>
  <c r="DA207" i="12"/>
  <c r="CZ207" i="12"/>
  <c r="CY207" i="12"/>
  <c r="CX207" i="12"/>
  <c r="CW207" i="12"/>
  <c r="CV207" i="12"/>
  <c r="CU207" i="12"/>
  <c r="CT207" i="12"/>
  <c r="CS207" i="12"/>
  <c r="CR207" i="12"/>
  <c r="CQ207" i="12"/>
  <c r="CP207" i="12"/>
  <c r="CO207" i="12"/>
  <c r="CN207" i="12"/>
  <c r="CM207" i="12"/>
  <c r="CL207" i="12"/>
  <c r="CK207" i="12"/>
  <c r="CJ207" i="12"/>
  <c r="CI207" i="12"/>
  <c r="CH207" i="12"/>
  <c r="CG207" i="12"/>
  <c r="CF207" i="12"/>
  <c r="CE207" i="12"/>
  <c r="CD207" i="12"/>
  <c r="CC207" i="12"/>
  <c r="CB207" i="12"/>
  <c r="CA207" i="12"/>
  <c r="BZ207" i="12"/>
  <c r="BY207" i="12"/>
  <c r="BX207" i="12"/>
  <c r="BW207" i="12"/>
  <c r="BV207" i="12"/>
  <c r="BU207" i="12"/>
  <c r="BT207" i="12"/>
  <c r="BS207" i="12"/>
  <c r="BR207" i="12"/>
  <c r="BQ207" i="12"/>
  <c r="BM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B207" i="12"/>
  <c r="DZ206" i="12"/>
  <c r="DY206" i="12"/>
  <c r="DX206" i="12"/>
  <c r="DW206" i="12"/>
  <c r="DV206" i="12"/>
  <c r="DU206" i="12"/>
  <c r="DT206" i="12"/>
  <c r="DS206" i="12"/>
  <c r="DR206" i="12"/>
  <c r="DQ206" i="12"/>
  <c r="DP206" i="12"/>
  <c r="DO206" i="12"/>
  <c r="DN206" i="12"/>
  <c r="DM206" i="12"/>
  <c r="DL206" i="12"/>
  <c r="DK206" i="12"/>
  <c r="DJ206" i="12"/>
  <c r="DI206" i="12"/>
  <c r="DH206" i="12"/>
  <c r="DG206" i="12"/>
  <c r="DF206" i="12"/>
  <c r="DE206" i="12"/>
  <c r="DD206" i="12"/>
  <c r="DC206" i="12"/>
  <c r="DB206" i="12"/>
  <c r="DA206" i="12"/>
  <c r="CZ206" i="12"/>
  <c r="CY206" i="12"/>
  <c r="CX206" i="12"/>
  <c r="CW206" i="12"/>
  <c r="CV206" i="12"/>
  <c r="CU206" i="12"/>
  <c r="CT206" i="12"/>
  <c r="CS206" i="12"/>
  <c r="CR206" i="12"/>
  <c r="CQ206" i="12"/>
  <c r="CP206" i="12"/>
  <c r="CO206" i="12"/>
  <c r="CN206" i="12"/>
  <c r="CM206" i="12"/>
  <c r="CL206" i="12"/>
  <c r="CK206" i="12"/>
  <c r="CJ206" i="12"/>
  <c r="CI206" i="12"/>
  <c r="CH206" i="12"/>
  <c r="CG206" i="12"/>
  <c r="CF206" i="12"/>
  <c r="CE206" i="12"/>
  <c r="CD206" i="12"/>
  <c r="CC206" i="12"/>
  <c r="CB206" i="12"/>
  <c r="CA206" i="12"/>
  <c r="BZ206" i="12"/>
  <c r="BY206" i="12"/>
  <c r="BX206" i="12"/>
  <c r="BW206" i="12"/>
  <c r="BV206" i="12"/>
  <c r="BU206" i="12"/>
  <c r="BT206" i="12"/>
  <c r="BS206" i="12"/>
  <c r="BR206" i="12"/>
  <c r="BQ206" i="12"/>
  <c r="BM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B206" i="12"/>
  <c r="DZ205" i="12"/>
  <c r="DY205" i="12"/>
  <c r="DX205" i="12"/>
  <c r="DW205" i="12"/>
  <c r="DV205" i="12"/>
  <c r="DU205" i="12"/>
  <c r="DT205" i="12"/>
  <c r="DS205" i="12"/>
  <c r="DR205" i="12"/>
  <c r="DQ205" i="12"/>
  <c r="DP205" i="12"/>
  <c r="DO205" i="12"/>
  <c r="DN205" i="12"/>
  <c r="DM205" i="12"/>
  <c r="DL205" i="12"/>
  <c r="DK205" i="12"/>
  <c r="DJ205" i="12"/>
  <c r="DI205" i="12"/>
  <c r="DH205" i="12"/>
  <c r="DG205" i="12"/>
  <c r="DF205" i="12"/>
  <c r="DE205" i="12"/>
  <c r="DD205" i="12"/>
  <c r="DC205" i="12"/>
  <c r="DB205" i="12"/>
  <c r="DA205" i="12"/>
  <c r="CZ205" i="12"/>
  <c r="CY205" i="12"/>
  <c r="CX205" i="12"/>
  <c r="CW205" i="12"/>
  <c r="CV205" i="12"/>
  <c r="CU205" i="12"/>
  <c r="CT205" i="12"/>
  <c r="CS205" i="12"/>
  <c r="CR205" i="12"/>
  <c r="CQ205" i="12"/>
  <c r="CP205" i="12"/>
  <c r="CO205" i="12"/>
  <c r="CN205" i="12"/>
  <c r="CM205" i="12"/>
  <c r="CL205" i="12"/>
  <c r="CK205" i="12"/>
  <c r="CJ205" i="12"/>
  <c r="CI205" i="12"/>
  <c r="CH205" i="12"/>
  <c r="CG205" i="12"/>
  <c r="CF205" i="12"/>
  <c r="CE205" i="12"/>
  <c r="CD205" i="12"/>
  <c r="CC205" i="12"/>
  <c r="CB205" i="12"/>
  <c r="CA205" i="12"/>
  <c r="BZ205" i="12"/>
  <c r="BY205" i="12"/>
  <c r="BX205" i="12"/>
  <c r="BW205" i="12"/>
  <c r="BV205" i="12"/>
  <c r="BU205" i="12"/>
  <c r="BT205" i="12"/>
  <c r="BS205" i="12"/>
  <c r="BR205" i="12"/>
  <c r="BQ205" i="12"/>
  <c r="BM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B205" i="12"/>
  <c r="DZ204" i="12"/>
  <c r="DY204" i="12"/>
  <c r="DX204" i="12"/>
  <c r="DW204" i="12"/>
  <c r="DV204" i="12"/>
  <c r="DU204" i="12"/>
  <c r="DT204" i="12"/>
  <c r="DS204" i="12"/>
  <c r="DR204" i="12"/>
  <c r="DQ204" i="12"/>
  <c r="DP204" i="12"/>
  <c r="DO204" i="12"/>
  <c r="DN204" i="12"/>
  <c r="DM204" i="12"/>
  <c r="DL204" i="12"/>
  <c r="DK204" i="12"/>
  <c r="DJ204" i="12"/>
  <c r="DI204" i="12"/>
  <c r="DH204" i="12"/>
  <c r="DG204" i="12"/>
  <c r="DF204" i="12"/>
  <c r="DE204" i="12"/>
  <c r="DD204" i="12"/>
  <c r="DC204" i="12"/>
  <c r="DB204" i="12"/>
  <c r="DA204" i="12"/>
  <c r="CZ204" i="12"/>
  <c r="CY204" i="12"/>
  <c r="CX204" i="12"/>
  <c r="CW204" i="12"/>
  <c r="CV204" i="12"/>
  <c r="CU204" i="12"/>
  <c r="CT204" i="12"/>
  <c r="CS204" i="12"/>
  <c r="CR204" i="12"/>
  <c r="CQ204" i="12"/>
  <c r="CP204" i="12"/>
  <c r="CO204" i="12"/>
  <c r="CN204" i="12"/>
  <c r="CM204" i="12"/>
  <c r="CL204" i="12"/>
  <c r="CK204" i="12"/>
  <c r="CJ204" i="12"/>
  <c r="CI204" i="12"/>
  <c r="CH204" i="12"/>
  <c r="CG204" i="12"/>
  <c r="CF204" i="12"/>
  <c r="CE204" i="12"/>
  <c r="CD204" i="12"/>
  <c r="CC204" i="12"/>
  <c r="CB204" i="12"/>
  <c r="CA204" i="12"/>
  <c r="BZ204" i="12"/>
  <c r="BY204" i="12"/>
  <c r="BX204" i="12"/>
  <c r="BW204" i="12"/>
  <c r="BV204" i="12"/>
  <c r="BU204" i="12"/>
  <c r="BT204" i="12"/>
  <c r="BS204" i="12"/>
  <c r="BR204" i="12"/>
  <c r="BQ204" i="12"/>
  <c r="BM204" i="12"/>
  <c r="N204" i="12"/>
  <c r="M204" i="12"/>
  <c r="L204" i="12"/>
  <c r="K204" i="12"/>
  <c r="J204" i="12"/>
  <c r="I204" i="12"/>
  <c r="H204" i="12"/>
  <c r="G204" i="12"/>
  <c r="F204" i="12"/>
  <c r="E204" i="12"/>
  <c r="D204" i="12"/>
  <c r="B204" i="12"/>
  <c r="DZ203" i="12"/>
  <c r="DY203" i="12"/>
  <c r="DX203" i="12"/>
  <c r="DW203" i="12"/>
  <c r="DV203" i="12"/>
  <c r="DU203" i="12"/>
  <c r="DT203" i="12"/>
  <c r="DS203" i="12"/>
  <c r="DR203" i="12"/>
  <c r="DQ203" i="12"/>
  <c r="DP203" i="12"/>
  <c r="DO203" i="12"/>
  <c r="DN203" i="12"/>
  <c r="DM203" i="12"/>
  <c r="DL203" i="12"/>
  <c r="DK203" i="12"/>
  <c r="DJ203" i="12"/>
  <c r="DI203" i="12"/>
  <c r="DH203" i="12"/>
  <c r="DG203" i="12"/>
  <c r="DF203" i="12"/>
  <c r="DE203" i="12"/>
  <c r="DD203" i="12"/>
  <c r="DC203" i="12"/>
  <c r="DB203" i="12"/>
  <c r="DA203" i="12"/>
  <c r="CZ203" i="12"/>
  <c r="CY203" i="12"/>
  <c r="CX203" i="12"/>
  <c r="CW203" i="12"/>
  <c r="CV203" i="12"/>
  <c r="CU203" i="12"/>
  <c r="CT203" i="12"/>
  <c r="CS203" i="12"/>
  <c r="CR203" i="12"/>
  <c r="CQ203" i="12"/>
  <c r="CP203" i="12"/>
  <c r="CO203" i="12"/>
  <c r="CN203" i="12"/>
  <c r="CM203" i="12"/>
  <c r="CL203" i="12"/>
  <c r="CK203" i="12"/>
  <c r="CJ203" i="12"/>
  <c r="CI203" i="12"/>
  <c r="CH203" i="12"/>
  <c r="CG203" i="12"/>
  <c r="CF203" i="12"/>
  <c r="CE203" i="12"/>
  <c r="CD203" i="12"/>
  <c r="CC203" i="12"/>
  <c r="CB203" i="12"/>
  <c r="CA203" i="12"/>
  <c r="BZ203" i="12"/>
  <c r="BY203" i="12"/>
  <c r="BX203" i="12"/>
  <c r="BW203" i="12"/>
  <c r="BV203" i="12"/>
  <c r="BU203" i="12"/>
  <c r="BT203" i="12"/>
  <c r="BS203" i="12"/>
  <c r="BR203" i="12"/>
  <c r="BQ203" i="12"/>
  <c r="BM203" i="12"/>
  <c r="M203" i="12"/>
  <c r="L203" i="12"/>
  <c r="K203" i="12"/>
  <c r="J203" i="12"/>
  <c r="I203" i="12"/>
  <c r="H203" i="12"/>
  <c r="G203" i="12"/>
  <c r="F203" i="12"/>
  <c r="E203" i="12"/>
  <c r="D203" i="12"/>
  <c r="B203" i="12"/>
  <c r="DZ202" i="12"/>
  <c r="DY202" i="12"/>
  <c r="DX202" i="12"/>
  <c r="DW202" i="12"/>
  <c r="DV202" i="12"/>
  <c r="DU202" i="12"/>
  <c r="DT202" i="12"/>
  <c r="DS202" i="12"/>
  <c r="DR202" i="12"/>
  <c r="DQ202" i="12"/>
  <c r="DP202" i="12"/>
  <c r="DO202" i="12"/>
  <c r="DN202" i="12"/>
  <c r="DM202" i="12"/>
  <c r="DL202" i="12"/>
  <c r="DK202" i="12"/>
  <c r="DJ202" i="12"/>
  <c r="DI202" i="12"/>
  <c r="DH202" i="12"/>
  <c r="DG202" i="12"/>
  <c r="DF202" i="12"/>
  <c r="DE202" i="12"/>
  <c r="DD202" i="12"/>
  <c r="DC202" i="12"/>
  <c r="DB202" i="12"/>
  <c r="DA202" i="12"/>
  <c r="CZ202" i="12"/>
  <c r="CY202" i="12"/>
  <c r="CX202" i="12"/>
  <c r="CW202" i="12"/>
  <c r="CV202" i="12"/>
  <c r="CU202" i="12"/>
  <c r="CT202" i="12"/>
  <c r="CS202" i="12"/>
  <c r="CR202" i="12"/>
  <c r="CQ202" i="12"/>
  <c r="CP202" i="12"/>
  <c r="CO202" i="12"/>
  <c r="CN202" i="12"/>
  <c r="CM202" i="12"/>
  <c r="CL202" i="12"/>
  <c r="CK202" i="12"/>
  <c r="CJ202" i="12"/>
  <c r="CI202" i="12"/>
  <c r="CH202" i="12"/>
  <c r="CG202" i="12"/>
  <c r="CF202" i="12"/>
  <c r="CE202" i="12"/>
  <c r="CD202" i="12"/>
  <c r="CC202" i="12"/>
  <c r="CB202" i="12"/>
  <c r="CA202" i="12"/>
  <c r="BZ202" i="12"/>
  <c r="BY202" i="12"/>
  <c r="BX202" i="12"/>
  <c r="BW202" i="12"/>
  <c r="BV202" i="12"/>
  <c r="BU202" i="12"/>
  <c r="BT202" i="12"/>
  <c r="BS202" i="12"/>
  <c r="BR202" i="12"/>
  <c r="BQ202" i="12"/>
  <c r="BM202" i="12"/>
  <c r="L202" i="12"/>
  <c r="K202" i="12"/>
  <c r="J202" i="12"/>
  <c r="I202" i="12"/>
  <c r="H202" i="12"/>
  <c r="G202" i="12"/>
  <c r="F202" i="12"/>
  <c r="E202" i="12"/>
  <c r="D202" i="12"/>
  <c r="B202" i="12"/>
  <c r="DZ201" i="12"/>
  <c r="DY201" i="12"/>
  <c r="DX201" i="12"/>
  <c r="DW201" i="12"/>
  <c r="DV201" i="12"/>
  <c r="DU201" i="12"/>
  <c r="DT201" i="12"/>
  <c r="DS201" i="12"/>
  <c r="DR201" i="12"/>
  <c r="DQ201" i="12"/>
  <c r="DP201" i="12"/>
  <c r="DO201" i="12"/>
  <c r="DN201" i="12"/>
  <c r="DM201" i="12"/>
  <c r="DL201" i="12"/>
  <c r="DK201" i="12"/>
  <c r="DJ201" i="12"/>
  <c r="DI201" i="12"/>
  <c r="DH201" i="12"/>
  <c r="DG201" i="12"/>
  <c r="DF201" i="12"/>
  <c r="DE201" i="12"/>
  <c r="DD201" i="12"/>
  <c r="DC201" i="12"/>
  <c r="DB201" i="12"/>
  <c r="DA201" i="12"/>
  <c r="CZ201" i="12"/>
  <c r="CY201" i="12"/>
  <c r="CX201" i="12"/>
  <c r="CW201" i="12"/>
  <c r="CV201" i="12"/>
  <c r="CU201" i="12"/>
  <c r="CT201" i="12"/>
  <c r="CS201" i="12"/>
  <c r="CR201" i="12"/>
  <c r="CQ201" i="12"/>
  <c r="CP201" i="12"/>
  <c r="CO201" i="12"/>
  <c r="CN201" i="12"/>
  <c r="CM201" i="12"/>
  <c r="CL201" i="12"/>
  <c r="CK201" i="12"/>
  <c r="CJ201" i="12"/>
  <c r="CI201" i="12"/>
  <c r="CH201" i="12"/>
  <c r="CG201" i="12"/>
  <c r="CF201" i="12"/>
  <c r="CE201" i="12"/>
  <c r="CD201" i="12"/>
  <c r="CC201" i="12"/>
  <c r="CB201" i="12"/>
  <c r="CA201" i="12"/>
  <c r="BZ201" i="12"/>
  <c r="BY201" i="12"/>
  <c r="BX201" i="12"/>
  <c r="BW201" i="12"/>
  <c r="BV201" i="12"/>
  <c r="BU201" i="12"/>
  <c r="BT201" i="12"/>
  <c r="BS201" i="12"/>
  <c r="BR201" i="12"/>
  <c r="BQ201" i="12"/>
  <c r="BM201" i="12"/>
  <c r="K201" i="12"/>
  <c r="J201" i="12"/>
  <c r="I201" i="12"/>
  <c r="H201" i="12"/>
  <c r="G201" i="12"/>
  <c r="F201" i="12"/>
  <c r="E201" i="12"/>
  <c r="D201" i="12"/>
  <c r="B201" i="12"/>
  <c r="DZ200" i="12"/>
  <c r="DY200" i="12"/>
  <c r="DX200" i="12"/>
  <c r="DW200" i="12"/>
  <c r="DV200" i="12"/>
  <c r="DU200" i="12"/>
  <c r="DT200" i="12"/>
  <c r="DS200" i="12"/>
  <c r="DR200" i="12"/>
  <c r="DQ200" i="12"/>
  <c r="DP200" i="12"/>
  <c r="DO200" i="12"/>
  <c r="DN200" i="12"/>
  <c r="DM200" i="12"/>
  <c r="DL200" i="12"/>
  <c r="DK200" i="12"/>
  <c r="DJ200" i="12"/>
  <c r="DI200" i="12"/>
  <c r="DH200" i="12"/>
  <c r="DG200" i="12"/>
  <c r="DF200" i="12"/>
  <c r="DE200" i="12"/>
  <c r="DD200" i="12"/>
  <c r="DC200" i="12"/>
  <c r="DB200" i="12"/>
  <c r="DA200" i="12"/>
  <c r="CZ200" i="12"/>
  <c r="CY200" i="12"/>
  <c r="CX200" i="12"/>
  <c r="CW200" i="12"/>
  <c r="CV200" i="12"/>
  <c r="CU200" i="12"/>
  <c r="CT200" i="12"/>
  <c r="CS200" i="12"/>
  <c r="CR200" i="12"/>
  <c r="CQ200" i="12"/>
  <c r="CP200" i="12"/>
  <c r="CO200" i="12"/>
  <c r="CN200" i="12"/>
  <c r="CM200" i="12"/>
  <c r="CL200" i="12"/>
  <c r="CK200" i="12"/>
  <c r="CJ200" i="12"/>
  <c r="CI200" i="12"/>
  <c r="CH200" i="12"/>
  <c r="CG200" i="12"/>
  <c r="CF200" i="12"/>
  <c r="CE200" i="12"/>
  <c r="CD200" i="12"/>
  <c r="CC200" i="12"/>
  <c r="CB200" i="12"/>
  <c r="CA200" i="12"/>
  <c r="BZ200" i="12"/>
  <c r="BY200" i="12"/>
  <c r="BX200" i="12"/>
  <c r="BW200" i="12"/>
  <c r="BV200" i="12"/>
  <c r="BU200" i="12"/>
  <c r="BT200" i="12"/>
  <c r="BS200" i="12"/>
  <c r="BR200" i="12"/>
  <c r="BQ200" i="12"/>
  <c r="BM200" i="12"/>
  <c r="J200" i="12"/>
  <c r="I200" i="12"/>
  <c r="H200" i="12"/>
  <c r="G200" i="12"/>
  <c r="F200" i="12"/>
  <c r="E200" i="12"/>
  <c r="D200" i="12"/>
  <c r="B200" i="12"/>
  <c r="DZ199" i="12"/>
  <c r="DY199" i="12"/>
  <c r="DX199" i="12"/>
  <c r="DW199" i="12"/>
  <c r="DV199" i="12"/>
  <c r="DU199" i="12"/>
  <c r="DT199" i="12"/>
  <c r="DS199" i="12"/>
  <c r="DR199" i="12"/>
  <c r="DQ199" i="12"/>
  <c r="DP199" i="12"/>
  <c r="DO199" i="12"/>
  <c r="DN199" i="12"/>
  <c r="DM199" i="12"/>
  <c r="DL199" i="12"/>
  <c r="DK199" i="12"/>
  <c r="DJ199" i="12"/>
  <c r="DI199" i="12"/>
  <c r="DH199" i="12"/>
  <c r="DG199" i="12"/>
  <c r="DF199" i="12"/>
  <c r="DE199" i="12"/>
  <c r="DD199" i="12"/>
  <c r="DC199" i="12"/>
  <c r="DB199" i="12"/>
  <c r="DA199" i="12"/>
  <c r="CZ199" i="12"/>
  <c r="CY199" i="12"/>
  <c r="CX199" i="12"/>
  <c r="CW199" i="12"/>
  <c r="CV199" i="12"/>
  <c r="CU199" i="12"/>
  <c r="CT199" i="12"/>
  <c r="CS199" i="12"/>
  <c r="CR199" i="12"/>
  <c r="CQ199" i="12"/>
  <c r="CP199" i="12"/>
  <c r="CO199" i="12"/>
  <c r="CN199" i="12"/>
  <c r="CM199" i="12"/>
  <c r="CL199" i="12"/>
  <c r="CK199" i="12"/>
  <c r="CJ199" i="12"/>
  <c r="CI199" i="12"/>
  <c r="CH199" i="12"/>
  <c r="CG199" i="12"/>
  <c r="CF199" i="12"/>
  <c r="CE199" i="12"/>
  <c r="CD199" i="12"/>
  <c r="CC199" i="12"/>
  <c r="CB199" i="12"/>
  <c r="CA199" i="12"/>
  <c r="BZ199" i="12"/>
  <c r="BY199" i="12"/>
  <c r="BX199" i="12"/>
  <c r="BW199" i="12"/>
  <c r="BV199" i="12"/>
  <c r="BU199" i="12"/>
  <c r="BT199" i="12"/>
  <c r="BS199" i="12"/>
  <c r="BR199" i="12"/>
  <c r="BQ199" i="12"/>
  <c r="BM199" i="12"/>
  <c r="I199" i="12"/>
  <c r="H199" i="12"/>
  <c r="G199" i="12"/>
  <c r="F199" i="12"/>
  <c r="E199" i="12"/>
  <c r="D199" i="12"/>
  <c r="B199" i="12"/>
  <c r="DZ198" i="12"/>
  <c r="DY198" i="12"/>
  <c r="DX198" i="12"/>
  <c r="DW198" i="12"/>
  <c r="DV198" i="12"/>
  <c r="DU198" i="12"/>
  <c r="DT198" i="12"/>
  <c r="DS198" i="12"/>
  <c r="DR198" i="12"/>
  <c r="DQ198" i="12"/>
  <c r="DP198" i="12"/>
  <c r="DO198" i="12"/>
  <c r="DN198" i="12"/>
  <c r="DM198" i="12"/>
  <c r="DL198" i="12"/>
  <c r="DK198" i="12"/>
  <c r="DJ198" i="12"/>
  <c r="DI198" i="12"/>
  <c r="DH198" i="12"/>
  <c r="DG198" i="12"/>
  <c r="DF198" i="12"/>
  <c r="DE198" i="12"/>
  <c r="DD198" i="12"/>
  <c r="DC198" i="12"/>
  <c r="DB198" i="12"/>
  <c r="DA198" i="12"/>
  <c r="CZ198" i="12"/>
  <c r="CY198" i="12"/>
  <c r="CX198" i="12"/>
  <c r="CW198" i="12"/>
  <c r="CV198" i="12"/>
  <c r="CU198" i="12"/>
  <c r="CT198" i="12"/>
  <c r="CS198" i="12"/>
  <c r="CR198" i="12"/>
  <c r="CQ198" i="12"/>
  <c r="CP198" i="12"/>
  <c r="CO198" i="12"/>
  <c r="CN198" i="12"/>
  <c r="CM198" i="12"/>
  <c r="CL198" i="12"/>
  <c r="CK198" i="12"/>
  <c r="CJ198" i="12"/>
  <c r="CI198" i="12"/>
  <c r="CH198" i="12"/>
  <c r="CG198" i="12"/>
  <c r="CF198" i="12"/>
  <c r="CE198" i="12"/>
  <c r="CD198" i="12"/>
  <c r="CC198" i="12"/>
  <c r="CB198" i="12"/>
  <c r="CA198" i="12"/>
  <c r="BZ198" i="12"/>
  <c r="BY198" i="12"/>
  <c r="BX198" i="12"/>
  <c r="BW198" i="12"/>
  <c r="BV198" i="12"/>
  <c r="BU198" i="12"/>
  <c r="BT198" i="12"/>
  <c r="BS198" i="12"/>
  <c r="BR198" i="12"/>
  <c r="BQ198" i="12"/>
  <c r="BM198" i="12"/>
  <c r="H198" i="12"/>
  <c r="G198" i="12"/>
  <c r="F198" i="12"/>
  <c r="E198" i="12"/>
  <c r="D198" i="12"/>
  <c r="B198" i="12"/>
  <c r="DZ197" i="12"/>
  <c r="DY197" i="12"/>
  <c r="DX197" i="12"/>
  <c r="DW197" i="12"/>
  <c r="DV197" i="12"/>
  <c r="DU197" i="12"/>
  <c r="DT197" i="12"/>
  <c r="DS197" i="12"/>
  <c r="DR197" i="12"/>
  <c r="DQ197" i="12"/>
  <c r="DP197" i="12"/>
  <c r="DO197" i="12"/>
  <c r="DN197" i="12"/>
  <c r="DM197" i="12"/>
  <c r="DL197" i="12"/>
  <c r="DK197" i="12"/>
  <c r="DJ197" i="12"/>
  <c r="DI197" i="12"/>
  <c r="DH197" i="12"/>
  <c r="DG197" i="12"/>
  <c r="DF197" i="12"/>
  <c r="DE197" i="12"/>
  <c r="DD197" i="12"/>
  <c r="DC197" i="12"/>
  <c r="DB197" i="12"/>
  <c r="DA197" i="12"/>
  <c r="CZ197" i="12"/>
  <c r="CY197" i="12"/>
  <c r="CX197" i="12"/>
  <c r="CW197" i="12"/>
  <c r="CV197" i="12"/>
  <c r="CU197" i="12"/>
  <c r="CT197" i="12"/>
  <c r="CS197" i="12"/>
  <c r="CR197" i="12"/>
  <c r="CQ197" i="12"/>
  <c r="CP197" i="12"/>
  <c r="CO197" i="12"/>
  <c r="CN197" i="12"/>
  <c r="CM197" i="12"/>
  <c r="CL197" i="12"/>
  <c r="CK197" i="12"/>
  <c r="CJ197" i="12"/>
  <c r="CI197" i="12"/>
  <c r="CH197" i="12"/>
  <c r="CG197" i="12"/>
  <c r="CF197" i="12"/>
  <c r="CE197" i="12"/>
  <c r="CD197" i="12"/>
  <c r="CC197" i="12"/>
  <c r="CB197" i="12"/>
  <c r="CA197" i="12"/>
  <c r="BZ197" i="12"/>
  <c r="BY197" i="12"/>
  <c r="BX197" i="12"/>
  <c r="BW197" i="12"/>
  <c r="BV197" i="12"/>
  <c r="BU197" i="12"/>
  <c r="BT197" i="12"/>
  <c r="BS197" i="12"/>
  <c r="BR197" i="12"/>
  <c r="BQ197" i="12"/>
  <c r="BM197" i="12"/>
  <c r="G197" i="12"/>
  <c r="F197" i="12"/>
  <c r="E197" i="12"/>
  <c r="D197" i="12"/>
  <c r="B197" i="12"/>
  <c r="DZ196" i="12"/>
  <c r="DY196" i="12"/>
  <c r="DX196" i="12"/>
  <c r="DW196" i="12"/>
  <c r="DV196" i="12"/>
  <c r="DU196" i="12"/>
  <c r="DT196" i="12"/>
  <c r="DS196" i="12"/>
  <c r="DR196" i="12"/>
  <c r="DQ196" i="12"/>
  <c r="DP196" i="12"/>
  <c r="DO196" i="12"/>
  <c r="DN196" i="12"/>
  <c r="DM196" i="12"/>
  <c r="DL196" i="12"/>
  <c r="DK196" i="12"/>
  <c r="DJ196" i="12"/>
  <c r="DI196" i="12"/>
  <c r="DH196" i="12"/>
  <c r="DG196" i="12"/>
  <c r="DF196" i="12"/>
  <c r="DE196" i="12"/>
  <c r="DD196" i="12"/>
  <c r="DC196" i="12"/>
  <c r="DB196" i="12"/>
  <c r="DA196" i="12"/>
  <c r="CZ196" i="12"/>
  <c r="CY196" i="12"/>
  <c r="CX196" i="12"/>
  <c r="CW196" i="12"/>
  <c r="CV196" i="12"/>
  <c r="CU196" i="12"/>
  <c r="CT196" i="12"/>
  <c r="CS196" i="12"/>
  <c r="CR196" i="12"/>
  <c r="CQ196" i="12"/>
  <c r="CP196" i="12"/>
  <c r="CO196" i="12"/>
  <c r="CN196" i="12"/>
  <c r="CM196" i="12"/>
  <c r="CL196" i="12"/>
  <c r="CK196" i="12"/>
  <c r="CJ196" i="12"/>
  <c r="CI196" i="12"/>
  <c r="CH196" i="12"/>
  <c r="CG196" i="12"/>
  <c r="CF196" i="12"/>
  <c r="CE196" i="12"/>
  <c r="CD196" i="12"/>
  <c r="CC196" i="12"/>
  <c r="CB196" i="12"/>
  <c r="CA196" i="12"/>
  <c r="BZ196" i="12"/>
  <c r="BY196" i="12"/>
  <c r="BX196" i="12"/>
  <c r="BW196" i="12"/>
  <c r="BV196" i="12"/>
  <c r="BU196" i="12"/>
  <c r="BT196" i="12"/>
  <c r="BS196" i="12"/>
  <c r="BR196" i="12"/>
  <c r="BQ196" i="12"/>
  <c r="BM196" i="12"/>
  <c r="F196" i="12"/>
  <c r="E196" i="12"/>
  <c r="D196" i="12"/>
  <c r="B196" i="12"/>
  <c r="DZ195" i="12"/>
  <c r="DY195" i="12"/>
  <c r="DX195" i="12"/>
  <c r="DW195" i="12"/>
  <c r="DV195" i="12"/>
  <c r="DU195" i="12"/>
  <c r="DT195" i="12"/>
  <c r="DS195" i="12"/>
  <c r="DR195" i="12"/>
  <c r="DQ195" i="12"/>
  <c r="DP195" i="12"/>
  <c r="DO195" i="12"/>
  <c r="DN195" i="12"/>
  <c r="DM195" i="12"/>
  <c r="DL195" i="12"/>
  <c r="DK195" i="12"/>
  <c r="DJ195" i="12"/>
  <c r="DI195" i="12"/>
  <c r="DH195" i="12"/>
  <c r="DG195" i="12"/>
  <c r="DF195" i="12"/>
  <c r="DE195" i="12"/>
  <c r="DD195" i="12"/>
  <c r="DC195" i="12"/>
  <c r="DB195" i="12"/>
  <c r="DA195" i="12"/>
  <c r="CZ195" i="12"/>
  <c r="CY195" i="12"/>
  <c r="CX195" i="12"/>
  <c r="CW195" i="12"/>
  <c r="CV195" i="12"/>
  <c r="CU195" i="12"/>
  <c r="CT195" i="12"/>
  <c r="CS195" i="12"/>
  <c r="CR195" i="12"/>
  <c r="CQ195" i="12"/>
  <c r="CP195" i="12"/>
  <c r="CO195" i="12"/>
  <c r="CN195" i="12"/>
  <c r="CM195" i="12"/>
  <c r="CL195" i="12"/>
  <c r="CK195" i="12"/>
  <c r="CJ195" i="12"/>
  <c r="CI195" i="12"/>
  <c r="CH195" i="12"/>
  <c r="CG195" i="12"/>
  <c r="CF195" i="12"/>
  <c r="CE195" i="12"/>
  <c r="CD195" i="12"/>
  <c r="CC195" i="12"/>
  <c r="CB195" i="12"/>
  <c r="CA195" i="12"/>
  <c r="BZ195" i="12"/>
  <c r="BY195" i="12"/>
  <c r="BX195" i="12"/>
  <c r="BW195" i="12"/>
  <c r="BV195" i="12"/>
  <c r="BU195" i="12"/>
  <c r="BT195" i="12"/>
  <c r="BS195" i="12"/>
  <c r="BR195" i="12"/>
  <c r="BQ195" i="12"/>
  <c r="BM195" i="12"/>
  <c r="E195" i="12"/>
  <c r="D195" i="12"/>
  <c r="B195" i="12"/>
  <c r="DZ194" i="12"/>
  <c r="DY194" i="12"/>
  <c r="DX194" i="12"/>
  <c r="DW194" i="12"/>
  <c r="DV194" i="12"/>
  <c r="DU194" i="12"/>
  <c r="DT194" i="12"/>
  <c r="DS194" i="12"/>
  <c r="DR194" i="12"/>
  <c r="DQ194" i="12"/>
  <c r="DP194" i="12"/>
  <c r="DO194" i="12"/>
  <c r="DN194" i="12"/>
  <c r="DM194" i="12"/>
  <c r="DL194" i="12"/>
  <c r="DK194" i="12"/>
  <c r="DJ194" i="12"/>
  <c r="DI194" i="12"/>
  <c r="DH194" i="12"/>
  <c r="DG194" i="12"/>
  <c r="DF194" i="12"/>
  <c r="DE194" i="12"/>
  <c r="DD194" i="12"/>
  <c r="DC194" i="12"/>
  <c r="DB194" i="12"/>
  <c r="DA194" i="12"/>
  <c r="CZ194" i="12"/>
  <c r="CY194" i="12"/>
  <c r="CX194" i="12"/>
  <c r="CW194" i="12"/>
  <c r="CV194" i="12"/>
  <c r="CU194" i="12"/>
  <c r="CT194" i="12"/>
  <c r="CS194" i="12"/>
  <c r="CR194" i="12"/>
  <c r="CQ194" i="12"/>
  <c r="CP194" i="12"/>
  <c r="CO194" i="12"/>
  <c r="CN194" i="12"/>
  <c r="CM194" i="12"/>
  <c r="CL194" i="12"/>
  <c r="CK194" i="12"/>
  <c r="CJ194" i="12"/>
  <c r="CI194" i="12"/>
  <c r="CH194" i="12"/>
  <c r="CG194" i="12"/>
  <c r="CF194" i="12"/>
  <c r="CE194" i="12"/>
  <c r="CD194" i="12"/>
  <c r="CC194" i="12"/>
  <c r="CB194" i="12"/>
  <c r="CA194" i="12"/>
  <c r="BZ194" i="12"/>
  <c r="BY194" i="12"/>
  <c r="BX194" i="12"/>
  <c r="BW194" i="12"/>
  <c r="BV194" i="12"/>
  <c r="BU194" i="12"/>
  <c r="BT194" i="12"/>
  <c r="BS194" i="12"/>
  <c r="BR194" i="12"/>
  <c r="BQ194" i="12"/>
  <c r="BM194" i="12"/>
  <c r="D194" i="12"/>
  <c r="B194" i="12"/>
  <c r="DZ190" i="12"/>
  <c r="DY190" i="12"/>
  <c r="DX190" i="12"/>
  <c r="DW190" i="12"/>
  <c r="DV190" i="12"/>
  <c r="DU190" i="12"/>
  <c r="DT190" i="12"/>
  <c r="DS190" i="12"/>
  <c r="DR190" i="12"/>
  <c r="DQ190" i="12"/>
  <c r="DP190" i="12"/>
  <c r="DO190" i="12"/>
  <c r="DN190" i="12"/>
  <c r="DM190" i="12"/>
  <c r="DL190" i="12"/>
  <c r="DK190" i="12"/>
  <c r="DJ190" i="12"/>
  <c r="DI190" i="12"/>
  <c r="DH190" i="12"/>
  <c r="DG190" i="12"/>
  <c r="DF190" i="12"/>
  <c r="DE190" i="12"/>
  <c r="DD190" i="12"/>
  <c r="DC190" i="12"/>
  <c r="DB190" i="12"/>
  <c r="DA190" i="12"/>
  <c r="CZ190" i="12"/>
  <c r="CY190" i="12"/>
  <c r="CX190" i="12"/>
  <c r="CW190" i="12"/>
  <c r="CV190" i="12"/>
  <c r="CU190" i="12"/>
  <c r="CT190" i="12"/>
  <c r="CS190" i="12"/>
  <c r="CR190" i="12"/>
  <c r="CQ190" i="12"/>
  <c r="CP190" i="12"/>
  <c r="CO190" i="12"/>
  <c r="CN190" i="12"/>
  <c r="CM190" i="12"/>
  <c r="CL190" i="12"/>
  <c r="CK190" i="12"/>
  <c r="CJ190" i="12"/>
  <c r="CI190" i="12"/>
  <c r="CH190" i="12"/>
  <c r="CG190" i="12"/>
  <c r="CF190" i="12"/>
  <c r="CE190" i="12"/>
  <c r="CD190" i="12"/>
  <c r="CC190" i="12"/>
  <c r="CB190" i="12"/>
  <c r="CA190" i="12"/>
  <c r="BZ190" i="12"/>
  <c r="BY190" i="12"/>
  <c r="BX190" i="12"/>
  <c r="BW190" i="12"/>
  <c r="BV190" i="12"/>
  <c r="BU190" i="12"/>
  <c r="BT190" i="12"/>
  <c r="BS190" i="12"/>
  <c r="BR190" i="12"/>
  <c r="BQ190" i="12"/>
  <c r="BM190" i="12"/>
  <c r="BL190" i="12"/>
  <c r="BK190" i="12"/>
  <c r="BJ190" i="12"/>
  <c r="BI190" i="12"/>
  <c r="BH190" i="12"/>
  <c r="BG190" i="12"/>
  <c r="BF190" i="12"/>
  <c r="BE190" i="12"/>
  <c r="BD190" i="12"/>
  <c r="BC190" i="12"/>
  <c r="BB190" i="12"/>
  <c r="BA190" i="12"/>
  <c r="AZ190" i="12"/>
  <c r="AY190" i="12"/>
  <c r="AX190" i="12"/>
  <c r="AW190" i="12"/>
  <c r="AV190" i="12"/>
  <c r="AU190" i="12"/>
  <c r="AT190" i="12"/>
  <c r="AS190" i="12"/>
  <c r="AR190" i="12"/>
  <c r="DZ189" i="12"/>
  <c r="DY189" i="12"/>
  <c r="DX189" i="12"/>
  <c r="DW189" i="12"/>
  <c r="DV189" i="12"/>
  <c r="DU189" i="12"/>
  <c r="DT189" i="12"/>
  <c r="DS189" i="12"/>
  <c r="DR189" i="12"/>
  <c r="DQ189" i="12"/>
  <c r="DP189" i="12"/>
  <c r="DO189" i="12"/>
  <c r="DN189" i="12"/>
  <c r="DM189" i="12"/>
  <c r="DL189" i="12"/>
  <c r="DK189" i="12"/>
  <c r="DJ189" i="12"/>
  <c r="DI189" i="12"/>
  <c r="DH189" i="12"/>
  <c r="DG189" i="12"/>
  <c r="DF189" i="12"/>
  <c r="DE189" i="12"/>
  <c r="DD189" i="12"/>
  <c r="DC189" i="12"/>
  <c r="DB189" i="12"/>
  <c r="DA189" i="12"/>
  <c r="CZ189" i="12"/>
  <c r="CY189" i="12"/>
  <c r="CX189" i="12"/>
  <c r="CW189" i="12"/>
  <c r="CV189" i="12"/>
  <c r="CU189" i="12"/>
  <c r="CT189" i="12"/>
  <c r="CS189" i="12"/>
  <c r="CR189" i="12"/>
  <c r="CQ189" i="12"/>
  <c r="CP189" i="12"/>
  <c r="CO189" i="12"/>
  <c r="CN189" i="12"/>
  <c r="CM189" i="12"/>
  <c r="CL189" i="12"/>
  <c r="CK189" i="12"/>
  <c r="CJ189" i="12"/>
  <c r="CI189" i="12"/>
  <c r="CH189" i="12"/>
  <c r="CG189" i="12"/>
  <c r="CF189" i="12"/>
  <c r="CE189" i="12"/>
  <c r="CD189" i="12"/>
  <c r="CC189" i="12"/>
  <c r="CB189" i="12"/>
  <c r="CA189" i="12"/>
  <c r="BZ189" i="12"/>
  <c r="BY189" i="12"/>
  <c r="BX189" i="12"/>
  <c r="BW189" i="12"/>
  <c r="BV189" i="12"/>
  <c r="BU189" i="12"/>
  <c r="BT189" i="12"/>
  <c r="BS189" i="12"/>
  <c r="BR189" i="12"/>
  <c r="BQ189" i="12"/>
  <c r="BM189" i="12"/>
  <c r="BK189" i="12"/>
  <c r="BJ189" i="12"/>
  <c r="BI189" i="12"/>
  <c r="BH189" i="12"/>
  <c r="BG189" i="12"/>
  <c r="BF189" i="12"/>
  <c r="BE189" i="12"/>
  <c r="BD189" i="12"/>
  <c r="BC189" i="12"/>
  <c r="BB189" i="12"/>
  <c r="BA189" i="12"/>
  <c r="AZ189" i="12"/>
  <c r="AY189" i="12"/>
  <c r="AX189" i="12"/>
  <c r="AW189" i="12"/>
  <c r="AV189" i="12"/>
  <c r="AU189" i="12"/>
  <c r="AT189" i="12"/>
  <c r="AS189" i="12"/>
  <c r="AR189" i="12"/>
  <c r="AQ189" i="12"/>
  <c r="DZ188" i="12"/>
  <c r="DY188" i="12"/>
  <c r="DX188" i="12"/>
  <c r="DW188" i="12"/>
  <c r="DV188" i="12"/>
  <c r="DU188" i="12"/>
  <c r="DT188" i="12"/>
  <c r="DS188" i="12"/>
  <c r="DR188" i="12"/>
  <c r="DQ188" i="12"/>
  <c r="DP188" i="12"/>
  <c r="DO188" i="12"/>
  <c r="DN188" i="12"/>
  <c r="DM188" i="12"/>
  <c r="DL188" i="12"/>
  <c r="DK188" i="12"/>
  <c r="DJ188" i="12"/>
  <c r="DI188" i="12"/>
  <c r="DH188" i="12"/>
  <c r="DG188" i="12"/>
  <c r="DF188" i="12"/>
  <c r="DE188" i="12"/>
  <c r="DD188" i="12"/>
  <c r="DC188" i="12"/>
  <c r="DB188" i="12"/>
  <c r="DA188" i="12"/>
  <c r="CZ188" i="12"/>
  <c r="CY188" i="12"/>
  <c r="CX188" i="12"/>
  <c r="CW188" i="12"/>
  <c r="CV188" i="12"/>
  <c r="CU188" i="12"/>
  <c r="CT188" i="12"/>
  <c r="CS188" i="12"/>
  <c r="CR188" i="12"/>
  <c r="CQ188" i="12"/>
  <c r="CP188" i="12"/>
  <c r="CO188" i="12"/>
  <c r="CN188" i="12"/>
  <c r="CM188" i="12"/>
  <c r="CL188" i="12"/>
  <c r="CK188" i="12"/>
  <c r="CJ188" i="12"/>
  <c r="CI188" i="12"/>
  <c r="CH188" i="12"/>
  <c r="CG188" i="12"/>
  <c r="CF188" i="12"/>
  <c r="CE188" i="12"/>
  <c r="CD188" i="12"/>
  <c r="CC188" i="12"/>
  <c r="CB188" i="12"/>
  <c r="CA188" i="12"/>
  <c r="BZ188" i="12"/>
  <c r="BY188" i="12"/>
  <c r="BX188" i="12"/>
  <c r="BW188" i="12"/>
  <c r="BV188" i="12"/>
  <c r="BU188" i="12"/>
  <c r="BT188" i="12"/>
  <c r="BS188" i="12"/>
  <c r="BR188" i="12"/>
  <c r="BQ188" i="12"/>
  <c r="BM188" i="12"/>
  <c r="BJ188" i="12"/>
  <c r="BI188" i="12"/>
  <c r="BH188" i="12"/>
  <c r="BG188" i="12"/>
  <c r="BF188" i="12"/>
  <c r="BE188" i="12"/>
  <c r="BD188" i="12"/>
  <c r="BC188" i="12"/>
  <c r="BB188" i="12"/>
  <c r="BA188" i="12"/>
  <c r="AZ188" i="12"/>
  <c r="AY188" i="12"/>
  <c r="AX188" i="12"/>
  <c r="AW188" i="12"/>
  <c r="AV188" i="12"/>
  <c r="AU188" i="12"/>
  <c r="AT188" i="12"/>
  <c r="AS188" i="12"/>
  <c r="AR188" i="12"/>
  <c r="AQ188" i="12"/>
  <c r="AP188" i="12"/>
  <c r="DZ187" i="12"/>
  <c r="DY187" i="12"/>
  <c r="DX187" i="12"/>
  <c r="DW187" i="12"/>
  <c r="DV187" i="12"/>
  <c r="DU187" i="12"/>
  <c r="DT187" i="12"/>
  <c r="DS187" i="12"/>
  <c r="DR187" i="12"/>
  <c r="DQ187" i="12"/>
  <c r="DP187" i="12"/>
  <c r="DO187" i="12"/>
  <c r="DN187" i="12"/>
  <c r="DM187" i="12"/>
  <c r="DL187" i="12"/>
  <c r="DK187" i="12"/>
  <c r="DJ187" i="12"/>
  <c r="DI187" i="12"/>
  <c r="DH187" i="12"/>
  <c r="DG187" i="12"/>
  <c r="DF187" i="12"/>
  <c r="DE187" i="12"/>
  <c r="DD187" i="12"/>
  <c r="DC187" i="12"/>
  <c r="DB187" i="12"/>
  <c r="DA187" i="12"/>
  <c r="CZ187" i="12"/>
  <c r="CY187" i="12"/>
  <c r="CX187" i="12"/>
  <c r="CW187" i="12"/>
  <c r="CV187" i="12"/>
  <c r="CU187" i="12"/>
  <c r="CT187" i="12"/>
  <c r="CS187" i="12"/>
  <c r="CR187" i="12"/>
  <c r="CQ187" i="12"/>
  <c r="CP187" i="12"/>
  <c r="CO187" i="12"/>
  <c r="CN187" i="12"/>
  <c r="CM187" i="12"/>
  <c r="CL187" i="12"/>
  <c r="CK187" i="12"/>
  <c r="CJ187" i="12"/>
  <c r="CI187" i="12"/>
  <c r="CH187" i="12"/>
  <c r="CG187" i="12"/>
  <c r="CF187" i="12"/>
  <c r="CE187" i="12"/>
  <c r="CD187" i="12"/>
  <c r="CC187" i="12"/>
  <c r="CB187" i="12"/>
  <c r="CA187" i="12"/>
  <c r="BZ187" i="12"/>
  <c r="BY187" i="12"/>
  <c r="BX187" i="12"/>
  <c r="BW187" i="12"/>
  <c r="BV187" i="12"/>
  <c r="BU187" i="12"/>
  <c r="BT187" i="12"/>
  <c r="BS187" i="12"/>
  <c r="BR187" i="12"/>
  <c r="BQ187" i="12"/>
  <c r="BM187" i="12"/>
  <c r="BI187" i="12"/>
  <c r="BH187" i="12"/>
  <c r="BG187" i="12"/>
  <c r="BF187" i="12"/>
  <c r="BE187" i="12"/>
  <c r="BD187" i="12"/>
  <c r="BC187" i="12"/>
  <c r="BB187" i="12"/>
  <c r="BA187" i="12"/>
  <c r="AZ187" i="12"/>
  <c r="AY187" i="12"/>
  <c r="AX187" i="12"/>
  <c r="AW187" i="12"/>
  <c r="AV187" i="12"/>
  <c r="AU187" i="12"/>
  <c r="AT187" i="12"/>
  <c r="AS187" i="12"/>
  <c r="AR187" i="12"/>
  <c r="AQ187" i="12"/>
  <c r="AP187" i="12"/>
  <c r="AO187" i="12"/>
  <c r="DZ186" i="12"/>
  <c r="DY186" i="12"/>
  <c r="DX186" i="12"/>
  <c r="DW186" i="12"/>
  <c r="DV186" i="12"/>
  <c r="DU186" i="12"/>
  <c r="DT186" i="12"/>
  <c r="DS186" i="12"/>
  <c r="DR186" i="12"/>
  <c r="DQ186" i="12"/>
  <c r="DP186" i="12"/>
  <c r="DO186" i="12"/>
  <c r="DN186" i="12"/>
  <c r="DM186" i="12"/>
  <c r="DL186" i="12"/>
  <c r="DK186" i="12"/>
  <c r="DJ186" i="12"/>
  <c r="DI186" i="12"/>
  <c r="DH186" i="12"/>
  <c r="DG186" i="12"/>
  <c r="DF186" i="12"/>
  <c r="DE186" i="12"/>
  <c r="DD186" i="12"/>
  <c r="DC186" i="12"/>
  <c r="DB186" i="12"/>
  <c r="DA186" i="12"/>
  <c r="CZ186" i="12"/>
  <c r="CY186" i="12"/>
  <c r="CX186" i="12"/>
  <c r="CW186" i="12"/>
  <c r="CV186" i="12"/>
  <c r="CU186" i="12"/>
  <c r="CT186" i="12"/>
  <c r="CS186" i="12"/>
  <c r="CR186" i="12"/>
  <c r="CQ186" i="12"/>
  <c r="CP186" i="12"/>
  <c r="CO186" i="12"/>
  <c r="CN186" i="12"/>
  <c r="CM186" i="12"/>
  <c r="CL186" i="12"/>
  <c r="CK186" i="12"/>
  <c r="CJ186" i="12"/>
  <c r="CI186" i="12"/>
  <c r="CH186" i="12"/>
  <c r="CG186" i="12"/>
  <c r="CF186" i="12"/>
  <c r="CE186" i="12"/>
  <c r="CD186" i="12"/>
  <c r="CC186" i="12"/>
  <c r="CB186" i="12"/>
  <c r="CA186" i="12"/>
  <c r="BZ186" i="12"/>
  <c r="BY186" i="12"/>
  <c r="BX186" i="12"/>
  <c r="BW186" i="12"/>
  <c r="BV186" i="12"/>
  <c r="BU186" i="12"/>
  <c r="BT186" i="12"/>
  <c r="BS186" i="12"/>
  <c r="BR186" i="12"/>
  <c r="BQ186" i="12"/>
  <c r="BM186" i="12"/>
  <c r="BH186" i="12"/>
  <c r="BG186" i="12"/>
  <c r="BF186" i="12"/>
  <c r="BE186" i="12"/>
  <c r="BD186" i="12"/>
  <c r="BC186" i="12"/>
  <c r="BB186" i="12"/>
  <c r="BA186" i="12"/>
  <c r="AZ186" i="12"/>
  <c r="AY186" i="12"/>
  <c r="AX186" i="12"/>
  <c r="AW186" i="12"/>
  <c r="AV186" i="12"/>
  <c r="AU186" i="12"/>
  <c r="AT186" i="12"/>
  <c r="AS186" i="12"/>
  <c r="AR186" i="12"/>
  <c r="AQ186" i="12"/>
  <c r="AP186" i="12"/>
  <c r="AO186" i="12"/>
  <c r="AN186" i="12"/>
  <c r="DZ185" i="12"/>
  <c r="DY185" i="12"/>
  <c r="DX185" i="12"/>
  <c r="DW185" i="12"/>
  <c r="DV185" i="12"/>
  <c r="DU185" i="12"/>
  <c r="DT185" i="12"/>
  <c r="DS185" i="12"/>
  <c r="DR185" i="12"/>
  <c r="DQ185" i="12"/>
  <c r="DP185" i="12"/>
  <c r="DO185" i="12"/>
  <c r="DN185" i="12"/>
  <c r="DM185" i="12"/>
  <c r="DL185" i="12"/>
  <c r="DK185" i="12"/>
  <c r="DJ185" i="12"/>
  <c r="DI185" i="12"/>
  <c r="DH185" i="12"/>
  <c r="DG185" i="12"/>
  <c r="DF185" i="12"/>
  <c r="DE185" i="12"/>
  <c r="DD185" i="12"/>
  <c r="DC185" i="12"/>
  <c r="DB185" i="12"/>
  <c r="DA185" i="12"/>
  <c r="CZ185" i="12"/>
  <c r="CY185" i="12"/>
  <c r="CX185" i="12"/>
  <c r="CW185" i="12"/>
  <c r="CV185" i="12"/>
  <c r="CU185" i="12"/>
  <c r="CT185" i="12"/>
  <c r="CS185" i="12"/>
  <c r="CR185" i="12"/>
  <c r="CQ185" i="12"/>
  <c r="CP185" i="12"/>
  <c r="CO185" i="12"/>
  <c r="CN185" i="12"/>
  <c r="CM185" i="12"/>
  <c r="CL185" i="12"/>
  <c r="CK185" i="12"/>
  <c r="CJ185" i="12"/>
  <c r="CI185" i="12"/>
  <c r="CH185" i="12"/>
  <c r="CG185" i="12"/>
  <c r="CF185" i="12"/>
  <c r="CE185" i="12"/>
  <c r="CD185" i="12"/>
  <c r="CC185" i="12"/>
  <c r="CB185" i="12"/>
  <c r="CA185" i="12"/>
  <c r="BZ185" i="12"/>
  <c r="BY185" i="12"/>
  <c r="BX185" i="12"/>
  <c r="BW185" i="12"/>
  <c r="BV185" i="12"/>
  <c r="BU185" i="12"/>
  <c r="BT185" i="12"/>
  <c r="BS185" i="12"/>
  <c r="BR185" i="12"/>
  <c r="BQ185" i="12"/>
  <c r="BM185" i="12"/>
  <c r="BG185" i="12"/>
  <c r="BF185" i="12"/>
  <c r="BE185" i="12"/>
  <c r="BD185" i="12"/>
  <c r="BC185" i="12"/>
  <c r="BB185" i="12"/>
  <c r="BA185" i="12"/>
  <c r="AZ185" i="12"/>
  <c r="AY185" i="12"/>
  <c r="AX185" i="12"/>
  <c r="AW185" i="12"/>
  <c r="AV185" i="12"/>
  <c r="AU185" i="12"/>
  <c r="AT185" i="12"/>
  <c r="AS185" i="12"/>
  <c r="AR185" i="12"/>
  <c r="AQ185" i="12"/>
  <c r="AP185" i="12"/>
  <c r="AO185" i="12"/>
  <c r="AN185" i="12"/>
  <c r="AM185" i="12"/>
  <c r="DZ184" i="12"/>
  <c r="DY184" i="12"/>
  <c r="DX184" i="12"/>
  <c r="DW184" i="12"/>
  <c r="DV184" i="12"/>
  <c r="DU184" i="12"/>
  <c r="DT184" i="12"/>
  <c r="DS184" i="12"/>
  <c r="DR184" i="12"/>
  <c r="DQ184" i="12"/>
  <c r="DP184" i="12"/>
  <c r="DO184" i="12"/>
  <c r="DN184" i="12"/>
  <c r="DM184" i="12"/>
  <c r="DL184" i="12"/>
  <c r="DK184" i="12"/>
  <c r="DJ184" i="12"/>
  <c r="DI184" i="12"/>
  <c r="DH184" i="12"/>
  <c r="DG184" i="12"/>
  <c r="DF184" i="12"/>
  <c r="DE184" i="12"/>
  <c r="DD184" i="12"/>
  <c r="DC184" i="12"/>
  <c r="DB184" i="12"/>
  <c r="DA184" i="12"/>
  <c r="CZ184" i="12"/>
  <c r="CY184" i="12"/>
  <c r="CX184" i="12"/>
  <c r="CW184" i="12"/>
  <c r="CV184" i="12"/>
  <c r="CU184" i="12"/>
  <c r="CT184" i="12"/>
  <c r="CS184" i="12"/>
  <c r="CR184" i="12"/>
  <c r="CQ184" i="12"/>
  <c r="CP184" i="12"/>
  <c r="CO184" i="12"/>
  <c r="CN184" i="12"/>
  <c r="CM184" i="12"/>
  <c r="CL184" i="12"/>
  <c r="CK184" i="12"/>
  <c r="CJ184" i="12"/>
  <c r="CI184" i="12"/>
  <c r="CH184" i="12"/>
  <c r="CG184" i="12"/>
  <c r="CF184" i="12"/>
  <c r="CE184" i="12"/>
  <c r="CD184" i="12"/>
  <c r="CC184" i="12"/>
  <c r="CB184" i="12"/>
  <c r="CA184" i="12"/>
  <c r="BZ184" i="12"/>
  <c r="BY184" i="12"/>
  <c r="BX184" i="12"/>
  <c r="BW184" i="12"/>
  <c r="BV184" i="12"/>
  <c r="BU184" i="12"/>
  <c r="BT184" i="12"/>
  <c r="BS184" i="12"/>
  <c r="BR184" i="12"/>
  <c r="BQ184" i="12"/>
  <c r="BM184" i="12"/>
  <c r="BF184" i="12"/>
  <c r="BE184" i="12"/>
  <c r="BD184" i="12"/>
  <c r="BC184" i="12"/>
  <c r="BB184" i="12"/>
  <c r="BA184" i="12"/>
  <c r="AZ184" i="12"/>
  <c r="AY184" i="12"/>
  <c r="AX184" i="12"/>
  <c r="AW184" i="12"/>
  <c r="AV184" i="12"/>
  <c r="AU184" i="12"/>
  <c r="AT184" i="12"/>
  <c r="AS184" i="12"/>
  <c r="AR184" i="12"/>
  <c r="AQ184" i="12"/>
  <c r="AP184" i="12"/>
  <c r="AO184" i="12"/>
  <c r="AN184" i="12"/>
  <c r="AM184" i="12"/>
  <c r="AL184" i="12"/>
  <c r="DZ183" i="12"/>
  <c r="DY183" i="12"/>
  <c r="DX183" i="12"/>
  <c r="DW183" i="12"/>
  <c r="DV183" i="12"/>
  <c r="DU183" i="12"/>
  <c r="DT183" i="12"/>
  <c r="DS183" i="12"/>
  <c r="DR183" i="12"/>
  <c r="DQ183" i="12"/>
  <c r="DP183" i="12"/>
  <c r="DO183" i="12"/>
  <c r="DN183" i="12"/>
  <c r="DM183" i="12"/>
  <c r="DL183" i="12"/>
  <c r="DK183" i="12"/>
  <c r="DJ183" i="12"/>
  <c r="DI183" i="12"/>
  <c r="DH183" i="12"/>
  <c r="DG183" i="12"/>
  <c r="DF183" i="12"/>
  <c r="DE183" i="12"/>
  <c r="DD183" i="12"/>
  <c r="DC183" i="12"/>
  <c r="DB183" i="12"/>
  <c r="DA183" i="12"/>
  <c r="CZ183" i="12"/>
  <c r="CY183" i="12"/>
  <c r="CX183" i="12"/>
  <c r="CW183" i="12"/>
  <c r="CV183" i="12"/>
  <c r="CU183" i="12"/>
  <c r="CT183" i="12"/>
  <c r="CS183" i="12"/>
  <c r="CR183" i="12"/>
  <c r="CQ183" i="12"/>
  <c r="CP183" i="12"/>
  <c r="CO183" i="12"/>
  <c r="CN183" i="12"/>
  <c r="CM183" i="12"/>
  <c r="CL183" i="12"/>
  <c r="CK183" i="12"/>
  <c r="CJ183" i="12"/>
  <c r="CI183" i="12"/>
  <c r="CH183" i="12"/>
  <c r="CG183" i="12"/>
  <c r="CF183" i="12"/>
  <c r="CE183" i="12"/>
  <c r="CD183" i="12"/>
  <c r="CC183" i="12"/>
  <c r="CB183" i="12"/>
  <c r="CA183" i="12"/>
  <c r="BZ183" i="12"/>
  <c r="BY183" i="12"/>
  <c r="BX183" i="12"/>
  <c r="BW183" i="12"/>
  <c r="BV183" i="12"/>
  <c r="BU183" i="12"/>
  <c r="BT183" i="12"/>
  <c r="BS183" i="12"/>
  <c r="BR183" i="12"/>
  <c r="BQ183" i="12"/>
  <c r="BM183" i="12"/>
  <c r="BE183" i="12"/>
  <c r="BD183" i="12"/>
  <c r="BC183" i="12"/>
  <c r="BB183" i="12"/>
  <c r="BA183" i="12"/>
  <c r="AZ183" i="12"/>
  <c r="AY183" i="12"/>
  <c r="AX183" i="12"/>
  <c r="AW183" i="12"/>
  <c r="AV183" i="12"/>
  <c r="AU183" i="12"/>
  <c r="AT183" i="12"/>
  <c r="AS183" i="12"/>
  <c r="AR183" i="12"/>
  <c r="AQ183" i="12"/>
  <c r="AP183" i="12"/>
  <c r="AO183" i="12"/>
  <c r="AN183" i="12"/>
  <c r="AM183" i="12"/>
  <c r="AL183" i="12"/>
  <c r="AK183" i="12"/>
  <c r="DZ182" i="12"/>
  <c r="DY182" i="12"/>
  <c r="DX182" i="12"/>
  <c r="DW182" i="12"/>
  <c r="DV182" i="12"/>
  <c r="DU182" i="12"/>
  <c r="DT182" i="12"/>
  <c r="DS182" i="12"/>
  <c r="DR182" i="12"/>
  <c r="DQ182" i="12"/>
  <c r="DP182" i="12"/>
  <c r="DO182" i="12"/>
  <c r="DN182" i="12"/>
  <c r="DM182" i="12"/>
  <c r="DL182" i="12"/>
  <c r="DK182" i="12"/>
  <c r="DJ182" i="12"/>
  <c r="DI182" i="12"/>
  <c r="DH182" i="12"/>
  <c r="DG182" i="12"/>
  <c r="DF182" i="12"/>
  <c r="DE182" i="12"/>
  <c r="DD182" i="12"/>
  <c r="DC182" i="12"/>
  <c r="DB182" i="12"/>
  <c r="DA182" i="12"/>
  <c r="CZ182" i="12"/>
  <c r="CY182" i="12"/>
  <c r="CX182" i="12"/>
  <c r="CW182" i="12"/>
  <c r="CV182" i="12"/>
  <c r="CU182" i="12"/>
  <c r="CT182" i="12"/>
  <c r="CS182" i="12"/>
  <c r="CR182" i="12"/>
  <c r="CQ182" i="12"/>
  <c r="CP182" i="12"/>
  <c r="CO182" i="12"/>
  <c r="CN182" i="12"/>
  <c r="CM182" i="12"/>
  <c r="CL182" i="12"/>
  <c r="CK182" i="12"/>
  <c r="CJ182" i="12"/>
  <c r="CI182" i="12"/>
  <c r="CH182" i="12"/>
  <c r="CG182" i="12"/>
  <c r="CF182" i="12"/>
  <c r="CE182" i="12"/>
  <c r="CD182" i="12"/>
  <c r="CC182" i="12"/>
  <c r="CB182" i="12"/>
  <c r="CA182" i="12"/>
  <c r="BZ182" i="12"/>
  <c r="BY182" i="12"/>
  <c r="BX182" i="12"/>
  <c r="BW182" i="12"/>
  <c r="BV182" i="12"/>
  <c r="BU182" i="12"/>
  <c r="BT182" i="12"/>
  <c r="BS182" i="12"/>
  <c r="BR182" i="12"/>
  <c r="BQ182" i="12"/>
  <c r="BM182" i="12"/>
  <c r="BD182" i="12"/>
  <c r="BC182" i="12"/>
  <c r="BB182" i="12"/>
  <c r="BA182" i="12"/>
  <c r="AZ182" i="12"/>
  <c r="AY182" i="12"/>
  <c r="AX182" i="12"/>
  <c r="AW182" i="12"/>
  <c r="AV182" i="12"/>
  <c r="AU182" i="12"/>
  <c r="AT182" i="12"/>
  <c r="AS182" i="12"/>
  <c r="AR182" i="12"/>
  <c r="AQ182" i="12"/>
  <c r="AP182" i="12"/>
  <c r="AO182" i="12"/>
  <c r="AN182" i="12"/>
  <c r="AM182" i="12"/>
  <c r="AL182" i="12"/>
  <c r="AK182" i="12"/>
  <c r="AJ182" i="12"/>
  <c r="DZ181" i="12"/>
  <c r="DY181" i="12"/>
  <c r="DX181" i="12"/>
  <c r="DW181" i="12"/>
  <c r="DV181" i="12"/>
  <c r="DU181" i="12"/>
  <c r="DT181" i="12"/>
  <c r="DS181" i="12"/>
  <c r="DR181" i="12"/>
  <c r="DQ181" i="12"/>
  <c r="DP181" i="12"/>
  <c r="DO181" i="12"/>
  <c r="DN181" i="12"/>
  <c r="DM181" i="12"/>
  <c r="DL181" i="12"/>
  <c r="DK181" i="12"/>
  <c r="DJ181" i="12"/>
  <c r="DI181" i="12"/>
  <c r="DH181" i="12"/>
  <c r="DG181" i="12"/>
  <c r="DF181" i="12"/>
  <c r="DE181" i="12"/>
  <c r="DD181" i="12"/>
  <c r="DC181" i="12"/>
  <c r="DB181" i="12"/>
  <c r="DA181" i="12"/>
  <c r="CZ181" i="12"/>
  <c r="CY181" i="12"/>
  <c r="CX181" i="12"/>
  <c r="CW181" i="12"/>
  <c r="CV181" i="12"/>
  <c r="CU181" i="12"/>
  <c r="CT181" i="12"/>
  <c r="CS181" i="12"/>
  <c r="CR181" i="12"/>
  <c r="CQ181" i="12"/>
  <c r="CP181" i="12"/>
  <c r="CO181" i="12"/>
  <c r="CN181" i="12"/>
  <c r="CM181" i="12"/>
  <c r="CL181" i="12"/>
  <c r="CK181" i="12"/>
  <c r="CJ181" i="12"/>
  <c r="CI181" i="12"/>
  <c r="CH181" i="12"/>
  <c r="CG181" i="12"/>
  <c r="CF181" i="12"/>
  <c r="CE181" i="12"/>
  <c r="CD181" i="12"/>
  <c r="CC181" i="12"/>
  <c r="CB181" i="12"/>
  <c r="CA181" i="12"/>
  <c r="BZ181" i="12"/>
  <c r="BY181" i="12"/>
  <c r="BX181" i="12"/>
  <c r="BW181" i="12"/>
  <c r="BV181" i="12"/>
  <c r="BU181" i="12"/>
  <c r="BT181" i="12"/>
  <c r="BS181" i="12"/>
  <c r="BR181" i="12"/>
  <c r="BQ181" i="12"/>
  <c r="BM181" i="12"/>
  <c r="BC181" i="12"/>
  <c r="BB181" i="12"/>
  <c r="BA181" i="12"/>
  <c r="AZ181" i="12"/>
  <c r="AY181" i="12"/>
  <c r="AX181" i="12"/>
  <c r="AW181" i="12"/>
  <c r="AV181" i="12"/>
  <c r="AU181" i="12"/>
  <c r="AT181" i="12"/>
  <c r="AS181" i="12"/>
  <c r="AR181" i="12"/>
  <c r="AQ181" i="12"/>
  <c r="AP181" i="12"/>
  <c r="AO181" i="12"/>
  <c r="AN181" i="12"/>
  <c r="AM181" i="12"/>
  <c r="AL181" i="12"/>
  <c r="AK181" i="12"/>
  <c r="AJ181" i="12"/>
  <c r="AI181" i="12"/>
  <c r="DZ180" i="12"/>
  <c r="DY180" i="12"/>
  <c r="DX180" i="12"/>
  <c r="DW180" i="12"/>
  <c r="DV180" i="12"/>
  <c r="DU180" i="12"/>
  <c r="DT180" i="12"/>
  <c r="DS180" i="12"/>
  <c r="DR180" i="12"/>
  <c r="DQ180" i="12"/>
  <c r="DP180" i="12"/>
  <c r="DO180" i="12"/>
  <c r="DN180" i="12"/>
  <c r="DM180" i="12"/>
  <c r="DL180" i="12"/>
  <c r="DK180" i="12"/>
  <c r="DJ180" i="12"/>
  <c r="DI180" i="12"/>
  <c r="DH180" i="12"/>
  <c r="DG180" i="12"/>
  <c r="DF180" i="12"/>
  <c r="DE180" i="12"/>
  <c r="DD180" i="12"/>
  <c r="DC180" i="12"/>
  <c r="DB180" i="12"/>
  <c r="DA180" i="12"/>
  <c r="CZ180" i="12"/>
  <c r="CY180" i="12"/>
  <c r="CX180" i="12"/>
  <c r="CW180" i="12"/>
  <c r="CV180" i="12"/>
  <c r="CU180" i="12"/>
  <c r="CT180" i="12"/>
  <c r="CS180" i="12"/>
  <c r="CR180" i="12"/>
  <c r="CQ180" i="12"/>
  <c r="CP180" i="12"/>
  <c r="CO180" i="12"/>
  <c r="CN180" i="12"/>
  <c r="CM180" i="12"/>
  <c r="CL180" i="12"/>
  <c r="CK180" i="12"/>
  <c r="CJ180" i="12"/>
  <c r="CI180" i="12"/>
  <c r="CH180" i="12"/>
  <c r="CG180" i="12"/>
  <c r="CF180" i="12"/>
  <c r="CE180" i="12"/>
  <c r="CD180" i="12"/>
  <c r="CC180" i="12"/>
  <c r="CB180" i="12"/>
  <c r="CA180" i="12"/>
  <c r="BZ180" i="12"/>
  <c r="BY180" i="12"/>
  <c r="BX180" i="12"/>
  <c r="BW180" i="12"/>
  <c r="BV180" i="12"/>
  <c r="BU180" i="12"/>
  <c r="BT180" i="12"/>
  <c r="BS180" i="12"/>
  <c r="BR180" i="12"/>
  <c r="BQ180" i="12"/>
  <c r="BM180" i="12"/>
  <c r="BB180" i="12"/>
  <c r="BA180" i="12"/>
  <c r="AZ180" i="12"/>
  <c r="AY180" i="12"/>
  <c r="AX180" i="12"/>
  <c r="AW180" i="12"/>
  <c r="AV180" i="12"/>
  <c r="AU180" i="12"/>
  <c r="AT180" i="12"/>
  <c r="AS180" i="12"/>
  <c r="AR180" i="12"/>
  <c r="AQ180" i="12"/>
  <c r="AP180" i="12"/>
  <c r="AO180" i="12"/>
  <c r="AN180" i="12"/>
  <c r="AM180" i="12"/>
  <c r="AL180" i="12"/>
  <c r="AK180" i="12"/>
  <c r="AJ180" i="12"/>
  <c r="AI180" i="12"/>
  <c r="AH180" i="12"/>
  <c r="DZ179" i="12"/>
  <c r="DY179" i="12"/>
  <c r="DX179" i="12"/>
  <c r="DW179" i="12"/>
  <c r="DV179" i="12"/>
  <c r="DU179" i="12"/>
  <c r="DT179" i="12"/>
  <c r="DS179" i="12"/>
  <c r="DR179" i="12"/>
  <c r="DQ179" i="12"/>
  <c r="DP179" i="12"/>
  <c r="DO179" i="12"/>
  <c r="DN179" i="12"/>
  <c r="DM179" i="12"/>
  <c r="DL179" i="12"/>
  <c r="DK179" i="12"/>
  <c r="DJ179" i="12"/>
  <c r="DI179" i="12"/>
  <c r="DH179" i="12"/>
  <c r="DG179" i="12"/>
  <c r="DF179" i="12"/>
  <c r="DE179" i="12"/>
  <c r="DD179" i="12"/>
  <c r="DC179" i="12"/>
  <c r="DB179" i="12"/>
  <c r="DA179" i="12"/>
  <c r="CZ179" i="12"/>
  <c r="CY179" i="12"/>
  <c r="CX179" i="12"/>
  <c r="CW179" i="12"/>
  <c r="CV179" i="12"/>
  <c r="CU179" i="12"/>
  <c r="CT179" i="12"/>
  <c r="CS179" i="12"/>
  <c r="CR179" i="12"/>
  <c r="CQ179" i="12"/>
  <c r="CP179" i="12"/>
  <c r="CO179" i="12"/>
  <c r="CN179" i="12"/>
  <c r="CM179" i="12"/>
  <c r="CL179" i="12"/>
  <c r="CK179" i="12"/>
  <c r="CJ179" i="12"/>
  <c r="CI179" i="12"/>
  <c r="CH179" i="12"/>
  <c r="CG179" i="12"/>
  <c r="CF179" i="12"/>
  <c r="CE179" i="12"/>
  <c r="CD179" i="12"/>
  <c r="CC179" i="12"/>
  <c r="CB179" i="12"/>
  <c r="CA179" i="12"/>
  <c r="BZ179" i="12"/>
  <c r="BY179" i="12"/>
  <c r="BX179" i="12"/>
  <c r="BW179" i="12"/>
  <c r="BV179" i="12"/>
  <c r="BU179" i="12"/>
  <c r="BT179" i="12"/>
  <c r="BS179" i="12"/>
  <c r="BR179" i="12"/>
  <c r="BQ179" i="12"/>
  <c r="BM179" i="12"/>
  <c r="BA179" i="12"/>
  <c r="AZ179" i="12"/>
  <c r="AY179" i="12"/>
  <c r="AX179" i="12"/>
  <c r="AW179" i="12"/>
  <c r="AV179" i="12"/>
  <c r="AU179" i="12"/>
  <c r="AT179" i="12"/>
  <c r="AS179" i="12"/>
  <c r="AR179" i="12"/>
  <c r="AQ179" i="12"/>
  <c r="AP179" i="12"/>
  <c r="AO179" i="12"/>
  <c r="AN179" i="12"/>
  <c r="AM179" i="12"/>
  <c r="AL179" i="12"/>
  <c r="AK179" i="12"/>
  <c r="AJ179" i="12"/>
  <c r="AI179" i="12"/>
  <c r="AH179" i="12"/>
  <c r="AG179" i="12"/>
  <c r="DZ178" i="12"/>
  <c r="DY178" i="12"/>
  <c r="DX178" i="12"/>
  <c r="DW178" i="12"/>
  <c r="DV178" i="12"/>
  <c r="DU178" i="12"/>
  <c r="DT178" i="12"/>
  <c r="DS178" i="12"/>
  <c r="DR178" i="12"/>
  <c r="DQ178" i="12"/>
  <c r="DP178" i="12"/>
  <c r="DO178" i="12"/>
  <c r="DN178" i="12"/>
  <c r="DM178" i="12"/>
  <c r="DL178" i="12"/>
  <c r="DK178" i="12"/>
  <c r="DJ178" i="12"/>
  <c r="DI178" i="12"/>
  <c r="DH178" i="12"/>
  <c r="DG178" i="12"/>
  <c r="DF178" i="12"/>
  <c r="DE178" i="12"/>
  <c r="DD178" i="12"/>
  <c r="DC178" i="12"/>
  <c r="DB178" i="12"/>
  <c r="DA178" i="12"/>
  <c r="CZ178" i="12"/>
  <c r="CY178" i="12"/>
  <c r="CX178" i="12"/>
  <c r="CW178" i="12"/>
  <c r="CV178" i="12"/>
  <c r="CU178" i="12"/>
  <c r="CT178" i="12"/>
  <c r="CS178" i="12"/>
  <c r="CR178" i="12"/>
  <c r="CQ178" i="12"/>
  <c r="CP178" i="12"/>
  <c r="CO178" i="12"/>
  <c r="CN178" i="12"/>
  <c r="CM178" i="12"/>
  <c r="CL178" i="12"/>
  <c r="CK178" i="12"/>
  <c r="CJ178" i="12"/>
  <c r="CI178" i="12"/>
  <c r="CH178" i="12"/>
  <c r="CG178" i="12"/>
  <c r="CF178" i="12"/>
  <c r="CE178" i="12"/>
  <c r="CD178" i="12"/>
  <c r="CC178" i="12"/>
  <c r="CB178" i="12"/>
  <c r="CA178" i="12"/>
  <c r="BZ178" i="12"/>
  <c r="BY178" i="12"/>
  <c r="BX178" i="12"/>
  <c r="BW178" i="12"/>
  <c r="BV178" i="12"/>
  <c r="BU178" i="12"/>
  <c r="BT178" i="12"/>
  <c r="BS178" i="12"/>
  <c r="BR178" i="12"/>
  <c r="BQ178" i="12"/>
  <c r="BM178" i="12"/>
  <c r="AZ178" i="12"/>
  <c r="AY178" i="12"/>
  <c r="AX178" i="12"/>
  <c r="AW178" i="12"/>
  <c r="AV178" i="12"/>
  <c r="AU178" i="12"/>
  <c r="AT178" i="12"/>
  <c r="AS178" i="12"/>
  <c r="AR178" i="12"/>
  <c r="AQ178" i="12"/>
  <c r="AP178" i="12"/>
  <c r="AO178" i="12"/>
  <c r="AN178" i="12"/>
  <c r="AM178" i="12"/>
  <c r="AL178" i="12"/>
  <c r="AK178" i="12"/>
  <c r="AJ178" i="12"/>
  <c r="AI178" i="12"/>
  <c r="AH178" i="12"/>
  <c r="AG178" i="12"/>
  <c r="AF178" i="12"/>
  <c r="DZ177" i="12"/>
  <c r="DY177" i="12"/>
  <c r="DX177" i="12"/>
  <c r="DW177" i="12"/>
  <c r="DV177" i="12"/>
  <c r="DU177" i="12"/>
  <c r="DT177" i="12"/>
  <c r="DS177" i="12"/>
  <c r="DR177" i="12"/>
  <c r="DQ177" i="12"/>
  <c r="DP177" i="12"/>
  <c r="DO177" i="12"/>
  <c r="DN177" i="12"/>
  <c r="DM177" i="12"/>
  <c r="DL177" i="12"/>
  <c r="DK177" i="12"/>
  <c r="DJ177" i="12"/>
  <c r="DI177" i="12"/>
  <c r="DH177" i="12"/>
  <c r="DG177" i="12"/>
  <c r="DF177" i="12"/>
  <c r="DE177" i="12"/>
  <c r="DD177" i="12"/>
  <c r="DC177" i="12"/>
  <c r="DB177" i="12"/>
  <c r="DA177" i="12"/>
  <c r="CZ177" i="12"/>
  <c r="CY177" i="12"/>
  <c r="CX177" i="12"/>
  <c r="CW177" i="12"/>
  <c r="CV177" i="12"/>
  <c r="CU177" i="12"/>
  <c r="CT177" i="12"/>
  <c r="CS177" i="12"/>
  <c r="CR177" i="12"/>
  <c r="CQ177" i="12"/>
  <c r="CP177" i="12"/>
  <c r="CO177" i="12"/>
  <c r="CN177" i="12"/>
  <c r="CM177" i="12"/>
  <c r="CL177" i="12"/>
  <c r="CK177" i="12"/>
  <c r="CJ177" i="12"/>
  <c r="CI177" i="12"/>
  <c r="CH177" i="12"/>
  <c r="CG177" i="12"/>
  <c r="CF177" i="12"/>
  <c r="CE177" i="12"/>
  <c r="CD177" i="12"/>
  <c r="CC177" i="12"/>
  <c r="CB177" i="12"/>
  <c r="CA177" i="12"/>
  <c r="BZ177" i="12"/>
  <c r="BY177" i="12"/>
  <c r="BX177" i="12"/>
  <c r="BW177" i="12"/>
  <c r="BV177" i="12"/>
  <c r="BU177" i="12"/>
  <c r="BT177" i="12"/>
  <c r="BS177" i="12"/>
  <c r="BR177" i="12"/>
  <c r="BQ177" i="12"/>
  <c r="BM177" i="12"/>
  <c r="AY177" i="12"/>
  <c r="AX177" i="12"/>
  <c r="AW177" i="12"/>
  <c r="AV177" i="12"/>
  <c r="AU177" i="12"/>
  <c r="AT177" i="12"/>
  <c r="AS177" i="12"/>
  <c r="AR177" i="12"/>
  <c r="AQ177" i="12"/>
  <c r="AP177" i="12"/>
  <c r="AO177" i="12"/>
  <c r="AN177" i="12"/>
  <c r="AM177" i="12"/>
  <c r="AL177" i="12"/>
  <c r="AK177" i="12"/>
  <c r="AJ177" i="12"/>
  <c r="AI177" i="12"/>
  <c r="AH177" i="12"/>
  <c r="AG177" i="12"/>
  <c r="AF177" i="12"/>
  <c r="AE177" i="12"/>
  <c r="DZ176" i="12"/>
  <c r="DY176" i="12"/>
  <c r="DX176" i="12"/>
  <c r="DW176" i="12"/>
  <c r="DV176" i="12"/>
  <c r="DU176" i="12"/>
  <c r="DT176" i="12"/>
  <c r="DS176" i="12"/>
  <c r="DR176" i="12"/>
  <c r="DQ176" i="12"/>
  <c r="DP176" i="12"/>
  <c r="DO176" i="12"/>
  <c r="DN176" i="12"/>
  <c r="DM176" i="12"/>
  <c r="DL176" i="12"/>
  <c r="DK176" i="12"/>
  <c r="DJ176" i="12"/>
  <c r="DI176" i="12"/>
  <c r="DH176" i="12"/>
  <c r="DG176" i="12"/>
  <c r="DF176" i="12"/>
  <c r="DE176" i="12"/>
  <c r="DD176" i="12"/>
  <c r="DC176" i="12"/>
  <c r="DB176" i="12"/>
  <c r="DA176" i="12"/>
  <c r="CZ176" i="12"/>
  <c r="CY176" i="12"/>
  <c r="CX176" i="12"/>
  <c r="CW176" i="12"/>
  <c r="CV176" i="12"/>
  <c r="CU176" i="12"/>
  <c r="CT176" i="12"/>
  <c r="CS176" i="12"/>
  <c r="CR176" i="12"/>
  <c r="CQ176" i="12"/>
  <c r="CP176" i="12"/>
  <c r="CO176" i="12"/>
  <c r="CN176" i="12"/>
  <c r="CM176" i="12"/>
  <c r="CL176" i="12"/>
  <c r="CK176" i="12"/>
  <c r="CJ176" i="12"/>
  <c r="CI176" i="12"/>
  <c r="CH176" i="12"/>
  <c r="CG176" i="12"/>
  <c r="CF176" i="12"/>
  <c r="CE176" i="12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BR176" i="12"/>
  <c r="BQ176" i="12"/>
  <c r="BM176" i="12"/>
  <c r="AX176" i="12"/>
  <c r="AW176" i="12"/>
  <c r="AV176" i="12"/>
  <c r="AU176" i="12"/>
  <c r="AT176" i="12"/>
  <c r="AS176" i="12"/>
  <c r="AR176" i="12"/>
  <c r="AQ176" i="12"/>
  <c r="AP176" i="12"/>
  <c r="AO176" i="12"/>
  <c r="AN176" i="12"/>
  <c r="AM176" i="12"/>
  <c r="AL176" i="12"/>
  <c r="AK176" i="12"/>
  <c r="AJ176" i="12"/>
  <c r="AI176" i="12"/>
  <c r="AH176" i="12"/>
  <c r="AG176" i="12"/>
  <c r="AF176" i="12"/>
  <c r="AE176" i="12"/>
  <c r="AD176" i="12"/>
  <c r="DZ175" i="12"/>
  <c r="DY175" i="12"/>
  <c r="DX175" i="12"/>
  <c r="DW175" i="12"/>
  <c r="DV175" i="12"/>
  <c r="DU175" i="12"/>
  <c r="DT175" i="12"/>
  <c r="DS175" i="12"/>
  <c r="DR175" i="12"/>
  <c r="DQ175" i="12"/>
  <c r="DP175" i="12"/>
  <c r="DO175" i="12"/>
  <c r="DN175" i="12"/>
  <c r="DM175" i="12"/>
  <c r="DL175" i="12"/>
  <c r="DK175" i="12"/>
  <c r="DJ175" i="12"/>
  <c r="DI175" i="12"/>
  <c r="DH175" i="12"/>
  <c r="DG175" i="12"/>
  <c r="DF175" i="12"/>
  <c r="DE175" i="12"/>
  <c r="DD175" i="12"/>
  <c r="DC175" i="12"/>
  <c r="DB175" i="12"/>
  <c r="DA175" i="12"/>
  <c r="CZ175" i="12"/>
  <c r="CY175" i="12"/>
  <c r="CX175" i="12"/>
  <c r="CW175" i="12"/>
  <c r="CV175" i="12"/>
  <c r="CU175" i="12"/>
  <c r="CT175" i="12"/>
  <c r="CS175" i="12"/>
  <c r="CR175" i="12"/>
  <c r="CQ175" i="12"/>
  <c r="CP175" i="12"/>
  <c r="CO175" i="12"/>
  <c r="CN175" i="12"/>
  <c r="CM175" i="12"/>
  <c r="CL175" i="12"/>
  <c r="CK175" i="12"/>
  <c r="CJ175" i="12"/>
  <c r="CI175" i="12"/>
  <c r="CH175" i="12"/>
  <c r="CG175" i="12"/>
  <c r="CF175" i="12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BQ175" i="12"/>
  <c r="BM175" i="12"/>
  <c r="AW175" i="12"/>
  <c r="AV175" i="12"/>
  <c r="AU175" i="12"/>
  <c r="AT175" i="12"/>
  <c r="AS175" i="12"/>
  <c r="AR175" i="12"/>
  <c r="AQ175" i="12"/>
  <c r="AP175" i="12"/>
  <c r="AO175" i="12"/>
  <c r="AN175" i="12"/>
  <c r="AM175" i="12"/>
  <c r="AL175" i="12"/>
  <c r="AK175" i="12"/>
  <c r="AJ175" i="12"/>
  <c r="AI175" i="12"/>
  <c r="AH175" i="12"/>
  <c r="AG175" i="12"/>
  <c r="AF175" i="12"/>
  <c r="AE175" i="12"/>
  <c r="AD175" i="12"/>
  <c r="AC175" i="12"/>
  <c r="DZ174" i="12"/>
  <c r="DY174" i="12"/>
  <c r="DX174" i="12"/>
  <c r="DW174" i="12"/>
  <c r="DV174" i="12"/>
  <c r="DU174" i="12"/>
  <c r="DT174" i="12"/>
  <c r="DS174" i="12"/>
  <c r="DR174" i="12"/>
  <c r="DQ174" i="12"/>
  <c r="DP174" i="12"/>
  <c r="DO174" i="12"/>
  <c r="DN174" i="12"/>
  <c r="DM174" i="12"/>
  <c r="DL174" i="12"/>
  <c r="DK174" i="12"/>
  <c r="DJ174" i="12"/>
  <c r="DI174" i="12"/>
  <c r="DH174" i="12"/>
  <c r="DG174" i="12"/>
  <c r="DF174" i="12"/>
  <c r="DE174" i="12"/>
  <c r="DD174" i="12"/>
  <c r="DC174" i="12"/>
  <c r="DB174" i="12"/>
  <c r="DA174" i="12"/>
  <c r="CZ174" i="12"/>
  <c r="CY174" i="12"/>
  <c r="CX174" i="12"/>
  <c r="CW174" i="12"/>
  <c r="CV174" i="12"/>
  <c r="CU174" i="12"/>
  <c r="CT174" i="12"/>
  <c r="CS174" i="12"/>
  <c r="CR174" i="12"/>
  <c r="CQ174" i="12"/>
  <c r="CP174" i="12"/>
  <c r="CO174" i="12"/>
  <c r="CN174" i="12"/>
  <c r="CM174" i="12"/>
  <c r="CL174" i="12"/>
  <c r="CK174" i="12"/>
  <c r="CJ174" i="12"/>
  <c r="CI174" i="12"/>
  <c r="CH174" i="12"/>
  <c r="CG174" i="12"/>
  <c r="CF174" i="12"/>
  <c r="CE174" i="12"/>
  <c r="CD174" i="12"/>
  <c r="CC174" i="12"/>
  <c r="CB174" i="12"/>
  <c r="CA174" i="12"/>
  <c r="BZ174" i="12"/>
  <c r="BY174" i="12"/>
  <c r="BX174" i="12"/>
  <c r="BW174" i="12"/>
  <c r="BV174" i="12"/>
  <c r="BU174" i="12"/>
  <c r="BT174" i="12"/>
  <c r="BS174" i="12"/>
  <c r="BR174" i="12"/>
  <c r="BQ174" i="12"/>
  <c r="BM174" i="12"/>
  <c r="AV174" i="12"/>
  <c r="AU174" i="12"/>
  <c r="AT174" i="12"/>
  <c r="AS174" i="12"/>
  <c r="AR174" i="12"/>
  <c r="AQ174" i="12"/>
  <c r="AP174" i="12"/>
  <c r="AO174" i="12"/>
  <c r="AN174" i="12"/>
  <c r="AM174" i="12"/>
  <c r="AL174" i="12"/>
  <c r="AK174" i="12"/>
  <c r="AJ174" i="12"/>
  <c r="AI174" i="12"/>
  <c r="AH174" i="12"/>
  <c r="AG174" i="12"/>
  <c r="AF174" i="12"/>
  <c r="AE174" i="12"/>
  <c r="AD174" i="12"/>
  <c r="AC174" i="12"/>
  <c r="AB174" i="12"/>
  <c r="DZ173" i="12"/>
  <c r="DY173" i="12"/>
  <c r="DX173" i="12"/>
  <c r="DW173" i="12"/>
  <c r="DV173" i="12"/>
  <c r="DU173" i="12"/>
  <c r="DT173" i="12"/>
  <c r="DS173" i="12"/>
  <c r="DR173" i="12"/>
  <c r="DQ173" i="12"/>
  <c r="DP173" i="12"/>
  <c r="DO173" i="12"/>
  <c r="DN173" i="12"/>
  <c r="DM173" i="12"/>
  <c r="DL173" i="12"/>
  <c r="DK173" i="12"/>
  <c r="DJ173" i="12"/>
  <c r="DI173" i="12"/>
  <c r="DH173" i="12"/>
  <c r="DG173" i="12"/>
  <c r="DF173" i="12"/>
  <c r="DE173" i="12"/>
  <c r="DD173" i="12"/>
  <c r="DC173" i="12"/>
  <c r="DB173" i="12"/>
  <c r="DA173" i="12"/>
  <c r="CZ173" i="12"/>
  <c r="CY173" i="12"/>
  <c r="CX173" i="12"/>
  <c r="CW173" i="12"/>
  <c r="CV173" i="12"/>
  <c r="CU173" i="12"/>
  <c r="CT173" i="12"/>
  <c r="CS173" i="12"/>
  <c r="CR173" i="12"/>
  <c r="CQ173" i="12"/>
  <c r="CP173" i="12"/>
  <c r="CO173" i="12"/>
  <c r="CN173" i="12"/>
  <c r="CM173" i="12"/>
  <c r="CL173" i="12"/>
  <c r="CK173" i="12"/>
  <c r="CJ173" i="12"/>
  <c r="CI173" i="12"/>
  <c r="CH173" i="12"/>
  <c r="CG173" i="12"/>
  <c r="CF173" i="12"/>
  <c r="CE173" i="12"/>
  <c r="CD173" i="12"/>
  <c r="CC173" i="12"/>
  <c r="CB173" i="12"/>
  <c r="CA173" i="12"/>
  <c r="BZ173" i="12"/>
  <c r="BY173" i="12"/>
  <c r="BX173" i="12"/>
  <c r="BW173" i="12"/>
  <c r="BV173" i="12"/>
  <c r="BU173" i="12"/>
  <c r="BT173" i="12"/>
  <c r="BS173" i="12"/>
  <c r="BR173" i="12"/>
  <c r="BQ173" i="12"/>
  <c r="BM173" i="12"/>
  <c r="AU173" i="12"/>
  <c r="AT173" i="12"/>
  <c r="AS173" i="12"/>
  <c r="AR173" i="12"/>
  <c r="AQ173" i="12"/>
  <c r="AP173" i="12"/>
  <c r="AO173" i="12"/>
  <c r="AN173" i="12"/>
  <c r="AM173" i="12"/>
  <c r="AL173" i="12"/>
  <c r="AK173" i="12"/>
  <c r="AJ173" i="12"/>
  <c r="AI173" i="12"/>
  <c r="AH173" i="12"/>
  <c r="AG173" i="12"/>
  <c r="AF173" i="12"/>
  <c r="AE173" i="12"/>
  <c r="AD173" i="12"/>
  <c r="AC173" i="12"/>
  <c r="AB173" i="12"/>
  <c r="AA173" i="12"/>
  <c r="DZ172" i="12"/>
  <c r="DY172" i="12"/>
  <c r="DX172" i="12"/>
  <c r="DW172" i="12"/>
  <c r="DV172" i="12"/>
  <c r="DU172" i="12"/>
  <c r="DT172" i="12"/>
  <c r="DS172" i="12"/>
  <c r="DR172" i="12"/>
  <c r="DQ172" i="12"/>
  <c r="DP172" i="12"/>
  <c r="DO172" i="12"/>
  <c r="DN172" i="12"/>
  <c r="DM172" i="12"/>
  <c r="DL172" i="12"/>
  <c r="DK172" i="12"/>
  <c r="DJ172" i="12"/>
  <c r="DI172" i="12"/>
  <c r="DH172" i="12"/>
  <c r="DG172" i="12"/>
  <c r="DF172" i="12"/>
  <c r="DE172" i="12"/>
  <c r="DD172" i="12"/>
  <c r="DC172" i="12"/>
  <c r="DB172" i="12"/>
  <c r="DA172" i="12"/>
  <c r="CZ172" i="12"/>
  <c r="CY172" i="12"/>
  <c r="CX172" i="12"/>
  <c r="CW172" i="12"/>
  <c r="CV172" i="12"/>
  <c r="CU172" i="12"/>
  <c r="CT172" i="12"/>
  <c r="CS172" i="12"/>
  <c r="CR172" i="12"/>
  <c r="CQ172" i="12"/>
  <c r="CP172" i="12"/>
  <c r="CO172" i="12"/>
  <c r="CN172" i="12"/>
  <c r="CM172" i="12"/>
  <c r="CL172" i="12"/>
  <c r="CK172" i="12"/>
  <c r="CJ172" i="12"/>
  <c r="CI172" i="12"/>
  <c r="CH172" i="12"/>
  <c r="CG172" i="12"/>
  <c r="CF172" i="12"/>
  <c r="CE172" i="12"/>
  <c r="CD172" i="12"/>
  <c r="CC172" i="12"/>
  <c r="CB172" i="12"/>
  <c r="CA172" i="12"/>
  <c r="BZ172" i="12"/>
  <c r="BY172" i="12"/>
  <c r="BX172" i="12"/>
  <c r="BW172" i="12"/>
  <c r="BV172" i="12"/>
  <c r="BU172" i="12"/>
  <c r="BT172" i="12"/>
  <c r="BS172" i="12"/>
  <c r="BR172" i="12"/>
  <c r="BQ172" i="12"/>
  <c r="BM172" i="12"/>
  <c r="AT172" i="12"/>
  <c r="AS172" i="12"/>
  <c r="AR172" i="12"/>
  <c r="AQ172" i="12"/>
  <c r="AP172" i="12"/>
  <c r="AO172" i="12"/>
  <c r="AN172" i="12"/>
  <c r="AM172" i="12"/>
  <c r="AL172" i="12"/>
  <c r="AK172" i="12"/>
  <c r="AJ172" i="12"/>
  <c r="AI172" i="12"/>
  <c r="AH172" i="12"/>
  <c r="AG172" i="12"/>
  <c r="AF172" i="12"/>
  <c r="AE172" i="12"/>
  <c r="AD172" i="12"/>
  <c r="AC172" i="12"/>
  <c r="AB172" i="12"/>
  <c r="AA172" i="12"/>
  <c r="Z172" i="12"/>
  <c r="DZ171" i="12"/>
  <c r="DY171" i="12"/>
  <c r="DX171" i="12"/>
  <c r="DW171" i="12"/>
  <c r="DV171" i="12"/>
  <c r="DU171" i="12"/>
  <c r="DT171" i="12"/>
  <c r="DS171" i="12"/>
  <c r="DR171" i="12"/>
  <c r="DQ171" i="12"/>
  <c r="DP171" i="12"/>
  <c r="DO171" i="12"/>
  <c r="DN171" i="12"/>
  <c r="DM171" i="12"/>
  <c r="DL171" i="12"/>
  <c r="DK171" i="12"/>
  <c r="DJ171" i="12"/>
  <c r="DI171" i="12"/>
  <c r="DH171" i="12"/>
  <c r="DG171" i="12"/>
  <c r="DF171" i="12"/>
  <c r="DE171" i="12"/>
  <c r="DD171" i="12"/>
  <c r="DC171" i="12"/>
  <c r="DB171" i="12"/>
  <c r="DA171" i="12"/>
  <c r="CZ171" i="12"/>
  <c r="CY171" i="12"/>
  <c r="CX171" i="12"/>
  <c r="CW171" i="12"/>
  <c r="CV171" i="12"/>
  <c r="CU171" i="12"/>
  <c r="CT171" i="12"/>
  <c r="CS171" i="12"/>
  <c r="CR171" i="12"/>
  <c r="CQ171" i="12"/>
  <c r="CP171" i="12"/>
  <c r="CO171" i="12"/>
  <c r="CN171" i="12"/>
  <c r="CM171" i="12"/>
  <c r="CL171" i="12"/>
  <c r="CK171" i="12"/>
  <c r="CJ171" i="12"/>
  <c r="CI171" i="12"/>
  <c r="CH171" i="12"/>
  <c r="CG171" i="12"/>
  <c r="CF171" i="12"/>
  <c r="CE171" i="12"/>
  <c r="CD171" i="12"/>
  <c r="CC171" i="12"/>
  <c r="CB171" i="12"/>
  <c r="CA171" i="12"/>
  <c r="BZ171" i="12"/>
  <c r="BY171" i="12"/>
  <c r="BX171" i="12"/>
  <c r="BW171" i="12"/>
  <c r="BV171" i="12"/>
  <c r="BU171" i="12"/>
  <c r="BT171" i="12"/>
  <c r="BS171" i="12"/>
  <c r="BR171" i="12"/>
  <c r="BQ171" i="12"/>
  <c r="BM171" i="12"/>
  <c r="AS171" i="12"/>
  <c r="AR171" i="12"/>
  <c r="AQ171" i="12"/>
  <c r="AP171" i="12"/>
  <c r="AO171" i="12"/>
  <c r="AN171" i="12"/>
  <c r="AM171" i="12"/>
  <c r="AL171" i="12"/>
  <c r="AK171" i="12"/>
  <c r="AJ171" i="12"/>
  <c r="AI171" i="12"/>
  <c r="AH171" i="12"/>
  <c r="AG171" i="12"/>
  <c r="AF171" i="12"/>
  <c r="AE171" i="12"/>
  <c r="AD171" i="12"/>
  <c r="AC171" i="12"/>
  <c r="AB171" i="12"/>
  <c r="AA171" i="12"/>
  <c r="Z171" i="12"/>
  <c r="Y171" i="12"/>
  <c r="DZ170" i="12"/>
  <c r="DY170" i="12"/>
  <c r="DX170" i="12"/>
  <c r="DW170" i="12"/>
  <c r="DV170" i="12"/>
  <c r="DU170" i="12"/>
  <c r="DT170" i="12"/>
  <c r="DS170" i="12"/>
  <c r="DR170" i="12"/>
  <c r="DQ170" i="12"/>
  <c r="DP170" i="12"/>
  <c r="DO170" i="12"/>
  <c r="DN170" i="12"/>
  <c r="DM170" i="12"/>
  <c r="DL170" i="12"/>
  <c r="DK170" i="12"/>
  <c r="DJ170" i="12"/>
  <c r="DI170" i="12"/>
  <c r="DH170" i="12"/>
  <c r="DG170" i="12"/>
  <c r="DF170" i="12"/>
  <c r="DE170" i="12"/>
  <c r="DD170" i="12"/>
  <c r="DC170" i="12"/>
  <c r="DB170" i="12"/>
  <c r="DA170" i="12"/>
  <c r="CZ170" i="12"/>
  <c r="CY170" i="12"/>
  <c r="CX170" i="12"/>
  <c r="CW170" i="12"/>
  <c r="CV170" i="12"/>
  <c r="CU170" i="12"/>
  <c r="CT170" i="12"/>
  <c r="CS170" i="12"/>
  <c r="CR170" i="12"/>
  <c r="CQ170" i="12"/>
  <c r="CP170" i="12"/>
  <c r="CO170" i="12"/>
  <c r="CN170" i="12"/>
  <c r="CM170" i="12"/>
  <c r="CL170" i="12"/>
  <c r="CK170" i="12"/>
  <c r="CJ170" i="12"/>
  <c r="CI170" i="12"/>
  <c r="CH170" i="12"/>
  <c r="CG170" i="12"/>
  <c r="CF170" i="12"/>
  <c r="CE170" i="12"/>
  <c r="CD170" i="12"/>
  <c r="CC170" i="12"/>
  <c r="CB170" i="12"/>
  <c r="CA170" i="12"/>
  <c r="BZ170" i="12"/>
  <c r="BY170" i="12"/>
  <c r="BX170" i="12"/>
  <c r="BW170" i="12"/>
  <c r="BV170" i="12"/>
  <c r="BU170" i="12"/>
  <c r="BT170" i="12"/>
  <c r="BS170" i="12"/>
  <c r="BR170" i="12"/>
  <c r="BQ170" i="12"/>
  <c r="BM170" i="12"/>
  <c r="AR170" i="12"/>
  <c r="AQ170" i="12"/>
  <c r="AP170" i="12"/>
  <c r="AO170" i="12"/>
  <c r="AN170" i="12"/>
  <c r="AM170" i="12"/>
  <c r="AL170" i="12"/>
  <c r="AK170" i="12"/>
  <c r="AJ170" i="12"/>
  <c r="AI170" i="12"/>
  <c r="AH170" i="12"/>
  <c r="AG170" i="12"/>
  <c r="AF170" i="12"/>
  <c r="AE170" i="12"/>
  <c r="AD170" i="12"/>
  <c r="AC170" i="12"/>
  <c r="AB170" i="12"/>
  <c r="AA170" i="12"/>
  <c r="Z170" i="12"/>
  <c r="Y170" i="12"/>
  <c r="X170" i="12"/>
  <c r="DZ169" i="12"/>
  <c r="DY169" i="12"/>
  <c r="DX169" i="12"/>
  <c r="DW169" i="12"/>
  <c r="DV169" i="12"/>
  <c r="DU169" i="12"/>
  <c r="DT169" i="12"/>
  <c r="DS169" i="12"/>
  <c r="DR169" i="12"/>
  <c r="DQ169" i="12"/>
  <c r="DP169" i="12"/>
  <c r="DO169" i="12"/>
  <c r="DN169" i="12"/>
  <c r="DM169" i="12"/>
  <c r="DL169" i="12"/>
  <c r="DK169" i="12"/>
  <c r="DJ169" i="12"/>
  <c r="DI169" i="12"/>
  <c r="DH169" i="12"/>
  <c r="DG169" i="12"/>
  <c r="DF169" i="12"/>
  <c r="DE169" i="12"/>
  <c r="DD169" i="12"/>
  <c r="DC169" i="12"/>
  <c r="DB169" i="12"/>
  <c r="DA169" i="12"/>
  <c r="CZ169" i="12"/>
  <c r="CY169" i="12"/>
  <c r="CX169" i="12"/>
  <c r="CW169" i="12"/>
  <c r="CV169" i="12"/>
  <c r="CU169" i="12"/>
  <c r="CT169" i="12"/>
  <c r="CS169" i="12"/>
  <c r="CR169" i="12"/>
  <c r="CQ169" i="12"/>
  <c r="CP169" i="12"/>
  <c r="CO169" i="12"/>
  <c r="CN169" i="12"/>
  <c r="CM169" i="12"/>
  <c r="CL169" i="12"/>
  <c r="CK169" i="12"/>
  <c r="CJ169" i="12"/>
  <c r="CI169" i="12"/>
  <c r="CH169" i="12"/>
  <c r="CG169" i="12"/>
  <c r="CF169" i="12"/>
  <c r="CE169" i="12"/>
  <c r="CD169" i="12"/>
  <c r="CC169" i="12"/>
  <c r="CB169" i="12"/>
  <c r="CA169" i="12"/>
  <c r="BZ169" i="12"/>
  <c r="BY169" i="12"/>
  <c r="BX169" i="12"/>
  <c r="BW169" i="12"/>
  <c r="BV169" i="12"/>
  <c r="BU169" i="12"/>
  <c r="BT169" i="12"/>
  <c r="BS169" i="12"/>
  <c r="BR169" i="12"/>
  <c r="BQ169" i="12"/>
  <c r="BM169" i="12"/>
  <c r="AQ169" i="12"/>
  <c r="AP169" i="12"/>
  <c r="AO169" i="12"/>
  <c r="AN169" i="12"/>
  <c r="AM169" i="12"/>
  <c r="AL169" i="12"/>
  <c r="AK169" i="12"/>
  <c r="AJ169" i="12"/>
  <c r="AI169" i="12"/>
  <c r="AH169" i="12"/>
  <c r="AG169" i="12"/>
  <c r="AF169" i="12"/>
  <c r="AE169" i="12"/>
  <c r="AD169" i="12"/>
  <c r="AC169" i="12"/>
  <c r="AB169" i="12"/>
  <c r="AA169" i="12"/>
  <c r="Z169" i="12"/>
  <c r="Y169" i="12"/>
  <c r="X169" i="12"/>
  <c r="W169" i="12"/>
  <c r="DZ168" i="12"/>
  <c r="DY168" i="12"/>
  <c r="DX168" i="12"/>
  <c r="DW168" i="12"/>
  <c r="DV168" i="12"/>
  <c r="DU168" i="12"/>
  <c r="DT168" i="12"/>
  <c r="DS168" i="12"/>
  <c r="DR168" i="12"/>
  <c r="DQ168" i="12"/>
  <c r="DP168" i="12"/>
  <c r="DO168" i="12"/>
  <c r="DN168" i="12"/>
  <c r="DM168" i="12"/>
  <c r="DL168" i="12"/>
  <c r="DK168" i="12"/>
  <c r="DJ168" i="12"/>
  <c r="DI168" i="12"/>
  <c r="DH168" i="12"/>
  <c r="DG168" i="12"/>
  <c r="DF168" i="12"/>
  <c r="DE168" i="12"/>
  <c r="DD168" i="12"/>
  <c r="DC168" i="12"/>
  <c r="DB168" i="12"/>
  <c r="DA168" i="12"/>
  <c r="CZ168" i="12"/>
  <c r="CY168" i="12"/>
  <c r="CX168" i="12"/>
  <c r="CW168" i="12"/>
  <c r="CV168" i="12"/>
  <c r="CU168" i="12"/>
  <c r="CT168" i="12"/>
  <c r="CS168" i="12"/>
  <c r="CR168" i="12"/>
  <c r="CQ168" i="12"/>
  <c r="CP168" i="12"/>
  <c r="CO168" i="12"/>
  <c r="CN168" i="12"/>
  <c r="CM168" i="12"/>
  <c r="CL168" i="12"/>
  <c r="CK168" i="12"/>
  <c r="CJ168" i="12"/>
  <c r="CI168" i="12"/>
  <c r="CH168" i="12"/>
  <c r="CG168" i="12"/>
  <c r="CF168" i="12"/>
  <c r="CE168" i="12"/>
  <c r="CD168" i="12"/>
  <c r="CC168" i="12"/>
  <c r="CB168" i="12"/>
  <c r="CA168" i="12"/>
  <c r="BZ168" i="12"/>
  <c r="BY168" i="12"/>
  <c r="BX168" i="12"/>
  <c r="BW168" i="12"/>
  <c r="BV168" i="12"/>
  <c r="BU168" i="12"/>
  <c r="BT168" i="12"/>
  <c r="BS168" i="12"/>
  <c r="BR168" i="12"/>
  <c r="BQ168" i="12"/>
  <c r="BM168" i="12"/>
  <c r="AP168" i="12"/>
  <c r="AO168" i="12"/>
  <c r="AN168" i="12"/>
  <c r="AM168" i="12"/>
  <c r="AL168" i="12"/>
  <c r="AK168" i="12"/>
  <c r="AJ168" i="12"/>
  <c r="AI168" i="12"/>
  <c r="AH168" i="12"/>
  <c r="AG168" i="12"/>
  <c r="AF168" i="12"/>
  <c r="AE168" i="12"/>
  <c r="AD168" i="12"/>
  <c r="AC168" i="12"/>
  <c r="AB168" i="12"/>
  <c r="AA168" i="12"/>
  <c r="Z168" i="12"/>
  <c r="Y168" i="12"/>
  <c r="X168" i="12"/>
  <c r="W168" i="12"/>
  <c r="V168" i="12"/>
  <c r="DZ167" i="12"/>
  <c r="DY167" i="12"/>
  <c r="DX167" i="12"/>
  <c r="DW167" i="12"/>
  <c r="DV167" i="12"/>
  <c r="DU167" i="12"/>
  <c r="DT167" i="12"/>
  <c r="DS167" i="12"/>
  <c r="DR167" i="12"/>
  <c r="DQ167" i="12"/>
  <c r="DP167" i="12"/>
  <c r="DO167" i="12"/>
  <c r="DN167" i="12"/>
  <c r="DM167" i="12"/>
  <c r="DL167" i="12"/>
  <c r="DK167" i="12"/>
  <c r="DJ167" i="12"/>
  <c r="DI167" i="12"/>
  <c r="DH167" i="12"/>
  <c r="DG167" i="12"/>
  <c r="DF167" i="12"/>
  <c r="DE167" i="12"/>
  <c r="DD167" i="12"/>
  <c r="DC167" i="12"/>
  <c r="DB167" i="12"/>
  <c r="DA167" i="12"/>
  <c r="CZ167" i="12"/>
  <c r="CY167" i="12"/>
  <c r="CX167" i="12"/>
  <c r="CW167" i="12"/>
  <c r="CV167" i="12"/>
  <c r="CU167" i="12"/>
  <c r="CT167" i="12"/>
  <c r="CS167" i="12"/>
  <c r="CR167" i="12"/>
  <c r="CQ167" i="12"/>
  <c r="CP167" i="12"/>
  <c r="CO167" i="12"/>
  <c r="CN167" i="12"/>
  <c r="CM167" i="12"/>
  <c r="CL167" i="12"/>
  <c r="CK167" i="12"/>
  <c r="CJ167" i="12"/>
  <c r="CI167" i="12"/>
  <c r="CH167" i="12"/>
  <c r="CG167" i="12"/>
  <c r="CF167" i="12"/>
  <c r="CE167" i="12"/>
  <c r="CD167" i="12"/>
  <c r="CC167" i="12"/>
  <c r="CB167" i="12"/>
  <c r="CA167" i="12"/>
  <c r="BZ167" i="12"/>
  <c r="BY167" i="12"/>
  <c r="BX167" i="12"/>
  <c r="BW167" i="12"/>
  <c r="BV167" i="12"/>
  <c r="BU167" i="12"/>
  <c r="BT167" i="12"/>
  <c r="BS167" i="12"/>
  <c r="BR167" i="12"/>
  <c r="BQ167" i="12"/>
  <c r="BM167" i="12"/>
  <c r="AO167" i="12"/>
  <c r="AN167" i="12"/>
  <c r="AM167" i="12"/>
  <c r="AL167" i="12"/>
  <c r="AK167" i="12"/>
  <c r="AJ167" i="12"/>
  <c r="AI167" i="12"/>
  <c r="AH167" i="12"/>
  <c r="AG167" i="12"/>
  <c r="AF167" i="12"/>
  <c r="AE167" i="12"/>
  <c r="AD167" i="12"/>
  <c r="AC167" i="12"/>
  <c r="AB167" i="12"/>
  <c r="AA167" i="12"/>
  <c r="Z167" i="12"/>
  <c r="Y167" i="12"/>
  <c r="X167" i="12"/>
  <c r="W167" i="12"/>
  <c r="V167" i="12"/>
  <c r="U167" i="12"/>
  <c r="DZ166" i="12"/>
  <c r="DY166" i="12"/>
  <c r="DX166" i="12"/>
  <c r="DW166" i="12"/>
  <c r="DV166" i="12"/>
  <c r="DU166" i="12"/>
  <c r="DT166" i="12"/>
  <c r="DS166" i="12"/>
  <c r="DR166" i="12"/>
  <c r="DQ166" i="12"/>
  <c r="DP166" i="12"/>
  <c r="DO166" i="12"/>
  <c r="DN166" i="12"/>
  <c r="DM166" i="12"/>
  <c r="DL166" i="12"/>
  <c r="DK166" i="12"/>
  <c r="DJ166" i="12"/>
  <c r="DI166" i="12"/>
  <c r="DH166" i="12"/>
  <c r="DG166" i="12"/>
  <c r="DF166" i="12"/>
  <c r="DE166" i="12"/>
  <c r="DD166" i="12"/>
  <c r="DC166" i="12"/>
  <c r="DB166" i="12"/>
  <c r="DA166" i="12"/>
  <c r="CZ166" i="12"/>
  <c r="CY166" i="12"/>
  <c r="CX166" i="12"/>
  <c r="CW166" i="12"/>
  <c r="CV166" i="12"/>
  <c r="CU166" i="12"/>
  <c r="CT166" i="12"/>
  <c r="CS166" i="12"/>
  <c r="CR166" i="12"/>
  <c r="CQ166" i="12"/>
  <c r="CP166" i="12"/>
  <c r="CO166" i="12"/>
  <c r="CN166" i="12"/>
  <c r="CM166" i="12"/>
  <c r="CL166" i="12"/>
  <c r="CK166" i="12"/>
  <c r="CJ166" i="12"/>
  <c r="CI166" i="12"/>
  <c r="CH166" i="12"/>
  <c r="CG166" i="12"/>
  <c r="CF166" i="12"/>
  <c r="CE166" i="12"/>
  <c r="CD166" i="12"/>
  <c r="CC166" i="12"/>
  <c r="CB166" i="12"/>
  <c r="CA166" i="12"/>
  <c r="BZ166" i="12"/>
  <c r="BY166" i="12"/>
  <c r="BX166" i="12"/>
  <c r="BW166" i="12"/>
  <c r="BV166" i="12"/>
  <c r="BU166" i="12"/>
  <c r="BT166" i="12"/>
  <c r="BS166" i="12"/>
  <c r="BR166" i="12"/>
  <c r="BQ166" i="12"/>
  <c r="BM166" i="12"/>
  <c r="AN166" i="12"/>
  <c r="AM166" i="12"/>
  <c r="AL166" i="12"/>
  <c r="AK166" i="12"/>
  <c r="AJ166" i="12"/>
  <c r="AI166" i="12"/>
  <c r="AH166" i="12"/>
  <c r="AG166" i="12"/>
  <c r="AF166" i="12"/>
  <c r="AE166" i="12"/>
  <c r="AD166" i="12"/>
  <c r="AC166" i="12"/>
  <c r="AB166" i="12"/>
  <c r="AA166" i="12"/>
  <c r="Z166" i="12"/>
  <c r="Y166" i="12"/>
  <c r="X166" i="12"/>
  <c r="W166" i="12"/>
  <c r="V166" i="12"/>
  <c r="U166" i="12"/>
  <c r="T166" i="12"/>
  <c r="DZ165" i="12"/>
  <c r="DY165" i="12"/>
  <c r="DX165" i="12"/>
  <c r="DW165" i="12"/>
  <c r="DV165" i="12"/>
  <c r="DU165" i="12"/>
  <c r="DT165" i="12"/>
  <c r="DS165" i="12"/>
  <c r="DR165" i="12"/>
  <c r="DQ165" i="12"/>
  <c r="DP165" i="12"/>
  <c r="DO165" i="12"/>
  <c r="DN165" i="12"/>
  <c r="DM165" i="12"/>
  <c r="DL165" i="12"/>
  <c r="DK165" i="12"/>
  <c r="DJ165" i="12"/>
  <c r="DI165" i="12"/>
  <c r="DH165" i="12"/>
  <c r="DG165" i="12"/>
  <c r="DF165" i="12"/>
  <c r="DE165" i="12"/>
  <c r="DD165" i="12"/>
  <c r="DC165" i="12"/>
  <c r="DB165" i="12"/>
  <c r="DA165" i="12"/>
  <c r="CZ165" i="12"/>
  <c r="CY165" i="12"/>
  <c r="CX165" i="12"/>
  <c r="CW165" i="12"/>
  <c r="CV165" i="12"/>
  <c r="CU165" i="12"/>
  <c r="CT165" i="12"/>
  <c r="CS165" i="12"/>
  <c r="CR165" i="12"/>
  <c r="CQ165" i="12"/>
  <c r="CP165" i="12"/>
  <c r="CO165" i="12"/>
  <c r="CN165" i="12"/>
  <c r="CM165" i="12"/>
  <c r="CL165" i="12"/>
  <c r="CK165" i="12"/>
  <c r="CJ165" i="12"/>
  <c r="CI165" i="12"/>
  <c r="CH165" i="12"/>
  <c r="CG165" i="12"/>
  <c r="CF165" i="12"/>
  <c r="CE165" i="12"/>
  <c r="CD165" i="12"/>
  <c r="CC165" i="12"/>
  <c r="CB165" i="12"/>
  <c r="CA165" i="12"/>
  <c r="BZ165" i="12"/>
  <c r="BY165" i="12"/>
  <c r="BX165" i="12"/>
  <c r="BW165" i="12"/>
  <c r="BV165" i="12"/>
  <c r="BU165" i="12"/>
  <c r="BT165" i="12"/>
  <c r="BS165" i="12"/>
  <c r="BR165" i="12"/>
  <c r="BQ165" i="12"/>
  <c r="BM165" i="12"/>
  <c r="AM165" i="12"/>
  <c r="AL165" i="12"/>
  <c r="AK165" i="12"/>
  <c r="AJ165" i="12"/>
  <c r="AI165" i="12"/>
  <c r="AH165" i="12"/>
  <c r="AG165" i="12"/>
  <c r="AF165" i="12"/>
  <c r="AE165" i="12"/>
  <c r="AD165" i="12"/>
  <c r="AC165" i="12"/>
  <c r="AB165" i="12"/>
  <c r="AA165" i="12"/>
  <c r="Z165" i="12"/>
  <c r="Y165" i="12"/>
  <c r="X165" i="12"/>
  <c r="W165" i="12"/>
  <c r="V165" i="12"/>
  <c r="U165" i="12"/>
  <c r="T165" i="12"/>
  <c r="S165" i="12"/>
  <c r="DZ164" i="12"/>
  <c r="DY164" i="12"/>
  <c r="DX164" i="12"/>
  <c r="DW164" i="12"/>
  <c r="DV164" i="12"/>
  <c r="DU164" i="12"/>
  <c r="DT164" i="12"/>
  <c r="DS164" i="12"/>
  <c r="DR164" i="12"/>
  <c r="DQ164" i="12"/>
  <c r="DP164" i="12"/>
  <c r="DO164" i="12"/>
  <c r="DN164" i="12"/>
  <c r="DM164" i="12"/>
  <c r="DL164" i="12"/>
  <c r="DK164" i="12"/>
  <c r="DJ164" i="12"/>
  <c r="DI164" i="12"/>
  <c r="DH164" i="12"/>
  <c r="DG164" i="12"/>
  <c r="DF164" i="12"/>
  <c r="DE164" i="12"/>
  <c r="DD164" i="12"/>
  <c r="DC164" i="12"/>
  <c r="DB164" i="12"/>
  <c r="DA164" i="12"/>
  <c r="CZ164" i="12"/>
  <c r="CY164" i="12"/>
  <c r="CX164" i="12"/>
  <c r="CW164" i="12"/>
  <c r="CV164" i="12"/>
  <c r="CU164" i="12"/>
  <c r="CT164" i="12"/>
  <c r="CS164" i="12"/>
  <c r="CR164" i="12"/>
  <c r="CQ164" i="12"/>
  <c r="CP164" i="12"/>
  <c r="CO164" i="12"/>
  <c r="CN164" i="12"/>
  <c r="CM164" i="12"/>
  <c r="CL164" i="12"/>
  <c r="CK164" i="12"/>
  <c r="CJ164" i="12"/>
  <c r="CI164" i="12"/>
  <c r="CH164" i="12"/>
  <c r="CG164" i="12"/>
  <c r="CF164" i="12"/>
  <c r="CE164" i="12"/>
  <c r="CD164" i="12"/>
  <c r="CC164" i="12"/>
  <c r="CB164" i="12"/>
  <c r="CA164" i="12"/>
  <c r="BZ164" i="12"/>
  <c r="BY164" i="12"/>
  <c r="BX164" i="12"/>
  <c r="BW164" i="12"/>
  <c r="BV164" i="12"/>
  <c r="BU164" i="12"/>
  <c r="BT164" i="12"/>
  <c r="BS164" i="12"/>
  <c r="BR164" i="12"/>
  <c r="BQ164" i="12"/>
  <c r="BM164" i="12"/>
  <c r="AL164" i="12"/>
  <c r="AK164" i="12"/>
  <c r="AJ164" i="12"/>
  <c r="AI164" i="12"/>
  <c r="AH164" i="12"/>
  <c r="AG164" i="12"/>
  <c r="AF164" i="12"/>
  <c r="AE164" i="12"/>
  <c r="AD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DZ163" i="12"/>
  <c r="DY163" i="12"/>
  <c r="DX163" i="12"/>
  <c r="DW163" i="12"/>
  <c r="DV163" i="12"/>
  <c r="DU163" i="12"/>
  <c r="DT163" i="12"/>
  <c r="DS163" i="12"/>
  <c r="DR163" i="12"/>
  <c r="DQ163" i="12"/>
  <c r="DP163" i="12"/>
  <c r="DO163" i="12"/>
  <c r="DN163" i="12"/>
  <c r="DM163" i="12"/>
  <c r="DL163" i="12"/>
  <c r="DK163" i="12"/>
  <c r="DJ163" i="12"/>
  <c r="DI163" i="12"/>
  <c r="DH163" i="12"/>
  <c r="DG163" i="12"/>
  <c r="DF163" i="12"/>
  <c r="DE163" i="12"/>
  <c r="DD163" i="12"/>
  <c r="DC163" i="12"/>
  <c r="DB163" i="12"/>
  <c r="DA163" i="12"/>
  <c r="CZ163" i="12"/>
  <c r="CY163" i="12"/>
  <c r="CX163" i="12"/>
  <c r="CW163" i="12"/>
  <c r="CV163" i="12"/>
  <c r="CU163" i="12"/>
  <c r="CT163" i="12"/>
  <c r="CS163" i="12"/>
  <c r="CR163" i="12"/>
  <c r="CQ163" i="12"/>
  <c r="CP163" i="12"/>
  <c r="CO163" i="12"/>
  <c r="CN163" i="12"/>
  <c r="CM163" i="12"/>
  <c r="CL163" i="12"/>
  <c r="CK163" i="12"/>
  <c r="CJ163" i="12"/>
  <c r="CI163" i="12"/>
  <c r="CH163" i="12"/>
  <c r="CG163" i="12"/>
  <c r="CF163" i="12"/>
  <c r="CE163" i="12"/>
  <c r="CD163" i="12"/>
  <c r="CC163" i="12"/>
  <c r="CB163" i="12"/>
  <c r="CA163" i="12"/>
  <c r="BZ163" i="12"/>
  <c r="BY163" i="12"/>
  <c r="BX163" i="12"/>
  <c r="BW163" i="12"/>
  <c r="BV163" i="12"/>
  <c r="BU163" i="12"/>
  <c r="BT163" i="12"/>
  <c r="BS163" i="12"/>
  <c r="BR163" i="12"/>
  <c r="BQ163" i="12"/>
  <c r="BM163" i="12"/>
  <c r="AK163" i="12"/>
  <c r="AJ163" i="12"/>
  <c r="AI163" i="12"/>
  <c r="AH163" i="12"/>
  <c r="AG163" i="12"/>
  <c r="AF163" i="12"/>
  <c r="AE163" i="12"/>
  <c r="AD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DZ162" i="12"/>
  <c r="DY162" i="12"/>
  <c r="DX162" i="12"/>
  <c r="DW162" i="12"/>
  <c r="DV162" i="12"/>
  <c r="DU162" i="12"/>
  <c r="DT162" i="12"/>
  <c r="DS162" i="12"/>
  <c r="DR162" i="12"/>
  <c r="DQ162" i="12"/>
  <c r="DP162" i="12"/>
  <c r="DO162" i="12"/>
  <c r="DN162" i="12"/>
  <c r="DM162" i="12"/>
  <c r="DL162" i="12"/>
  <c r="DK162" i="12"/>
  <c r="DJ162" i="12"/>
  <c r="DI162" i="12"/>
  <c r="DH162" i="12"/>
  <c r="DG162" i="12"/>
  <c r="DF162" i="12"/>
  <c r="DE162" i="12"/>
  <c r="DD162" i="12"/>
  <c r="DC162" i="12"/>
  <c r="DB162" i="12"/>
  <c r="DA162" i="12"/>
  <c r="CZ162" i="12"/>
  <c r="CY162" i="12"/>
  <c r="CX162" i="12"/>
  <c r="CW162" i="12"/>
  <c r="CV162" i="12"/>
  <c r="CU162" i="12"/>
  <c r="CT162" i="12"/>
  <c r="CS162" i="12"/>
  <c r="CR162" i="12"/>
  <c r="CQ162" i="12"/>
  <c r="CP162" i="12"/>
  <c r="CO162" i="12"/>
  <c r="CN162" i="12"/>
  <c r="CM162" i="12"/>
  <c r="CL162" i="12"/>
  <c r="CK162" i="12"/>
  <c r="CJ162" i="12"/>
  <c r="CI162" i="12"/>
  <c r="CH162" i="12"/>
  <c r="CG162" i="12"/>
  <c r="CF162" i="12"/>
  <c r="CE162" i="12"/>
  <c r="CD162" i="12"/>
  <c r="CC162" i="12"/>
  <c r="CB162" i="12"/>
  <c r="CA162" i="12"/>
  <c r="BZ162" i="12"/>
  <c r="BY162" i="12"/>
  <c r="BX162" i="12"/>
  <c r="BW162" i="12"/>
  <c r="BV162" i="12"/>
  <c r="BU162" i="12"/>
  <c r="BT162" i="12"/>
  <c r="BS162" i="12"/>
  <c r="BR162" i="12"/>
  <c r="BQ162" i="12"/>
  <c r="BM162" i="12"/>
  <c r="AJ162" i="12"/>
  <c r="AI162" i="12"/>
  <c r="AH162" i="12"/>
  <c r="AG162" i="12"/>
  <c r="AF162" i="12"/>
  <c r="AE162" i="12"/>
  <c r="AD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DZ161" i="12"/>
  <c r="DY161" i="12"/>
  <c r="DX161" i="12"/>
  <c r="DW161" i="12"/>
  <c r="DV161" i="12"/>
  <c r="DU161" i="12"/>
  <c r="DT161" i="12"/>
  <c r="DS161" i="12"/>
  <c r="DR161" i="12"/>
  <c r="DQ161" i="12"/>
  <c r="DP161" i="12"/>
  <c r="DO161" i="12"/>
  <c r="DN161" i="12"/>
  <c r="DM161" i="12"/>
  <c r="DL161" i="12"/>
  <c r="DK161" i="12"/>
  <c r="DJ161" i="12"/>
  <c r="DI161" i="12"/>
  <c r="DH161" i="12"/>
  <c r="DG161" i="12"/>
  <c r="DF161" i="12"/>
  <c r="DE161" i="12"/>
  <c r="DD161" i="12"/>
  <c r="DC161" i="12"/>
  <c r="DB161" i="12"/>
  <c r="DA161" i="12"/>
  <c r="CZ161" i="12"/>
  <c r="CY161" i="12"/>
  <c r="CX161" i="12"/>
  <c r="CW161" i="12"/>
  <c r="CV161" i="12"/>
  <c r="CU161" i="12"/>
  <c r="CT161" i="12"/>
  <c r="CS161" i="12"/>
  <c r="CR161" i="12"/>
  <c r="CQ161" i="12"/>
  <c r="CP161" i="12"/>
  <c r="CO161" i="12"/>
  <c r="CN161" i="12"/>
  <c r="CM161" i="12"/>
  <c r="CL161" i="12"/>
  <c r="CK161" i="12"/>
  <c r="CJ161" i="12"/>
  <c r="CI161" i="12"/>
  <c r="CH161" i="12"/>
  <c r="CG161" i="12"/>
  <c r="CF161" i="12"/>
  <c r="CE161" i="12"/>
  <c r="CD161" i="12"/>
  <c r="CC161" i="12"/>
  <c r="CB161" i="12"/>
  <c r="CA161" i="12"/>
  <c r="BZ161" i="12"/>
  <c r="BY161" i="12"/>
  <c r="BX161" i="12"/>
  <c r="BW161" i="12"/>
  <c r="BV161" i="12"/>
  <c r="BU161" i="12"/>
  <c r="BT161" i="12"/>
  <c r="BS161" i="12"/>
  <c r="BR161" i="12"/>
  <c r="BQ161" i="12"/>
  <c r="BM161" i="12"/>
  <c r="AI161" i="12"/>
  <c r="AH161" i="12"/>
  <c r="AG161" i="12"/>
  <c r="AF161" i="12"/>
  <c r="AE161" i="12"/>
  <c r="AD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DZ160" i="12"/>
  <c r="DY160" i="12"/>
  <c r="DX160" i="12"/>
  <c r="DW160" i="12"/>
  <c r="DV160" i="12"/>
  <c r="DU160" i="12"/>
  <c r="DT160" i="12"/>
  <c r="DS160" i="12"/>
  <c r="DR160" i="12"/>
  <c r="DQ160" i="12"/>
  <c r="DP160" i="12"/>
  <c r="DO160" i="12"/>
  <c r="DN160" i="12"/>
  <c r="DM160" i="12"/>
  <c r="DL160" i="12"/>
  <c r="DK160" i="12"/>
  <c r="DJ160" i="12"/>
  <c r="DI160" i="12"/>
  <c r="DH160" i="12"/>
  <c r="DG160" i="12"/>
  <c r="DF160" i="12"/>
  <c r="DE160" i="12"/>
  <c r="DD160" i="12"/>
  <c r="DC160" i="12"/>
  <c r="DB160" i="12"/>
  <c r="DA160" i="12"/>
  <c r="CZ160" i="12"/>
  <c r="CY160" i="12"/>
  <c r="CX160" i="12"/>
  <c r="CW160" i="12"/>
  <c r="CV160" i="12"/>
  <c r="CU160" i="12"/>
  <c r="CT160" i="12"/>
  <c r="CS160" i="12"/>
  <c r="CR160" i="12"/>
  <c r="CQ160" i="12"/>
  <c r="CP160" i="12"/>
  <c r="CO160" i="12"/>
  <c r="CN160" i="12"/>
  <c r="CM160" i="12"/>
  <c r="CL160" i="12"/>
  <c r="CK160" i="12"/>
  <c r="CJ160" i="12"/>
  <c r="CI160" i="12"/>
  <c r="CH160" i="12"/>
  <c r="CG160" i="12"/>
  <c r="CF160" i="12"/>
  <c r="CE160" i="12"/>
  <c r="CD160" i="12"/>
  <c r="CC160" i="12"/>
  <c r="CB160" i="12"/>
  <c r="CA160" i="12"/>
  <c r="BZ160" i="12"/>
  <c r="BY160" i="12"/>
  <c r="BX160" i="12"/>
  <c r="BW160" i="12"/>
  <c r="BV160" i="12"/>
  <c r="BU160" i="12"/>
  <c r="BT160" i="12"/>
  <c r="BS160" i="12"/>
  <c r="BR160" i="12"/>
  <c r="BQ160" i="12"/>
  <c r="BM160" i="12"/>
  <c r="AH160" i="12"/>
  <c r="AG160" i="12"/>
  <c r="AF160" i="12"/>
  <c r="AE160" i="12"/>
  <c r="AD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DZ159" i="12"/>
  <c r="DY159" i="12"/>
  <c r="DX159" i="12"/>
  <c r="DW159" i="12"/>
  <c r="DV159" i="12"/>
  <c r="DU159" i="12"/>
  <c r="DT159" i="12"/>
  <c r="DS159" i="12"/>
  <c r="DR159" i="12"/>
  <c r="DQ159" i="12"/>
  <c r="DP159" i="12"/>
  <c r="DO159" i="12"/>
  <c r="DN159" i="12"/>
  <c r="DM159" i="12"/>
  <c r="DL159" i="12"/>
  <c r="DK159" i="12"/>
  <c r="DJ159" i="12"/>
  <c r="DI159" i="12"/>
  <c r="DH159" i="12"/>
  <c r="DG159" i="12"/>
  <c r="DF159" i="12"/>
  <c r="DE159" i="12"/>
  <c r="DD159" i="12"/>
  <c r="DC159" i="12"/>
  <c r="DB159" i="12"/>
  <c r="DA159" i="12"/>
  <c r="CZ159" i="12"/>
  <c r="CY159" i="12"/>
  <c r="CX159" i="12"/>
  <c r="CW159" i="12"/>
  <c r="CV159" i="12"/>
  <c r="CU159" i="12"/>
  <c r="CT159" i="12"/>
  <c r="CS159" i="12"/>
  <c r="CR159" i="12"/>
  <c r="CQ159" i="12"/>
  <c r="CP159" i="12"/>
  <c r="CO159" i="12"/>
  <c r="CN159" i="12"/>
  <c r="CM159" i="12"/>
  <c r="CL159" i="12"/>
  <c r="CK159" i="12"/>
  <c r="CJ159" i="12"/>
  <c r="CI159" i="12"/>
  <c r="CH159" i="12"/>
  <c r="CG159" i="12"/>
  <c r="CF159" i="12"/>
  <c r="CE159" i="12"/>
  <c r="CD159" i="12"/>
  <c r="CC159" i="12"/>
  <c r="CB159" i="12"/>
  <c r="CA159" i="12"/>
  <c r="BZ159" i="12"/>
  <c r="BY159" i="12"/>
  <c r="BX159" i="12"/>
  <c r="BW159" i="12"/>
  <c r="BV159" i="12"/>
  <c r="BU159" i="12"/>
  <c r="BT159" i="12"/>
  <c r="BS159" i="12"/>
  <c r="BR159" i="12"/>
  <c r="BQ159" i="12"/>
  <c r="BM159" i="12"/>
  <c r="AG159" i="12"/>
  <c r="AF159" i="12"/>
  <c r="AE159" i="12"/>
  <c r="AD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DZ158" i="12"/>
  <c r="DY158" i="12"/>
  <c r="DX158" i="12"/>
  <c r="DW158" i="12"/>
  <c r="DV158" i="12"/>
  <c r="DU158" i="12"/>
  <c r="DT158" i="12"/>
  <c r="DS158" i="12"/>
  <c r="DR158" i="12"/>
  <c r="DQ158" i="12"/>
  <c r="DP158" i="12"/>
  <c r="DO158" i="12"/>
  <c r="DN158" i="12"/>
  <c r="DM158" i="12"/>
  <c r="DL158" i="12"/>
  <c r="DK158" i="12"/>
  <c r="DJ158" i="12"/>
  <c r="DI158" i="12"/>
  <c r="DH158" i="12"/>
  <c r="DG158" i="12"/>
  <c r="DF158" i="12"/>
  <c r="DE158" i="12"/>
  <c r="DD158" i="12"/>
  <c r="DC158" i="12"/>
  <c r="DB158" i="12"/>
  <c r="DA158" i="12"/>
  <c r="CZ158" i="12"/>
  <c r="CY158" i="12"/>
  <c r="CX158" i="12"/>
  <c r="CW158" i="12"/>
  <c r="CV158" i="12"/>
  <c r="CU158" i="12"/>
  <c r="CT158" i="12"/>
  <c r="CS158" i="12"/>
  <c r="CR158" i="12"/>
  <c r="CQ158" i="12"/>
  <c r="CP158" i="12"/>
  <c r="CO158" i="12"/>
  <c r="CN158" i="12"/>
  <c r="CM158" i="12"/>
  <c r="CL158" i="12"/>
  <c r="CK158" i="12"/>
  <c r="CJ158" i="12"/>
  <c r="CI158" i="12"/>
  <c r="CH158" i="12"/>
  <c r="CG158" i="12"/>
  <c r="CF158" i="12"/>
  <c r="CE158" i="12"/>
  <c r="CD158" i="12"/>
  <c r="CC158" i="12"/>
  <c r="CB158" i="12"/>
  <c r="CA158" i="12"/>
  <c r="BZ158" i="12"/>
  <c r="BY158" i="12"/>
  <c r="BX158" i="12"/>
  <c r="BW158" i="12"/>
  <c r="BV158" i="12"/>
  <c r="BU158" i="12"/>
  <c r="BT158" i="12"/>
  <c r="BS158" i="12"/>
  <c r="BR158" i="12"/>
  <c r="BQ158" i="12"/>
  <c r="BM158" i="12"/>
  <c r="AF158" i="12"/>
  <c r="AE158" i="12"/>
  <c r="AD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DZ157" i="12"/>
  <c r="DY157" i="12"/>
  <c r="DX157" i="12"/>
  <c r="DW157" i="12"/>
  <c r="DV157" i="12"/>
  <c r="DU157" i="12"/>
  <c r="DT157" i="12"/>
  <c r="DS157" i="12"/>
  <c r="DR157" i="12"/>
  <c r="DQ157" i="12"/>
  <c r="DP157" i="12"/>
  <c r="DO157" i="12"/>
  <c r="DN157" i="12"/>
  <c r="DM157" i="12"/>
  <c r="DL157" i="12"/>
  <c r="DK157" i="12"/>
  <c r="DJ157" i="12"/>
  <c r="DI157" i="12"/>
  <c r="DH157" i="12"/>
  <c r="DG157" i="12"/>
  <c r="DF157" i="12"/>
  <c r="DE157" i="12"/>
  <c r="DD157" i="12"/>
  <c r="DC157" i="12"/>
  <c r="DB157" i="12"/>
  <c r="DA157" i="12"/>
  <c r="CZ157" i="12"/>
  <c r="CY157" i="12"/>
  <c r="CX157" i="12"/>
  <c r="CW157" i="12"/>
  <c r="CV157" i="12"/>
  <c r="CU157" i="12"/>
  <c r="CT157" i="12"/>
  <c r="CS157" i="12"/>
  <c r="CR157" i="12"/>
  <c r="CQ157" i="12"/>
  <c r="CP157" i="12"/>
  <c r="CO157" i="12"/>
  <c r="CN157" i="12"/>
  <c r="CM157" i="12"/>
  <c r="CL157" i="12"/>
  <c r="CK157" i="12"/>
  <c r="CJ157" i="12"/>
  <c r="CI157" i="12"/>
  <c r="CH157" i="12"/>
  <c r="CG157" i="12"/>
  <c r="CF157" i="12"/>
  <c r="CE157" i="12"/>
  <c r="CD157" i="12"/>
  <c r="CC157" i="12"/>
  <c r="CB157" i="12"/>
  <c r="CA157" i="12"/>
  <c r="BZ157" i="12"/>
  <c r="BY157" i="12"/>
  <c r="BX157" i="12"/>
  <c r="BW157" i="12"/>
  <c r="BV157" i="12"/>
  <c r="BU157" i="12"/>
  <c r="BT157" i="12"/>
  <c r="BS157" i="12"/>
  <c r="BR157" i="12"/>
  <c r="BQ157" i="12"/>
  <c r="BM157" i="12"/>
  <c r="AE157" i="12"/>
  <c r="AD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DZ156" i="12"/>
  <c r="DY156" i="12"/>
  <c r="DX156" i="12"/>
  <c r="DW156" i="12"/>
  <c r="DV156" i="12"/>
  <c r="DU156" i="12"/>
  <c r="DT156" i="12"/>
  <c r="DS156" i="12"/>
  <c r="DR156" i="12"/>
  <c r="DQ156" i="12"/>
  <c r="DP156" i="12"/>
  <c r="DO156" i="12"/>
  <c r="DN156" i="12"/>
  <c r="DM156" i="12"/>
  <c r="DL156" i="12"/>
  <c r="DK156" i="12"/>
  <c r="DJ156" i="12"/>
  <c r="DI156" i="12"/>
  <c r="DH156" i="12"/>
  <c r="DG156" i="12"/>
  <c r="DF156" i="12"/>
  <c r="DE156" i="12"/>
  <c r="DD156" i="12"/>
  <c r="DC156" i="12"/>
  <c r="DB156" i="12"/>
  <c r="DA156" i="12"/>
  <c r="CZ156" i="12"/>
  <c r="CY156" i="12"/>
  <c r="CX156" i="12"/>
  <c r="CW156" i="12"/>
  <c r="CV156" i="12"/>
  <c r="CU156" i="12"/>
  <c r="CT156" i="12"/>
  <c r="CS156" i="12"/>
  <c r="CR156" i="12"/>
  <c r="CQ156" i="12"/>
  <c r="CP156" i="12"/>
  <c r="CO156" i="12"/>
  <c r="CN156" i="12"/>
  <c r="CM156" i="12"/>
  <c r="CL156" i="12"/>
  <c r="CK156" i="12"/>
  <c r="CJ156" i="12"/>
  <c r="CI156" i="12"/>
  <c r="CH156" i="12"/>
  <c r="CG156" i="12"/>
  <c r="CF156" i="12"/>
  <c r="CE156" i="12"/>
  <c r="CD156" i="12"/>
  <c r="CC156" i="12"/>
  <c r="CB156" i="12"/>
  <c r="CA156" i="12"/>
  <c r="BZ156" i="12"/>
  <c r="BY156" i="12"/>
  <c r="BX156" i="12"/>
  <c r="BW156" i="12"/>
  <c r="BV156" i="12"/>
  <c r="BU156" i="12"/>
  <c r="BT156" i="12"/>
  <c r="BS156" i="12"/>
  <c r="BR156" i="12"/>
  <c r="BQ156" i="12"/>
  <c r="BM156" i="12"/>
  <c r="AD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DZ155" i="12"/>
  <c r="DY155" i="12"/>
  <c r="DX155" i="12"/>
  <c r="DW155" i="12"/>
  <c r="DV155" i="12"/>
  <c r="DU155" i="12"/>
  <c r="DT155" i="12"/>
  <c r="DS155" i="12"/>
  <c r="DR155" i="12"/>
  <c r="DQ155" i="12"/>
  <c r="DP155" i="12"/>
  <c r="DO155" i="12"/>
  <c r="DN155" i="12"/>
  <c r="DM155" i="12"/>
  <c r="DL155" i="12"/>
  <c r="DK155" i="12"/>
  <c r="DJ155" i="12"/>
  <c r="DI155" i="12"/>
  <c r="DH155" i="12"/>
  <c r="DG155" i="12"/>
  <c r="DF155" i="12"/>
  <c r="DE155" i="12"/>
  <c r="DD155" i="12"/>
  <c r="DC155" i="12"/>
  <c r="DB155" i="12"/>
  <c r="DA155" i="12"/>
  <c r="CZ155" i="12"/>
  <c r="CY155" i="12"/>
  <c r="CX155" i="12"/>
  <c r="CW155" i="12"/>
  <c r="CV155" i="12"/>
  <c r="CU155" i="12"/>
  <c r="CT155" i="12"/>
  <c r="CS155" i="12"/>
  <c r="CR155" i="12"/>
  <c r="CQ155" i="12"/>
  <c r="CP155" i="12"/>
  <c r="CO155" i="12"/>
  <c r="CN155" i="12"/>
  <c r="CM155" i="12"/>
  <c r="CL155" i="12"/>
  <c r="CK155" i="12"/>
  <c r="CJ155" i="12"/>
  <c r="CI155" i="12"/>
  <c r="CH155" i="12"/>
  <c r="CG155" i="12"/>
  <c r="CF155" i="12"/>
  <c r="CE155" i="12"/>
  <c r="CD155" i="12"/>
  <c r="CC155" i="12"/>
  <c r="CB155" i="12"/>
  <c r="CA155" i="12"/>
  <c r="BZ155" i="12"/>
  <c r="BY155" i="12"/>
  <c r="BX155" i="12"/>
  <c r="BW155" i="12"/>
  <c r="BV155" i="12"/>
  <c r="BU155" i="12"/>
  <c r="BT155" i="12"/>
  <c r="BS155" i="12"/>
  <c r="BR155" i="12"/>
  <c r="BQ155" i="12"/>
  <c r="BM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DZ154" i="12"/>
  <c r="DY154" i="12"/>
  <c r="DX154" i="12"/>
  <c r="DW154" i="12"/>
  <c r="DV154" i="12"/>
  <c r="DU154" i="12"/>
  <c r="DT154" i="12"/>
  <c r="DS154" i="12"/>
  <c r="DR154" i="12"/>
  <c r="DQ154" i="12"/>
  <c r="DP154" i="12"/>
  <c r="DO154" i="12"/>
  <c r="DN154" i="12"/>
  <c r="DM154" i="12"/>
  <c r="DL154" i="12"/>
  <c r="DK154" i="12"/>
  <c r="DJ154" i="12"/>
  <c r="DI154" i="12"/>
  <c r="DH154" i="12"/>
  <c r="DG154" i="12"/>
  <c r="DF154" i="12"/>
  <c r="DE154" i="12"/>
  <c r="DD154" i="12"/>
  <c r="DC154" i="12"/>
  <c r="DB154" i="12"/>
  <c r="DA154" i="12"/>
  <c r="CZ154" i="12"/>
  <c r="CY154" i="12"/>
  <c r="CX154" i="12"/>
  <c r="CW154" i="12"/>
  <c r="CV154" i="12"/>
  <c r="CU154" i="12"/>
  <c r="CT154" i="12"/>
  <c r="CS154" i="12"/>
  <c r="CR154" i="12"/>
  <c r="CQ154" i="12"/>
  <c r="CP154" i="12"/>
  <c r="CO154" i="12"/>
  <c r="CN154" i="12"/>
  <c r="CM154" i="12"/>
  <c r="CL154" i="12"/>
  <c r="CK154" i="12"/>
  <c r="CJ154" i="12"/>
  <c r="CI154" i="12"/>
  <c r="CH154" i="12"/>
  <c r="CG154" i="12"/>
  <c r="CF154" i="12"/>
  <c r="CE154" i="12"/>
  <c r="CD154" i="12"/>
  <c r="CC154" i="12"/>
  <c r="CB154" i="12"/>
  <c r="CA154" i="12"/>
  <c r="BZ154" i="12"/>
  <c r="BY154" i="12"/>
  <c r="BX154" i="12"/>
  <c r="BW154" i="12"/>
  <c r="BV154" i="12"/>
  <c r="BU154" i="12"/>
  <c r="BT154" i="12"/>
  <c r="BS154" i="12"/>
  <c r="BR154" i="12"/>
  <c r="BQ154" i="12"/>
  <c r="BM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DZ153" i="12"/>
  <c r="DY153" i="12"/>
  <c r="DX153" i="12"/>
  <c r="DW153" i="12"/>
  <c r="DV153" i="12"/>
  <c r="DU153" i="12"/>
  <c r="DT153" i="12"/>
  <c r="DS153" i="12"/>
  <c r="DR153" i="12"/>
  <c r="DQ153" i="12"/>
  <c r="DP153" i="12"/>
  <c r="DO153" i="12"/>
  <c r="DN153" i="12"/>
  <c r="DM153" i="12"/>
  <c r="DL153" i="12"/>
  <c r="DK153" i="12"/>
  <c r="DJ153" i="12"/>
  <c r="DI153" i="12"/>
  <c r="DH153" i="12"/>
  <c r="DG153" i="12"/>
  <c r="DF153" i="12"/>
  <c r="DE153" i="12"/>
  <c r="DD153" i="12"/>
  <c r="DC153" i="12"/>
  <c r="DB153" i="12"/>
  <c r="DA153" i="12"/>
  <c r="CZ153" i="12"/>
  <c r="CY153" i="12"/>
  <c r="CX153" i="12"/>
  <c r="CW153" i="12"/>
  <c r="CV153" i="12"/>
  <c r="CU153" i="12"/>
  <c r="CT153" i="12"/>
  <c r="CS153" i="12"/>
  <c r="CR153" i="12"/>
  <c r="CQ153" i="12"/>
  <c r="CP153" i="12"/>
  <c r="CO153" i="12"/>
  <c r="CN153" i="12"/>
  <c r="CM153" i="12"/>
  <c r="CL153" i="12"/>
  <c r="CK153" i="12"/>
  <c r="CJ153" i="12"/>
  <c r="CI153" i="12"/>
  <c r="CH153" i="12"/>
  <c r="CG153" i="12"/>
  <c r="CF153" i="12"/>
  <c r="CE153" i="12"/>
  <c r="CD153" i="12"/>
  <c r="CC153" i="12"/>
  <c r="CB153" i="12"/>
  <c r="CA153" i="12"/>
  <c r="BZ153" i="12"/>
  <c r="BY153" i="12"/>
  <c r="BX153" i="12"/>
  <c r="BW153" i="12"/>
  <c r="BV153" i="12"/>
  <c r="BU153" i="12"/>
  <c r="BT153" i="12"/>
  <c r="BS153" i="12"/>
  <c r="BR153" i="12"/>
  <c r="BQ153" i="12"/>
  <c r="BM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DZ152" i="12"/>
  <c r="DY152" i="12"/>
  <c r="DX152" i="12"/>
  <c r="DW152" i="12"/>
  <c r="DV152" i="12"/>
  <c r="DU152" i="12"/>
  <c r="DT152" i="12"/>
  <c r="DS152" i="12"/>
  <c r="DR152" i="12"/>
  <c r="DQ152" i="12"/>
  <c r="DP152" i="12"/>
  <c r="DO152" i="12"/>
  <c r="DN152" i="12"/>
  <c r="DM152" i="12"/>
  <c r="DL152" i="12"/>
  <c r="DK152" i="12"/>
  <c r="DJ152" i="12"/>
  <c r="DI152" i="12"/>
  <c r="DH152" i="12"/>
  <c r="DG152" i="12"/>
  <c r="DF152" i="12"/>
  <c r="DE152" i="12"/>
  <c r="DD152" i="12"/>
  <c r="DC152" i="12"/>
  <c r="DB152" i="12"/>
  <c r="DA152" i="12"/>
  <c r="CZ152" i="12"/>
  <c r="CY152" i="12"/>
  <c r="CX152" i="12"/>
  <c r="CW152" i="12"/>
  <c r="CV152" i="12"/>
  <c r="CU152" i="12"/>
  <c r="CT152" i="12"/>
  <c r="CS152" i="12"/>
  <c r="CR152" i="12"/>
  <c r="CQ152" i="12"/>
  <c r="CP152" i="12"/>
  <c r="CO152" i="12"/>
  <c r="CN152" i="12"/>
  <c r="CM152" i="12"/>
  <c r="CL152" i="12"/>
  <c r="CK152" i="12"/>
  <c r="CJ152" i="12"/>
  <c r="CI152" i="12"/>
  <c r="CH152" i="12"/>
  <c r="CG152" i="12"/>
  <c r="CF152" i="12"/>
  <c r="CE152" i="12"/>
  <c r="CD152" i="12"/>
  <c r="CC152" i="12"/>
  <c r="CB152" i="12"/>
  <c r="CA152" i="12"/>
  <c r="BZ152" i="12"/>
  <c r="BY152" i="12"/>
  <c r="BX152" i="12"/>
  <c r="BW152" i="12"/>
  <c r="BV152" i="12"/>
  <c r="BU152" i="12"/>
  <c r="BT152" i="12"/>
  <c r="BS152" i="12"/>
  <c r="BR152" i="12"/>
  <c r="BQ152" i="12"/>
  <c r="BM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DZ151" i="12"/>
  <c r="DY151" i="12"/>
  <c r="DX151" i="12"/>
  <c r="DW151" i="12"/>
  <c r="DV151" i="12"/>
  <c r="DU151" i="12"/>
  <c r="DT151" i="12"/>
  <c r="DS151" i="12"/>
  <c r="DR151" i="12"/>
  <c r="DQ151" i="12"/>
  <c r="DP151" i="12"/>
  <c r="DO151" i="12"/>
  <c r="DN151" i="12"/>
  <c r="DM151" i="12"/>
  <c r="DL151" i="12"/>
  <c r="DK151" i="12"/>
  <c r="DJ151" i="12"/>
  <c r="DI151" i="12"/>
  <c r="DH151" i="12"/>
  <c r="DG151" i="12"/>
  <c r="DF151" i="12"/>
  <c r="DE151" i="12"/>
  <c r="DD151" i="12"/>
  <c r="DC151" i="12"/>
  <c r="DB151" i="12"/>
  <c r="DA151" i="12"/>
  <c r="CZ151" i="12"/>
  <c r="CY151" i="12"/>
  <c r="CX151" i="12"/>
  <c r="CW151" i="12"/>
  <c r="CV151" i="12"/>
  <c r="CU151" i="12"/>
  <c r="CT151" i="12"/>
  <c r="CS151" i="12"/>
  <c r="CR151" i="12"/>
  <c r="CQ151" i="12"/>
  <c r="CP151" i="12"/>
  <c r="CO151" i="12"/>
  <c r="CN151" i="12"/>
  <c r="CM151" i="12"/>
  <c r="CL151" i="12"/>
  <c r="CK151" i="12"/>
  <c r="CJ151" i="12"/>
  <c r="CI151" i="12"/>
  <c r="CH151" i="12"/>
  <c r="CG151" i="12"/>
  <c r="CF151" i="12"/>
  <c r="CE151" i="12"/>
  <c r="CD151" i="12"/>
  <c r="CC151" i="12"/>
  <c r="CB151" i="12"/>
  <c r="CA151" i="12"/>
  <c r="BZ151" i="12"/>
  <c r="BY151" i="12"/>
  <c r="BX151" i="12"/>
  <c r="BW151" i="12"/>
  <c r="BV151" i="12"/>
  <c r="BU151" i="12"/>
  <c r="BT151" i="12"/>
  <c r="BS151" i="12"/>
  <c r="BR151" i="12"/>
  <c r="BQ151" i="12"/>
  <c r="BM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Z150" i="12"/>
  <c r="DY150" i="12"/>
  <c r="DX150" i="12"/>
  <c r="DW150" i="12"/>
  <c r="DV150" i="12"/>
  <c r="DU150" i="12"/>
  <c r="DT150" i="12"/>
  <c r="DS150" i="12"/>
  <c r="DR150" i="12"/>
  <c r="DQ150" i="12"/>
  <c r="DP150" i="12"/>
  <c r="DO150" i="12"/>
  <c r="DN150" i="12"/>
  <c r="DM150" i="12"/>
  <c r="DL150" i="12"/>
  <c r="DK150" i="12"/>
  <c r="DJ150" i="12"/>
  <c r="DI150" i="12"/>
  <c r="DH150" i="12"/>
  <c r="DG150" i="12"/>
  <c r="DF150" i="12"/>
  <c r="DE150" i="12"/>
  <c r="DD150" i="12"/>
  <c r="DC150" i="12"/>
  <c r="DB150" i="12"/>
  <c r="DA150" i="12"/>
  <c r="CZ150" i="12"/>
  <c r="CY150" i="12"/>
  <c r="CX150" i="12"/>
  <c r="CW150" i="12"/>
  <c r="CV150" i="12"/>
  <c r="CU150" i="12"/>
  <c r="CT150" i="12"/>
  <c r="CS150" i="12"/>
  <c r="CR150" i="12"/>
  <c r="CQ150" i="12"/>
  <c r="CP150" i="12"/>
  <c r="CO150" i="12"/>
  <c r="CN150" i="12"/>
  <c r="CM150" i="12"/>
  <c r="CL150" i="12"/>
  <c r="CK150" i="12"/>
  <c r="CJ150" i="12"/>
  <c r="CI150" i="12"/>
  <c r="CH150" i="12"/>
  <c r="CG150" i="12"/>
  <c r="CF150" i="12"/>
  <c r="CE150" i="12"/>
  <c r="CD150" i="12"/>
  <c r="CC150" i="12"/>
  <c r="CB150" i="12"/>
  <c r="CA150" i="12"/>
  <c r="BZ150" i="12"/>
  <c r="BY150" i="12"/>
  <c r="BX150" i="12"/>
  <c r="BW150" i="12"/>
  <c r="BV150" i="12"/>
  <c r="BU150" i="12"/>
  <c r="BT150" i="12"/>
  <c r="BS150" i="12"/>
  <c r="BR150" i="12"/>
  <c r="BQ150" i="12"/>
  <c r="BM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B150" i="12"/>
  <c r="DZ149" i="12"/>
  <c r="DY149" i="12"/>
  <c r="DX149" i="12"/>
  <c r="DW149" i="12"/>
  <c r="DV149" i="12"/>
  <c r="DU149" i="12"/>
  <c r="DT149" i="12"/>
  <c r="DS149" i="12"/>
  <c r="DR149" i="12"/>
  <c r="DQ149" i="12"/>
  <c r="DP149" i="12"/>
  <c r="DO149" i="12"/>
  <c r="DN149" i="12"/>
  <c r="DM149" i="12"/>
  <c r="DL149" i="12"/>
  <c r="DK149" i="12"/>
  <c r="DJ149" i="12"/>
  <c r="DI149" i="12"/>
  <c r="DH149" i="12"/>
  <c r="DG149" i="12"/>
  <c r="DF149" i="12"/>
  <c r="DE149" i="12"/>
  <c r="DD149" i="12"/>
  <c r="DC149" i="12"/>
  <c r="DB149" i="12"/>
  <c r="DA149" i="12"/>
  <c r="CZ149" i="12"/>
  <c r="CY149" i="12"/>
  <c r="CX149" i="12"/>
  <c r="CW149" i="12"/>
  <c r="CV149" i="12"/>
  <c r="CU149" i="12"/>
  <c r="CT149" i="12"/>
  <c r="CS149" i="12"/>
  <c r="CR149" i="12"/>
  <c r="CQ149" i="12"/>
  <c r="CP149" i="12"/>
  <c r="CO149" i="12"/>
  <c r="CN149" i="12"/>
  <c r="CM149" i="12"/>
  <c r="CL149" i="12"/>
  <c r="CK149" i="12"/>
  <c r="CJ149" i="12"/>
  <c r="CI149" i="12"/>
  <c r="CH149" i="12"/>
  <c r="CG149" i="12"/>
  <c r="CF149" i="12"/>
  <c r="CE149" i="12"/>
  <c r="CD149" i="12"/>
  <c r="CC149" i="12"/>
  <c r="CB149" i="12"/>
  <c r="CA149" i="12"/>
  <c r="BZ149" i="12"/>
  <c r="BY149" i="12"/>
  <c r="BX149" i="12"/>
  <c r="BW149" i="12"/>
  <c r="BV149" i="12"/>
  <c r="BU149" i="12"/>
  <c r="BT149" i="12"/>
  <c r="BS149" i="12"/>
  <c r="BR149" i="12"/>
  <c r="BQ149" i="12"/>
  <c r="BM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B149" i="12"/>
  <c r="DZ148" i="12"/>
  <c r="DY148" i="12"/>
  <c r="DX148" i="12"/>
  <c r="DW148" i="12"/>
  <c r="DV148" i="12"/>
  <c r="DU148" i="12"/>
  <c r="DT148" i="12"/>
  <c r="DS148" i="12"/>
  <c r="DR148" i="12"/>
  <c r="DQ148" i="12"/>
  <c r="DP148" i="12"/>
  <c r="DO148" i="12"/>
  <c r="DN148" i="12"/>
  <c r="DM148" i="12"/>
  <c r="DL148" i="12"/>
  <c r="DK148" i="12"/>
  <c r="DJ148" i="12"/>
  <c r="DI148" i="12"/>
  <c r="DH148" i="12"/>
  <c r="DG148" i="12"/>
  <c r="DF148" i="12"/>
  <c r="DE148" i="12"/>
  <c r="DD148" i="12"/>
  <c r="DC148" i="12"/>
  <c r="DB148" i="12"/>
  <c r="DA148" i="12"/>
  <c r="CZ148" i="12"/>
  <c r="CY148" i="12"/>
  <c r="CX148" i="12"/>
  <c r="CW148" i="12"/>
  <c r="CV148" i="12"/>
  <c r="CU148" i="12"/>
  <c r="CT148" i="12"/>
  <c r="CS148" i="12"/>
  <c r="CR148" i="12"/>
  <c r="CQ148" i="12"/>
  <c r="CP148" i="12"/>
  <c r="CO148" i="12"/>
  <c r="CN148" i="12"/>
  <c r="CM148" i="12"/>
  <c r="CL148" i="12"/>
  <c r="CK148" i="12"/>
  <c r="CJ148" i="12"/>
  <c r="CI148" i="12"/>
  <c r="CH148" i="12"/>
  <c r="CG148" i="12"/>
  <c r="CF148" i="12"/>
  <c r="CE148" i="12"/>
  <c r="CD148" i="12"/>
  <c r="CC148" i="12"/>
  <c r="CB148" i="12"/>
  <c r="CA148" i="12"/>
  <c r="BZ148" i="12"/>
  <c r="BY148" i="12"/>
  <c r="BX148" i="12"/>
  <c r="BW148" i="12"/>
  <c r="BV148" i="12"/>
  <c r="BU148" i="12"/>
  <c r="BT148" i="12"/>
  <c r="BS148" i="12"/>
  <c r="BR148" i="12"/>
  <c r="BQ148" i="12"/>
  <c r="BM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B148" i="12"/>
  <c r="DZ147" i="12"/>
  <c r="DY147" i="12"/>
  <c r="DX147" i="12"/>
  <c r="DW147" i="12"/>
  <c r="DV147" i="12"/>
  <c r="DU147" i="12"/>
  <c r="DT147" i="12"/>
  <c r="DS147" i="12"/>
  <c r="DR147" i="12"/>
  <c r="DQ147" i="12"/>
  <c r="DP147" i="12"/>
  <c r="DO147" i="12"/>
  <c r="DN147" i="12"/>
  <c r="DM147" i="12"/>
  <c r="DL147" i="12"/>
  <c r="DK147" i="12"/>
  <c r="DJ147" i="12"/>
  <c r="DI147" i="12"/>
  <c r="DH147" i="12"/>
  <c r="DG147" i="12"/>
  <c r="DF147" i="12"/>
  <c r="DE147" i="12"/>
  <c r="DD147" i="12"/>
  <c r="DC147" i="12"/>
  <c r="DB147" i="12"/>
  <c r="DA147" i="12"/>
  <c r="CZ147" i="12"/>
  <c r="CY147" i="12"/>
  <c r="CX147" i="12"/>
  <c r="CW147" i="12"/>
  <c r="CV147" i="12"/>
  <c r="CU147" i="12"/>
  <c r="CT147" i="12"/>
  <c r="CS147" i="12"/>
  <c r="CR147" i="12"/>
  <c r="CQ147" i="12"/>
  <c r="CP147" i="12"/>
  <c r="CO147" i="12"/>
  <c r="CN147" i="12"/>
  <c r="CM147" i="12"/>
  <c r="CL147" i="12"/>
  <c r="CK147" i="12"/>
  <c r="CJ147" i="12"/>
  <c r="CI147" i="12"/>
  <c r="CH147" i="12"/>
  <c r="CG147" i="12"/>
  <c r="CF147" i="12"/>
  <c r="CE147" i="12"/>
  <c r="CD147" i="12"/>
  <c r="CC147" i="12"/>
  <c r="CB147" i="12"/>
  <c r="CA147" i="12"/>
  <c r="BZ147" i="12"/>
  <c r="BY147" i="12"/>
  <c r="BX147" i="12"/>
  <c r="BW147" i="12"/>
  <c r="BV147" i="12"/>
  <c r="BU147" i="12"/>
  <c r="BT147" i="12"/>
  <c r="BS147" i="12"/>
  <c r="BR147" i="12"/>
  <c r="BQ147" i="12"/>
  <c r="BM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B147" i="12"/>
  <c r="DZ146" i="12"/>
  <c r="DY146" i="12"/>
  <c r="DX146" i="12"/>
  <c r="DW146" i="12"/>
  <c r="DV146" i="12"/>
  <c r="DU146" i="12"/>
  <c r="DT146" i="12"/>
  <c r="DS146" i="12"/>
  <c r="DR146" i="12"/>
  <c r="DQ146" i="12"/>
  <c r="DP146" i="12"/>
  <c r="DO146" i="12"/>
  <c r="DN146" i="12"/>
  <c r="DM146" i="12"/>
  <c r="DL146" i="12"/>
  <c r="DK146" i="12"/>
  <c r="DJ146" i="12"/>
  <c r="DI146" i="12"/>
  <c r="DH146" i="12"/>
  <c r="DG146" i="12"/>
  <c r="DF146" i="12"/>
  <c r="DE146" i="12"/>
  <c r="DD146" i="12"/>
  <c r="DC146" i="12"/>
  <c r="DB146" i="12"/>
  <c r="DA146" i="12"/>
  <c r="CZ146" i="12"/>
  <c r="CY146" i="12"/>
  <c r="CX146" i="12"/>
  <c r="CW146" i="12"/>
  <c r="CV146" i="12"/>
  <c r="CU146" i="12"/>
  <c r="CT146" i="12"/>
  <c r="CS146" i="12"/>
  <c r="CR146" i="12"/>
  <c r="CQ146" i="12"/>
  <c r="CP146" i="12"/>
  <c r="CO146" i="12"/>
  <c r="CN146" i="12"/>
  <c r="CM146" i="12"/>
  <c r="CL146" i="12"/>
  <c r="CK146" i="12"/>
  <c r="CJ146" i="12"/>
  <c r="CI146" i="12"/>
  <c r="CH146" i="12"/>
  <c r="CG146" i="12"/>
  <c r="CF146" i="12"/>
  <c r="CE146" i="12"/>
  <c r="CD146" i="12"/>
  <c r="CC146" i="12"/>
  <c r="CB146" i="12"/>
  <c r="CA146" i="12"/>
  <c r="BZ146" i="12"/>
  <c r="BY146" i="12"/>
  <c r="BX146" i="12"/>
  <c r="BW146" i="12"/>
  <c r="BV146" i="12"/>
  <c r="BU146" i="12"/>
  <c r="BT146" i="12"/>
  <c r="BS146" i="12"/>
  <c r="BR146" i="12"/>
  <c r="BQ146" i="12"/>
  <c r="BM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B146" i="12"/>
  <c r="DZ145" i="12"/>
  <c r="DY145" i="12"/>
  <c r="DX145" i="12"/>
  <c r="DW145" i="12"/>
  <c r="DV145" i="12"/>
  <c r="DU145" i="12"/>
  <c r="DT145" i="12"/>
  <c r="DS145" i="12"/>
  <c r="DR145" i="12"/>
  <c r="DQ145" i="12"/>
  <c r="DP145" i="12"/>
  <c r="DO145" i="12"/>
  <c r="DN145" i="12"/>
  <c r="DM145" i="12"/>
  <c r="DL145" i="12"/>
  <c r="DK145" i="12"/>
  <c r="DJ145" i="12"/>
  <c r="DI145" i="12"/>
  <c r="DH145" i="12"/>
  <c r="DG145" i="12"/>
  <c r="DF145" i="12"/>
  <c r="DE145" i="12"/>
  <c r="DD145" i="12"/>
  <c r="DC145" i="12"/>
  <c r="DB145" i="12"/>
  <c r="DA145" i="12"/>
  <c r="CZ145" i="12"/>
  <c r="CY145" i="12"/>
  <c r="CX145" i="12"/>
  <c r="CW145" i="12"/>
  <c r="CV145" i="12"/>
  <c r="CU145" i="12"/>
  <c r="CT145" i="12"/>
  <c r="CS145" i="12"/>
  <c r="CR145" i="12"/>
  <c r="CQ145" i="12"/>
  <c r="CP145" i="12"/>
  <c r="CO145" i="12"/>
  <c r="CN145" i="12"/>
  <c r="CM145" i="12"/>
  <c r="CL145" i="12"/>
  <c r="CK145" i="12"/>
  <c r="CJ145" i="12"/>
  <c r="CI145" i="12"/>
  <c r="CH145" i="12"/>
  <c r="CG145" i="12"/>
  <c r="CF145" i="12"/>
  <c r="CE145" i="12"/>
  <c r="CD145" i="12"/>
  <c r="CC145" i="12"/>
  <c r="CB145" i="12"/>
  <c r="CA145" i="12"/>
  <c r="BZ145" i="12"/>
  <c r="BY145" i="12"/>
  <c r="BX145" i="12"/>
  <c r="BW145" i="12"/>
  <c r="BV145" i="12"/>
  <c r="BU145" i="12"/>
  <c r="BT145" i="12"/>
  <c r="BS145" i="12"/>
  <c r="BR145" i="12"/>
  <c r="BQ145" i="12"/>
  <c r="BM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B145" i="12"/>
  <c r="DZ144" i="12"/>
  <c r="DY144" i="12"/>
  <c r="DX144" i="12"/>
  <c r="DW144" i="12"/>
  <c r="DV144" i="12"/>
  <c r="DU144" i="12"/>
  <c r="DT144" i="12"/>
  <c r="DS144" i="12"/>
  <c r="DR144" i="12"/>
  <c r="DQ144" i="12"/>
  <c r="DP144" i="12"/>
  <c r="DO144" i="12"/>
  <c r="DN144" i="12"/>
  <c r="DM144" i="12"/>
  <c r="DL144" i="12"/>
  <c r="DK144" i="12"/>
  <c r="DJ144" i="12"/>
  <c r="DI144" i="12"/>
  <c r="DH144" i="12"/>
  <c r="DG144" i="12"/>
  <c r="DF144" i="12"/>
  <c r="DE144" i="12"/>
  <c r="DD144" i="12"/>
  <c r="DC144" i="12"/>
  <c r="DB144" i="12"/>
  <c r="DA144" i="12"/>
  <c r="CZ144" i="12"/>
  <c r="CY144" i="12"/>
  <c r="CX144" i="12"/>
  <c r="CW144" i="12"/>
  <c r="CV144" i="12"/>
  <c r="CU144" i="12"/>
  <c r="CT144" i="12"/>
  <c r="CS144" i="12"/>
  <c r="CR144" i="12"/>
  <c r="CQ144" i="12"/>
  <c r="CP144" i="12"/>
  <c r="CO144" i="12"/>
  <c r="CN144" i="12"/>
  <c r="CM144" i="12"/>
  <c r="CL144" i="12"/>
  <c r="CK144" i="12"/>
  <c r="CJ144" i="12"/>
  <c r="CI144" i="12"/>
  <c r="CH144" i="12"/>
  <c r="CG144" i="12"/>
  <c r="CF144" i="12"/>
  <c r="CE144" i="12"/>
  <c r="CD144" i="12"/>
  <c r="CC144" i="12"/>
  <c r="CB144" i="12"/>
  <c r="CA144" i="12"/>
  <c r="BZ144" i="12"/>
  <c r="BY144" i="12"/>
  <c r="BX144" i="12"/>
  <c r="BW144" i="12"/>
  <c r="BV144" i="12"/>
  <c r="BU144" i="12"/>
  <c r="BT144" i="12"/>
  <c r="BS144" i="12"/>
  <c r="BR144" i="12"/>
  <c r="BQ144" i="12"/>
  <c r="BM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B144" i="12"/>
  <c r="DZ143" i="12"/>
  <c r="DY143" i="12"/>
  <c r="DX143" i="12"/>
  <c r="DW143" i="12"/>
  <c r="DV143" i="12"/>
  <c r="DU143" i="12"/>
  <c r="DT143" i="12"/>
  <c r="DS143" i="12"/>
  <c r="DR143" i="12"/>
  <c r="DQ143" i="12"/>
  <c r="DP143" i="12"/>
  <c r="DO143" i="12"/>
  <c r="DN143" i="12"/>
  <c r="DM143" i="12"/>
  <c r="DL143" i="12"/>
  <c r="DK143" i="12"/>
  <c r="DJ143" i="12"/>
  <c r="DI143" i="12"/>
  <c r="DH143" i="12"/>
  <c r="DG143" i="12"/>
  <c r="DF143" i="12"/>
  <c r="DE143" i="12"/>
  <c r="DD143" i="12"/>
  <c r="DC143" i="12"/>
  <c r="DB143" i="12"/>
  <c r="DA143" i="12"/>
  <c r="CZ143" i="12"/>
  <c r="CY143" i="12"/>
  <c r="CX143" i="12"/>
  <c r="CW143" i="12"/>
  <c r="CV143" i="12"/>
  <c r="CU143" i="12"/>
  <c r="CT143" i="12"/>
  <c r="CS143" i="12"/>
  <c r="CR143" i="12"/>
  <c r="CQ143" i="12"/>
  <c r="CP143" i="12"/>
  <c r="CO143" i="12"/>
  <c r="CN143" i="12"/>
  <c r="CM143" i="12"/>
  <c r="CL143" i="12"/>
  <c r="CK143" i="12"/>
  <c r="CJ143" i="12"/>
  <c r="CI143" i="12"/>
  <c r="CH143" i="12"/>
  <c r="CG143" i="12"/>
  <c r="CF143" i="12"/>
  <c r="CE143" i="12"/>
  <c r="CD143" i="12"/>
  <c r="CC143" i="12"/>
  <c r="CB143" i="12"/>
  <c r="CA143" i="12"/>
  <c r="BZ143" i="12"/>
  <c r="BY143" i="12"/>
  <c r="BX143" i="12"/>
  <c r="BW143" i="12"/>
  <c r="BV143" i="12"/>
  <c r="BU143" i="12"/>
  <c r="BT143" i="12"/>
  <c r="BS143" i="12"/>
  <c r="BR143" i="12"/>
  <c r="BQ143" i="12"/>
  <c r="BM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B143" i="12"/>
  <c r="DZ142" i="12"/>
  <c r="DY142" i="12"/>
  <c r="DX142" i="12"/>
  <c r="DW142" i="12"/>
  <c r="DV142" i="12"/>
  <c r="DU142" i="12"/>
  <c r="DT142" i="12"/>
  <c r="DS142" i="12"/>
  <c r="DR142" i="12"/>
  <c r="DQ142" i="12"/>
  <c r="DP142" i="12"/>
  <c r="DO142" i="12"/>
  <c r="DN142" i="12"/>
  <c r="DM142" i="12"/>
  <c r="DL142" i="12"/>
  <c r="DK142" i="12"/>
  <c r="DJ142" i="12"/>
  <c r="DI142" i="12"/>
  <c r="DH142" i="12"/>
  <c r="DG142" i="12"/>
  <c r="DF142" i="12"/>
  <c r="DE142" i="12"/>
  <c r="DD142" i="12"/>
  <c r="DC142" i="12"/>
  <c r="DB142" i="12"/>
  <c r="DA142" i="12"/>
  <c r="CZ142" i="12"/>
  <c r="CY142" i="12"/>
  <c r="CX142" i="12"/>
  <c r="CW142" i="12"/>
  <c r="CV142" i="12"/>
  <c r="CU142" i="12"/>
  <c r="CT142" i="12"/>
  <c r="CS142" i="12"/>
  <c r="CR142" i="12"/>
  <c r="CQ142" i="12"/>
  <c r="CP142" i="12"/>
  <c r="CO142" i="12"/>
  <c r="CN142" i="12"/>
  <c r="CM142" i="12"/>
  <c r="CL142" i="12"/>
  <c r="CK142" i="12"/>
  <c r="CJ142" i="12"/>
  <c r="CI142" i="12"/>
  <c r="CH142" i="12"/>
  <c r="CG142" i="12"/>
  <c r="CF142" i="12"/>
  <c r="CE142" i="12"/>
  <c r="CD142" i="12"/>
  <c r="CC142" i="12"/>
  <c r="CB142" i="12"/>
  <c r="CA142" i="12"/>
  <c r="BZ142" i="12"/>
  <c r="BY142" i="12"/>
  <c r="BX142" i="12"/>
  <c r="BW142" i="12"/>
  <c r="BV142" i="12"/>
  <c r="BU142" i="12"/>
  <c r="BT142" i="12"/>
  <c r="BS142" i="12"/>
  <c r="BR142" i="12"/>
  <c r="BQ142" i="12"/>
  <c r="BM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B142" i="12"/>
  <c r="DZ141" i="12"/>
  <c r="DY141" i="12"/>
  <c r="DX141" i="12"/>
  <c r="DW141" i="12"/>
  <c r="DV141" i="12"/>
  <c r="DU141" i="12"/>
  <c r="DT141" i="12"/>
  <c r="DS141" i="12"/>
  <c r="DR141" i="12"/>
  <c r="DQ141" i="12"/>
  <c r="DP141" i="12"/>
  <c r="DO141" i="12"/>
  <c r="DN141" i="12"/>
  <c r="DM141" i="12"/>
  <c r="DL141" i="12"/>
  <c r="DK141" i="12"/>
  <c r="DJ141" i="12"/>
  <c r="DI141" i="12"/>
  <c r="DH141" i="12"/>
  <c r="DG141" i="12"/>
  <c r="DF141" i="12"/>
  <c r="DE141" i="12"/>
  <c r="DD141" i="12"/>
  <c r="DC141" i="12"/>
  <c r="DB141" i="12"/>
  <c r="DA141" i="12"/>
  <c r="CZ141" i="12"/>
  <c r="CY141" i="12"/>
  <c r="CX141" i="12"/>
  <c r="CW141" i="12"/>
  <c r="CV141" i="12"/>
  <c r="CU141" i="12"/>
  <c r="CT141" i="12"/>
  <c r="CS141" i="12"/>
  <c r="CR141" i="12"/>
  <c r="CQ141" i="12"/>
  <c r="CP141" i="12"/>
  <c r="CO141" i="12"/>
  <c r="CN141" i="12"/>
  <c r="CM141" i="12"/>
  <c r="CL141" i="12"/>
  <c r="CK141" i="12"/>
  <c r="CJ141" i="12"/>
  <c r="CI141" i="12"/>
  <c r="CH141" i="12"/>
  <c r="CG141" i="12"/>
  <c r="CF141" i="12"/>
  <c r="CE141" i="12"/>
  <c r="CD141" i="12"/>
  <c r="CC141" i="12"/>
  <c r="CB141" i="12"/>
  <c r="CA141" i="12"/>
  <c r="BZ141" i="12"/>
  <c r="BY141" i="12"/>
  <c r="BX141" i="12"/>
  <c r="BW141" i="12"/>
  <c r="BV141" i="12"/>
  <c r="BU141" i="12"/>
  <c r="BT141" i="12"/>
  <c r="BS141" i="12"/>
  <c r="BR141" i="12"/>
  <c r="BQ141" i="12"/>
  <c r="BM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B141" i="12"/>
  <c r="DZ140" i="12"/>
  <c r="DY140" i="12"/>
  <c r="DX140" i="12"/>
  <c r="DW140" i="12"/>
  <c r="DV140" i="12"/>
  <c r="DU140" i="12"/>
  <c r="DT140" i="12"/>
  <c r="DS140" i="12"/>
  <c r="DR140" i="12"/>
  <c r="DQ140" i="12"/>
  <c r="DP140" i="12"/>
  <c r="DO140" i="12"/>
  <c r="DN140" i="12"/>
  <c r="DM140" i="12"/>
  <c r="DL140" i="12"/>
  <c r="DK140" i="12"/>
  <c r="DJ140" i="12"/>
  <c r="DI140" i="12"/>
  <c r="DH140" i="12"/>
  <c r="DG140" i="12"/>
  <c r="DF140" i="12"/>
  <c r="DE140" i="12"/>
  <c r="DD140" i="12"/>
  <c r="DC140" i="12"/>
  <c r="DB140" i="12"/>
  <c r="DA140" i="12"/>
  <c r="CZ140" i="12"/>
  <c r="CY140" i="12"/>
  <c r="CX140" i="12"/>
  <c r="CW140" i="12"/>
  <c r="CV140" i="12"/>
  <c r="CU140" i="12"/>
  <c r="CT140" i="12"/>
  <c r="CS140" i="12"/>
  <c r="CR140" i="12"/>
  <c r="CQ140" i="12"/>
  <c r="CP140" i="12"/>
  <c r="CO140" i="12"/>
  <c r="CN140" i="12"/>
  <c r="CM140" i="12"/>
  <c r="CL140" i="12"/>
  <c r="CK140" i="12"/>
  <c r="CJ140" i="12"/>
  <c r="CI140" i="12"/>
  <c r="CH140" i="12"/>
  <c r="CG140" i="12"/>
  <c r="CF140" i="12"/>
  <c r="CE140" i="12"/>
  <c r="CD140" i="12"/>
  <c r="CC140" i="12"/>
  <c r="CB140" i="12"/>
  <c r="CA140" i="12"/>
  <c r="BZ140" i="12"/>
  <c r="BY140" i="12"/>
  <c r="BX140" i="12"/>
  <c r="BW140" i="12"/>
  <c r="BV140" i="12"/>
  <c r="BU140" i="12"/>
  <c r="BT140" i="12"/>
  <c r="BS140" i="12"/>
  <c r="BR140" i="12"/>
  <c r="BQ140" i="12"/>
  <c r="BM140" i="12"/>
  <c r="N140" i="12"/>
  <c r="M140" i="12"/>
  <c r="L140" i="12"/>
  <c r="K140" i="12"/>
  <c r="J140" i="12"/>
  <c r="I140" i="12"/>
  <c r="H140" i="12"/>
  <c r="G140" i="12"/>
  <c r="F140" i="12"/>
  <c r="E140" i="12"/>
  <c r="D140" i="12"/>
  <c r="B140" i="12"/>
  <c r="DZ139" i="12"/>
  <c r="DY139" i="12"/>
  <c r="DX139" i="12"/>
  <c r="DW139" i="12"/>
  <c r="DV139" i="12"/>
  <c r="DU139" i="12"/>
  <c r="DT139" i="12"/>
  <c r="DS139" i="12"/>
  <c r="DR139" i="12"/>
  <c r="DQ139" i="12"/>
  <c r="DP139" i="12"/>
  <c r="DO139" i="12"/>
  <c r="DN139" i="12"/>
  <c r="DM139" i="12"/>
  <c r="DL139" i="12"/>
  <c r="DK139" i="12"/>
  <c r="DJ139" i="12"/>
  <c r="DI139" i="12"/>
  <c r="DH139" i="12"/>
  <c r="DG139" i="12"/>
  <c r="DF139" i="12"/>
  <c r="DE139" i="12"/>
  <c r="DD139" i="12"/>
  <c r="DC139" i="12"/>
  <c r="DB139" i="12"/>
  <c r="DA139" i="12"/>
  <c r="CZ139" i="12"/>
  <c r="CY139" i="12"/>
  <c r="CX139" i="12"/>
  <c r="CW139" i="12"/>
  <c r="CV139" i="12"/>
  <c r="CU139" i="12"/>
  <c r="CT139" i="12"/>
  <c r="CS139" i="12"/>
  <c r="CR139" i="12"/>
  <c r="CQ139" i="12"/>
  <c r="CP139" i="12"/>
  <c r="CO139" i="12"/>
  <c r="CN139" i="12"/>
  <c r="CM139" i="12"/>
  <c r="CL139" i="12"/>
  <c r="CK139" i="12"/>
  <c r="CJ139" i="12"/>
  <c r="CI139" i="12"/>
  <c r="CH139" i="12"/>
  <c r="CG139" i="12"/>
  <c r="CF139" i="12"/>
  <c r="CE139" i="12"/>
  <c r="CD139" i="12"/>
  <c r="CC139" i="12"/>
  <c r="CB139" i="12"/>
  <c r="CA139" i="12"/>
  <c r="BZ139" i="12"/>
  <c r="BY139" i="12"/>
  <c r="BX139" i="12"/>
  <c r="BW139" i="12"/>
  <c r="BV139" i="12"/>
  <c r="BU139" i="12"/>
  <c r="BT139" i="12"/>
  <c r="BS139" i="12"/>
  <c r="BR139" i="12"/>
  <c r="BQ139" i="12"/>
  <c r="BM139" i="12"/>
  <c r="M139" i="12"/>
  <c r="L139" i="12"/>
  <c r="K139" i="12"/>
  <c r="J139" i="12"/>
  <c r="I139" i="12"/>
  <c r="H139" i="12"/>
  <c r="G139" i="12"/>
  <c r="F139" i="12"/>
  <c r="E139" i="12"/>
  <c r="D139" i="12"/>
  <c r="B139" i="12"/>
  <c r="DZ138" i="12"/>
  <c r="DY138" i="12"/>
  <c r="DX138" i="12"/>
  <c r="DW138" i="12"/>
  <c r="DV138" i="12"/>
  <c r="DU138" i="12"/>
  <c r="DT138" i="12"/>
  <c r="DS138" i="12"/>
  <c r="DR138" i="12"/>
  <c r="DQ138" i="12"/>
  <c r="DP138" i="12"/>
  <c r="DO138" i="12"/>
  <c r="DN138" i="12"/>
  <c r="DM138" i="12"/>
  <c r="DL138" i="12"/>
  <c r="DK138" i="12"/>
  <c r="DJ138" i="12"/>
  <c r="DI138" i="12"/>
  <c r="DH138" i="12"/>
  <c r="DG138" i="12"/>
  <c r="DF138" i="12"/>
  <c r="DE138" i="12"/>
  <c r="DD138" i="12"/>
  <c r="DC138" i="12"/>
  <c r="DB138" i="12"/>
  <c r="DA138" i="12"/>
  <c r="CZ138" i="12"/>
  <c r="CY138" i="12"/>
  <c r="CX138" i="12"/>
  <c r="CW138" i="12"/>
  <c r="CV138" i="12"/>
  <c r="CU138" i="12"/>
  <c r="CT138" i="12"/>
  <c r="CS138" i="12"/>
  <c r="CR138" i="12"/>
  <c r="CQ138" i="12"/>
  <c r="CP138" i="12"/>
  <c r="CO138" i="12"/>
  <c r="CN138" i="12"/>
  <c r="CM138" i="12"/>
  <c r="CL138" i="12"/>
  <c r="CK138" i="12"/>
  <c r="CJ138" i="12"/>
  <c r="CI138" i="12"/>
  <c r="CH138" i="12"/>
  <c r="CG138" i="12"/>
  <c r="CF138" i="12"/>
  <c r="CE138" i="12"/>
  <c r="CD138" i="12"/>
  <c r="CC138" i="12"/>
  <c r="CB138" i="12"/>
  <c r="CA138" i="12"/>
  <c r="BZ138" i="12"/>
  <c r="BY138" i="12"/>
  <c r="BX138" i="12"/>
  <c r="BW138" i="12"/>
  <c r="BV138" i="12"/>
  <c r="BU138" i="12"/>
  <c r="BT138" i="12"/>
  <c r="BS138" i="12"/>
  <c r="BR138" i="12"/>
  <c r="BQ138" i="12"/>
  <c r="BM138" i="12"/>
  <c r="L138" i="12"/>
  <c r="K138" i="12"/>
  <c r="J138" i="12"/>
  <c r="I138" i="12"/>
  <c r="H138" i="12"/>
  <c r="G138" i="12"/>
  <c r="F138" i="12"/>
  <c r="E138" i="12"/>
  <c r="D138" i="12"/>
  <c r="B138" i="12"/>
  <c r="DZ137" i="12"/>
  <c r="DY137" i="12"/>
  <c r="DX137" i="12"/>
  <c r="DW137" i="12"/>
  <c r="DV137" i="12"/>
  <c r="DU137" i="12"/>
  <c r="DT137" i="12"/>
  <c r="DS137" i="12"/>
  <c r="DR137" i="12"/>
  <c r="DQ137" i="12"/>
  <c r="DP137" i="12"/>
  <c r="DO137" i="12"/>
  <c r="DN137" i="12"/>
  <c r="DM137" i="12"/>
  <c r="DL137" i="12"/>
  <c r="DK137" i="12"/>
  <c r="DJ137" i="12"/>
  <c r="DI137" i="12"/>
  <c r="DH137" i="12"/>
  <c r="DG137" i="12"/>
  <c r="DF137" i="12"/>
  <c r="DE137" i="12"/>
  <c r="DD137" i="12"/>
  <c r="DC137" i="12"/>
  <c r="DB137" i="12"/>
  <c r="DA137" i="12"/>
  <c r="CZ137" i="12"/>
  <c r="CY137" i="12"/>
  <c r="CX137" i="12"/>
  <c r="CW137" i="12"/>
  <c r="CV137" i="12"/>
  <c r="CU137" i="12"/>
  <c r="CT137" i="12"/>
  <c r="CS137" i="12"/>
  <c r="CR137" i="12"/>
  <c r="CQ137" i="12"/>
  <c r="CP137" i="12"/>
  <c r="CO137" i="12"/>
  <c r="CN137" i="12"/>
  <c r="CM137" i="12"/>
  <c r="CL137" i="12"/>
  <c r="CK137" i="12"/>
  <c r="CJ137" i="12"/>
  <c r="CI137" i="12"/>
  <c r="CH137" i="12"/>
  <c r="CG137" i="12"/>
  <c r="CF137" i="12"/>
  <c r="CE137" i="12"/>
  <c r="CD137" i="12"/>
  <c r="CC137" i="12"/>
  <c r="CB137" i="12"/>
  <c r="CA137" i="12"/>
  <c r="BZ137" i="12"/>
  <c r="BY137" i="12"/>
  <c r="BX137" i="12"/>
  <c r="BW137" i="12"/>
  <c r="BV137" i="12"/>
  <c r="BU137" i="12"/>
  <c r="BT137" i="12"/>
  <c r="BS137" i="12"/>
  <c r="BR137" i="12"/>
  <c r="BQ137" i="12"/>
  <c r="BM137" i="12"/>
  <c r="K137" i="12"/>
  <c r="J137" i="12"/>
  <c r="I137" i="12"/>
  <c r="H137" i="12"/>
  <c r="G137" i="12"/>
  <c r="F137" i="12"/>
  <c r="E137" i="12"/>
  <c r="D137" i="12"/>
  <c r="B137" i="12"/>
  <c r="DZ136" i="12"/>
  <c r="DY136" i="12"/>
  <c r="DX136" i="12"/>
  <c r="DW136" i="12"/>
  <c r="DV136" i="12"/>
  <c r="DU136" i="12"/>
  <c r="DT136" i="12"/>
  <c r="DS136" i="12"/>
  <c r="DR136" i="12"/>
  <c r="DQ136" i="12"/>
  <c r="DP136" i="12"/>
  <c r="DO136" i="12"/>
  <c r="DN136" i="12"/>
  <c r="DM136" i="12"/>
  <c r="DL136" i="12"/>
  <c r="DK136" i="12"/>
  <c r="DJ136" i="12"/>
  <c r="DI136" i="12"/>
  <c r="DH136" i="12"/>
  <c r="DG136" i="12"/>
  <c r="DF136" i="12"/>
  <c r="DE136" i="12"/>
  <c r="DD136" i="12"/>
  <c r="DC136" i="12"/>
  <c r="DB136" i="12"/>
  <c r="DA136" i="12"/>
  <c r="CZ136" i="12"/>
  <c r="CY136" i="12"/>
  <c r="CX136" i="12"/>
  <c r="CW136" i="12"/>
  <c r="CV136" i="12"/>
  <c r="CU136" i="12"/>
  <c r="CT136" i="12"/>
  <c r="CS136" i="12"/>
  <c r="CR136" i="12"/>
  <c r="CQ136" i="12"/>
  <c r="CP136" i="12"/>
  <c r="CO136" i="12"/>
  <c r="CN136" i="12"/>
  <c r="CM136" i="12"/>
  <c r="CL136" i="12"/>
  <c r="CK136" i="12"/>
  <c r="CJ136" i="12"/>
  <c r="CI136" i="12"/>
  <c r="CH136" i="12"/>
  <c r="CG136" i="12"/>
  <c r="CF136" i="12"/>
  <c r="CE136" i="12"/>
  <c r="CD136" i="12"/>
  <c r="CC136" i="12"/>
  <c r="CB136" i="12"/>
  <c r="CA136" i="12"/>
  <c r="BZ136" i="12"/>
  <c r="BY136" i="12"/>
  <c r="BX136" i="12"/>
  <c r="BW136" i="12"/>
  <c r="BV136" i="12"/>
  <c r="BU136" i="12"/>
  <c r="BT136" i="12"/>
  <c r="BS136" i="12"/>
  <c r="BR136" i="12"/>
  <c r="BQ136" i="12"/>
  <c r="BM136" i="12"/>
  <c r="J136" i="12"/>
  <c r="I136" i="12"/>
  <c r="H136" i="12"/>
  <c r="G136" i="12"/>
  <c r="F136" i="12"/>
  <c r="E136" i="12"/>
  <c r="D136" i="12"/>
  <c r="B136" i="12"/>
  <c r="DZ135" i="12"/>
  <c r="DY135" i="12"/>
  <c r="DX135" i="12"/>
  <c r="DW135" i="12"/>
  <c r="DV135" i="12"/>
  <c r="DU135" i="12"/>
  <c r="DT135" i="12"/>
  <c r="DS135" i="12"/>
  <c r="DR135" i="12"/>
  <c r="DQ135" i="12"/>
  <c r="DP135" i="12"/>
  <c r="DO135" i="12"/>
  <c r="DN135" i="12"/>
  <c r="DM135" i="12"/>
  <c r="DL135" i="12"/>
  <c r="DK135" i="12"/>
  <c r="DJ135" i="12"/>
  <c r="DI135" i="12"/>
  <c r="DH135" i="12"/>
  <c r="DG135" i="12"/>
  <c r="DF135" i="12"/>
  <c r="DE135" i="12"/>
  <c r="DD135" i="12"/>
  <c r="DC135" i="12"/>
  <c r="DB135" i="12"/>
  <c r="DA135" i="12"/>
  <c r="CZ135" i="12"/>
  <c r="CY135" i="12"/>
  <c r="CX135" i="12"/>
  <c r="CW135" i="12"/>
  <c r="CV135" i="12"/>
  <c r="CU135" i="12"/>
  <c r="CT135" i="12"/>
  <c r="CS135" i="12"/>
  <c r="CR135" i="12"/>
  <c r="CQ135" i="12"/>
  <c r="CP135" i="12"/>
  <c r="CO135" i="12"/>
  <c r="CN135" i="12"/>
  <c r="CM135" i="12"/>
  <c r="CL135" i="12"/>
  <c r="CK135" i="12"/>
  <c r="CJ135" i="12"/>
  <c r="CI135" i="12"/>
  <c r="CH135" i="12"/>
  <c r="CG135" i="12"/>
  <c r="CF135" i="12"/>
  <c r="CE135" i="12"/>
  <c r="CD135" i="12"/>
  <c r="CC135" i="12"/>
  <c r="CB135" i="12"/>
  <c r="CA135" i="12"/>
  <c r="BZ135" i="12"/>
  <c r="BY135" i="12"/>
  <c r="BX135" i="12"/>
  <c r="BW135" i="12"/>
  <c r="BV135" i="12"/>
  <c r="BU135" i="12"/>
  <c r="BT135" i="12"/>
  <c r="BS135" i="12"/>
  <c r="BR135" i="12"/>
  <c r="BQ135" i="12"/>
  <c r="BM135" i="12"/>
  <c r="I135" i="12"/>
  <c r="H135" i="12"/>
  <c r="G135" i="12"/>
  <c r="F135" i="12"/>
  <c r="E135" i="12"/>
  <c r="D135" i="12"/>
  <c r="B135" i="12"/>
  <c r="DZ134" i="12"/>
  <c r="DY134" i="12"/>
  <c r="DX134" i="12"/>
  <c r="DW134" i="12"/>
  <c r="DV134" i="12"/>
  <c r="DU134" i="12"/>
  <c r="DT134" i="12"/>
  <c r="DS134" i="12"/>
  <c r="DR134" i="12"/>
  <c r="DQ134" i="12"/>
  <c r="DP134" i="12"/>
  <c r="DO134" i="12"/>
  <c r="DN134" i="12"/>
  <c r="DM134" i="12"/>
  <c r="DL134" i="12"/>
  <c r="DK134" i="12"/>
  <c r="DJ134" i="12"/>
  <c r="DI134" i="12"/>
  <c r="DH134" i="12"/>
  <c r="DG134" i="12"/>
  <c r="DF134" i="12"/>
  <c r="DE134" i="12"/>
  <c r="DD134" i="12"/>
  <c r="DC134" i="12"/>
  <c r="DB134" i="12"/>
  <c r="DA134" i="12"/>
  <c r="CZ134" i="12"/>
  <c r="CY134" i="12"/>
  <c r="CX134" i="12"/>
  <c r="CW134" i="12"/>
  <c r="CV134" i="12"/>
  <c r="CU134" i="12"/>
  <c r="CT134" i="12"/>
  <c r="CS134" i="12"/>
  <c r="CR134" i="12"/>
  <c r="CQ134" i="12"/>
  <c r="CP134" i="12"/>
  <c r="CO134" i="12"/>
  <c r="CN134" i="12"/>
  <c r="CM134" i="12"/>
  <c r="CL134" i="12"/>
  <c r="CK134" i="12"/>
  <c r="CJ134" i="12"/>
  <c r="CI134" i="12"/>
  <c r="CH134" i="12"/>
  <c r="CG134" i="12"/>
  <c r="CF134" i="12"/>
  <c r="CE134" i="12"/>
  <c r="CD134" i="12"/>
  <c r="CC134" i="12"/>
  <c r="CB134" i="12"/>
  <c r="CA134" i="12"/>
  <c r="BZ134" i="12"/>
  <c r="BY134" i="12"/>
  <c r="BX134" i="12"/>
  <c r="BW134" i="12"/>
  <c r="BV134" i="12"/>
  <c r="BU134" i="12"/>
  <c r="BT134" i="12"/>
  <c r="BS134" i="12"/>
  <c r="BR134" i="12"/>
  <c r="BQ134" i="12"/>
  <c r="BM134" i="12"/>
  <c r="H134" i="12"/>
  <c r="G134" i="12"/>
  <c r="F134" i="12"/>
  <c r="E134" i="12"/>
  <c r="D134" i="12"/>
  <c r="B134" i="12"/>
  <c r="DZ133" i="12"/>
  <c r="DY133" i="12"/>
  <c r="DX133" i="12"/>
  <c r="DW133" i="12"/>
  <c r="DV133" i="12"/>
  <c r="DU133" i="12"/>
  <c r="DT133" i="12"/>
  <c r="DS133" i="12"/>
  <c r="DR133" i="12"/>
  <c r="DQ133" i="12"/>
  <c r="DP133" i="12"/>
  <c r="DO133" i="12"/>
  <c r="DN133" i="12"/>
  <c r="DM133" i="12"/>
  <c r="DL133" i="12"/>
  <c r="DK133" i="12"/>
  <c r="DJ133" i="12"/>
  <c r="DI133" i="12"/>
  <c r="DH133" i="12"/>
  <c r="DG133" i="12"/>
  <c r="DF133" i="12"/>
  <c r="DE133" i="12"/>
  <c r="DD133" i="12"/>
  <c r="DC133" i="12"/>
  <c r="DB133" i="12"/>
  <c r="DA133" i="12"/>
  <c r="CZ133" i="12"/>
  <c r="CY133" i="12"/>
  <c r="CX133" i="12"/>
  <c r="CW133" i="12"/>
  <c r="CV133" i="12"/>
  <c r="CU133" i="12"/>
  <c r="CT133" i="12"/>
  <c r="CS133" i="12"/>
  <c r="CR133" i="12"/>
  <c r="CQ133" i="12"/>
  <c r="CP133" i="12"/>
  <c r="CO133" i="12"/>
  <c r="CN133" i="12"/>
  <c r="CM133" i="12"/>
  <c r="CL133" i="12"/>
  <c r="CK133" i="12"/>
  <c r="CJ133" i="12"/>
  <c r="CI133" i="12"/>
  <c r="CH133" i="12"/>
  <c r="CG133" i="12"/>
  <c r="CF133" i="12"/>
  <c r="CE133" i="12"/>
  <c r="CD133" i="12"/>
  <c r="CC133" i="12"/>
  <c r="CB133" i="12"/>
  <c r="CA133" i="12"/>
  <c r="BZ133" i="12"/>
  <c r="BY133" i="12"/>
  <c r="BX133" i="12"/>
  <c r="BW133" i="12"/>
  <c r="BV133" i="12"/>
  <c r="BU133" i="12"/>
  <c r="BT133" i="12"/>
  <c r="BS133" i="12"/>
  <c r="BR133" i="12"/>
  <c r="BQ133" i="12"/>
  <c r="BM133" i="12"/>
  <c r="G133" i="12"/>
  <c r="F133" i="12"/>
  <c r="E133" i="12"/>
  <c r="D133" i="12"/>
  <c r="B133" i="12"/>
  <c r="DZ132" i="12"/>
  <c r="DY132" i="12"/>
  <c r="DX132" i="12"/>
  <c r="DW132" i="12"/>
  <c r="DV132" i="12"/>
  <c r="DU132" i="12"/>
  <c r="DT132" i="12"/>
  <c r="DS132" i="12"/>
  <c r="DR132" i="12"/>
  <c r="DQ132" i="12"/>
  <c r="DP132" i="12"/>
  <c r="DO132" i="12"/>
  <c r="DN132" i="12"/>
  <c r="DM132" i="12"/>
  <c r="DL132" i="12"/>
  <c r="DK132" i="12"/>
  <c r="DJ132" i="12"/>
  <c r="DI132" i="12"/>
  <c r="DH132" i="12"/>
  <c r="DG132" i="12"/>
  <c r="DF132" i="12"/>
  <c r="DE132" i="12"/>
  <c r="DD132" i="12"/>
  <c r="DC132" i="12"/>
  <c r="DB132" i="12"/>
  <c r="DA132" i="12"/>
  <c r="CZ132" i="12"/>
  <c r="CY132" i="12"/>
  <c r="CX132" i="12"/>
  <c r="CW132" i="12"/>
  <c r="CV132" i="12"/>
  <c r="CU132" i="12"/>
  <c r="CT132" i="12"/>
  <c r="CS132" i="12"/>
  <c r="CR132" i="12"/>
  <c r="CQ132" i="12"/>
  <c r="CP132" i="12"/>
  <c r="CO132" i="12"/>
  <c r="CN132" i="12"/>
  <c r="CM132" i="12"/>
  <c r="CL132" i="12"/>
  <c r="CK132" i="12"/>
  <c r="CJ132" i="12"/>
  <c r="CI132" i="12"/>
  <c r="CH132" i="12"/>
  <c r="CG132" i="12"/>
  <c r="CF132" i="12"/>
  <c r="CE132" i="12"/>
  <c r="CD132" i="12"/>
  <c r="CC132" i="12"/>
  <c r="CB132" i="12"/>
  <c r="CA132" i="12"/>
  <c r="BZ132" i="12"/>
  <c r="BY132" i="12"/>
  <c r="BX132" i="12"/>
  <c r="BW132" i="12"/>
  <c r="BV132" i="12"/>
  <c r="BU132" i="12"/>
  <c r="BT132" i="12"/>
  <c r="BS132" i="12"/>
  <c r="BR132" i="12"/>
  <c r="BQ132" i="12"/>
  <c r="BM132" i="12"/>
  <c r="F132" i="12"/>
  <c r="E132" i="12"/>
  <c r="D132" i="12"/>
  <c r="B132" i="12"/>
  <c r="DZ131" i="12"/>
  <c r="DY131" i="12"/>
  <c r="DX131" i="12"/>
  <c r="DW131" i="12"/>
  <c r="DV131" i="12"/>
  <c r="DU131" i="12"/>
  <c r="DT131" i="12"/>
  <c r="DS131" i="12"/>
  <c r="DR131" i="12"/>
  <c r="DQ131" i="12"/>
  <c r="DP131" i="12"/>
  <c r="DO131" i="12"/>
  <c r="DN131" i="12"/>
  <c r="DM131" i="12"/>
  <c r="DL131" i="12"/>
  <c r="DK131" i="12"/>
  <c r="DJ131" i="12"/>
  <c r="DI131" i="12"/>
  <c r="DH131" i="12"/>
  <c r="DG131" i="12"/>
  <c r="DF131" i="12"/>
  <c r="DE131" i="12"/>
  <c r="DD131" i="12"/>
  <c r="DC131" i="12"/>
  <c r="DB131" i="12"/>
  <c r="DA131" i="12"/>
  <c r="CZ131" i="12"/>
  <c r="CY131" i="12"/>
  <c r="CX131" i="12"/>
  <c r="CW131" i="12"/>
  <c r="CV131" i="12"/>
  <c r="CU131" i="12"/>
  <c r="CT131" i="12"/>
  <c r="CS131" i="12"/>
  <c r="CR131" i="12"/>
  <c r="CQ131" i="12"/>
  <c r="CP131" i="12"/>
  <c r="CO131" i="12"/>
  <c r="CN131" i="12"/>
  <c r="CM131" i="12"/>
  <c r="CL131" i="12"/>
  <c r="CK131" i="12"/>
  <c r="CJ131" i="12"/>
  <c r="CI131" i="12"/>
  <c r="CH131" i="12"/>
  <c r="CG131" i="12"/>
  <c r="CF131" i="12"/>
  <c r="CE131" i="12"/>
  <c r="CD131" i="12"/>
  <c r="CC131" i="12"/>
  <c r="CB131" i="12"/>
  <c r="CA131" i="12"/>
  <c r="BZ131" i="12"/>
  <c r="BY131" i="12"/>
  <c r="BX131" i="12"/>
  <c r="BW131" i="12"/>
  <c r="BV131" i="12"/>
  <c r="BU131" i="12"/>
  <c r="BT131" i="12"/>
  <c r="BS131" i="12"/>
  <c r="BR131" i="12"/>
  <c r="BQ131" i="12"/>
  <c r="BM131" i="12"/>
  <c r="E131" i="12"/>
  <c r="D131" i="12"/>
  <c r="B131" i="12"/>
  <c r="DZ130" i="12"/>
  <c r="DY130" i="12"/>
  <c r="DX130" i="12"/>
  <c r="DW130" i="12"/>
  <c r="DV130" i="12"/>
  <c r="DU130" i="12"/>
  <c r="DT130" i="12"/>
  <c r="DS130" i="12"/>
  <c r="DR130" i="12"/>
  <c r="DQ130" i="12"/>
  <c r="DP130" i="12"/>
  <c r="DO130" i="12"/>
  <c r="DN130" i="12"/>
  <c r="DM130" i="12"/>
  <c r="DL130" i="12"/>
  <c r="DK130" i="12"/>
  <c r="DJ130" i="12"/>
  <c r="DI130" i="12"/>
  <c r="DH130" i="12"/>
  <c r="DG130" i="12"/>
  <c r="DF130" i="12"/>
  <c r="DE130" i="12"/>
  <c r="DD130" i="12"/>
  <c r="DC130" i="12"/>
  <c r="DB130" i="12"/>
  <c r="DA130" i="12"/>
  <c r="CZ130" i="12"/>
  <c r="CY130" i="12"/>
  <c r="CX130" i="12"/>
  <c r="CW130" i="12"/>
  <c r="CV130" i="12"/>
  <c r="CU130" i="12"/>
  <c r="CT130" i="12"/>
  <c r="CS130" i="12"/>
  <c r="CR130" i="12"/>
  <c r="CQ130" i="12"/>
  <c r="CP130" i="12"/>
  <c r="CO130" i="12"/>
  <c r="CN130" i="12"/>
  <c r="CM130" i="12"/>
  <c r="CL130" i="12"/>
  <c r="CK130" i="12"/>
  <c r="CJ130" i="12"/>
  <c r="CI130" i="12"/>
  <c r="CH130" i="12"/>
  <c r="CG130" i="12"/>
  <c r="CF130" i="12"/>
  <c r="CE130" i="12"/>
  <c r="CD130" i="12"/>
  <c r="CC130" i="12"/>
  <c r="CB130" i="12"/>
  <c r="CA130" i="12"/>
  <c r="BZ130" i="12"/>
  <c r="BY130" i="12"/>
  <c r="BX130" i="12"/>
  <c r="BW130" i="12"/>
  <c r="BV130" i="12"/>
  <c r="BU130" i="12"/>
  <c r="BT130" i="12"/>
  <c r="BS130" i="12"/>
  <c r="BR130" i="12"/>
  <c r="BQ130" i="12"/>
  <c r="BM130" i="12"/>
  <c r="D130" i="12"/>
  <c r="B130" i="12"/>
  <c r="DZ126" i="12"/>
  <c r="DY126" i="12"/>
  <c r="DX126" i="12"/>
  <c r="DW126" i="12"/>
  <c r="DV126" i="12"/>
  <c r="DU126" i="12"/>
  <c r="DT126" i="12"/>
  <c r="DS126" i="12"/>
  <c r="DR126" i="12"/>
  <c r="DQ126" i="12"/>
  <c r="DP126" i="12"/>
  <c r="DO126" i="12"/>
  <c r="DN126" i="12"/>
  <c r="DM126" i="12"/>
  <c r="DL126" i="12"/>
  <c r="DK126" i="12"/>
  <c r="DJ126" i="12"/>
  <c r="DI126" i="12"/>
  <c r="DH126" i="12"/>
  <c r="DG126" i="12"/>
  <c r="DF126" i="12"/>
  <c r="DE126" i="12"/>
  <c r="DD126" i="12"/>
  <c r="DC126" i="12"/>
  <c r="DB126" i="12"/>
  <c r="DA126" i="12"/>
  <c r="CZ126" i="12"/>
  <c r="CY126" i="12"/>
  <c r="CX126" i="12"/>
  <c r="CW126" i="12"/>
  <c r="CV126" i="12"/>
  <c r="CU126" i="12"/>
  <c r="CT126" i="12"/>
  <c r="CS126" i="12"/>
  <c r="CR126" i="12"/>
  <c r="CQ126" i="12"/>
  <c r="CP126" i="12"/>
  <c r="CO126" i="12"/>
  <c r="CN126" i="12"/>
  <c r="CM126" i="12"/>
  <c r="CL126" i="12"/>
  <c r="CK126" i="12"/>
  <c r="CJ126" i="12"/>
  <c r="CI126" i="12"/>
  <c r="CH126" i="12"/>
  <c r="CG126" i="12"/>
  <c r="CF126" i="12"/>
  <c r="CE126" i="12"/>
  <c r="CD126" i="12"/>
  <c r="CC126" i="12"/>
  <c r="CB126" i="12"/>
  <c r="CA126" i="12"/>
  <c r="BZ126" i="12"/>
  <c r="BY126" i="12"/>
  <c r="BX126" i="12"/>
  <c r="BW126" i="12"/>
  <c r="BV126" i="12"/>
  <c r="BU126" i="12"/>
  <c r="BT126" i="12"/>
  <c r="BS126" i="12"/>
  <c r="BR126" i="12"/>
  <c r="BQ126" i="12"/>
  <c r="BM126" i="12"/>
  <c r="BL126" i="12"/>
  <c r="BK126" i="12"/>
  <c r="BJ126" i="12"/>
  <c r="BI126" i="12"/>
  <c r="BH126" i="12"/>
  <c r="BG126" i="12"/>
  <c r="BF126" i="12"/>
  <c r="BE126" i="12"/>
  <c r="BD126" i="12"/>
  <c r="BC126" i="12"/>
  <c r="BB126" i="12"/>
  <c r="BA126" i="12"/>
  <c r="AZ126" i="12"/>
  <c r="AY126" i="12"/>
  <c r="AX126" i="12"/>
  <c r="AW126" i="12"/>
  <c r="AV126" i="12"/>
  <c r="AU126" i="12"/>
  <c r="AT126" i="12"/>
  <c r="AS126" i="12"/>
  <c r="AR126" i="12"/>
  <c r="DZ125" i="12"/>
  <c r="DY125" i="12"/>
  <c r="DX125" i="12"/>
  <c r="DW125" i="12"/>
  <c r="DV125" i="12"/>
  <c r="DU125" i="12"/>
  <c r="DT125" i="12"/>
  <c r="DS125" i="12"/>
  <c r="DR125" i="12"/>
  <c r="DQ125" i="12"/>
  <c r="DP125" i="12"/>
  <c r="DO125" i="12"/>
  <c r="DN125" i="12"/>
  <c r="DM125" i="12"/>
  <c r="DL125" i="12"/>
  <c r="DK125" i="12"/>
  <c r="DJ125" i="12"/>
  <c r="DI125" i="12"/>
  <c r="DH125" i="12"/>
  <c r="DG125" i="12"/>
  <c r="DF125" i="12"/>
  <c r="DE125" i="12"/>
  <c r="DD125" i="12"/>
  <c r="DC125" i="12"/>
  <c r="DB125" i="12"/>
  <c r="DA125" i="12"/>
  <c r="CZ125" i="12"/>
  <c r="CY125" i="12"/>
  <c r="CX125" i="12"/>
  <c r="CW125" i="12"/>
  <c r="CV125" i="12"/>
  <c r="CU125" i="12"/>
  <c r="CT125" i="12"/>
  <c r="CS125" i="12"/>
  <c r="CR125" i="12"/>
  <c r="CQ125" i="12"/>
  <c r="CP125" i="12"/>
  <c r="CO125" i="12"/>
  <c r="CN125" i="12"/>
  <c r="CM125" i="12"/>
  <c r="CL125" i="12"/>
  <c r="CK125" i="12"/>
  <c r="CJ125" i="12"/>
  <c r="CI125" i="12"/>
  <c r="CH125" i="12"/>
  <c r="CG125" i="12"/>
  <c r="CF125" i="12"/>
  <c r="CE125" i="12"/>
  <c r="CD125" i="12"/>
  <c r="CC125" i="12"/>
  <c r="CB125" i="12"/>
  <c r="CA125" i="12"/>
  <c r="BZ125" i="12"/>
  <c r="BY125" i="12"/>
  <c r="BX125" i="12"/>
  <c r="BW125" i="12"/>
  <c r="BV125" i="12"/>
  <c r="BU125" i="12"/>
  <c r="BT125" i="12"/>
  <c r="BS125" i="12"/>
  <c r="BR125" i="12"/>
  <c r="BQ125" i="12"/>
  <c r="BM125" i="12"/>
  <c r="BK125" i="12"/>
  <c r="BJ125" i="12"/>
  <c r="BI125" i="12"/>
  <c r="BH125" i="12"/>
  <c r="BG125" i="12"/>
  <c r="BF125" i="12"/>
  <c r="BE125" i="12"/>
  <c r="BD125" i="12"/>
  <c r="BC125" i="12"/>
  <c r="BB125" i="12"/>
  <c r="BA125" i="12"/>
  <c r="AZ125" i="12"/>
  <c r="AY125" i="12"/>
  <c r="AX125" i="12"/>
  <c r="AW125" i="12"/>
  <c r="AV125" i="12"/>
  <c r="AU125" i="12"/>
  <c r="AT125" i="12"/>
  <c r="AS125" i="12"/>
  <c r="AR125" i="12"/>
  <c r="AQ125" i="12"/>
  <c r="DZ124" i="12"/>
  <c r="DY124" i="12"/>
  <c r="DX124" i="12"/>
  <c r="DW124" i="12"/>
  <c r="DV124" i="12"/>
  <c r="DU124" i="12"/>
  <c r="DT124" i="12"/>
  <c r="DS124" i="12"/>
  <c r="DR124" i="12"/>
  <c r="DQ124" i="12"/>
  <c r="DP124" i="12"/>
  <c r="DO124" i="12"/>
  <c r="DN124" i="12"/>
  <c r="DM124" i="12"/>
  <c r="DL124" i="12"/>
  <c r="DK124" i="12"/>
  <c r="DJ124" i="12"/>
  <c r="DI124" i="12"/>
  <c r="DH124" i="12"/>
  <c r="DG124" i="12"/>
  <c r="DF124" i="12"/>
  <c r="DE124" i="12"/>
  <c r="DD124" i="12"/>
  <c r="DC124" i="12"/>
  <c r="DB124" i="12"/>
  <c r="DA124" i="12"/>
  <c r="CZ124" i="12"/>
  <c r="CY124" i="12"/>
  <c r="CX124" i="12"/>
  <c r="CW124" i="12"/>
  <c r="CV124" i="12"/>
  <c r="CU124" i="12"/>
  <c r="CT124" i="12"/>
  <c r="CS124" i="12"/>
  <c r="CR124" i="12"/>
  <c r="CQ124" i="12"/>
  <c r="CP124" i="12"/>
  <c r="CO124" i="12"/>
  <c r="CN124" i="12"/>
  <c r="CM124" i="12"/>
  <c r="CL124" i="12"/>
  <c r="CK124" i="12"/>
  <c r="CJ124" i="12"/>
  <c r="CI124" i="12"/>
  <c r="CH124" i="12"/>
  <c r="CG124" i="12"/>
  <c r="CF124" i="12"/>
  <c r="CE124" i="12"/>
  <c r="CD124" i="12"/>
  <c r="CC124" i="12"/>
  <c r="CB124" i="12"/>
  <c r="CA124" i="12"/>
  <c r="BZ124" i="12"/>
  <c r="BY124" i="12"/>
  <c r="BX124" i="12"/>
  <c r="BW124" i="12"/>
  <c r="BV124" i="12"/>
  <c r="BU124" i="12"/>
  <c r="BT124" i="12"/>
  <c r="BS124" i="12"/>
  <c r="BR124" i="12"/>
  <c r="BQ124" i="12"/>
  <c r="BM124" i="12"/>
  <c r="BJ124" i="12"/>
  <c r="BI124" i="12"/>
  <c r="BH124" i="12"/>
  <c r="BG124" i="12"/>
  <c r="BF124" i="12"/>
  <c r="BE124" i="12"/>
  <c r="BD124" i="12"/>
  <c r="BC124" i="12"/>
  <c r="BB124" i="12"/>
  <c r="BA124" i="12"/>
  <c r="AZ124" i="12"/>
  <c r="AY124" i="12"/>
  <c r="AX124" i="12"/>
  <c r="AW124" i="12"/>
  <c r="AV124" i="12"/>
  <c r="AU124" i="12"/>
  <c r="AT124" i="12"/>
  <c r="AS124" i="12"/>
  <c r="AR124" i="12"/>
  <c r="AQ124" i="12"/>
  <c r="AP124" i="12"/>
  <c r="DZ123" i="12"/>
  <c r="DY123" i="12"/>
  <c r="DX123" i="12"/>
  <c r="DW123" i="12"/>
  <c r="DV123" i="12"/>
  <c r="DU123" i="12"/>
  <c r="DT123" i="12"/>
  <c r="DS123" i="12"/>
  <c r="DR123" i="12"/>
  <c r="DQ123" i="12"/>
  <c r="DP123" i="12"/>
  <c r="DO123" i="12"/>
  <c r="DN123" i="12"/>
  <c r="DM123" i="12"/>
  <c r="DL123" i="12"/>
  <c r="DK123" i="12"/>
  <c r="DJ123" i="12"/>
  <c r="DI123" i="12"/>
  <c r="DH123" i="12"/>
  <c r="DG123" i="12"/>
  <c r="DF123" i="12"/>
  <c r="DE123" i="12"/>
  <c r="DD123" i="12"/>
  <c r="DC123" i="12"/>
  <c r="DB123" i="12"/>
  <c r="DA123" i="12"/>
  <c r="CZ123" i="12"/>
  <c r="CY123" i="12"/>
  <c r="CX123" i="12"/>
  <c r="CW123" i="12"/>
  <c r="CV123" i="12"/>
  <c r="CU123" i="12"/>
  <c r="CT123" i="12"/>
  <c r="CS123" i="12"/>
  <c r="CR123" i="12"/>
  <c r="CQ123" i="12"/>
  <c r="CP123" i="12"/>
  <c r="CO123" i="12"/>
  <c r="CN123" i="12"/>
  <c r="CM123" i="12"/>
  <c r="CL123" i="12"/>
  <c r="CK123" i="12"/>
  <c r="CJ123" i="12"/>
  <c r="CI123" i="12"/>
  <c r="CH123" i="12"/>
  <c r="CG123" i="12"/>
  <c r="CF123" i="12"/>
  <c r="CE123" i="12"/>
  <c r="CD123" i="12"/>
  <c r="CC123" i="12"/>
  <c r="CB123" i="12"/>
  <c r="CA123" i="12"/>
  <c r="BZ123" i="12"/>
  <c r="BY123" i="12"/>
  <c r="BX123" i="12"/>
  <c r="BW123" i="12"/>
  <c r="BV123" i="12"/>
  <c r="BU123" i="12"/>
  <c r="BT123" i="12"/>
  <c r="BS123" i="12"/>
  <c r="BR123" i="12"/>
  <c r="BQ123" i="12"/>
  <c r="BM123" i="12"/>
  <c r="BI123" i="12"/>
  <c r="BH123" i="12"/>
  <c r="BG123" i="12"/>
  <c r="BF123" i="12"/>
  <c r="BE123" i="12"/>
  <c r="BD123" i="12"/>
  <c r="BC123" i="12"/>
  <c r="BB123" i="12"/>
  <c r="BA123" i="12"/>
  <c r="AZ123" i="12"/>
  <c r="AY123" i="12"/>
  <c r="AX123" i="12"/>
  <c r="AW123" i="12"/>
  <c r="AV123" i="12"/>
  <c r="AU123" i="12"/>
  <c r="AT123" i="12"/>
  <c r="AS123" i="12"/>
  <c r="AR123" i="12"/>
  <c r="AQ123" i="12"/>
  <c r="AP123" i="12"/>
  <c r="AO123" i="12"/>
  <c r="DZ122" i="12"/>
  <c r="DY122" i="12"/>
  <c r="DX122" i="12"/>
  <c r="DW122" i="12"/>
  <c r="DV122" i="12"/>
  <c r="DU122" i="12"/>
  <c r="DT122" i="12"/>
  <c r="DS122" i="12"/>
  <c r="DR122" i="12"/>
  <c r="DQ122" i="12"/>
  <c r="DP122" i="12"/>
  <c r="DO122" i="12"/>
  <c r="DN122" i="12"/>
  <c r="DM122" i="12"/>
  <c r="DL122" i="12"/>
  <c r="DK122" i="12"/>
  <c r="DJ122" i="12"/>
  <c r="DI122" i="12"/>
  <c r="DH122" i="12"/>
  <c r="DG122" i="12"/>
  <c r="DF122" i="12"/>
  <c r="DE122" i="12"/>
  <c r="DD122" i="12"/>
  <c r="DC122" i="12"/>
  <c r="DB122" i="12"/>
  <c r="DA122" i="12"/>
  <c r="CZ122" i="12"/>
  <c r="CY122" i="12"/>
  <c r="CX122" i="12"/>
  <c r="CW122" i="12"/>
  <c r="CV122" i="12"/>
  <c r="CU122" i="12"/>
  <c r="CT122" i="12"/>
  <c r="CS122" i="12"/>
  <c r="CR122" i="12"/>
  <c r="CQ122" i="12"/>
  <c r="CP122" i="12"/>
  <c r="CO122" i="12"/>
  <c r="CN122" i="12"/>
  <c r="CM122" i="12"/>
  <c r="CL122" i="12"/>
  <c r="CK122" i="12"/>
  <c r="CJ122" i="12"/>
  <c r="CI122" i="12"/>
  <c r="CH122" i="12"/>
  <c r="CG122" i="12"/>
  <c r="CF122" i="12"/>
  <c r="CE122" i="12"/>
  <c r="CD122" i="12"/>
  <c r="CC122" i="12"/>
  <c r="CB122" i="12"/>
  <c r="CA122" i="12"/>
  <c r="BZ122" i="12"/>
  <c r="BY122" i="12"/>
  <c r="BX122" i="12"/>
  <c r="BW122" i="12"/>
  <c r="BV122" i="12"/>
  <c r="BU122" i="12"/>
  <c r="BT122" i="12"/>
  <c r="BS122" i="12"/>
  <c r="BR122" i="12"/>
  <c r="BQ122" i="12"/>
  <c r="BM122" i="12"/>
  <c r="BH122" i="12"/>
  <c r="BG122" i="12"/>
  <c r="BF122" i="12"/>
  <c r="BE122" i="12"/>
  <c r="BD122" i="12"/>
  <c r="BC122" i="12"/>
  <c r="BB122" i="12"/>
  <c r="BA122" i="12"/>
  <c r="AZ122" i="12"/>
  <c r="AY122" i="12"/>
  <c r="AX122" i="12"/>
  <c r="AW122" i="12"/>
  <c r="AV122" i="12"/>
  <c r="AU122" i="12"/>
  <c r="AT122" i="12"/>
  <c r="AS122" i="12"/>
  <c r="AR122" i="12"/>
  <c r="AQ122" i="12"/>
  <c r="AP122" i="12"/>
  <c r="AO122" i="12"/>
  <c r="AN122" i="12"/>
  <c r="DZ121" i="12"/>
  <c r="DY121" i="12"/>
  <c r="DX121" i="12"/>
  <c r="DW121" i="12"/>
  <c r="DV121" i="12"/>
  <c r="DU121" i="12"/>
  <c r="DT121" i="12"/>
  <c r="DS121" i="12"/>
  <c r="DR121" i="12"/>
  <c r="DQ121" i="12"/>
  <c r="DP121" i="12"/>
  <c r="DO121" i="12"/>
  <c r="DN121" i="12"/>
  <c r="DM121" i="12"/>
  <c r="DL121" i="12"/>
  <c r="DK121" i="12"/>
  <c r="DJ121" i="12"/>
  <c r="DI121" i="12"/>
  <c r="DH121" i="12"/>
  <c r="DG121" i="12"/>
  <c r="DF121" i="12"/>
  <c r="DE121" i="12"/>
  <c r="DD121" i="12"/>
  <c r="DC121" i="12"/>
  <c r="DB121" i="12"/>
  <c r="DA121" i="12"/>
  <c r="CZ121" i="12"/>
  <c r="CY121" i="12"/>
  <c r="CX121" i="12"/>
  <c r="CW121" i="12"/>
  <c r="CV121" i="12"/>
  <c r="CU121" i="12"/>
  <c r="CT121" i="12"/>
  <c r="CS121" i="12"/>
  <c r="CR121" i="12"/>
  <c r="CQ121" i="12"/>
  <c r="CP121" i="12"/>
  <c r="CO121" i="12"/>
  <c r="CN121" i="12"/>
  <c r="CM121" i="12"/>
  <c r="CL121" i="12"/>
  <c r="CK121" i="12"/>
  <c r="CJ121" i="12"/>
  <c r="CI121" i="12"/>
  <c r="CH121" i="12"/>
  <c r="CG121" i="12"/>
  <c r="CF121" i="12"/>
  <c r="CE121" i="12"/>
  <c r="CD121" i="12"/>
  <c r="CC121" i="12"/>
  <c r="CB121" i="12"/>
  <c r="CA121" i="12"/>
  <c r="BZ121" i="12"/>
  <c r="BY121" i="12"/>
  <c r="BX121" i="12"/>
  <c r="BW121" i="12"/>
  <c r="BV121" i="12"/>
  <c r="BU121" i="12"/>
  <c r="BT121" i="12"/>
  <c r="BS121" i="12"/>
  <c r="BR121" i="12"/>
  <c r="BQ121" i="12"/>
  <c r="BM121" i="12"/>
  <c r="BG121" i="12"/>
  <c r="BF121" i="12"/>
  <c r="BE121" i="12"/>
  <c r="BD121" i="12"/>
  <c r="BC121" i="12"/>
  <c r="BB121" i="12"/>
  <c r="BA121" i="12"/>
  <c r="AZ121" i="12"/>
  <c r="AY121" i="12"/>
  <c r="AX121" i="12"/>
  <c r="AW121" i="12"/>
  <c r="AV121" i="12"/>
  <c r="AU121" i="12"/>
  <c r="AT121" i="12"/>
  <c r="AS121" i="12"/>
  <c r="AR121" i="12"/>
  <c r="AQ121" i="12"/>
  <c r="AP121" i="12"/>
  <c r="AO121" i="12"/>
  <c r="AN121" i="12"/>
  <c r="AM121" i="12"/>
  <c r="DZ120" i="12"/>
  <c r="DY120" i="12"/>
  <c r="DX120" i="12"/>
  <c r="DW120" i="12"/>
  <c r="DV120" i="12"/>
  <c r="DU120" i="12"/>
  <c r="DT120" i="12"/>
  <c r="DS120" i="12"/>
  <c r="DR120" i="12"/>
  <c r="DQ120" i="12"/>
  <c r="DP120" i="12"/>
  <c r="DO120" i="12"/>
  <c r="DN120" i="12"/>
  <c r="DM120" i="12"/>
  <c r="DL120" i="12"/>
  <c r="DK120" i="12"/>
  <c r="DJ120" i="12"/>
  <c r="DI120" i="12"/>
  <c r="DH120" i="12"/>
  <c r="DG120" i="12"/>
  <c r="DF120" i="12"/>
  <c r="DE120" i="12"/>
  <c r="DD120" i="12"/>
  <c r="DC120" i="12"/>
  <c r="DB120" i="12"/>
  <c r="DA120" i="12"/>
  <c r="CZ120" i="12"/>
  <c r="CY120" i="12"/>
  <c r="CX120" i="12"/>
  <c r="CW120" i="12"/>
  <c r="CV120" i="12"/>
  <c r="CU120" i="12"/>
  <c r="CT120" i="12"/>
  <c r="CS120" i="12"/>
  <c r="CR120" i="12"/>
  <c r="CQ120" i="12"/>
  <c r="CP120" i="12"/>
  <c r="CO120" i="12"/>
  <c r="CN120" i="12"/>
  <c r="CM120" i="12"/>
  <c r="CL120" i="12"/>
  <c r="CK120" i="12"/>
  <c r="CJ120" i="12"/>
  <c r="CI120" i="12"/>
  <c r="CH120" i="12"/>
  <c r="CG120" i="12"/>
  <c r="CF120" i="12"/>
  <c r="CE120" i="12"/>
  <c r="CD120" i="12"/>
  <c r="CC120" i="12"/>
  <c r="CB120" i="12"/>
  <c r="CA120" i="12"/>
  <c r="BZ120" i="12"/>
  <c r="BY120" i="12"/>
  <c r="BX120" i="12"/>
  <c r="BW120" i="12"/>
  <c r="BV120" i="12"/>
  <c r="BU120" i="12"/>
  <c r="BT120" i="12"/>
  <c r="BS120" i="12"/>
  <c r="BR120" i="12"/>
  <c r="BQ120" i="12"/>
  <c r="BM120" i="12"/>
  <c r="BF120" i="12"/>
  <c r="BE120" i="12"/>
  <c r="BD120" i="12"/>
  <c r="BC120" i="12"/>
  <c r="BB120" i="12"/>
  <c r="BA120" i="12"/>
  <c r="AZ120" i="12"/>
  <c r="AY120" i="12"/>
  <c r="AX120" i="12"/>
  <c r="AW120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DZ119" i="12"/>
  <c r="DY119" i="12"/>
  <c r="DX119" i="12"/>
  <c r="DW119" i="12"/>
  <c r="DV119" i="12"/>
  <c r="DU119" i="12"/>
  <c r="DT119" i="12"/>
  <c r="DS119" i="12"/>
  <c r="DR119" i="12"/>
  <c r="DQ119" i="12"/>
  <c r="DP119" i="12"/>
  <c r="DO119" i="12"/>
  <c r="DN119" i="12"/>
  <c r="DM119" i="12"/>
  <c r="DL119" i="12"/>
  <c r="DK119" i="12"/>
  <c r="DJ119" i="12"/>
  <c r="DI119" i="12"/>
  <c r="DH119" i="12"/>
  <c r="DG119" i="12"/>
  <c r="DF119" i="12"/>
  <c r="DE119" i="12"/>
  <c r="DD119" i="12"/>
  <c r="DC119" i="12"/>
  <c r="DB119" i="12"/>
  <c r="DA119" i="12"/>
  <c r="CZ119" i="12"/>
  <c r="CY119" i="12"/>
  <c r="CX119" i="12"/>
  <c r="CW119" i="12"/>
  <c r="CV119" i="12"/>
  <c r="CU119" i="12"/>
  <c r="CT119" i="12"/>
  <c r="CS119" i="12"/>
  <c r="CR119" i="12"/>
  <c r="CQ119" i="12"/>
  <c r="CP119" i="12"/>
  <c r="CO119" i="12"/>
  <c r="CN119" i="12"/>
  <c r="CM119" i="12"/>
  <c r="CL119" i="12"/>
  <c r="CK119" i="12"/>
  <c r="CJ119" i="12"/>
  <c r="CI119" i="12"/>
  <c r="CH119" i="12"/>
  <c r="CG119" i="12"/>
  <c r="CF119" i="12"/>
  <c r="CE119" i="12"/>
  <c r="CD119" i="12"/>
  <c r="CC119" i="12"/>
  <c r="CB119" i="12"/>
  <c r="CA119" i="12"/>
  <c r="BZ119" i="12"/>
  <c r="BY119" i="12"/>
  <c r="BX119" i="12"/>
  <c r="BW119" i="12"/>
  <c r="BV119" i="12"/>
  <c r="BU119" i="12"/>
  <c r="BT119" i="12"/>
  <c r="BS119" i="12"/>
  <c r="BR119" i="12"/>
  <c r="BQ119" i="12"/>
  <c r="BM119" i="12"/>
  <c r="BE119" i="12"/>
  <c r="BD119" i="12"/>
  <c r="BC119" i="12"/>
  <c r="BB119" i="12"/>
  <c r="BA119" i="12"/>
  <c r="AZ119" i="12"/>
  <c r="AY119" i="12"/>
  <c r="AX119" i="12"/>
  <c r="AW119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DZ118" i="12"/>
  <c r="DY118" i="12"/>
  <c r="DX118" i="12"/>
  <c r="DW118" i="12"/>
  <c r="DV118" i="12"/>
  <c r="DU118" i="12"/>
  <c r="DT118" i="12"/>
  <c r="DS118" i="12"/>
  <c r="DR118" i="12"/>
  <c r="DQ118" i="12"/>
  <c r="DP118" i="12"/>
  <c r="DO118" i="12"/>
  <c r="DN118" i="12"/>
  <c r="DM118" i="12"/>
  <c r="DL118" i="12"/>
  <c r="DK118" i="12"/>
  <c r="DJ118" i="12"/>
  <c r="DI118" i="12"/>
  <c r="DH118" i="12"/>
  <c r="DG118" i="12"/>
  <c r="DF118" i="12"/>
  <c r="DE118" i="12"/>
  <c r="DD118" i="12"/>
  <c r="DC118" i="12"/>
  <c r="DB118" i="12"/>
  <c r="DA118" i="12"/>
  <c r="CZ118" i="12"/>
  <c r="CY118" i="12"/>
  <c r="CX118" i="12"/>
  <c r="CW118" i="12"/>
  <c r="CV118" i="12"/>
  <c r="CU118" i="12"/>
  <c r="CT118" i="12"/>
  <c r="CS118" i="12"/>
  <c r="CR118" i="12"/>
  <c r="CQ118" i="12"/>
  <c r="CP118" i="12"/>
  <c r="CO118" i="12"/>
  <c r="CN118" i="12"/>
  <c r="CM118" i="12"/>
  <c r="CL118" i="12"/>
  <c r="CK118" i="12"/>
  <c r="CJ118" i="12"/>
  <c r="CI118" i="12"/>
  <c r="CH118" i="12"/>
  <c r="CG118" i="12"/>
  <c r="CF118" i="12"/>
  <c r="CE118" i="12"/>
  <c r="CD118" i="12"/>
  <c r="CC118" i="12"/>
  <c r="CB118" i="12"/>
  <c r="CA118" i="12"/>
  <c r="BZ118" i="12"/>
  <c r="BY118" i="12"/>
  <c r="BX118" i="12"/>
  <c r="BW118" i="12"/>
  <c r="BV118" i="12"/>
  <c r="BU118" i="12"/>
  <c r="BT118" i="12"/>
  <c r="BS118" i="12"/>
  <c r="BR118" i="12"/>
  <c r="BQ118" i="12"/>
  <c r="BM118" i="12"/>
  <c r="BD118" i="12"/>
  <c r="BC118" i="12"/>
  <c r="BB118" i="12"/>
  <c r="BA118" i="12"/>
  <c r="AZ118" i="12"/>
  <c r="AY118" i="12"/>
  <c r="AX118" i="12"/>
  <c r="AW118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DZ117" i="12"/>
  <c r="DY117" i="12"/>
  <c r="DX117" i="12"/>
  <c r="DW117" i="12"/>
  <c r="DV117" i="12"/>
  <c r="DU117" i="12"/>
  <c r="DT117" i="12"/>
  <c r="DS117" i="12"/>
  <c r="DR117" i="12"/>
  <c r="DQ117" i="12"/>
  <c r="DP117" i="12"/>
  <c r="DO117" i="12"/>
  <c r="DN117" i="12"/>
  <c r="DM117" i="12"/>
  <c r="DL117" i="12"/>
  <c r="DK117" i="12"/>
  <c r="DJ117" i="12"/>
  <c r="DI117" i="12"/>
  <c r="DH117" i="12"/>
  <c r="DG117" i="12"/>
  <c r="DF117" i="12"/>
  <c r="DE117" i="12"/>
  <c r="DD117" i="12"/>
  <c r="DC117" i="12"/>
  <c r="DB117" i="12"/>
  <c r="DA117" i="12"/>
  <c r="CZ117" i="12"/>
  <c r="CY117" i="12"/>
  <c r="CX117" i="12"/>
  <c r="CW117" i="12"/>
  <c r="CV117" i="12"/>
  <c r="CU117" i="12"/>
  <c r="CT117" i="12"/>
  <c r="CS117" i="12"/>
  <c r="CR117" i="12"/>
  <c r="CQ117" i="12"/>
  <c r="CP117" i="12"/>
  <c r="CO117" i="12"/>
  <c r="CN117" i="12"/>
  <c r="CM117" i="12"/>
  <c r="CL117" i="12"/>
  <c r="CK117" i="12"/>
  <c r="CJ117" i="12"/>
  <c r="CI117" i="12"/>
  <c r="CH117" i="12"/>
  <c r="CG117" i="12"/>
  <c r="CF117" i="12"/>
  <c r="CE117" i="12"/>
  <c r="CD117" i="12"/>
  <c r="CC117" i="12"/>
  <c r="CB117" i="12"/>
  <c r="CA117" i="12"/>
  <c r="BZ117" i="12"/>
  <c r="BY117" i="12"/>
  <c r="BX117" i="12"/>
  <c r="BW117" i="12"/>
  <c r="BV117" i="12"/>
  <c r="BU117" i="12"/>
  <c r="BT117" i="12"/>
  <c r="BS117" i="12"/>
  <c r="BR117" i="12"/>
  <c r="BQ117" i="12"/>
  <c r="BM117" i="12"/>
  <c r="BC117" i="12"/>
  <c r="BB117" i="12"/>
  <c r="BA117" i="12"/>
  <c r="AZ117" i="12"/>
  <c r="AY117" i="12"/>
  <c r="AX117" i="12"/>
  <c r="AW117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DZ116" i="12"/>
  <c r="DY116" i="12"/>
  <c r="DX116" i="12"/>
  <c r="DW116" i="12"/>
  <c r="DV116" i="12"/>
  <c r="DU116" i="12"/>
  <c r="DT116" i="12"/>
  <c r="DS116" i="12"/>
  <c r="DR116" i="12"/>
  <c r="DQ116" i="12"/>
  <c r="DP116" i="12"/>
  <c r="DO116" i="12"/>
  <c r="DN116" i="12"/>
  <c r="DM116" i="12"/>
  <c r="DL116" i="12"/>
  <c r="DK116" i="12"/>
  <c r="DJ116" i="12"/>
  <c r="DI116" i="12"/>
  <c r="DH116" i="12"/>
  <c r="DG116" i="12"/>
  <c r="DF116" i="12"/>
  <c r="DE116" i="12"/>
  <c r="DD116" i="12"/>
  <c r="DC116" i="12"/>
  <c r="DB116" i="12"/>
  <c r="DA116" i="12"/>
  <c r="CZ116" i="12"/>
  <c r="CY116" i="12"/>
  <c r="CX116" i="12"/>
  <c r="CW116" i="12"/>
  <c r="CV116" i="12"/>
  <c r="CU116" i="12"/>
  <c r="CT116" i="12"/>
  <c r="CS116" i="12"/>
  <c r="CR116" i="12"/>
  <c r="CQ116" i="12"/>
  <c r="CP116" i="12"/>
  <c r="CO116" i="12"/>
  <c r="CN116" i="12"/>
  <c r="CM116" i="12"/>
  <c r="CL116" i="12"/>
  <c r="CK116" i="12"/>
  <c r="CJ116" i="12"/>
  <c r="CI116" i="12"/>
  <c r="CH116" i="12"/>
  <c r="CG116" i="12"/>
  <c r="CF116" i="12"/>
  <c r="CE116" i="12"/>
  <c r="CD116" i="12"/>
  <c r="CC116" i="12"/>
  <c r="CB116" i="12"/>
  <c r="CA116" i="12"/>
  <c r="BZ116" i="12"/>
  <c r="BY116" i="12"/>
  <c r="BX116" i="12"/>
  <c r="BW116" i="12"/>
  <c r="BV116" i="12"/>
  <c r="BU116" i="12"/>
  <c r="BT116" i="12"/>
  <c r="BS116" i="12"/>
  <c r="BR116" i="12"/>
  <c r="BQ116" i="12"/>
  <c r="BM116" i="12"/>
  <c r="BB116" i="12"/>
  <c r="BA116" i="12"/>
  <c r="AZ116" i="12"/>
  <c r="AY116" i="12"/>
  <c r="AX116" i="12"/>
  <c r="AW116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DZ115" i="12"/>
  <c r="DY115" i="12"/>
  <c r="DX115" i="12"/>
  <c r="DW115" i="12"/>
  <c r="DV115" i="12"/>
  <c r="DU115" i="12"/>
  <c r="DT115" i="12"/>
  <c r="DS115" i="12"/>
  <c r="DR115" i="12"/>
  <c r="DQ115" i="12"/>
  <c r="DP115" i="12"/>
  <c r="DO115" i="12"/>
  <c r="DN115" i="12"/>
  <c r="DM115" i="12"/>
  <c r="DL115" i="12"/>
  <c r="DK115" i="12"/>
  <c r="DJ115" i="12"/>
  <c r="DI115" i="12"/>
  <c r="DH115" i="12"/>
  <c r="DG115" i="12"/>
  <c r="DF115" i="12"/>
  <c r="DE115" i="12"/>
  <c r="DD115" i="12"/>
  <c r="DC115" i="12"/>
  <c r="DB115" i="12"/>
  <c r="DA115" i="12"/>
  <c r="CZ115" i="12"/>
  <c r="CY115" i="12"/>
  <c r="CX115" i="12"/>
  <c r="CW115" i="12"/>
  <c r="CV115" i="12"/>
  <c r="CU115" i="12"/>
  <c r="CT115" i="12"/>
  <c r="CS115" i="12"/>
  <c r="CR115" i="12"/>
  <c r="CQ115" i="12"/>
  <c r="CP115" i="12"/>
  <c r="CO115" i="12"/>
  <c r="CN115" i="12"/>
  <c r="CM115" i="12"/>
  <c r="CL115" i="12"/>
  <c r="CK115" i="12"/>
  <c r="CJ115" i="12"/>
  <c r="CI115" i="12"/>
  <c r="CH115" i="12"/>
  <c r="CG115" i="12"/>
  <c r="CF115" i="12"/>
  <c r="CE115" i="12"/>
  <c r="CD115" i="12"/>
  <c r="CC115" i="12"/>
  <c r="CB115" i="12"/>
  <c r="CA115" i="12"/>
  <c r="BZ115" i="12"/>
  <c r="BY115" i="12"/>
  <c r="BX115" i="12"/>
  <c r="BW115" i="12"/>
  <c r="BV115" i="12"/>
  <c r="BU115" i="12"/>
  <c r="BT115" i="12"/>
  <c r="BS115" i="12"/>
  <c r="BR115" i="12"/>
  <c r="BQ115" i="12"/>
  <c r="BM115" i="12"/>
  <c r="BA115" i="12"/>
  <c r="AZ115" i="12"/>
  <c r="AY115" i="12"/>
  <c r="AX115" i="12"/>
  <c r="AW115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DZ114" i="12"/>
  <c r="DY114" i="12"/>
  <c r="DX114" i="12"/>
  <c r="DW114" i="12"/>
  <c r="DV114" i="12"/>
  <c r="DU114" i="12"/>
  <c r="DT114" i="12"/>
  <c r="DS114" i="12"/>
  <c r="DR114" i="12"/>
  <c r="DQ114" i="12"/>
  <c r="DP114" i="12"/>
  <c r="DO114" i="12"/>
  <c r="DN114" i="12"/>
  <c r="DM114" i="12"/>
  <c r="DL114" i="12"/>
  <c r="DK114" i="12"/>
  <c r="DJ114" i="12"/>
  <c r="DI114" i="12"/>
  <c r="DH114" i="12"/>
  <c r="DG114" i="12"/>
  <c r="DF114" i="12"/>
  <c r="DE114" i="12"/>
  <c r="DD114" i="12"/>
  <c r="DC114" i="12"/>
  <c r="DB114" i="12"/>
  <c r="DA114" i="12"/>
  <c r="CZ114" i="12"/>
  <c r="CY114" i="12"/>
  <c r="CX114" i="12"/>
  <c r="CW114" i="12"/>
  <c r="CV114" i="12"/>
  <c r="CU114" i="12"/>
  <c r="CT114" i="12"/>
  <c r="CS114" i="12"/>
  <c r="CR114" i="12"/>
  <c r="CQ114" i="12"/>
  <c r="CP114" i="12"/>
  <c r="CO114" i="12"/>
  <c r="CN114" i="12"/>
  <c r="CM114" i="12"/>
  <c r="CL114" i="12"/>
  <c r="CK114" i="12"/>
  <c r="CJ114" i="12"/>
  <c r="CI114" i="12"/>
  <c r="CH114" i="12"/>
  <c r="CG114" i="12"/>
  <c r="CF114" i="12"/>
  <c r="CE114" i="12"/>
  <c r="CD114" i="12"/>
  <c r="CC114" i="12"/>
  <c r="CB114" i="12"/>
  <c r="CA114" i="12"/>
  <c r="BZ114" i="12"/>
  <c r="BY114" i="12"/>
  <c r="BX114" i="12"/>
  <c r="BW114" i="12"/>
  <c r="BV114" i="12"/>
  <c r="BU114" i="12"/>
  <c r="BT114" i="12"/>
  <c r="BS114" i="12"/>
  <c r="BR114" i="12"/>
  <c r="BQ114" i="12"/>
  <c r="BM114" i="12"/>
  <c r="AZ114" i="12"/>
  <c r="AY114" i="12"/>
  <c r="AX114" i="12"/>
  <c r="AW114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DZ113" i="12"/>
  <c r="DY113" i="12"/>
  <c r="DX113" i="12"/>
  <c r="DW113" i="12"/>
  <c r="DV113" i="12"/>
  <c r="DU113" i="12"/>
  <c r="DT113" i="12"/>
  <c r="DS113" i="12"/>
  <c r="DR113" i="12"/>
  <c r="DQ113" i="12"/>
  <c r="DP113" i="12"/>
  <c r="DO113" i="12"/>
  <c r="DN113" i="12"/>
  <c r="DM113" i="12"/>
  <c r="DL113" i="12"/>
  <c r="DK113" i="12"/>
  <c r="DJ113" i="12"/>
  <c r="DI113" i="12"/>
  <c r="DH113" i="12"/>
  <c r="DG113" i="12"/>
  <c r="DF113" i="12"/>
  <c r="DE113" i="12"/>
  <c r="DD113" i="12"/>
  <c r="DC113" i="12"/>
  <c r="DB113" i="12"/>
  <c r="DA113" i="12"/>
  <c r="CZ113" i="12"/>
  <c r="CY113" i="12"/>
  <c r="CX113" i="12"/>
  <c r="CW113" i="12"/>
  <c r="CV113" i="12"/>
  <c r="CU113" i="12"/>
  <c r="CT113" i="12"/>
  <c r="CS113" i="12"/>
  <c r="CR113" i="12"/>
  <c r="CQ113" i="12"/>
  <c r="CP113" i="12"/>
  <c r="CO113" i="12"/>
  <c r="CN113" i="12"/>
  <c r="CM113" i="12"/>
  <c r="CL113" i="12"/>
  <c r="CK113" i="12"/>
  <c r="CJ113" i="12"/>
  <c r="CI113" i="12"/>
  <c r="CH113" i="12"/>
  <c r="CG113" i="12"/>
  <c r="CF113" i="12"/>
  <c r="CE113" i="12"/>
  <c r="CD113" i="12"/>
  <c r="CC113" i="12"/>
  <c r="CB113" i="12"/>
  <c r="CA113" i="12"/>
  <c r="BZ113" i="12"/>
  <c r="BY113" i="12"/>
  <c r="BX113" i="12"/>
  <c r="BW113" i="12"/>
  <c r="BV113" i="12"/>
  <c r="BU113" i="12"/>
  <c r="BT113" i="12"/>
  <c r="BS113" i="12"/>
  <c r="BR113" i="12"/>
  <c r="BQ113" i="12"/>
  <c r="BM113" i="12"/>
  <c r="AY113" i="12"/>
  <c r="AX113" i="12"/>
  <c r="AW113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DZ112" i="12"/>
  <c r="DY112" i="12"/>
  <c r="DX112" i="12"/>
  <c r="DW112" i="12"/>
  <c r="DV112" i="12"/>
  <c r="DU112" i="12"/>
  <c r="DT112" i="12"/>
  <c r="DS112" i="12"/>
  <c r="DR112" i="12"/>
  <c r="DQ112" i="12"/>
  <c r="DP112" i="12"/>
  <c r="DO112" i="12"/>
  <c r="DN112" i="12"/>
  <c r="DM112" i="12"/>
  <c r="DL112" i="12"/>
  <c r="DK112" i="12"/>
  <c r="DJ112" i="12"/>
  <c r="DI112" i="12"/>
  <c r="DH112" i="12"/>
  <c r="DG112" i="12"/>
  <c r="DF112" i="12"/>
  <c r="DE112" i="12"/>
  <c r="DD112" i="12"/>
  <c r="DC112" i="12"/>
  <c r="DB112" i="12"/>
  <c r="DA112" i="12"/>
  <c r="CZ112" i="12"/>
  <c r="CY112" i="12"/>
  <c r="CX112" i="12"/>
  <c r="CW112" i="12"/>
  <c r="CV112" i="12"/>
  <c r="CU112" i="12"/>
  <c r="CT112" i="12"/>
  <c r="CS112" i="12"/>
  <c r="CR112" i="12"/>
  <c r="CQ112" i="12"/>
  <c r="CP112" i="12"/>
  <c r="CO112" i="12"/>
  <c r="CN112" i="12"/>
  <c r="CM112" i="12"/>
  <c r="CL112" i="12"/>
  <c r="CK112" i="12"/>
  <c r="CJ112" i="12"/>
  <c r="CI112" i="12"/>
  <c r="CH112" i="12"/>
  <c r="CG112" i="12"/>
  <c r="CF112" i="12"/>
  <c r="CE112" i="12"/>
  <c r="CD112" i="12"/>
  <c r="CC112" i="12"/>
  <c r="CB112" i="12"/>
  <c r="CA112" i="12"/>
  <c r="BZ112" i="12"/>
  <c r="BY112" i="12"/>
  <c r="BX112" i="12"/>
  <c r="BW112" i="12"/>
  <c r="BV112" i="12"/>
  <c r="BU112" i="12"/>
  <c r="BT112" i="12"/>
  <c r="BS112" i="12"/>
  <c r="BR112" i="12"/>
  <c r="BQ112" i="12"/>
  <c r="BM112" i="12"/>
  <c r="AX112" i="12"/>
  <c r="AW112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DZ111" i="12"/>
  <c r="DY111" i="12"/>
  <c r="DX111" i="12"/>
  <c r="DW111" i="12"/>
  <c r="DV111" i="12"/>
  <c r="DU111" i="12"/>
  <c r="DT111" i="12"/>
  <c r="DS111" i="12"/>
  <c r="DR111" i="12"/>
  <c r="DQ111" i="12"/>
  <c r="DP111" i="12"/>
  <c r="DO111" i="12"/>
  <c r="DN111" i="12"/>
  <c r="DM111" i="12"/>
  <c r="DL111" i="12"/>
  <c r="DK111" i="12"/>
  <c r="DJ111" i="12"/>
  <c r="DI111" i="12"/>
  <c r="DH111" i="12"/>
  <c r="DG111" i="12"/>
  <c r="DF111" i="12"/>
  <c r="DE111" i="12"/>
  <c r="DD111" i="12"/>
  <c r="DC111" i="12"/>
  <c r="DB111" i="12"/>
  <c r="DA111" i="12"/>
  <c r="CZ111" i="12"/>
  <c r="CY111" i="12"/>
  <c r="CX111" i="12"/>
  <c r="CW111" i="12"/>
  <c r="CV111" i="12"/>
  <c r="CU111" i="12"/>
  <c r="CT111" i="12"/>
  <c r="CS111" i="12"/>
  <c r="CR111" i="12"/>
  <c r="CQ111" i="12"/>
  <c r="CP111" i="12"/>
  <c r="CO111" i="12"/>
  <c r="CN111" i="12"/>
  <c r="CM111" i="12"/>
  <c r="CL111" i="12"/>
  <c r="CK111" i="12"/>
  <c r="CJ111" i="12"/>
  <c r="CI111" i="12"/>
  <c r="CH111" i="12"/>
  <c r="CG111" i="12"/>
  <c r="CF111" i="12"/>
  <c r="CE111" i="12"/>
  <c r="CD111" i="12"/>
  <c r="CC111" i="12"/>
  <c r="CB111" i="12"/>
  <c r="CA111" i="12"/>
  <c r="BZ111" i="12"/>
  <c r="BY111" i="12"/>
  <c r="BX111" i="12"/>
  <c r="BW111" i="12"/>
  <c r="BV111" i="12"/>
  <c r="BU111" i="12"/>
  <c r="BT111" i="12"/>
  <c r="BS111" i="12"/>
  <c r="BR111" i="12"/>
  <c r="BQ111" i="12"/>
  <c r="BM111" i="12"/>
  <c r="AW111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DZ110" i="12"/>
  <c r="DY110" i="12"/>
  <c r="DX110" i="12"/>
  <c r="DW110" i="12"/>
  <c r="DV110" i="12"/>
  <c r="DU110" i="12"/>
  <c r="DT110" i="12"/>
  <c r="DS110" i="12"/>
  <c r="DR110" i="12"/>
  <c r="DQ110" i="12"/>
  <c r="DP110" i="12"/>
  <c r="DO110" i="12"/>
  <c r="DN110" i="12"/>
  <c r="DM110" i="12"/>
  <c r="DL110" i="12"/>
  <c r="DK110" i="12"/>
  <c r="DJ110" i="12"/>
  <c r="DI110" i="12"/>
  <c r="DH110" i="12"/>
  <c r="DG110" i="12"/>
  <c r="DF110" i="12"/>
  <c r="DE110" i="12"/>
  <c r="DD110" i="12"/>
  <c r="DC110" i="12"/>
  <c r="DB110" i="12"/>
  <c r="DA110" i="12"/>
  <c r="CZ110" i="12"/>
  <c r="CY110" i="12"/>
  <c r="CX110" i="12"/>
  <c r="CW110" i="12"/>
  <c r="CV110" i="12"/>
  <c r="CU110" i="12"/>
  <c r="CT110" i="12"/>
  <c r="CS110" i="12"/>
  <c r="CR110" i="12"/>
  <c r="CQ110" i="12"/>
  <c r="CP110" i="12"/>
  <c r="CO110" i="12"/>
  <c r="CN110" i="12"/>
  <c r="CM110" i="12"/>
  <c r="CL110" i="12"/>
  <c r="CK110" i="12"/>
  <c r="CJ110" i="12"/>
  <c r="CI110" i="12"/>
  <c r="CH110" i="12"/>
  <c r="CG110" i="12"/>
  <c r="CF110" i="12"/>
  <c r="CE110" i="12"/>
  <c r="CD110" i="12"/>
  <c r="CC110" i="12"/>
  <c r="CB110" i="12"/>
  <c r="CA110" i="12"/>
  <c r="BZ110" i="12"/>
  <c r="BY110" i="12"/>
  <c r="BX110" i="12"/>
  <c r="BW110" i="12"/>
  <c r="BV110" i="12"/>
  <c r="BU110" i="12"/>
  <c r="BT110" i="12"/>
  <c r="BS110" i="12"/>
  <c r="BR110" i="12"/>
  <c r="BQ110" i="12"/>
  <c r="BM110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DZ109" i="12"/>
  <c r="DY109" i="12"/>
  <c r="DX109" i="12"/>
  <c r="DW109" i="12"/>
  <c r="DV109" i="12"/>
  <c r="DU109" i="12"/>
  <c r="DT109" i="12"/>
  <c r="DS109" i="12"/>
  <c r="DR109" i="12"/>
  <c r="DQ109" i="12"/>
  <c r="DP109" i="12"/>
  <c r="DO109" i="12"/>
  <c r="DN109" i="12"/>
  <c r="DM109" i="12"/>
  <c r="DL109" i="12"/>
  <c r="DK109" i="12"/>
  <c r="DJ109" i="12"/>
  <c r="DI109" i="12"/>
  <c r="DH109" i="12"/>
  <c r="DG109" i="12"/>
  <c r="DF109" i="12"/>
  <c r="DE109" i="12"/>
  <c r="DD109" i="12"/>
  <c r="DC109" i="12"/>
  <c r="DB109" i="12"/>
  <c r="DA109" i="12"/>
  <c r="CZ109" i="12"/>
  <c r="CY109" i="12"/>
  <c r="CX109" i="12"/>
  <c r="CW109" i="12"/>
  <c r="CV109" i="12"/>
  <c r="CU109" i="12"/>
  <c r="CT109" i="12"/>
  <c r="CS109" i="12"/>
  <c r="CR109" i="12"/>
  <c r="CQ109" i="12"/>
  <c r="CP109" i="12"/>
  <c r="CO109" i="12"/>
  <c r="CN109" i="12"/>
  <c r="CM109" i="12"/>
  <c r="CL109" i="12"/>
  <c r="CK109" i="12"/>
  <c r="CJ109" i="12"/>
  <c r="CI109" i="12"/>
  <c r="CH109" i="12"/>
  <c r="CG109" i="12"/>
  <c r="CF109" i="12"/>
  <c r="CE109" i="12"/>
  <c r="CD109" i="12"/>
  <c r="CC109" i="12"/>
  <c r="CB109" i="12"/>
  <c r="CA109" i="12"/>
  <c r="BZ109" i="12"/>
  <c r="BY109" i="12"/>
  <c r="BX109" i="12"/>
  <c r="BW109" i="12"/>
  <c r="BV109" i="12"/>
  <c r="BU109" i="12"/>
  <c r="BT109" i="12"/>
  <c r="BS109" i="12"/>
  <c r="BR109" i="12"/>
  <c r="BQ109" i="12"/>
  <c r="BM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DZ108" i="12"/>
  <c r="DY108" i="12"/>
  <c r="DX108" i="12"/>
  <c r="DW108" i="12"/>
  <c r="DV108" i="12"/>
  <c r="DU108" i="12"/>
  <c r="DT108" i="12"/>
  <c r="DS108" i="12"/>
  <c r="DR108" i="12"/>
  <c r="DQ108" i="12"/>
  <c r="DP108" i="12"/>
  <c r="DO108" i="12"/>
  <c r="DN108" i="12"/>
  <c r="DM108" i="12"/>
  <c r="DL108" i="12"/>
  <c r="DK108" i="12"/>
  <c r="DJ108" i="12"/>
  <c r="DI108" i="12"/>
  <c r="DH108" i="12"/>
  <c r="DG108" i="12"/>
  <c r="DF108" i="12"/>
  <c r="DE108" i="12"/>
  <c r="DD108" i="12"/>
  <c r="DC108" i="12"/>
  <c r="DB108" i="12"/>
  <c r="DA108" i="12"/>
  <c r="CZ108" i="12"/>
  <c r="CY108" i="12"/>
  <c r="CX108" i="12"/>
  <c r="CW108" i="12"/>
  <c r="CV108" i="12"/>
  <c r="CU108" i="12"/>
  <c r="CT108" i="12"/>
  <c r="CS108" i="12"/>
  <c r="CR108" i="12"/>
  <c r="CQ108" i="12"/>
  <c r="CP108" i="12"/>
  <c r="CO108" i="12"/>
  <c r="CN108" i="12"/>
  <c r="CM108" i="12"/>
  <c r="CL108" i="12"/>
  <c r="CK108" i="12"/>
  <c r="CJ108" i="12"/>
  <c r="CI108" i="12"/>
  <c r="CH108" i="12"/>
  <c r="CG108" i="12"/>
  <c r="CF108" i="12"/>
  <c r="CE108" i="12"/>
  <c r="CD108" i="12"/>
  <c r="CC108" i="12"/>
  <c r="CB108" i="12"/>
  <c r="CA108" i="12"/>
  <c r="BZ108" i="12"/>
  <c r="BY108" i="12"/>
  <c r="BX108" i="12"/>
  <c r="BW108" i="12"/>
  <c r="BV108" i="12"/>
  <c r="BU108" i="12"/>
  <c r="BT108" i="12"/>
  <c r="BS108" i="12"/>
  <c r="BR108" i="12"/>
  <c r="BQ108" i="12"/>
  <c r="BM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DZ107" i="12"/>
  <c r="DY107" i="12"/>
  <c r="DX107" i="12"/>
  <c r="DW107" i="12"/>
  <c r="DV107" i="12"/>
  <c r="DU107" i="12"/>
  <c r="DT107" i="12"/>
  <c r="DS107" i="12"/>
  <c r="DR107" i="12"/>
  <c r="DQ107" i="12"/>
  <c r="DP107" i="12"/>
  <c r="DO107" i="12"/>
  <c r="DN107" i="12"/>
  <c r="DM107" i="12"/>
  <c r="DL107" i="12"/>
  <c r="DK107" i="12"/>
  <c r="DJ107" i="12"/>
  <c r="DI107" i="12"/>
  <c r="DH107" i="12"/>
  <c r="DG107" i="12"/>
  <c r="DF107" i="12"/>
  <c r="DE107" i="12"/>
  <c r="DD107" i="12"/>
  <c r="DC107" i="12"/>
  <c r="DB107" i="12"/>
  <c r="DA107" i="12"/>
  <c r="CZ107" i="12"/>
  <c r="CY107" i="12"/>
  <c r="CX107" i="12"/>
  <c r="CW107" i="12"/>
  <c r="CV107" i="12"/>
  <c r="CU107" i="12"/>
  <c r="CT107" i="12"/>
  <c r="CS107" i="12"/>
  <c r="CR107" i="12"/>
  <c r="CQ107" i="12"/>
  <c r="CP107" i="12"/>
  <c r="CO107" i="12"/>
  <c r="CN107" i="12"/>
  <c r="CM107" i="12"/>
  <c r="CL107" i="12"/>
  <c r="CK107" i="12"/>
  <c r="CJ107" i="12"/>
  <c r="CI107" i="12"/>
  <c r="CH107" i="12"/>
  <c r="CG107" i="12"/>
  <c r="CF107" i="12"/>
  <c r="CE107" i="12"/>
  <c r="CD107" i="12"/>
  <c r="CC107" i="12"/>
  <c r="CB107" i="12"/>
  <c r="CA107" i="12"/>
  <c r="BZ107" i="12"/>
  <c r="BY107" i="12"/>
  <c r="BX107" i="12"/>
  <c r="BW107" i="12"/>
  <c r="BV107" i="12"/>
  <c r="BU107" i="12"/>
  <c r="BT107" i="12"/>
  <c r="BS107" i="12"/>
  <c r="BR107" i="12"/>
  <c r="BQ107" i="12"/>
  <c r="BM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DZ106" i="12"/>
  <c r="DY106" i="12"/>
  <c r="DX106" i="12"/>
  <c r="DW106" i="12"/>
  <c r="DV106" i="12"/>
  <c r="DU106" i="12"/>
  <c r="DT106" i="12"/>
  <c r="DS106" i="12"/>
  <c r="DR106" i="12"/>
  <c r="DQ106" i="12"/>
  <c r="DP106" i="12"/>
  <c r="DO106" i="12"/>
  <c r="DN106" i="12"/>
  <c r="DM106" i="12"/>
  <c r="DL106" i="12"/>
  <c r="DK106" i="12"/>
  <c r="DJ106" i="12"/>
  <c r="DI106" i="12"/>
  <c r="DH106" i="12"/>
  <c r="DG106" i="12"/>
  <c r="DF106" i="12"/>
  <c r="DE106" i="12"/>
  <c r="DD106" i="12"/>
  <c r="DC106" i="12"/>
  <c r="DB106" i="12"/>
  <c r="DA106" i="12"/>
  <c r="CZ106" i="12"/>
  <c r="CY106" i="12"/>
  <c r="CX106" i="12"/>
  <c r="CW106" i="12"/>
  <c r="CV106" i="12"/>
  <c r="CU106" i="12"/>
  <c r="CT106" i="12"/>
  <c r="CS106" i="12"/>
  <c r="CR106" i="12"/>
  <c r="CQ106" i="12"/>
  <c r="CP106" i="12"/>
  <c r="CO106" i="12"/>
  <c r="CN106" i="12"/>
  <c r="CM106" i="12"/>
  <c r="CL106" i="12"/>
  <c r="CK106" i="12"/>
  <c r="CJ106" i="12"/>
  <c r="CI106" i="12"/>
  <c r="CH106" i="12"/>
  <c r="CG106" i="12"/>
  <c r="CF106" i="12"/>
  <c r="CE106" i="12"/>
  <c r="CD106" i="12"/>
  <c r="CC106" i="12"/>
  <c r="CB106" i="12"/>
  <c r="CA106" i="12"/>
  <c r="BZ106" i="12"/>
  <c r="BY106" i="12"/>
  <c r="BX106" i="12"/>
  <c r="BW106" i="12"/>
  <c r="BV106" i="12"/>
  <c r="BU106" i="12"/>
  <c r="BT106" i="12"/>
  <c r="BS106" i="12"/>
  <c r="BR106" i="12"/>
  <c r="BQ106" i="12"/>
  <c r="BM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DZ105" i="12"/>
  <c r="DY105" i="12"/>
  <c r="DX105" i="12"/>
  <c r="DW105" i="12"/>
  <c r="DV105" i="12"/>
  <c r="DU105" i="12"/>
  <c r="DT105" i="12"/>
  <c r="DS105" i="12"/>
  <c r="DR105" i="12"/>
  <c r="DQ105" i="12"/>
  <c r="DP105" i="12"/>
  <c r="DO105" i="12"/>
  <c r="DN105" i="12"/>
  <c r="DM105" i="12"/>
  <c r="DL105" i="12"/>
  <c r="DK105" i="12"/>
  <c r="DJ105" i="12"/>
  <c r="DI105" i="12"/>
  <c r="DH105" i="12"/>
  <c r="DG105" i="12"/>
  <c r="DF105" i="12"/>
  <c r="DE105" i="12"/>
  <c r="DD105" i="12"/>
  <c r="DC105" i="12"/>
  <c r="DB105" i="12"/>
  <c r="DA105" i="12"/>
  <c r="CZ105" i="12"/>
  <c r="CY105" i="12"/>
  <c r="CX105" i="12"/>
  <c r="CW105" i="12"/>
  <c r="CV105" i="12"/>
  <c r="CU105" i="12"/>
  <c r="CT105" i="12"/>
  <c r="CS105" i="12"/>
  <c r="CR105" i="12"/>
  <c r="CQ105" i="12"/>
  <c r="CP105" i="12"/>
  <c r="CO105" i="12"/>
  <c r="CN105" i="12"/>
  <c r="CM105" i="12"/>
  <c r="CL105" i="12"/>
  <c r="CK105" i="12"/>
  <c r="CJ105" i="12"/>
  <c r="CI105" i="12"/>
  <c r="CH105" i="12"/>
  <c r="CG105" i="12"/>
  <c r="CF105" i="12"/>
  <c r="CE105" i="12"/>
  <c r="CD105" i="12"/>
  <c r="CC105" i="12"/>
  <c r="CB105" i="12"/>
  <c r="CA105" i="12"/>
  <c r="BZ105" i="12"/>
  <c r="BY105" i="12"/>
  <c r="BX105" i="12"/>
  <c r="BW105" i="12"/>
  <c r="BV105" i="12"/>
  <c r="BU105" i="12"/>
  <c r="BT105" i="12"/>
  <c r="BS105" i="12"/>
  <c r="BR105" i="12"/>
  <c r="BQ105" i="12"/>
  <c r="BM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DZ104" i="12"/>
  <c r="DY104" i="12"/>
  <c r="DX104" i="12"/>
  <c r="DW104" i="12"/>
  <c r="DV104" i="12"/>
  <c r="DU104" i="12"/>
  <c r="DT104" i="12"/>
  <c r="DS104" i="12"/>
  <c r="DR104" i="12"/>
  <c r="DQ104" i="12"/>
  <c r="DP104" i="12"/>
  <c r="DO104" i="12"/>
  <c r="DN104" i="12"/>
  <c r="DM104" i="12"/>
  <c r="DL104" i="12"/>
  <c r="DK104" i="12"/>
  <c r="DJ104" i="12"/>
  <c r="DI104" i="12"/>
  <c r="DH104" i="12"/>
  <c r="DG104" i="12"/>
  <c r="DF104" i="12"/>
  <c r="DE104" i="12"/>
  <c r="DD104" i="12"/>
  <c r="DC104" i="12"/>
  <c r="DB104" i="12"/>
  <c r="DA104" i="12"/>
  <c r="CZ104" i="12"/>
  <c r="CY104" i="12"/>
  <c r="CX104" i="12"/>
  <c r="CW104" i="12"/>
  <c r="CV104" i="12"/>
  <c r="CU104" i="12"/>
  <c r="CT104" i="12"/>
  <c r="CS104" i="12"/>
  <c r="CR104" i="12"/>
  <c r="CQ104" i="12"/>
  <c r="CP104" i="12"/>
  <c r="CO104" i="12"/>
  <c r="CN104" i="12"/>
  <c r="CM104" i="12"/>
  <c r="CL104" i="12"/>
  <c r="CK104" i="12"/>
  <c r="CJ104" i="12"/>
  <c r="CI104" i="12"/>
  <c r="CH104" i="12"/>
  <c r="CG104" i="12"/>
  <c r="CF104" i="12"/>
  <c r="CE104" i="12"/>
  <c r="CD104" i="12"/>
  <c r="CC104" i="12"/>
  <c r="CB104" i="12"/>
  <c r="CA104" i="12"/>
  <c r="BZ104" i="12"/>
  <c r="BY104" i="12"/>
  <c r="BX104" i="12"/>
  <c r="BW104" i="12"/>
  <c r="BV104" i="12"/>
  <c r="BU104" i="12"/>
  <c r="BT104" i="12"/>
  <c r="BS104" i="12"/>
  <c r="BR104" i="12"/>
  <c r="BQ104" i="12"/>
  <c r="BM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V104" i="12"/>
  <c r="DZ103" i="12"/>
  <c r="DY103" i="12"/>
  <c r="DX103" i="12"/>
  <c r="DW103" i="12"/>
  <c r="DV103" i="12"/>
  <c r="DU103" i="12"/>
  <c r="DT103" i="12"/>
  <c r="DS103" i="12"/>
  <c r="DR103" i="12"/>
  <c r="DQ103" i="12"/>
  <c r="DP103" i="12"/>
  <c r="DO103" i="12"/>
  <c r="DN103" i="12"/>
  <c r="DM103" i="12"/>
  <c r="DL103" i="12"/>
  <c r="DK103" i="12"/>
  <c r="DJ103" i="12"/>
  <c r="DI103" i="12"/>
  <c r="DH103" i="12"/>
  <c r="DG103" i="12"/>
  <c r="DF103" i="12"/>
  <c r="DE103" i="12"/>
  <c r="DD103" i="12"/>
  <c r="DC103" i="12"/>
  <c r="DB103" i="12"/>
  <c r="DA103" i="12"/>
  <c r="CZ103" i="12"/>
  <c r="CY103" i="12"/>
  <c r="CX103" i="12"/>
  <c r="CW103" i="12"/>
  <c r="CV103" i="12"/>
  <c r="CU103" i="12"/>
  <c r="CT103" i="12"/>
  <c r="CS103" i="12"/>
  <c r="CR103" i="12"/>
  <c r="CQ103" i="12"/>
  <c r="CP103" i="12"/>
  <c r="CO103" i="12"/>
  <c r="CN103" i="12"/>
  <c r="CM103" i="12"/>
  <c r="CL103" i="12"/>
  <c r="CK103" i="12"/>
  <c r="CJ103" i="12"/>
  <c r="CI103" i="12"/>
  <c r="CH103" i="12"/>
  <c r="CG103" i="12"/>
  <c r="CF103" i="12"/>
  <c r="CE103" i="12"/>
  <c r="CD103" i="12"/>
  <c r="CC103" i="12"/>
  <c r="CB103" i="12"/>
  <c r="CA103" i="12"/>
  <c r="BZ103" i="12"/>
  <c r="BY103" i="12"/>
  <c r="BX103" i="12"/>
  <c r="BW103" i="12"/>
  <c r="BV103" i="12"/>
  <c r="BU103" i="12"/>
  <c r="BT103" i="12"/>
  <c r="BS103" i="12"/>
  <c r="BR103" i="12"/>
  <c r="BQ103" i="12"/>
  <c r="BM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V103" i="12"/>
  <c r="U103" i="12"/>
  <c r="DZ102" i="12"/>
  <c r="DY102" i="12"/>
  <c r="DX102" i="12"/>
  <c r="DW102" i="12"/>
  <c r="DV102" i="12"/>
  <c r="DU102" i="12"/>
  <c r="DT102" i="12"/>
  <c r="DS102" i="12"/>
  <c r="DR102" i="12"/>
  <c r="DQ102" i="12"/>
  <c r="DP102" i="12"/>
  <c r="DO102" i="12"/>
  <c r="DN102" i="12"/>
  <c r="DM102" i="12"/>
  <c r="DL102" i="12"/>
  <c r="DK102" i="12"/>
  <c r="DJ102" i="12"/>
  <c r="DI102" i="12"/>
  <c r="DH102" i="12"/>
  <c r="DG102" i="12"/>
  <c r="DF102" i="12"/>
  <c r="DE102" i="12"/>
  <c r="DD102" i="12"/>
  <c r="DC102" i="12"/>
  <c r="DB102" i="12"/>
  <c r="DA102" i="12"/>
  <c r="CZ102" i="12"/>
  <c r="CY102" i="12"/>
  <c r="CX102" i="12"/>
  <c r="CW102" i="12"/>
  <c r="CV102" i="12"/>
  <c r="CU102" i="12"/>
  <c r="CT102" i="12"/>
  <c r="CS102" i="12"/>
  <c r="CR102" i="12"/>
  <c r="CQ102" i="12"/>
  <c r="CP102" i="12"/>
  <c r="CO102" i="12"/>
  <c r="CN102" i="12"/>
  <c r="CM102" i="12"/>
  <c r="CL102" i="12"/>
  <c r="CK102" i="12"/>
  <c r="CJ102" i="12"/>
  <c r="CI102" i="12"/>
  <c r="CH102" i="12"/>
  <c r="CG102" i="12"/>
  <c r="CF102" i="12"/>
  <c r="CE102" i="12"/>
  <c r="CD102" i="12"/>
  <c r="CC102" i="12"/>
  <c r="CB102" i="12"/>
  <c r="CA102" i="12"/>
  <c r="BZ102" i="12"/>
  <c r="BY102" i="12"/>
  <c r="BX102" i="12"/>
  <c r="BW102" i="12"/>
  <c r="BV102" i="12"/>
  <c r="BU102" i="12"/>
  <c r="BT102" i="12"/>
  <c r="BS102" i="12"/>
  <c r="BR102" i="12"/>
  <c r="BQ102" i="12"/>
  <c r="BM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V102" i="12"/>
  <c r="U102" i="12"/>
  <c r="T102" i="12"/>
  <c r="DZ101" i="12"/>
  <c r="DY101" i="12"/>
  <c r="DX101" i="12"/>
  <c r="DW101" i="12"/>
  <c r="DV101" i="12"/>
  <c r="DU101" i="12"/>
  <c r="DT101" i="12"/>
  <c r="DS101" i="12"/>
  <c r="DR101" i="12"/>
  <c r="DQ101" i="12"/>
  <c r="DP101" i="12"/>
  <c r="DO101" i="12"/>
  <c r="DN101" i="12"/>
  <c r="DM101" i="12"/>
  <c r="DL101" i="12"/>
  <c r="DK101" i="12"/>
  <c r="DJ101" i="12"/>
  <c r="DI101" i="12"/>
  <c r="DH101" i="12"/>
  <c r="DG101" i="12"/>
  <c r="DF101" i="12"/>
  <c r="DE101" i="12"/>
  <c r="DD101" i="12"/>
  <c r="DC101" i="12"/>
  <c r="DB101" i="12"/>
  <c r="DA101" i="12"/>
  <c r="CZ101" i="12"/>
  <c r="CY101" i="12"/>
  <c r="CX101" i="12"/>
  <c r="CW101" i="12"/>
  <c r="CV101" i="12"/>
  <c r="CU101" i="12"/>
  <c r="CT101" i="12"/>
  <c r="CS101" i="12"/>
  <c r="CR101" i="12"/>
  <c r="CQ101" i="12"/>
  <c r="CP101" i="12"/>
  <c r="CO101" i="12"/>
  <c r="CN101" i="12"/>
  <c r="CM101" i="12"/>
  <c r="CL101" i="12"/>
  <c r="CK101" i="12"/>
  <c r="CJ101" i="12"/>
  <c r="CI101" i="12"/>
  <c r="CH101" i="12"/>
  <c r="CG101" i="12"/>
  <c r="CF101" i="12"/>
  <c r="CE101" i="12"/>
  <c r="CD101" i="12"/>
  <c r="CC101" i="12"/>
  <c r="CB101" i="12"/>
  <c r="CA101" i="12"/>
  <c r="BZ101" i="12"/>
  <c r="BY101" i="12"/>
  <c r="BX101" i="12"/>
  <c r="BW101" i="12"/>
  <c r="BV101" i="12"/>
  <c r="BU101" i="12"/>
  <c r="BT101" i="12"/>
  <c r="BS101" i="12"/>
  <c r="BR101" i="12"/>
  <c r="BQ101" i="12"/>
  <c r="BM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V101" i="12"/>
  <c r="U101" i="12"/>
  <c r="T101" i="12"/>
  <c r="S101" i="12"/>
  <c r="DZ100" i="12"/>
  <c r="DY100" i="12"/>
  <c r="DX100" i="12"/>
  <c r="DW100" i="12"/>
  <c r="DV100" i="12"/>
  <c r="DU100" i="12"/>
  <c r="DT100" i="12"/>
  <c r="DS100" i="12"/>
  <c r="DR100" i="12"/>
  <c r="DQ100" i="12"/>
  <c r="DP100" i="12"/>
  <c r="DO100" i="12"/>
  <c r="DN100" i="12"/>
  <c r="DM100" i="12"/>
  <c r="DL100" i="12"/>
  <c r="DK100" i="12"/>
  <c r="DJ100" i="12"/>
  <c r="DI100" i="12"/>
  <c r="DH100" i="12"/>
  <c r="DG100" i="12"/>
  <c r="DF100" i="12"/>
  <c r="DE100" i="12"/>
  <c r="DD100" i="12"/>
  <c r="DC100" i="12"/>
  <c r="DB100" i="12"/>
  <c r="DA100" i="12"/>
  <c r="CZ100" i="12"/>
  <c r="CY100" i="12"/>
  <c r="CX100" i="12"/>
  <c r="CW100" i="12"/>
  <c r="CV100" i="12"/>
  <c r="CU100" i="12"/>
  <c r="CT100" i="12"/>
  <c r="CS100" i="12"/>
  <c r="CR100" i="12"/>
  <c r="CQ100" i="12"/>
  <c r="CP100" i="12"/>
  <c r="CO100" i="12"/>
  <c r="CN100" i="12"/>
  <c r="CM100" i="12"/>
  <c r="CL100" i="12"/>
  <c r="CK100" i="12"/>
  <c r="CJ100" i="12"/>
  <c r="CI100" i="12"/>
  <c r="CH100" i="12"/>
  <c r="CG100" i="12"/>
  <c r="CF100" i="12"/>
  <c r="CE100" i="12"/>
  <c r="CD100" i="12"/>
  <c r="CC100" i="12"/>
  <c r="CB100" i="12"/>
  <c r="CA100" i="12"/>
  <c r="BZ100" i="12"/>
  <c r="BY100" i="12"/>
  <c r="BX100" i="12"/>
  <c r="BW100" i="12"/>
  <c r="BV100" i="12"/>
  <c r="BU100" i="12"/>
  <c r="BT100" i="12"/>
  <c r="BS100" i="12"/>
  <c r="BR100" i="12"/>
  <c r="BQ100" i="12"/>
  <c r="B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DZ99" i="12"/>
  <c r="DY99" i="12"/>
  <c r="DX99" i="12"/>
  <c r="DW99" i="12"/>
  <c r="DV99" i="12"/>
  <c r="DU99" i="12"/>
  <c r="DT99" i="12"/>
  <c r="DS99" i="12"/>
  <c r="DR99" i="12"/>
  <c r="DQ99" i="12"/>
  <c r="DP99" i="12"/>
  <c r="DO99" i="12"/>
  <c r="DN99" i="12"/>
  <c r="DM99" i="12"/>
  <c r="DL99" i="12"/>
  <c r="DK99" i="12"/>
  <c r="DJ99" i="12"/>
  <c r="DI99" i="12"/>
  <c r="DH99" i="12"/>
  <c r="DG99" i="12"/>
  <c r="DF99" i="12"/>
  <c r="DE99" i="12"/>
  <c r="DD99" i="12"/>
  <c r="DC99" i="12"/>
  <c r="DB99" i="12"/>
  <c r="DA99" i="12"/>
  <c r="CZ99" i="12"/>
  <c r="CY99" i="12"/>
  <c r="CX99" i="12"/>
  <c r="CW99" i="12"/>
  <c r="CV99" i="12"/>
  <c r="CU99" i="12"/>
  <c r="CT99" i="12"/>
  <c r="CS99" i="12"/>
  <c r="CR99" i="12"/>
  <c r="CQ99" i="12"/>
  <c r="CP99" i="12"/>
  <c r="CO99" i="12"/>
  <c r="CN99" i="12"/>
  <c r="CM99" i="12"/>
  <c r="CL99" i="12"/>
  <c r="CK99" i="12"/>
  <c r="CJ99" i="12"/>
  <c r="CI99" i="12"/>
  <c r="CH99" i="12"/>
  <c r="CG99" i="12"/>
  <c r="CF99" i="12"/>
  <c r="CE99" i="12"/>
  <c r="CD99" i="12"/>
  <c r="CC99" i="12"/>
  <c r="CB99" i="12"/>
  <c r="CA99" i="12"/>
  <c r="BZ99" i="12"/>
  <c r="BY99" i="12"/>
  <c r="BX99" i="12"/>
  <c r="BW99" i="12"/>
  <c r="BV99" i="12"/>
  <c r="BU99" i="12"/>
  <c r="BT99" i="12"/>
  <c r="BS99" i="12"/>
  <c r="BR99" i="12"/>
  <c r="BQ99" i="12"/>
  <c r="BM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DZ98" i="12"/>
  <c r="DY98" i="12"/>
  <c r="DX98" i="12"/>
  <c r="DW98" i="12"/>
  <c r="DV98" i="12"/>
  <c r="DU98" i="12"/>
  <c r="DT98" i="12"/>
  <c r="DS98" i="12"/>
  <c r="DR98" i="12"/>
  <c r="DQ98" i="12"/>
  <c r="DP98" i="12"/>
  <c r="DO98" i="12"/>
  <c r="DN98" i="12"/>
  <c r="DM98" i="12"/>
  <c r="DL98" i="12"/>
  <c r="DK98" i="12"/>
  <c r="DJ98" i="12"/>
  <c r="DI98" i="12"/>
  <c r="DH98" i="12"/>
  <c r="DG98" i="12"/>
  <c r="DF98" i="12"/>
  <c r="DE98" i="12"/>
  <c r="DD98" i="12"/>
  <c r="DC98" i="12"/>
  <c r="DB98" i="12"/>
  <c r="DA98" i="12"/>
  <c r="CZ98" i="12"/>
  <c r="CY98" i="12"/>
  <c r="CX98" i="12"/>
  <c r="CW98" i="12"/>
  <c r="CV98" i="12"/>
  <c r="CU98" i="12"/>
  <c r="CT98" i="12"/>
  <c r="CS98" i="12"/>
  <c r="CR98" i="12"/>
  <c r="CQ98" i="12"/>
  <c r="CP98" i="12"/>
  <c r="CO98" i="12"/>
  <c r="CN98" i="12"/>
  <c r="CM98" i="12"/>
  <c r="CL98" i="12"/>
  <c r="CK98" i="12"/>
  <c r="CJ98" i="12"/>
  <c r="CI98" i="12"/>
  <c r="CH98" i="12"/>
  <c r="CG98" i="12"/>
  <c r="CF98" i="12"/>
  <c r="CE98" i="12"/>
  <c r="CD98" i="12"/>
  <c r="CC98" i="12"/>
  <c r="CB98" i="12"/>
  <c r="CA98" i="12"/>
  <c r="BZ98" i="12"/>
  <c r="BY98" i="12"/>
  <c r="BX98" i="12"/>
  <c r="BW98" i="12"/>
  <c r="BV98" i="12"/>
  <c r="BU98" i="12"/>
  <c r="BT98" i="12"/>
  <c r="BS98" i="12"/>
  <c r="BR98" i="12"/>
  <c r="BQ98" i="12"/>
  <c r="BM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DZ97" i="12"/>
  <c r="DY97" i="12"/>
  <c r="DX97" i="12"/>
  <c r="DW97" i="12"/>
  <c r="DV97" i="12"/>
  <c r="DU97" i="12"/>
  <c r="DT97" i="12"/>
  <c r="DS97" i="12"/>
  <c r="DR97" i="12"/>
  <c r="DQ97" i="12"/>
  <c r="DP97" i="12"/>
  <c r="DO97" i="12"/>
  <c r="DN97" i="12"/>
  <c r="DM97" i="12"/>
  <c r="DL97" i="12"/>
  <c r="DK97" i="12"/>
  <c r="DJ97" i="12"/>
  <c r="DI97" i="12"/>
  <c r="DH97" i="12"/>
  <c r="DG97" i="12"/>
  <c r="DF97" i="12"/>
  <c r="DE97" i="12"/>
  <c r="DD97" i="12"/>
  <c r="DC97" i="12"/>
  <c r="DB97" i="12"/>
  <c r="DA97" i="12"/>
  <c r="CZ97" i="12"/>
  <c r="CY97" i="12"/>
  <c r="CX97" i="12"/>
  <c r="CW97" i="12"/>
  <c r="CV97" i="12"/>
  <c r="CU97" i="12"/>
  <c r="CT97" i="12"/>
  <c r="CS97" i="12"/>
  <c r="CR97" i="12"/>
  <c r="CQ97" i="12"/>
  <c r="CP97" i="12"/>
  <c r="CO97" i="12"/>
  <c r="CN97" i="12"/>
  <c r="CM97" i="12"/>
  <c r="CL97" i="12"/>
  <c r="CK97" i="12"/>
  <c r="CJ97" i="12"/>
  <c r="CI97" i="12"/>
  <c r="CH97" i="12"/>
  <c r="CG97" i="12"/>
  <c r="CF97" i="12"/>
  <c r="CE97" i="12"/>
  <c r="CD97" i="12"/>
  <c r="CC97" i="12"/>
  <c r="CB97" i="12"/>
  <c r="CA97" i="12"/>
  <c r="BZ97" i="12"/>
  <c r="BY97" i="12"/>
  <c r="BX97" i="12"/>
  <c r="BW97" i="12"/>
  <c r="BV97" i="12"/>
  <c r="BU97" i="12"/>
  <c r="BT97" i="12"/>
  <c r="BS97" i="12"/>
  <c r="BR97" i="12"/>
  <c r="BQ97" i="12"/>
  <c r="BM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DZ96" i="12"/>
  <c r="DY96" i="12"/>
  <c r="DX96" i="12"/>
  <c r="DW96" i="12"/>
  <c r="DV96" i="12"/>
  <c r="DU96" i="12"/>
  <c r="DT96" i="12"/>
  <c r="DS96" i="12"/>
  <c r="DR96" i="12"/>
  <c r="DQ96" i="12"/>
  <c r="DP96" i="12"/>
  <c r="DO96" i="12"/>
  <c r="DN96" i="12"/>
  <c r="DM96" i="12"/>
  <c r="DL96" i="12"/>
  <c r="DK96" i="12"/>
  <c r="DJ96" i="12"/>
  <c r="DI96" i="12"/>
  <c r="DH96" i="12"/>
  <c r="DG96" i="12"/>
  <c r="DF96" i="12"/>
  <c r="DE96" i="12"/>
  <c r="DD96" i="12"/>
  <c r="DC96" i="12"/>
  <c r="DB96" i="12"/>
  <c r="DA96" i="12"/>
  <c r="CZ96" i="12"/>
  <c r="CY96" i="12"/>
  <c r="CX96" i="12"/>
  <c r="CW96" i="12"/>
  <c r="CV96" i="12"/>
  <c r="CU96" i="12"/>
  <c r="CT96" i="12"/>
  <c r="CS96" i="12"/>
  <c r="CR96" i="12"/>
  <c r="CQ96" i="12"/>
  <c r="CP96" i="12"/>
  <c r="CO96" i="12"/>
  <c r="CN96" i="12"/>
  <c r="CM96" i="12"/>
  <c r="CL96" i="12"/>
  <c r="CK96" i="12"/>
  <c r="CJ96" i="12"/>
  <c r="CI96" i="12"/>
  <c r="CH96" i="12"/>
  <c r="CG96" i="12"/>
  <c r="CF96" i="12"/>
  <c r="CE96" i="12"/>
  <c r="CD96" i="12"/>
  <c r="CC96" i="12"/>
  <c r="CB96" i="12"/>
  <c r="CA96" i="12"/>
  <c r="BZ96" i="12"/>
  <c r="BY96" i="12"/>
  <c r="BX96" i="12"/>
  <c r="BW96" i="12"/>
  <c r="BV96" i="12"/>
  <c r="BU96" i="12"/>
  <c r="BT96" i="12"/>
  <c r="BS96" i="12"/>
  <c r="BR96" i="12"/>
  <c r="BQ96" i="12"/>
  <c r="BM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DZ95" i="12"/>
  <c r="DY95" i="12"/>
  <c r="DX95" i="12"/>
  <c r="DW95" i="12"/>
  <c r="DV95" i="12"/>
  <c r="DU95" i="12"/>
  <c r="DT95" i="12"/>
  <c r="DS95" i="12"/>
  <c r="DR95" i="12"/>
  <c r="DQ95" i="12"/>
  <c r="DP95" i="12"/>
  <c r="DO95" i="12"/>
  <c r="DN95" i="12"/>
  <c r="DM95" i="12"/>
  <c r="DL95" i="12"/>
  <c r="DK95" i="12"/>
  <c r="DJ95" i="12"/>
  <c r="DI95" i="12"/>
  <c r="DH95" i="12"/>
  <c r="DG95" i="12"/>
  <c r="DF95" i="12"/>
  <c r="DE95" i="12"/>
  <c r="DD95" i="12"/>
  <c r="DC95" i="12"/>
  <c r="DB95" i="12"/>
  <c r="DA95" i="12"/>
  <c r="CZ95" i="12"/>
  <c r="CY95" i="12"/>
  <c r="CX95" i="12"/>
  <c r="CW95" i="12"/>
  <c r="CV95" i="12"/>
  <c r="CU95" i="12"/>
  <c r="CT95" i="12"/>
  <c r="CS95" i="12"/>
  <c r="CR95" i="12"/>
  <c r="CQ95" i="12"/>
  <c r="CP95" i="12"/>
  <c r="CO95" i="12"/>
  <c r="CN95" i="12"/>
  <c r="CM95" i="12"/>
  <c r="CL95" i="12"/>
  <c r="CK95" i="12"/>
  <c r="CJ95" i="12"/>
  <c r="CI95" i="12"/>
  <c r="CH95" i="12"/>
  <c r="CG95" i="12"/>
  <c r="CF95" i="12"/>
  <c r="CE95" i="12"/>
  <c r="CD95" i="12"/>
  <c r="CC95" i="12"/>
  <c r="CB95" i="12"/>
  <c r="CA95" i="12"/>
  <c r="BZ95" i="12"/>
  <c r="BY95" i="12"/>
  <c r="BX95" i="12"/>
  <c r="BW95" i="12"/>
  <c r="BV95" i="12"/>
  <c r="BU95" i="12"/>
  <c r="BT95" i="12"/>
  <c r="BS95" i="12"/>
  <c r="BR95" i="12"/>
  <c r="BQ95" i="12"/>
  <c r="BM95" i="12"/>
  <c r="AG95" i="12"/>
  <c r="AF95" i="12"/>
  <c r="AE95" i="12"/>
  <c r="AD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DZ94" i="12"/>
  <c r="DY94" i="12"/>
  <c r="DX94" i="12"/>
  <c r="DW94" i="12"/>
  <c r="DV94" i="12"/>
  <c r="DU94" i="12"/>
  <c r="DT94" i="12"/>
  <c r="DS94" i="12"/>
  <c r="DR94" i="12"/>
  <c r="DQ94" i="12"/>
  <c r="DP94" i="12"/>
  <c r="DO94" i="12"/>
  <c r="DN94" i="12"/>
  <c r="DM94" i="12"/>
  <c r="DL94" i="12"/>
  <c r="DK94" i="12"/>
  <c r="DJ94" i="12"/>
  <c r="DI94" i="12"/>
  <c r="DH94" i="12"/>
  <c r="DG94" i="12"/>
  <c r="DF94" i="12"/>
  <c r="DE94" i="12"/>
  <c r="DD94" i="12"/>
  <c r="DC94" i="12"/>
  <c r="DB94" i="12"/>
  <c r="DA94" i="12"/>
  <c r="CZ94" i="12"/>
  <c r="CY94" i="12"/>
  <c r="CX94" i="12"/>
  <c r="CW94" i="12"/>
  <c r="CV94" i="12"/>
  <c r="CU94" i="12"/>
  <c r="CT94" i="12"/>
  <c r="CS94" i="12"/>
  <c r="CR94" i="12"/>
  <c r="CQ94" i="12"/>
  <c r="CP94" i="12"/>
  <c r="CO94" i="12"/>
  <c r="CN94" i="12"/>
  <c r="CM94" i="12"/>
  <c r="CL94" i="12"/>
  <c r="CK94" i="12"/>
  <c r="CJ94" i="12"/>
  <c r="CI94" i="12"/>
  <c r="CH94" i="12"/>
  <c r="CG94" i="12"/>
  <c r="CF94" i="12"/>
  <c r="CE94" i="12"/>
  <c r="CD94" i="12"/>
  <c r="CC94" i="12"/>
  <c r="CB94" i="12"/>
  <c r="CA94" i="12"/>
  <c r="BZ94" i="12"/>
  <c r="BY94" i="12"/>
  <c r="BX94" i="12"/>
  <c r="BW94" i="12"/>
  <c r="BV94" i="12"/>
  <c r="BU94" i="12"/>
  <c r="BT94" i="12"/>
  <c r="BS94" i="12"/>
  <c r="BR94" i="12"/>
  <c r="BQ94" i="12"/>
  <c r="BM94" i="12"/>
  <c r="AF94" i="12"/>
  <c r="AE94" i="12"/>
  <c r="AD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DZ93" i="12"/>
  <c r="DY93" i="12"/>
  <c r="DX93" i="12"/>
  <c r="DW93" i="12"/>
  <c r="DV93" i="12"/>
  <c r="DU93" i="12"/>
  <c r="DT93" i="12"/>
  <c r="DS93" i="12"/>
  <c r="DR93" i="12"/>
  <c r="DQ93" i="12"/>
  <c r="DP93" i="12"/>
  <c r="DO93" i="12"/>
  <c r="DN93" i="12"/>
  <c r="DM93" i="12"/>
  <c r="DL93" i="12"/>
  <c r="DK93" i="12"/>
  <c r="DJ93" i="12"/>
  <c r="DI93" i="12"/>
  <c r="DH93" i="12"/>
  <c r="DG93" i="12"/>
  <c r="DF93" i="12"/>
  <c r="DE93" i="12"/>
  <c r="DD93" i="12"/>
  <c r="DC93" i="12"/>
  <c r="DB93" i="12"/>
  <c r="DA93" i="12"/>
  <c r="CZ93" i="12"/>
  <c r="CY93" i="12"/>
  <c r="CX93" i="12"/>
  <c r="CW93" i="12"/>
  <c r="CV93" i="12"/>
  <c r="CU93" i="12"/>
  <c r="CT93" i="12"/>
  <c r="CS93" i="12"/>
  <c r="CR93" i="12"/>
  <c r="CQ93" i="12"/>
  <c r="CP93" i="12"/>
  <c r="CO93" i="12"/>
  <c r="CN93" i="12"/>
  <c r="CM93" i="12"/>
  <c r="CL93" i="12"/>
  <c r="CK93" i="12"/>
  <c r="CJ93" i="12"/>
  <c r="CI93" i="12"/>
  <c r="CH93" i="12"/>
  <c r="CG93" i="12"/>
  <c r="CF93" i="12"/>
  <c r="CE93" i="12"/>
  <c r="CD93" i="12"/>
  <c r="CC93" i="12"/>
  <c r="CB93" i="12"/>
  <c r="CA93" i="12"/>
  <c r="BZ93" i="12"/>
  <c r="BY93" i="12"/>
  <c r="BX93" i="12"/>
  <c r="BW93" i="12"/>
  <c r="BV93" i="12"/>
  <c r="BU93" i="12"/>
  <c r="BT93" i="12"/>
  <c r="BS93" i="12"/>
  <c r="BR93" i="12"/>
  <c r="BQ93" i="12"/>
  <c r="BM93" i="12"/>
  <c r="AE93" i="12"/>
  <c r="AD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DZ92" i="12"/>
  <c r="DY92" i="12"/>
  <c r="DX92" i="12"/>
  <c r="DW92" i="12"/>
  <c r="DV92" i="12"/>
  <c r="DU92" i="12"/>
  <c r="DT92" i="12"/>
  <c r="DS92" i="12"/>
  <c r="DR92" i="12"/>
  <c r="DQ92" i="12"/>
  <c r="DP92" i="12"/>
  <c r="DO92" i="12"/>
  <c r="DN92" i="12"/>
  <c r="DM92" i="12"/>
  <c r="DL92" i="12"/>
  <c r="DK92" i="12"/>
  <c r="DJ92" i="12"/>
  <c r="DI92" i="12"/>
  <c r="DH92" i="12"/>
  <c r="DG92" i="12"/>
  <c r="DF92" i="12"/>
  <c r="DE92" i="12"/>
  <c r="DD92" i="12"/>
  <c r="DC92" i="12"/>
  <c r="DB92" i="12"/>
  <c r="DA92" i="12"/>
  <c r="CZ92" i="12"/>
  <c r="CY92" i="12"/>
  <c r="CX92" i="12"/>
  <c r="CW92" i="12"/>
  <c r="CV92" i="12"/>
  <c r="CU92" i="12"/>
  <c r="CT92" i="12"/>
  <c r="CS92" i="12"/>
  <c r="CR92" i="12"/>
  <c r="CQ92" i="12"/>
  <c r="CP92" i="12"/>
  <c r="CO92" i="12"/>
  <c r="CN92" i="12"/>
  <c r="CM92" i="12"/>
  <c r="CL92" i="12"/>
  <c r="CK92" i="12"/>
  <c r="CJ92" i="12"/>
  <c r="CI92" i="12"/>
  <c r="CH92" i="12"/>
  <c r="CG92" i="12"/>
  <c r="CF92" i="12"/>
  <c r="CE92" i="12"/>
  <c r="CD92" i="12"/>
  <c r="CC92" i="12"/>
  <c r="CB92" i="12"/>
  <c r="CA92" i="12"/>
  <c r="BZ92" i="12"/>
  <c r="BY92" i="12"/>
  <c r="BX92" i="12"/>
  <c r="BW92" i="12"/>
  <c r="BV92" i="12"/>
  <c r="BU92" i="12"/>
  <c r="BT92" i="12"/>
  <c r="BS92" i="12"/>
  <c r="BR92" i="12"/>
  <c r="BQ92" i="12"/>
  <c r="BM92" i="12"/>
  <c r="AD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DZ91" i="12"/>
  <c r="DY91" i="12"/>
  <c r="DX91" i="12"/>
  <c r="DW91" i="12"/>
  <c r="DV91" i="12"/>
  <c r="DU91" i="12"/>
  <c r="DT91" i="12"/>
  <c r="DS91" i="12"/>
  <c r="DR91" i="12"/>
  <c r="DQ91" i="12"/>
  <c r="DP91" i="12"/>
  <c r="DO91" i="12"/>
  <c r="DN91" i="12"/>
  <c r="DM91" i="12"/>
  <c r="DL91" i="12"/>
  <c r="DK91" i="12"/>
  <c r="DJ91" i="12"/>
  <c r="DI91" i="12"/>
  <c r="DH91" i="12"/>
  <c r="DG91" i="12"/>
  <c r="DF91" i="12"/>
  <c r="DE91" i="12"/>
  <c r="DD91" i="12"/>
  <c r="DC91" i="12"/>
  <c r="DB91" i="12"/>
  <c r="DA91" i="12"/>
  <c r="CZ91" i="12"/>
  <c r="CY91" i="12"/>
  <c r="CX91" i="12"/>
  <c r="CW91" i="12"/>
  <c r="CV91" i="12"/>
  <c r="CU91" i="12"/>
  <c r="CT91" i="12"/>
  <c r="CS91" i="12"/>
  <c r="CR91" i="12"/>
  <c r="CQ91" i="12"/>
  <c r="CP91" i="12"/>
  <c r="CO91" i="12"/>
  <c r="CN91" i="12"/>
  <c r="CM91" i="12"/>
  <c r="CL91" i="12"/>
  <c r="CK91" i="12"/>
  <c r="CJ91" i="12"/>
  <c r="CI91" i="12"/>
  <c r="CH91" i="12"/>
  <c r="CG91" i="12"/>
  <c r="CF91" i="12"/>
  <c r="CE91" i="12"/>
  <c r="CD91" i="12"/>
  <c r="CC91" i="12"/>
  <c r="CB91" i="12"/>
  <c r="CA91" i="12"/>
  <c r="BZ91" i="12"/>
  <c r="BY91" i="12"/>
  <c r="BX91" i="12"/>
  <c r="BW91" i="12"/>
  <c r="BV91" i="12"/>
  <c r="BU91" i="12"/>
  <c r="BT91" i="12"/>
  <c r="BS91" i="12"/>
  <c r="BR91" i="12"/>
  <c r="BQ91" i="12"/>
  <c r="BM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DZ90" i="12"/>
  <c r="DY90" i="12"/>
  <c r="DX90" i="12"/>
  <c r="DW90" i="12"/>
  <c r="DV90" i="12"/>
  <c r="DU90" i="12"/>
  <c r="DT90" i="12"/>
  <c r="DS90" i="12"/>
  <c r="DR90" i="12"/>
  <c r="DQ90" i="12"/>
  <c r="DP90" i="12"/>
  <c r="DO90" i="12"/>
  <c r="DN90" i="12"/>
  <c r="DM90" i="12"/>
  <c r="DL90" i="12"/>
  <c r="DK90" i="12"/>
  <c r="DJ90" i="12"/>
  <c r="DI90" i="12"/>
  <c r="DH90" i="12"/>
  <c r="DG90" i="12"/>
  <c r="DF90" i="12"/>
  <c r="DE90" i="12"/>
  <c r="DD90" i="12"/>
  <c r="DC90" i="12"/>
  <c r="DB90" i="12"/>
  <c r="DA90" i="12"/>
  <c r="CZ90" i="12"/>
  <c r="CY90" i="12"/>
  <c r="CX90" i="12"/>
  <c r="CW90" i="12"/>
  <c r="CV90" i="12"/>
  <c r="CU90" i="12"/>
  <c r="CT90" i="12"/>
  <c r="CS90" i="12"/>
  <c r="CR90" i="12"/>
  <c r="CQ90" i="12"/>
  <c r="CP90" i="12"/>
  <c r="CO90" i="12"/>
  <c r="CN90" i="12"/>
  <c r="CM90" i="12"/>
  <c r="CL90" i="12"/>
  <c r="CK90" i="12"/>
  <c r="CJ90" i="12"/>
  <c r="CI90" i="12"/>
  <c r="CH90" i="12"/>
  <c r="CG90" i="12"/>
  <c r="CF90" i="12"/>
  <c r="CE90" i="12"/>
  <c r="CD90" i="12"/>
  <c r="CC90" i="12"/>
  <c r="CB90" i="12"/>
  <c r="CA90" i="12"/>
  <c r="BZ90" i="12"/>
  <c r="BY90" i="12"/>
  <c r="BX90" i="12"/>
  <c r="BW90" i="12"/>
  <c r="BV90" i="12"/>
  <c r="BU90" i="12"/>
  <c r="BT90" i="12"/>
  <c r="BS90" i="12"/>
  <c r="BR90" i="12"/>
  <c r="BQ90" i="12"/>
  <c r="BM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DZ89" i="12"/>
  <c r="DY89" i="12"/>
  <c r="DX89" i="12"/>
  <c r="DW89" i="12"/>
  <c r="DV89" i="12"/>
  <c r="DU89" i="12"/>
  <c r="DT89" i="12"/>
  <c r="DS89" i="12"/>
  <c r="DR89" i="12"/>
  <c r="DQ89" i="12"/>
  <c r="DP89" i="12"/>
  <c r="DO89" i="12"/>
  <c r="DN89" i="12"/>
  <c r="DM89" i="12"/>
  <c r="DL89" i="12"/>
  <c r="DK89" i="12"/>
  <c r="DJ89" i="12"/>
  <c r="DI89" i="12"/>
  <c r="DH89" i="12"/>
  <c r="DG89" i="12"/>
  <c r="DF89" i="12"/>
  <c r="DE89" i="12"/>
  <c r="DD89" i="12"/>
  <c r="DC89" i="12"/>
  <c r="DB89" i="12"/>
  <c r="DA89" i="12"/>
  <c r="CZ89" i="12"/>
  <c r="CY89" i="12"/>
  <c r="CX89" i="12"/>
  <c r="CW89" i="12"/>
  <c r="CV89" i="12"/>
  <c r="CU89" i="12"/>
  <c r="CT89" i="12"/>
  <c r="CS89" i="12"/>
  <c r="CR89" i="12"/>
  <c r="CQ89" i="12"/>
  <c r="CP89" i="12"/>
  <c r="CO89" i="12"/>
  <c r="CN89" i="12"/>
  <c r="CM89" i="12"/>
  <c r="CL89" i="12"/>
  <c r="CK89" i="12"/>
  <c r="CJ89" i="12"/>
  <c r="CI89" i="12"/>
  <c r="CH89" i="12"/>
  <c r="CG89" i="12"/>
  <c r="CF89" i="12"/>
  <c r="CE89" i="12"/>
  <c r="CD89" i="12"/>
  <c r="CC89" i="12"/>
  <c r="CB89" i="12"/>
  <c r="CA89" i="12"/>
  <c r="BZ89" i="12"/>
  <c r="BY89" i="12"/>
  <c r="BX89" i="12"/>
  <c r="BW89" i="12"/>
  <c r="BV89" i="12"/>
  <c r="BU89" i="12"/>
  <c r="BT89" i="12"/>
  <c r="BS89" i="12"/>
  <c r="BR89" i="12"/>
  <c r="BQ89" i="12"/>
  <c r="BM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DZ88" i="12"/>
  <c r="DY88" i="12"/>
  <c r="DX88" i="12"/>
  <c r="DW88" i="12"/>
  <c r="DV88" i="12"/>
  <c r="DU88" i="12"/>
  <c r="DT88" i="12"/>
  <c r="DS88" i="12"/>
  <c r="DR88" i="12"/>
  <c r="DQ88" i="12"/>
  <c r="DP88" i="12"/>
  <c r="DO88" i="12"/>
  <c r="DN88" i="12"/>
  <c r="DM88" i="12"/>
  <c r="DL88" i="12"/>
  <c r="DK88" i="12"/>
  <c r="DJ88" i="12"/>
  <c r="DI88" i="12"/>
  <c r="DH88" i="12"/>
  <c r="DG88" i="12"/>
  <c r="DF88" i="12"/>
  <c r="DE88" i="12"/>
  <c r="DD88" i="12"/>
  <c r="DC88" i="12"/>
  <c r="DB88" i="12"/>
  <c r="DA88" i="12"/>
  <c r="CZ88" i="12"/>
  <c r="CY88" i="12"/>
  <c r="CX88" i="12"/>
  <c r="CW88" i="12"/>
  <c r="CV88" i="12"/>
  <c r="CU88" i="12"/>
  <c r="CT88" i="12"/>
  <c r="CS88" i="12"/>
  <c r="CR88" i="12"/>
  <c r="CQ88" i="12"/>
  <c r="CP88" i="12"/>
  <c r="CO88" i="12"/>
  <c r="CN88" i="12"/>
  <c r="CM88" i="12"/>
  <c r="CL88" i="12"/>
  <c r="CK88" i="12"/>
  <c r="CJ88" i="12"/>
  <c r="CI88" i="12"/>
  <c r="CH88" i="12"/>
  <c r="CG88" i="12"/>
  <c r="CF88" i="12"/>
  <c r="CE88" i="12"/>
  <c r="CD88" i="12"/>
  <c r="CC88" i="12"/>
  <c r="CB88" i="12"/>
  <c r="CA88" i="12"/>
  <c r="BZ88" i="12"/>
  <c r="BY88" i="12"/>
  <c r="BX88" i="12"/>
  <c r="BW88" i="12"/>
  <c r="BV88" i="12"/>
  <c r="BU88" i="12"/>
  <c r="BT88" i="12"/>
  <c r="BS88" i="12"/>
  <c r="BR88" i="12"/>
  <c r="BQ88" i="12"/>
  <c r="BM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DZ87" i="12"/>
  <c r="DY87" i="12"/>
  <c r="DX87" i="12"/>
  <c r="DW87" i="12"/>
  <c r="DV87" i="12"/>
  <c r="DU87" i="12"/>
  <c r="DT87" i="12"/>
  <c r="DS87" i="12"/>
  <c r="DR87" i="12"/>
  <c r="DQ87" i="12"/>
  <c r="DP87" i="12"/>
  <c r="DO87" i="12"/>
  <c r="DN87" i="12"/>
  <c r="DM87" i="12"/>
  <c r="DL87" i="12"/>
  <c r="DK87" i="12"/>
  <c r="DJ87" i="12"/>
  <c r="DI87" i="12"/>
  <c r="DH87" i="12"/>
  <c r="DG87" i="12"/>
  <c r="DF87" i="12"/>
  <c r="DE87" i="12"/>
  <c r="DD87" i="12"/>
  <c r="DC87" i="12"/>
  <c r="DB87" i="12"/>
  <c r="DA87" i="12"/>
  <c r="CZ87" i="12"/>
  <c r="CY87" i="12"/>
  <c r="CX87" i="12"/>
  <c r="CW87" i="12"/>
  <c r="CV87" i="12"/>
  <c r="CU87" i="12"/>
  <c r="CT87" i="12"/>
  <c r="CS87" i="12"/>
  <c r="CR87" i="12"/>
  <c r="CQ87" i="12"/>
  <c r="CP87" i="12"/>
  <c r="CO87" i="12"/>
  <c r="CN87" i="12"/>
  <c r="CM87" i="12"/>
  <c r="CL87" i="12"/>
  <c r="CK87" i="12"/>
  <c r="CJ87" i="12"/>
  <c r="CI87" i="12"/>
  <c r="CH87" i="12"/>
  <c r="CG87" i="12"/>
  <c r="CF87" i="12"/>
  <c r="CE87" i="12"/>
  <c r="CD87" i="12"/>
  <c r="CC87" i="12"/>
  <c r="CB87" i="12"/>
  <c r="CA87" i="12"/>
  <c r="BZ87" i="12"/>
  <c r="BY87" i="12"/>
  <c r="BX87" i="12"/>
  <c r="BW87" i="12"/>
  <c r="BV87" i="12"/>
  <c r="BU87" i="12"/>
  <c r="BT87" i="12"/>
  <c r="BS87" i="12"/>
  <c r="BR87" i="12"/>
  <c r="BQ87" i="12"/>
  <c r="BM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Z86" i="12"/>
  <c r="DY86" i="12"/>
  <c r="DX86" i="12"/>
  <c r="DW86" i="12"/>
  <c r="DV86" i="12"/>
  <c r="DU86" i="12"/>
  <c r="DT86" i="12"/>
  <c r="DS86" i="12"/>
  <c r="DR86" i="12"/>
  <c r="DQ86" i="12"/>
  <c r="DP86" i="12"/>
  <c r="DO86" i="12"/>
  <c r="DN86" i="12"/>
  <c r="DM86" i="12"/>
  <c r="DL86" i="12"/>
  <c r="DK86" i="12"/>
  <c r="DJ86" i="12"/>
  <c r="DI86" i="12"/>
  <c r="DH86" i="12"/>
  <c r="DG86" i="12"/>
  <c r="DF86" i="12"/>
  <c r="DE86" i="12"/>
  <c r="DD86" i="12"/>
  <c r="DC86" i="12"/>
  <c r="DB86" i="12"/>
  <c r="DA86" i="12"/>
  <c r="CZ86" i="12"/>
  <c r="CY86" i="12"/>
  <c r="CX86" i="12"/>
  <c r="CW86" i="12"/>
  <c r="CV86" i="12"/>
  <c r="CU86" i="12"/>
  <c r="CT86" i="12"/>
  <c r="CS86" i="12"/>
  <c r="CR86" i="12"/>
  <c r="CQ86" i="12"/>
  <c r="CP86" i="12"/>
  <c r="CO86" i="12"/>
  <c r="CN86" i="12"/>
  <c r="CM86" i="12"/>
  <c r="CL86" i="12"/>
  <c r="CK86" i="12"/>
  <c r="CJ86" i="12"/>
  <c r="CI86" i="12"/>
  <c r="CH86" i="12"/>
  <c r="CG86" i="12"/>
  <c r="CF86" i="12"/>
  <c r="CE86" i="12"/>
  <c r="CD86" i="12"/>
  <c r="CC86" i="12"/>
  <c r="CB86" i="12"/>
  <c r="CA86" i="12"/>
  <c r="BZ86" i="12"/>
  <c r="BY86" i="12"/>
  <c r="BX86" i="12"/>
  <c r="BW86" i="12"/>
  <c r="BV86" i="12"/>
  <c r="BU86" i="12"/>
  <c r="BT86" i="12"/>
  <c r="BS86" i="12"/>
  <c r="BR86" i="12"/>
  <c r="BQ86" i="12"/>
  <c r="BM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B86" i="12"/>
  <c r="DZ85" i="12"/>
  <c r="DY85" i="12"/>
  <c r="DX85" i="12"/>
  <c r="DW85" i="12"/>
  <c r="DV85" i="12"/>
  <c r="DU85" i="12"/>
  <c r="DT85" i="12"/>
  <c r="DS85" i="12"/>
  <c r="DR85" i="12"/>
  <c r="DQ85" i="12"/>
  <c r="DP85" i="12"/>
  <c r="DO85" i="12"/>
  <c r="DN85" i="12"/>
  <c r="DM85" i="12"/>
  <c r="DL85" i="12"/>
  <c r="DK85" i="12"/>
  <c r="DJ85" i="12"/>
  <c r="DI85" i="12"/>
  <c r="DH85" i="12"/>
  <c r="DG85" i="12"/>
  <c r="DF85" i="12"/>
  <c r="DE85" i="12"/>
  <c r="DD85" i="12"/>
  <c r="DC85" i="12"/>
  <c r="DB85" i="12"/>
  <c r="DA85" i="12"/>
  <c r="CZ85" i="12"/>
  <c r="CY85" i="12"/>
  <c r="CX85" i="12"/>
  <c r="CW85" i="12"/>
  <c r="CV85" i="12"/>
  <c r="CU85" i="12"/>
  <c r="CT85" i="12"/>
  <c r="CS85" i="12"/>
  <c r="CR85" i="12"/>
  <c r="CQ85" i="12"/>
  <c r="CP85" i="12"/>
  <c r="CO85" i="12"/>
  <c r="CN85" i="12"/>
  <c r="CM85" i="12"/>
  <c r="CL85" i="12"/>
  <c r="CK85" i="12"/>
  <c r="CJ85" i="12"/>
  <c r="CI85" i="12"/>
  <c r="CH85" i="12"/>
  <c r="CG85" i="12"/>
  <c r="CF85" i="12"/>
  <c r="CE85" i="12"/>
  <c r="CD85" i="12"/>
  <c r="CC85" i="12"/>
  <c r="CB85" i="12"/>
  <c r="CA85" i="12"/>
  <c r="BZ85" i="12"/>
  <c r="BY85" i="12"/>
  <c r="BX85" i="12"/>
  <c r="BW85" i="12"/>
  <c r="BV85" i="12"/>
  <c r="BU85" i="12"/>
  <c r="BT85" i="12"/>
  <c r="BS85" i="12"/>
  <c r="BR85" i="12"/>
  <c r="BQ85" i="12"/>
  <c r="BM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B85" i="12"/>
  <c r="DZ84" i="12"/>
  <c r="DY84" i="12"/>
  <c r="DX84" i="12"/>
  <c r="DW84" i="12"/>
  <c r="DV84" i="12"/>
  <c r="DU84" i="12"/>
  <c r="DT84" i="12"/>
  <c r="DS84" i="12"/>
  <c r="DR84" i="12"/>
  <c r="DQ84" i="12"/>
  <c r="DP84" i="12"/>
  <c r="DO84" i="12"/>
  <c r="DN84" i="12"/>
  <c r="DM84" i="12"/>
  <c r="DL84" i="12"/>
  <c r="DK84" i="12"/>
  <c r="DJ84" i="12"/>
  <c r="DI84" i="12"/>
  <c r="DH84" i="12"/>
  <c r="DG84" i="12"/>
  <c r="DF84" i="12"/>
  <c r="DE84" i="12"/>
  <c r="DD84" i="12"/>
  <c r="DC84" i="12"/>
  <c r="DB84" i="12"/>
  <c r="DA84" i="12"/>
  <c r="CZ84" i="12"/>
  <c r="CY84" i="12"/>
  <c r="CX84" i="12"/>
  <c r="CW84" i="12"/>
  <c r="CV84" i="12"/>
  <c r="CU84" i="12"/>
  <c r="CT84" i="12"/>
  <c r="CS84" i="12"/>
  <c r="CR84" i="12"/>
  <c r="CQ84" i="12"/>
  <c r="CP84" i="12"/>
  <c r="CO84" i="12"/>
  <c r="CN84" i="12"/>
  <c r="CM84" i="12"/>
  <c r="CL84" i="12"/>
  <c r="CK84" i="12"/>
  <c r="CJ84" i="12"/>
  <c r="CI84" i="12"/>
  <c r="CH84" i="12"/>
  <c r="CG84" i="12"/>
  <c r="CF84" i="12"/>
  <c r="CE84" i="12"/>
  <c r="CD84" i="12"/>
  <c r="CC84" i="12"/>
  <c r="CB84" i="12"/>
  <c r="CA84" i="12"/>
  <c r="BZ84" i="12"/>
  <c r="BY84" i="12"/>
  <c r="BX84" i="12"/>
  <c r="BW84" i="12"/>
  <c r="BV84" i="12"/>
  <c r="BU84" i="12"/>
  <c r="BT84" i="12"/>
  <c r="BS84" i="12"/>
  <c r="BR84" i="12"/>
  <c r="BQ84" i="12"/>
  <c r="BM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B84" i="12"/>
  <c r="DZ83" i="12"/>
  <c r="DY83" i="12"/>
  <c r="DX83" i="12"/>
  <c r="DW83" i="12"/>
  <c r="DV83" i="12"/>
  <c r="DU83" i="12"/>
  <c r="DT83" i="12"/>
  <c r="DS83" i="12"/>
  <c r="DR83" i="12"/>
  <c r="DQ83" i="12"/>
  <c r="DP83" i="12"/>
  <c r="DO83" i="12"/>
  <c r="DN83" i="12"/>
  <c r="DM83" i="12"/>
  <c r="DL83" i="12"/>
  <c r="DK83" i="12"/>
  <c r="DJ83" i="12"/>
  <c r="DI83" i="12"/>
  <c r="DH83" i="12"/>
  <c r="DG83" i="12"/>
  <c r="DF83" i="12"/>
  <c r="DE83" i="12"/>
  <c r="DD83" i="12"/>
  <c r="DC83" i="12"/>
  <c r="DB83" i="12"/>
  <c r="DA83" i="12"/>
  <c r="CZ83" i="12"/>
  <c r="CY83" i="12"/>
  <c r="CX83" i="12"/>
  <c r="CW83" i="12"/>
  <c r="CV83" i="12"/>
  <c r="CU83" i="12"/>
  <c r="CT83" i="12"/>
  <c r="CS83" i="12"/>
  <c r="CR83" i="12"/>
  <c r="CQ83" i="12"/>
  <c r="CP83" i="12"/>
  <c r="CO83" i="12"/>
  <c r="CN83" i="12"/>
  <c r="CM83" i="12"/>
  <c r="CL83" i="12"/>
  <c r="CK83" i="12"/>
  <c r="CJ83" i="12"/>
  <c r="CI83" i="12"/>
  <c r="CH83" i="12"/>
  <c r="CG83" i="12"/>
  <c r="CF83" i="12"/>
  <c r="CE83" i="12"/>
  <c r="CD83" i="12"/>
  <c r="CC83" i="12"/>
  <c r="CB83" i="12"/>
  <c r="CA83" i="12"/>
  <c r="BZ83" i="12"/>
  <c r="BY83" i="12"/>
  <c r="BX83" i="12"/>
  <c r="BW83" i="12"/>
  <c r="BV83" i="12"/>
  <c r="BU83" i="12"/>
  <c r="BT83" i="12"/>
  <c r="BS83" i="12"/>
  <c r="BR83" i="12"/>
  <c r="BQ83" i="12"/>
  <c r="BM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B83" i="12"/>
  <c r="DZ82" i="12"/>
  <c r="DY82" i="12"/>
  <c r="DX82" i="12"/>
  <c r="DW82" i="12"/>
  <c r="DV82" i="12"/>
  <c r="DU82" i="12"/>
  <c r="DT82" i="12"/>
  <c r="DS82" i="12"/>
  <c r="DR82" i="12"/>
  <c r="DQ82" i="12"/>
  <c r="DP82" i="12"/>
  <c r="DO82" i="12"/>
  <c r="DN82" i="12"/>
  <c r="DM82" i="12"/>
  <c r="DL82" i="12"/>
  <c r="DK82" i="12"/>
  <c r="DJ82" i="12"/>
  <c r="DI82" i="12"/>
  <c r="DH82" i="12"/>
  <c r="DG82" i="12"/>
  <c r="DF82" i="12"/>
  <c r="DE82" i="12"/>
  <c r="DD82" i="12"/>
  <c r="DC82" i="12"/>
  <c r="DB82" i="12"/>
  <c r="DA82" i="12"/>
  <c r="CZ82" i="12"/>
  <c r="CY82" i="12"/>
  <c r="CX82" i="12"/>
  <c r="CW82" i="12"/>
  <c r="CV82" i="12"/>
  <c r="CU82" i="12"/>
  <c r="CT82" i="12"/>
  <c r="CS82" i="12"/>
  <c r="CR82" i="12"/>
  <c r="CQ82" i="12"/>
  <c r="CP82" i="12"/>
  <c r="CO82" i="12"/>
  <c r="CN82" i="12"/>
  <c r="CM82" i="12"/>
  <c r="CL82" i="12"/>
  <c r="CK82" i="12"/>
  <c r="CJ82" i="12"/>
  <c r="CI82" i="12"/>
  <c r="CH82" i="12"/>
  <c r="CG82" i="12"/>
  <c r="CF82" i="12"/>
  <c r="CE82" i="12"/>
  <c r="CD82" i="12"/>
  <c r="CC82" i="12"/>
  <c r="CB82" i="12"/>
  <c r="CA82" i="12"/>
  <c r="BZ82" i="12"/>
  <c r="BY82" i="12"/>
  <c r="BX82" i="12"/>
  <c r="BW82" i="12"/>
  <c r="BV82" i="12"/>
  <c r="BU82" i="12"/>
  <c r="BT82" i="12"/>
  <c r="BS82" i="12"/>
  <c r="BR82" i="12"/>
  <c r="BQ82" i="12"/>
  <c r="BM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B82" i="12"/>
  <c r="DZ81" i="12"/>
  <c r="DY81" i="12"/>
  <c r="DX81" i="12"/>
  <c r="DW81" i="12"/>
  <c r="DV81" i="12"/>
  <c r="DU81" i="12"/>
  <c r="DT81" i="12"/>
  <c r="DS81" i="12"/>
  <c r="DR81" i="12"/>
  <c r="DQ81" i="12"/>
  <c r="DP81" i="12"/>
  <c r="DO81" i="12"/>
  <c r="DN81" i="12"/>
  <c r="DM81" i="12"/>
  <c r="DL81" i="12"/>
  <c r="DK81" i="12"/>
  <c r="DJ81" i="12"/>
  <c r="DI81" i="12"/>
  <c r="DH81" i="12"/>
  <c r="DG81" i="12"/>
  <c r="DF81" i="12"/>
  <c r="DE81" i="12"/>
  <c r="DD81" i="12"/>
  <c r="DC81" i="12"/>
  <c r="DB81" i="12"/>
  <c r="DA81" i="12"/>
  <c r="CZ81" i="12"/>
  <c r="CY81" i="12"/>
  <c r="CX81" i="12"/>
  <c r="CW81" i="12"/>
  <c r="CV81" i="12"/>
  <c r="CU81" i="12"/>
  <c r="CT81" i="12"/>
  <c r="CS81" i="12"/>
  <c r="CR81" i="12"/>
  <c r="CQ81" i="12"/>
  <c r="CP81" i="12"/>
  <c r="CO81" i="12"/>
  <c r="CN81" i="12"/>
  <c r="CM81" i="12"/>
  <c r="CL81" i="12"/>
  <c r="CK81" i="12"/>
  <c r="CJ81" i="12"/>
  <c r="CI81" i="12"/>
  <c r="CH81" i="12"/>
  <c r="CG81" i="12"/>
  <c r="CF81" i="12"/>
  <c r="CE81" i="12"/>
  <c r="CD81" i="12"/>
  <c r="CC81" i="12"/>
  <c r="CB81" i="12"/>
  <c r="CA81" i="12"/>
  <c r="BZ81" i="12"/>
  <c r="BY81" i="12"/>
  <c r="BX81" i="12"/>
  <c r="BW81" i="12"/>
  <c r="BV81" i="12"/>
  <c r="BU81" i="12"/>
  <c r="BT81" i="12"/>
  <c r="BS81" i="12"/>
  <c r="BR81" i="12"/>
  <c r="BQ81" i="12"/>
  <c r="BM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B81" i="12"/>
  <c r="DZ80" i="12"/>
  <c r="DY80" i="12"/>
  <c r="DX80" i="12"/>
  <c r="DW80" i="12"/>
  <c r="DV80" i="12"/>
  <c r="DU80" i="12"/>
  <c r="DT80" i="12"/>
  <c r="DS80" i="12"/>
  <c r="DR80" i="12"/>
  <c r="DQ80" i="12"/>
  <c r="DP80" i="12"/>
  <c r="DO80" i="12"/>
  <c r="DN80" i="12"/>
  <c r="DM80" i="12"/>
  <c r="DL80" i="12"/>
  <c r="DK80" i="12"/>
  <c r="DJ80" i="12"/>
  <c r="DI80" i="12"/>
  <c r="DH80" i="12"/>
  <c r="DG80" i="12"/>
  <c r="DF80" i="12"/>
  <c r="DE80" i="12"/>
  <c r="DD80" i="12"/>
  <c r="DC80" i="12"/>
  <c r="DB80" i="12"/>
  <c r="DA80" i="12"/>
  <c r="CZ80" i="12"/>
  <c r="CY80" i="12"/>
  <c r="CX80" i="12"/>
  <c r="CW80" i="12"/>
  <c r="CV80" i="12"/>
  <c r="CU80" i="12"/>
  <c r="CT80" i="12"/>
  <c r="CS80" i="12"/>
  <c r="CR80" i="12"/>
  <c r="CQ80" i="12"/>
  <c r="CP80" i="12"/>
  <c r="CO80" i="12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M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B80" i="12"/>
  <c r="DZ79" i="12"/>
  <c r="DY79" i="12"/>
  <c r="DX79" i="12"/>
  <c r="DW79" i="12"/>
  <c r="DV79" i="12"/>
  <c r="DU79" i="12"/>
  <c r="DT79" i="12"/>
  <c r="DS79" i="12"/>
  <c r="DR79" i="12"/>
  <c r="DQ79" i="12"/>
  <c r="DP79" i="12"/>
  <c r="DO79" i="12"/>
  <c r="DN79" i="12"/>
  <c r="DM79" i="12"/>
  <c r="DL79" i="12"/>
  <c r="DK79" i="12"/>
  <c r="DJ79" i="12"/>
  <c r="DI79" i="12"/>
  <c r="DH79" i="12"/>
  <c r="DG79" i="12"/>
  <c r="DF79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S79" i="12"/>
  <c r="CR79" i="12"/>
  <c r="CQ79" i="12"/>
  <c r="CP79" i="12"/>
  <c r="CO79" i="12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M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B79" i="12"/>
  <c r="DZ78" i="12"/>
  <c r="DY78" i="12"/>
  <c r="DX78" i="12"/>
  <c r="DW78" i="12"/>
  <c r="DV78" i="12"/>
  <c r="DU78" i="12"/>
  <c r="DT78" i="12"/>
  <c r="DS78" i="12"/>
  <c r="DR78" i="12"/>
  <c r="DQ78" i="12"/>
  <c r="DP78" i="12"/>
  <c r="DO78" i="12"/>
  <c r="DN78" i="12"/>
  <c r="DM78" i="12"/>
  <c r="DL78" i="12"/>
  <c r="DK78" i="12"/>
  <c r="DJ78" i="12"/>
  <c r="DI78" i="12"/>
  <c r="DH78" i="12"/>
  <c r="DG78" i="12"/>
  <c r="DF78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M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B78" i="12"/>
  <c r="DZ77" i="12"/>
  <c r="DY77" i="12"/>
  <c r="DX77" i="12"/>
  <c r="DW77" i="12"/>
  <c r="DV77" i="12"/>
  <c r="DU77" i="12"/>
  <c r="DT77" i="12"/>
  <c r="DS77" i="12"/>
  <c r="DR77" i="12"/>
  <c r="DQ77" i="12"/>
  <c r="DP77" i="12"/>
  <c r="DO77" i="12"/>
  <c r="DN77" i="12"/>
  <c r="DM77" i="12"/>
  <c r="DL77" i="12"/>
  <c r="DK77" i="12"/>
  <c r="DJ77" i="12"/>
  <c r="DI77" i="12"/>
  <c r="DH77" i="12"/>
  <c r="DG77" i="12"/>
  <c r="DF77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S77" i="12"/>
  <c r="CR77" i="12"/>
  <c r="CQ77" i="12"/>
  <c r="CP77" i="12"/>
  <c r="CO77" i="12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M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B77" i="12"/>
  <c r="DZ76" i="12"/>
  <c r="DY76" i="12"/>
  <c r="DX76" i="12"/>
  <c r="DW76" i="12"/>
  <c r="DV76" i="12"/>
  <c r="DU76" i="12"/>
  <c r="DT76" i="12"/>
  <c r="DS76" i="12"/>
  <c r="DR76" i="12"/>
  <c r="DQ76" i="12"/>
  <c r="DP76" i="12"/>
  <c r="DO76" i="12"/>
  <c r="DN76" i="12"/>
  <c r="DM76" i="12"/>
  <c r="DL76" i="12"/>
  <c r="DK76" i="12"/>
  <c r="DJ76" i="12"/>
  <c r="DI76" i="12"/>
  <c r="DH76" i="12"/>
  <c r="DG76" i="12"/>
  <c r="DF76" i="12"/>
  <c r="DE76" i="12"/>
  <c r="DD76" i="12"/>
  <c r="DC76" i="12"/>
  <c r="DB76" i="12"/>
  <c r="DA76" i="12"/>
  <c r="CZ76" i="12"/>
  <c r="CY76" i="12"/>
  <c r="CX76" i="12"/>
  <c r="CW76" i="12"/>
  <c r="CV76" i="12"/>
  <c r="CU76" i="12"/>
  <c r="CT76" i="12"/>
  <c r="CS76" i="12"/>
  <c r="CR76" i="12"/>
  <c r="CQ76" i="12"/>
  <c r="CP76" i="12"/>
  <c r="CO76" i="12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M76" i="12"/>
  <c r="N76" i="12"/>
  <c r="M76" i="12"/>
  <c r="L76" i="12"/>
  <c r="K76" i="12"/>
  <c r="J76" i="12"/>
  <c r="I76" i="12"/>
  <c r="H76" i="12"/>
  <c r="G76" i="12"/>
  <c r="F76" i="12"/>
  <c r="E76" i="12"/>
  <c r="D76" i="12"/>
  <c r="B76" i="12"/>
  <c r="DZ75" i="12"/>
  <c r="DY75" i="12"/>
  <c r="DX75" i="12"/>
  <c r="DW75" i="12"/>
  <c r="DV75" i="12"/>
  <c r="DU75" i="12"/>
  <c r="DT75" i="12"/>
  <c r="DS75" i="12"/>
  <c r="DR75" i="12"/>
  <c r="DQ75" i="12"/>
  <c r="DP75" i="12"/>
  <c r="DO75" i="12"/>
  <c r="DN75" i="12"/>
  <c r="DM75" i="12"/>
  <c r="DL75" i="12"/>
  <c r="DK75" i="12"/>
  <c r="DJ75" i="12"/>
  <c r="DI75" i="12"/>
  <c r="DH75" i="12"/>
  <c r="DG75" i="12"/>
  <c r="DF75" i="12"/>
  <c r="DE75" i="12"/>
  <c r="DD75" i="12"/>
  <c r="DC75" i="12"/>
  <c r="DB75" i="12"/>
  <c r="DA75" i="12"/>
  <c r="CZ75" i="12"/>
  <c r="CY75" i="12"/>
  <c r="CX75" i="12"/>
  <c r="CW75" i="12"/>
  <c r="CV75" i="12"/>
  <c r="CU75" i="12"/>
  <c r="CT75" i="12"/>
  <c r="CS75" i="12"/>
  <c r="CR75" i="12"/>
  <c r="CQ75" i="12"/>
  <c r="CP75" i="12"/>
  <c r="CO75" i="12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M75" i="12"/>
  <c r="M75" i="12"/>
  <c r="L75" i="12"/>
  <c r="K75" i="12"/>
  <c r="J75" i="12"/>
  <c r="I75" i="12"/>
  <c r="H75" i="12"/>
  <c r="G75" i="12"/>
  <c r="F75" i="12"/>
  <c r="E75" i="12"/>
  <c r="D75" i="12"/>
  <c r="B75" i="12"/>
  <c r="DZ74" i="12"/>
  <c r="DY74" i="12"/>
  <c r="DX74" i="12"/>
  <c r="DW74" i="12"/>
  <c r="DV74" i="12"/>
  <c r="DU74" i="12"/>
  <c r="DT74" i="12"/>
  <c r="DS74" i="12"/>
  <c r="DR74" i="12"/>
  <c r="DQ74" i="12"/>
  <c r="DP74" i="12"/>
  <c r="DO74" i="12"/>
  <c r="DN74" i="12"/>
  <c r="DM74" i="12"/>
  <c r="DL74" i="12"/>
  <c r="DK74" i="12"/>
  <c r="DJ74" i="12"/>
  <c r="DI74" i="12"/>
  <c r="DH74" i="12"/>
  <c r="DG74" i="12"/>
  <c r="DF74" i="12"/>
  <c r="DE74" i="12"/>
  <c r="DD74" i="12"/>
  <c r="DC74" i="12"/>
  <c r="DB74" i="12"/>
  <c r="DA74" i="12"/>
  <c r="CZ74" i="12"/>
  <c r="CY74" i="12"/>
  <c r="CX74" i="12"/>
  <c r="CW74" i="12"/>
  <c r="CV74" i="12"/>
  <c r="CU74" i="12"/>
  <c r="CT74" i="12"/>
  <c r="CS74" i="12"/>
  <c r="CR74" i="12"/>
  <c r="CQ74" i="12"/>
  <c r="CP74" i="12"/>
  <c r="CO74" i="12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M74" i="12"/>
  <c r="L74" i="12"/>
  <c r="K74" i="12"/>
  <c r="J74" i="12"/>
  <c r="I74" i="12"/>
  <c r="H74" i="12"/>
  <c r="G74" i="12"/>
  <c r="F74" i="12"/>
  <c r="E74" i="12"/>
  <c r="D74" i="12"/>
  <c r="B74" i="12"/>
  <c r="DZ73" i="12"/>
  <c r="DY73" i="12"/>
  <c r="DX73" i="12"/>
  <c r="DW73" i="12"/>
  <c r="DV73" i="12"/>
  <c r="DU73" i="12"/>
  <c r="DT73" i="12"/>
  <c r="DS73" i="12"/>
  <c r="DR73" i="12"/>
  <c r="DQ73" i="12"/>
  <c r="DP73" i="12"/>
  <c r="DO73" i="12"/>
  <c r="DN73" i="12"/>
  <c r="DM73" i="12"/>
  <c r="DL73" i="12"/>
  <c r="DK73" i="12"/>
  <c r="DJ73" i="12"/>
  <c r="DI73" i="12"/>
  <c r="DH73" i="12"/>
  <c r="DG73" i="12"/>
  <c r="DF73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S73" i="12"/>
  <c r="CR73" i="12"/>
  <c r="CQ73" i="12"/>
  <c r="CP73" i="12"/>
  <c r="CO73" i="12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M73" i="12"/>
  <c r="K73" i="12"/>
  <c r="J73" i="12"/>
  <c r="I73" i="12"/>
  <c r="H73" i="12"/>
  <c r="G73" i="12"/>
  <c r="F73" i="12"/>
  <c r="E73" i="12"/>
  <c r="D73" i="12"/>
  <c r="B73" i="12"/>
  <c r="DZ72" i="12"/>
  <c r="DY72" i="12"/>
  <c r="DX72" i="12"/>
  <c r="DW72" i="12"/>
  <c r="DV72" i="12"/>
  <c r="DU72" i="12"/>
  <c r="DT72" i="12"/>
  <c r="DS72" i="12"/>
  <c r="DR72" i="12"/>
  <c r="DQ72" i="12"/>
  <c r="DP72" i="12"/>
  <c r="DO72" i="12"/>
  <c r="DN72" i="12"/>
  <c r="DM72" i="12"/>
  <c r="DL72" i="12"/>
  <c r="DK72" i="12"/>
  <c r="DJ72" i="12"/>
  <c r="DI72" i="12"/>
  <c r="DH72" i="12"/>
  <c r="DG72" i="12"/>
  <c r="DF72" i="12"/>
  <c r="DE72" i="12"/>
  <c r="DD72" i="12"/>
  <c r="DC72" i="12"/>
  <c r="DB72" i="12"/>
  <c r="DA72" i="12"/>
  <c r="CZ72" i="12"/>
  <c r="CY72" i="12"/>
  <c r="CX72" i="12"/>
  <c r="CW72" i="12"/>
  <c r="CV72" i="12"/>
  <c r="CU72" i="12"/>
  <c r="CT72" i="12"/>
  <c r="CS72" i="12"/>
  <c r="CR72" i="12"/>
  <c r="CQ72" i="12"/>
  <c r="CP72" i="12"/>
  <c r="CO72" i="12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M72" i="12"/>
  <c r="J72" i="12"/>
  <c r="I72" i="12"/>
  <c r="H72" i="12"/>
  <c r="G72" i="12"/>
  <c r="F72" i="12"/>
  <c r="E72" i="12"/>
  <c r="D72" i="12"/>
  <c r="B72" i="12"/>
  <c r="DZ71" i="12"/>
  <c r="DY71" i="12"/>
  <c r="DX71" i="12"/>
  <c r="DW71" i="12"/>
  <c r="DV71" i="12"/>
  <c r="DU71" i="12"/>
  <c r="DT71" i="12"/>
  <c r="DS71" i="12"/>
  <c r="DR71" i="12"/>
  <c r="DQ71" i="12"/>
  <c r="DP71" i="12"/>
  <c r="DO71" i="12"/>
  <c r="DN71" i="12"/>
  <c r="DM71" i="12"/>
  <c r="DL71" i="12"/>
  <c r="DK71" i="12"/>
  <c r="DJ71" i="12"/>
  <c r="DI71" i="12"/>
  <c r="DH71" i="12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M71" i="12"/>
  <c r="I71" i="12"/>
  <c r="H71" i="12"/>
  <c r="G71" i="12"/>
  <c r="F71" i="12"/>
  <c r="E71" i="12"/>
  <c r="D71" i="12"/>
  <c r="B71" i="12"/>
  <c r="DZ70" i="12"/>
  <c r="DY70" i="12"/>
  <c r="DX70" i="12"/>
  <c r="DW70" i="12"/>
  <c r="DV70" i="12"/>
  <c r="DU70" i="12"/>
  <c r="DT70" i="12"/>
  <c r="DS70" i="12"/>
  <c r="DR70" i="12"/>
  <c r="DQ70" i="12"/>
  <c r="DP70" i="12"/>
  <c r="DO70" i="12"/>
  <c r="DN70" i="12"/>
  <c r="DM70" i="12"/>
  <c r="DL70" i="12"/>
  <c r="DK70" i="12"/>
  <c r="DJ70" i="12"/>
  <c r="DI70" i="12"/>
  <c r="DH70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M70" i="12"/>
  <c r="H70" i="12"/>
  <c r="G70" i="12"/>
  <c r="F70" i="12"/>
  <c r="E70" i="12"/>
  <c r="D70" i="12"/>
  <c r="B70" i="12"/>
  <c r="DZ69" i="12"/>
  <c r="DY69" i="12"/>
  <c r="DX69" i="12"/>
  <c r="DW69" i="12"/>
  <c r="DV69" i="12"/>
  <c r="DU69" i="12"/>
  <c r="DT69" i="12"/>
  <c r="DS69" i="12"/>
  <c r="DR69" i="12"/>
  <c r="DQ69" i="12"/>
  <c r="DP69" i="12"/>
  <c r="DO69" i="12"/>
  <c r="DN69" i="12"/>
  <c r="DM69" i="12"/>
  <c r="DL69" i="12"/>
  <c r="DK69" i="12"/>
  <c r="DJ69" i="12"/>
  <c r="DI69" i="12"/>
  <c r="DH69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M69" i="12"/>
  <c r="G69" i="12"/>
  <c r="F69" i="12"/>
  <c r="E69" i="12"/>
  <c r="D69" i="12"/>
  <c r="B69" i="12"/>
  <c r="DZ68" i="12"/>
  <c r="DY68" i="12"/>
  <c r="DX68" i="12"/>
  <c r="DW68" i="12"/>
  <c r="DV68" i="12"/>
  <c r="DU68" i="12"/>
  <c r="DT68" i="12"/>
  <c r="DS68" i="12"/>
  <c r="DR68" i="12"/>
  <c r="DQ68" i="12"/>
  <c r="DP68" i="12"/>
  <c r="DO68" i="12"/>
  <c r="DN68" i="12"/>
  <c r="DM68" i="12"/>
  <c r="DL68" i="12"/>
  <c r="DK68" i="12"/>
  <c r="DJ68" i="12"/>
  <c r="DI68" i="12"/>
  <c r="DH68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M68" i="12"/>
  <c r="F68" i="12"/>
  <c r="E68" i="12"/>
  <c r="D68" i="12"/>
  <c r="B68" i="12"/>
  <c r="DZ67" i="12"/>
  <c r="DY67" i="12"/>
  <c r="DX67" i="12"/>
  <c r="DW67" i="12"/>
  <c r="DV67" i="12"/>
  <c r="DU67" i="12"/>
  <c r="DT67" i="12"/>
  <c r="DS67" i="12"/>
  <c r="DR67" i="12"/>
  <c r="DQ67" i="12"/>
  <c r="DP67" i="12"/>
  <c r="DO67" i="12"/>
  <c r="DN67" i="12"/>
  <c r="DM67" i="12"/>
  <c r="DL67" i="12"/>
  <c r="DK67" i="12"/>
  <c r="DJ67" i="12"/>
  <c r="DI67" i="12"/>
  <c r="DH67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M67" i="12"/>
  <c r="E67" i="12"/>
  <c r="D67" i="12"/>
  <c r="B67" i="12"/>
  <c r="DZ66" i="12"/>
  <c r="DY66" i="12"/>
  <c r="DX66" i="12"/>
  <c r="DW66" i="12"/>
  <c r="DV66" i="12"/>
  <c r="DU66" i="12"/>
  <c r="DT66" i="12"/>
  <c r="DS66" i="12"/>
  <c r="DR66" i="12"/>
  <c r="DQ66" i="12"/>
  <c r="DP66" i="12"/>
  <c r="DO66" i="12"/>
  <c r="DN66" i="12"/>
  <c r="DM66" i="12"/>
  <c r="DL66" i="12"/>
  <c r="DK66" i="12"/>
  <c r="DJ66" i="12"/>
  <c r="DI66" i="12"/>
  <c r="DH66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M66" i="12"/>
  <c r="D66" i="12"/>
  <c r="B66" i="12"/>
  <c r="T63" i="12"/>
  <c r="S63" i="12"/>
  <c r="R63" i="12"/>
  <c r="Q63" i="12"/>
  <c r="O63" i="12"/>
  <c r="K63" i="12"/>
  <c r="J63" i="12"/>
  <c r="I63" i="12"/>
  <c r="H63" i="12"/>
  <c r="G63" i="12"/>
  <c r="F63" i="12"/>
  <c r="E63" i="12"/>
  <c r="T62" i="12"/>
  <c r="S62" i="12"/>
  <c r="R62" i="12"/>
  <c r="Q62" i="12"/>
  <c r="P62" i="12"/>
  <c r="O62" i="12"/>
  <c r="K62" i="12"/>
  <c r="J62" i="12"/>
  <c r="I62" i="12"/>
  <c r="H62" i="12"/>
  <c r="G62" i="12"/>
  <c r="F62" i="12"/>
  <c r="E62" i="12"/>
  <c r="T61" i="12"/>
  <c r="S61" i="12"/>
  <c r="R61" i="12"/>
  <c r="Q61" i="12"/>
  <c r="P61" i="12"/>
  <c r="O61" i="12"/>
  <c r="K61" i="12"/>
  <c r="J61" i="12"/>
  <c r="I61" i="12"/>
  <c r="H61" i="12"/>
  <c r="G61" i="12"/>
  <c r="F61" i="12"/>
  <c r="E61" i="12"/>
  <c r="T60" i="12"/>
  <c r="S60" i="12"/>
  <c r="R60" i="12"/>
  <c r="Q60" i="12"/>
  <c r="P60" i="12"/>
  <c r="O60" i="12"/>
  <c r="K60" i="12"/>
  <c r="J60" i="12"/>
  <c r="I60" i="12"/>
  <c r="H60" i="12"/>
  <c r="G60" i="12"/>
  <c r="F60" i="12"/>
  <c r="E60" i="12"/>
  <c r="T59" i="12"/>
  <c r="S59" i="12"/>
  <c r="R59" i="12"/>
  <c r="Q59" i="12"/>
  <c r="P59" i="12"/>
  <c r="O59" i="12"/>
  <c r="K59" i="12"/>
  <c r="J59" i="12"/>
  <c r="I59" i="12"/>
  <c r="H59" i="12"/>
  <c r="G59" i="12"/>
  <c r="F59" i="12"/>
  <c r="E59" i="12"/>
  <c r="T58" i="12"/>
  <c r="S58" i="12"/>
  <c r="R58" i="12"/>
  <c r="Q58" i="12"/>
  <c r="O58" i="12"/>
  <c r="K58" i="12"/>
  <c r="J58" i="12"/>
  <c r="I58" i="12"/>
  <c r="H58" i="12"/>
  <c r="G58" i="12"/>
  <c r="F58" i="12"/>
  <c r="E58" i="12"/>
  <c r="T57" i="12"/>
  <c r="S57" i="12"/>
  <c r="R57" i="12"/>
  <c r="Q57" i="12"/>
  <c r="P57" i="12"/>
  <c r="O57" i="12"/>
  <c r="K57" i="12"/>
  <c r="J57" i="12"/>
  <c r="I57" i="12"/>
  <c r="H57" i="12"/>
  <c r="G57" i="12"/>
  <c r="F57" i="12"/>
  <c r="E57" i="12"/>
  <c r="T56" i="12"/>
  <c r="S56" i="12"/>
  <c r="R56" i="12"/>
  <c r="Q56" i="12"/>
  <c r="P56" i="12"/>
  <c r="O56" i="12"/>
  <c r="K56" i="12"/>
  <c r="J56" i="12"/>
  <c r="I56" i="12"/>
  <c r="H56" i="12"/>
  <c r="G56" i="12"/>
  <c r="F56" i="12"/>
  <c r="E56" i="12"/>
  <c r="T55" i="12"/>
  <c r="S55" i="12"/>
  <c r="R55" i="12"/>
  <c r="Q55" i="12"/>
  <c r="P55" i="12"/>
  <c r="O55" i="12"/>
  <c r="K55" i="12"/>
  <c r="J55" i="12"/>
  <c r="I55" i="12"/>
  <c r="H55" i="12"/>
  <c r="G55" i="12"/>
  <c r="F55" i="12"/>
  <c r="E55" i="12"/>
  <c r="T54" i="12"/>
  <c r="S54" i="12"/>
  <c r="R54" i="12"/>
  <c r="Q54" i="12"/>
  <c r="P54" i="12"/>
  <c r="O54" i="12"/>
  <c r="K54" i="12"/>
  <c r="J54" i="12"/>
  <c r="I54" i="12"/>
  <c r="H54" i="12"/>
  <c r="G54" i="12"/>
  <c r="F54" i="12"/>
  <c r="E54" i="12"/>
  <c r="T53" i="12"/>
  <c r="S53" i="12"/>
  <c r="R53" i="12"/>
  <c r="Q53" i="12"/>
  <c r="O53" i="12"/>
  <c r="K53" i="12"/>
  <c r="J53" i="12"/>
  <c r="I53" i="12"/>
  <c r="H53" i="12"/>
  <c r="G53" i="12"/>
  <c r="F53" i="12"/>
  <c r="E53" i="12"/>
  <c r="T52" i="12"/>
  <c r="S52" i="12"/>
  <c r="R52" i="12"/>
  <c r="Q52" i="12"/>
  <c r="P52" i="12"/>
  <c r="O52" i="12"/>
  <c r="K52" i="12"/>
  <c r="J52" i="12"/>
  <c r="I52" i="12"/>
  <c r="H52" i="12"/>
  <c r="G52" i="12"/>
  <c r="F52" i="12"/>
  <c r="E52" i="12"/>
  <c r="T51" i="12"/>
  <c r="S51" i="12"/>
  <c r="R51" i="12"/>
  <c r="Q51" i="12"/>
  <c r="P51" i="12"/>
  <c r="O51" i="12"/>
  <c r="K51" i="12"/>
  <c r="J51" i="12"/>
  <c r="I51" i="12"/>
  <c r="H51" i="12"/>
  <c r="G51" i="12"/>
  <c r="F51" i="12"/>
  <c r="E51" i="12"/>
  <c r="T50" i="12"/>
  <c r="S50" i="12"/>
  <c r="R50" i="12"/>
  <c r="Q50" i="12"/>
  <c r="P50" i="12"/>
  <c r="O50" i="12"/>
  <c r="K50" i="12"/>
  <c r="J50" i="12"/>
  <c r="I50" i="12"/>
  <c r="H50" i="12"/>
  <c r="G50" i="12"/>
  <c r="F50" i="12"/>
  <c r="E50" i="12"/>
  <c r="T49" i="12"/>
  <c r="S49" i="12"/>
  <c r="R49" i="12"/>
  <c r="Q49" i="12"/>
  <c r="P49" i="12"/>
  <c r="O49" i="12"/>
  <c r="K49" i="12"/>
  <c r="J49" i="12"/>
  <c r="I49" i="12"/>
  <c r="H49" i="12"/>
  <c r="G49" i="12"/>
  <c r="F49" i="12"/>
  <c r="E49" i="12"/>
  <c r="T48" i="12"/>
  <c r="S48" i="12"/>
  <c r="R48" i="12"/>
  <c r="Q48" i="12"/>
  <c r="O48" i="12"/>
  <c r="K48" i="12"/>
  <c r="J48" i="12"/>
  <c r="I48" i="12"/>
  <c r="H48" i="12"/>
  <c r="G48" i="12"/>
  <c r="F48" i="12"/>
  <c r="E48" i="12"/>
  <c r="T47" i="12"/>
  <c r="S47" i="12"/>
  <c r="R47" i="12"/>
  <c r="Q47" i="12"/>
  <c r="P47" i="12"/>
  <c r="O47" i="12"/>
  <c r="K47" i="12"/>
  <c r="J47" i="12"/>
  <c r="I47" i="12"/>
  <c r="H47" i="12"/>
  <c r="G47" i="12"/>
  <c r="F47" i="12"/>
  <c r="E47" i="12"/>
  <c r="T46" i="12"/>
  <c r="S46" i="12"/>
  <c r="R46" i="12"/>
  <c r="Q46" i="12"/>
  <c r="P46" i="12"/>
  <c r="O46" i="12"/>
  <c r="K46" i="12"/>
  <c r="J46" i="12"/>
  <c r="I46" i="12"/>
  <c r="H46" i="12"/>
  <c r="G46" i="12"/>
  <c r="F46" i="12"/>
  <c r="E46" i="12"/>
  <c r="T45" i="12"/>
  <c r="S45" i="12"/>
  <c r="R45" i="12"/>
  <c r="Q45" i="12"/>
  <c r="P45" i="12"/>
  <c r="O45" i="12"/>
  <c r="K45" i="12"/>
  <c r="J45" i="12"/>
  <c r="I45" i="12"/>
  <c r="H45" i="12"/>
  <c r="G45" i="12"/>
  <c r="F45" i="12"/>
  <c r="E45" i="12"/>
  <c r="T44" i="12"/>
  <c r="S44" i="12"/>
  <c r="R44" i="12"/>
  <c r="Q44" i="12"/>
  <c r="P44" i="12"/>
  <c r="O44" i="12"/>
  <c r="K44" i="12"/>
  <c r="J44" i="12"/>
  <c r="I44" i="12"/>
  <c r="H44" i="12"/>
  <c r="G44" i="12"/>
  <c r="F44" i="12"/>
  <c r="E44" i="12"/>
  <c r="AD43" i="12"/>
  <c r="AC43" i="12"/>
  <c r="AB43" i="12"/>
  <c r="AA43" i="12"/>
  <c r="Y43" i="12"/>
  <c r="T43" i="12"/>
  <c r="S43" i="12"/>
  <c r="R43" i="12"/>
  <c r="Q43" i="12"/>
  <c r="O43" i="12"/>
  <c r="K43" i="12"/>
  <c r="J43" i="12"/>
  <c r="I43" i="12"/>
  <c r="H43" i="12"/>
  <c r="G43" i="12"/>
  <c r="F43" i="12"/>
  <c r="E43" i="12"/>
  <c r="AD42" i="12"/>
  <c r="AC42" i="12"/>
  <c r="AB42" i="12"/>
  <c r="AA42" i="12"/>
  <c r="Y42" i="12"/>
  <c r="T42" i="12"/>
  <c r="S42" i="12"/>
  <c r="R42" i="12"/>
  <c r="Q42" i="12"/>
  <c r="P42" i="12"/>
  <c r="O42" i="12"/>
  <c r="K42" i="12"/>
  <c r="J42" i="12"/>
  <c r="I42" i="12"/>
  <c r="H42" i="12"/>
  <c r="G42" i="12"/>
  <c r="F42" i="12"/>
  <c r="E42" i="12"/>
  <c r="AD41" i="12"/>
  <c r="AC41" i="12"/>
  <c r="AB41" i="12"/>
  <c r="AA41" i="12"/>
  <c r="Y41" i="12"/>
  <c r="T41" i="12"/>
  <c r="S41" i="12"/>
  <c r="R41" i="12"/>
  <c r="Q41" i="12"/>
  <c r="P41" i="12"/>
  <c r="O41" i="12"/>
  <c r="K41" i="12"/>
  <c r="J41" i="12"/>
  <c r="I41" i="12"/>
  <c r="H41" i="12"/>
  <c r="G41" i="12"/>
  <c r="F41" i="12"/>
  <c r="E41" i="12"/>
  <c r="AD40" i="12"/>
  <c r="AC40" i="12"/>
  <c r="AB40" i="12"/>
  <c r="AA40" i="12"/>
  <c r="Y40" i="12"/>
  <c r="T40" i="12"/>
  <c r="S40" i="12"/>
  <c r="R40" i="12"/>
  <c r="Q40" i="12"/>
  <c r="P40" i="12"/>
  <c r="O40" i="12"/>
  <c r="K40" i="12"/>
  <c r="J40" i="12"/>
  <c r="I40" i="12"/>
  <c r="H40" i="12"/>
  <c r="G40" i="12"/>
  <c r="F40" i="12"/>
  <c r="E40" i="12"/>
  <c r="AD39" i="12"/>
  <c r="AC39" i="12"/>
  <c r="AB39" i="12"/>
  <c r="AA39" i="12"/>
  <c r="Y39" i="12"/>
  <c r="T39" i="12"/>
  <c r="S39" i="12"/>
  <c r="R39" i="12"/>
  <c r="Q39" i="12"/>
  <c r="P39" i="12"/>
  <c r="O39" i="12"/>
  <c r="K39" i="12"/>
  <c r="J39" i="12"/>
  <c r="I39" i="12"/>
  <c r="H39" i="12"/>
  <c r="G39" i="12"/>
  <c r="F39" i="12"/>
  <c r="E39" i="12"/>
  <c r="AD38" i="12"/>
  <c r="AC38" i="12"/>
  <c r="AB38" i="12"/>
  <c r="AA38" i="12"/>
  <c r="Y38" i="12"/>
  <c r="T38" i="12"/>
  <c r="S38" i="12"/>
  <c r="R38" i="12"/>
  <c r="Q38" i="12"/>
  <c r="O38" i="12"/>
  <c r="K38" i="12"/>
  <c r="J38" i="12"/>
  <c r="I38" i="12"/>
  <c r="H38" i="12"/>
  <c r="G38" i="12"/>
  <c r="F38" i="12"/>
  <c r="E38" i="12"/>
  <c r="AD37" i="12"/>
  <c r="AC37" i="12"/>
  <c r="AB37" i="12"/>
  <c r="AA37" i="12"/>
  <c r="Y37" i="12"/>
  <c r="T37" i="12"/>
  <c r="S37" i="12"/>
  <c r="R37" i="12"/>
  <c r="Q37" i="12"/>
  <c r="P37" i="12"/>
  <c r="O37" i="12"/>
  <c r="K37" i="12"/>
  <c r="J37" i="12"/>
  <c r="I37" i="12"/>
  <c r="H37" i="12"/>
  <c r="G37" i="12"/>
  <c r="F37" i="12"/>
  <c r="E37" i="12"/>
  <c r="AD36" i="12"/>
  <c r="AC36" i="12"/>
  <c r="AB36" i="12"/>
  <c r="AA36" i="12"/>
  <c r="Y36" i="12"/>
  <c r="T36" i="12"/>
  <c r="S36" i="12"/>
  <c r="R36" i="12"/>
  <c r="Q36" i="12"/>
  <c r="P36" i="12"/>
  <c r="O36" i="12"/>
  <c r="K36" i="12"/>
  <c r="J36" i="12"/>
  <c r="I36" i="12"/>
  <c r="H36" i="12"/>
  <c r="G36" i="12"/>
  <c r="F36" i="12"/>
  <c r="E36" i="12"/>
  <c r="AD35" i="12"/>
  <c r="AC35" i="12"/>
  <c r="AB35" i="12"/>
  <c r="AA35" i="12"/>
  <c r="Y35" i="12"/>
  <c r="T35" i="12"/>
  <c r="S35" i="12"/>
  <c r="R35" i="12"/>
  <c r="Q35" i="12"/>
  <c r="P35" i="12"/>
  <c r="O35" i="12"/>
  <c r="K35" i="12"/>
  <c r="J35" i="12"/>
  <c r="I35" i="12"/>
  <c r="H35" i="12"/>
  <c r="G35" i="12"/>
  <c r="F35" i="12"/>
  <c r="E35" i="12"/>
  <c r="AD34" i="12"/>
  <c r="AC34" i="12"/>
  <c r="AB34" i="12"/>
  <c r="AA34" i="12"/>
  <c r="Y34" i="12"/>
  <c r="T34" i="12"/>
  <c r="S34" i="12"/>
  <c r="R34" i="12"/>
  <c r="Q34" i="12"/>
  <c r="P34" i="12"/>
  <c r="O34" i="12"/>
  <c r="K34" i="12"/>
  <c r="J34" i="12"/>
  <c r="I34" i="12"/>
  <c r="H34" i="12"/>
  <c r="G34" i="12"/>
  <c r="F34" i="12"/>
  <c r="E34" i="12"/>
  <c r="AD33" i="12"/>
  <c r="AC33" i="12"/>
  <c r="AB33" i="12"/>
  <c r="AA33" i="12"/>
  <c r="Y33" i="12"/>
  <c r="T33" i="12"/>
  <c r="S33" i="12"/>
  <c r="R33" i="12"/>
  <c r="Q33" i="12"/>
  <c r="O33" i="12"/>
  <c r="K33" i="12"/>
  <c r="J33" i="12"/>
  <c r="I33" i="12"/>
  <c r="H33" i="12"/>
  <c r="G33" i="12"/>
  <c r="F33" i="12"/>
  <c r="E33" i="12"/>
  <c r="AD32" i="12"/>
  <c r="AC32" i="12"/>
  <c r="AB32" i="12"/>
  <c r="AA32" i="12"/>
  <c r="Y32" i="12"/>
  <c r="T32" i="12"/>
  <c r="S32" i="12"/>
  <c r="R32" i="12"/>
  <c r="Q32" i="12"/>
  <c r="P32" i="12"/>
  <c r="O32" i="12"/>
  <c r="K32" i="12"/>
  <c r="J32" i="12"/>
  <c r="I32" i="12"/>
  <c r="H32" i="12"/>
  <c r="G32" i="12"/>
  <c r="F32" i="12"/>
  <c r="E32" i="12"/>
  <c r="AD31" i="12"/>
  <c r="AC31" i="12"/>
  <c r="AB31" i="12"/>
  <c r="AA31" i="12"/>
  <c r="Y31" i="12"/>
  <c r="T31" i="12"/>
  <c r="S31" i="12"/>
  <c r="R31" i="12"/>
  <c r="Q31" i="12"/>
  <c r="P31" i="12"/>
  <c r="O31" i="12"/>
  <c r="K31" i="12"/>
  <c r="J31" i="12"/>
  <c r="I31" i="12"/>
  <c r="H31" i="12"/>
  <c r="G31" i="12"/>
  <c r="F31" i="12"/>
  <c r="E31" i="12"/>
  <c r="AD30" i="12"/>
  <c r="AC30" i="12"/>
  <c r="AB30" i="12"/>
  <c r="AA30" i="12"/>
  <c r="Y30" i="12"/>
  <c r="T30" i="12"/>
  <c r="S30" i="12"/>
  <c r="R30" i="12"/>
  <c r="Q30" i="12"/>
  <c r="P30" i="12"/>
  <c r="O30" i="12"/>
  <c r="K30" i="12"/>
  <c r="J30" i="12"/>
  <c r="I30" i="12"/>
  <c r="H30" i="12"/>
  <c r="G30" i="12"/>
  <c r="F30" i="12"/>
  <c r="E30" i="12"/>
  <c r="AD29" i="12"/>
  <c r="AC29" i="12"/>
  <c r="AB29" i="12"/>
  <c r="AA29" i="12"/>
  <c r="Y29" i="12"/>
  <c r="T29" i="12"/>
  <c r="S29" i="12"/>
  <c r="R29" i="12"/>
  <c r="Q29" i="12"/>
  <c r="P29" i="12"/>
  <c r="O29" i="12"/>
  <c r="K29" i="12"/>
  <c r="J29" i="12"/>
  <c r="I29" i="12"/>
  <c r="H29" i="12"/>
  <c r="G29" i="12"/>
  <c r="F29" i="12"/>
  <c r="E29" i="12"/>
  <c r="AD28" i="12"/>
  <c r="AC28" i="12"/>
  <c r="AB28" i="12"/>
  <c r="AA28" i="12"/>
  <c r="Y28" i="12"/>
  <c r="T28" i="12"/>
  <c r="S28" i="12"/>
  <c r="R28" i="12"/>
  <c r="Q28" i="12"/>
  <c r="O28" i="12"/>
  <c r="K28" i="12"/>
  <c r="J28" i="12"/>
  <c r="I28" i="12"/>
  <c r="H28" i="12"/>
  <c r="G28" i="12"/>
  <c r="F28" i="12"/>
  <c r="E28" i="12"/>
  <c r="AD27" i="12"/>
  <c r="AC27" i="12"/>
  <c r="AB27" i="12"/>
  <c r="AA27" i="12"/>
  <c r="Y27" i="12"/>
  <c r="T27" i="12"/>
  <c r="S27" i="12"/>
  <c r="R27" i="12"/>
  <c r="Q27" i="12"/>
  <c r="P27" i="12"/>
  <c r="O27" i="12"/>
  <c r="K27" i="12"/>
  <c r="J27" i="12"/>
  <c r="I27" i="12"/>
  <c r="H27" i="12"/>
  <c r="G27" i="12"/>
  <c r="F27" i="12"/>
  <c r="E27" i="12"/>
  <c r="AD26" i="12"/>
  <c r="AC26" i="12"/>
  <c r="AB26" i="12"/>
  <c r="AA26" i="12"/>
  <c r="Y26" i="12"/>
  <c r="T26" i="12"/>
  <c r="S26" i="12"/>
  <c r="R26" i="12"/>
  <c r="Q26" i="12"/>
  <c r="P26" i="12"/>
  <c r="O26" i="12"/>
  <c r="K26" i="12"/>
  <c r="J26" i="12"/>
  <c r="I26" i="12"/>
  <c r="H26" i="12"/>
  <c r="G26" i="12"/>
  <c r="F26" i="12"/>
  <c r="E26" i="12"/>
  <c r="AD25" i="12"/>
  <c r="AC25" i="12"/>
  <c r="AB25" i="12"/>
  <c r="AA25" i="12"/>
  <c r="Y25" i="12"/>
  <c r="T25" i="12"/>
  <c r="S25" i="12"/>
  <c r="R25" i="12"/>
  <c r="Q25" i="12"/>
  <c r="P25" i="12"/>
  <c r="O25" i="12"/>
  <c r="K25" i="12"/>
  <c r="J25" i="12"/>
  <c r="I25" i="12"/>
  <c r="H25" i="12"/>
  <c r="G25" i="12"/>
  <c r="F25" i="12"/>
  <c r="E25" i="12"/>
  <c r="AD24" i="12"/>
  <c r="AC24" i="12"/>
  <c r="AB24" i="12"/>
  <c r="AA24" i="12"/>
  <c r="Y24" i="12"/>
  <c r="T24" i="12"/>
  <c r="S24" i="12"/>
  <c r="R24" i="12"/>
  <c r="Q24" i="12"/>
  <c r="P24" i="12"/>
  <c r="O24" i="12"/>
  <c r="K24" i="12"/>
  <c r="J24" i="12"/>
  <c r="I24" i="12"/>
  <c r="H24" i="12"/>
  <c r="G24" i="12"/>
  <c r="F24" i="12"/>
  <c r="E24" i="12"/>
  <c r="AD23" i="12"/>
  <c r="AC23" i="12"/>
  <c r="AB23" i="12"/>
  <c r="AA23" i="12"/>
  <c r="Y23" i="12"/>
  <c r="T23" i="12"/>
  <c r="S23" i="12"/>
  <c r="R23" i="12"/>
  <c r="Q23" i="12"/>
  <c r="O23" i="12"/>
  <c r="K23" i="12"/>
  <c r="J23" i="12"/>
  <c r="I23" i="12"/>
  <c r="H23" i="12"/>
  <c r="G23" i="12"/>
  <c r="F23" i="12"/>
  <c r="E23" i="12"/>
  <c r="AA22" i="12"/>
  <c r="AA12" i="9" s="1"/>
  <c r="Y22" i="12"/>
  <c r="AA10" i="9" s="1"/>
  <c r="T22" i="12"/>
  <c r="AD22" i="12" s="1"/>
  <c r="AA15" i="9" s="1"/>
  <c r="S22" i="12"/>
  <c r="AC22" i="12" s="1"/>
  <c r="AA14" i="9" s="1"/>
  <c r="R22" i="12"/>
  <c r="AB22" i="12" s="1"/>
  <c r="AA13" i="9" s="1"/>
  <c r="Q22" i="12"/>
  <c r="AA19" i="12" s="1"/>
  <c r="X12" i="9" s="1"/>
  <c r="O22" i="12"/>
  <c r="N22" i="12"/>
  <c r="K22" i="12"/>
  <c r="J22" i="12"/>
  <c r="I22" i="12"/>
  <c r="H22" i="12"/>
  <c r="G22" i="12"/>
  <c r="F22" i="12"/>
  <c r="E22" i="12"/>
  <c r="B22" i="12"/>
  <c r="AC21" i="12"/>
  <c r="Z14" i="9" s="1"/>
  <c r="AA21" i="12"/>
  <c r="Z12" i="9" s="1"/>
  <c r="Y21" i="12"/>
  <c r="Z10" i="9" s="1"/>
  <c r="T21" i="12"/>
  <c r="S21" i="12"/>
  <c r="R21" i="12"/>
  <c r="Q21" i="12"/>
  <c r="P21" i="12"/>
  <c r="O21" i="12"/>
  <c r="N21" i="12"/>
  <c r="K21" i="12"/>
  <c r="J21" i="12"/>
  <c r="I21" i="12"/>
  <c r="H21" i="12"/>
  <c r="G21" i="12"/>
  <c r="F21" i="12"/>
  <c r="E21" i="12"/>
  <c r="B21" i="12"/>
  <c r="Y20" i="12"/>
  <c r="Y10" i="9" s="1"/>
  <c r="T20" i="12"/>
  <c r="S20" i="12"/>
  <c r="R20" i="12"/>
  <c r="Q20" i="12"/>
  <c r="P20" i="12"/>
  <c r="O20" i="12"/>
  <c r="N20" i="12"/>
  <c r="K20" i="12"/>
  <c r="J20" i="12"/>
  <c r="I20" i="12"/>
  <c r="H20" i="12"/>
  <c r="G20" i="12"/>
  <c r="F20" i="12"/>
  <c r="E20" i="12"/>
  <c r="B20" i="12"/>
  <c r="Y19" i="12"/>
  <c r="X10" i="9" s="1"/>
  <c r="T19" i="12"/>
  <c r="S19" i="12"/>
  <c r="R19" i="12"/>
  <c r="Q19" i="12"/>
  <c r="P19" i="12"/>
  <c r="O19" i="12"/>
  <c r="N19" i="12"/>
  <c r="K19" i="12"/>
  <c r="J19" i="12"/>
  <c r="I19" i="12"/>
  <c r="H19" i="12"/>
  <c r="G19" i="12"/>
  <c r="F19" i="12"/>
  <c r="E19" i="12"/>
  <c r="B19" i="12"/>
  <c r="AA18" i="12"/>
  <c r="W12" i="9" s="1"/>
  <c r="Y18" i="12"/>
  <c r="W10" i="9" s="1"/>
  <c r="T18" i="12"/>
  <c r="S18" i="12"/>
  <c r="R18" i="12"/>
  <c r="Q18" i="12"/>
  <c r="P18" i="12"/>
  <c r="O18" i="12"/>
  <c r="N18" i="12"/>
  <c r="K18" i="12"/>
  <c r="J18" i="12"/>
  <c r="I18" i="12"/>
  <c r="H18" i="12"/>
  <c r="G18" i="12"/>
  <c r="F18" i="12"/>
  <c r="E18" i="12"/>
  <c r="B18" i="12"/>
  <c r="AD17" i="12"/>
  <c r="V15" i="9" s="1"/>
  <c r="AC17" i="12"/>
  <c r="V14" i="9" s="1"/>
  <c r="AA17" i="12"/>
  <c r="V12" i="9" s="1"/>
  <c r="Y17" i="12"/>
  <c r="V10" i="9" s="1"/>
  <c r="T17" i="12"/>
  <c r="S17" i="12"/>
  <c r="R17" i="12"/>
  <c r="Q17" i="12"/>
  <c r="P17" i="12"/>
  <c r="O17" i="12"/>
  <c r="N17" i="12"/>
  <c r="K17" i="12"/>
  <c r="J17" i="12"/>
  <c r="I17" i="12"/>
  <c r="H17" i="12"/>
  <c r="G17" i="12"/>
  <c r="F17" i="12"/>
  <c r="E17" i="12"/>
  <c r="B17" i="12"/>
  <c r="AA16" i="12"/>
  <c r="U12" i="9" s="1"/>
  <c r="Y16" i="12"/>
  <c r="U10" i="9" s="1"/>
  <c r="T16" i="12"/>
  <c r="S16" i="12"/>
  <c r="R16" i="12"/>
  <c r="Q16" i="12"/>
  <c r="P16" i="12"/>
  <c r="O16" i="12"/>
  <c r="N16" i="12"/>
  <c r="K16" i="12"/>
  <c r="J16" i="12"/>
  <c r="I16" i="12"/>
  <c r="H16" i="12"/>
  <c r="G16" i="12"/>
  <c r="F16" i="12"/>
  <c r="E16" i="12"/>
  <c r="B16" i="12"/>
  <c r="AD15" i="12"/>
  <c r="T15" i="9" s="1"/>
  <c r="AA15" i="12"/>
  <c r="T12" i="9" s="1"/>
  <c r="Y15" i="12"/>
  <c r="T10" i="9" s="1"/>
  <c r="T15" i="12"/>
  <c r="S15" i="12"/>
  <c r="R15" i="12"/>
  <c r="Q15" i="12"/>
  <c r="P15" i="12"/>
  <c r="O15" i="12"/>
  <c r="N15" i="12"/>
  <c r="K15" i="12"/>
  <c r="J15" i="12"/>
  <c r="I15" i="12"/>
  <c r="H15" i="12"/>
  <c r="G15" i="12"/>
  <c r="F15" i="12"/>
  <c r="E15" i="12"/>
  <c r="B15" i="12"/>
  <c r="AA14" i="12"/>
  <c r="S12" i="9" s="1"/>
  <c r="Y14" i="12"/>
  <c r="S10" i="9" s="1"/>
  <c r="T14" i="12"/>
  <c r="S14" i="12"/>
  <c r="R14" i="12"/>
  <c r="Q14" i="12"/>
  <c r="P14" i="12"/>
  <c r="O14" i="12"/>
  <c r="N14" i="12"/>
  <c r="K14" i="12"/>
  <c r="J14" i="12"/>
  <c r="I14" i="12"/>
  <c r="H14" i="12"/>
  <c r="G14" i="12"/>
  <c r="F14" i="12"/>
  <c r="E14" i="12"/>
  <c r="B14" i="12"/>
  <c r="AD13" i="12"/>
  <c r="R15" i="9" s="1"/>
  <c r="AC13" i="12"/>
  <c r="R14" i="9" s="1"/>
  <c r="AA13" i="12"/>
  <c r="R12" i="9" s="1"/>
  <c r="Y13" i="12"/>
  <c r="R10" i="9" s="1"/>
  <c r="T13" i="12"/>
  <c r="S13" i="12"/>
  <c r="R13" i="12"/>
  <c r="Q13" i="12"/>
  <c r="P13" i="12"/>
  <c r="O13" i="12"/>
  <c r="N13" i="12"/>
  <c r="K13" i="12"/>
  <c r="J13" i="12"/>
  <c r="I13" i="12"/>
  <c r="H13" i="12"/>
  <c r="G13" i="12"/>
  <c r="F13" i="12"/>
  <c r="E13" i="12"/>
  <c r="B13" i="12"/>
  <c r="AA12" i="12"/>
  <c r="Q12" i="9" s="1"/>
  <c r="Y12" i="12"/>
  <c r="Q10" i="9" s="1"/>
  <c r="T12" i="12"/>
  <c r="S12" i="12"/>
  <c r="R12" i="12"/>
  <c r="Q12" i="12"/>
  <c r="P12" i="12"/>
  <c r="O12" i="12"/>
  <c r="N12" i="12"/>
  <c r="K12" i="12"/>
  <c r="J12" i="12"/>
  <c r="I12" i="12"/>
  <c r="H12" i="12"/>
  <c r="G12" i="12"/>
  <c r="F12" i="12"/>
  <c r="E12" i="12"/>
  <c r="B12" i="12"/>
  <c r="AD11" i="12"/>
  <c r="P15" i="9" s="1"/>
  <c r="AA11" i="12"/>
  <c r="P12" i="9" s="1"/>
  <c r="Y11" i="12"/>
  <c r="P10" i="9" s="1"/>
  <c r="T11" i="12"/>
  <c r="S11" i="12"/>
  <c r="R11" i="12"/>
  <c r="Q11" i="12"/>
  <c r="P11" i="12"/>
  <c r="O11" i="12"/>
  <c r="N11" i="12"/>
  <c r="K11" i="12"/>
  <c r="J11" i="12"/>
  <c r="I11" i="12"/>
  <c r="H11" i="12"/>
  <c r="G11" i="12"/>
  <c r="F11" i="12"/>
  <c r="E11" i="12"/>
  <c r="B11" i="12"/>
  <c r="AA10" i="12"/>
  <c r="O12" i="9" s="1"/>
  <c r="Y10" i="12"/>
  <c r="O10" i="9" s="1"/>
  <c r="T10" i="12"/>
  <c r="S10" i="12"/>
  <c r="R10" i="12"/>
  <c r="Q10" i="12"/>
  <c r="P10" i="12"/>
  <c r="O10" i="12"/>
  <c r="N10" i="12"/>
  <c r="K10" i="12"/>
  <c r="J10" i="12"/>
  <c r="I10" i="12"/>
  <c r="H10" i="12"/>
  <c r="G10" i="12"/>
  <c r="F10" i="12"/>
  <c r="E10" i="12"/>
  <c r="B10" i="12"/>
  <c r="AD9" i="12"/>
  <c r="N15" i="9" s="1"/>
  <c r="AC9" i="12"/>
  <c r="N14" i="9" s="1"/>
  <c r="AA9" i="12"/>
  <c r="N12" i="9" s="1"/>
  <c r="Y9" i="12"/>
  <c r="N10" i="9" s="1"/>
  <c r="T9" i="12"/>
  <c r="S9" i="12"/>
  <c r="R9" i="12"/>
  <c r="Q9" i="12"/>
  <c r="P9" i="12"/>
  <c r="O9" i="12"/>
  <c r="N9" i="12"/>
  <c r="K9" i="12"/>
  <c r="J9" i="12"/>
  <c r="I9" i="12"/>
  <c r="H9" i="12"/>
  <c r="G9" i="12"/>
  <c r="F9" i="12"/>
  <c r="E9" i="12"/>
  <c r="B9" i="12"/>
  <c r="AA8" i="12"/>
  <c r="M12" i="9" s="1"/>
  <c r="Y8" i="12"/>
  <c r="M10" i="9" s="1"/>
  <c r="T8" i="12"/>
  <c r="S8" i="12"/>
  <c r="R8" i="12"/>
  <c r="Q8" i="12"/>
  <c r="P8" i="12"/>
  <c r="O8" i="12"/>
  <c r="N8" i="12"/>
  <c r="K8" i="12"/>
  <c r="J8" i="12"/>
  <c r="I8" i="12"/>
  <c r="H8" i="12"/>
  <c r="G8" i="12"/>
  <c r="F8" i="12"/>
  <c r="E8" i="12"/>
  <c r="B8" i="12"/>
  <c r="AD7" i="12"/>
  <c r="L15" i="9" s="1"/>
  <c r="AA7" i="12"/>
  <c r="L12" i="9" s="1"/>
  <c r="Y7" i="12"/>
  <c r="L10" i="9" s="1"/>
  <c r="T7" i="12"/>
  <c r="S7" i="12"/>
  <c r="R7" i="12"/>
  <c r="Q7" i="12"/>
  <c r="P7" i="12"/>
  <c r="O7" i="12"/>
  <c r="N7" i="12"/>
  <c r="K7" i="12"/>
  <c r="J7" i="12"/>
  <c r="I7" i="12"/>
  <c r="H7" i="12"/>
  <c r="G7" i="12"/>
  <c r="F7" i="12"/>
  <c r="E7" i="12"/>
  <c r="B7" i="12"/>
  <c r="AA6" i="12"/>
  <c r="K12" i="9" s="1"/>
  <c r="Y6" i="12"/>
  <c r="K10" i="9" s="1"/>
  <c r="T6" i="12"/>
  <c r="S6" i="12"/>
  <c r="R6" i="12"/>
  <c r="Q6" i="12"/>
  <c r="P6" i="12"/>
  <c r="O6" i="12"/>
  <c r="N6" i="12"/>
  <c r="K6" i="12"/>
  <c r="J6" i="12"/>
  <c r="I6" i="12"/>
  <c r="H6" i="12"/>
  <c r="G6" i="12"/>
  <c r="F6" i="12"/>
  <c r="E6" i="12"/>
  <c r="B6" i="12"/>
  <c r="AD5" i="12"/>
  <c r="J15" i="9" s="1"/>
  <c r="AC5" i="12"/>
  <c r="J14" i="9" s="1"/>
  <c r="AA5" i="12"/>
  <c r="J12" i="9" s="1"/>
  <c r="Y5" i="12"/>
  <c r="J10" i="9" s="1"/>
  <c r="T5" i="12"/>
  <c r="S5" i="12"/>
  <c r="R5" i="12"/>
  <c r="Q5" i="12"/>
  <c r="P5" i="12"/>
  <c r="O5" i="12"/>
  <c r="N5" i="12"/>
  <c r="K5" i="12"/>
  <c r="J5" i="12"/>
  <c r="I5" i="12"/>
  <c r="H5" i="12"/>
  <c r="G5" i="12"/>
  <c r="F5" i="12"/>
  <c r="E5" i="12"/>
  <c r="B5" i="12"/>
  <c r="AA4" i="12"/>
  <c r="I12" i="9" s="1"/>
  <c r="Y4" i="12"/>
  <c r="I10" i="9" s="1"/>
  <c r="T4" i="12"/>
  <c r="S4" i="12"/>
  <c r="R4" i="12"/>
  <c r="Q4" i="12"/>
  <c r="P4" i="12"/>
  <c r="O4" i="12"/>
  <c r="N4" i="12"/>
  <c r="K4" i="12"/>
  <c r="J4" i="12"/>
  <c r="I4" i="12"/>
  <c r="H4" i="12"/>
  <c r="G4" i="12"/>
  <c r="F4" i="12"/>
  <c r="E4" i="12"/>
  <c r="B4" i="12"/>
  <c r="AD3" i="12"/>
  <c r="H15" i="9" s="1"/>
  <c r="AA3" i="12"/>
  <c r="H12" i="9" s="1"/>
  <c r="Y3" i="12"/>
  <c r="H10" i="9" s="1"/>
  <c r="X3" i="12"/>
  <c r="H9" i="9" s="1"/>
  <c r="T3" i="12"/>
  <c r="S3" i="12"/>
  <c r="R3" i="12"/>
  <c r="Q3" i="12"/>
  <c r="P3" i="12"/>
  <c r="O3" i="12"/>
  <c r="N3" i="12"/>
  <c r="K3" i="12"/>
  <c r="J3" i="12"/>
  <c r="I3" i="12"/>
  <c r="H3" i="12"/>
  <c r="G3" i="12"/>
  <c r="F3" i="12"/>
  <c r="E3" i="12"/>
  <c r="B3" i="12"/>
  <c r="B2" i="12"/>
  <c r="DZ510" i="11"/>
  <c r="DY510" i="11"/>
  <c r="DX510" i="11"/>
  <c r="DW510" i="11"/>
  <c r="DV510" i="11"/>
  <c r="DU510" i="11"/>
  <c r="DT510" i="11"/>
  <c r="DS510" i="11"/>
  <c r="DR510" i="11"/>
  <c r="DQ510" i="11"/>
  <c r="DP510" i="11"/>
  <c r="DO510" i="11"/>
  <c r="DN510" i="11"/>
  <c r="DM510" i="11"/>
  <c r="DL510" i="11"/>
  <c r="DK510" i="11"/>
  <c r="DJ510" i="11"/>
  <c r="DI510" i="11"/>
  <c r="DH510" i="11"/>
  <c r="DG510" i="11"/>
  <c r="DF510" i="11"/>
  <c r="DE510" i="11"/>
  <c r="DD510" i="11"/>
  <c r="DC510" i="11"/>
  <c r="DB510" i="11"/>
  <c r="DA510" i="11"/>
  <c r="CZ510" i="11"/>
  <c r="CY510" i="11"/>
  <c r="CX510" i="11"/>
  <c r="CW510" i="11"/>
  <c r="CV510" i="11"/>
  <c r="CU510" i="11"/>
  <c r="CT510" i="11"/>
  <c r="CS510" i="11"/>
  <c r="CR510" i="11"/>
  <c r="CQ510" i="11"/>
  <c r="CP510" i="11"/>
  <c r="CO510" i="11"/>
  <c r="CN510" i="11"/>
  <c r="CM510" i="11"/>
  <c r="CL510" i="11"/>
  <c r="CK510" i="11"/>
  <c r="CJ510" i="11"/>
  <c r="CI510" i="11"/>
  <c r="CH510" i="11"/>
  <c r="CG510" i="11"/>
  <c r="CF510" i="11"/>
  <c r="CE510" i="11"/>
  <c r="CD510" i="11"/>
  <c r="CC510" i="11"/>
  <c r="CB510" i="11"/>
  <c r="CA510" i="11"/>
  <c r="BZ510" i="11"/>
  <c r="BY510" i="11"/>
  <c r="BX510" i="11"/>
  <c r="BW510" i="11"/>
  <c r="BV510" i="11"/>
  <c r="BU510" i="11"/>
  <c r="BT510" i="11"/>
  <c r="BS510" i="11"/>
  <c r="BR510" i="11"/>
  <c r="BQ510" i="11"/>
  <c r="BM510" i="11"/>
  <c r="BL510" i="11"/>
  <c r="BK510" i="11"/>
  <c r="BJ510" i="11"/>
  <c r="BI510" i="11"/>
  <c r="BH510" i="11"/>
  <c r="BG510" i="11"/>
  <c r="BF510" i="11"/>
  <c r="BE510" i="11"/>
  <c r="BD510" i="11"/>
  <c r="BC510" i="11"/>
  <c r="BB510" i="11"/>
  <c r="BA510" i="11"/>
  <c r="AZ510" i="11"/>
  <c r="AY510" i="11"/>
  <c r="AX510" i="11"/>
  <c r="AW510" i="11"/>
  <c r="AV510" i="11"/>
  <c r="AU510" i="11"/>
  <c r="AT510" i="11"/>
  <c r="AS510" i="11"/>
  <c r="AR510" i="11"/>
  <c r="DZ509" i="11"/>
  <c r="DY509" i="11"/>
  <c r="DX509" i="11"/>
  <c r="DW509" i="11"/>
  <c r="DV509" i="11"/>
  <c r="DU509" i="11"/>
  <c r="DT509" i="11"/>
  <c r="DS509" i="11"/>
  <c r="DR509" i="11"/>
  <c r="DQ509" i="11"/>
  <c r="DP509" i="11"/>
  <c r="DO509" i="11"/>
  <c r="DN509" i="11"/>
  <c r="DM509" i="11"/>
  <c r="DL509" i="11"/>
  <c r="DK509" i="11"/>
  <c r="DJ509" i="11"/>
  <c r="DI509" i="11"/>
  <c r="DH509" i="11"/>
  <c r="DG509" i="11"/>
  <c r="DF509" i="11"/>
  <c r="DE509" i="11"/>
  <c r="DD509" i="11"/>
  <c r="DC509" i="11"/>
  <c r="DB509" i="11"/>
  <c r="DA509" i="11"/>
  <c r="CZ509" i="11"/>
  <c r="CY509" i="11"/>
  <c r="CX509" i="11"/>
  <c r="CW509" i="11"/>
  <c r="CV509" i="11"/>
  <c r="CU509" i="11"/>
  <c r="CT509" i="11"/>
  <c r="CS509" i="11"/>
  <c r="CR509" i="11"/>
  <c r="CQ509" i="11"/>
  <c r="CP509" i="11"/>
  <c r="CO509" i="11"/>
  <c r="CN509" i="11"/>
  <c r="CM509" i="11"/>
  <c r="CL509" i="11"/>
  <c r="CK509" i="11"/>
  <c r="CJ509" i="11"/>
  <c r="CI509" i="11"/>
  <c r="CH509" i="11"/>
  <c r="CG509" i="11"/>
  <c r="CF509" i="11"/>
  <c r="CE509" i="11"/>
  <c r="CD509" i="11"/>
  <c r="CC509" i="11"/>
  <c r="CB509" i="11"/>
  <c r="CA509" i="11"/>
  <c r="BZ509" i="11"/>
  <c r="BY509" i="11"/>
  <c r="BX509" i="11"/>
  <c r="BW509" i="11"/>
  <c r="BV509" i="11"/>
  <c r="BU509" i="11"/>
  <c r="BT509" i="11"/>
  <c r="BS509" i="11"/>
  <c r="BR509" i="11"/>
  <c r="BQ509" i="11"/>
  <c r="BM509" i="11"/>
  <c r="BK509" i="11"/>
  <c r="BJ509" i="11"/>
  <c r="BI509" i="11"/>
  <c r="BH509" i="11"/>
  <c r="BG509" i="11"/>
  <c r="BF509" i="11"/>
  <c r="BE509" i="11"/>
  <c r="BD509" i="11"/>
  <c r="BC509" i="11"/>
  <c r="BB509" i="11"/>
  <c r="BA509" i="11"/>
  <c r="AZ509" i="11"/>
  <c r="AY509" i="11"/>
  <c r="AX509" i="11"/>
  <c r="AW509" i="11"/>
  <c r="AV509" i="11"/>
  <c r="AU509" i="11"/>
  <c r="AT509" i="11"/>
  <c r="AS509" i="11"/>
  <c r="AR509" i="11"/>
  <c r="AQ509" i="11"/>
  <c r="DZ508" i="11"/>
  <c r="DY508" i="11"/>
  <c r="DX508" i="11"/>
  <c r="DW508" i="11"/>
  <c r="DV508" i="11"/>
  <c r="DU508" i="11"/>
  <c r="DT508" i="11"/>
  <c r="DS508" i="11"/>
  <c r="DR508" i="11"/>
  <c r="DQ508" i="11"/>
  <c r="DP508" i="11"/>
  <c r="DO508" i="11"/>
  <c r="DN508" i="11"/>
  <c r="DM508" i="11"/>
  <c r="DL508" i="11"/>
  <c r="DK508" i="11"/>
  <c r="DJ508" i="11"/>
  <c r="DI508" i="11"/>
  <c r="DH508" i="11"/>
  <c r="DG508" i="11"/>
  <c r="DF508" i="11"/>
  <c r="DE508" i="11"/>
  <c r="DD508" i="11"/>
  <c r="DC508" i="11"/>
  <c r="DB508" i="11"/>
  <c r="DA508" i="11"/>
  <c r="CZ508" i="11"/>
  <c r="CY508" i="11"/>
  <c r="CX508" i="11"/>
  <c r="CW508" i="11"/>
  <c r="CV508" i="11"/>
  <c r="CU508" i="11"/>
  <c r="CT508" i="11"/>
  <c r="CS508" i="11"/>
  <c r="CR508" i="11"/>
  <c r="CQ508" i="11"/>
  <c r="CP508" i="11"/>
  <c r="CO508" i="11"/>
  <c r="CN508" i="11"/>
  <c r="CM508" i="11"/>
  <c r="CL508" i="11"/>
  <c r="CK508" i="11"/>
  <c r="CJ508" i="11"/>
  <c r="CI508" i="11"/>
  <c r="CH508" i="11"/>
  <c r="CG508" i="11"/>
  <c r="CF508" i="11"/>
  <c r="CE508" i="11"/>
  <c r="CD508" i="11"/>
  <c r="CC508" i="11"/>
  <c r="CB508" i="11"/>
  <c r="CA508" i="11"/>
  <c r="BZ508" i="11"/>
  <c r="BY508" i="11"/>
  <c r="BX508" i="11"/>
  <c r="BW508" i="11"/>
  <c r="BV508" i="11"/>
  <c r="BU508" i="11"/>
  <c r="BT508" i="11"/>
  <c r="BS508" i="11"/>
  <c r="BR508" i="11"/>
  <c r="BQ508" i="11"/>
  <c r="BM508" i="11"/>
  <c r="BJ508" i="11"/>
  <c r="BI508" i="11"/>
  <c r="BH508" i="11"/>
  <c r="BG508" i="11"/>
  <c r="BF508" i="11"/>
  <c r="BE508" i="11"/>
  <c r="BD508" i="11"/>
  <c r="BC508" i="11"/>
  <c r="BB508" i="11"/>
  <c r="BA508" i="11"/>
  <c r="AZ508" i="11"/>
  <c r="AY508" i="11"/>
  <c r="AX508" i="11"/>
  <c r="AW508" i="11"/>
  <c r="AV508" i="11"/>
  <c r="AU508" i="11"/>
  <c r="AT508" i="11"/>
  <c r="AS508" i="11"/>
  <c r="AR508" i="11"/>
  <c r="AQ508" i="11"/>
  <c r="AP508" i="11"/>
  <c r="DZ507" i="11"/>
  <c r="DY507" i="11"/>
  <c r="DX507" i="11"/>
  <c r="DW507" i="11"/>
  <c r="DV507" i="11"/>
  <c r="DU507" i="11"/>
  <c r="DT507" i="11"/>
  <c r="DS507" i="11"/>
  <c r="DR507" i="11"/>
  <c r="DQ507" i="11"/>
  <c r="DP507" i="11"/>
  <c r="DO507" i="11"/>
  <c r="DN507" i="11"/>
  <c r="DM507" i="11"/>
  <c r="DL507" i="11"/>
  <c r="DK507" i="11"/>
  <c r="DJ507" i="11"/>
  <c r="DI507" i="11"/>
  <c r="DH507" i="11"/>
  <c r="DG507" i="11"/>
  <c r="DF507" i="11"/>
  <c r="DE507" i="11"/>
  <c r="DD507" i="11"/>
  <c r="DC507" i="11"/>
  <c r="DB507" i="11"/>
  <c r="DA507" i="11"/>
  <c r="CZ507" i="11"/>
  <c r="CY507" i="11"/>
  <c r="CX507" i="11"/>
  <c r="CW507" i="11"/>
  <c r="CV507" i="11"/>
  <c r="CU507" i="11"/>
  <c r="CT507" i="11"/>
  <c r="CS507" i="11"/>
  <c r="CR507" i="11"/>
  <c r="CQ507" i="11"/>
  <c r="CP507" i="11"/>
  <c r="CO507" i="11"/>
  <c r="CN507" i="11"/>
  <c r="CM507" i="11"/>
  <c r="CL507" i="11"/>
  <c r="CK507" i="11"/>
  <c r="CJ507" i="11"/>
  <c r="CI507" i="11"/>
  <c r="CH507" i="11"/>
  <c r="CG507" i="11"/>
  <c r="CF507" i="11"/>
  <c r="CE507" i="11"/>
  <c r="CD507" i="11"/>
  <c r="CC507" i="11"/>
  <c r="CB507" i="11"/>
  <c r="CA507" i="11"/>
  <c r="BZ507" i="11"/>
  <c r="BY507" i="11"/>
  <c r="BX507" i="11"/>
  <c r="BW507" i="11"/>
  <c r="BV507" i="11"/>
  <c r="BU507" i="11"/>
  <c r="BT507" i="11"/>
  <c r="BS507" i="11"/>
  <c r="BR507" i="11"/>
  <c r="BQ507" i="11"/>
  <c r="BM507" i="11"/>
  <c r="BI507" i="11"/>
  <c r="BH507" i="11"/>
  <c r="BG507" i="11"/>
  <c r="BF507" i="11"/>
  <c r="BE507" i="11"/>
  <c r="BD507" i="11"/>
  <c r="BC507" i="11"/>
  <c r="BB507" i="11"/>
  <c r="BA507" i="11"/>
  <c r="AZ507" i="11"/>
  <c r="AY507" i="11"/>
  <c r="AX507" i="11"/>
  <c r="AW507" i="11"/>
  <c r="AV507" i="11"/>
  <c r="AU507" i="11"/>
  <c r="AT507" i="11"/>
  <c r="AS507" i="11"/>
  <c r="AR507" i="11"/>
  <c r="AQ507" i="11"/>
  <c r="AP507" i="11"/>
  <c r="AO507" i="11"/>
  <c r="DZ506" i="11"/>
  <c r="DY506" i="11"/>
  <c r="DX506" i="11"/>
  <c r="DW506" i="11"/>
  <c r="DV506" i="11"/>
  <c r="DU506" i="11"/>
  <c r="DT506" i="11"/>
  <c r="DS506" i="11"/>
  <c r="DR506" i="11"/>
  <c r="DQ506" i="11"/>
  <c r="DP506" i="11"/>
  <c r="DO506" i="11"/>
  <c r="DN506" i="11"/>
  <c r="DM506" i="11"/>
  <c r="DL506" i="11"/>
  <c r="DK506" i="11"/>
  <c r="DJ506" i="11"/>
  <c r="DI506" i="11"/>
  <c r="DH506" i="11"/>
  <c r="DG506" i="11"/>
  <c r="DF506" i="11"/>
  <c r="DE506" i="11"/>
  <c r="DD506" i="11"/>
  <c r="DC506" i="11"/>
  <c r="DB506" i="11"/>
  <c r="DA506" i="11"/>
  <c r="CZ506" i="11"/>
  <c r="CY506" i="11"/>
  <c r="CX506" i="11"/>
  <c r="CW506" i="11"/>
  <c r="CV506" i="11"/>
  <c r="CU506" i="11"/>
  <c r="CT506" i="11"/>
  <c r="CS506" i="11"/>
  <c r="CR506" i="11"/>
  <c r="CQ506" i="11"/>
  <c r="CP506" i="11"/>
  <c r="CO506" i="11"/>
  <c r="CN506" i="11"/>
  <c r="CM506" i="11"/>
  <c r="CL506" i="11"/>
  <c r="CK506" i="11"/>
  <c r="CJ506" i="11"/>
  <c r="CI506" i="11"/>
  <c r="CH506" i="11"/>
  <c r="CG506" i="11"/>
  <c r="CF506" i="11"/>
  <c r="CE506" i="11"/>
  <c r="CD506" i="11"/>
  <c r="CC506" i="11"/>
  <c r="CB506" i="11"/>
  <c r="CA506" i="11"/>
  <c r="BZ506" i="11"/>
  <c r="BY506" i="11"/>
  <c r="BX506" i="11"/>
  <c r="BW506" i="11"/>
  <c r="BV506" i="11"/>
  <c r="BU506" i="11"/>
  <c r="BT506" i="11"/>
  <c r="BS506" i="11"/>
  <c r="BR506" i="11"/>
  <c r="BQ506" i="11"/>
  <c r="BM506" i="11"/>
  <c r="BH506" i="11"/>
  <c r="BG506" i="11"/>
  <c r="BF506" i="11"/>
  <c r="BE506" i="11"/>
  <c r="BD506" i="11"/>
  <c r="BC506" i="11"/>
  <c r="BB506" i="11"/>
  <c r="BA506" i="11"/>
  <c r="AZ506" i="11"/>
  <c r="AY506" i="11"/>
  <c r="AX506" i="11"/>
  <c r="AW506" i="11"/>
  <c r="AV506" i="11"/>
  <c r="AU506" i="11"/>
  <c r="AT506" i="11"/>
  <c r="AS506" i="11"/>
  <c r="AR506" i="11"/>
  <c r="AQ506" i="11"/>
  <c r="AP506" i="11"/>
  <c r="AO506" i="11"/>
  <c r="AN506" i="11"/>
  <c r="DZ505" i="11"/>
  <c r="DY505" i="11"/>
  <c r="DX505" i="11"/>
  <c r="DW505" i="11"/>
  <c r="DV505" i="11"/>
  <c r="DU505" i="11"/>
  <c r="DT505" i="11"/>
  <c r="DS505" i="11"/>
  <c r="DR505" i="11"/>
  <c r="DQ505" i="11"/>
  <c r="DP505" i="11"/>
  <c r="DO505" i="11"/>
  <c r="DN505" i="11"/>
  <c r="DM505" i="11"/>
  <c r="DL505" i="11"/>
  <c r="DK505" i="11"/>
  <c r="DJ505" i="11"/>
  <c r="DI505" i="11"/>
  <c r="DH505" i="11"/>
  <c r="DG505" i="11"/>
  <c r="DF505" i="11"/>
  <c r="DE505" i="11"/>
  <c r="DD505" i="11"/>
  <c r="DC505" i="11"/>
  <c r="DB505" i="11"/>
  <c r="DA505" i="11"/>
  <c r="CZ505" i="11"/>
  <c r="CY505" i="11"/>
  <c r="CX505" i="11"/>
  <c r="CW505" i="11"/>
  <c r="CV505" i="11"/>
  <c r="CU505" i="11"/>
  <c r="CT505" i="11"/>
  <c r="CS505" i="11"/>
  <c r="CR505" i="11"/>
  <c r="CQ505" i="11"/>
  <c r="CP505" i="11"/>
  <c r="CO505" i="11"/>
  <c r="CN505" i="11"/>
  <c r="CM505" i="11"/>
  <c r="CL505" i="11"/>
  <c r="CK505" i="11"/>
  <c r="CJ505" i="11"/>
  <c r="CI505" i="11"/>
  <c r="CH505" i="11"/>
  <c r="CG505" i="11"/>
  <c r="CF505" i="11"/>
  <c r="CE505" i="11"/>
  <c r="CD505" i="11"/>
  <c r="CC505" i="11"/>
  <c r="CB505" i="11"/>
  <c r="CA505" i="11"/>
  <c r="BZ505" i="11"/>
  <c r="BY505" i="11"/>
  <c r="BX505" i="11"/>
  <c r="BW505" i="11"/>
  <c r="BV505" i="11"/>
  <c r="BU505" i="11"/>
  <c r="BT505" i="11"/>
  <c r="BS505" i="11"/>
  <c r="BR505" i="11"/>
  <c r="BQ505" i="11"/>
  <c r="BM505" i="11"/>
  <c r="BG505" i="11"/>
  <c r="BF505" i="11"/>
  <c r="BE505" i="11"/>
  <c r="BD505" i="11"/>
  <c r="BC505" i="11"/>
  <c r="BB505" i="11"/>
  <c r="BA505" i="11"/>
  <c r="AZ505" i="11"/>
  <c r="AY505" i="11"/>
  <c r="AX505" i="11"/>
  <c r="AW505" i="11"/>
  <c r="AV505" i="11"/>
  <c r="AU505" i="11"/>
  <c r="AT505" i="11"/>
  <c r="AS505" i="11"/>
  <c r="AR505" i="11"/>
  <c r="AQ505" i="11"/>
  <c r="AP505" i="11"/>
  <c r="AO505" i="11"/>
  <c r="AN505" i="11"/>
  <c r="AM505" i="11"/>
  <c r="DZ504" i="11"/>
  <c r="DY504" i="11"/>
  <c r="DX504" i="11"/>
  <c r="DW504" i="11"/>
  <c r="DV504" i="11"/>
  <c r="DU504" i="11"/>
  <c r="DT504" i="11"/>
  <c r="DS504" i="11"/>
  <c r="DR504" i="11"/>
  <c r="DQ504" i="11"/>
  <c r="DP504" i="11"/>
  <c r="DO504" i="11"/>
  <c r="DN504" i="11"/>
  <c r="DM504" i="11"/>
  <c r="DL504" i="11"/>
  <c r="DK504" i="11"/>
  <c r="DJ504" i="11"/>
  <c r="DI504" i="11"/>
  <c r="DH504" i="11"/>
  <c r="DG504" i="11"/>
  <c r="DF504" i="11"/>
  <c r="DE504" i="11"/>
  <c r="DD504" i="11"/>
  <c r="DC504" i="11"/>
  <c r="DB504" i="11"/>
  <c r="DA504" i="11"/>
  <c r="CZ504" i="11"/>
  <c r="CY504" i="11"/>
  <c r="CX504" i="11"/>
  <c r="CW504" i="11"/>
  <c r="CV504" i="11"/>
  <c r="CU504" i="11"/>
  <c r="CT504" i="11"/>
  <c r="CS504" i="11"/>
  <c r="CR504" i="11"/>
  <c r="CQ504" i="11"/>
  <c r="CP504" i="11"/>
  <c r="CO504" i="11"/>
  <c r="CN504" i="11"/>
  <c r="CM504" i="11"/>
  <c r="CL504" i="11"/>
  <c r="CK504" i="11"/>
  <c r="CJ504" i="11"/>
  <c r="CI504" i="11"/>
  <c r="CH504" i="11"/>
  <c r="CG504" i="11"/>
  <c r="CF504" i="11"/>
  <c r="CE504" i="11"/>
  <c r="CD504" i="11"/>
  <c r="CC504" i="11"/>
  <c r="CB504" i="11"/>
  <c r="CA504" i="11"/>
  <c r="BZ504" i="11"/>
  <c r="BY504" i="11"/>
  <c r="BX504" i="11"/>
  <c r="BW504" i="11"/>
  <c r="BV504" i="11"/>
  <c r="BU504" i="11"/>
  <c r="BT504" i="11"/>
  <c r="BS504" i="11"/>
  <c r="BR504" i="11"/>
  <c r="BQ504" i="11"/>
  <c r="BM504" i="11"/>
  <c r="BF504" i="11"/>
  <c r="BE504" i="11"/>
  <c r="BD504" i="11"/>
  <c r="BC504" i="11"/>
  <c r="BB504" i="11"/>
  <c r="BA504" i="11"/>
  <c r="AZ504" i="11"/>
  <c r="AY504" i="11"/>
  <c r="AX504" i="11"/>
  <c r="AW504" i="11"/>
  <c r="AV504" i="11"/>
  <c r="AU504" i="11"/>
  <c r="AT504" i="11"/>
  <c r="AS504" i="11"/>
  <c r="AR504" i="11"/>
  <c r="AQ504" i="11"/>
  <c r="AP504" i="11"/>
  <c r="AO504" i="11"/>
  <c r="AN504" i="11"/>
  <c r="AM504" i="11"/>
  <c r="AL504" i="11"/>
  <c r="DZ503" i="11"/>
  <c r="DY503" i="11"/>
  <c r="DX503" i="11"/>
  <c r="DW503" i="11"/>
  <c r="DV503" i="11"/>
  <c r="DU503" i="11"/>
  <c r="DT503" i="11"/>
  <c r="DS503" i="11"/>
  <c r="DR503" i="11"/>
  <c r="DQ503" i="11"/>
  <c r="DP503" i="11"/>
  <c r="DO503" i="11"/>
  <c r="DN503" i="11"/>
  <c r="DM503" i="11"/>
  <c r="DL503" i="11"/>
  <c r="DK503" i="11"/>
  <c r="DJ503" i="11"/>
  <c r="DI503" i="11"/>
  <c r="DH503" i="11"/>
  <c r="DG503" i="11"/>
  <c r="DF503" i="11"/>
  <c r="DE503" i="11"/>
  <c r="DD503" i="11"/>
  <c r="DC503" i="11"/>
  <c r="DB503" i="11"/>
  <c r="DA503" i="11"/>
  <c r="CZ503" i="11"/>
  <c r="CY503" i="11"/>
  <c r="CX503" i="11"/>
  <c r="CW503" i="11"/>
  <c r="CV503" i="11"/>
  <c r="CU503" i="11"/>
  <c r="CT503" i="11"/>
  <c r="CS503" i="11"/>
  <c r="CR503" i="11"/>
  <c r="CQ503" i="11"/>
  <c r="CP503" i="11"/>
  <c r="CO503" i="11"/>
  <c r="CN503" i="11"/>
  <c r="CM503" i="11"/>
  <c r="CL503" i="11"/>
  <c r="CK503" i="11"/>
  <c r="CJ503" i="11"/>
  <c r="CI503" i="11"/>
  <c r="CH503" i="11"/>
  <c r="CG503" i="11"/>
  <c r="CF503" i="11"/>
  <c r="CE503" i="11"/>
  <c r="CD503" i="11"/>
  <c r="CC503" i="11"/>
  <c r="CB503" i="11"/>
  <c r="CA503" i="11"/>
  <c r="BZ503" i="11"/>
  <c r="BY503" i="11"/>
  <c r="BX503" i="11"/>
  <c r="BW503" i="11"/>
  <c r="BV503" i="11"/>
  <c r="BU503" i="11"/>
  <c r="BT503" i="11"/>
  <c r="BS503" i="11"/>
  <c r="BR503" i="11"/>
  <c r="BQ503" i="11"/>
  <c r="BM503" i="11"/>
  <c r="BE503" i="11"/>
  <c r="BD503" i="11"/>
  <c r="BC503" i="11"/>
  <c r="BB503" i="11"/>
  <c r="BA503" i="11"/>
  <c r="AZ503" i="11"/>
  <c r="AY503" i="11"/>
  <c r="AX503" i="11"/>
  <c r="AW503" i="11"/>
  <c r="AV503" i="11"/>
  <c r="AU503" i="11"/>
  <c r="AT503" i="11"/>
  <c r="AS503" i="11"/>
  <c r="AR503" i="11"/>
  <c r="AQ503" i="11"/>
  <c r="AP503" i="11"/>
  <c r="AO503" i="11"/>
  <c r="AN503" i="11"/>
  <c r="AM503" i="11"/>
  <c r="AL503" i="11"/>
  <c r="AK503" i="11"/>
  <c r="DZ502" i="11"/>
  <c r="DY502" i="11"/>
  <c r="DX502" i="11"/>
  <c r="DW502" i="11"/>
  <c r="DV502" i="11"/>
  <c r="DU502" i="11"/>
  <c r="DT502" i="11"/>
  <c r="DS502" i="11"/>
  <c r="DR502" i="11"/>
  <c r="DQ502" i="11"/>
  <c r="DP502" i="11"/>
  <c r="DO502" i="11"/>
  <c r="DN502" i="11"/>
  <c r="DM502" i="11"/>
  <c r="DL502" i="11"/>
  <c r="DK502" i="11"/>
  <c r="DJ502" i="11"/>
  <c r="DI502" i="11"/>
  <c r="DH502" i="11"/>
  <c r="DG502" i="11"/>
  <c r="DF502" i="11"/>
  <c r="DE502" i="11"/>
  <c r="DD502" i="11"/>
  <c r="DC502" i="11"/>
  <c r="DB502" i="11"/>
  <c r="DA502" i="11"/>
  <c r="CZ502" i="11"/>
  <c r="CY502" i="11"/>
  <c r="CX502" i="11"/>
  <c r="CW502" i="11"/>
  <c r="CV502" i="11"/>
  <c r="CU502" i="11"/>
  <c r="CT502" i="11"/>
  <c r="CS502" i="11"/>
  <c r="CR502" i="11"/>
  <c r="CQ502" i="11"/>
  <c r="CP502" i="11"/>
  <c r="CO502" i="11"/>
  <c r="CN502" i="11"/>
  <c r="CM502" i="11"/>
  <c r="CL502" i="11"/>
  <c r="CK502" i="11"/>
  <c r="CJ502" i="11"/>
  <c r="CI502" i="11"/>
  <c r="CH502" i="11"/>
  <c r="CG502" i="11"/>
  <c r="CF502" i="11"/>
  <c r="CE502" i="11"/>
  <c r="CD502" i="11"/>
  <c r="CC502" i="11"/>
  <c r="CB502" i="11"/>
  <c r="CA502" i="11"/>
  <c r="BZ502" i="11"/>
  <c r="BY502" i="11"/>
  <c r="BX502" i="11"/>
  <c r="BW502" i="11"/>
  <c r="BV502" i="11"/>
  <c r="BU502" i="11"/>
  <c r="BT502" i="11"/>
  <c r="BS502" i="11"/>
  <c r="BR502" i="11"/>
  <c r="BQ502" i="11"/>
  <c r="BM502" i="11"/>
  <c r="BD502" i="11"/>
  <c r="BC502" i="11"/>
  <c r="BB502" i="11"/>
  <c r="BA502" i="11"/>
  <c r="AZ502" i="11"/>
  <c r="AY502" i="11"/>
  <c r="AX502" i="11"/>
  <c r="AW502" i="11"/>
  <c r="AV502" i="11"/>
  <c r="AU502" i="11"/>
  <c r="AT502" i="11"/>
  <c r="AS502" i="11"/>
  <c r="AR502" i="11"/>
  <c r="AQ502" i="11"/>
  <c r="AP502" i="11"/>
  <c r="AO502" i="11"/>
  <c r="AN502" i="11"/>
  <c r="AM502" i="11"/>
  <c r="AL502" i="11"/>
  <c r="AK502" i="11"/>
  <c r="AJ502" i="11"/>
  <c r="DZ501" i="11"/>
  <c r="DY501" i="11"/>
  <c r="DX501" i="11"/>
  <c r="DW501" i="11"/>
  <c r="DV501" i="11"/>
  <c r="DU501" i="11"/>
  <c r="DT501" i="11"/>
  <c r="DS501" i="11"/>
  <c r="DR501" i="11"/>
  <c r="DQ501" i="11"/>
  <c r="DP501" i="11"/>
  <c r="DO501" i="11"/>
  <c r="DN501" i="11"/>
  <c r="DM501" i="11"/>
  <c r="DL501" i="11"/>
  <c r="DK501" i="11"/>
  <c r="DJ501" i="11"/>
  <c r="DI501" i="11"/>
  <c r="DH501" i="11"/>
  <c r="DG501" i="11"/>
  <c r="DF501" i="11"/>
  <c r="DE501" i="11"/>
  <c r="DD501" i="11"/>
  <c r="DC501" i="11"/>
  <c r="DB501" i="11"/>
  <c r="DA501" i="11"/>
  <c r="CZ501" i="11"/>
  <c r="CY501" i="11"/>
  <c r="CX501" i="11"/>
  <c r="CW501" i="11"/>
  <c r="CV501" i="11"/>
  <c r="CU501" i="11"/>
  <c r="CT501" i="11"/>
  <c r="CS501" i="11"/>
  <c r="CR501" i="11"/>
  <c r="CQ501" i="11"/>
  <c r="CP501" i="11"/>
  <c r="CO501" i="11"/>
  <c r="CN501" i="11"/>
  <c r="CM501" i="11"/>
  <c r="CL501" i="11"/>
  <c r="CK501" i="11"/>
  <c r="CJ501" i="11"/>
  <c r="CI501" i="11"/>
  <c r="CH501" i="11"/>
  <c r="CG501" i="11"/>
  <c r="CF501" i="11"/>
  <c r="CE501" i="11"/>
  <c r="CD501" i="11"/>
  <c r="CC501" i="11"/>
  <c r="CB501" i="11"/>
  <c r="CA501" i="11"/>
  <c r="BZ501" i="11"/>
  <c r="BY501" i="11"/>
  <c r="BX501" i="11"/>
  <c r="BW501" i="11"/>
  <c r="BV501" i="11"/>
  <c r="BU501" i="11"/>
  <c r="BT501" i="11"/>
  <c r="BS501" i="11"/>
  <c r="BR501" i="11"/>
  <c r="BQ501" i="11"/>
  <c r="BM501" i="11"/>
  <c r="BC501" i="11"/>
  <c r="BB501" i="11"/>
  <c r="BA501" i="11"/>
  <c r="AZ501" i="11"/>
  <c r="AY501" i="11"/>
  <c r="AX501" i="11"/>
  <c r="AW501" i="11"/>
  <c r="AV501" i="11"/>
  <c r="AU501" i="11"/>
  <c r="AT501" i="11"/>
  <c r="AS501" i="11"/>
  <c r="AR501" i="11"/>
  <c r="AQ501" i="11"/>
  <c r="AP501" i="11"/>
  <c r="AO501" i="11"/>
  <c r="AN501" i="11"/>
  <c r="AM501" i="11"/>
  <c r="AL501" i="11"/>
  <c r="AK501" i="11"/>
  <c r="AJ501" i="11"/>
  <c r="AI501" i="11"/>
  <c r="DZ500" i="11"/>
  <c r="DY500" i="11"/>
  <c r="DX500" i="11"/>
  <c r="DW500" i="11"/>
  <c r="DV500" i="11"/>
  <c r="DU500" i="11"/>
  <c r="DT500" i="11"/>
  <c r="DS500" i="11"/>
  <c r="DR500" i="11"/>
  <c r="DQ500" i="11"/>
  <c r="DP500" i="11"/>
  <c r="DO500" i="11"/>
  <c r="DN500" i="11"/>
  <c r="DM500" i="11"/>
  <c r="DL500" i="11"/>
  <c r="DK500" i="11"/>
  <c r="DJ500" i="11"/>
  <c r="DI500" i="11"/>
  <c r="DH500" i="11"/>
  <c r="DG500" i="11"/>
  <c r="DF500" i="11"/>
  <c r="DE500" i="11"/>
  <c r="DD500" i="11"/>
  <c r="DC500" i="11"/>
  <c r="DB500" i="11"/>
  <c r="DA500" i="11"/>
  <c r="CZ500" i="11"/>
  <c r="CY500" i="11"/>
  <c r="CX500" i="11"/>
  <c r="CW500" i="11"/>
  <c r="CV500" i="11"/>
  <c r="CU500" i="11"/>
  <c r="CT500" i="11"/>
  <c r="CS500" i="11"/>
  <c r="CR500" i="11"/>
  <c r="CQ500" i="11"/>
  <c r="CP500" i="11"/>
  <c r="CO500" i="11"/>
  <c r="CN500" i="11"/>
  <c r="CM500" i="11"/>
  <c r="CL500" i="11"/>
  <c r="CK500" i="11"/>
  <c r="CJ500" i="11"/>
  <c r="CI500" i="11"/>
  <c r="CH500" i="11"/>
  <c r="CG500" i="11"/>
  <c r="CF500" i="11"/>
  <c r="CE500" i="11"/>
  <c r="CD500" i="11"/>
  <c r="CC500" i="11"/>
  <c r="CB500" i="11"/>
  <c r="CA500" i="11"/>
  <c r="BZ500" i="11"/>
  <c r="BY500" i="11"/>
  <c r="BX500" i="11"/>
  <c r="BW500" i="11"/>
  <c r="BV500" i="11"/>
  <c r="BU500" i="11"/>
  <c r="BT500" i="11"/>
  <c r="BS500" i="11"/>
  <c r="BR500" i="11"/>
  <c r="BQ500" i="11"/>
  <c r="BM500" i="11"/>
  <c r="BB500" i="11"/>
  <c r="BA500" i="11"/>
  <c r="AZ500" i="11"/>
  <c r="AY500" i="11"/>
  <c r="AX500" i="11"/>
  <c r="AW500" i="11"/>
  <c r="AV500" i="11"/>
  <c r="AU500" i="11"/>
  <c r="AT500" i="11"/>
  <c r="AS500" i="11"/>
  <c r="AR500" i="11"/>
  <c r="AQ500" i="11"/>
  <c r="AP500" i="11"/>
  <c r="AO500" i="11"/>
  <c r="AN500" i="11"/>
  <c r="AM500" i="11"/>
  <c r="AL500" i="11"/>
  <c r="AK500" i="11"/>
  <c r="AJ500" i="11"/>
  <c r="AI500" i="11"/>
  <c r="AH500" i="11"/>
  <c r="DZ499" i="11"/>
  <c r="DY499" i="11"/>
  <c r="DX499" i="11"/>
  <c r="DW499" i="11"/>
  <c r="DV499" i="11"/>
  <c r="DU499" i="11"/>
  <c r="DT499" i="11"/>
  <c r="DS499" i="11"/>
  <c r="DR499" i="11"/>
  <c r="DQ499" i="11"/>
  <c r="DP499" i="11"/>
  <c r="DO499" i="11"/>
  <c r="DN499" i="11"/>
  <c r="DM499" i="11"/>
  <c r="DL499" i="11"/>
  <c r="DK499" i="11"/>
  <c r="DJ499" i="11"/>
  <c r="DI499" i="11"/>
  <c r="DH499" i="11"/>
  <c r="DG499" i="11"/>
  <c r="DF499" i="11"/>
  <c r="DE499" i="11"/>
  <c r="DD499" i="11"/>
  <c r="DC499" i="11"/>
  <c r="DB499" i="11"/>
  <c r="DA499" i="11"/>
  <c r="CZ499" i="11"/>
  <c r="CY499" i="11"/>
  <c r="CX499" i="11"/>
  <c r="CW499" i="11"/>
  <c r="CV499" i="11"/>
  <c r="CU499" i="11"/>
  <c r="CT499" i="11"/>
  <c r="CS499" i="11"/>
  <c r="CR499" i="11"/>
  <c r="CQ499" i="11"/>
  <c r="CP499" i="11"/>
  <c r="CO499" i="11"/>
  <c r="CN499" i="11"/>
  <c r="CM499" i="11"/>
  <c r="CL499" i="11"/>
  <c r="CK499" i="11"/>
  <c r="CJ499" i="11"/>
  <c r="CI499" i="11"/>
  <c r="CH499" i="11"/>
  <c r="CG499" i="11"/>
  <c r="CF499" i="11"/>
  <c r="CE499" i="11"/>
  <c r="CD499" i="11"/>
  <c r="CC499" i="11"/>
  <c r="CB499" i="11"/>
  <c r="CA499" i="11"/>
  <c r="BZ499" i="11"/>
  <c r="BY499" i="11"/>
  <c r="BX499" i="11"/>
  <c r="BW499" i="11"/>
  <c r="BV499" i="11"/>
  <c r="BU499" i="11"/>
  <c r="BT499" i="11"/>
  <c r="BS499" i="11"/>
  <c r="BR499" i="11"/>
  <c r="BQ499" i="11"/>
  <c r="BM499" i="11"/>
  <c r="BA499" i="11"/>
  <c r="AZ499" i="11"/>
  <c r="AY499" i="11"/>
  <c r="AX499" i="11"/>
  <c r="AW499" i="11"/>
  <c r="AV499" i="11"/>
  <c r="AU499" i="11"/>
  <c r="AT499" i="11"/>
  <c r="AS499" i="11"/>
  <c r="AR499" i="11"/>
  <c r="AQ499" i="11"/>
  <c r="AP499" i="11"/>
  <c r="AO499" i="11"/>
  <c r="AN499" i="11"/>
  <c r="AM499" i="11"/>
  <c r="AL499" i="11"/>
  <c r="AK499" i="11"/>
  <c r="AJ499" i="11"/>
  <c r="AI499" i="11"/>
  <c r="AH499" i="11"/>
  <c r="AG499" i="11"/>
  <c r="DZ498" i="11"/>
  <c r="DY498" i="11"/>
  <c r="DX498" i="11"/>
  <c r="DW498" i="11"/>
  <c r="DV498" i="11"/>
  <c r="DU498" i="11"/>
  <c r="DT498" i="11"/>
  <c r="DS498" i="11"/>
  <c r="DR498" i="11"/>
  <c r="DQ498" i="11"/>
  <c r="DP498" i="11"/>
  <c r="DO498" i="11"/>
  <c r="DN498" i="11"/>
  <c r="DM498" i="11"/>
  <c r="DL498" i="11"/>
  <c r="DK498" i="11"/>
  <c r="DJ498" i="11"/>
  <c r="DI498" i="11"/>
  <c r="DH498" i="11"/>
  <c r="DG498" i="11"/>
  <c r="DF498" i="11"/>
  <c r="DE498" i="11"/>
  <c r="DD498" i="11"/>
  <c r="DC498" i="11"/>
  <c r="DB498" i="11"/>
  <c r="DA498" i="11"/>
  <c r="CZ498" i="11"/>
  <c r="CY498" i="11"/>
  <c r="CX498" i="11"/>
  <c r="CW498" i="11"/>
  <c r="CV498" i="11"/>
  <c r="CU498" i="11"/>
  <c r="CT498" i="11"/>
  <c r="CS498" i="11"/>
  <c r="CR498" i="11"/>
  <c r="CQ498" i="11"/>
  <c r="CP498" i="11"/>
  <c r="CO498" i="11"/>
  <c r="CN498" i="11"/>
  <c r="CM498" i="11"/>
  <c r="CL498" i="11"/>
  <c r="CK498" i="11"/>
  <c r="CJ498" i="11"/>
  <c r="CI498" i="11"/>
  <c r="CH498" i="11"/>
  <c r="CG498" i="11"/>
  <c r="CF498" i="11"/>
  <c r="CE498" i="11"/>
  <c r="CD498" i="11"/>
  <c r="CC498" i="11"/>
  <c r="CB498" i="11"/>
  <c r="CA498" i="11"/>
  <c r="BZ498" i="11"/>
  <c r="BY498" i="11"/>
  <c r="BX498" i="11"/>
  <c r="BW498" i="11"/>
  <c r="BV498" i="11"/>
  <c r="BU498" i="11"/>
  <c r="BT498" i="11"/>
  <c r="BS498" i="11"/>
  <c r="BR498" i="11"/>
  <c r="BQ498" i="11"/>
  <c r="BM498" i="11"/>
  <c r="AZ498" i="11"/>
  <c r="AY498" i="11"/>
  <c r="AX498" i="11"/>
  <c r="AW498" i="11"/>
  <c r="AV498" i="11"/>
  <c r="AU498" i="11"/>
  <c r="AT498" i="11"/>
  <c r="AS498" i="11"/>
  <c r="AR498" i="11"/>
  <c r="AQ498" i="11"/>
  <c r="AP498" i="11"/>
  <c r="AO498" i="11"/>
  <c r="AN498" i="11"/>
  <c r="AM498" i="11"/>
  <c r="AL498" i="11"/>
  <c r="AK498" i="11"/>
  <c r="AJ498" i="11"/>
  <c r="AI498" i="11"/>
  <c r="AH498" i="11"/>
  <c r="AG498" i="11"/>
  <c r="AF498" i="11"/>
  <c r="DZ497" i="11"/>
  <c r="DY497" i="11"/>
  <c r="DX497" i="11"/>
  <c r="DW497" i="11"/>
  <c r="DV497" i="11"/>
  <c r="DU497" i="11"/>
  <c r="DT497" i="11"/>
  <c r="DS497" i="11"/>
  <c r="DR497" i="11"/>
  <c r="DQ497" i="11"/>
  <c r="DP497" i="11"/>
  <c r="DO497" i="11"/>
  <c r="DN497" i="11"/>
  <c r="DM497" i="11"/>
  <c r="DL497" i="11"/>
  <c r="DK497" i="11"/>
  <c r="DJ497" i="11"/>
  <c r="DI497" i="11"/>
  <c r="DH497" i="11"/>
  <c r="DG497" i="11"/>
  <c r="DF497" i="11"/>
  <c r="DE497" i="11"/>
  <c r="DD497" i="11"/>
  <c r="DC497" i="11"/>
  <c r="DB497" i="11"/>
  <c r="DA497" i="11"/>
  <c r="CZ497" i="11"/>
  <c r="CY497" i="11"/>
  <c r="CX497" i="11"/>
  <c r="CW497" i="11"/>
  <c r="CV497" i="11"/>
  <c r="CU497" i="11"/>
  <c r="CT497" i="11"/>
  <c r="CS497" i="11"/>
  <c r="CR497" i="11"/>
  <c r="CQ497" i="11"/>
  <c r="CP497" i="11"/>
  <c r="CO497" i="11"/>
  <c r="CN497" i="11"/>
  <c r="CM497" i="11"/>
  <c r="CL497" i="11"/>
  <c r="CK497" i="11"/>
  <c r="CJ497" i="11"/>
  <c r="CI497" i="11"/>
  <c r="CH497" i="11"/>
  <c r="CG497" i="11"/>
  <c r="CF497" i="11"/>
  <c r="CE497" i="11"/>
  <c r="CD497" i="11"/>
  <c r="CC497" i="11"/>
  <c r="CB497" i="11"/>
  <c r="CA497" i="11"/>
  <c r="BZ497" i="11"/>
  <c r="BY497" i="11"/>
  <c r="BX497" i="11"/>
  <c r="BW497" i="11"/>
  <c r="BV497" i="11"/>
  <c r="BU497" i="11"/>
  <c r="BT497" i="11"/>
  <c r="BS497" i="11"/>
  <c r="BR497" i="11"/>
  <c r="BQ497" i="11"/>
  <c r="BM497" i="11"/>
  <c r="AY497" i="11"/>
  <c r="AX497" i="11"/>
  <c r="AW497" i="11"/>
  <c r="AV497" i="11"/>
  <c r="AU497" i="11"/>
  <c r="AT497" i="11"/>
  <c r="AS497" i="11"/>
  <c r="AR497" i="11"/>
  <c r="AQ497" i="11"/>
  <c r="AP497" i="11"/>
  <c r="AO497" i="11"/>
  <c r="AN497" i="11"/>
  <c r="AM497" i="11"/>
  <c r="AL497" i="11"/>
  <c r="AK497" i="11"/>
  <c r="AJ497" i="11"/>
  <c r="AI497" i="11"/>
  <c r="AH497" i="11"/>
  <c r="AG497" i="11"/>
  <c r="AF497" i="11"/>
  <c r="AE497" i="11"/>
  <c r="DZ496" i="11"/>
  <c r="DY496" i="11"/>
  <c r="DX496" i="11"/>
  <c r="DW496" i="11"/>
  <c r="DV496" i="11"/>
  <c r="DU496" i="11"/>
  <c r="DT496" i="11"/>
  <c r="DS496" i="11"/>
  <c r="DR496" i="11"/>
  <c r="DQ496" i="11"/>
  <c r="DP496" i="11"/>
  <c r="DO496" i="11"/>
  <c r="DN496" i="11"/>
  <c r="DM496" i="11"/>
  <c r="DL496" i="11"/>
  <c r="DK496" i="11"/>
  <c r="DJ496" i="11"/>
  <c r="DI496" i="11"/>
  <c r="DH496" i="11"/>
  <c r="DG496" i="11"/>
  <c r="DF496" i="11"/>
  <c r="DE496" i="11"/>
  <c r="DD496" i="11"/>
  <c r="DC496" i="11"/>
  <c r="DB496" i="11"/>
  <c r="DA496" i="11"/>
  <c r="CZ496" i="11"/>
  <c r="CY496" i="11"/>
  <c r="CX496" i="11"/>
  <c r="CW496" i="11"/>
  <c r="CV496" i="11"/>
  <c r="CU496" i="11"/>
  <c r="CT496" i="11"/>
  <c r="CS496" i="11"/>
  <c r="CR496" i="11"/>
  <c r="CQ496" i="11"/>
  <c r="CP496" i="11"/>
  <c r="CO496" i="11"/>
  <c r="CN496" i="11"/>
  <c r="CM496" i="11"/>
  <c r="CL496" i="11"/>
  <c r="CK496" i="11"/>
  <c r="CJ496" i="11"/>
  <c r="CI496" i="11"/>
  <c r="CH496" i="11"/>
  <c r="CG496" i="11"/>
  <c r="CF496" i="11"/>
  <c r="CE496" i="11"/>
  <c r="CD496" i="11"/>
  <c r="CC496" i="11"/>
  <c r="CB496" i="11"/>
  <c r="CA496" i="11"/>
  <c r="BZ496" i="11"/>
  <c r="BY496" i="11"/>
  <c r="BX496" i="11"/>
  <c r="BW496" i="11"/>
  <c r="BV496" i="11"/>
  <c r="BU496" i="11"/>
  <c r="BT496" i="11"/>
  <c r="BS496" i="11"/>
  <c r="BR496" i="11"/>
  <c r="BQ496" i="11"/>
  <c r="BM496" i="11"/>
  <c r="AX496" i="11"/>
  <c r="AW496" i="11"/>
  <c r="AV496" i="11"/>
  <c r="AU496" i="11"/>
  <c r="AT496" i="11"/>
  <c r="AS496" i="11"/>
  <c r="AR496" i="11"/>
  <c r="AQ496" i="11"/>
  <c r="AP496" i="11"/>
  <c r="AO496" i="11"/>
  <c r="AN496" i="11"/>
  <c r="AM496" i="11"/>
  <c r="AL496" i="11"/>
  <c r="AK496" i="11"/>
  <c r="AJ496" i="11"/>
  <c r="AI496" i="11"/>
  <c r="AH496" i="11"/>
  <c r="AG496" i="11"/>
  <c r="AF496" i="11"/>
  <c r="AE496" i="11"/>
  <c r="AD496" i="11"/>
  <c r="DZ495" i="11"/>
  <c r="DY495" i="11"/>
  <c r="DX495" i="11"/>
  <c r="DW495" i="11"/>
  <c r="DV495" i="11"/>
  <c r="DU495" i="11"/>
  <c r="DT495" i="11"/>
  <c r="DS495" i="11"/>
  <c r="DR495" i="11"/>
  <c r="DQ495" i="11"/>
  <c r="DP495" i="11"/>
  <c r="DO495" i="11"/>
  <c r="DN495" i="11"/>
  <c r="DM495" i="11"/>
  <c r="DL495" i="11"/>
  <c r="DK495" i="11"/>
  <c r="DJ495" i="11"/>
  <c r="DI495" i="11"/>
  <c r="DH495" i="11"/>
  <c r="DG495" i="11"/>
  <c r="DF495" i="11"/>
  <c r="DE495" i="11"/>
  <c r="DD495" i="11"/>
  <c r="DC495" i="11"/>
  <c r="DB495" i="11"/>
  <c r="DA495" i="11"/>
  <c r="CZ495" i="11"/>
  <c r="CY495" i="11"/>
  <c r="CX495" i="11"/>
  <c r="CW495" i="11"/>
  <c r="CV495" i="11"/>
  <c r="CU495" i="11"/>
  <c r="CT495" i="11"/>
  <c r="CS495" i="11"/>
  <c r="CR495" i="11"/>
  <c r="CQ495" i="11"/>
  <c r="CP495" i="11"/>
  <c r="CO495" i="11"/>
  <c r="CN495" i="11"/>
  <c r="CM495" i="11"/>
  <c r="CL495" i="11"/>
  <c r="CK495" i="11"/>
  <c r="CJ495" i="11"/>
  <c r="CI495" i="11"/>
  <c r="CH495" i="11"/>
  <c r="CG495" i="11"/>
  <c r="CF495" i="11"/>
  <c r="CE495" i="11"/>
  <c r="CD495" i="11"/>
  <c r="CC495" i="11"/>
  <c r="CB495" i="11"/>
  <c r="CA495" i="11"/>
  <c r="BZ495" i="11"/>
  <c r="BY495" i="11"/>
  <c r="BX495" i="11"/>
  <c r="BW495" i="11"/>
  <c r="BV495" i="11"/>
  <c r="BU495" i="11"/>
  <c r="BT495" i="11"/>
  <c r="BS495" i="11"/>
  <c r="BR495" i="11"/>
  <c r="BQ495" i="11"/>
  <c r="BM495" i="11"/>
  <c r="AW495" i="11"/>
  <c r="AV495" i="11"/>
  <c r="AU495" i="11"/>
  <c r="AT495" i="11"/>
  <c r="AS495" i="11"/>
  <c r="AR495" i="11"/>
  <c r="AQ495" i="11"/>
  <c r="AP495" i="11"/>
  <c r="AO495" i="11"/>
  <c r="AN495" i="11"/>
  <c r="AM495" i="11"/>
  <c r="AL495" i="11"/>
  <c r="AK495" i="11"/>
  <c r="AJ495" i="11"/>
  <c r="AI495" i="11"/>
  <c r="AH495" i="11"/>
  <c r="AG495" i="11"/>
  <c r="AF495" i="11"/>
  <c r="AE495" i="11"/>
  <c r="AD495" i="11"/>
  <c r="AC495" i="11"/>
  <c r="DZ494" i="11"/>
  <c r="DY494" i="11"/>
  <c r="DX494" i="11"/>
  <c r="DW494" i="11"/>
  <c r="DV494" i="11"/>
  <c r="DU494" i="11"/>
  <c r="DT494" i="11"/>
  <c r="DS494" i="11"/>
  <c r="DR494" i="11"/>
  <c r="DQ494" i="11"/>
  <c r="DP494" i="11"/>
  <c r="DO494" i="11"/>
  <c r="DN494" i="11"/>
  <c r="DM494" i="11"/>
  <c r="DL494" i="11"/>
  <c r="DK494" i="11"/>
  <c r="DJ494" i="11"/>
  <c r="DI494" i="11"/>
  <c r="DH494" i="11"/>
  <c r="DG494" i="11"/>
  <c r="DF494" i="11"/>
  <c r="DE494" i="11"/>
  <c r="DD494" i="11"/>
  <c r="DC494" i="11"/>
  <c r="DB494" i="11"/>
  <c r="DA494" i="11"/>
  <c r="CZ494" i="11"/>
  <c r="CY494" i="11"/>
  <c r="CX494" i="11"/>
  <c r="CW494" i="11"/>
  <c r="CV494" i="11"/>
  <c r="CU494" i="11"/>
  <c r="CT494" i="11"/>
  <c r="CS494" i="11"/>
  <c r="CR494" i="11"/>
  <c r="CQ494" i="11"/>
  <c r="CP494" i="11"/>
  <c r="CO494" i="11"/>
  <c r="CN494" i="11"/>
  <c r="CM494" i="11"/>
  <c r="CL494" i="11"/>
  <c r="CK494" i="11"/>
  <c r="CJ494" i="11"/>
  <c r="CI494" i="11"/>
  <c r="CH494" i="11"/>
  <c r="CG494" i="11"/>
  <c r="CF494" i="11"/>
  <c r="CE494" i="11"/>
  <c r="CD494" i="11"/>
  <c r="CC494" i="11"/>
  <c r="CB494" i="11"/>
  <c r="CA494" i="11"/>
  <c r="BZ494" i="11"/>
  <c r="BY494" i="11"/>
  <c r="BX494" i="11"/>
  <c r="BW494" i="11"/>
  <c r="BV494" i="11"/>
  <c r="BU494" i="11"/>
  <c r="BT494" i="11"/>
  <c r="BS494" i="11"/>
  <c r="BR494" i="11"/>
  <c r="BQ494" i="11"/>
  <c r="BM494" i="11"/>
  <c r="AV494" i="11"/>
  <c r="AU494" i="11"/>
  <c r="AT494" i="11"/>
  <c r="AS494" i="11"/>
  <c r="AR494" i="11"/>
  <c r="AQ494" i="11"/>
  <c r="AP494" i="11"/>
  <c r="AO494" i="11"/>
  <c r="AN494" i="11"/>
  <c r="AM494" i="11"/>
  <c r="AL494" i="11"/>
  <c r="AK494" i="11"/>
  <c r="AJ494" i="11"/>
  <c r="AI494" i="11"/>
  <c r="AH494" i="11"/>
  <c r="AG494" i="11"/>
  <c r="AF494" i="11"/>
  <c r="AE494" i="11"/>
  <c r="AD494" i="11"/>
  <c r="AC494" i="11"/>
  <c r="AB494" i="11"/>
  <c r="DZ493" i="11"/>
  <c r="DY493" i="11"/>
  <c r="DX493" i="11"/>
  <c r="DW493" i="11"/>
  <c r="DV493" i="11"/>
  <c r="DU493" i="11"/>
  <c r="DT493" i="11"/>
  <c r="DS493" i="11"/>
  <c r="DR493" i="11"/>
  <c r="DQ493" i="11"/>
  <c r="DP493" i="11"/>
  <c r="DO493" i="11"/>
  <c r="DN493" i="11"/>
  <c r="DM493" i="11"/>
  <c r="DL493" i="11"/>
  <c r="DK493" i="11"/>
  <c r="DJ493" i="11"/>
  <c r="DI493" i="11"/>
  <c r="DH493" i="11"/>
  <c r="DG493" i="11"/>
  <c r="DF493" i="11"/>
  <c r="DE493" i="11"/>
  <c r="DD493" i="11"/>
  <c r="DC493" i="11"/>
  <c r="DB493" i="11"/>
  <c r="DA493" i="11"/>
  <c r="CZ493" i="11"/>
  <c r="CY493" i="11"/>
  <c r="CX493" i="11"/>
  <c r="CW493" i="11"/>
  <c r="CV493" i="11"/>
  <c r="CU493" i="11"/>
  <c r="CT493" i="11"/>
  <c r="CS493" i="11"/>
  <c r="CR493" i="11"/>
  <c r="CQ493" i="11"/>
  <c r="CP493" i="11"/>
  <c r="CO493" i="11"/>
  <c r="CN493" i="11"/>
  <c r="CM493" i="11"/>
  <c r="CL493" i="11"/>
  <c r="CK493" i="11"/>
  <c r="CJ493" i="11"/>
  <c r="CI493" i="11"/>
  <c r="CH493" i="11"/>
  <c r="CG493" i="11"/>
  <c r="CF493" i="11"/>
  <c r="CE493" i="11"/>
  <c r="CD493" i="11"/>
  <c r="CC493" i="11"/>
  <c r="CB493" i="11"/>
  <c r="CA493" i="11"/>
  <c r="BZ493" i="11"/>
  <c r="BY493" i="11"/>
  <c r="BX493" i="11"/>
  <c r="BW493" i="11"/>
  <c r="BV493" i="11"/>
  <c r="BU493" i="11"/>
  <c r="BT493" i="11"/>
  <c r="BS493" i="11"/>
  <c r="BR493" i="11"/>
  <c r="BQ493" i="11"/>
  <c r="BM493" i="11"/>
  <c r="AU493" i="11"/>
  <c r="AT493" i="11"/>
  <c r="AS493" i="11"/>
  <c r="AR493" i="11"/>
  <c r="AQ493" i="11"/>
  <c r="AP493" i="11"/>
  <c r="AO493" i="11"/>
  <c r="AN493" i="11"/>
  <c r="AM493" i="11"/>
  <c r="AL493" i="11"/>
  <c r="AK493" i="11"/>
  <c r="AJ493" i="11"/>
  <c r="AI493" i="11"/>
  <c r="AH493" i="11"/>
  <c r="AG493" i="11"/>
  <c r="AF493" i="11"/>
  <c r="AE493" i="11"/>
  <c r="AD493" i="11"/>
  <c r="AC493" i="11"/>
  <c r="AB493" i="11"/>
  <c r="AA493" i="11"/>
  <c r="DZ492" i="11"/>
  <c r="DY492" i="11"/>
  <c r="DX492" i="11"/>
  <c r="DW492" i="11"/>
  <c r="DV492" i="11"/>
  <c r="DU492" i="11"/>
  <c r="DT492" i="11"/>
  <c r="DS492" i="11"/>
  <c r="DR492" i="11"/>
  <c r="DQ492" i="11"/>
  <c r="DP492" i="11"/>
  <c r="DO492" i="11"/>
  <c r="DN492" i="11"/>
  <c r="DM492" i="11"/>
  <c r="DL492" i="11"/>
  <c r="DK492" i="11"/>
  <c r="DJ492" i="11"/>
  <c r="DI492" i="11"/>
  <c r="DH492" i="11"/>
  <c r="DG492" i="11"/>
  <c r="DF492" i="11"/>
  <c r="DE492" i="11"/>
  <c r="DD492" i="11"/>
  <c r="DC492" i="11"/>
  <c r="DB492" i="11"/>
  <c r="DA492" i="11"/>
  <c r="CZ492" i="11"/>
  <c r="CY492" i="11"/>
  <c r="CX492" i="11"/>
  <c r="CW492" i="11"/>
  <c r="CV492" i="11"/>
  <c r="CU492" i="11"/>
  <c r="CT492" i="11"/>
  <c r="CS492" i="11"/>
  <c r="CR492" i="11"/>
  <c r="CQ492" i="11"/>
  <c r="CP492" i="11"/>
  <c r="CO492" i="11"/>
  <c r="CN492" i="11"/>
  <c r="CM492" i="11"/>
  <c r="CL492" i="11"/>
  <c r="CK492" i="11"/>
  <c r="CJ492" i="11"/>
  <c r="CI492" i="11"/>
  <c r="CH492" i="11"/>
  <c r="CG492" i="11"/>
  <c r="CF492" i="11"/>
  <c r="CE492" i="11"/>
  <c r="CD492" i="11"/>
  <c r="CC492" i="11"/>
  <c r="CB492" i="11"/>
  <c r="CA492" i="11"/>
  <c r="BZ492" i="11"/>
  <c r="BY492" i="11"/>
  <c r="BX492" i="11"/>
  <c r="BW492" i="11"/>
  <c r="BV492" i="11"/>
  <c r="BU492" i="11"/>
  <c r="BT492" i="11"/>
  <c r="BS492" i="11"/>
  <c r="BR492" i="11"/>
  <c r="BQ492" i="11"/>
  <c r="BM492" i="11"/>
  <c r="AT492" i="11"/>
  <c r="AS492" i="11"/>
  <c r="AR492" i="11"/>
  <c r="AQ492" i="11"/>
  <c r="AP492" i="11"/>
  <c r="AO492" i="11"/>
  <c r="AN492" i="11"/>
  <c r="AM492" i="11"/>
  <c r="AL492" i="11"/>
  <c r="AK492" i="11"/>
  <c r="AJ492" i="11"/>
  <c r="AI492" i="11"/>
  <c r="AH492" i="11"/>
  <c r="AG492" i="11"/>
  <c r="AF492" i="11"/>
  <c r="AE492" i="11"/>
  <c r="AD492" i="11"/>
  <c r="AC492" i="11"/>
  <c r="AB492" i="11"/>
  <c r="AA492" i="11"/>
  <c r="Z492" i="11"/>
  <c r="DZ491" i="11"/>
  <c r="DY491" i="11"/>
  <c r="DX491" i="11"/>
  <c r="DW491" i="11"/>
  <c r="DV491" i="11"/>
  <c r="DU491" i="11"/>
  <c r="DT491" i="11"/>
  <c r="DS491" i="11"/>
  <c r="DR491" i="11"/>
  <c r="DQ491" i="11"/>
  <c r="DP491" i="11"/>
  <c r="DO491" i="11"/>
  <c r="DN491" i="11"/>
  <c r="DM491" i="11"/>
  <c r="DL491" i="11"/>
  <c r="DK491" i="11"/>
  <c r="DJ491" i="11"/>
  <c r="DI491" i="11"/>
  <c r="DH491" i="11"/>
  <c r="DG491" i="11"/>
  <c r="DF491" i="11"/>
  <c r="DE491" i="11"/>
  <c r="DD491" i="11"/>
  <c r="DC491" i="11"/>
  <c r="DB491" i="11"/>
  <c r="DA491" i="11"/>
  <c r="CZ491" i="11"/>
  <c r="CY491" i="11"/>
  <c r="CX491" i="11"/>
  <c r="CW491" i="11"/>
  <c r="CV491" i="11"/>
  <c r="CU491" i="11"/>
  <c r="CT491" i="11"/>
  <c r="CS491" i="11"/>
  <c r="CR491" i="11"/>
  <c r="CQ491" i="11"/>
  <c r="CP491" i="11"/>
  <c r="CO491" i="11"/>
  <c r="CN491" i="11"/>
  <c r="CM491" i="11"/>
  <c r="CL491" i="11"/>
  <c r="CK491" i="11"/>
  <c r="CJ491" i="11"/>
  <c r="CI491" i="11"/>
  <c r="CH491" i="11"/>
  <c r="CG491" i="11"/>
  <c r="CF491" i="11"/>
  <c r="CE491" i="11"/>
  <c r="CD491" i="11"/>
  <c r="CC491" i="11"/>
  <c r="CB491" i="11"/>
  <c r="CA491" i="11"/>
  <c r="BZ491" i="11"/>
  <c r="BY491" i="11"/>
  <c r="BX491" i="11"/>
  <c r="BW491" i="11"/>
  <c r="BV491" i="11"/>
  <c r="BU491" i="11"/>
  <c r="BT491" i="11"/>
  <c r="BS491" i="11"/>
  <c r="BR491" i="11"/>
  <c r="BQ491" i="11"/>
  <c r="BM491" i="11"/>
  <c r="AS491" i="11"/>
  <c r="AR491" i="11"/>
  <c r="AQ491" i="11"/>
  <c r="AP491" i="11"/>
  <c r="AO491" i="11"/>
  <c r="AN491" i="11"/>
  <c r="AM491" i="11"/>
  <c r="AL491" i="11"/>
  <c r="AK491" i="11"/>
  <c r="AJ491" i="11"/>
  <c r="AI491" i="11"/>
  <c r="AH491" i="11"/>
  <c r="AG491" i="11"/>
  <c r="AF491" i="11"/>
  <c r="AE491" i="11"/>
  <c r="AD491" i="11"/>
  <c r="AC491" i="11"/>
  <c r="AB491" i="11"/>
  <c r="AA491" i="11"/>
  <c r="Z491" i="11"/>
  <c r="Y491" i="11"/>
  <c r="DZ490" i="11"/>
  <c r="DY490" i="11"/>
  <c r="DX490" i="11"/>
  <c r="DW490" i="11"/>
  <c r="DV490" i="11"/>
  <c r="DU490" i="11"/>
  <c r="DT490" i="11"/>
  <c r="DS490" i="11"/>
  <c r="DR490" i="11"/>
  <c r="DQ490" i="11"/>
  <c r="DP490" i="11"/>
  <c r="DO490" i="11"/>
  <c r="DN490" i="11"/>
  <c r="DM490" i="11"/>
  <c r="DL490" i="11"/>
  <c r="DK490" i="11"/>
  <c r="DJ490" i="11"/>
  <c r="DI490" i="11"/>
  <c r="DH490" i="11"/>
  <c r="DG490" i="11"/>
  <c r="DF490" i="11"/>
  <c r="DE490" i="11"/>
  <c r="DD490" i="11"/>
  <c r="DC490" i="11"/>
  <c r="DB490" i="11"/>
  <c r="DA490" i="11"/>
  <c r="CZ490" i="11"/>
  <c r="CY490" i="11"/>
  <c r="CX490" i="11"/>
  <c r="CW490" i="11"/>
  <c r="CV490" i="11"/>
  <c r="CU490" i="11"/>
  <c r="CT490" i="11"/>
  <c r="CS490" i="11"/>
  <c r="CR490" i="11"/>
  <c r="CQ490" i="11"/>
  <c r="CP490" i="11"/>
  <c r="CO490" i="11"/>
  <c r="CN490" i="11"/>
  <c r="CM490" i="11"/>
  <c r="CL490" i="11"/>
  <c r="CK490" i="11"/>
  <c r="CJ490" i="11"/>
  <c r="CI490" i="11"/>
  <c r="CH490" i="11"/>
  <c r="CG490" i="11"/>
  <c r="CF490" i="11"/>
  <c r="CE490" i="11"/>
  <c r="CD490" i="11"/>
  <c r="CC490" i="11"/>
  <c r="CB490" i="11"/>
  <c r="CA490" i="11"/>
  <c r="BZ490" i="11"/>
  <c r="BY490" i="11"/>
  <c r="BX490" i="11"/>
  <c r="BW490" i="11"/>
  <c r="BV490" i="11"/>
  <c r="BU490" i="11"/>
  <c r="BT490" i="11"/>
  <c r="BS490" i="11"/>
  <c r="BR490" i="11"/>
  <c r="BQ490" i="11"/>
  <c r="BM490" i="11"/>
  <c r="AR490" i="11"/>
  <c r="AQ490" i="11"/>
  <c r="AP490" i="11"/>
  <c r="AO490" i="11"/>
  <c r="AN490" i="11"/>
  <c r="AM490" i="11"/>
  <c r="AL490" i="11"/>
  <c r="AK490" i="11"/>
  <c r="AJ490" i="11"/>
  <c r="AI490" i="11"/>
  <c r="AH490" i="11"/>
  <c r="AG490" i="11"/>
  <c r="AF490" i="11"/>
  <c r="AE490" i="11"/>
  <c r="AD490" i="11"/>
  <c r="AC490" i="11"/>
  <c r="AB490" i="11"/>
  <c r="AA490" i="11"/>
  <c r="Z490" i="11"/>
  <c r="Y490" i="11"/>
  <c r="X490" i="11"/>
  <c r="DZ489" i="11"/>
  <c r="DY489" i="11"/>
  <c r="DX489" i="11"/>
  <c r="DW489" i="11"/>
  <c r="DV489" i="11"/>
  <c r="DU489" i="11"/>
  <c r="DT489" i="11"/>
  <c r="DS489" i="11"/>
  <c r="DR489" i="11"/>
  <c r="DQ489" i="11"/>
  <c r="DP489" i="11"/>
  <c r="DO489" i="11"/>
  <c r="DN489" i="11"/>
  <c r="DM489" i="11"/>
  <c r="DL489" i="11"/>
  <c r="DK489" i="11"/>
  <c r="DJ489" i="11"/>
  <c r="DI489" i="11"/>
  <c r="DH489" i="11"/>
  <c r="DG489" i="11"/>
  <c r="DF489" i="11"/>
  <c r="DE489" i="11"/>
  <c r="DD489" i="11"/>
  <c r="DC489" i="11"/>
  <c r="DB489" i="11"/>
  <c r="DA489" i="11"/>
  <c r="CZ489" i="11"/>
  <c r="CY489" i="11"/>
  <c r="CX489" i="11"/>
  <c r="CW489" i="11"/>
  <c r="CV489" i="11"/>
  <c r="CU489" i="11"/>
  <c r="CT489" i="11"/>
  <c r="CS489" i="11"/>
  <c r="CR489" i="11"/>
  <c r="CQ489" i="11"/>
  <c r="CP489" i="11"/>
  <c r="CO489" i="11"/>
  <c r="CN489" i="11"/>
  <c r="CM489" i="11"/>
  <c r="CL489" i="11"/>
  <c r="CK489" i="11"/>
  <c r="CJ489" i="11"/>
  <c r="CI489" i="11"/>
  <c r="CH489" i="11"/>
  <c r="CG489" i="11"/>
  <c r="CF489" i="11"/>
  <c r="CE489" i="11"/>
  <c r="CD489" i="11"/>
  <c r="CC489" i="11"/>
  <c r="CB489" i="11"/>
  <c r="CA489" i="11"/>
  <c r="BZ489" i="11"/>
  <c r="BY489" i="11"/>
  <c r="BX489" i="11"/>
  <c r="BW489" i="11"/>
  <c r="BV489" i="11"/>
  <c r="BU489" i="11"/>
  <c r="BT489" i="11"/>
  <c r="BS489" i="11"/>
  <c r="BR489" i="11"/>
  <c r="BQ489" i="11"/>
  <c r="BM489" i="11"/>
  <c r="AQ489" i="11"/>
  <c r="AP489" i="11"/>
  <c r="AO489" i="11"/>
  <c r="AN489" i="11"/>
  <c r="AM489" i="11"/>
  <c r="AL489" i="11"/>
  <c r="AK489" i="11"/>
  <c r="AJ489" i="11"/>
  <c r="AI489" i="11"/>
  <c r="AH489" i="11"/>
  <c r="AG489" i="11"/>
  <c r="AF489" i="11"/>
  <c r="AE489" i="11"/>
  <c r="AD489" i="11"/>
  <c r="AC489" i="11"/>
  <c r="AB489" i="11"/>
  <c r="AA489" i="11"/>
  <c r="Z489" i="11"/>
  <c r="Y489" i="11"/>
  <c r="X489" i="11"/>
  <c r="W489" i="11"/>
  <c r="DZ488" i="11"/>
  <c r="DY488" i="11"/>
  <c r="DX488" i="11"/>
  <c r="DW488" i="11"/>
  <c r="DV488" i="11"/>
  <c r="DU488" i="11"/>
  <c r="DT488" i="11"/>
  <c r="DS488" i="11"/>
  <c r="DR488" i="11"/>
  <c r="DQ488" i="11"/>
  <c r="DP488" i="11"/>
  <c r="DO488" i="11"/>
  <c r="DN488" i="11"/>
  <c r="DM488" i="11"/>
  <c r="DL488" i="11"/>
  <c r="DK488" i="11"/>
  <c r="DJ488" i="11"/>
  <c r="DI488" i="11"/>
  <c r="DH488" i="11"/>
  <c r="DG488" i="11"/>
  <c r="DF488" i="11"/>
  <c r="DE488" i="11"/>
  <c r="DD488" i="11"/>
  <c r="DC488" i="11"/>
  <c r="DB488" i="11"/>
  <c r="DA488" i="11"/>
  <c r="CZ488" i="11"/>
  <c r="CY488" i="11"/>
  <c r="CX488" i="11"/>
  <c r="CW488" i="11"/>
  <c r="CV488" i="11"/>
  <c r="CU488" i="11"/>
  <c r="CT488" i="11"/>
  <c r="CS488" i="11"/>
  <c r="CR488" i="11"/>
  <c r="CQ488" i="11"/>
  <c r="CP488" i="11"/>
  <c r="CO488" i="11"/>
  <c r="CN488" i="11"/>
  <c r="CM488" i="11"/>
  <c r="CL488" i="11"/>
  <c r="CK488" i="11"/>
  <c r="CJ488" i="11"/>
  <c r="CI488" i="11"/>
  <c r="CH488" i="11"/>
  <c r="CG488" i="11"/>
  <c r="CF488" i="11"/>
  <c r="CE488" i="11"/>
  <c r="CD488" i="11"/>
  <c r="CC488" i="11"/>
  <c r="CB488" i="11"/>
  <c r="CA488" i="11"/>
  <c r="BZ488" i="11"/>
  <c r="BY488" i="11"/>
  <c r="BX488" i="11"/>
  <c r="BW488" i="11"/>
  <c r="BV488" i="11"/>
  <c r="BU488" i="11"/>
  <c r="BT488" i="11"/>
  <c r="BS488" i="11"/>
  <c r="BR488" i="11"/>
  <c r="BQ488" i="11"/>
  <c r="BM488" i="11"/>
  <c r="AP488" i="11"/>
  <c r="AO488" i="11"/>
  <c r="AN488" i="11"/>
  <c r="AM488" i="11"/>
  <c r="AL488" i="11"/>
  <c r="AK488" i="11"/>
  <c r="AJ488" i="11"/>
  <c r="AI488" i="11"/>
  <c r="AH488" i="11"/>
  <c r="AG488" i="11"/>
  <c r="AF488" i="11"/>
  <c r="AE488" i="11"/>
  <c r="AD488" i="11"/>
  <c r="AC488" i="11"/>
  <c r="AB488" i="11"/>
  <c r="AA488" i="11"/>
  <c r="Z488" i="11"/>
  <c r="Y488" i="11"/>
  <c r="X488" i="11"/>
  <c r="W488" i="11"/>
  <c r="V488" i="11"/>
  <c r="DZ487" i="11"/>
  <c r="DY487" i="11"/>
  <c r="DX487" i="11"/>
  <c r="DW487" i="11"/>
  <c r="DV487" i="11"/>
  <c r="DU487" i="11"/>
  <c r="DT487" i="11"/>
  <c r="DS487" i="11"/>
  <c r="DR487" i="11"/>
  <c r="DQ487" i="11"/>
  <c r="DP487" i="11"/>
  <c r="DO487" i="11"/>
  <c r="DN487" i="11"/>
  <c r="DM487" i="11"/>
  <c r="DL487" i="11"/>
  <c r="DK487" i="11"/>
  <c r="DJ487" i="11"/>
  <c r="DI487" i="11"/>
  <c r="DH487" i="11"/>
  <c r="DG487" i="11"/>
  <c r="DF487" i="11"/>
  <c r="DE487" i="11"/>
  <c r="DD487" i="11"/>
  <c r="DC487" i="11"/>
  <c r="DB487" i="11"/>
  <c r="DA487" i="11"/>
  <c r="CZ487" i="11"/>
  <c r="CY487" i="11"/>
  <c r="CX487" i="11"/>
  <c r="CW487" i="11"/>
  <c r="CV487" i="11"/>
  <c r="CU487" i="11"/>
  <c r="CT487" i="11"/>
  <c r="CS487" i="11"/>
  <c r="CR487" i="11"/>
  <c r="CQ487" i="11"/>
  <c r="CP487" i="11"/>
  <c r="CO487" i="11"/>
  <c r="CN487" i="11"/>
  <c r="CM487" i="11"/>
  <c r="CL487" i="11"/>
  <c r="CK487" i="11"/>
  <c r="CJ487" i="11"/>
  <c r="CI487" i="11"/>
  <c r="CH487" i="11"/>
  <c r="CG487" i="11"/>
  <c r="CF487" i="11"/>
  <c r="CE487" i="11"/>
  <c r="CD487" i="11"/>
  <c r="CC487" i="11"/>
  <c r="CB487" i="11"/>
  <c r="CA487" i="11"/>
  <c r="BZ487" i="11"/>
  <c r="BY487" i="11"/>
  <c r="BX487" i="11"/>
  <c r="BW487" i="11"/>
  <c r="BV487" i="11"/>
  <c r="BU487" i="11"/>
  <c r="BT487" i="11"/>
  <c r="BS487" i="11"/>
  <c r="BR487" i="11"/>
  <c r="BQ487" i="11"/>
  <c r="BM487" i="11"/>
  <c r="AO487" i="11"/>
  <c r="AN487" i="11"/>
  <c r="AM487" i="11"/>
  <c r="AL487" i="11"/>
  <c r="AK487" i="11"/>
  <c r="AJ487" i="11"/>
  <c r="AI487" i="11"/>
  <c r="AH487" i="11"/>
  <c r="AG487" i="11"/>
  <c r="AF487" i="11"/>
  <c r="AE487" i="11"/>
  <c r="AD487" i="11"/>
  <c r="AC487" i="11"/>
  <c r="AB487" i="11"/>
  <c r="AA487" i="11"/>
  <c r="Z487" i="11"/>
  <c r="Y487" i="11"/>
  <c r="X487" i="11"/>
  <c r="W487" i="11"/>
  <c r="V487" i="11"/>
  <c r="U487" i="11"/>
  <c r="DZ486" i="11"/>
  <c r="DY486" i="11"/>
  <c r="DX486" i="11"/>
  <c r="DW486" i="11"/>
  <c r="DV486" i="11"/>
  <c r="DU486" i="11"/>
  <c r="DT486" i="11"/>
  <c r="DS486" i="11"/>
  <c r="DR486" i="11"/>
  <c r="DQ486" i="11"/>
  <c r="DP486" i="11"/>
  <c r="DO486" i="11"/>
  <c r="DN486" i="11"/>
  <c r="DM486" i="11"/>
  <c r="DL486" i="11"/>
  <c r="DK486" i="11"/>
  <c r="DJ486" i="11"/>
  <c r="DI486" i="11"/>
  <c r="DH486" i="11"/>
  <c r="DG486" i="11"/>
  <c r="DF486" i="11"/>
  <c r="DE486" i="11"/>
  <c r="DD486" i="11"/>
  <c r="DC486" i="11"/>
  <c r="DB486" i="11"/>
  <c r="DA486" i="11"/>
  <c r="CZ486" i="11"/>
  <c r="CY486" i="11"/>
  <c r="CX486" i="11"/>
  <c r="CW486" i="11"/>
  <c r="CV486" i="11"/>
  <c r="CU486" i="11"/>
  <c r="CT486" i="11"/>
  <c r="CS486" i="11"/>
  <c r="CR486" i="11"/>
  <c r="CQ486" i="11"/>
  <c r="CP486" i="11"/>
  <c r="CO486" i="11"/>
  <c r="CN486" i="11"/>
  <c r="CM486" i="11"/>
  <c r="CL486" i="11"/>
  <c r="CK486" i="11"/>
  <c r="CJ486" i="11"/>
  <c r="CI486" i="11"/>
  <c r="CH486" i="11"/>
  <c r="CG486" i="11"/>
  <c r="CF486" i="11"/>
  <c r="CE486" i="11"/>
  <c r="CD486" i="11"/>
  <c r="CC486" i="11"/>
  <c r="CB486" i="11"/>
  <c r="CA486" i="11"/>
  <c r="BZ486" i="11"/>
  <c r="BY486" i="11"/>
  <c r="BX486" i="11"/>
  <c r="BW486" i="11"/>
  <c r="BV486" i="11"/>
  <c r="BU486" i="11"/>
  <c r="BT486" i="11"/>
  <c r="BS486" i="11"/>
  <c r="BR486" i="11"/>
  <c r="BQ486" i="11"/>
  <c r="BM486" i="11"/>
  <c r="AN486" i="11"/>
  <c r="AM486" i="11"/>
  <c r="AL486" i="11"/>
  <c r="AK486" i="11"/>
  <c r="AJ486" i="11"/>
  <c r="AI486" i="11"/>
  <c r="AH486" i="11"/>
  <c r="AG486" i="11"/>
  <c r="AF486" i="11"/>
  <c r="AE486" i="11"/>
  <c r="AD486" i="11"/>
  <c r="AC486" i="11"/>
  <c r="AB486" i="11"/>
  <c r="AA486" i="11"/>
  <c r="Z486" i="11"/>
  <c r="Y486" i="11"/>
  <c r="X486" i="11"/>
  <c r="W486" i="11"/>
  <c r="V486" i="11"/>
  <c r="U486" i="11"/>
  <c r="T486" i="11"/>
  <c r="DZ485" i="11"/>
  <c r="DY485" i="11"/>
  <c r="DX485" i="11"/>
  <c r="DW485" i="11"/>
  <c r="DV485" i="11"/>
  <c r="DU485" i="11"/>
  <c r="DT485" i="11"/>
  <c r="DS485" i="11"/>
  <c r="DR485" i="11"/>
  <c r="DQ485" i="11"/>
  <c r="DP485" i="11"/>
  <c r="DO485" i="11"/>
  <c r="DN485" i="11"/>
  <c r="DM485" i="11"/>
  <c r="DL485" i="11"/>
  <c r="DK485" i="11"/>
  <c r="DJ485" i="11"/>
  <c r="DI485" i="11"/>
  <c r="DH485" i="11"/>
  <c r="DG485" i="11"/>
  <c r="DF485" i="11"/>
  <c r="DE485" i="11"/>
  <c r="DD485" i="11"/>
  <c r="DC485" i="11"/>
  <c r="DB485" i="11"/>
  <c r="DA485" i="11"/>
  <c r="CZ485" i="11"/>
  <c r="CY485" i="11"/>
  <c r="CX485" i="11"/>
  <c r="CW485" i="11"/>
  <c r="CV485" i="11"/>
  <c r="CU485" i="11"/>
  <c r="CT485" i="11"/>
  <c r="CS485" i="11"/>
  <c r="CR485" i="11"/>
  <c r="CQ485" i="11"/>
  <c r="CP485" i="11"/>
  <c r="CO485" i="11"/>
  <c r="CN485" i="11"/>
  <c r="CM485" i="11"/>
  <c r="CL485" i="11"/>
  <c r="CK485" i="11"/>
  <c r="CJ485" i="11"/>
  <c r="CI485" i="11"/>
  <c r="CH485" i="11"/>
  <c r="CG485" i="11"/>
  <c r="CF485" i="11"/>
  <c r="CE485" i="11"/>
  <c r="CD485" i="11"/>
  <c r="CC485" i="11"/>
  <c r="CB485" i="11"/>
  <c r="CA485" i="11"/>
  <c r="BZ485" i="11"/>
  <c r="BY485" i="11"/>
  <c r="BX485" i="11"/>
  <c r="BW485" i="11"/>
  <c r="BV485" i="11"/>
  <c r="BU485" i="11"/>
  <c r="BT485" i="11"/>
  <c r="BS485" i="11"/>
  <c r="BR485" i="11"/>
  <c r="BQ485" i="11"/>
  <c r="BM485" i="11"/>
  <c r="AM485" i="11"/>
  <c r="AL485" i="11"/>
  <c r="AK485" i="11"/>
  <c r="AJ485" i="11"/>
  <c r="AI485" i="11"/>
  <c r="AH485" i="11"/>
  <c r="AG485" i="11"/>
  <c r="AF485" i="11"/>
  <c r="AE485" i="11"/>
  <c r="AD485" i="11"/>
  <c r="AC485" i="11"/>
  <c r="AB485" i="11"/>
  <c r="AA485" i="11"/>
  <c r="Z485" i="11"/>
  <c r="Y485" i="11"/>
  <c r="X485" i="11"/>
  <c r="W485" i="11"/>
  <c r="V485" i="11"/>
  <c r="U485" i="11"/>
  <c r="T485" i="11"/>
  <c r="S485" i="11"/>
  <c r="DZ484" i="11"/>
  <c r="DY484" i="11"/>
  <c r="DX484" i="11"/>
  <c r="DW484" i="11"/>
  <c r="DV484" i="11"/>
  <c r="DU484" i="11"/>
  <c r="DT484" i="11"/>
  <c r="DS484" i="11"/>
  <c r="DR484" i="11"/>
  <c r="DQ484" i="11"/>
  <c r="DP484" i="11"/>
  <c r="DO484" i="11"/>
  <c r="DN484" i="11"/>
  <c r="DM484" i="11"/>
  <c r="DL484" i="11"/>
  <c r="DK484" i="11"/>
  <c r="DJ484" i="11"/>
  <c r="DI484" i="11"/>
  <c r="DH484" i="11"/>
  <c r="DG484" i="11"/>
  <c r="DF484" i="11"/>
  <c r="DE484" i="11"/>
  <c r="DD484" i="11"/>
  <c r="DC484" i="11"/>
  <c r="DB484" i="11"/>
  <c r="DA484" i="11"/>
  <c r="CZ484" i="11"/>
  <c r="CY484" i="11"/>
  <c r="CX484" i="11"/>
  <c r="CW484" i="11"/>
  <c r="CV484" i="11"/>
  <c r="CU484" i="11"/>
  <c r="CT484" i="11"/>
  <c r="CS484" i="11"/>
  <c r="CR484" i="11"/>
  <c r="CQ484" i="11"/>
  <c r="CP484" i="11"/>
  <c r="CO484" i="11"/>
  <c r="CN484" i="11"/>
  <c r="CM484" i="11"/>
  <c r="CL484" i="11"/>
  <c r="CK484" i="11"/>
  <c r="CJ484" i="11"/>
  <c r="CI484" i="11"/>
  <c r="CH484" i="11"/>
  <c r="CG484" i="11"/>
  <c r="CF484" i="11"/>
  <c r="CE484" i="11"/>
  <c r="CD484" i="11"/>
  <c r="CC484" i="11"/>
  <c r="CB484" i="11"/>
  <c r="CA484" i="11"/>
  <c r="BZ484" i="11"/>
  <c r="BY484" i="11"/>
  <c r="BX484" i="11"/>
  <c r="BW484" i="11"/>
  <c r="BV484" i="11"/>
  <c r="BU484" i="11"/>
  <c r="BT484" i="11"/>
  <c r="BS484" i="11"/>
  <c r="BR484" i="11"/>
  <c r="BQ484" i="11"/>
  <c r="BM484" i="11"/>
  <c r="AL484" i="11"/>
  <c r="AK484" i="11"/>
  <c r="AJ484" i="11"/>
  <c r="AI484" i="11"/>
  <c r="AH484" i="11"/>
  <c r="AG484" i="11"/>
  <c r="AF484" i="11"/>
  <c r="AE484" i="11"/>
  <c r="AD484" i="11"/>
  <c r="AC484" i="11"/>
  <c r="AB484" i="11"/>
  <c r="AA484" i="11"/>
  <c r="Z484" i="11"/>
  <c r="Y484" i="11"/>
  <c r="X484" i="11"/>
  <c r="W484" i="11"/>
  <c r="V484" i="11"/>
  <c r="U484" i="11"/>
  <c r="T484" i="11"/>
  <c r="S484" i="11"/>
  <c r="R484" i="11"/>
  <c r="DZ483" i="11"/>
  <c r="DY483" i="11"/>
  <c r="DX483" i="11"/>
  <c r="DW483" i="11"/>
  <c r="DV483" i="11"/>
  <c r="DU483" i="11"/>
  <c r="DT483" i="11"/>
  <c r="DS483" i="11"/>
  <c r="DR483" i="11"/>
  <c r="DQ483" i="11"/>
  <c r="DP483" i="11"/>
  <c r="DO483" i="11"/>
  <c r="DN483" i="11"/>
  <c r="DM483" i="11"/>
  <c r="DL483" i="11"/>
  <c r="DK483" i="11"/>
  <c r="DJ483" i="11"/>
  <c r="DI483" i="11"/>
  <c r="DH483" i="11"/>
  <c r="DG483" i="11"/>
  <c r="DF483" i="11"/>
  <c r="DE483" i="11"/>
  <c r="DD483" i="11"/>
  <c r="DC483" i="11"/>
  <c r="DB483" i="11"/>
  <c r="DA483" i="11"/>
  <c r="CZ483" i="11"/>
  <c r="CY483" i="11"/>
  <c r="CX483" i="11"/>
  <c r="CW483" i="11"/>
  <c r="CV483" i="11"/>
  <c r="CU483" i="11"/>
  <c r="CT483" i="11"/>
  <c r="CS483" i="11"/>
  <c r="CR483" i="11"/>
  <c r="CQ483" i="11"/>
  <c r="CP483" i="11"/>
  <c r="CO483" i="11"/>
  <c r="CN483" i="11"/>
  <c r="CM483" i="11"/>
  <c r="CL483" i="11"/>
  <c r="CK483" i="11"/>
  <c r="CJ483" i="11"/>
  <c r="CI483" i="11"/>
  <c r="CH483" i="11"/>
  <c r="CG483" i="11"/>
  <c r="CF483" i="11"/>
  <c r="CE483" i="11"/>
  <c r="CD483" i="11"/>
  <c r="CC483" i="11"/>
  <c r="CB483" i="11"/>
  <c r="CA483" i="11"/>
  <c r="BZ483" i="11"/>
  <c r="BY483" i="11"/>
  <c r="BX483" i="11"/>
  <c r="BW483" i="11"/>
  <c r="BV483" i="11"/>
  <c r="BU483" i="11"/>
  <c r="BT483" i="11"/>
  <c r="BS483" i="11"/>
  <c r="BR483" i="11"/>
  <c r="BQ483" i="11"/>
  <c r="BM483" i="11"/>
  <c r="AK483" i="11"/>
  <c r="AJ483" i="11"/>
  <c r="AI483" i="11"/>
  <c r="AH483" i="11"/>
  <c r="AG483" i="11"/>
  <c r="AF483" i="11"/>
  <c r="AE483" i="11"/>
  <c r="AD483" i="11"/>
  <c r="AC483" i="11"/>
  <c r="AB483" i="11"/>
  <c r="AA483" i="11"/>
  <c r="Z483" i="11"/>
  <c r="Y483" i="11"/>
  <c r="X483" i="11"/>
  <c r="W483" i="11"/>
  <c r="V483" i="11"/>
  <c r="U483" i="11"/>
  <c r="T483" i="11"/>
  <c r="S483" i="11"/>
  <c r="R483" i="11"/>
  <c r="Q483" i="11"/>
  <c r="DZ482" i="11"/>
  <c r="DY482" i="11"/>
  <c r="DX482" i="11"/>
  <c r="DW482" i="11"/>
  <c r="DV482" i="11"/>
  <c r="DU482" i="11"/>
  <c r="DT482" i="11"/>
  <c r="DS482" i="11"/>
  <c r="DR482" i="11"/>
  <c r="DQ482" i="11"/>
  <c r="DP482" i="11"/>
  <c r="DO482" i="11"/>
  <c r="DN482" i="11"/>
  <c r="DM482" i="11"/>
  <c r="DL482" i="11"/>
  <c r="DK482" i="11"/>
  <c r="DJ482" i="11"/>
  <c r="DI482" i="11"/>
  <c r="DH482" i="11"/>
  <c r="DG482" i="11"/>
  <c r="DF482" i="11"/>
  <c r="DE482" i="11"/>
  <c r="DD482" i="11"/>
  <c r="DC482" i="11"/>
  <c r="DB482" i="11"/>
  <c r="DA482" i="11"/>
  <c r="CZ482" i="11"/>
  <c r="CY482" i="11"/>
  <c r="CX482" i="11"/>
  <c r="CW482" i="11"/>
  <c r="CV482" i="11"/>
  <c r="CU482" i="11"/>
  <c r="CT482" i="11"/>
  <c r="CS482" i="11"/>
  <c r="CR482" i="11"/>
  <c r="CQ482" i="11"/>
  <c r="CP482" i="11"/>
  <c r="CO482" i="11"/>
  <c r="CN482" i="11"/>
  <c r="CM482" i="11"/>
  <c r="CL482" i="11"/>
  <c r="CK482" i="11"/>
  <c r="CJ482" i="11"/>
  <c r="CI482" i="11"/>
  <c r="CH482" i="11"/>
  <c r="CG482" i="11"/>
  <c r="CF482" i="11"/>
  <c r="CE482" i="11"/>
  <c r="CD482" i="11"/>
  <c r="CC482" i="11"/>
  <c r="CB482" i="11"/>
  <c r="CA482" i="11"/>
  <c r="BZ482" i="11"/>
  <c r="BY482" i="11"/>
  <c r="BX482" i="11"/>
  <c r="BW482" i="11"/>
  <c r="BV482" i="11"/>
  <c r="BU482" i="11"/>
  <c r="BT482" i="11"/>
  <c r="BS482" i="11"/>
  <c r="BR482" i="11"/>
  <c r="BQ482" i="11"/>
  <c r="BM482" i="11"/>
  <c r="AJ482" i="11"/>
  <c r="AI482" i="11"/>
  <c r="AH482" i="11"/>
  <c r="AG482" i="11"/>
  <c r="AF482" i="11"/>
  <c r="AE482" i="11"/>
  <c r="AD482" i="11"/>
  <c r="AC482" i="11"/>
  <c r="AB482" i="11"/>
  <c r="AA482" i="11"/>
  <c r="Z482" i="11"/>
  <c r="Y482" i="11"/>
  <c r="X482" i="11"/>
  <c r="W482" i="11"/>
  <c r="V482" i="11"/>
  <c r="U482" i="11"/>
  <c r="T482" i="11"/>
  <c r="S482" i="11"/>
  <c r="R482" i="11"/>
  <c r="Q482" i="11"/>
  <c r="P482" i="11"/>
  <c r="DZ481" i="11"/>
  <c r="DY481" i="11"/>
  <c r="DX481" i="11"/>
  <c r="DW481" i="11"/>
  <c r="DV481" i="11"/>
  <c r="DU481" i="11"/>
  <c r="DT481" i="11"/>
  <c r="DS481" i="11"/>
  <c r="DR481" i="11"/>
  <c r="DQ481" i="11"/>
  <c r="DP481" i="11"/>
  <c r="DO481" i="11"/>
  <c r="DN481" i="11"/>
  <c r="DM481" i="11"/>
  <c r="DL481" i="11"/>
  <c r="DK481" i="11"/>
  <c r="DJ481" i="11"/>
  <c r="DI481" i="11"/>
  <c r="DH481" i="11"/>
  <c r="DG481" i="11"/>
  <c r="DF481" i="11"/>
  <c r="DE481" i="11"/>
  <c r="DD481" i="11"/>
  <c r="DC481" i="11"/>
  <c r="DB481" i="11"/>
  <c r="DA481" i="11"/>
  <c r="CZ481" i="11"/>
  <c r="CY481" i="11"/>
  <c r="CX481" i="11"/>
  <c r="CW481" i="11"/>
  <c r="CV481" i="11"/>
  <c r="CU481" i="11"/>
  <c r="CT481" i="11"/>
  <c r="CS481" i="11"/>
  <c r="CR481" i="11"/>
  <c r="CQ481" i="11"/>
  <c r="CP481" i="11"/>
  <c r="CO481" i="11"/>
  <c r="CN481" i="11"/>
  <c r="CM481" i="11"/>
  <c r="CL481" i="11"/>
  <c r="CK481" i="11"/>
  <c r="CJ481" i="11"/>
  <c r="CI481" i="11"/>
  <c r="CH481" i="11"/>
  <c r="CG481" i="11"/>
  <c r="CF481" i="11"/>
  <c r="CE481" i="11"/>
  <c r="CD481" i="11"/>
  <c r="CC481" i="11"/>
  <c r="CB481" i="11"/>
  <c r="CA481" i="11"/>
  <c r="BZ481" i="11"/>
  <c r="BY481" i="11"/>
  <c r="BX481" i="11"/>
  <c r="BW481" i="11"/>
  <c r="BV481" i="11"/>
  <c r="BU481" i="11"/>
  <c r="BT481" i="11"/>
  <c r="BS481" i="11"/>
  <c r="BR481" i="11"/>
  <c r="BQ481" i="11"/>
  <c r="BM481" i="11"/>
  <c r="AI481" i="11"/>
  <c r="AH481" i="11"/>
  <c r="AG481" i="11"/>
  <c r="AF481" i="11"/>
  <c r="AE481" i="11"/>
  <c r="AD481" i="11"/>
  <c r="AC481" i="11"/>
  <c r="AB481" i="11"/>
  <c r="AA481" i="11"/>
  <c r="Z481" i="11"/>
  <c r="Y481" i="11"/>
  <c r="X481" i="11"/>
  <c r="W481" i="11"/>
  <c r="V481" i="11"/>
  <c r="U481" i="11"/>
  <c r="T481" i="11"/>
  <c r="S481" i="11"/>
  <c r="R481" i="11"/>
  <c r="Q481" i="11"/>
  <c r="P481" i="11"/>
  <c r="O481" i="11"/>
  <c r="DZ480" i="11"/>
  <c r="DY480" i="11"/>
  <c r="DX480" i="11"/>
  <c r="DW480" i="11"/>
  <c r="DV480" i="11"/>
  <c r="DU480" i="11"/>
  <c r="DT480" i="11"/>
  <c r="DS480" i="11"/>
  <c r="DR480" i="11"/>
  <c r="DQ480" i="11"/>
  <c r="DP480" i="11"/>
  <c r="DO480" i="11"/>
  <c r="DN480" i="11"/>
  <c r="DM480" i="11"/>
  <c r="DL480" i="11"/>
  <c r="DK480" i="11"/>
  <c r="DJ480" i="11"/>
  <c r="DI480" i="11"/>
  <c r="DH480" i="11"/>
  <c r="DG480" i="11"/>
  <c r="DF480" i="11"/>
  <c r="DE480" i="11"/>
  <c r="DD480" i="11"/>
  <c r="DC480" i="11"/>
  <c r="DB480" i="11"/>
  <c r="DA480" i="11"/>
  <c r="CZ480" i="11"/>
  <c r="CY480" i="11"/>
  <c r="CX480" i="11"/>
  <c r="CW480" i="11"/>
  <c r="CV480" i="11"/>
  <c r="CU480" i="11"/>
  <c r="CT480" i="11"/>
  <c r="CS480" i="11"/>
  <c r="CR480" i="11"/>
  <c r="CQ480" i="11"/>
  <c r="CP480" i="11"/>
  <c r="CO480" i="11"/>
  <c r="CN480" i="11"/>
  <c r="CM480" i="11"/>
  <c r="CL480" i="11"/>
  <c r="CK480" i="11"/>
  <c r="CJ480" i="11"/>
  <c r="CI480" i="11"/>
  <c r="CH480" i="11"/>
  <c r="CG480" i="11"/>
  <c r="CF480" i="11"/>
  <c r="CE480" i="11"/>
  <c r="CD480" i="11"/>
  <c r="CC480" i="11"/>
  <c r="CB480" i="11"/>
  <c r="CA480" i="11"/>
  <c r="BZ480" i="11"/>
  <c r="BY480" i="11"/>
  <c r="BX480" i="11"/>
  <c r="BW480" i="11"/>
  <c r="BV480" i="11"/>
  <c r="BU480" i="11"/>
  <c r="BT480" i="11"/>
  <c r="BS480" i="11"/>
  <c r="BR480" i="11"/>
  <c r="BQ480" i="11"/>
  <c r="BM480" i="11"/>
  <c r="AH480" i="11"/>
  <c r="AG480" i="11"/>
  <c r="AF480" i="11"/>
  <c r="AE480" i="11"/>
  <c r="AD480" i="11"/>
  <c r="AC480" i="11"/>
  <c r="AB480" i="11"/>
  <c r="AA480" i="11"/>
  <c r="Z480" i="11"/>
  <c r="Y480" i="11"/>
  <c r="X480" i="11"/>
  <c r="W480" i="11"/>
  <c r="V480" i="11"/>
  <c r="U480" i="11"/>
  <c r="T480" i="11"/>
  <c r="S480" i="11"/>
  <c r="R480" i="11"/>
  <c r="Q480" i="11"/>
  <c r="P480" i="11"/>
  <c r="O480" i="11"/>
  <c r="N480" i="11"/>
  <c r="DZ479" i="11"/>
  <c r="DY479" i="11"/>
  <c r="DX479" i="11"/>
  <c r="DW479" i="11"/>
  <c r="DV479" i="11"/>
  <c r="DU479" i="11"/>
  <c r="DT479" i="11"/>
  <c r="DS479" i="11"/>
  <c r="DR479" i="11"/>
  <c r="DQ479" i="11"/>
  <c r="DP479" i="11"/>
  <c r="DO479" i="11"/>
  <c r="DN479" i="11"/>
  <c r="DM479" i="11"/>
  <c r="DL479" i="11"/>
  <c r="DK479" i="11"/>
  <c r="DJ479" i="11"/>
  <c r="DI479" i="11"/>
  <c r="DH479" i="11"/>
  <c r="DG479" i="11"/>
  <c r="DF479" i="11"/>
  <c r="DE479" i="11"/>
  <c r="DD479" i="11"/>
  <c r="DC479" i="11"/>
  <c r="DB479" i="11"/>
  <c r="DA479" i="11"/>
  <c r="CZ479" i="11"/>
  <c r="CY479" i="11"/>
  <c r="CX479" i="11"/>
  <c r="CW479" i="11"/>
  <c r="CV479" i="11"/>
  <c r="CU479" i="11"/>
  <c r="CT479" i="11"/>
  <c r="CS479" i="11"/>
  <c r="CR479" i="11"/>
  <c r="CQ479" i="11"/>
  <c r="CP479" i="11"/>
  <c r="CO479" i="11"/>
  <c r="CN479" i="11"/>
  <c r="CM479" i="11"/>
  <c r="CL479" i="11"/>
  <c r="CK479" i="11"/>
  <c r="CJ479" i="11"/>
  <c r="CI479" i="11"/>
  <c r="CH479" i="11"/>
  <c r="CG479" i="11"/>
  <c r="CF479" i="11"/>
  <c r="CE479" i="11"/>
  <c r="CD479" i="11"/>
  <c r="CC479" i="11"/>
  <c r="CB479" i="11"/>
  <c r="CA479" i="11"/>
  <c r="BZ479" i="11"/>
  <c r="BY479" i="11"/>
  <c r="BX479" i="11"/>
  <c r="BW479" i="11"/>
  <c r="BV479" i="11"/>
  <c r="BU479" i="11"/>
  <c r="BT479" i="11"/>
  <c r="BS479" i="11"/>
  <c r="BR479" i="11"/>
  <c r="BQ479" i="11"/>
  <c r="BM479" i="11"/>
  <c r="AG479" i="11"/>
  <c r="AF479" i="11"/>
  <c r="AE479" i="11"/>
  <c r="AD479" i="11"/>
  <c r="AC479" i="11"/>
  <c r="AB479" i="11"/>
  <c r="AA479" i="11"/>
  <c r="Z479" i="11"/>
  <c r="Y479" i="11"/>
  <c r="X479" i="11"/>
  <c r="W479" i="11"/>
  <c r="V479" i="11"/>
  <c r="U479" i="11"/>
  <c r="T479" i="11"/>
  <c r="S479" i="11"/>
  <c r="R479" i="11"/>
  <c r="Q479" i="11"/>
  <c r="P479" i="11"/>
  <c r="O479" i="11"/>
  <c r="N479" i="11"/>
  <c r="M479" i="11"/>
  <c r="DZ478" i="11"/>
  <c r="DY478" i="11"/>
  <c r="DX478" i="11"/>
  <c r="DW478" i="11"/>
  <c r="DV478" i="11"/>
  <c r="DU478" i="11"/>
  <c r="DT478" i="11"/>
  <c r="DS478" i="11"/>
  <c r="DR478" i="11"/>
  <c r="DQ478" i="11"/>
  <c r="DP478" i="11"/>
  <c r="DO478" i="11"/>
  <c r="DN478" i="11"/>
  <c r="DM478" i="11"/>
  <c r="DL478" i="11"/>
  <c r="DK478" i="11"/>
  <c r="DJ478" i="11"/>
  <c r="DI478" i="11"/>
  <c r="DH478" i="11"/>
  <c r="DG478" i="11"/>
  <c r="DF478" i="11"/>
  <c r="DE478" i="11"/>
  <c r="DD478" i="11"/>
  <c r="DC478" i="11"/>
  <c r="DB478" i="11"/>
  <c r="DA478" i="11"/>
  <c r="CZ478" i="11"/>
  <c r="CY478" i="11"/>
  <c r="CX478" i="11"/>
  <c r="CW478" i="11"/>
  <c r="CV478" i="11"/>
  <c r="CU478" i="11"/>
  <c r="CT478" i="11"/>
  <c r="CS478" i="11"/>
  <c r="CR478" i="11"/>
  <c r="CQ478" i="11"/>
  <c r="CP478" i="11"/>
  <c r="CO478" i="11"/>
  <c r="CN478" i="11"/>
  <c r="CM478" i="11"/>
  <c r="CL478" i="11"/>
  <c r="CK478" i="11"/>
  <c r="CJ478" i="11"/>
  <c r="CI478" i="11"/>
  <c r="CH478" i="11"/>
  <c r="CG478" i="11"/>
  <c r="CF478" i="11"/>
  <c r="CE478" i="11"/>
  <c r="CD478" i="11"/>
  <c r="CC478" i="11"/>
  <c r="CB478" i="11"/>
  <c r="CA478" i="11"/>
  <c r="BZ478" i="11"/>
  <c r="BY478" i="11"/>
  <c r="BX478" i="11"/>
  <c r="BW478" i="11"/>
  <c r="BV478" i="11"/>
  <c r="BU478" i="11"/>
  <c r="BT478" i="11"/>
  <c r="BS478" i="11"/>
  <c r="BR478" i="11"/>
  <c r="BQ478" i="11"/>
  <c r="BM478" i="11"/>
  <c r="AF478" i="11"/>
  <c r="AE478" i="11"/>
  <c r="AD478" i="11"/>
  <c r="AC478" i="11"/>
  <c r="AB478" i="11"/>
  <c r="AA478" i="11"/>
  <c r="Z478" i="11"/>
  <c r="Y478" i="11"/>
  <c r="X478" i="11"/>
  <c r="W478" i="11"/>
  <c r="V478" i="11"/>
  <c r="U478" i="11"/>
  <c r="T478" i="11"/>
  <c r="S478" i="11"/>
  <c r="R478" i="11"/>
  <c r="Q478" i="11"/>
  <c r="P478" i="11"/>
  <c r="O478" i="11"/>
  <c r="N478" i="11"/>
  <c r="M478" i="11"/>
  <c r="L478" i="11"/>
  <c r="DZ477" i="11"/>
  <c r="DY477" i="11"/>
  <c r="DX477" i="11"/>
  <c r="DW477" i="11"/>
  <c r="DV477" i="11"/>
  <c r="DU477" i="11"/>
  <c r="DT477" i="11"/>
  <c r="DS477" i="11"/>
  <c r="DR477" i="11"/>
  <c r="DQ477" i="11"/>
  <c r="DP477" i="11"/>
  <c r="DO477" i="11"/>
  <c r="DN477" i="11"/>
  <c r="DM477" i="11"/>
  <c r="DL477" i="11"/>
  <c r="DK477" i="11"/>
  <c r="DJ477" i="11"/>
  <c r="DI477" i="11"/>
  <c r="DH477" i="11"/>
  <c r="DG477" i="11"/>
  <c r="DF477" i="11"/>
  <c r="DE477" i="11"/>
  <c r="DD477" i="11"/>
  <c r="DC477" i="11"/>
  <c r="DB477" i="11"/>
  <c r="DA477" i="11"/>
  <c r="CZ477" i="11"/>
  <c r="CY477" i="11"/>
  <c r="CX477" i="11"/>
  <c r="CW477" i="11"/>
  <c r="CV477" i="11"/>
  <c r="CU477" i="11"/>
  <c r="CT477" i="11"/>
  <c r="CS477" i="11"/>
  <c r="CR477" i="11"/>
  <c r="CQ477" i="11"/>
  <c r="CP477" i="11"/>
  <c r="CO477" i="11"/>
  <c r="CN477" i="11"/>
  <c r="CM477" i="11"/>
  <c r="CL477" i="11"/>
  <c r="CK477" i="11"/>
  <c r="CJ477" i="11"/>
  <c r="CI477" i="11"/>
  <c r="CH477" i="11"/>
  <c r="CG477" i="11"/>
  <c r="CF477" i="11"/>
  <c r="CE477" i="11"/>
  <c r="CD477" i="11"/>
  <c r="CC477" i="11"/>
  <c r="CB477" i="11"/>
  <c r="CA477" i="11"/>
  <c r="BZ477" i="11"/>
  <c r="BY477" i="11"/>
  <c r="BX477" i="11"/>
  <c r="BW477" i="11"/>
  <c r="BV477" i="11"/>
  <c r="BU477" i="11"/>
  <c r="BT477" i="11"/>
  <c r="BS477" i="11"/>
  <c r="BR477" i="11"/>
  <c r="BQ477" i="11"/>
  <c r="BM477" i="11"/>
  <c r="AE477" i="11"/>
  <c r="AD477" i="11"/>
  <c r="AC477" i="11"/>
  <c r="AB477" i="11"/>
  <c r="AA477" i="11"/>
  <c r="Z477" i="11"/>
  <c r="Y477" i="11"/>
  <c r="X477" i="11"/>
  <c r="W477" i="11"/>
  <c r="V477" i="11"/>
  <c r="U477" i="11"/>
  <c r="T477" i="11"/>
  <c r="S477" i="11"/>
  <c r="R477" i="11"/>
  <c r="Q477" i="11"/>
  <c r="P477" i="11"/>
  <c r="O477" i="11"/>
  <c r="N477" i="11"/>
  <c r="M477" i="11"/>
  <c r="L477" i="11"/>
  <c r="K477" i="11"/>
  <c r="DZ476" i="11"/>
  <c r="DY476" i="11"/>
  <c r="DX476" i="11"/>
  <c r="DW476" i="11"/>
  <c r="DV476" i="11"/>
  <c r="DU476" i="11"/>
  <c r="DT476" i="11"/>
  <c r="DS476" i="11"/>
  <c r="DR476" i="11"/>
  <c r="DQ476" i="11"/>
  <c r="DP476" i="11"/>
  <c r="DO476" i="11"/>
  <c r="DN476" i="11"/>
  <c r="DM476" i="11"/>
  <c r="DL476" i="11"/>
  <c r="DK476" i="11"/>
  <c r="DJ476" i="11"/>
  <c r="DI476" i="11"/>
  <c r="DH476" i="11"/>
  <c r="DG476" i="11"/>
  <c r="DF476" i="11"/>
  <c r="DE476" i="11"/>
  <c r="DD476" i="11"/>
  <c r="DC476" i="11"/>
  <c r="DB476" i="11"/>
  <c r="DA476" i="11"/>
  <c r="CZ476" i="11"/>
  <c r="CY476" i="11"/>
  <c r="CX476" i="11"/>
  <c r="CW476" i="11"/>
  <c r="CV476" i="11"/>
  <c r="CU476" i="11"/>
  <c r="CT476" i="11"/>
  <c r="CS476" i="11"/>
  <c r="CR476" i="11"/>
  <c r="CQ476" i="11"/>
  <c r="CP476" i="11"/>
  <c r="CO476" i="11"/>
  <c r="CN476" i="11"/>
  <c r="CM476" i="11"/>
  <c r="CL476" i="11"/>
  <c r="CK476" i="11"/>
  <c r="CJ476" i="11"/>
  <c r="CI476" i="11"/>
  <c r="CH476" i="11"/>
  <c r="CG476" i="11"/>
  <c r="CF476" i="11"/>
  <c r="CE476" i="11"/>
  <c r="CD476" i="11"/>
  <c r="CC476" i="11"/>
  <c r="CB476" i="11"/>
  <c r="CA476" i="11"/>
  <c r="BZ476" i="11"/>
  <c r="BY476" i="11"/>
  <c r="BX476" i="11"/>
  <c r="BW476" i="11"/>
  <c r="BV476" i="11"/>
  <c r="BU476" i="11"/>
  <c r="BT476" i="11"/>
  <c r="BS476" i="11"/>
  <c r="BR476" i="11"/>
  <c r="BQ476" i="11"/>
  <c r="BM476" i="11"/>
  <c r="AD476" i="11"/>
  <c r="AC476" i="11"/>
  <c r="AB476" i="11"/>
  <c r="AA476" i="11"/>
  <c r="Z476" i="11"/>
  <c r="Y476" i="11"/>
  <c r="X476" i="11"/>
  <c r="W476" i="11"/>
  <c r="V476" i="11"/>
  <c r="U476" i="11"/>
  <c r="T476" i="11"/>
  <c r="S476" i="11"/>
  <c r="R476" i="11"/>
  <c r="Q476" i="11"/>
  <c r="P476" i="11"/>
  <c r="O476" i="11"/>
  <c r="N476" i="11"/>
  <c r="M476" i="11"/>
  <c r="L476" i="11"/>
  <c r="K476" i="11"/>
  <c r="J476" i="11"/>
  <c r="DZ475" i="11"/>
  <c r="DY475" i="11"/>
  <c r="DX475" i="11"/>
  <c r="DW475" i="11"/>
  <c r="DV475" i="11"/>
  <c r="DU475" i="11"/>
  <c r="DT475" i="11"/>
  <c r="DS475" i="11"/>
  <c r="DR475" i="11"/>
  <c r="DQ475" i="11"/>
  <c r="DP475" i="11"/>
  <c r="DO475" i="11"/>
  <c r="DN475" i="11"/>
  <c r="DM475" i="11"/>
  <c r="DL475" i="11"/>
  <c r="DK475" i="11"/>
  <c r="DJ475" i="11"/>
  <c r="DI475" i="11"/>
  <c r="DH475" i="11"/>
  <c r="DG475" i="11"/>
  <c r="DF475" i="11"/>
  <c r="DE475" i="11"/>
  <c r="DD475" i="11"/>
  <c r="DC475" i="11"/>
  <c r="DB475" i="11"/>
  <c r="DA475" i="11"/>
  <c r="CZ475" i="11"/>
  <c r="CY475" i="11"/>
  <c r="CX475" i="11"/>
  <c r="CW475" i="11"/>
  <c r="CV475" i="11"/>
  <c r="CU475" i="11"/>
  <c r="CT475" i="11"/>
  <c r="CS475" i="11"/>
  <c r="CR475" i="11"/>
  <c r="CQ475" i="11"/>
  <c r="CP475" i="11"/>
  <c r="CO475" i="11"/>
  <c r="CN475" i="11"/>
  <c r="CM475" i="11"/>
  <c r="CL475" i="11"/>
  <c r="CK475" i="11"/>
  <c r="CJ475" i="11"/>
  <c r="CI475" i="11"/>
  <c r="CH475" i="11"/>
  <c r="CG475" i="11"/>
  <c r="CF475" i="11"/>
  <c r="CE475" i="11"/>
  <c r="CD475" i="11"/>
  <c r="CC475" i="11"/>
  <c r="CB475" i="11"/>
  <c r="CA475" i="11"/>
  <c r="BZ475" i="11"/>
  <c r="BY475" i="11"/>
  <c r="BX475" i="11"/>
  <c r="BW475" i="11"/>
  <c r="BV475" i="11"/>
  <c r="BU475" i="11"/>
  <c r="BT475" i="11"/>
  <c r="BS475" i="11"/>
  <c r="BR475" i="11"/>
  <c r="BQ475" i="11"/>
  <c r="BM475" i="11"/>
  <c r="AC475" i="11"/>
  <c r="AB475" i="11"/>
  <c r="AA475" i="11"/>
  <c r="Z475" i="11"/>
  <c r="Y475" i="11"/>
  <c r="X475" i="11"/>
  <c r="W475" i="11"/>
  <c r="V475" i="11"/>
  <c r="U475" i="11"/>
  <c r="T475" i="11"/>
  <c r="S475" i="11"/>
  <c r="R475" i="11"/>
  <c r="Q475" i="11"/>
  <c r="P475" i="11"/>
  <c r="O475" i="11"/>
  <c r="N475" i="11"/>
  <c r="M475" i="11"/>
  <c r="L475" i="11"/>
  <c r="K475" i="11"/>
  <c r="J475" i="11"/>
  <c r="I475" i="11"/>
  <c r="DZ474" i="11"/>
  <c r="DY474" i="11"/>
  <c r="DX474" i="11"/>
  <c r="DW474" i="11"/>
  <c r="DV474" i="11"/>
  <c r="DU474" i="11"/>
  <c r="DT474" i="11"/>
  <c r="DS474" i="11"/>
  <c r="DR474" i="11"/>
  <c r="DQ474" i="11"/>
  <c r="DP474" i="11"/>
  <c r="DO474" i="11"/>
  <c r="DN474" i="11"/>
  <c r="DM474" i="11"/>
  <c r="DL474" i="11"/>
  <c r="DK474" i="11"/>
  <c r="DJ474" i="11"/>
  <c r="DI474" i="11"/>
  <c r="DH474" i="11"/>
  <c r="DG474" i="11"/>
  <c r="DF474" i="11"/>
  <c r="DE474" i="11"/>
  <c r="DD474" i="11"/>
  <c r="DC474" i="11"/>
  <c r="DB474" i="11"/>
  <c r="DA474" i="11"/>
  <c r="CZ474" i="11"/>
  <c r="CY474" i="11"/>
  <c r="CX474" i="11"/>
  <c r="CW474" i="11"/>
  <c r="CV474" i="11"/>
  <c r="CU474" i="11"/>
  <c r="CT474" i="11"/>
  <c r="CS474" i="11"/>
  <c r="CR474" i="11"/>
  <c r="CQ474" i="11"/>
  <c r="CP474" i="11"/>
  <c r="CO474" i="11"/>
  <c r="CN474" i="11"/>
  <c r="CM474" i="11"/>
  <c r="CL474" i="11"/>
  <c r="CK474" i="11"/>
  <c r="CJ474" i="11"/>
  <c r="CI474" i="11"/>
  <c r="CH474" i="11"/>
  <c r="CG474" i="11"/>
  <c r="CF474" i="11"/>
  <c r="CE474" i="11"/>
  <c r="CD474" i="11"/>
  <c r="CC474" i="11"/>
  <c r="CB474" i="11"/>
  <c r="CA474" i="11"/>
  <c r="BZ474" i="11"/>
  <c r="BY474" i="11"/>
  <c r="BX474" i="11"/>
  <c r="BW474" i="11"/>
  <c r="BV474" i="11"/>
  <c r="BU474" i="11"/>
  <c r="BT474" i="11"/>
  <c r="BS474" i="11"/>
  <c r="BR474" i="11"/>
  <c r="BQ474" i="11"/>
  <c r="BM474" i="11"/>
  <c r="AB474" i="11"/>
  <c r="AA474" i="11"/>
  <c r="Z474" i="11"/>
  <c r="Y474" i="11"/>
  <c r="X474" i="11"/>
  <c r="W474" i="11"/>
  <c r="V474" i="11"/>
  <c r="U474" i="11"/>
  <c r="T474" i="11"/>
  <c r="S474" i="11"/>
  <c r="R474" i="11"/>
  <c r="Q474" i="11"/>
  <c r="P474" i="11"/>
  <c r="O474" i="11"/>
  <c r="N474" i="11"/>
  <c r="M474" i="11"/>
  <c r="L474" i="11"/>
  <c r="K474" i="11"/>
  <c r="J474" i="11"/>
  <c r="I474" i="11"/>
  <c r="H474" i="11"/>
  <c r="DZ473" i="11"/>
  <c r="DY473" i="11"/>
  <c r="DX473" i="11"/>
  <c r="DW473" i="11"/>
  <c r="DV473" i="11"/>
  <c r="DU473" i="11"/>
  <c r="DT473" i="11"/>
  <c r="DS473" i="11"/>
  <c r="DR473" i="11"/>
  <c r="DQ473" i="11"/>
  <c r="DP473" i="11"/>
  <c r="DO473" i="11"/>
  <c r="DN473" i="11"/>
  <c r="DM473" i="11"/>
  <c r="DL473" i="11"/>
  <c r="DK473" i="11"/>
  <c r="DJ473" i="11"/>
  <c r="DI473" i="11"/>
  <c r="DH473" i="11"/>
  <c r="DG473" i="11"/>
  <c r="DF473" i="11"/>
  <c r="DE473" i="11"/>
  <c r="DD473" i="11"/>
  <c r="DC473" i="11"/>
  <c r="DB473" i="11"/>
  <c r="DA473" i="11"/>
  <c r="CZ473" i="11"/>
  <c r="CY473" i="11"/>
  <c r="CX473" i="11"/>
  <c r="CW473" i="11"/>
  <c r="CV473" i="11"/>
  <c r="CU473" i="11"/>
  <c r="CT473" i="11"/>
  <c r="CS473" i="11"/>
  <c r="CR473" i="11"/>
  <c r="CQ473" i="11"/>
  <c r="CP473" i="11"/>
  <c r="CO473" i="11"/>
  <c r="CN473" i="11"/>
  <c r="CM473" i="11"/>
  <c r="CL473" i="11"/>
  <c r="CK473" i="11"/>
  <c r="CJ473" i="11"/>
  <c r="CI473" i="11"/>
  <c r="CH473" i="11"/>
  <c r="CG473" i="11"/>
  <c r="CF473" i="11"/>
  <c r="CE473" i="11"/>
  <c r="CD473" i="11"/>
  <c r="CC473" i="11"/>
  <c r="CB473" i="11"/>
  <c r="CA473" i="11"/>
  <c r="BZ473" i="11"/>
  <c r="BY473" i="11"/>
  <c r="BX473" i="11"/>
  <c r="BW473" i="11"/>
  <c r="BV473" i="11"/>
  <c r="BU473" i="11"/>
  <c r="BT473" i="11"/>
  <c r="BS473" i="11"/>
  <c r="BR473" i="11"/>
  <c r="BQ473" i="11"/>
  <c r="BM473" i="11"/>
  <c r="AA473" i="11"/>
  <c r="Z473" i="11"/>
  <c r="Y473" i="11"/>
  <c r="X473" i="11"/>
  <c r="W473" i="11"/>
  <c r="V473" i="11"/>
  <c r="U473" i="11"/>
  <c r="T473" i="11"/>
  <c r="S473" i="11"/>
  <c r="R473" i="11"/>
  <c r="Q473" i="11"/>
  <c r="P473" i="11"/>
  <c r="O473" i="11"/>
  <c r="N473" i="11"/>
  <c r="M473" i="11"/>
  <c r="L473" i="11"/>
  <c r="K473" i="11"/>
  <c r="J473" i="11"/>
  <c r="I473" i="11"/>
  <c r="H473" i="11"/>
  <c r="G473" i="11"/>
  <c r="DZ472" i="11"/>
  <c r="DY472" i="11"/>
  <c r="DX472" i="11"/>
  <c r="DW472" i="11"/>
  <c r="DV472" i="11"/>
  <c r="DU472" i="11"/>
  <c r="DT472" i="11"/>
  <c r="DS472" i="11"/>
  <c r="DR472" i="11"/>
  <c r="DQ472" i="11"/>
  <c r="DP472" i="11"/>
  <c r="DO472" i="11"/>
  <c r="DN472" i="11"/>
  <c r="DM472" i="11"/>
  <c r="DL472" i="11"/>
  <c r="DK472" i="11"/>
  <c r="DJ472" i="11"/>
  <c r="DI472" i="11"/>
  <c r="DH472" i="11"/>
  <c r="DG472" i="11"/>
  <c r="DF472" i="11"/>
  <c r="DE472" i="11"/>
  <c r="DD472" i="11"/>
  <c r="DC472" i="11"/>
  <c r="DB472" i="11"/>
  <c r="DA472" i="11"/>
  <c r="CZ472" i="11"/>
  <c r="CY472" i="11"/>
  <c r="CX472" i="11"/>
  <c r="CW472" i="11"/>
  <c r="CV472" i="11"/>
  <c r="CU472" i="11"/>
  <c r="CT472" i="11"/>
  <c r="CS472" i="11"/>
  <c r="CR472" i="11"/>
  <c r="CQ472" i="11"/>
  <c r="CP472" i="11"/>
  <c r="CO472" i="11"/>
  <c r="CN472" i="11"/>
  <c r="CM472" i="11"/>
  <c r="CL472" i="11"/>
  <c r="CK472" i="11"/>
  <c r="CJ472" i="11"/>
  <c r="CI472" i="11"/>
  <c r="CH472" i="11"/>
  <c r="CG472" i="11"/>
  <c r="CF472" i="11"/>
  <c r="CE472" i="11"/>
  <c r="CD472" i="11"/>
  <c r="CC472" i="11"/>
  <c r="CB472" i="11"/>
  <c r="CA472" i="11"/>
  <c r="BZ472" i="11"/>
  <c r="BY472" i="11"/>
  <c r="BX472" i="11"/>
  <c r="BW472" i="11"/>
  <c r="BV472" i="11"/>
  <c r="BU472" i="11"/>
  <c r="BT472" i="11"/>
  <c r="BS472" i="11"/>
  <c r="BR472" i="11"/>
  <c r="BQ472" i="11"/>
  <c r="BM472" i="11"/>
  <c r="Z472" i="11"/>
  <c r="Y472" i="11"/>
  <c r="X472" i="11"/>
  <c r="W472" i="11"/>
  <c r="V472" i="11"/>
  <c r="U472" i="11"/>
  <c r="T472" i="11"/>
  <c r="S472" i="11"/>
  <c r="R472" i="11"/>
  <c r="Q472" i="11"/>
  <c r="P472" i="11"/>
  <c r="O472" i="11"/>
  <c r="N472" i="11"/>
  <c r="M472" i="11"/>
  <c r="L472" i="11"/>
  <c r="K472" i="11"/>
  <c r="J472" i="11"/>
  <c r="I472" i="11"/>
  <c r="H472" i="11"/>
  <c r="G472" i="11"/>
  <c r="F472" i="11"/>
  <c r="DZ471" i="11"/>
  <c r="DY471" i="11"/>
  <c r="DX471" i="11"/>
  <c r="DW471" i="11"/>
  <c r="DV471" i="11"/>
  <c r="DU471" i="11"/>
  <c r="DT471" i="11"/>
  <c r="DS471" i="11"/>
  <c r="DR471" i="11"/>
  <c r="DQ471" i="11"/>
  <c r="DP471" i="11"/>
  <c r="DO471" i="11"/>
  <c r="DN471" i="11"/>
  <c r="DM471" i="11"/>
  <c r="DL471" i="11"/>
  <c r="DK471" i="11"/>
  <c r="DJ471" i="11"/>
  <c r="DI471" i="11"/>
  <c r="DH471" i="11"/>
  <c r="DG471" i="11"/>
  <c r="DF471" i="11"/>
  <c r="DE471" i="11"/>
  <c r="DD471" i="11"/>
  <c r="DC471" i="11"/>
  <c r="DB471" i="11"/>
  <c r="DA471" i="11"/>
  <c r="CZ471" i="11"/>
  <c r="CY471" i="11"/>
  <c r="CX471" i="11"/>
  <c r="CW471" i="11"/>
  <c r="CV471" i="11"/>
  <c r="CU471" i="11"/>
  <c r="CT471" i="11"/>
  <c r="CS471" i="11"/>
  <c r="CR471" i="11"/>
  <c r="CQ471" i="11"/>
  <c r="CP471" i="11"/>
  <c r="CO471" i="11"/>
  <c r="CN471" i="11"/>
  <c r="CM471" i="11"/>
  <c r="CL471" i="11"/>
  <c r="CK471" i="11"/>
  <c r="CJ471" i="11"/>
  <c r="CI471" i="11"/>
  <c r="CH471" i="11"/>
  <c r="CG471" i="11"/>
  <c r="CF471" i="11"/>
  <c r="CE471" i="11"/>
  <c r="CD471" i="11"/>
  <c r="CC471" i="11"/>
  <c r="CB471" i="11"/>
  <c r="CA471" i="11"/>
  <c r="BZ471" i="11"/>
  <c r="BY471" i="11"/>
  <c r="BX471" i="11"/>
  <c r="BW471" i="11"/>
  <c r="BV471" i="11"/>
  <c r="BU471" i="11"/>
  <c r="BT471" i="11"/>
  <c r="BS471" i="11"/>
  <c r="BR471" i="11"/>
  <c r="BQ471" i="11"/>
  <c r="BM471" i="11"/>
  <c r="Y471" i="11"/>
  <c r="X471" i="11"/>
  <c r="W471" i="11"/>
  <c r="V471" i="11"/>
  <c r="U471" i="11"/>
  <c r="T471" i="11"/>
  <c r="S471" i="11"/>
  <c r="R471" i="11"/>
  <c r="Q471" i="11"/>
  <c r="P471" i="11"/>
  <c r="O471" i="11"/>
  <c r="N471" i="11"/>
  <c r="M471" i="11"/>
  <c r="L471" i="11"/>
  <c r="K471" i="11"/>
  <c r="J471" i="11"/>
  <c r="I471" i="11"/>
  <c r="H471" i="11"/>
  <c r="G471" i="11"/>
  <c r="F471" i="11"/>
  <c r="E471" i="11"/>
  <c r="DZ470" i="11"/>
  <c r="DY470" i="11"/>
  <c r="DX470" i="11"/>
  <c r="DW470" i="11"/>
  <c r="DV470" i="11"/>
  <c r="DU470" i="11"/>
  <c r="DT470" i="11"/>
  <c r="DS470" i="11"/>
  <c r="DR470" i="11"/>
  <c r="DQ470" i="11"/>
  <c r="DP470" i="11"/>
  <c r="DO470" i="11"/>
  <c r="DN470" i="11"/>
  <c r="DM470" i="11"/>
  <c r="DL470" i="11"/>
  <c r="DK470" i="11"/>
  <c r="DJ470" i="11"/>
  <c r="DI470" i="11"/>
  <c r="DH470" i="11"/>
  <c r="DG470" i="11"/>
  <c r="DF470" i="11"/>
  <c r="DE470" i="11"/>
  <c r="DD470" i="11"/>
  <c r="DC470" i="11"/>
  <c r="DB470" i="11"/>
  <c r="DA470" i="11"/>
  <c r="CZ470" i="11"/>
  <c r="CY470" i="11"/>
  <c r="CX470" i="11"/>
  <c r="CW470" i="11"/>
  <c r="CV470" i="11"/>
  <c r="CU470" i="11"/>
  <c r="CT470" i="11"/>
  <c r="CS470" i="11"/>
  <c r="CR470" i="11"/>
  <c r="CQ470" i="11"/>
  <c r="CP470" i="11"/>
  <c r="CO470" i="11"/>
  <c r="CN470" i="11"/>
  <c r="CM470" i="11"/>
  <c r="CL470" i="11"/>
  <c r="CK470" i="11"/>
  <c r="CJ470" i="11"/>
  <c r="CI470" i="11"/>
  <c r="CH470" i="11"/>
  <c r="CG470" i="11"/>
  <c r="CF470" i="11"/>
  <c r="CE470" i="11"/>
  <c r="CD470" i="11"/>
  <c r="CC470" i="11"/>
  <c r="CB470" i="11"/>
  <c r="CA470" i="11"/>
  <c r="BZ470" i="11"/>
  <c r="BY470" i="11"/>
  <c r="BX470" i="11"/>
  <c r="BW470" i="11"/>
  <c r="BV470" i="11"/>
  <c r="BU470" i="11"/>
  <c r="BT470" i="11"/>
  <c r="BS470" i="11"/>
  <c r="BR470" i="11"/>
  <c r="BQ470" i="11"/>
  <c r="BM470" i="11"/>
  <c r="X470" i="11"/>
  <c r="W470" i="11"/>
  <c r="V470" i="11"/>
  <c r="U470" i="11"/>
  <c r="T470" i="11"/>
  <c r="S470" i="11"/>
  <c r="R470" i="11"/>
  <c r="Q470" i="11"/>
  <c r="P470" i="11"/>
  <c r="O470" i="11"/>
  <c r="N470" i="11"/>
  <c r="M470" i="11"/>
  <c r="L470" i="11"/>
  <c r="K470" i="11"/>
  <c r="J470" i="11"/>
  <c r="I470" i="11"/>
  <c r="H470" i="11"/>
  <c r="G470" i="11"/>
  <c r="F470" i="11"/>
  <c r="E470" i="11"/>
  <c r="D470" i="11"/>
  <c r="B470" i="11"/>
  <c r="DZ469" i="11"/>
  <c r="DY469" i="11"/>
  <c r="DX469" i="11"/>
  <c r="DW469" i="11"/>
  <c r="DV469" i="11"/>
  <c r="DU469" i="11"/>
  <c r="DT469" i="11"/>
  <c r="DS469" i="11"/>
  <c r="DR469" i="11"/>
  <c r="DQ469" i="11"/>
  <c r="DP469" i="11"/>
  <c r="DO469" i="11"/>
  <c r="DN469" i="11"/>
  <c r="DM469" i="11"/>
  <c r="DL469" i="11"/>
  <c r="DK469" i="11"/>
  <c r="DJ469" i="11"/>
  <c r="DI469" i="11"/>
  <c r="DH469" i="11"/>
  <c r="DG469" i="11"/>
  <c r="DF469" i="11"/>
  <c r="DE469" i="11"/>
  <c r="DD469" i="11"/>
  <c r="DC469" i="11"/>
  <c r="DB469" i="11"/>
  <c r="DA469" i="11"/>
  <c r="CZ469" i="11"/>
  <c r="CY469" i="11"/>
  <c r="CX469" i="11"/>
  <c r="CW469" i="11"/>
  <c r="CV469" i="11"/>
  <c r="CU469" i="11"/>
  <c r="CT469" i="11"/>
  <c r="CS469" i="11"/>
  <c r="CR469" i="11"/>
  <c r="CQ469" i="11"/>
  <c r="CP469" i="11"/>
  <c r="CO469" i="11"/>
  <c r="CN469" i="11"/>
  <c r="CM469" i="11"/>
  <c r="CL469" i="11"/>
  <c r="CK469" i="11"/>
  <c r="CJ469" i="11"/>
  <c r="CI469" i="11"/>
  <c r="CH469" i="11"/>
  <c r="CG469" i="11"/>
  <c r="CF469" i="11"/>
  <c r="CE469" i="11"/>
  <c r="CD469" i="11"/>
  <c r="CC469" i="11"/>
  <c r="CB469" i="11"/>
  <c r="CA469" i="11"/>
  <c r="BZ469" i="11"/>
  <c r="BY469" i="11"/>
  <c r="BX469" i="11"/>
  <c r="BW469" i="11"/>
  <c r="BV469" i="11"/>
  <c r="BU469" i="11"/>
  <c r="BT469" i="11"/>
  <c r="BS469" i="11"/>
  <c r="BR469" i="11"/>
  <c r="BQ469" i="11"/>
  <c r="BM469" i="11"/>
  <c r="W469" i="11"/>
  <c r="V469" i="11"/>
  <c r="U469" i="11"/>
  <c r="T469" i="11"/>
  <c r="S469" i="11"/>
  <c r="R469" i="11"/>
  <c r="Q469" i="11"/>
  <c r="P469" i="11"/>
  <c r="O469" i="11"/>
  <c r="N469" i="11"/>
  <c r="M469" i="11"/>
  <c r="L469" i="11"/>
  <c r="K469" i="11"/>
  <c r="J469" i="11"/>
  <c r="I469" i="11"/>
  <c r="H469" i="11"/>
  <c r="G469" i="11"/>
  <c r="F469" i="11"/>
  <c r="E469" i="11"/>
  <c r="D469" i="11"/>
  <c r="B469" i="11"/>
  <c r="DZ468" i="11"/>
  <c r="DY468" i="11"/>
  <c r="DX468" i="11"/>
  <c r="DW468" i="11"/>
  <c r="DV468" i="11"/>
  <c r="DU468" i="11"/>
  <c r="DT468" i="11"/>
  <c r="DS468" i="11"/>
  <c r="DR468" i="11"/>
  <c r="DQ468" i="11"/>
  <c r="DP468" i="11"/>
  <c r="DO468" i="11"/>
  <c r="DN468" i="11"/>
  <c r="DM468" i="11"/>
  <c r="DL468" i="11"/>
  <c r="DK468" i="11"/>
  <c r="DJ468" i="11"/>
  <c r="DI468" i="11"/>
  <c r="DH468" i="11"/>
  <c r="DG468" i="11"/>
  <c r="DF468" i="11"/>
  <c r="DE468" i="11"/>
  <c r="DD468" i="11"/>
  <c r="DC468" i="11"/>
  <c r="DB468" i="11"/>
  <c r="DA468" i="11"/>
  <c r="CZ468" i="11"/>
  <c r="CY468" i="11"/>
  <c r="CX468" i="11"/>
  <c r="CW468" i="11"/>
  <c r="CV468" i="11"/>
  <c r="CU468" i="11"/>
  <c r="CT468" i="11"/>
  <c r="CS468" i="11"/>
  <c r="CR468" i="11"/>
  <c r="CQ468" i="11"/>
  <c r="CP468" i="11"/>
  <c r="CO468" i="11"/>
  <c r="CN468" i="11"/>
  <c r="CM468" i="11"/>
  <c r="CL468" i="11"/>
  <c r="CK468" i="11"/>
  <c r="CJ468" i="11"/>
  <c r="CI468" i="11"/>
  <c r="CH468" i="11"/>
  <c r="CG468" i="11"/>
  <c r="CF468" i="11"/>
  <c r="CE468" i="11"/>
  <c r="CD468" i="11"/>
  <c r="CC468" i="11"/>
  <c r="CB468" i="11"/>
  <c r="CA468" i="11"/>
  <c r="BZ468" i="11"/>
  <c r="BY468" i="11"/>
  <c r="BX468" i="11"/>
  <c r="BW468" i="11"/>
  <c r="BV468" i="11"/>
  <c r="BU468" i="11"/>
  <c r="BT468" i="11"/>
  <c r="BS468" i="11"/>
  <c r="BR468" i="11"/>
  <c r="BQ468" i="11"/>
  <c r="BM468" i="11"/>
  <c r="V468" i="11"/>
  <c r="U468" i="11"/>
  <c r="T468" i="11"/>
  <c r="S468" i="11"/>
  <c r="R468" i="11"/>
  <c r="Q468" i="11"/>
  <c r="P468" i="11"/>
  <c r="O468" i="11"/>
  <c r="N468" i="11"/>
  <c r="M468" i="11"/>
  <c r="L468" i="11"/>
  <c r="K468" i="11"/>
  <c r="J468" i="11"/>
  <c r="I468" i="11"/>
  <c r="H468" i="11"/>
  <c r="G468" i="11"/>
  <c r="F468" i="11"/>
  <c r="E468" i="11"/>
  <c r="D468" i="11"/>
  <c r="B468" i="11"/>
  <c r="DZ467" i="11"/>
  <c r="DY467" i="11"/>
  <c r="DX467" i="11"/>
  <c r="DW467" i="11"/>
  <c r="DV467" i="11"/>
  <c r="DU467" i="11"/>
  <c r="DT467" i="11"/>
  <c r="DS467" i="11"/>
  <c r="DR467" i="11"/>
  <c r="DQ467" i="11"/>
  <c r="DP467" i="11"/>
  <c r="DO467" i="11"/>
  <c r="DN467" i="11"/>
  <c r="DM467" i="11"/>
  <c r="DL467" i="11"/>
  <c r="DK467" i="11"/>
  <c r="DJ467" i="11"/>
  <c r="DI467" i="11"/>
  <c r="DH467" i="11"/>
  <c r="DG467" i="11"/>
  <c r="DF467" i="11"/>
  <c r="DE467" i="11"/>
  <c r="DD467" i="11"/>
  <c r="DC467" i="11"/>
  <c r="DB467" i="11"/>
  <c r="DA467" i="11"/>
  <c r="CZ467" i="11"/>
  <c r="CY467" i="11"/>
  <c r="CX467" i="11"/>
  <c r="CW467" i="11"/>
  <c r="CV467" i="11"/>
  <c r="CU467" i="11"/>
  <c r="CT467" i="11"/>
  <c r="CS467" i="11"/>
  <c r="CR467" i="11"/>
  <c r="CQ467" i="11"/>
  <c r="CP467" i="11"/>
  <c r="CO467" i="11"/>
  <c r="CN467" i="11"/>
  <c r="CM467" i="11"/>
  <c r="CL467" i="11"/>
  <c r="CK467" i="11"/>
  <c r="CJ467" i="11"/>
  <c r="CI467" i="11"/>
  <c r="CH467" i="11"/>
  <c r="CG467" i="11"/>
  <c r="CF467" i="11"/>
  <c r="CE467" i="11"/>
  <c r="CD467" i="11"/>
  <c r="CC467" i="11"/>
  <c r="CB467" i="11"/>
  <c r="CA467" i="11"/>
  <c r="BZ467" i="11"/>
  <c r="BY467" i="11"/>
  <c r="BX467" i="11"/>
  <c r="BW467" i="11"/>
  <c r="BV467" i="11"/>
  <c r="BU467" i="11"/>
  <c r="BT467" i="11"/>
  <c r="BS467" i="11"/>
  <c r="BR467" i="11"/>
  <c r="BQ467" i="11"/>
  <c r="BM467" i="11"/>
  <c r="U467" i="11"/>
  <c r="T467" i="11"/>
  <c r="S467" i="11"/>
  <c r="R467" i="11"/>
  <c r="Q467" i="11"/>
  <c r="P467" i="11"/>
  <c r="O467" i="11"/>
  <c r="N467" i="11"/>
  <c r="M467" i="11"/>
  <c r="L467" i="11"/>
  <c r="K467" i="11"/>
  <c r="J467" i="11"/>
  <c r="I467" i="11"/>
  <c r="H467" i="11"/>
  <c r="G467" i="11"/>
  <c r="F467" i="11"/>
  <c r="E467" i="11"/>
  <c r="D467" i="11"/>
  <c r="B467" i="11"/>
  <c r="DZ466" i="11"/>
  <c r="DY466" i="11"/>
  <c r="DX466" i="11"/>
  <c r="DW466" i="11"/>
  <c r="DV466" i="11"/>
  <c r="DU466" i="11"/>
  <c r="DT466" i="11"/>
  <c r="DS466" i="11"/>
  <c r="DR466" i="11"/>
  <c r="DQ466" i="11"/>
  <c r="DP466" i="11"/>
  <c r="DO466" i="11"/>
  <c r="DN466" i="11"/>
  <c r="DM466" i="11"/>
  <c r="DL466" i="11"/>
  <c r="DK466" i="11"/>
  <c r="DJ466" i="11"/>
  <c r="DI466" i="11"/>
  <c r="DH466" i="11"/>
  <c r="DG466" i="11"/>
  <c r="DF466" i="11"/>
  <c r="DE466" i="11"/>
  <c r="DD466" i="11"/>
  <c r="DC466" i="11"/>
  <c r="DB466" i="11"/>
  <c r="DA466" i="11"/>
  <c r="CZ466" i="11"/>
  <c r="CY466" i="11"/>
  <c r="CX466" i="11"/>
  <c r="CW466" i="11"/>
  <c r="CV466" i="11"/>
  <c r="CU466" i="11"/>
  <c r="CT466" i="11"/>
  <c r="CS466" i="11"/>
  <c r="CR466" i="11"/>
  <c r="CQ466" i="11"/>
  <c r="CP466" i="11"/>
  <c r="CO466" i="11"/>
  <c r="CN466" i="11"/>
  <c r="CM466" i="11"/>
  <c r="CL466" i="11"/>
  <c r="CK466" i="11"/>
  <c r="CJ466" i="11"/>
  <c r="CI466" i="11"/>
  <c r="CH466" i="11"/>
  <c r="CG466" i="11"/>
  <c r="CF466" i="11"/>
  <c r="CE466" i="11"/>
  <c r="CD466" i="11"/>
  <c r="CC466" i="11"/>
  <c r="CB466" i="11"/>
  <c r="CA466" i="11"/>
  <c r="BZ466" i="11"/>
  <c r="BY466" i="11"/>
  <c r="BX466" i="11"/>
  <c r="BW466" i="11"/>
  <c r="BV466" i="11"/>
  <c r="BU466" i="11"/>
  <c r="BT466" i="11"/>
  <c r="BS466" i="11"/>
  <c r="BR466" i="11"/>
  <c r="BQ466" i="11"/>
  <c r="BM466" i="11"/>
  <c r="T466" i="11"/>
  <c r="S466" i="11"/>
  <c r="R466" i="11"/>
  <c r="Q466" i="11"/>
  <c r="P466" i="11"/>
  <c r="O466" i="11"/>
  <c r="N466" i="11"/>
  <c r="M466" i="11"/>
  <c r="L466" i="11"/>
  <c r="K466" i="11"/>
  <c r="J466" i="11"/>
  <c r="I466" i="11"/>
  <c r="H466" i="11"/>
  <c r="G466" i="11"/>
  <c r="F466" i="11"/>
  <c r="E466" i="11"/>
  <c r="D466" i="11"/>
  <c r="B466" i="11"/>
  <c r="DZ465" i="11"/>
  <c r="DY465" i="11"/>
  <c r="DX465" i="11"/>
  <c r="DW465" i="11"/>
  <c r="DV465" i="11"/>
  <c r="DU465" i="11"/>
  <c r="DT465" i="11"/>
  <c r="DS465" i="11"/>
  <c r="DR465" i="11"/>
  <c r="DQ465" i="11"/>
  <c r="DP465" i="11"/>
  <c r="DO465" i="11"/>
  <c r="DN465" i="11"/>
  <c r="DM465" i="11"/>
  <c r="DL465" i="11"/>
  <c r="DK465" i="11"/>
  <c r="DJ465" i="11"/>
  <c r="DI465" i="11"/>
  <c r="DH465" i="11"/>
  <c r="DG465" i="11"/>
  <c r="DF465" i="11"/>
  <c r="DE465" i="11"/>
  <c r="DD465" i="11"/>
  <c r="DC465" i="11"/>
  <c r="DB465" i="11"/>
  <c r="DA465" i="11"/>
  <c r="CZ465" i="11"/>
  <c r="CY465" i="11"/>
  <c r="CX465" i="11"/>
  <c r="CW465" i="11"/>
  <c r="CV465" i="11"/>
  <c r="CU465" i="11"/>
  <c r="CT465" i="11"/>
  <c r="CS465" i="11"/>
  <c r="CR465" i="11"/>
  <c r="CQ465" i="11"/>
  <c r="CP465" i="11"/>
  <c r="CO465" i="11"/>
  <c r="CN465" i="11"/>
  <c r="CM465" i="11"/>
  <c r="CL465" i="11"/>
  <c r="CK465" i="11"/>
  <c r="CJ465" i="11"/>
  <c r="CI465" i="11"/>
  <c r="CH465" i="11"/>
  <c r="CG465" i="11"/>
  <c r="CF465" i="11"/>
  <c r="CE465" i="11"/>
  <c r="CD465" i="11"/>
  <c r="CC465" i="11"/>
  <c r="CB465" i="11"/>
  <c r="CA465" i="11"/>
  <c r="BZ465" i="11"/>
  <c r="BY465" i="11"/>
  <c r="BX465" i="11"/>
  <c r="BW465" i="11"/>
  <c r="BV465" i="11"/>
  <c r="BU465" i="11"/>
  <c r="BT465" i="11"/>
  <c r="BS465" i="11"/>
  <c r="BR465" i="11"/>
  <c r="BQ465" i="11"/>
  <c r="BM465" i="11"/>
  <c r="S465" i="11"/>
  <c r="R465" i="11"/>
  <c r="Q465" i="11"/>
  <c r="P465" i="11"/>
  <c r="O465" i="11"/>
  <c r="N465" i="11"/>
  <c r="M465" i="11"/>
  <c r="L465" i="11"/>
  <c r="K465" i="11"/>
  <c r="J465" i="11"/>
  <c r="I465" i="11"/>
  <c r="H465" i="11"/>
  <c r="G465" i="11"/>
  <c r="F465" i="11"/>
  <c r="E465" i="11"/>
  <c r="D465" i="11"/>
  <c r="B465" i="11"/>
  <c r="DZ464" i="11"/>
  <c r="DY464" i="11"/>
  <c r="DX464" i="11"/>
  <c r="DW464" i="11"/>
  <c r="DV464" i="11"/>
  <c r="DU464" i="11"/>
  <c r="DT464" i="11"/>
  <c r="DS464" i="11"/>
  <c r="DR464" i="11"/>
  <c r="DQ464" i="11"/>
  <c r="DP464" i="11"/>
  <c r="DO464" i="11"/>
  <c r="DN464" i="11"/>
  <c r="DM464" i="11"/>
  <c r="DL464" i="11"/>
  <c r="DK464" i="11"/>
  <c r="DJ464" i="11"/>
  <c r="DI464" i="11"/>
  <c r="DH464" i="11"/>
  <c r="DG464" i="11"/>
  <c r="DF464" i="11"/>
  <c r="DE464" i="11"/>
  <c r="DD464" i="11"/>
  <c r="DC464" i="11"/>
  <c r="DB464" i="11"/>
  <c r="DA464" i="11"/>
  <c r="CZ464" i="11"/>
  <c r="CY464" i="11"/>
  <c r="CX464" i="11"/>
  <c r="CW464" i="11"/>
  <c r="CV464" i="11"/>
  <c r="CU464" i="11"/>
  <c r="CT464" i="11"/>
  <c r="CS464" i="11"/>
  <c r="CR464" i="11"/>
  <c r="CQ464" i="11"/>
  <c r="CP464" i="11"/>
  <c r="CO464" i="11"/>
  <c r="CN464" i="11"/>
  <c r="CM464" i="11"/>
  <c r="CL464" i="11"/>
  <c r="CK464" i="11"/>
  <c r="CJ464" i="11"/>
  <c r="CI464" i="11"/>
  <c r="CH464" i="11"/>
  <c r="CG464" i="11"/>
  <c r="CF464" i="11"/>
  <c r="CE464" i="11"/>
  <c r="CD464" i="11"/>
  <c r="CC464" i="11"/>
  <c r="CB464" i="11"/>
  <c r="CA464" i="11"/>
  <c r="BZ464" i="11"/>
  <c r="BY464" i="11"/>
  <c r="BX464" i="11"/>
  <c r="BW464" i="11"/>
  <c r="BV464" i="11"/>
  <c r="BU464" i="11"/>
  <c r="BT464" i="11"/>
  <c r="BS464" i="11"/>
  <c r="BR464" i="11"/>
  <c r="BQ464" i="11"/>
  <c r="BM464" i="11"/>
  <c r="R464" i="11"/>
  <c r="Q464" i="11"/>
  <c r="P464" i="11"/>
  <c r="O464" i="11"/>
  <c r="N464" i="11"/>
  <c r="M464" i="11"/>
  <c r="L464" i="11"/>
  <c r="K464" i="11"/>
  <c r="J464" i="11"/>
  <c r="I464" i="11"/>
  <c r="H464" i="11"/>
  <c r="G464" i="11"/>
  <c r="F464" i="11"/>
  <c r="E464" i="11"/>
  <c r="D464" i="11"/>
  <c r="B464" i="11"/>
  <c r="DZ463" i="11"/>
  <c r="DY463" i="11"/>
  <c r="DX463" i="11"/>
  <c r="DW463" i="11"/>
  <c r="DV463" i="11"/>
  <c r="DU463" i="11"/>
  <c r="DT463" i="11"/>
  <c r="DS463" i="11"/>
  <c r="DR463" i="11"/>
  <c r="DQ463" i="11"/>
  <c r="DP463" i="11"/>
  <c r="DO463" i="11"/>
  <c r="DN463" i="11"/>
  <c r="DM463" i="11"/>
  <c r="DL463" i="11"/>
  <c r="DK463" i="11"/>
  <c r="DJ463" i="11"/>
  <c r="DI463" i="11"/>
  <c r="DH463" i="11"/>
  <c r="DG463" i="11"/>
  <c r="DF463" i="11"/>
  <c r="DE463" i="11"/>
  <c r="DD463" i="11"/>
  <c r="DC463" i="11"/>
  <c r="DB463" i="11"/>
  <c r="DA463" i="11"/>
  <c r="CZ463" i="11"/>
  <c r="CY463" i="11"/>
  <c r="CX463" i="11"/>
  <c r="CW463" i="11"/>
  <c r="CV463" i="11"/>
  <c r="CU463" i="11"/>
  <c r="CT463" i="11"/>
  <c r="CS463" i="11"/>
  <c r="CR463" i="11"/>
  <c r="CQ463" i="11"/>
  <c r="CP463" i="11"/>
  <c r="CO463" i="11"/>
  <c r="CN463" i="11"/>
  <c r="CM463" i="11"/>
  <c r="CL463" i="11"/>
  <c r="CK463" i="11"/>
  <c r="CJ463" i="11"/>
  <c r="CI463" i="11"/>
  <c r="CH463" i="11"/>
  <c r="CG463" i="11"/>
  <c r="CF463" i="11"/>
  <c r="CE463" i="11"/>
  <c r="CD463" i="11"/>
  <c r="CC463" i="11"/>
  <c r="CB463" i="11"/>
  <c r="CA463" i="11"/>
  <c r="BZ463" i="11"/>
  <c r="BY463" i="11"/>
  <c r="BX463" i="11"/>
  <c r="BW463" i="11"/>
  <c r="BV463" i="11"/>
  <c r="BU463" i="11"/>
  <c r="BT463" i="11"/>
  <c r="BS463" i="11"/>
  <c r="BR463" i="11"/>
  <c r="BQ463" i="11"/>
  <c r="BM463" i="11"/>
  <c r="Q463" i="11"/>
  <c r="P463" i="11"/>
  <c r="O463" i="11"/>
  <c r="N463" i="11"/>
  <c r="M463" i="11"/>
  <c r="L463" i="11"/>
  <c r="K463" i="11"/>
  <c r="J463" i="11"/>
  <c r="I463" i="11"/>
  <c r="H463" i="11"/>
  <c r="G463" i="11"/>
  <c r="F463" i="11"/>
  <c r="E463" i="11"/>
  <c r="D463" i="11"/>
  <c r="B463" i="11"/>
  <c r="DZ462" i="11"/>
  <c r="DY462" i="11"/>
  <c r="DX462" i="11"/>
  <c r="DW462" i="11"/>
  <c r="DV462" i="11"/>
  <c r="DU462" i="11"/>
  <c r="DT462" i="11"/>
  <c r="DS462" i="11"/>
  <c r="DR462" i="11"/>
  <c r="DQ462" i="11"/>
  <c r="DP462" i="11"/>
  <c r="DO462" i="11"/>
  <c r="DN462" i="11"/>
  <c r="DM462" i="11"/>
  <c r="DL462" i="11"/>
  <c r="DK462" i="11"/>
  <c r="DJ462" i="11"/>
  <c r="DI462" i="11"/>
  <c r="DH462" i="11"/>
  <c r="DG462" i="11"/>
  <c r="DF462" i="11"/>
  <c r="DE462" i="11"/>
  <c r="DD462" i="11"/>
  <c r="DC462" i="11"/>
  <c r="DB462" i="11"/>
  <c r="DA462" i="11"/>
  <c r="CZ462" i="11"/>
  <c r="CY462" i="11"/>
  <c r="CX462" i="11"/>
  <c r="CW462" i="11"/>
  <c r="CV462" i="11"/>
  <c r="CU462" i="11"/>
  <c r="CT462" i="11"/>
  <c r="CS462" i="11"/>
  <c r="CR462" i="11"/>
  <c r="CQ462" i="11"/>
  <c r="CP462" i="11"/>
  <c r="CO462" i="11"/>
  <c r="CN462" i="11"/>
  <c r="CM462" i="11"/>
  <c r="CL462" i="11"/>
  <c r="CK462" i="11"/>
  <c r="CJ462" i="11"/>
  <c r="CI462" i="11"/>
  <c r="CH462" i="11"/>
  <c r="CG462" i="11"/>
  <c r="CF462" i="11"/>
  <c r="CE462" i="11"/>
  <c r="CD462" i="11"/>
  <c r="CC462" i="11"/>
  <c r="CB462" i="11"/>
  <c r="CA462" i="11"/>
  <c r="BZ462" i="11"/>
  <c r="BY462" i="11"/>
  <c r="BX462" i="11"/>
  <c r="BW462" i="11"/>
  <c r="BV462" i="11"/>
  <c r="BU462" i="11"/>
  <c r="BT462" i="11"/>
  <c r="BS462" i="11"/>
  <c r="BR462" i="11"/>
  <c r="BQ462" i="11"/>
  <c r="BM462" i="11"/>
  <c r="P462" i="11"/>
  <c r="O462" i="11"/>
  <c r="N462" i="11"/>
  <c r="M462" i="11"/>
  <c r="L462" i="11"/>
  <c r="K462" i="11"/>
  <c r="J462" i="11"/>
  <c r="I462" i="11"/>
  <c r="H462" i="11"/>
  <c r="G462" i="11"/>
  <c r="F462" i="11"/>
  <c r="E462" i="11"/>
  <c r="D462" i="11"/>
  <c r="B462" i="11"/>
  <c r="DZ461" i="11"/>
  <c r="DY461" i="11"/>
  <c r="DX461" i="11"/>
  <c r="DW461" i="11"/>
  <c r="DV461" i="11"/>
  <c r="DU461" i="11"/>
  <c r="DT461" i="11"/>
  <c r="DS461" i="11"/>
  <c r="DR461" i="11"/>
  <c r="DQ461" i="11"/>
  <c r="DP461" i="11"/>
  <c r="DO461" i="11"/>
  <c r="DN461" i="11"/>
  <c r="DM461" i="11"/>
  <c r="DL461" i="11"/>
  <c r="DK461" i="11"/>
  <c r="DJ461" i="11"/>
  <c r="DI461" i="11"/>
  <c r="DH461" i="11"/>
  <c r="DG461" i="11"/>
  <c r="DF461" i="11"/>
  <c r="DE461" i="11"/>
  <c r="DD461" i="11"/>
  <c r="DC461" i="11"/>
  <c r="DB461" i="11"/>
  <c r="DA461" i="11"/>
  <c r="CZ461" i="11"/>
  <c r="CY461" i="11"/>
  <c r="CX461" i="11"/>
  <c r="CW461" i="11"/>
  <c r="CV461" i="11"/>
  <c r="CU461" i="11"/>
  <c r="CT461" i="11"/>
  <c r="CS461" i="11"/>
  <c r="CR461" i="11"/>
  <c r="CQ461" i="11"/>
  <c r="CP461" i="11"/>
  <c r="CO461" i="11"/>
  <c r="CN461" i="11"/>
  <c r="CM461" i="11"/>
  <c r="CL461" i="11"/>
  <c r="CK461" i="11"/>
  <c r="CJ461" i="11"/>
  <c r="CI461" i="11"/>
  <c r="CH461" i="11"/>
  <c r="CG461" i="11"/>
  <c r="CF461" i="11"/>
  <c r="CE461" i="11"/>
  <c r="CD461" i="11"/>
  <c r="CC461" i="11"/>
  <c r="CB461" i="11"/>
  <c r="CA461" i="11"/>
  <c r="BZ461" i="11"/>
  <c r="BY461" i="11"/>
  <c r="BX461" i="11"/>
  <c r="BW461" i="11"/>
  <c r="BV461" i="11"/>
  <c r="BU461" i="11"/>
  <c r="BT461" i="11"/>
  <c r="BS461" i="11"/>
  <c r="BR461" i="11"/>
  <c r="BQ461" i="11"/>
  <c r="BM461" i="11"/>
  <c r="O461" i="11"/>
  <c r="N461" i="11"/>
  <c r="M461" i="11"/>
  <c r="L461" i="11"/>
  <c r="K461" i="11"/>
  <c r="J461" i="11"/>
  <c r="I461" i="11"/>
  <c r="H461" i="11"/>
  <c r="G461" i="11"/>
  <c r="F461" i="11"/>
  <c r="E461" i="11"/>
  <c r="D461" i="11"/>
  <c r="B461" i="11"/>
  <c r="DZ460" i="11"/>
  <c r="DY460" i="11"/>
  <c r="DX460" i="11"/>
  <c r="DW460" i="11"/>
  <c r="DV460" i="11"/>
  <c r="DU460" i="11"/>
  <c r="DT460" i="11"/>
  <c r="DS460" i="11"/>
  <c r="DR460" i="11"/>
  <c r="DQ460" i="11"/>
  <c r="DP460" i="11"/>
  <c r="DO460" i="11"/>
  <c r="DN460" i="11"/>
  <c r="DM460" i="11"/>
  <c r="DL460" i="11"/>
  <c r="DK460" i="11"/>
  <c r="DJ460" i="11"/>
  <c r="DI460" i="11"/>
  <c r="DH460" i="11"/>
  <c r="DG460" i="11"/>
  <c r="DF460" i="11"/>
  <c r="DE460" i="11"/>
  <c r="DD460" i="11"/>
  <c r="DC460" i="11"/>
  <c r="DB460" i="11"/>
  <c r="DA460" i="11"/>
  <c r="CZ460" i="11"/>
  <c r="CY460" i="11"/>
  <c r="CX460" i="11"/>
  <c r="CW460" i="11"/>
  <c r="CV460" i="11"/>
  <c r="CU460" i="11"/>
  <c r="CT460" i="11"/>
  <c r="CS460" i="11"/>
  <c r="CR460" i="11"/>
  <c r="CQ460" i="11"/>
  <c r="CP460" i="11"/>
  <c r="CO460" i="11"/>
  <c r="CN460" i="11"/>
  <c r="CM460" i="11"/>
  <c r="CL460" i="11"/>
  <c r="CK460" i="11"/>
  <c r="CJ460" i="11"/>
  <c r="CI460" i="11"/>
  <c r="CH460" i="11"/>
  <c r="CG460" i="11"/>
  <c r="CF460" i="11"/>
  <c r="CE460" i="11"/>
  <c r="CD460" i="11"/>
  <c r="CC460" i="11"/>
  <c r="CB460" i="11"/>
  <c r="CA460" i="11"/>
  <c r="BZ460" i="11"/>
  <c r="BY460" i="11"/>
  <c r="BX460" i="11"/>
  <c r="BW460" i="11"/>
  <c r="BV460" i="11"/>
  <c r="BU460" i="11"/>
  <c r="BT460" i="11"/>
  <c r="BS460" i="11"/>
  <c r="BR460" i="11"/>
  <c r="BQ460" i="11"/>
  <c r="BM460" i="11"/>
  <c r="N460" i="11"/>
  <c r="M460" i="11"/>
  <c r="L460" i="11"/>
  <c r="K460" i="11"/>
  <c r="J460" i="11"/>
  <c r="I460" i="11"/>
  <c r="H460" i="11"/>
  <c r="G460" i="11"/>
  <c r="F460" i="11"/>
  <c r="E460" i="11"/>
  <c r="D460" i="11"/>
  <c r="B460" i="11"/>
  <c r="DZ459" i="11"/>
  <c r="DY459" i="11"/>
  <c r="DX459" i="11"/>
  <c r="DW459" i="11"/>
  <c r="DV459" i="11"/>
  <c r="DU459" i="11"/>
  <c r="DT459" i="11"/>
  <c r="DS459" i="11"/>
  <c r="DR459" i="11"/>
  <c r="DQ459" i="11"/>
  <c r="DP459" i="11"/>
  <c r="DO459" i="11"/>
  <c r="DN459" i="11"/>
  <c r="DM459" i="11"/>
  <c r="DL459" i="11"/>
  <c r="DK459" i="11"/>
  <c r="DJ459" i="11"/>
  <c r="DI459" i="11"/>
  <c r="DH459" i="11"/>
  <c r="DG459" i="11"/>
  <c r="DF459" i="11"/>
  <c r="DE459" i="11"/>
  <c r="DD459" i="11"/>
  <c r="DC459" i="11"/>
  <c r="DB459" i="11"/>
  <c r="DA459" i="11"/>
  <c r="CZ459" i="11"/>
  <c r="CY459" i="11"/>
  <c r="CX459" i="11"/>
  <c r="CW459" i="11"/>
  <c r="CV459" i="11"/>
  <c r="CU459" i="11"/>
  <c r="CT459" i="11"/>
  <c r="CS459" i="11"/>
  <c r="CR459" i="11"/>
  <c r="CQ459" i="11"/>
  <c r="CP459" i="11"/>
  <c r="CO459" i="11"/>
  <c r="CN459" i="11"/>
  <c r="CM459" i="11"/>
  <c r="CL459" i="11"/>
  <c r="CK459" i="11"/>
  <c r="CJ459" i="11"/>
  <c r="CI459" i="11"/>
  <c r="CH459" i="11"/>
  <c r="CG459" i="11"/>
  <c r="CF459" i="11"/>
  <c r="CE459" i="11"/>
  <c r="CD459" i="11"/>
  <c r="CC459" i="11"/>
  <c r="CB459" i="11"/>
  <c r="CA459" i="11"/>
  <c r="BZ459" i="11"/>
  <c r="BY459" i="11"/>
  <c r="BX459" i="11"/>
  <c r="BW459" i="11"/>
  <c r="BV459" i="11"/>
  <c r="BU459" i="11"/>
  <c r="BT459" i="11"/>
  <c r="BS459" i="11"/>
  <c r="BR459" i="11"/>
  <c r="BQ459" i="11"/>
  <c r="BM459" i="11"/>
  <c r="M459" i="11"/>
  <c r="L459" i="11"/>
  <c r="K459" i="11"/>
  <c r="J459" i="11"/>
  <c r="I459" i="11"/>
  <c r="H459" i="11"/>
  <c r="G459" i="11"/>
  <c r="F459" i="11"/>
  <c r="E459" i="11"/>
  <c r="D459" i="11"/>
  <c r="B459" i="11"/>
  <c r="DZ458" i="11"/>
  <c r="DY458" i="11"/>
  <c r="DX458" i="11"/>
  <c r="DW458" i="11"/>
  <c r="DV458" i="11"/>
  <c r="DU458" i="11"/>
  <c r="DT458" i="11"/>
  <c r="DS458" i="11"/>
  <c r="DR458" i="11"/>
  <c r="DQ458" i="11"/>
  <c r="DP458" i="11"/>
  <c r="DO458" i="11"/>
  <c r="DN458" i="11"/>
  <c r="DM458" i="11"/>
  <c r="DL458" i="11"/>
  <c r="DK458" i="11"/>
  <c r="DJ458" i="11"/>
  <c r="DI458" i="11"/>
  <c r="DH458" i="11"/>
  <c r="DG458" i="11"/>
  <c r="DF458" i="11"/>
  <c r="DE458" i="11"/>
  <c r="DD458" i="11"/>
  <c r="DC458" i="11"/>
  <c r="DB458" i="11"/>
  <c r="DA458" i="11"/>
  <c r="CZ458" i="11"/>
  <c r="CY458" i="11"/>
  <c r="CX458" i="11"/>
  <c r="CW458" i="11"/>
  <c r="CV458" i="11"/>
  <c r="CU458" i="11"/>
  <c r="CT458" i="11"/>
  <c r="CS458" i="11"/>
  <c r="CR458" i="11"/>
  <c r="CQ458" i="11"/>
  <c r="CP458" i="11"/>
  <c r="CO458" i="11"/>
  <c r="CN458" i="11"/>
  <c r="CM458" i="11"/>
  <c r="CL458" i="11"/>
  <c r="CK458" i="11"/>
  <c r="CJ458" i="11"/>
  <c r="CI458" i="11"/>
  <c r="CH458" i="11"/>
  <c r="CG458" i="11"/>
  <c r="CF458" i="11"/>
  <c r="CE458" i="11"/>
  <c r="CD458" i="11"/>
  <c r="CC458" i="11"/>
  <c r="CB458" i="11"/>
  <c r="CA458" i="11"/>
  <c r="BZ458" i="11"/>
  <c r="BY458" i="11"/>
  <c r="BX458" i="11"/>
  <c r="BW458" i="11"/>
  <c r="BV458" i="11"/>
  <c r="BU458" i="11"/>
  <c r="BT458" i="11"/>
  <c r="BS458" i="11"/>
  <c r="BR458" i="11"/>
  <c r="BQ458" i="11"/>
  <c r="BM458" i="11"/>
  <c r="L458" i="11"/>
  <c r="K458" i="11"/>
  <c r="J458" i="11"/>
  <c r="I458" i="11"/>
  <c r="H458" i="11"/>
  <c r="G458" i="11"/>
  <c r="F458" i="11"/>
  <c r="E458" i="11"/>
  <c r="D458" i="11"/>
  <c r="B458" i="11"/>
  <c r="DZ457" i="11"/>
  <c r="DY457" i="11"/>
  <c r="DX457" i="11"/>
  <c r="DW457" i="11"/>
  <c r="DV457" i="11"/>
  <c r="DU457" i="11"/>
  <c r="DT457" i="11"/>
  <c r="DS457" i="11"/>
  <c r="DR457" i="11"/>
  <c r="DQ457" i="11"/>
  <c r="DP457" i="11"/>
  <c r="DO457" i="11"/>
  <c r="DN457" i="11"/>
  <c r="DM457" i="11"/>
  <c r="DL457" i="11"/>
  <c r="DK457" i="11"/>
  <c r="DJ457" i="11"/>
  <c r="DI457" i="11"/>
  <c r="DH457" i="11"/>
  <c r="DG457" i="11"/>
  <c r="DF457" i="11"/>
  <c r="DE457" i="11"/>
  <c r="DD457" i="11"/>
  <c r="DC457" i="11"/>
  <c r="DB457" i="11"/>
  <c r="DA457" i="11"/>
  <c r="CZ457" i="11"/>
  <c r="CY457" i="11"/>
  <c r="CX457" i="11"/>
  <c r="CW457" i="11"/>
  <c r="CV457" i="11"/>
  <c r="CU457" i="11"/>
  <c r="CT457" i="11"/>
  <c r="CS457" i="11"/>
  <c r="CR457" i="11"/>
  <c r="CQ457" i="11"/>
  <c r="CP457" i="11"/>
  <c r="CO457" i="11"/>
  <c r="CN457" i="11"/>
  <c r="CM457" i="11"/>
  <c r="CL457" i="11"/>
  <c r="CK457" i="11"/>
  <c r="CJ457" i="11"/>
  <c r="CI457" i="11"/>
  <c r="CH457" i="11"/>
  <c r="CG457" i="11"/>
  <c r="CF457" i="11"/>
  <c r="CE457" i="11"/>
  <c r="CD457" i="11"/>
  <c r="CC457" i="11"/>
  <c r="CB457" i="11"/>
  <c r="CA457" i="11"/>
  <c r="BZ457" i="11"/>
  <c r="BY457" i="11"/>
  <c r="BX457" i="11"/>
  <c r="BW457" i="11"/>
  <c r="BV457" i="11"/>
  <c r="BU457" i="11"/>
  <c r="BT457" i="11"/>
  <c r="BS457" i="11"/>
  <c r="BR457" i="11"/>
  <c r="BQ457" i="11"/>
  <c r="BM457" i="11"/>
  <c r="K457" i="11"/>
  <c r="J457" i="11"/>
  <c r="I457" i="11"/>
  <c r="H457" i="11"/>
  <c r="G457" i="11"/>
  <c r="F457" i="11"/>
  <c r="E457" i="11"/>
  <c r="D457" i="11"/>
  <c r="B457" i="11"/>
  <c r="DZ456" i="11"/>
  <c r="DY456" i="11"/>
  <c r="DX456" i="11"/>
  <c r="DW456" i="11"/>
  <c r="DV456" i="11"/>
  <c r="DU456" i="11"/>
  <c r="DT456" i="11"/>
  <c r="DS456" i="11"/>
  <c r="DR456" i="11"/>
  <c r="DQ456" i="11"/>
  <c r="DP456" i="11"/>
  <c r="DO456" i="11"/>
  <c r="DN456" i="11"/>
  <c r="DM456" i="11"/>
  <c r="DL456" i="11"/>
  <c r="DK456" i="11"/>
  <c r="DJ456" i="11"/>
  <c r="DI456" i="11"/>
  <c r="DH456" i="11"/>
  <c r="DG456" i="11"/>
  <c r="DF456" i="11"/>
  <c r="DE456" i="11"/>
  <c r="DD456" i="11"/>
  <c r="DC456" i="11"/>
  <c r="DB456" i="11"/>
  <c r="DA456" i="11"/>
  <c r="CZ456" i="11"/>
  <c r="CY456" i="11"/>
  <c r="CX456" i="11"/>
  <c r="CW456" i="11"/>
  <c r="CV456" i="11"/>
  <c r="CU456" i="11"/>
  <c r="CT456" i="11"/>
  <c r="CS456" i="11"/>
  <c r="CR456" i="11"/>
  <c r="CQ456" i="11"/>
  <c r="CP456" i="11"/>
  <c r="CO456" i="11"/>
  <c r="CN456" i="11"/>
  <c r="CM456" i="11"/>
  <c r="CL456" i="11"/>
  <c r="CK456" i="11"/>
  <c r="CJ456" i="11"/>
  <c r="CI456" i="11"/>
  <c r="CH456" i="11"/>
  <c r="CG456" i="11"/>
  <c r="CF456" i="11"/>
  <c r="CE456" i="11"/>
  <c r="CD456" i="11"/>
  <c r="CC456" i="11"/>
  <c r="CB456" i="11"/>
  <c r="CA456" i="11"/>
  <c r="BZ456" i="11"/>
  <c r="BY456" i="11"/>
  <c r="BX456" i="11"/>
  <c r="BW456" i="11"/>
  <c r="BV456" i="11"/>
  <c r="BU456" i="11"/>
  <c r="BT456" i="11"/>
  <c r="BS456" i="11"/>
  <c r="BR456" i="11"/>
  <c r="BQ456" i="11"/>
  <c r="BM456" i="11"/>
  <c r="J456" i="11"/>
  <c r="I456" i="11"/>
  <c r="H456" i="11"/>
  <c r="G456" i="11"/>
  <c r="F456" i="11"/>
  <c r="E456" i="11"/>
  <c r="D456" i="11"/>
  <c r="B456" i="11"/>
  <c r="DZ455" i="11"/>
  <c r="DY455" i="11"/>
  <c r="DX455" i="11"/>
  <c r="DW455" i="11"/>
  <c r="DV455" i="11"/>
  <c r="DU455" i="11"/>
  <c r="DT455" i="11"/>
  <c r="DS455" i="11"/>
  <c r="DR455" i="11"/>
  <c r="DQ455" i="11"/>
  <c r="DP455" i="11"/>
  <c r="DO455" i="11"/>
  <c r="DN455" i="11"/>
  <c r="DM455" i="11"/>
  <c r="DL455" i="11"/>
  <c r="DK455" i="11"/>
  <c r="DJ455" i="11"/>
  <c r="DI455" i="11"/>
  <c r="DH455" i="11"/>
  <c r="DG455" i="11"/>
  <c r="DF455" i="11"/>
  <c r="DE455" i="11"/>
  <c r="DD455" i="11"/>
  <c r="DC455" i="11"/>
  <c r="DB455" i="11"/>
  <c r="DA455" i="11"/>
  <c r="CZ455" i="11"/>
  <c r="CY455" i="11"/>
  <c r="CX455" i="11"/>
  <c r="CW455" i="11"/>
  <c r="CV455" i="11"/>
  <c r="CU455" i="11"/>
  <c r="CT455" i="11"/>
  <c r="CS455" i="11"/>
  <c r="CR455" i="11"/>
  <c r="CQ455" i="11"/>
  <c r="CP455" i="11"/>
  <c r="CO455" i="11"/>
  <c r="CN455" i="11"/>
  <c r="CM455" i="11"/>
  <c r="CL455" i="11"/>
  <c r="CK455" i="11"/>
  <c r="CJ455" i="11"/>
  <c r="CI455" i="11"/>
  <c r="CH455" i="11"/>
  <c r="CG455" i="11"/>
  <c r="CF455" i="11"/>
  <c r="CE455" i="11"/>
  <c r="CD455" i="11"/>
  <c r="CC455" i="11"/>
  <c r="CB455" i="11"/>
  <c r="CA455" i="11"/>
  <c r="BZ455" i="11"/>
  <c r="BY455" i="11"/>
  <c r="BX455" i="11"/>
  <c r="BW455" i="11"/>
  <c r="BV455" i="11"/>
  <c r="BU455" i="11"/>
  <c r="BT455" i="11"/>
  <c r="BS455" i="11"/>
  <c r="BR455" i="11"/>
  <c r="BQ455" i="11"/>
  <c r="BM455" i="11"/>
  <c r="I455" i="11"/>
  <c r="H455" i="11"/>
  <c r="G455" i="11"/>
  <c r="F455" i="11"/>
  <c r="E455" i="11"/>
  <c r="D455" i="11"/>
  <c r="B455" i="11"/>
  <c r="DZ454" i="11"/>
  <c r="DY454" i="11"/>
  <c r="DX454" i="11"/>
  <c r="DW454" i="11"/>
  <c r="DV454" i="11"/>
  <c r="DU454" i="11"/>
  <c r="DT454" i="11"/>
  <c r="DS454" i="11"/>
  <c r="DR454" i="11"/>
  <c r="DQ454" i="11"/>
  <c r="DP454" i="11"/>
  <c r="DO454" i="11"/>
  <c r="DN454" i="11"/>
  <c r="DM454" i="11"/>
  <c r="DL454" i="11"/>
  <c r="DK454" i="11"/>
  <c r="DJ454" i="11"/>
  <c r="DI454" i="11"/>
  <c r="DH454" i="11"/>
  <c r="DG454" i="11"/>
  <c r="DF454" i="11"/>
  <c r="DE454" i="11"/>
  <c r="DD454" i="11"/>
  <c r="DC454" i="11"/>
  <c r="DB454" i="11"/>
  <c r="DA454" i="11"/>
  <c r="CZ454" i="11"/>
  <c r="CY454" i="11"/>
  <c r="CX454" i="11"/>
  <c r="CW454" i="11"/>
  <c r="CV454" i="11"/>
  <c r="CU454" i="11"/>
  <c r="CT454" i="11"/>
  <c r="CS454" i="11"/>
  <c r="CR454" i="11"/>
  <c r="CQ454" i="11"/>
  <c r="CP454" i="11"/>
  <c r="CO454" i="11"/>
  <c r="CN454" i="11"/>
  <c r="CM454" i="11"/>
  <c r="CL454" i="11"/>
  <c r="CK454" i="11"/>
  <c r="CJ454" i="11"/>
  <c r="CI454" i="11"/>
  <c r="CH454" i="11"/>
  <c r="CG454" i="11"/>
  <c r="CF454" i="11"/>
  <c r="CE454" i="11"/>
  <c r="CD454" i="11"/>
  <c r="CC454" i="11"/>
  <c r="CB454" i="11"/>
  <c r="CA454" i="11"/>
  <c r="BZ454" i="11"/>
  <c r="BY454" i="11"/>
  <c r="BX454" i="11"/>
  <c r="BW454" i="11"/>
  <c r="BV454" i="11"/>
  <c r="BU454" i="11"/>
  <c r="BT454" i="11"/>
  <c r="BS454" i="11"/>
  <c r="BR454" i="11"/>
  <c r="BQ454" i="11"/>
  <c r="BM454" i="11"/>
  <c r="H454" i="11"/>
  <c r="G454" i="11"/>
  <c r="F454" i="11"/>
  <c r="E454" i="11"/>
  <c r="D454" i="11"/>
  <c r="B454" i="11"/>
  <c r="DZ453" i="11"/>
  <c r="DY453" i="11"/>
  <c r="DX453" i="11"/>
  <c r="DW453" i="11"/>
  <c r="DV453" i="11"/>
  <c r="DU453" i="11"/>
  <c r="DT453" i="11"/>
  <c r="DS453" i="11"/>
  <c r="DR453" i="11"/>
  <c r="DQ453" i="11"/>
  <c r="DP453" i="11"/>
  <c r="DO453" i="11"/>
  <c r="DN453" i="11"/>
  <c r="DM453" i="11"/>
  <c r="DL453" i="11"/>
  <c r="DK453" i="11"/>
  <c r="DJ453" i="11"/>
  <c r="DI453" i="11"/>
  <c r="DH453" i="11"/>
  <c r="DG453" i="11"/>
  <c r="DF453" i="11"/>
  <c r="DE453" i="11"/>
  <c r="DD453" i="11"/>
  <c r="DC453" i="11"/>
  <c r="DB453" i="11"/>
  <c r="DA453" i="11"/>
  <c r="CZ453" i="11"/>
  <c r="CY453" i="11"/>
  <c r="CX453" i="11"/>
  <c r="CW453" i="11"/>
  <c r="CV453" i="11"/>
  <c r="CU453" i="11"/>
  <c r="CT453" i="11"/>
  <c r="CS453" i="11"/>
  <c r="CR453" i="11"/>
  <c r="CQ453" i="11"/>
  <c r="CP453" i="11"/>
  <c r="CO453" i="11"/>
  <c r="CN453" i="11"/>
  <c r="CM453" i="11"/>
  <c r="CL453" i="11"/>
  <c r="CK453" i="11"/>
  <c r="CJ453" i="11"/>
  <c r="CI453" i="11"/>
  <c r="CH453" i="11"/>
  <c r="CG453" i="11"/>
  <c r="CF453" i="11"/>
  <c r="CE453" i="11"/>
  <c r="CD453" i="11"/>
  <c r="CC453" i="11"/>
  <c r="CB453" i="11"/>
  <c r="CA453" i="11"/>
  <c r="BZ453" i="11"/>
  <c r="BY453" i="11"/>
  <c r="BX453" i="11"/>
  <c r="BW453" i="11"/>
  <c r="BV453" i="11"/>
  <c r="BU453" i="11"/>
  <c r="BT453" i="11"/>
  <c r="BS453" i="11"/>
  <c r="BR453" i="11"/>
  <c r="BQ453" i="11"/>
  <c r="BM453" i="11"/>
  <c r="G453" i="11"/>
  <c r="F453" i="11"/>
  <c r="E453" i="11"/>
  <c r="D453" i="11"/>
  <c r="B453" i="11"/>
  <c r="DZ452" i="11"/>
  <c r="DY452" i="11"/>
  <c r="DX452" i="11"/>
  <c r="DW452" i="11"/>
  <c r="DV452" i="11"/>
  <c r="DU452" i="11"/>
  <c r="DT452" i="11"/>
  <c r="DS452" i="11"/>
  <c r="DR452" i="11"/>
  <c r="DQ452" i="11"/>
  <c r="DP452" i="11"/>
  <c r="DO452" i="11"/>
  <c r="DN452" i="11"/>
  <c r="DM452" i="11"/>
  <c r="DL452" i="11"/>
  <c r="DK452" i="11"/>
  <c r="DJ452" i="11"/>
  <c r="DI452" i="11"/>
  <c r="DH452" i="11"/>
  <c r="DG452" i="11"/>
  <c r="DF452" i="11"/>
  <c r="DE452" i="11"/>
  <c r="DD452" i="11"/>
  <c r="DC452" i="11"/>
  <c r="DB452" i="11"/>
  <c r="DA452" i="11"/>
  <c r="CZ452" i="11"/>
  <c r="CY452" i="11"/>
  <c r="CX452" i="11"/>
  <c r="CW452" i="11"/>
  <c r="CV452" i="11"/>
  <c r="CU452" i="11"/>
  <c r="CT452" i="11"/>
  <c r="CS452" i="11"/>
  <c r="CR452" i="11"/>
  <c r="CQ452" i="11"/>
  <c r="CP452" i="11"/>
  <c r="CO452" i="11"/>
  <c r="CN452" i="11"/>
  <c r="CM452" i="11"/>
  <c r="CL452" i="11"/>
  <c r="CK452" i="11"/>
  <c r="CJ452" i="11"/>
  <c r="CI452" i="11"/>
  <c r="CH452" i="11"/>
  <c r="CG452" i="11"/>
  <c r="CF452" i="11"/>
  <c r="CE452" i="11"/>
  <c r="CD452" i="11"/>
  <c r="CC452" i="11"/>
  <c r="CB452" i="11"/>
  <c r="CA452" i="11"/>
  <c r="BZ452" i="11"/>
  <c r="BY452" i="11"/>
  <c r="BX452" i="11"/>
  <c r="BW452" i="11"/>
  <c r="BV452" i="11"/>
  <c r="BU452" i="11"/>
  <c r="BT452" i="11"/>
  <c r="BS452" i="11"/>
  <c r="BR452" i="11"/>
  <c r="BQ452" i="11"/>
  <c r="BM452" i="11"/>
  <c r="F452" i="11"/>
  <c r="E452" i="11"/>
  <c r="D452" i="11"/>
  <c r="B452" i="11"/>
  <c r="DZ451" i="11"/>
  <c r="DY451" i="11"/>
  <c r="DX451" i="11"/>
  <c r="DW451" i="11"/>
  <c r="DV451" i="11"/>
  <c r="DU451" i="11"/>
  <c r="DT451" i="11"/>
  <c r="DS451" i="11"/>
  <c r="DR451" i="11"/>
  <c r="DQ451" i="11"/>
  <c r="DP451" i="11"/>
  <c r="DO451" i="11"/>
  <c r="DN451" i="11"/>
  <c r="DM451" i="11"/>
  <c r="DL451" i="11"/>
  <c r="DK451" i="11"/>
  <c r="DJ451" i="11"/>
  <c r="DI451" i="11"/>
  <c r="DH451" i="11"/>
  <c r="DG451" i="11"/>
  <c r="DF451" i="11"/>
  <c r="DE451" i="11"/>
  <c r="DD451" i="11"/>
  <c r="DC451" i="11"/>
  <c r="DB451" i="11"/>
  <c r="DA451" i="11"/>
  <c r="CZ451" i="11"/>
  <c r="CY451" i="11"/>
  <c r="CX451" i="11"/>
  <c r="CW451" i="11"/>
  <c r="CV451" i="11"/>
  <c r="CU451" i="11"/>
  <c r="CT451" i="11"/>
  <c r="CS451" i="11"/>
  <c r="CR451" i="11"/>
  <c r="CQ451" i="11"/>
  <c r="CP451" i="11"/>
  <c r="CO451" i="11"/>
  <c r="CN451" i="11"/>
  <c r="CM451" i="11"/>
  <c r="CL451" i="11"/>
  <c r="CK451" i="11"/>
  <c r="CJ451" i="11"/>
  <c r="CI451" i="11"/>
  <c r="CH451" i="11"/>
  <c r="CG451" i="11"/>
  <c r="CF451" i="11"/>
  <c r="CE451" i="11"/>
  <c r="CD451" i="11"/>
  <c r="CC451" i="11"/>
  <c r="CB451" i="11"/>
  <c r="CA451" i="11"/>
  <c r="BZ451" i="11"/>
  <c r="BY451" i="11"/>
  <c r="BX451" i="11"/>
  <c r="BW451" i="11"/>
  <c r="BV451" i="11"/>
  <c r="BU451" i="11"/>
  <c r="BT451" i="11"/>
  <c r="BS451" i="11"/>
  <c r="BR451" i="11"/>
  <c r="BQ451" i="11"/>
  <c r="BM451" i="11"/>
  <c r="E451" i="11"/>
  <c r="D451" i="11"/>
  <c r="B451" i="11"/>
  <c r="DZ450" i="11"/>
  <c r="DY450" i="11"/>
  <c r="DX450" i="11"/>
  <c r="DW450" i="11"/>
  <c r="DV450" i="11"/>
  <c r="DU450" i="11"/>
  <c r="DT450" i="11"/>
  <c r="DS450" i="11"/>
  <c r="DR450" i="11"/>
  <c r="DQ450" i="11"/>
  <c r="DP450" i="11"/>
  <c r="DO450" i="11"/>
  <c r="DN450" i="11"/>
  <c r="DM450" i="11"/>
  <c r="DL450" i="11"/>
  <c r="DK450" i="11"/>
  <c r="DJ450" i="11"/>
  <c r="DI450" i="11"/>
  <c r="DH450" i="11"/>
  <c r="DG450" i="11"/>
  <c r="DF450" i="11"/>
  <c r="DE450" i="11"/>
  <c r="DD450" i="11"/>
  <c r="DC450" i="11"/>
  <c r="DB450" i="11"/>
  <c r="DA450" i="11"/>
  <c r="CZ450" i="11"/>
  <c r="CY450" i="11"/>
  <c r="CX450" i="11"/>
  <c r="CW450" i="11"/>
  <c r="CV450" i="11"/>
  <c r="CU450" i="11"/>
  <c r="CT450" i="11"/>
  <c r="CS450" i="11"/>
  <c r="CR450" i="11"/>
  <c r="CQ450" i="11"/>
  <c r="CP450" i="11"/>
  <c r="CO450" i="11"/>
  <c r="CN450" i="11"/>
  <c r="CM450" i="11"/>
  <c r="CL450" i="11"/>
  <c r="CK450" i="11"/>
  <c r="CJ450" i="11"/>
  <c r="CI450" i="11"/>
  <c r="CH450" i="11"/>
  <c r="CG450" i="11"/>
  <c r="CF450" i="11"/>
  <c r="CE450" i="11"/>
  <c r="CD450" i="11"/>
  <c r="CC450" i="11"/>
  <c r="CB450" i="11"/>
  <c r="CA450" i="11"/>
  <c r="BZ450" i="11"/>
  <c r="BY450" i="11"/>
  <c r="BX450" i="11"/>
  <c r="BW450" i="11"/>
  <c r="BV450" i="11"/>
  <c r="BU450" i="11"/>
  <c r="BT450" i="11"/>
  <c r="BS450" i="11"/>
  <c r="BR450" i="11"/>
  <c r="BQ450" i="11"/>
  <c r="BM450" i="11"/>
  <c r="D450" i="11"/>
  <c r="B450" i="11"/>
  <c r="DZ446" i="11"/>
  <c r="DY446" i="11"/>
  <c r="DX446" i="11"/>
  <c r="DW446" i="11"/>
  <c r="DV446" i="11"/>
  <c r="DU446" i="11"/>
  <c r="DT446" i="11"/>
  <c r="DS446" i="11"/>
  <c r="DR446" i="11"/>
  <c r="DQ446" i="11"/>
  <c r="DP446" i="11"/>
  <c r="DO446" i="11"/>
  <c r="DN446" i="11"/>
  <c r="DM446" i="11"/>
  <c r="DL446" i="11"/>
  <c r="DK446" i="11"/>
  <c r="DJ446" i="11"/>
  <c r="DI446" i="11"/>
  <c r="DH446" i="11"/>
  <c r="DG446" i="11"/>
  <c r="DF446" i="11"/>
  <c r="DE446" i="11"/>
  <c r="DD446" i="11"/>
  <c r="DC446" i="11"/>
  <c r="DB446" i="11"/>
  <c r="DA446" i="11"/>
  <c r="CZ446" i="11"/>
  <c r="CY446" i="11"/>
  <c r="CX446" i="11"/>
  <c r="CW446" i="11"/>
  <c r="CV446" i="11"/>
  <c r="CU446" i="11"/>
  <c r="CT446" i="11"/>
  <c r="CS446" i="11"/>
  <c r="CR446" i="11"/>
  <c r="CQ446" i="11"/>
  <c r="CP446" i="11"/>
  <c r="CO446" i="11"/>
  <c r="CN446" i="11"/>
  <c r="CM446" i="11"/>
  <c r="CL446" i="11"/>
  <c r="CK446" i="11"/>
  <c r="CJ446" i="11"/>
  <c r="CI446" i="11"/>
  <c r="CH446" i="11"/>
  <c r="CG446" i="11"/>
  <c r="CF446" i="11"/>
  <c r="CE446" i="11"/>
  <c r="CD446" i="11"/>
  <c r="CC446" i="11"/>
  <c r="CB446" i="11"/>
  <c r="CA446" i="11"/>
  <c r="BZ446" i="11"/>
  <c r="BY446" i="11"/>
  <c r="BX446" i="11"/>
  <c r="BW446" i="11"/>
  <c r="BV446" i="11"/>
  <c r="BU446" i="11"/>
  <c r="BT446" i="11"/>
  <c r="BS446" i="11"/>
  <c r="BR446" i="11"/>
  <c r="BQ446" i="11"/>
  <c r="BM446" i="11"/>
  <c r="BL446" i="11"/>
  <c r="BK446" i="11"/>
  <c r="BJ446" i="11"/>
  <c r="BI446" i="11"/>
  <c r="BH446" i="11"/>
  <c r="BG446" i="11"/>
  <c r="BF446" i="11"/>
  <c r="BE446" i="11"/>
  <c r="BD446" i="11"/>
  <c r="BC446" i="11"/>
  <c r="BB446" i="11"/>
  <c r="BA446" i="11"/>
  <c r="AZ446" i="11"/>
  <c r="AY446" i="11"/>
  <c r="AX446" i="11"/>
  <c r="AW446" i="11"/>
  <c r="AV446" i="11"/>
  <c r="AU446" i="11"/>
  <c r="AT446" i="11"/>
  <c r="AS446" i="11"/>
  <c r="AR446" i="11"/>
  <c r="DZ445" i="11"/>
  <c r="DY445" i="11"/>
  <c r="DX445" i="11"/>
  <c r="DW445" i="11"/>
  <c r="DV445" i="11"/>
  <c r="DU445" i="11"/>
  <c r="DT445" i="11"/>
  <c r="DS445" i="11"/>
  <c r="DR445" i="11"/>
  <c r="DQ445" i="11"/>
  <c r="DP445" i="11"/>
  <c r="DO445" i="11"/>
  <c r="DN445" i="11"/>
  <c r="DM445" i="11"/>
  <c r="DL445" i="11"/>
  <c r="DK445" i="11"/>
  <c r="DJ445" i="11"/>
  <c r="DI445" i="11"/>
  <c r="DH445" i="11"/>
  <c r="DG445" i="11"/>
  <c r="DF445" i="11"/>
  <c r="DE445" i="11"/>
  <c r="DD445" i="11"/>
  <c r="DC445" i="11"/>
  <c r="DB445" i="11"/>
  <c r="DA445" i="11"/>
  <c r="CZ445" i="11"/>
  <c r="CY445" i="11"/>
  <c r="CX445" i="11"/>
  <c r="CW445" i="11"/>
  <c r="CV445" i="11"/>
  <c r="CU445" i="11"/>
  <c r="CT445" i="11"/>
  <c r="CS445" i="11"/>
  <c r="CR445" i="11"/>
  <c r="CQ445" i="11"/>
  <c r="CP445" i="11"/>
  <c r="CO445" i="11"/>
  <c r="CN445" i="11"/>
  <c r="CM445" i="11"/>
  <c r="CL445" i="11"/>
  <c r="CK445" i="11"/>
  <c r="CJ445" i="11"/>
  <c r="CI445" i="11"/>
  <c r="CH445" i="11"/>
  <c r="CG445" i="11"/>
  <c r="CF445" i="11"/>
  <c r="CE445" i="11"/>
  <c r="CD445" i="11"/>
  <c r="CC445" i="11"/>
  <c r="CB445" i="11"/>
  <c r="CA445" i="11"/>
  <c r="BZ445" i="11"/>
  <c r="BY445" i="11"/>
  <c r="BX445" i="11"/>
  <c r="BW445" i="11"/>
  <c r="BV445" i="11"/>
  <c r="BU445" i="11"/>
  <c r="BT445" i="11"/>
  <c r="BS445" i="11"/>
  <c r="BR445" i="11"/>
  <c r="BQ445" i="11"/>
  <c r="BM445" i="11"/>
  <c r="BK445" i="11"/>
  <c r="BJ445" i="11"/>
  <c r="BI445" i="11"/>
  <c r="BH445" i="11"/>
  <c r="BG445" i="11"/>
  <c r="BF445" i="11"/>
  <c r="BE445" i="11"/>
  <c r="BD445" i="11"/>
  <c r="BC445" i="11"/>
  <c r="BB445" i="11"/>
  <c r="BA445" i="11"/>
  <c r="AZ445" i="11"/>
  <c r="AY445" i="11"/>
  <c r="AX445" i="11"/>
  <c r="AW445" i="11"/>
  <c r="AV445" i="11"/>
  <c r="AU445" i="11"/>
  <c r="AT445" i="11"/>
  <c r="AS445" i="11"/>
  <c r="AR445" i="11"/>
  <c r="AQ445" i="11"/>
  <c r="DZ444" i="11"/>
  <c r="DY444" i="11"/>
  <c r="DX444" i="11"/>
  <c r="DW444" i="11"/>
  <c r="DV444" i="11"/>
  <c r="DU444" i="11"/>
  <c r="DT444" i="11"/>
  <c r="DS444" i="11"/>
  <c r="DR444" i="11"/>
  <c r="DQ444" i="11"/>
  <c r="DP444" i="11"/>
  <c r="DO444" i="11"/>
  <c r="DN444" i="11"/>
  <c r="DM444" i="11"/>
  <c r="DL444" i="11"/>
  <c r="DK444" i="11"/>
  <c r="DJ444" i="11"/>
  <c r="DI444" i="11"/>
  <c r="DH444" i="11"/>
  <c r="DG444" i="11"/>
  <c r="DF444" i="11"/>
  <c r="DE444" i="11"/>
  <c r="DD444" i="11"/>
  <c r="DC444" i="11"/>
  <c r="DB444" i="11"/>
  <c r="DA444" i="11"/>
  <c r="CZ444" i="11"/>
  <c r="CY444" i="11"/>
  <c r="CX444" i="11"/>
  <c r="CW444" i="11"/>
  <c r="CV444" i="11"/>
  <c r="CU444" i="11"/>
  <c r="CT444" i="11"/>
  <c r="CS444" i="11"/>
  <c r="CR444" i="11"/>
  <c r="CQ444" i="11"/>
  <c r="CP444" i="11"/>
  <c r="CO444" i="11"/>
  <c r="CN444" i="11"/>
  <c r="CM444" i="11"/>
  <c r="CL444" i="11"/>
  <c r="CK444" i="11"/>
  <c r="CJ444" i="11"/>
  <c r="CI444" i="11"/>
  <c r="CH444" i="11"/>
  <c r="CG444" i="11"/>
  <c r="CF444" i="11"/>
  <c r="CE444" i="11"/>
  <c r="CD444" i="11"/>
  <c r="CC444" i="11"/>
  <c r="CB444" i="11"/>
  <c r="CA444" i="11"/>
  <c r="BZ444" i="11"/>
  <c r="BY444" i="11"/>
  <c r="BX444" i="11"/>
  <c r="BW444" i="11"/>
  <c r="BV444" i="11"/>
  <c r="BU444" i="11"/>
  <c r="BT444" i="11"/>
  <c r="BS444" i="11"/>
  <c r="BR444" i="11"/>
  <c r="BQ444" i="11"/>
  <c r="BM444" i="11"/>
  <c r="BJ444" i="11"/>
  <c r="BI444" i="11"/>
  <c r="BH444" i="11"/>
  <c r="BG444" i="11"/>
  <c r="BF444" i="11"/>
  <c r="BE444" i="11"/>
  <c r="BD444" i="11"/>
  <c r="BC444" i="11"/>
  <c r="BB444" i="11"/>
  <c r="BA444" i="11"/>
  <c r="AZ444" i="11"/>
  <c r="AY444" i="11"/>
  <c r="AX444" i="11"/>
  <c r="AW444" i="11"/>
  <c r="AV444" i="11"/>
  <c r="AU444" i="11"/>
  <c r="AT444" i="11"/>
  <c r="AS444" i="11"/>
  <c r="AR444" i="11"/>
  <c r="AQ444" i="11"/>
  <c r="AP444" i="11"/>
  <c r="DZ443" i="11"/>
  <c r="DY443" i="11"/>
  <c r="DX443" i="11"/>
  <c r="DW443" i="11"/>
  <c r="DV443" i="11"/>
  <c r="DU443" i="11"/>
  <c r="DT443" i="11"/>
  <c r="DS443" i="11"/>
  <c r="DR443" i="11"/>
  <c r="DQ443" i="11"/>
  <c r="DP443" i="11"/>
  <c r="DO443" i="11"/>
  <c r="DN443" i="11"/>
  <c r="DM443" i="11"/>
  <c r="DL443" i="11"/>
  <c r="DK443" i="11"/>
  <c r="DJ443" i="11"/>
  <c r="DI443" i="11"/>
  <c r="DH443" i="11"/>
  <c r="DG443" i="11"/>
  <c r="DF443" i="11"/>
  <c r="DE443" i="11"/>
  <c r="DD443" i="11"/>
  <c r="DC443" i="11"/>
  <c r="DB443" i="11"/>
  <c r="DA443" i="11"/>
  <c r="CZ443" i="11"/>
  <c r="CY443" i="11"/>
  <c r="CX443" i="11"/>
  <c r="CW443" i="11"/>
  <c r="CV443" i="11"/>
  <c r="CU443" i="11"/>
  <c r="CT443" i="11"/>
  <c r="CS443" i="11"/>
  <c r="CR443" i="11"/>
  <c r="CQ443" i="11"/>
  <c r="CP443" i="11"/>
  <c r="CO443" i="11"/>
  <c r="CN443" i="11"/>
  <c r="CM443" i="11"/>
  <c r="CL443" i="11"/>
  <c r="CK443" i="11"/>
  <c r="CJ443" i="11"/>
  <c r="CI443" i="11"/>
  <c r="CH443" i="11"/>
  <c r="CG443" i="11"/>
  <c r="CF443" i="11"/>
  <c r="CE443" i="11"/>
  <c r="CD443" i="11"/>
  <c r="CC443" i="11"/>
  <c r="CB443" i="11"/>
  <c r="CA443" i="11"/>
  <c r="BZ443" i="11"/>
  <c r="BY443" i="11"/>
  <c r="BX443" i="11"/>
  <c r="BW443" i="11"/>
  <c r="BV443" i="11"/>
  <c r="BU443" i="11"/>
  <c r="BT443" i="11"/>
  <c r="BS443" i="11"/>
  <c r="BR443" i="11"/>
  <c r="BQ443" i="11"/>
  <c r="BM443" i="11"/>
  <c r="BI443" i="11"/>
  <c r="BH443" i="11"/>
  <c r="BG443" i="11"/>
  <c r="BF443" i="11"/>
  <c r="BE443" i="11"/>
  <c r="BD443" i="11"/>
  <c r="BC443" i="11"/>
  <c r="BB443" i="11"/>
  <c r="BA443" i="11"/>
  <c r="AZ443" i="11"/>
  <c r="AY443" i="11"/>
  <c r="AX443" i="11"/>
  <c r="AW443" i="11"/>
  <c r="AV443" i="11"/>
  <c r="AU443" i="11"/>
  <c r="AT443" i="11"/>
  <c r="AS443" i="11"/>
  <c r="AR443" i="11"/>
  <c r="AQ443" i="11"/>
  <c r="AP443" i="11"/>
  <c r="AO443" i="11"/>
  <c r="DZ442" i="11"/>
  <c r="DY442" i="11"/>
  <c r="DX442" i="11"/>
  <c r="DW442" i="11"/>
  <c r="DV442" i="11"/>
  <c r="DU442" i="11"/>
  <c r="DT442" i="11"/>
  <c r="DS442" i="11"/>
  <c r="DR442" i="11"/>
  <c r="DQ442" i="11"/>
  <c r="DP442" i="11"/>
  <c r="DO442" i="11"/>
  <c r="DN442" i="11"/>
  <c r="DM442" i="11"/>
  <c r="DL442" i="11"/>
  <c r="DK442" i="11"/>
  <c r="DJ442" i="11"/>
  <c r="DI442" i="11"/>
  <c r="DH442" i="11"/>
  <c r="DG442" i="11"/>
  <c r="DF442" i="11"/>
  <c r="DE442" i="11"/>
  <c r="DD442" i="11"/>
  <c r="DC442" i="11"/>
  <c r="DB442" i="11"/>
  <c r="DA442" i="11"/>
  <c r="CZ442" i="11"/>
  <c r="CY442" i="11"/>
  <c r="CX442" i="11"/>
  <c r="CW442" i="11"/>
  <c r="CV442" i="11"/>
  <c r="CU442" i="11"/>
  <c r="CT442" i="11"/>
  <c r="CS442" i="11"/>
  <c r="CR442" i="11"/>
  <c r="CQ442" i="11"/>
  <c r="CP442" i="11"/>
  <c r="CO442" i="11"/>
  <c r="CN442" i="11"/>
  <c r="CM442" i="11"/>
  <c r="CL442" i="11"/>
  <c r="CK442" i="11"/>
  <c r="CJ442" i="11"/>
  <c r="CI442" i="11"/>
  <c r="CH442" i="11"/>
  <c r="CG442" i="11"/>
  <c r="CF442" i="11"/>
  <c r="CE442" i="11"/>
  <c r="CD442" i="11"/>
  <c r="CC442" i="11"/>
  <c r="CB442" i="11"/>
  <c r="CA442" i="11"/>
  <c r="BZ442" i="11"/>
  <c r="BY442" i="11"/>
  <c r="BX442" i="11"/>
  <c r="BW442" i="11"/>
  <c r="BV442" i="11"/>
  <c r="BU442" i="11"/>
  <c r="BT442" i="11"/>
  <c r="BS442" i="11"/>
  <c r="BR442" i="11"/>
  <c r="BQ442" i="11"/>
  <c r="BM442" i="11"/>
  <c r="BH442" i="11"/>
  <c r="BG442" i="11"/>
  <c r="BF442" i="11"/>
  <c r="BE442" i="11"/>
  <c r="BD442" i="11"/>
  <c r="BC442" i="11"/>
  <c r="BB442" i="11"/>
  <c r="BA442" i="11"/>
  <c r="AZ442" i="11"/>
  <c r="AY442" i="11"/>
  <c r="AX442" i="11"/>
  <c r="AW442" i="11"/>
  <c r="AV442" i="11"/>
  <c r="AU442" i="11"/>
  <c r="AT442" i="11"/>
  <c r="AS442" i="11"/>
  <c r="AR442" i="11"/>
  <c r="AQ442" i="11"/>
  <c r="AP442" i="11"/>
  <c r="AO442" i="11"/>
  <c r="AN442" i="11"/>
  <c r="DZ441" i="11"/>
  <c r="DY441" i="11"/>
  <c r="DX441" i="11"/>
  <c r="DW441" i="11"/>
  <c r="DV441" i="11"/>
  <c r="DU441" i="11"/>
  <c r="DT441" i="11"/>
  <c r="DS441" i="11"/>
  <c r="DR441" i="11"/>
  <c r="DQ441" i="11"/>
  <c r="DP441" i="11"/>
  <c r="DO441" i="11"/>
  <c r="DN441" i="11"/>
  <c r="DM441" i="11"/>
  <c r="DL441" i="11"/>
  <c r="DK441" i="11"/>
  <c r="DJ441" i="11"/>
  <c r="DI441" i="11"/>
  <c r="DH441" i="11"/>
  <c r="DG441" i="11"/>
  <c r="DF441" i="11"/>
  <c r="DE441" i="11"/>
  <c r="DD441" i="11"/>
  <c r="DC441" i="11"/>
  <c r="DB441" i="11"/>
  <c r="DA441" i="11"/>
  <c r="CZ441" i="11"/>
  <c r="CY441" i="11"/>
  <c r="CX441" i="11"/>
  <c r="CW441" i="11"/>
  <c r="CV441" i="11"/>
  <c r="CU441" i="11"/>
  <c r="CT441" i="11"/>
  <c r="CS441" i="11"/>
  <c r="CR441" i="11"/>
  <c r="CQ441" i="11"/>
  <c r="CP441" i="11"/>
  <c r="CO441" i="11"/>
  <c r="CN441" i="11"/>
  <c r="CM441" i="11"/>
  <c r="CL441" i="11"/>
  <c r="CK441" i="11"/>
  <c r="CJ441" i="11"/>
  <c r="CI441" i="11"/>
  <c r="CH441" i="11"/>
  <c r="CG441" i="11"/>
  <c r="CF441" i="11"/>
  <c r="CE441" i="11"/>
  <c r="CD441" i="11"/>
  <c r="CC441" i="11"/>
  <c r="CB441" i="11"/>
  <c r="CA441" i="11"/>
  <c r="BZ441" i="11"/>
  <c r="BY441" i="11"/>
  <c r="BX441" i="11"/>
  <c r="BW441" i="11"/>
  <c r="BV441" i="11"/>
  <c r="BU441" i="11"/>
  <c r="BT441" i="11"/>
  <c r="BS441" i="11"/>
  <c r="BR441" i="11"/>
  <c r="BQ441" i="11"/>
  <c r="BM441" i="11"/>
  <c r="BG441" i="11"/>
  <c r="BF441" i="11"/>
  <c r="BE441" i="11"/>
  <c r="BD441" i="11"/>
  <c r="BC441" i="11"/>
  <c r="BB441" i="11"/>
  <c r="BA441" i="11"/>
  <c r="AZ441" i="11"/>
  <c r="AY441" i="11"/>
  <c r="AX441" i="11"/>
  <c r="AW441" i="11"/>
  <c r="AV441" i="11"/>
  <c r="AU441" i="11"/>
  <c r="AT441" i="11"/>
  <c r="AS441" i="11"/>
  <c r="AR441" i="11"/>
  <c r="AQ441" i="11"/>
  <c r="AP441" i="11"/>
  <c r="AO441" i="11"/>
  <c r="AN441" i="11"/>
  <c r="AM441" i="11"/>
  <c r="DZ440" i="11"/>
  <c r="DY440" i="11"/>
  <c r="DX440" i="11"/>
  <c r="DW440" i="11"/>
  <c r="DV440" i="11"/>
  <c r="DU440" i="11"/>
  <c r="DT440" i="11"/>
  <c r="DS440" i="11"/>
  <c r="DR440" i="11"/>
  <c r="DQ440" i="11"/>
  <c r="DP440" i="11"/>
  <c r="DO440" i="11"/>
  <c r="DN440" i="11"/>
  <c r="DM440" i="11"/>
  <c r="DL440" i="11"/>
  <c r="DK440" i="11"/>
  <c r="DJ440" i="11"/>
  <c r="DI440" i="11"/>
  <c r="DH440" i="11"/>
  <c r="DG440" i="11"/>
  <c r="DF440" i="11"/>
  <c r="DE440" i="11"/>
  <c r="DD440" i="11"/>
  <c r="DC440" i="11"/>
  <c r="DB440" i="11"/>
  <c r="DA440" i="11"/>
  <c r="CZ440" i="11"/>
  <c r="CY440" i="11"/>
  <c r="CX440" i="11"/>
  <c r="CW440" i="11"/>
  <c r="CV440" i="11"/>
  <c r="CU440" i="11"/>
  <c r="CT440" i="11"/>
  <c r="CS440" i="11"/>
  <c r="CR440" i="11"/>
  <c r="CQ440" i="11"/>
  <c r="CP440" i="11"/>
  <c r="CO440" i="11"/>
  <c r="CN440" i="11"/>
  <c r="CM440" i="11"/>
  <c r="CL440" i="11"/>
  <c r="CK440" i="11"/>
  <c r="CJ440" i="11"/>
  <c r="CI440" i="11"/>
  <c r="CH440" i="11"/>
  <c r="CG440" i="11"/>
  <c r="CF440" i="11"/>
  <c r="CE440" i="11"/>
  <c r="CD440" i="11"/>
  <c r="CC440" i="11"/>
  <c r="CB440" i="11"/>
  <c r="CA440" i="11"/>
  <c r="BZ440" i="11"/>
  <c r="BY440" i="11"/>
  <c r="BX440" i="11"/>
  <c r="BW440" i="11"/>
  <c r="BV440" i="11"/>
  <c r="BU440" i="11"/>
  <c r="BT440" i="11"/>
  <c r="BS440" i="11"/>
  <c r="BR440" i="11"/>
  <c r="BQ440" i="11"/>
  <c r="BM440" i="11"/>
  <c r="BF440" i="11"/>
  <c r="BE440" i="11"/>
  <c r="BD440" i="11"/>
  <c r="BC440" i="11"/>
  <c r="BB440" i="11"/>
  <c r="BA440" i="11"/>
  <c r="AZ440" i="11"/>
  <c r="AY440" i="11"/>
  <c r="AX440" i="11"/>
  <c r="AW440" i="11"/>
  <c r="AV440" i="11"/>
  <c r="AU440" i="11"/>
  <c r="AT440" i="11"/>
  <c r="AS440" i="11"/>
  <c r="AR440" i="11"/>
  <c r="AQ440" i="11"/>
  <c r="AP440" i="11"/>
  <c r="AO440" i="11"/>
  <c r="AN440" i="11"/>
  <c r="AM440" i="11"/>
  <c r="AL440" i="11"/>
  <c r="DZ439" i="11"/>
  <c r="DY439" i="11"/>
  <c r="DX439" i="11"/>
  <c r="DW439" i="11"/>
  <c r="DV439" i="11"/>
  <c r="DU439" i="11"/>
  <c r="DT439" i="11"/>
  <c r="DS439" i="11"/>
  <c r="DR439" i="11"/>
  <c r="DQ439" i="11"/>
  <c r="DP439" i="11"/>
  <c r="DO439" i="11"/>
  <c r="DN439" i="11"/>
  <c r="DM439" i="11"/>
  <c r="DL439" i="11"/>
  <c r="DK439" i="11"/>
  <c r="DJ439" i="11"/>
  <c r="DI439" i="11"/>
  <c r="DH439" i="11"/>
  <c r="DG439" i="11"/>
  <c r="DF439" i="11"/>
  <c r="DE439" i="11"/>
  <c r="DD439" i="11"/>
  <c r="DC439" i="11"/>
  <c r="DB439" i="11"/>
  <c r="DA439" i="11"/>
  <c r="CZ439" i="11"/>
  <c r="CY439" i="11"/>
  <c r="CX439" i="11"/>
  <c r="CW439" i="11"/>
  <c r="CV439" i="11"/>
  <c r="CU439" i="11"/>
  <c r="CT439" i="11"/>
  <c r="CS439" i="11"/>
  <c r="CR439" i="11"/>
  <c r="CQ439" i="11"/>
  <c r="CP439" i="11"/>
  <c r="CO439" i="11"/>
  <c r="CN439" i="11"/>
  <c r="CM439" i="11"/>
  <c r="CL439" i="11"/>
  <c r="CK439" i="11"/>
  <c r="CJ439" i="11"/>
  <c r="CI439" i="11"/>
  <c r="CH439" i="11"/>
  <c r="CG439" i="11"/>
  <c r="CF439" i="11"/>
  <c r="CE439" i="11"/>
  <c r="CD439" i="11"/>
  <c r="CC439" i="11"/>
  <c r="CB439" i="11"/>
  <c r="CA439" i="11"/>
  <c r="BZ439" i="11"/>
  <c r="BY439" i="11"/>
  <c r="BX439" i="11"/>
  <c r="BW439" i="11"/>
  <c r="BV439" i="11"/>
  <c r="BU439" i="11"/>
  <c r="BT439" i="11"/>
  <c r="BS439" i="11"/>
  <c r="BR439" i="11"/>
  <c r="BQ439" i="11"/>
  <c r="BM439" i="11"/>
  <c r="BE439" i="11"/>
  <c r="BD439" i="11"/>
  <c r="BC439" i="11"/>
  <c r="BB439" i="11"/>
  <c r="BA439" i="11"/>
  <c r="AZ439" i="11"/>
  <c r="AY439" i="11"/>
  <c r="AX439" i="11"/>
  <c r="AW439" i="11"/>
  <c r="AV439" i="11"/>
  <c r="AU439" i="11"/>
  <c r="AT439" i="11"/>
  <c r="AS439" i="11"/>
  <c r="AR439" i="11"/>
  <c r="AQ439" i="11"/>
  <c r="AP439" i="11"/>
  <c r="AO439" i="11"/>
  <c r="AN439" i="11"/>
  <c r="AM439" i="11"/>
  <c r="AL439" i="11"/>
  <c r="AK439" i="11"/>
  <c r="DZ438" i="11"/>
  <c r="DY438" i="11"/>
  <c r="DX438" i="11"/>
  <c r="DW438" i="11"/>
  <c r="DV438" i="11"/>
  <c r="DU438" i="11"/>
  <c r="DT438" i="11"/>
  <c r="DS438" i="11"/>
  <c r="DR438" i="11"/>
  <c r="DQ438" i="11"/>
  <c r="DP438" i="11"/>
  <c r="DO438" i="11"/>
  <c r="DN438" i="11"/>
  <c r="DM438" i="11"/>
  <c r="DL438" i="11"/>
  <c r="DK438" i="11"/>
  <c r="DJ438" i="11"/>
  <c r="DI438" i="11"/>
  <c r="DH438" i="11"/>
  <c r="DG438" i="11"/>
  <c r="DF438" i="11"/>
  <c r="DE438" i="11"/>
  <c r="DD438" i="11"/>
  <c r="DC438" i="11"/>
  <c r="DB438" i="11"/>
  <c r="DA438" i="11"/>
  <c r="CZ438" i="11"/>
  <c r="CY438" i="11"/>
  <c r="CX438" i="11"/>
  <c r="CW438" i="11"/>
  <c r="CV438" i="11"/>
  <c r="CU438" i="11"/>
  <c r="CT438" i="11"/>
  <c r="CS438" i="11"/>
  <c r="CR438" i="11"/>
  <c r="CQ438" i="11"/>
  <c r="CP438" i="11"/>
  <c r="CO438" i="11"/>
  <c r="CN438" i="11"/>
  <c r="CM438" i="11"/>
  <c r="CL438" i="11"/>
  <c r="CK438" i="11"/>
  <c r="CJ438" i="11"/>
  <c r="CI438" i="11"/>
  <c r="CH438" i="11"/>
  <c r="CG438" i="11"/>
  <c r="CF438" i="11"/>
  <c r="CE438" i="11"/>
  <c r="CD438" i="11"/>
  <c r="CC438" i="11"/>
  <c r="CB438" i="11"/>
  <c r="CA438" i="11"/>
  <c r="BZ438" i="11"/>
  <c r="BY438" i="11"/>
  <c r="BX438" i="11"/>
  <c r="BW438" i="11"/>
  <c r="BV438" i="11"/>
  <c r="BU438" i="11"/>
  <c r="BT438" i="11"/>
  <c r="BS438" i="11"/>
  <c r="BR438" i="11"/>
  <c r="BQ438" i="11"/>
  <c r="BM438" i="11"/>
  <c r="BD438" i="11"/>
  <c r="BC438" i="11"/>
  <c r="BB438" i="11"/>
  <c r="BA438" i="11"/>
  <c r="AZ438" i="11"/>
  <c r="AY438" i="11"/>
  <c r="AX438" i="11"/>
  <c r="AW438" i="11"/>
  <c r="AV438" i="11"/>
  <c r="AU438" i="11"/>
  <c r="AT438" i="11"/>
  <c r="AS438" i="11"/>
  <c r="AR438" i="11"/>
  <c r="AQ438" i="11"/>
  <c r="AP438" i="11"/>
  <c r="AO438" i="11"/>
  <c r="AN438" i="11"/>
  <c r="AM438" i="11"/>
  <c r="AL438" i="11"/>
  <c r="AK438" i="11"/>
  <c r="AJ438" i="11"/>
  <c r="DZ437" i="11"/>
  <c r="DY437" i="11"/>
  <c r="DX437" i="11"/>
  <c r="DW437" i="11"/>
  <c r="DV437" i="11"/>
  <c r="DU437" i="11"/>
  <c r="DT437" i="11"/>
  <c r="DS437" i="11"/>
  <c r="DR437" i="11"/>
  <c r="DQ437" i="11"/>
  <c r="DP437" i="11"/>
  <c r="DO437" i="11"/>
  <c r="DN437" i="11"/>
  <c r="DM437" i="11"/>
  <c r="DL437" i="11"/>
  <c r="DK437" i="11"/>
  <c r="DJ437" i="11"/>
  <c r="DI437" i="11"/>
  <c r="DH437" i="11"/>
  <c r="DG437" i="11"/>
  <c r="DF437" i="11"/>
  <c r="DE437" i="11"/>
  <c r="DD437" i="11"/>
  <c r="DC437" i="11"/>
  <c r="DB437" i="11"/>
  <c r="DA437" i="11"/>
  <c r="CZ437" i="11"/>
  <c r="CY437" i="11"/>
  <c r="CX437" i="11"/>
  <c r="CW437" i="11"/>
  <c r="CV437" i="11"/>
  <c r="CU437" i="11"/>
  <c r="CT437" i="11"/>
  <c r="CS437" i="11"/>
  <c r="CR437" i="11"/>
  <c r="CQ437" i="11"/>
  <c r="CP437" i="11"/>
  <c r="CO437" i="11"/>
  <c r="CN437" i="11"/>
  <c r="CM437" i="11"/>
  <c r="CL437" i="11"/>
  <c r="CK437" i="11"/>
  <c r="CJ437" i="11"/>
  <c r="CI437" i="11"/>
  <c r="CH437" i="11"/>
  <c r="CG437" i="11"/>
  <c r="CF437" i="11"/>
  <c r="CE437" i="11"/>
  <c r="CD437" i="11"/>
  <c r="CC437" i="11"/>
  <c r="CB437" i="11"/>
  <c r="CA437" i="11"/>
  <c r="BZ437" i="11"/>
  <c r="BY437" i="11"/>
  <c r="BX437" i="11"/>
  <c r="BW437" i="11"/>
  <c r="BV437" i="11"/>
  <c r="BU437" i="11"/>
  <c r="BT437" i="11"/>
  <c r="BS437" i="11"/>
  <c r="BR437" i="11"/>
  <c r="BQ437" i="11"/>
  <c r="BM437" i="11"/>
  <c r="BC437" i="11"/>
  <c r="BB437" i="11"/>
  <c r="BA437" i="11"/>
  <c r="AZ437" i="11"/>
  <c r="AY437" i="11"/>
  <c r="AX437" i="11"/>
  <c r="AW437" i="11"/>
  <c r="AV437" i="11"/>
  <c r="AU437" i="11"/>
  <c r="AT437" i="11"/>
  <c r="AS437" i="11"/>
  <c r="AR437" i="11"/>
  <c r="AQ437" i="11"/>
  <c r="AP437" i="11"/>
  <c r="AO437" i="11"/>
  <c r="AN437" i="11"/>
  <c r="AM437" i="11"/>
  <c r="AL437" i="11"/>
  <c r="AK437" i="11"/>
  <c r="AJ437" i="11"/>
  <c r="AI437" i="11"/>
  <c r="DZ436" i="11"/>
  <c r="DY436" i="11"/>
  <c r="DX436" i="11"/>
  <c r="DW436" i="11"/>
  <c r="DV436" i="11"/>
  <c r="DU436" i="11"/>
  <c r="DT436" i="11"/>
  <c r="DS436" i="11"/>
  <c r="DR436" i="11"/>
  <c r="DQ436" i="11"/>
  <c r="DP436" i="11"/>
  <c r="DO436" i="11"/>
  <c r="DN436" i="11"/>
  <c r="DM436" i="11"/>
  <c r="DL436" i="11"/>
  <c r="DK436" i="11"/>
  <c r="DJ436" i="11"/>
  <c r="DI436" i="11"/>
  <c r="DH436" i="11"/>
  <c r="DG436" i="11"/>
  <c r="DF436" i="11"/>
  <c r="DE436" i="11"/>
  <c r="DD436" i="11"/>
  <c r="DC436" i="11"/>
  <c r="DB436" i="11"/>
  <c r="DA436" i="11"/>
  <c r="CZ436" i="11"/>
  <c r="CY436" i="11"/>
  <c r="CX436" i="11"/>
  <c r="CW436" i="11"/>
  <c r="CV436" i="11"/>
  <c r="CU436" i="11"/>
  <c r="CT436" i="11"/>
  <c r="CS436" i="11"/>
  <c r="CR436" i="11"/>
  <c r="CQ436" i="11"/>
  <c r="CP436" i="11"/>
  <c r="CO436" i="11"/>
  <c r="CN436" i="11"/>
  <c r="CM436" i="11"/>
  <c r="CL436" i="11"/>
  <c r="CK436" i="11"/>
  <c r="CJ436" i="11"/>
  <c r="CI436" i="11"/>
  <c r="CH436" i="11"/>
  <c r="CG436" i="11"/>
  <c r="CF436" i="11"/>
  <c r="CE436" i="11"/>
  <c r="CD436" i="11"/>
  <c r="CC436" i="11"/>
  <c r="CB436" i="11"/>
  <c r="CA436" i="11"/>
  <c r="BZ436" i="11"/>
  <c r="BY436" i="11"/>
  <c r="BX436" i="11"/>
  <c r="BW436" i="11"/>
  <c r="BV436" i="11"/>
  <c r="BU436" i="11"/>
  <c r="BT436" i="11"/>
  <c r="BS436" i="11"/>
  <c r="BR436" i="11"/>
  <c r="BQ436" i="11"/>
  <c r="BM436" i="11"/>
  <c r="BB436" i="11"/>
  <c r="BA436" i="11"/>
  <c r="AZ436" i="11"/>
  <c r="AY436" i="11"/>
  <c r="AX436" i="11"/>
  <c r="AW436" i="11"/>
  <c r="AV436" i="11"/>
  <c r="AU436" i="11"/>
  <c r="AT436" i="11"/>
  <c r="AS436" i="11"/>
  <c r="AR436" i="11"/>
  <c r="AQ436" i="11"/>
  <c r="AP436" i="11"/>
  <c r="AO436" i="11"/>
  <c r="AN436" i="11"/>
  <c r="AM436" i="11"/>
  <c r="AL436" i="11"/>
  <c r="AK436" i="11"/>
  <c r="AJ436" i="11"/>
  <c r="AI436" i="11"/>
  <c r="AH436" i="11"/>
  <c r="DZ435" i="11"/>
  <c r="DY435" i="11"/>
  <c r="DX435" i="11"/>
  <c r="DW435" i="11"/>
  <c r="DV435" i="11"/>
  <c r="DU435" i="11"/>
  <c r="DT435" i="11"/>
  <c r="DS435" i="11"/>
  <c r="DR435" i="11"/>
  <c r="DQ435" i="11"/>
  <c r="DP435" i="11"/>
  <c r="DO435" i="11"/>
  <c r="DN435" i="11"/>
  <c r="DM435" i="11"/>
  <c r="DL435" i="11"/>
  <c r="DK435" i="11"/>
  <c r="DJ435" i="11"/>
  <c r="DI435" i="11"/>
  <c r="DH435" i="11"/>
  <c r="DG435" i="11"/>
  <c r="DF435" i="11"/>
  <c r="DE435" i="11"/>
  <c r="DD435" i="11"/>
  <c r="DC435" i="11"/>
  <c r="DB435" i="11"/>
  <c r="DA435" i="11"/>
  <c r="CZ435" i="11"/>
  <c r="CY435" i="11"/>
  <c r="CX435" i="11"/>
  <c r="CW435" i="11"/>
  <c r="CV435" i="11"/>
  <c r="CU435" i="11"/>
  <c r="CT435" i="11"/>
  <c r="CS435" i="11"/>
  <c r="CR435" i="11"/>
  <c r="CQ435" i="11"/>
  <c r="CP435" i="11"/>
  <c r="CO435" i="11"/>
  <c r="CN435" i="11"/>
  <c r="CM435" i="11"/>
  <c r="CL435" i="11"/>
  <c r="CK435" i="11"/>
  <c r="CJ435" i="11"/>
  <c r="CI435" i="11"/>
  <c r="CH435" i="11"/>
  <c r="CG435" i="11"/>
  <c r="CF435" i="11"/>
  <c r="CE435" i="11"/>
  <c r="CD435" i="11"/>
  <c r="CC435" i="11"/>
  <c r="CB435" i="11"/>
  <c r="CA435" i="11"/>
  <c r="BZ435" i="11"/>
  <c r="BY435" i="11"/>
  <c r="BX435" i="11"/>
  <c r="BW435" i="11"/>
  <c r="BV435" i="11"/>
  <c r="BU435" i="11"/>
  <c r="BT435" i="11"/>
  <c r="BS435" i="11"/>
  <c r="BR435" i="11"/>
  <c r="BQ435" i="11"/>
  <c r="BM435" i="11"/>
  <c r="BA435" i="11"/>
  <c r="AZ435" i="11"/>
  <c r="AY435" i="11"/>
  <c r="AX435" i="11"/>
  <c r="AW435" i="11"/>
  <c r="AV435" i="11"/>
  <c r="AU435" i="11"/>
  <c r="AT435" i="11"/>
  <c r="AS435" i="11"/>
  <c r="AR435" i="11"/>
  <c r="AQ435" i="11"/>
  <c r="AP435" i="11"/>
  <c r="AO435" i="11"/>
  <c r="AN435" i="11"/>
  <c r="AM435" i="11"/>
  <c r="AL435" i="11"/>
  <c r="AK435" i="11"/>
  <c r="AJ435" i="11"/>
  <c r="AI435" i="11"/>
  <c r="AH435" i="11"/>
  <c r="AG435" i="11"/>
  <c r="DZ434" i="11"/>
  <c r="DY434" i="11"/>
  <c r="DX434" i="11"/>
  <c r="DW434" i="11"/>
  <c r="DV434" i="11"/>
  <c r="DU434" i="11"/>
  <c r="DT434" i="11"/>
  <c r="DS434" i="11"/>
  <c r="DR434" i="11"/>
  <c r="DQ434" i="11"/>
  <c r="DP434" i="11"/>
  <c r="DO434" i="11"/>
  <c r="DN434" i="11"/>
  <c r="DM434" i="11"/>
  <c r="DL434" i="11"/>
  <c r="DK434" i="11"/>
  <c r="DJ434" i="11"/>
  <c r="DI434" i="11"/>
  <c r="DH434" i="11"/>
  <c r="DG434" i="11"/>
  <c r="DF434" i="11"/>
  <c r="DE434" i="11"/>
  <c r="DD434" i="11"/>
  <c r="DC434" i="11"/>
  <c r="DB434" i="11"/>
  <c r="DA434" i="11"/>
  <c r="CZ434" i="11"/>
  <c r="CY434" i="11"/>
  <c r="CX434" i="11"/>
  <c r="CW434" i="11"/>
  <c r="CV434" i="11"/>
  <c r="CU434" i="11"/>
  <c r="CT434" i="11"/>
  <c r="CS434" i="11"/>
  <c r="CR434" i="11"/>
  <c r="CQ434" i="11"/>
  <c r="CP434" i="11"/>
  <c r="CO434" i="11"/>
  <c r="CN434" i="11"/>
  <c r="CM434" i="11"/>
  <c r="CL434" i="11"/>
  <c r="CK434" i="11"/>
  <c r="CJ434" i="11"/>
  <c r="CI434" i="11"/>
  <c r="CH434" i="11"/>
  <c r="CG434" i="11"/>
  <c r="CF434" i="11"/>
  <c r="CE434" i="11"/>
  <c r="CD434" i="11"/>
  <c r="CC434" i="11"/>
  <c r="CB434" i="11"/>
  <c r="CA434" i="11"/>
  <c r="BZ434" i="11"/>
  <c r="BY434" i="11"/>
  <c r="BX434" i="11"/>
  <c r="BW434" i="11"/>
  <c r="BV434" i="11"/>
  <c r="BU434" i="11"/>
  <c r="BT434" i="11"/>
  <c r="BS434" i="11"/>
  <c r="BR434" i="11"/>
  <c r="BQ434" i="11"/>
  <c r="BM434" i="11"/>
  <c r="AZ434" i="11"/>
  <c r="AY434" i="11"/>
  <c r="AX434" i="11"/>
  <c r="AW434" i="11"/>
  <c r="AV434" i="11"/>
  <c r="AU434" i="11"/>
  <c r="AT434" i="11"/>
  <c r="AS434" i="11"/>
  <c r="AR434" i="11"/>
  <c r="AQ434" i="11"/>
  <c r="AP434" i="11"/>
  <c r="AO434" i="11"/>
  <c r="AN434" i="11"/>
  <c r="AM434" i="11"/>
  <c r="AL434" i="11"/>
  <c r="AK434" i="11"/>
  <c r="AJ434" i="11"/>
  <c r="AI434" i="11"/>
  <c r="AH434" i="11"/>
  <c r="AG434" i="11"/>
  <c r="AF434" i="11"/>
  <c r="DZ433" i="11"/>
  <c r="DY433" i="11"/>
  <c r="DX433" i="11"/>
  <c r="DW433" i="11"/>
  <c r="DV433" i="11"/>
  <c r="DU433" i="11"/>
  <c r="DT433" i="11"/>
  <c r="DS433" i="11"/>
  <c r="DR433" i="11"/>
  <c r="DQ433" i="11"/>
  <c r="DP433" i="11"/>
  <c r="DO433" i="11"/>
  <c r="DN433" i="11"/>
  <c r="DM433" i="11"/>
  <c r="DL433" i="11"/>
  <c r="DK433" i="11"/>
  <c r="DJ433" i="11"/>
  <c r="DI433" i="11"/>
  <c r="DH433" i="11"/>
  <c r="DG433" i="11"/>
  <c r="DF433" i="11"/>
  <c r="DE433" i="11"/>
  <c r="DD433" i="11"/>
  <c r="DC433" i="11"/>
  <c r="DB433" i="11"/>
  <c r="DA433" i="11"/>
  <c r="CZ433" i="11"/>
  <c r="CY433" i="11"/>
  <c r="CX433" i="11"/>
  <c r="CW433" i="11"/>
  <c r="CV433" i="11"/>
  <c r="CU433" i="11"/>
  <c r="CT433" i="11"/>
  <c r="CS433" i="11"/>
  <c r="CR433" i="11"/>
  <c r="CQ433" i="11"/>
  <c r="CP433" i="11"/>
  <c r="CO433" i="11"/>
  <c r="CN433" i="11"/>
  <c r="CM433" i="11"/>
  <c r="CL433" i="11"/>
  <c r="CK433" i="11"/>
  <c r="CJ433" i="11"/>
  <c r="CI433" i="11"/>
  <c r="CH433" i="11"/>
  <c r="CG433" i="11"/>
  <c r="CF433" i="11"/>
  <c r="CE433" i="11"/>
  <c r="CD433" i="11"/>
  <c r="CC433" i="11"/>
  <c r="CB433" i="11"/>
  <c r="CA433" i="11"/>
  <c r="BZ433" i="11"/>
  <c r="BY433" i="11"/>
  <c r="BX433" i="11"/>
  <c r="BW433" i="11"/>
  <c r="BV433" i="11"/>
  <c r="BU433" i="11"/>
  <c r="BT433" i="11"/>
  <c r="BS433" i="11"/>
  <c r="BR433" i="11"/>
  <c r="BQ433" i="11"/>
  <c r="BM433" i="11"/>
  <c r="AY433" i="11"/>
  <c r="AX433" i="11"/>
  <c r="AW433" i="11"/>
  <c r="AV433" i="11"/>
  <c r="AU433" i="11"/>
  <c r="AT433" i="11"/>
  <c r="AS433" i="11"/>
  <c r="AR433" i="11"/>
  <c r="AQ433" i="11"/>
  <c r="AP433" i="11"/>
  <c r="AO433" i="11"/>
  <c r="AN433" i="11"/>
  <c r="AM433" i="11"/>
  <c r="AL433" i="11"/>
  <c r="AK433" i="11"/>
  <c r="AJ433" i="11"/>
  <c r="AI433" i="11"/>
  <c r="AH433" i="11"/>
  <c r="AG433" i="11"/>
  <c r="AF433" i="11"/>
  <c r="AE433" i="11"/>
  <c r="DZ432" i="11"/>
  <c r="DY432" i="11"/>
  <c r="DX432" i="11"/>
  <c r="DW432" i="11"/>
  <c r="DV432" i="11"/>
  <c r="DU432" i="11"/>
  <c r="DT432" i="11"/>
  <c r="DS432" i="11"/>
  <c r="DR432" i="11"/>
  <c r="DQ432" i="11"/>
  <c r="DP432" i="11"/>
  <c r="DO432" i="11"/>
  <c r="DN432" i="11"/>
  <c r="DM432" i="11"/>
  <c r="DL432" i="11"/>
  <c r="DK432" i="11"/>
  <c r="DJ432" i="11"/>
  <c r="DI432" i="11"/>
  <c r="DH432" i="11"/>
  <c r="DG432" i="11"/>
  <c r="DF432" i="11"/>
  <c r="DE432" i="11"/>
  <c r="DD432" i="11"/>
  <c r="DC432" i="11"/>
  <c r="DB432" i="11"/>
  <c r="DA432" i="11"/>
  <c r="CZ432" i="11"/>
  <c r="CY432" i="11"/>
  <c r="CX432" i="11"/>
  <c r="CW432" i="11"/>
  <c r="CV432" i="11"/>
  <c r="CU432" i="11"/>
  <c r="CT432" i="11"/>
  <c r="CS432" i="11"/>
  <c r="CR432" i="11"/>
  <c r="CQ432" i="11"/>
  <c r="CP432" i="11"/>
  <c r="CO432" i="11"/>
  <c r="CN432" i="11"/>
  <c r="CM432" i="11"/>
  <c r="CL432" i="11"/>
  <c r="CK432" i="11"/>
  <c r="CJ432" i="11"/>
  <c r="CI432" i="11"/>
  <c r="CH432" i="11"/>
  <c r="CG432" i="11"/>
  <c r="CF432" i="11"/>
  <c r="CE432" i="11"/>
  <c r="CD432" i="11"/>
  <c r="CC432" i="11"/>
  <c r="CB432" i="11"/>
  <c r="CA432" i="11"/>
  <c r="BZ432" i="11"/>
  <c r="BY432" i="11"/>
  <c r="BX432" i="11"/>
  <c r="BW432" i="11"/>
  <c r="BV432" i="11"/>
  <c r="BU432" i="11"/>
  <c r="BT432" i="11"/>
  <c r="BS432" i="11"/>
  <c r="BR432" i="11"/>
  <c r="BQ432" i="11"/>
  <c r="BM432" i="11"/>
  <c r="AX432" i="11"/>
  <c r="AW432" i="11"/>
  <c r="AV432" i="11"/>
  <c r="AU432" i="11"/>
  <c r="AT432" i="11"/>
  <c r="AS432" i="11"/>
  <c r="AR432" i="11"/>
  <c r="AQ432" i="11"/>
  <c r="AP432" i="11"/>
  <c r="AO432" i="11"/>
  <c r="AN432" i="11"/>
  <c r="AM432" i="11"/>
  <c r="AL432" i="11"/>
  <c r="AK432" i="11"/>
  <c r="AJ432" i="11"/>
  <c r="AI432" i="11"/>
  <c r="AH432" i="11"/>
  <c r="AG432" i="11"/>
  <c r="AF432" i="11"/>
  <c r="AE432" i="11"/>
  <c r="AD432" i="11"/>
  <c r="DZ431" i="11"/>
  <c r="DY431" i="11"/>
  <c r="DX431" i="11"/>
  <c r="DW431" i="11"/>
  <c r="DV431" i="11"/>
  <c r="DU431" i="11"/>
  <c r="DT431" i="11"/>
  <c r="DS431" i="11"/>
  <c r="DR431" i="11"/>
  <c r="DQ431" i="11"/>
  <c r="DP431" i="11"/>
  <c r="DO431" i="11"/>
  <c r="DN431" i="11"/>
  <c r="DM431" i="11"/>
  <c r="DL431" i="11"/>
  <c r="DK431" i="11"/>
  <c r="DJ431" i="11"/>
  <c r="DI431" i="11"/>
  <c r="DH431" i="11"/>
  <c r="DG431" i="11"/>
  <c r="DF431" i="11"/>
  <c r="DE431" i="11"/>
  <c r="DD431" i="11"/>
  <c r="DC431" i="11"/>
  <c r="DB431" i="11"/>
  <c r="DA431" i="11"/>
  <c r="CZ431" i="11"/>
  <c r="CY431" i="11"/>
  <c r="CX431" i="11"/>
  <c r="CW431" i="11"/>
  <c r="CV431" i="11"/>
  <c r="CU431" i="11"/>
  <c r="CT431" i="11"/>
  <c r="CS431" i="11"/>
  <c r="CR431" i="11"/>
  <c r="CQ431" i="11"/>
  <c r="CP431" i="11"/>
  <c r="CO431" i="11"/>
  <c r="CN431" i="11"/>
  <c r="CM431" i="11"/>
  <c r="CL431" i="11"/>
  <c r="CK431" i="11"/>
  <c r="CJ431" i="11"/>
  <c r="CI431" i="11"/>
  <c r="CH431" i="11"/>
  <c r="CG431" i="11"/>
  <c r="CF431" i="11"/>
  <c r="CE431" i="11"/>
  <c r="CD431" i="11"/>
  <c r="CC431" i="11"/>
  <c r="CB431" i="11"/>
  <c r="CA431" i="11"/>
  <c r="BZ431" i="11"/>
  <c r="BY431" i="11"/>
  <c r="BX431" i="11"/>
  <c r="BW431" i="11"/>
  <c r="BV431" i="11"/>
  <c r="BU431" i="11"/>
  <c r="BT431" i="11"/>
  <c r="BS431" i="11"/>
  <c r="BR431" i="11"/>
  <c r="BQ431" i="11"/>
  <c r="BM431" i="11"/>
  <c r="AW431" i="11"/>
  <c r="AV431" i="11"/>
  <c r="AU431" i="11"/>
  <c r="AT431" i="11"/>
  <c r="AS431" i="11"/>
  <c r="AR431" i="11"/>
  <c r="AQ431" i="11"/>
  <c r="AP431" i="11"/>
  <c r="AO431" i="11"/>
  <c r="AN431" i="11"/>
  <c r="AM431" i="11"/>
  <c r="AL431" i="11"/>
  <c r="AK431" i="11"/>
  <c r="AJ431" i="11"/>
  <c r="AI431" i="11"/>
  <c r="AH431" i="11"/>
  <c r="AG431" i="11"/>
  <c r="AF431" i="11"/>
  <c r="AE431" i="11"/>
  <c r="AD431" i="11"/>
  <c r="AC431" i="11"/>
  <c r="DZ430" i="11"/>
  <c r="DY430" i="11"/>
  <c r="DX430" i="11"/>
  <c r="DW430" i="11"/>
  <c r="DV430" i="11"/>
  <c r="DU430" i="11"/>
  <c r="DT430" i="11"/>
  <c r="DS430" i="11"/>
  <c r="DR430" i="11"/>
  <c r="DQ430" i="11"/>
  <c r="DP430" i="11"/>
  <c r="DO430" i="11"/>
  <c r="DN430" i="11"/>
  <c r="DM430" i="11"/>
  <c r="DL430" i="11"/>
  <c r="DK430" i="11"/>
  <c r="DJ430" i="11"/>
  <c r="DI430" i="11"/>
  <c r="DH430" i="11"/>
  <c r="DG430" i="11"/>
  <c r="DF430" i="11"/>
  <c r="DE430" i="11"/>
  <c r="DD430" i="11"/>
  <c r="DC430" i="11"/>
  <c r="DB430" i="11"/>
  <c r="DA430" i="11"/>
  <c r="CZ430" i="11"/>
  <c r="CY430" i="11"/>
  <c r="CX430" i="11"/>
  <c r="CW430" i="11"/>
  <c r="CV430" i="11"/>
  <c r="CU430" i="11"/>
  <c r="CT430" i="11"/>
  <c r="CS430" i="11"/>
  <c r="CR430" i="11"/>
  <c r="CQ430" i="11"/>
  <c r="CP430" i="11"/>
  <c r="CO430" i="11"/>
  <c r="CN430" i="11"/>
  <c r="CM430" i="11"/>
  <c r="CL430" i="11"/>
  <c r="CK430" i="11"/>
  <c r="CJ430" i="11"/>
  <c r="CI430" i="11"/>
  <c r="CH430" i="11"/>
  <c r="CG430" i="11"/>
  <c r="CF430" i="11"/>
  <c r="CE430" i="11"/>
  <c r="CD430" i="11"/>
  <c r="CC430" i="11"/>
  <c r="CB430" i="11"/>
  <c r="CA430" i="11"/>
  <c r="BZ430" i="11"/>
  <c r="BY430" i="11"/>
  <c r="BX430" i="11"/>
  <c r="BW430" i="11"/>
  <c r="BV430" i="11"/>
  <c r="BU430" i="11"/>
  <c r="BT430" i="11"/>
  <c r="BS430" i="11"/>
  <c r="BR430" i="11"/>
  <c r="BQ430" i="11"/>
  <c r="BM430" i="11"/>
  <c r="AV430" i="11"/>
  <c r="AU430" i="11"/>
  <c r="AT430" i="11"/>
  <c r="AS430" i="11"/>
  <c r="AR430" i="11"/>
  <c r="AQ430" i="11"/>
  <c r="AP430" i="11"/>
  <c r="AO430" i="11"/>
  <c r="AN430" i="11"/>
  <c r="AM430" i="11"/>
  <c r="AL430" i="11"/>
  <c r="AK430" i="11"/>
  <c r="AJ430" i="11"/>
  <c r="AI430" i="11"/>
  <c r="AH430" i="11"/>
  <c r="AG430" i="11"/>
  <c r="AF430" i="11"/>
  <c r="AE430" i="11"/>
  <c r="AD430" i="11"/>
  <c r="AC430" i="11"/>
  <c r="AB430" i="11"/>
  <c r="DZ429" i="11"/>
  <c r="DY429" i="11"/>
  <c r="DX429" i="11"/>
  <c r="DW429" i="11"/>
  <c r="DV429" i="11"/>
  <c r="DU429" i="11"/>
  <c r="DT429" i="11"/>
  <c r="DS429" i="11"/>
  <c r="DR429" i="11"/>
  <c r="DQ429" i="11"/>
  <c r="DP429" i="11"/>
  <c r="DO429" i="11"/>
  <c r="DN429" i="11"/>
  <c r="DM429" i="11"/>
  <c r="DL429" i="11"/>
  <c r="DK429" i="11"/>
  <c r="DJ429" i="11"/>
  <c r="DI429" i="11"/>
  <c r="DH429" i="11"/>
  <c r="DG429" i="11"/>
  <c r="DF429" i="11"/>
  <c r="DE429" i="11"/>
  <c r="DD429" i="11"/>
  <c r="DC429" i="11"/>
  <c r="DB429" i="11"/>
  <c r="DA429" i="11"/>
  <c r="CZ429" i="11"/>
  <c r="CY429" i="11"/>
  <c r="CX429" i="11"/>
  <c r="CW429" i="11"/>
  <c r="CV429" i="11"/>
  <c r="CU429" i="11"/>
  <c r="CT429" i="11"/>
  <c r="CS429" i="11"/>
  <c r="CR429" i="11"/>
  <c r="CQ429" i="11"/>
  <c r="CP429" i="11"/>
  <c r="CO429" i="11"/>
  <c r="CN429" i="11"/>
  <c r="CM429" i="11"/>
  <c r="CL429" i="11"/>
  <c r="CK429" i="11"/>
  <c r="CJ429" i="11"/>
  <c r="CI429" i="11"/>
  <c r="CH429" i="11"/>
  <c r="CG429" i="11"/>
  <c r="CF429" i="11"/>
  <c r="CE429" i="11"/>
  <c r="CD429" i="11"/>
  <c r="CC429" i="11"/>
  <c r="CB429" i="11"/>
  <c r="CA429" i="11"/>
  <c r="BZ429" i="11"/>
  <c r="BY429" i="11"/>
  <c r="BX429" i="11"/>
  <c r="BW429" i="11"/>
  <c r="BV429" i="11"/>
  <c r="BU429" i="11"/>
  <c r="BT429" i="11"/>
  <c r="BS429" i="11"/>
  <c r="BR429" i="11"/>
  <c r="BQ429" i="11"/>
  <c r="BM429" i="11"/>
  <c r="AU429" i="11"/>
  <c r="AT429" i="11"/>
  <c r="AS429" i="11"/>
  <c r="AR429" i="11"/>
  <c r="AQ429" i="11"/>
  <c r="AP429" i="11"/>
  <c r="AO429" i="11"/>
  <c r="AN429" i="11"/>
  <c r="AM429" i="11"/>
  <c r="AL429" i="11"/>
  <c r="AK429" i="11"/>
  <c r="AJ429" i="11"/>
  <c r="AI429" i="11"/>
  <c r="AH429" i="11"/>
  <c r="AG429" i="11"/>
  <c r="AF429" i="11"/>
  <c r="AE429" i="11"/>
  <c r="AD429" i="11"/>
  <c r="AC429" i="11"/>
  <c r="AB429" i="11"/>
  <c r="AA429" i="11"/>
  <c r="DZ428" i="11"/>
  <c r="DY428" i="11"/>
  <c r="DX428" i="11"/>
  <c r="DW428" i="11"/>
  <c r="DV428" i="11"/>
  <c r="DU428" i="11"/>
  <c r="DT428" i="11"/>
  <c r="DS428" i="11"/>
  <c r="DR428" i="11"/>
  <c r="DQ428" i="11"/>
  <c r="DP428" i="11"/>
  <c r="DO428" i="11"/>
  <c r="DN428" i="11"/>
  <c r="DM428" i="11"/>
  <c r="DL428" i="11"/>
  <c r="DK428" i="11"/>
  <c r="DJ428" i="11"/>
  <c r="DI428" i="11"/>
  <c r="DH428" i="11"/>
  <c r="DG428" i="11"/>
  <c r="DF428" i="11"/>
  <c r="DE428" i="11"/>
  <c r="DD428" i="11"/>
  <c r="DC428" i="11"/>
  <c r="DB428" i="11"/>
  <c r="DA428" i="11"/>
  <c r="CZ428" i="11"/>
  <c r="CY428" i="11"/>
  <c r="CX428" i="11"/>
  <c r="CW428" i="11"/>
  <c r="CV428" i="11"/>
  <c r="CU428" i="11"/>
  <c r="CT428" i="11"/>
  <c r="CS428" i="11"/>
  <c r="CR428" i="11"/>
  <c r="CQ428" i="11"/>
  <c r="CP428" i="11"/>
  <c r="CO428" i="11"/>
  <c r="CN428" i="11"/>
  <c r="CM428" i="11"/>
  <c r="CL428" i="11"/>
  <c r="CK428" i="11"/>
  <c r="CJ428" i="11"/>
  <c r="CI428" i="11"/>
  <c r="CH428" i="11"/>
  <c r="CG428" i="11"/>
  <c r="CF428" i="11"/>
  <c r="CE428" i="11"/>
  <c r="CD428" i="11"/>
  <c r="CC428" i="11"/>
  <c r="CB428" i="11"/>
  <c r="CA428" i="11"/>
  <c r="BZ428" i="11"/>
  <c r="BY428" i="11"/>
  <c r="BX428" i="11"/>
  <c r="BW428" i="11"/>
  <c r="BV428" i="11"/>
  <c r="BU428" i="11"/>
  <c r="BT428" i="11"/>
  <c r="BS428" i="11"/>
  <c r="BR428" i="11"/>
  <c r="BQ428" i="11"/>
  <c r="BM428" i="11"/>
  <c r="AT428" i="11"/>
  <c r="AS428" i="11"/>
  <c r="AR428" i="11"/>
  <c r="AQ428" i="11"/>
  <c r="AP428" i="11"/>
  <c r="AO428" i="11"/>
  <c r="AN428" i="11"/>
  <c r="AM428" i="11"/>
  <c r="AL428" i="11"/>
  <c r="AK428" i="11"/>
  <c r="AJ428" i="11"/>
  <c r="AI428" i="11"/>
  <c r="AH428" i="11"/>
  <c r="AG428" i="11"/>
  <c r="AF428" i="11"/>
  <c r="AE428" i="11"/>
  <c r="AD428" i="11"/>
  <c r="AC428" i="11"/>
  <c r="AB428" i="11"/>
  <c r="AA428" i="11"/>
  <c r="Z428" i="11"/>
  <c r="DZ427" i="11"/>
  <c r="DY427" i="11"/>
  <c r="DX427" i="11"/>
  <c r="DW427" i="11"/>
  <c r="DV427" i="11"/>
  <c r="DU427" i="11"/>
  <c r="DT427" i="11"/>
  <c r="DS427" i="11"/>
  <c r="DR427" i="11"/>
  <c r="DQ427" i="11"/>
  <c r="DP427" i="11"/>
  <c r="DO427" i="11"/>
  <c r="DN427" i="11"/>
  <c r="DM427" i="11"/>
  <c r="DL427" i="11"/>
  <c r="DK427" i="11"/>
  <c r="DJ427" i="11"/>
  <c r="DI427" i="11"/>
  <c r="DH427" i="11"/>
  <c r="DG427" i="11"/>
  <c r="DF427" i="11"/>
  <c r="DE427" i="11"/>
  <c r="DD427" i="11"/>
  <c r="DC427" i="11"/>
  <c r="DB427" i="11"/>
  <c r="DA427" i="11"/>
  <c r="CZ427" i="11"/>
  <c r="CY427" i="11"/>
  <c r="CX427" i="11"/>
  <c r="CW427" i="11"/>
  <c r="CV427" i="11"/>
  <c r="CU427" i="11"/>
  <c r="CT427" i="11"/>
  <c r="CS427" i="11"/>
  <c r="CR427" i="11"/>
  <c r="CQ427" i="11"/>
  <c r="CP427" i="11"/>
  <c r="CO427" i="11"/>
  <c r="CN427" i="11"/>
  <c r="CM427" i="11"/>
  <c r="CL427" i="11"/>
  <c r="CK427" i="11"/>
  <c r="CJ427" i="11"/>
  <c r="CI427" i="11"/>
  <c r="CH427" i="11"/>
  <c r="CG427" i="11"/>
  <c r="CF427" i="11"/>
  <c r="CE427" i="11"/>
  <c r="CD427" i="11"/>
  <c r="CC427" i="11"/>
  <c r="CB427" i="11"/>
  <c r="CA427" i="11"/>
  <c r="BZ427" i="11"/>
  <c r="BY427" i="11"/>
  <c r="BX427" i="11"/>
  <c r="BW427" i="11"/>
  <c r="BV427" i="11"/>
  <c r="BU427" i="11"/>
  <c r="BT427" i="11"/>
  <c r="BS427" i="11"/>
  <c r="BR427" i="11"/>
  <c r="BQ427" i="11"/>
  <c r="BM427" i="11"/>
  <c r="AS427" i="11"/>
  <c r="AR427" i="11"/>
  <c r="AQ427" i="11"/>
  <c r="AP427" i="11"/>
  <c r="AO427" i="11"/>
  <c r="AN427" i="11"/>
  <c r="AM427" i="11"/>
  <c r="AL427" i="11"/>
  <c r="AK427" i="11"/>
  <c r="AJ427" i="11"/>
  <c r="AI427" i="11"/>
  <c r="AH427" i="11"/>
  <c r="AG427" i="11"/>
  <c r="AF427" i="11"/>
  <c r="AE427" i="11"/>
  <c r="AD427" i="11"/>
  <c r="AC427" i="11"/>
  <c r="AB427" i="11"/>
  <c r="AA427" i="11"/>
  <c r="Z427" i="11"/>
  <c r="Y427" i="11"/>
  <c r="DZ426" i="11"/>
  <c r="DY426" i="11"/>
  <c r="DX426" i="11"/>
  <c r="DW426" i="11"/>
  <c r="DV426" i="11"/>
  <c r="DU426" i="11"/>
  <c r="DT426" i="11"/>
  <c r="DS426" i="11"/>
  <c r="DR426" i="11"/>
  <c r="DQ426" i="11"/>
  <c r="DP426" i="11"/>
  <c r="DO426" i="11"/>
  <c r="DN426" i="11"/>
  <c r="DM426" i="11"/>
  <c r="DL426" i="11"/>
  <c r="DK426" i="11"/>
  <c r="DJ426" i="11"/>
  <c r="DI426" i="11"/>
  <c r="DH426" i="11"/>
  <c r="DG426" i="11"/>
  <c r="DF426" i="11"/>
  <c r="DE426" i="11"/>
  <c r="DD426" i="11"/>
  <c r="DC426" i="11"/>
  <c r="DB426" i="11"/>
  <c r="DA426" i="11"/>
  <c r="CZ426" i="11"/>
  <c r="CY426" i="11"/>
  <c r="CX426" i="11"/>
  <c r="CW426" i="11"/>
  <c r="CV426" i="11"/>
  <c r="CU426" i="11"/>
  <c r="CT426" i="11"/>
  <c r="CS426" i="11"/>
  <c r="CR426" i="11"/>
  <c r="CQ426" i="11"/>
  <c r="CP426" i="11"/>
  <c r="CO426" i="11"/>
  <c r="CN426" i="11"/>
  <c r="CM426" i="11"/>
  <c r="CL426" i="11"/>
  <c r="CK426" i="11"/>
  <c r="CJ426" i="11"/>
  <c r="CI426" i="11"/>
  <c r="CH426" i="11"/>
  <c r="CG426" i="11"/>
  <c r="CF426" i="11"/>
  <c r="CE426" i="11"/>
  <c r="CD426" i="11"/>
  <c r="CC426" i="11"/>
  <c r="CB426" i="11"/>
  <c r="CA426" i="11"/>
  <c r="BZ426" i="11"/>
  <c r="BY426" i="11"/>
  <c r="BX426" i="11"/>
  <c r="BW426" i="11"/>
  <c r="BV426" i="11"/>
  <c r="BU426" i="11"/>
  <c r="BT426" i="11"/>
  <c r="BS426" i="11"/>
  <c r="BR426" i="11"/>
  <c r="BQ426" i="11"/>
  <c r="BM426" i="11"/>
  <c r="AR426" i="11"/>
  <c r="AQ426" i="11"/>
  <c r="AP426" i="11"/>
  <c r="AO426" i="11"/>
  <c r="AN426" i="11"/>
  <c r="AM426" i="11"/>
  <c r="AL426" i="11"/>
  <c r="AK426" i="11"/>
  <c r="AJ426" i="11"/>
  <c r="AI426" i="11"/>
  <c r="AH426" i="11"/>
  <c r="AG426" i="11"/>
  <c r="AF426" i="11"/>
  <c r="AE426" i="11"/>
  <c r="AD426" i="11"/>
  <c r="AC426" i="11"/>
  <c r="AB426" i="11"/>
  <c r="AA426" i="11"/>
  <c r="Z426" i="11"/>
  <c r="Y426" i="11"/>
  <c r="X426" i="11"/>
  <c r="DZ425" i="11"/>
  <c r="DY425" i="11"/>
  <c r="DX425" i="11"/>
  <c r="DW425" i="11"/>
  <c r="DV425" i="11"/>
  <c r="DU425" i="11"/>
  <c r="DT425" i="11"/>
  <c r="DS425" i="11"/>
  <c r="DR425" i="11"/>
  <c r="DQ425" i="11"/>
  <c r="DP425" i="11"/>
  <c r="DO425" i="11"/>
  <c r="DN425" i="11"/>
  <c r="DM425" i="11"/>
  <c r="DL425" i="11"/>
  <c r="DK425" i="11"/>
  <c r="DJ425" i="11"/>
  <c r="DI425" i="11"/>
  <c r="DH425" i="11"/>
  <c r="DG425" i="11"/>
  <c r="DF425" i="11"/>
  <c r="DE425" i="11"/>
  <c r="DD425" i="11"/>
  <c r="DC425" i="11"/>
  <c r="DB425" i="11"/>
  <c r="DA425" i="11"/>
  <c r="CZ425" i="11"/>
  <c r="CY425" i="11"/>
  <c r="CX425" i="11"/>
  <c r="CW425" i="11"/>
  <c r="CV425" i="11"/>
  <c r="CU425" i="11"/>
  <c r="CT425" i="11"/>
  <c r="CS425" i="11"/>
  <c r="CR425" i="11"/>
  <c r="CQ425" i="11"/>
  <c r="CP425" i="11"/>
  <c r="CO425" i="11"/>
  <c r="CN425" i="11"/>
  <c r="CM425" i="11"/>
  <c r="CL425" i="11"/>
  <c r="CK425" i="11"/>
  <c r="CJ425" i="11"/>
  <c r="CI425" i="11"/>
  <c r="CH425" i="11"/>
  <c r="CG425" i="11"/>
  <c r="CF425" i="11"/>
  <c r="CE425" i="11"/>
  <c r="CD425" i="11"/>
  <c r="CC425" i="11"/>
  <c r="CB425" i="11"/>
  <c r="CA425" i="11"/>
  <c r="BZ425" i="11"/>
  <c r="BY425" i="11"/>
  <c r="BX425" i="11"/>
  <c r="BW425" i="11"/>
  <c r="BV425" i="11"/>
  <c r="BU425" i="11"/>
  <c r="BT425" i="11"/>
  <c r="BS425" i="11"/>
  <c r="BR425" i="11"/>
  <c r="BQ425" i="11"/>
  <c r="BM425" i="11"/>
  <c r="AQ425" i="11"/>
  <c r="AP425" i="11"/>
  <c r="AO425" i="11"/>
  <c r="AN425" i="11"/>
  <c r="AM425" i="11"/>
  <c r="AL425" i="11"/>
  <c r="AK425" i="11"/>
  <c r="AJ425" i="11"/>
  <c r="AI425" i="11"/>
  <c r="AH425" i="11"/>
  <c r="AG425" i="11"/>
  <c r="AF425" i="11"/>
  <c r="AE425" i="11"/>
  <c r="AD425" i="11"/>
  <c r="AC425" i="11"/>
  <c r="AB425" i="11"/>
  <c r="AA425" i="11"/>
  <c r="Z425" i="11"/>
  <c r="Y425" i="11"/>
  <c r="X425" i="11"/>
  <c r="W425" i="11"/>
  <c r="DZ424" i="11"/>
  <c r="DY424" i="11"/>
  <c r="DX424" i="11"/>
  <c r="DW424" i="11"/>
  <c r="DV424" i="11"/>
  <c r="DU424" i="11"/>
  <c r="DT424" i="11"/>
  <c r="DS424" i="11"/>
  <c r="DR424" i="11"/>
  <c r="DQ424" i="11"/>
  <c r="DP424" i="11"/>
  <c r="DO424" i="11"/>
  <c r="DN424" i="11"/>
  <c r="DM424" i="11"/>
  <c r="DL424" i="11"/>
  <c r="DK424" i="11"/>
  <c r="DJ424" i="11"/>
  <c r="DI424" i="11"/>
  <c r="DH424" i="11"/>
  <c r="DG424" i="11"/>
  <c r="DF424" i="11"/>
  <c r="DE424" i="11"/>
  <c r="DD424" i="11"/>
  <c r="DC424" i="11"/>
  <c r="DB424" i="11"/>
  <c r="DA424" i="11"/>
  <c r="CZ424" i="11"/>
  <c r="CY424" i="11"/>
  <c r="CX424" i="11"/>
  <c r="CW424" i="11"/>
  <c r="CV424" i="11"/>
  <c r="CU424" i="11"/>
  <c r="CT424" i="11"/>
  <c r="CS424" i="11"/>
  <c r="CR424" i="11"/>
  <c r="CQ424" i="11"/>
  <c r="CP424" i="11"/>
  <c r="CO424" i="11"/>
  <c r="CN424" i="11"/>
  <c r="CM424" i="11"/>
  <c r="CL424" i="11"/>
  <c r="CK424" i="11"/>
  <c r="CJ424" i="11"/>
  <c r="CI424" i="11"/>
  <c r="CH424" i="11"/>
  <c r="CG424" i="11"/>
  <c r="CF424" i="11"/>
  <c r="CE424" i="11"/>
  <c r="CD424" i="11"/>
  <c r="CC424" i="11"/>
  <c r="CB424" i="11"/>
  <c r="CA424" i="11"/>
  <c r="BZ424" i="11"/>
  <c r="BY424" i="11"/>
  <c r="BX424" i="11"/>
  <c r="BW424" i="11"/>
  <c r="BV424" i="11"/>
  <c r="BU424" i="11"/>
  <c r="BT424" i="11"/>
  <c r="BS424" i="11"/>
  <c r="BR424" i="11"/>
  <c r="BQ424" i="11"/>
  <c r="BM424" i="11"/>
  <c r="AP424" i="11"/>
  <c r="AO424" i="11"/>
  <c r="AN424" i="11"/>
  <c r="AM424" i="11"/>
  <c r="AL424" i="11"/>
  <c r="AK424" i="11"/>
  <c r="AJ424" i="11"/>
  <c r="AI424" i="11"/>
  <c r="AH424" i="11"/>
  <c r="AG424" i="11"/>
  <c r="AF424" i="11"/>
  <c r="AE424" i="11"/>
  <c r="AD424" i="11"/>
  <c r="AC424" i="11"/>
  <c r="AB424" i="11"/>
  <c r="AA424" i="11"/>
  <c r="Z424" i="11"/>
  <c r="Y424" i="11"/>
  <c r="X424" i="11"/>
  <c r="W424" i="11"/>
  <c r="V424" i="11"/>
  <c r="DZ423" i="11"/>
  <c r="DY423" i="11"/>
  <c r="DX423" i="11"/>
  <c r="DW423" i="11"/>
  <c r="DV423" i="11"/>
  <c r="DU423" i="11"/>
  <c r="DT423" i="11"/>
  <c r="DS423" i="11"/>
  <c r="DR423" i="11"/>
  <c r="DQ423" i="11"/>
  <c r="DP423" i="11"/>
  <c r="DO423" i="11"/>
  <c r="DN423" i="11"/>
  <c r="DM423" i="11"/>
  <c r="DL423" i="11"/>
  <c r="DK423" i="11"/>
  <c r="DJ423" i="11"/>
  <c r="DI423" i="11"/>
  <c r="DH423" i="11"/>
  <c r="DG423" i="11"/>
  <c r="DF423" i="11"/>
  <c r="DE423" i="11"/>
  <c r="DD423" i="11"/>
  <c r="DC423" i="11"/>
  <c r="DB423" i="11"/>
  <c r="DA423" i="11"/>
  <c r="CZ423" i="11"/>
  <c r="CY423" i="11"/>
  <c r="CX423" i="11"/>
  <c r="CW423" i="11"/>
  <c r="CV423" i="11"/>
  <c r="CU423" i="11"/>
  <c r="CT423" i="11"/>
  <c r="CS423" i="11"/>
  <c r="CR423" i="11"/>
  <c r="CQ423" i="11"/>
  <c r="CP423" i="11"/>
  <c r="CO423" i="11"/>
  <c r="CN423" i="11"/>
  <c r="CM423" i="11"/>
  <c r="CL423" i="11"/>
  <c r="CK423" i="11"/>
  <c r="CJ423" i="11"/>
  <c r="CI423" i="11"/>
  <c r="CH423" i="11"/>
  <c r="CG423" i="11"/>
  <c r="CF423" i="11"/>
  <c r="CE423" i="11"/>
  <c r="CD423" i="11"/>
  <c r="CC423" i="11"/>
  <c r="CB423" i="11"/>
  <c r="CA423" i="11"/>
  <c r="BZ423" i="11"/>
  <c r="BY423" i="11"/>
  <c r="BX423" i="11"/>
  <c r="BW423" i="11"/>
  <c r="BV423" i="11"/>
  <c r="BU423" i="11"/>
  <c r="BT423" i="11"/>
  <c r="BS423" i="11"/>
  <c r="BR423" i="11"/>
  <c r="BQ423" i="11"/>
  <c r="BM423" i="11"/>
  <c r="AO423" i="11"/>
  <c r="AN423" i="11"/>
  <c r="AM423" i="11"/>
  <c r="AL423" i="11"/>
  <c r="AK423" i="11"/>
  <c r="AJ423" i="11"/>
  <c r="AI423" i="11"/>
  <c r="AH423" i="11"/>
  <c r="AG423" i="11"/>
  <c r="AF423" i="11"/>
  <c r="AE423" i="11"/>
  <c r="AD423" i="11"/>
  <c r="AC423" i="11"/>
  <c r="AB423" i="11"/>
  <c r="AA423" i="11"/>
  <c r="Z423" i="11"/>
  <c r="Y423" i="11"/>
  <c r="X423" i="11"/>
  <c r="W423" i="11"/>
  <c r="V423" i="11"/>
  <c r="U423" i="11"/>
  <c r="DZ422" i="11"/>
  <c r="DY422" i="11"/>
  <c r="DX422" i="11"/>
  <c r="DW422" i="11"/>
  <c r="DV422" i="11"/>
  <c r="DU422" i="11"/>
  <c r="DT422" i="11"/>
  <c r="DS422" i="11"/>
  <c r="DR422" i="11"/>
  <c r="DQ422" i="11"/>
  <c r="DP422" i="11"/>
  <c r="DO422" i="11"/>
  <c r="DN422" i="11"/>
  <c r="DM422" i="11"/>
  <c r="DL422" i="11"/>
  <c r="DK422" i="11"/>
  <c r="DJ422" i="11"/>
  <c r="DI422" i="11"/>
  <c r="DH422" i="11"/>
  <c r="DG422" i="11"/>
  <c r="DF422" i="11"/>
  <c r="DE422" i="11"/>
  <c r="DD422" i="11"/>
  <c r="DC422" i="11"/>
  <c r="DB422" i="11"/>
  <c r="DA422" i="11"/>
  <c r="CZ422" i="11"/>
  <c r="CY422" i="11"/>
  <c r="CX422" i="11"/>
  <c r="CW422" i="11"/>
  <c r="CV422" i="11"/>
  <c r="CU422" i="11"/>
  <c r="CT422" i="11"/>
  <c r="CS422" i="11"/>
  <c r="CR422" i="11"/>
  <c r="CQ422" i="11"/>
  <c r="CP422" i="11"/>
  <c r="CO422" i="11"/>
  <c r="CN422" i="11"/>
  <c r="CM422" i="11"/>
  <c r="CL422" i="11"/>
  <c r="CK422" i="11"/>
  <c r="CJ422" i="11"/>
  <c r="CI422" i="11"/>
  <c r="CH422" i="11"/>
  <c r="CG422" i="11"/>
  <c r="CF422" i="11"/>
  <c r="CE422" i="11"/>
  <c r="CD422" i="11"/>
  <c r="CC422" i="11"/>
  <c r="CB422" i="11"/>
  <c r="CA422" i="11"/>
  <c r="BZ422" i="11"/>
  <c r="BY422" i="11"/>
  <c r="BX422" i="11"/>
  <c r="BW422" i="11"/>
  <c r="BV422" i="11"/>
  <c r="BU422" i="11"/>
  <c r="BT422" i="11"/>
  <c r="BS422" i="11"/>
  <c r="BR422" i="11"/>
  <c r="BQ422" i="11"/>
  <c r="BM422" i="11"/>
  <c r="AN422" i="11"/>
  <c r="AM422" i="11"/>
  <c r="AL422" i="11"/>
  <c r="AK422" i="11"/>
  <c r="AJ422" i="11"/>
  <c r="AI422" i="11"/>
  <c r="AH422" i="11"/>
  <c r="AG422" i="11"/>
  <c r="AF422" i="11"/>
  <c r="AE422" i="11"/>
  <c r="AD422" i="11"/>
  <c r="AC422" i="11"/>
  <c r="AB422" i="11"/>
  <c r="AA422" i="11"/>
  <c r="Z422" i="11"/>
  <c r="Y422" i="11"/>
  <c r="X422" i="11"/>
  <c r="W422" i="11"/>
  <c r="V422" i="11"/>
  <c r="U422" i="11"/>
  <c r="T422" i="11"/>
  <c r="DZ421" i="11"/>
  <c r="DY421" i="11"/>
  <c r="DX421" i="11"/>
  <c r="DW421" i="11"/>
  <c r="DV421" i="11"/>
  <c r="DU421" i="11"/>
  <c r="DT421" i="11"/>
  <c r="DS421" i="11"/>
  <c r="DR421" i="11"/>
  <c r="DQ421" i="11"/>
  <c r="DP421" i="11"/>
  <c r="DO421" i="11"/>
  <c r="DN421" i="11"/>
  <c r="DM421" i="11"/>
  <c r="DL421" i="11"/>
  <c r="DK421" i="11"/>
  <c r="DJ421" i="11"/>
  <c r="DI421" i="11"/>
  <c r="DH421" i="11"/>
  <c r="DG421" i="11"/>
  <c r="DF421" i="11"/>
  <c r="DE421" i="11"/>
  <c r="DD421" i="11"/>
  <c r="DC421" i="11"/>
  <c r="DB421" i="11"/>
  <c r="DA421" i="11"/>
  <c r="CZ421" i="11"/>
  <c r="CY421" i="11"/>
  <c r="CX421" i="11"/>
  <c r="CW421" i="11"/>
  <c r="CV421" i="11"/>
  <c r="CU421" i="11"/>
  <c r="CT421" i="11"/>
  <c r="CS421" i="11"/>
  <c r="CR421" i="11"/>
  <c r="CQ421" i="11"/>
  <c r="CP421" i="11"/>
  <c r="CO421" i="11"/>
  <c r="CN421" i="11"/>
  <c r="CM421" i="11"/>
  <c r="CL421" i="11"/>
  <c r="CK421" i="11"/>
  <c r="CJ421" i="11"/>
  <c r="CI421" i="11"/>
  <c r="CH421" i="11"/>
  <c r="CG421" i="11"/>
  <c r="CF421" i="11"/>
  <c r="CE421" i="11"/>
  <c r="CD421" i="11"/>
  <c r="CC421" i="11"/>
  <c r="CB421" i="11"/>
  <c r="CA421" i="11"/>
  <c r="BZ421" i="11"/>
  <c r="BY421" i="11"/>
  <c r="BX421" i="11"/>
  <c r="BW421" i="11"/>
  <c r="BV421" i="11"/>
  <c r="BU421" i="11"/>
  <c r="BT421" i="11"/>
  <c r="BS421" i="11"/>
  <c r="BR421" i="11"/>
  <c r="BQ421" i="11"/>
  <c r="BM421" i="11"/>
  <c r="AM421" i="11"/>
  <c r="AL421" i="11"/>
  <c r="AK421" i="11"/>
  <c r="AJ421" i="11"/>
  <c r="AI421" i="11"/>
  <c r="AH421" i="11"/>
  <c r="AG421" i="11"/>
  <c r="AF421" i="11"/>
  <c r="AE421" i="11"/>
  <c r="AD421" i="11"/>
  <c r="AC421" i="11"/>
  <c r="AB421" i="11"/>
  <c r="AA421" i="11"/>
  <c r="Z421" i="11"/>
  <c r="Y421" i="11"/>
  <c r="X421" i="11"/>
  <c r="W421" i="11"/>
  <c r="V421" i="11"/>
  <c r="U421" i="11"/>
  <c r="T421" i="11"/>
  <c r="S421" i="11"/>
  <c r="DZ420" i="11"/>
  <c r="DY420" i="11"/>
  <c r="DX420" i="11"/>
  <c r="DW420" i="11"/>
  <c r="DV420" i="11"/>
  <c r="DU420" i="11"/>
  <c r="DT420" i="11"/>
  <c r="DS420" i="11"/>
  <c r="DR420" i="11"/>
  <c r="DQ420" i="11"/>
  <c r="DP420" i="11"/>
  <c r="DO420" i="11"/>
  <c r="DN420" i="11"/>
  <c r="DM420" i="11"/>
  <c r="DL420" i="11"/>
  <c r="DK420" i="11"/>
  <c r="DJ420" i="11"/>
  <c r="DI420" i="11"/>
  <c r="DH420" i="11"/>
  <c r="DG420" i="11"/>
  <c r="DF420" i="11"/>
  <c r="DE420" i="11"/>
  <c r="DD420" i="11"/>
  <c r="DC420" i="11"/>
  <c r="DB420" i="11"/>
  <c r="DA420" i="11"/>
  <c r="CZ420" i="11"/>
  <c r="CY420" i="11"/>
  <c r="CX420" i="11"/>
  <c r="CW420" i="11"/>
  <c r="CV420" i="11"/>
  <c r="CU420" i="11"/>
  <c r="CT420" i="11"/>
  <c r="CS420" i="11"/>
  <c r="CR420" i="11"/>
  <c r="CQ420" i="11"/>
  <c r="CP420" i="11"/>
  <c r="CO420" i="11"/>
  <c r="CN420" i="11"/>
  <c r="CM420" i="11"/>
  <c r="CL420" i="11"/>
  <c r="CK420" i="11"/>
  <c r="CJ420" i="11"/>
  <c r="CI420" i="11"/>
  <c r="CH420" i="11"/>
  <c r="CG420" i="11"/>
  <c r="CF420" i="11"/>
  <c r="CE420" i="11"/>
  <c r="CD420" i="11"/>
  <c r="CC420" i="11"/>
  <c r="CB420" i="11"/>
  <c r="CA420" i="11"/>
  <c r="BZ420" i="11"/>
  <c r="BY420" i="11"/>
  <c r="BX420" i="11"/>
  <c r="BW420" i="11"/>
  <c r="BV420" i="11"/>
  <c r="BU420" i="11"/>
  <c r="BT420" i="11"/>
  <c r="BS420" i="11"/>
  <c r="BR420" i="11"/>
  <c r="BQ420" i="11"/>
  <c r="BM420" i="11"/>
  <c r="AL420" i="11"/>
  <c r="AK420" i="11"/>
  <c r="AJ420" i="11"/>
  <c r="AI420" i="11"/>
  <c r="AH420" i="11"/>
  <c r="AG420" i="11"/>
  <c r="AF420" i="11"/>
  <c r="AE420" i="11"/>
  <c r="AD420" i="11"/>
  <c r="AC420" i="11"/>
  <c r="AB420" i="11"/>
  <c r="AA420" i="11"/>
  <c r="Z420" i="11"/>
  <c r="Y420" i="11"/>
  <c r="X420" i="11"/>
  <c r="W420" i="11"/>
  <c r="V420" i="11"/>
  <c r="U420" i="11"/>
  <c r="T420" i="11"/>
  <c r="S420" i="11"/>
  <c r="R420" i="11"/>
  <c r="DZ419" i="11"/>
  <c r="DY419" i="11"/>
  <c r="DX419" i="11"/>
  <c r="DW419" i="11"/>
  <c r="DV419" i="11"/>
  <c r="DU419" i="11"/>
  <c r="DT419" i="11"/>
  <c r="DS419" i="11"/>
  <c r="DR419" i="11"/>
  <c r="DQ419" i="11"/>
  <c r="DP419" i="11"/>
  <c r="DO419" i="11"/>
  <c r="DN419" i="11"/>
  <c r="DM419" i="11"/>
  <c r="DL419" i="11"/>
  <c r="DK419" i="11"/>
  <c r="DJ419" i="11"/>
  <c r="DI419" i="11"/>
  <c r="DH419" i="11"/>
  <c r="DG419" i="11"/>
  <c r="DF419" i="11"/>
  <c r="DE419" i="11"/>
  <c r="DD419" i="11"/>
  <c r="DC419" i="11"/>
  <c r="DB419" i="11"/>
  <c r="DA419" i="11"/>
  <c r="CZ419" i="11"/>
  <c r="CY419" i="11"/>
  <c r="CX419" i="11"/>
  <c r="CW419" i="11"/>
  <c r="CV419" i="11"/>
  <c r="CU419" i="11"/>
  <c r="CT419" i="11"/>
  <c r="CS419" i="11"/>
  <c r="CR419" i="11"/>
  <c r="CQ419" i="11"/>
  <c r="CP419" i="11"/>
  <c r="CO419" i="11"/>
  <c r="CN419" i="11"/>
  <c r="CM419" i="11"/>
  <c r="CL419" i="11"/>
  <c r="CK419" i="11"/>
  <c r="CJ419" i="11"/>
  <c r="CI419" i="11"/>
  <c r="CH419" i="11"/>
  <c r="CG419" i="11"/>
  <c r="CF419" i="11"/>
  <c r="CE419" i="11"/>
  <c r="CD419" i="11"/>
  <c r="CC419" i="11"/>
  <c r="CB419" i="11"/>
  <c r="CA419" i="11"/>
  <c r="BZ419" i="11"/>
  <c r="BY419" i="11"/>
  <c r="BX419" i="11"/>
  <c r="BW419" i="11"/>
  <c r="BV419" i="11"/>
  <c r="BU419" i="11"/>
  <c r="BT419" i="11"/>
  <c r="BS419" i="11"/>
  <c r="BR419" i="11"/>
  <c r="BQ419" i="11"/>
  <c r="BM419" i="11"/>
  <c r="AK419" i="11"/>
  <c r="AJ419" i="11"/>
  <c r="AI419" i="11"/>
  <c r="AH419" i="11"/>
  <c r="AG419" i="11"/>
  <c r="AF419" i="11"/>
  <c r="AE419" i="11"/>
  <c r="AD419" i="11"/>
  <c r="AC419" i="11"/>
  <c r="AB419" i="11"/>
  <c r="AA419" i="11"/>
  <c r="Z419" i="11"/>
  <c r="Y419" i="11"/>
  <c r="X419" i="11"/>
  <c r="W419" i="11"/>
  <c r="V419" i="11"/>
  <c r="U419" i="11"/>
  <c r="T419" i="11"/>
  <c r="S419" i="11"/>
  <c r="R419" i="11"/>
  <c r="Q419" i="11"/>
  <c r="DZ418" i="11"/>
  <c r="DY418" i="11"/>
  <c r="DX418" i="11"/>
  <c r="DW418" i="11"/>
  <c r="DV418" i="11"/>
  <c r="DU418" i="11"/>
  <c r="DT418" i="11"/>
  <c r="DS418" i="11"/>
  <c r="DR418" i="11"/>
  <c r="DQ418" i="11"/>
  <c r="DP418" i="11"/>
  <c r="DO418" i="11"/>
  <c r="DN418" i="11"/>
  <c r="DM418" i="11"/>
  <c r="DL418" i="11"/>
  <c r="DK418" i="11"/>
  <c r="DJ418" i="11"/>
  <c r="DI418" i="11"/>
  <c r="DH418" i="11"/>
  <c r="DG418" i="11"/>
  <c r="DF418" i="11"/>
  <c r="DE418" i="11"/>
  <c r="DD418" i="11"/>
  <c r="DC418" i="11"/>
  <c r="DB418" i="11"/>
  <c r="DA418" i="11"/>
  <c r="CZ418" i="11"/>
  <c r="CY418" i="11"/>
  <c r="CX418" i="11"/>
  <c r="CW418" i="11"/>
  <c r="CV418" i="11"/>
  <c r="CU418" i="11"/>
  <c r="CT418" i="11"/>
  <c r="CS418" i="11"/>
  <c r="CR418" i="11"/>
  <c r="CQ418" i="11"/>
  <c r="CP418" i="11"/>
  <c r="CO418" i="11"/>
  <c r="CN418" i="11"/>
  <c r="CM418" i="11"/>
  <c r="CL418" i="11"/>
  <c r="CK418" i="11"/>
  <c r="CJ418" i="11"/>
  <c r="CI418" i="11"/>
  <c r="CH418" i="11"/>
  <c r="CG418" i="11"/>
  <c r="CF418" i="11"/>
  <c r="CE418" i="11"/>
  <c r="CD418" i="11"/>
  <c r="CC418" i="11"/>
  <c r="CB418" i="11"/>
  <c r="CA418" i="11"/>
  <c r="BZ418" i="11"/>
  <c r="BY418" i="11"/>
  <c r="BX418" i="11"/>
  <c r="BW418" i="11"/>
  <c r="BV418" i="11"/>
  <c r="BU418" i="11"/>
  <c r="BT418" i="11"/>
  <c r="BS418" i="11"/>
  <c r="BR418" i="11"/>
  <c r="BQ418" i="11"/>
  <c r="BM418" i="11"/>
  <c r="AJ418" i="11"/>
  <c r="AI418" i="11"/>
  <c r="AH418" i="11"/>
  <c r="AG418" i="11"/>
  <c r="AF418" i="11"/>
  <c r="AE418" i="11"/>
  <c r="AD418" i="11"/>
  <c r="AC418" i="11"/>
  <c r="AB418" i="11"/>
  <c r="AA418" i="11"/>
  <c r="Z418" i="11"/>
  <c r="Y418" i="11"/>
  <c r="X418" i="11"/>
  <c r="W418" i="11"/>
  <c r="V418" i="11"/>
  <c r="U418" i="11"/>
  <c r="T418" i="11"/>
  <c r="S418" i="11"/>
  <c r="R418" i="11"/>
  <c r="Q418" i="11"/>
  <c r="P418" i="11"/>
  <c r="DZ417" i="11"/>
  <c r="DY417" i="11"/>
  <c r="DX417" i="11"/>
  <c r="DW417" i="11"/>
  <c r="DV417" i="11"/>
  <c r="DU417" i="11"/>
  <c r="DT417" i="11"/>
  <c r="DS417" i="11"/>
  <c r="DR417" i="11"/>
  <c r="DQ417" i="11"/>
  <c r="DP417" i="11"/>
  <c r="DO417" i="11"/>
  <c r="DN417" i="11"/>
  <c r="DM417" i="11"/>
  <c r="DL417" i="11"/>
  <c r="DK417" i="11"/>
  <c r="DJ417" i="11"/>
  <c r="DI417" i="11"/>
  <c r="DH417" i="11"/>
  <c r="DG417" i="11"/>
  <c r="DF417" i="11"/>
  <c r="DE417" i="11"/>
  <c r="DD417" i="11"/>
  <c r="DC417" i="11"/>
  <c r="DB417" i="11"/>
  <c r="DA417" i="11"/>
  <c r="CZ417" i="11"/>
  <c r="CY417" i="11"/>
  <c r="CX417" i="11"/>
  <c r="CW417" i="11"/>
  <c r="CV417" i="11"/>
  <c r="CU417" i="11"/>
  <c r="CT417" i="11"/>
  <c r="CS417" i="11"/>
  <c r="CR417" i="11"/>
  <c r="CQ417" i="11"/>
  <c r="CP417" i="11"/>
  <c r="CO417" i="11"/>
  <c r="CN417" i="11"/>
  <c r="CM417" i="11"/>
  <c r="CL417" i="11"/>
  <c r="CK417" i="11"/>
  <c r="CJ417" i="11"/>
  <c r="CI417" i="11"/>
  <c r="CH417" i="11"/>
  <c r="CG417" i="11"/>
  <c r="CF417" i="11"/>
  <c r="CE417" i="11"/>
  <c r="CD417" i="11"/>
  <c r="CC417" i="11"/>
  <c r="CB417" i="11"/>
  <c r="CA417" i="11"/>
  <c r="BZ417" i="11"/>
  <c r="BY417" i="11"/>
  <c r="BX417" i="11"/>
  <c r="BW417" i="11"/>
  <c r="BV417" i="11"/>
  <c r="BU417" i="11"/>
  <c r="BT417" i="11"/>
  <c r="BS417" i="11"/>
  <c r="BR417" i="11"/>
  <c r="BQ417" i="11"/>
  <c r="BM417" i="11"/>
  <c r="AI417" i="11"/>
  <c r="AH417" i="11"/>
  <c r="AG417" i="11"/>
  <c r="AF417" i="11"/>
  <c r="AE417" i="11"/>
  <c r="AD417" i="11"/>
  <c r="AC417" i="11"/>
  <c r="AB417" i="11"/>
  <c r="AA417" i="11"/>
  <c r="Z417" i="11"/>
  <c r="Y417" i="11"/>
  <c r="X417" i="11"/>
  <c r="W417" i="11"/>
  <c r="V417" i="11"/>
  <c r="U417" i="11"/>
  <c r="T417" i="11"/>
  <c r="S417" i="11"/>
  <c r="R417" i="11"/>
  <c r="Q417" i="11"/>
  <c r="P417" i="11"/>
  <c r="O417" i="11"/>
  <c r="DZ416" i="11"/>
  <c r="DY416" i="11"/>
  <c r="DX416" i="11"/>
  <c r="DW416" i="11"/>
  <c r="DV416" i="11"/>
  <c r="DU416" i="11"/>
  <c r="DT416" i="11"/>
  <c r="DS416" i="11"/>
  <c r="DR416" i="11"/>
  <c r="DQ416" i="11"/>
  <c r="DP416" i="11"/>
  <c r="DO416" i="11"/>
  <c r="DN416" i="11"/>
  <c r="DM416" i="11"/>
  <c r="DL416" i="11"/>
  <c r="DK416" i="11"/>
  <c r="DJ416" i="11"/>
  <c r="DI416" i="11"/>
  <c r="DH416" i="11"/>
  <c r="DG416" i="11"/>
  <c r="DF416" i="11"/>
  <c r="DE416" i="11"/>
  <c r="DD416" i="11"/>
  <c r="DC416" i="11"/>
  <c r="DB416" i="11"/>
  <c r="DA416" i="11"/>
  <c r="CZ416" i="11"/>
  <c r="CY416" i="11"/>
  <c r="CX416" i="11"/>
  <c r="CW416" i="11"/>
  <c r="CV416" i="11"/>
  <c r="CU416" i="11"/>
  <c r="CT416" i="11"/>
  <c r="CS416" i="11"/>
  <c r="CR416" i="11"/>
  <c r="CQ416" i="11"/>
  <c r="CP416" i="11"/>
  <c r="CO416" i="11"/>
  <c r="CN416" i="11"/>
  <c r="CM416" i="11"/>
  <c r="CL416" i="11"/>
  <c r="CK416" i="11"/>
  <c r="CJ416" i="11"/>
  <c r="CI416" i="11"/>
  <c r="CH416" i="11"/>
  <c r="CG416" i="11"/>
  <c r="CF416" i="11"/>
  <c r="CE416" i="11"/>
  <c r="CD416" i="11"/>
  <c r="CC416" i="11"/>
  <c r="CB416" i="11"/>
  <c r="CA416" i="11"/>
  <c r="BZ416" i="11"/>
  <c r="BY416" i="11"/>
  <c r="BX416" i="11"/>
  <c r="BW416" i="11"/>
  <c r="BV416" i="11"/>
  <c r="BU416" i="11"/>
  <c r="BT416" i="11"/>
  <c r="BS416" i="11"/>
  <c r="BR416" i="11"/>
  <c r="BQ416" i="11"/>
  <c r="BM416" i="11"/>
  <c r="AH416" i="11"/>
  <c r="AG416" i="11"/>
  <c r="AF416" i="11"/>
  <c r="AE416" i="11"/>
  <c r="AD416" i="11"/>
  <c r="AC416" i="11"/>
  <c r="AB416" i="11"/>
  <c r="AA416" i="11"/>
  <c r="Z416" i="11"/>
  <c r="Y416" i="11"/>
  <c r="X416" i="11"/>
  <c r="W416" i="11"/>
  <c r="V416" i="11"/>
  <c r="U416" i="11"/>
  <c r="T416" i="11"/>
  <c r="S416" i="11"/>
  <c r="R416" i="11"/>
  <c r="Q416" i="11"/>
  <c r="P416" i="11"/>
  <c r="O416" i="11"/>
  <c r="N416" i="11"/>
  <c r="DZ415" i="11"/>
  <c r="DY415" i="11"/>
  <c r="DX415" i="11"/>
  <c r="DW415" i="11"/>
  <c r="DV415" i="11"/>
  <c r="DU415" i="11"/>
  <c r="DT415" i="11"/>
  <c r="DS415" i="11"/>
  <c r="DR415" i="11"/>
  <c r="DQ415" i="11"/>
  <c r="DP415" i="11"/>
  <c r="DO415" i="11"/>
  <c r="DN415" i="11"/>
  <c r="DM415" i="11"/>
  <c r="DL415" i="11"/>
  <c r="DK415" i="11"/>
  <c r="DJ415" i="11"/>
  <c r="DI415" i="11"/>
  <c r="DH415" i="11"/>
  <c r="DG415" i="11"/>
  <c r="DF415" i="11"/>
  <c r="DE415" i="11"/>
  <c r="DD415" i="11"/>
  <c r="DC415" i="11"/>
  <c r="DB415" i="11"/>
  <c r="DA415" i="11"/>
  <c r="CZ415" i="11"/>
  <c r="CY415" i="11"/>
  <c r="CX415" i="11"/>
  <c r="CW415" i="11"/>
  <c r="CV415" i="11"/>
  <c r="CU415" i="11"/>
  <c r="CT415" i="11"/>
  <c r="CS415" i="11"/>
  <c r="CR415" i="11"/>
  <c r="CQ415" i="11"/>
  <c r="CP415" i="11"/>
  <c r="CO415" i="11"/>
  <c r="CN415" i="11"/>
  <c r="CM415" i="11"/>
  <c r="CL415" i="11"/>
  <c r="CK415" i="11"/>
  <c r="CJ415" i="11"/>
  <c r="CI415" i="11"/>
  <c r="CH415" i="11"/>
  <c r="CG415" i="11"/>
  <c r="CF415" i="11"/>
  <c r="CE415" i="11"/>
  <c r="CD415" i="11"/>
  <c r="CC415" i="11"/>
  <c r="CB415" i="11"/>
  <c r="CA415" i="11"/>
  <c r="BZ415" i="11"/>
  <c r="BY415" i="11"/>
  <c r="BX415" i="11"/>
  <c r="BW415" i="11"/>
  <c r="BV415" i="11"/>
  <c r="BU415" i="11"/>
  <c r="BT415" i="11"/>
  <c r="BS415" i="11"/>
  <c r="BR415" i="11"/>
  <c r="BQ415" i="11"/>
  <c r="BM415" i="11"/>
  <c r="AG415" i="11"/>
  <c r="AF415" i="11"/>
  <c r="AE415" i="11"/>
  <c r="AD415" i="11"/>
  <c r="AC415" i="11"/>
  <c r="AB415" i="11"/>
  <c r="AA415" i="11"/>
  <c r="Z415" i="11"/>
  <c r="Y415" i="11"/>
  <c r="X415" i="11"/>
  <c r="W415" i="11"/>
  <c r="V415" i="11"/>
  <c r="U415" i="11"/>
  <c r="T415" i="11"/>
  <c r="S415" i="11"/>
  <c r="R415" i="11"/>
  <c r="Q415" i="11"/>
  <c r="P415" i="11"/>
  <c r="O415" i="11"/>
  <c r="N415" i="11"/>
  <c r="M415" i="11"/>
  <c r="DZ414" i="11"/>
  <c r="DY414" i="11"/>
  <c r="DX414" i="11"/>
  <c r="DW414" i="11"/>
  <c r="DV414" i="11"/>
  <c r="DU414" i="11"/>
  <c r="DT414" i="11"/>
  <c r="DS414" i="11"/>
  <c r="DR414" i="11"/>
  <c r="DQ414" i="11"/>
  <c r="DP414" i="11"/>
  <c r="DO414" i="11"/>
  <c r="DN414" i="11"/>
  <c r="DM414" i="11"/>
  <c r="DL414" i="11"/>
  <c r="DK414" i="11"/>
  <c r="DJ414" i="11"/>
  <c r="DI414" i="11"/>
  <c r="DH414" i="11"/>
  <c r="DG414" i="11"/>
  <c r="DF414" i="11"/>
  <c r="DE414" i="11"/>
  <c r="DD414" i="11"/>
  <c r="DC414" i="11"/>
  <c r="DB414" i="11"/>
  <c r="DA414" i="11"/>
  <c r="CZ414" i="11"/>
  <c r="CY414" i="11"/>
  <c r="CX414" i="11"/>
  <c r="CW414" i="11"/>
  <c r="CV414" i="11"/>
  <c r="CU414" i="11"/>
  <c r="CT414" i="11"/>
  <c r="CS414" i="11"/>
  <c r="CR414" i="11"/>
  <c r="CQ414" i="11"/>
  <c r="CP414" i="11"/>
  <c r="CO414" i="11"/>
  <c r="CN414" i="11"/>
  <c r="CM414" i="11"/>
  <c r="CL414" i="11"/>
  <c r="CK414" i="11"/>
  <c r="CJ414" i="11"/>
  <c r="CI414" i="11"/>
  <c r="CH414" i="11"/>
  <c r="CG414" i="11"/>
  <c r="CF414" i="11"/>
  <c r="CE414" i="11"/>
  <c r="CD414" i="11"/>
  <c r="CC414" i="11"/>
  <c r="CB414" i="11"/>
  <c r="CA414" i="11"/>
  <c r="BZ414" i="11"/>
  <c r="BY414" i="11"/>
  <c r="BX414" i="11"/>
  <c r="BW414" i="11"/>
  <c r="BV414" i="11"/>
  <c r="BU414" i="11"/>
  <c r="BT414" i="11"/>
  <c r="BS414" i="11"/>
  <c r="BR414" i="11"/>
  <c r="BQ414" i="11"/>
  <c r="BM414" i="11"/>
  <c r="AF414" i="11"/>
  <c r="AE414" i="11"/>
  <c r="AD414" i="11"/>
  <c r="AC414" i="11"/>
  <c r="AB414" i="11"/>
  <c r="AA414" i="11"/>
  <c r="Z414" i="11"/>
  <c r="Y414" i="11"/>
  <c r="X414" i="11"/>
  <c r="W414" i="11"/>
  <c r="V414" i="11"/>
  <c r="U414" i="11"/>
  <c r="T414" i="11"/>
  <c r="S414" i="11"/>
  <c r="R414" i="11"/>
  <c r="Q414" i="11"/>
  <c r="P414" i="11"/>
  <c r="O414" i="11"/>
  <c r="N414" i="11"/>
  <c r="M414" i="11"/>
  <c r="L414" i="11"/>
  <c r="DZ413" i="11"/>
  <c r="DY413" i="11"/>
  <c r="DX413" i="11"/>
  <c r="DW413" i="11"/>
  <c r="DV413" i="11"/>
  <c r="DU413" i="11"/>
  <c r="DT413" i="11"/>
  <c r="DS413" i="11"/>
  <c r="DR413" i="11"/>
  <c r="DQ413" i="11"/>
  <c r="DP413" i="11"/>
  <c r="DO413" i="11"/>
  <c r="DN413" i="11"/>
  <c r="DM413" i="11"/>
  <c r="DL413" i="11"/>
  <c r="DK413" i="11"/>
  <c r="DJ413" i="11"/>
  <c r="DI413" i="11"/>
  <c r="DH413" i="11"/>
  <c r="DG413" i="11"/>
  <c r="DF413" i="11"/>
  <c r="DE413" i="11"/>
  <c r="DD413" i="11"/>
  <c r="DC413" i="11"/>
  <c r="DB413" i="11"/>
  <c r="DA413" i="11"/>
  <c r="CZ413" i="11"/>
  <c r="CY413" i="11"/>
  <c r="CX413" i="11"/>
  <c r="CW413" i="11"/>
  <c r="CV413" i="11"/>
  <c r="CU413" i="11"/>
  <c r="CT413" i="11"/>
  <c r="CS413" i="11"/>
  <c r="CR413" i="11"/>
  <c r="CQ413" i="11"/>
  <c r="CP413" i="11"/>
  <c r="CO413" i="11"/>
  <c r="CN413" i="11"/>
  <c r="CM413" i="11"/>
  <c r="CL413" i="11"/>
  <c r="CK413" i="11"/>
  <c r="CJ413" i="11"/>
  <c r="CI413" i="11"/>
  <c r="CH413" i="11"/>
  <c r="CG413" i="11"/>
  <c r="CF413" i="11"/>
  <c r="CE413" i="11"/>
  <c r="CD413" i="11"/>
  <c r="CC413" i="11"/>
  <c r="CB413" i="11"/>
  <c r="CA413" i="11"/>
  <c r="BZ413" i="11"/>
  <c r="BY413" i="11"/>
  <c r="BX413" i="11"/>
  <c r="BW413" i="11"/>
  <c r="BV413" i="11"/>
  <c r="BU413" i="11"/>
  <c r="BT413" i="11"/>
  <c r="BS413" i="11"/>
  <c r="BR413" i="11"/>
  <c r="BQ413" i="11"/>
  <c r="BM413" i="11"/>
  <c r="AE413" i="11"/>
  <c r="AD413" i="11"/>
  <c r="AC413" i="11"/>
  <c r="AB413" i="11"/>
  <c r="AA413" i="11"/>
  <c r="Z413" i="11"/>
  <c r="Y413" i="11"/>
  <c r="X413" i="11"/>
  <c r="W413" i="11"/>
  <c r="V413" i="11"/>
  <c r="U413" i="11"/>
  <c r="T413" i="11"/>
  <c r="S413" i="11"/>
  <c r="R413" i="11"/>
  <c r="Q413" i="11"/>
  <c r="P413" i="11"/>
  <c r="O413" i="11"/>
  <c r="N413" i="11"/>
  <c r="M413" i="11"/>
  <c r="L413" i="11"/>
  <c r="K413" i="11"/>
  <c r="DZ412" i="11"/>
  <c r="DY412" i="11"/>
  <c r="DX412" i="11"/>
  <c r="DW412" i="11"/>
  <c r="DV412" i="11"/>
  <c r="DU412" i="11"/>
  <c r="DT412" i="11"/>
  <c r="DS412" i="11"/>
  <c r="DR412" i="11"/>
  <c r="DQ412" i="11"/>
  <c r="DP412" i="11"/>
  <c r="DO412" i="11"/>
  <c r="DN412" i="11"/>
  <c r="DM412" i="11"/>
  <c r="DL412" i="11"/>
  <c r="DK412" i="11"/>
  <c r="DJ412" i="11"/>
  <c r="DI412" i="11"/>
  <c r="DH412" i="11"/>
  <c r="DG412" i="11"/>
  <c r="DF412" i="11"/>
  <c r="DE412" i="11"/>
  <c r="DD412" i="11"/>
  <c r="DC412" i="11"/>
  <c r="DB412" i="11"/>
  <c r="DA412" i="11"/>
  <c r="CZ412" i="11"/>
  <c r="CY412" i="11"/>
  <c r="CX412" i="11"/>
  <c r="CW412" i="11"/>
  <c r="CV412" i="11"/>
  <c r="CU412" i="11"/>
  <c r="CT412" i="11"/>
  <c r="CS412" i="11"/>
  <c r="CR412" i="11"/>
  <c r="CQ412" i="11"/>
  <c r="CP412" i="11"/>
  <c r="CO412" i="11"/>
  <c r="CN412" i="11"/>
  <c r="CM412" i="11"/>
  <c r="CL412" i="11"/>
  <c r="CK412" i="11"/>
  <c r="CJ412" i="11"/>
  <c r="CI412" i="11"/>
  <c r="CH412" i="11"/>
  <c r="CG412" i="11"/>
  <c r="CF412" i="11"/>
  <c r="CE412" i="11"/>
  <c r="CD412" i="11"/>
  <c r="CC412" i="11"/>
  <c r="CB412" i="11"/>
  <c r="CA412" i="11"/>
  <c r="BZ412" i="11"/>
  <c r="BY412" i="11"/>
  <c r="BX412" i="11"/>
  <c r="BW412" i="11"/>
  <c r="BV412" i="11"/>
  <c r="BU412" i="11"/>
  <c r="BT412" i="11"/>
  <c r="BS412" i="11"/>
  <c r="BR412" i="11"/>
  <c r="BQ412" i="11"/>
  <c r="BM412" i="11"/>
  <c r="AD412" i="11"/>
  <c r="AC412" i="11"/>
  <c r="AB412" i="11"/>
  <c r="AA412" i="11"/>
  <c r="Z412" i="11"/>
  <c r="Y412" i="11"/>
  <c r="X412" i="11"/>
  <c r="W412" i="11"/>
  <c r="V412" i="11"/>
  <c r="U412" i="11"/>
  <c r="T412" i="11"/>
  <c r="S412" i="11"/>
  <c r="R412" i="11"/>
  <c r="Q412" i="11"/>
  <c r="P412" i="11"/>
  <c r="O412" i="11"/>
  <c r="N412" i="11"/>
  <c r="M412" i="11"/>
  <c r="L412" i="11"/>
  <c r="K412" i="11"/>
  <c r="J412" i="11"/>
  <c r="DZ411" i="11"/>
  <c r="DY411" i="11"/>
  <c r="DX411" i="11"/>
  <c r="DW411" i="11"/>
  <c r="DV411" i="11"/>
  <c r="DU411" i="11"/>
  <c r="DT411" i="11"/>
  <c r="DS411" i="11"/>
  <c r="DR411" i="11"/>
  <c r="DQ411" i="11"/>
  <c r="DP411" i="11"/>
  <c r="DO411" i="11"/>
  <c r="DN411" i="11"/>
  <c r="DM411" i="11"/>
  <c r="DL411" i="11"/>
  <c r="DK411" i="11"/>
  <c r="DJ411" i="11"/>
  <c r="DI411" i="11"/>
  <c r="DH411" i="11"/>
  <c r="DG411" i="11"/>
  <c r="DF411" i="11"/>
  <c r="DE411" i="11"/>
  <c r="DD411" i="11"/>
  <c r="DC411" i="11"/>
  <c r="DB411" i="11"/>
  <c r="DA411" i="11"/>
  <c r="CZ411" i="11"/>
  <c r="CY411" i="11"/>
  <c r="CX411" i="11"/>
  <c r="CW411" i="11"/>
  <c r="CV411" i="11"/>
  <c r="CU411" i="11"/>
  <c r="CT411" i="11"/>
  <c r="CS411" i="11"/>
  <c r="CR411" i="11"/>
  <c r="CQ411" i="11"/>
  <c r="CP411" i="11"/>
  <c r="CO411" i="11"/>
  <c r="CN411" i="11"/>
  <c r="CM411" i="11"/>
  <c r="CL411" i="11"/>
  <c r="CK411" i="11"/>
  <c r="CJ411" i="11"/>
  <c r="CI411" i="11"/>
  <c r="CH411" i="11"/>
  <c r="CG411" i="11"/>
  <c r="CF411" i="11"/>
  <c r="CE411" i="11"/>
  <c r="CD411" i="11"/>
  <c r="CC411" i="11"/>
  <c r="CB411" i="11"/>
  <c r="CA411" i="11"/>
  <c r="BZ411" i="11"/>
  <c r="BY411" i="11"/>
  <c r="BX411" i="11"/>
  <c r="BW411" i="11"/>
  <c r="BV411" i="11"/>
  <c r="BU411" i="11"/>
  <c r="BT411" i="11"/>
  <c r="BS411" i="11"/>
  <c r="BR411" i="11"/>
  <c r="BQ411" i="11"/>
  <c r="BM411" i="11"/>
  <c r="AC411" i="11"/>
  <c r="AB411" i="11"/>
  <c r="AA411" i="11"/>
  <c r="Z411" i="11"/>
  <c r="Y411" i="11"/>
  <c r="X411" i="11"/>
  <c r="W411" i="11"/>
  <c r="V411" i="11"/>
  <c r="U411" i="11"/>
  <c r="T411" i="11"/>
  <c r="S411" i="11"/>
  <c r="R411" i="11"/>
  <c r="Q411" i="11"/>
  <c r="P411" i="11"/>
  <c r="O411" i="11"/>
  <c r="N411" i="11"/>
  <c r="M411" i="11"/>
  <c r="L411" i="11"/>
  <c r="K411" i="11"/>
  <c r="J411" i="11"/>
  <c r="I411" i="11"/>
  <c r="DZ410" i="11"/>
  <c r="DY410" i="11"/>
  <c r="DX410" i="11"/>
  <c r="DW410" i="11"/>
  <c r="DV410" i="11"/>
  <c r="DU410" i="11"/>
  <c r="DT410" i="11"/>
  <c r="DS410" i="11"/>
  <c r="DR410" i="11"/>
  <c r="DQ410" i="11"/>
  <c r="DP410" i="11"/>
  <c r="DO410" i="11"/>
  <c r="DN410" i="11"/>
  <c r="DM410" i="11"/>
  <c r="DL410" i="11"/>
  <c r="DK410" i="11"/>
  <c r="DJ410" i="11"/>
  <c r="DI410" i="11"/>
  <c r="DH410" i="11"/>
  <c r="DG410" i="11"/>
  <c r="DF410" i="11"/>
  <c r="DE410" i="11"/>
  <c r="DD410" i="11"/>
  <c r="DC410" i="11"/>
  <c r="DB410" i="11"/>
  <c r="DA410" i="11"/>
  <c r="CZ410" i="11"/>
  <c r="CY410" i="11"/>
  <c r="CX410" i="11"/>
  <c r="CW410" i="11"/>
  <c r="CV410" i="11"/>
  <c r="CU410" i="11"/>
  <c r="CT410" i="11"/>
  <c r="CS410" i="11"/>
  <c r="CR410" i="11"/>
  <c r="CQ410" i="11"/>
  <c r="CP410" i="11"/>
  <c r="CO410" i="11"/>
  <c r="CN410" i="11"/>
  <c r="CM410" i="11"/>
  <c r="CL410" i="11"/>
  <c r="CK410" i="11"/>
  <c r="CJ410" i="11"/>
  <c r="CI410" i="11"/>
  <c r="CH410" i="11"/>
  <c r="CG410" i="11"/>
  <c r="CF410" i="11"/>
  <c r="CE410" i="11"/>
  <c r="CD410" i="11"/>
  <c r="CC410" i="11"/>
  <c r="CB410" i="11"/>
  <c r="CA410" i="11"/>
  <c r="BZ410" i="11"/>
  <c r="BY410" i="11"/>
  <c r="BX410" i="11"/>
  <c r="BW410" i="11"/>
  <c r="BV410" i="11"/>
  <c r="BU410" i="11"/>
  <c r="BT410" i="11"/>
  <c r="BS410" i="11"/>
  <c r="BR410" i="11"/>
  <c r="BQ410" i="11"/>
  <c r="BM410" i="11"/>
  <c r="AB410" i="11"/>
  <c r="AA410" i="11"/>
  <c r="Z410" i="11"/>
  <c r="Y410" i="11"/>
  <c r="X410" i="11"/>
  <c r="W410" i="11"/>
  <c r="V410" i="11"/>
  <c r="U410" i="11"/>
  <c r="T410" i="11"/>
  <c r="S410" i="11"/>
  <c r="R410" i="11"/>
  <c r="Q410" i="11"/>
  <c r="P410" i="11"/>
  <c r="O410" i="11"/>
  <c r="N410" i="11"/>
  <c r="M410" i="11"/>
  <c r="L410" i="11"/>
  <c r="K410" i="11"/>
  <c r="J410" i="11"/>
  <c r="I410" i="11"/>
  <c r="H410" i="11"/>
  <c r="DZ409" i="11"/>
  <c r="DY409" i="11"/>
  <c r="DX409" i="11"/>
  <c r="DW409" i="11"/>
  <c r="DV409" i="11"/>
  <c r="DU409" i="11"/>
  <c r="DT409" i="11"/>
  <c r="DS409" i="11"/>
  <c r="DR409" i="11"/>
  <c r="DQ409" i="11"/>
  <c r="DP409" i="11"/>
  <c r="DO409" i="11"/>
  <c r="DN409" i="11"/>
  <c r="DM409" i="11"/>
  <c r="DL409" i="11"/>
  <c r="DK409" i="11"/>
  <c r="DJ409" i="11"/>
  <c r="DI409" i="11"/>
  <c r="DH409" i="11"/>
  <c r="DG409" i="11"/>
  <c r="DF409" i="11"/>
  <c r="DE409" i="11"/>
  <c r="DD409" i="11"/>
  <c r="DC409" i="11"/>
  <c r="DB409" i="11"/>
  <c r="DA409" i="11"/>
  <c r="CZ409" i="11"/>
  <c r="CY409" i="11"/>
  <c r="CX409" i="11"/>
  <c r="CW409" i="11"/>
  <c r="CV409" i="11"/>
  <c r="CU409" i="11"/>
  <c r="CT409" i="11"/>
  <c r="CS409" i="11"/>
  <c r="CR409" i="11"/>
  <c r="CQ409" i="11"/>
  <c r="CP409" i="11"/>
  <c r="CO409" i="11"/>
  <c r="CN409" i="11"/>
  <c r="CM409" i="11"/>
  <c r="CL409" i="11"/>
  <c r="CK409" i="11"/>
  <c r="CJ409" i="11"/>
  <c r="CI409" i="11"/>
  <c r="CH409" i="11"/>
  <c r="CG409" i="11"/>
  <c r="CF409" i="11"/>
  <c r="CE409" i="11"/>
  <c r="CD409" i="11"/>
  <c r="CC409" i="11"/>
  <c r="CB409" i="11"/>
  <c r="CA409" i="11"/>
  <c r="BZ409" i="11"/>
  <c r="BY409" i="11"/>
  <c r="BX409" i="11"/>
  <c r="BW409" i="11"/>
  <c r="BV409" i="11"/>
  <c r="BU409" i="11"/>
  <c r="BT409" i="11"/>
  <c r="BS409" i="11"/>
  <c r="BR409" i="11"/>
  <c r="BQ409" i="11"/>
  <c r="BM409" i="11"/>
  <c r="AA409" i="11"/>
  <c r="Z409" i="11"/>
  <c r="Y409" i="11"/>
  <c r="X409" i="11"/>
  <c r="W409" i="11"/>
  <c r="V409" i="11"/>
  <c r="U409" i="11"/>
  <c r="T409" i="11"/>
  <c r="S409" i="11"/>
  <c r="R409" i="11"/>
  <c r="Q409" i="11"/>
  <c r="P409" i="11"/>
  <c r="O409" i="11"/>
  <c r="N409" i="11"/>
  <c r="M409" i="11"/>
  <c r="L409" i="11"/>
  <c r="K409" i="11"/>
  <c r="J409" i="11"/>
  <c r="I409" i="11"/>
  <c r="H409" i="11"/>
  <c r="G409" i="11"/>
  <c r="DZ408" i="11"/>
  <c r="DY408" i="11"/>
  <c r="DX408" i="11"/>
  <c r="DW408" i="11"/>
  <c r="DV408" i="11"/>
  <c r="DU408" i="11"/>
  <c r="DT408" i="11"/>
  <c r="DS408" i="11"/>
  <c r="DR408" i="11"/>
  <c r="DQ408" i="11"/>
  <c r="DP408" i="11"/>
  <c r="DO408" i="11"/>
  <c r="DN408" i="11"/>
  <c r="DM408" i="11"/>
  <c r="DL408" i="11"/>
  <c r="DK408" i="11"/>
  <c r="DJ408" i="11"/>
  <c r="DI408" i="11"/>
  <c r="DH408" i="11"/>
  <c r="DG408" i="11"/>
  <c r="DF408" i="11"/>
  <c r="DE408" i="11"/>
  <c r="DD408" i="11"/>
  <c r="DC408" i="11"/>
  <c r="DB408" i="11"/>
  <c r="DA408" i="11"/>
  <c r="CZ408" i="11"/>
  <c r="CY408" i="11"/>
  <c r="CX408" i="11"/>
  <c r="CW408" i="11"/>
  <c r="CV408" i="11"/>
  <c r="CU408" i="11"/>
  <c r="CT408" i="11"/>
  <c r="CS408" i="11"/>
  <c r="CR408" i="11"/>
  <c r="CQ408" i="11"/>
  <c r="CP408" i="11"/>
  <c r="CO408" i="11"/>
  <c r="CN408" i="11"/>
  <c r="CM408" i="11"/>
  <c r="CL408" i="11"/>
  <c r="CK408" i="11"/>
  <c r="CJ408" i="11"/>
  <c r="CI408" i="11"/>
  <c r="CH408" i="11"/>
  <c r="CG408" i="11"/>
  <c r="CF408" i="11"/>
  <c r="CE408" i="11"/>
  <c r="CD408" i="11"/>
  <c r="CC408" i="11"/>
  <c r="CB408" i="11"/>
  <c r="CA408" i="11"/>
  <c r="BZ408" i="11"/>
  <c r="BY408" i="11"/>
  <c r="BX408" i="11"/>
  <c r="BW408" i="11"/>
  <c r="BV408" i="11"/>
  <c r="BU408" i="11"/>
  <c r="BT408" i="11"/>
  <c r="BS408" i="11"/>
  <c r="BR408" i="11"/>
  <c r="BQ408" i="11"/>
  <c r="BM408" i="11"/>
  <c r="Z408" i="11"/>
  <c r="Y408" i="11"/>
  <c r="X408" i="11"/>
  <c r="W408" i="11"/>
  <c r="V408" i="11"/>
  <c r="U408" i="11"/>
  <c r="T408" i="11"/>
  <c r="S408" i="11"/>
  <c r="R408" i="11"/>
  <c r="Q408" i="11"/>
  <c r="P408" i="11"/>
  <c r="O408" i="11"/>
  <c r="N408" i="11"/>
  <c r="M408" i="11"/>
  <c r="L408" i="11"/>
  <c r="K408" i="11"/>
  <c r="J408" i="11"/>
  <c r="I408" i="11"/>
  <c r="H408" i="11"/>
  <c r="G408" i="11"/>
  <c r="F408" i="11"/>
  <c r="DZ407" i="11"/>
  <c r="DY407" i="11"/>
  <c r="DX407" i="11"/>
  <c r="DW407" i="11"/>
  <c r="DV407" i="11"/>
  <c r="DU407" i="11"/>
  <c r="DT407" i="11"/>
  <c r="DS407" i="11"/>
  <c r="DR407" i="11"/>
  <c r="DQ407" i="11"/>
  <c r="DP407" i="11"/>
  <c r="DO407" i="11"/>
  <c r="DN407" i="11"/>
  <c r="DM407" i="11"/>
  <c r="DL407" i="11"/>
  <c r="DK407" i="11"/>
  <c r="DJ407" i="11"/>
  <c r="DI407" i="11"/>
  <c r="DH407" i="11"/>
  <c r="DG407" i="11"/>
  <c r="DF407" i="11"/>
  <c r="DE407" i="11"/>
  <c r="DD407" i="11"/>
  <c r="DC407" i="11"/>
  <c r="DB407" i="11"/>
  <c r="DA407" i="11"/>
  <c r="CZ407" i="11"/>
  <c r="CY407" i="11"/>
  <c r="CX407" i="11"/>
  <c r="CW407" i="11"/>
  <c r="CV407" i="11"/>
  <c r="CU407" i="11"/>
  <c r="CT407" i="11"/>
  <c r="CS407" i="11"/>
  <c r="CR407" i="11"/>
  <c r="CQ407" i="11"/>
  <c r="CP407" i="11"/>
  <c r="CO407" i="11"/>
  <c r="CN407" i="11"/>
  <c r="CM407" i="11"/>
  <c r="CL407" i="11"/>
  <c r="CK407" i="11"/>
  <c r="CJ407" i="11"/>
  <c r="CI407" i="11"/>
  <c r="CH407" i="11"/>
  <c r="CG407" i="11"/>
  <c r="CF407" i="11"/>
  <c r="CE407" i="11"/>
  <c r="CD407" i="11"/>
  <c r="CC407" i="11"/>
  <c r="CB407" i="11"/>
  <c r="CA407" i="11"/>
  <c r="BZ407" i="11"/>
  <c r="BY407" i="11"/>
  <c r="BX407" i="11"/>
  <c r="BW407" i="11"/>
  <c r="BV407" i="11"/>
  <c r="BU407" i="11"/>
  <c r="BT407" i="11"/>
  <c r="BS407" i="11"/>
  <c r="BR407" i="11"/>
  <c r="BQ407" i="11"/>
  <c r="BM407" i="11"/>
  <c r="Y407" i="11"/>
  <c r="X407" i="11"/>
  <c r="W407" i="11"/>
  <c r="V407" i="11"/>
  <c r="U407" i="11"/>
  <c r="T407" i="11"/>
  <c r="S407" i="11"/>
  <c r="R407" i="11"/>
  <c r="Q407" i="11"/>
  <c r="P407" i="11"/>
  <c r="O407" i="11"/>
  <c r="N407" i="11"/>
  <c r="M407" i="11"/>
  <c r="L407" i="11"/>
  <c r="K407" i="11"/>
  <c r="J407" i="11"/>
  <c r="I407" i="11"/>
  <c r="H407" i="11"/>
  <c r="G407" i="11"/>
  <c r="F407" i="11"/>
  <c r="E407" i="11"/>
  <c r="DZ406" i="11"/>
  <c r="DY406" i="11"/>
  <c r="DX406" i="11"/>
  <c r="DW406" i="11"/>
  <c r="DV406" i="11"/>
  <c r="DU406" i="11"/>
  <c r="DT406" i="11"/>
  <c r="DS406" i="11"/>
  <c r="DR406" i="11"/>
  <c r="DQ406" i="11"/>
  <c r="DP406" i="11"/>
  <c r="DO406" i="11"/>
  <c r="DN406" i="11"/>
  <c r="DM406" i="11"/>
  <c r="DL406" i="11"/>
  <c r="DK406" i="11"/>
  <c r="DJ406" i="11"/>
  <c r="DI406" i="11"/>
  <c r="DH406" i="11"/>
  <c r="DG406" i="11"/>
  <c r="DF406" i="11"/>
  <c r="DE406" i="11"/>
  <c r="DD406" i="11"/>
  <c r="DC406" i="11"/>
  <c r="DB406" i="11"/>
  <c r="DA406" i="11"/>
  <c r="CZ406" i="11"/>
  <c r="CY406" i="11"/>
  <c r="CX406" i="11"/>
  <c r="CW406" i="11"/>
  <c r="CV406" i="11"/>
  <c r="CU406" i="11"/>
  <c r="CT406" i="11"/>
  <c r="CS406" i="11"/>
  <c r="CR406" i="11"/>
  <c r="CQ406" i="11"/>
  <c r="CP406" i="11"/>
  <c r="CO406" i="11"/>
  <c r="CN406" i="11"/>
  <c r="CM406" i="11"/>
  <c r="CL406" i="11"/>
  <c r="CK406" i="11"/>
  <c r="CJ406" i="11"/>
  <c r="CI406" i="11"/>
  <c r="CH406" i="11"/>
  <c r="CG406" i="11"/>
  <c r="CF406" i="11"/>
  <c r="CE406" i="11"/>
  <c r="CD406" i="11"/>
  <c r="CC406" i="11"/>
  <c r="CB406" i="11"/>
  <c r="CA406" i="11"/>
  <c r="BZ406" i="11"/>
  <c r="BY406" i="11"/>
  <c r="BX406" i="11"/>
  <c r="BW406" i="11"/>
  <c r="BV406" i="11"/>
  <c r="BU406" i="11"/>
  <c r="BT406" i="11"/>
  <c r="BS406" i="11"/>
  <c r="BR406" i="11"/>
  <c r="BQ406" i="11"/>
  <c r="BM406" i="11"/>
  <c r="X406" i="11"/>
  <c r="W406" i="11"/>
  <c r="V406" i="11"/>
  <c r="U406" i="11"/>
  <c r="T406" i="11"/>
  <c r="S406" i="11"/>
  <c r="R406" i="11"/>
  <c r="Q406" i="11"/>
  <c r="P406" i="11"/>
  <c r="O406" i="11"/>
  <c r="N406" i="11"/>
  <c r="M406" i="11"/>
  <c r="L406" i="11"/>
  <c r="K406" i="11"/>
  <c r="J406" i="11"/>
  <c r="I406" i="11"/>
  <c r="H406" i="11"/>
  <c r="G406" i="11"/>
  <c r="F406" i="11"/>
  <c r="E406" i="11"/>
  <c r="D406" i="11"/>
  <c r="B406" i="11"/>
  <c r="DZ405" i="11"/>
  <c r="DY405" i="11"/>
  <c r="DX405" i="11"/>
  <c r="DW405" i="11"/>
  <c r="DV405" i="11"/>
  <c r="DU405" i="11"/>
  <c r="DT405" i="11"/>
  <c r="DS405" i="11"/>
  <c r="DR405" i="11"/>
  <c r="DQ405" i="11"/>
  <c r="DP405" i="11"/>
  <c r="DO405" i="11"/>
  <c r="DN405" i="11"/>
  <c r="DM405" i="11"/>
  <c r="DL405" i="11"/>
  <c r="DK405" i="11"/>
  <c r="DJ405" i="11"/>
  <c r="DI405" i="11"/>
  <c r="DH405" i="11"/>
  <c r="DG405" i="11"/>
  <c r="DF405" i="11"/>
  <c r="DE405" i="11"/>
  <c r="DD405" i="11"/>
  <c r="DC405" i="11"/>
  <c r="DB405" i="11"/>
  <c r="DA405" i="11"/>
  <c r="CZ405" i="11"/>
  <c r="CY405" i="11"/>
  <c r="CX405" i="11"/>
  <c r="CW405" i="11"/>
  <c r="CV405" i="11"/>
  <c r="CU405" i="11"/>
  <c r="CT405" i="11"/>
  <c r="CS405" i="11"/>
  <c r="CR405" i="11"/>
  <c r="CQ405" i="11"/>
  <c r="CP405" i="11"/>
  <c r="CO405" i="11"/>
  <c r="CN405" i="11"/>
  <c r="CM405" i="11"/>
  <c r="CL405" i="11"/>
  <c r="CK405" i="11"/>
  <c r="CJ405" i="11"/>
  <c r="CI405" i="11"/>
  <c r="CH405" i="11"/>
  <c r="CG405" i="11"/>
  <c r="CF405" i="11"/>
  <c r="CE405" i="11"/>
  <c r="CD405" i="11"/>
  <c r="CC405" i="11"/>
  <c r="CB405" i="11"/>
  <c r="CA405" i="11"/>
  <c r="BZ405" i="11"/>
  <c r="BY405" i="11"/>
  <c r="BX405" i="11"/>
  <c r="BW405" i="11"/>
  <c r="BV405" i="11"/>
  <c r="BU405" i="11"/>
  <c r="BT405" i="11"/>
  <c r="BS405" i="11"/>
  <c r="BR405" i="11"/>
  <c r="BQ405" i="11"/>
  <c r="BM405" i="11"/>
  <c r="W405" i="11"/>
  <c r="V405" i="11"/>
  <c r="U405" i="11"/>
  <c r="T405" i="11"/>
  <c r="S405" i="11"/>
  <c r="R405" i="11"/>
  <c r="Q405" i="11"/>
  <c r="P405" i="11"/>
  <c r="O405" i="11"/>
  <c r="N405" i="11"/>
  <c r="M405" i="11"/>
  <c r="L405" i="11"/>
  <c r="K405" i="11"/>
  <c r="J405" i="11"/>
  <c r="I405" i="11"/>
  <c r="H405" i="11"/>
  <c r="G405" i="11"/>
  <c r="F405" i="11"/>
  <c r="E405" i="11"/>
  <c r="D405" i="11"/>
  <c r="B405" i="11"/>
  <c r="DZ404" i="11"/>
  <c r="DY404" i="11"/>
  <c r="DX404" i="11"/>
  <c r="DW404" i="11"/>
  <c r="DV404" i="11"/>
  <c r="DU404" i="11"/>
  <c r="DT404" i="11"/>
  <c r="DS404" i="11"/>
  <c r="DR404" i="11"/>
  <c r="DQ404" i="11"/>
  <c r="DP404" i="11"/>
  <c r="DO404" i="11"/>
  <c r="DN404" i="11"/>
  <c r="DM404" i="11"/>
  <c r="DL404" i="11"/>
  <c r="DK404" i="11"/>
  <c r="DJ404" i="11"/>
  <c r="DI404" i="11"/>
  <c r="DH404" i="11"/>
  <c r="DG404" i="11"/>
  <c r="DF404" i="11"/>
  <c r="DE404" i="11"/>
  <c r="DD404" i="11"/>
  <c r="DC404" i="11"/>
  <c r="DB404" i="11"/>
  <c r="DA404" i="11"/>
  <c r="CZ404" i="11"/>
  <c r="CY404" i="11"/>
  <c r="CX404" i="11"/>
  <c r="CW404" i="11"/>
  <c r="CV404" i="11"/>
  <c r="CU404" i="11"/>
  <c r="CT404" i="11"/>
  <c r="CS404" i="11"/>
  <c r="CR404" i="11"/>
  <c r="CQ404" i="11"/>
  <c r="CP404" i="11"/>
  <c r="CO404" i="11"/>
  <c r="CN404" i="11"/>
  <c r="CM404" i="11"/>
  <c r="CL404" i="11"/>
  <c r="CK404" i="11"/>
  <c r="CJ404" i="11"/>
  <c r="CI404" i="11"/>
  <c r="CH404" i="11"/>
  <c r="CG404" i="11"/>
  <c r="CF404" i="11"/>
  <c r="CE404" i="11"/>
  <c r="CD404" i="11"/>
  <c r="CC404" i="11"/>
  <c r="CB404" i="11"/>
  <c r="CA404" i="11"/>
  <c r="BZ404" i="11"/>
  <c r="BY404" i="11"/>
  <c r="BX404" i="11"/>
  <c r="BW404" i="11"/>
  <c r="BV404" i="11"/>
  <c r="BU404" i="11"/>
  <c r="BT404" i="11"/>
  <c r="BS404" i="11"/>
  <c r="BR404" i="11"/>
  <c r="BQ404" i="11"/>
  <c r="BM404" i="11"/>
  <c r="V404" i="11"/>
  <c r="U404" i="11"/>
  <c r="T404" i="11"/>
  <c r="S404" i="11"/>
  <c r="R404" i="11"/>
  <c r="Q404" i="11"/>
  <c r="P404" i="11"/>
  <c r="O404" i="11"/>
  <c r="N404" i="11"/>
  <c r="M404" i="11"/>
  <c r="L404" i="11"/>
  <c r="K404" i="11"/>
  <c r="J404" i="11"/>
  <c r="I404" i="11"/>
  <c r="H404" i="11"/>
  <c r="G404" i="11"/>
  <c r="F404" i="11"/>
  <c r="E404" i="11"/>
  <c r="D404" i="11"/>
  <c r="B404" i="11"/>
  <c r="DZ403" i="11"/>
  <c r="DY403" i="11"/>
  <c r="DX403" i="11"/>
  <c r="DW403" i="11"/>
  <c r="DV403" i="11"/>
  <c r="DU403" i="11"/>
  <c r="DT403" i="11"/>
  <c r="DS403" i="11"/>
  <c r="DR403" i="11"/>
  <c r="DQ403" i="11"/>
  <c r="DP403" i="11"/>
  <c r="DO403" i="11"/>
  <c r="DN403" i="11"/>
  <c r="DM403" i="11"/>
  <c r="DL403" i="11"/>
  <c r="DK403" i="11"/>
  <c r="DJ403" i="11"/>
  <c r="DI403" i="11"/>
  <c r="DH403" i="11"/>
  <c r="DG403" i="11"/>
  <c r="DF403" i="11"/>
  <c r="DE403" i="11"/>
  <c r="DD403" i="11"/>
  <c r="DC403" i="11"/>
  <c r="DB403" i="11"/>
  <c r="DA403" i="11"/>
  <c r="CZ403" i="11"/>
  <c r="CY403" i="11"/>
  <c r="CX403" i="11"/>
  <c r="CW403" i="11"/>
  <c r="CV403" i="11"/>
  <c r="CU403" i="11"/>
  <c r="CT403" i="11"/>
  <c r="CS403" i="11"/>
  <c r="CR403" i="11"/>
  <c r="CQ403" i="11"/>
  <c r="CP403" i="11"/>
  <c r="CO403" i="11"/>
  <c r="CN403" i="11"/>
  <c r="CM403" i="11"/>
  <c r="CL403" i="11"/>
  <c r="CK403" i="11"/>
  <c r="CJ403" i="11"/>
  <c r="CI403" i="11"/>
  <c r="CH403" i="11"/>
  <c r="CG403" i="11"/>
  <c r="CF403" i="11"/>
  <c r="CE403" i="11"/>
  <c r="CD403" i="11"/>
  <c r="CC403" i="11"/>
  <c r="CB403" i="11"/>
  <c r="CA403" i="11"/>
  <c r="BZ403" i="11"/>
  <c r="BY403" i="11"/>
  <c r="BX403" i="11"/>
  <c r="BW403" i="11"/>
  <c r="BV403" i="11"/>
  <c r="BU403" i="11"/>
  <c r="BT403" i="11"/>
  <c r="BS403" i="11"/>
  <c r="BR403" i="11"/>
  <c r="BQ403" i="11"/>
  <c r="BM403" i="11"/>
  <c r="U403" i="11"/>
  <c r="T403" i="11"/>
  <c r="S403" i="11"/>
  <c r="R403" i="11"/>
  <c r="Q403" i="11"/>
  <c r="P403" i="11"/>
  <c r="O403" i="11"/>
  <c r="N403" i="11"/>
  <c r="M403" i="11"/>
  <c r="L403" i="11"/>
  <c r="K403" i="11"/>
  <c r="J403" i="11"/>
  <c r="I403" i="11"/>
  <c r="H403" i="11"/>
  <c r="G403" i="11"/>
  <c r="F403" i="11"/>
  <c r="E403" i="11"/>
  <c r="D403" i="11"/>
  <c r="B403" i="11"/>
  <c r="DZ402" i="11"/>
  <c r="DY402" i="11"/>
  <c r="DX402" i="11"/>
  <c r="DW402" i="11"/>
  <c r="DV402" i="11"/>
  <c r="DU402" i="11"/>
  <c r="DT402" i="11"/>
  <c r="DS402" i="11"/>
  <c r="DR402" i="11"/>
  <c r="DQ402" i="11"/>
  <c r="DP402" i="11"/>
  <c r="DO402" i="11"/>
  <c r="DN402" i="11"/>
  <c r="DM402" i="11"/>
  <c r="DL402" i="11"/>
  <c r="DK402" i="11"/>
  <c r="DJ402" i="11"/>
  <c r="DI402" i="11"/>
  <c r="DH402" i="11"/>
  <c r="DG402" i="11"/>
  <c r="DF402" i="11"/>
  <c r="DE402" i="11"/>
  <c r="DD402" i="11"/>
  <c r="DC402" i="11"/>
  <c r="DB402" i="11"/>
  <c r="DA402" i="11"/>
  <c r="CZ402" i="11"/>
  <c r="CY402" i="11"/>
  <c r="CX402" i="11"/>
  <c r="CW402" i="11"/>
  <c r="CV402" i="11"/>
  <c r="CU402" i="11"/>
  <c r="CT402" i="11"/>
  <c r="CS402" i="11"/>
  <c r="CR402" i="11"/>
  <c r="CQ402" i="11"/>
  <c r="CP402" i="11"/>
  <c r="CO402" i="11"/>
  <c r="CN402" i="11"/>
  <c r="CM402" i="11"/>
  <c r="CL402" i="11"/>
  <c r="CK402" i="11"/>
  <c r="CJ402" i="11"/>
  <c r="CI402" i="11"/>
  <c r="CH402" i="11"/>
  <c r="CG402" i="11"/>
  <c r="CF402" i="11"/>
  <c r="CE402" i="11"/>
  <c r="CD402" i="11"/>
  <c r="CC402" i="11"/>
  <c r="CB402" i="11"/>
  <c r="CA402" i="11"/>
  <c r="BZ402" i="11"/>
  <c r="BY402" i="11"/>
  <c r="BX402" i="11"/>
  <c r="BW402" i="11"/>
  <c r="BV402" i="11"/>
  <c r="BU402" i="11"/>
  <c r="BT402" i="11"/>
  <c r="BS402" i="11"/>
  <c r="BR402" i="11"/>
  <c r="BQ402" i="11"/>
  <c r="BM402" i="11"/>
  <c r="T402" i="11"/>
  <c r="S402" i="11"/>
  <c r="R402" i="11"/>
  <c r="Q402" i="11"/>
  <c r="P402" i="11"/>
  <c r="O402" i="11"/>
  <c r="N402" i="11"/>
  <c r="M402" i="11"/>
  <c r="L402" i="11"/>
  <c r="K402" i="11"/>
  <c r="J402" i="11"/>
  <c r="I402" i="11"/>
  <c r="H402" i="11"/>
  <c r="G402" i="11"/>
  <c r="F402" i="11"/>
  <c r="E402" i="11"/>
  <c r="D402" i="11"/>
  <c r="B402" i="11"/>
  <c r="DZ401" i="11"/>
  <c r="DY401" i="11"/>
  <c r="DX401" i="11"/>
  <c r="DW401" i="11"/>
  <c r="DV401" i="11"/>
  <c r="DU401" i="11"/>
  <c r="DT401" i="11"/>
  <c r="DS401" i="11"/>
  <c r="DR401" i="11"/>
  <c r="DQ401" i="11"/>
  <c r="DP401" i="11"/>
  <c r="DO401" i="11"/>
  <c r="DN401" i="11"/>
  <c r="DM401" i="11"/>
  <c r="DL401" i="11"/>
  <c r="DK401" i="11"/>
  <c r="DJ401" i="11"/>
  <c r="DI401" i="11"/>
  <c r="DH401" i="11"/>
  <c r="DG401" i="11"/>
  <c r="DF401" i="11"/>
  <c r="DE401" i="11"/>
  <c r="DD401" i="11"/>
  <c r="DC401" i="11"/>
  <c r="DB401" i="11"/>
  <c r="DA401" i="11"/>
  <c r="CZ401" i="11"/>
  <c r="CY401" i="11"/>
  <c r="CX401" i="11"/>
  <c r="CW401" i="11"/>
  <c r="CV401" i="11"/>
  <c r="CU401" i="11"/>
  <c r="CT401" i="11"/>
  <c r="CS401" i="11"/>
  <c r="CR401" i="11"/>
  <c r="CQ401" i="11"/>
  <c r="CP401" i="11"/>
  <c r="CO401" i="11"/>
  <c r="CN401" i="11"/>
  <c r="CM401" i="11"/>
  <c r="CL401" i="11"/>
  <c r="CK401" i="11"/>
  <c r="CJ401" i="11"/>
  <c r="CI401" i="11"/>
  <c r="CH401" i="11"/>
  <c r="CG401" i="11"/>
  <c r="CF401" i="11"/>
  <c r="CE401" i="11"/>
  <c r="CD401" i="11"/>
  <c r="CC401" i="11"/>
  <c r="CB401" i="11"/>
  <c r="CA401" i="11"/>
  <c r="BZ401" i="11"/>
  <c r="BY401" i="11"/>
  <c r="BX401" i="11"/>
  <c r="BW401" i="11"/>
  <c r="BV401" i="11"/>
  <c r="BU401" i="11"/>
  <c r="BT401" i="11"/>
  <c r="BS401" i="11"/>
  <c r="BR401" i="11"/>
  <c r="BQ401" i="11"/>
  <c r="BM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D401" i="11"/>
  <c r="B401" i="11"/>
  <c r="DZ400" i="11"/>
  <c r="DY400" i="11"/>
  <c r="DX400" i="11"/>
  <c r="DW400" i="11"/>
  <c r="DV400" i="11"/>
  <c r="DU400" i="11"/>
  <c r="DT400" i="11"/>
  <c r="DS400" i="11"/>
  <c r="DR400" i="11"/>
  <c r="DQ400" i="11"/>
  <c r="DP400" i="11"/>
  <c r="DO400" i="11"/>
  <c r="DN400" i="11"/>
  <c r="DM400" i="11"/>
  <c r="DL400" i="11"/>
  <c r="DK400" i="11"/>
  <c r="DJ400" i="11"/>
  <c r="DI400" i="11"/>
  <c r="DH400" i="11"/>
  <c r="DG400" i="11"/>
  <c r="DF400" i="11"/>
  <c r="DE400" i="11"/>
  <c r="DD400" i="11"/>
  <c r="DC400" i="11"/>
  <c r="DB400" i="11"/>
  <c r="DA400" i="11"/>
  <c r="CZ400" i="11"/>
  <c r="CY400" i="11"/>
  <c r="CX400" i="11"/>
  <c r="CW400" i="11"/>
  <c r="CV400" i="11"/>
  <c r="CU400" i="11"/>
  <c r="CT400" i="11"/>
  <c r="CS400" i="11"/>
  <c r="CR400" i="11"/>
  <c r="CQ400" i="11"/>
  <c r="CP400" i="11"/>
  <c r="CO400" i="11"/>
  <c r="CN400" i="11"/>
  <c r="CM400" i="11"/>
  <c r="CL400" i="11"/>
  <c r="CK400" i="11"/>
  <c r="CJ400" i="11"/>
  <c r="CI400" i="11"/>
  <c r="CH400" i="11"/>
  <c r="CG400" i="11"/>
  <c r="CF400" i="11"/>
  <c r="CE400" i="11"/>
  <c r="CD400" i="11"/>
  <c r="CC400" i="11"/>
  <c r="CB400" i="11"/>
  <c r="CA400" i="11"/>
  <c r="BZ400" i="11"/>
  <c r="BY400" i="11"/>
  <c r="BX400" i="11"/>
  <c r="BW400" i="11"/>
  <c r="BV400" i="11"/>
  <c r="BU400" i="11"/>
  <c r="BT400" i="11"/>
  <c r="BS400" i="11"/>
  <c r="BR400" i="11"/>
  <c r="BQ400" i="11"/>
  <c r="BM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D400" i="11"/>
  <c r="B400" i="11"/>
  <c r="DZ399" i="11"/>
  <c r="DY399" i="11"/>
  <c r="DX399" i="11"/>
  <c r="DW399" i="11"/>
  <c r="DV399" i="11"/>
  <c r="DU399" i="11"/>
  <c r="DT399" i="11"/>
  <c r="DS399" i="11"/>
  <c r="DR399" i="11"/>
  <c r="DQ399" i="11"/>
  <c r="DP399" i="11"/>
  <c r="DO399" i="11"/>
  <c r="DN399" i="11"/>
  <c r="DM399" i="11"/>
  <c r="DL399" i="11"/>
  <c r="DK399" i="11"/>
  <c r="DJ399" i="11"/>
  <c r="DI399" i="11"/>
  <c r="DH399" i="11"/>
  <c r="DG399" i="11"/>
  <c r="DF399" i="11"/>
  <c r="DE399" i="11"/>
  <c r="DD399" i="11"/>
  <c r="DC399" i="11"/>
  <c r="DB399" i="11"/>
  <c r="DA399" i="11"/>
  <c r="CZ399" i="11"/>
  <c r="CY399" i="11"/>
  <c r="CX399" i="11"/>
  <c r="CW399" i="11"/>
  <c r="CV399" i="11"/>
  <c r="CU399" i="11"/>
  <c r="CT399" i="11"/>
  <c r="CS399" i="11"/>
  <c r="CR399" i="11"/>
  <c r="CQ399" i="11"/>
  <c r="CP399" i="11"/>
  <c r="CO399" i="11"/>
  <c r="CN399" i="11"/>
  <c r="CM399" i="11"/>
  <c r="CL399" i="11"/>
  <c r="CK399" i="11"/>
  <c r="CJ399" i="11"/>
  <c r="CI399" i="11"/>
  <c r="CH399" i="11"/>
  <c r="CG399" i="11"/>
  <c r="CF399" i="11"/>
  <c r="CE399" i="11"/>
  <c r="CD399" i="11"/>
  <c r="CC399" i="11"/>
  <c r="CB399" i="11"/>
  <c r="CA399" i="11"/>
  <c r="BZ399" i="11"/>
  <c r="BY399" i="11"/>
  <c r="BX399" i="11"/>
  <c r="BW399" i="11"/>
  <c r="BV399" i="11"/>
  <c r="BU399" i="11"/>
  <c r="BT399" i="11"/>
  <c r="BS399" i="11"/>
  <c r="BR399" i="11"/>
  <c r="BQ399" i="11"/>
  <c r="BM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D399" i="11"/>
  <c r="B399" i="11"/>
  <c r="DZ398" i="11"/>
  <c r="DY398" i="11"/>
  <c r="DX398" i="11"/>
  <c r="DW398" i="11"/>
  <c r="DV398" i="11"/>
  <c r="DU398" i="11"/>
  <c r="DT398" i="11"/>
  <c r="DS398" i="11"/>
  <c r="DR398" i="11"/>
  <c r="DQ398" i="11"/>
  <c r="DP398" i="11"/>
  <c r="DO398" i="11"/>
  <c r="DN398" i="11"/>
  <c r="DM398" i="11"/>
  <c r="DL398" i="11"/>
  <c r="DK398" i="11"/>
  <c r="DJ398" i="11"/>
  <c r="DI398" i="11"/>
  <c r="DH398" i="11"/>
  <c r="DG398" i="11"/>
  <c r="DF398" i="11"/>
  <c r="DE398" i="11"/>
  <c r="DD398" i="11"/>
  <c r="DC398" i="11"/>
  <c r="DB398" i="11"/>
  <c r="DA398" i="11"/>
  <c r="CZ398" i="11"/>
  <c r="CY398" i="11"/>
  <c r="CX398" i="11"/>
  <c r="CW398" i="11"/>
  <c r="CV398" i="11"/>
  <c r="CU398" i="11"/>
  <c r="CT398" i="11"/>
  <c r="CS398" i="11"/>
  <c r="CR398" i="11"/>
  <c r="CQ398" i="11"/>
  <c r="CP398" i="11"/>
  <c r="CO398" i="11"/>
  <c r="CN398" i="11"/>
  <c r="CM398" i="11"/>
  <c r="CL398" i="11"/>
  <c r="CK398" i="11"/>
  <c r="CJ398" i="11"/>
  <c r="CI398" i="11"/>
  <c r="CH398" i="11"/>
  <c r="CG398" i="11"/>
  <c r="CF398" i="11"/>
  <c r="CE398" i="11"/>
  <c r="CD398" i="11"/>
  <c r="CC398" i="11"/>
  <c r="CB398" i="11"/>
  <c r="CA398" i="11"/>
  <c r="BZ398" i="11"/>
  <c r="BY398" i="11"/>
  <c r="BX398" i="11"/>
  <c r="BW398" i="11"/>
  <c r="BV398" i="11"/>
  <c r="BU398" i="11"/>
  <c r="BT398" i="11"/>
  <c r="BS398" i="11"/>
  <c r="BR398" i="11"/>
  <c r="BQ398" i="11"/>
  <c r="BM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D398" i="11"/>
  <c r="B398" i="11"/>
  <c r="DZ397" i="11"/>
  <c r="DY397" i="11"/>
  <c r="DX397" i="11"/>
  <c r="DW397" i="11"/>
  <c r="DV397" i="11"/>
  <c r="DU397" i="11"/>
  <c r="DT397" i="11"/>
  <c r="DS397" i="11"/>
  <c r="DR397" i="11"/>
  <c r="DQ397" i="11"/>
  <c r="DP397" i="11"/>
  <c r="DO397" i="11"/>
  <c r="DN397" i="11"/>
  <c r="DM397" i="11"/>
  <c r="DL397" i="11"/>
  <c r="DK397" i="11"/>
  <c r="DJ397" i="11"/>
  <c r="DI397" i="11"/>
  <c r="DH397" i="11"/>
  <c r="DG397" i="11"/>
  <c r="DF397" i="11"/>
  <c r="DE397" i="11"/>
  <c r="DD397" i="11"/>
  <c r="DC397" i="11"/>
  <c r="DB397" i="11"/>
  <c r="DA397" i="11"/>
  <c r="CZ397" i="11"/>
  <c r="CY397" i="11"/>
  <c r="CX397" i="11"/>
  <c r="CW397" i="11"/>
  <c r="CV397" i="11"/>
  <c r="CU397" i="11"/>
  <c r="CT397" i="11"/>
  <c r="CS397" i="11"/>
  <c r="CR397" i="11"/>
  <c r="CQ397" i="11"/>
  <c r="CP397" i="11"/>
  <c r="CO397" i="11"/>
  <c r="CN397" i="11"/>
  <c r="CM397" i="11"/>
  <c r="CL397" i="11"/>
  <c r="CK397" i="11"/>
  <c r="CJ397" i="11"/>
  <c r="CI397" i="11"/>
  <c r="CH397" i="11"/>
  <c r="CG397" i="11"/>
  <c r="CF397" i="11"/>
  <c r="CE397" i="11"/>
  <c r="CD397" i="11"/>
  <c r="CC397" i="11"/>
  <c r="CB397" i="11"/>
  <c r="CA397" i="11"/>
  <c r="BZ397" i="11"/>
  <c r="BY397" i="11"/>
  <c r="BX397" i="11"/>
  <c r="BW397" i="11"/>
  <c r="BV397" i="11"/>
  <c r="BU397" i="11"/>
  <c r="BT397" i="11"/>
  <c r="BS397" i="11"/>
  <c r="BR397" i="11"/>
  <c r="BQ397" i="11"/>
  <c r="BM397" i="11"/>
  <c r="O397" i="11"/>
  <c r="N397" i="11"/>
  <c r="M397" i="11"/>
  <c r="L397" i="11"/>
  <c r="K397" i="11"/>
  <c r="J397" i="11"/>
  <c r="I397" i="11"/>
  <c r="H397" i="11"/>
  <c r="G397" i="11"/>
  <c r="F397" i="11"/>
  <c r="E397" i="11"/>
  <c r="D397" i="11"/>
  <c r="B397" i="11"/>
  <c r="DZ396" i="11"/>
  <c r="DY396" i="11"/>
  <c r="DX396" i="11"/>
  <c r="DW396" i="11"/>
  <c r="DV396" i="11"/>
  <c r="DU396" i="11"/>
  <c r="DT396" i="11"/>
  <c r="DS396" i="11"/>
  <c r="DR396" i="11"/>
  <c r="DQ396" i="11"/>
  <c r="DP396" i="11"/>
  <c r="DO396" i="11"/>
  <c r="DN396" i="11"/>
  <c r="DM396" i="11"/>
  <c r="DL396" i="11"/>
  <c r="DK396" i="11"/>
  <c r="DJ396" i="11"/>
  <c r="DI396" i="11"/>
  <c r="DH396" i="11"/>
  <c r="DG396" i="11"/>
  <c r="DF396" i="11"/>
  <c r="DE396" i="11"/>
  <c r="DD396" i="11"/>
  <c r="DC396" i="11"/>
  <c r="DB396" i="11"/>
  <c r="DA396" i="11"/>
  <c r="CZ396" i="11"/>
  <c r="CY396" i="11"/>
  <c r="CX396" i="11"/>
  <c r="CW396" i="11"/>
  <c r="CV396" i="11"/>
  <c r="CU396" i="11"/>
  <c r="CT396" i="11"/>
  <c r="CS396" i="11"/>
  <c r="CR396" i="11"/>
  <c r="CQ396" i="11"/>
  <c r="CP396" i="11"/>
  <c r="CO396" i="11"/>
  <c r="CN396" i="11"/>
  <c r="CM396" i="11"/>
  <c r="CL396" i="11"/>
  <c r="CK396" i="11"/>
  <c r="CJ396" i="11"/>
  <c r="CI396" i="11"/>
  <c r="CH396" i="11"/>
  <c r="CG396" i="11"/>
  <c r="CF396" i="11"/>
  <c r="CE396" i="11"/>
  <c r="CD396" i="11"/>
  <c r="CC396" i="11"/>
  <c r="CB396" i="11"/>
  <c r="CA396" i="11"/>
  <c r="BZ396" i="11"/>
  <c r="BY396" i="11"/>
  <c r="BX396" i="11"/>
  <c r="BW396" i="11"/>
  <c r="BV396" i="11"/>
  <c r="BU396" i="11"/>
  <c r="BT396" i="11"/>
  <c r="BS396" i="11"/>
  <c r="BR396" i="11"/>
  <c r="BQ396" i="11"/>
  <c r="BM396" i="11"/>
  <c r="N396" i="11"/>
  <c r="M396" i="11"/>
  <c r="L396" i="11"/>
  <c r="K396" i="11"/>
  <c r="J396" i="11"/>
  <c r="I396" i="11"/>
  <c r="H396" i="11"/>
  <c r="G396" i="11"/>
  <c r="F396" i="11"/>
  <c r="E396" i="11"/>
  <c r="D396" i="11"/>
  <c r="B396" i="11"/>
  <c r="DZ395" i="11"/>
  <c r="DY395" i="11"/>
  <c r="DX395" i="11"/>
  <c r="DW395" i="11"/>
  <c r="DV395" i="11"/>
  <c r="DU395" i="11"/>
  <c r="DT395" i="11"/>
  <c r="DS395" i="11"/>
  <c r="DR395" i="11"/>
  <c r="DQ395" i="11"/>
  <c r="DP395" i="11"/>
  <c r="DO395" i="11"/>
  <c r="DN395" i="11"/>
  <c r="DM395" i="11"/>
  <c r="DL395" i="11"/>
  <c r="DK395" i="11"/>
  <c r="DJ395" i="11"/>
  <c r="DI395" i="11"/>
  <c r="DH395" i="11"/>
  <c r="DG395" i="11"/>
  <c r="DF395" i="11"/>
  <c r="DE395" i="11"/>
  <c r="DD395" i="11"/>
  <c r="DC395" i="11"/>
  <c r="DB395" i="11"/>
  <c r="DA395" i="11"/>
  <c r="CZ395" i="11"/>
  <c r="CY395" i="11"/>
  <c r="CX395" i="11"/>
  <c r="CW395" i="11"/>
  <c r="CV395" i="11"/>
  <c r="CU395" i="11"/>
  <c r="CT395" i="11"/>
  <c r="CS395" i="11"/>
  <c r="CR395" i="11"/>
  <c r="CQ395" i="11"/>
  <c r="CP395" i="11"/>
  <c r="CO395" i="11"/>
  <c r="CN395" i="11"/>
  <c r="CM395" i="11"/>
  <c r="CL395" i="11"/>
  <c r="CK395" i="11"/>
  <c r="CJ395" i="11"/>
  <c r="CI395" i="11"/>
  <c r="CH395" i="11"/>
  <c r="CG395" i="11"/>
  <c r="CF395" i="11"/>
  <c r="CE395" i="11"/>
  <c r="CD395" i="11"/>
  <c r="CC395" i="11"/>
  <c r="CB395" i="11"/>
  <c r="CA395" i="11"/>
  <c r="BZ395" i="11"/>
  <c r="BY395" i="11"/>
  <c r="BX395" i="11"/>
  <c r="BW395" i="11"/>
  <c r="BV395" i="11"/>
  <c r="BU395" i="11"/>
  <c r="BT395" i="11"/>
  <c r="BS395" i="11"/>
  <c r="BR395" i="11"/>
  <c r="BQ395" i="11"/>
  <c r="BM395" i="11"/>
  <c r="M395" i="11"/>
  <c r="L395" i="11"/>
  <c r="K395" i="11"/>
  <c r="J395" i="11"/>
  <c r="I395" i="11"/>
  <c r="H395" i="11"/>
  <c r="G395" i="11"/>
  <c r="F395" i="11"/>
  <c r="E395" i="11"/>
  <c r="D395" i="11"/>
  <c r="B395" i="11"/>
  <c r="DZ394" i="11"/>
  <c r="DY394" i="11"/>
  <c r="DX394" i="11"/>
  <c r="DW394" i="11"/>
  <c r="DV394" i="11"/>
  <c r="DU394" i="11"/>
  <c r="DT394" i="11"/>
  <c r="DS394" i="11"/>
  <c r="DR394" i="11"/>
  <c r="DQ394" i="11"/>
  <c r="DP394" i="11"/>
  <c r="DO394" i="11"/>
  <c r="DN394" i="11"/>
  <c r="DM394" i="11"/>
  <c r="DL394" i="11"/>
  <c r="DK394" i="11"/>
  <c r="DJ394" i="11"/>
  <c r="DI394" i="11"/>
  <c r="DH394" i="11"/>
  <c r="DG394" i="11"/>
  <c r="DF394" i="11"/>
  <c r="DE394" i="11"/>
  <c r="DD394" i="11"/>
  <c r="DC394" i="11"/>
  <c r="DB394" i="11"/>
  <c r="DA394" i="11"/>
  <c r="CZ394" i="11"/>
  <c r="CY394" i="11"/>
  <c r="CX394" i="11"/>
  <c r="CW394" i="11"/>
  <c r="CV394" i="11"/>
  <c r="CU394" i="11"/>
  <c r="CT394" i="11"/>
  <c r="CS394" i="11"/>
  <c r="CR394" i="11"/>
  <c r="CQ394" i="11"/>
  <c r="CP394" i="11"/>
  <c r="CO394" i="11"/>
  <c r="CN394" i="11"/>
  <c r="CM394" i="11"/>
  <c r="CL394" i="11"/>
  <c r="CK394" i="11"/>
  <c r="CJ394" i="11"/>
  <c r="CI394" i="11"/>
  <c r="CH394" i="11"/>
  <c r="CG394" i="11"/>
  <c r="CF394" i="11"/>
  <c r="CE394" i="11"/>
  <c r="CD394" i="11"/>
  <c r="CC394" i="11"/>
  <c r="CB394" i="11"/>
  <c r="CA394" i="11"/>
  <c r="BZ394" i="11"/>
  <c r="BY394" i="11"/>
  <c r="BX394" i="11"/>
  <c r="BW394" i="11"/>
  <c r="BV394" i="11"/>
  <c r="BU394" i="11"/>
  <c r="BT394" i="11"/>
  <c r="BS394" i="11"/>
  <c r="BR394" i="11"/>
  <c r="BQ394" i="11"/>
  <c r="BM394" i="11"/>
  <c r="L394" i="11"/>
  <c r="K394" i="11"/>
  <c r="J394" i="11"/>
  <c r="I394" i="11"/>
  <c r="H394" i="11"/>
  <c r="G394" i="11"/>
  <c r="F394" i="11"/>
  <c r="E394" i="11"/>
  <c r="D394" i="11"/>
  <c r="B394" i="11"/>
  <c r="DZ393" i="11"/>
  <c r="DY393" i="11"/>
  <c r="DX393" i="11"/>
  <c r="DW393" i="11"/>
  <c r="DV393" i="11"/>
  <c r="DU393" i="11"/>
  <c r="DT393" i="11"/>
  <c r="DS393" i="11"/>
  <c r="DR393" i="11"/>
  <c r="DQ393" i="11"/>
  <c r="DP393" i="11"/>
  <c r="DO393" i="11"/>
  <c r="DN393" i="11"/>
  <c r="DM393" i="11"/>
  <c r="DL393" i="11"/>
  <c r="DK393" i="11"/>
  <c r="DJ393" i="11"/>
  <c r="DI393" i="11"/>
  <c r="DH393" i="11"/>
  <c r="DG393" i="11"/>
  <c r="DF393" i="11"/>
  <c r="DE393" i="11"/>
  <c r="DD393" i="11"/>
  <c r="DC393" i="11"/>
  <c r="DB393" i="11"/>
  <c r="DA393" i="11"/>
  <c r="CZ393" i="11"/>
  <c r="CY393" i="11"/>
  <c r="CX393" i="11"/>
  <c r="CW393" i="11"/>
  <c r="CV393" i="11"/>
  <c r="CU393" i="11"/>
  <c r="CT393" i="11"/>
  <c r="CS393" i="11"/>
  <c r="CR393" i="11"/>
  <c r="CQ393" i="11"/>
  <c r="CP393" i="11"/>
  <c r="CO393" i="11"/>
  <c r="CN393" i="11"/>
  <c r="CM393" i="11"/>
  <c r="CL393" i="11"/>
  <c r="CK393" i="11"/>
  <c r="CJ393" i="11"/>
  <c r="CI393" i="11"/>
  <c r="CH393" i="11"/>
  <c r="CG393" i="11"/>
  <c r="CF393" i="11"/>
  <c r="CE393" i="11"/>
  <c r="CD393" i="11"/>
  <c r="CC393" i="11"/>
  <c r="CB393" i="11"/>
  <c r="CA393" i="11"/>
  <c r="BZ393" i="11"/>
  <c r="BY393" i="11"/>
  <c r="BX393" i="11"/>
  <c r="BW393" i="11"/>
  <c r="BV393" i="11"/>
  <c r="BU393" i="11"/>
  <c r="BT393" i="11"/>
  <c r="BS393" i="11"/>
  <c r="BR393" i="11"/>
  <c r="BQ393" i="11"/>
  <c r="BM393" i="11"/>
  <c r="K393" i="11"/>
  <c r="J393" i="11"/>
  <c r="I393" i="11"/>
  <c r="H393" i="11"/>
  <c r="G393" i="11"/>
  <c r="F393" i="11"/>
  <c r="E393" i="11"/>
  <c r="D393" i="11"/>
  <c r="B393" i="11"/>
  <c r="DZ392" i="11"/>
  <c r="DY392" i="11"/>
  <c r="DX392" i="11"/>
  <c r="DW392" i="11"/>
  <c r="DV392" i="11"/>
  <c r="DU392" i="11"/>
  <c r="DT392" i="11"/>
  <c r="DS392" i="11"/>
  <c r="DR392" i="11"/>
  <c r="DQ392" i="11"/>
  <c r="DP392" i="11"/>
  <c r="DO392" i="11"/>
  <c r="DN392" i="11"/>
  <c r="DM392" i="11"/>
  <c r="DL392" i="11"/>
  <c r="DK392" i="11"/>
  <c r="DJ392" i="11"/>
  <c r="DI392" i="11"/>
  <c r="DH392" i="11"/>
  <c r="DG392" i="11"/>
  <c r="DF392" i="11"/>
  <c r="DE392" i="11"/>
  <c r="DD392" i="11"/>
  <c r="DC392" i="11"/>
  <c r="DB392" i="11"/>
  <c r="DA392" i="11"/>
  <c r="CZ392" i="11"/>
  <c r="CY392" i="11"/>
  <c r="CX392" i="11"/>
  <c r="CW392" i="11"/>
  <c r="CV392" i="11"/>
  <c r="CU392" i="11"/>
  <c r="CT392" i="11"/>
  <c r="CS392" i="11"/>
  <c r="CR392" i="11"/>
  <c r="CQ392" i="11"/>
  <c r="CP392" i="11"/>
  <c r="CO392" i="11"/>
  <c r="CN392" i="11"/>
  <c r="CM392" i="11"/>
  <c r="CL392" i="11"/>
  <c r="CK392" i="11"/>
  <c r="CJ392" i="11"/>
  <c r="CI392" i="11"/>
  <c r="CH392" i="11"/>
  <c r="CG392" i="11"/>
  <c r="CF392" i="11"/>
  <c r="CE392" i="11"/>
  <c r="CD392" i="11"/>
  <c r="CC392" i="11"/>
  <c r="CB392" i="11"/>
  <c r="CA392" i="11"/>
  <c r="BZ392" i="11"/>
  <c r="BY392" i="11"/>
  <c r="BX392" i="11"/>
  <c r="BW392" i="11"/>
  <c r="BV392" i="11"/>
  <c r="BU392" i="11"/>
  <c r="BT392" i="11"/>
  <c r="BS392" i="11"/>
  <c r="BR392" i="11"/>
  <c r="BQ392" i="11"/>
  <c r="BM392" i="11"/>
  <c r="J392" i="11"/>
  <c r="I392" i="11"/>
  <c r="H392" i="11"/>
  <c r="G392" i="11"/>
  <c r="F392" i="11"/>
  <c r="E392" i="11"/>
  <c r="D392" i="11"/>
  <c r="B392" i="11"/>
  <c r="DZ391" i="11"/>
  <c r="DY391" i="11"/>
  <c r="DX391" i="11"/>
  <c r="DW391" i="11"/>
  <c r="DV391" i="11"/>
  <c r="DU391" i="11"/>
  <c r="DT391" i="11"/>
  <c r="DS391" i="11"/>
  <c r="DR391" i="11"/>
  <c r="DQ391" i="11"/>
  <c r="DP391" i="11"/>
  <c r="DO391" i="11"/>
  <c r="DN391" i="11"/>
  <c r="DM391" i="11"/>
  <c r="DL391" i="11"/>
  <c r="DK391" i="11"/>
  <c r="DJ391" i="11"/>
  <c r="DI391" i="11"/>
  <c r="DH391" i="11"/>
  <c r="DG391" i="11"/>
  <c r="DF391" i="11"/>
  <c r="DE391" i="11"/>
  <c r="DD391" i="11"/>
  <c r="DC391" i="11"/>
  <c r="DB391" i="11"/>
  <c r="DA391" i="11"/>
  <c r="CZ391" i="11"/>
  <c r="CY391" i="11"/>
  <c r="CX391" i="11"/>
  <c r="CW391" i="11"/>
  <c r="CV391" i="11"/>
  <c r="CU391" i="11"/>
  <c r="CT391" i="11"/>
  <c r="CS391" i="11"/>
  <c r="CR391" i="11"/>
  <c r="CQ391" i="11"/>
  <c r="CP391" i="11"/>
  <c r="CO391" i="11"/>
  <c r="CN391" i="11"/>
  <c r="CM391" i="11"/>
  <c r="CL391" i="11"/>
  <c r="CK391" i="11"/>
  <c r="CJ391" i="11"/>
  <c r="CI391" i="11"/>
  <c r="CH391" i="11"/>
  <c r="CG391" i="11"/>
  <c r="CF391" i="11"/>
  <c r="CE391" i="11"/>
  <c r="CD391" i="11"/>
  <c r="CC391" i="11"/>
  <c r="CB391" i="11"/>
  <c r="CA391" i="11"/>
  <c r="BZ391" i="11"/>
  <c r="BY391" i="11"/>
  <c r="BX391" i="11"/>
  <c r="BW391" i="11"/>
  <c r="BV391" i="11"/>
  <c r="BU391" i="11"/>
  <c r="BT391" i="11"/>
  <c r="BS391" i="11"/>
  <c r="BR391" i="11"/>
  <c r="BQ391" i="11"/>
  <c r="BM391" i="11"/>
  <c r="I391" i="11"/>
  <c r="H391" i="11"/>
  <c r="G391" i="11"/>
  <c r="F391" i="11"/>
  <c r="E391" i="11"/>
  <c r="D391" i="11"/>
  <c r="B391" i="11"/>
  <c r="DZ390" i="11"/>
  <c r="DY390" i="11"/>
  <c r="DX390" i="11"/>
  <c r="DW390" i="11"/>
  <c r="DV390" i="11"/>
  <c r="DU390" i="11"/>
  <c r="DT390" i="11"/>
  <c r="DS390" i="11"/>
  <c r="DR390" i="11"/>
  <c r="DQ390" i="11"/>
  <c r="DP390" i="11"/>
  <c r="DO390" i="11"/>
  <c r="DN390" i="11"/>
  <c r="DM390" i="11"/>
  <c r="DL390" i="11"/>
  <c r="DK390" i="11"/>
  <c r="DJ390" i="11"/>
  <c r="DI390" i="11"/>
  <c r="DH390" i="11"/>
  <c r="DG390" i="11"/>
  <c r="DF390" i="11"/>
  <c r="DE390" i="11"/>
  <c r="DD390" i="11"/>
  <c r="DC390" i="11"/>
  <c r="DB390" i="11"/>
  <c r="DA390" i="11"/>
  <c r="CZ390" i="11"/>
  <c r="CY390" i="11"/>
  <c r="CX390" i="11"/>
  <c r="CW390" i="11"/>
  <c r="CV390" i="11"/>
  <c r="CU390" i="11"/>
  <c r="CT390" i="11"/>
  <c r="CS390" i="11"/>
  <c r="CR390" i="11"/>
  <c r="CQ390" i="11"/>
  <c r="CP390" i="11"/>
  <c r="CO390" i="11"/>
  <c r="CN390" i="11"/>
  <c r="CM390" i="11"/>
  <c r="CL390" i="11"/>
  <c r="CK390" i="11"/>
  <c r="CJ390" i="11"/>
  <c r="CI390" i="11"/>
  <c r="CH390" i="11"/>
  <c r="CG390" i="11"/>
  <c r="CF390" i="11"/>
  <c r="CE390" i="11"/>
  <c r="CD390" i="11"/>
  <c r="CC390" i="11"/>
  <c r="CB390" i="11"/>
  <c r="CA390" i="11"/>
  <c r="BZ390" i="11"/>
  <c r="BY390" i="11"/>
  <c r="BX390" i="11"/>
  <c r="BW390" i="11"/>
  <c r="BV390" i="11"/>
  <c r="BU390" i="11"/>
  <c r="BT390" i="11"/>
  <c r="BS390" i="11"/>
  <c r="BR390" i="11"/>
  <c r="BQ390" i="11"/>
  <c r="BM390" i="11"/>
  <c r="H390" i="11"/>
  <c r="G390" i="11"/>
  <c r="F390" i="11"/>
  <c r="E390" i="11"/>
  <c r="D390" i="11"/>
  <c r="B390" i="11"/>
  <c r="DZ389" i="11"/>
  <c r="DY389" i="11"/>
  <c r="DX389" i="11"/>
  <c r="DW389" i="11"/>
  <c r="DV389" i="11"/>
  <c r="DU389" i="11"/>
  <c r="DT389" i="11"/>
  <c r="DS389" i="11"/>
  <c r="DR389" i="11"/>
  <c r="DQ389" i="11"/>
  <c r="DP389" i="11"/>
  <c r="DO389" i="11"/>
  <c r="DN389" i="11"/>
  <c r="DM389" i="11"/>
  <c r="DL389" i="11"/>
  <c r="DK389" i="11"/>
  <c r="DJ389" i="11"/>
  <c r="DI389" i="11"/>
  <c r="DH389" i="11"/>
  <c r="DG389" i="11"/>
  <c r="DF389" i="11"/>
  <c r="DE389" i="11"/>
  <c r="DD389" i="11"/>
  <c r="DC389" i="11"/>
  <c r="DB389" i="11"/>
  <c r="DA389" i="11"/>
  <c r="CZ389" i="11"/>
  <c r="CY389" i="11"/>
  <c r="CX389" i="11"/>
  <c r="CW389" i="11"/>
  <c r="CV389" i="11"/>
  <c r="CU389" i="11"/>
  <c r="CT389" i="11"/>
  <c r="CS389" i="11"/>
  <c r="CR389" i="11"/>
  <c r="CQ389" i="11"/>
  <c r="CP389" i="11"/>
  <c r="CO389" i="11"/>
  <c r="CN389" i="11"/>
  <c r="CM389" i="11"/>
  <c r="CL389" i="11"/>
  <c r="CK389" i="11"/>
  <c r="CJ389" i="11"/>
  <c r="CI389" i="11"/>
  <c r="CH389" i="11"/>
  <c r="CG389" i="11"/>
  <c r="CF389" i="11"/>
  <c r="CE389" i="11"/>
  <c r="CD389" i="11"/>
  <c r="CC389" i="11"/>
  <c r="CB389" i="11"/>
  <c r="CA389" i="11"/>
  <c r="BZ389" i="11"/>
  <c r="BY389" i="11"/>
  <c r="BX389" i="11"/>
  <c r="BW389" i="11"/>
  <c r="BV389" i="11"/>
  <c r="BU389" i="11"/>
  <c r="BT389" i="11"/>
  <c r="BS389" i="11"/>
  <c r="BR389" i="11"/>
  <c r="BQ389" i="11"/>
  <c r="BM389" i="11"/>
  <c r="G389" i="11"/>
  <c r="F389" i="11"/>
  <c r="E389" i="11"/>
  <c r="D389" i="11"/>
  <c r="B389" i="11"/>
  <c r="DZ388" i="11"/>
  <c r="DY388" i="11"/>
  <c r="DX388" i="11"/>
  <c r="DW388" i="11"/>
  <c r="DV388" i="11"/>
  <c r="DU388" i="11"/>
  <c r="DT388" i="11"/>
  <c r="DS388" i="11"/>
  <c r="DR388" i="11"/>
  <c r="DQ388" i="11"/>
  <c r="DP388" i="11"/>
  <c r="DO388" i="11"/>
  <c r="DN388" i="11"/>
  <c r="DM388" i="11"/>
  <c r="DL388" i="11"/>
  <c r="DK388" i="11"/>
  <c r="DJ388" i="11"/>
  <c r="DI388" i="11"/>
  <c r="DH388" i="11"/>
  <c r="DG388" i="11"/>
  <c r="DF388" i="11"/>
  <c r="DE388" i="11"/>
  <c r="DD388" i="11"/>
  <c r="DC388" i="11"/>
  <c r="DB388" i="11"/>
  <c r="DA388" i="11"/>
  <c r="CZ388" i="11"/>
  <c r="CY388" i="11"/>
  <c r="CX388" i="11"/>
  <c r="CW388" i="11"/>
  <c r="CV388" i="11"/>
  <c r="CU388" i="11"/>
  <c r="CT388" i="11"/>
  <c r="CS388" i="11"/>
  <c r="CR388" i="11"/>
  <c r="CQ388" i="11"/>
  <c r="CP388" i="11"/>
  <c r="CO388" i="11"/>
  <c r="CN388" i="11"/>
  <c r="CM388" i="11"/>
  <c r="CL388" i="11"/>
  <c r="CK388" i="11"/>
  <c r="CJ388" i="11"/>
  <c r="CI388" i="11"/>
  <c r="CH388" i="11"/>
  <c r="CG388" i="11"/>
  <c r="CF388" i="11"/>
  <c r="CE388" i="11"/>
  <c r="CD388" i="11"/>
  <c r="CC388" i="11"/>
  <c r="CB388" i="11"/>
  <c r="CA388" i="11"/>
  <c r="BZ388" i="11"/>
  <c r="BY388" i="11"/>
  <c r="BX388" i="11"/>
  <c r="BW388" i="11"/>
  <c r="BV388" i="11"/>
  <c r="BU388" i="11"/>
  <c r="BT388" i="11"/>
  <c r="BS388" i="11"/>
  <c r="BR388" i="11"/>
  <c r="BQ388" i="11"/>
  <c r="BM388" i="11"/>
  <c r="F388" i="11"/>
  <c r="E388" i="11"/>
  <c r="D388" i="11"/>
  <c r="B388" i="11"/>
  <c r="DZ387" i="11"/>
  <c r="DY387" i="11"/>
  <c r="DX387" i="11"/>
  <c r="DW387" i="11"/>
  <c r="DV387" i="11"/>
  <c r="DU387" i="11"/>
  <c r="DT387" i="11"/>
  <c r="DS387" i="11"/>
  <c r="DR387" i="11"/>
  <c r="DQ387" i="11"/>
  <c r="DP387" i="11"/>
  <c r="DO387" i="11"/>
  <c r="DN387" i="11"/>
  <c r="DM387" i="11"/>
  <c r="DL387" i="11"/>
  <c r="DK387" i="11"/>
  <c r="DJ387" i="11"/>
  <c r="DI387" i="11"/>
  <c r="DH387" i="11"/>
  <c r="DG387" i="11"/>
  <c r="DF387" i="11"/>
  <c r="DE387" i="11"/>
  <c r="DD387" i="11"/>
  <c r="DC387" i="11"/>
  <c r="DB387" i="11"/>
  <c r="DA387" i="11"/>
  <c r="CZ387" i="11"/>
  <c r="CY387" i="11"/>
  <c r="CX387" i="11"/>
  <c r="CW387" i="11"/>
  <c r="CV387" i="11"/>
  <c r="CU387" i="11"/>
  <c r="CT387" i="11"/>
  <c r="CS387" i="11"/>
  <c r="CR387" i="11"/>
  <c r="CQ387" i="11"/>
  <c r="CP387" i="11"/>
  <c r="CO387" i="11"/>
  <c r="CN387" i="11"/>
  <c r="CM387" i="11"/>
  <c r="CL387" i="11"/>
  <c r="CK387" i="11"/>
  <c r="CJ387" i="11"/>
  <c r="CI387" i="11"/>
  <c r="CH387" i="11"/>
  <c r="CG387" i="11"/>
  <c r="CF387" i="11"/>
  <c r="CE387" i="11"/>
  <c r="CD387" i="11"/>
  <c r="CC387" i="11"/>
  <c r="CB387" i="11"/>
  <c r="CA387" i="11"/>
  <c r="BZ387" i="11"/>
  <c r="BY387" i="11"/>
  <c r="BX387" i="11"/>
  <c r="BW387" i="11"/>
  <c r="BV387" i="11"/>
  <c r="BU387" i="11"/>
  <c r="BT387" i="11"/>
  <c r="BS387" i="11"/>
  <c r="BR387" i="11"/>
  <c r="BQ387" i="11"/>
  <c r="BM387" i="11"/>
  <c r="E387" i="11"/>
  <c r="D387" i="11"/>
  <c r="B387" i="11"/>
  <c r="DZ386" i="11"/>
  <c r="DY386" i="11"/>
  <c r="DX386" i="11"/>
  <c r="DW386" i="11"/>
  <c r="DV386" i="11"/>
  <c r="DU386" i="11"/>
  <c r="DT386" i="11"/>
  <c r="DS386" i="11"/>
  <c r="DR386" i="11"/>
  <c r="DQ386" i="11"/>
  <c r="DP386" i="11"/>
  <c r="DO386" i="11"/>
  <c r="DN386" i="11"/>
  <c r="DM386" i="11"/>
  <c r="DL386" i="11"/>
  <c r="DK386" i="11"/>
  <c r="DJ386" i="11"/>
  <c r="DI386" i="11"/>
  <c r="DH386" i="11"/>
  <c r="DG386" i="11"/>
  <c r="DF386" i="11"/>
  <c r="DE386" i="11"/>
  <c r="DD386" i="11"/>
  <c r="DC386" i="11"/>
  <c r="DB386" i="11"/>
  <c r="DA386" i="11"/>
  <c r="CZ386" i="11"/>
  <c r="CY386" i="11"/>
  <c r="CX386" i="11"/>
  <c r="CW386" i="11"/>
  <c r="CV386" i="11"/>
  <c r="CU386" i="11"/>
  <c r="CT386" i="11"/>
  <c r="CS386" i="11"/>
  <c r="CR386" i="11"/>
  <c r="CQ386" i="11"/>
  <c r="CP386" i="11"/>
  <c r="CO386" i="11"/>
  <c r="CN386" i="11"/>
  <c r="CM386" i="11"/>
  <c r="CL386" i="11"/>
  <c r="CK386" i="11"/>
  <c r="CJ386" i="11"/>
  <c r="CI386" i="11"/>
  <c r="CH386" i="11"/>
  <c r="CG386" i="11"/>
  <c r="CF386" i="11"/>
  <c r="CE386" i="11"/>
  <c r="CD386" i="11"/>
  <c r="CC386" i="11"/>
  <c r="CB386" i="11"/>
  <c r="CA386" i="11"/>
  <c r="BZ386" i="11"/>
  <c r="BY386" i="11"/>
  <c r="BX386" i="11"/>
  <c r="BW386" i="11"/>
  <c r="BV386" i="11"/>
  <c r="BU386" i="11"/>
  <c r="BT386" i="11"/>
  <c r="BS386" i="11"/>
  <c r="BR386" i="11"/>
  <c r="BQ386" i="11"/>
  <c r="BM386" i="11"/>
  <c r="D386" i="11"/>
  <c r="B386" i="11"/>
  <c r="DZ382" i="11"/>
  <c r="DY382" i="11"/>
  <c r="DX382" i="11"/>
  <c r="DW382" i="11"/>
  <c r="DV382" i="11"/>
  <c r="DU382" i="11"/>
  <c r="DT382" i="11"/>
  <c r="DS382" i="11"/>
  <c r="DR382" i="11"/>
  <c r="DQ382" i="11"/>
  <c r="DP382" i="11"/>
  <c r="DO382" i="11"/>
  <c r="DN382" i="11"/>
  <c r="DM382" i="11"/>
  <c r="DL382" i="11"/>
  <c r="DK382" i="11"/>
  <c r="DJ382" i="11"/>
  <c r="DI382" i="11"/>
  <c r="DH382" i="11"/>
  <c r="DG382" i="11"/>
  <c r="DF382" i="11"/>
  <c r="DE382" i="11"/>
  <c r="DD382" i="11"/>
  <c r="DC382" i="11"/>
  <c r="DB382" i="11"/>
  <c r="DA382" i="11"/>
  <c r="CZ382" i="11"/>
  <c r="CY382" i="11"/>
  <c r="CX382" i="11"/>
  <c r="CW382" i="11"/>
  <c r="CV382" i="11"/>
  <c r="CU382" i="11"/>
  <c r="CT382" i="11"/>
  <c r="CS382" i="11"/>
  <c r="CR382" i="11"/>
  <c r="CQ382" i="11"/>
  <c r="CP382" i="11"/>
  <c r="CO382" i="11"/>
  <c r="CN382" i="11"/>
  <c r="CM382" i="11"/>
  <c r="CL382" i="11"/>
  <c r="CK382" i="11"/>
  <c r="CJ382" i="11"/>
  <c r="CI382" i="11"/>
  <c r="CH382" i="11"/>
  <c r="CG382" i="11"/>
  <c r="CF382" i="11"/>
  <c r="CE382" i="11"/>
  <c r="CD382" i="11"/>
  <c r="CC382" i="11"/>
  <c r="CB382" i="11"/>
  <c r="CA382" i="11"/>
  <c r="BZ382" i="11"/>
  <c r="BY382" i="11"/>
  <c r="BX382" i="11"/>
  <c r="BW382" i="11"/>
  <c r="BV382" i="11"/>
  <c r="BU382" i="11"/>
  <c r="BT382" i="11"/>
  <c r="BS382" i="11"/>
  <c r="BR382" i="11"/>
  <c r="BQ382" i="11"/>
  <c r="BM382" i="11"/>
  <c r="BL382" i="11"/>
  <c r="BK382" i="11"/>
  <c r="BJ382" i="11"/>
  <c r="BI382" i="11"/>
  <c r="BH382" i="11"/>
  <c r="BG382" i="11"/>
  <c r="BF382" i="11"/>
  <c r="BE382" i="11"/>
  <c r="BD382" i="11"/>
  <c r="BC382" i="11"/>
  <c r="BB382" i="11"/>
  <c r="BA382" i="11"/>
  <c r="AZ382" i="11"/>
  <c r="AY382" i="11"/>
  <c r="AX382" i="11"/>
  <c r="AW382" i="11"/>
  <c r="AV382" i="11"/>
  <c r="AU382" i="11"/>
  <c r="AT382" i="11"/>
  <c r="AS382" i="11"/>
  <c r="AR382" i="11"/>
  <c r="DZ381" i="11"/>
  <c r="DY381" i="11"/>
  <c r="DX381" i="11"/>
  <c r="DW381" i="11"/>
  <c r="DV381" i="11"/>
  <c r="DU381" i="11"/>
  <c r="DT381" i="11"/>
  <c r="DS381" i="11"/>
  <c r="DR381" i="11"/>
  <c r="DQ381" i="11"/>
  <c r="DP381" i="11"/>
  <c r="DO381" i="11"/>
  <c r="DN381" i="11"/>
  <c r="DM381" i="11"/>
  <c r="DL381" i="11"/>
  <c r="DK381" i="11"/>
  <c r="DJ381" i="11"/>
  <c r="DI381" i="11"/>
  <c r="DH381" i="11"/>
  <c r="DG381" i="11"/>
  <c r="DF381" i="11"/>
  <c r="DE381" i="11"/>
  <c r="DD381" i="11"/>
  <c r="DC381" i="11"/>
  <c r="DB381" i="11"/>
  <c r="DA381" i="11"/>
  <c r="CZ381" i="11"/>
  <c r="CY381" i="11"/>
  <c r="CX381" i="11"/>
  <c r="CW381" i="11"/>
  <c r="CV381" i="11"/>
  <c r="CU381" i="11"/>
  <c r="CT381" i="11"/>
  <c r="CS381" i="11"/>
  <c r="CR381" i="11"/>
  <c r="CQ381" i="11"/>
  <c r="CP381" i="11"/>
  <c r="CO381" i="11"/>
  <c r="CN381" i="11"/>
  <c r="CM381" i="11"/>
  <c r="CL381" i="11"/>
  <c r="CK381" i="11"/>
  <c r="CJ381" i="11"/>
  <c r="CI381" i="11"/>
  <c r="CH381" i="11"/>
  <c r="CG381" i="11"/>
  <c r="CF381" i="11"/>
  <c r="CE381" i="11"/>
  <c r="CD381" i="11"/>
  <c r="CC381" i="11"/>
  <c r="CB381" i="11"/>
  <c r="CA381" i="11"/>
  <c r="BZ381" i="11"/>
  <c r="BY381" i="11"/>
  <c r="BX381" i="11"/>
  <c r="BW381" i="11"/>
  <c r="BV381" i="11"/>
  <c r="BU381" i="11"/>
  <c r="BT381" i="11"/>
  <c r="BS381" i="11"/>
  <c r="BR381" i="11"/>
  <c r="BQ381" i="11"/>
  <c r="BM381" i="11"/>
  <c r="BK381" i="11"/>
  <c r="BJ381" i="11"/>
  <c r="BI381" i="11"/>
  <c r="BH381" i="11"/>
  <c r="BG381" i="11"/>
  <c r="BF381" i="11"/>
  <c r="BE381" i="11"/>
  <c r="BD381" i="11"/>
  <c r="BC381" i="11"/>
  <c r="BB381" i="11"/>
  <c r="BA381" i="11"/>
  <c r="AZ381" i="11"/>
  <c r="AY381" i="11"/>
  <c r="AX381" i="11"/>
  <c r="AW381" i="11"/>
  <c r="AV381" i="11"/>
  <c r="AU381" i="11"/>
  <c r="AT381" i="11"/>
  <c r="AS381" i="11"/>
  <c r="AR381" i="11"/>
  <c r="AQ381" i="11"/>
  <c r="DZ380" i="11"/>
  <c r="DY380" i="11"/>
  <c r="DX380" i="11"/>
  <c r="DW380" i="11"/>
  <c r="DV380" i="11"/>
  <c r="DU380" i="11"/>
  <c r="DT380" i="11"/>
  <c r="DS380" i="11"/>
  <c r="DR380" i="11"/>
  <c r="DQ380" i="11"/>
  <c r="DP380" i="11"/>
  <c r="DO380" i="11"/>
  <c r="DN380" i="11"/>
  <c r="DM380" i="11"/>
  <c r="DL380" i="11"/>
  <c r="DK380" i="11"/>
  <c r="DJ380" i="11"/>
  <c r="DI380" i="11"/>
  <c r="DH380" i="11"/>
  <c r="DG380" i="11"/>
  <c r="DF380" i="11"/>
  <c r="DE380" i="11"/>
  <c r="DD380" i="11"/>
  <c r="DC380" i="11"/>
  <c r="DB380" i="11"/>
  <c r="DA380" i="11"/>
  <c r="CZ380" i="11"/>
  <c r="CY380" i="11"/>
  <c r="CX380" i="11"/>
  <c r="CW380" i="11"/>
  <c r="CV380" i="11"/>
  <c r="CU380" i="11"/>
  <c r="CT380" i="11"/>
  <c r="CS380" i="11"/>
  <c r="CR380" i="11"/>
  <c r="CQ380" i="11"/>
  <c r="CP380" i="11"/>
  <c r="CO380" i="11"/>
  <c r="CN380" i="11"/>
  <c r="CM380" i="11"/>
  <c r="CL380" i="11"/>
  <c r="CK380" i="11"/>
  <c r="CJ380" i="11"/>
  <c r="CI380" i="11"/>
  <c r="CH380" i="11"/>
  <c r="CG380" i="11"/>
  <c r="CF380" i="11"/>
  <c r="CE380" i="11"/>
  <c r="CD380" i="11"/>
  <c r="CC380" i="11"/>
  <c r="CB380" i="11"/>
  <c r="CA380" i="11"/>
  <c r="BZ380" i="11"/>
  <c r="BY380" i="11"/>
  <c r="BX380" i="11"/>
  <c r="BW380" i="11"/>
  <c r="BV380" i="11"/>
  <c r="BU380" i="11"/>
  <c r="BT380" i="11"/>
  <c r="BS380" i="11"/>
  <c r="BR380" i="11"/>
  <c r="BQ380" i="11"/>
  <c r="BM380" i="11"/>
  <c r="BJ380" i="11"/>
  <c r="BI380" i="11"/>
  <c r="BH380" i="11"/>
  <c r="BG380" i="11"/>
  <c r="BF380" i="11"/>
  <c r="BE380" i="11"/>
  <c r="BD380" i="11"/>
  <c r="BC380" i="11"/>
  <c r="BB380" i="11"/>
  <c r="BA380" i="11"/>
  <c r="AZ380" i="11"/>
  <c r="AY380" i="11"/>
  <c r="AX380" i="11"/>
  <c r="AW380" i="11"/>
  <c r="AV380" i="11"/>
  <c r="AU380" i="11"/>
  <c r="AT380" i="11"/>
  <c r="AS380" i="11"/>
  <c r="AR380" i="11"/>
  <c r="AQ380" i="11"/>
  <c r="AP380" i="11"/>
  <c r="DZ379" i="11"/>
  <c r="DY379" i="11"/>
  <c r="DX379" i="11"/>
  <c r="DW379" i="11"/>
  <c r="DV379" i="11"/>
  <c r="DU379" i="11"/>
  <c r="DT379" i="11"/>
  <c r="DS379" i="11"/>
  <c r="DR379" i="11"/>
  <c r="DQ379" i="11"/>
  <c r="DP379" i="11"/>
  <c r="DO379" i="11"/>
  <c r="DN379" i="11"/>
  <c r="DM379" i="11"/>
  <c r="DL379" i="11"/>
  <c r="DK379" i="11"/>
  <c r="DJ379" i="11"/>
  <c r="DI379" i="11"/>
  <c r="DH379" i="11"/>
  <c r="DG379" i="11"/>
  <c r="DF379" i="11"/>
  <c r="DE379" i="11"/>
  <c r="DD379" i="11"/>
  <c r="DC379" i="11"/>
  <c r="DB379" i="11"/>
  <c r="DA379" i="11"/>
  <c r="CZ379" i="11"/>
  <c r="CY379" i="11"/>
  <c r="CX379" i="11"/>
  <c r="CW379" i="11"/>
  <c r="CV379" i="11"/>
  <c r="CU379" i="11"/>
  <c r="CT379" i="11"/>
  <c r="CS379" i="11"/>
  <c r="CR379" i="11"/>
  <c r="CQ379" i="11"/>
  <c r="CP379" i="11"/>
  <c r="CO379" i="11"/>
  <c r="CN379" i="11"/>
  <c r="CM379" i="11"/>
  <c r="CL379" i="11"/>
  <c r="CK379" i="11"/>
  <c r="CJ379" i="11"/>
  <c r="CI379" i="11"/>
  <c r="CH379" i="11"/>
  <c r="CG379" i="11"/>
  <c r="CF379" i="11"/>
  <c r="CE379" i="11"/>
  <c r="CD379" i="11"/>
  <c r="CC379" i="11"/>
  <c r="CB379" i="11"/>
  <c r="CA379" i="11"/>
  <c r="BZ379" i="11"/>
  <c r="BY379" i="11"/>
  <c r="BX379" i="11"/>
  <c r="BW379" i="11"/>
  <c r="BV379" i="11"/>
  <c r="BU379" i="11"/>
  <c r="BT379" i="11"/>
  <c r="BS379" i="11"/>
  <c r="BR379" i="11"/>
  <c r="BQ379" i="11"/>
  <c r="BM379" i="11"/>
  <c r="BI379" i="11"/>
  <c r="BH379" i="11"/>
  <c r="BG379" i="11"/>
  <c r="BF379" i="11"/>
  <c r="BE379" i="11"/>
  <c r="BD379" i="11"/>
  <c r="BC379" i="11"/>
  <c r="BB379" i="11"/>
  <c r="BA379" i="11"/>
  <c r="AZ379" i="11"/>
  <c r="AY379" i="11"/>
  <c r="AX379" i="11"/>
  <c r="AW379" i="11"/>
  <c r="AV379" i="11"/>
  <c r="AU379" i="11"/>
  <c r="AT379" i="11"/>
  <c r="AS379" i="11"/>
  <c r="AR379" i="11"/>
  <c r="AQ379" i="11"/>
  <c r="AP379" i="11"/>
  <c r="AO379" i="11"/>
  <c r="DZ378" i="11"/>
  <c r="DY378" i="11"/>
  <c r="DX378" i="11"/>
  <c r="DW378" i="11"/>
  <c r="DV378" i="11"/>
  <c r="DU378" i="11"/>
  <c r="DT378" i="11"/>
  <c r="DS378" i="11"/>
  <c r="DR378" i="11"/>
  <c r="DQ378" i="11"/>
  <c r="DP378" i="11"/>
  <c r="DO378" i="11"/>
  <c r="DN378" i="11"/>
  <c r="DM378" i="11"/>
  <c r="DL378" i="11"/>
  <c r="DK378" i="11"/>
  <c r="DJ378" i="11"/>
  <c r="DI378" i="11"/>
  <c r="DH378" i="11"/>
  <c r="DG378" i="11"/>
  <c r="DF378" i="11"/>
  <c r="DE378" i="11"/>
  <c r="DD378" i="11"/>
  <c r="DC378" i="11"/>
  <c r="DB378" i="11"/>
  <c r="DA378" i="11"/>
  <c r="CZ378" i="11"/>
  <c r="CY378" i="11"/>
  <c r="CX378" i="11"/>
  <c r="CW378" i="11"/>
  <c r="CV378" i="11"/>
  <c r="CU378" i="11"/>
  <c r="CT378" i="11"/>
  <c r="CS378" i="11"/>
  <c r="CR378" i="11"/>
  <c r="CQ378" i="11"/>
  <c r="CP378" i="11"/>
  <c r="CO378" i="11"/>
  <c r="CN378" i="11"/>
  <c r="CM378" i="11"/>
  <c r="CL378" i="11"/>
  <c r="CK378" i="11"/>
  <c r="CJ378" i="11"/>
  <c r="CI378" i="11"/>
  <c r="CH378" i="11"/>
  <c r="CG378" i="11"/>
  <c r="CF378" i="11"/>
  <c r="CE378" i="11"/>
  <c r="CD378" i="11"/>
  <c r="CC378" i="11"/>
  <c r="CB378" i="11"/>
  <c r="CA378" i="11"/>
  <c r="BZ378" i="11"/>
  <c r="BY378" i="11"/>
  <c r="BX378" i="11"/>
  <c r="BW378" i="11"/>
  <c r="BV378" i="11"/>
  <c r="BU378" i="11"/>
  <c r="BT378" i="11"/>
  <c r="BS378" i="11"/>
  <c r="BR378" i="11"/>
  <c r="BQ378" i="11"/>
  <c r="BM378" i="11"/>
  <c r="BH378" i="11"/>
  <c r="BG378" i="11"/>
  <c r="BF378" i="11"/>
  <c r="BE378" i="11"/>
  <c r="BD378" i="11"/>
  <c r="BC378" i="11"/>
  <c r="BB378" i="11"/>
  <c r="BA378" i="11"/>
  <c r="AZ378" i="11"/>
  <c r="AY378" i="11"/>
  <c r="AX378" i="11"/>
  <c r="AW378" i="11"/>
  <c r="AV378" i="11"/>
  <c r="AU378" i="11"/>
  <c r="AT378" i="11"/>
  <c r="AS378" i="11"/>
  <c r="AR378" i="11"/>
  <c r="AQ378" i="11"/>
  <c r="AP378" i="11"/>
  <c r="AO378" i="11"/>
  <c r="AN378" i="11"/>
  <c r="DZ377" i="11"/>
  <c r="DY377" i="11"/>
  <c r="DX377" i="11"/>
  <c r="DW377" i="11"/>
  <c r="DV377" i="11"/>
  <c r="DU377" i="11"/>
  <c r="DT377" i="11"/>
  <c r="DS377" i="11"/>
  <c r="DR377" i="11"/>
  <c r="DQ377" i="11"/>
  <c r="DP377" i="11"/>
  <c r="DO377" i="11"/>
  <c r="DN377" i="11"/>
  <c r="DM377" i="11"/>
  <c r="DL377" i="11"/>
  <c r="DK377" i="11"/>
  <c r="DJ377" i="11"/>
  <c r="DI377" i="11"/>
  <c r="DH377" i="11"/>
  <c r="DG377" i="11"/>
  <c r="DF377" i="11"/>
  <c r="DE377" i="11"/>
  <c r="DD377" i="11"/>
  <c r="DC377" i="11"/>
  <c r="DB377" i="11"/>
  <c r="DA377" i="11"/>
  <c r="CZ377" i="11"/>
  <c r="CY377" i="11"/>
  <c r="CX377" i="11"/>
  <c r="CW377" i="11"/>
  <c r="CV377" i="11"/>
  <c r="CU377" i="11"/>
  <c r="CT377" i="11"/>
  <c r="CS377" i="11"/>
  <c r="CR377" i="11"/>
  <c r="CQ377" i="11"/>
  <c r="CP377" i="11"/>
  <c r="CO377" i="11"/>
  <c r="CN377" i="11"/>
  <c r="CM377" i="11"/>
  <c r="CL377" i="11"/>
  <c r="CK377" i="11"/>
  <c r="CJ377" i="11"/>
  <c r="CI377" i="11"/>
  <c r="CH377" i="11"/>
  <c r="CG377" i="11"/>
  <c r="CF377" i="11"/>
  <c r="CE377" i="11"/>
  <c r="CD377" i="11"/>
  <c r="CC377" i="11"/>
  <c r="CB377" i="11"/>
  <c r="CA377" i="11"/>
  <c r="BZ377" i="11"/>
  <c r="BY377" i="11"/>
  <c r="BX377" i="11"/>
  <c r="BW377" i="11"/>
  <c r="BV377" i="11"/>
  <c r="BU377" i="11"/>
  <c r="BT377" i="11"/>
  <c r="BS377" i="11"/>
  <c r="BR377" i="11"/>
  <c r="BQ377" i="11"/>
  <c r="BM377" i="11"/>
  <c r="BG377" i="11"/>
  <c r="BF377" i="11"/>
  <c r="BE377" i="11"/>
  <c r="BD377" i="11"/>
  <c r="BC377" i="11"/>
  <c r="BB377" i="11"/>
  <c r="BA377" i="11"/>
  <c r="AZ377" i="11"/>
  <c r="AY377" i="11"/>
  <c r="AX377" i="11"/>
  <c r="AW377" i="11"/>
  <c r="AV377" i="11"/>
  <c r="AU377" i="11"/>
  <c r="AT377" i="11"/>
  <c r="AS377" i="11"/>
  <c r="AR377" i="11"/>
  <c r="AQ377" i="11"/>
  <c r="AP377" i="11"/>
  <c r="AO377" i="11"/>
  <c r="AN377" i="11"/>
  <c r="AM377" i="11"/>
  <c r="DZ376" i="11"/>
  <c r="DY376" i="11"/>
  <c r="DX376" i="11"/>
  <c r="DW376" i="11"/>
  <c r="DV376" i="11"/>
  <c r="DU376" i="11"/>
  <c r="DT376" i="11"/>
  <c r="DS376" i="11"/>
  <c r="DR376" i="11"/>
  <c r="DQ376" i="11"/>
  <c r="DP376" i="11"/>
  <c r="DO376" i="11"/>
  <c r="DN376" i="11"/>
  <c r="DM376" i="11"/>
  <c r="DL376" i="11"/>
  <c r="DK376" i="11"/>
  <c r="DJ376" i="11"/>
  <c r="DI376" i="11"/>
  <c r="DH376" i="11"/>
  <c r="DG376" i="11"/>
  <c r="DF376" i="11"/>
  <c r="DE376" i="11"/>
  <c r="DD376" i="11"/>
  <c r="DC376" i="11"/>
  <c r="DB376" i="11"/>
  <c r="DA376" i="11"/>
  <c r="CZ376" i="11"/>
  <c r="CY376" i="11"/>
  <c r="CX376" i="11"/>
  <c r="CW376" i="11"/>
  <c r="CV376" i="11"/>
  <c r="CU376" i="11"/>
  <c r="CT376" i="11"/>
  <c r="CS376" i="11"/>
  <c r="CR376" i="11"/>
  <c r="CQ376" i="11"/>
  <c r="CP376" i="11"/>
  <c r="CO376" i="11"/>
  <c r="CN376" i="11"/>
  <c r="CM376" i="11"/>
  <c r="CL376" i="11"/>
  <c r="CK376" i="11"/>
  <c r="CJ376" i="11"/>
  <c r="CI376" i="11"/>
  <c r="CH376" i="11"/>
  <c r="CG376" i="11"/>
  <c r="CF376" i="11"/>
  <c r="CE376" i="11"/>
  <c r="CD376" i="11"/>
  <c r="CC376" i="11"/>
  <c r="CB376" i="11"/>
  <c r="CA376" i="11"/>
  <c r="BZ376" i="11"/>
  <c r="BY376" i="11"/>
  <c r="BX376" i="11"/>
  <c r="BW376" i="11"/>
  <c r="BV376" i="11"/>
  <c r="BU376" i="11"/>
  <c r="BT376" i="11"/>
  <c r="BS376" i="11"/>
  <c r="BR376" i="11"/>
  <c r="BQ376" i="11"/>
  <c r="BM376" i="11"/>
  <c r="BF376" i="11"/>
  <c r="BE376" i="11"/>
  <c r="BD376" i="11"/>
  <c r="BC376" i="11"/>
  <c r="BB376" i="11"/>
  <c r="BA376" i="11"/>
  <c r="AZ376" i="11"/>
  <c r="AY376" i="11"/>
  <c r="AX376" i="11"/>
  <c r="AW376" i="11"/>
  <c r="AV376" i="11"/>
  <c r="AU376" i="11"/>
  <c r="AT376" i="11"/>
  <c r="AS376" i="11"/>
  <c r="AR376" i="11"/>
  <c r="AQ376" i="11"/>
  <c r="AP376" i="11"/>
  <c r="AO376" i="11"/>
  <c r="AN376" i="11"/>
  <c r="AM376" i="11"/>
  <c r="AL376" i="11"/>
  <c r="DZ375" i="11"/>
  <c r="DY375" i="11"/>
  <c r="DX375" i="11"/>
  <c r="DW375" i="11"/>
  <c r="DV375" i="11"/>
  <c r="DU375" i="11"/>
  <c r="DT375" i="11"/>
  <c r="DS375" i="11"/>
  <c r="DR375" i="11"/>
  <c r="DQ375" i="11"/>
  <c r="DP375" i="11"/>
  <c r="DO375" i="11"/>
  <c r="DN375" i="11"/>
  <c r="DM375" i="11"/>
  <c r="DL375" i="11"/>
  <c r="DK375" i="11"/>
  <c r="DJ375" i="11"/>
  <c r="DI375" i="11"/>
  <c r="DH375" i="11"/>
  <c r="DG375" i="11"/>
  <c r="DF375" i="11"/>
  <c r="DE375" i="11"/>
  <c r="DD375" i="11"/>
  <c r="DC375" i="11"/>
  <c r="DB375" i="11"/>
  <c r="DA375" i="11"/>
  <c r="CZ375" i="11"/>
  <c r="CY375" i="11"/>
  <c r="CX375" i="11"/>
  <c r="CW375" i="11"/>
  <c r="CV375" i="11"/>
  <c r="CU375" i="11"/>
  <c r="CT375" i="11"/>
  <c r="CS375" i="11"/>
  <c r="CR375" i="11"/>
  <c r="CQ375" i="11"/>
  <c r="CP375" i="11"/>
  <c r="CO375" i="11"/>
  <c r="CN375" i="11"/>
  <c r="CM375" i="11"/>
  <c r="CL375" i="11"/>
  <c r="CK375" i="11"/>
  <c r="CJ375" i="11"/>
  <c r="CI375" i="11"/>
  <c r="CH375" i="11"/>
  <c r="CG375" i="11"/>
  <c r="CF375" i="11"/>
  <c r="CE375" i="11"/>
  <c r="CD375" i="11"/>
  <c r="CC375" i="11"/>
  <c r="CB375" i="11"/>
  <c r="CA375" i="11"/>
  <c r="BZ375" i="11"/>
  <c r="BY375" i="11"/>
  <c r="BX375" i="11"/>
  <c r="BW375" i="11"/>
  <c r="BV375" i="11"/>
  <c r="BU375" i="11"/>
  <c r="BT375" i="11"/>
  <c r="BS375" i="11"/>
  <c r="BR375" i="11"/>
  <c r="BQ375" i="11"/>
  <c r="BM375" i="11"/>
  <c r="BE375" i="11"/>
  <c r="BD375" i="11"/>
  <c r="BC375" i="11"/>
  <c r="BB375" i="11"/>
  <c r="BA375" i="11"/>
  <c r="AZ375" i="11"/>
  <c r="AY375" i="11"/>
  <c r="AX375" i="11"/>
  <c r="AW375" i="11"/>
  <c r="AV375" i="11"/>
  <c r="AU375" i="11"/>
  <c r="AT375" i="11"/>
  <c r="AS375" i="11"/>
  <c r="AR375" i="11"/>
  <c r="AQ375" i="11"/>
  <c r="AP375" i="11"/>
  <c r="AO375" i="11"/>
  <c r="AN375" i="11"/>
  <c r="AM375" i="11"/>
  <c r="AL375" i="11"/>
  <c r="AK375" i="11"/>
  <c r="DZ374" i="11"/>
  <c r="DY374" i="11"/>
  <c r="DX374" i="11"/>
  <c r="DW374" i="11"/>
  <c r="DV374" i="11"/>
  <c r="DU374" i="11"/>
  <c r="DT374" i="11"/>
  <c r="DS374" i="11"/>
  <c r="DR374" i="11"/>
  <c r="DQ374" i="11"/>
  <c r="DP374" i="11"/>
  <c r="DO374" i="11"/>
  <c r="DN374" i="11"/>
  <c r="DM374" i="11"/>
  <c r="DL374" i="11"/>
  <c r="DK374" i="11"/>
  <c r="DJ374" i="11"/>
  <c r="DI374" i="11"/>
  <c r="DH374" i="11"/>
  <c r="DG374" i="11"/>
  <c r="DF374" i="11"/>
  <c r="DE374" i="11"/>
  <c r="DD374" i="11"/>
  <c r="DC374" i="11"/>
  <c r="DB374" i="11"/>
  <c r="DA374" i="11"/>
  <c r="CZ374" i="11"/>
  <c r="CY374" i="11"/>
  <c r="CX374" i="11"/>
  <c r="CW374" i="11"/>
  <c r="CV374" i="11"/>
  <c r="CU374" i="11"/>
  <c r="CT374" i="11"/>
  <c r="CS374" i="11"/>
  <c r="CR374" i="11"/>
  <c r="CQ374" i="11"/>
  <c r="CP374" i="11"/>
  <c r="CO374" i="11"/>
  <c r="CN374" i="11"/>
  <c r="CM374" i="11"/>
  <c r="CL374" i="11"/>
  <c r="CK374" i="11"/>
  <c r="CJ374" i="11"/>
  <c r="CI374" i="11"/>
  <c r="CH374" i="11"/>
  <c r="CG374" i="11"/>
  <c r="CF374" i="11"/>
  <c r="CE374" i="11"/>
  <c r="CD374" i="11"/>
  <c r="CC374" i="11"/>
  <c r="CB374" i="11"/>
  <c r="CA374" i="11"/>
  <c r="BZ374" i="11"/>
  <c r="BY374" i="11"/>
  <c r="BX374" i="11"/>
  <c r="BW374" i="11"/>
  <c r="BV374" i="11"/>
  <c r="BU374" i="11"/>
  <c r="BT374" i="11"/>
  <c r="BS374" i="11"/>
  <c r="BR374" i="11"/>
  <c r="BQ374" i="11"/>
  <c r="BM374" i="11"/>
  <c r="BD374" i="11"/>
  <c r="BC374" i="11"/>
  <c r="BB374" i="11"/>
  <c r="BA374" i="11"/>
  <c r="AZ374" i="11"/>
  <c r="AY374" i="11"/>
  <c r="AX374" i="11"/>
  <c r="AW374" i="11"/>
  <c r="AV374" i="11"/>
  <c r="AU374" i="11"/>
  <c r="AT374" i="11"/>
  <c r="AS374" i="11"/>
  <c r="AR374" i="11"/>
  <c r="AQ374" i="11"/>
  <c r="AP374" i="11"/>
  <c r="AO374" i="11"/>
  <c r="AN374" i="11"/>
  <c r="AM374" i="11"/>
  <c r="AL374" i="11"/>
  <c r="AK374" i="11"/>
  <c r="AJ374" i="11"/>
  <c r="DZ373" i="11"/>
  <c r="DY373" i="11"/>
  <c r="DX373" i="11"/>
  <c r="DW373" i="11"/>
  <c r="DV373" i="11"/>
  <c r="DU373" i="11"/>
  <c r="DT373" i="11"/>
  <c r="DS373" i="11"/>
  <c r="DR373" i="11"/>
  <c r="DQ373" i="11"/>
  <c r="DP373" i="11"/>
  <c r="DO373" i="11"/>
  <c r="DN373" i="11"/>
  <c r="DM373" i="11"/>
  <c r="DL373" i="11"/>
  <c r="DK373" i="11"/>
  <c r="DJ373" i="11"/>
  <c r="DI373" i="11"/>
  <c r="DH373" i="11"/>
  <c r="DG373" i="11"/>
  <c r="DF373" i="11"/>
  <c r="DE373" i="11"/>
  <c r="DD373" i="11"/>
  <c r="DC373" i="11"/>
  <c r="DB373" i="11"/>
  <c r="DA373" i="11"/>
  <c r="CZ373" i="11"/>
  <c r="CY373" i="11"/>
  <c r="CX373" i="11"/>
  <c r="CW373" i="11"/>
  <c r="CV373" i="11"/>
  <c r="CU373" i="11"/>
  <c r="CT373" i="11"/>
  <c r="CS373" i="11"/>
  <c r="CR373" i="11"/>
  <c r="CQ373" i="11"/>
  <c r="CP373" i="11"/>
  <c r="CO373" i="11"/>
  <c r="CN373" i="11"/>
  <c r="CM373" i="11"/>
  <c r="CL373" i="11"/>
  <c r="CK373" i="11"/>
  <c r="CJ373" i="11"/>
  <c r="CI373" i="11"/>
  <c r="CH373" i="11"/>
  <c r="CG373" i="11"/>
  <c r="CF373" i="11"/>
  <c r="CE373" i="11"/>
  <c r="CD373" i="11"/>
  <c r="CC373" i="11"/>
  <c r="CB373" i="11"/>
  <c r="CA373" i="11"/>
  <c r="BZ373" i="11"/>
  <c r="BY373" i="11"/>
  <c r="BX373" i="11"/>
  <c r="BW373" i="11"/>
  <c r="BV373" i="11"/>
  <c r="BU373" i="11"/>
  <c r="BT373" i="11"/>
  <c r="BS373" i="11"/>
  <c r="BR373" i="11"/>
  <c r="BQ373" i="11"/>
  <c r="BM373" i="11"/>
  <c r="BC373" i="11"/>
  <c r="BB373" i="11"/>
  <c r="BA373" i="11"/>
  <c r="AZ373" i="11"/>
  <c r="AY373" i="11"/>
  <c r="AX373" i="11"/>
  <c r="AW373" i="11"/>
  <c r="AV373" i="11"/>
  <c r="AU373" i="11"/>
  <c r="AT373" i="11"/>
  <c r="AS373" i="11"/>
  <c r="AR373" i="11"/>
  <c r="AQ373" i="11"/>
  <c r="AP373" i="11"/>
  <c r="AO373" i="11"/>
  <c r="AN373" i="11"/>
  <c r="AM373" i="11"/>
  <c r="AL373" i="11"/>
  <c r="AK373" i="11"/>
  <c r="AJ373" i="11"/>
  <c r="AI373" i="11"/>
  <c r="DZ372" i="11"/>
  <c r="DY372" i="11"/>
  <c r="DX372" i="11"/>
  <c r="DW372" i="11"/>
  <c r="DV372" i="11"/>
  <c r="DU372" i="11"/>
  <c r="DT372" i="11"/>
  <c r="DS372" i="11"/>
  <c r="DR372" i="11"/>
  <c r="DQ372" i="11"/>
  <c r="DP372" i="11"/>
  <c r="DO372" i="11"/>
  <c r="DN372" i="11"/>
  <c r="DM372" i="11"/>
  <c r="DL372" i="11"/>
  <c r="DK372" i="11"/>
  <c r="DJ372" i="11"/>
  <c r="DI372" i="11"/>
  <c r="DH372" i="11"/>
  <c r="DG372" i="11"/>
  <c r="DF372" i="11"/>
  <c r="DE372" i="11"/>
  <c r="DD372" i="11"/>
  <c r="DC372" i="11"/>
  <c r="DB372" i="11"/>
  <c r="DA372" i="11"/>
  <c r="CZ372" i="11"/>
  <c r="CY372" i="11"/>
  <c r="CX372" i="11"/>
  <c r="CW372" i="11"/>
  <c r="CV372" i="11"/>
  <c r="CU372" i="11"/>
  <c r="CT372" i="11"/>
  <c r="CS372" i="11"/>
  <c r="CR372" i="11"/>
  <c r="CQ372" i="11"/>
  <c r="CP372" i="11"/>
  <c r="CO372" i="11"/>
  <c r="CN372" i="11"/>
  <c r="CM372" i="11"/>
  <c r="CL372" i="11"/>
  <c r="CK372" i="11"/>
  <c r="CJ372" i="11"/>
  <c r="CI372" i="11"/>
  <c r="CH372" i="11"/>
  <c r="CG372" i="11"/>
  <c r="CF372" i="11"/>
  <c r="CE372" i="11"/>
  <c r="CD372" i="11"/>
  <c r="CC372" i="11"/>
  <c r="CB372" i="11"/>
  <c r="CA372" i="11"/>
  <c r="BZ372" i="11"/>
  <c r="BY372" i="11"/>
  <c r="BX372" i="11"/>
  <c r="BW372" i="11"/>
  <c r="BV372" i="11"/>
  <c r="BU372" i="11"/>
  <c r="BT372" i="11"/>
  <c r="BS372" i="11"/>
  <c r="BR372" i="11"/>
  <c r="BQ372" i="11"/>
  <c r="BM372" i="11"/>
  <c r="BB372" i="11"/>
  <c r="BA372" i="11"/>
  <c r="AZ372" i="11"/>
  <c r="AY372" i="11"/>
  <c r="AX372" i="11"/>
  <c r="AW372" i="11"/>
  <c r="AV372" i="11"/>
  <c r="AU372" i="11"/>
  <c r="AT372" i="11"/>
  <c r="AS372" i="11"/>
  <c r="AR372" i="11"/>
  <c r="AQ372" i="11"/>
  <c r="AP372" i="11"/>
  <c r="AO372" i="11"/>
  <c r="AN372" i="11"/>
  <c r="AM372" i="11"/>
  <c r="AL372" i="11"/>
  <c r="AK372" i="11"/>
  <c r="AJ372" i="11"/>
  <c r="AI372" i="11"/>
  <c r="AH372" i="11"/>
  <c r="DZ371" i="11"/>
  <c r="DY371" i="11"/>
  <c r="DX371" i="11"/>
  <c r="DW371" i="11"/>
  <c r="DV371" i="11"/>
  <c r="DU371" i="11"/>
  <c r="DT371" i="11"/>
  <c r="DS371" i="11"/>
  <c r="DR371" i="11"/>
  <c r="DQ371" i="11"/>
  <c r="DP371" i="11"/>
  <c r="DO371" i="11"/>
  <c r="DN371" i="11"/>
  <c r="DM371" i="11"/>
  <c r="DL371" i="11"/>
  <c r="DK371" i="11"/>
  <c r="DJ371" i="11"/>
  <c r="DI371" i="11"/>
  <c r="DH371" i="11"/>
  <c r="DG371" i="11"/>
  <c r="DF371" i="11"/>
  <c r="DE371" i="11"/>
  <c r="DD371" i="11"/>
  <c r="DC371" i="11"/>
  <c r="DB371" i="11"/>
  <c r="DA371" i="11"/>
  <c r="CZ371" i="11"/>
  <c r="CY371" i="11"/>
  <c r="CX371" i="11"/>
  <c r="CW371" i="11"/>
  <c r="CV371" i="11"/>
  <c r="CU371" i="11"/>
  <c r="CT371" i="11"/>
  <c r="CS371" i="11"/>
  <c r="CR371" i="11"/>
  <c r="CQ371" i="11"/>
  <c r="CP371" i="11"/>
  <c r="CO371" i="11"/>
  <c r="CN371" i="11"/>
  <c r="CM371" i="11"/>
  <c r="CL371" i="11"/>
  <c r="CK371" i="11"/>
  <c r="CJ371" i="11"/>
  <c r="CI371" i="11"/>
  <c r="CH371" i="11"/>
  <c r="CG371" i="11"/>
  <c r="CF371" i="11"/>
  <c r="CE371" i="11"/>
  <c r="CD371" i="11"/>
  <c r="CC371" i="11"/>
  <c r="CB371" i="11"/>
  <c r="CA371" i="11"/>
  <c r="BZ371" i="11"/>
  <c r="BY371" i="11"/>
  <c r="BX371" i="11"/>
  <c r="BW371" i="11"/>
  <c r="BV371" i="11"/>
  <c r="BU371" i="11"/>
  <c r="BT371" i="11"/>
  <c r="BS371" i="11"/>
  <c r="BR371" i="11"/>
  <c r="BQ371" i="11"/>
  <c r="BM371" i="11"/>
  <c r="BA371" i="11"/>
  <c r="AZ371" i="11"/>
  <c r="AY371" i="11"/>
  <c r="AX371" i="11"/>
  <c r="AW371" i="11"/>
  <c r="AV371" i="11"/>
  <c r="AU371" i="11"/>
  <c r="AT371" i="11"/>
  <c r="AS371" i="11"/>
  <c r="AR371" i="11"/>
  <c r="AQ371" i="11"/>
  <c r="AP371" i="11"/>
  <c r="AO371" i="11"/>
  <c r="AN371" i="11"/>
  <c r="AM371" i="11"/>
  <c r="AL371" i="11"/>
  <c r="AK371" i="11"/>
  <c r="AJ371" i="11"/>
  <c r="AI371" i="11"/>
  <c r="AH371" i="11"/>
  <c r="AG371" i="11"/>
  <c r="DZ370" i="11"/>
  <c r="DY370" i="11"/>
  <c r="DX370" i="11"/>
  <c r="DW370" i="11"/>
  <c r="DV370" i="11"/>
  <c r="DU370" i="11"/>
  <c r="DT370" i="11"/>
  <c r="DS370" i="11"/>
  <c r="DR370" i="11"/>
  <c r="DQ370" i="11"/>
  <c r="DP370" i="11"/>
  <c r="DO370" i="11"/>
  <c r="DN370" i="11"/>
  <c r="DM370" i="11"/>
  <c r="DL370" i="11"/>
  <c r="DK370" i="11"/>
  <c r="DJ370" i="11"/>
  <c r="DI370" i="11"/>
  <c r="DH370" i="11"/>
  <c r="DG370" i="11"/>
  <c r="DF370" i="11"/>
  <c r="DE370" i="11"/>
  <c r="DD370" i="11"/>
  <c r="DC370" i="11"/>
  <c r="DB370" i="11"/>
  <c r="DA370" i="11"/>
  <c r="CZ370" i="11"/>
  <c r="CY370" i="11"/>
  <c r="CX370" i="11"/>
  <c r="CW370" i="11"/>
  <c r="CV370" i="11"/>
  <c r="CU370" i="11"/>
  <c r="CT370" i="11"/>
  <c r="CS370" i="11"/>
  <c r="CR370" i="11"/>
  <c r="CQ370" i="11"/>
  <c r="CP370" i="11"/>
  <c r="CO370" i="11"/>
  <c r="CN370" i="11"/>
  <c r="CM370" i="11"/>
  <c r="CL370" i="11"/>
  <c r="CK370" i="11"/>
  <c r="CJ370" i="11"/>
  <c r="CI370" i="11"/>
  <c r="CH370" i="11"/>
  <c r="CG370" i="11"/>
  <c r="CF370" i="11"/>
  <c r="CE370" i="11"/>
  <c r="CD370" i="11"/>
  <c r="CC370" i="11"/>
  <c r="CB370" i="11"/>
  <c r="CA370" i="11"/>
  <c r="BZ370" i="11"/>
  <c r="BY370" i="11"/>
  <c r="BX370" i="11"/>
  <c r="BW370" i="11"/>
  <c r="BV370" i="11"/>
  <c r="BU370" i="11"/>
  <c r="BT370" i="11"/>
  <c r="BS370" i="11"/>
  <c r="BR370" i="11"/>
  <c r="BQ370" i="11"/>
  <c r="BM370" i="11"/>
  <c r="AZ370" i="11"/>
  <c r="AY370" i="11"/>
  <c r="AX370" i="11"/>
  <c r="AW370" i="11"/>
  <c r="AV370" i="11"/>
  <c r="AU370" i="11"/>
  <c r="AT370" i="11"/>
  <c r="AS370" i="11"/>
  <c r="AR370" i="11"/>
  <c r="AQ370" i="11"/>
  <c r="AP370" i="11"/>
  <c r="AO370" i="11"/>
  <c r="AN370" i="11"/>
  <c r="AM370" i="11"/>
  <c r="AL370" i="11"/>
  <c r="AK370" i="11"/>
  <c r="AJ370" i="11"/>
  <c r="AI370" i="11"/>
  <c r="AH370" i="11"/>
  <c r="AG370" i="11"/>
  <c r="AF370" i="11"/>
  <c r="DZ369" i="11"/>
  <c r="DY369" i="11"/>
  <c r="DX369" i="11"/>
  <c r="DW369" i="11"/>
  <c r="DV369" i="11"/>
  <c r="DU369" i="11"/>
  <c r="DT369" i="11"/>
  <c r="DS369" i="11"/>
  <c r="DR369" i="11"/>
  <c r="DQ369" i="11"/>
  <c r="DP369" i="11"/>
  <c r="DO369" i="11"/>
  <c r="DN369" i="11"/>
  <c r="DM369" i="11"/>
  <c r="DL369" i="11"/>
  <c r="DK369" i="11"/>
  <c r="DJ369" i="11"/>
  <c r="DI369" i="11"/>
  <c r="DH369" i="11"/>
  <c r="DG369" i="11"/>
  <c r="DF369" i="11"/>
  <c r="DE369" i="11"/>
  <c r="DD369" i="11"/>
  <c r="DC369" i="11"/>
  <c r="DB369" i="11"/>
  <c r="DA369" i="11"/>
  <c r="CZ369" i="11"/>
  <c r="CY369" i="11"/>
  <c r="CX369" i="11"/>
  <c r="CW369" i="11"/>
  <c r="CV369" i="11"/>
  <c r="CU369" i="11"/>
  <c r="CT369" i="11"/>
  <c r="CS369" i="11"/>
  <c r="CR369" i="11"/>
  <c r="CQ369" i="11"/>
  <c r="CP369" i="11"/>
  <c r="CO369" i="11"/>
  <c r="CN369" i="11"/>
  <c r="CM369" i="11"/>
  <c r="CL369" i="11"/>
  <c r="CK369" i="11"/>
  <c r="CJ369" i="11"/>
  <c r="CI369" i="11"/>
  <c r="CH369" i="11"/>
  <c r="CG369" i="11"/>
  <c r="CF369" i="11"/>
  <c r="CE369" i="11"/>
  <c r="CD369" i="11"/>
  <c r="CC369" i="11"/>
  <c r="CB369" i="11"/>
  <c r="CA369" i="11"/>
  <c r="BZ369" i="11"/>
  <c r="BY369" i="11"/>
  <c r="BX369" i="11"/>
  <c r="BW369" i="11"/>
  <c r="BV369" i="11"/>
  <c r="BU369" i="11"/>
  <c r="BT369" i="11"/>
  <c r="BS369" i="11"/>
  <c r="BR369" i="11"/>
  <c r="BQ369" i="11"/>
  <c r="BM369" i="11"/>
  <c r="AY369" i="11"/>
  <c r="AX369" i="11"/>
  <c r="AW369" i="11"/>
  <c r="AV369" i="11"/>
  <c r="AU369" i="11"/>
  <c r="AT369" i="11"/>
  <c r="AS369" i="11"/>
  <c r="AR369" i="11"/>
  <c r="AQ369" i="11"/>
  <c r="AP369" i="11"/>
  <c r="AO369" i="11"/>
  <c r="AN369" i="11"/>
  <c r="AM369" i="11"/>
  <c r="AL369" i="11"/>
  <c r="AK369" i="11"/>
  <c r="AJ369" i="11"/>
  <c r="AI369" i="11"/>
  <c r="AH369" i="11"/>
  <c r="AG369" i="11"/>
  <c r="AF369" i="11"/>
  <c r="AE369" i="11"/>
  <c r="DZ368" i="11"/>
  <c r="DY368" i="11"/>
  <c r="DX368" i="11"/>
  <c r="DW368" i="11"/>
  <c r="DV368" i="11"/>
  <c r="DU368" i="11"/>
  <c r="DT368" i="11"/>
  <c r="DS368" i="11"/>
  <c r="DR368" i="11"/>
  <c r="DQ368" i="11"/>
  <c r="DP368" i="11"/>
  <c r="DO368" i="11"/>
  <c r="DN368" i="11"/>
  <c r="DM368" i="11"/>
  <c r="DL368" i="11"/>
  <c r="DK368" i="11"/>
  <c r="DJ368" i="11"/>
  <c r="DI368" i="11"/>
  <c r="DH368" i="11"/>
  <c r="DG368" i="11"/>
  <c r="DF368" i="11"/>
  <c r="DE368" i="11"/>
  <c r="DD368" i="11"/>
  <c r="DC368" i="11"/>
  <c r="DB368" i="11"/>
  <c r="DA368" i="11"/>
  <c r="CZ368" i="11"/>
  <c r="CY368" i="11"/>
  <c r="CX368" i="11"/>
  <c r="CW368" i="11"/>
  <c r="CV368" i="11"/>
  <c r="CU368" i="11"/>
  <c r="CT368" i="11"/>
  <c r="CS368" i="11"/>
  <c r="CR368" i="11"/>
  <c r="CQ368" i="11"/>
  <c r="CP368" i="11"/>
  <c r="CO368" i="11"/>
  <c r="CN368" i="11"/>
  <c r="CM368" i="11"/>
  <c r="CL368" i="11"/>
  <c r="CK368" i="11"/>
  <c r="CJ368" i="11"/>
  <c r="CI368" i="11"/>
  <c r="CH368" i="11"/>
  <c r="CG368" i="11"/>
  <c r="CF368" i="11"/>
  <c r="CE368" i="11"/>
  <c r="CD368" i="11"/>
  <c r="CC368" i="11"/>
  <c r="CB368" i="11"/>
  <c r="CA368" i="11"/>
  <c r="BZ368" i="11"/>
  <c r="BY368" i="11"/>
  <c r="BX368" i="11"/>
  <c r="BW368" i="11"/>
  <c r="BV368" i="11"/>
  <c r="BU368" i="11"/>
  <c r="BT368" i="11"/>
  <c r="BS368" i="11"/>
  <c r="BR368" i="11"/>
  <c r="BQ368" i="11"/>
  <c r="BM368" i="11"/>
  <c r="AX368" i="11"/>
  <c r="AW368" i="11"/>
  <c r="AV368" i="11"/>
  <c r="AU368" i="11"/>
  <c r="AT368" i="11"/>
  <c r="AS368" i="11"/>
  <c r="AR368" i="11"/>
  <c r="AQ368" i="11"/>
  <c r="AP368" i="11"/>
  <c r="AO368" i="11"/>
  <c r="AN368" i="11"/>
  <c r="AM368" i="11"/>
  <c r="AL368" i="11"/>
  <c r="AK368" i="11"/>
  <c r="AJ368" i="11"/>
  <c r="AI368" i="11"/>
  <c r="AH368" i="11"/>
  <c r="AG368" i="11"/>
  <c r="AF368" i="11"/>
  <c r="AE368" i="11"/>
  <c r="AD368" i="11"/>
  <c r="DZ367" i="11"/>
  <c r="DY367" i="11"/>
  <c r="DX367" i="11"/>
  <c r="DW367" i="11"/>
  <c r="DV367" i="11"/>
  <c r="DU367" i="11"/>
  <c r="DT367" i="11"/>
  <c r="DS367" i="11"/>
  <c r="DR367" i="11"/>
  <c r="DQ367" i="11"/>
  <c r="DP367" i="11"/>
  <c r="DO367" i="11"/>
  <c r="DN367" i="11"/>
  <c r="DM367" i="11"/>
  <c r="DL367" i="11"/>
  <c r="DK367" i="11"/>
  <c r="DJ367" i="11"/>
  <c r="DI367" i="11"/>
  <c r="DH367" i="11"/>
  <c r="DG367" i="11"/>
  <c r="DF367" i="11"/>
  <c r="DE367" i="11"/>
  <c r="DD367" i="11"/>
  <c r="DC367" i="11"/>
  <c r="DB367" i="11"/>
  <c r="DA367" i="11"/>
  <c r="CZ367" i="11"/>
  <c r="CY367" i="11"/>
  <c r="CX367" i="11"/>
  <c r="CW367" i="11"/>
  <c r="CV367" i="11"/>
  <c r="CU367" i="11"/>
  <c r="CT367" i="11"/>
  <c r="CS367" i="11"/>
  <c r="CR367" i="11"/>
  <c r="CQ367" i="11"/>
  <c r="CP367" i="11"/>
  <c r="CO367" i="11"/>
  <c r="CN367" i="11"/>
  <c r="CM367" i="11"/>
  <c r="CL367" i="11"/>
  <c r="CK367" i="11"/>
  <c r="CJ367" i="11"/>
  <c r="CI367" i="11"/>
  <c r="CH367" i="11"/>
  <c r="CG367" i="11"/>
  <c r="CF367" i="11"/>
  <c r="CE367" i="11"/>
  <c r="CD367" i="11"/>
  <c r="CC367" i="11"/>
  <c r="CB367" i="11"/>
  <c r="CA367" i="11"/>
  <c r="BZ367" i="11"/>
  <c r="BY367" i="11"/>
  <c r="BX367" i="11"/>
  <c r="BW367" i="11"/>
  <c r="BV367" i="11"/>
  <c r="BU367" i="11"/>
  <c r="BT367" i="11"/>
  <c r="BS367" i="11"/>
  <c r="BR367" i="11"/>
  <c r="BQ367" i="11"/>
  <c r="BM367" i="11"/>
  <c r="AW367" i="11"/>
  <c r="AV367" i="11"/>
  <c r="AU367" i="11"/>
  <c r="AT367" i="11"/>
  <c r="AS367" i="11"/>
  <c r="AR367" i="11"/>
  <c r="AQ367" i="11"/>
  <c r="AP367" i="11"/>
  <c r="AO367" i="11"/>
  <c r="AN367" i="11"/>
  <c r="AM367" i="11"/>
  <c r="AL367" i="11"/>
  <c r="AK367" i="11"/>
  <c r="AJ367" i="11"/>
  <c r="AI367" i="11"/>
  <c r="AH367" i="11"/>
  <c r="AG367" i="11"/>
  <c r="AF367" i="11"/>
  <c r="AE367" i="11"/>
  <c r="AD367" i="11"/>
  <c r="AC367" i="11"/>
  <c r="DZ366" i="11"/>
  <c r="DY366" i="11"/>
  <c r="DX366" i="11"/>
  <c r="DW366" i="11"/>
  <c r="DV366" i="11"/>
  <c r="DU366" i="11"/>
  <c r="DT366" i="11"/>
  <c r="DS366" i="11"/>
  <c r="DR366" i="11"/>
  <c r="DQ366" i="11"/>
  <c r="DP366" i="11"/>
  <c r="DO366" i="11"/>
  <c r="DN366" i="11"/>
  <c r="DM366" i="11"/>
  <c r="DL366" i="11"/>
  <c r="DK366" i="11"/>
  <c r="DJ366" i="11"/>
  <c r="DI366" i="11"/>
  <c r="DH366" i="11"/>
  <c r="DG366" i="11"/>
  <c r="DF366" i="11"/>
  <c r="DE366" i="11"/>
  <c r="DD366" i="11"/>
  <c r="DC366" i="11"/>
  <c r="DB366" i="11"/>
  <c r="DA366" i="11"/>
  <c r="CZ366" i="11"/>
  <c r="CY366" i="11"/>
  <c r="CX366" i="11"/>
  <c r="CW366" i="11"/>
  <c r="CV366" i="11"/>
  <c r="CU366" i="11"/>
  <c r="CT366" i="11"/>
  <c r="CS366" i="11"/>
  <c r="CR366" i="11"/>
  <c r="CQ366" i="11"/>
  <c r="CP366" i="11"/>
  <c r="CO366" i="11"/>
  <c r="CN366" i="11"/>
  <c r="CM366" i="11"/>
  <c r="CL366" i="11"/>
  <c r="CK366" i="11"/>
  <c r="CJ366" i="11"/>
  <c r="CI366" i="11"/>
  <c r="CH366" i="11"/>
  <c r="CG366" i="11"/>
  <c r="CF366" i="11"/>
  <c r="CE366" i="11"/>
  <c r="CD366" i="11"/>
  <c r="CC366" i="11"/>
  <c r="CB366" i="11"/>
  <c r="CA366" i="11"/>
  <c r="BZ366" i="11"/>
  <c r="BY366" i="11"/>
  <c r="BX366" i="11"/>
  <c r="BW366" i="11"/>
  <c r="BV366" i="11"/>
  <c r="BU366" i="11"/>
  <c r="BT366" i="11"/>
  <c r="BS366" i="11"/>
  <c r="BR366" i="11"/>
  <c r="BQ366" i="11"/>
  <c r="BM366" i="11"/>
  <c r="AV366" i="11"/>
  <c r="AU366" i="11"/>
  <c r="AT366" i="11"/>
  <c r="AS366" i="11"/>
  <c r="AR366" i="11"/>
  <c r="AQ366" i="11"/>
  <c r="AP366" i="11"/>
  <c r="AO366" i="11"/>
  <c r="AN366" i="11"/>
  <c r="AM366" i="11"/>
  <c r="AL366" i="11"/>
  <c r="AK366" i="11"/>
  <c r="AJ366" i="11"/>
  <c r="AI366" i="11"/>
  <c r="AH366" i="11"/>
  <c r="AG366" i="11"/>
  <c r="AF366" i="11"/>
  <c r="AE366" i="11"/>
  <c r="AD366" i="11"/>
  <c r="AC366" i="11"/>
  <c r="AB366" i="11"/>
  <c r="DZ365" i="11"/>
  <c r="DY365" i="11"/>
  <c r="DX365" i="11"/>
  <c r="DW365" i="11"/>
  <c r="DV365" i="11"/>
  <c r="DU365" i="11"/>
  <c r="DT365" i="11"/>
  <c r="DS365" i="11"/>
  <c r="DR365" i="11"/>
  <c r="DQ365" i="11"/>
  <c r="DP365" i="11"/>
  <c r="DO365" i="11"/>
  <c r="DN365" i="11"/>
  <c r="DM365" i="11"/>
  <c r="DL365" i="11"/>
  <c r="DK365" i="11"/>
  <c r="DJ365" i="11"/>
  <c r="DI365" i="11"/>
  <c r="DH365" i="11"/>
  <c r="DG365" i="11"/>
  <c r="DF365" i="11"/>
  <c r="DE365" i="11"/>
  <c r="DD365" i="11"/>
  <c r="DC365" i="11"/>
  <c r="DB365" i="11"/>
  <c r="DA365" i="11"/>
  <c r="CZ365" i="11"/>
  <c r="CY365" i="11"/>
  <c r="CX365" i="11"/>
  <c r="CW365" i="11"/>
  <c r="CV365" i="11"/>
  <c r="CU365" i="11"/>
  <c r="CT365" i="11"/>
  <c r="CS365" i="11"/>
  <c r="CR365" i="11"/>
  <c r="CQ365" i="11"/>
  <c r="CP365" i="11"/>
  <c r="CO365" i="11"/>
  <c r="CN365" i="11"/>
  <c r="CM365" i="11"/>
  <c r="CL365" i="11"/>
  <c r="CK365" i="11"/>
  <c r="CJ365" i="11"/>
  <c r="CI365" i="11"/>
  <c r="CH365" i="11"/>
  <c r="CG365" i="11"/>
  <c r="CF365" i="11"/>
  <c r="CE365" i="11"/>
  <c r="CD365" i="11"/>
  <c r="CC365" i="11"/>
  <c r="CB365" i="11"/>
  <c r="CA365" i="11"/>
  <c r="BZ365" i="11"/>
  <c r="BY365" i="11"/>
  <c r="BX365" i="11"/>
  <c r="BW365" i="11"/>
  <c r="BV365" i="11"/>
  <c r="BU365" i="11"/>
  <c r="BT365" i="11"/>
  <c r="BS365" i="11"/>
  <c r="BR365" i="11"/>
  <c r="BQ365" i="11"/>
  <c r="BM365" i="11"/>
  <c r="AU365" i="11"/>
  <c r="AT365" i="11"/>
  <c r="AS365" i="11"/>
  <c r="AR365" i="11"/>
  <c r="AQ365" i="11"/>
  <c r="AP365" i="11"/>
  <c r="AO365" i="11"/>
  <c r="AN365" i="11"/>
  <c r="AM365" i="11"/>
  <c r="AL365" i="11"/>
  <c r="AK365" i="11"/>
  <c r="AJ365" i="11"/>
  <c r="AI365" i="11"/>
  <c r="AH365" i="11"/>
  <c r="AG365" i="11"/>
  <c r="AF365" i="11"/>
  <c r="AE365" i="11"/>
  <c r="AD365" i="11"/>
  <c r="AC365" i="11"/>
  <c r="AB365" i="11"/>
  <c r="AA365" i="11"/>
  <c r="DZ364" i="11"/>
  <c r="DY364" i="11"/>
  <c r="DX364" i="11"/>
  <c r="DW364" i="11"/>
  <c r="DV364" i="11"/>
  <c r="DU364" i="11"/>
  <c r="DT364" i="11"/>
  <c r="DS364" i="11"/>
  <c r="DR364" i="11"/>
  <c r="DQ364" i="11"/>
  <c r="DP364" i="11"/>
  <c r="DO364" i="11"/>
  <c r="DN364" i="11"/>
  <c r="DM364" i="11"/>
  <c r="DL364" i="11"/>
  <c r="DK364" i="11"/>
  <c r="DJ364" i="11"/>
  <c r="DI364" i="11"/>
  <c r="DH364" i="11"/>
  <c r="DG364" i="11"/>
  <c r="DF364" i="11"/>
  <c r="DE364" i="11"/>
  <c r="DD364" i="11"/>
  <c r="DC364" i="11"/>
  <c r="DB364" i="11"/>
  <c r="DA364" i="11"/>
  <c r="CZ364" i="11"/>
  <c r="CY364" i="11"/>
  <c r="CX364" i="11"/>
  <c r="CW364" i="11"/>
  <c r="CV364" i="11"/>
  <c r="CU364" i="11"/>
  <c r="CT364" i="11"/>
  <c r="CS364" i="11"/>
  <c r="CR364" i="11"/>
  <c r="CQ364" i="11"/>
  <c r="CP364" i="11"/>
  <c r="CO364" i="11"/>
  <c r="CN364" i="11"/>
  <c r="CM364" i="11"/>
  <c r="CL364" i="11"/>
  <c r="CK364" i="11"/>
  <c r="CJ364" i="11"/>
  <c r="CI364" i="11"/>
  <c r="CH364" i="11"/>
  <c r="CG364" i="11"/>
  <c r="CF364" i="11"/>
  <c r="CE364" i="11"/>
  <c r="CD364" i="11"/>
  <c r="CC364" i="11"/>
  <c r="CB364" i="11"/>
  <c r="CA364" i="11"/>
  <c r="BZ364" i="11"/>
  <c r="BY364" i="11"/>
  <c r="BX364" i="11"/>
  <c r="BW364" i="11"/>
  <c r="BV364" i="11"/>
  <c r="BU364" i="11"/>
  <c r="BT364" i="11"/>
  <c r="BS364" i="11"/>
  <c r="BR364" i="11"/>
  <c r="BQ364" i="11"/>
  <c r="BM364" i="11"/>
  <c r="AT364" i="11"/>
  <c r="AS364" i="11"/>
  <c r="AR364" i="11"/>
  <c r="AQ364" i="11"/>
  <c r="AP364" i="11"/>
  <c r="AO364" i="11"/>
  <c r="AN364" i="11"/>
  <c r="AM364" i="11"/>
  <c r="AL364" i="11"/>
  <c r="AK364" i="11"/>
  <c r="AJ364" i="11"/>
  <c r="AI364" i="11"/>
  <c r="AH364" i="11"/>
  <c r="AG364" i="11"/>
  <c r="AF364" i="11"/>
  <c r="AE364" i="11"/>
  <c r="AD364" i="11"/>
  <c r="AC364" i="11"/>
  <c r="AB364" i="11"/>
  <c r="AA364" i="11"/>
  <c r="Z364" i="11"/>
  <c r="DZ363" i="11"/>
  <c r="DY363" i="11"/>
  <c r="DX363" i="11"/>
  <c r="DW363" i="11"/>
  <c r="DV363" i="11"/>
  <c r="DU363" i="11"/>
  <c r="DT363" i="11"/>
  <c r="DS363" i="11"/>
  <c r="DR363" i="11"/>
  <c r="DQ363" i="11"/>
  <c r="DP363" i="11"/>
  <c r="DO363" i="11"/>
  <c r="DN363" i="11"/>
  <c r="DM363" i="11"/>
  <c r="DL363" i="11"/>
  <c r="DK363" i="11"/>
  <c r="DJ363" i="11"/>
  <c r="DI363" i="11"/>
  <c r="DH363" i="11"/>
  <c r="DG363" i="11"/>
  <c r="DF363" i="11"/>
  <c r="DE363" i="11"/>
  <c r="DD363" i="11"/>
  <c r="DC363" i="11"/>
  <c r="DB363" i="11"/>
  <c r="DA363" i="11"/>
  <c r="CZ363" i="11"/>
  <c r="CY363" i="11"/>
  <c r="CX363" i="11"/>
  <c r="CW363" i="11"/>
  <c r="CV363" i="11"/>
  <c r="CU363" i="11"/>
  <c r="CT363" i="11"/>
  <c r="CS363" i="11"/>
  <c r="CR363" i="11"/>
  <c r="CQ363" i="11"/>
  <c r="CP363" i="11"/>
  <c r="CO363" i="11"/>
  <c r="CN363" i="11"/>
  <c r="CM363" i="11"/>
  <c r="CL363" i="11"/>
  <c r="CK363" i="11"/>
  <c r="CJ363" i="11"/>
  <c r="CI363" i="11"/>
  <c r="CH363" i="11"/>
  <c r="CG363" i="11"/>
  <c r="CF363" i="11"/>
  <c r="CE363" i="11"/>
  <c r="CD363" i="11"/>
  <c r="CC363" i="11"/>
  <c r="CB363" i="11"/>
  <c r="CA363" i="11"/>
  <c r="BZ363" i="11"/>
  <c r="BY363" i="11"/>
  <c r="BX363" i="11"/>
  <c r="BW363" i="11"/>
  <c r="BV363" i="11"/>
  <c r="BU363" i="11"/>
  <c r="BT363" i="11"/>
  <c r="BS363" i="11"/>
  <c r="BR363" i="11"/>
  <c r="BQ363" i="11"/>
  <c r="BM363" i="11"/>
  <c r="AS363" i="11"/>
  <c r="AR363" i="11"/>
  <c r="AQ363" i="11"/>
  <c r="AP363" i="11"/>
  <c r="AO363" i="11"/>
  <c r="AN363" i="11"/>
  <c r="AM363" i="11"/>
  <c r="AL363" i="11"/>
  <c r="AK363" i="11"/>
  <c r="AJ363" i="11"/>
  <c r="AI363" i="11"/>
  <c r="AH363" i="11"/>
  <c r="AG363" i="11"/>
  <c r="AF363" i="11"/>
  <c r="AE363" i="11"/>
  <c r="AD363" i="11"/>
  <c r="AC363" i="11"/>
  <c r="AB363" i="11"/>
  <c r="AA363" i="11"/>
  <c r="Z363" i="11"/>
  <c r="Y363" i="11"/>
  <c r="DZ362" i="11"/>
  <c r="DY362" i="11"/>
  <c r="DX362" i="11"/>
  <c r="DW362" i="11"/>
  <c r="DV362" i="11"/>
  <c r="DU362" i="11"/>
  <c r="DT362" i="11"/>
  <c r="DS362" i="11"/>
  <c r="DR362" i="11"/>
  <c r="DQ362" i="11"/>
  <c r="DP362" i="11"/>
  <c r="DO362" i="11"/>
  <c r="DN362" i="11"/>
  <c r="DM362" i="11"/>
  <c r="DL362" i="11"/>
  <c r="DK362" i="11"/>
  <c r="DJ362" i="11"/>
  <c r="DI362" i="11"/>
  <c r="DH362" i="11"/>
  <c r="DG362" i="11"/>
  <c r="DF362" i="11"/>
  <c r="DE362" i="11"/>
  <c r="DD362" i="11"/>
  <c r="DC362" i="11"/>
  <c r="DB362" i="11"/>
  <c r="DA362" i="11"/>
  <c r="CZ362" i="11"/>
  <c r="CY362" i="11"/>
  <c r="CX362" i="11"/>
  <c r="CW362" i="11"/>
  <c r="CV362" i="11"/>
  <c r="CU362" i="11"/>
  <c r="CT362" i="11"/>
  <c r="CS362" i="11"/>
  <c r="CR362" i="11"/>
  <c r="CQ362" i="11"/>
  <c r="CP362" i="11"/>
  <c r="CO362" i="11"/>
  <c r="CN362" i="11"/>
  <c r="CM362" i="11"/>
  <c r="CL362" i="11"/>
  <c r="CK362" i="11"/>
  <c r="CJ362" i="11"/>
  <c r="CI362" i="11"/>
  <c r="CH362" i="11"/>
  <c r="CG362" i="11"/>
  <c r="CF362" i="11"/>
  <c r="CE362" i="11"/>
  <c r="CD362" i="11"/>
  <c r="CC362" i="11"/>
  <c r="CB362" i="11"/>
  <c r="CA362" i="11"/>
  <c r="BZ362" i="11"/>
  <c r="BY362" i="11"/>
  <c r="BX362" i="11"/>
  <c r="BW362" i="11"/>
  <c r="BV362" i="11"/>
  <c r="BU362" i="11"/>
  <c r="BT362" i="11"/>
  <c r="BS362" i="11"/>
  <c r="BR362" i="11"/>
  <c r="BQ362" i="11"/>
  <c r="BM362" i="11"/>
  <c r="AR362" i="11"/>
  <c r="AQ362" i="11"/>
  <c r="AP362" i="11"/>
  <c r="AO362" i="11"/>
  <c r="AN362" i="11"/>
  <c r="AM362" i="11"/>
  <c r="AL362" i="11"/>
  <c r="AK362" i="11"/>
  <c r="AJ362" i="11"/>
  <c r="AI362" i="11"/>
  <c r="AH362" i="11"/>
  <c r="AG362" i="11"/>
  <c r="AF362" i="11"/>
  <c r="AE362" i="11"/>
  <c r="AD362" i="11"/>
  <c r="AC362" i="11"/>
  <c r="AB362" i="11"/>
  <c r="AA362" i="11"/>
  <c r="Z362" i="11"/>
  <c r="Y362" i="11"/>
  <c r="X362" i="11"/>
  <c r="DZ361" i="11"/>
  <c r="DY361" i="11"/>
  <c r="DX361" i="11"/>
  <c r="DW361" i="11"/>
  <c r="DV361" i="11"/>
  <c r="DU361" i="11"/>
  <c r="DT361" i="11"/>
  <c r="DS361" i="11"/>
  <c r="DR361" i="11"/>
  <c r="DQ361" i="11"/>
  <c r="DP361" i="11"/>
  <c r="DO361" i="11"/>
  <c r="DN361" i="11"/>
  <c r="DM361" i="11"/>
  <c r="DL361" i="11"/>
  <c r="DK361" i="11"/>
  <c r="DJ361" i="11"/>
  <c r="DI361" i="11"/>
  <c r="DH361" i="11"/>
  <c r="DG361" i="11"/>
  <c r="DF361" i="11"/>
  <c r="DE361" i="11"/>
  <c r="DD361" i="11"/>
  <c r="DC361" i="11"/>
  <c r="DB361" i="11"/>
  <c r="DA361" i="11"/>
  <c r="CZ361" i="11"/>
  <c r="CY361" i="11"/>
  <c r="CX361" i="11"/>
  <c r="CW361" i="11"/>
  <c r="CV361" i="11"/>
  <c r="CU361" i="11"/>
  <c r="CT361" i="11"/>
  <c r="CS361" i="11"/>
  <c r="CR361" i="11"/>
  <c r="CQ361" i="11"/>
  <c r="CP361" i="11"/>
  <c r="CO361" i="11"/>
  <c r="CN361" i="11"/>
  <c r="CM361" i="11"/>
  <c r="CL361" i="11"/>
  <c r="CK361" i="11"/>
  <c r="CJ361" i="11"/>
  <c r="CI361" i="11"/>
  <c r="CH361" i="11"/>
  <c r="CG361" i="11"/>
  <c r="CF361" i="11"/>
  <c r="CE361" i="11"/>
  <c r="CD361" i="11"/>
  <c r="CC361" i="11"/>
  <c r="CB361" i="11"/>
  <c r="CA361" i="11"/>
  <c r="BZ361" i="11"/>
  <c r="BY361" i="11"/>
  <c r="BX361" i="11"/>
  <c r="BW361" i="11"/>
  <c r="BV361" i="11"/>
  <c r="BU361" i="11"/>
  <c r="BT361" i="11"/>
  <c r="BS361" i="11"/>
  <c r="BR361" i="11"/>
  <c r="BQ361" i="11"/>
  <c r="BM361" i="11"/>
  <c r="AQ361" i="11"/>
  <c r="AP361" i="11"/>
  <c r="AO361" i="11"/>
  <c r="AN361" i="11"/>
  <c r="AM361" i="11"/>
  <c r="AL361" i="11"/>
  <c r="AK361" i="11"/>
  <c r="AJ361" i="11"/>
  <c r="AI361" i="11"/>
  <c r="AH361" i="11"/>
  <c r="AG361" i="11"/>
  <c r="AF361" i="11"/>
  <c r="AE361" i="11"/>
  <c r="AD361" i="11"/>
  <c r="AC361" i="11"/>
  <c r="AB361" i="11"/>
  <c r="AA361" i="11"/>
  <c r="Z361" i="11"/>
  <c r="Y361" i="11"/>
  <c r="X361" i="11"/>
  <c r="W361" i="11"/>
  <c r="DZ360" i="11"/>
  <c r="DY360" i="11"/>
  <c r="DX360" i="11"/>
  <c r="DW360" i="11"/>
  <c r="DV360" i="11"/>
  <c r="DU360" i="11"/>
  <c r="DT360" i="11"/>
  <c r="DS360" i="11"/>
  <c r="DR360" i="11"/>
  <c r="DQ360" i="11"/>
  <c r="DP360" i="11"/>
  <c r="DO360" i="11"/>
  <c r="DN360" i="11"/>
  <c r="DM360" i="11"/>
  <c r="DL360" i="11"/>
  <c r="DK360" i="11"/>
  <c r="DJ360" i="11"/>
  <c r="DI360" i="11"/>
  <c r="DH360" i="11"/>
  <c r="DG360" i="11"/>
  <c r="DF360" i="11"/>
  <c r="DE360" i="11"/>
  <c r="DD360" i="11"/>
  <c r="DC360" i="11"/>
  <c r="DB360" i="11"/>
  <c r="DA360" i="11"/>
  <c r="CZ360" i="11"/>
  <c r="CY360" i="11"/>
  <c r="CX360" i="11"/>
  <c r="CW360" i="11"/>
  <c r="CV360" i="11"/>
  <c r="CU360" i="11"/>
  <c r="CT360" i="11"/>
  <c r="CS360" i="11"/>
  <c r="CR360" i="11"/>
  <c r="CQ360" i="11"/>
  <c r="CP360" i="11"/>
  <c r="CO360" i="11"/>
  <c r="CN360" i="11"/>
  <c r="CM360" i="11"/>
  <c r="CL360" i="11"/>
  <c r="CK360" i="11"/>
  <c r="CJ360" i="11"/>
  <c r="CI360" i="11"/>
  <c r="CH360" i="11"/>
  <c r="CG360" i="11"/>
  <c r="CF360" i="11"/>
  <c r="CE360" i="11"/>
  <c r="CD360" i="11"/>
  <c r="CC360" i="11"/>
  <c r="CB360" i="11"/>
  <c r="CA360" i="11"/>
  <c r="BZ360" i="11"/>
  <c r="BY360" i="11"/>
  <c r="BX360" i="11"/>
  <c r="BW360" i="11"/>
  <c r="BV360" i="11"/>
  <c r="BU360" i="11"/>
  <c r="BT360" i="11"/>
  <c r="BS360" i="11"/>
  <c r="BR360" i="11"/>
  <c r="BQ360" i="11"/>
  <c r="BM360" i="11"/>
  <c r="AP360" i="11"/>
  <c r="AO360" i="11"/>
  <c r="AN360" i="11"/>
  <c r="AM360" i="11"/>
  <c r="AL360" i="11"/>
  <c r="AK360" i="11"/>
  <c r="AJ360" i="11"/>
  <c r="AI360" i="11"/>
  <c r="AH360" i="11"/>
  <c r="AG360" i="11"/>
  <c r="AF360" i="11"/>
  <c r="AE360" i="11"/>
  <c r="AD360" i="11"/>
  <c r="AC360" i="11"/>
  <c r="AB360" i="11"/>
  <c r="AA360" i="11"/>
  <c r="Z360" i="11"/>
  <c r="Y360" i="11"/>
  <c r="X360" i="11"/>
  <c r="W360" i="11"/>
  <c r="V360" i="11"/>
  <c r="DZ359" i="11"/>
  <c r="DY359" i="11"/>
  <c r="DX359" i="11"/>
  <c r="DW359" i="11"/>
  <c r="DV359" i="11"/>
  <c r="DU359" i="11"/>
  <c r="DT359" i="11"/>
  <c r="DS359" i="11"/>
  <c r="DR359" i="11"/>
  <c r="DQ359" i="11"/>
  <c r="DP359" i="11"/>
  <c r="DO359" i="11"/>
  <c r="DN359" i="11"/>
  <c r="DM359" i="11"/>
  <c r="DL359" i="11"/>
  <c r="DK359" i="11"/>
  <c r="DJ359" i="11"/>
  <c r="DI359" i="11"/>
  <c r="DH359" i="11"/>
  <c r="DG359" i="11"/>
  <c r="DF359" i="11"/>
  <c r="DE359" i="11"/>
  <c r="DD359" i="11"/>
  <c r="DC359" i="11"/>
  <c r="DB359" i="11"/>
  <c r="DA359" i="11"/>
  <c r="CZ359" i="11"/>
  <c r="CY359" i="11"/>
  <c r="CX359" i="11"/>
  <c r="CW359" i="11"/>
  <c r="CV359" i="11"/>
  <c r="CU359" i="11"/>
  <c r="CT359" i="11"/>
  <c r="CS359" i="11"/>
  <c r="CR359" i="11"/>
  <c r="CQ359" i="11"/>
  <c r="CP359" i="11"/>
  <c r="CO359" i="11"/>
  <c r="CN359" i="11"/>
  <c r="CM359" i="11"/>
  <c r="CL359" i="11"/>
  <c r="CK359" i="11"/>
  <c r="CJ359" i="11"/>
  <c r="CI359" i="11"/>
  <c r="CH359" i="11"/>
  <c r="CG359" i="11"/>
  <c r="CF359" i="11"/>
  <c r="CE359" i="11"/>
  <c r="CD359" i="11"/>
  <c r="CC359" i="11"/>
  <c r="CB359" i="11"/>
  <c r="CA359" i="11"/>
  <c r="BZ359" i="11"/>
  <c r="BY359" i="11"/>
  <c r="BX359" i="11"/>
  <c r="BW359" i="11"/>
  <c r="BV359" i="11"/>
  <c r="BU359" i="11"/>
  <c r="BT359" i="11"/>
  <c r="BS359" i="11"/>
  <c r="BR359" i="11"/>
  <c r="BQ359" i="11"/>
  <c r="BM359" i="11"/>
  <c r="AO359" i="11"/>
  <c r="AN359" i="11"/>
  <c r="AM359" i="11"/>
  <c r="AL359" i="11"/>
  <c r="AK359" i="11"/>
  <c r="AJ359" i="11"/>
  <c r="AI359" i="11"/>
  <c r="AH359" i="11"/>
  <c r="AG359" i="11"/>
  <c r="AF359" i="11"/>
  <c r="AE359" i="11"/>
  <c r="AD359" i="11"/>
  <c r="AC359" i="11"/>
  <c r="AB359" i="11"/>
  <c r="AA359" i="11"/>
  <c r="Z359" i="11"/>
  <c r="Y359" i="11"/>
  <c r="X359" i="11"/>
  <c r="W359" i="11"/>
  <c r="V359" i="11"/>
  <c r="U359" i="11"/>
  <c r="DZ358" i="11"/>
  <c r="DY358" i="11"/>
  <c r="DX358" i="11"/>
  <c r="DW358" i="11"/>
  <c r="DV358" i="11"/>
  <c r="DU358" i="11"/>
  <c r="DT358" i="11"/>
  <c r="DS358" i="11"/>
  <c r="DR358" i="11"/>
  <c r="DQ358" i="11"/>
  <c r="DP358" i="11"/>
  <c r="DO358" i="11"/>
  <c r="DN358" i="11"/>
  <c r="DM358" i="11"/>
  <c r="DL358" i="11"/>
  <c r="DK358" i="11"/>
  <c r="DJ358" i="11"/>
  <c r="DI358" i="11"/>
  <c r="DH358" i="11"/>
  <c r="DG358" i="11"/>
  <c r="DF358" i="11"/>
  <c r="DE358" i="11"/>
  <c r="DD358" i="11"/>
  <c r="DC358" i="11"/>
  <c r="DB358" i="11"/>
  <c r="DA358" i="11"/>
  <c r="CZ358" i="11"/>
  <c r="CY358" i="11"/>
  <c r="CX358" i="11"/>
  <c r="CW358" i="11"/>
  <c r="CV358" i="11"/>
  <c r="CU358" i="11"/>
  <c r="CT358" i="11"/>
  <c r="CS358" i="11"/>
  <c r="CR358" i="11"/>
  <c r="CQ358" i="11"/>
  <c r="CP358" i="11"/>
  <c r="CO358" i="11"/>
  <c r="CN358" i="11"/>
  <c r="CM358" i="11"/>
  <c r="CL358" i="11"/>
  <c r="CK358" i="11"/>
  <c r="CJ358" i="11"/>
  <c r="CI358" i="11"/>
  <c r="CH358" i="11"/>
  <c r="CG358" i="11"/>
  <c r="CF358" i="11"/>
  <c r="CE358" i="11"/>
  <c r="CD358" i="11"/>
  <c r="CC358" i="11"/>
  <c r="CB358" i="11"/>
  <c r="CA358" i="11"/>
  <c r="BZ358" i="11"/>
  <c r="BY358" i="11"/>
  <c r="BX358" i="11"/>
  <c r="BW358" i="11"/>
  <c r="BV358" i="11"/>
  <c r="BU358" i="11"/>
  <c r="BT358" i="11"/>
  <c r="BS358" i="11"/>
  <c r="BR358" i="11"/>
  <c r="BQ358" i="11"/>
  <c r="BM358" i="11"/>
  <c r="AN358" i="11"/>
  <c r="AM358" i="11"/>
  <c r="AL358" i="11"/>
  <c r="AK358" i="11"/>
  <c r="AJ358" i="11"/>
  <c r="AI358" i="11"/>
  <c r="AH358" i="11"/>
  <c r="AG358" i="11"/>
  <c r="AF358" i="11"/>
  <c r="AE358" i="11"/>
  <c r="AD358" i="11"/>
  <c r="AC358" i="11"/>
  <c r="AB358" i="11"/>
  <c r="AA358" i="11"/>
  <c r="Z358" i="11"/>
  <c r="Y358" i="11"/>
  <c r="X358" i="11"/>
  <c r="W358" i="11"/>
  <c r="V358" i="11"/>
  <c r="U358" i="11"/>
  <c r="T358" i="11"/>
  <c r="DZ357" i="11"/>
  <c r="DY357" i="11"/>
  <c r="DX357" i="11"/>
  <c r="DW357" i="11"/>
  <c r="DV357" i="11"/>
  <c r="DU357" i="11"/>
  <c r="DT357" i="11"/>
  <c r="DS357" i="11"/>
  <c r="DR357" i="11"/>
  <c r="DQ357" i="11"/>
  <c r="DP357" i="11"/>
  <c r="DO357" i="11"/>
  <c r="DN357" i="11"/>
  <c r="DM357" i="11"/>
  <c r="DL357" i="11"/>
  <c r="DK357" i="11"/>
  <c r="DJ357" i="11"/>
  <c r="DI357" i="11"/>
  <c r="DH357" i="11"/>
  <c r="DG357" i="11"/>
  <c r="DF357" i="11"/>
  <c r="DE357" i="11"/>
  <c r="DD357" i="11"/>
  <c r="DC357" i="11"/>
  <c r="DB357" i="11"/>
  <c r="DA357" i="11"/>
  <c r="CZ357" i="11"/>
  <c r="CY357" i="11"/>
  <c r="CX357" i="11"/>
  <c r="CW357" i="11"/>
  <c r="CV357" i="11"/>
  <c r="CU357" i="11"/>
  <c r="CT357" i="11"/>
  <c r="CS357" i="11"/>
  <c r="CR357" i="11"/>
  <c r="CQ357" i="11"/>
  <c r="CP357" i="11"/>
  <c r="CO357" i="11"/>
  <c r="CN357" i="11"/>
  <c r="CM357" i="11"/>
  <c r="CL357" i="11"/>
  <c r="CK357" i="11"/>
  <c r="CJ357" i="11"/>
  <c r="CI357" i="11"/>
  <c r="CH357" i="11"/>
  <c r="CG357" i="11"/>
  <c r="CF357" i="11"/>
  <c r="CE357" i="11"/>
  <c r="CD357" i="11"/>
  <c r="CC357" i="11"/>
  <c r="CB357" i="11"/>
  <c r="CA357" i="11"/>
  <c r="BZ357" i="11"/>
  <c r="BY357" i="11"/>
  <c r="BX357" i="11"/>
  <c r="BW357" i="11"/>
  <c r="BV357" i="11"/>
  <c r="BU357" i="11"/>
  <c r="BT357" i="11"/>
  <c r="BS357" i="11"/>
  <c r="BR357" i="11"/>
  <c r="BQ357" i="11"/>
  <c r="BM357" i="11"/>
  <c r="AM357" i="11"/>
  <c r="AL357" i="11"/>
  <c r="AK357" i="11"/>
  <c r="AJ357" i="11"/>
  <c r="AI357" i="11"/>
  <c r="AH357" i="11"/>
  <c r="AG357" i="11"/>
  <c r="AF357" i="11"/>
  <c r="AE357" i="11"/>
  <c r="AD357" i="11"/>
  <c r="AC357" i="11"/>
  <c r="AB357" i="11"/>
  <c r="AA357" i="11"/>
  <c r="Z357" i="11"/>
  <c r="Y357" i="11"/>
  <c r="X357" i="11"/>
  <c r="W357" i="11"/>
  <c r="V357" i="11"/>
  <c r="U357" i="11"/>
  <c r="T357" i="11"/>
  <c r="S357" i="11"/>
  <c r="DZ356" i="11"/>
  <c r="DY356" i="11"/>
  <c r="DX356" i="11"/>
  <c r="DW356" i="11"/>
  <c r="DV356" i="11"/>
  <c r="DU356" i="11"/>
  <c r="DT356" i="11"/>
  <c r="DS356" i="11"/>
  <c r="DR356" i="11"/>
  <c r="DQ356" i="11"/>
  <c r="DP356" i="11"/>
  <c r="DO356" i="11"/>
  <c r="DN356" i="11"/>
  <c r="DM356" i="11"/>
  <c r="DL356" i="11"/>
  <c r="DK356" i="11"/>
  <c r="DJ356" i="11"/>
  <c r="DI356" i="11"/>
  <c r="DH356" i="11"/>
  <c r="DG356" i="11"/>
  <c r="DF356" i="11"/>
  <c r="DE356" i="11"/>
  <c r="DD356" i="11"/>
  <c r="DC356" i="11"/>
  <c r="DB356" i="11"/>
  <c r="DA356" i="11"/>
  <c r="CZ356" i="11"/>
  <c r="CY356" i="11"/>
  <c r="CX356" i="11"/>
  <c r="CW356" i="11"/>
  <c r="CV356" i="11"/>
  <c r="CU356" i="11"/>
  <c r="CT356" i="11"/>
  <c r="CS356" i="11"/>
  <c r="CR356" i="11"/>
  <c r="CQ356" i="11"/>
  <c r="CP356" i="11"/>
  <c r="CO356" i="11"/>
  <c r="CN356" i="11"/>
  <c r="CM356" i="11"/>
  <c r="CL356" i="11"/>
  <c r="CK356" i="11"/>
  <c r="CJ356" i="11"/>
  <c r="CI356" i="11"/>
  <c r="CH356" i="11"/>
  <c r="CG356" i="11"/>
  <c r="CF356" i="11"/>
  <c r="CE356" i="11"/>
  <c r="CD356" i="11"/>
  <c r="CC356" i="11"/>
  <c r="CB356" i="11"/>
  <c r="CA356" i="11"/>
  <c r="BZ356" i="11"/>
  <c r="BY356" i="11"/>
  <c r="BX356" i="11"/>
  <c r="BW356" i="11"/>
  <c r="BV356" i="11"/>
  <c r="BU356" i="11"/>
  <c r="BT356" i="11"/>
  <c r="BS356" i="11"/>
  <c r="BR356" i="11"/>
  <c r="BQ356" i="11"/>
  <c r="BM356" i="11"/>
  <c r="AL356" i="11"/>
  <c r="AK356" i="11"/>
  <c r="AJ356" i="11"/>
  <c r="AI356" i="11"/>
  <c r="AH356" i="11"/>
  <c r="AG356" i="11"/>
  <c r="AF356" i="11"/>
  <c r="AE356" i="11"/>
  <c r="AD356" i="11"/>
  <c r="AC356" i="11"/>
  <c r="AB356" i="11"/>
  <c r="AA356" i="11"/>
  <c r="Z356" i="11"/>
  <c r="Y356" i="11"/>
  <c r="X356" i="11"/>
  <c r="W356" i="11"/>
  <c r="V356" i="11"/>
  <c r="U356" i="11"/>
  <c r="T356" i="11"/>
  <c r="S356" i="11"/>
  <c r="R356" i="11"/>
  <c r="DZ355" i="11"/>
  <c r="DY355" i="11"/>
  <c r="DX355" i="11"/>
  <c r="DW355" i="11"/>
  <c r="DV355" i="11"/>
  <c r="DU355" i="11"/>
  <c r="DT355" i="11"/>
  <c r="DS355" i="11"/>
  <c r="DR355" i="11"/>
  <c r="DQ355" i="11"/>
  <c r="DP355" i="11"/>
  <c r="DO355" i="11"/>
  <c r="DN355" i="11"/>
  <c r="DM355" i="11"/>
  <c r="DL355" i="11"/>
  <c r="DK355" i="11"/>
  <c r="DJ355" i="11"/>
  <c r="DI355" i="11"/>
  <c r="DH355" i="11"/>
  <c r="DG355" i="11"/>
  <c r="DF355" i="11"/>
  <c r="DE355" i="11"/>
  <c r="DD355" i="11"/>
  <c r="DC355" i="11"/>
  <c r="DB355" i="11"/>
  <c r="DA355" i="11"/>
  <c r="CZ355" i="11"/>
  <c r="CY355" i="11"/>
  <c r="CX355" i="11"/>
  <c r="CW355" i="11"/>
  <c r="CV355" i="11"/>
  <c r="CU355" i="11"/>
  <c r="CT355" i="11"/>
  <c r="CS355" i="11"/>
  <c r="CR355" i="11"/>
  <c r="CQ355" i="11"/>
  <c r="CP355" i="11"/>
  <c r="CO355" i="11"/>
  <c r="CN355" i="11"/>
  <c r="CM355" i="11"/>
  <c r="CL355" i="11"/>
  <c r="CK355" i="11"/>
  <c r="CJ355" i="11"/>
  <c r="CI355" i="11"/>
  <c r="CH355" i="11"/>
  <c r="CG355" i="11"/>
  <c r="CF355" i="11"/>
  <c r="CE355" i="11"/>
  <c r="CD355" i="11"/>
  <c r="CC355" i="11"/>
  <c r="CB355" i="11"/>
  <c r="CA355" i="11"/>
  <c r="BZ355" i="11"/>
  <c r="BY355" i="11"/>
  <c r="BX355" i="11"/>
  <c r="BW355" i="11"/>
  <c r="BV355" i="11"/>
  <c r="BU355" i="11"/>
  <c r="BT355" i="11"/>
  <c r="BS355" i="11"/>
  <c r="BR355" i="11"/>
  <c r="BQ355" i="11"/>
  <c r="BM355" i="11"/>
  <c r="AK355" i="11"/>
  <c r="AJ355" i="11"/>
  <c r="AI355" i="11"/>
  <c r="AH355" i="11"/>
  <c r="AG355" i="11"/>
  <c r="AF355" i="11"/>
  <c r="AE355" i="11"/>
  <c r="AD355" i="11"/>
  <c r="AC355" i="11"/>
  <c r="AB355" i="11"/>
  <c r="AA355" i="11"/>
  <c r="Z355" i="11"/>
  <c r="Y355" i="11"/>
  <c r="X355" i="11"/>
  <c r="W355" i="11"/>
  <c r="V355" i="11"/>
  <c r="U355" i="11"/>
  <c r="T355" i="11"/>
  <c r="S355" i="11"/>
  <c r="R355" i="11"/>
  <c r="Q355" i="11"/>
  <c r="DZ354" i="11"/>
  <c r="DY354" i="11"/>
  <c r="DX354" i="11"/>
  <c r="DW354" i="11"/>
  <c r="DV354" i="11"/>
  <c r="DU354" i="11"/>
  <c r="DT354" i="11"/>
  <c r="DS354" i="11"/>
  <c r="DR354" i="11"/>
  <c r="DQ354" i="11"/>
  <c r="DP354" i="11"/>
  <c r="DO354" i="11"/>
  <c r="DN354" i="11"/>
  <c r="DM354" i="11"/>
  <c r="DL354" i="11"/>
  <c r="DK354" i="11"/>
  <c r="DJ354" i="11"/>
  <c r="DI354" i="11"/>
  <c r="DH354" i="11"/>
  <c r="DG354" i="11"/>
  <c r="DF354" i="11"/>
  <c r="DE354" i="11"/>
  <c r="DD354" i="11"/>
  <c r="DC354" i="11"/>
  <c r="DB354" i="11"/>
  <c r="DA354" i="11"/>
  <c r="CZ354" i="11"/>
  <c r="CY354" i="11"/>
  <c r="CX354" i="11"/>
  <c r="CW354" i="11"/>
  <c r="CV354" i="11"/>
  <c r="CU354" i="11"/>
  <c r="CT354" i="11"/>
  <c r="CS354" i="11"/>
  <c r="CR354" i="11"/>
  <c r="CQ354" i="11"/>
  <c r="CP354" i="11"/>
  <c r="CO354" i="11"/>
  <c r="CN354" i="11"/>
  <c r="CM354" i="11"/>
  <c r="CL354" i="11"/>
  <c r="CK354" i="11"/>
  <c r="CJ354" i="11"/>
  <c r="CI354" i="11"/>
  <c r="CH354" i="11"/>
  <c r="CG354" i="11"/>
  <c r="CF354" i="11"/>
  <c r="CE354" i="11"/>
  <c r="CD354" i="11"/>
  <c r="CC354" i="11"/>
  <c r="CB354" i="11"/>
  <c r="CA354" i="11"/>
  <c r="BZ354" i="11"/>
  <c r="BY354" i="11"/>
  <c r="BX354" i="11"/>
  <c r="BW354" i="11"/>
  <c r="BV354" i="11"/>
  <c r="BU354" i="11"/>
  <c r="BT354" i="11"/>
  <c r="BS354" i="11"/>
  <c r="BR354" i="11"/>
  <c r="BQ354" i="11"/>
  <c r="BM354" i="11"/>
  <c r="AJ354" i="11"/>
  <c r="AI354" i="11"/>
  <c r="AH354" i="11"/>
  <c r="AG354" i="11"/>
  <c r="AF354" i="11"/>
  <c r="AE354" i="11"/>
  <c r="AD354" i="11"/>
  <c r="AC354" i="11"/>
  <c r="AB354" i="11"/>
  <c r="AA354" i="11"/>
  <c r="Z354" i="11"/>
  <c r="Y354" i="11"/>
  <c r="X354" i="11"/>
  <c r="W354" i="11"/>
  <c r="V354" i="11"/>
  <c r="U354" i="11"/>
  <c r="T354" i="11"/>
  <c r="S354" i="11"/>
  <c r="R354" i="11"/>
  <c r="Q354" i="11"/>
  <c r="P354" i="11"/>
  <c r="DZ353" i="11"/>
  <c r="DY353" i="11"/>
  <c r="DX353" i="11"/>
  <c r="DW353" i="11"/>
  <c r="DV353" i="11"/>
  <c r="DU353" i="11"/>
  <c r="DT353" i="11"/>
  <c r="DS353" i="11"/>
  <c r="DR353" i="11"/>
  <c r="DQ353" i="11"/>
  <c r="DP353" i="11"/>
  <c r="DO353" i="11"/>
  <c r="DN353" i="11"/>
  <c r="DM353" i="11"/>
  <c r="DL353" i="11"/>
  <c r="DK353" i="11"/>
  <c r="DJ353" i="11"/>
  <c r="DI353" i="11"/>
  <c r="DH353" i="11"/>
  <c r="DG353" i="11"/>
  <c r="DF353" i="11"/>
  <c r="DE353" i="11"/>
  <c r="DD353" i="11"/>
  <c r="DC353" i="11"/>
  <c r="DB353" i="11"/>
  <c r="DA353" i="11"/>
  <c r="CZ353" i="11"/>
  <c r="CY353" i="11"/>
  <c r="CX353" i="11"/>
  <c r="CW353" i="11"/>
  <c r="CV353" i="11"/>
  <c r="CU353" i="11"/>
  <c r="CT353" i="11"/>
  <c r="CS353" i="11"/>
  <c r="CR353" i="11"/>
  <c r="CQ353" i="11"/>
  <c r="CP353" i="11"/>
  <c r="CO353" i="11"/>
  <c r="CN353" i="11"/>
  <c r="CM353" i="11"/>
  <c r="CL353" i="11"/>
  <c r="CK353" i="11"/>
  <c r="CJ353" i="11"/>
  <c r="CI353" i="11"/>
  <c r="CH353" i="11"/>
  <c r="CG353" i="11"/>
  <c r="CF353" i="11"/>
  <c r="CE353" i="11"/>
  <c r="CD353" i="11"/>
  <c r="CC353" i="11"/>
  <c r="CB353" i="11"/>
  <c r="CA353" i="11"/>
  <c r="BZ353" i="11"/>
  <c r="BY353" i="11"/>
  <c r="BX353" i="11"/>
  <c r="BW353" i="11"/>
  <c r="BV353" i="11"/>
  <c r="BU353" i="11"/>
  <c r="BT353" i="11"/>
  <c r="BS353" i="11"/>
  <c r="BR353" i="11"/>
  <c r="BQ353" i="11"/>
  <c r="BM353" i="11"/>
  <c r="AI353" i="11"/>
  <c r="AH353" i="11"/>
  <c r="AG353" i="11"/>
  <c r="AF353" i="11"/>
  <c r="AE353" i="11"/>
  <c r="AD353" i="11"/>
  <c r="AC353" i="11"/>
  <c r="AB353" i="11"/>
  <c r="AA353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DZ352" i="11"/>
  <c r="DY352" i="11"/>
  <c r="DX352" i="11"/>
  <c r="DW352" i="11"/>
  <c r="DV352" i="11"/>
  <c r="DU352" i="11"/>
  <c r="DT352" i="11"/>
  <c r="DS352" i="11"/>
  <c r="DR352" i="11"/>
  <c r="DQ352" i="11"/>
  <c r="DP352" i="11"/>
  <c r="DO352" i="11"/>
  <c r="DN352" i="11"/>
  <c r="DM352" i="11"/>
  <c r="DL352" i="11"/>
  <c r="DK352" i="11"/>
  <c r="DJ352" i="11"/>
  <c r="DI352" i="11"/>
  <c r="DH352" i="11"/>
  <c r="DG352" i="11"/>
  <c r="DF352" i="11"/>
  <c r="DE352" i="11"/>
  <c r="DD352" i="11"/>
  <c r="DC352" i="11"/>
  <c r="DB352" i="11"/>
  <c r="DA352" i="11"/>
  <c r="CZ352" i="11"/>
  <c r="CY352" i="11"/>
  <c r="CX352" i="11"/>
  <c r="CW352" i="11"/>
  <c r="CV352" i="11"/>
  <c r="CU352" i="11"/>
  <c r="CT352" i="11"/>
  <c r="CS352" i="11"/>
  <c r="CR352" i="11"/>
  <c r="CQ352" i="11"/>
  <c r="CP352" i="11"/>
  <c r="CO352" i="11"/>
  <c r="CN352" i="11"/>
  <c r="CM352" i="11"/>
  <c r="CL352" i="11"/>
  <c r="CK352" i="11"/>
  <c r="CJ352" i="11"/>
  <c r="CI352" i="11"/>
  <c r="CH352" i="11"/>
  <c r="CG352" i="11"/>
  <c r="CF352" i="11"/>
  <c r="CE352" i="11"/>
  <c r="CD352" i="11"/>
  <c r="CC352" i="11"/>
  <c r="CB352" i="11"/>
  <c r="CA352" i="11"/>
  <c r="BZ352" i="11"/>
  <c r="BY352" i="11"/>
  <c r="BX352" i="11"/>
  <c r="BW352" i="11"/>
  <c r="BV352" i="11"/>
  <c r="BU352" i="11"/>
  <c r="BT352" i="11"/>
  <c r="BS352" i="11"/>
  <c r="BR352" i="11"/>
  <c r="BQ352" i="11"/>
  <c r="BM352" i="11"/>
  <c r="AH352" i="11"/>
  <c r="AG352" i="11"/>
  <c r="AF352" i="11"/>
  <c r="AE352" i="11"/>
  <c r="AD352" i="11"/>
  <c r="AC352" i="11"/>
  <c r="AB352" i="11"/>
  <c r="AA352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DZ351" i="11"/>
  <c r="DY351" i="11"/>
  <c r="DX351" i="11"/>
  <c r="DW351" i="11"/>
  <c r="DV351" i="11"/>
  <c r="DU351" i="11"/>
  <c r="DT351" i="11"/>
  <c r="DS351" i="11"/>
  <c r="DR351" i="11"/>
  <c r="DQ351" i="11"/>
  <c r="DP351" i="11"/>
  <c r="DO351" i="11"/>
  <c r="DN351" i="11"/>
  <c r="DM351" i="11"/>
  <c r="DL351" i="11"/>
  <c r="DK351" i="11"/>
  <c r="DJ351" i="11"/>
  <c r="DI351" i="11"/>
  <c r="DH351" i="11"/>
  <c r="DG351" i="11"/>
  <c r="DF351" i="11"/>
  <c r="DE351" i="11"/>
  <c r="DD351" i="11"/>
  <c r="DC351" i="11"/>
  <c r="DB351" i="11"/>
  <c r="DA351" i="11"/>
  <c r="CZ351" i="11"/>
  <c r="CY351" i="11"/>
  <c r="CX351" i="11"/>
  <c r="CW351" i="11"/>
  <c r="CV351" i="11"/>
  <c r="CU351" i="11"/>
  <c r="CT351" i="11"/>
  <c r="CS351" i="11"/>
  <c r="CR351" i="11"/>
  <c r="CQ351" i="11"/>
  <c r="CP351" i="11"/>
  <c r="CO351" i="11"/>
  <c r="CN351" i="11"/>
  <c r="CM351" i="11"/>
  <c r="CL351" i="11"/>
  <c r="CK351" i="11"/>
  <c r="CJ351" i="11"/>
  <c r="CI351" i="11"/>
  <c r="CH351" i="11"/>
  <c r="CG351" i="11"/>
  <c r="CF351" i="11"/>
  <c r="CE351" i="11"/>
  <c r="CD351" i="11"/>
  <c r="CC351" i="11"/>
  <c r="CB351" i="11"/>
  <c r="CA351" i="11"/>
  <c r="BZ351" i="11"/>
  <c r="BY351" i="11"/>
  <c r="BX351" i="11"/>
  <c r="BW351" i="11"/>
  <c r="BV351" i="11"/>
  <c r="BU351" i="11"/>
  <c r="BT351" i="11"/>
  <c r="BS351" i="11"/>
  <c r="BR351" i="11"/>
  <c r="BQ351" i="11"/>
  <c r="BM351" i="11"/>
  <c r="AG351" i="11"/>
  <c r="AF351" i="11"/>
  <c r="AE351" i="11"/>
  <c r="AD351" i="11"/>
  <c r="AC351" i="11"/>
  <c r="AB351" i="11"/>
  <c r="AA351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DZ350" i="11"/>
  <c r="DY350" i="11"/>
  <c r="DX350" i="11"/>
  <c r="DW350" i="11"/>
  <c r="DV350" i="11"/>
  <c r="DU350" i="11"/>
  <c r="DT350" i="11"/>
  <c r="DS350" i="11"/>
  <c r="DR350" i="11"/>
  <c r="DQ350" i="11"/>
  <c r="DP350" i="11"/>
  <c r="DO350" i="11"/>
  <c r="DN350" i="11"/>
  <c r="DM350" i="11"/>
  <c r="DL350" i="11"/>
  <c r="DK350" i="11"/>
  <c r="DJ350" i="11"/>
  <c r="DI350" i="11"/>
  <c r="DH350" i="11"/>
  <c r="DG350" i="11"/>
  <c r="DF350" i="11"/>
  <c r="DE350" i="11"/>
  <c r="DD350" i="11"/>
  <c r="DC350" i="11"/>
  <c r="DB350" i="11"/>
  <c r="DA350" i="11"/>
  <c r="CZ350" i="11"/>
  <c r="CY350" i="11"/>
  <c r="CX350" i="11"/>
  <c r="CW350" i="11"/>
  <c r="CV350" i="11"/>
  <c r="CU350" i="11"/>
  <c r="CT350" i="11"/>
  <c r="CS350" i="11"/>
  <c r="CR350" i="11"/>
  <c r="CQ350" i="11"/>
  <c r="CP350" i="11"/>
  <c r="CO350" i="11"/>
  <c r="CN350" i="11"/>
  <c r="CM350" i="11"/>
  <c r="CL350" i="11"/>
  <c r="CK350" i="11"/>
  <c r="CJ350" i="11"/>
  <c r="CI350" i="11"/>
  <c r="CH350" i="11"/>
  <c r="CG350" i="11"/>
  <c r="CF350" i="11"/>
  <c r="CE350" i="11"/>
  <c r="CD350" i="11"/>
  <c r="CC350" i="11"/>
  <c r="CB350" i="11"/>
  <c r="CA350" i="11"/>
  <c r="BZ350" i="11"/>
  <c r="BY350" i="11"/>
  <c r="BX350" i="11"/>
  <c r="BW350" i="11"/>
  <c r="BV350" i="11"/>
  <c r="BU350" i="11"/>
  <c r="BT350" i="11"/>
  <c r="BS350" i="11"/>
  <c r="BR350" i="11"/>
  <c r="BQ350" i="11"/>
  <c r="BM350" i="11"/>
  <c r="AF350" i="11"/>
  <c r="AE350" i="11"/>
  <c r="AD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DZ349" i="11"/>
  <c r="DY349" i="11"/>
  <c r="DX349" i="11"/>
  <c r="DW349" i="11"/>
  <c r="DV349" i="11"/>
  <c r="DU349" i="11"/>
  <c r="DT349" i="11"/>
  <c r="DS349" i="11"/>
  <c r="DR349" i="11"/>
  <c r="DQ349" i="11"/>
  <c r="DP349" i="11"/>
  <c r="DO349" i="11"/>
  <c r="DN349" i="11"/>
  <c r="DM349" i="11"/>
  <c r="DL349" i="11"/>
  <c r="DK349" i="11"/>
  <c r="DJ349" i="11"/>
  <c r="DI349" i="11"/>
  <c r="DH349" i="11"/>
  <c r="DG349" i="11"/>
  <c r="DF349" i="11"/>
  <c r="DE349" i="11"/>
  <c r="DD349" i="11"/>
  <c r="DC349" i="11"/>
  <c r="DB349" i="11"/>
  <c r="DA349" i="11"/>
  <c r="CZ349" i="11"/>
  <c r="CY349" i="11"/>
  <c r="CX349" i="11"/>
  <c r="CW349" i="11"/>
  <c r="CV349" i="11"/>
  <c r="CU349" i="11"/>
  <c r="CT349" i="11"/>
  <c r="CS349" i="11"/>
  <c r="CR349" i="11"/>
  <c r="CQ349" i="11"/>
  <c r="CP349" i="11"/>
  <c r="CO349" i="11"/>
  <c r="CN349" i="11"/>
  <c r="CM349" i="11"/>
  <c r="CL349" i="11"/>
  <c r="CK349" i="11"/>
  <c r="CJ349" i="11"/>
  <c r="CI349" i="11"/>
  <c r="CH349" i="11"/>
  <c r="CG349" i="11"/>
  <c r="CF349" i="11"/>
  <c r="CE349" i="11"/>
  <c r="CD349" i="11"/>
  <c r="CC349" i="11"/>
  <c r="CB349" i="11"/>
  <c r="CA349" i="11"/>
  <c r="BZ349" i="11"/>
  <c r="BY349" i="11"/>
  <c r="BX349" i="11"/>
  <c r="BW349" i="11"/>
  <c r="BV349" i="11"/>
  <c r="BU349" i="11"/>
  <c r="BT349" i="11"/>
  <c r="BS349" i="11"/>
  <c r="BR349" i="11"/>
  <c r="BQ349" i="11"/>
  <c r="BM349" i="11"/>
  <c r="AE349" i="11"/>
  <c r="AD349" i="11"/>
  <c r="AC349" i="11"/>
  <c r="AB349" i="11"/>
  <c r="AA349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DZ348" i="11"/>
  <c r="DY348" i="11"/>
  <c r="DX348" i="11"/>
  <c r="DW348" i="11"/>
  <c r="DV348" i="11"/>
  <c r="DU348" i="11"/>
  <c r="DT348" i="11"/>
  <c r="DS348" i="11"/>
  <c r="DR348" i="11"/>
  <c r="DQ348" i="11"/>
  <c r="DP348" i="11"/>
  <c r="DO348" i="11"/>
  <c r="DN348" i="11"/>
  <c r="DM348" i="11"/>
  <c r="DL348" i="11"/>
  <c r="DK348" i="11"/>
  <c r="DJ348" i="11"/>
  <c r="DI348" i="11"/>
  <c r="DH348" i="11"/>
  <c r="DG348" i="11"/>
  <c r="DF348" i="11"/>
  <c r="DE348" i="11"/>
  <c r="DD348" i="11"/>
  <c r="DC348" i="11"/>
  <c r="DB348" i="11"/>
  <c r="DA348" i="11"/>
  <c r="CZ348" i="11"/>
  <c r="CY348" i="11"/>
  <c r="CX348" i="11"/>
  <c r="CW348" i="11"/>
  <c r="CV348" i="11"/>
  <c r="CU348" i="11"/>
  <c r="CT348" i="11"/>
  <c r="CS348" i="11"/>
  <c r="CR348" i="11"/>
  <c r="CQ348" i="11"/>
  <c r="CP348" i="11"/>
  <c r="CO348" i="11"/>
  <c r="CN348" i="11"/>
  <c r="CM348" i="11"/>
  <c r="CL348" i="11"/>
  <c r="CK348" i="11"/>
  <c r="CJ348" i="11"/>
  <c r="CI348" i="11"/>
  <c r="CH348" i="11"/>
  <c r="CG348" i="11"/>
  <c r="CF348" i="11"/>
  <c r="CE348" i="11"/>
  <c r="CD348" i="11"/>
  <c r="CC348" i="11"/>
  <c r="CB348" i="11"/>
  <c r="CA348" i="11"/>
  <c r="BZ348" i="11"/>
  <c r="BY348" i="11"/>
  <c r="BX348" i="11"/>
  <c r="BW348" i="11"/>
  <c r="BV348" i="11"/>
  <c r="BU348" i="11"/>
  <c r="BT348" i="11"/>
  <c r="BS348" i="11"/>
  <c r="BR348" i="11"/>
  <c r="BQ348" i="11"/>
  <c r="BM348" i="11"/>
  <c r="AD348" i="11"/>
  <c r="AC348" i="11"/>
  <c r="AB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DZ347" i="11"/>
  <c r="DY347" i="11"/>
  <c r="DX347" i="11"/>
  <c r="DW347" i="11"/>
  <c r="DV347" i="11"/>
  <c r="DU347" i="11"/>
  <c r="DT347" i="11"/>
  <c r="DS347" i="11"/>
  <c r="DR347" i="11"/>
  <c r="DQ347" i="11"/>
  <c r="DP347" i="11"/>
  <c r="DO347" i="11"/>
  <c r="DN347" i="11"/>
  <c r="DM347" i="11"/>
  <c r="DL347" i="11"/>
  <c r="DK347" i="11"/>
  <c r="DJ347" i="11"/>
  <c r="DI347" i="11"/>
  <c r="DH347" i="11"/>
  <c r="DG347" i="11"/>
  <c r="DF347" i="11"/>
  <c r="DE347" i="11"/>
  <c r="DD347" i="11"/>
  <c r="DC347" i="11"/>
  <c r="DB347" i="11"/>
  <c r="DA347" i="11"/>
  <c r="CZ347" i="11"/>
  <c r="CY347" i="11"/>
  <c r="CX347" i="11"/>
  <c r="CW347" i="11"/>
  <c r="CV347" i="11"/>
  <c r="CU347" i="11"/>
  <c r="CT347" i="11"/>
  <c r="CS347" i="11"/>
  <c r="CR347" i="11"/>
  <c r="CQ347" i="11"/>
  <c r="CP347" i="11"/>
  <c r="CO347" i="11"/>
  <c r="CN347" i="11"/>
  <c r="CM347" i="11"/>
  <c r="CL347" i="11"/>
  <c r="CK347" i="11"/>
  <c r="CJ347" i="11"/>
  <c r="CI347" i="11"/>
  <c r="CH347" i="11"/>
  <c r="CG347" i="11"/>
  <c r="CF347" i="11"/>
  <c r="CE347" i="11"/>
  <c r="CD347" i="11"/>
  <c r="CC347" i="11"/>
  <c r="CB347" i="11"/>
  <c r="CA347" i="11"/>
  <c r="BZ347" i="11"/>
  <c r="BY347" i="11"/>
  <c r="BX347" i="11"/>
  <c r="BW347" i="11"/>
  <c r="BV347" i="11"/>
  <c r="BU347" i="11"/>
  <c r="BT347" i="11"/>
  <c r="BS347" i="11"/>
  <c r="BR347" i="11"/>
  <c r="BQ347" i="11"/>
  <c r="BM347" i="11"/>
  <c r="AC347" i="11"/>
  <c r="AB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DZ346" i="11"/>
  <c r="DY346" i="11"/>
  <c r="DX346" i="11"/>
  <c r="DW346" i="11"/>
  <c r="DV346" i="11"/>
  <c r="DU346" i="11"/>
  <c r="DT346" i="11"/>
  <c r="DS346" i="11"/>
  <c r="DR346" i="11"/>
  <c r="DQ346" i="11"/>
  <c r="DP346" i="11"/>
  <c r="DO346" i="11"/>
  <c r="DN346" i="11"/>
  <c r="DM346" i="11"/>
  <c r="DL346" i="11"/>
  <c r="DK346" i="11"/>
  <c r="DJ346" i="11"/>
  <c r="DI346" i="11"/>
  <c r="DH346" i="11"/>
  <c r="DG346" i="11"/>
  <c r="DF346" i="11"/>
  <c r="DE346" i="11"/>
  <c r="DD346" i="11"/>
  <c r="DC346" i="11"/>
  <c r="DB346" i="11"/>
  <c r="DA346" i="11"/>
  <c r="CZ346" i="11"/>
  <c r="CY346" i="11"/>
  <c r="CX346" i="11"/>
  <c r="CW346" i="11"/>
  <c r="CV346" i="11"/>
  <c r="CU346" i="11"/>
  <c r="CT346" i="11"/>
  <c r="CS346" i="11"/>
  <c r="CR346" i="11"/>
  <c r="CQ346" i="11"/>
  <c r="CP346" i="11"/>
  <c r="CO346" i="11"/>
  <c r="CN346" i="11"/>
  <c r="CM346" i="11"/>
  <c r="CL346" i="11"/>
  <c r="CK346" i="11"/>
  <c r="CJ346" i="11"/>
  <c r="CI346" i="11"/>
  <c r="CH346" i="11"/>
  <c r="CG346" i="11"/>
  <c r="CF346" i="11"/>
  <c r="CE346" i="11"/>
  <c r="CD346" i="11"/>
  <c r="CC346" i="11"/>
  <c r="CB346" i="11"/>
  <c r="CA346" i="11"/>
  <c r="BZ346" i="11"/>
  <c r="BY346" i="11"/>
  <c r="BX346" i="11"/>
  <c r="BW346" i="11"/>
  <c r="BV346" i="11"/>
  <c r="BU346" i="11"/>
  <c r="BT346" i="11"/>
  <c r="BS346" i="11"/>
  <c r="BR346" i="11"/>
  <c r="BQ346" i="11"/>
  <c r="BM346" i="11"/>
  <c r="AB346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DZ345" i="11"/>
  <c r="DY345" i="11"/>
  <c r="DX345" i="11"/>
  <c r="DW345" i="11"/>
  <c r="DV345" i="11"/>
  <c r="DU345" i="11"/>
  <c r="DT345" i="11"/>
  <c r="DS345" i="11"/>
  <c r="DR345" i="11"/>
  <c r="DQ345" i="11"/>
  <c r="DP345" i="11"/>
  <c r="DO345" i="11"/>
  <c r="DN345" i="11"/>
  <c r="DM345" i="11"/>
  <c r="DL345" i="11"/>
  <c r="DK345" i="11"/>
  <c r="DJ345" i="11"/>
  <c r="DI345" i="11"/>
  <c r="DH345" i="11"/>
  <c r="DG345" i="11"/>
  <c r="DF345" i="11"/>
  <c r="DE345" i="11"/>
  <c r="DD345" i="11"/>
  <c r="DC345" i="11"/>
  <c r="DB345" i="11"/>
  <c r="DA345" i="11"/>
  <c r="CZ345" i="11"/>
  <c r="CY345" i="11"/>
  <c r="CX345" i="11"/>
  <c r="CW345" i="11"/>
  <c r="CV345" i="11"/>
  <c r="CU345" i="11"/>
  <c r="CT345" i="11"/>
  <c r="CS345" i="11"/>
  <c r="CR345" i="11"/>
  <c r="CQ345" i="11"/>
  <c r="CP345" i="11"/>
  <c r="CO345" i="11"/>
  <c r="CN345" i="11"/>
  <c r="CM345" i="11"/>
  <c r="CL345" i="11"/>
  <c r="CK345" i="11"/>
  <c r="CJ345" i="11"/>
  <c r="CI345" i="11"/>
  <c r="CH345" i="11"/>
  <c r="CG345" i="11"/>
  <c r="CF345" i="11"/>
  <c r="CE345" i="11"/>
  <c r="CD345" i="11"/>
  <c r="CC345" i="11"/>
  <c r="CB345" i="11"/>
  <c r="CA345" i="11"/>
  <c r="BZ345" i="11"/>
  <c r="BY345" i="11"/>
  <c r="BX345" i="11"/>
  <c r="BW345" i="11"/>
  <c r="BV345" i="11"/>
  <c r="BU345" i="11"/>
  <c r="BT345" i="11"/>
  <c r="BS345" i="11"/>
  <c r="BR345" i="11"/>
  <c r="BQ345" i="11"/>
  <c r="BM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DZ344" i="11"/>
  <c r="DY344" i="11"/>
  <c r="DX344" i="11"/>
  <c r="DW344" i="11"/>
  <c r="DV344" i="11"/>
  <c r="DU344" i="11"/>
  <c r="DT344" i="11"/>
  <c r="DS344" i="11"/>
  <c r="DR344" i="11"/>
  <c r="DQ344" i="11"/>
  <c r="DP344" i="11"/>
  <c r="DO344" i="11"/>
  <c r="DN344" i="11"/>
  <c r="DM344" i="11"/>
  <c r="DL344" i="11"/>
  <c r="DK344" i="11"/>
  <c r="DJ344" i="11"/>
  <c r="DI344" i="11"/>
  <c r="DH344" i="11"/>
  <c r="DG344" i="11"/>
  <c r="DF344" i="11"/>
  <c r="DE344" i="11"/>
  <c r="DD344" i="11"/>
  <c r="DC344" i="11"/>
  <c r="DB344" i="11"/>
  <c r="DA344" i="11"/>
  <c r="CZ344" i="11"/>
  <c r="CY344" i="11"/>
  <c r="CX344" i="11"/>
  <c r="CW344" i="11"/>
  <c r="CV344" i="11"/>
  <c r="CU344" i="11"/>
  <c r="CT344" i="11"/>
  <c r="CS344" i="11"/>
  <c r="CR344" i="11"/>
  <c r="CQ344" i="11"/>
  <c r="CP344" i="11"/>
  <c r="CO344" i="11"/>
  <c r="CN344" i="11"/>
  <c r="CM344" i="11"/>
  <c r="CL344" i="11"/>
  <c r="CK344" i="11"/>
  <c r="CJ344" i="11"/>
  <c r="CI344" i="11"/>
  <c r="CH344" i="11"/>
  <c r="CG344" i="11"/>
  <c r="CF344" i="11"/>
  <c r="CE344" i="11"/>
  <c r="CD344" i="11"/>
  <c r="CC344" i="11"/>
  <c r="CB344" i="11"/>
  <c r="CA344" i="11"/>
  <c r="BZ344" i="11"/>
  <c r="BY344" i="11"/>
  <c r="BX344" i="11"/>
  <c r="BW344" i="11"/>
  <c r="BV344" i="11"/>
  <c r="BU344" i="11"/>
  <c r="BT344" i="11"/>
  <c r="BS344" i="11"/>
  <c r="BR344" i="11"/>
  <c r="BQ344" i="11"/>
  <c r="BM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DZ343" i="11"/>
  <c r="DY343" i="11"/>
  <c r="DX343" i="11"/>
  <c r="DW343" i="11"/>
  <c r="DV343" i="11"/>
  <c r="DU343" i="11"/>
  <c r="DT343" i="11"/>
  <c r="DS343" i="11"/>
  <c r="DR343" i="11"/>
  <c r="DQ343" i="11"/>
  <c r="DP343" i="11"/>
  <c r="DO343" i="11"/>
  <c r="DN343" i="11"/>
  <c r="DM343" i="11"/>
  <c r="DL343" i="11"/>
  <c r="DK343" i="11"/>
  <c r="DJ343" i="11"/>
  <c r="DI343" i="11"/>
  <c r="DH343" i="11"/>
  <c r="DG343" i="11"/>
  <c r="DF343" i="11"/>
  <c r="DE343" i="11"/>
  <c r="DD343" i="11"/>
  <c r="DC343" i="11"/>
  <c r="DB343" i="11"/>
  <c r="DA343" i="11"/>
  <c r="CZ343" i="11"/>
  <c r="CY343" i="11"/>
  <c r="CX343" i="11"/>
  <c r="CW343" i="11"/>
  <c r="CV343" i="11"/>
  <c r="CU343" i="11"/>
  <c r="CT343" i="11"/>
  <c r="CS343" i="11"/>
  <c r="CR343" i="11"/>
  <c r="CQ343" i="11"/>
  <c r="CP343" i="11"/>
  <c r="CO343" i="11"/>
  <c r="CN343" i="11"/>
  <c r="CM343" i="11"/>
  <c r="CL343" i="11"/>
  <c r="CK343" i="11"/>
  <c r="CJ343" i="11"/>
  <c r="CI343" i="11"/>
  <c r="CH343" i="11"/>
  <c r="CG343" i="11"/>
  <c r="CF343" i="11"/>
  <c r="CE343" i="11"/>
  <c r="CD343" i="11"/>
  <c r="CC343" i="11"/>
  <c r="CB343" i="11"/>
  <c r="CA343" i="11"/>
  <c r="BZ343" i="11"/>
  <c r="BY343" i="11"/>
  <c r="BX343" i="11"/>
  <c r="BW343" i="11"/>
  <c r="BV343" i="11"/>
  <c r="BU343" i="11"/>
  <c r="BT343" i="11"/>
  <c r="BS343" i="11"/>
  <c r="BR343" i="11"/>
  <c r="BQ343" i="11"/>
  <c r="BM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DZ342" i="11"/>
  <c r="DY342" i="11"/>
  <c r="DX342" i="11"/>
  <c r="DW342" i="11"/>
  <c r="DV342" i="11"/>
  <c r="DU342" i="11"/>
  <c r="DT342" i="11"/>
  <c r="DS342" i="11"/>
  <c r="DR342" i="11"/>
  <c r="DQ342" i="11"/>
  <c r="DP342" i="11"/>
  <c r="DO342" i="11"/>
  <c r="DN342" i="11"/>
  <c r="DM342" i="11"/>
  <c r="DL342" i="11"/>
  <c r="DK342" i="11"/>
  <c r="DJ342" i="11"/>
  <c r="DI342" i="11"/>
  <c r="DH342" i="11"/>
  <c r="DG342" i="11"/>
  <c r="DF342" i="11"/>
  <c r="DE342" i="11"/>
  <c r="DD342" i="11"/>
  <c r="DC342" i="11"/>
  <c r="DB342" i="11"/>
  <c r="DA342" i="11"/>
  <c r="CZ342" i="11"/>
  <c r="CY342" i="11"/>
  <c r="CX342" i="11"/>
  <c r="CW342" i="11"/>
  <c r="CV342" i="11"/>
  <c r="CU342" i="11"/>
  <c r="CT342" i="11"/>
  <c r="CS342" i="11"/>
  <c r="CR342" i="11"/>
  <c r="CQ342" i="11"/>
  <c r="CP342" i="11"/>
  <c r="CO342" i="11"/>
  <c r="CN342" i="11"/>
  <c r="CM342" i="11"/>
  <c r="CL342" i="11"/>
  <c r="CK342" i="11"/>
  <c r="CJ342" i="11"/>
  <c r="CI342" i="11"/>
  <c r="CH342" i="11"/>
  <c r="CG342" i="11"/>
  <c r="CF342" i="11"/>
  <c r="CE342" i="11"/>
  <c r="CD342" i="11"/>
  <c r="CC342" i="11"/>
  <c r="CB342" i="11"/>
  <c r="CA342" i="11"/>
  <c r="BZ342" i="11"/>
  <c r="BY342" i="11"/>
  <c r="BX342" i="11"/>
  <c r="BW342" i="11"/>
  <c r="BV342" i="11"/>
  <c r="BU342" i="11"/>
  <c r="BT342" i="11"/>
  <c r="BS342" i="11"/>
  <c r="BR342" i="11"/>
  <c r="BQ342" i="11"/>
  <c r="BM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D342" i="11"/>
  <c r="B342" i="11"/>
  <c r="DZ341" i="11"/>
  <c r="DY341" i="11"/>
  <c r="DX341" i="11"/>
  <c r="DW341" i="11"/>
  <c r="DV341" i="11"/>
  <c r="DU341" i="11"/>
  <c r="DT341" i="11"/>
  <c r="DS341" i="11"/>
  <c r="DR341" i="11"/>
  <c r="DQ341" i="11"/>
  <c r="DP341" i="11"/>
  <c r="DO341" i="11"/>
  <c r="DN341" i="11"/>
  <c r="DM341" i="11"/>
  <c r="DL341" i="11"/>
  <c r="DK341" i="11"/>
  <c r="DJ341" i="11"/>
  <c r="DI341" i="11"/>
  <c r="DH341" i="11"/>
  <c r="DG341" i="11"/>
  <c r="DF341" i="11"/>
  <c r="DE341" i="11"/>
  <c r="DD341" i="11"/>
  <c r="DC341" i="11"/>
  <c r="DB341" i="11"/>
  <c r="DA341" i="11"/>
  <c r="CZ341" i="11"/>
  <c r="CY341" i="11"/>
  <c r="CX341" i="11"/>
  <c r="CW341" i="11"/>
  <c r="CV341" i="11"/>
  <c r="CU341" i="11"/>
  <c r="CT341" i="11"/>
  <c r="CS341" i="11"/>
  <c r="CR341" i="11"/>
  <c r="CQ341" i="11"/>
  <c r="CP341" i="11"/>
  <c r="CO341" i="11"/>
  <c r="CN341" i="11"/>
  <c r="CM341" i="11"/>
  <c r="CL341" i="11"/>
  <c r="CK341" i="11"/>
  <c r="CJ341" i="11"/>
  <c r="CI341" i="11"/>
  <c r="CH341" i="11"/>
  <c r="CG341" i="11"/>
  <c r="CF341" i="11"/>
  <c r="CE341" i="11"/>
  <c r="CD341" i="11"/>
  <c r="CC341" i="11"/>
  <c r="CB341" i="11"/>
  <c r="CA341" i="11"/>
  <c r="BZ341" i="11"/>
  <c r="BY341" i="11"/>
  <c r="BX341" i="11"/>
  <c r="BW341" i="11"/>
  <c r="BV341" i="11"/>
  <c r="BU341" i="11"/>
  <c r="BT341" i="11"/>
  <c r="BS341" i="11"/>
  <c r="BR341" i="11"/>
  <c r="BQ341" i="11"/>
  <c r="BM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D341" i="11"/>
  <c r="B341" i="11"/>
  <c r="DZ340" i="11"/>
  <c r="DY340" i="11"/>
  <c r="DX340" i="11"/>
  <c r="DW340" i="11"/>
  <c r="DV340" i="11"/>
  <c r="DU340" i="11"/>
  <c r="DT340" i="11"/>
  <c r="DS340" i="11"/>
  <c r="DR340" i="11"/>
  <c r="DQ340" i="11"/>
  <c r="DP340" i="11"/>
  <c r="DO340" i="11"/>
  <c r="DN340" i="11"/>
  <c r="DM340" i="11"/>
  <c r="DL340" i="11"/>
  <c r="DK340" i="11"/>
  <c r="DJ340" i="11"/>
  <c r="DI340" i="11"/>
  <c r="DH340" i="11"/>
  <c r="DG340" i="11"/>
  <c r="DF340" i="11"/>
  <c r="DE340" i="11"/>
  <c r="DD340" i="11"/>
  <c r="DC340" i="11"/>
  <c r="DB340" i="11"/>
  <c r="DA340" i="11"/>
  <c r="CZ340" i="11"/>
  <c r="CY340" i="11"/>
  <c r="CX340" i="11"/>
  <c r="CW340" i="11"/>
  <c r="CV340" i="11"/>
  <c r="CU340" i="11"/>
  <c r="CT340" i="11"/>
  <c r="CS340" i="11"/>
  <c r="CR340" i="11"/>
  <c r="CQ340" i="11"/>
  <c r="CP340" i="11"/>
  <c r="CO340" i="11"/>
  <c r="CN340" i="11"/>
  <c r="CM340" i="11"/>
  <c r="CL340" i="11"/>
  <c r="CK340" i="11"/>
  <c r="CJ340" i="11"/>
  <c r="CI340" i="11"/>
  <c r="CH340" i="11"/>
  <c r="CG340" i="11"/>
  <c r="CF340" i="11"/>
  <c r="CE340" i="11"/>
  <c r="CD340" i="11"/>
  <c r="CC340" i="11"/>
  <c r="CB340" i="11"/>
  <c r="CA340" i="11"/>
  <c r="BZ340" i="11"/>
  <c r="BY340" i="11"/>
  <c r="BX340" i="11"/>
  <c r="BW340" i="11"/>
  <c r="BV340" i="11"/>
  <c r="BU340" i="11"/>
  <c r="BT340" i="11"/>
  <c r="BS340" i="11"/>
  <c r="BR340" i="11"/>
  <c r="BQ340" i="11"/>
  <c r="BM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D340" i="11"/>
  <c r="B340" i="11"/>
  <c r="DZ339" i="11"/>
  <c r="DY339" i="11"/>
  <c r="DX339" i="11"/>
  <c r="DW339" i="11"/>
  <c r="DV339" i="11"/>
  <c r="DU339" i="11"/>
  <c r="DT339" i="11"/>
  <c r="DS339" i="11"/>
  <c r="DR339" i="11"/>
  <c r="DQ339" i="11"/>
  <c r="DP339" i="11"/>
  <c r="DO339" i="11"/>
  <c r="DN339" i="11"/>
  <c r="DM339" i="11"/>
  <c r="DL339" i="11"/>
  <c r="DK339" i="11"/>
  <c r="DJ339" i="11"/>
  <c r="DI339" i="11"/>
  <c r="DH339" i="11"/>
  <c r="DG339" i="11"/>
  <c r="DF339" i="11"/>
  <c r="DE339" i="11"/>
  <c r="DD339" i="11"/>
  <c r="DC339" i="11"/>
  <c r="DB339" i="11"/>
  <c r="DA339" i="11"/>
  <c r="CZ339" i="11"/>
  <c r="CY339" i="11"/>
  <c r="CX339" i="11"/>
  <c r="CW339" i="11"/>
  <c r="CV339" i="11"/>
  <c r="CU339" i="11"/>
  <c r="CT339" i="11"/>
  <c r="CS339" i="11"/>
  <c r="CR339" i="11"/>
  <c r="CQ339" i="11"/>
  <c r="CP339" i="11"/>
  <c r="CO339" i="11"/>
  <c r="CN339" i="11"/>
  <c r="CM339" i="11"/>
  <c r="CL339" i="11"/>
  <c r="CK339" i="11"/>
  <c r="CJ339" i="11"/>
  <c r="CI339" i="11"/>
  <c r="CH339" i="11"/>
  <c r="CG339" i="11"/>
  <c r="CF339" i="11"/>
  <c r="CE339" i="11"/>
  <c r="CD339" i="11"/>
  <c r="CC339" i="11"/>
  <c r="CB339" i="11"/>
  <c r="CA339" i="11"/>
  <c r="BZ339" i="11"/>
  <c r="BY339" i="11"/>
  <c r="BX339" i="11"/>
  <c r="BW339" i="11"/>
  <c r="BV339" i="11"/>
  <c r="BU339" i="11"/>
  <c r="BT339" i="11"/>
  <c r="BS339" i="11"/>
  <c r="BR339" i="11"/>
  <c r="BQ339" i="11"/>
  <c r="BM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D339" i="11"/>
  <c r="B339" i="11"/>
  <c r="DZ338" i="11"/>
  <c r="DY338" i="11"/>
  <c r="DX338" i="11"/>
  <c r="DW338" i="11"/>
  <c r="DV338" i="11"/>
  <c r="DU338" i="11"/>
  <c r="DT338" i="11"/>
  <c r="DS338" i="11"/>
  <c r="DR338" i="11"/>
  <c r="DQ338" i="11"/>
  <c r="DP338" i="11"/>
  <c r="DO338" i="11"/>
  <c r="DN338" i="11"/>
  <c r="DM338" i="11"/>
  <c r="DL338" i="11"/>
  <c r="DK338" i="11"/>
  <c r="DJ338" i="11"/>
  <c r="DI338" i="11"/>
  <c r="DH338" i="11"/>
  <c r="DG338" i="11"/>
  <c r="DF338" i="11"/>
  <c r="DE338" i="11"/>
  <c r="DD338" i="11"/>
  <c r="DC338" i="11"/>
  <c r="DB338" i="11"/>
  <c r="DA338" i="11"/>
  <c r="CZ338" i="11"/>
  <c r="CY338" i="11"/>
  <c r="CX338" i="11"/>
  <c r="CW338" i="11"/>
  <c r="CV338" i="11"/>
  <c r="CU338" i="11"/>
  <c r="CT338" i="11"/>
  <c r="CS338" i="11"/>
  <c r="CR338" i="11"/>
  <c r="CQ338" i="11"/>
  <c r="CP338" i="11"/>
  <c r="CO338" i="11"/>
  <c r="CN338" i="11"/>
  <c r="CM338" i="11"/>
  <c r="CL338" i="11"/>
  <c r="CK338" i="11"/>
  <c r="CJ338" i="11"/>
  <c r="CI338" i="11"/>
  <c r="CH338" i="11"/>
  <c r="CG338" i="11"/>
  <c r="CF338" i="11"/>
  <c r="CE338" i="11"/>
  <c r="CD338" i="11"/>
  <c r="CC338" i="11"/>
  <c r="CB338" i="11"/>
  <c r="CA338" i="11"/>
  <c r="BZ338" i="11"/>
  <c r="BY338" i="11"/>
  <c r="BX338" i="11"/>
  <c r="BW338" i="11"/>
  <c r="BV338" i="11"/>
  <c r="BU338" i="11"/>
  <c r="BT338" i="11"/>
  <c r="BS338" i="11"/>
  <c r="BR338" i="11"/>
  <c r="BQ338" i="11"/>
  <c r="BM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D338" i="11"/>
  <c r="B338" i="11"/>
  <c r="DZ337" i="11"/>
  <c r="DY337" i="11"/>
  <c r="DX337" i="11"/>
  <c r="DW337" i="11"/>
  <c r="DV337" i="11"/>
  <c r="DU337" i="11"/>
  <c r="DT337" i="11"/>
  <c r="DS337" i="11"/>
  <c r="DR337" i="11"/>
  <c r="DQ337" i="11"/>
  <c r="DP337" i="11"/>
  <c r="DO337" i="11"/>
  <c r="DN337" i="11"/>
  <c r="DM337" i="11"/>
  <c r="DL337" i="11"/>
  <c r="DK337" i="11"/>
  <c r="DJ337" i="11"/>
  <c r="DI337" i="11"/>
  <c r="DH337" i="11"/>
  <c r="DG337" i="11"/>
  <c r="DF337" i="11"/>
  <c r="DE337" i="11"/>
  <c r="DD337" i="11"/>
  <c r="DC337" i="11"/>
  <c r="DB337" i="11"/>
  <c r="DA337" i="11"/>
  <c r="CZ337" i="11"/>
  <c r="CY337" i="11"/>
  <c r="CX337" i="11"/>
  <c r="CW337" i="11"/>
  <c r="CV337" i="11"/>
  <c r="CU337" i="11"/>
  <c r="CT337" i="11"/>
  <c r="CS337" i="11"/>
  <c r="CR337" i="11"/>
  <c r="CQ337" i="11"/>
  <c r="CP337" i="11"/>
  <c r="CO337" i="11"/>
  <c r="CN337" i="11"/>
  <c r="CM337" i="11"/>
  <c r="CL337" i="11"/>
  <c r="CK337" i="11"/>
  <c r="CJ337" i="11"/>
  <c r="CI337" i="11"/>
  <c r="CH337" i="11"/>
  <c r="CG337" i="11"/>
  <c r="CF337" i="11"/>
  <c r="CE337" i="11"/>
  <c r="CD337" i="11"/>
  <c r="CC337" i="11"/>
  <c r="CB337" i="11"/>
  <c r="CA337" i="11"/>
  <c r="BZ337" i="11"/>
  <c r="BY337" i="11"/>
  <c r="BX337" i="11"/>
  <c r="BW337" i="11"/>
  <c r="BV337" i="11"/>
  <c r="BU337" i="11"/>
  <c r="BT337" i="11"/>
  <c r="BS337" i="11"/>
  <c r="BR337" i="11"/>
  <c r="BQ337" i="11"/>
  <c r="BM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D337" i="11"/>
  <c r="B337" i="11"/>
  <c r="DZ336" i="11"/>
  <c r="DY336" i="11"/>
  <c r="DX336" i="11"/>
  <c r="DW336" i="11"/>
  <c r="DV336" i="11"/>
  <c r="DU336" i="11"/>
  <c r="DT336" i="11"/>
  <c r="DS336" i="11"/>
  <c r="DR336" i="11"/>
  <c r="DQ336" i="11"/>
  <c r="DP336" i="11"/>
  <c r="DO336" i="11"/>
  <c r="DN336" i="11"/>
  <c r="DM336" i="11"/>
  <c r="DL336" i="11"/>
  <c r="DK336" i="11"/>
  <c r="DJ336" i="11"/>
  <c r="DI336" i="11"/>
  <c r="DH336" i="11"/>
  <c r="DG336" i="11"/>
  <c r="DF336" i="11"/>
  <c r="DE336" i="11"/>
  <c r="DD336" i="11"/>
  <c r="DC336" i="11"/>
  <c r="DB336" i="11"/>
  <c r="DA336" i="11"/>
  <c r="CZ336" i="11"/>
  <c r="CY336" i="11"/>
  <c r="CX336" i="11"/>
  <c r="CW336" i="11"/>
  <c r="CV336" i="11"/>
  <c r="CU336" i="11"/>
  <c r="CT336" i="11"/>
  <c r="CS336" i="11"/>
  <c r="CR336" i="11"/>
  <c r="CQ336" i="11"/>
  <c r="CP336" i="11"/>
  <c r="CO336" i="11"/>
  <c r="CN336" i="11"/>
  <c r="CM336" i="11"/>
  <c r="CL336" i="11"/>
  <c r="CK336" i="11"/>
  <c r="CJ336" i="11"/>
  <c r="CI336" i="11"/>
  <c r="CH336" i="11"/>
  <c r="CG336" i="11"/>
  <c r="CF336" i="11"/>
  <c r="CE336" i="11"/>
  <c r="CD336" i="11"/>
  <c r="CC336" i="11"/>
  <c r="CB336" i="11"/>
  <c r="CA336" i="11"/>
  <c r="BZ336" i="11"/>
  <c r="BY336" i="11"/>
  <c r="BX336" i="11"/>
  <c r="BW336" i="11"/>
  <c r="BV336" i="11"/>
  <c r="BU336" i="11"/>
  <c r="BT336" i="11"/>
  <c r="BS336" i="11"/>
  <c r="BR336" i="11"/>
  <c r="BQ336" i="11"/>
  <c r="BM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D336" i="11"/>
  <c r="B336" i="11"/>
  <c r="DZ335" i="11"/>
  <c r="DY335" i="11"/>
  <c r="DX335" i="11"/>
  <c r="DW335" i="11"/>
  <c r="DV335" i="11"/>
  <c r="DU335" i="11"/>
  <c r="DT335" i="11"/>
  <c r="DS335" i="11"/>
  <c r="DR335" i="11"/>
  <c r="DQ335" i="11"/>
  <c r="DP335" i="11"/>
  <c r="DO335" i="11"/>
  <c r="DN335" i="11"/>
  <c r="DM335" i="11"/>
  <c r="DL335" i="11"/>
  <c r="DK335" i="11"/>
  <c r="DJ335" i="11"/>
  <c r="DI335" i="11"/>
  <c r="DH335" i="11"/>
  <c r="DG335" i="11"/>
  <c r="DF335" i="11"/>
  <c r="DE335" i="11"/>
  <c r="DD335" i="11"/>
  <c r="DC335" i="11"/>
  <c r="DB335" i="11"/>
  <c r="DA335" i="11"/>
  <c r="CZ335" i="11"/>
  <c r="CY335" i="11"/>
  <c r="CX335" i="11"/>
  <c r="CW335" i="11"/>
  <c r="CV335" i="11"/>
  <c r="CU335" i="11"/>
  <c r="CT335" i="11"/>
  <c r="CS335" i="11"/>
  <c r="CR335" i="11"/>
  <c r="CQ335" i="11"/>
  <c r="CP335" i="11"/>
  <c r="CO335" i="11"/>
  <c r="CN335" i="11"/>
  <c r="CM335" i="11"/>
  <c r="CL335" i="11"/>
  <c r="CK335" i="11"/>
  <c r="CJ335" i="11"/>
  <c r="CI335" i="11"/>
  <c r="CH335" i="11"/>
  <c r="CG335" i="11"/>
  <c r="CF335" i="11"/>
  <c r="CE335" i="11"/>
  <c r="CD335" i="11"/>
  <c r="CC335" i="11"/>
  <c r="CB335" i="11"/>
  <c r="CA335" i="11"/>
  <c r="BZ335" i="11"/>
  <c r="BY335" i="11"/>
  <c r="BX335" i="11"/>
  <c r="BW335" i="11"/>
  <c r="BV335" i="11"/>
  <c r="BU335" i="11"/>
  <c r="BT335" i="11"/>
  <c r="BS335" i="11"/>
  <c r="BR335" i="11"/>
  <c r="BQ335" i="11"/>
  <c r="BM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D335" i="11"/>
  <c r="B335" i="11"/>
  <c r="DZ334" i="11"/>
  <c r="DY334" i="11"/>
  <c r="DX334" i="11"/>
  <c r="DW334" i="11"/>
  <c r="DV334" i="11"/>
  <c r="DU334" i="11"/>
  <c r="DT334" i="11"/>
  <c r="DS334" i="11"/>
  <c r="DR334" i="11"/>
  <c r="DQ334" i="11"/>
  <c r="DP334" i="11"/>
  <c r="DO334" i="11"/>
  <c r="DN334" i="11"/>
  <c r="DM334" i="11"/>
  <c r="DL334" i="11"/>
  <c r="DK334" i="11"/>
  <c r="DJ334" i="11"/>
  <c r="DI334" i="11"/>
  <c r="DH334" i="11"/>
  <c r="DG334" i="11"/>
  <c r="DF334" i="11"/>
  <c r="DE334" i="11"/>
  <c r="DD334" i="11"/>
  <c r="DC334" i="11"/>
  <c r="DB334" i="11"/>
  <c r="DA334" i="11"/>
  <c r="CZ334" i="11"/>
  <c r="CY334" i="11"/>
  <c r="CX334" i="11"/>
  <c r="CW334" i="11"/>
  <c r="CV334" i="11"/>
  <c r="CU334" i="11"/>
  <c r="CT334" i="11"/>
  <c r="CS334" i="11"/>
  <c r="CR334" i="11"/>
  <c r="CQ334" i="11"/>
  <c r="CP334" i="11"/>
  <c r="CO334" i="11"/>
  <c r="CN334" i="11"/>
  <c r="CM334" i="11"/>
  <c r="CL334" i="11"/>
  <c r="CK334" i="11"/>
  <c r="CJ334" i="11"/>
  <c r="CI334" i="11"/>
  <c r="CH334" i="11"/>
  <c r="CG334" i="11"/>
  <c r="CF334" i="11"/>
  <c r="CE334" i="11"/>
  <c r="CD334" i="11"/>
  <c r="CC334" i="11"/>
  <c r="CB334" i="11"/>
  <c r="CA334" i="11"/>
  <c r="BZ334" i="11"/>
  <c r="BY334" i="11"/>
  <c r="BX334" i="11"/>
  <c r="BW334" i="11"/>
  <c r="BV334" i="11"/>
  <c r="BU334" i="11"/>
  <c r="BT334" i="11"/>
  <c r="BS334" i="11"/>
  <c r="BR334" i="11"/>
  <c r="BQ334" i="11"/>
  <c r="BM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D334" i="11"/>
  <c r="B334" i="11"/>
  <c r="DZ333" i="11"/>
  <c r="DY333" i="11"/>
  <c r="DX333" i="11"/>
  <c r="DW333" i="11"/>
  <c r="DV333" i="11"/>
  <c r="DU333" i="11"/>
  <c r="DT333" i="11"/>
  <c r="DS333" i="11"/>
  <c r="DR333" i="11"/>
  <c r="DQ333" i="11"/>
  <c r="DP333" i="11"/>
  <c r="DO333" i="11"/>
  <c r="DN333" i="11"/>
  <c r="DM333" i="11"/>
  <c r="DL333" i="11"/>
  <c r="DK333" i="11"/>
  <c r="DJ333" i="11"/>
  <c r="DI333" i="11"/>
  <c r="DH333" i="11"/>
  <c r="DG333" i="11"/>
  <c r="DF333" i="11"/>
  <c r="DE333" i="11"/>
  <c r="DD333" i="11"/>
  <c r="DC333" i="11"/>
  <c r="DB333" i="11"/>
  <c r="DA333" i="11"/>
  <c r="CZ333" i="11"/>
  <c r="CY333" i="11"/>
  <c r="CX333" i="11"/>
  <c r="CW333" i="11"/>
  <c r="CV333" i="11"/>
  <c r="CU333" i="11"/>
  <c r="CT333" i="11"/>
  <c r="CS333" i="11"/>
  <c r="CR333" i="11"/>
  <c r="CQ333" i="11"/>
  <c r="CP333" i="11"/>
  <c r="CO333" i="11"/>
  <c r="CN333" i="11"/>
  <c r="CM333" i="11"/>
  <c r="CL333" i="11"/>
  <c r="CK333" i="11"/>
  <c r="CJ333" i="11"/>
  <c r="CI333" i="11"/>
  <c r="CH333" i="11"/>
  <c r="CG333" i="11"/>
  <c r="CF333" i="11"/>
  <c r="CE333" i="11"/>
  <c r="CD333" i="11"/>
  <c r="CC333" i="11"/>
  <c r="CB333" i="11"/>
  <c r="CA333" i="11"/>
  <c r="BZ333" i="11"/>
  <c r="BY333" i="11"/>
  <c r="BX333" i="11"/>
  <c r="BW333" i="11"/>
  <c r="BV333" i="11"/>
  <c r="BU333" i="11"/>
  <c r="BT333" i="11"/>
  <c r="BS333" i="11"/>
  <c r="BR333" i="11"/>
  <c r="BQ333" i="11"/>
  <c r="BM333" i="11"/>
  <c r="O333" i="11"/>
  <c r="N333" i="11"/>
  <c r="M333" i="11"/>
  <c r="L333" i="11"/>
  <c r="K333" i="11"/>
  <c r="J333" i="11"/>
  <c r="I333" i="11"/>
  <c r="H333" i="11"/>
  <c r="G333" i="11"/>
  <c r="F333" i="11"/>
  <c r="E333" i="11"/>
  <c r="D333" i="11"/>
  <c r="B333" i="11"/>
  <c r="DZ332" i="11"/>
  <c r="DY332" i="11"/>
  <c r="DX332" i="11"/>
  <c r="DW332" i="11"/>
  <c r="DV332" i="11"/>
  <c r="DU332" i="11"/>
  <c r="DT332" i="11"/>
  <c r="DS332" i="11"/>
  <c r="DR332" i="11"/>
  <c r="DQ332" i="11"/>
  <c r="DP332" i="11"/>
  <c r="DO332" i="11"/>
  <c r="DN332" i="11"/>
  <c r="DM332" i="11"/>
  <c r="DL332" i="11"/>
  <c r="DK332" i="11"/>
  <c r="DJ332" i="11"/>
  <c r="DI332" i="11"/>
  <c r="DH332" i="11"/>
  <c r="DG332" i="11"/>
  <c r="DF332" i="11"/>
  <c r="DE332" i="11"/>
  <c r="DD332" i="11"/>
  <c r="DC332" i="11"/>
  <c r="DB332" i="11"/>
  <c r="DA332" i="11"/>
  <c r="CZ332" i="11"/>
  <c r="CY332" i="11"/>
  <c r="CX332" i="11"/>
  <c r="CW332" i="11"/>
  <c r="CV332" i="11"/>
  <c r="CU332" i="11"/>
  <c r="CT332" i="11"/>
  <c r="CS332" i="11"/>
  <c r="CR332" i="11"/>
  <c r="CQ332" i="11"/>
  <c r="CP332" i="11"/>
  <c r="CO332" i="11"/>
  <c r="CN332" i="11"/>
  <c r="CM332" i="11"/>
  <c r="CL332" i="11"/>
  <c r="CK332" i="11"/>
  <c r="CJ332" i="11"/>
  <c r="CI332" i="11"/>
  <c r="CH332" i="11"/>
  <c r="CG332" i="11"/>
  <c r="CF332" i="11"/>
  <c r="CE332" i="11"/>
  <c r="CD332" i="11"/>
  <c r="CC332" i="11"/>
  <c r="CB332" i="11"/>
  <c r="CA332" i="11"/>
  <c r="BZ332" i="11"/>
  <c r="BY332" i="11"/>
  <c r="BX332" i="11"/>
  <c r="BW332" i="11"/>
  <c r="BV332" i="11"/>
  <c r="BU332" i="11"/>
  <c r="BT332" i="11"/>
  <c r="BS332" i="11"/>
  <c r="BR332" i="11"/>
  <c r="BQ332" i="11"/>
  <c r="BM332" i="11"/>
  <c r="N332" i="11"/>
  <c r="M332" i="11"/>
  <c r="L332" i="11"/>
  <c r="K332" i="11"/>
  <c r="J332" i="11"/>
  <c r="I332" i="11"/>
  <c r="H332" i="11"/>
  <c r="G332" i="11"/>
  <c r="F332" i="11"/>
  <c r="E332" i="11"/>
  <c r="D332" i="11"/>
  <c r="B332" i="11"/>
  <c r="DZ331" i="11"/>
  <c r="DY331" i="11"/>
  <c r="DX331" i="11"/>
  <c r="DW331" i="11"/>
  <c r="DV331" i="11"/>
  <c r="DU331" i="11"/>
  <c r="DT331" i="11"/>
  <c r="DS331" i="11"/>
  <c r="DR331" i="11"/>
  <c r="DQ331" i="11"/>
  <c r="DP331" i="11"/>
  <c r="DO331" i="11"/>
  <c r="DN331" i="11"/>
  <c r="DM331" i="11"/>
  <c r="DL331" i="11"/>
  <c r="DK331" i="11"/>
  <c r="DJ331" i="11"/>
  <c r="DI331" i="11"/>
  <c r="DH331" i="11"/>
  <c r="DG331" i="11"/>
  <c r="DF331" i="11"/>
  <c r="DE331" i="11"/>
  <c r="DD331" i="11"/>
  <c r="DC331" i="11"/>
  <c r="DB331" i="11"/>
  <c r="DA331" i="11"/>
  <c r="CZ331" i="11"/>
  <c r="CY331" i="11"/>
  <c r="CX331" i="11"/>
  <c r="CW331" i="11"/>
  <c r="CV331" i="11"/>
  <c r="CU331" i="11"/>
  <c r="CT331" i="11"/>
  <c r="CS331" i="11"/>
  <c r="CR331" i="11"/>
  <c r="CQ331" i="11"/>
  <c r="CP331" i="11"/>
  <c r="CO331" i="11"/>
  <c r="CN331" i="11"/>
  <c r="CM331" i="11"/>
  <c r="CL331" i="11"/>
  <c r="CK331" i="11"/>
  <c r="CJ331" i="11"/>
  <c r="CI331" i="11"/>
  <c r="CH331" i="11"/>
  <c r="CG331" i="11"/>
  <c r="CF331" i="11"/>
  <c r="CE331" i="11"/>
  <c r="CD331" i="11"/>
  <c r="CC331" i="11"/>
  <c r="CB331" i="11"/>
  <c r="CA331" i="11"/>
  <c r="BZ331" i="11"/>
  <c r="BY331" i="11"/>
  <c r="BX331" i="11"/>
  <c r="BW331" i="11"/>
  <c r="BV331" i="11"/>
  <c r="BU331" i="11"/>
  <c r="BT331" i="11"/>
  <c r="BS331" i="11"/>
  <c r="BR331" i="11"/>
  <c r="BQ331" i="11"/>
  <c r="BM331" i="11"/>
  <c r="M331" i="11"/>
  <c r="L331" i="11"/>
  <c r="K331" i="11"/>
  <c r="J331" i="11"/>
  <c r="I331" i="11"/>
  <c r="H331" i="11"/>
  <c r="G331" i="11"/>
  <c r="F331" i="11"/>
  <c r="E331" i="11"/>
  <c r="D331" i="11"/>
  <c r="B331" i="11"/>
  <c r="DZ330" i="11"/>
  <c r="DY330" i="11"/>
  <c r="DX330" i="11"/>
  <c r="DW330" i="11"/>
  <c r="DV330" i="11"/>
  <c r="DU330" i="11"/>
  <c r="DT330" i="11"/>
  <c r="DS330" i="11"/>
  <c r="DR330" i="11"/>
  <c r="DQ330" i="11"/>
  <c r="DP330" i="11"/>
  <c r="DO330" i="11"/>
  <c r="DN330" i="11"/>
  <c r="DM330" i="11"/>
  <c r="DL330" i="11"/>
  <c r="DK330" i="11"/>
  <c r="DJ330" i="11"/>
  <c r="DI330" i="11"/>
  <c r="DH330" i="11"/>
  <c r="DG330" i="11"/>
  <c r="DF330" i="11"/>
  <c r="DE330" i="11"/>
  <c r="DD330" i="11"/>
  <c r="DC330" i="11"/>
  <c r="DB330" i="11"/>
  <c r="DA330" i="11"/>
  <c r="CZ330" i="11"/>
  <c r="CY330" i="11"/>
  <c r="CX330" i="11"/>
  <c r="CW330" i="11"/>
  <c r="CV330" i="11"/>
  <c r="CU330" i="11"/>
  <c r="CT330" i="11"/>
  <c r="CS330" i="11"/>
  <c r="CR330" i="11"/>
  <c r="CQ330" i="11"/>
  <c r="CP330" i="11"/>
  <c r="CO330" i="11"/>
  <c r="CN330" i="11"/>
  <c r="CM330" i="11"/>
  <c r="CL330" i="11"/>
  <c r="CK330" i="11"/>
  <c r="CJ330" i="11"/>
  <c r="CI330" i="11"/>
  <c r="CH330" i="11"/>
  <c r="CG330" i="11"/>
  <c r="CF330" i="11"/>
  <c r="CE330" i="11"/>
  <c r="CD330" i="11"/>
  <c r="CC330" i="11"/>
  <c r="CB330" i="11"/>
  <c r="CA330" i="11"/>
  <c r="BZ330" i="11"/>
  <c r="BY330" i="11"/>
  <c r="BX330" i="11"/>
  <c r="BW330" i="11"/>
  <c r="BV330" i="11"/>
  <c r="BU330" i="11"/>
  <c r="BT330" i="11"/>
  <c r="BS330" i="11"/>
  <c r="BR330" i="11"/>
  <c r="BQ330" i="11"/>
  <c r="BM330" i="11"/>
  <c r="L330" i="11"/>
  <c r="K330" i="11"/>
  <c r="J330" i="11"/>
  <c r="I330" i="11"/>
  <c r="H330" i="11"/>
  <c r="G330" i="11"/>
  <c r="F330" i="11"/>
  <c r="E330" i="11"/>
  <c r="D330" i="11"/>
  <c r="B330" i="11"/>
  <c r="DZ329" i="11"/>
  <c r="DY329" i="11"/>
  <c r="DX329" i="11"/>
  <c r="DW329" i="11"/>
  <c r="DV329" i="11"/>
  <c r="DU329" i="11"/>
  <c r="DT329" i="11"/>
  <c r="DS329" i="11"/>
  <c r="DR329" i="11"/>
  <c r="DQ329" i="11"/>
  <c r="DP329" i="11"/>
  <c r="DO329" i="11"/>
  <c r="DN329" i="11"/>
  <c r="DM329" i="11"/>
  <c r="DL329" i="11"/>
  <c r="DK329" i="11"/>
  <c r="DJ329" i="11"/>
  <c r="DI329" i="11"/>
  <c r="DH329" i="11"/>
  <c r="DG329" i="11"/>
  <c r="DF329" i="11"/>
  <c r="DE329" i="11"/>
  <c r="DD329" i="11"/>
  <c r="DC329" i="11"/>
  <c r="DB329" i="11"/>
  <c r="DA329" i="11"/>
  <c r="CZ329" i="11"/>
  <c r="CY329" i="11"/>
  <c r="CX329" i="11"/>
  <c r="CW329" i="11"/>
  <c r="CV329" i="11"/>
  <c r="CU329" i="11"/>
  <c r="CT329" i="11"/>
  <c r="CS329" i="11"/>
  <c r="CR329" i="11"/>
  <c r="CQ329" i="11"/>
  <c r="CP329" i="11"/>
  <c r="CO329" i="11"/>
  <c r="CN329" i="11"/>
  <c r="CM329" i="11"/>
  <c r="CL329" i="11"/>
  <c r="CK329" i="11"/>
  <c r="CJ329" i="11"/>
  <c r="CI329" i="11"/>
  <c r="CH329" i="11"/>
  <c r="CG329" i="11"/>
  <c r="CF329" i="11"/>
  <c r="CE329" i="11"/>
  <c r="CD329" i="11"/>
  <c r="CC329" i="11"/>
  <c r="CB329" i="11"/>
  <c r="CA329" i="11"/>
  <c r="BZ329" i="11"/>
  <c r="BY329" i="11"/>
  <c r="BX329" i="11"/>
  <c r="BW329" i="11"/>
  <c r="BV329" i="11"/>
  <c r="BU329" i="11"/>
  <c r="BT329" i="11"/>
  <c r="BS329" i="11"/>
  <c r="BR329" i="11"/>
  <c r="BQ329" i="11"/>
  <c r="BM329" i="11"/>
  <c r="K329" i="11"/>
  <c r="J329" i="11"/>
  <c r="I329" i="11"/>
  <c r="H329" i="11"/>
  <c r="G329" i="11"/>
  <c r="F329" i="11"/>
  <c r="E329" i="11"/>
  <c r="D329" i="11"/>
  <c r="B329" i="11"/>
  <c r="DZ328" i="11"/>
  <c r="DY328" i="11"/>
  <c r="DX328" i="11"/>
  <c r="DW328" i="11"/>
  <c r="DV328" i="11"/>
  <c r="DU328" i="11"/>
  <c r="DT328" i="11"/>
  <c r="DS328" i="11"/>
  <c r="DR328" i="11"/>
  <c r="DQ328" i="11"/>
  <c r="DP328" i="11"/>
  <c r="DO328" i="11"/>
  <c r="DN328" i="11"/>
  <c r="DM328" i="11"/>
  <c r="DL328" i="11"/>
  <c r="DK328" i="11"/>
  <c r="DJ328" i="11"/>
  <c r="DI328" i="11"/>
  <c r="DH328" i="11"/>
  <c r="DG328" i="11"/>
  <c r="DF328" i="11"/>
  <c r="DE328" i="11"/>
  <c r="DD328" i="11"/>
  <c r="DC328" i="11"/>
  <c r="DB328" i="11"/>
  <c r="DA328" i="11"/>
  <c r="CZ328" i="11"/>
  <c r="CY328" i="11"/>
  <c r="CX328" i="11"/>
  <c r="CW328" i="11"/>
  <c r="CV328" i="11"/>
  <c r="CU328" i="11"/>
  <c r="CT328" i="11"/>
  <c r="CS328" i="11"/>
  <c r="CR328" i="11"/>
  <c r="CQ328" i="11"/>
  <c r="CP328" i="11"/>
  <c r="CO328" i="11"/>
  <c r="CN328" i="11"/>
  <c r="CM328" i="11"/>
  <c r="CL328" i="11"/>
  <c r="CK328" i="11"/>
  <c r="CJ328" i="11"/>
  <c r="CI328" i="11"/>
  <c r="CH328" i="11"/>
  <c r="CG328" i="11"/>
  <c r="CF328" i="11"/>
  <c r="CE328" i="11"/>
  <c r="CD328" i="11"/>
  <c r="CC328" i="11"/>
  <c r="CB328" i="11"/>
  <c r="CA328" i="11"/>
  <c r="BZ328" i="11"/>
  <c r="BY328" i="11"/>
  <c r="BX328" i="11"/>
  <c r="BW328" i="11"/>
  <c r="BV328" i="11"/>
  <c r="BU328" i="11"/>
  <c r="BT328" i="11"/>
  <c r="BS328" i="11"/>
  <c r="BR328" i="11"/>
  <c r="BQ328" i="11"/>
  <c r="BM328" i="11"/>
  <c r="J328" i="11"/>
  <c r="I328" i="11"/>
  <c r="H328" i="11"/>
  <c r="G328" i="11"/>
  <c r="F328" i="11"/>
  <c r="E328" i="11"/>
  <c r="D328" i="11"/>
  <c r="B328" i="11"/>
  <c r="DZ327" i="11"/>
  <c r="DY327" i="11"/>
  <c r="DX327" i="11"/>
  <c r="DW327" i="11"/>
  <c r="DV327" i="11"/>
  <c r="DU327" i="11"/>
  <c r="DT327" i="11"/>
  <c r="DS327" i="11"/>
  <c r="DR327" i="11"/>
  <c r="DQ327" i="11"/>
  <c r="DP327" i="11"/>
  <c r="DO327" i="11"/>
  <c r="DN327" i="11"/>
  <c r="DM327" i="11"/>
  <c r="DL327" i="11"/>
  <c r="DK327" i="11"/>
  <c r="DJ327" i="11"/>
  <c r="DI327" i="11"/>
  <c r="DH327" i="11"/>
  <c r="DG327" i="11"/>
  <c r="DF327" i="11"/>
  <c r="DE327" i="11"/>
  <c r="DD327" i="11"/>
  <c r="DC327" i="11"/>
  <c r="DB327" i="11"/>
  <c r="DA327" i="11"/>
  <c r="CZ327" i="11"/>
  <c r="CY327" i="11"/>
  <c r="CX327" i="11"/>
  <c r="CW327" i="11"/>
  <c r="CV327" i="11"/>
  <c r="CU327" i="11"/>
  <c r="CT327" i="11"/>
  <c r="CS327" i="11"/>
  <c r="CR327" i="11"/>
  <c r="CQ327" i="11"/>
  <c r="CP327" i="11"/>
  <c r="CO327" i="11"/>
  <c r="CN327" i="11"/>
  <c r="CM327" i="11"/>
  <c r="CL327" i="11"/>
  <c r="CK327" i="11"/>
  <c r="CJ327" i="11"/>
  <c r="CI327" i="11"/>
  <c r="CH327" i="11"/>
  <c r="CG327" i="11"/>
  <c r="CF327" i="11"/>
  <c r="CE327" i="11"/>
  <c r="CD327" i="11"/>
  <c r="CC327" i="11"/>
  <c r="CB327" i="11"/>
  <c r="CA327" i="11"/>
  <c r="BZ327" i="11"/>
  <c r="BY327" i="11"/>
  <c r="BX327" i="11"/>
  <c r="BW327" i="11"/>
  <c r="BV327" i="11"/>
  <c r="BU327" i="11"/>
  <c r="BT327" i="11"/>
  <c r="BS327" i="11"/>
  <c r="BR327" i="11"/>
  <c r="BQ327" i="11"/>
  <c r="BM327" i="11"/>
  <c r="I327" i="11"/>
  <c r="H327" i="11"/>
  <c r="G327" i="11"/>
  <c r="F327" i="11"/>
  <c r="E327" i="11"/>
  <c r="D327" i="11"/>
  <c r="B327" i="11"/>
  <c r="DZ326" i="11"/>
  <c r="DY326" i="11"/>
  <c r="DX326" i="11"/>
  <c r="DW326" i="11"/>
  <c r="DV326" i="11"/>
  <c r="DU326" i="11"/>
  <c r="DT326" i="11"/>
  <c r="DS326" i="11"/>
  <c r="DR326" i="11"/>
  <c r="DQ326" i="11"/>
  <c r="DP326" i="11"/>
  <c r="DO326" i="11"/>
  <c r="DN326" i="11"/>
  <c r="DM326" i="11"/>
  <c r="DL326" i="11"/>
  <c r="DK326" i="11"/>
  <c r="DJ326" i="11"/>
  <c r="DI326" i="11"/>
  <c r="DH326" i="11"/>
  <c r="DG326" i="11"/>
  <c r="DF326" i="11"/>
  <c r="DE326" i="11"/>
  <c r="DD326" i="11"/>
  <c r="DC326" i="11"/>
  <c r="DB326" i="11"/>
  <c r="DA326" i="11"/>
  <c r="CZ326" i="11"/>
  <c r="CY326" i="11"/>
  <c r="CX326" i="11"/>
  <c r="CW326" i="11"/>
  <c r="CV326" i="11"/>
  <c r="CU326" i="11"/>
  <c r="CT326" i="11"/>
  <c r="CS326" i="11"/>
  <c r="CR326" i="11"/>
  <c r="CQ326" i="11"/>
  <c r="CP326" i="11"/>
  <c r="CO326" i="11"/>
  <c r="CN326" i="11"/>
  <c r="CM326" i="11"/>
  <c r="CL326" i="11"/>
  <c r="CK326" i="11"/>
  <c r="CJ326" i="11"/>
  <c r="CI326" i="11"/>
  <c r="CH326" i="11"/>
  <c r="CG326" i="11"/>
  <c r="CF326" i="11"/>
  <c r="CE326" i="11"/>
  <c r="CD326" i="11"/>
  <c r="CC326" i="11"/>
  <c r="CB326" i="11"/>
  <c r="CA326" i="11"/>
  <c r="BZ326" i="11"/>
  <c r="BY326" i="11"/>
  <c r="BX326" i="11"/>
  <c r="BW326" i="11"/>
  <c r="BV326" i="11"/>
  <c r="BU326" i="11"/>
  <c r="BT326" i="11"/>
  <c r="BS326" i="11"/>
  <c r="BR326" i="11"/>
  <c r="BQ326" i="11"/>
  <c r="BM326" i="11"/>
  <c r="H326" i="11"/>
  <c r="G326" i="11"/>
  <c r="F326" i="11"/>
  <c r="E326" i="11"/>
  <c r="D326" i="11"/>
  <c r="B326" i="11"/>
  <c r="DZ325" i="11"/>
  <c r="DY325" i="11"/>
  <c r="DX325" i="11"/>
  <c r="DW325" i="11"/>
  <c r="DV325" i="11"/>
  <c r="DU325" i="11"/>
  <c r="DT325" i="11"/>
  <c r="DS325" i="11"/>
  <c r="DR325" i="11"/>
  <c r="DQ325" i="11"/>
  <c r="DP325" i="11"/>
  <c r="DO325" i="11"/>
  <c r="DN325" i="11"/>
  <c r="DM325" i="11"/>
  <c r="DL325" i="11"/>
  <c r="DK325" i="11"/>
  <c r="DJ325" i="11"/>
  <c r="DI325" i="11"/>
  <c r="DH325" i="11"/>
  <c r="DG325" i="11"/>
  <c r="DF325" i="11"/>
  <c r="DE325" i="11"/>
  <c r="DD325" i="11"/>
  <c r="DC325" i="11"/>
  <c r="DB325" i="11"/>
  <c r="DA325" i="11"/>
  <c r="CZ325" i="11"/>
  <c r="CY325" i="11"/>
  <c r="CX325" i="11"/>
  <c r="CW325" i="11"/>
  <c r="CV325" i="11"/>
  <c r="CU325" i="11"/>
  <c r="CT325" i="11"/>
  <c r="CS325" i="11"/>
  <c r="CR325" i="11"/>
  <c r="CQ325" i="11"/>
  <c r="CP325" i="11"/>
  <c r="CO325" i="11"/>
  <c r="CN325" i="11"/>
  <c r="CM325" i="11"/>
  <c r="CL325" i="11"/>
  <c r="CK325" i="11"/>
  <c r="CJ325" i="11"/>
  <c r="CI325" i="11"/>
  <c r="CH325" i="11"/>
  <c r="CG325" i="11"/>
  <c r="CF325" i="11"/>
  <c r="CE325" i="11"/>
  <c r="CD325" i="11"/>
  <c r="CC325" i="11"/>
  <c r="CB325" i="11"/>
  <c r="CA325" i="11"/>
  <c r="BZ325" i="11"/>
  <c r="BY325" i="11"/>
  <c r="BX325" i="11"/>
  <c r="BW325" i="11"/>
  <c r="BV325" i="11"/>
  <c r="BU325" i="11"/>
  <c r="BT325" i="11"/>
  <c r="BS325" i="11"/>
  <c r="BR325" i="11"/>
  <c r="BQ325" i="11"/>
  <c r="BM325" i="11"/>
  <c r="G325" i="11"/>
  <c r="F325" i="11"/>
  <c r="E325" i="11"/>
  <c r="D325" i="11"/>
  <c r="B325" i="11"/>
  <c r="DZ324" i="11"/>
  <c r="DY324" i="11"/>
  <c r="DX324" i="11"/>
  <c r="DW324" i="11"/>
  <c r="DV324" i="11"/>
  <c r="DU324" i="11"/>
  <c r="DT324" i="11"/>
  <c r="DS324" i="11"/>
  <c r="DR324" i="11"/>
  <c r="DQ324" i="11"/>
  <c r="DP324" i="11"/>
  <c r="DO324" i="11"/>
  <c r="DN324" i="11"/>
  <c r="DM324" i="11"/>
  <c r="DL324" i="11"/>
  <c r="DK324" i="11"/>
  <c r="DJ324" i="11"/>
  <c r="DI324" i="11"/>
  <c r="DH324" i="11"/>
  <c r="DG324" i="11"/>
  <c r="DF324" i="11"/>
  <c r="DE324" i="11"/>
  <c r="DD324" i="11"/>
  <c r="DC324" i="11"/>
  <c r="DB324" i="11"/>
  <c r="DA324" i="11"/>
  <c r="CZ324" i="11"/>
  <c r="CY324" i="11"/>
  <c r="CX324" i="11"/>
  <c r="CW324" i="11"/>
  <c r="CV324" i="11"/>
  <c r="CU324" i="11"/>
  <c r="CT324" i="11"/>
  <c r="CS324" i="11"/>
  <c r="CR324" i="11"/>
  <c r="CQ324" i="11"/>
  <c r="CP324" i="11"/>
  <c r="CO324" i="11"/>
  <c r="CN324" i="11"/>
  <c r="CM324" i="11"/>
  <c r="CL324" i="11"/>
  <c r="CK324" i="11"/>
  <c r="CJ324" i="11"/>
  <c r="CI324" i="11"/>
  <c r="CH324" i="11"/>
  <c r="CG324" i="11"/>
  <c r="CF324" i="11"/>
  <c r="CE324" i="11"/>
  <c r="CD324" i="11"/>
  <c r="CC324" i="11"/>
  <c r="CB324" i="11"/>
  <c r="CA324" i="11"/>
  <c r="BZ324" i="11"/>
  <c r="BY324" i="11"/>
  <c r="BX324" i="11"/>
  <c r="BW324" i="11"/>
  <c r="BV324" i="11"/>
  <c r="BU324" i="11"/>
  <c r="BT324" i="11"/>
  <c r="BS324" i="11"/>
  <c r="BR324" i="11"/>
  <c r="BQ324" i="11"/>
  <c r="BM324" i="11"/>
  <c r="F324" i="11"/>
  <c r="E324" i="11"/>
  <c r="D324" i="11"/>
  <c r="B324" i="11"/>
  <c r="DZ323" i="11"/>
  <c r="DY323" i="11"/>
  <c r="DX323" i="11"/>
  <c r="DW323" i="11"/>
  <c r="DV323" i="11"/>
  <c r="DU323" i="11"/>
  <c r="DT323" i="11"/>
  <c r="DS323" i="11"/>
  <c r="DR323" i="11"/>
  <c r="DQ323" i="11"/>
  <c r="DP323" i="11"/>
  <c r="DO323" i="11"/>
  <c r="DN323" i="11"/>
  <c r="DM323" i="11"/>
  <c r="DL323" i="11"/>
  <c r="DK323" i="11"/>
  <c r="DJ323" i="11"/>
  <c r="DI323" i="11"/>
  <c r="DH323" i="11"/>
  <c r="DG323" i="11"/>
  <c r="DF323" i="11"/>
  <c r="DE323" i="11"/>
  <c r="DD323" i="11"/>
  <c r="DC323" i="11"/>
  <c r="DB323" i="11"/>
  <c r="DA323" i="11"/>
  <c r="CZ323" i="11"/>
  <c r="CY323" i="11"/>
  <c r="CX323" i="11"/>
  <c r="CW323" i="11"/>
  <c r="CV323" i="11"/>
  <c r="CU323" i="11"/>
  <c r="CT323" i="11"/>
  <c r="CS323" i="11"/>
  <c r="CR323" i="11"/>
  <c r="CQ323" i="11"/>
  <c r="CP323" i="11"/>
  <c r="CO323" i="11"/>
  <c r="CN323" i="11"/>
  <c r="CM323" i="11"/>
  <c r="CL323" i="11"/>
  <c r="CK323" i="11"/>
  <c r="CJ323" i="11"/>
  <c r="CI323" i="11"/>
  <c r="CH323" i="11"/>
  <c r="CG323" i="11"/>
  <c r="CF323" i="11"/>
  <c r="CE323" i="11"/>
  <c r="CD323" i="11"/>
  <c r="CC323" i="11"/>
  <c r="CB323" i="11"/>
  <c r="CA323" i="11"/>
  <c r="BZ323" i="11"/>
  <c r="BY323" i="11"/>
  <c r="BX323" i="11"/>
  <c r="BW323" i="11"/>
  <c r="BV323" i="11"/>
  <c r="BU323" i="11"/>
  <c r="BT323" i="11"/>
  <c r="BS323" i="11"/>
  <c r="BR323" i="11"/>
  <c r="BQ323" i="11"/>
  <c r="BM323" i="11"/>
  <c r="E323" i="11"/>
  <c r="D323" i="11"/>
  <c r="B323" i="11"/>
  <c r="DZ322" i="11"/>
  <c r="DY322" i="11"/>
  <c r="DX322" i="11"/>
  <c r="DW322" i="11"/>
  <c r="DV322" i="11"/>
  <c r="DU322" i="11"/>
  <c r="DT322" i="11"/>
  <c r="DS322" i="11"/>
  <c r="DR322" i="11"/>
  <c r="DQ322" i="11"/>
  <c r="DP322" i="11"/>
  <c r="DO322" i="11"/>
  <c r="DN322" i="11"/>
  <c r="DM322" i="11"/>
  <c r="DL322" i="11"/>
  <c r="DK322" i="11"/>
  <c r="DJ322" i="11"/>
  <c r="DI322" i="11"/>
  <c r="DH322" i="11"/>
  <c r="DG322" i="11"/>
  <c r="DF322" i="11"/>
  <c r="DE322" i="11"/>
  <c r="DD322" i="11"/>
  <c r="DC322" i="11"/>
  <c r="DB322" i="11"/>
  <c r="DA322" i="11"/>
  <c r="CZ322" i="11"/>
  <c r="CY322" i="11"/>
  <c r="CX322" i="11"/>
  <c r="CW322" i="11"/>
  <c r="CV322" i="11"/>
  <c r="CU322" i="11"/>
  <c r="CT322" i="11"/>
  <c r="CS322" i="11"/>
  <c r="CR322" i="11"/>
  <c r="CQ322" i="11"/>
  <c r="CP322" i="11"/>
  <c r="CO322" i="11"/>
  <c r="CN322" i="11"/>
  <c r="CM322" i="11"/>
  <c r="CL322" i="11"/>
  <c r="CK322" i="11"/>
  <c r="CJ322" i="11"/>
  <c r="CI322" i="11"/>
  <c r="CH322" i="11"/>
  <c r="CG322" i="11"/>
  <c r="CF322" i="11"/>
  <c r="CE322" i="11"/>
  <c r="CD322" i="11"/>
  <c r="CC322" i="11"/>
  <c r="CB322" i="11"/>
  <c r="CA322" i="11"/>
  <c r="BZ322" i="11"/>
  <c r="BY322" i="11"/>
  <c r="BX322" i="11"/>
  <c r="BW322" i="11"/>
  <c r="BV322" i="11"/>
  <c r="BU322" i="11"/>
  <c r="BT322" i="11"/>
  <c r="BS322" i="11"/>
  <c r="BR322" i="11"/>
  <c r="BQ322" i="11"/>
  <c r="BM322" i="11"/>
  <c r="D322" i="11"/>
  <c r="B322" i="11"/>
  <c r="DZ318" i="11"/>
  <c r="DY318" i="11"/>
  <c r="DX318" i="11"/>
  <c r="DW318" i="11"/>
  <c r="DV318" i="11"/>
  <c r="DU318" i="11"/>
  <c r="DT318" i="11"/>
  <c r="DS318" i="11"/>
  <c r="DR318" i="11"/>
  <c r="DQ318" i="11"/>
  <c r="DP318" i="11"/>
  <c r="DO318" i="11"/>
  <c r="DN318" i="11"/>
  <c r="DM318" i="11"/>
  <c r="DL318" i="11"/>
  <c r="DK318" i="11"/>
  <c r="DJ318" i="11"/>
  <c r="DI318" i="11"/>
  <c r="DH318" i="11"/>
  <c r="DG318" i="11"/>
  <c r="DF318" i="11"/>
  <c r="DE318" i="11"/>
  <c r="DD318" i="11"/>
  <c r="DC318" i="11"/>
  <c r="DB318" i="11"/>
  <c r="DA318" i="11"/>
  <c r="CZ318" i="11"/>
  <c r="CY318" i="11"/>
  <c r="CX318" i="11"/>
  <c r="CW318" i="11"/>
  <c r="CV318" i="11"/>
  <c r="CU318" i="11"/>
  <c r="CT318" i="11"/>
  <c r="CS318" i="11"/>
  <c r="CR318" i="11"/>
  <c r="CQ318" i="11"/>
  <c r="CP318" i="11"/>
  <c r="CO318" i="11"/>
  <c r="CN318" i="11"/>
  <c r="CM318" i="11"/>
  <c r="CL318" i="11"/>
  <c r="CK318" i="11"/>
  <c r="CJ318" i="11"/>
  <c r="CI318" i="11"/>
  <c r="CH318" i="11"/>
  <c r="CG318" i="11"/>
  <c r="CF318" i="11"/>
  <c r="CE318" i="11"/>
  <c r="CD318" i="11"/>
  <c r="CC318" i="11"/>
  <c r="CB318" i="11"/>
  <c r="CA318" i="11"/>
  <c r="BZ318" i="11"/>
  <c r="BY318" i="11"/>
  <c r="BX318" i="11"/>
  <c r="BW318" i="11"/>
  <c r="BV318" i="11"/>
  <c r="BU318" i="11"/>
  <c r="BT318" i="11"/>
  <c r="BS318" i="11"/>
  <c r="BR318" i="11"/>
  <c r="BQ318" i="11"/>
  <c r="BM318" i="11"/>
  <c r="BL318" i="11"/>
  <c r="BK318" i="11"/>
  <c r="BJ318" i="11"/>
  <c r="BI318" i="11"/>
  <c r="BH318" i="11"/>
  <c r="BG318" i="11"/>
  <c r="BF318" i="11"/>
  <c r="BE318" i="11"/>
  <c r="BD318" i="11"/>
  <c r="BC318" i="11"/>
  <c r="BB318" i="11"/>
  <c r="BA318" i="11"/>
  <c r="AZ318" i="11"/>
  <c r="AY318" i="11"/>
  <c r="AX318" i="11"/>
  <c r="AW318" i="11"/>
  <c r="AV318" i="11"/>
  <c r="AU318" i="11"/>
  <c r="AT318" i="11"/>
  <c r="AS318" i="11"/>
  <c r="AR318" i="11"/>
  <c r="DZ317" i="11"/>
  <c r="DY317" i="11"/>
  <c r="DX317" i="11"/>
  <c r="DW317" i="11"/>
  <c r="DV317" i="11"/>
  <c r="DU317" i="11"/>
  <c r="DT317" i="11"/>
  <c r="DS317" i="11"/>
  <c r="DR317" i="11"/>
  <c r="DQ317" i="11"/>
  <c r="DP317" i="11"/>
  <c r="DO317" i="11"/>
  <c r="DN317" i="11"/>
  <c r="DM317" i="11"/>
  <c r="DL317" i="11"/>
  <c r="DK317" i="11"/>
  <c r="DJ317" i="11"/>
  <c r="DI317" i="11"/>
  <c r="DH317" i="11"/>
  <c r="DG317" i="11"/>
  <c r="DF317" i="11"/>
  <c r="DE317" i="11"/>
  <c r="DD317" i="11"/>
  <c r="DC317" i="11"/>
  <c r="DB317" i="11"/>
  <c r="DA317" i="11"/>
  <c r="CZ317" i="11"/>
  <c r="CY317" i="11"/>
  <c r="CX317" i="11"/>
  <c r="CW317" i="11"/>
  <c r="CV317" i="11"/>
  <c r="CU317" i="11"/>
  <c r="CT317" i="11"/>
  <c r="CS317" i="11"/>
  <c r="CR317" i="11"/>
  <c r="CQ317" i="11"/>
  <c r="CP317" i="11"/>
  <c r="CO317" i="11"/>
  <c r="CN317" i="11"/>
  <c r="CM317" i="11"/>
  <c r="CL317" i="11"/>
  <c r="CK317" i="11"/>
  <c r="CJ317" i="11"/>
  <c r="CI317" i="11"/>
  <c r="CH317" i="11"/>
  <c r="CG317" i="11"/>
  <c r="CF317" i="11"/>
  <c r="CE317" i="11"/>
  <c r="CD317" i="11"/>
  <c r="CC317" i="11"/>
  <c r="CB317" i="11"/>
  <c r="CA317" i="11"/>
  <c r="BZ317" i="11"/>
  <c r="BY317" i="11"/>
  <c r="BX317" i="11"/>
  <c r="BW317" i="11"/>
  <c r="BV317" i="11"/>
  <c r="BU317" i="11"/>
  <c r="BT317" i="11"/>
  <c r="BS317" i="11"/>
  <c r="BR317" i="11"/>
  <c r="BQ317" i="11"/>
  <c r="BM317" i="11"/>
  <c r="BK317" i="11"/>
  <c r="BJ317" i="11"/>
  <c r="BI317" i="11"/>
  <c r="BH317" i="11"/>
  <c r="BG317" i="11"/>
  <c r="BF317" i="11"/>
  <c r="BE317" i="11"/>
  <c r="BD317" i="11"/>
  <c r="BC317" i="11"/>
  <c r="BB317" i="11"/>
  <c r="BA317" i="11"/>
  <c r="AZ317" i="11"/>
  <c r="AY317" i="11"/>
  <c r="AX317" i="11"/>
  <c r="AW317" i="11"/>
  <c r="AV317" i="11"/>
  <c r="AU317" i="11"/>
  <c r="AT317" i="11"/>
  <c r="AS317" i="11"/>
  <c r="AR317" i="11"/>
  <c r="AQ317" i="11"/>
  <c r="DZ316" i="11"/>
  <c r="DY316" i="11"/>
  <c r="DX316" i="11"/>
  <c r="DW316" i="11"/>
  <c r="DV316" i="11"/>
  <c r="DU316" i="11"/>
  <c r="DT316" i="11"/>
  <c r="DS316" i="11"/>
  <c r="DR316" i="11"/>
  <c r="DQ316" i="11"/>
  <c r="DP316" i="11"/>
  <c r="DO316" i="11"/>
  <c r="DN316" i="11"/>
  <c r="DM316" i="11"/>
  <c r="DL316" i="11"/>
  <c r="DK316" i="11"/>
  <c r="DJ316" i="11"/>
  <c r="DI316" i="11"/>
  <c r="DH316" i="11"/>
  <c r="DG316" i="11"/>
  <c r="DF316" i="11"/>
  <c r="DE316" i="11"/>
  <c r="DD316" i="11"/>
  <c r="DC316" i="11"/>
  <c r="DB316" i="11"/>
  <c r="DA316" i="11"/>
  <c r="CZ316" i="11"/>
  <c r="CY316" i="11"/>
  <c r="CX316" i="11"/>
  <c r="CW316" i="11"/>
  <c r="CV316" i="11"/>
  <c r="CU316" i="11"/>
  <c r="CT316" i="11"/>
  <c r="CS316" i="11"/>
  <c r="CR316" i="11"/>
  <c r="CQ316" i="11"/>
  <c r="CP316" i="11"/>
  <c r="CO316" i="11"/>
  <c r="CN316" i="11"/>
  <c r="CM316" i="11"/>
  <c r="CL316" i="11"/>
  <c r="CK316" i="11"/>
  <c r="CJ316" i="11"/>
  <c r="CI316" i="11"/>
  <c r="CH316" i="11"/>
  <c r="CG316" i="11"/>
  <c r="CF316" i="11"/>
  <c r="CE316" i="11"/>
  <c r="CD316" i="11"/>
  <c r="CC316" i="11"/>
  <c r="CB316" i="11"/>
  <c r="CA316" i="11"/>
  <c r="BZ316" i="11"/>
  <c r="BY316" i="11"/>
  <c r="BX316" i="11"/>
  <c r="BW316" i="11"/>
  <c r="BV316" i="11"/>
  <c r="BU316" i="11"/>
  <c r="BT316" i="11"/>
  <c r="BS316" i="11"/>
  <c r="BR316" i="11"/>
  <c r="BQ316" i="11"/>
  <c r="BM316" i="11"/>
  <c r="BJ316" i="11"/>
  <c r="BI316" i="11"/>
  <c r="BH316" i="11"/>
  <c r="BG316" i="11"/>
  <c r="BF316" i="11"/>
  <c r="BE316" i="11"/>
  <c r="BD316" i="11"/>
  <c r="BC316" i="11"/>
  <c r="BB316" i="11"/>
  <c r="BA316" i="11"/>
  <c r="AZ316" i="11"/>
  <c r="AY316" i="11"/>
  <c r="AX316" i="11"/>
  <c r="AW316" i="11"/>
  <c r="AV316" i="11"/>
  <c r="AU316" i="11"/>
  <c r="AT316" i="11"/>
  <c r="AS316" i="11"/>
  <c r="AR316" i="11"/>
  <c r="AQ316" i="11"/>
  <c r="AP316" i="11"/>
  <c r="DZ315" i="11"/>
  <c r="DY315" i="11"/>
  <c r="DX315" i="11"/>
  <c r="DW315" i="11"/>
  <c r="DV315" i="11"/>
  <c r="DU315" i="11"/>
  <c r="DT315" i="11"/>
  <c r="DS315" i="11"/>
  <c r="DR315" i="11"/>
  <c r="DQ315" i="11"/>
  <c r="DP315" i="11"/>
  <c r="DO315" i="11"/>
  <c r="DN315" i="11"/>
  <c r="DM315" i="11"/>
  <c r="DL315" i="11"/>
  <c r="DK315" i="11"/>
  <c r="DJ315" i="11"/>
  <c r="DI315" i="11"/>
  <c r="DH315" i="11"/>
  <c r="DG315" i="11"/>
  <c r="DF315" i="11"/>
  <c r="DE315" i="11"/>
  <c r="DD315" i="11"/>
  <c r="DC315" i="11"/>
  <c r="DB315" i="11"/>
  <c r="DA315" i="11"/>
  <c r="CZ315" i="11"/>
  <c r="CY315" i="11"/>
  <c r="CX315" i="11"/>
  <c r="CW315" i="11"/>
  <c r="CV315" i="11"/>
  <c r="CU315" i="11"/>
  <c r="CT315" i="11"/>
  <c r="CS315" i="11"/>
  <c r="CR315" i="11"/>
  <c r="CQ315" i="11"/>
  <c r="CP315" i="11"/>
  <c r="CO315" i="11"/>
  <c r="CN315" i="11"/>
  <c r="CM315" i="11"/>
  <c r="CL315" i="11"/>
  <c r="CK315" i="11"/>
  <c r="CJ315" i="11"/>
  <c r="CI315" i="11"/>
  <c r="CH315" i="11"/>
  <c r="CG315" i="11"/>
  <c r="CF315" i="11"/>
  <c r="CE315" i="11"/>
  <c r="CD315" i="11"/>
  <c r="CC315" i="11"/>
  <c r="CB315" i="11"/>
  <c r="CA315" i="11"/>
  <c r="BZ315" i="11"/>
  <c r="BY315" i="11"/>
  <c r="BX315" i="11"/>
  <c r="BW315" i="11"/>
  <c r="BV315" i="11"/>
  <c r="BU315" i="11"/>
  <c r="BT315" i="11"/>
  <c r="BS315" i="11"/>
  <c r="BR315" i="11"/>
  <c r="BQ315" i="11"/>
  <c r="BM315" i="11"/>
  <c r="BI315" i="11"/>
  <c r="BH315" i="11"/>
  <c r="BG315" i="11"/>
  <c r="BF315" i="11"/>
  <c r="BE315" i="11"/>
  <c r="BD315" i="11"/>
  <c r="BC315" i="11"/>
  <c r="BB315" i="11"/>
  <c r="BA315" i="11"/>
  <c r="AZ315" i="11"/>
  <c r="AY315" i="11"/>
  <c r="AX315" i="11"/>
  <c r="AW315" i="11"/>
  <c r="AV315" i="11"/>
  <c r="AU315" i="11"/>
  <c r="AT315" i="11"/>
  <c r="AS315" i="11"/>
  <c r="AR315" i="11"/>
  <c r="AQ315" i="11"/>
  <c r="AP315" i="11"/>
  <c r="AO315" i="11"/>
  <c r="DZ314" i="11"/>
  <c r="DY314" i="11"/>
  <c r="DX314" i="11"/>
  <c r="DW314" i="11"/>
  <c r="DV314" i="11"/>
  <c r="DU314" i="11"/>
  <c r="DT314" i="11"/>
  <c r="DS314" i="11"/>
  <c r="DR314" i="11"/>
  <c r="DQ314" i="11"/>
  <c r="DP314" i="11"/>
  <c r="DO314" i="11"/>
  <c r="DN314" i="11"/>
  <c r="DM314" i="11"/>
  <c r="DL314" i="11"/>
  <c r="DK314" i="11"/>
  <c r="DJ314" i="11"/>
  <c r="DI314" i="11"/>
  <c r="DH314" i="11"/>
  <c r="DG314" i="11"/>
  <c r="DF314" i="11"/>
  <c r="DE314" i="11"/>
  <c r="DD314" i="11"/>
  <c r="DC314" i="11"/>
  <c r="DB314" i="11"/>
  <c r="DA314" i="11"/>
  <c r="CZ314" i="11"/>
  <c r="CY314" i="11"/>
  <c r="CX314" i="11"/>
  <c r="CW314" i="11"/>
  <c r="CV314" i="11"/>
  <c r="CU314" i="11"/>
  <c r="CT314" i="11"/>
  <c r="CS314" i="11"/>
  <c r="CR314" i="11"/>
  <c r="CQ314" i="11"/>
  <c r="CP314" i="11"/>
  <c r="CO314" i="11"/>
  <c r="CN314" i="11"/>
  <c r="CM314" i="11"/>
  <c r="CL314" i="11"/>
  <c r="CK314" i="11"/>
  <c r="CJ314" i="11"/>
  <c r="CI314" i="11"/>
  <c r="CH314" i="11"/>
  <c r="CG314" i="11"/>
  <c r="CF314" i="11"/>
  <c r="CE314" i="11"/>
  <c r="CD314" i="11"/>
  <c r="CC314" i="11"/>
  <c r="CB314" i="11"/>
  <c r="CA314" i="11"/>
  <c r="BZ314" i="11"/>
  <c r="BY314" i="11"/>
  <c r="BX314" i="11"/>
  <c r="BW314" i="11"/>
  <c r="BV314" i="11"/>
  <c r="BU314" i="11"/>
  <c r="BT314" i="11"/>
  <c r="BS314" i="11"/>
  <c r="BR314" i="11"/>
  <c r="BQ314" i="11"/>
  <c r="BM314" i="11"/>
  <c r="BH314" i="11"/>
  <c r="BG314" i="11"/>
  <c r="BF314" i="11"/>
  <c r="BE314" i="11"/>
  <c r="BD314" i="11"/>
  <c r="BC314" i="11"/>
  <c r="BB314" i="11"/>
  <c r="BA314" i="11"/>
  <c r="AZ314" i="11"/>
  <c r="AY314" i="11"/>
  <c r="AX314" i="11"/>
  <c r="AW314" i="11"/>
  <c r="AV314" i="11"/>
  <c r="AU314" i="11"/>
  <c r="AT314" i="11"/>
  <c r="AS314" i="11"/>
  <c r="AR314" i="11"/>
  <c r="AQ314" i="11"/>
  <c r="AP314" i="11"/>
  <c r="AO314" i="11"/>
  <c r="AN314" i="11"/>
  <c r="DZ313" i="11"/>
  <c r="DY313" i="11"/>
  <c r="DX313" i="11"/>
  <c r="DW313" i="11"/>
  <c r="DV313" i="11"/>
  <c r="DU313" i="11"/>
  <c r="DT313" i="11"/>
  <c r="DS313" i="11"/>
  <c r="DR313" i="11"/>
  <c r="DQ313" i="11"/>
  <c r="DP313" i="11"/>
  <c r="DO313" i="11"/>
  <c r="DN313" i="11"/>
  <c r="DM313" i="11"/>
  <c r="DL313" i="11"/>
  <c r="DK313" i="11"/>
  <c r="DJ313" i="11"/>
  <c r="DI313" i="11"/>
  <c r="DH313" i="11"/>
  <c r="DG313" i="11"/>
  <c r="DF313" i="11"/>
  <c r="DE313" i="11"/>
  <c r="DD313" i="11"/>
  <c r="DC313" i="11"/>
  <c r="DB313" i="11"/>
  <c r="DA313" i="11"/>
  <c r="CZ313" i="11"/>
  <c r="CY313" i="11"/>
  <c r="CX313" i="11"/>
  <c r="CW313" i="11"/>
  <c r="CV313" i="11"/>
  <c r="CU313" i="11"/>
  <c r="CT313" i="11"/>
  <c r="CS313" i="11"/>
  <c r="CR313" i="11"/>
  <c r="CQ313" i="11"/>
  <c r="CP313" i="11"/>
  <c r="CO313" i="11"/>
  <c r="CN313" i="11"/>
  <c r="CM313" i="11"/>
  <c r="CL313" i="11"/>
  <c r="CK313" i="11"/>
  <c r="CJ313" i="11"/>
  <c r="CI313" i="11"/>
  <c r="CH313" i="11"/>
  <c r="CG313" i="11"/>
  <c r="CF313" i="11"/>
  <c r="CE313" i="11"/>
  <c r="CD313" i="11"/>
  <c r="CC313" i="11"/>
  <c r="CB313" i="11"/>
  <c r="CA313" i="11"/>
  <c r="BZ313" i="11"/>
  <c r="BY313" i="11"/>
  <c r="BX313" i="11"/>
  <c r="BW313" i="11"/>
  <c r="BV313" i="11"/>
  <c r="BU313" i="11"/>
  <c r="BT313" i="11"/>
  <c r="BS313" i="11"/>
  <c r="BR313" i="11"/>
  <c r="BQ313" i="11"/>
  <c r="BM313" i="11"/>
  <c r="BG313" i="11"/>
  <c r="BF313" i="11"/>
  <c r="BE313" i="11"/>
  <c r="BD313" i="11"/>
  <c r="BC313" i="11"/>
  <c r="BB313" i="11"/>
  <c r="BA313" i="11"/>
  <c r="AZ313" i="11"/>
  <c r="AY313" i="11"/>
  <c r="AX313" i="11"/>
  <c r="AW313" i="11"/>
  <c r="AV313" i="11"/>
  <c r="AU313" i="11"/>
  <c r="AT313" i="11"/>
  <c r="AS313" i="11"/>
  <c r="AR313" i="11"/>
  <c r="AQ313" i="11"/>
  <c r="AP313" i="11"/>
  <c r="AO313" i="11"/>
  <c r="AN313" i="11"/>
  <c r="AM313" i="11"/>
  <c r="DZ312" i="11"/>
  <c r="DY312" i="11"/>
  <c r="DX312" i="11"/>
  <c r="DW312" i="11"/>
  <c r="DV312" i="11"/>
  <c r="DU312" i="11"/>
  <c r="DT312" i="11"/>
  <c r="DS312" i="11"/>
  <c r="DR312" i="11"/>
  <c r="DQ312" i="11"/>
  <c r="DP312" i="11"/>
  <c r="DO312" i="11"/>
  <c r="DN312" i="11"/>
  <c r="DM312" i="11"/>
  <c r="DL312" i="11"/>
  <c r="DK312" i="11"/>
  <c r="DJ312" i="11"/>
  <c r="DI312" i="11"/>
  <c r="DH312" i="11"/>
  <c r="DG312" i="11"/>
  <c r="DF312" i="11"/>
  <c r="DE312" i="11"/>
  <c r="DD312" i="11"/>
  <c r="DC312" i="11"/>
  <c r="DB312" i="11"/>
  <c r="DA312" i="11"/>
  <c r="CZ312" i="11"/>
  <c r="CY312" i="11"/>
  <c r="CX312" i="11"/>
  <c r="CW312" i="11"/>
  <c r="CV312" i="11"/>
  <c r="CU312" i="11"/>
  <c r="CT312" i="11"/>
  <c r="CS312" i="11"/>
  <c r="CR312" i="11"/>
  <c r="CQ312" i="11"/>
  <c r="CP312" i="11"/>
  <c r="CO312" i="11"/>
  <c r="CN312" i="11"/>
  <c r="CM312" i="11"/>
  <c r="CL312" i="11"/>
  <c r="CK312" i="11"/>
  <c r="CJ312" i="11"/>
  <c r="CI312" i="11"/>
  <c r="CH312" i="11"/>
  <c r="CG312" i="11"/>
  <c r="CF312" i="11"/>
  <c r="CE312" i="11"/>
  <c r="CD312" i="11"/>
  <c r="CC312" i="11"/>
  <c r="CB312" i="11"/>
  <c r="CA312" i="11"/>
  <c r="BZ312" i="11"/>
  <c r="BY312" i="11"/>
  <c r="BX312" i="11"/>
  <c r="BW312" i="11"/>
  <c r="BV312" i="11"/>
  <c r="BU312" i="11"/>
  <c r="BT312" i="11"/>
  <c r="BS312" i="11"/>
  <c r="BR312" i="11"/>
  <c r="BQ312" i="11"/>
  <c r="BM312" i="11"/>
  <c r="BF312" i="11"/>
  <c r="BE312" i="11"/>
  <c r="BD312" i="11"/>
  <c r="BC312" i="11"/>
  <c r="BB312" i="11"/>
  <c r="BA312" i="11"/>
  <c r="AZ312" i="11"/>
  <c r="AY312" i="11"/>
  <c r="AX312" i="11"/>
  <c r="AW312" i="11"/>
  <c r="AV312" i="11"/>
  <c r="AU312" i="11"/>
  <c r="AT312" i="11"/>
  <c r="AS312" i="11"/>
  <c r="AR312" i="11"/>
  <c r="AQ312" i="11"/>
  <c r="AP312" i="11"/>
  <c r="AO312" i="11"/>
  <c r="AN312" i="11"/>
  <c r="AM312" i="11"/>
  <c r="AL312" i="11"/>
  <c r="DZ311" i="11"/>
  <c r="DY311" i="11"/>
  <c r="DX311" i="11"/>
  <c r="DW311" i="11"/>
  <c r="DV311" i="11"/>
  <c r="DU311" i="11"/>
  <c r="DT311" i="11"/>
  <c r="DS311" i="11"/>
  <c r="DR311" i="11"/>
  <c r="DQ311" i="11"/>
  <c r="DP311" i="11"/>
  <c r="DO311" i="11"/>
  <c r="DN311" i="11"/>
  <c r="DM311" i="11"/>
  <c r="DL311" i="11"/>
  <c r="DK311" i="11"/>
  <c r="DJ311" i="11"/>
  <c r="DI311" i="11"/>
  <c r="DH311" i="11"/>
  <c r="DG311" i="11"/>
  <c r="DF311" i="11"/>
  <c r="DE311" i="11"/>
  <c r="DD311" i="11"/>
  <c r="DC311" i="11"/>
  <c r="DB311" i="11"/>
  <c r="DA311" i="11"/>
  <c r="CZ311" i="11"/>
  <c r="CY311" i="11"/>
  <c r="CX311" i="11"/>
  <c r="CW311" i="11"/>
  <c r="CV311" i="11"/>
  <c r="CU311" i="11"/>
  <c r="CT311" i="11"/>
  <c r="CS311" i="11"/>
  <c r="CR311" i="11"/>
  <c r="CQ311" i="11"/>
  <c r="CP311" i="11"/>
  <c r="CO311" i="11"/>
  <c r="CN311" i="11"/>
  <c r="CM311" i="11"/>
  <c r="CL311" i="11"/>
  <c r="CK311" i="11"/>
  <c r="CJ311" i="11"/>
  <c r="CI311" i="11"/>
  <c r="CH311" i="11"/>
  <c r="CG311" i="11"/>
  <c r="CF311" i="11"/>
  <c r="CE311" i="11"/>
  <c r="CD311" i="11"/>
  <c r="CC311" i="11"/>
  <c r="CB311" i="11"/>
  <c r="CA311" i="11"/>
  <c r="BZ311" i="11"/>
  <c r="BY311" i="11"/>
  <c r="BX311" i="11"/>
  <c r="BW311" i="11"/>
  <c r="BV311" i="11"/>
  <c r="BU311" i="11"/>
  <c r="BT311" i="11"/>
  <c r="BS311" i="11"/>
  <c r="BR311" i="11"/>
  <c r="BQ311" i="11"/>
  <c r="BM311" i="11"/>
  <c r="BE311" i="11"/>
  <c r="BD311" i="11"/>
  <c r="BC311" i="11"/>
  <c r="BB311" i="11"/>
  <c r="BA311" i="11"/>
  <c r="AZ311" i="11"/>
  <c r="AY311" i="11"/>
  <c r="AX311" i="11"/>
  <c r="AW311" i="11"/>
  <c r="AV311" i="11"/>
  <c r="AU311" i="11"/>
  <c r="AT311" i="11"/>
  <c r="AS311" i="11"/>
  <c r="AR311" i="11"/>
  <c r="AQ311" i="11"/>
  <c r="AP311" i="11"/>
  <c r="AO311" i="11"/>
  <c r="AN311" i="11"/>
  <c r="AM311" i="11"/>
  <c r="AL311" i="11"/>
  <c r="AK311" i="11"/>
  <c r="DZ310" i="11"/>
  <c r="DY310" i="11"/>
  <c r="DX310" i="11"/>
  <c r="DW310" i="11"/>
  <c r="DV310" i="11"/>
  <c r="DU310" i="11"/>
  <c r="DT310" i="11"/>
  <c r="DS310" i="11"/>
  <c r="DR310" i="11"/>
  <c r="DQ310" i="11"/>
  <c r="DP310" i="11"/>
  <c r="DO310" i="11"/>
  <c r="DN310" i="11"/>
  <c r="DM310" i="11"/>
  <c r="DL310" i="11"/>
  <c r="DK310" i="11"/>
  <c r="DJ310" i="11"/>
  <c r="DI310" i="11"/>
  <c r="DH310" i="11"/>
  <c r="DG310" i="11"/>
  <c r="DF310" i="11"/>
  <c r="DE310" i="11"/>
  <c r="DD310" i="11"/>
  <c r="DC310" i="11"/>
  <c r="DB310" i="11"/>
  <c r="DA310" i="11"/>
  <c r="CZ310" i="11"/>
  <c r="CY310" i="11"/>
  <c r="CX310" i="11"/>
  <c r="CW310" i="11"/>
  <c r="CV310" i="11"/>
  <c r="CU310" i="11"/>
  <c r="CT310" i="11"/>
  <c r="CS310" i="11"/>
  <c r="CR310" i="11"/>
  <c r="CQ310" i="11"/>
  <c r="CP310" i="11"/>
  <c r="CO310" i="11"/>
  <c r="CN310" i="11"/>
  <c r="CM310" i="11"/>
  <c r="CL310" i="11"/>
  <c r="CK310" i="11"/>
  <c r="CJ310" i="11"/>
  <c r="CI310" i="11"/>
  <c r="CH310" i="11"/>
  <c r="CG310" i="11"/>
  <c r="CF310" i="11"/>
  <c r="CE310" i="11"/>
  <c r="CD310" i="11"/>
  <c r="CC310" i="11"/>
  <c r="CB310" i="11"/>
  <c r="CA310" i="11"/>
  <c r="BZ310" i="11"/>
  <c r="BY310" i="11"/>
  <c r="BX310" i="11"/>
  <c r="BW310" i="11"/>
  <c r="BV310" i="11"/>
  <c r="BU310" i="11"/>
  <c r="BT310" i="11"/>
  <c r="BS310" i="11"/>
  <c r="BR310" i="11"/>
  <c r="BQ310" i="11"/>
  <c r="BM310" i="11"/>
  <c r="BD310" i="11"/>
  <c r="BC310" i="11"/>
  <c r="BB310" i="11"/>
  <c r="BA310" i="11"/>
  <c r="AZ310" i="11"/>
  <c r="AY310" i="11"/>
  <c r="AX310" i="11"/>
  <c r="AW310" i="11"/>
  <c r="AV310" i="11"/>
  <c r="AU310" i="11"/>
  <c r="AT310" i="11"/>
  <c r="AS310" i="11"/>
  <c r="AR310" i="11"/>
  <c r="AQ310" i="11"/>
  <c r="AP310" i="11"/>
  <c r="AO310" i="11"/>
  <c r="AN310" i="11"/>
  <c r="AM310" i="11"/>
  <c r="AL310" i="11"/>
  <c r="AK310" i="11"/>
  <c r="AJ310" i="11"/>
  <c r="DZ309" i="11"/>
  <c r="DY309" i="11"/>
  <c r="DX309" i="11"/>
  <c r="DW309" i="11"/>
  <c r="DV309" i="11"/>
  <c r="DU309" i="11"/>
  <c r="DT309" i="11"/>
  <c r="DS309" i="11"/>
  <c r="DR309" i="11"/>
  <c r="DQ309" i="11"/>
  <c r="DP309" i="11"/>
  <c r="DO309" i="11"/>
  <c r="DN309" i="11"/>
  <c r="DM309" i="11"/>
  <c r="DL309" i="11"/>
  <c r="DK309" i="11"/>
  <c r="DJ309" i="11"/>
  <c r="DI309" i="11"/>
  <c r="DH309" i="11"/>
  <c r="DG309" i="11"/>
  <c r="DF309" i="11"/>
  <c r="DE309" i="11"/>
  <c r="DD309" i="11"/>
  <c r="DC309" i="11"/>
  <c r="DB309" i="11"/>
  <c r="DA309" i="11"/>
  <c r="CZ309" i="11"/>
  <c r="CY309" i="11"/>
  <c r="CX309" i="11"/>
  <c r="CW309" i="11"/>
  <c r="CV309" i="11"/>
  <c r="CU309" i="11"/>
  <c r="CT309" i="11"/>
  <c r="CS309" i="11"/>
  <c r="CR309" i="11"/>
  <c r="CQ309" i="11"/>
  <c r="CP309" i="11"/>
  <c r="CO309" i="11"/>
  <c r="CN309" i="11"/>
  <c r="CM309" i="11"/>
  <c r="CL309" i="11"/>
  <c r="CK309" i="11"/>
  <c r="CJ309" i="11"/>
  <c r="CI309" i="11"/>
  <c r="CH309" i="11"/>
  <c r="CG309" i="11"/>
  <c r="CF309" i="11"/>
  <c r="CE309" i="11"/>
  <c r="CD309" i="11"/>
  <c r="CC309" i="11"/>
  <c r="CB309" i="11"/>
  <c r="CA309" i="11"/>
  <c r="BZ309" i="11"/>
  <c r="BY309" i="11"/>
  <c r="BX309" i="11"/>
  <c r="BW309" i="11"/>
  <c r="BV309" i="11"/>
  <c r="BU309" i="11"/>
  <c r="BT309" i="11"/>
  <c r="BS309" i="11"/>
  <c r="BR309" i="11"/>
  <c r="BQ309" i="11"/>
  <c r="BM309" i="11"/>
  <c r="BC309" i="11"/>
  <c r="BB309" i="11"/>
  <c r="BA309" i="11"/>
  <c r="AZ309" i="11"/>
  <c r="AY309" i="11"/>
  <c r="AX309" i="11"/>
  <c r="AW309" i="11"/>
  <c r="AV309" i="11"/>
  <c r="AU309" i="11"/>
  <c r="AT309" i="11"/>
  <c r="AS309" i="11"/>
  <c r="AR309" i="11"/>
  <c r="AQ309" i="11"/>
  <c r="AP309" i="11"/>
  <c r="AO309" i="11"/>
  <c r="AN309" i="11"/>
  <c r="AM309" i="11"/>
  <c r="AL309" i="11"/>
  <c r="AK309" i="11"/>
  <c r="AJ309" i="11"/>
  <c r="AI309" i="11"/>
  <c r="DZ308" i="11"/>
  <c r="DY308" i="11"/>
  <c r="DX308" i="11"/>
  <c r="DW308" i="11"/>
  <c r="DV308" i="11"/>
  <c r="DU308" i="11"/>
  <c r="DT308" i="11"/>
  <c r="DS308" i="11"/>
  <c r="DR308" i="11"/>
  <c r="DQ308" i="11"/>
  <c r="DP308" i="11"/>
  <c r="DO308" i="11"/>
  <c r="DN308" i="11"/>
  <c r="DM308" i="11"/>
  <c r="DL308" i="11"/>
  <c r="DK308" i="11"/>
  <c r="DJ308" i="11"/>
  <c r="DI308" i="11"/>
  <c r="DH308" i="11"/>
  <c r="DG308" i="11"/>
  <c r="DF308" i="11"/>
  <c r="DE308" i="11"/>
  <c r="DD308" i="11"/>
  <c r="DC308" i="11"/>
  <c r="DB308" i="11"/>
  <c r="DA308" i="11"/>
  <c r="CZ308" i="11"/>
  <c r="CY308" i="11"/>
  <c r="CX308" i="11"/>
  <c r="CW308" i="11"/>
  <c r="CV308" i="11"/>
  <c r="CU308" i="11"/>
  <c r="CT308" i="11"/>
  <c r="CS308" i="11"/>
  <c r="CR308" i="11"/>
  <c r="CQ308" i="11"/>
  <c r="CP308" i="11"/>
  <c r="CO308" i="11"/>
  <c r="CN308" i="11"/>
  <c r="CM308" i="11"/>
  <c r="CL308" i="11"/>
  <c r="CK308" i="11"/>
  <c r="CJ308" i="11"/>
  <c r="CI308" i="11"/>
  <c r="CH308" i="11"/>
  <c r="CG308" i="11"/>
  <c r="CF308" i="11"/>
  <c r="CE308" i="11"/>
  <c r="CD308" i="11"/>
  <c r="CC308" i="11"/>
  <c r="CB308" i="11"/>
  <c r="CA308" i="11"/>
  <c r="BZ308" i="11"/>
  <c r="BY308" i="11"/>
  <c r="BX308" i="11"/>
  <c r="BW308" i="11"/>
  <c r="BV308" i="11"/>
  <c r="BU308" i="11"/>
  <c r="BT308" i="11"/>
  <c r="BS308" i="11"/>
  <c r="BR308" i="11"/>
  <c r="BQ308" i="11"/>
  <c r="BM308" i="11"/>
  <c r="BB308" i="11"/>
  <c r="BA308" i="11"/>
  <c r="AZ308" i="11"/>
  <c r="AY308" i="11"/>
  <c r="AX308" i="11"/>
  <c r="AW308" i="11"/>
  <c r="AV308" i="11"/>
  <c r="AU308" i="11"/>
  <c r="AT308" i="11"/>
  <c r="AS308" i="11"/>
  <c r="AR308" i="11"/>
  <c r="AQ308" i="11"/>
  <c r="AP308" i="11"/>
  <c r="AO308" i="11"/>
  <c r="AN308" i="11"/>
  <c r="AM308" i="11"/>
  <c r="AL308" i="11"/>
  <c r="AK308" i="11"/>
  <c r="AJ308" i="11"/>
  <c r="AI308" i="11"/>
  <c r="AH308" i="11"/>
  <c r="DZ307" i="11"/>
  <c r="DY307" i="11"/>
  <c r="DX307" i="11"/>
  <c r="DW307" i="11"/>
  <c r="DV307" i="11"/>
  <c r="DU307" i="11"/>
  <c r="DT307" i="11"/>
  <c r="DS307" i="11"/>
  <c r="DR307" i="11"/>
  <c r="DQ307" i="11"/>
  <c r="DP307" i="11"/>
  <c r="DO307" i="11"/>
  <c r="DN307" i="11"/>
  <c r="DM307" i="11"/>
  <c r="DL307" i="11"/>
  <c r="DK307" i="11"/>
  <c r="DJ307" i="11"/>
  <c r="DI307" i="11"/>
  <c r="DH307" i="11"/>
  <c r="DG307" i="11"/>
  <c r="DF307" i="11"/>
  <c r="DE307" i="11"/>
  <c r="DD307" i="11"/>
  <c r="DC307" i="11"/>
  <c r="DB307" i="11"/>
  <c r="DA307" i="11"/>
  <c r="CZ307" i="11"/>
  <c r="CY307" i="11"/>
  <c r="CX307" i="11"/>
  <c r="CW307" i="11"/>
  <c r="CV307" i="11"/>
  <c r="CU307" i="11"/>
  <c r="CT307" i="11"/>
  <c r="CS307" i="11"/>
  <c r="CR307" i="11"/>
  <c r="CQ307" i="11"/>
  <c r="CP307" i="11"/>
  <c r="CO307" i="11"/>
  <c r="CN307" i="11"/>
  <c r="CM307" i="11"/>
  <c r="CL307" i="11"/>
  <c r="CK307" i="11"/>
  <c r="CJ307" i="11"/>
  <c r="CI307" i="11"/>
  <c r="CH307" i="11"/>
  <c r="CG307" i="11"/>
  <c r="CF307" i="11"/>
  <c r="CE307" i="11"/>
  <c r="CD307" i="11"/>
  <c r="CC307" i="11"/>
  <c r="CB307" i="11"/>
  <c r="CA307" i="11"/>
  <c r="BZ307" i="11"/>
  <c r="BY307" i="11"/>
  <c r="BX307" i="11"/>
  <c r="BW307" i="11"/>
  <c r="BV307" i="11"/>
  <c r="BU307" i="11"/>
  <c r="BT307" i="11"/>
  <c r="BS307" i="11"/>
  <c r="BR307" i="11"/>
  <c r="BQ307" i="11"/>
  <c r="BM307" i="11"/>
  <c r="BA307" i="11"/>
  <c r="AZ307" i="11"/>
  <c r="AY307" i="11"/>
  <c r="AX307" i="11"/>
  <c r="AW307" i="11"/>
  <c r="AV307" i="11"/>
  <c r="AU307" i="11"/>
  <c r="AT307" i="11"/>
  <c r="AS307" i="11"/>
  <c r="AR307" i="11"/>
  <c r="AQ307" i="11"/>
  <c r="AP307" i="11"/>
  <c r="AO307" i="11"/>
  <c r="AN307" i="11"/>
  <c r="AM307" i="11"/>
  <c r="AL307" i="11"/>
  <c r="AK307" i="11"/>
  <c r="AJ307" i="11"/>
  <c r="AI307" i="11"/>
  <c r="AH307" i="11"/>
  <c r="AG307" i="11"/>
  <c r="DZ306" i="11"/>
  <c r="DY306" i="11"/>
  <c r="DX306" i="11"/>
  <c r="DW306" i="11"/>
  <c r="DV306" i="11"/>
  <c r="DU306" i="11"/>
  <c r="DT306" i="11"/>
  <c r="DS306" i="11"/>
  <c r="DR306" i="11"/>
  <c r="DQ306" i="11"/>
  <c r="DP306" i="11"/>
  <c r="DO306" i="11"/>
  <c r="DN306" i="11"/>
  <c r="DM306" i="11"/>
  <c r="DL306" i="11"/>
  <c r="DK306" i="11"/>
  <c r="DJ306" i="11"/>
  <c r="DI306" i="11"/>
  <c r="DH306" i="11"/>
  <c r="DG306" i="11"/>
  <c r="DF306" i="11"/>
  <c r="DE306" i="11"/>
  <c r="DD306" i="11"/>
  <c r="DC306" i="11"/>
  <c r="DB306" i="11"/>
  <c r="DA306" i="11"/>
  <c r="CZ306" i="11"/>
  <c r="CY306" i="11"/>
  <c r="CX306" i="11"/>
  <c r="CW306" i="11"/>
  <c r="CV306" i="11"/>
  <c r="CU306" i="11"/>
  <c r="CT306" i="11"/>
  <c r="CS306" i="11"/>
  <c r="CR306" i="11"/>
  <c r="CQ306" i="11"/>
  <c r="CP306" i="11"/>
  <c r="CO306" i="11"/>
  <c r="CN306" i="11"/>
  <c r="CM306" i="11"/>
  <c r="CL306" i="11"/>
  <c r="CK306" i="11"/>
  <c r="CJ306" i="11"/>
  <c r="CI306" i="11"/>
  <c r="CH306" i="11"/>
  <c r="CG306" i="11"/>
  <c r="CF306" i="11"/>
  <c r="CE306" i="11"/>
  <c r="CD306" i="11"/>
  <c r="CC306" i="11"/>
  <c r="CB306" i="11"/>
  <c r="CA306" i="11"/>
  <c r="BZ306" i="11"/>
  <c r="BY306" i="11"/>
  <c r="BX306" i="11"/>
  <c r="BW306" i="11"/>
  <c r="BV306" i="11"/>
  <c r="BU306" i="11"/>
  <c r="BT306" i="11"/>
  <c r="BS306" i="11"/>
  <c r="BR306" i="11"/>
  <c r="BQ306" i="11"/>
  <c r="BM306" i="11"/>
  <c r="AZ306" i="11"/>
  <c r="AY306" i="11"/>
  <c r="AX306" i="11"/>
  <c r="AW306" i="11"/>
  <c r="AV306" i="11"/>
  <c r="AU306" i="11"/>
  <c r="AT306" i="11"/>
  <c r="AS306" i="11"/>
  <c r="AR306" i="11"/>
  <c r="AQ306" i="11"/>
  <c r="AP306" i="11"/>
  <c r="AO306" i="11"/>
  <c r="AN306" i="11"/>
  <c r="AM306" i="11"/>
  <c r="AL306" i="11"/>
  <c r="AK306" i="11"/>
  <c r="AJ306" i="11"/>
  <c r="AI306" i="11"/>
  <c r="AH306" i="11"/>
  <c r="AG306" i="11"/>
  <c r="AF306" i="11"/>
  <c r="DZ305" i="11"/>
  <c r="DY305" i="11"/>
  <c r="DX305" i="11"/>
  <c r="DW305" i="11"/>
  <c r="DV305" i="11"/>
  <c r="DU305" i="11"/>
  <c r="DT305" i="11"/>
  <c r="DS305" i="11"/>
  <c r="DR305" i="11"/>
  <c r="DQ305" i="11"/>
  <c r="DP305" i="11"/>
  <c r="DO305" i="11"/>
  <c r="DN305" i="11"/>
  <c r="DM305" i="11"/>
  <c r="DL305" i="11"/>
  <c r="DK305" i="11"/>
  <c r="DJ305" i="11"/>
  <c r="DI305" i="11"/>
  <c r="DH305" i="11"/>
  <c r="DG305" i="11"/>
  <c r="DF305" i="11"/>
  <c r="DE305" i="11"/>
  <c r="DD305" i="11"/>
  <c r="DC305" i="11"/>
  <c r="DB305" i="11"/>
  <c r="DA305" i="11"/>
  <c r="CZ305" i="11"/>
  <c r="CY305" i="11"/>
  <c r="CX305" i="11"/>
  <c r="CW305" i="11"/>
  <c r="CV305" i="11"/>
  <c r="CU305" i="11"/>
  <c r="CT305" i="11"/>
  <c r="CS305" i="11"/>
  <c r="CR305" i="11"/>
  <c r="CQ305" i="11"/>
  <c r="CP305" i="11"/>
  <c r="CO305" i="11"/>
  <c r="CN305" i="11"/>
  <c r="CM305" i="11"/>
  <c r="CL305" i="11"/>
  <c r="CK305" i="11"/>
  <c r="CJ305" i="11"/>
  <c r="CI305" i="11"/>
  <c r="CH305" i="11"/>
  <c r="CG305" i="11"/>
  <c r="CF305" i="11"/>
  <c r="CE305" i="11"/>
  <c r="CD305" i="11"/>
  <c r="CC305" i="11"/>
  <c r="CB305" i="11"/>
  <c r="CA305" i="11"/>
  <c r="BZ305" i="11"/>
  <c r="BY305" i="11"/>
  <c r="BX305" i="11"/>
  <c r="BW305" i="11"/>
  <c r="BV305" i="11"/>
  <c r="BU305" i="11"/>
  <c r="BT305" i="11"/>
  <c r="BS305" i="11"/>
  <c r="BR305" i="11"/>
  <c r="BQ305" i="11"/>
  <c r="BM305" i="11"/>
  <c r="AY305" i="11"/>
  <c r="AX305" i="11"/>
  <c r="AW305" i="11"/>
  <c r="AV305" i="11"/>
  <c r="AU305" i="11"/>
  <c r="AT305" i="11"/>
  <c r="AS305" i="11"/>
  <c r="AR305" i="11"/>
  <c r="AQ305" i="11"/>
  <c r="AP305" i="11"/>
  <c r="AO305" i="11"/>
  <c r="AN305" i="11"/>
  <c r="AM305" i="11"/>
  <c r="AL305" i="11"/>
  <c r="AK305" i="11"/>
  <c r="AJ305" i="11"/>
  <c r="AI305" i="11"/>
  <c r="AH305" i="11"/>
  <c r="AG305" i="11"/>
  <c r="AF305" i="11"/>
  <c r="AE305" i="11"/>
  <c r="DZ304" i="11"/>
  <c r="DY304" i="11"/>
  <c r="DX304" i="11"/>
  <c r="DW304" i="11"/>
  <c r="DV304" i="11"/>
  <c r="DU304" i="11"/>
  <c r="DT304" i="11"/>
  <c r="DS304" i="11"/>
  <c r="DR304" i="11"/>
  <c r="DQ304" i="11"/>
  <c r="DP304" i="11"/>
  <c r="DO304" i="11"/>
  <c r="DN304" i="11"/>
  <c r="DM304" i="11"/>
  <c r="DL304" i="11"/>
  <c r="DK304" i="11"/>
  <c r="DJ304" i="11"/>
  <c r="DI304" i="11"/>
  <c r="DH304" i="11"/>
  <c r="DG304" i="11"/>
  <c r="DF304" i="11"/>
  <c r="DE304" i="11"/>
  <c r="DD304" i="11"/>
  <c r="DC304" i="11"/>
  <c r="DB304" i="11"/>
  <c r="DA304" i="11"/>
  <c r="CZ304" i="11"/>
  <c r="CY304" i="11"/>
  <c r="CX304" i="11"/>
  <c r="CW304" i="11"/>
  <c r="CV304" i="11"/>
  <c r="CU304" i="11"/>
  <c r="CT304" i="11"/>
  <c r="CS304" i="11"/>
  <c r="CR304" i="11"/>
  <c r="CQ304" i="11"/>
  <c r="CP304" i="11"/>
  <c r="CO304" i="11"/>
  <c r="CN304" i="11"/>
  <c r="CM304" i="11"/>
  <c r="CL304" i="11"/>
  <c r="CK304" i="11"/>
  <c r="CJ304" i="11"/>
  <c r="CI304" i="11"/>
  <c r="CH304" i="11"/>
  <c r="CG304" i="11"/>
  <c r="CF304" i="11"/>
  <c r="CE304" i="11"/>
  <c r="CD304" i="11"/>
  <c r="CC304" i="11"/>
  <c r="CB304" i="11"/>
  <c r="CA304" i="11"/>
  <c r="BZ304" i="11"/>
  <c r="BY304" i="11"/>
  <c r="BX304" i="11"/>
  <c r="BW304" i="11"/>
  <c r="BV304" i="11"/>
  <c r="BU304" i="11"/>
  <c r="BT304" i="11"/>
  <c r="BS304" i="11"/>
  <c r="BR304" i="11"/>
  <c r="BQ304" i="11"/>
  <c r="BM304" i="11"/>
  <c r="AX304" i="11"/>
  <c r="AW304" i="11"/>
  <c r="AV304" i="11"/>
  <c r="AU304" i="11"/>
  <c r="AT304" i="11"/>
  <c r="AS304" i="11"/>
  <c r="AR304" i="11"/>
  <c r="AQ304" i="11"/>
  <c r="AP304" i="11"/>
  <c r="AO304" i="11"/>
  <c r="AN304" i="11"/>
  <c r="AM304" i="11"/>
  <c r="AL304" i="11"/>
  <c r="AK304" i="11"/>
  <c r="AJ304" i="11"/>
  <c r="AI304" i="11"/>
  <c r="AH304" i="11"/>
  <c r="AG304" i="11"/>
  <c r="AF304" i="11"/>
  <c r="AE304" i="11"/>
  <c r="AD304" i="11"/>
  <c r="DZ303" i="11"/>
  <c r="DY303" i="11"/>
  <c r="DX303" i="11"/>
  <c r="DW303" i="11"/>
  <c r="DV303" i="11"/>
  <c r="DU303" i="11"/>
  <c r="DT303" i="11"/>
  <c r="DS303" i="11"/>
  <c r="DR303" i="11"/>
  <c r="DQ303" i="11"/>
  <c r="DP303" i="11"/>
  <c r="DO303" i="11"/>
  <c r="DN303" i="11"/>
  <c r="DM303" i="11"/>
  <c r="DL303" i="11"/>
  <c r="DK303" i="11"/>
  <c r="DJ303" i="11"/>
  <c r="DI303" i="11"/>
  <c r="DH303" i="11"/>
  <c r="DG303" i="11"/>
  <c r="DF303" i="11"/>
  <c r="DE303" i="11"/>
  <c r="DD303" i="11"/>
  <c r="DC303" i="11"/>
  <c r="DB303" i="11"/>
  <c r="DA303" i="11"/>
  <c r="CZ303" i="11"/>
  <c r="CY303" i="11"/>
  <c r="CX303" i="11"/>
  <c r="CW303" i="11"/>
  <c r="CV303" i="11"/>
  <c r="CU303" i="11"/>
  <c r="CT303" i="11"/>
  <c r="CS303" i="11"/>
  <c r="CR303" i="11"/>
  <c r="CQ303" i="11"/>
  <c r="CP303" i="11"/>
  <c r="CO303" i="11"/>
  <c r="CN303" i="11"/>
  <c r="CM303" i="11"/>
  <c r="CL303" i="11"/>
  <c r="CK303" i="11"/>
  <c r="CJ303" i="11"/>
  <c r="CI303" i="11"/>
  <c r="CH303" i="11"/>
  <c r="CG303" i="11"/>
  <c r="CF303" i="11"/>
  <c r="CE303" i="11"/>
  <c r="CD303" i="11"/>
  <c r="CC303" i="11"/>
  <c r="CB303" i="11"/>
  <c r="CA303" i="11"/>
  <c r="BZ303" i="11"/>
  <c r="BY303" i="11"/>
  <c r="BX303" i="11"/>
  <c r="BW303" i="11"/>
  <c r="BV303" i="11"/>
  <c r="BU303" i="11"/>
  <c r="BT303" i="11"/>
  <c r="BS303" i="11"/>
  <c r="BR303" i="11"/>
  <c r="BQ303" i="11"/>
  <c r="BM303" i="11"/>
  <c r="AW303" i="11"/>
  <c r="AV303" i="11"/>
  <c r="AU303" i="11"/>
  <c r="AT303" i="11"/>
  <c r="AS303" i="11"/>
  <c r="AR303" i="11"/>
  <c r="AQ303" i="11"/>
  <c r="AP303" i="11"/>
  <c r="AO303" i="11"/>
  <c r="AN303" i="11"/>
  <c r="AM303" i="11"/>
  <c r="AL303" i="11"/>
  <c r="AK303" i="11"/>
  <c r="AJ303" i="11"/>
  <c r="AI303" i="11"/>
  <c r="AH303" i="11"/>
  <c r="AG303" i="11"/>
  <c r="AF303" i="11"/>
  <c r="AE303" i="11"/>
  <c r="AD303" i="11"/>
  <c r="AC303" i="11"/>
  <c r="DZ302" i="11"/>
  <c r="DY302" i="11"/>
  <c r="DX302" i="11"/>
  <c r="DW302" i="11"/>
  <c r="DV302" i="11"/>
  <c r="DU302" i="11"/>
  <c r="DT302" i="11"/>
  <c r="DS302" i="11"/>
  <c r="DR302" i="11"/>
  <c r="DQ302" i="11"/>
  <c r="DP302" i="11"/>
  <c r="DO302" i="11"/>
  <c r="DN302" i="11"/>
  <c r="DM302" i="11"/>
  <c r="DL302" i="11"/>
  <c r="DK302" i="11"/>
  <c r="DJ302" i="11"/>
  <c r="DI302" i="11"/>
  <c r="DH302" i="11"/>
  <c r="DG302" i="11"/>
  <c r="DF302" i="11"/>
  <c r="DE302" i="11"/>
  <c r="DD302" i="11"/>
  <c r="DC302" i="11"/>
  <c r="DB302" i="11"/>
  <c r="DA302" i="11"/>
  <c r="CZ302" i="11"/>
  <c r="CY302" i="11"/>
  <c r="CX302" i="11"/>
  <c r="CW302" i="11"/>
  <c r="CV302" i="11"/>
  <c r="CU302" i="11"/>
  <c r="CT302" i="11"/>
  <c r="CS302" i="11"/>
  <c r="CR302" i="11"/>
  <c r="CQ302" i="11"/>
  <c r="CP302" i="11"/>
  <c r="CO302" i="11"/>
  <c r="CN302" i="11"/>
  <c r="CM302" i="11"/>
  <c r="CL302" i="11"/>
  <c r="CK302" i="11"/>
  <c r="CJ302" i="11"/>
  <c r="CI302" i="11"/>
  <c r="CH302" i="11"/>
  <c r="CG302" i="11"/>
  <c r="CF302" i="11"/>
  <c r="CE302" i="11"/>
  <c r="CD302" i="11"/>
  <c r="CC302" i="11"/>
  <c r="CB302" i="11"/>
  <c r="CA302" i="11"/>
  <c r="BZ302" i="11"/>
  <c r="BY302" i="11"/>
  <c r="BX302" i="11"/>
  <c r="BW302" i="11"/>
  <c r="BV302" i="11"/>
  <c r="BU302" i="11"/>
  <c r="BT302" i="11"/>
  <c r="BS302" i="11"/>
  <c r="BR302" i="11"/>
  <c r="BQ302" i="11"/>
  <c r="BM302" i="11"/>
  <c r="AV302" i="11"/>
  <c r="AU302" i="11"/>
  <c r="AT302" i="11"/>
  <c r="AS302" i="11"/>
  <c r="AR302" i="11"/>
  <c r="AQ302" i="11"/>
  <c r="AP302" i="11"/>
  <c r="AO302" i="11"/>
  <c r="AN302" i="11"/>
  <c r="AM302" i="11"/>
  <c r="AL302" i="11"/>
  <c r="AK302" i="11"/>
  <c r="AJ302" i="11"/>
  <c r="AI302" i="11"/>
  <c r="AH302" i="11"/>
  <c r="AG302" i="11"/>
  <c r="AF302" i="11"/>
  <c r="AE302" i="11"/>
  <c r="AD302" i="11"/>
  <c r="AC302" i="11"/>
  <c r="AB302" i="11"/>
  <c r="DZ301" i="11"/>
  <c r="DY301" i="11"/>
  <c r="DX301" i="11"/>
  <c r="DW301" i="11"/>
  <c r="DV301" i="11"/>
  <c r="DU301" i="11"/>
  <c r="DT301" i="11"/>
  <c r="DS301" i="11"/>
  <c r="DR301" i="11"/>
  <c r="DQ301" i="11"/>
  <c r="DP301" i="11"/>
  <c r="DO301" i="11"/>
  <c r="DN301" i="11"/>
  <c r="DM301" i="11"/>
  <c r="DL301" i="11"/>
  <c r="DK301" i="11"/>
  <c r="DJ301" i="11"/>
  <c r="DI301" i="11"/>
  <c r="DH301" i="11"/>
  <c r="DG301" i="11"/>
  <c r="DF301" i="11"/>
  <c r="DE301" i="11"/>
  <c r="DD301" i="11"/>
  <c r="DC301" i="11"/>
  <c r="DB301" i="11"/>
  <c r="DA301" i="11"/>
  <c r="CZ301" i="11"/>
  <c r="CY301" i="11"/>
  <c r="CX301" i="11"/>
  <c r="CW301" i="11"/>
  <c r="CV301" i="11"/>
  <c r="CU301" i="11"/>
  <c r="CT301" i="11"/>
  <c r="CS301" i="11"/>
  <c r="CR301" i="11"/>
  <c r="CQ301" i="11"/>
  <c r="CP301" i="11"/>
  <c r="CO301" i="11"/>
  <c r="CN301" i="11"/>
  <c r="CM301" i="11"/>
  <c r="CL301" i="11"/>
  <c r="CK301" i="11"/>
  <c r="CJ301" i="11"/>
  <c r="CI301" i="11"/>
  <c r="CH301" i="11"/>
  <c r="CG301" i="11"/>
  <c r="CF301" i="11"/>
  <c r="CE301" i="11"/>
  <c r="CD301" i="11"/>
  <c r="CC301" i="11"/>
  <c r="CB301" i="11"/>
  <c r="CA301" i="11"/>
  <c r="BZ301" i="11"/>
  <c r="BY301" i="11"/>
  <c r="BX301" i="11"/>
  <c r="BW301" i="11"/>
  <c r="BV301" i="11"/>
  <c r="BU301" i="11"/>
  <c r="BT301" i="11"/>
  <c r="BS301" i="11"/>
  <c r="BR301" i="11"/>
  <c r="BQ301" i="11"/>
  <c r="BM301" i="11"/>
  <c r="AU301" i="11"/>
  <c r="AT301" i="11"/>
  <c r="AS301" i="11"/>
  <c r="AR301" i="11"/>
  <c r="AQ301" i="11"/>
  <c r="AP301" i="11"/>
  <c r="AO301" i="11"/>
  <c r="AN301" i="11"/>
  <c r="AM301" i="11"/>
  <c r="AL301" i="11"/>
  <c r="AK301" i="11"/>
  <c r="AJ301" i="11"/>
  <c r="AI301" i="11"/>
  <c r="AH301" i="11"/>
  <c r="AG301" i="11"/>
  <c r="AF301" i="11"/>
  <c r="AE301" i="11"/>
  <c r="AD301" i="11"/>
  <c r="AC301" i="11"/>
  <c r="AB301" i="11"/>
  <c r="AA301" i="11"/>
  <c r="DZ300" i="11"/>
  <c r="DY300" i="11"/>
  <c r="DX300" i="11"/>
  <c r="DW300" i="11"/>
  <c r="DV300" i="11"/>
  <c r="DU300" i="11"/>
  <c r="DT300" i="11"/>
  <c r="DS300" i="11"/>
  <c r="DR300" i="11"/>
  <c r="DQ300" i="11"/>
  <c r="DP300" i="11"/>
  <c r="DO300" i="11"/>
  <c r="DN300" i="11"/>
  <c r="DM300" i="11"/>
  <c r="DL300" i="11"/>
  <c r="DK300" i="11"/>
  <c r="DJ300" i="11"/>
  <c r="DI300" i="11"/>
  <c r="DH300" i="11"/>
  <c r="DG300" i="11"/>
  <c r="DF300" i="11"/>
  <c r="DE300" i="11"/>
  <c r="DD300" i="11"/>
  <c r="DC300" i="11"/>
  <c r="DB300" i="11"/>
  <c r="DA300" i="11"/>
  <c r="CZ300" i="11"/>
  <c r="CY300" i="11"/>
  <c r="CX300" i="11"/>
  <c r="CW300" i="11"/>
  <c r="CV300" i="11"/>
  <c r="CU300" i="11"/>
  <c r="CT300" i="11"/>
  <c r="CS300" i="11"/>
  <c r="CR300" i="11"/>
  <c r="CQ300" i="11"/>
  <c r="CP300" i="11"/>
  <c r="CO300" i="11"/>
  <c r="CN300" i="11"/>
  <c r="CM300" i="11"/>
  <c r="CL300" i="11"/>
  <c r="CK300" i="11"/>
  <c r="CJ300" i="11"/>
  <c r="CI300" i="11"/>
  <c r="CH300" i="11"/>
  <c r="CG300" i="11"/>
  <c r="CF300" i="11"/>
  <c r="CE300" i="11"/>
  <c r="CD300" i="11"/>
  <c r="CC300" i="11"/>
  <c r="CB300" i="11"/>
  <c r="CA300" i="11"/>
  <c r="BZ300" i="11"/>
  <c r="BY300" i="11"/>
  <c r="BX300" i="11"/>
  <c r="BW300" i="11"/>
  <c r="BV300" i="11"/>
  <c r="BU300" i="11"/>
  <c r="BT300" i="11"/>
  <c r="BS300" i="11"/>
  <c r="BR300" i="11"/>
  <c r="BQ300" i="11"/>
  <c r="BM300" i="11"/>
  <c r="AT300" i="11"/>
  <c r="AS300" i="11"/>
  <c r="AR300" i="11"/>
  <c r="AQ300" i="11"/>
  <c r="AP300" i="11"/>
  <c r="AO300" i="11"/>
  <c r="AN300" i="11"/>
  <c r="AM300" i="11"/>
  <c r="AL300" i="11"/>
  <c r="AK300" i="11"/>
  <c r="AJ300" i="11"/>
  <c r="AI300" i="11"/>
  <c r="AH300" i="11"/>
  <c r="AG300" i="11"/>
  <c r="AF300" i="11"/>
  <c r="AE300" i="11"/>
  <c r="AD300" i="11"/>
  <c r="AC300" i="11"/>
  <c r="AB300" i="11"/>
  <c r="AA300" i="11"/>
  <c r="Z300" i="11"/>
  <c r="DZ299" i="11"/>
  <c r="DY299" i="11"/>
  <c r="DX299" i="11"/>
  <c r="DW299" i="11"/>
  <c r="DV299" i="11"/>
  <c r="DU299" i="11"/>
  <c r="DT299" i="11"/>
  <c r="DS299" i="11"/>
  <c r="DR299" i="11"/>
  <c r="DQ299" i="11"/>
  <c r="DP299" i="11"/>
  <c r="DO299" i="11"/>
  <c r="DN299" i="11"/>
  <c r="DM299" i="11"/>
  <c r="DL299" i="11"/>
  <c r="DK299" i="11"/>
  <c r="DJ299" i="11"/>
  <c r="DI299" i="11"/>
  <c r="DH299" i="11"/>
  <c r="DG299" i="11"/>
  <c r="DF299" i="11"/>
  <c r="DE299" i="11"/>
  <c r="DD299" i="11"/>
  <c r="DC299" i="11"/>
  <c r="DB299" i="11"/>
  <c r="DA299" i="11"/>
  <c r="CZ299" i="11"/>
  <c r="CY299" i="11"/>
  <c r="CX299" i="11"/>
  <c r="CW299" i="11"/>
  <c r="CV299" i="11"/>
  <c r="CU299" i="11"/>
  <c r="CT299" i="11"/>
  <c r="CS299" i="11"/>
  <c r="CR299" i="11"/>
  <c r="CQ299" i="11"/>
  <c r="CP299" i="11"/>
  <c r="CO299" i="11"/>
  <c r="CN299" i="11"/>
  <c r="CM299" i="11"/>
  <c r="CL299" i="11"/>
  <c r="CK299" i="11"/>
  <c r="CJ299" i="11"/>
  <c r="CI299" i="11"/>
  <c r="CH299" i="11"/>
  <c r="CG299" i="11"/>
  <c r="CF299" i="11"/>
  <c r="CE299" i="11"/>
  <c r="CD299" i="11"/>
  <c r="CC299" i="11"/>
  <c r="CB299" i="11"/>
  <c r="CA299" i="11"/>
  <c r="BZ299" i="11"/>
  <c r="BY299" i="11"/>
  <c r="BX299" i="11"/>
  <c r="BW299" i="11"/>
  <c r="BV299" i="11"/>
  <c r="BU299" i="11"/>
  <c r="BT299" i="11"/>
  <c r="BS299" i="11"/>
  <c r="BR299" i="11"/>
  <c r="BQ299" i="11"/>
  <c r="BM299" i="11"/>
  <c r="AS299" i="11"/>
  <c r="AR299" i="11"/>
  <c r="AQ299" i="11"/>
  <c r="AP299" i="11"/>
  <c r="AO299" i="11"/>
  <c r="AN299" i="11"/>
  <c r="AM299" i="11"/>
  <c r="AL299" i="11"/>
  <c r="AK299" i="11"/>
  <c r="AJ299" i="11"/>
  <c r="AI299" i="11"/>
  <c r="AH299" i="11"/>
  <c r="AG299" i="11"/>
  <c r="AF299" i="11"/>
  <c r="AE299" i="11"/>
  <c r="AD299" i="11"/>
  <c r="AC299" i="11"/>
  <c r="AB299" i="11"/>
  <c r="AA299" i="11"/>
  <c r="Z299" i="11"/>
  <c r="Y299" i="11"/>
  <c r="DZ298" i="11"/>
  <c r="DY298" i="11"/>
  <c r="DX298" i="11"/>
  <c r="DW298" i="11"/>
  <c r="DV298" i="11"/>
  <c r="DU298" i="11"/>
  <c r="DT298" i="11"/>
  <c r="DS298" i="11"/>
  <c r="DR298" i="11"/>
  <c r="DQ298" i="11"/>
  <c r="DP298" i="11"/>
  <c r="DO298" i="11"/>
  <c r="DN298" i="11"/>
  <c r="DM298" i="11"/>
  <c r="DL298" i="11"/>
  <c r="DK298" i="11"/>
  <c r="DJ298" i="11"/>
  <c r="DI298" i="11"/>
  <c r="DH298" i="11"/>
  <c r="DG298" i="11"/>
  <c r="DF298" i="11"/>
  <c r="DE298" i="11"/>
  <c r="DD298" i="11"/>
  <c r="DC298" i="11"/>
  <c r="DB298" i="11"/>
  <c r="DA298" i="11"/>
  <c r="CZ298" i="11"/>
  <c r="CY298" i="11"/>
  <c r="CX298" i="11"/>
  <c r="CW298" i="11"/>
  <c r="CV298" i="11"/>
  <c r="CU298" i="11"/>
  <c r="CT298" i="11"/>
  <c r="CS298" i="11"/>
  <c r="CR298" i="11"/>
  <c r="CQ298" i="11"/>
  <c r="CP298" i="11"/>
  <c r="CO298" i="11"/>
  <c r="CN298" i="11"/>
  <c r="CM298" i="11"/>
  <c r="CL298" i="11"/>
  <c r="CK298" i="11"/>
  <c r="CJ298" i="11"/>
  <c r="CI298" i="11"/>
  <c r="CH298" i="11"/>
  <c r="CG298" i="11"/>
  <c r="CF298" i="11"/>
  <c r="CE298" i="11"/>
  <c r="CD298" i="11"/>
  <c r="CC298" i="11"/>
  <c r="CB298" i="11"/>
  <c r="CA298" i="11"/>
  <c r="BZ298" i="11"/>
  <c r="BY298" i="11"/>
  <c r="BX298" i="11"/>
  <c r="BW298" i="11"/>
  <c r="BV298" i="11"/>
  <c r="BU298" i="11"/>
  <c r="BT298" i="11"/>
  <c r="BS298" i="11"/>
  <c r="BR298" i="11"/>
  <c r="BQ298" i="11"/>
  <c r="BM298" i="11"/>
  <c r="AR298" i="11"/>
  <c r="AQ298" i="11"/>
  <c r="AP298" i="11"/>
  <c r="AO298" i="11"/>
  <c r="AN298" i="11"/>
  <c r="AM298" i="11"/>
  <c r="AL298" i="11"/>
  <c r="AK298" i="11"/>
  <c r="AJ298" i="11"/>
  <c r="AI298" i="11"/>
  <c r="AH298" i="11"/>
  <c r="AG298" i="11"/>
  <c r="AF298" i="11"/>
  <c r="AE298" i="11"/>
  <c r="AD298" i="11"/>
  <c r="AC298" i="11"/>
  <c r="AB298" i="11"/>
  <c r="AA298" i="11"/>
  <c r="Z298" i="11"/>
  <c r="Y298" i="11"/>
  <c r="X298" i="11"/>
  <c r="DZ297" i="11"/>
  <c r="DY297" i="11"/>
  <c r="DX297" i="11"/>
  <c r="DW297" i="11"/>
  <c r="DV297" i="11"/>
  <c r="DU297" i="11"/>
  <c r="DT297" i="11"/>
  <c r="DS297" i="11"/>
  <c r="DR297" i="11"/>
  <c r="DQ297" i="11"/>
  <c r="DP297" i="11"/>
  <c r="DO297" i="11"/>
  <c r="DN297" i="11"/>
  <c r="DM297" i="11"/>
  <c r="DL297" i="11"/>
  <c r="DK297" i="11"/>
  <c r="DJ297" i="11"/>
  <c r="DI297" i="11"/>
  <c r="DH297" i="11"/>
  <c r="DG297" i="11"/>
  <c r="DF297" i="11"/>
  <c r="DE297" i="11"/>
  <c r="DD297" i="11"/>
  <c r="DC297" i="11"/>
  <c r="DB297" i="11"/>
  <c r="DA297" i="11"/>
  <c r="CZ297" i="11"/>
  <c r="CY297" i="11"/>
  <c r="CX297" i="11"/>
  <c r="CW297" i="11"/>
  <c r="CV297" i="11"/>
  <c r="CU297" i="11"/>
  <c r="CT297" i="11"/>
  <c r="CS297" i="11"/>
  <c r="CR297" i="11"/>
  <c r="CQ297" i="11"/>
  <c r="CP297" i="11"/>
  <c r="CO297" i="11"/>
  <c r="CN297" i="11"/>
  <c r="CM297" i="11"/>
  <c r="CL297" i="11"/>
  <c r="CK297" i="11"/>
  <c r="CJ297" i="11"/>
  <c r="CI297" i="11"/>
  <c r="CH297" i="11"/>
  <c r="CG297" i="11"/>
  <c r="CF297" i="11"/>
  <c r="CE297" i="11"/>
  <c r="CD297" i="11"/>
  <c r="CC297" i="11"/>
  <c r="CB297" i="11"/>
  <c r="CA297" i="11"/>
  <c r="BZ297" i="11"/>
  <c r="BY297" i="11"/>
  <c r="BX297" i="11"/>
  <c r="BW297" i="11"/>
  <c r="BV297" i="11"/>
  <c r="BU297" i="11"/>
  <c r="BT297" i="11"/>
  <c r="BS297" i="11"/>
  <c r="BR297" i="11"/>
  <c r="BQ297" i="11"/>
  <c r="BM297" i="11"/>
  <c r="AQ297" i="11"/>
  <c r="AP297" i="11"/>
  <c r="AO297" i="11"/>
  <c r="AN297" i="11"/>
  <c r="AM297" i="11"/>
  <c r="AL297" i="11"/>
  <c r="AK297" i="11"/>
  <c r="AJ297" i="11"/>
  <c r="AI297" i="11"/>
  <c r="AH297" i="11"/>
  <c r="AG297" i="11"/>
  <c r="AF297" i="11"/>
  <c r="AE297" i="11"/>
  <c r="AD297" i="11"/>
  <c r="AC297" i="11"/>
  <c r="AB297" i="11"/>
  <c r="AA297" i="11"/>
  <c r="Z297" i="11"/>
  <c r="Y297" i="11"/>
  <c r="X297" i="11"/>
  <c r="W297" i="11"/>
  <c r="DZ296" i="11"/>
  <c r="DY296" i="11"/>
  <c r="DX296" i="11"/>
  <c r="DW296" i="11"/>
  <c r="DV296" i="11"/>
  <c r="DU296" i="11"/>
  <c r="DT296" i="11"/>
  <c r="DS296" i="11"/>
  <c r="DR296" i="11"/>
  <c r="DQ296" i="11"/>
  <c r="DP296" i="11"/>
  <c r="DO296" i="11"/>
  <c r="DN296" i="11"/>
  <c r="DM296" i="11"/>
  <c r="DL296" i="11"/>
  <c r="DK296" i="11"/>
  <c r="DJ296" i="11"/>
  <c r="DI296" i="11"/>
  <c r="DH296" i="11"/>
  <c r="DG296" i="11"/>
  <c r="DF296" i="11"/>
  <c r="DE296" i="11"/>
  <c r="DD296" i="11"/>
  <c r="DC296" i="11"/>
  <c r="DB296" i="11"/>
  <c r="DA296" i="11"/>
  <c r="CZ296" i="11"/>
  <c r="CY296" i="11"/>
  <c r="CX296" i="11"/>
  <c r="CW296" i="11"/>
  <c r="CV296" i="11"/>
  <c r="CU296" i="11"/>
  <c r="CT296" i="11"/>
  <c r="CS296" i="11"/>
  <c r="CR296" i="11"/>
  <c r="CQ296" i="11"/>
  <c r="CP296" i="11"/>
  <c r="CO296" i="11"/>
  <c r="CN296" i="11"/>
  <c r="CM296" i="11"/>
  <c r="CL296" i="11"/>
  <c r="CK296" i="11"/>
  <c r="CJ296" i="11"/>
  <c r="CI296" i="11"/>
  <c r="CH296" i="11"/>
  <c r="CG296" i="11"/>
  <c r="CF296" i="11"/>
  <c r="CE296" i="11"/>
  <c r="CD296" i="11"/>
  <c r="CC296" i="11"/>
  <c r="CB296" i="11"/>
  <c r="CA296" i="11"/>
  <c r="BZ296" i="11"/>
  <c r="BY296" i="11"/>
  <c r="BX296" i="11"/>
  <c r="BW296" i="11"/>
  <c r="BV296" i="11"/>
  <c r="BU296" i="11"/>
  <c r="BT296" i="11"/>
  <c r="BS296" i="11"/>
  <c r="BR296" i="11"/>
  <c r="BQ296" i="11"/>
  <c r="BM296" i="11"/>
  <c r="AP296" i="11"/>
  <c r="AO296" i="11"/>
  <c r="AN296" i="11"/>
  <c r="AM296" i="11"/>
  <c r="AL296" i="11"/>
  <c r="AK296" i="11"/>
  <c r="AJ296" i="11"/>
  <c r="AI296" i="11"/>
  <c r="AH296" i="11"/>
  <c r="AG296" i="11"/>
  <c r="AF296" i="11"/>
  <c r="AE296" i="11"/>
  <c r="AD296" i="11"/>
  <c r="AC296" i="11"/>
  <c r="AB296" i="11"/>
  <c r="AA296" i="11"/>
  <c r="Z296" i="11"/>
  <c r="Y296" i="11"/>
  <c r="X296" i="11"/>
  <c r="W296" i="11"/>
  <c r="V296" i="11"/>
  <c r="DZ295" i="11"/>
  <c r="DY295" i="11"/>
  <c r="DX295" i="11"/>
  <c r="DW295" i="11"/>
  <c r="DV295" i="11"/>
  <c r="DU295" i="11"/>
  <c r="DT295" i="11"/>
  <c r="DS295" i="11"/>
  <c r="DR295" i="11"/>
  <c r="DQ295" i="11"/>
  <c r="DP295" i="11"/>
  <c r="DO295" i="11"/>
  <c r="DN295" i="11"/>
  <c r="DM295" i="11"/>
  <c r="DL295" i="11"/>
  <c r="DK295" i="11"/>
  <c r="DJ295" i="11"/>
  <c r="DI295" i="11"/>
  <c r="DH295" i="11"/>
  <c r="DG295" i="11"/>
  <c r="DF295" i="11"/>
  <c r="DE295" i="11"/>
  <c r="DD295" i="11"/>
  <c r="DC295" i="11"/>
  <c r="DB295" i="11"/>
  <c r="DA295" i="11"/>
  <c r="CZ295" i="11"/>
  <c r="CY295" i="11"/>
  <c r="CX295" i="11"/>
  <c r="CW295" i="11"/>
  <c r="CV295" i="11"/>
  <c r="CU295" i="11"/>
  <c r="CT295" i="11"/>
  <c r="CS295" i="11"/>
  <c r="CR295" i="11"/>
  <c r="CQ295" i="11"/>
  <c r="CP295" i="11"/>
  <c r="CO295" i="11"/>
  <c r="CN295" i="11"/>
  <c r="CM295" i="11"/>
  <c r="CL295" i="11"/>
  <c r="CK295" i="11"/>
  <c r="CJ295" i="11"/>
  <c r="CI295" i="11"/>
  <c r="CH295" i="11"/>
  <c r="CG295" i="11"/>
  <c r="CF295" i="11"/>
  <c r="CE295" i="11"/>
  <c r="CD295" i="11"/>
  <c r="CC295" i="11"/>
  <c r="CB295" i="11"/>
  <c r="CA295" i="11"/>
  <c r="BZ295" i="11"/>
  <c r="BY295" i="11"/>
  <c r="BX295" i="11"/>
  <c r="BW295" i="11"/>
  <c r="BV295" i="11"/>
  <c r="BU295" i="11"/>
  <c r="BT295" i="11"/>
  <c r="BS295" i="11"/>
  <c r="BR295" i="11"/>
  <c r="BQ295" i="11"/>
  <c r="BM295" i="11"/>
  <c r="AO295" i="11"/>
  <c r="AN295" i="11"/>
  <c r="AM295" i="11"/>
  <c r="AL295" i="11"/>
  <c r="AK295" i="11"/>
  <c r="AJ295" i="11"/>
  <c r="AI295" i="11"/>
  <c r="AH295" i="11"/>
  <c r="AG295" i="11"/>
  <c r="AF295" i="11"/>
  <c r="AE295" i="11"/>
  <c r="AD295" i="11"/>
  <c r="AC295" i="11"/>
  <c r="AB295" i="11"/>
  <c r="AA295" i="11"/>
  <c r="Z295" i="11"/>
  <c r="Y295" i="11"/>
  <c r="X295" i="11"/>
  <c r="W295" i="11"/>
  <c r="V295" i="11"/>
  <c r="U295" i="11"/>
  <c r="DZ294" i="11"/>
  <c r="DY294" i="11"/>
  <c r="DX294" i="11"/>
  <c r="DW294" i="11"/>
  <c r="DV294" i="11"/>
  <c r="DU294" i="11"/>
  <c r="DT294" i="11"/>
  <c r="DS294" i="11"/>
  <c r="DR294" i="11"/>
  <c r="DQ294" i="11"/>
  <c r="DP294" i="11"/>
  <c r="DO294" i="11"/>
  <c r="DN294" i="11"/>
  <c r="DM294" i="11"/>
  <c r="DL294" i="11"/>
  <c r="DK294" i="11"/>
  <c r="DJ294" i="11"/>
  <c r="DI294" i="11"/>
  <c r="DH294" i="11"/>
  <c r="DG294" i="11"/>
  <c r="DF294" i="11"/>
  <c r="DE294" i="11"/>
  <c r="DD294" i="11"/>
  <c r="DC294" i="11"/>
  <c r="DB294" i="11"/>
  <c r="DA294" i="11"/>
  <c r="CZ294" i="11"/>
  <c r="CY294" i="11"/>
  <c r="CX294" i="11"/>
  <c r="CW294" i="11"/>
  <c r="CV294" i="11"/>
  <c r="CU294" i="11"/>
  <c r="CT294" i="11"/>
  <c r="CS294" i="11"/>
  <c r="CR294" i="11"/>
  <c r="CQ294" i="11"/>
  <c r="CP294" i="11"/>
  <c r="CO294" i="11"/>
  <c r="CN294" i="11"/>
  <c r="CM294" i="11"/>
  <c r="CL294" i="11"/>
  <c r="CK294" i="11"/>
  <c r="CJ294" i="11"/>
  <c r="CI294" i="11"/>
  <c r="CH294" i="11"/>
  <c r="CG294" i="11"/>
  <c r="CF294" i="11"/>
  <c r="CE294" i="11"/>
  <c r="CD294" i="11"/>
  <c r="CC294" i="11"/>
  <c r="CB294" i="11"/>
  <c r="CA294" i="11"/>
  <c r="BZ294" i="11"/>
  <c r="BY294" i="11"/>
  <c r="BX294" i="11"/>
  <c r="BW294" i="11"/>
  <c r="BV294" i="11"/>
  <c r="BU294" i="11"/>
  <c r="BT294" i="11"/>
  <c r="BS294" i="11"/>
  <c r="BR294" i="11"/>
  <c r="BQ294" i="11"/>
  <c r="BM294" i="11"/>
  <c r="AN294" i="11"/>
  <c r="AM294" i="11"/>
  <c r="AL294" i="11"/>
  <c r="AK294" i="11"/>
  <c r="AJ294" i="11"/>
  <c r="AI294" i="11"/>
  <c r="AH294" i="11"/>
  <c r="AG294" i="11"/>
  <c r="AF294" i="11"/>
  <c r="AE294" i="11"/>
  <c r="AD294" i="11"/>
  <c r="AC294" i="11"/>
  <c r="AB294" i="11"/>
  <c r="AA294" i="11"/>
  <c r="Z294" i="11"/>
  <c r="Y294" i="11"/>
  <c r="X294" i="11"/>
  <c r="W294" i="11"/>
  <c r="V294" i="11"/>
  <c r="U294" i="11"/>
  <c r="T294" i="11"/>
  <c r="DZ293" i="11"/>
  <c r="DY293" i="11"/>
  <c r="DX293" i="11"/>
  <c r="DW293" i="11"/>
  <c r="DV293" i="11"/>
  <c r="DU293" i="11"/>
  <c r="DT293" i="11"/>
  <c r="DS293" i="11"/>
  <c r="DR293" i="11"/>
  <c r="DQ293" i="11"/>
  <c r="DP293" i="11"/>
  <c r="DO293" i="11"/>
  <c r="DN293" i="11"/>
  <c r="DM293" i="11"/>
  <c r="DL293" i="11"/>
  <c r="DK293" i="11"/>
  <c r="DJ293" i="11"/>
  <c r="DI293" i="11"/>
  <c r="DH293" i="11"/>
  <c r="DG293" i="11"/>
  <c r="DF293" i="11"/>
  <c r="DE293" i="11"/>
  <c r="DD293" i="11"/>
  <c r="DC293" i="11"/>
  <c r="DB293" i="11"/>
  <c r="DA293" i="11"/>
  <c r="CZ293" i="11"/>
  <c r="CY293" i="11"/>
  <c r="CX293" i="11"/>
  <c r="CW293" i="11"/>
  <c r="CV293" i="11"/>
  <c r="CU293" i="11"/>
  <c r="CT293" i="11"/>
  <c r="CS293" i="11"/>
  <c r="CR293" i="11"/>
  <c r="CQ293" i="11"/>
  <c r="CP293" i="11"/>
  <c r="CO293" i="11"/>
  <c r="CN293" i="11"/>
  <c r="CM293" i="11"/>
  <c r="CL293" i="11"/>
  <c r="CK293" i="11"/>
  <c r="CJ293" i="11"/>
  <c r="CI293" i="11"/>
  <c r="CH293" i="11"/>
  <c r="CG293" i="11"/>
  <c r="CF293" i="11"/>
  <c r="CE293" i="11"/>
  <c r="CD293" i="11"/>
  <c r="CC293" i="11"/>
  <c r="CB293" i="11"/>
  <c r="CA293" i="11"/>
  <c r="BZ293" i="11"/>
  <c r="BY293" i="11"/>
  <c r="BX293" i="11"/>
  <c r="BW293" i="11"/>
  <c r="BV293" i="11"/>
  <c r="BU293" i="11"/>
  <c r="BT293" i="11"/>
  <c r="BS293" i="11"/>
  <c r="BR293" i="11"/>
  <c r="BQ293" i="11"/>
  <c r="BM293" i="11"/>
  <c r="AM293" i="11"/>
  <c r="AL293" i="11"/>
  <c r="AK293" i="11"/>
  <c r="AJ293" i="11"/>
  <c r="AI293" i="11"/>
  <c r="AH293" i="11"/>
  <c r="AG293" i="11"/>
  <c r="AF293" i="11"/>
  <c r="AE293" i="11"/>
  <c r="AD293" i="11"/>
  <c r="AC293" i="11"/>
  <c r="AB293" i="11"/>
  <c r="AA293" i="11"/>
  <c r="Z293" i="11"/>
  <c r="Y293" i="11"/>
  <c r="X293" i="11"/>
  <c r="W293" i="11"/>
  <c r="V293" i="11"/>
  <c r="U293" i="11"/>
  <c r="T293" i="11"/>
  <c r="S293" i="11"/>
  <c r="DZ292" i="11"/>
  <c r="DY292" i="11"/>
  <c r="DX292" i="11"/>
  <c r="DW292" i="11"/>
  <c r="DV292" i="11"/>
  <c r="DU292" i="11"/>
  <c r="DT292" i="11"/>
  <c r="DS292" i="11"/>
  <c r="DR292" i="11"/>
  <c r="DQ292" i="11"/>
  <c r="DP292" i="11"/>
  <c r="DO292" i="11"/>
  <c r="DN292" i="11"/>
  <c r="DM292" i="11"/>
  <c r="DL292" i="11"/>
  <c r="DK292" i="11"/>
  <c r="DJ292" i="11"/>
  <c r="DI292" i="11"/>
  <c r="DH292" i="11"/>
  <c r="DG292" i="11"/>
  <c r="DF292" i="11"/>
  <c r="DE292" i="11"/>
  <c r="DD292" i="11"/>
  <c r="DC292" i="11"/>
  <c r="DB292" i="11"/>
  <c r="DA292" i="11"/>
  <c r="CZ292" i="11"/>
  <c r="CY292" i="11"/>
  <c r="CX292" i="11"/>
  <c r="CW292" i="11"/>
  <c r="CV292" i="11"/>
  <c r="CU292" i="11"/>
  <c r="CT292" i="11"/>
  <c r="CS292" i="11"/>
  <c r="CR292" i="11"/>
  <c r="CQ292" i="11"/>
  <c r="CP292" i="11"/>
  <c r="CO292" i="11"/>
  <c r="CN292" i="11"/>
  <c r="CM292" i="11"/>
  <c r="CL292" i="11"/>
  <c r="CK292" i="11"/>
  <c r="CJ292" i="11"/>
  <c r="CI292" i="11"/>
  <c r="CH292" i="11"/>
  <c r="CG292" i="11"/>
  <c r="CF292" i="11"/>
  <c r="CE292" i="11"/>
  <c r="CD292" i="11"/>
  <c r="CC292" i="11"/>
  <c r="CB292" i="11"/>
  <c r="CA292" i="11"/>
  <c r="BZ292" i="11"/>
  <c r="BY292" i="11"/>
  <c r="BX292" i="11"/>
  <c r="BW292" i="11"/>
  <c r="BV292" i="11"/>
  <c r="BU292" i="11"/>
  <c r="BT292" i="11"/>
  <c r="BS292" i="11"/>
  <c r="BR292" i="11"/>
  <c r="BQ292" i="11"/>
  <c r="BM292" i="11"/>
  <c r="AL292" i="11"/>
  <c r="AK292" i="11"/>
  <c r="AJ292" i="11"/>
  <c r="AI292" i="11"/>
  <c r="AH292" i="11"/>
  <c r="AG292" i="11"/>
  <c r="AF292" i="11"/>
  <c r="AE292" i="11"/>
  <c r="AD292" i="11"/>
  <c r="AC292" i="11"/>
  <c r="AB292" i="11"/>
  <c r="AA292" i="11"/>
  <c r="Z292" i="11"/>
  <c r="Y292" i="11"/>
  <c r="X292" i="11"/>
  <c r="W292" i="11"/>
  <c r="V292" i="11"/>
  <c r="U292" i="11"/>
  <c r="T292" i="11"/>
  <c r="S292" i="11"/>
  <c r="R292" i="11"/>
  <c r="DZ291" i="11"/>
  <c r="DY291" i="11"/>
  <c r="DX291" i="11"/>
  <c r="DW291" i="11"/>
  <c r="DV291" i="11"/>
  <c r="DU291" i="11"/>
  <c r="DT291" i="11"/>
  <c r="DS291" i="11"/>
  <c r="DR291" i="11"/>
  <c r="DQ291" i="11"/>
  <c r="DP291" i="11"/>
  <c r="DO291" i="11"/>
  <c r="DN291" i="11"/>
  <c r="DM291" i="11"/>
  <c r="DL291" i="11"/>
  <c r="DK291" i="11"/>
  <c r="DJ291" i="11"/>
  <c r="DI291" i="11"/>
  <c r="DH291" i="11"/>
  <c r="DG291" i="11"/>
  <c r="DF291" i="11"/>
  <c r="DE291" i="11"/>
  <c r="DD291" i="11"/>
  <c r="DC291" i="11"/>
  <c r="DB291" i="11"/>
  <c r="DA291" i="11"/>
  <c r="CZ291" i="11"/>
  <c r="CY291" i="11"/>
  <c r="CX291" i="11"/>
  <c r="CW291" i="11"/>
  <c r="CV291" i="11"/>
  <c r="CU291" i="11"/>
  <c r="CT291" i="11"/>
  <c r="CS291" i="11"/>
  <c r="CR291" i="11"/>
  <c r="CQ291" i="11"/>
  <c r="CP291" i="11"/>
  <c r="CO291" i="11"/>
  <c r="CN291" i="11"/>
  <c r="CM291" i="11"/>
  <c r="CL291" i="11"/>
  <c r="CK291" i="11"/>
  <c r="CJ291" i="11"/>
  <c r="CI291" i="11"/>
  <c r="CH291" i="11"/>
  <c r="CG291" i="11"/>
  <c r="CF291" i="11"/>
  <c r="CE291" i="11"/>
  <c r="CD291" i="11"/>
  <c r="CC291" i="11"/>
  <c r="CB291" i="11"/>
  <c r="CA291" i="11"/>
  <c r="BZ291" i="11"/>
  <c r="BY291" i="11"/>
  <c r="BX291" i="11"/>
  <c r="BW291" i="11"/>
  <c r="BV291" i="11"/>
  <c r="BU291" i="11"/>
  <c r="BT291" i="11"/>
  <c r="BS291" i="11"/>
  <c r="BR291" i="11"/>
  <c r="BQ291" i="11"/>
  <c r="BM291" i="11"/>
  <c r="AK291" i="11"/>
  <c r="AJ291" i="11"/>
  <c r="AI291" i="11"/>
  <c r="AH291" i="11"/>
  <c r="AG291" i="11"/>
  <c r="AF291" i="11"/>
  <c r="AE291" i="11"/>
  <c r="AD291" i="11"/>
  <c r="AC291" i="11"/>
  <c r="AB291" i="11"/>
  <c r="AA291" i="11"/>
  <c r="Z291" i="11"/>
  <c r="Y291" i="11"/>
  <c r="X291" i="11"/>
  <c r="W291" i="11"/>
  <c r="V291" i="11"/>
  <c r="U291" i="11"/>
  <c r="T291" i="11"/>
  <c r="S291" i="11"/>
  <c r="R291" i="11"/>
  <c r="Q291" i="11"/>
  <c r="DZ290" i="11"/>
  <c r="DY290" i="11"/>
  <c r="DX290" i="11"/>
  <c r="DW290" i="11"/>
  <c r="DV290" i="11"/>
  <c r="DU290" i="11"/>
  <c r="DT290" i="11"/>
  <c r="DS290" i="11"/>
  <c r="DR290" i="11"/>
  <c r="DQ290" i="11"/>
  <c r="DP290" i="11"/>
  <c r="DO290" i="11"/>
  <c r="DN290" i="11"/>
  <c r="DM290" i="11"/>
  <c r="DL290" i="11"/>
  <c r="DK290" i="11"/>
  <c r="DJ290" i="11"/>
  <c r="DI290" i="11"/>
  <c r="DH290" i="11"/>
  <c r="DG290" i="11"/>
  <c r="DF290" i="11"/>
  <c r="DE290" i="11"/>
  <c r="DD290" i="11"/>
  <c r="DC290" i="11"/>
  <c r="DB290" i="11"/>
  <c r="DA290" i="11"/>
  <c r="CZ290" i="11"/>
  <c r="CY290" i="11"/>
  <c r="CX290" i="11"/>
  <c r="CW290" i="11"/>
  <c r="CV290" i="11"/>
  <c r="CU290" i="11"/>
  <c r="CT290" i="11"/>
  <c r="CS290" i="11"/>
  <c r="CR290" i="11"/>
  <c r="CQ290" i="11"/>
  <c r="CP290" i="11"/>
  <c r="CO290" i="11"/>
  <c r="CN290" i="11"/>
  <c r="CM290" i="11"/>
  <c r="CL290" i="11"/>
  <c r="CK290" i="11"/>
  <c r="CJ290" i="11"/>
  <c r="CI290" i="11"/>
  <c r="CH290" i="11"/>
  <c r="CG290" i="11"/>
  <c r="CF290" i="11"/>
  <c r="CE290" i="11"/>
  <c r="CD290" i="11"/>
  <c r="CC290" i="11"/>
  <c r="CB290" i="11"/>
  <c r="CA290" i="11"/>
  <c r="BZ290" i="11"/>
  <c r="BY290" i="11"/>
  <c r="BX290" i="11"/>
  <c r="BW290" i="11"/>
  <c r="BV290" i="11"/>
  <c r="BU290" i="11"/>
  <c r="BT290" i="11"/>
  <c r="BS290" i="11"/>
  <c r="BR290" i="11"/>
  <c r="BQ290" i="11"/>
  <c r="BM290" i="11"/>
  <c r="AJ290" i="11"/>
  <c r="AI290" i="11"/>
  <c r="AH290" i="11"/>
  <c r="AG290" i="11"/>
  <c r="AF290" i="11"/>
  <c r="AE290" i="11"/>
  <c r="AD290" i="11"/>
  <c r="AC290" i="11"/>
  <c r="AB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DZ289" i="11"/>
  <c r="DY289" i="11"/>
  <c r="DX289" i="11"/>
  <c r="DW289" i="11"/>
  <c r="DV289" i="11"/>
  <c r="DU289" i="11"/>
  <c r="DT289" i="11"/>
  <c r="DS289" i="11"/>
  <c r="DR289" i="11"/>
  <c r="DQ289" i="11"/>
  <c r="DP289" i="11"/>
  <c r="DO289" i="11"/>
  <c r="DN289" i="11"/>
  <c r="DM289" i="11"/>
  <c r="DL289" i="11"/>
  <c r="DK289" i="11"/>
  <c r="DJ289" i="11"/>
  <c r="DI289" i="11"/>
  <c r="DH289" i="11"/>
  <c r="DG289" i="11"/>
  <c r="DF289" i="11"/>
  <c r="DE289" i="11"/>
  <c r="DD289" i="11"/>
  <c r="DC289" i="11"/>
  <c r="DB289" i="11"/>
  <c r="DA289" i="11"/>
  <c r="CZ289" i="11"/>
  <c r="CY289" i="11"/>
  <c r="CX289" i="11"/>
  <c r="CW289" i="11"/>
  <c r="CV289" i="11"/>
  <c r="CU289" i="11"/>
  <c r="CT289" i="11"/>
  <c r="CS289" i="11"/>
  <c r="CR289" i="11"/>
  <c r="CQ289" i="11"/>
  <c r="CP289" i="11"/>
  <c r="CO289" i="11"/>
  <c r="CN289" i="11"/>
  <c r="CM289" i="11"/>
  <c r="CL289" i="11"/>
  <c r="CK289" i="11"/>
  <c r="CJ289" i="11"/>
  <c r="CI289" i="11"/>
  <c r="CH289" i="11"/>
  <c r="CG289" i="11"/>
  <c r="CF289" i="11"/>
  <c r="CE289" i="11"/>
  <c r="CD289" i="11"/>
  <c r="CC289" i="11"/>
  <c r="CB289" i="11"/>
  <c r="CA289" i="11"/>
  <c r="BZ289" i="11"/>
  <c r="BY289" i="11"/>
  <c r="BX289" i="11"/>
  <c r="BW289" i="11"/>
  <c r="BV289" i="11"/>
  <c r="BU289" i="11"/>
  <c r="BT289" i="11"/>
  <c r="BS289" i="11"/>
  <c r="BR289" i="11"/>
  <c r="BQ289" i="11"/>
  <c r="BM289" i="11"/>
  <c r="AI289" i="11"/>
  <c r="AH289" i="11"/>
  <c r="AG289" i="11"/>
  <c r="AF289" i="11"/>
  <c r="AE289" i="11"/>
  <c r="AD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DZ288" i="11"/>
  <c r="DY288" i="11"/>
  <c r="DX288" i="11"/>
  <c r="DW288" i="11"/>
  <c r="DV288" i="11"/>
  <c r="DU288" i="11"/>
  <c r="DT288" i="11"/>
  <c r="DS288" i="11"/>
  <c r="DR288" i="11"/>
  <c r="DQ288" i="11"/>
  <c r="DP288" i="11"/>
  <c r="DO288" i="11"/>
  <c r="DN288" i="11"/>
  <c r="DM288" i="11"/>
  <c r="DL288" i="11"/>
  <c r="DK288" i="11"/>
  <c r="DJ288" i="11"/>
  <c r="DI288" i="11"/>
  <c r="DH288" i="11"/>
  <c r="DG288" i="11"/>
  <c r="DF288" i="11"/>
  <c r="DE288" i="11"/>
  <c r="DD288" i="11"/>
  <c r="DC288" i="11"/>
  <c r="DB288" i="11"/>
  <c r="DA288" i="11"/>
  <c r="CZ288" i="11"/>
  <c r="CY288" i="11"/>
  <c r="CX288" i="11"/>
  <c r="CW288" i="11"/>
  <c r="CV288" i="11"/>
  <c r="CU288" i="11"/>
  <c r="CT288" i="11"/>
  <c r="CS288" i="11"/>
  <c r="CR288" i="11"/>
  <c r="CQ288" i="11"/>
  <c r="CP288" i="11"/>
  <c r="CO288" i="11"/>
  <c r="CN288" i="11"/>
  <c r="CM288" i="11"/>
  <c r="CL288" i="11"/>
  <c r="CK288" i="11"/>
  <c r="CJ288" i="11"/>
  <c r="CI288" i="11"/>
  <c r="CH288" i="11"/>
  <c r="CG288" i="11"/>
  <c r="CF288" i="11"/>
  <c r="CE288" i="11"/>
  <c r="CD288" i="11"/>
  <c r="CC288" i="11"/>
  <c r="CB288" i="11"/>
  <c r="CA288" i="11"/>
  <c r="BZ288" i="11"/>
  <c r="BY288" i="11"/>
  <c r="BX288" i="11"/>
  <c r="BW288" i="11"/>
  <c r="BV288" i="11"/>
  <c r="BU288" i="11"/>
  <c r="BT288" i="11"/>
  <c r="BS288" i="11"/>
  <c r="BR288" i="11"/>
  <c r="BQ288" i="11"/>
  <c r="BM288" i="11"/>
  <c r="AH288" i="11"/>
  <c r="AG288" i="11"/>
  <c r="AF288" i="11"/>
  <c r="AE288" i="11"/>
  <c r="AD288" i="11"/>
  <c r="AC288" i="11"/>
  <c r="AB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DZ287" i="11"/>
  <c r="DY287" i="11"/>
  <c r="DX287" i="11"/>
  <c r="DW287" i="11"/>
  <c r="DV287" i="11"/>
  <c r="DU287" i="11"/>
  <c r="DT287" i="11"/>
  <c r="DS287" i="11"/>
  <c r="DR287" i="11"/>
  <c r="DQ287" i="11"/>
  <c r="DP287" i="11"/>
  <c r="DO287" i="11"/>
  <c r="DN287" i="11"/>
  <c r="DM287" i="11"/>
  <c r="DL287" i="11"/>
  <c r="DK287" i="11"/>
  <c r="DJ287" i="11"/>
  <c r="DI287" i="11"/>
  <c r="DH287" i="11"/>
  <c r="DG287" i="11"/>
  <c r="DF287" i="11"/>
  <c r="DE287" i="11"/>
  <c r="DD287" i="11"/>
  <c r="DC287" i="11"/>
  <c r="DB287" i="11"/>
  <c r="DA287" i="11"/>
  <c r="CZ287" i="11"/>
  <c r="CY287" i="11"/>
  <c r="CX287" i="11"/>
  <c r="CW287" i="11"/>
  <c r="CV287" i="11"/>
  <c r="CU287" i="11"/>
  <c r="CT287" i="11"/>
  <c r="CS287" i="11"/>
  <c r="CR287" i="11"/>
  <c r="CQ287" i="11"/>
  <c r="CP287" i="11"/>
  <c r="CO287" i="11"/>
  <c r="CN287" i="11"/>
  <c r="CM287" i="11"/>
  <c r="CL287" i="11"/>
  <c r="CK287" i="11"/>
  <c r="CJ287" i="11"/>
  <c r="CI287" i="11"/>
  <c r="CH287" i="11"/>
  <c r="CG287" i="11"/>
  <c r="CF287" i="11"/>
  <c r="CE287" i="11"/>
  <c r="CD287" i="11"/>
  <c r="CC287" i="11"/>
  <c r="CB287" i="11"/>
  <c r="CA287" i="11"/>
  <c r="BZ287" i="11"/>
  <c r="BY287" i="11"/>
  <c r="BX287" i="11"/>
  <c r="BW287" i="11"/>
  <c r="BV287" i="11"/>
  <c r="BU287" i="11"/>
  <c r="BT287" i="11"/>
  <c r="BS287" i="11"/>
  <c r="BR287" i="11"/>
  <c r="BQ287" i="11"/>
  <c r="BM287" i="11"/>
  <c r="AG287" i="11"/>
  <c r="AF287" i="11"/>
  <c r="AE287" i="11"/>
  <c r="AD287" i="11"/>
  <c r="AC287" i="11"/>
  <c r="AB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DZ286" i="11"/>
  <c r="DY286" i="11"/>
  <c r="DX286" i="11"/>
  <c r="DW286" i="11"/>
  <c r="DV286" i="11"/>
  <c r="DU286" i="11"/>
  <c r="DT286" i="11"/>
  <c r="DS286" i="11"/>
  <c r="DR286" i="11"/>
  <c r="DQ286" i="11"/>
  <c r="DP286" i="11"/>
  <c r="DO286" i="11"/>
  <c r="DN286" i="11"/>
  <c r="DM286" i="11"/>
  <c r="DL286" i="11"/>
  <c r="DK286" i="11"/>
  <c r="DJ286" i="11"/>
  <c r="DI286" i="11"/>
  <c r="DH286" i="11"/>
  <c r="DG286" i="11"/>
  <c r="DF286" i="11"/>
  <c r="DE286" i="11"/>
  <c r="DD286" i="11"/>
  <c r="DC286" i="11"/>
  <c r="DB286" i="11"/>
  <c r="DA286" i="11"/>
  <c r="CZ286" i="11"/>
  <c r="CY286" i="11"/>
  <c r="CX286" i="11"/>
  <c r="CW286" i="11"/>
  <c r="CV286" i="11"/>
  <c r="CU286" i="11"/>
  <c r="CT286" i="11"/>
  <c r="CS286" i="11"/>
  <c r="CR286" i="11"/>
  <c r="CQ286" i="11"/>
  <c r="CP286" i="11"/>
  <c r="CO286" i="11"/>
  <c r="CN286" i="11"/>
  <c r="CM286" i="11"/>
  <c r="CL286" i="11"/>
  <c r="CK286" i="11"/>
  <c r="CJ286" i="11"/>
  <c r="CI286" i="11"/>
  <c r="CH286" i="11"/>
  <c r="CG286" i="11"/>
  <c r="CF286" i="11"/>
  <c r="CE286" i="11"/>
  <c r="CD286" i="11"/>
  <c r="CC286" i="11"/>
  <c r="CB286" i="11"/>
  <c r="CA286" i="11"/>
  <c r="BZ286" i="11"/>
  <c r="BY286" i="11"/>
  <c r="BX286" i="11"/>
  <c r="BW286" i="11"/>
  <c r="BV286" i="11"/>
  <c r="BU286" i="11"/>
  <c r="BT286" i="11"/>
  <c r="BS286" i="11"/>
  <c r="BR286" i="11"/>
  <c r="BQ286" i="11"/>
  <c r="BM286" i="11"/>
  <c r="AF286" i="11"/>
  <c r="AE286" i="11"/>
  <c r="AD286" i="11"/>
  <c r="AC286" i="11"/>
  <c r="AB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DZ285" i="11"/>
  <c r="DY285" i="11"/>
  <c r="DX285" i="11"/>
  <c r="DW285" i="11"/>
  <c r="DV285" i="11"/>
  <c r="DU285" i="11"/>
  <c r="DT285" i="11"/>
  <c r="DS285" i="11"/>
  <c r="DR285" i="11"/>
  <c r="DQ285" i="11"/>
  <c r="DP285" i="11"/>
  <c r="DO285" i="11"/>
  <c r="DN285" i="11"/>
  <c r="DM285" i="11"/>
  <c r="DL285" i="11"/>
  <c r="DK285" i="11"/>
  <c r="DJ285" i="11"/>
  <c r="DI285" i="11"/>
  <c r="DH285" i="11"/>
  <c r="DG285" i="11"/>
  <c r="DF285" i="11"/>
  <c r="DE285" i="11"/>
  <c r="DD285" i="11"/>
  <c r="DC285" i="11"/>
  <c r="DB285" i="11"/>
  <c r="DA285" i="11"/>
  <c r="CZ285" i="11"/>
  <c r="CY285" i="11"/>
  <c r="CX285" i="11"/>
  <c r="CW285" i="11"/>
  <c r="CV285" i="11"/>
  <c r="CU285" i="11"/>
  <c r="CT285" i="11"/>
  <c r="CS285" i="11"/>
  <c r="CR285" i="11"/>
  <c r="CQ285" i="11"/>
  <c r="CP285" i="11"/>
  <c r="CO285" i="11"/>
  <c r="CN285" i="11"/>
  <c r="CM285" i="11"/>
  <c r="CL285" i="11"/>
  <c r="CK285" i="11"/>
  <c r="CJ285" i="11"/>
  <c r="CI285" i="11"/>
  <c r="CH285" i="11"/>
  <c r="CG285" i="11"/>
  <c r="CF285" i="11"/>
  <c r="CE285" i="11"/>
  <c r="CD285" i="11"/>
  <c r="CC285" i="11"/>
  <c r="CB285" i="11"/>
  <c r="CA285" i="11"/>
  <c r="BZ285" i="11"/>
  <c r="BY285" i="11"/>
  <c r="BX285" i="11"/>
  <c r="BW285" i="11"/>
  <c r="BV285" i="11"/>
  <c r="BU285" i="11"/>
  <c r="BT285" i="11"/>
  <c r="BS285" i="11"/>
  <c r="BR285" i="11"/>
  <c r="BQ285" i="11"/>
  <c r="BM285" i="11"/>
  <c r="AE285" i="11"/>
  <c r="AD285" i="11"/>
  <c r="AC285" i="11"/>
  <c r="AB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DZ284" i="11"/>
  <c r="DY284" i="11"/>
  <c r="DX284" i="11"/>
  <c r="DW284" i="11"/>
  <c r="DV284" i="11"/>
  <c r="DU284" i="11"/>
  <c r="DT284" i="11"/>
  <c r="DS284" i="11"/>
  <c r="DR284" i="11"/>
  <c r="DQ284" i="11"/>
  <c r="DP284" i="11"/>
  <c r="DO284" i="11"/>
  <c r="DN284" i="11"/>
  <c r="DM284" i="11"/>
  <c r="DL284" i="11"/>
  <c r="DK284" i="11"/>
  <c r="DJ284" i="11"/>
  <c r="DI284" i="11"/>
  <c r="DH284" i="11"/>
  <c r="DG284" i="11"/>
  <c r="DF284" i="11"/>
  <c r="DE284" i="11"/>
  <c r="DD284" i="11"/>
  <c r="DC284" i="11"/>
  <c r="DB284" i="11"/>
  <c r="DA284" i="11"/>
  <c r="CZ284" i="11"/>
  <c r="CY284" i="11"/>
  <c r="CX284" i="11"/>
  <c r="CW284" i="11"/>
  <c r="CV284" i="11"/>
  <c r="CU284" i="11"/>
  <c r="CT284" i="11"/>
  <c r="CS284" i="11"/>
  <c r="CR284" i="11"/>
  <c r="CQ284" i="11"/>
  <c r="CP284" i="11"/>
  <c r="CO284" i="11"/>
  <c r="CN284" i="11"/>
  <c r="CM284" i="11"/>
  <c r="CL284" i="11"/>
  <c r="CK284" i="11"/>
  <c r="CJ284" i="11"/>
  <c r="CI284" i="11"/>
  <c r="CH284" i="11"/>
  <c r="CG284" i="11"/>
  <c r="CF284" i="11"/>
  <c r="CE284" i="11"/>
  <c r="CD284" i="11"/>
  <c r="CC284" i="11"/>
  <c r="CB284" i="11"/>
  <c r="CA284" i="11"/>
  <c r="BZ284" i="11"/>
  <c r="BY284" i="11"/>
  <c r="BX284" i="11"/>
  <c r="BW284" i="11"/>
  <c r="BV284" i="11"/>
  <c r="BU284" i="11"/>
  <c r="BT284" i="11"/>
  <c r="BS284" i="11"/>
  <c r="BR284" i="11"/>
  <c r="BQ284" i="11"/>
  <c r="BM284" i="11"/>
  <c r="AD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DZ283" i="11"/>
  <c r="DY283" i="11"/>
  <c r="DX283" i="11"/>
  <c r="DW283" i="11"/>
  <c r="DV283" i="11"/>
  <c r="DU283" i="11"/>
  <c r="DT283" i="11"/>
  <c r="DS283" i="11"/>
  <c r="DR283" i="11"/>
  <c r="DQ283" i="11"/>
  <c r="DP283" i="11"/>
  <c r="DO283" i="11"/>
  <c r="DN283" i="11"/>
  <c r="DM283" i="11"/>
  <c r="DL283" i="11"/>
  <c r="DK283" i="11"/>
  <c r="DJ283" i="11"/>
  <c r="DI283" i="11"/>
  <c r="DH283" i="11"/>
  <c r="DG283" i="11"/>
  <c r="DF283" i="11"/>
  <c r="DE283" i="11"/>
  <c r="DD283" i="11"/>
  <c r="DC283" i="11"/>
  <c r="DB283" i="11"/>
  <c r="DA283" i="11"/>
  <c r="CZ283" i="11"/>
  <c r="CY283" i="11"/>
  <c r="CX283" i="11"/>
  <c r="CW283" i="11"/>
  <c r="CV283" i="11"/>
  <c r="CU283" i="11"/>
  <c r="CT283" i="11"/>
  <c r="CS283" i="11"/>
  <c r="CR283" i="11"/>
  <c r="CQ283" i="11"/>
  <c r="CP283" i="11"/>
  <c r="CO283" i="11"/>
  <c r="CN283" i="11"/>
  <c r="CM283" i="11"/>
  <c r="CL283" i="11"/>
  <c r="CK283" i="11"/>
  <c r="CJ283" i="11"/>
  <c r="CI283" i="11"/>
  <c r="CH283" i="11"/>
  <c r="CG283" i="11"/>
  <c r="CF283" i="11"/>
  <c r="CE283" i="11"/>
  <c r="CD283" i="11"/>
  <c r="CC283" i="11"/>
  <c r="CB283" i="11"/>
  <c r="CA283" i="11"/>
  <c r="BZ283" i="11"/>
  <c r="BY283" i="11"/>
  <c r="BX283" i="11"/>
  <c r="BW283" i="11"/>
  <c r="BV283" i="11"/>
  <c r="BU283" i="11"/>
  <c r="BT283" i="11"/>
  <c r="BS283" i="11"/>
  <c r="BR283" i="11"/>
  <c r="BQ283" i="11"/>
  <c r="BM283" i="11"/>
  <c r="AC283" i="11"/>
  <c r="AB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DZ282" i="11"/>
  <c r="DY282" i="11"/>
  <c r="DX282" i="11"/>
  <c r="DW282" i="11"/>
  <c r="DV282" i="11"/>
  <c r="DU282" i="11"/>
  <c r="DT282" i="11"/>
  <c r="DS282" i="11"/>
  <c r="DR282" i="11"/>
  <c r="DQ282" i="11"/>
  <c r="DP282" i="11"/>
  <c r="DO282" i="11"/>
  <c r="DN282" i="11"/>
  <c r="DM282" i="11"/>
  <c r="DL282" i="11"/>
  <c r="DK282" i="11"/>
  <c r="DJ282" i="11"/>
  <c r="DI282" i="11"/>
  <c r="DH282" i="11"/>
  <c r="DG282" i="11"/>
  <c r="DF282" i="11"/>
  <c r="DE282" i="11"/>
  <c r="DD282" i="11"/>
  <c r="DC282" i="11"/>
  <c r="DB282" i="11"/>
  <c r="DA282" i="11"/>
  <c r="CZ282" i="11"/>
  <c r="CY282" i="11"/>
  <c r="CX282" i="11"/>
  <c r="CW282" i="11"/>
  <c r="CV282" i="11"/>
  <c r="CU282" i="11"/>
  <c r="CT282" i="11"/>
  <c r="CS282" i="11"/>
  <c r="CR282" i="11"/>
  <c r="CQ282" i="11"/>
  <c r="CP282" i="11"/>
  <c r="CO282" i="11"/>
  <c r="CN282" i="11"/>
  <c r="CM282" i="11"/>
  <c r="CL282" i="11"/>
  <c r="CK282" i="11"/>
  <c r="CJ282" i="11"/>
  <c r="CI282" i="11"/>
  <c r="CH282" i="11"/>
  <c r="CG282" i="11"/>
  <c r="CF282" i="11"/>
  <c r="CE282" i="11"/>
  <c r="CD282" i="11"/>
  <c r="CC282" i="11"/>
  <c r="CB282" i="11"/>
  <c r="CA282" i="11"/>
  <c r="BZ282" i="11"/>
  <c r="BY282" i="11"/>
  <c r="BX282" i="11"/>
  <c r="BW282" i="11"/>
  <c r="BV282" i="11"/>
  <c r="BU282" i="11"/>
  <c r="BT282" i="11"/>
  <c r="BS282" i="11"/>
  <c r="BR282" i="11"/>
  <c r="BQ282" i="11"/>
  <c r="BM282" i="11"/>
  <c r="AB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DZ281" i="11"/>
  <c r="DY281" i="11"/>
  <c r="DX281" i="11"/>
  <c r="DW281" i="11"/>
  <c r="DV281" i="11"/>
  <c r="DU281" i="11"/>
  <c r="DT281" i="11"/>
  <c r="DS281" i="11"/>
  <c r="DR281" i="11"/>
  <c r="DQ281" i="11"/>
  <c r="DP281" i="11"/>
  <c r="DO281" i="11"/>
  <c r="DN281" i="11"/>
  <c r="DM281" i="11"/>
  <c r="DL281" i="11"/>
  <c r="DK281" i="11"/>
  <c r="DJ281" i="11"/>
  <c r="DI281" i="11"/>
  <c r="DH281" i="11"/>
  <c r="DG281" i="11"/>
  <c r="DF281" i="11"/>
  <c r="DE281" i="11"/>
  <c r="DD281" i="11"/>
  <c r="DC281" i="11"/>
  <c r="DB281" i="11"/>
  <c r="DA281" i="11"/>
  <c r="CZ281" i="11"/>
  <c r="CY281" i="11"/>
  <c r="CX281" i="11"/>
  <c r="CW281" i="11"/>
  <c r="CV281" i="11"/>
  <c r="CU281" i="11"/>
  <c r="CT281" i="11"/>
  <c r="CS281" i="11"/>
  <c r="CR281" i="11"/>
  <c r="CQ281" i="11"/>
  <c r="CP281" i="11"/>
  <c r="CO281" i="11"/>
  <c r="CN281" i="11"/>
  <c r="CM281" i="11"/>
  <c r="CL281" i="11"/>
  <c r="CK281" i="11"/>
  <c r="CJ281" i="11"/>
  <c r="CI281" i="11"/>
  <c r="CH281" i="11"/>
  <c r="CG281" i="11"/>
  <c r="CF281" i="11"/>
  <c r="CE281" i="11"/>
  <c r="CD281" i="11"/>
  <c r="CC281" i="11"/>
  <c r="CB281" i="11"/>
  <c r="CA281" i="11"/>
  <c r="BZ281" i="11"/>
  <c r="BY281" i="11"/>
  <c r="BX281" i="11"/>
  <c r="BW281" i="11"/>
  <c r="BV281" i="11"/>
  <c r="BU281" i="11"/>
  <c r="BT281" i="11"/>
  <c r="BS281" i="11"/>
  <c r="BR281" i="11"/>
  <c r="BQ281" i="11"/>
  <c r="BM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DZ280" i="11"/>
  <c r="DY280" i="11"/>
  <c r="DX280" i="11"/>
  <c r="DW280" i="11"/>
  <c r="DV280" i="11"/>
  <c r="DU280" i="11"/>
  <c r="DT280" i="11"/>
  <c r="DS280" i="11"/>
  <c r="DR280" i="11"/>
  <c r="DQ280" i="11"/>
  <c r="DP280" i="11"/>
  <c r="DO280" i="11"/>
  <c r="DN280" i="11"/>
  <c r="DM280" i="11"/>
  <c r="DL280" i="11"/>
  <c r="DK280" i="11"/>
  <c r="DJ280" i="11"/>
  <c r="DI280" i="11"/>
  <c r="DH280" i="11"/>
  <c r="DG280" i="11"/>
  <c r="DF280" i="11"/>
  <c r="DE280" i="11"/>
  <c r="DD280" i="11"/>
  <c r="DC280" i="11"/>
  <c r="DB280" i="11"/>
  <c r="DA280" i="11"/>
  <c r="CZ280" i="11"/>
  <c r="CY280" i="11"/>
  <c r="CX280" i="11"/>
  <c r="CW280" i="11"/>
  <c r="CV280" i="11"/>
  <c r="CU280" i="11"/>
  <c r="CT280" i="11"/>
  <c r="CS280" i="11"/>
  <c r="CR280" i="11"/>
  <c r="CQ280" i="11"/>
  <c r="CP280" i="11"/>
  <c r="CO280" i="11"/>
  <c r="CN280" i="11"/>
  <c r="CM280" i="11"/>
  <c r="CL280" i="11"/>
  <c r="CK280" i="11"/>
  <c r="CJ280" i="11"/>
  <c r="CI280" i="11"/>
  <c r="CH280" i="11"/>
  <c r="CG280" i="11"/>
  <c r="CF280" i="11"/>
  <c r="CE280" i="11"/>
  <c r="CD280" i="11"/>
  <c r="CC280" i="11"/>
  <c r="CB280" i="11"/>
  <c r="CA280" i="11"/>
  <c r="BZ280" i="11"/>
  <c r="BY280" i="11"/>
  <c r="BX280" i="11"/>
  <c r="BW280" i="11"/>
  <c r="BV280" i="11"/>
  <c r="BU280" i="11"/>
  <c r="BT280" i="11"/>
  <c r="BS280" i="11"/>
  <c r="BR280" i="11"/>
  <c r="BQ280" i="11"/>
  <c r="BM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DZ279" i="11"/>
  <c r="DY279" i="11"/>
  <c r="DX279" i="11"/>
  <c r="DW279" i="11"/>
  <c r="DV279" i="11"/>
  <c r="DU279" i="11"/>
  <c r="DT279" i="11"/>
  <c r="DS279" i="11"/>
  <c r="DR279" i="11"/>
  <c r="DQ279" i="11"/>
  <c r="DP279" i="11"/>
  <c r="DO279" i="11"/>
  <c r="DN279" i="11"/>
  <c r="DM279" i="11"/>
  <c r="DL279" i="11"/>
  <c r="DK279" i="11"/>
  <c r="DJ279" i="11"/>
  <c r="DI279" i="11"/>
  <c r="DH279" i="11"/>
  <c r="DG279" i="11"/>
  <c r="DF279" i="11"/>
  <c r="DE279" i="11"/>
  <c r="DD279" i="11"/>
  <c r="DC279" i="11"/>
  <c r="DB279" i="11"/>
  <c r="DA279" i="11"/>
  <c r="CZ279" i="11"/>
  <c r="CY279" i="11"/>
  <c r="CX279" i="11"/>
  <c r="CW279" i="11"/>
  <c r="CV279" i="11"/>
  <c r="CU279" i="11"/>
  <c r="CT279" i="11"/>
  <c r="CS279" i="11"/>
  <c r="CR279" i="11"/>
  <c r="CQ279" i="11"/>
  <c r="CP279" i="11"/>
  <c r="CO279" i="11"/>
  <c r="CN279" i="11"/>
  <c r="CM279" i="11"/>
  <c r="CL279" i="11"/>
  <c r="CK279" i="11"/>
  <c r="CJ279" i="11"/>
  <c r="CI279" i="11"/>
  <c r="CH279" i="11"/>
  <c r="CG279" i="11"/>
  <c r="CF279" i="11"/>
  <c r="CE279" i="11"/>
  <c r="CD279" i="11"/>
  <c r="CC279" i="11"/>
  <c r="CB279" i="11"/>
  <c r="CA279" i="11"/>
  <c r="BZ279" i="11"/>
  <c r="BY279" i="11"/>
  <c r="BX279" i="11"/>
  <c r="BW279" i="11"/>
  <c r="BV279" i="11"/>
  <c r="BU279" i="11"/>
  <c r="BT279" i="11"/>
  <c r="BS279" i="11"/>
  <c r="BR279" i="11"/>
  <c r="BQ279" i="11"/>
  <c r="BM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DZ278" i="11"/>
  <c r="DY278" i="11"/>
  <c r="DX278" i="11"/>
  <c r="DW278" i="11"/>
  <c r="DV278" i="11"/>
  <c r="DU278" i="11"/>
  <c r="DT278" i="11"/>
  <c r="DS278" i="11"/>
  <c r="DR278" i="11"/>
  <c r="DQ278" i="11"/>
  <c r="DP278" i="11"/>
  <c r="DO278" i="11"/>
  <c r="DN278" i="11"/>
  <c r="DM278" i="11"/>
  <c r="DL278" i="11"/>
  <c r="DK278" i="11"/>
  <c r="DJ278" i="11"/>
  <c r="DI278" i="11"/>
  <c r="DH278" i="11"/>
  <c r="DG278" i="11"/>
  <c r="DF278" i="11"/>
  <c r="DE278" i="11"/>
  <c r="DD278" i="11"/>
  <c r="DC278" i="11"/>
  <c r="DB278" i="11"/>
  <c r="DA278" i="11"/>
  <c r="CZ278" i="11"/>
  <c r="CY278" i="11"/>
  <c r="CX278" i="11"/>
  <c r="CW278" i="11"/>
  <c r="CV278" i="11"/>
  <c r="CU278" i="11"/>
  <c r="CT278" i="11"/>
  <c r="CS278" i="11"/>
  <c r="CR278" i="11"/>
  <c r="CQ278" i="11"/>
  <c r="CP278" i="11"/>
  <c r="CO278" i="11"/>
  <c r="CN278" i="11"/>
  <c r="CM278" i="11"/>
  <c r="CL278" i="11"/>
  <c r="CK278" i="11"/>
  <c r="CJ278" i="11"/>
  <c r="CI278" i="11"/>
  <c r="CH278" i="11"/>
  <c r="CG278" i="11"/>
  <c r="CF278" i="11"/>
  <c r="CE278" i="11"/>
  <c r="CD278" i="11"/>
  <c r="CC278" i="11"/>
  <c r="CB278" i="11"/>
  <c r="CA278" i="11"/>
  <c r="BZ278" i="11"/>
  <c r="BY278" i="11"/>
  <c r="BX278" i="11"/>
  <c r="BW278" i="11"/>
  <c r="BV278" i="11"/>
  <c r="BU278" i="11"/>
  <c r="BT278" i="11"/>
  <c r="BS278" i="11"/>
  <c r="BR278" i="11"/>
  <c r="BQ278" i="11"/>
  <c r="BM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D278" i="11"/>
  <c r="B278" i="11"/>
  <c r="DZ277" i="11"/>
  <c r="DY277" i="11"/>
  <c r="DX277" i="11"/>
  <c r="DW277" i="11"/>
  <c r="DV277" i="11"/>
  <c r="DU277" i="11"/>
  <c r="DT277" i="11"/>
  <c r="DS277" i="11"/>
  <c r="DR277" i="11"/>
  <c r="DQ277" i="11"/>
  <c r="DP277" i="11"/>
  <c r="DO277" i="11"/>
  <c r="DN277" i="11"/>
  <c r="DM277" i="11"/>
  <c r="DL277" i="11"/>
  <c r="DK277" i="11"/>
  <c r="DJ277" i="11"/>
  <c r="DI277" i="11"/>
  <c r="DH277" i="11"/>
  <c r="DG277" i="11"/>
  <c r="DF277" i="11"/>
  <c r="DE277" i="11"/>
  <c r="DD277" i="11"/>
  <c r="DC277" i="11"/>
  <c r="DB277" i="11"/>
  <c r="DA277" i="11"/>
  <c r="CZ277" i="11"/>
  <c r="CY277" i="11"/>
  <c r="CX277" i="11"/>
  <c r="CW277" i="11"/>
  <c r="CV277" i="11"/>
  <c r="CU277" i="11"/>
  <c r="CT277" i="11"/>
  <c r="CS277" i="11"/>
  <c r="CR277" i="11"/>
  <c r="CQ277" i="11"/>
  <c r="CP277" i="11"/>
  <c r="CO277" i="11"/>
  <c r="CN277" i="11"/>
  <c r="CM277" i="11"/>
  <c r="CL277" i="11"/>
  <c r="CK277" i="11"/>
  <c r="CJ277" i="11"/>
  <c r="CI277" i="11"/>
  <c r="CH277" i="11"/>
  <c r="CG277" i="11"/>
  <c r="CF277" i="11"/>
  <c r="CE277" i="11"/>
  <c r="CD277" i="11"/>
  <c r="CC277" i="11"/>
  <c r="CB277" i="11"/>
  <c r="CA277" i="11"/>
  <c r="BZ277" i="11"/>
  <c r="BY277" i="11"/>
  <c r="BX277" i="11"/>
  <c r="BW277" i="11"/>
  <c r="BV277" i="11"/>
  <c r="BU277" i="11"/>
  <c r="BT277" i="11"/>
  <c r="BS277" i="11"/>
  <c r="BR277" i="11"/>
  <c r="BQ277" i="11"/>
  <c r="BM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D277" i="11"/>
  <c r="B277" i="11"/>
  <c r="DZ276" i="11"/>
  <c r="DY276" i="11"/>
  <c r="DX276" i="11"/>
  <c r="DW276" i="11"/>
  <c r="DV276" i="11"/>
  <c r="DU276" i="11"/>
  <c r="DT276" i="11"/>
  <c r="DS276" i="11"/>
  <c r="DR276" i="11"/>
  <c r="DQ276" i="11"/>
  <c r="DP276" i="11"/>
  <c r="DO276" i="11"/>
  <c r="DN276" i="11"/>
  <c r="DM276" i="11"/>
  <c r="DL276" i="11"/>
  <c r="DK276" i="11"/>
  <c r="DJ276" i="11"/>
  <c r="DI276" i="11"/>
  <c r="DH276" i="11"/>
  <c r="DG276" i="11"/>
  <c r="DF276" i="11"/>
  <c r="DE276" i="11"/>
  <c r="DD276" i="11"/>
  <c r="DC276" i="11"/>
  <c r="DB276" i="11"/>
  <c r="DA276" i="11"/>
  <c r="CZ276" i="11"/>
  <c r="CY276" i="11"/>
  <c r="CX276" i="11"/>
  <c r="CW276" i="11"/>
  <c r="CV276" i="11"/>
  <c r="CU276" i="11"/>
  <c r="CT276" i="11"/>
  <c r="CS276" i="11"/>
  <c r="CR276" i="11"/>
  <c r="CQ276" i="11"/>
  <c r="CP276" i="11"/>
  <c r="CO276" i="11"/>
  <c r="CN276" i="11"/>
  <c r="CM276" i="11"/>
  <c r="CL276" i="11"/>
  <c r="CK276" i="11"/>
  <c r="CJ276" i="11"/>
  <c r="CI276" i="11"/>
  <c r="CH276" i="11"/>
  <c r="CG276" i="11"/>
  <c r="CF276" i="11"/>
  <c r="CE276" i="11"/>
  <c r="CD276" i="11"/>
  <c r="CC276" i="11"/>
  <c r="CB276" i="11"/>
  <c r="CA276" i="11"/>
  <c r="BZ276" i="11"/>
  <c r="BY276" i="11"/>
  <c r="BX276" i="11"/>
  <c r="BW276" i="11"/>
  <c r="BV276" i="11"/>
  <c r="BU276" i="11"/>
  <c r="BT276" i="11"/>
  <c r="BS276" i="11"/>
  <c r="BR276" i="11"/>
  <c r="BQ276" i="11"/>
  <c r="BM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D276" i="11"/>
  <c r="B276" i="11"/>
  <c r="DZ275" i="11"/>
  <c r="DY275" i="11"/>
  <c r="DX275" i="11"/>
  <c r="DW275" i="11"/>
  <c r="DV275" i="11"/>
  <c r="DU275" i="11"/>
  <c r="DT275" i="11"/>
  <c r="DS275" i="11"/>
  <c r="DR275" i="11"/>
  <c r="DQ275" i="11"/>
  <c r="DP275" i="11"/>
  <c r="DO275" i="11"/>
  <c r="DN275" i="11"/>
  <c r="DM275" i="11"/>
  <c r="DL275" i="11"/>
  <c r="DK275" i="11"/>
  <c r="DJ275" i="11"/>
  <c r="DI275" i="11"/>
  <c r="DH275" i="11"/>
  <c r="DG275" i="11"/>
  <c r="DF275" i="11"/>
  <c r="DE275" i="11"/>
  <c r="DD275" i="11"/>
  <c r="DC275" i="11"/>
  <c r="DB275" i="11"/>
  <c r="DA275" i="11"/>
  <c r="CZ275" i="11"/>
  <c r="CY275" i="11"/>
  <c r="CX275" i="11"/>
  <c r="CW275" i="11"/>
  <c r="CV275" i="11"/>
  <c r="CU275" i="11"/>
  <c r="CT275" i="11"/>
  <c r="CS275" i="11"/>
  <c r="CR275" i="11"/>
  <c r="CQ275" i="11"/>
  <c r="CP275" i="11"/>
  <c r="CO275" i="11"/>
  <c r="CN275" i="11"/>
  <c r="CM275" i="11"/>
  <c r="CL275" i="11"/>
  <c r="CK275" i="11"/>
  <c r="CJ275" i="11"/>
  <c r="CI275" i="11"/>
  <c r="CH275" i="11"/>
  <c r="CG275" i="11"/>
  <c r="CF275" i="11"/>
  <c r="CE275" i="11"/>
  <c r="CD275" i="11"/>
  <c r="CC275" i="11"/>
  <c r="CB275" i="11"/>
  <c r="CA275" i="11"/>
  <c r="BZ275" i="11"/>
  <c r="BY275" i="11"/>
  <c r="BX275" i="11"/>
  <c r="BW275" i="11"/>
  <c r="BV275" i="11"/>
  <c r="BU275" i="11"/>
  <c r="BT275" i="11"/>
  <c r="BS275" i="11"/>
  <c r="BR275" i="11"/>
  <c r="BQ275" i="11"/>
  <c r="BM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D275" i="11"/>
  <c r="B275" i="11"/>
  <c r="DZ274" i="11"/>
  <c r="DY274" i="11"/>
  <c r="DX274" i="11"/>
  <c r="DW274" i="11"/>
  <c r="DV274" i="11"/>
  <c r="DU274" i="11"/>
  <c r="DT274" i="11"/>
  <c r="DS274" i="11"/>
  <c r="DR274" i="11"/>
  <c r="DQ274" i="11"/>
  <c r="DP274" i="11"/>
  <c r="DO274" i="11"/>
  <c r="DN274" i="11"/>
  <c r="DM274" i="11"/>
  <c r="DL274" i="11"/>
  <c r="DK274" i="11"/>
  <c r="DJ274" i="11"/>
  <c r="DI274" i="11"/>
  <c r="DH274" i="11"/>
  <c r="DG274" i="11"/>
  <c r="DF274" i="11"/>
  <c r="DE274" i="11"/>
  <c r="DD274" i="11"/>
  <c r="DC274" i="11"/>
  <c r="DB274" i="11"/>
  <c r="DA274" i="11"/>
  <c r="CZ274" i="11"/>
  <c r="CY274" i="11"/>
  <c r="CX274" i="11"/>
  <c r="CW274" i="11"/>
  <c r="CV274" i="11"/>
  <c r="CU274" i="11"/>
  <c r="CT274" i="11"/>
  <c r="CS274" i="11"/>
  <c r="CR274" i="11"/>
  <c r="CQ274" i="11"/>
  <c r="CP274" i="11"/>
  <c r="CO274" i="11"/>
  <c r="CN274" i="11"/>
  <c r="CM274" i="11"/>
  <c r="CL274" i="11"/>
  <c r="CK274" i="11"/>
  <c r="CJ274" i="11"/>
  <c r="CI274" i="11"/>
  <c r="CH274" i="11"/>
  <c r="CG274" i="11"/>
  <c r="CF274" i="11"/>
  <c r="CE274" i="11"/>
  <c r="CD274" i="11"/>
  <c r="CC274" i="11"/>
  <c r="CB274" i="11"/>
  <c r="CA274" i="11"/>
  <c r="BZ274" i="11"/>
  <c r="BY274" i="11"/>
  <c r="BX274" i="11"/>
  <c r="BW274" i="11"/>
  <c r="BV274" i="11"/>
  <c r="BU274" i="11"/>
  <c r="BT274" i="11"/>
  <c r="BS274" i="11"/>
  <c r="BR274" i="11"/>
  <c r="BQ274" i="11"/>
  <c r="BM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D274" i="11"/>
  <c r="B274" i="11"/>
  <c r="DZ273" i="11"/>
  <c r="DY273" i="11"/>
  <c r="DX273" i="11"/>
  <c r="DW273" i="11"/>
  <c r="DV273" i="11"/>
  <c r="DU273" i="11"/>
  <c r="DT273" i="11"/>
  <c r="DS273" i="11"/>
  <c r="DR273" i="11"/>
  <c r="DQ273" i="11"/>
  <c r="DP273" i="11"/>
  <c r="DO273" i="11"/>
  <c r="DN273" i="11"/>
  <c r="DM273" i="11"/>
  <c r="DL273" i="11"/>
  <c r="DK273" i="11"/>
  <c r="DJ273" i="11"/>
  <c r="DI273" i="11"/>
  <c r="DH273" i="11"/>
  <c r="DG273" i="11"/>
  <c r="DF273" i="11"/>
  <c r="DE273" i="11"/>
  <c r="DD273" i="11"/>
  <c r="DC273" i="11"/>
  <c r="DB273" i="11"/>
  <c r="DA273" i="11"/>
  <c r="CZ273" i="11"/>
  <c r="CY273" i="11"/>
  <c r="CX273" i="11"/>
  <c r="CW273" i="11"/>
  <c r="CV273" i="11"/>
  <c r="CU273" i="11"/>
  <c r="CT273" i="11"/>
  <c r="CS273" i="11"/>
  <c r="CR273" i="11"/>
  <c r="CQ273" i="11"/>
  <c r="CP273" i="11"/>
  <c r="CO273" i="11"/>
  <c r="CN273" i="11"/>
  <c r="CM273" i="11"/>
  <c r="CL273" i="11"/>
  <c r="CK273" i="11"/>
  <c r="CJ273" i="11"/>
  <c r="CI273" i="11"/>
  <c r="CH273" i="11"/>
  <c r="CG273" i="11"/>
  <c r="CF273" i="11"/>
  <c r="CE273" i="11"/>
  <c r="CD273" i="11"/>
  <c r="CC273" i="11"/>
  <c r="CB273" i="11"/>
  <c r="CA273" i="11"/>
  <c r="BZ273" i="11"/>
  <c r="BY273" i="11"/>
  <c r="BX273" i="11"/>
  <c r="BW273" i="11"/>
  <c r="BV273" i="11"/>
  <c r="BU273" i="11"/>
  <c r="BT273" i="11"/>
  <c r="BS273" i="11"/>
  <c r="BR273" i="11"/>
  <c r="BQ273" i="11"/>
  <c r="BM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D273" i="11"/>
  <c r="B273" i="11"/>
  <c r="DZ272" i="11"/>
  <c r="DY272" i="11"/>
  <c r="DX272" i="11"/>
  <c r="DW272" i="11"/>
  <c r="DV272" i="11"/>
  <c r="DU272" i="11"/>
  <c r="DT272" i="11"/>
  <c r="DS272" i="11"/>
  <c r="DR272" i="11"/>
  <c r="DQ272" i="11"/>
  <c r="DP272" i="11"/>
  <c r="DO272" i="11"/>
  <c r="DN272" i="11"/>
  <c r="DM272" i="11"/>
  <c r="DL272" i="11"/>
  <c r="DK272" i="11"/>
  <c r="DJ272" i="11"/>
  <c r="DI272" i="11"/>
  <c r="DH272" i="11"/>
  <c r="DG272" i="11"/>
  <c r="DF272" i="11"/>
  <c r="DE272" i="11"/>
  <c r="DD272" i="11"/>
  <c r="DC272" i="11"/>
  <c r="DB272" i="11"/>
  <c r="DA272" i="11"/>
  <c r="CZ272" i="11"/>
  <c r="CY272" i="11"/>
  <c r="CX272" i="11"/>
  <c r="CW272" i="11"/>
  <c r="CV272" i="11"/>
  <c r="CU272" i="11"/>
  <c r="CT272" i="11"/>
  <c r="CS272" i="11"/>
  <c r="CR272" i="11"/>
  <c r="CQ272" i="11"/>
  <c r="CP272" i="11"/>
  <c r="CO272" i="11"/>
  <c r="CN272" i="11"/>
  <c r="CM272" i="11"/>
  <c r="CL272" i="11"/>
  <c r="CK272" i="11"/>
  <c r="CJ272" i="11"/>
  <c r="CI272" i="11"/>
  <c r="CH272" i="11"/>
  <c r="CG272" i="11"/>
  <c r="CF272" i="11"/>
  <c r="CE272" i="11"/>
  <c r="CD272" i="11"/>
  <c r="CC272" i="11"/>
  <c r="CB272" i="11"/>
  <c r="CA272" i="11"/>
  <c r="BZ272" i="11"/>
  <c r="BY272" i="11"/>
  <c r="BX272" i="11"/>
  <c r="BW272" i="11"/>
  <c r="BV272" i="11"/>
  <c r="BU272" i="11"/>
  <c r="BT272" i="11"/>
  <c r="BS272" i="11"/>
  <c r="BR272" i="11"/>
  <c r="BQ272" i="11"/>
  <c r="BM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D272" i="11"/>
  <c r="B272" i="11"/>
  <c r="DZ271" i="11"/>
  <c r="DY271" i="11"/>
  <c r="DX271" i="11"/>
  <c r="DW271" i="11"/>
  <c r="DV271" i="11"/>
  <c r="DU271" i="11"/>
  <c r="DT271" i="11"/>
  <c r="DS271" i="11"/>
  <c r="DR271" i="11"/>
  <c r="DQ271" i="11"/>
  <c r="DP271" i="11"/>
  <c r="DO271" i="11"/>
  <c r="DN271" i="11"/>
  <c r="DM271" i="11"/>
  <c r="DL271" i="11"/>
  <c r="DK271" i="11"/>
  <c r="DJ271" i="11"/>
  <c r="DI271" i="11"/>
  <c r="DH271" i="11"/>
  <c r="DG271" i="11"/>
  <c r="DF271" i="11"/>
  <c r="DE271" i="11"/>
  <c r="DD271" i="11"/>
  <c r="DC271" i="11"/>
  <c r="DB271" i="11"/>
  <c r="DA271" i="11"/>
  <c r="CZ271" i="11"/>
  <c r="CY271" i="11"/>
  <c r="CX271" i="11"/>
  <c r="CW271" i="11"/>
  <c r="CV271" i="11"/>
  <c r="CU271" i="11"/>
  <c r="CT271" i="11"/>
  <c r="CS271" i="11"/>
  <c r="CR271" i="11"/>
  <c r="CQ271" i="11"/>
  <c r="CP271" i="11"/>
  <c r="CO271" i="11"/>
  <c r="CN271" i="11"/>
  <c r="CM271" i="11"/>
  <c r="CL271" i="11"/>
  <c r="CK271" i="11"/>
  <c r="CJ271" i="11"/>
  <c r="CI271" i="11"/>
  <c r="CH271" i="11"/>
  <c r="CG271" i="11"/>
  <c r="CF271" i="11"/>
  <c r="CE271" i="11"/>
  <c r="CD271" i="11"/>
  <c r="CC271" i="11"/>
  <c r="CB271" i="11"/>
  <c r="CA271" i="11"/>
  <c r="BZ271" i="11"/>
  <c r="BY271" i="11"/>
  <c r="BX271" i="11"/>
  <c r="BW271" i="11"/>
  <c r="BV271" i="11"/>
  <c r="BU271" i="11"/>
  <c r="BT271" i="11"/>
  <c r="BS271" i="11"/>
  <c r="BR271" i="11"/>
  <c r="BQ271" i="11"/>
  <c r="BM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D271" i="11"/>
  <c r="B271" i="11"/>
  <c r="DZ270" i="11"/>
  <c r="DY270" i="11"/>
  <c r="DX270" i="11"/>
  <c r="DW270" i="11"/>
  <c r="DV270" i="11"/>
  <c r="DU270" i="11"/>
  <c r="DT270" i="11"/>
  <c r="DS270" i="11"/>
  <c r="DR270" i="11"/>
  <c r="DQ270" i="11"/>
  <c r="DP270" i="11"/>
  <c r="DO270" i="11"/>
  <c r="DN270" i="11"/>
  <c r="DM270" i="11"/>
  <c r="DL270" i="11"/>
  <c r="DK270" i="11"/>
  <c r="DJ270" i="11"/>
  <c r="DI270" i="11"/>
  <c r="DH270" i="11"/>
  <c r="DG270" i="11"/>
  <c r="DF270" i="11"/>
  <c r="DE270" i="11"/>
  <c r="DD270" i="11"/>
  <c r="DC270" i="11"/>
  <c r="DB270" i="11"/>
  <c r="DA270" i="11"/>
  <c r="CZ270" i="11"/>
  <c r="CY270" i="11"/>
  <c r="CX270" i="11"/>
  <c r="CW270" i="11"/>
  <c r="CV270" i="11"/>
  <c r="CU270" i="11"/>
  <c r="CT270" i="11"/>
  <c r="CS270" i="11"/>
  <c r="CR270" i="11"/>
  <c r="CQ270" i="11"/>
  <c r="CP270" i="11"/>
  <c r="CO270" i="11"/>
  <c r="CN270" i="11"/>
  <c r="CM270" i="11"/>
  <c r="CL270" i="11"/>
  <c r="CK270" i="11"/>
  <c r="CJ270" i="11"/>
  <c r="CI270" i="11"/>
  <c r="CH270" i="11"/>
  <c r="CG270" i="11"/>
  <c r="CF270" i="11"/>
  <c r="CE270" i="11"/>
  <c r="CD270" i="11"/>
  <c r="CC270" i="11"/>
  <c r="CB270" i="11"/>
  <c r="CA270" i="11"/>
  <c r="BZ270" i="11"/>
  <c r="BY270" i="11"/>
  <c r="BX270" i="11"/>
  <c r="BW270" i="11"/>
  <c r="BV270" i="11"/>
  <c r="BU270" i="11"/>
  <c r="BT270" i="11"/>
  <c r="BS270" i="11"/>
  <c r="BR270" i="11"/>
  <c r="BQ270" i="11"/>
  <c r="BM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D270" i="11"/>
  <c r="B270" i="11"/>
  <c r="DZ269" i="11"/>
  <c r="DY269" i="11"/>
  <c r="DX269" i="11"/>
  <c r="DW269" i="11"/>
  <c r="DV269" i="11"/>
  <c r="DU269" i="11"/>
  <c r="DT269" i="11"/>
  <c r="DS269" i="11"/>
  <c r="DR269" i="11"/>
  <c r="DQ269" i="11"/>
  <c r="DP269" i="11"/>
  <c r="DO269" i="11"/>
  <c r="DN269" i="11"/>
  <c r="DM269" i="11"/>
  <c r="DL269" i="11"/>
  <c r="DK269" i="11"/>
  <c r="DJ269" i="11"/>
  <c r="DI269" i="11"/>
  <c r="DH269" i="11"/>
  <c r="DG269" i="11"/>
  <c r="DF269" i="11"/>
  <c r="DE269" i="11"/>
  <c r="DD269" i="11"/>
  <c r="DC269" i="11"/>
  <c r="DB269" i="11"/>
  <c r="DA269" i="11"/>
  <c r="CZ269" i="11"/>
  <c r="CY269" i="11"/>
  <c r="CX269" i="11"/>
  <c r="CW269" i="11"/>
  <c r="CV269" i="11"/>
  <c r="CU269" i="11"/>
  <c r="CT269" i="11"/>
  <c r="CS269" i="11"/>
  <c r="CR269" i="11"/>
  <c r="CQ269" i="11"/>
  <c r="CP269" i="11"/>
  <c r="CO269" i="11"/>
  <c r="CN269" i="11"/>
  <c r="CM269" i="11"/>
  <c r="CL269" i="11"/>
  <c r="CK269" i="11"/>
  <c r="CJ269" i="11"/>
  <c r="CI269" i="11"/>
  <c r="CH269" i="11"/>
  <c r="CG269" i="11"/>
  <c r="CF269" i="11"/>
  <c r="CE269" i="11"/>
  <c r="CD269" i="11"/>
  <c r="CC269" i="11"/>
  <c r="CB269" i="11"/>
  <c r="CA269" i="11"/>
  <c r="BZ269" i="11"/>
  <c r="BY269" i="11"/>
  <c r="BX269" i="11"/>
  <c r="BW269" i="11"/>
  <c r="BV269" i="11"/>
  <c r="BU269" i="11"/>
  <c r="BT269" i="11"/>
  <c r="BS269" i="11"/>
  <c r="BR269" i="11"/>
  <c r="BQ269" i="11"/>
  <c r="BM269" i="11"/>
  <c r="O269" i="11"/>
  <c r="N269" i="11"/>
  <c r="M269" i="11"/>
  <c r="L269" i="11"/>
  <c r="K269" i="11"/>
  <c r="J269" i="11"/>
  <c r="I269" i="11"/>
  <c r="H269" i="11"/>
  <c r="G269" i="11"/>
  <c r="F269" i="11"/>
  <c r="E269" i="11"/>
  <c r="D269" i="11"/>
  <c r="B269" i="11"/>
  <c r="DZ268" i="11"/>
  <c r="DY268" i="11"/>
  <c r="DX268" i="11"/>
  <c r="DW268" i="11"/>
  <c r="DV268" i="11"/>
  <c r="DU268" i="11"/>
  <c r="DT268" i="11"/>
  <c r="DS268" i="11"/>
  <c r="DR268" i="11"/>
  <c r="DQ268" i="11"/>
  <c r="DP268" i="11"/>
  <c r="DO268" i="11"/>
  <c r="DN268" i="11"/>
  <c r="DM268" i="11"/>
  <c r="DL268" i="11"/>
  <c r="DK268" i="11"/>
  <c r="DJ268" i="11"/>
  <c r="DI268" i="11"/>
  <c r="DH268" i="11"/>
  <c r="DG268" i="11"/>
  <c r="DF268" i="11"/>
  <c r="DE268" i="11"/>
  <c r="DD268" i="11"/>
  <c r="DC268" i="11"/>
  <c r="DB268" i="11"/>
  <c r="DA268" i="11"/>
  <c r="CZ268" i="11"/>
  <c r="CY268" i="11"/>
  <c r="CX268" i="11"/>
  <c r="CW268" i="11"/>
  <c r="CV268" i="11"/>
  <c r="CU268" i="11"/>
  <c r="CT268" i="11"/>
  <c r="CS268" i="11"/>
  <c r="CR268" i="11"/>
  <c r="CQ268" i="11"/>
  <c r="CP268" i="11"/>
  <c r="CO268" i="11"/>
  <c r="CN268" i="11"/>
  <c r="CM268" i="11"/>
  <c r="CL268" i="11"/>
  <c r="CK268" i="11"/>
  <c r="CJ268" i="11"/>
  <c r="CI268" i="11"/>
  <c r="CH268" i="11"/>
  <c r="CG268" i="11"/>
  <c r="CF268" i="11"/>
  <c r="CE268" i="11"/>
  <c r="CD268" i="11"/>
  <c r="CC268" i="11"/>
  <c r="CB268" i="11"/>
  <c r="CA268" i="11"/>
  <c r="BZ268" i="11"/>
  <c r="BY268" i="11"/>
  <c r="BX268" i="11"/>
  <c r="BW268" i="11"/>
  <c r="BV268" i="11"/>
  <c r="BU268" i="11"/>
  <c r="BT268" i="11"/>
  <c r="BS268" i="11"/>
  <c r="BR268" i="11"/>
  <c r="BQ268" i="11"/>
  <c r="BM268" i="11"/>
  <c r="N268" i="11"/>
  <c r="M268" i="11"/>
  <c r="L268" i="11"/>
  <c r="K268" i="11"/>
  <c r="J268" i="11"/>
  <c r="I268" i="11"/>
  <c r="H268" i="11"/>
  <c r="G268" i="11"/>
  <c r="F268" i="11"/>
  <c r="E268" i="11"/>
  <c r="D268" i="11"/>
  <c r="B268" i="11"/>
  <c r="DZ267" i="11"/>
  <c r="DY267" i="11"/>
  <c r="DX267" i="11"/>
  <c r="DW267" i="11"/>
  <c r="DV267" i="11"/>
  <c r="DU267" i="11"/>
  <c r="DT267" i="11"/>
  <c r="DS267" i="11"/>
  <c r="DR267" i="11"/>
  <c r="DQ267" i="11"/>
  <c r="DP267" i="11"/>
  <c r="DO267" i="11"/>
  <c r="DN267" i="11"/>
  <c r="DM267" i="11"/>
  <c r="DL267" i="11"/>
  <c r="DK267" i="11"/>
  <c r="DJ267" i="11"/>
  <c r="DI267" i="11"/>
  <c r="DH267" i="11"/>
  <c r="DG267" i="11"/>
  <c r="DF267" i="11"/>
  <c r="DE267" i="11"/>
  <c r="DD267" i="11"/>
  <c r="DC267" i="11"/>
  <c r="DB267" i="11"/>
  <c r="DA267" i="11"/>
  <c r="CZ267" i="11"/>
  <c r="CY267" i="11"/>
  <c r="CX267" i="11"/>
  <c r="CW267" i="11"/>
  <c r="CV267" i="11"/>
  <c r="CU267" i="11"/>
  <c r="CT267" i="11"/>
  <c r="CS267" i="11"/>
  <c r="CR267" i="11"/>
  <c r="CQ267" i="11"/>
  <c r="CP267" i="11"/>
  <c r="CO267" i="11"/>
  <c r="CN267" i="11"/>
  <c r="CM267" i="11"/>
  <c r="CL267" i="11"/>
  <c r="CK267" i="11"/>
  <c r="CJ267" i="11"/>
  <c r="CI267" i="11"/>
  <c r="CH267" i="11"/>
  <c r="CG267" i="11"/>
  <c r="CF267" i="11"/>
  <c r="CE267" i="11"/>
  <c r="CD267" i="11"/>
  <c r="CC267" i="11"/>
  <c r="CB267" i="11"/>
  <c r="CA267" i="11"/>
  <c r="BZ267" i="11"/>
  <c r="BY267" i="11"/>
  <c r="BX267" i="11"/>
  <c r="BW267" i="11"/>
  <c r="BV267" i="11"/>
  <c r="BU267" i="11"/>
  <c r="BT267" i="11"/>
  <c r="BS267" i="11"/>
  <c r="BR267" i="11"/>
  <c r="BQ267" i="11"/>
  <c r="BM267" i="11"/>
  <c r="M267" i="11"/>
  <c r="L267" i="11"/>
  <c r="K267" i="11"/>
  <c r="J267" i="11"/>
  <c r="I267" i="11"/>
  <c r="H267" i="11"/>
  <c r="G267" i="11"/>
  <c r="F267" i="11"/>
  <c r="E267" i="11"/>
  <c r="D267" i="11"/>
  <c r="B267" i="11"/>
  <c r="DZ266" i="11"/>
  <c r="DY266" i="11"/>
  <c r="DX266" i="11"/>
  <c r="DW266" i="11"/>
  <c r="DV266" i="11"/>
  <c r="DU266" i="11"/>
  <c r="DT266" i="11"/>
  <c r="DS266" i="11"/>
  <c r="DR266" i="11"/>
  <c r="DQ266" i="11"/>
  <c r="DP266" i="11"/>
  <c r="DO266" i="11"/>
  <c r="DN266" i="11"/>
  <c r="DM266" i="11"/>
  <c r="DL266" i="11"/>
  <c r="DK266" i="11"/>
  <c r="DJ266" i="11"/>
  <c r="DI266" i="11"/>
  <c r="DH266" i="11"/>
  <c r="DG266" i="11"/>
  <c r="DF266" i="11"/>
  <c r="DE266" i="11"/>
  <c r="DD266" i="11"/>
  <c r="DC266" i="11"/>
  <c r="DB266" i="11"/>
  <c r="DA266" i="11"/>
  <c r="CZ266" i="11"/>
  <c r="CY266" i="11"/>
  <c r="CX266" i="11"/>
  <c r="CW266" i="11"/>
  <c r="CV266" i="11"/>
  <c r="CU266" i="11"/>
  <c r="CT266" i="11"/>
  <c r="CS266" i="11"/>
  <c r="CR266" i="11"/>
  <c r="CQ266" i="11"/>
  <c r="CP266" i="11"/>
  <c r="CO266" i="11"/>
  <c r="CN266" i="11"/>
  <c r="CM266" i="11"/>
  <c r="CL266" i="11"/>
  <c r="CK266" i="11"/>
  <c r="CJ266" i="11"/>
  <c r="CI266" i="11"/>
  <c r="CH266" i="11"/>
  <c r="CG266" i="11"/>
  <c r="CF266" i="11"/>
  <c r="CE266" i="11"/>
  <c r="CD266" i="11"/>
  <c r="CC266" i="11"/>
  <c r="CB266" i="11"/>
  <c r="CA266" i="11"/>
  <c r="BZ266" i="11"/>
  <c r="BY266" i="11"/>
  <c r="BX266" i="11"/>
  <c r="BW266" i="11"/>
  <c r="BV266" i="11"/>
  <c r="BU266" i="11"/>
  <c r="BT266" i="11"/>
  <c r="BS266" i="11"/>
  <c r="BR266" i="11"/>
  <c r="BQ266" i="11"/>
  <c r="BM266" i="11"/>
  <c r="L266" i="11"/>
  <c r="K266" i="11"/>
  <c r="J266" i="11"/>
  <c r="I266" i="11"/>
  <c r="H266" i="11"/>
  <c r="G266" i="11"/>
  <c r="F266" i="11"/>
  <c r="E266" i="11"/>
  <c r="D266" i="11"/>
  <c r="B266" i="11"/>
  <c r="DZ265" i="11"/>
  <c r="DY265" i="11"/>
  <c r="DX265" i="11"/>
  <c r="DW265" i="11"/>
  <c r="DV265" i="11"/>
  <c r="DU265" i="11"/>
  <c r="DT265" i="11"/>
  <c r="DS265" i="11"/>
  <c r="DR265" i="11"/>
  <c r="DQ265" i="11"/>
  <c r="DP265" i="11"/>
  <c r="DO265" i="11"/>
  <c r="DN265" i="11"/>
  <c r="DM265" i="11"/>
  <c r="DL265" i="11"/>
  <c r="DK265" i="11"/>
  <c r="DJ265" i="11"/>
  <c r="DI265" i="11"/>
  <c r="DH265" i="11"/>
  <c r="DG265" i="11"/>
  <c r="DF265" i="11"/>
  <c r="DE265" i="11"/>
  <c r="DD265" i="11"/>
  <c r="DC265" i="11"/>
  <c r="DB265" i="11"/>
  <c r="DA265" i="11"/>
  <c r="CZ265" i="11"/>
  <c r="CY265" i="11"/>
  <c r="CX265" i="11"/>
  <c r="CW265" i="11"/>
  <c r="CV265" i="11"/>
  <c r="CU265" i="11"/>
  <c r="CT265" i="11"/>
  <c r="CS265" i="11"/>
  <c r="CR265" i="11"/>
  <c r="CQ265" i="11"/>
  <c r="CP265" i="11"/>
  <c r="CO265" i="11"/>
  <c r="CN265" i="11"/>
  <c r="CM265" i="11"/>
  <c r="CL265" i="11"/>
  <c r="CK265" i="11"/>
  <c r="CJ265" i="11"/>
  <c r="CI265" i="11"/>
  <c r="CH265" i="11"/>
  <c r="CG265" i="11"/>
  <c r="CF265" i="11"/>
  <c r="CE265" i="11"/>
  <c r="CD265" i="11"/>
  <c r="CC265" i="11"/>
  <c r="CB265" i="11"/>
  <c r="CA265" i="11"/>
  <c r="BZ265" i="11"/>
  <c r="BY265" i="11"/>
  <c r="BX265" i="11"/>
  <c r="BW265" i="11"/>
  <c r="BV265" i="11"/>
  <c r="BU265" i="11"/>
  <c r="BT265" i="11"/>
  <c r="BS265" i="11"/>
  <c r="BR265" i="11"/>
  <c r="BQ265" i="11"/>
  <c r="BM265" i="11"/>
  <c r="K265" i="11"/>
  <c r="J265" i="11"/>
  <c r="I265" i="11"/>
  <c r="H265" i="11"/>
  <c r="G265" i="11"/>
  <c r="F265" i="11"/>
  <c r="E265" i="11"/>
  <c r="D265" i="11"/>
  <c r="B265" i="11"/>
  <c r="DZ264" i="11"/>
  <c r="DY264" i="11"/>
  <c r="DX264" i="11"/>
  <c r="DW264" i="11"/>
  <c r="DV264" i="11"/>
  <c r="DU264" i="11"/>
  <c r="DT264" i="11"/>
  <c r="DS264" i="11"/>
  <c r="DR264" i="11"/>
  <c r="DQ264" i="11"/>
  <c r="DP264" i="11"/>
  <c r="DO264" i="11"/>
  <c r="DN264" i="11"/>
  <c r="DM264" i="11"/>
  <c r="DL264" i="11"/>
  <c r="DK264" i="11"/>
  <c r="DJ264" i="11"/>
  <c r="DI264" i="11"/>
  <c r="DH264" i="11"/>
  <c r="DG264" i="11"/>
  <c r="DF264" i="11"/>
  <c r="DE264" i="11"/>
  <c r="DD264" i="11"/>
  <c r="DC264" i="11"/>
  <c r="DB264" i="11"/>
  <c r="DA264" i="11"/>
  <c r="CZ264" i="11"/>
  <c r="CY264" i="11"/>
  <c r="CX264" i="11"/>
  <c r="CW264" i="11"/>
  <c r="CV264" i="11"/>
  <c r="CU264" i="11"/>
  <c r="CT264" i="11"/>
  <c r="CS264" i="11"/>
  <c r="CR264" i="11"/>
  <c r="CQ264" i="11"/>
  <c r="CP264" i="11"/>
  <c r="CO264" i="11"/>
  <c r="CN264" i="11"/>
  <c r="CM264" i="11"/>
  <c r="CL264" i="11"/>
  <c r="CK264" i="11"/>
  <c r="CJ264" i="11"/>
  <c r="CI264" i="11"/>
  <c r="CH264" i="11"/>
  <c r="CG264" i="11"/>
  <c r="CF264" i="11"/>
  <c r="CE264" i="11"/>
  <c r="CD264" i="11"/>
  <c r="CC264" i="11"/>
  <c r="CB264" i="11"/>
  <c r="CA264" i="11"/>
  <c r="BZ264" i="11"/>
  <c r="BY264" i="11"/>
  <c r="BX264" i="11"/>
  <c r="BW264" i="11"/>
  <c r="BV264" i="11"/>
  <c r="BU264" i="11"/>
  <c r="BT264" i="11"/>
  <c r="BS264" i="11"/>
  <c r="BR264" i="11"/>
  <c r="BQ264" i="11"/>
  <c r="BM264" i="11"/>
  <c r="J264" i="11"/>
  <c r="I264" i="11"/>
  <c r="H264" i="11"/>
  <c r="G264" i="11"/>
  <c r="F264" i="11"/>
  <c r="E264" i="11"/>
  <c r="D264" i="11"/>
  <c r="B264" i="11"/>
  <c r="DZ263" i="11"/>
  <c r="DY263" i="11"/>
  <c r="DX263" i="11"/>
  <c r="DW263" i="11"/>
  <c r="DV263" i="11"/>
  <c r="DU263" i="11"/>
  <c r="DT263" i="11"/>
  <c r="DS263" i="11"/>
  <c r="DR263" i="11"/>
  <c r="DQ263" i="11"/>
  <c r="DP263" i="11"/>
  <c r="DO263" i="11"/>
  <c r="DN263" i="11"/>
  <c r="DM263" i="11"/>
  <c r="DL263" i="11"/>
  <c r="DK263" i="11"/>
  <c r="DJ263" i="11"/>
  <c r="DI263" i="11"/>
  <c r="DH263" i="11"/>
  <c r="DG263" i="11"/>
  <c r="DF263" i="11"/>
  <c r="DE263" i="11"/>
  <c r="DD263" i="11"/>
  <c r="DC263" i="11"/>
  <c r="DB263" i="11"/>
  <c r="DA263" i="11"/>
  <c r="CZ263" i="11"/>
  <c r="CY263" i="11"/>
  <c r="CX263" i="11"/>
  <c r="CW263" i="11"/>
  <c r="CV263" i="11"/>
  <c r="CU263" i="11"/>
  <c r="CT263" i="11"/>
  <c r="CS263" i="11"/>
  <c r="CR263" i="11"/>
  <c r="CQ263" i="11"/>
  <c r="CP263" i="11"/>
  <c r="CO263" i="11"/>
  <c r="CN263" i="11"/>
  <c r="CM263" i="11"/>
  <c r="CL263" i="11"/>
  <c r="CK263" i="11"/>
  <c r="CJ263" i="11"/>
  <c r="CI263" i="11"/>
  <c r="CH263" i="11"/>
  <c r="CG263" i="11"/>
  <c r="CF263" i="11"/>
  <c r="CE263" i="11"/>
  <c r="CD263" i="11"/>
  <c r="CC263" i="11"/>
  <c r="CB263" i="11"/>
  <c r="CA263" i="11"/>
  <c r="BZ263" i="11"/>
  <c r="BY263" i="11"/>
  <c r="BX263" i="11"/>
  <c r="BW263" i="11"/>
  <c r="BV263" i="11"/>
  <c r="BU263" i="11"/>
  <c r="BT263" i="11"/>
  <c r="BS263" i="11"/>
  <c r="BR263" i="11"/>
  <c r="BQ263" i="11"/>
  <c r="BM263" i="11"/>
  <c r="I263" i="11"/>
  <c r="H263" i="11"/>
  <c r="G263" i="11"/>
  <c r="F263" i="11"/>
  <c r="E263" i="11"/>
  <c r="D263" i="11"/>
  <c r="B263" i="11"/>
  <c r="DZ262" i="11"/>
  <c r="DY262" i="11"/>
  <c r="DX262" i="11"/>
  <c r="DW262" i="11"/>
  <c r="DV262" i="11"/>
  <c r="DU262" i="11"/>
  <c r="DT262" i="11"/>
  <c r="DS262" i="11"/>
  <c r="DR262" i="11"/>
  <c r="DQ262" i="11"/>
  <c r="DP262" i="11"/>
  <c r="DO262" i="11"/>
  <c r="DN262" i="11"/>
  <c r="DM262" i="11"/>
  <c r="DL262" i="11"/>
  <c r="DK262" i="11"/>
  <c r="DJ262" i="11"/>
  <c r="DI262" i="11"/>
  <c r="DH262" i="11"/>
  <c r="DG262" i="11"/>
  <c r="DF262" i="11"/>
  <c r="DE262" i="11"/>
  <c r="DD262" i="11"/>
  <c r="DC262" i="11"/>
  <c r="DB262" i="11"/>
  <c r="DA262" i="11"/>
  <c r="CZ262" i="11"/>
  <c r="CY262" i="11"/>
  <c r="CX262" i="11"/>
  <c r="CW262" i="11"/>
  <c r="CV262" i="11"/>
  <c r="CU262" i="11"/>
  <c r="CT262" i="11"/>
  <c r="CS262" i="11"/>
  <c r="CR262" i="11"/>
  <c r="CQ262" i="11"/>
  <c r="CP262" i="11"/>
  <c r="CO262" i="11"/>
  <c r="CN262" i="11"/>
  <c r="CM262" i="11"/>
  <c r="CL262" i="11"/>
  <c r="CK262" i="11"/>
  <c r="CJ262" i="11"/>
  <c r="CI262" i="11"/>
  <c r="CH262" i="11"/>
  <c r="CG262" i="11"/>
  <c r="CF262" i="11"/>
  <c r="CE262" i="11"/>
  <c r="CD262" i="11"/>
  <c r="CC262" i="11"/>
  <c r="CB262" i="11"/>
  <c r="CA262" i="11"/>
  <c r="BZ262" i="11"/>
  <c r="BY262" i="11"/>
  <c r="BX262" i="11"/>
  <c r="BW262" i="11"/>
  <c r="BV262" i="11"/>
  <c r="BU262" i="11"/>
  <c r="BT262" i="11"/>
  <c r="BS262" i="11"/>
  <c r="BR262" i="11"/>
  <c r="BQ262" i="11"/>
  <c r="BM262" i="11"/>
  <c r="H262" i="11"/>
  <c r="G262" i="11"/>
  <c r="F262" i="11"/>
  <c r="E262" i="11"/>
  <c r="D262" i="11"/>
  <c r="B262" i="11"/>
  <c r="DZ261" i="11"/>
  <c r="DY261" i="11"/>
  <c r="DX261" i="11"/>
  <c r="DW261" i="11"/>
  <c r="DV261" i="11"/>
  <c r="DU261" i="11"/>
  <c r="DT261" i="11"/>
  <c r="DS261" i="11"/>
  <c r="DR261" i="11"/>
  <c r="DQ261" i="11"/>
  <c r="DP261" i="11"/>
  <c r="DO261" i="11"/>
  <c r="DN261" i="11"/>
  <c r="DM261" i="11"/>
  <c r="DL261" i="11"/>
  <c r="DK261" i="11"/>
  <c r="DJ261" i="11"/>
  <c r="DI261" i="11"/>
  <c r="DH261" i="11"/>
  <c r="DG261" i="11"/>
  <c r="DF261" i="11"/>
  <c r="DE261" i="11"/>
  <c r="DD261" i="11"/>
  <c r="DC261" i="11"/>
  <c r="DB261" i="11"/>
  <c r="DA261" i="11"/>
  <c r="CZ261" i="11"/>
  <c r="CY261" i="11"/>
  <c r="CX261" i="11"/>
  <c r="CW261" i="11"/>
  <c r="CV261" i="11"/>
  <c r="CU261" i="11"/>
  <c r="CT261" i="11"/>
  <c r="CS261" i="11"/>
  <c r="CR261" i="11"/>
  <c r="CQ261" i="11"/>
  <c r="CP261" i="11"/>
  <c r="CO261" i="11"/>
  <c r="CN261" i="11"/>
  <c r="CM261" i="11"/>
  <c r="CL261" i="11"/>
  <c r="CK261" i="11"/>
  <c r="CJ261" i="11"/>
  <c r="CI261" i="11"/>
  <c r="CH261" i="11"/>
  <c r="CG261" i="11"/>
  <c r="CF261" i="11"/>
  <c r="CE261" i="11"/>
  <c r="CD261" i="11"/>
  <c r="CC261" i="11"/>
  <c r="CB261" i="11"/>
  <c r="CA261" i="11"/>
  <c r="BZ261" i="11"/>
  <c r="BY261" i="11"/>
  <c r="BX261" i="11"/>
  <c r="BW261" i="11"/>
  <c r="BV261" i="11"/>
  <c r="BU261" i="11"/>
  <c r="BT261" i="11"/>
  <c r="BS261" i="11"/>
  <c r="BR261" i="11"/>
  <c r="BQ261" i="11"/>
  <c r="BM261" i="11"/>
  <c r="G261" i="11"/>
  <c r="F261" i="11"/>
  <c r="E261" i="11"/>
  <c r="D261" i="11"/>
  <c r="B261" i="11"/>
  <c r="DZ260" i="11"/>
  <c r="DY260" i="11"/>
  <c r="DX260" i="11"/>
  <c r="DW260" i="11"/>
  <c r="DV260" i="11"/>
  <c r="DU260" i="11"/>
  <c r="DT260" i="11"/>
  <c r="DS260" i="11"/>
  <c r="DR260" i="11"/>
  <c r="DQ260" i="11"/>
  <c r="DP260" i="11"/>
  <c r="DO260" i="11"/>
  <c r="DN260" i="11"/>
  <c r="DM260" i="11"/>
  <c r="DL260" i="11"/>
  <c r="DK260" i="11"/>
  <c r="DJ260" i="11"/>
  <c r="DI260" i="11"/>
  <c r="DH260" i="11"/>
  <c r="DG260" i="11"/>
  <c r="DF260" i="11"/>
  <c r="DE260" i="11"/>
  <c r="DD260" i="11"/>
  <c r="DC260" i="11"/>
  <c r="DB260" i="11"/>
  <c r="DA260" i="11"/>
  <c r="CZ260" i="11"/>
  <c r="CY260" i="11"/>
  <c r="CX260" i="11"/>
  <c r="CW260" i="11"/>
  <c r="CV260" i="11"/>
  <c r="CU260" i="11"/>
  <c r="CT260" i="11"/>
  <c r="CS260" i="11"/>
  <c r="CR260" i="11"/>
  <c r="CQ260" i="11"/>
  <c r="CP260" i="11"/>
  <c r="CO260" i="11"/>
  <c r="CN260" i="11"/>
  <c r="CM260" i="11"/>
  <c r="CL260" i="11"/>
  <c r="CK260" i="11"/>
  <c r="CJ260" i="11"/>
  <c r="CI260" i="11"/>
  <c r="CH260" i="11"/>
  <c r="CG260" i="11"/>
  <c r="CF260" i="11"/>
  <c r="CE260" i="11"/>
  <c r="CD260" i="11"/>
  <c r="CC260" i="11"/>
  <c r="CB260" i="11"/>
  <c r="CA260" i="11"/>
  <c r="BZ260" i="11"/>
  <c r="BY260" i="11"/>
  <c r="BX260" i="11"/>
  <c r="BW260" i="11"/>
  <c r="BV260" i="11"/>
  <c r="BU260" i="11"/>
  <c r="BT260" i="11"/>
  <c r="BS260" i="11"/>
  <c r="BR260" i="11"/>
  <c r="BQ260" i="11"/>
  <c r="BM260" i="11"/>
  <c r="F260" i="11"/>
  <c r="E260" i="11"/>
  <c r="D260" i="11"/>
  <c r="B260" i="11"/>
  <c r="DZ259" i="11"/>
  <c r="DY259" i="11"/>
  <c r="DX259" i="11"/>
  <c r="DW259" i="11"/>
  <c r="DV259" i="11"/>
  <c r="DU259" i="11"/>
  <c r="DT259" i="11"/>
  <c r="DS259" i="11"/>
  <c r="DR259" i="11"/>
  <c r="DQ259" i="11"/>
  <c r="DP259" i="11"/>
  <c r="DO259" i="11"/>
  <c r="DN259" i="11"/>
  <c r="DM259" i="11"/>
  <c r="DL259" i="11"/>
  <c r="DK259" i="11"/>
  <c r="DJ259" i="11"/>
  <c r="DI259" i="11"/>
  <c r="DH259" i="11"/>
  <c r="DG259" i="11"/>
  <c r="DF259" i="11"/>
  <c r="DE259" i="11"/>
  <c r="DD259" i="11"/>
  <c r="DC259" i="11"/>
  <c r="DB259" i="11"/>
  <c r="DA259" i="11"/>
  <c r="CZ259" i="11"/>
  <c r="CY259" i="11"/>
  <c r="CX259" i="11"/>
  <c r="CW259" i="11"/>
  <c r="CV259" i="11"/>
  <c r="CU259" i="11"/>
  <c r="CT259" i="11"/>
  <c r="CS259" i="11"/>
  <c r="CR259" i="11"/>
  <c r="CQ259" i="11"/>
  <c r="CP259" i="11"/>
  <c r="CO259" i="11"/>
  <c r="CN259" i="11"/>
  <c r="CM259" i="11"/>
  <c r="CL259" i="11"/>
  <c r="CK259" i="11"/>
  <c r="CJ259" i="11"/>
  <c r="CI259" i="11"/>
  <c r="CH259" i="11"/>
  <c r="CG259" i="11"/>
  <c r="CF259" i="11"/>
  <c r="CE259" i="11"/>
  <c r="CD259" i="11"/>
  <c r="CC259" i="11"/>
  <c r="CB259" i="11"/>
  <c r="CA259" i="11"/>
  <c r="BZ259" i="11"/>
  <c r="BY259" i="11"/>
  <c r="BX259" i="11"/>
  <c r="BW259" i="11"/>
  <c r="BV259" i="11"/>
  <c r="BU259" i="11"/>
  <c r="BT259" i="11"/>
  <c r="BS259" i="11"/>
  <c r="BR259" i="11"/>
  <c r="BQ259" i="11"/>
  <c r="BM259" i="11"/>
  <c r="E259" i="11"/>
  <c r="D259" i="11"/>
  <c r="B259" i="11"/>
  <c r="DZ258" i="11"/>
  <c r="DY258" i="11"/>
  <c r="DX258" i="11"/>
  <c r="DW258" i="11"/>
  <c r="DV258" i="11"/>
  <c r="DU258" i="11"/>
  <c r="DT258" i="11"/>
  <c r="DS258" i="11"/>
  <c r="DR258" i="11"/>
  <c r="DQ258" i="11"/>
  <c r="DP258" i="11"/>
  <c r="DO258" i="11"/>
  <c r="DN258" i="11"/>
  <c r="DM258" i="11"/>
  <c r="DL258" i="11"/>
  <c r="DK258" i="11"/>
  <c r="DJ258" i="11"/>
  <c r="DI258" i="11"/>
  <c r="DH258" i="11"/>
  <c r="DG258" i="11"/>
  <c r="DF258" i="11"/>
  <c r="DE258" i="11"/>
  <c r="DD258" i="11"/>
  <c r="DC258" i="11"/>
  <c r="DB258" i="11"/>
  <c r="DA258" i="11"/>
  <c r="CZ258" i="11"/>
  <c r="CY258" i="11"/>
  <c r="CX258" i="11"/>
  <c r="CW258" i="11"/>
  <c r="CV258" i="11"/>
  <c r="CU258" i="11"/>
  <c r="CT258" i="11"/>
  <c r="CS258" i="11"/>
  <c r="CR258" i="11"/>
  <c r="CQ258" i="11"/>
  <c r="CP258" i="11"/>
  <c r="CO258" i="11"/>
  <c r="CN258" i="11"/>
  <c r="CM258" i="11"/>
  <c r="CL258" i="11"/>
  <c r="CK258" i="11"/>
  <c r="CJ258" i="11"/>
  <c r="CI258" i="11"/>
  <c r="CH258" i="11"/>
  <c r="CG258" i="11"/>
  <c r="CF258" i="11"/>
  <c r="CE258" i="11"/>
  <c r="CD258" i="11"/>
  <c r="CC258" i="11"/>
  <c r="CB258" i="11"/>
  <c r="CA258" i="11"/>
  <c r="BZ258" i="11"/>
  <c r="BY258" i="11"/>
  <c r="BX258" i="11"/>
  <c r="BW258" i="11"/>
  <c r="BV258" i="11"/>
  <c r="BU258" i="11"/>
  <c r="BT258" i="11"/>
  <c r="BS258" i="11"/>
  <c r="BR258" i="11"/>
  <c r="BQ258" i="11"/>
  <c r="BM258" i="11"/>
  <c r="D258" i="11"/>
  <c r="B258" i="11"/>
  <c r="DZ254" i="11"/>
  <c r="DY254" i="11"/>
  <c r="DX254" i="11"/>
  <c r="DW254" i="11"/>
  <c r="DV254" i="11"/>
  <c r="DU254" i="11"/>
  <c r="DT254" i="11"/>
  <c r="DS254" i="11"/>
  <c r="DR254" i="11"/>
  <c r="DQ254" i="11"/>
  <c r="DP254" i="11"/>
  <c r="DO254" i="11"/>
  <c r="DN254" i="11"/>
  <c r="DM254" i="11"/>
  <c r="DL254" i="11"/>
  <c r="DK254" i="11"/>
  <c r="DJ254" i="11"/>
  <c r="DI254" i="11"/>
  <c r="DH254" i="11"/>
  <c r="DG254" i="11"/>
  <c r="DF254" i="11"/>
  <c r="DE254" i="11"/>
  <c r="DD254" i="11"/>
  <c r="DC254" i="11"/>
  <c r="DB254" i="11"/>
  <c r="DA254" i="11"/>
  <c r="CZ254" i="11"/>
  <c r="CY254" i="11"/>
  <c r="CX254" i="11"/>
  <c r="CW254" i="11"/>
  <c r="CV254" i="11"/>
  <c r="CU254" i="11"/>
  <c r="CT254" i="11"/>
  <c r="CS254" i="11"/>
  <c r="CR254" i="11"/>
  <c r="CQ254" i="11"/>
  <c r="CP254" i="11"/>
  <c r="CO254" i="11"/>
  <c r="CN254" i="11"/>
  <c r="CM254" i="11"/>
  <c r="CL254" i="11"/>
  <c r="CK254" i="11"/>
  <c r="CJ254" i="11"/>
  <c r="CI254" i="11"/>
  <c r="CH254" i="11"/>
  <c r="CG254" i="11"/>
  <c r="CF254" i="11"/>
  <c r="CE254" i="11"/>
  <c r="CD254" i="11"/>
  <c r="CC254" i="11"/>
  <c r="CB254" i="11"/>
  <c r="CA254" i="11"/>
  <c r="BZ254" i="11"/>
  <c r="BY254" i="11"/>
  <c r="BX254" i="11"/>
  <c r="BW254" i="11"/>
  <c r="BV254" i="11"/>
  <c r="BU254" i="11"/>
  <c r="BT254" i="11"/>
  <c r="BS254" i="11"/>
  <c r="BR254" i="11"/>
  <c r="BQ254" i="11"/>
  <c r="BM254" i="11"/>
  <c r="BL254" i="11"/>
  <c r="BK254" i="11"/>
  <c r="BJ254" i="11"/>
  <c r="BI254" i="11"/>
  <c r="BH254" i="11"/>
  <c r="BG254" i="11"/>
  <c r="BF254" i="11"/>
  <c r="BE254" i="11"/>
  <c r="BD254" i="11"/>
  <c r="BC254" i="11"/>
  <c r="BB254" i="11"/>
  <c r="BA254" i="11"/>
  <c r="AZ254" i="11"/>
  <c r="AY254" i="11"/>
  <c r="AX254" i="11"/>
  <c r="AW254" i="11"/>
  <c r="AV254" i="11"/>
  <c r="AU254" i="11"/>
  <c r="AT254" i="11"/>
  <c r="AS254" i="11"/>
  <c r="AR254" i="11"/>
  <c r="DZ253" i="11"/>
  <c r="DY253" i="11"/>
  <c r="DX253" i="11"/>
  <c r="DW253" i="11"/>
  <c r="DV253" i="11"/>
  <c r="DU253" i="11"/>
  <c r="DT253" i="11"/>
  <c r="DS253" i="11"/>
  <c r="DR253" i="11"/>
  <c r="DQ253" i="11"/>
  <c r="DP253" i="11"/>
  <c r="DO253" i="11"/>
  <c r="DN253" i="11"/>
  <c r="DM253" i="11"/>
  <c r="DL253" i="11"/>
  <c r="DK253" i="11"/>
  <c r="DJ253" i="11"/>
  <c r="DI253" i="11"/>
  <c r="DH253" i="11"/>
  <c r="DG253" i="11"/>
  <c r="DF253" i="11"/>
  <c r="DE253" i="11"/>
  <c r="DD253" i="11"/>
  <c r="DC253" i="11"/>
  <c r="DB253" i="11"/>
  <c r="DA253" i="11"/>
  <c r="CZ253" i="11"/>
  <c r="CY253" i="11"/>
  <c r="CX253" i="11"/>
  <c r="CW253" i="11"/>
  <c r="CV253" i="11"/>
  <c r="CU253" i="11"/>
  <c r="CT253" i="11"/>
  <c r="CS253" i="11"/>
  <c r="CR253" i="11"/>
  <c r="CQ253" i="11"/>
  <c r="CP253" i="11"/>
  <c r="CO253" i="11"/>
  <c r="CN253" i="11"/>
  <c r="CM253" i="11"/>
  <c r="CL253" i="11"/>
  <c r="CK253" i="11"/>
  <c r="CJ253" i="11"/>
  <c r="CI253" i="11"/>
  <c r="CH253" i="11"/>
  <c r="CG253" i="11"/>
  <c r="CF253" i="11"/>
  <c r="CE253" i="11"/>
  <c r="CD253" i="11"/>
  <c r="CC253" i="11"/>
  <c r="CB253" i="11"/>
  <c r="CA253" i="11"/>
  <c r="BZ253" i="11"/>
  <c r="BY253" i="11"/>
  <c r="BX253" i="11"/>
  <c r="BW253" i="11"/>
  <c r="BV253" i="11"/>
  <c r="BU253" i="11"/>
  <c r="BT253" i="11"/>
  <c r="BS253" i="11"/>
  <c r="BR253" i="11"/>
  <c r="BQ253" i="11"/>
  <c r="BM253" i="11"/>
  <c r="BK253" i="11"/>
  <c r="BJ253" i="11"/>
  <c r="BI253" i="11"/>
  <c r="BH253" i="11"/>
  <c r="BG253" i="11"/>
  <c r="BF253" i="11"/>
  <c r="BE253" i="11"/>
  <c r="BD253" i="11"/>
  <c r="BC253" i="11"/>
  <c r="BB253" i="11"/>
  <c r="BA253" i="11"/>
  <c r="AZ253" i="11"/>
  <c r="AY253" i="11"/>
  <c r="AX253" i="11"/>
  <c r="AW253" i="11"/>
  <c r="AV253" i="11"/>
  <c r="AU253" i="11"/>
  <c r="AT253" i="11"/>
  <c r="AS253" i="11"/>
  <c r="AR253" i="11"/>
  <c r="AQ253" i="11"/>
  <c r="DZ252" i="11"/>
  <c r="DY252" i="11"/>
  <c r="DX252" i="11"/>
  <c r="DW252" i="11"/>
  <c r="DV252" i="11"/>
  <c r="DU252" i="11"/>
  <c r="DT252" i="11"/>
  <c r="DS252" i="11"/>
  <c r="DR252" i="11"/>
  <c r="DQ252" i="11"/>
  <c r="DP252" i="11"/>
  <c r="DO252" i="11"/>
  <c r="DN252" i="11"/>
  <c r="DM252" i="11"/>
  <c r="DL252" i="11"/>
  <c r="DK252" i="11"/>
  <c r="DJ252" i="11"/>
  <c r="DI252" i="11"/>
  <c r="DH252" i="11"/>
  <c r="DG252" i="11"/>
  <c r="DF252" i="11"/>
  <c r="DE252" i="11"/>
  <c r="DD252" i="11"/>
  <c r="DC252" i="11"/>
  <c r="DB252" i="11"/>
  <c r="DA252" i="11"/>
  <c r="CZ252" i="11"/>
  <c r="CY252" i="11"/>
  <c r="CX252" i="11"/>
  <c r="CW252" i="11"/>
  <c r="CV252" i="11"/>
  <c r="CU252" i="11"/>
  <c r="CT252" i="11"/>
  <c r="CS252" i="11"/>
  <c r="CR252" i="11"/>
  <c r="CQ252" i="11"/>
  <c r="CP252" i="11"/>
  <c r="CO252" i="11"/>
  <c r="CN252" i="11"/>
  <c r="CM252" i="11"/>
  <c r="CL252" i="11"/>
  <c r="CK252" i="11"/>
  <c r="CJ252" i="11"/>
  <c r="CI252" i="11"/>
  <c r="CH252" i="11"/>
  <c r="CG252" i="11"/>
  <c r="CF252" i="11"/>
  <c r="CE252" i="11"/>
  <c r="CD252" i="11"/>
  <c r="CC252" i="11"/>
  <c r="CB252" i="11"/>
  <c r="CA252" i="11"/>
  <c r="BZ252" i="11"/>
  <c r="BY252" i="11"/>
  <c r="BX252" i="11"/>
  <c r="BW252" i="11"/>
  <c r="BV252" i="11"/>
  <c r="BU252" i="11"/>
  <c r="BT252" i="11"/>
  <c r="BS252" i="11"/>
  <c r="BR252" i="11"/>
  <c r="BQ252" i="11"/>
  <c r="BM252" i="11"/>
  <c r="BJ252" i="11"/>
  <c r="BI252" i="11"/>
  <c r="BH252" i="11"/>
  <c r="BG252" i="11"/>
  <c r="BF252" i="11"/>
  <c r="BE252" i="11"/>
  <c r="BD252" i="11"/>
  <c r="BC252" i="11"/>
  <c r="BB252" i="11"/>
  <c r="BA252" i="11"/>
  <c r="AZ252" i="11"/>
  <c r="AY252" i="11"/>
  <c r="AX252" i="11"/>
  <c r="AW252" i="11"/>
  <c r="AV252" i="11"/>
  <c r="AU252" i="11"/>
  <c r="AT252" i="11"/>
  <c r="AS252" i="11"/>
  <c r="AR252" i="11"/>
  <c r="AQ252" i="11"/>
  <c r="AP252" i="11"/>
  <c r="DZ251" i="11"/>
  <c r="DY251" i="11"/>
  <c r="DX251" i="11"/>
  <c r="DW251" i="11"/>
  <c r="DV251" i="11"/>
  <c r="DU251" i="11"/>
  <c r="DT251" i="11"/>
  <c r="DS251" i="11"/>
  <c r="DR251" i="11"/>
  <c r="DQ251" i="11"/>
  <c r="DP251" i="11"/>
  <c r="DO251" i="11"/>
  <c r="DN251" i="11"/>
  <c r="DM251" i="11"/>
  <c r="DL251" i="11"/>
  <c r="DK251" i="11"/>
  <c r="DJ251" i="11"/>
  <c r="DI251" i="11"/>
  <c r="DH251" i="11"/>
  <c r="DG251" i="11"/>
  <c r="DF251" i="11"/>
  <c r="DE251" i="11"/>
  <c r="DD251" i="11"/>
  <c r="DC251" i="11"/>
  <c r="DB251" i="11"/>
  <c r="DA251" i="11"/>
  <c r="CZ251" i="11"/>
  <c r="CY251" i="11"/>
  <c r="CX251" i="11"/>
  <c r="CW251" i="11"/>
  <c r="CV251" i="11"/>
  <c r="CU251" i="11"/>
  <c r="CT251" i="11"/>
  <c r="CS251" i="11"/>
  <c r="CR251" i="11"/>
  <c r="CQ251" i="11"/>
  <c r="CP251" i="11"/>
  <c r="CO251" i="11"/>
  <c r="CN251" i="11"/>
  <c r="CM251" i="11"/>
  <c r="CL251" i="11"/>
  <c r="CK251" i="11"/>
  <c r="CJ251" i="11"/>
  <c r="CI251" i="11"/>
  <c r="CH251" i="11"/>
  <c r="CG251" i="11"/>
  <c r="CF251" i="11"/>
  <c r="CE251" i="11"/>
  <c r="CD251" i="11"/>
  <c r="CC251" i="11"/>
  <c r="CB251" i="11"/>
  <c r="CA251" i="11"/>
  <c r="BZ251" i="11"/>
  <c r="BY251" i="11"/>
  <c r="BX251" i="11"/>
  <c r="BW251" i="11"/>
  <c r="BV251" i="11"/>
  <c r="BU251" i="11"/>
  <c r="BT251" i="11"/>
  <c r="BS251" i="11"/>
  <c r="BR251" i="11"/>
  <c r="BQ251" i="11"/>
  <c r="BM251" i="11"/>
  <c r="BI251" i="11"/>
  <c r="BH251" i="11"/>
  <c r="BG251" i="11"/>
  <c r="BF251" i="11"/>
  <c r="BE251" i="11"/>
  <c r="BD251" i="11"/>
  <c r="BC251" i="11"/>
  <c r="BB251" i="11"/>
  <c r="BA251" i="11"/>
  <c r="AZ251" i="11"/>
  <c r="AY251" i="11"/>
  <c r="AX251" i="11"/>
  <c r="AW251" i="11"/>
  <c r="AV251" i="11"/>
  <c r="AU251" i="11"/>
  <c r="AT251" i="11"/>
  <c r="AS251" i="11"/>
  <c r="AR251" i="11"/>
  <c r="AQ251" i="11"/>
  <c r="AP251" i="11"/>
  <c r="AO251" i="11"/>
  <c r="DZ250" i="11"/>
  <c r="DY250" i="11"/>
  <c r="DX250" i="11"/>
  <c r="DW250" i="11"/>
  <c r="DV250" i="11"/>
  <c r="DU250" i="11"/>
  <c r="DT250" i="11"/>
  <c r="DS250" i="11"/>
  <c r="DR250" i="11"/>
  <c r="DQ250" i="11"/>
  <c r="DP250" i="11"/>
  <c r="DO250" i="11"/>
  <c r="DN250" i="11"/>
  <c r="DM250" i="11"/>
  <c r="DL250" i="11"/>
  <c r="DK250" i="11"/>
  <c r="DJ250" i="11"/>
  <c r="DI250" i="11"/>
  <c r="DH250" i="11"/>
  <c r="DG250" i="11"/>
  <c r="DF250" i="11"/>
  <c r="DE250" i="11"/>
  <c r="DD250" i="11"/>
  <c r="DC250" i="11"/>
  <c r="DB250" i="11"/>
  <c r="DA250" i="11"/>
  <c r="CZ250" i="11"/>
  <c r="CY250" i="11"/>
  <c r="CX250" i="11"/>
  <c r="CW250" i="11"/>
  <c r="CV250" i="11"/>
  <c r="CU250" i="11"/>
  <c r="CT250" i="11"/>
  <c r="CS250" i="11"/>
  <c r="CR250" i="11"/>
  <c r="CQ250" i="11"/>
  <c r="CP250" i="11"/>
  <c r="CO250" i="11"/>
  <c r="CN250" i="11"/>
  <c r="CM250" i="11"/>
  <c r="CL250" i="11"/>
  <c r="CK250" i="11"/>
  <c r="CJ250" i="11"/>
  <c r="CI250" i="11"/>
  <c r="CH250" i="11"/>
  <c r="CG250" i="11"/>
  <c r="CF250" i="11"/>
  <c r="CE250" i="11"/>
  <c r="CD250" i="11"/>
  <c r="CC250" i="11"/>
  <c r="CB250" i="11"/>
  <c r="CA250" i="11"/>
  <c r="BZ250" i="11"/>
  <c r="BY250" i="11"/>
  <c r="BX250" i="11"/>
  <c r="BW250" i="11"/>
  <c r="BV250" i="11"/>
  <c r="BU250" i="11"/>
  <c r="BT250" i="11"/>
  <c r="BS250" i="11"/>
  <c r="BR250" i="11"/>
  <c r="BQ250" i="11"/>
  <c r="BM250" i="11"/>
  <c r="BH250" i="11"/>
  <c r="BG250" i="11"/>
  <c r="BF250" i="11"/>
  <c r="BE250" i="11"/>
  <c r="BD250" i="11"/>
  <c r="BC250" i="11"/>
  <c r="BB250" i="11"/>
  <c r="BA250" i="11"/>
  <c r="AZ250" i="11"/>
  <c r="AY250" i="11"/>
  <c r="AX250" i="11"/>
  <c r="AW250" i="11"/>
  <c r="AV250" i="11"/>
  <c r="AU250" i="11"/>
  <c r="AT250" i="11"/>
  <c r="AS250" i="11"/>
  <c r="AR250" i="11"/>
  <c r="AQ250" i="11"/>
  <c r="AP250" i="11"/>
  <c r="AO250" i="11"/>
  <c r="AN250" i="11"/>
  <c r="DZ249" i="11"/>
  <c r="DY249" i="11"/>
  <c r="DX249" i="11"/>
  <c r="DW249" i="11"/>
  <c r="DV249" i="11"/>
  <c r="DU249" i="11"/>
  <c r="DT249" i="11"/>
  <c r="DS249" i="11"/>
  <c r="DR249" i="11"/>
  <c r="DQ249" i="11"/>
  <c r="DP249" i="11"/>
  <c r="DO249" i="11"/>
  <c r="DN249" i="11"/>
  <c r="DM249" i="11"/>
  <c r="DL249" i="11"/>
  <c r="DK249" i="11"/>
  <c r="DJ249" i="11"/>
  <c r="DI249" i="11"/>
  <c r="DH249" i="11"/>
  <c r="DG249" i="11"/>
  <c r="DF249" i="11"/>
  <c r="DE249" i="11"/>
  <c r="DD249" i="11"/>
  <c r="DC249" i="11"/>
  <c r="DB249" i="11"/>
  <c r="DA249" i="11"/>
  <c r="CZ249" i="11"/>
  <c r="CY249" i="11"/>
  <c r="CX249" i="11"/>
  <c r="CW249" i="11"/>
  <c r="CV249" i="11"/>
  <c r="CU249" i="11"/>
  <c r="CT249" i="11"/>
  <c r="CS249" i="11"/>
  <c r="CR249" i="11"/>
  <c r="CQ249" i="11"/>
  <c r="CP249" i="11"/>
  <c r="CO249" i="11"/>
  <c r="CN249" i="11"/>
  <c r="CM249" i="11"/>
  <c r="CL249" i="11"/>
  <c r="CK249" i="11"/>
  <c r="CJ249" i="11"/>
  <c r="CI249" i="11"/>
  <c r="CH249" i="11"/>
  <c r="CG249" i="11"/>
  <c r="CF249" i="11"/>
  <c r="CE249" i="11"/>
  <c r="CD249" i="11"/>
  <c r="CC249" i="11"/>
  <c r="CB249" i="11"/>
  <c r="CA249" i="11"/>
  <c r="BZ249" i="11"/>
  <c r="BY249" i="11"/>
  <c r="BX249" i="11"/>
  <c r="BW249" i="11"/>
  <c r="BV249" i="11"/>
  <c r="BU249" i="11"/>
  <c r="BT249" i="11"/>
  <c r="BS249" i="11"/>
  <c r="BR249" i="11"/>
  <c r="BQ249" i="11"/>
  <c r="BM249" i="11"/>
  <c r="BG249" i="11"/>
  <c r="BF249" i="11"/>
  <c r="BE249" i="11"/>
  <c r="BD249" i="11"/>
  <c r="BC249" i="11"/>
  <c r="BB249" i="11"/>
  <c r="BA249" i="11"/>
  <c r="AZ249" i="11"/>
  <c r="AY249" i="11"/>
  <c r="AX249" i="11"/>
  <c r="AW249" i="11"/>
  <c r="AV249" i="11"/>
  <c r="AU249" i="11"/>
  <c r="AT249" i="11"/>
  <c r="AS249" i="11"/>
  <c r="AR249" i="11"/>
  <c r="AQ249" i="11"/>
  <c r="AP249" i="11"/>
  <c r="AO249" i="11"/>
  <c r="AN249" i="11"/>
  <c r="AM249" i="11"/>
  <c r="DZ248" i="11"/>
  <c r="DY248" i="11"/>
  <c r="DX248" i="11"/>
  <c r="DW248" i="11"/>
  <c r="DV248" i="11"/>
  <c r="DU248" i="11"/>
  <c r="DT248" i="11"/>
  <c r="DS248" i="11"/>
  <c r="DR248" i="11"/>
  <c r="DQ248" i="11"/>
  <c r="DP248" i="11"/>
  <c r="DO248" i="11"/>
  <c r="DN248" i="11"/>
  <c r="DM248" i="11"/>
  <c r="DL248" i="11"/>
  <c r="DK248" i="11"/>
  <c r="DJ248" i="11"/>
  <c r="DI248" i="11"/>
  <c r="DH248" i="11"/>
  <c r="DG248" i="11"/>
  <c r="DF248" i="11"/>
  <c r="DE248" i="11"/>
  <c r="DD248" i="11"/>
  <c r="DC248" i="11"/>
  <c r="DB248" i="11"/>
  <c r="DA248" i="11"/>
  <c r="CZ248" i="11"/>
  <c r="CY248" i="11"/>
  <c r="CX248" i="11"/>
  <c r="CW248" i="11"/>
  <c r="CV248" i="11"/>
  <c r="CU248" i="11"/>
  <c r="CT248" i="11"/>
  <c r="CS248" i="11"/>
  <c r="CR248" i="11"/>
  <c r="CQ248" i="11"/>
  <c r="CP248" i="11"/>
  <c r="CO248" i="11"/>
  <c r="CN248" i="11"/>
  <c r="CM248" i="11"/>
  <c r="CL248" i="11"/>
  <c r="CK248" i="11"/>
  <c r="CJ248" i="11"/>
  <c r="CI248" i="11"/>
  <c r="CH248" i="11"/>
  <c r="CG248" i="11"/>
  <c r="CF248" i="11"/>
  <c r="CE248" i="11"/>
  <c r="CD248" i="11"/>
  <c r="CC248" i="11"/>
  <c r="CB248" i="11"/>
  <c r="CA248" i="11"/>
  <c r="BZ248" i="11"/>
  <c r="BY248" i="11"/>
  <c r="BX248" i="11"/>
  <c r="BW248" i="11"/>
  <c r="BV248" i="11"/>
  <c r="BU248" i="11"/>
  <c r="BT248" i="11"/>
  <c r="BS248" i="11"/>
  <c r="BR248" i="11"/>
  <c r="BQ248" i="11"/>
  <c r="BM248" i="11"/>
  <c r="BF248" i="11"/>
  <c r="BE248" i="11"/>
  <c r="BD248" i="11"/>
  <c r="BC248" i="11"/>
  <c r="BB248" i="11"/>
  <c r="BA248" i="11"/>
  <c r="AZ248" i="11"/>
  <c r="AY248" i="11"/>
  <c r="AX248" i="11"/>
  <c r="AW248" i="11"/>
  <c r="AV248" i="11"/>
  <c r="AU248" i="11"/>
  <c r="AT248" i="11"/>
  <c r="AS248" i="11"/>
  <c r="AR248" i="11"/>
  <c r="AQ248" i="11"/>
  <c r="AP248" i="11"/>
  <c r="AO248" i="11"/>
  <c r="AN248" i="11"/>
  <c r="AM248" i="11"/>
  <c r="AL248" i="11"/>
  <c r="DZ247" i="11"/>
  <c r="DY247" i="11"/>
  <c r="DX247" i="11"/>
  <c r="DW247" i="11"/>
  <c r="DV247" i="11"/>
  <c r="DU247" i="11"/>
  <c r="DT247" i="11"/>
  <c r="DS247" i="11"/>
  <c r="DR247" i="11"/>
  <c r="DQ247" i="11"/>
  <c r="DP247" i="11"/>
  <c r="DO247" i="11"/>
  <c r="DN247" i="11"/>
  <c r="DM247" i="11"/>
  <c r="DL247" i="11"/>
  <c r="DK247" i="11"/>
  <c r="DJ247" i="11"/>
  <c r="DI247" i="11"/>
  <c r="DH247" i="11"/>
  <c r="DG247" i="11"/>
  <c r="DF247" i="11"/>
  <c r="DE247" i="11"/>
  <c r="DD247" i="11"/>
  <c r="DC247" i="11"/>
  <c r="DB247" i="11"/>
  <c r="DA247" i="11"/>
  <c r="CZ247" i="11"/>
  <c r="CY247" i="11"/>
  <c r="CX247" i="11"/>
  <c r="CW247" i="11"/>
  <c r="CV247" i="11"/>
  <c r="CU247" i="11"/>
  <c r="CT247" i="11"/>
  <c r="CS247" i="11"/>
  <c r="CR247" i="11"/>
  <c r="CQ247" i="11"/>
  <c r="CP247" i="11"/>
  <c r="CO247" i="11"/>
  <c r="CN247" i="11"/>
  <c r="CM247" i="11"/>
  <c r="CL247" i="11"/>
  <c r="CK247" i="11"/>
  <c r="CJ247" i="11"/>
  <c r="CI247" i="11"/>
  <c r="CH247" i="11"/>
  <c r="CG247" i="11"/>
  <c r="CF247" i="11"/>
  <c r="CE247" i="11"/>
  <c r="CD247" i="11"/>
  <c r="CC247" i="11"/>
  <c r="CB247" i="11"/>
  <c r="CA247" i="11"/>
  <c r="BZ247" i="11"/>
  <c r="BY247" i="11"/>
  <c r="BX247" i="11"/>
  <c r="BW247" i="11"/>
  <c r="BV247" i="11"/>
  <c r="BU247" i="11"/>
  <c r="BT247" i="11"/>
  <c r="BS247" i="11"/>
  <c r="BR247" i="11"/>
  <c r="BQ247" i="11"/>
  <c r="BM247" i="11"/>
  <c r="BE247" i="11"/>
  <c r="BD247" i="11"/>
  <c r="BC247" i="11"/>
  <c r="BB247" i="11"/>
  <c r="BA247" i="11"/>
  <c r="AZ247" i="11"/>
  <c r="AY247" i="11"/>
  <c r="AX247" i="11"/>
  <c r="AW247" i="11"/>
  <c r="AV247" i="11"/>
  <c r="AU247" i="11"/>
  <c r="AT247" i="11"/>
  <c r="AS247" i="11"/>
  <c r="AR247" i="11"/>
  <c r="AQ247" i="11"/>
  <c r="AP247" i="11"/>
  <c r="AO247" i="11"/>
  <c r="AN247" i="11"/>
  <c r="AM247" i="11"/>
  <c r="AL247" i="11"/>
  <c r="AK247" i="11"/>
  <c r="DZ246" i="11"/>
  <c r="DY246" i="11"/>
  <c r="DX246" i="11"/>
  <c r="DW246" i="11"/>
  <c r="DV246" i="11"/>
  <c r="DU246" i="11"/>
  <c r="DT246" i="11"/>
  <c r="DS246" i="11"/>
  <c r="DR246" i="11"/>
  <c r="DQ246" i="11"/>
  <c r="DP246" i="11"/>
  <c r="DO246" i="11"/>
  <c r="DN246" i="11"/>
  <c r="DM246" i="11"/>
  <c r="DL246" i="11"/>
  <c r="DK246" i="11"/>
  <c r="DJ246" i="11"/>
  <c r="DI246" i="11"/>
  <c r="DH246" i="11"/>
  <c r="DG246" i="11"/>
  <c r="DF246" i="11"/>
  <c r="DE246" i="11"/>
  <c r="DD246" i="11"/>
  <c r="DC246" i="11"/>
  <c r="DB246" i="11"/>
  <c r="DA246" i="11"/>
  <c r="CZ246" i="11"/>
  <c r="CY246" i="11"/>
  <c r="CX246" i="11"/>
  <c r="CW246" i="11"/>
  <c r="CV246" i="11"/>
  <c r="CU246" i="11"/>
  <c r="CT246" i="11"/>
  <c r="CS246" i="11"/>
  <c r="CR246" i="11"/>
  <c r="CQ246" i="11"/>
  <c r="CP246" i="11"/>
  <c r="CO246" i="11"/>
  <c r="CN246" i="11"/>
  <c r="CM246" i="11"/>
  <c r="CL246" i="11"/>
  <c r="CK246" i="11"/>
  <c r="CJ246" i="11"/>
  <c r="CI246" i="11"/>
  <c r="CH246" i="11"/>
  <c r="CG246" i="11"/>
  <c r="CF246" i="11"/>
  <c r="CE246" i="11"/>
  <c r="CD246" i="11"/>
  <c r="CC246" i="11"/>
  <c r="CB246" i="11"/>
  <c r="CA246" i="11"/>
  <c r="BZ246" i="11"/>
  <c r="BY246" i="11"/>
  <c r="BX246" i="11"/>
  <c r="BW246" i="11"/>
  <c r="BV246" i="11"/>
  <c r="BU246" i="11"/>
  <c r="BT246" i="11"/>
  <c r="BS246" i="11"/>
  <c r="BR246" i="11"/>
  <c r="BQ246" i="11"/>
  <c r="BM246" i="11"/>
  <c r="BD246" i="11"/>
  <c r="BC246" i="11"/>
  <c r="BB246" i="11"/>
  <c r="BA246" i="11"/>
  <c r="AZ246" i="11"/>
  <c r="AY246" i="11"/>
  <c r="AX246" i="11"/>
  <c r="AW246" i="11"/>
  <c r="AV246" i="11"/>
  <c r="AU246" i="11"/>
  <c r="AT246" i="11"/>
  <c r="AS246" i="11"/>
  <c r="AR246" i="11"/>
  <c r="AQ246" i="11"/>
  <c r="AP246" i="11"/>
  <c r="AO246" i="11"/>
  <c r="AN246" i="11"/>
  <c r="AM246" i="11"/>
  <c r="AL246" i="11"/>
  <c r="AK246" i="11"/>
  <c r="AJ246" i="11"/>
  <c r="DZ245" i="11"/>
  <c r="DY245" i="11"/>
  <c r="DX245" i="11"/>
  <c r="DW245" i="11"/>
  <c r="DV245" i="11"/>
  <c r="DU245" i="11"/>
  <c r="DT245" i="11"/>
  <c r="DS245" i="11"/>
  <c r="DR245" i="11"/>
  <c r="DQ245" i="11"/>
  <c r="DP245" i="11"/>
  <c r="DO245" i="11"/>
  <c r="DN245" i="11"/>
  <c r="DM245" i="11"/>
  <c r="DL245" i="11"/>
  <c r="DK245" i="11"/>
  <c r="DJ245" i="11"/>
  <c r="DI245" i="11"/>
  <c r="DH245" i="11"/>
  <c r="DG245" i="11"/>
  <c r="DF245" i="11"/>
  <c r="DE245" i="11"/>
  <c r="DD245" i="11"/>
  <c r="DC245" i="11"/>
  <c r="DB245" i="11"/>
  <c r="DA245" i="11"/>
  <c r="CZ245" i="11"/>
  <c r="CY245" i="11"/>
  <c r="CX245" i="11"/>
  <c r="CW245" i="11"/>
  <c r="CV245" i="11"/>
  <c r="CU245" i="11"/>
  <c r="CT245" i="11"/>
  <c r="CS245" i="11"/>
  <c r="CR245" i="11"/>
  <c r="CQ245" i="11"/>
  <c r="CP245" i="11"/>
  <c r="CO245" i="11"/>
  <c r="CN245" i="11"/>
  <c r="CM245" i="11"/>
  <c r="CL245" i="11"/>
  <c r="CK245" i="11"/>
  <c r="CJ245" i="11"/>
  <c r="CI245" i="11"/>
  <c r="CH245" i="11"/>
  <c r="CG245" i="11"/>
  <c r="CF245" i="11"/>
  <c r="CE245" i="11"/>
  <c r="CD245" i="11"/>
  <c r="CC245" i="11"/>
  <c r="CB245" i="11"/>
  <c r="CA245" i="11"/>
  <c r="BZ245" i="11"/>
  <c r="BY245" i="11"/>
  <c r="BX245" i="11"/>
  <c r="BW245" i="11"/>
  <c r="BV245" i="11"/>
  <c r="BU245" i="11"/>
  <c r="BT245" i="11"/>
  <c r="BS245" i="11"/>
  <c r="BR245" i="11"/>
  <c r="BQ245" i="11"/>
  <c r="BM245" i="11"/>
  <c r="BC245" i="11"/>
  <c r="BB245" i="11"/>
  <c r="BA245" i="11"/>
  <c r="AZ245" i="11"/>
  <c r="AY245" i="11"/>
  <c r="AX245" i="11"/>
  <c r="AW245" i="11"/>
  <c r="AV245" i="11"/>
  <c r="AU245" i="11"/>
  <c r="AT245" i="11"/>
  <c r="AS245" i="11"/>
  <c r="AR245" i="11"/>
  <c r="AQ245" i="11"/>
  <c r="AP245" i="11"/>
  <c r="AO245" i="11"/>
  <c r="AN245" i="11"/>
  <c r="AM245" i="11"/>
  <c r="AL245" i="11"/>
  <c r="AK245" i="11"/>
  <c r="AJ245" i="11"/>
  <c r="AI245" i="11"/>
  <c r="DZ244" i="11"/>
  <c r="DY244" i="11"/>
  <c r="DX244" i="11"/>
  <c r="DW244" i="11"/>
  <c r="DV244" i="11"/>
  <c r="DU244" i="11"/>
  <c r="DT244" i="11"/>
  <c r="DS244" i="11"/>
  <c r="DR244" i="11"/>
  <c r="DQ244" i="11"/>
  <c r="DP244" i="11"/>
  <c r="DO244" i="11"/>
  <c r="DN244" i="11"/>
  <c r="DM244" i="11"/>
  <c r="DL244" i="11"/>
  <c r="DK244" i="11"/>
  <c r="DJ244" i="11"/>
  <c r="DI244" i="11"/>
  <c r="DH244" i="11"/>
  <c r="DG244" i="11"/>
  <c r="DF244" i="11"/>
  <c r="DE244" i="11"/>
  <c r="DD244" i="11"/>
  <c r="DC244" i="11"/>
  <c r="DB244" i="11"/>
  <c r="DA244" i="11"/>
  <c r="CZ244" i="11"/>
  <c r="CY244" i="11"/>
  <c r="CX244" i="11"/>
  <c r="CW244" i="11"/>
  <c r="CV244" i="11"/>
  <c r="CU244" i="11"/>
  <c r="CT244" i="11"/>
  <c r="CS244" i="11"/>
  <c r="CR244" i="11"/>
  <c r="CQ244" i="11"/>
  <c r="CP244" i="11"/>
  <c r="CO244" i="11"/>
  <c r="CN244" i="11"/>
  <c r="CM244" i="11"/>
  <c r="CL244" i="11"/>
  <c r="CK244" i="11"/>
  <c r="CJ244" i="11"/>
  <c r="CI244" i="11"/>
  <c r="CH244" i="11"/>
  <c r="CG244" i="11"/>
  <c r="CF244" i="11"/>
  <c r="CE244" i="11"/>
  <c r="CD244" i="11"/>
  <c r="CC244" i="11"/>
  <c r="CB244" i="11"/>
  <c r="CA244" i="11"/>
  <c r="BZ244" i="11"/>
  <c r="BY244" i="11"/>
  <c r="BX244" i="11"/>
  <c r="BW244" i="11"/>
  <c r="BV244" i="11"/>
  <c r="BU244" i="11"/>
  <c r="BT244" i="11"/>
  <c r="BS244" i="11"/>
  <c r="BR244" i="11"/>
  <c r="BQ244" i="11"/>
  <c r="BM244" i="11"/>
  <c r="BB244" i="11"/>
  <c r="BA244" i="11"/>
  <c r="AZ244" i="11"/>
  <c r="AY244" i="11"/>
  <c r="AX244" i="11"/>
  <c r="AW244" i="11"/>
  <c r="AV244" i="11"/>
  <c r="AU244" i="11"/>
  <c r="AT244" i="11"/>
  <c r="AS244" i="11"/>
  <c r="AR244" i="11"/>
  <c r="AQ244" i="11"/>
  <c r="AP244" i="11"/>
  <c r="AO244" i="11"/>
  <c r="AN244" i="11"/>
  <c r="AM244" i="11"/>
  <c r="AL244" i="11"/>
  <c r="AK244" i="11"/>
  <c r="AJ244" i="11"/>
  <c r="AI244" i="11"/>
  <c r="AH244" i="11"/>
  <c r="DZ243" i="11"/>
  <c r="DY243" i="11"/>
  <c r="DX243" i="11"/>
  <c r="DW243" i="11"/>
  <c r="DV243" i="11"/>
  <c r="DU243" i="11"/>
  <c r="DT243" i="11"/>
  <c r="DS243" i="11"/>
  <c r="DR243" i="11"/>
  <c r="DQ243" i="11"/>
  <c r="DP243" i="11"/>
  <c r="DO243" i="11"/>
  <c r="DN243" i="11"/>
  <c r="DM243" i="11"/>
  <c r="DL243" i="11"/>
  <c r="DK243" i="11"/>
  <c r="DJ243" i="11"/>
  <c r="DI243" i="11"/>
  <c r="DH243" i="11"/>
  <c r="DG243" i="11"/>
  <c r="DF243" i="11"/>
  <c r="DE243" i="11"/>
  <c r="DD243" i="11"/>
  <c r="DC243" i="11"/>
  <c r="DB243" i="11"/>
  <c r="DA243" i="11"/>
  <c r="CZ243" i="11"/>
  <c r="CY243" i="11"/>
  <c r="CX243" i="11"/>
  <c r="CW243" i="11"/>
  <c r="CV243" i="11"/>
  <c r="CU243" i="11"/>
  <c r="CT243" i="11"/>
  <c r="CS243" i="11"/>
  <c r="CR243" i="11"/>
  <c r="CQ243" i="11"/>
  <c r="CP243" i="11"/>
  <c r="CO243" i="11"/>
  <c r="CN243" i="11"/>
  <c r="CM243" i="11"/>
  <c r="CL243" i="11"/>
  <c r="CK243" i="11"/>
  <c r="CJ243" i="11"/>
  <c r="CI243" i="11"/>
  <c r="CH243" i="11"/>
  <c r="CG243" i="11"/>
  <c r="CF243" i="11"/>
  <c r="CE243" i="11"/>
  <c r="CD243" i="11"/>
  <c r="CC243" i="11"/>
  <c r="CB243" i="11"/>
  <c r="CA243" i="11"/>
  <c r="BZ243" i="11"/>
  <c r="BY243" i="11"/>
  <c r="BX243" i="11"/>
  <c r="BW243" i="11"/>
  <c r="BV243" i="11"/>
  <c r="BU243" i="11"/>
  <c r="BT243" i="11"/>
  <c r="BS243" i="11"/>
  <c r="BR243" i="11"/>
  <c r="BQ243" i="11"/>
  <c r="BM243" i="11"/>
  <c r="BA243" i="11"/>
  <c r="AZ243" i="11"/>
  <c r="AY243" i="11"/>
  <c r="AX243" i="11"/>
  <c r="AW243" i="11"/>
  <c r="AV243" i="11"/>
  <c r="AU243" i="11"/>
  <c r="AT243" i="11"/>
  <c r="AS243" i="11"/>
  <c r="AR243" i="11"/>
  <c r="AQ243" i="11"/>
  <c r="AP243" i="11"/>
  <c r="AO243" i="11"/>
  <c r="AN243" i="11"/>
  <c r="AM243" i="11"/>
  <c r="AL243" i="11"/>
  <c r="AK243" i="11"/>
  <c r="AJ243" i="11"/>
  <c r="AI243" i="11"/>
  <c r="AH243" i="11"/>
  <c r="AG243" i="11"/>
  <c r="DZ242" i="11"/>
  <c r="DY242" i="11"/>
  <c r="DX242" i="11"/>
  <c r="DW242" i="11"/>
  <c r="DV242" i="11"/>
  <c r="DU242" i="11"/>
  <c r="DT242" i="11"/>
  <c r="DS242" i="11"/>
  <c r="DR242" i="11"/>
  <c r="DQ242" i="11"/>
  <c r="DP242" i="11"/>
  <c r="DO242" i="11"/>
  <c r="DN242" i="11"/>
  <c r="DM242" i="11"/>
  <c r="DL242" i="11"/>
  <c r="DK242" i="11"/>
  <c r="DJ242" i="11"/>
  <c r="DI242" i="11"/>
  <c r="DH242" i="11"/>
  <c r="DG242" i="11"/>
  <c r="DF242" i="11"/>
  <c r="DE242" i="11"/>
  <c r="DD242" i="11"/>
  <c r="DC242" i="11"/>
  <c r="DB242" i="11"/>
  <c r="DA242" i="11"/>
  <c r="CZ242" i="11"/>
  <c r="CY242" i="11"/>
  <c r="CX242" i="11"/>
  <c r="CW242" i="11"/>
  <c r="CV242" i="11"/>
  <c r="CU242" i="11"/>
  <c r="CT242" i="11"/>
  <c r="CS242" i="11"/>
  <c r="CR242" i="11"/>
  <c r="CQ242" i="11"/>
  <c r="CP242" i="11"/>
  <c r="CO242" i="11"/>
  <c r="CN242" i="11"/>
  <c r="CM242" i="11"/>
  <c r="CL242" i="11"/>
  <c r="CK242" i="11"/>
  <c r="CJ242" i="11"/>
  <c r="CI242" i="11"/>
  <c r="CH242" i="11"/>
  <c r="CG242" i="11"/>
  <c r="CF242" i="11"/>
  <c r="CE242" i="11"/>
  <c r="CD242" i="11"/>
  <c r="CC242" i="11"/>
  <c r="CB242" i="11"/>
  <c r="CA242" i="11"/>
  <c r="BZ242" i="11"/>
  <c r="BY242" i="11"/>
  <c r="BX242" i="11"/>
  <c r="BW242" i="11"/>
  <c r="BV242" i="11"/>
  <c r="BU242" i="11"/>
  <c r="BT242" i="11"/>
  <c r="BS242" i="11"/>
  <c r="BR242" i="11"/>
  <c r="BQ242" i="11"/>
  <c r="BM242" i="11"/>
  <c r="AZ242" i="11"/>
  <c r="AY242" i="11"/>
  <c r="AX242" i="11"/>
  <c r="AW242" i="11"/>
  <c r="AV242" i="11"/>
  <c r="AU242" i="11"/>
  <c r="AT242" i="11"/>
  <c r="AS242" i="11"/>
  <c r="AR242" i="11"/>
  <c r="AQ242" i="11"/>
  <c r="AP242" i="11"/>
  <c r="AO242" i="11"/>
  <c r="AN242" i="11"/>
  <c r="AM242" i="11"/>
  <c r="AL242" i="11"/>
  <c r="AK242" i="11"/>
  <c r="AJ242" i="11"/>
  <c r="AI242" i="11"/>
  <c r="AH242" i="11"/>
  <c r="AG242" i="11"/>
  <c r="AF242" i="11"/>
  <c r="DZ241" i="11"/>
  <c r="DY241" i="11"/>
  <c r="DX241" i="11"/>
  <c r="DW241" i="11"/>
  <c r="DV241" i="11"/>
  <c r="DU241" i="11"/>
  <c r="DT241" i="11"/>
  <c r="DS241" i="11"/>
  <c r="DR241" i="11"/>
  <c r="DQ241" i="11"/>
  <c r="DP241" i="11"/>
  <c r="DO241" i="11"/>
  <c r="DN241" i="11"/>
  <c r="DM241" i="11"/>
  <c r="DL241" i="11"/>
  <c r="DK241" i="11"/>
  <c r="DJ241" i="11"/>
  <c r="DI241" i="11"/>
  <c r="DH241" i="11"/>
  <c r="DG241" i="11"/>
  <c r="DF241" i="11"/>
  <c r="DE241" i="11"/>
  <c r="DD241" i="11"/>
  <c r="DC241" i="11"/>
  <c r="DB241" i="11"/>
  <c r="DA241" i="11"/>
  <c r="CZ241" i="11"/>
  <c r="CY241" i="11"/>
  <c r="CX241" i="11"/>
  <c r="CW241" i="11"/>
  <c r="CV241" i="11"/>
  <c r="CU241" i="11"/>
  <c r="CT241" i="11"/>
  <c r="CS241" i="11"/>
  <c r="CR241" i="11"/>
  <c r="CQ241" i="11"/>
  <c r="CP241" i="11"/>
  <c r="CO241" i="11"/>
  <c r="CN241" i="11"/>
  <c r="CM241" i="11"/>
  <c r="CL241" i="11"/>
  <c r="CK241" i="11"/>
  <c r="CJ241" i="11"/>
  <c r="CI241" i="11"/>
  <c r="CH241" i="11"/>
  <c r="CG241" i="11"/>
  <c r="CF241" i="11"/>
  <c r="CE241" i="11"/>
  <c r="CD241" i="11"/>
  <c r="CC241" i="11"/>
  <c r="CB241" i="11"/>
  <c r="CA241" i="11"/>
  <c r="BZ241" i="11"/>
  <c r="BY241" i="11"/>
  <c r="BX241" i="11"/>
  <c r="BW241" i="11"/>
  <c r="BV241" i="11"/>
  <c r="BU241" i="11"/>
  <c r="BT241" i="11"/>
  <c r="BS241" i="11"/>
  <c r="BR241" i="11"/>
  <c r="BQ241" i="11"/>
  <c r="BM241" i="11"/>
  <c r="AY241" i="11"/>
  <c r="AX241" i="11"/>
  <c r="AW241" i="11"/>
  <c r="AV241" i="11"/>
  <c r="AU241" i="11"/>
  <c r="AT241" i="11"/>
  <c r="AS241" i="11"/>
  <c r="AR241" i="11"/>
  <c r="AQ241" i="11"/>
  <c r="AP241" i="11"/>
  <c r="AO241" i="11"/>
  <c r="AN241" i="11"/>
  <c r="AM241" i="11"/>
  <c r="AL241" i="11"/>
  <c r="AK241" i="11"/>
  <c r="AJ241" i="11"/>
  <c r="AI241" i="11"/>
  <c r="AH241" i="11"/>
  <c r="AG241" i="11"/>
  <c r="AF241" i="11"/>
  <c r="AE241" i="11"/>
  <c r="DZ240" i="11"/>
  <c r="DY240" i="11"/>
  <c r="DX240" i="11"/>
  <c r="DW240" i="11"/>
  <c r="DV240" i="11"/>
  <c r="DU240" i="11"/>
  <c r="DT240" i="11"/>
  <c r="DS240" i="11"/>
  <c r="DR240" i="11"/>
  <c r="DQ240" i="11"/>
  <c r="DP240" i="11"/>
  <c r="DO240" i="11"/>
  <c r="DN240" i="11"/>
  <c r="DM240" i="11"/>
  <c r="DL240" i="11"/>
  <c r="DK240" i="11"/>
  <c r="DJ240" i="11"/>
  <c r="DI240" i="11"/>
  <c r="DH240" i="11"/>
  <c r="DG240" i="11"/>
  <c r="DF240" i="11"/>
  <c r="DE240" i="11"/>
  <c r="DD240" i="11"/>
  <c r="DC240" i="11"/>
  <c r="DB240" i="11"/>
  <c r="DA240" i="11"/>
  <c r="CZ240" i="11"/>
  <c r="CY240" i="11"/>
  <c r="CX240" i="11"/>
  <c r="CW240" i="11"/>
  <c r="CV240" i="11"/>
  <c r="CU240" i="11"/>
  <c r="CT240" i="11"/>
  <c r="CS240" i="11"/>
  <c r="CR240" i="11"/>
  <c r="CQ240" i="11"/>
  <c r="CP240" i="11"/>
  <c r="CO240" i="11"/>
  <c r="CN240" i="11"/>
  <c r="CM240" i="11"/>
  <c r="CL240" i="11"/>
  <c r="CK240" i="11"/>
  <c r="CJ240" i="11"/>
  <c r="CI240" i="11"/>
  <c r="CH240" i="11"/>
  <c r="CG240" i="11"/>
  <c r="CF240" i="11"/>
  <c r="CE240" i="11"/>
  <c r="CD240" i="11"/>
  <c r="CC240" i="11"/>
  <c r="CB240" i="11"/>
  <c r="CA240" i="11"/>
  <c r="BZ240" i="11"/>
  <c r="BY240" i="11"/>
  <c r="BX240" i="11"/>
  <c r="BW240" i="11"/>
  <c r="BV240" i="11"/>
  <c r="BU240" i="11"/>
  <c r="BT240" i="11"/>
  <c r="BS240" i="11"/>
  <c r="BR240" i="11"/>
  <c r="BQ240" i="11"/>
  <c r="BM240" i="11"/>
  <c r="AX240" i="11"/>
  <c r="AW240" i="11"/>
  <c r="AV240" i="11"/>
  <c r="AU240" i="11"/>
  <c r="AT240" i="11"/>
  <c r="AS240" i="11"/>
  <c r="AR240" i="11"/>
  <c r="AQ240" i="11"/>
  <c r="AP240" i="11"/>
  <c r="AO240" i="11"/>
  <c r="AN240" i="11"/>
  <c r="AM240" i="11"/>
  <c r="AL240" i="11"/>
  <c r="AK240" i="11"/>
  <c r="AJ240" i="11"/>
  <c r="AI240" i="11"/>
  <c r="AH240" i="11"/>
  <c r="AG240" i="11"/>
  <c r="AF240" i="11"/>
  <c r="AE240" i="11"/>
  <c r="AD240" i="11"/>
  <c r="DZ239" i="11"/>
  <c r="DY239" i="11"/>
  <c r="DX239" i="11"/>
  <c r="DW239" i="11"/>
  <c r="DV239" i="11"/>
  <c r="DU239" i="11"/>
  <c r="DT239" i="11"/>
  <c r="DS239" i="11"/>
  <c r="DR239" i="11"/>
  <c r="DQ239" i="11"/>
  <c r="DP239" i="11"/>
  <c r="DO239" i="11"/>
  <c r="DN239" i="11"/>
  <c r="DM239" i="11"/>
  <c r="DL239" i="11"/>
  <c r="DK239" i="11"/>
  <c r="DJ239" i="11"/>
  <c r="DI239" i="11"/>
  <c r="DH239" i="11"/>
  <c r="DG239" i="11"/>
  <c r="DF239" i="11"/>
  <c r="DE239" i="11"/>
  <c r="DD239" i="11"/>
  <c r="DC239" i="11"/>
  <c r="DB239" i="11"/>
  <c r="DA239" i="11"/>
  <c r="CZ239" i="11"/>
  <c r="CY239" i="11"/>
  <c r="CX239" i="11"/>
  <c r="CW239" i="11"/>
  <c r="CV239" i="11"/>
  <c r="CU239" i="11"/>
  <c r="CT239" i="11"/>
  <c r="CS239" i="11"/>
  <c r="CR239" i="11"/>
  <c r="CQ239" i="11"/>
  <c r="CP239" i="11"/>
  <c r="CO239" i="11"/>
  <c r="CN239" i="11"/>
  <c r="CM239" i="11"/>
  <c r="CL239" i="11"/>
  <c r="CK239" i="11"/>
  <c r="CJ239" i="11"/>
  <c r="CI239" i="11"/>
  <c r="CH239" i="11"/>
  <c r="CG239" i="11"/>
  <c r="CF239" i="11"/>
  <c r="CE239" i="11"/>
  <c r="CD239" i="11"/>
  <c r="CC239" i="11"/>
  <c r="CB239" i="11"/>
  <c r="CA239" i="11"/>
  <c r="BZ239" i="11"/>
  <c r="BY239" i="11"/>
  <c r="BX239" i="11"/>
  <c r="BW239" i="11"/>
  <c r="BV239" i="11"/>
  <c r="BU239" i="11"/>
  <c r="BT239" i="11"/>
  <c r="BS239" i="11"/>
  <c r="BR239" i="11"/>
  <c r="BQ239" i="11"/>
  <c r="BM239" i="11"/>
  <c r="AW239" i="11"/>
  <c r="AV239" i="11"/>
  <c r="AU239" i="11"/>
  <c r="AT239" i="11"/>
  <c r="AS239" i="11"/>
  <c r="AR239" i="11"/>
  <c r="AQ239" i="11"/>
  <c r="AP239" i="11"/>
  <c r="AO239" i="11"/>
  <c r="AN239" i="11"/>
  <c r="AM239" i="11"/>
  <c r="AL239" i="11"/>
  <c r="AK239" i="11"/>
  <c r="AJ239" i="11"/>
  <c r="AI239" i="11"/>
  <c r="AH239" i="11"/>
  <c r="AG239" i="11"/>
  <c r="AF239" i="11"/>
  <c r="AE239" i="11"/>
  <c r="AD239" i="11"/>
  <c r="AC239" i="11"/>
  <c r="DZ238" i="11"/>
  <c r="DY238" i="11"/>
  <c r="DX238" i="11"/>
  <c r="DW238" i="11"/>
  <c r="DV238" i="11"/>
  <c r="DU238" i="11"/>
  <c r="DT238" i="11"/>
  <c r="DS238" i="11"/>
  <c r="DR238" i="11"/>
  <c r="DQ238" i="11"/>
  <c r="DP238" i="11"/>
  <c r="DO238" i="11"/>
  <c r="DN238" i="11"/>
  <c r="DM238" i="11"/>
  <c r="DL238" i="11"/>
  <c r="DK238" i="11"/>
  <c r="DJ238" i="11"/>
  <c r="DI238" i="11"/>
  <c r="DH238" i="11"/>
  <c r="DG238" i="11"/>
  <c r="DF238" i="11"/>
  <c r="DE238" i="11"/>
  <c r="DD238" i="11"/>
  <c r="DC238" i="11"/>
  <c r="DB238" i="11"/>
  <c r="DA238" i="11"/>
  <c r="CZ238" i="11"/>
  <c r="CY238" i="11"/>
  <c r="CX238" i="11"/>
  <c r="CW238" i="11"/>
  <c r="CV238" i="11"/>
  <c r="CU238" i="11"/>
  <c r="CT238" i="11"/>
  <c r="CS238" i="11"/>
  <c r="CR238" i="11"/>
  <c r="CQ238" i="11"/>
  <c r="CP238" i="11"/>
  <c r="CO238" i="11"/>
  <c r="CN238" i="11"/>
  <c r="CM238" i="11"/>
  <c r="CL238" i="11"/>
  <c r="CK238" i="11"/>
  <c r="CJ238" i="11"/>
  <c r="CI238" i="11"/>
  <c r="CH238" i="11"/>
  <c r="CG238" i="11"/>
  <c r="CF238" i="11"/>
  <c r="CE238" i="11"/>
  <c r="CD238" i="11"/>
  <c r="CC238" i="11"/>
  <c r="CB238" i="11"/>
  <c r="CA238" i="11"/>
  <c r="BZ238" i="11"/>
  <c r="BY238" i="11"/>
  <c r="BX238" i="11"/>
  <c r="BW238" i="11"/>
  <c r="BV238" i="11"/>
  <c r="BU238" i="11"/>
  <c r="BT238" i="11"/>
  <c r="BS238" i="11"/>
  <c r="BR238" i="11"/>
  <c r="BQ238" i="11"/>
  <c r="BM238" i="11"/>
  <c r="AV238" i="11"/>
  <c r="AU238" i="11"/>
  <c r="AT238" i="11"/>
  <c r="AS238" i="11"/>
  <c r="AR238" i="11"/>
  <c r="AQ238" i="11"/>
  <c r="AP238" i="11"/>
  <c r="AO238" i="11"/>
  <c r="AN238" i="11"/>
  <c r="AM238" i="11"/>
  <c r="AL238" i="11"/>
  <c r="AK238" i="11"/>
  <c r="AJ238" i="11"/>
  <c r="AI238" i="11"/>
  <c r="AH238" i="11"/>
  <c r="AG238" i="11"/>
  <c r="AF238" i="11"/>
  <c r="AE238" i="11"/>
  <c r="AD238" i="11"/>
  <c r="AC238" i="11"/>
  <c r="AB238" i="11"/>
  <c r="DZ237" i="11"/>
  <c r="DY237" i="11"/>
  <c r="DX237" i="11"/>
  <c r="DW237" i="11"/>
  <c r="DV237" i="11"/>
  <c r="DU237" i="11"/>
  <c r="DT237" i="11"/>
  <c r="DS237" i="11"/>
  <c r="DR237" i="11"/>
  <c r="DQ237" i="11"/>
  <c r="DP237" i="11"/>
  <c r="DO237" i="11"/>
  <c r="DN237" i="11"/>
  <c r="DM237" i="11"/>
  <c r="DL237" i="11"/>
  <c r="DK237" i="11"/>
  <c r="DJ237" i="11"/>
  <c r="DI237" i="11"/>
  <c r="DH237" i="11"/>
  <c r="DG237" i="11"/>
  <c r="DF237" i="11"/>
  <c r="DE237" i="11"/>
  <c r="DD237" i="11"/>
  <c r="DC237" i="11"/>
  <c r="DB237" i="11"/>
  <c r="DA237" i="11"/>
  <c r="CZ237" i="11"/>
  <c r="CY237" i="11"/>
  <c r="CX237" i="11"/>
  <c r="CW237" i="11"/>
  <c r="CV237" i="11"/>
  <c r="CU237" i="11"/>
  <c r="CT237" i="11"/>
  <c r="CS237" i="11"/>
  <c r="CR237" i="11"/>
  <c r="CQ237" i="11"/>
  <c r="CP237" i="11"/>
  <c r="CO237" i="11"/>
  <c r="CN237" i="11"/>
  <c r="CM237" i="11"/>
  <c r="CL237" i="11"/>
  <c r="CK237" i="11"/>
  <c r="CJ237" i="11"/>
  <c r="CI237" i="11"/>
  <c r="CH237" i="11"/>
  <c r="CG237" i="11"/>
  <c r="CF237" i="11"/>
  <c r="CE237" i="11"/>
  <c r="CD237" i="11"/>
  <c r="CC237" i="11"/>
  <c r="CB237" i="11"/>
  <c r="CA237" i="11"/>
  <c r="BZ237" i="11"/>
  <c r="BY237" i="11"/>
  <c r="BX237" i="11"/>
  <c r="BW237" i="11"/>
  <c r="BV237" i="11"/>
  <c r="BU237" i="11"/>
  <c r="BT237" i="11"/>
  <c r="BS237" i="11"/>
  <c r="BR237" i="11"/>
  <c r="BQ237" i="11"/>
  <c r="BM237" i="11"/>
  <c r="AU237" i="11"/>
  <c r="AT237" i="11"/>
  <c r="AS237" i="11"/>
  <c r="AR237" i="11"/>
  <c r="AQ237" i="11"/>
  <c r="AP237" i="11"/>
  <c r="AO237" i="11"/>
  <c r="AN237" i="11"/>
  <c r="AM237" i="11"/>
  <c r="AL237" i="11"/>
  <c r="AK237" i="11"/>
  <c r="AJ237" i="11"/>
  <c r="AI237" i="11"/>
  <c r="AH237" i="11"/>
  <c r="AG237" i="11"/>
  <c r="AF237" i="11"/>
  <c r="AE237" i="11"/>
  <c r="AD237" i="11"/>
  <c r="AC237" i="11"/>
  <c r="AB237" i="11"/>
  <c r="AA237" i="11"/>
  <c r="DZ236" i="11"/>
  <c r="DY236" i="11"/>
  <c r="DX236" i="11"/>
  <c r="DW236" i="11"/>
  <c r="DV236" i="11"/>
  <c r="DU236" i="11"/>
  <c r="DT236" i="11"/>
  <c r="DS236" i="11"/>
  <c r="DR236" i="11"/>
  <c r="DQ236" i="11"/>
  <c r="DP236" i="11"/>
  <c r="DO236" i="11"/>
  <c r="DN236" i="11"/>
  <c r="DM236" i="11"/>
  <c r="DL236" i="11"/>
  <c r="DK236" i="11"/>
  <c r="DJ236" i="11"/>
  <c r="DI236" i="11"/>
  <c r="DH236" i="11"/>
  <c r="DG236" i="11"/>
  <c r="DF236" i="11"/>
  <c r="DE236" i="11"/>
  <c r="DD236" i="11"/>
  <c r="DC236" i="11"/>
  <c r="DB236" i="11"/>
  <c r="DA236" i="11"/>
  <c r="CZ236" i="11"/>
  <c r="CY236" i="11"/>
  <c r="CX236" i="11"/>
  <c r="CW236" i="11"/>
  <c r="CV236" i="11"/>
  <c r="CU236" i="11"/>
  <c r="CT236" i="11"/>
  <c r="CS236" i="11"/>
  <c r="CR236" i="11"/>
  <c r="CQ236" i="11"/>
  <c r="CP236" i="11"/>
  <c r="CO236" i="11"/>
  <c r="CN236" i="11"/>
  <c r="CM236" i="11"/>
  <c r="CL236" i="11"/>
  <c r="CK236" i="11"/>
  <c r="CJ236" i="11"/>
  <c r="CI236" i="11"/>
  <c r="CH236" i="11"/>
  <c r="CG236" i="11"/>
  <c r="CF236" i="11"/>
  <c r="CE236" i="11"/>
  <c r="CD236" i="11"/>
  <c r="CC236" i="11"/>
  <c r="CB236" i="11"/>
  <c r="CA236" i="11"/>
  <c r="BZ236" i="11"/>
  <c r="BY236" i="11"/>
  <c r="BX236" i="11"/>
  <c r="BW236" i="11"/>
  <c r="BV236" i="11"/>
  <c r="BU236" i="11"/>
  <c r="BT236" i="11"/>
  <c r="BS236" i="11"/>
  <c r="BR236" i="11"/>
  <c r="BQ236" i="11"/>
  <c r="BM236" i="11"/>
  <c r="AT236" i="11"/>
  <c r="AS236" i="11"/>
  <c r="AR236" i="11"/>
  <c r="AQ236" i="11"/>
  <c r="AP236" i="11"/>
  <c r="AO236" i="11"/>
  <c r="AN236" i="11"/>
  <c r="AM236" i="11"/>
  <c r="AL236" i="11"/>
  <c r="AK236" i="11"/>
  <c r="AJ236" i="11"/>
  <c r="AI236" i="11"/>
  <c r="AH236" i="11"/>
  <c r="AG236" i="11"/>
  <c r="AF236" i="11"/>
  <c r="AE236" i="11"/>
  <c r="AD236" i="11"/>
  <c r="AC236" i="11"/>
  <c r="AB236" i="11"/>
  <c r="AA236" i="11"/>
  <c r="Z236" i="11"/>
  <c r="DZ235" i="11"/>
  <c r="DY235" i="11"/>
  <c r="DX235" i="11"/>
  <c r="DW235" i="11"/>
  <c r="DV235" i="11"/>
  <c r="DU235" i="11"/>
  <c r="DT235" i="11"/>
  <c r="DS235" i="11"/>
  <c r="DR235" i="11"/>
  <c r="DQ235" i="11"/>
  <c r="DP235" i="11"/>
  <c r="DO235" i="11"/>
  <c r="DN235" i="11"/>
  <c r="DM235" i="11"/>
  <c r="DL235" i="11"/>
  <c r="DK235" i="11"/>
  <c r="DJ235" i="11"/>
  <c r="DI235" i="11"/>
  <c r="DH235" i="11"/>
  <c r="DG235" i="11"/>
  <c r="DF235" i="11"/>
  <c r="DE235" i="11"/>
  <c r="DD235" i="11"/>
  <c r="DC235" i="11"/>
  <c r="DB235" i="11"/>
  <c r="DA235" i="11"/>
  <c r="CZ235" i="11"/>
  <c r="CY235" i="11"/>
  <c r="CX235" i="11"/>
  <c r="CW235" i="11"/>
  <c r="CV235" i="11"/>
  <c r="CU235" i="11"/>
  <c r="CT235" i="11"/>
  <c r="CS235" i="11"/>
  <c r="CR235" i="11"/>
  <c r="CQ235" i="11"/>
  <c r="CP235" i="11"/>
  <c r="CO235" i="11"/>
  <c r="CN235" i="11"/>
  <c r="CM235" i="11"/>
  <c r="CL235" i="11"/>
  <c r="CK235" i="11"/>
  <c r="CJ235" i="11"/>
  <c r="CI235" i="11"/>
  <c r="CH235" i="11"/>
  <c r="CG235" i="11"/>
  <c r="CF235" i="11"/>
  <c r="CE235" i="11"/>
  <c r="CD235" i="11"/>
  <c r="CC235" i="11"/>
  <c r="CB235" i="11"/>
  <c r="CA235" i="11"/>
  <c r="BZ235" i="11"/>
  <c r="BY235" i="11"/>
  <c r="BX235" i="11"/>
  <c r="BW235" i="11"/>
  <c r="BV235" i="11"/>
  <c r="BU235" i="11"/>
  <c r="BT235" i="11"/>
  <c r="BS235" i="11"/>
  <c r="BR235" i="11"/>
  <c r="BQ235" i="11"/>
  <c r="BM235" i="11"/>
  <c r="AS235" i="11"/>
  <c r="AR235" i="11"/>
  <c r="AQ235" i="11"/>
  <c r="AP235" i="11"/>
  <c r="AO235" i="11"/>
  <c r="AN235" i="11"/>
  <c r="AM235" i="11"/>
  <c r="AL235" i="11"/>
  <c r="AK235" i="11"/>
  <c r="AJ235" i="11"/>
  <c r="AI235" i="11"/>
  <c r="AH235" i="11"/>
  <c r="AG235" i="11"/>
  <c r="AF235" i="11"/>
  <c r="AE235" i="11"/>
  <c r="AD235" i="11"/>
  <c r="AC235" i="11"/>
  <c r="AB235" i="11"/>
  <c r="AA235" i="11"/>
  <c r="Z235" i="11"/>
  <c r="Y235" i="11"/>
  <c r="DZ234" i="11"/>
  <c r="DY234" i="11"/>
  <c r="DX234" i="11"/>
  <c r="DW234" i="11"/>
  <c r="DV234" i="11"/>
  <c r="DU234" i="11"/>
  <c r="DT234" i="11"/>
  <c r="DS234" i="11"/>
  <c r="DR234" i="11"/>
  <c r="DQ234" i="11"/>
  <c r="DP234" i="11"/>
  <c r="DO234" i="11"/>
  <c r="DN234" i="11"/>
  <c r="DM234" i="11"/>
  <c r="DL234" i="11"/>
  <c r="DK234" i="11"/>
  <c r="DJ234" i="11"/>
  <c r="DI234" i="11"/>
  <c r="DH234" i="11"/>
  <c r="DG234" i="11"/>
  <c r="DF234" i="11"/>
  <c r="DE234" i="11"/>
  <c r="DD234" i="11"/>
  <c r="DC234" i="11"/>
  <c r="DB234" i="11"/>
  <c r="DA234" i="11"/>
  <c r="CZ234" i="11"/>
  <c r="CY234" i="11"/>
  <c r="CX234" i="11"/>
  <c r="CW234" i="11"/>
  <c r="CV234" i="11"/>
  <c r="CU234" i="11"/>
  <c r="CT234" i="11"/>
  <c r="CS234" i="11"/>
  <c r="CR234" i="11"/>
  <c r="CQ234" i="11"/>
  <c r="CP234" i="11"/>
  <c r="CO234" i="11"/>
  <c r="CN234" i="11"/>
  <c r="CM234" i="11"/>
  <c r="CL234" i="11"/>
  <c r="CK234" i="11"/>
  <c r="CJ234" i="11"/>
  <c r="CI234" i="11"/>
  <c r="CH234" i="11"/>
  <c r="CG234" i="11"/>
  <c r="CF234" i="11"/>
  <c r="CE234" i="11"/>
  <c r="CD234" i="11"/>
  <c r="CC234" i="11"/>
  <c r="CB234" i="11"/>
  <c r="CA234" i="11"/>
  <c r="BZ234" i="11"/>
  <c r="BY234" i="11"/>
  <c r="BX234" i="11"/>
  <c r="BW234" i="11"/>
  <c r="BV234" i="11"/>
  <c r="BU234" i="11"/>
  <c r="BT234" i="11"/>
  <c r="BS234" i="11"/>
  <c r="BR234" i="11"/>
  <c r="BQ234" i="11"/>
  <c r="BM234" i="11"/>
  <c r="AR234" i="11"/>
  <c r="AQ234" i="11"/>
  <c r="AP234" i="11"/>
  <c r="AO234" i="11"/>
  <c r="AN234" i="11"/>
  <c r="AM234" i="11"/>
  <c r="AL234" i="11"/>
  <c r="AK234" i="11"/>
  <c r="AJ234" i="11"/>
  <c r="AI234" i="11"/>
  <c r="AH234" i="11"/>
  <c r="AG234" i="11"/>
  <c r="AF234" i="11"/>
  <c r="AE234" i="11"/>
  <c r="AD234" i="11"/>
  <c r="AC234" i="11"/>
  <c r="AB234" i="11"/>
  <c r="AA234" i="11"/>
  <c r="Z234" i="11"/>
  <c r="Y234" i="11"/>
  <c r="X234" i="11"/>
  <c r="DZ233" i="11"/>
  <c r="DY233" i="11"/>
  <c r="DX233" i="11"/>
  <c r="DW233" i="11"/>
  <c r="DV233" i="11"/>
  <c r="DU233" i="11"/>
  <c r="DT233" i="11"/>
  <c r="DS233" i="11"/>
  <c r="DR233" i="11"/>
  <c r="DQ233" i="11"/>
  <c r="DP233" i="11"/>
  <c r="DO233" i="11"/>
  <c r="DN233" i="11"/>
  <c r="DM233" i="11"/>
  <c r="DL233" i="11"/>
  <c r="DK233" i="11"/>
  <c r="DJ233" i="11"/>
  <c r="DI233" i="11"/>
  <c r="DH233" i="11"/>
  <c r="DG233" i="11"/>
  <c r="DF233" i="11"/>
  <c r="DE233" i="11"/>
  <c r="DD233" i="11"/>
  <c r="DC233" i="11"/>
  <c r="DB233" i="11"/>
  <c r="DA233" i="11"/>
  <c r="CZ233" i="11"/>
  <c r="CY233" i="11"/>
  <c r="CX233" i="11"/>
  <c r="CW233" i="11"/>
  <c r="CV233" i="11"/>
  <c r="CU233" i="11"/>
  <c r="CT233" i="11"/>
  <c r="CS233" i="11"/>
  <c r="CR233" i="11"/>
  <c r="CQ233" i="11"/>
  <c r="CP233" i="11"/>
  <c r="CO233" i="11"/>
  <c r="CN233" i="11"/>
  <c r="CM233" i="11"/>
  <c r="CL233" i="11"/>
  <c r="CK233" i="11"/>
  <c r="CJ233" i="11"/>
  <c r="CI233" i="11"/>
  <c r="CH233" i="11"/>
  <c r="CG233" i="11"/>
  <c r="CF233" i="11"/>
  <c r="CE233" i="11"/>
  <c r="CD233" i="11"/>
  <c r="CC233" i="11"/>
  <c r="CB233" i="11"/>
  <c r="CA233" i="11"/>
  <c r="BZ233" i="11"/>
  <c r="BY233" i="11"/>
  <c r="BX233" i="11"/>
  <c r="BW233" i="11"/>
  <c r="BV233" i="11"/>
  <c r="BU233" i="11"/>
  <c r="BT233" i="11"/>
  <c r="BS233" i="11"/>
  <c r="BR233" i="11"/>
  <c r="BQ233" i="11"/>
  <c r="BM233" i="11"/>
  <c r="AQ233" i="11"/>
  <c r="AP233" i="11"/>
  <c r="AO233" i="11"/>
  <c r="AN233" i="11"/>
  <c r="AM233" i="11"/>
  <c r="AL233" i="11"/>
  <c r="AK233" i="11"/>
  <c r="AJ233" i="11"/>
  <c r="AI233" i="11"/>
  <c r="AH233" i="11"/>
  <c r="AG233" i="11"/>
  <c r="AF233" i="11"/>
  <c r="AE233" i="11"/>
  <c r="AD233" i="11"/>
  <c r="AC233" i="11"/>
  <c r="AB233" i="11"/>
  <c r="AA233" i="11"/>
  <c r="Z233" i="11"/>
  <c r="Y233" i="11"/>
  <c r="X233" i="11"/>
  <c r="W233" i="11"/>
  <c r="DZ232" i="11"/>
  <c r="DY232" i="11"/>
  <c r="DX232" i="11"/>
  <c r="DW232" i="11"/>
  <c r="DV232" i="11"/>
  <c r="DU232" i="11"/>
  <c r="DT232" i="11"/>
  <c r="DS232" i="11"/>
  <c r="DR232" i="11"/>
  <c r="DQ232" i="11"/>
  <c r="DP232" i="11"/>
  <c r="DO232" i="11"/>
  <c r="DN232" i="11"/>
  <c r="DM232" i="11"/>
  <c r="DL232" i="11"/>
  <c r="DK232" i="11"/>
  <c r="DJ232" i="11"/>
  <c r="DI232" i="11"/>
  <c r="DH232" i="11"/>
  <c r="DG232" i="11"/>
  <c r="DF232" i="11"/>
  <c r="DE232" i="11"/>
  <c r="DD232" i="11"/>
  <c r="DC232" i="11"/>
  <c r="DB232" i="11"/>
  <c r="DA232" i="11"/>
  <c r="CZ232" i="11"/>
  <c r="CY232" i="11"/>
  <c r="CX232" i="11"/>
  <c r="CW232" i="11"/>
  <c r="CV232" i="11"/>
  <c r="CU232" i="11"/>
  <c r="CT232" i="11"/>
  <c r="CS232" i="11"/>
  <c r="CR232" i="11"/>
  <c r="CQ232" i="11"/>
  <c r="CP232" i="11"/>
  <c r="CO232" i="11"/>
  <c r="CN232" i="11"/>
  <c r="CM232" i="11"/>
  <c r="CL232" i="11"/>
  <c r="CK232" i="11"/>
  <c r="CJ232" i="11"/>
  <c r="CI232" i="11"/>
  <c r="CH232" i="11"/>
  <c r="CG232" i="11"/>
  <c r="CF232" i="11"/>
  <c r="CE232" i="11"/>
  <c r="CD232" i="11"/>
  <c r="CC232" i="11"/>
  <c r="CB232" i="11"/>
  <c r="CA232" i="11"/>
  <c r="BZ232" i="11"/>
  <c r="BY232" i="11"/>
  <c r="BX232" i="11"/>
  <c r="BW232" i="11"/>
  <c r="BV232" i="11"/>
  <c r="BU232" i="11"/>
  <c r="BT232" i="11"/>
  <c r="BS232" i="11"/>
  <c r="BR232" i="11"/>
  <c r="BQ232" i="11"/>
  <c r="BM232" i="11"/>
  <c r="AP232" i="11"/>
  <c r="AO232" i="11"/>
  <c r="AN232" i="11"/>
  <c r="AM232" i="11"/>
  <c r="AL232" i="11"/>
  <c r="AK232" i="11"/>
  <c r="AJ232" i="11"/>
  <c r="AI232" i="11"/>
  <c r="AH232" i="11"/>
  <c r="AG232" i="11"/>
  <c r="AF232" i="11"/>
  <c r="AE232" i="11"/>
  <c r="AD232" i="11"/>
  <c r="AC232" i="11"/>
  <c r="AB232" i="11"/>
  <c r="AA232" i="11"/>
  <c r="Z232" i="11"/>
  <c r="Y232" i="11"/>
  <c r="X232" i="11"/>
  <c r="W232" i="11"/>
  <c r="V232" i="11"/>
  <c r="DZ231" i="11"/>
  <c r="DY231" i="11"/>
  <c r="DX231" i="11"/>
  <c r="DW231" i="11"/>
  <c r="DV231" i="11"/>
  <c r="DU231" i="11"/>
  <c r="DT231" i="11"/>
  <c r="DS231" i="11"/>
  <c r="DR231" i="11"/>
  <c r="DQ231" i="11"/>
  <c r="DP231" i="11"/>
  <c r="DO231" i="11"/>
  <c r="DN231" i="11"/>
  <c r="DM231" i="11"/>
  <c r="DL231" i="11"/>
  <c r="DK231" i="11"/>
  <c r="DJ231" i="11"/>
  <c r="DI231" i="11"/>
  <c r="DH231" i="11"/>
  <c r="DG231" i="11"/>
  <c r="DF231" i="11"/>
  <c r="DE231" i="11"/>
  <c r="DD231" i="11"/>
  <c r="DC231" i="11"/>
  <c r="DB231" i="11"/>
  <c r="DA231" i="11"/>
  <c r="CZ231" i="11"/>
  <c r="CY231" i="11"/>
  <c r="CX231" i="11"/>
  <c r="CW231" i="11"/>
  <c r="CV231" i="11"/>
  <c r="CU231" i="11"/>
  <c r="CT231" i="11"/>
  <c r="CS231" i="11"/>
  <c r="CR231" i="11"/>
  <c r="CQ231" i="11"/>
  <c r="CP231" i="11"/>
  <c r="CO231" i="11"/>
  <c r="CN231" i="11"/>
  <c r="CM231" i="11"/>
  <c r="CL231" i="11"/>
  <c r="CK231" i="11"/>
  <c r="CJ231" i="11"/>
  <c r="CI231" i="11"/>
  <c r="CH231" i="11"/>
  <c r="CG231" i="11"/>
  <c r="CF231" i="11"/>
  <c r="CE231" i="11"/>
  <c r="CD231" i="11"/>
  <c r="CC231" i="11"/>
  <c r="CB231" i="11"/>
  <c r="CA231" i="11"/>
  <c r="BZ231" i="11"/>
  <c r="BY231" i="11"/>
  <c r="BX231" i="11"/>
  <c r="BW231" i="11"/>
  <c r="BV231" i="11"/>
  <c r="BU231" i="11"/>
  <c r="BT231" i="11"/>
  <c r="BS231" i="11"/>
  <c r="BR231" i="11"/>
  <c r="BQ231" i="11"/>
  <c r="BM231" i="11"/>
  <c r="AO231" i="11"/>
  <c r="AN231" i="11"/>
  <c r="AM231" i="11"/>
  <c r="AL231" i="11"/>
  <c r="AK231" i="11"/>
  <c r="AJ231" i="11"/>
  <c r="AI231" i="11"/>
  <c r="AH231" i="11"/>
  <c r="AG231" i="11"/>
  <c r="AF231" i="11"/>
  <c r="AE231" i="11"/>
  <c r="AD231" i="11"/>
  <c r="AC231" i="11"/>
  <c r="AB231" i="11"/>
  <c r="AA231" i="11"/>
  <c r="Z231" i="11"/>
  <c r="Y231" i="11"/>
  <c r="X231" i="11"/>
  <c r="W231" i="11"/>
  <c r="V231" i="11"/>
  <c r="U231" i="11"/>
  <c r="DZ230" i="11"/>
  <c r="DY230" i="11"/>
  <c r="DX230" i="11"/>
  <c r="DW230" i="11"/>
  <c r="DV230" i="11"/>
  <c r="DU230" i="11"/>
  <c r="DT230" i="11"/>
  <c r="DS230" i="11"/>
  <c r="DR230" i="11"/>
  <c r="DQ230" i="11"/>
  <c r="DP230" i="11"/>
  <c r="DO230" i="11"/>
  <c r="DN230" i="11"/>
  <c r="DM230" i="11"/>
  <c r="DL230" i="11"/>
  <c r="DK230" i="11"/>
  <c r="DJ230" i="11"/>
  <c r="DI230" i="11"/>
  <c r="DH230" i="11"/>
  <c r="DG230" i="11"/>
  <c r="DF230" i="11"/>
  <c r="DE230" i="11"/>
  <c r="DD230" i="11"/>
  <c r="DC230" i="11"/>
  <c r="DB230" i="11"/>
  <c r="DA230" i="11"/>
  <c r="CZ230" i="11"/>
  <c r="CY230" i="11"/>
  <c r="CX230" i="11"/>
  <c r="CW230" i="11"/>
  <c r="CV230" i="11"/>
  <c r="CU230" i="11"/>
  <c r="CT230" i="11"/>
  <c r="CS230" i="11"/>
  <c r="CR230" i="11"/>
  <c r="CQ230" i="11"/>
  <c r="CP230" i="11"/>
  <c r="CO230" i="11"/>
  <c r="CN230" i="11"/>
  <c r="CM230" i="11"/>
  <c r="CL230" i="11"/>
  <c r="CK230" i="11"/>
  <c r="CJ230" i="11"/>
  <c r="CI230" i="11"/>
  <c r="CH230" i="11"/>
  <c r="CG230" i="11"/>
  <c r="CF230" i="11"/>
  <c r="CE230" i="11"/>
  <c r="CD230" i="11"/>
  <c r="CC230" i="11"/>
  <c r="CB230" i="11"/>
  <c r="CA230" i="11"/>
  <c r="BZ230" i="11"/>
  <c r="BY230" i="11"/>
  <c r="BX230" i="11"/>
  <c r="BW230" i="11"/>
  <c r="BV230" i="11"/>
  <c r="BU230" i="11"/>
  <c r="BT230" i="11"/>
  <c r="BS230" i="11"/>
  <c r="BR230" i="11"/>
  <c r="BQ230" i="11"/>
  <c r="BM230" i="11"/>
  <c r="AN230" i="11"/>
  <c r="AM230" i="11"/>
  <c r="AL230" i="11"/>
  <c r="AK230" i="11"/>
  <c r="AJ230" i="11"/>
  <c r="AI230" i="11"/>
  <c r="AH230" i="11"/>
  <c r="AG230" i="11"/>
  <c r="AF230" i="11"/>
  <c r="AE230" i="11"/>
  <c r="AD230" i="11"/>
  <c r="AC230" i="11"/>
  <c r="AB230" i="11"/>
  <c r="AA230" i="11"/>
  <c r="Z230" i="11"/>
  <c r="Y230" i="11"/>
  <c r="X230" i="11"/>
  <c r="W230" i="11"/>
  <c r="V230" i="11"/>
  <c r="U230" i="11"/>
  <c r="T230" i="11"/>
  <c r="DZ229" i="11"/>
  <c r="DY229" i="11"/>
  <c r="DX229" i="11"/>
  <c r="DW229" i="11"/>
  <c r="DV229" i="11"/>
  <c r="DU229" i="11"/>
  <c r="DT229" i="11"/>
  <c r="DS229" i="11"/>
  <c r="DR229" i="11"/>
  <c r="DQ229" i="11"/>
  <c r="DP229" i="11"/>
  <c r="DO229" i="11"/>
  <c r="DN229" i="11"/>
  <c r="DM229" i="11"/>
  <c r="DL229" i="11"/>
  <c r="DK229" i="11"/>
  <c r="DJ229" i="11"/>
  <c r="DI229" i="11"/>
  <c r="DH229" i="11"/>
  <c r="DG229" i="11"/>
  <c r="DF229" i="11"/>
  <c r="DE229" i="11"/>
  <c r="DD229" i="11"/>
  <c r="DC229" i="11"/>
  <c r="DB229" i="11"/>
  <c r="DA229" i="11"/>
  <c r="CZ229" i="11"/>
  <c r="CY229" i="11"/>
  <c r="CX229" i="11"/>
  <c r="CW229" i="11"/>
  <c r="CV229" i="11"/>
  <c r="CU229" i="11"/>
  <c r="CT229" i="11"/>
  <c r="CS229" i="11"/>
  <c r="CR229" i="11"/>
  <c r="CQ229" i="11"/>
  <c r="CP229" i="11"/>
  <c r="CO229" i="11"/>
  <c r="CN229" i="11"/>
  <c r="CM229" i="11"/>
  <c r="CL229" i="11"/>
  <c r="CK229" i="11"/>
  <c r="CJ229" i="11"/>
  <c r="CI229" i="11"/>
  <c r="CH229" i="11"/>
  <c r="CG229" i="11"/>
  <c r="CF229" i="11"/>
  <c r="CE229" i="11"/>
  <c r="CD229" i="11"/>
  <c r="CC229" i="11"/>
  <c r="CB229" i="11"/>
  <c r="CA229" i="11"/>
  <c r="BZ229" i="11"/>
  <c r="BY229" i="11"/>
  <c r="BX229" i="11"/>
  <c r="BW229" i="11"/>
  <c r="BV229" i="11"/>
  <c r="BU229" i="11"/>
  <c r="BT229" i="11"/>
  <c r="BS229" i="11"/>
  <c r="BR229" i="11"/>
  <c r="BQ229" i="11"/>
  <c r="BM229" i="11"/>
  <c r="AM229" i="11"/>
  <c r="AL229" i="11"/>
  <c r="AK229" i="11"/>
  <c r="AJ229" i="11"/>
  <c r="AI229" i="11"/>
  <c r="AH229" i="11"/>
  <c r="AG229" i="11"/>
  <c r="AF229" i="11"/>
  <c r="AE229" i="11"/>
  <c r="AD229" i="11"/>
  <c r="AC229" i="11"/>
  <c r="AB229" i="11"/>
  <c r="AA229" i="11"/>
  <c r="Z229" i="11"/>
  <c r="Y229" i="11"/>
  <c r="X229" i="11"/>
  <c r="W229" i="11"/>
  <c r="V229" i="11"/>
  <c r="U229" i="11"/>
  <c r="T229" i="11"/>
  <c r="S229" i="11"/>
  <c r="DZ228" i="11"/>
  <c r="DY228" i="11"/>
  <c r="DX228" i="11"/>
  <c r="DW228" i="11"/>
  <c r="DV228" i="11"/>
  <c r="DU228" i="11"/>
  <c r="DT228" i="11"/>
  <c r="DS228" i="11"/>
  <c r="DR228" i="11"/>
  <c r="DQ228" i="11"/>
  <c r="DP228" i="11"/>
  <c r="DO228" i="11"/>
  <c r="DN228" i="11"/>
  <c r="DM228" i="11"/>
  <c r="DL228" i="11"/>
  <c r="DK228" i="11"/>
  <c r="DJ228" i="11"/>
  <c r="DI228" i="11"/>
  <c r="DH228" i="11"/>
  <c r="DG228" i="11"/>
  <c r="DF228" i="11"/>
  <c r="DE228" i="11"/>
  <c r="DD228" i="11"/>
  <c r="DC228" i="11"/>
  <c r="DB228" i="11"/>
  <c r="DA228" i="11"/>
  <c r="CZ228" i="11"/>
  <c r="CY228" i="11"/>
  <c r="CX228" i="11"/>
  <c r="CW228" i="11"/>
  <c r="CV228" i="11"/>
  <c r="CU228" i="11"/>
  <c r="CT228" i="11"/>
  <c r="CS228" i="11"/>
  <c r="CR228" i="11"/>
  <c r="CQ228" i="11"/>
  <c r="CP228" i="11"/>
  <c r="CO228" i="11"/>
  <c r="CN228" i="11"/>
  <c r="CM228" i="11"/>
  <c r="CL228" i="11"/>
  <c r="CK228" i="11"/>
  <c r="CJ228" i="11"/>
  <c r="CI228" i="11"/>
  <c r="CH228" i="11"/>
  <c r="CG228" i="11"/>
  <c r="CF228" i="11"/>
  <c r="CE228" i="11"/>
  <c r="CD228" i="11"/>
  <c r="CC228" i="11"/>
  <c r="CB228" i="11"/>
  <c r="CA228" i="11"/>
  <c r="BZ228" i="11"/>
  <c r="BY228" i="11"/>
  <c r="BX228" i="11"/>
  <c r="BW228" i="11"/>
  <c r="BV228" i="11"/>
  <c r="BU228" i="11"/>
  <c r="BT228" i="11"/>
  <c r="BS228" i="11"/>
  <c r="BR228" i="11"/>
  <c r="BQ228" i="11"/>
  <c r="BM228" i="11"/>
  <c r="AL228" i="11"/>
  <c r="AK228" i="11"/>
  <c r="AJ228" i="11"/>
  <c r="AI228" i="11"/>
  <c r="AH228" i="11"/>
  <c r="AG228" i="11"/>
  <c r="AF228" i="11"/>
  <c r="AE228" i="11"/>
  <c r="AD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DZ227" i="11"/>
  <c r="DY227" i="11"/>
  <c r="DX227" i="11"/>
  <c r="DW227" i="11"/>
  <c r="DV227" i="11"/>
  <c r="DU227" i="11"/>
  <c r="DT227" i="11"/>
  <c r="DS227" i="11"/>
  <c r="DR227" i="11"/>
  <c r="DQ227" i="11"/>
  <c r="DP227" i="11"/>
  <c r="DO227" i="11"/>
  <c r="DN227" i="11"/>
  <c r="DM227" i="11"/>
  <c r="DL227" i="11"/>
  <c r="DK227" i="11"/>
  <c r="DJ227" i="11"/>
  <c r="DI227" i="11"/>
  <c r="DH227" i="11"/>
  <c r="DG227" i="11"/>
  <c r="DF227" i="11"/>
  <c r="DE227" i="11"/>
  <c r="DD227" i="11"/>
  <c r="DC227" i="11"/>
  <c r="DB227" i="11"/>
  <c r="DA227" i="11"/>
  <c r="CZ227" i="11"/>
  <c r="CY227" i="11"/>
  <c r="CX227" i="11"/>
  <c r="CW227" i="11"/>
  <c r="CV227" i="11"/>
  <c r="CU227" i="11"/>
  <c r="CT227" i="11"/>
  <c r="CS227" i="11"/>
  <c r="CR227" i="11"/>
  <c r="CQ227" i="11"/>
  <c r="CP227" i="11"/>
  <c r="CO227" i="11"/>
  <c r="CN227" i="11"/>
  <c r="CM227" i="11"/>
  <c r="CL227" i="11"/>
  <c r="CK227" i="11"/>
  <c r="CJ227" i="11"/>
  <c r="CI227" i="11"/>
  <c r="CH227" i="11"/>
  <c r="CG227" i="11"/>
  <c r="CF227" i="11"/>
  <c r="CE227" i="11"/>
  <c r="CD227" i="11"/>
  <c r="CC227" i="11"/>
  <c r="CB227" i="11"/>
  <c r="CA227" i="11"/>
  <c r="BZ227" i="11"/>
  <c r="BY227" i="11"/>
  <c r="BX227" i="11"/>
  <c r="BW227" i="11"/>
  <c r="BV227" i="11"/>
  <c r="BU227" i="11"/>
  <c r="BT227" i="11"/>
  <c r="BS227" i="11"/>
  <c r="BR227" i="11"/>
  <c r="BQ227" i="11"/>
  <c r="BM227" i="11"/>
  <c r="AK227" i="11"/>
  <c r="AJ227" i="11"/>
  <c r="AI227" i="11"/>
  <c r="AH227" i="11"/>
  <c r="AG227" i="11"/>
  <c r="AF227" i="11"/>
  <c r="AE227" i="11"/>
  <c r="AD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DZ226" i="11"/>
  <c r="DY226" i="11"/>
  <c r="DX226" i="11"/>
  <c r="DW226" i="11"/>
  <c r="DV226" i="11"/>
  <c r="DU226" i="11"/>
  <c r="DT226" i="11"/>
  <c r="DS226" i="11"/>
  <c r="DR226" i="11"/>
  <c r="DQ226" i="11"/>
  <c r="DP226" i="11"/>
  <c r="DO226" i="11"/>
  <c r="DN226" i="11"/>
  <c r="DM226" i="11"/>
  <c r="DL226" i="11"/>
  <c r="DK226" i="11"/>
  <c r="DJ226" i="11"/>
  <c r="DI226" i="11"/>
  <c r="DH226" i="11"/>
  <c r="DG226" i="11"/>
  <c r="DF226" i="11"/>
  <c r="DE226" i="11"/>
  <c r="DD226" i="11"/>
  <c r="DC226" i="11"/>
  <c r="DB226" i="11"/>
  <c r="DA226" i="11"/>
  <c r="CZ226" i="11"/>
  <c r="CY226" i="11"/>
  <c r="CX226" i="11"/>
  <c r="CW226" i="11"/>
  <c r="CV226" i="11"/>
  <c r="CU226" i="11"/>
  <c r="CT226" i="11"/>
  <c r="CS226" i="11"/>
  <c r="CR226" i="11"/>
  <c r="CQ226" i="11"/>
  <c r="CP226" i="11"/>
  <c r="CO226" i="11"/>
  <c r="CN226" i="11"/>
  <c r="CM226" i="11"/>
  <c r="CL226" i="11"/>
  <c r="CK226" i="11"/>
  <c r="CJ226" i="11"/>
  <c r="CI226" i="11"/>
  <c r="CH226" i="11"/>
  <c r="CG226" i="11"/>
  <c r="CF226" i="11"/>
  <c r="CE226" i="11"/>
  <c r="CD226" i="11"/>
  <c r="CC226" i="11"/>
  <c r="CB226" i="11"/>
  <c r="CA226" i="11"/>
  <c r="BZ226" i="11"/>
  <c r="BY226" i="11"/>
  <c r="BX226" i="11"/>
  <c r="BW226" i="11"/>
  <c r="BV226" i="11"/>
  <c r="BU226" i="11"/>
  <c r="BT226" i="11"/>
  <c r="BS226" i="11"/>
  <c r="BR226" i="11"/>
  <c r="BQ226" i="11"/>
  <c r="BM226" i="11"/>
  <c r="AJ226" i="11"/>
  <c r="AI226" i="11"/>
  <c r="AH226" i="11"/>
  <c r="AG226" i="11"/>
  <c r="AF226" i="11"/>
  <c r="AE226" i="11"/>
  <c r="AD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DZ225" i="11"/>
  <c r="DY225" i="11"/>
  <c r="DX225" i="11"/>
  <c r="DW225" i="11"/>
  <c r="DV225" i="11"/>
  <c r="DU225" i="11"/>
  <c r="DT225" i="11"/>
  <c r="DS225" i="11"/>
  <c r="DR225" i="11"/>
  <c r="DQ225" i="11"/>
  <c r="DP225" i="11"/>
  <c r="DO225" i="11"/>
  <c r="DN225" i="11"/>
  <c r="DM225" i="11"/>
  <c r="DL225" i="11"/>
  <c r="DK225" i="11"/>
  <c r="DJ225" i="11"/>
  <c r="DI225" i="11"/>
  <c r="DH225" i="11"/>
  <c r="DG225" i="11"/>
  <c r="DF225" i="11"/>
  <c r="DE225" i="11"/>
  <c r="DD225" i="11"/>
  <c r="DC225" i="11"/>
  <c r="DB225" i="11"/>
  <c r="DA225" i="11"/>
  <c r="CZ225" i="11"/>
  <c r="CY225" i="11"/>
  <c r="CX225" i="11"/>
  <c r="CW225" i="11"/>
  <c r="CV225" i="11"/>
  <c r="CU225" i="11"/>
  <c r="CT225" i="11"/>
  <c r="CS225" i="11"/>
  <c r="CR225" i="11"/>
  <c r="CQ225" i="11"/>
  <c r="CP225" i="11"/>
  <c r="CO225" i="11"/>
  <c r="CN225" i="11"/>
  <c r="CM225" i="11"/>
  <c r="CL225" i="11"/>
  <c r="CK225" i="11"/>
  <c r="CJ225" i="11"/>
  <c r="CI225" i="11"/>
  <c r="CH225" i="11"/>
  <c r="CG225" i="11"/>
  <c r="CF225" i="11"/>
  <c r="CE225" i="11"/>
  <c r="CD225" i="11"/>
  <c r="CC225" i="11"/>
  <c r="CB225" i="11"/>
  <c r="CA225" i="11"/>
  <c r="BZ225" i="11"/>
  <c r="BY225" i="11"/>
  <c r="BX225" i="11"/>
  <c r="BW225" i="11"/>
  <c r="BV225" i="11"/>
  <c r="BU225" i="11"/>
  <c r="BT225" i="11"/>
  <c r="BS225" i="11"/>
  <c r="BR225" i="11"/>
  <c r="BQ225" i="11"/>
  <c r="BM225" i="11"/>
  <c r="AI225" i="11"/>
  <c r="AH225" i="11"/>
  <c r="AG225" i="11"/>
  <c r="AF225" i="11"/>
  <c r="AE225" i="11"/>
  <c r="AD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DZ224" i="11"/>
  <c r="DY224" i="11"/>
  <c r="DX224" i="11"/>
  <c r="DW224" i="11"/>
  <c r="DV224" i="11"/>
  <c r="DU224" i="11"/>
  <c r="DT224" i="11"/>
  <c r="DS224" i="11"/>
  <c r="DR224" i="11"/>
  <c r="DQ224" i="11"/>
  <c r="DP224" i="11"/>
  <c r="DO224" i="11"/>
  <c r="DN224" i="11"/>
  <c r="DM224" i="11"/>
  <c r="DL224" i="11"/>
  <c r="DK224" i="11"/>
  <c r="DJ224" i="11"/>
  <c r="DI224" i="11"/>
  <c r="DH224" i="11"/>
  <c r="DG224" i="11"/>
  <c r="DF224" i="11"/>
  <c r="DE224" i="11"/>
  <c r="DD224" i="11"/>
  <c r="DC224" i="11"/>
  <c r="DB224" i="11"/>
  <c r="DA224" i="11"/>
  <c r="CZ224" i="11"/>
  <c r="CY224" i="11"/>
  <c r="CX224" i="11"/>
  <c r="CW224" i="11"/>
  <c r="CV224" i="11"/>
  <c r="CU224" i="11"/>
  <c r="CT224" i="11"/>
  <c r="CS224" i="11"/>
  <c r="CR224" i="11"/>
  <c r="CQ224" i="11"/>
  <c r="CP224" i="11"/>
  <c r="CO224" i="11"/>
  <c r="CN224" i="11"/>
  <c r="CM224" i="11"/>
  <c r="CL224" i="11"/>
  <c r="CK224" i="11"/>
  <c r="CJ224" i="11"/>
  <c r="CI224" i="11"/>
  <c r="CH224" i="11"/>
  <c r="CG224" i="11"/>
  <c r="CF224" i="11"/>
  <c r="CE224" i="11"/>
  <c r="CD224" i="11"/>
  <c r="CC224" i="11"/>
  <c r="CB224" i="11"/>
  <c r="CA224" i="11"/>
  <c r="BZ224" i="11"/>
  <c r="BY224" i="11"/>
  <c r="BX224" i="11"/>
  <c r="BW224" i="11"/>
  <c r="BV224" i="11"/>
  <c r="BU224" i="11"/>
  <c r="BT224" i="11"/>
  <c r="BS224" i="11"/>
  <c r="BR224" i="11"/>
  <c r="BQ224" i="11"/>
  <c r="BM224" i="11"/>
  <c r="AH224" i="11"/>
  <c r="AG224" i="11"/>
  <c r="AF224" i="11"/>
  <c r="AE224" i="11"/>
  <c r="AD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DZ223" i="11"/>
  <c r="DY223" i="11"/>
  <c r="DX223" i="11"/>
  <c r="DW223" i="11"/>
  <c r="DV223" i="11"/>
  <c r="DU223" i="11"/>
  <c r="DT223" i="11"/>
  <c r="DS223" i="11"/>
  <c r="DR223" i="11"/>
  <c r="DQ223" i="11"/>
  <c r="DP223" i="11"/>
  <c r="DO223" i="11"/>
  <c r="DN223" i="11"/>
  <c r="DM223" i="11"/>
  <c r="DL223" i="11"/>
  <c r="DK223" i="11"/>
  <c r="DJ223" i="11"/>
  <c r="DI223" i="11"/>
  <c r="DH223" i="11"/>
  <c r="DG223" i="11"/>
  <c r="DF223" i="11"/>
  <c r="DE223" i="11"/>
  <c r="DD223" i="11"/>
  <c r="DC223" i="11"/>
  <c r="DB223" i="11"/>
  <c r="DA223" i="11"/>
  <c r="CZ223" i="11"/>
  <c r="CY223" i="11"/>
  <c r="CX223" i="11"/>
  <c r="CW223" i="11"/>
  <c r="CV223" i="11"/>
  <c r="CU223" i="11"/>
  <c r="CT223" i="11"/>
  <c r="CS223" i="11"/>
  <c r="CR223" i="11"/>
  <c r="CQ223" i="11"/>
  <c r="CP223" i="11"/>
  <c r="CO223" i="11"/>
  <c r="CN223" i="11"/>
  <c r="CM223" i="11"/>
  <c r="CL223" i="11"/>
  <c r="CK223" i="11"/>
  <c r="CJ223" i="11"/>
  <c r="CI223" i="11"/>
  <c r="CH223" i="11"/>
  <c r="CG223" i="11"/>
  <c r="CF223" i="11"/>
  <c r="CE223" i="11"/>
  <c r="CD223" i="11"/>
  <c r="CC223" i="11"/>
  <c r="CB223" i="11"/>
  <c r="CA223" i="11"/>
  <c r="BZ223" i="11"/>
  <c r="BY223" i="11"/>
  <c r="BX223" i="11"/>
  <c r="BW223" i="11"/>
  <c r="BV223" i="11"/>
  <c r="BU223" i="11"/>
  <c r="BT223" i="11"/>
  <c r="BS223" i="11"/>
  <c r="BR223" i="11"/>
  <c r="BQ223" i="11"/>
  <c r="BM223" i="11"/>
  <c r="AG223" i="11"/>
  <c r="AF223" i="11"/>
  <c r="AE223" i="11"/>
  <c r="AD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DZ222" i="11"/>
  <c r="DY222" i="11"/>
  <c r="DX222" i="11"/>
  <c r="DW222" i="11"/>
  <c r="DV222" i="11"/>
  <c r="DU222" i="11"/>
  <c r="DT222" i="11"/>
  <c r="DS222" i="11"/>
  <c r="DR222" i="11"/>
  <c r="DQ222" i="11"/>
  <c r="DP222" i="11"/>
  <c r="DO222" i="11"/>
  <c r="DN222" i="11"/>
  <c r="DM222" i="11"/>
  <c r="DL222" i="11"/>
  <c r="DK222" i="11"/>
  <c r="DJ222" i="11"/>
  <c r="DI222" i="11"/>
  <c r="DH222" i="11"/>
  <c r="DG222" i="11"/>
  <c r="DF222" i="11"/>
  <c r="DE222" i="11"/>
  <c r="DD222" i="11"/>
  <c r="DC222" i="11"/>
  <c r="DB222" i="11"/>
  <c r="DA222" i="11"/>
  <c r="CZ222" i="11"/>
  <c r="CY222" i="11"/>
  <c r="CX222" i="11"/>
  <c r="CW222" i="11"/>
  <c r="CV222" i="11"/>
  <c r="CU222" i="11"/>
  <c r="CT222" i="11"/>
  <c r="CS222" i="11"/>
  <c r="CR222" i="11"/>
  <c r="CQ222" i="11"/>
  <c r="CP222" i="11"/>
  <c r="CO222" i="11"/>
  <c r="CN222" i="11"/>
  <c r="CM222" i="11"/>
  <c r="CL222" i="11"/>
  <c r="CK222" i="11"/>
  <c r="CJ222" i="11"/>
  <c r="CI222" i="11"/>
  <c r="CH222" i="11"/>
  <c r="CG222" i="11"/>
  <c r="CF222" i="11"/>
  <c r="CE222" i="11"/>
  <c r="CD222" i="11"/>
  <c r="CC222" i="11"/>
  <c r="CB222" i="11"/>
  <c r="CA222" i="11"/>
  <c r="BZ222" i="11"/>
  <c r="BY222" i="11"/>
  <c r="BX222" i="11"/>
  <c r="BW222" i="11"/>
  <c r="BV222" i="11"/>
  <c r="BU222" i="11"/>
  <c r="BT222" i="11"/>
  <c r="BS222" i="11"/>
  <c r="BR222" i="11"/>
  <c r="BQ222" i="11"/>
  <c r="BM222" i="11"/>
  <c r="AF222" i="11"/>
  <c r="AE222" i="11"/>
  <c r="AD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DZ221" i="11"/>
  <c r="DY221" i="11"/>
  <c r="DX221" i="11"/>
  <c r="DW221" i="11"/>
  <c r="DV221" i="11"/>
  <c r="DU221" i="11"/>
  <c r="DT221" i="11"/>
  <c r="DS221" i="11"/>
  <c r="DR221" i="11"/>
  <c r="DQ221" i="11"/>
  <c r="DP221" i="11"/>
  <c r="DO221" i="11"/>
  <c r="DN221" i="11"/>
  <c r="DM221" i="11"/>
  <c r="DL221" i="11"/>
  <c r="DK221" i="11"/>
  <c r="DJ221" i="11"/>
  <c r="DI221" i="11"/>
  <c r="DH221" i="11"/>
  <c r="DG221" i="11"/>
  <c r="DF221" i="11"/>
  <c r="DE221" i="11"/>
  <c r="DD221" i="11"/>
  <c r="DC221" i="11"/>
  <c r="DB221" i="11"/>
  <c r="DA221" i="11"/>
  <c r="CZ221" i="11"/>
  <c r="CY221" i="11"/>
  <c r="CX221" i="11"/>
  <c r="CW221" i="11"/>
  <c r="CV221" i="11"/>
  <c r="CU221" i="11"/>
  <c r="CT221" i="11"/>
  <c r="CS221" i="11"/>
  <c r="CR221" i="11"/>
  <c r="CQ221" i="11"/>
  <c r="CP221" i="11"/>
  <c r="CO221" i="11"/>
  <c r="CN221" i="11"/>
  <c r="CM221" i="11"/>
  <c r="CL221" i="11"/>
  <c r="CK221" i="11"/>
  <c r="CJ221" i="11"/>
  <c r="CI221" i="11"/>
  <c r="CH221" i="11"/>
  <c r="CG221" i="11"/>
  <c r="CF221" i="11"/>
  <c r="CE221" i="11"/>
  <c r="CD221" i="11"/>
  <c r="CC221" i="11"/>
  <c r="CB221" i="11"/>
  <c r="CA221" i="11"/>
  <c r="BZ221" i="11"/>
  <c r="BY221" i="11"/>
  <c r="BX221" i="11"/>
  <c r="BW221" i="11"/>
  <c r="BV221" i="11"/>
  <c r="BU221" i="11"/>
  <c r="BT221" i="11"/>
  <c r="BS221" i="11"/>
  <c r="BR221" i="11"/>
  <c r="BQ221" i="11"/>
  <c r="BM221" i="11"/>
  <c r="AE221" i="11"/>
  <c r="AD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DZ220" i="11"/>
  <c r="DY220" i="11"/>
  <c r="DX220" i="11"/>
  <c r="DW220" i="11"/>
  <c r="DV220" i="11"/>
  <c r="DU220" i="11"/>
  <c r="DT220" i="11"/>
  <c r="DS220" i="11"/>
  <c r="DR220" i="11"/>
  <c r="DQ220" i="11"/>
  <c r="DP220" i="11"/>
  <c r="DO220" i="11"/>
  <c r="DN220" i="11"/>
  <c r="DM220" i="11"/>
  <c r="DL220" i="11"/>
  <c r="DK220" i="11"/>
  <c r="DJ220" i="11"/>
  <c r="DI220" i="11"/>
  <c r="DH220" i="11"/>
  <c r="DG220" i="11"/>
  <c r="DF220" i="11"/>
  <c r="DE220" i="11"/>
  <c r="DD220" i="11"/>
  <c r="DC220" i="11"/>
  <c r="DB220" i="11"/>
  <c r="DA220" i="11"/>
  <c r="CZ220" i="11"/>
  <c r="CY220" i="11"/>
  <c r="CX220" i="11"/>
  <c r="CW220" i="11"/>
  <c r="CV220" i="11"/>
  <c r="CU220" i="11"/>
  <c r="CT220" i="11"/>
  <c r="CS220" i="11"/>
  <c r="CR220" i="11"/>
  <c r="CQ220" i="11"/>
  <c r="CP220" i="11"/>
  <c r="CO220" i="11"/>
  <c r="CN220" i="11"/>
  <c r="CM220" i="11"/>
  <c r="CL220" i="11"/>
  <c r="CK220" i="11"/>
  <c r="CJ220" i="11"/>
  <c r="CI220" i="11"/>
  <c r="CH220" i="11"/>
  <c r="CG220" i="11"/>
  <c r="CF220" i="11"/>
  <c r="CE220" i="11"/>
  <c r="CD220" i="11"/>
  <c r="CC220" i="11"/>
  <c r="CB220" i="11"/>
  <c r="CA220" i="11"/>
  <c r="BZ220" i="11"/>
  <c r="BY220" i="11"/>
  <c r="BX220" i="11"/>
  <c r="BW220" i="11"/>
  <c r="BV220" i="11"/>
  <c r="BU220" i="11"/>
  <c r="BT220" i="11"/>
  <c r="BS220" i="11"/>
  <c r="BR220" i="11"/>
  <c r="BQ220" i="11"/>
  <c r="BM220" i="11"/>
  <c r="AD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DZ219" i="11"/>
  <c r="DY219" i="11"/>
  <c r="DX219" i="11"/>
  <c r="DW219" i="11"/>
  <c r="DV219" i="11"/>
  <c r="DU219" i="11"/>
  <c r="DT219" i="11"/>
  <c r="DS219" i="11"/>
  <c r="DR219" i="11"/>
  <c r="DQ219" i="11"/>
  <c r="DP219" i="11"/>
  <c r="DO219" i="11"/>
  <c r="DN219" i="11"/>
  <c r="DM219" i="11"/>
  <c r="DL219" i="11"/>
  <c r="DK219" i="11"/>
  <c r="DJ219" i="11"/>
  <c r="DI219" i="11"/>
  <c r="DH219" i="11"/>
  <c r="DG219" i="11"/>
  <c r="DF219" i="11"/>
  <c r="DE219" i="11"/>
  <c r="DD219" i="11"/>
  <c r="DC219" i="11"/>
  <c r="DB219" i="11"/>
  <c r="DA219" i="11"/>
  <c r="CZ219" i="11"/>
  <c r="CY219" i="11"/>
  <c r="CX219" i="11"/>
  <c r="CW219" i="11"/>
  <c r="CV219" i="11"/>
  <c r="CU219" i="11"/>
  <c r="CT219" i="11"/>
  <c r="CS219" i="11"/>
  <c r="CR219" i="11"/>
  <c r="CQ219" i="11"/>
  <c r="CP219" i="11"/>
  <c r="CO219" i="11"/>
  <c r="CN219" i="11"/>
  <c r="CM219" i="11"/>
  <c r="CL219" i="11"/>
  <c r="CK219" i="11"/>
  <c r="CJ219" i="11"/>
  <c r="CI219" i="11"/>
  <c r="CH219" i="11"/>
  <c r="CG219" i="11"/>
  <c r="CF219" i="11"/>
  <c r="CE219" i="11"/>
  <c r="CD219" i="11"/>
  <c r="CC219" i="11"/>
  <c r="CB219" i="11"/>
  <c r="CA219" i="11"/>
  <c r="BZ219" i="11"/>
  <c r="BY219" i="11"/>
  <c r="BX219" i="11"/>
  <c r="BW219" i="11"/>
  <c r="BV219" i="11"/>
  <c r="BU219" i="11"/>
  <c r="BT219" i="11"/>
  <c r="BS219" i="11"/>
  <c r="BR219" i="11"/>
  <c r="BQ219" i="11"/>
  <c r="BM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DZ218" i="11"/>
  <c r="DY218" i="11"/>
  <c r="DX218" i="11"/>
  <c r="DW218" i="11"/>
  <c r="DV218" i="11"/>
  <c r="DU218" i="11"/>
  <c r="DT218" i="11"/>
  <c r="DS218" i="11"/>
  <c r="DR218" i="11"/>
  <c r="DQ218" i="11"/>
  <c r="DP218" i="11"/>
  <c r="DO218" i="11"/>
  <c r="DN218" i="11"/>
  <c r="DM218" i="11"/>
  <c r="DL218" i="11"/>
  <c r="DK218" i="11"/>
  <c r="DJ218" i="11"/>
  <c r="DI218" i="11"/>
  <c r="DH218" i="11"/>
  <c r="DG218" i="11"/>
  <c r="DF218" i="11"/>
  <c r="DE218" i="11"/>
  <c r="DD218" i="11"/>
  <c r="DC218" i="11"/>
  <c r="DB218" i="11"/>
  <c r="DA218" i="11"/>
  <c r="CZ218" i="11"/>
  <c r="CY218" i="11"/>
  <c r="CX218" i="11"/>
  <c r="CW218" i="11"/>
  <c r="CV218" i="11"/>
  <c r="CU218" i="11"/>
  <c r="CT218" i="11"/>
  <c r="CS218" i="11"/>
  <c r="CR218" i="11"/>
  <c r="CQ218" i="11"/>
  <c r="CP218" i="11"/>
  <c r="CO218" i="11"/>
  <c r="CN218" i="11"/>
  <c r="CM218" i="11"/>
  <c r="CL218" i="11"/>
  <c r="CK218" i="11"/>
  <c r="CJ218" i="11"/>
  <c r="CI218" i="11"/>
  <c r="CH218" i="11"/>
  <c r="CG218" i="11"/>
  <c r="CF218" i="11"/>
  <c r="CE218" i="11"/>
  <c r="CD218" i="11"/>
  <c r="CC218" i="11"/>
  <c r="CB218" i="11"/>
  <c r="CA218" i="11"/>
  <c r="BZ218" i="11"/>
  <c r="BY218" i="11"/>
  <c r="BX218" i="11"/>
  <c r="BW218" i="11"/>
  <c r="BV218" i="11"/>
  <c r="BU218" i="11"/>
  <c r="BT218" i="11"/>
  <c r="BS218" i="11"/>
  <c r="BR218" i="11"/>
  <c r="BQ218" i="11"/>
  <c r="BM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DZ217" i="11"/>
  <c r="DY217" i="11"/>
  <c r="DX217" i="11"/>
  <c r="DW217" i="11"/>
  <c r="DV217" i="11"/>
  <c r="DU217" i="11"/>
  <c r="DT217" i="11"/>
  <c r="DS217" i="11"/>
  <c r="DR217" i="11"/>
  <c r="DQ217" i="11"/>
  <c r="DP217" i="11"/>
  <c r="DO217" i="11"/>
  <c r="DN217" i="11"/>
  <c r="DM217" i="11"/>
  <c r="DL217" i="11"/>
  <c r="DK217" i="11"/>
  <c r="DJ217" i="11"/>
  <c r="DI217" i="11"/>
  <c r="DH217" i="11"/>
  <c r="DG217" i="11"/>
  <c r="DF217" i="11"/>
  <c r="DE217" i="11"/>
  <c r="DD217" i="11"/>
  <c r="DC217" i="11"/>
  <c r="DB217" i="11"/>
  <c r="DA217" i="11"/>
  <c r="CZ217" i="11"/>
  <c r="CY217" i="11"/>
  <c r="CX217" i="11"/>
  <c r="CW217" i="11"/>
  <c r="CV217" i="11"/>
  <c r="CU217" i="11"/>
  <c r="CT217" i="11"/>
  <c r="CS217" i="11"/>
  <c r="CR217" i="11"/>
  <c r="CQ217" i="11"/>
  <c r="CP217" i="11"/>
  <c r="CO217" i="11"/>
  <c r="CN217" i="11"/>
  <c r="CM217" i="11"/>
  <c r="CL217" i="11"/>
  <c r="CK217" i="11"/>
  <c r="CJ217" i="11"/>
  <c r="CI217" i="11"/>
  <c r="CH217" i="11"/>
  <c r="CG217" i="11"/>
  <c r="CF217" i="11"/>
  <c r="CE217" i="11"/>
  <c r="CD217" i="11"/>
  <c r="CC217" i="11"/>
  <c r="CB217" i="11"/>
  <c r="CA217" i="11"/>
  <c r="BZ217" i="11"/>
  <c r="BY217" i="11"/>
  <c r="BX217" i="11"/>
  <c r="BW217" i="11"/>
  <c r="BV217" i="11"/>
  <c r="BU217" i="11"/>
  <c r="BT217" i="11"/>
  <c r="BS217" i="11"/>
  <c r="BR217" i="11"/>
  <c r="BQ217" i="11"/>
  <c r="BM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DZ216" i="11"/>
  <c r="DY216" i="11"/>
  <c r="DX216" i="11"/>
  <c r="DW216" i="11"/>
  <c r="DV216" i="11"/>
  <c r="DU216" i="11"/>
  <c r="DT216" i="11"/>
  <c r="DS216" i="11"/>
  <c r="DR216" i="11"/>
  <c r="DQ216" i="11"/>
  <c r="DP216" i="11"/>
  <c r="DO216" i="11"/>
  <c r="DN216" i="11"/>
  <c r="DM216" i="11"/>
  <c r="DL216" i="11"/>
  <c r="DK216" i="11"/>
  <c r="DJ216" i="11"/>
  <c r="DI216" i="11"/>
  <c r="DH216" i="11"/>
  <c r="DG216" i="11"/>
  <c r="DF216" i="11"/>
  <c r="DE216" i="11"/>
  <c r="DD216" i="11"/>
  <c r="DC216" i="11"/>
  <c r="DB216" i="11"/>
  <c r="DA216" i="11"/>
  <c r="CZ216" i="11"/>
  <c r="CY216" i="11"/>
  <c r="CX216" i="11"/>
  <c r="CW216" i="11"/>
  <c r="CV216" i="11"/>
  <c r="CU216" i="11"/>
  <c r="CT216" i="11"/>
  <c r="CS216" i="11"/>
  <c r="CR216" i="11"/>
  <c r="CQ216" i="11"/>
  <c r="CP216" i="11"/>
  <c r="CO216" i="11"/>
  <c r="CN216" i="11"/>
  <c r="CM216" i="11"/>
  <c r="CL216" i="11"/>
  <c r="CK216" i="11"/>
  <c r="CJ216" i="11"/>
  <c r="CI216" i="11"/>
  <c r="CH216" i="11"/>
  <c r="CG216" i="11"/>
  <c r="CF216" i="11"/>
  <c r="CE216" i="11"/>
  <c r="CD216" i="11"/>
  <c r="CC216" i="11"/>
  <c r="CB216" i="11"/>
  <c r="CA216" i="11"/>
  <c r="BZ216" i="11"/>
  <c r="BY216" i="11"/>
  <c r="BX216" i="11"/>
  <c r="BW216" i="11"/>
  <c r="BV216" i="11"/>
  <c r="BU216" i="11"/>
  <c r="BT216" i="11"/>
  <c r="BS216" i="11"/>
  <c r="BR216" i="11"/>
  <c r="BQ216" i="11"/>
  <c r="BM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DZ215" i="11"/>
  <c r="DY215" i="11"/>
  <c r="DX215" i="11"/>
  <c r="DW215" i="11"/>
  <c r="DV215" i="11"/>
  <c r="DU215" i="11"/>
  <c r="DT215" i="11"/>
  <c r="DS215" i="11"/>
  <c r="DR215" i="11"/>
  <c r="DQ215" i="11"/>
  <c r="DP215" i="11"/>
  <c r="DO215" i="11"/>
  <c r="DN215" i="11"/>
  <c r="DM215" i="11"/>
  <c r="DL215" i="11"/>
  <c r="DK215" i="11"/>
  <c r="DJ215" i="11"/>
  <c r="DI215" i="11"/>
  <c r="DH215" i="11"/>
  <c r="DG215" i="11"/>
  <c r="DF215" i="11"/>
  <c r="DE215" i="11"/>
  <c r="DD215" i="11"/>
  <c r="DC215" i="11"/>
  <c r="DB215" i="11"/>
  <c r="DA215" i="11"/>
  <c r="CZ215" i="11"/>
  <c r="CY215" i="11"/>
  <c r="CX215" i="11"/>
  <c r="CW215" i="11"/>
  <c r="CV215" i="11"/>
  <c r="CU215" i="11"/>
  <c r="CT215" i="11"/>
  <c r="CS215" i="11"/>
  <c r="CR215" i="11"/>
  <c r="CQ215" i="11"/>
  <c r="CP215" i="11"/>
  <c r="CO215" i="11"/>
  <c r="CN215" i="11"/>
  <c r="CM215" i="11"/>
  <c r="CL215" i="11"/>
  <c r="CK215" i="11"/>
  <c r="CJ215" i="11"/>
  <c r="CI215" i="11"/>
  <c r="CH215" i="11"/>
  <c r="CG215" i="11"/>
  <c r="CF215" i="11"/>
  <c r="CE215" i="11"/>
  <c r="CD215" i="11"/>
  <c r="CC215" i="11"/>
  <c r="CB215" i="11"/>
  <c r="CA215" i="11"/>
  <c r="BZ215" i="11"/>
  <c r="BY215" i="11"/>
  <c r="BX215" i="11"/>
  <c r="BW215" i="11"/>
  <c r="BV215" i="11"/>
  <c r="BU215" i="11"/>
  <c r="BT215" i="11"/>
  <c r="BS215" i="11"/>
  <c r="BR215" i="11"/>
  <c r="BQ215" i="11"/>
  <c r="BM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DZ214" i="11"/>
  <c r="DY214" i="11"/>
  <c r="DX214" i="11"/>
  <c r="DW214" i="11"/>
  <c r="DV214" i="11"/>
  <c r="DU214" i="11"/>
  <c r="DT214" i="11"/>
  <c r="DS214" i="11"/>
  <c r="DR214" i="11"/>
  <c r="DQ214" i="11"/>
  <c r="DP214" i="11"/>
  <c r="DO214" i="11"/>
  <c r="DN214" i="11"/>
  <c r="DM214" i="11"/>
  <c r="DL214" i="11"/>
  <c r="DK214" i="11"/>
  <c r="DJ214" i="11"/>
  <c r="DI214" i="11"/>
  <c r="DH214" i="11"/>
  <c r="DG214" i="11"/>
  <c r="DF214" i="11"/>
  <c r="DE214" i="11"/>
  <c r="DD214" i="11"/>
  <c r="DC214" i="11"/>
  <c r="DB214" i="11"/>
  <c r="DA214" i="11"/>
  <c r="CZ214" i="11"/>
  <c r="CY214" i="11"/>
  <c r="CX214" i="11"/>
  <c r="CW214" i="11"/>
  <c r="CV214" i="11"/>
  <c r="CU214" i="11"/>
  <c r="CT214" i="11"/>
  <c r="CS214" i="11"/>
  <c r="CR214" i="11"/>
  <c r="CQ214" i="11"/>
  <c r="CP214" i="11"/>
  <c r="CO214" i="11"/>
  <c r="CN214" i="11"/>
  <c r="CM214" i="11"/>
  <c r="CL214" i="11"/>
  <c r="CK214" i="11"/>
  <c r="CJ214" i="11"/>
  <c r="CI214" i="11"/>
  <c r="CH214" i="11"/>
  <c r="CG214" i="11"/>
  <c r="CF214" i="11"/>
  <c r="CE214" i="11"/>
  <c r="CD214" i="11"/>
  <c r="CC214" i="11"/>
  <c r="CB214" i="11"/>
  <c r="CA214" i="11"/>
  <c r="BZ214" i="11"/>
  <c r="BY214" i="11"/>
  <c r="BX214" i="11"/>
  <c r="BW214" i="11"/>
  <c r="BV214" i="11"/>
  <c r="BU214" i="11"/>
  <c r="BT214" i="11"/>
  <c r="BS214" i="11"/>
  <c r="BR214" i="11"/>
  <c r="BQ214" i="11"/>
  <c r="BM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D214" i="11"/>
  <c r="B214" i="11"/>
  <c r="DZ213" i="11"/>
  <c r="DY213" i="11"/>
  <c r="DX213" i="11"/>
  <c r="DW213" i="11"/>
  <c r="DV213" i="11"/>
  <c r="DU213" i="11"/>
  <c r="DT213" i="11"/>
  <c r="DS213" i="11"/>
  <c r="DR213" i="11"/>
  <c r="DQ213" i="11"/>
  <c r="DP213" i="11"/>
  <c r="DO213" i="11"/>
  <c r="DN213" i="11"/>
  <c r="DM213" i="11"/>
  <c r="DL213" i="11"/>
  <c r="DK213" i="11"/>
  <c r="DJ213" i="11"/>
  <c r="DI213" i="11"/>
  <c r="DH213" i="11"/>
  <c r="DG213" i="11"/>
  <c r="DF213" i="11"/>
  <c r="DE213" i="11"/>
  <c r="DD213" i="11"/>
  <c r="DC213" i="11"/>
  <c r="DB213" i="11"/>
  <c r="DA213" i="11"/>
  <c r="CZ213" i="11"/>
  <c r="CY213" i="11"/>
  <c r="CX213" i="11"/>
  <c r="CW213" i="11"/>
  <c r="CV213" i="11"/>
  <c r="CU213" i="11"/>
  <c r="CT213" i="11"/>
  <c r="CS213" i="11"/>
  <c r="CR213" i="11"/>
  <c r="CQ213" i="11"/>
  <c r="CP213" i="11"/>
  <c r="CO213" i="11"/>
  <c r="CN213" i="11"/>
  <c r="CM213" i="11"/>
  <c r="CL213" i="11"/>
  <c r="CK213" i="11"/>
  <c r="CJ213" i="11"/>
  <c r="CI213" i="11"/>
  <c r="CH213" i="11"/>
  <c r="CG213" i="11"/>
  <c r="CF213" i="11"/>
  <c r="CE213" i="11"/>
  <c r="CD213" i="11"/>
  <c r="CC213" i="11"/>
  <c r="CB213" i="11"/>
  <c r="CA213" i="11"/>
  <c r="BZ213" i="11"/>
  <c r="BY213" i="11"/>
  <c r="BX213" i="11"/>
  <c r="BW213" i="11"/>
  <c r="BV213" i="11"/>
  <c r="BU213" i="11"/>
  <c r="BT213" i="11"/>
  <c r="BS213" i="11"/>
  <c r="BR213" i="11"/>
  <c r="BQ213" i="11"/>
  <c r="BM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D213" i="11"/>
  <c r="B213" i="11"/>
  <c r="DZ212" i="11"/>
  <c r="DY212" i="11"/>
  <c r="DX212" i="11"/>
  <c r="DW212" i="11"/>
  <c r="DV212" i="11"/>
  <c r="DU212" i="11"/>
  <c r="DT212" i="11"/>
  <c r="DS212" i="11"/>
  <c r="DR212" i="11"/>
  <c r="DQ212" i="11"/>
  <c r="DP212" i="11"/>
  <c r="DO212" i="11"/>
  <c r="DN212" i="11"/>
  <c r="DM212" i="11"/>
  <c r="DL212" i="11"/>
  <c r="DK212" i="11"/>
  <c r="DJ212" i="11"/>
  <c r="DI212" i="11"/>
  <c r="DH212" i="11"/>
  <c r="DG212" i="11"/>
  <c r="DF212" i="11"/>
  <c r="DE212" i="11"/>
  <c r="DD212" i="11"/>
  <c r="DC212" i="11"/>
  <c r="DB212" i="11"/>
  <c r="DA212" i="11"/>
  <c r="CZ212" i="11"/>
  <c r="CY212" i="11"/>
  <c r="CX212" i="11"/>
  <c r="CW212" i="11"/>
  <c r="CV212" i="11"/>
  <c r="CU212" i="11"/>
  <c r="CT212" i="11"/>
  <c r="CS212" i="11"/>
  <c r="CR212" i="11"/>
  <c r="CQ212" i="11"/>
  <c r="CP212" i="11"/>
  <c r="CO212" i="11"/>
  <c r="CN212" i="11"/>
  <c r="CM212" i="11"/>
  <c r="CL212" i="11"/>
  <c r="CK212" i="11"/>
  <c r="CJ212" i="11"/>
  <c r="CI212" i="11"/>
  <c r="CH212" i="11"/>
  <c r="CG212" i="11"/>
  <c r="CF212" i="11"/>
  <c r="CE212" i="11"/>
  <c r="CD212" i="11"/>
  <c r="CC212" i="11"/>
  <c r="CB212" i="11"/>
  <c r="CA212" i="11"/>
  <c r="BZ212" i="11"/>
  <c r="BY212" i="11"/>
  <c r="BX212" i="11"/>
  <c r="BW212" i="11"/>
  <c r="BV212" i="11"/>
  <c r="BU212" i="11"/>
  <c r="BT212" i="11"/>
  <c r="BS212" i="11"/>
  <c r="BR212" i="11"/>
  <c r="BQ212" i="11"/>
  <c r="BM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D212" i="11"/>
  <c r="B212" i="11"/>
  <c r="DZ211" i="11"/>
  <c r="DY211" i="11"/>
  <c r="DX211" i="11"/>
  <c r="DW211" i="11"/>
  <c r="DV211" i="11"/>
  <c r="DU211" i="11"/>
  <c r="DT211" i="11"/>
  <c r="DS211" i="11"/>
  <c r="DR211" i="11"/>
  <c r="DQ211" i="11"/>
  <c r="DP211" i="11"/>
  <c r="DO211" i="11"/>
  <c r="DN211" i="11"/>
  <c r="DM211" i="11"/>
  <c r="DL211" i="11"/>
  <c r="DK211" i="11"/>
  <c r="DJ211" i="11"/>
  <c r="DI211" i="11"/>
  <c r="DH211" i="11"/>
  <c r="DG211" i="11"/>
  <c r="DF211" i="11"/>
  <c r="DE211" i="11"/>
  <c r="DD211" i="11"/>
  <c r="DC211" i="11"/>
  <c r="DB211" i="11"/>
  <c r="DA211" i="11"/>
  <c r="CZ211" i="11"/>
  <c r="CY211" i="11"/>
  <c r="CX211" i="11"/>
  <c r="CW211" i="11"/>
  <c r="CV211" i="11"/>
  <c r="CU211" i="11"/>
  <c r="CT211" i="11"/>
  <c r="CS211" i="11"/>
  <c r="CR211" i="11"/>
  <c r="CQ211" i="11"/>
  <c r="CP211" i="11"/>
  <c r="CO211" i="11"/>
  <c r="CN211" i="11"/>
  <c r="CM211" i="11"/>
  <c r="CL211" i="11"/>
  <c r="CK211" i="11"/>
  <c r="CJ211" i="11"/>
  <c r="CI211" i="11"/>
  <c r="CH211" i="11"/>
  <c r="CG211" i="11"/>
  <c r="CF211" i="11"/>
  <c r="CE211" i="11"/>
  <c r="CD211" i="11"/>
  <c r="CC211" i="11"/>
  <c r="CB211" i="11"/>
  <c r="CA211" i="11"/>
  <c r="BZ211" i="11"/>
  <c r="BY211" i="11"/>
  <c r="BX211" i="11"/>
  <c r="BW211" i="11"/>
  <c r="BV211" i="11"/>
  <c r="BU211" i="11"/>
  <c r="BT211" i="11"/>
  <c r="BS211" i="11"/>
  <c r="BR211" i="11"/>
  <c r="BQ211" i="11"/>
  <c r="BM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D211" i="11"/>
  <c r="B211" i="11"/>
  <c r="DZ210" i="11"/>
  <c r="DY210" i="11"/>
  <c r="DX210" i="11"/>
  <c r="DW210" i="11"/>
  <c r="DV210" i="11"/>
  <c r="DU210" i="11"/>
  <c r="DT210" i="11"/>
  <c r="DS210" i="11"/>
  <c r="DR210" i="11"/>
  <c r="DQ210" i="11"/>
  <c r="DP210" i="11"/>
  <c r="DO210" i="11"/>
  <c r="DN210" i="11"/>
  <c r="DM210" i="11"/>
  <c r="DL210" i="11"/>
  <c r="DK210" i="11"/>
  <c r="DJ210" i="11"/>
  <c r="DI210" i="11"/>
  <c r="DH210" i="11"/>
  <c r="DG210" i="11"/>
  <c r="DF210" i="11"/>
  <c r="DE210" i="11"/>
  <c r="DD210" i="11"/>
  <c r="DC210" i="11"/>
  <c r="DB210" i="11"/>
  <c r="DA210" i="11"/>
  <c r="CZ210" i="11"/>
  <c r="CY210" i="11"/>
  <c r="CX210" i="11"/>
  <c r="CW210" i="11"/>
  <c r="CV210" i="11"/>
  <c r="CU210" i="11"/>
  <c r="CT210" i="11"/>
  <c r="CS210" i="11"/>
  <c r="CR210" i="11"/>
  <c r="CQ210" i="11"/>
  <c r="CP210" i="11"/>
  <c r="CO210" i="11"/>
  <c r="CN210" i="11"/>
  <c r="CM210" i="11"/>
  <c r="CL210" i="11"/>
  <c r="CK210" i="11"/>
  <c r="CJ210" i="11"/>
  <c r="CI210" i="11"/>
  <c r="CH210" i="11"/>
  <c r="CG210" i="11"/>
  <c r="CF210" i="11"/>
  <c r="CE210" i="11"/>
  <c r="CD210" i="11"/>
  <c r="CC210" i="11"/>
  <c r="CB210" i="11"/>
  <c r="CA210" i="11"/>
  <c r="BZ210" i="11"/>
  <c r="BY210" i="11"/>
  <c r="BX210" i="11"/>
  <c r="BW210" i="11"/>
  <c r="BV210" i="11"/>
  <c r="BU210" i="11"/>
  <c r="BT210" i="11"/>
  <c r="BS210" i="11"/>
  <c r="BR210" i="11"/>
  <c r="BQ210" i="11"/>
  <c r="BM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D210" i="11"/>
  <c r="B210" i="11"/>
  <c r="DZ209" i="11"/>
  <c r="DY209" i="11"/>
  <c r="DX209" i="11"/>
  <c r="DW209" i="11"/>
  <c r="DV209" i="11"/>
  <c r="DU209" i="11"/>
  <c r="DT209" i="11"/>
  <c r="DS209" i="11"/>
  <c r="DR209" i="11"/>
  <c r="DQ209" i="11"/>
  <c r="DP209" i="11"/>
  <c r="DO209" i="11"/>
  <c r="DN209" i="11"/>
  <c r="DM209" i="11"/>
  <c r="DL209" i="11"/>
  <c r="DK209" i="11"/>
  <c r="DJ209" i="11"/>
  <c r="DI209" i="11"/>
  <c r="DH209" i="11"/>
  <c r="DG209" i="11"/>
  <c r="DF209" i="11"/>
  <c r="DE209" i="11"/>
  <c r="DD209" i="11"/>
  <c r="DC209" i="11"/>
  <c r="DB209" i="11"/>
  <c r="DA209" i="11"/>
  <c r="CZ209" i="11"/>
  <c r="CY209" i="11"/>
  <c r="CX209" i="11"/>
  <c r="CW209" i="11"/>
  <c r="CV209" i="11"/>
  <c r="CU209" i="11"/>
  <c r="CT209" i="11"/>
  <c r="CS209" i="11"/>
  <c r="CR209" i="11"/>
  <c r="CQ209" i="11"/>
  <c r="CP209" i="11"/>
  <c r="CO209" i="11"/>
  <c r="CN209" i="11"/>
  <c r="CM209" i="11"/>
  <c r="CL209" i="11"/>
  <c r="CK209" i="11"/>
  <c r="CJ209" i="11"/>
  <c r="CI209" i="11"/>
  <c r="CH209" i="11"/>
  <c r="CG209" i="11"/>
  <c r="CF209" i="11"/>
  <c r="CE209" i="11"/>
  <c r="CD209" i="11"/>
  <c r="CC209" i="11"/>
  <c r="CB209" i="11"/>
  <c r="CA209" i="11"/>
  <c r="BZ209" i="11"/>
  <c r="BY209" i="11"/>
  <c r="BX209" i="11"/>
  <c r="BW209" i="11"/>
  <c r="BV209" i="11"/>
  <c r="BU209" i="11"/>
  <c r="BT209" i="11"/>
  <c r="BS209" i="11"/>
  <c r="BR209" i="11"/>
  <c r="BQ209" i="11"/>
  <c r="BM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D209" i="11"/>
  <c r="B209" i="11"/>
  <c r="DZ208" i="11"/>
  <c r="DY208" i="11"/>
  <c r="DX208" i="11"/>
  <c r="DW208" i="11"/>
  <c r="DV208" i="11"/>
  <c r="DU208" i="11"/>
  <c r="DT208" i="11"/>
  <c r="DS208" i="11"/>
  <c r="DR208" i="11"/>
  <c r="DQ208" i="11"/>
  <c r="DP208" i="11"/>
  <c r="DO208" i="11"/>
  <c r="DN208" i="11"/>
  <c r="DM208" i="11"/>
  <c r="DL208" i="11"/>
  <c r="DK208" i="11"/>
  <c r="DJ208" i="11"/>
  <c r="DI208" i="11"/>
  <c r="DH208" i="11"/>
  <c r="DG208" i="11"/>
  <c r="DF208" i="11"/>
  <c r="DE208" i="11"/>
  <c r="DD208" i="11"/>
  <c r="DC208" i="11"/>
  <c r="DB208" i="11"/>
  <c r="DA208" i="11"/>
  <c r="CZ208" i="11"/>
  <c r="CY208" i="11"/>
  <c r="CX208" i="11"/>
  <c r="CW208" i="11"/>
  <c r="CV208" i="11"/>
  <c r="CU208" i="11"/>
  <c r="CT208" i="11"/>
  <c r="CS208" i="11"/>
  <c r="CR208" i="11"/>
  <c r="CQ208" i="11"/>
  <c r="CP208" i="11"/>
  <c r="CO208" i="11"/>
  <c r="CN208" i="11"/>
  <c r="CM208" i="11"/>
  <c r="CL208" i="11"/>
  <c r="CK208" i="11"/>
  <c r="CJ208" i="11"/>
  <c r="CI208" i="11"/>
  <c r="CH208" i="11"/>
  <c r="CG208" i="11"/>
  <c r="CF208" i="11"/>
  <c r="CE208" i="11"/>
  <c r="CD208" i="11"/>
  <c r="CC208" i="11"/>
  <c r="CB208" i="11"/>
  <c r="CA208" i="11"/>
  <c r="BZ208" i="11"/>
  <c r="BY208" i="11"/>
  <c r="BX208" i="11"/>
  <c r="BW208" i="11"/>
  <c r="BV208" i="11"/>
  <c r="BU208" i="11"/>
  <c r="BT208" i="11"/>
  <c r="BS208" i="11"/>
  <c r="BR208" i="11"/>
  <c r="BQ208" i="11"/>
  <c r="BM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D208" i="11"/>
  <c r="B208" i="11"/>
  <c r="DZ207" i="11"/>
  <c r="DY207" i="11"/>
  <c r="DX207" i="11"/>
  <c r="DW207" i="11"/>
  <c r="DV207" i="11"/>
  <c r="DU207" i="11"/>
  <c r="DT207" i="11"/>
  <c r="DS207" i="11"/>
  <c r="DR207" i="11"/>
  <c r="DQ207" i="11"/>
  <c r="DP207" i="11"/>
  <c r="DO207" i="11"/>
  <c r="DN207" i="11"/>
  <c r="DM207" i="11"/>
  <c r="DL207" i="11"/>
  <c r="DK207" i="11"/>
  <c r="DJ207" i="11"/>
  <c r="DI207" i="11"/>
  <c r="DH207" i="11"/>
  <c r="DG207" i="11"/>
  <c r="DF207" i="11"/>
  <c r="DE207" i="11"/>
  <c r="DD207" i="11"/>
  <c r="DC207" i="11"/>
  <c r="DB207" i="11"/>
  <c r="DA207" i="11"/>
  <c r="CZ207" i="11"/>
  <c r="CY207" i="11"/>
  <c r="CX207" i="11"/>
  <c r="CW207" i="11"/>
  <c r="CV207" i="11"/>
  <c r="CU207" i="11"/>
  <c r="CT207" i="11"/>
  <c r="CS207" i="11"/>
  <c r="CR207" i="11"/>
  <c r="CQ207" i="11"/>
  <c r="CP207" i="11"/>
  <c r="CO207" i="11"/>
  <c r="CN207" i="11"/>
  <c r="CM207" i="11"/>
  <c r="CL207" i="11"/>
  <c r="CK207" i="11"/>
  <c r="CJ207" i="11"/>
  <c r="CI207" i="11"/>
  <c r="CH207" i="11"/>
  <c r="CG207" i="11"/>
  <c r="CF207" i="11"/>
  <c r="CE207" i="11"/>
  <c r="CD207" i="11"/>
  <c r="CC207" i="11"/>
  <c r="CB207" i="11"/>
  <c r="CA207" i="11"/>
  <c r="BZ207" i="11"/>
  <c r="BY207" i="11"/>
  <c r="BX207" i="11"/>
  <c r="BW207" i="11"/>
  <c r="BV207" i="11"/>
  <c r="BU207" i="11"/>
  <c r="BT207" i="11"/>
  <c r="BS207" i="11"/>
  <c r="BR207" i="11"/>
  <c r="BQ207" i="11"/>
  <c r="BM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D207" i="11"/>
  <c r="B207" i="11"/>
  <c r="DZ206" i="11"/>
  <c r="DY206" i="11"/>
  <c r="DX206" i="11"/>
  <c r="DW206" i="11"/>
  <c r="DV206" i="11"/>
  <c r="DU206" i="11"/>
  <c r="DT206" i="11"/>
  <c r="DS206" i="11"/>
  <c r="DR206" i="11"/>
  <c r="DQ206" i="11"/>
  <c r="DP206" i="11"/>
  <c r="DO206" i="11"/>
  <c r="DN206" i="11"/>
  <c r="DM206" i="11"/>
  <c r="DL206" i="11"/>
  <c r="DK206" i="11"/>
  <c r="DJ206" i="11"/>
  <c r="DI206" i="11"/>
  <c r="DH206" i="11"/>
  <c r="DG206" i="11"/>
  <c r="DF206" i="11"/>
  <c r="DE206" i="11"/>
  <c r="DD206" i="11"/>
  <c r="DC206" i="11"/>
  <c r="DB206" i="11"/>
  <c r="DA206" i="11"/>
  <c r="CZ206" i="11"/>
  <c r="CY206" i="11"/>
  <c r="CX206" i="11"/>
  <c r="CW206" i="11"/>
  <c r="CV206" i="11"/>
  <c r="CU206" i="11"/>
  <c r="CT206" i="11"/>
  <c r="CS206" i="11"/>
  <c r="CR206" i="11"/>
  <c r="CQ206" i="11"/>
  <c r="CP206" i="11"/>
  <c r="CO206" i="11"/>
  <c r="CN206" i="11"/>
  <c r="CM206" i="11"/>
  <c r="CL206" i="11"/>
  <c r="CK206" i="11"/>
  <c r="CJ206" i="11"/>
  <c r="CI206" i="11"/>
  <c r="CH206" i="11"/>
  <c r="CG206" i="11"/>
  <c r="CF206" i="11"/>
  <c r="CE206" i="11"/>
  <c r="CD206" i="11"/>
  <c r="CC206" i="11"/>
  <c r="CB206" i="11"/>
  <c r="CA206" i="11"/>
  <c r="BZ206" i="11"/>
  <c r="BY206" i="11"/>
  <c r="BX206" i="11"/>
  <c r="BW206" i="11"/>
  <c r="BV206" i="11"/>
  <c r="BU206" i="11"/>
  <c r="BT206" i="11"/>
  <c r="BS206" i="11"/>
  <c r="BR206" i="11"/>
  <c r="BQ206" i="11"/>
  <c r="BM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D206" i="11"/>
  <c r="B206" i="11"/>
  <c r="DZ205" i="11"/>
  <c r="DY205" i="11"/>
  <c r="DX205" i="11"/>
  <c r="DW205" i="11"/>
  <c r="DV205" i="11"/>
  <c r="DU205" i="11"/>
  <c r="DT205" i="11"/>
  <c r="DS205" i="11"/>
  <c r="DR205" i="11"/>
  <c r="DQ205" i="11"/>
  <c r="DP205" i="11"/>
  <c r="DO205" i="11"/>
  <c r="DN205" i="11"/>
  <c r="DM205" i="11"/>
  <c r="DL205" i="11"/>
  <c r="DK205" i="11"/>
  <c r="DJ205" i="11"/>
  <c r="DI205" i="11"/>
  <c r="DH205" i="11"/>
  <c r="DG205" i="11"/>
  <c r="DF205" i="11"/>
  <c r="DE205" i="11"/>
  <c r="DD205" i="11"/>
  <c r="DC205" i="11"/>
  <c r="DB205" i="11"/>
  <c r="DA205" i="11"/>
  <c r="CZ205" i="11"/>
  <c r="CY205" i="11"/>
  <c r="CX205" i="11"/>
  <c r="CW205" i="11"/>
  <c r="CV205" i="11"/>
  <c r="CU205" i="11"/>
  <c r="CT205" i="11"/>
  <c r="CS205" i="11"/>
  <c r="CR205" i="11"/>
  <c r="CQ205" i="11"/>
  <c r="CP205" i="11"/>
  <c r="CO205" i="11"/>
  <c r="CN205" i="11"/>
  <c r="CM205" i="11"/>
  <c r="CL205" i="11"/>
  <c r="CK205" i="11"/>
  <c r="CJ205" i="11"/>
  <c r="CI205" i="11"/>
  <c r="CH205" i="11"/>
  <c r="CG205" i="11"/>
  <c r="CF205" i="11"/>
  <c r="CE205" i="11"/>
  <c r="CD205" i="11"/>
  <c r="CC205" i="11"/>
  <c r="CB205" i="11"/>
  <c r="CA205" i="11"/>
  <c r="BZ205" i="11"/>
  <c r="BY205" i="11"/>
  <c r="BX205" i="11"/>
  <c r="BW205" i="11"/>
  <c r="BV205" i="11"/>
  <c r="BU205" i="11"/>
  <c r="BT205" i="11"/>
  <c r="BS205" i="11"/>
  <c r="BR205" i="11"/>
  <c r="BQ205" i="11"/>
  <c r="BM205" i="11"/>
  <c r="O205" i="11"/>
  <c r="N205" i="11"/>
  <c r="M205" i="11"/>
  <c r="L205" i="11"/>
  <c r="K205" i="11"/>
  <c r="J205" i="11"/>
  <c r="I205" i="11"/>
  <c r="H205" i="11"/>
  <c r="G205" i="11"/>
  <c r="F205" i="11"/>
  <c r="E205" i="11"/>
  <c r="D205" i="11"/>
  <c r="B205" i="11"/>
  <c r="DZ204" i="11"/>
  <c r="DY204" i="11"/>
  <c r="DX204" i="11"/>
  <c r="DW204" i="11"/>
  <c r="DV204" i="11"/>
  <c r="DU204" i="11"/>
  <c r="DT204" i="11"/>
  <c r="DS204" i="11"/>
  <c r="DR204" i="11"/>
  <c r="DQ204" i="11"/>
  <c r="DP204" i="11"/>
  <c r="DO204" i="11"/>
  <c r="DN204" i="11"/>
  <c r="DM204" i="11"/>
  <c r="DL204" i="11"/>
  <c r="DK204" i="11"/>
  <c r="DJ204" i="11"/>
  <c r="DI204" i="11"/>
  <c r="DH204" i="11"/>
  <c r="DG204" i="11"/>
  <c r="DF204" i="11"/>
  <c r="DE204" i="11"/>
  <c r="DD204" i="11"/>
  <c r="DC204" i="11"/>
  <c r="DB204" i="11"/>
  <c r="DA204" i="11"/>
  <c r="CZ204" i="11"/>
  <c r="CY204" i="11"/>
  <c r="CX204" i="11"/>
  <c r="CW204" i="11"/>
  <c r="CV204" i="11"/>
  <c r="CU204" i="11"/>
  <c r="CT204" i="11"/>
  <c r="CS204" i="11"/>
  <c r="CR204" i="11"/>
  <c r="CQ204" i="11"/>
  <c r="CP204" i="11"/>
  <c r="CO204" i="11"/>
  <c r="CN204" i="11"/>
  <c r="CM204" i="11"/>
  <c r="CL204" i="11"/>
  <c r="CK204" i="11"/>
  <c r="CJ204" i="11"/>
  <c r="CI204" i="11"/>
  <c r="CH204" i="11"/>
  <c r="CG204" i="11"/>
  <c r="CF204" i="11"/>
  <c r="CE204" i="11"/>
  <c r="CD204" i="11"/>
  <c r="CC204" i="11"/>
  <c r="CB204" i="11"/>
  <c r="CA204" i="11"/>
  <c r="BZ204" i="11"/>
  <c r="BY204" i="11"/>
  <c r="BX204" i="11"/>
  <c r="BW204" i="11"/>
  <c r="BV204" i="11"/>
  <c r="BU204" i="11"/>
  <c r="BT204" i="11"/>
  <c r="BS204" i="11"/>
  <c r="BR204" i="11"/>
  <c r="BQ204" i="11"/>
  <c r="BM204" i="11"/>
  <c r="N204" i="11"/>
  <c r="M204" i="11"/>
  <c r="L204" i="11"/>
  <c r="K204" i="11"/>
  <c r="J204" i="11"/>
  <c r="I204" i="11"/>
  <c r="H204" i="11"/>
  <c r="G204" i="11"/>
  <c r="F204" i="11"/>
  <c r="E204" i="11"/>
  <c r="D204" i="11"/>
  <c r="B204" i="11"/>
  <c r="DZ203" i="11"/>
  <c r="DY203" i="11"/>
  <c r="DX203" i="11"/>
  <c r="DW203" i="11"/>
  <c r="DV203" i="11"/>
  <c r="DU203" i="11"/>
  <c r="DT203" i="11"/>
  <c r="DS203" i="11"/>
  <c r="DR203" i="11"/>
  <c r="DQ203" i="11"/>
  <c r="DP203" i="11"/>
  <c r="DO203" i="11"/>
  <c r="DN203" i="11"/>
  <c r="DM203" i="11"/>
  <c r="DL203" i="11"/>
  <c r="DK203" i="11"/>
  <c r="DJ203" i="11"/>
  <c r="DI203" i="11"/>
  <c r="DH203" i="11"/>
  <c r="DG203" i="11"/>
  <c r="DF203" i="11"/>
  <c r="DE203" i="11"/>
  <c r="DD203" i="11"/>
  <c r="DC203" i="11"/>
  <c r="DB203" i="11"/>
  <c r="DA203" i="11"/>
  <c r="CZ203" i="11"/>
  <c r="CY203" i="11"/>
  <c r="CX203" i="11"/>
  <c r="CW203" i="11"/>
  <c r="CV203" i="11"/>
  <c r="CU203" i="11"/>
  <c r="CT203" i="11"/>
  <c r="CS203" i="11"/>
  <c r="CR203" i="11"/>
  <c r="CQ203" i="11"/>
  <c r="CP203" i="11"/>
  <c r="CO203" i="11"/>
  <c r="CN203" i="11"/>
  <c r="CM203" i="11"/>
  <c r="CL203" i="11"/>
  <c r="CK203" i="11"/>
  <c r="CJ203" i="11"/>
  <c r="CI203" i="11"/>
  <c r="CH203" i="11"/>
  <c r="CG203" i="11"/>
  <c r="CF203" i="11"/>
  <c r="CE203" i="11"/>
  <c r="CD203" i="11"/>
  <c r="CC203" i="11"/>
  <c r="CB203" i="11"/>
  <c r="CA203" i="11"/>
  <c r="BZ203" i="11"/>
  <c r="BY203" i="11"/>
  <c r="BX203" i="11"/>
  <c r="BW203" i="11"/>
  <c r="BV203" i="11"/>
  <c r="BU203" i="11"/>
  <c r="BT203" i="11"/>
  <c r="BS203" i="11"/>
  <c r="BR203" i="11"/>
  <c r="BQ203" i="11"/>
  <c r="BM203" i="11"/>
  <c r="M203" i="11"/>
  <c r="L203" i="11"/>
  <c r="K203" i="11"/>
  <c r="J203" i="11"/>
  <c r="I203" i="11"/>
  <c r="H203" i="11"/>
  <c r="G203" i="11"/>
  <c r="F203" i="11"/>
  <c r="E203" i="11"/>
  <c r="D203" i="11"/>
  <c r="B203" i="11"/>
  <c r="DZ202" i="11"/>
  <c r="DY202" i="11"/>
  <c r="DX202" i="11"/>
  <c r="DW202" i="11"/>
  <c r="DV202" i="11"/>
  <c r="DU202" i="11"/>
  <c r="DT202" i="11"/>
  <c r="DS202" i="11"/>
  <c r="DR202" i="11"/>
  <c r="DQ202" i="11"/>
  <c r="DP202" i="11"/>
  <c r="DO202" i="11"/>
  <c r="DN202" i="11"/>
  <c r="DM202" i="11"/>
  <c r="DL202" i="11"/>
  <c r="DK202" i="11"/>
  <c r="DJ202" i="11"/>
  <c r="DI202" i="11"/>
  <c r="DH202" i="11"/>
  <c r="DG202" i="11"/>
  <c r="DF202" i="11"/>
  <c r="DE202" i="11"/>
  <c r="DD202" i="11"/>
  <c r="DC202" i="11"/>
  <c r="DB202" i="11"/>
  <c r="DA202" i="11"/>
  <c r="CZ202" i="11"/>
  <c r="CY202" i="11"/>
  <c r="CX202" i="11"/>
  <c r="CW202" i="11"/>
  <c r="CV202" i="11"/>
  <c r="CU202" i="11"/>
  <c r="CT202" i="11"/>
  <c r="CS202" i="11"/>
  <c r="CR202" i="11"/>
  <c r="CQ202" i="11"/>
  <c r="CP202" i="11"/>
  <c r="CO202" i="11"/>
  <c r="CN202" i="11"/>
  <c r="CM202" i="11"/>
  <c r="CL202" i="11"/>
  <c r="CK202" i="11"/>
  <c r="CJ202" i="11"/>
  <c r="CI202" i="11"/>
  <c r="CH202" i="11"/>
  <c r="CG202" i="11"/>
  <c r="CF202" i="11"/>
  <c r="CE202" i="11"/>
  <c r="CD202" i="11"/>
  <c r="CC202" i="11"/>
  <c r="CB202" i="11"/>
  <c r="CA202" i="11"/>
  <c r="BZ202" i="11"/>
  <c r="BY202" i="11"/>
  <c r="BX202" i="11"/>
  <c r="BW202" i="11"/>
  <c r="BV202" i="11"/>
  <c r="BU202" i="11"/>
  <c r="BT202" i="11"/>
  <c r="BS202" i="11"/>
  <c r="BR202" i="11"/>
  <c r="BQ202" i="11"/>
  <c r="BM202" i="11"/>
  <c r="L202" i="11"/>
  <c r="K202" i="11"/>
  <c r="J202" i="11"/>
  <c r="I202" i="11"/>
  <c r="H202" i="11"/>
  <c r="G202" i="11"/>
  <c r="F202" i="11"/>
  <c r="E202" i="11"/>
  <c r="D202" i="11"/>
  <c r="B202" i="11"/>
  <c r="DZ201" i="11"/>
  <c r="DY201" i="11"/>
  <c r="DX201" i="11"/>
  <c r="DW201" i="11"/>
  <c r="DV201" i="11"/>
  <c r="DU201" i="11"/>
  <c r="DT201" i="11"/>
  <c r="DS201" i="11"/>
  <c r="DR201" i="11"/>
  <c r="DQ201" i="11"/>
  <c r="DP201" i="11"/>
  <c r="DO201" i="11"/>
  <c r="DN201" i="11"/>
  <c r="DM201" i="11"/>
  <c r="DL201" i="11"/>
  <c r="DK201" i="11"/>
  <c r="DJ201" i="11"/>
  <c r="DI201" i="11"/>
  <c r="DH201" i="11"/>
  <c r="DG201" i="11"/>
  <c r="DF201" i="11"/>
  <c r="DE201" i="11"/>
  <c r="DD201" i="11"/>
  <c r="DC201" i="11"/>
  <c r="DB201" i="11"/>
  <c r="DA201" i="11"/>
  <c r="CZ201" i="11"/>
  <c r="CY201" i="11"/>
  <c r="CX201" i="11"/>
  <c r="CW201" i="11"/>
  <c r="CV201" i="11"/>
  <c r="CU201" i="11"/>
  <c r="CT201" i="11"/>
  <c r="CS201" i="11"/>
  <c r="CR201" i="11"/>
  <c r="CQ201" i="11"/>
  <c r="CP201" i="11"/>
  <c r="CO201" i="11"/>
  <c r="CN201" i="11"/>
  <c r="CM201" i="11"/>
  <c r="CL201" i="11"/>
  <c r="CK201" i="11"/>
  <c r="CJ201" i="11"/>
  <c r="CI201" i="11"/>
  <c r="CH201" i="11"/>
  <c r="CG201" i="11"/>
  <c r="CF201" i="11"/>
  <c r="CE201" i="11"/>
  <c r="CD201" i="11"/>
  <c r="CC201" i="11"/>
  <c r="CB201" i="11"/>
  <c r="CA201" i="11"/>
  <c r="BZ201" i="11"/>
  <c r="BY201" i="11"/>
  <c r="BX201" i="11"/>
  <c r="BW201" i="11"/>
  <c r="BV201" i="11"/>
  <c r="BU201" i="11"/>
  <c r="BT201" i="11"/>
  <c r="BS201" i="11"/>
  <c r="BR201" i="11"/>
  <c r="BQ201" i="11"/>
  <c r="BM201" i="11"/>
  <c r="K201" i="11"/>
  <c r="J201" i="11"/>
  <c r="I201" i="11"/>
  <c r="H201" i="11"/>
  <c r="G201" i="11"/>
  <c r="F201" i="11"/>
  <c r="E201" i="11"/>
  <c r="D201" i="11"/>
  <c r="B201" i="11"/>
  <c r="DZ200" i="11"/>
  <c r="DY200" i="11"/>
  <c r="DX200" i="11"/>
  <c r="DW200" i="11"/>
  <c r="DV200" i="11"/>
  <c r="DU200" i="11"/>
  <c r="DT200" i="11"/>
  <c r="DS200" i="11"/>
  <c r="DR200" i="11"/>
  <c r="DQ200" i="11"/>
  <c r="DP200" i="11"/>
  <c r="DO200" i="11"/>
  <c r="DN200" i="11"/>
  <c r="DM200" i="11"/>
  <c r="DL200" i="11"/>
  <c r="DK200" i="11"/>
  <c r="DJ200" i="11"/>
  <c r="DI200" i="11"/>
  <c r="DH200" i="11"/>
  <c r="DG200" i="11"/>
  <c r="DF200" i="11"/>
  <c r="DE200" i="11"/>
  <c r="DD200" i="11"/>
  <c r="DC200" i="11"/>
  <c r="DB200" i="11"/>
  <c r="DA200" i="11"/>
  <c r="CZ200" i="11"/>
  <c r="CY200" i="11"/>
  <c r="CX200" i="11"/>
  <c r="CW200" i="11"/>
  <c r="CV200" i="11"/>
  <c r="CU200" i="11"/>
  <c r="CT200" i="11"/>
  <c r="CS200" i="11"/>
  <c r="CR200" i="11"/>
  <c r="CQ200" i="11"/>
  <c r="CP200" i="11"/>
  <c r="CO200" i="11"/>
  <c r="CN200" i="11"/>
  <c r="CM200" i="11"/>
  <c r="CL200" i="11"/>
  <c r="CK200" i="11"/>
  <c r="CJ200" i="11"/>
  <c r="CI200" i="11"/>
  <c r="CH200" i="11"/>
  <c r="CG200" i="11"/>
  <c r="CF200" i="11"/>
  <c r="CE200" i="11"/>
  <c r="CD200" i="11"/>
  <c r="CC200" i="11"/>
  <c r="CB200" i="11"/>
  <c r="CA200" i="11"/>
  <c r="BZ200" i="11"/>
  <c r="BY200" i="11"/>
  <c r="BX200" i="11"/>
  <c r="BW200" i="11"/>
  <c r="BV200" i="11"/>
  <c r="BU200" i="11"/>
  <c r="BT200" i="11"/>
  <c r="BS200" i="11"/>
  <c r="BR200" i="11"/>
  <c r="BQ200" i="11"/>
  <c r="BM200" i="11"/>
  <c r="J200" i="11"/>
  <c r="I200" i="11"/>
  <c r="H200" i="11"/>
  <c r="G200" i="11"/>
  <c r="F200" i="11"/>
  <c r="E200" i="11"/>
  <c r="D200" i="11"/>
  <c r="B200" i="11"/>
  <c r="DZ199" i="11"/>
  <c r="DY199" i="11"/>
  <c r="DX199" i="11"/>
  <c r="DW199" i="11"/>
  <c r="DV199" i="11"/>
  <c r="DU199" i="11"/>
  <c r="DT199" i="11"/>
  <c r="DS199" i="11"/>
  <c r="DR199" i="11"/>
  <c r="DQ199" i="11"/>
  <c r="DP199" i="11"/>
  <c r="DO199" i="11"/>
  <c r="DN199" i="11"/>
  <c r="DM199" i="11"/>
  <c r="DL199" i="11"/>
  <c r="DK199" i="11"/>
  <c r="DJ199" i="11"/>
  <c r="DI199" i="11"/>
  <c r="DH199" i="11"/>
  <c r="DG199" i="11"/>
  <c r="DF199" i="11"/>
  <c r="DE199" i="11"/>
  <c r="DD199" i="11"/>
  <c r="DC199" i="11"/>
  <c r="DB199" i="11"/>
  <c r="DA199" i="11"/>
  <c r="CZ199" i="11"/>
  <c r="CY199" i="11"/>
  <c r="CX199" i="11"/>
  <c r="CW199" i="11"/>
  <c r="CV199" i="11"/>
  <c r="CU199" i="11"/>
  <c r="CT199" i="11"/>
  <c r="CS199" i="11"/>
  <c r="CR199" i="11"/>
  <c r="CQ199" i="11"/>
  <c r="CP199" i="11"/>
  <c r="CO199" i="11"/>
  <c r="CN199" i="11"/>
  <c r="CM199" i="11"/>
  <c r="CL199" i="11"/>
  <c r="CK199" i="11"/>
  <c r="CJ199" i="11"/>
  <c r="CI199" i="11"/>
  <c r="CH199" i="11"/>
  <c r="CG199" i="11"/>
  <c r="CF199" i="11"/>
  <c r="CE199" i="11"/>
  <c r="CD199" i="11"/>
  <c r="CC199" i="11"/>
  <c r="CB199" i="11"/>
  <c r="CA199" i="11"/>
  <c r="BZ199" i="11"/>
  <c r="BY199" i="11"/>
  <c r="BX199" i="11"/>
  <c r="BW199" i="11"/>
  <c r="BV199" i="11"/>
  <c r="BU199" i="11"/>
  <c r="BT199" i="11"/>
  <c r="BS199" i="11"/>
  <c r="BR199" i="11"/>
  <c r="BQ199" i="11"/>
  <c r="BM199" i="11"/>
  <c r="I199" i="11"/>
  <c r="H199" i="11"/>
  <c r="G199" i="11"/>
  <c r="F199" i="11"/>
  <c r="E199" i="11"/>
  <c r="D199" i="11"/>
  <c r="B199" i="11"/>
  <c r="DZ198" i="11"/>
  <c r="DY198" i="11"/>
  <c r="DX198" i="11"/>
  <c r="DW198" i="11"/>
  <c r="DV198" i="11"/>
  <c r="DU198" i="11"/>
  <c r="DT198" i="11"/>
  <c r="DS198" i="11"/>
  <c r="DR198" i="11"/>
  <c r="DQ198" i="11"/>
  <c r="DP198" i="11"/>
  <c r="DO198" i="11"/>
  <c r="DN198" i="11"/>
  <c r="DM198" i="11"/>
  <c r="DL198" i="11"/>
  <c r="DK198" i="11"/>
  <c r="DJ198" i="11"/>
  <c r="DI198" i="11"/>
  <c r="DH198" i="11"/>
  <c r="DG198" i="11"/>
  <c r="DF198" i="11"/>
  <c r="DE198" i="11"/>
  <c r="DD198" i="11"/>
  <c r="DC198" i="11"/>
  <c r="DB198" i="11"/>
  <c r="DA198" i="11"/>
  <c r="CZ198" i="11"/>
  <c r="CY198" i="11"/>
  <c r="CX198" i="11"/>
  <c r="CW198" i="11"/>
  <c r="CV198" i="11"/>
  <c r="CU198" i="11"/>
  <c r="CT198" i="11"/>
  <c r="CS198" i="11"/>
  <c r="CR198" i="11"/>
  <c r="CQ198" i="11"/>
  <c r="CP198" i="11"/>
  <c r="CO198" i="11"/>
  <c r="CN198" i="11"/>
  <c r="CM198" i="11"/>
  <c r="CL198" i="11"/>
  <c r="CK198" i="11"/>
  <c r="CJ198" i="11"/>
  <c r="CI198" i="11"/>
  <c r="CH198" i="11"/>
  <c r="CG198" i="11"/>
  <c r="CF198" i="11"/>
  <c r="CE198" i="11"/>
  <c r="CD198" i="11"/>
  <c r="CC198" i="11"/>
  <c r="CB198" i="11"/>
  <c r="CA198" i="11"/>
  <c r="BZ198" i="11"/>
  <c r="BY198" i="11"/>
  <c r="BX198" i="11"/>
  <c r="BW198" i="11"/>
  <c r="BV198" i="11"/>
  <c r="BU198" i="11"/>
  <c r="BT198" i="11"/>
  <c r="BS198" i="11"/>
  <c r="BR198" i="11"/>
  <c r="BQ198" i="11"/>
  <c r="BM198" i="11"/>
  <c r="H198" i="11"/>
  <c r="G198" i="11"/>
  <c r="F198" i="11"/>
  <c r="E198" i="11"/>
  <c r="D198" i="11"/>
  <c r="B198" i="11"/>
  <c r="DZ197" i="11"/>
  <c r="DY197" i="11"/>
  <c r="DX197" i="11"/>
  <c r="DW197" i="11"/>
  <c r="DV197" i="11"/>
  <c r="DU197" i="11"/>
  <c r="DT197" i="11"/>
  <c r="DS197" i="11"/>
  <c r="DR197" i="11"/>
  <c r="DQ197" i="11"/>
  <c r="DP197" i="11"/>
  <c r="DO197" i="11"/>
  <c r="DN197" i="11"/>
  <c r="DM197" i="11"/>
  <c r="DL197" i="11"/>
  <c r="DK197" i="11"/>
  <c r="DJ197" i="11"/>
  <c r="DI197" i="11"/>
  <c r="DH197" i="11"/>
  <c r="DG197" i="11"/>
  <c r="DF197" i="11"/>
  <c r="DE197" i="11"/>
  <c r="DD197" i="11"/>
  <c r="DC197" i="11"/>
  <c r="DB197" i="11"/>
  <c r="DA197" i="11"/>
  <c r="CZ197" i="11"/>
  <c r="CY197" i="11"/>
  <c r="CX197" i="11"/>
  <c r="CW197" i="11"/>
  <c r="CV197" i="11"/>
  <c r="CU197" i="11"/>
  <c r="CT197" i="11"/>
  <c r="CS197" i="11"/>
  <c r="CR197" i="11"/>
  <c r="CQ197" i="11"/>
  <c r="CP197" i="11"/>
  <c r="CO197" i="11"/>
  <c r="CN197" i="11"/>
  <c r="CM197" i="11"/>
  <c r="CL197" i="11"/>
  <c r="CK197" i="11"/>
  <c r="CJ197" i="11"/>
  <c r="CI197" i="11"/>
  <c r="CH197" i="11"/>
  <c r="CG197" i="11"/>
  <c r="CF197" i="11"/>
  <c r="CE197" i="11"/>
  <c r="CD197" i="11"/>
  <c r="CC197" i="11"/>
  <c r="CB197" i="11"/>
  <c r="CA197" i="11"/>
  <c r="BZ197" i="11"/>
  <c r="BY197" i="11"/>
  <c r="BX197" i="11"/>
  <c r="BW197" i="11"/>
  <c r="BV197" i="11"/>
  <c r="BU197" i="11"/>
  <c r="BT197" i="11"/>
  <c r="BS197" i="11"/>
  <c r="BR197" i="11"/>
  <c r="BQ197" i="11"/>
  <c r="BM197" i="11"/>
  <c r="G197" i="11"/>
  <c r="F197" i="11"/>
  <c r="E197" i="11"/>
  <c r="D197" i="11"/>
  <c r="B197" i="11"/>
  <c r="DZ196" i="11"/>
  <c r="DY196" i="11"/>
  <c r="DX196" i="11"/>
  <c r="DW196" i="11"/>
  <c r="DV196" i="11"/>
  <c r="DU196" i="11"/>
  <c r="DT196" i="11"/>
  <c r="DS196" i="11"/>
  <c r="DR196" i="11"/>
  <c r="DQ196" i="11"/>
  <c r="DP196" i="11"/>
  <c r="DO196" i="11"/>
  <c r="DN196" i="11"/>
  <c r="DM196" i="11"/>
  <c r="DL196" i="11"/>
  <c r="DK196" i="11"/>
  <c r="DJ196" i="11"/>
  <c r="DI196" i="11"/>
  <c r="DH196" i="11"/>
  <c r="DG196" i="11"/>
  <c r="DF196" i="11"/>
  <c r="DE196" i="11"/>
  <c r="DD196" i="11"/>
  <c r="DC196" i="11"/>
  <c r="DB196" i="11"/>
  <c r="DA196" i="11"/>
  <c r="CZ196" i="11"/>
  <c r="CY196" i="11"/>
  <c r="CX196" i="11"/>
  <c r="CW196" i="11"/>
  <c r="CV196" i="11"/>
  <c r="CU196" i="11"/>
  <c r="CT196" i="11"/>
  <c r="CS196" i="11"/>
  <c r="CR196" i="11"/>
  <c r="CQ196" i="11"/>
  <c r="CP196" i="11"/>
  <c r="CO196" i="11"/>
  <c r="CN196" i="11"/>
  <c r="CM196" i="11"/>
  <c r="CL196" i="11"/>
  <c r="CK196" i="11"/>
  <c r="CJ196" i="11"/>
  <c r="CI196" i="11"/>
  <c r="CH196" i="11"/>
  <c r="CG196" i="11"/>
  <c r="CF196" i="11"/>
  <c r="CE196" i="11"/>
  <c r="CD196" i="11"/>
  <c r="CC196" i="11"/>
  <c r="CB196" i="11"/>
  <c r="CA196" i="11"/>
  <c r="BZ196" i="11"/>
  <c r="BY196" i="11"/>
  <c r="BX196" i="11"/>
  <c r="BW196" i="11"/>
  <c r="BV196" i="11"/>
  <c r="BU196" i="11"/>
  <c r="BT196" i="11"/>
  <c r="BS196" i="11"/>
  <c r="BR196" i="11"/>
  <c r="BQ196" i="11"/>
  <c r="BM196" i="11"/>
  <c r="F196" i="11"/>
  <c r="E196" i="11"/>
  <c r="D196" i="11"/>
  <c r="B196" i="11"/>
  <c r="DZ195" i="11"/>
  <c r="DY195" i="11"/>
  <c r="DX195" i="11"/>
  <c r="DW195" i="11"/>
  <c r="DV195" i="11"/>
  <c r="DU195" i="11"/>
  <c r="DT195" i="11"/>
  <c r="DS195" i="11"/>
  <c r="DR195" i="11"/>
  <c r="DQ195" i="11"/>
  <c r="DP195" i="11"/>
  <c r="DO195" i="11"/>
  <c r="DN195" i="11"/>
  <c r="DM195" i="11"/>
  <c r="DL195" i="11"/>
  <c r="DK195" i="11"/>
  <c r="DJ195" i="11"/>
  <c r="DI195" i="11"/>
  <c r="DH195" i="11"/>
  <c r="DG195" i="11"/>
  <c r="DF195" i="11"/>
  <c r="DE195" i="11"/>
  <c r="DD195" i="11"/>
  <c r="DC195" i="11"/>
  <c r="DB195" i="11"/>
  <c r="DA195" i="11"/>
  <c r="CZ195" i="11"/>
  <c r="CY195" i="11"/>
  <c r="CX195" i="11"/>
  <c r="CW195" i="11"/>
  <c r="CV195" i="11"/>
  <c r="CU195" i="11"/>
  <c r="CT195" i="11"/>
  <c r="CS195" i="11"/>
  <c r="CR195" i="11"/>
  <c r="CQ195" i="11"/>
  <c r="CP195" i="11"/>
  <c r="CO195" i="11"/>
  <c r="CN195" i="11"/>
  <c r="CM195" i="11"/>
  <c r="CL195" i="11"/>
  <c r="CK195" i="11"/>
  <c r="CJ195" i="11"/>
  <c r="CI195" i="11"/>
  <c r="CH195" i="11"/>
  <c r="CG195" i="11"/>
  <c r="CF195" i="11"/>
  <c r="CE195" i="11"/>
  <c r="CD195" i="11"/>
  <c r="CC195" i="11"/>
  <c r="CB195" i="11"/>
  <c r="CA195" i="11"/>
  <c r="BZ195" i="11"/>
  <c r="BY195" i="11"/>
  <c r="BX195" i="11"/>
  <c r="BW195" i="11"/>
  <c r="BV195" i="11"/>
  <c r="BU195" i="11"/>
  <c r="BT195" i="11"/>
  <c r="BS195" i="11"/>
  <c r="BR195" i="11"/>
  <c r="BQ195" i="11"/>
  <c r="BM195" i="11"/>
  <c r="E195" i="11"/>
  <c r="D195" i="11"/>
  <c r="B195" i="11"/>
  <c r="DZ194" i="11"/>
  <c r="DY194" i="11"/>
  <c r="DX194" i="11"/>
  <c r="DW194" i="11"/>
  <c r="DV194" i="11"/>
  <c r="DU194" i="11"/>
  <c r="DT194" i="11"/>
  <c r="DS194" i="11"/>
  <c r="DR194" i="11"/>
  <c r="DQ194" i="11"/>
  <c r="DP194" i="11"/>
  <c r="DO194" i="11"/>
  <c r="DN194" i="11"/>
  <c r="DM194" i="11"/>
  <c r="DL194" i="11"/>
  <c r="DK194" i="11"/>
  <c r="DJ194" i="11"/>
  <c r="DI194" i="11"/>
  <c r="DH194" i="11"/>
  <c r="DG194" i="11"/>
  <c r="DF194" i="11"/>
  <c r="DE194" i="11"/>
  <c r="DD194" i="11"/>
  <c r="DC194" i="11"/>
  <c r="DB194" i="11"/>
  <c r="DA194" i="11"/>
  <c r="CZ194" i="11"/>
  <c r="CY194" i="11"/>
  <c r="CX194" i="11"/>
  <c r="CW194" i="11"/>
  <c r="CV194" i="11"/>
  <c r="CU194" i="11"/>
  <c r="CT194" i="11"/>
  <c r="CS194" i="11"/>
  <c r="CR194" i="11"/>
  <c r="CQ194" i="11"/>
  <c r="CP194" i="11"/>
  <c r="CO194" i="11"/>
  <c r="CN194" i="11"/>
  <c r="CM194" i="11"/>
  <c r="CL194" i="11"/>
  <c r="CK194" i="11"/>
  <c r="CJ194" i="11"/>
  <c r="CI194" i="11"/>
  <c r="CH194" i="11"/>
  <c r="CG194" i="11"/>
  <c r="CF194" i="11"/>
  <c r="CE194" i="11"/>
  <c r="CD194" i="11"/>
  <c r="CC194" i="11"/>
  <c r="CB194" i="11"/>
  <c r="CA194" i="11"/>
  <c r="BZ194" i="11"/>
  <c r="BY194" i="11"/>
  <c r="BX194" i="11"/>
  <c r="BW194" i="11"/>
  <c r="BV194" i="11"/>
  <c r="BU194" i="11"/>
  <c r="BT194" i="11"/>
  <c r="BS194" i="11"/>
  <c r="BR194" i="11"/>
  <c r="BQ194" i="11"/>
  <c r="BM194" i="11"/>
  <c r="D194" i="11"/>
  <c r="B194" i="11"/>
  <c r="DZ190" i="11"/>
  <c r="DY190" i="11"/>
  <c r="DX190" i="11"/>
  <c r="DW190" i="11"/>
  <c r="DV190" i="11"/>
  <c r="DU190" i="11"/>
  <c r="DT190" i="11"/>
  <c r="DS190" i="11"/>
  <c r="DR190" i="11"/>
  <c r="DQ190" i="11"/>
  <c r="DP190" i="11"/>
  <c r="DO190" i="11"/>
  <c r="DN190" i="11"/>
  <c r="DM190" i="11"/>
  <c r="DL190" i="11"/>
  <c r="DK190" i="11"/>
  <c r="DJ190" i="11"/>
  <c r="DI190" i="11"/>
  <c r="DH190" i="11"/>
  <c r="DG190" i="11"/>
  <c r="DF190" i="11"/>
  <c r="DE190" i="11"/>
  <c r="DD190" i="11"/>
  <c r="DC190" i="11"/>
  <c r="DB190" i="11"/>
  <c r="DA190" i="11"/>
  <c r="CZ190" i="11"/>
  <c r="CY190" i="11"/>
  <c r="CX190" i="11"/>
  <c r="CW190" i="11"/>
  <c r="CV190" i="11"/>
  <c r="CU190" i="11"/>
  <c r="CT190" i="11"/>
  <c r="CS190" i="11"/>
  <c r="CR190" i="11"/>
  <c r="CQ190" i="11"/>
  <c r="CP190" i="11"/>
  <c r="CO190" i="11"/>
  <c r="CN190" i="11"/>
  <c r="CM190" i="11"/>
  <c r="CL190" i="11"/>
  <c r="CK190" i="11"/>
  <c r="CJ190" i="11"/>
  <c r="CI190" i="11"/>
  <c r="CH190" i="11"/>
  <c r="CG190" i="11"/>
  <c r="CF190" i="11"/>
  <c r="CE190" i="11"/>
  <c r="CD190" i="11"/>
  <c r="CC190" i="11"/>
  <c r="CB190" i="11"/>
  <c r="CA190" i="11"/>
  <c r="BZ190" i="11"/>
  <c r="BY190" i="11"/>
  <c r="BX190" i="11"/>
  <c r="BW190" i="11"/>
  <c r="BV190" i="11"/>
  <c r="BU190" i="11"/>
  <c r="BT190" i="11"/>
  <c r="BS190" i="11"/>
  <c r="BR190" i="11"/>
  <c r="BQ190" i="11"/>
  <c r="BM190" i="11"/>
  <c r="BL190" i="11"/>
  <c r="BK190" i="11"/>
  <c r="BJ190" i="11"/>
  <c r="BI190" i="11"/>
  <c r="BH190" i="11"/>
  <c r="BG190" i="11"/>
  <c r="BF190" i="11"/>
  <c r="BE190" i="11"/>
  <c r="BD190" i="11"/>
  <c r="BC190" i="11"/>
  <c r="BB190" i="11"/>
  <c r="BA190" i="11"/>
  <c r="AZ190" i="11"/>
  <c r="AY190" i="11"/>
  <c r="AX190" i="11"/>
  <c r="AW190" i="11"/>
  <c r="AV190" i="11"/>
  <c r="AU190" i="11"/>
  <c r="AT190" i="11"/>
  <c r="AS190" i="11"/>
  <c r="AR190" i="11"/>
  <c r="DZ189" i="11"/>
  <c r="DY189" i="11"/>
  <c r="DX189" i="11"/>
  <c r="DW189" i="11"/>
  <c r="DV189" i="11"/>
  <c r="DU189" i="11"/>
  <c r="DT189" i="11"/>
  <c r="DS189" i="11"/>
  <c r="DR189" i="11"/>
  <c r="DQ189" i="11"/>
  <c r="DP189" i="11"/>
  <c r="DO189" i="11"/>
  <c r="DN189" i="11"/>
  <c r="DM189" i="11"/>
  <c r="DL189" i="11"/>
  <c r="DK189" i="11"/>
  <c r="DJ189" i="11"/>
  <c r="DI189" i="11"/>
  <c r="DH189" i="11"/>
  <c r="DG189" i="11"/>
  <c r="DF189" i="11"/>
  <c r="DE189" i="11"/>
  <c r="DD189" i="11"/>
  <c r="DC189" i="11"/>
  <c r="DB189" i="11"/>
  <c r="DA189" i="11"/>
  <c r="CZ189" i="11"/>
  <c r="CY189" i="11"/>
  <c r="CX189" i="11"/>
  <c r="CW189" i="11"/>
  <c r="CV189" i="11"/>
  <c r="CU189" i="11"/>
  <c r="CT189" i="11"/>
  <c r="CS189" i="11"/>
  <c r="CR189" i="11"/>
  <c r="CQ189" i="11"/>
  <c r="CP189" i="11"/>
  <c r="CO189" i="11"/>
  <c r="CN189" i="11"/>
  <c r="CM189" i="11"/>
  <c r="CL189" i="11"/>
  <c r="CK189" i="11"/>
  <c r="CJ189" i="11"/>
  <c r="CI189" i="11"/>
  <c r="CH189" i="11"/>
  <c r="CG189" i="11"/>
  <c r="CF189" i="11"/>
  <c r="CE189" i="11"/>
  <c r="CD189" i="11"/>
  <c r="CC189" i="11"/>
  <c r="CB189" i="11"/>
  <c r="CA189" i="11"/>
  <c r="BZ189" i="11"/>
  <c r="BY189" i="11"/>
  <c r="BX189" i="11"/>
  <c r="BW189" i="11"/>
  <c r="BV189" i="11"/>
  <c r="BU189" i="11"/>
  <c r="BT189" i="11"/>
  <c r="BS189" i="11"/>
  <c r="BR189" i="11"/>
  <c r="BQ189" i="11"/>
  <c r="BM189" i="11"/>
  <c r="BK189" i="11"/>
  <c r="BJ189" i="11"/>
  <c r="BI189" i="11"/>
  <c r="BH189" i="11"/>
  <c r="BG189" i="11"/>
  <c r="BF189" i="11"/>
  <c r="BE189" i="11"/>
  <c r="BD189" i="11"/>
  <c r="BC189" i="11"/>
  <c r="BB189" i="11"/>
  <c r="BA189" i="11"/>
  <c r="AZ189" i="11"/>
  <c r="AY189" i="11"/>
  <c r="AX189" i="11"/>
  <c r="AW189" i="11"/>
  <c r="AV189" i="11"/>
  <c r="AU189" i="11"/>
  <c r="AT189" i="11"/>
  <c r="AS189" i="11"/>
  <c r="AR189" i="11"/>
  <c r="AQ189" i="11"/>
  <c r="DZ188" i="11"/>
  <c r="DY188" i="11"/>
  <c r="DX188" i="11"/>
  <c r="DW188" i="11"/>
  <c r="DV188" i="11"/>
  <c r="DU188" i="11"/>
  <c r="DT188" i="11"/>
  <c r="DS188" i="11"/>
  <c r="DR188" i="11"/>
  <c r="DQ188" i="11"/>
  <c r="DP188" i="11"/>
  <c r="DO188" i="11"/>
  <c r="DN188" i="11"/>
  <c r="DM188" i="11"/>
  <c r="DL188" i="11"/>
  <c r="DK188" i="11"/>
  <c r="DJ188" i="11"/>
  <c r="DI188" i="11"/>
  <c r="DH188" i="11"/>
  <c r="DG188" i="11"/>
  <c r="DF188" i="11"/>
  <c r="DE188" i="11"/>
  <c r="DD188" i="11"/>
  <c r="DC188" i="11"/>
  <c r="DB188" i="11"/>
  <c r="DA188" i="11"/>
  <c r="CZ188" i="11"/>
  <c r="CY188" i="11"/>
  <c r="CX188" i="11"/>
  <c r="CW188" i="11"/>
  <c r="CV188" i="11"/>
  <c r="CU188" i="11"/>
  <c r="CT188" i="11"/>
  <c r="CS188" i="11"/>
  <c r="CR188" i="11"/>
  <c r="CQ188" i="11"/>
  <c r="CP188" i="11"/>
  <c r="CO188" i="11"/>
  <c r="CN188" i="11"/>
  <c r="CM188" i="11"/>
  <c r="CL188" i="11"/>
  <c r="CK188" i="11"/>
  <c r="CJ188" i="11"/>
  <c r="CI188" i="11"/>
  <c r="CH188" i="11"/>
  <c r="CG188" i="11"/>
  <c r="CF188" i="11"/>
  <c r="CE188" i="11"/>
  <c r="CD188" i="11"/>
  <c r="CC188" i="11"/>
  <c r="CB188" i="11"/>
  <c r="CA188" i="11"/>
  <c r="BZ188" i="11"/>
  <c r="BY188" i="11"/>
  <c r="BX188" i="11"/>
  <c r="BW188" i="11"/>
  <c r="BV188" i="11"/>
  <c r="BU188" i="11"/>
  <c r="BT188" i="11"/>
  <c r="BS188" i="11"/>
  <c r="BR188" i="11"/>
  <c r="BQ188" i="11"/>
  <c r="BM188" i="11"/>
  <c r="BJ188" i="11"/>
  <c r="BI188" i="11"/>
  <c r="BH188" i="11"/>
  <c r="BG188" i="11"/>
  <c r="BF188" i="11"/>
  <c r="BE188" i="11"/>
  <c r="BD188" i="11"/>
  <c r="BC188" i="11"/>
  <c r="BB188" i="11"/>
  <c r="BA188" i="11"/>
  <c r="AZ188" i="11"/>
  <c r="AY188" i="11"/>
  <c r="AX188" i="11"/>
  <c r="AW188" i="11"/>
  <c r="AV188" i="11"/>
  <c r="AU188" i="11"/>
  <c r="AT188" i="11"/>
  <c r="AS188" i="11"/>
  <c r="AR188" i="11"/>
  <c r="AQ188" i="11"/>
  <c r="AP188" i="11"/>
  <c r="DZ187" i="11"/>
  <c r="DY187" i="11"/>
  <c r="DX187" i="11"/>
  <c r="DW187" i="11"/>
  <c r="DV187" i="11"/>
  <c r="DU187" i="11"/>
  <c r="DT187" i="11"/>
  <c r="DS187" i="11"/>
  <c r="DR187" i="11"/>
  <c r="DQ187" i="11"/>
  <c r="DP187" i="11"/>
  <c r="DO187" i="11"/>
  <c r="DN187" i="11"/>
  <c r="DM187" i="11"/>
  <c r="DL187" i="11"/>
  <c r="DK187" i="11"/>
  <c r="DJ187" i="11"/>
  <c r="DI187" i="11"/>
  <c r="DH187" i="11"/>
  <c r="DG187" i="11"/>
  <c r="DF187" i="11"/>
  <c r="DE187" i="11"/>
  <c r="DD187" i="11"/>
  <c r="DC187" i="11"/>
  <c r="DB187" i="11"/>
  <c r="DA187" i="11"/>
  <c r="CZ187" i="11"/>
  <c r="CY187" i="11"/>
  <c r="CX187" i="11"/>
  <c r="CW187" i="11"/>
  <c r="CV187" i="11"/>
  <c r="CU187" i="11"/>
  <c r="CT187" i="11"/>
  <c r="CS187" i="11"/>
  <c r="CR187" i="11"/>
  <c r="CQ187" i="11"/>
  <c r="CP187" i="11"/>
  <c r="CO187" i="11"/>
  <c r="CN187" i="11"/>
  <c r="CM187" i="11"/>
  <c r="CL187" i="11"/>
  <c r="CK187" i="11"/>
  <c r="CJ187" i="11"/>
  <c r="CI187" i="11"/>
  <c r="CH187" i="11"/>
  <c r="CG187" i="11"/>
  <c r="CF187" i="11"/>
  <c r="CE187" i="11"/>
  <c r="CD187" i="11"/>
  <c r="CC187" i="11"/>
  <c r="CB187" i="11"/>
  <c r="CA187" i="11"/>
  <c r="BZ187" i="11"/>
  <c r="BY187" i="11"/>
  <c r="BX187" i="11"/>
  <c r="BW187" i="11"/>
  <c r="BV187" i="11"/>
  <c r="BU187" i="11"/>
  <c r="BT187" i="11"/>
  <c r="BS187" i="11"/>
  <c r="BR187" i="11"/>
  <c r="BQ187" i="11"/>
  <c r="BM187" i="11"/>
  <c r="BI187" i="11"/>
  <c r="BH187" i="11"/>
  <c r="BG187" i="11"/>
  <c r="BF187" i="11"/>
  <c r="BE187" i="11"/>
  <c r="BD187" i="11"/>
  <c r="BC187" i="11"/>
  <c r="BB187" i="11"/>
  <c r="BA187" i="11"/>
  <c r="AZ187" i="11"/>
  <c r="AY187" i="11"/>
  <c r="AX187" i="11"/>
  <c r="AW187" i="11"/>
  <c r="AV187" i="11"/>
  <c r="AU187" i="11"/>
  <c r="AT187" i="11"/>
  <c r="AS187" i="11"/>
  <c r="AR187" i="11"/>
  <c r="AQ187" i="11"/>
  <c r="AP187" i="11"/>
  <c r="AO187" i="11"/>
  <c r="DZ186" i="11"/>
  <c r="DY186" i="11"/>
  <c r="DX186" i="11"/>
  <c r="DW186" i="11"/>
  <c r="DV186" i="11"/>
  <c r="DU186" i="11"/>
  <c r="DT186" i="11"/>
  <c r="DS186" i="11"/>
  <c r="DR186" i="11"/>
  <c r="DQ186" i="11"/>
  <c r="DP186" i="11"/>
  <c r="DO186" i="11"/>
  <c r="DN186" i="11"/>
  <c r="DM186" i="11"/>
  <c r="DL186" i="11"/>
  <c r="DK186" i="11"/>
  <c r="DJ186" i="11"/>
  <c r="DI186" i="11"/>
  <c r="DH186" i="11"/>
  <c r="DG186" i="11"/>
  <c r="DF186" i="11"/>
  <c r="DE186" i="11"/>
  <c r="DD186" i="11"/>
  <c r="DC186" i="11"/>
  <c r="DB186" i="11"/>
  <c r="DA186" i="11"/>
  <c r="CZ186" i="11"/>
  <c r="CY186" i="11"/>
  <c r="CX186" i="11"/>
  <c r="CW186" i="11"/>
  <c r="CV186" i="11"/>
  <c r="CU186" i="11"/>
  <c r="CT186" i="11"/>
  <c r="CS186" i="11"/>
  <c r="CR186" i="11"/>
  <c r="CQ186" i="11"/>
  <c r="CP186" i="11"/>
  <c r="CO186" i="11"/>
  <c r="CN186" i="11"/>
  <c r="CM186" i="11"/>
  <c r="CL186" i="11"/>
  <c r="CK186" i="11"/>
  <c r="CJ186" i="11"/>
  <c r="CI186" i="11"/>
  <c r="CH186" i="11"/>
  <c r="CG186" i="11"/>
  <c r="CF186" i="11"/>
  <c r="CE186" i="11"/>
  <c r="CD186" i="11"/>
  <c r="CC186" i="11"/>
  <c r="CB186" i="11"/>
  <c r="CA186" i="11"/>
  <c r="BZ186" i="11"/>
  <c r="BY186" i="11"/>
  <c r="BX186" i="11"/>
  <c r="BW186" i="11"/>
  <c r="BV186" i="11"/>
  <c r="BU186" i="11"/>
  <c r="BT186" i="11"/>
  <c r="BS186" i="11"/>
  <c r="BR186" i="11"/>
  <c r="BQ186" i="11"/>
  <c r="BM186" i="11"/>
  <c r="BH186" i="11"/>
  <c r="BG186" i="11"/>
  <c r="BF186" i="11"/>
  <c r="BE186" i="11"/>
  <c r="BD186" i="11"/>
  <c r="BC186" i="11"/>
  <c r="BB186" i="11"/>
  <c r="BA186" i="11"/>
  <c r="AZ186" i="11"/>
  <c r="AY186" i="11"/>
  <c r="AX186" i="11"/>
  <c r="AW186" i="11"/>
  <c r="AV186" i="11"/>
  <c r="AU186" i="11"/>
  <c r="AT186" i="11"/>
  <c r="AS186" i="11"/>
  <c r="AR186" i="11"/>
  <c r="AQ186" i="11"/>
  <c r="AP186" i="11"/>
  <c r="AO186" i="11"/>
  <c r="AN186" i="11"/>
  <c r="DZ185" i="11"/>
  <c r="DY185" i="11"/>
  <c r="DX185" i="11"/>
  <c r="DW185" i="11"/>
  <c r="DV185" i="11"/>
  <c r="DU185" i="11"/>
  <c r="DT185" i="11"/>
  <c r="DS185" i="11"/>
  <c r="DR185" i="11"/>
  <c r="DQ185" i="11"/>
  <c r="DP185" i="11"/>
  <c r="DO185" i="11"/>
  <c r="DN185" i="11"/>
  <c r="DM185" i="11"/>
  <c r="DL185" i="11"/>
  <c r="DK185" i="11"/>
  <c r="DJ185" i="11"/>
  <c r="DI185" i="11"/>
  <c r="DH185" i="11"/>
  <c r="DG185" i="11"/>
  <c r="DF185" i="11"/>
  <c r="DE185" i="11"/>
  <c r="DD185" i="11"/>
  <c r="DC185" i="11"/>
  <c r="DB185" i="11"/>
  <c r="DA185" i="11"/>
  <c r="CZ185" i="11"/>
  <c r="CY185" i="11"/>
  <c r="CX185" i="11"/>
  <c r="CW185" i="11"/>
  <c r="CV185" i="11"/>
  <c r="CU185" i="11"/>
  <c r="CT185" i="11"/>
  <c r="CS185" i="11"/>
  <c r="CR185" i="11"/>
  <c r="CQ185" i="11"/>
  <c r="CP185" i="11"/>
  <c r="CO185" i="11"/>
  <c r="CN185" i="11"/>
  <c r="CM185" i="11"/>
  <c r="CL185" i="11"/>
  <c r="CK185" i="11"/>
  <c r="CJ185" i="11"/>
  <c r="CI185" i="11"/>
  <c r="CH185" i="11"/>
  <c r="CG185" i="11"/>
  <c r="CF185" i="11"/>
  <c r="CE185" i="11"/>
  <c r="CD185" i="11"/>
  <c r="CC185" i="11"/>
  <c r="CB185" i="11"/>
  <c r="CA185" i="11"/>
  <c r="BZ185" i="11"/>
  <c r="BY185" i="11"/>
  <c r="BX185" i="11"/>
  <c r="BW185" i="11"/>
  <c r="BV185" i="11"/>
  <c r="BU185" i="11"/>
  <c r="BT185" i="11"/>
  <c r="BS185" i="11"/>
  <c r="BR185" i="11"/>
  <c r="BQ185" i="11"/>
  <c r="BM185" i="11"/>
  <c r="BG185" i="11"/>
  <c r="BF185" i="11"/>
  <c r="BE185" i="11"/>
  <c r="BD185" i="11"/>
  <c r="BC185" i="11"/>
  <c r="BB185" i="11"/>
  <c r="BA185" i="11"/>
  <c r="AZ185" i="11"/>
  <c r="AY185" i="11"/>
  <c r="AX185" i="11"/>
  <c r="AW185" i="11"/>
  <c r="AV185" i="11"/>
  <c r="AU185" i="11"/>
  <c r="AT185" i="11"/>
  <c r="AS185" i="11"/>
  <c r="AR185" i="11"/>
  <c r="AQ185" i="11"/>
  <c r="AP185" i="11"/>
  <c r="AO185" i="11"/>
  <c r="AN185" i="11"/>
  <c r="AM185" i="11"/>
  <c r="DZ184" i="11"/>
  <c r="DY184" i="11"/>
  <c r="DX184" i="11"/>
  <c r="DW184" i="11"/>
  <c r="DV184" i="11"/>
  <c r="DU184" i="11"/>
  <c r="DT184" i="11"/>
  <c r="DS184" i="11"/>
  <c r="DR184" i="11"/>
  <c r="DQ184" i="11"/>
  <c r="DP184" i="11"/>
  <c r="DO184" i="11"/>
  <c r="DN184" i="11"/>
  <c r="DM184" i="11"/>
  <c r="DL184" i="11"/>
  <c r="DK184" i="11"/>
  <c r="DJ184" i="11"/>
  <c r="DI184" i="11"/>
  <c r="DH184" i="11"/>
  <c r="DG184" i="11"/>
  <c r="DF184" i="11"/>
  <c r="DE184" i="11"/>
  <c r="DD184" i="11"/>
  <c r="DC184" i="11"/>
  <c r="DB184" i="11"/>
  <c r="DA184" i="11"/>
  <c r="CZ184" i="11"/>
  <c r="CY184" i="11"/>
  <c r="CX184" i="11"/>
  <c r="CW184" i="11"/>
  <c r="CV184" i="11"/>
  <c r="CU184" i="11"/>
  <c r="CT184" i="11"/>
  <c r="CS184" i="11"/>
  <c r="CR184" i="11"/>
  <c r="CQ184" i="11"/>
  <c r="CP184" i="11"/>
  <c r="CO184" i="11"/>
  <c r="CN184" i="11"/>
  <c r="CM184" i="11"/>
  <c r="CL184" i="11"/>
  <c r="CK184" i="11"/>
  <c r="CJ184" i="11"/>
  <c r="CI184" i="11"/>
  <c r="CH184" i="11"/>
  <c r="CG184" i="11"/>
  <c r="CF184" i="11"/>
  <c r="CE184" i="11"/>
  <c r="CD184" i="11"/>
  <c r="CC184" i="11"/>
  <c r="CB184" i="11"/>
  <c r="CA184" i="11"/>
  <c r="BZ184" i="11"/>
  <c r="BY184" i="11"/>
  <c r="BX184" i="11"/>
  <c r="BW184" i="11"/>
  <c r="BV184" i="11"/>
  <c r="BU184" i="11"/>
  <c r="BT184" i="11"/>
  <c r="BS184" i="11"/>
  <c r="BR184" i="11"/>
  <c r="BQ184" i="11"/>
  <c r="BM184" i="11"/>
  <c r="BF184" i="11"/>
  <c r="BE184" i="11"/>
  <c r="BD184" i="11"/>
  <c r="BC184" i="11"/>
  <c r="BB184" i="11"/>
  <c r="BA184" i="11"/>
  <c r="AZ184" i="11"/>
  <c r="AY184" i="11"/>
  <c r="AX184" i="11"/>
  <c r="AW184" i="11"/>
  <c r="AV184" i="11"/>
  <c r="AU184" i="11"/>
  <c r="AT184" i="11"/>
  <c r="AS184" i="11"/>
  <c r="AR184" i="11"/>
  <c r="AQ184" i="11"/>
  <c r="AP184" i="11"/>
  <c r="AO184" i="11"/>
  <c r="AN184" i="11"/>
  <c r="AM184" i="11"/>
  <c r="AL184" i="11"/>
  <c r="DZ183" i="11"/>
  <c r="DY183" i="11"/>
  <c r="DX183" i="11"/>
  <c r="DW183" i="11"/>
  <c r="DV183" i="11"/>
  <c r="DU183" i="11"/>
  <c r="DT183" i="11"/>
  <c r="DS183" i="11"/>
  <c r="DR183" i="11"/>
  <c r="DQ183" i="11"/>
  <c r="DP183" i="11"/>
  <c r="DO183" i="11"/>
  <c r="DN183" i="11"/>
  <c r="DM183" i="11"/>
  <c r="DL183" i="11"/>
  <c r="DK183" i="11"/>
  <c r="DJ183" i="11"/>
  <c r="DI183" i="11"/>
  <c r="DH183" i="11"/>
  <c r="DG183" i="11"/>
  <c r="DF183" i="11"/>
  <c r="DE183" i="11"/>
  <c r="DD183" i="11"/>
  <c r="DC183" i="11"/>
  <c r="DB183" i="11"/>
  <c r="DA183" i="11"/>
  <c r="CZ183" i="11"/>
  <c r="CY183" i="11"/>
  <c r="CX183" i="11"/>
  <c r="CW183" i="11"/>
  <c r="CV183" i="11"/>
  <c r="CU183" i="11"/>
  <c r="CT183" i="11"/>
  <c r="CS183" i="11"/>
  <c r="CR183" i="11"/>
  <c r="CQ183" i="11"/>
  <c r="CP183" i="11"/>
  <c r="CO183" i="11"/>
  <c r="CN183" i="11"/>
  <c r="CM183" i="11"/>
  <c r="CL183" i="11"/>
  <c r="CK183" i="11"/>
  <c r="CJ183" i="11"/>
  <c r="CI183" i="11"/>
  <c r="CH183" i="11"/>
  <c r="CG183" i="11"/>
  <c r="CF183" i="11"/>
  <c r="CE183" i="11"/>
  <c r="CD183" i="11"/>
  <c r="CC183" i="11"/>
  <c r="CB183" i="11"/>
  <c r="CA183" i="11"/>
  <c r="BZ183" i="11"/>
  <c r="BY183" i="11"/>
  <c r="BX183" i="11"/>
  <c r="BW183" i="11"/>
  <c r="BV183" i="11"/>
  <c r="BU183" i="11"/>
  <c r="BT183" i="11"/>
  <c r="BS183" i="11"/>
  <c r="BR183" i="11"/>
  <c r="BQ183" i="11"/>
  <c r="BM183" i="11"/>
  <c r="BE183" i="11"/>
  <c r="BD183" i="11"/>
  <c r="BC183" i="11"/>
  <c r="BB183" i="11"/>
  <c r="BA183" i="11"/>
  <c r="AZ183" i="11"/>
  <c r="AY183" i="11"/>
  <c r="AX183" i="11"/>
  <c r="AW183" i="11"/>
  <c r="AV183" i="11"/>
  <c r="AU183" i="11"/>
  <c r="AT183" i="11"/>
  <c r="AS183" i="11"/>
  <c r="AR183" i="11"/>
  <c r="AQ183" i="11"/>
  <c r="AP183" i="11"/>
  <c r="AO183" i="11"/>
  <c r="AN183" i="11"/>
  <c r="AM183" i="11"/>
  <c r="AL183" i="11"/>
  <c r="AK183" i="11"/>
  <c r="DZ182" i="11"/>
  <c r="DY182" i="11"/>
  <c r="DX182" i="11"/>
  <c r="DW182" i="11"/>
  <c r="DV182" i="11"/>
  <c r="DU182" i="11"/>
  <c r="DT182" i="11"/>
  <c r="DS182" i="11"/>
  <c r="DR182" i="11"/>
  <c r="DQ182" i="11"/>
  <c r="DP182" i="11"/>
  <c r="DO182" i="11"/>
  <c r="DN182" i="11"/>
  <c r="DM182" i="11"/>
  <c r="DL182" i="11"/>
  <c r="DK182" i="11"/>
  <c r="DJ182" i="11"/>
  <c r="DI182" i="11"/>
  <c r="DH182" i="11"/>
  <c r="DG182" i="11"/>
  <c r="DF182" i="11"/>
  <c r="DE182" i="11"/>
  <c r="DD182" i="11"/>
  <c r="DC182" i="11"/>
  <c r="DB182" i="11"/>
  <c r="DA182" i="11"/>
  <c r="CZ182" i="11"/>
  <c r="CY182" i="11"/>
  <c r="CX182" i="11"/>
  <c r="CW182" i="11"/>
  <c r="CV182" i="11"/>
  <c r="CU182" i="11"/>
  <c r="CT182" i="11"/>
  <c r="CS182" i="11"/>
  <c r="CR182" i="11"/>
  <c r="CQ182" i="11"/>
  <c r="CP182" i="11"/>
  <c r="CO182" i="11"/>
  <c r="CN182" i="11"/>
  <c r="CM182" i="11"/>
  <c r="CL182" i="11"/>
  <c r="CK182" i="11"/>
  <c r="CJ182" i="11"/>
  <c r="CI182" i="11"/>
  <c r="CH182" i="11"/>
  <c r="CG182" i="11"/>
  <c r="CF182" i="11"/>
  <c r="CE182" i="11"/>
  <c r="CD182" i="11"/>
  <c r="CC182" i="11"/>
  <c r="CB182" i="11"/>
  <c r="CA182" i="11"/>
  <c r="BZ182" i="11"/>
  <c r="BY182" i="11"/>
  <c r="BX182" i="11"/>
  <c r="BW182" i="11"/>
  <c r="BV182" i="11"/>
  <c r="BU182" i="11"/>
  <c r="BT182" i="11"/>
  <c r="BS182" i="11"/>
  <c r="BR182" i="11"/>
  <c r="BQ182" i="11"/>
  <c r="BM182" i="11"/>
  <c r="BD182" i="11"/>
  <c r="BC182" i="11"/>
  <c r="BB182" i="11"/>
  <c r="BA182" i="11"/>
  <c r="AZ182" i="11"/>
  <c r="AY182" i="11"/>
  <c r="AX182" i="11"/>
  <c r="AW182" i="11"/>
  <c r="AV182" i="11"/>
  <c r="AU182" i="11"/>
  <c r="AT182" i="11"/>
  <c r="AS182" i="11"/>
  <c r="AR182" i="11"/>
  <c r="AQ182" i="11"/>
  <c r="AP182" i="11"/>
  <c r="AO182" i="11"/>
  <c r="AN182" i="11"/>
  <c r="AM182" i="11"/>
  <c r="AL182" i="11"/>
  <c r="AK182" i="11"/>
  <c r="AJ182" i="11"/>
  <c r="DZ181" i="11"/>
  <c r="DY181" i="11"/>
  <c r="DX181" i="11"/>
  <c r="DW181" i="11"/>
  <c r="DV181" i="11"/>
  <c r="DU181" i="11"/>
  <c r="DT181" i="11"/>
  <c r="DS181" i="11"/>
  <c r="DR181" i="11"/>
  <c r="DQ181" i="11"/>
  <c r="DP181" i="11"/>
  <c r="DO181" i="11"/>
  <c r="DN181" i="11"/>
  <c r="DM181" i="11"/>
  <c r="DL181" i="11"/>
  <c r="DK181" i="11"/>
  <c r="DJ181" i="11"/>
  <c r="DI181" i="11"/>
  <c r="DH181" i="11"/>
  <c r="DG181" i="11"/>
  <c r="DF181" i="11"/>
  <c r="DE181" i="11"/>
  <c r="DD181" i="11"/>
  <c r="DC181" i="11"/>
  <c r="DB181" i="11"/>
  <c r="DA181" i="11"/>
  <c r="CZ181" i="11"/>
  <c r="CY181" i="11"/>
  <c r="CX181" i="11"/>
  <c r="CW181" i="11"/>
  <c r="CV181" i="11"/>
  <c r="CU181" i="11"/>
  <c r="CT181" i="11"/>
  <c r="CS181" i="11"/>
  <c r="CR181" i="11"/>
  <c r="CQ181" i="11"/>
  <c r="CP181" i="11"/>
  <c r="CO181" i="11"/>
  <c r="CN181" i="11"/>
  <c r="CM181" i="11"/>
  <c r="CL181" i="11"/>
  <c r="CK181" i="11"/>
  <c r="CJ181" i="11"/>
  <c r="CI181" i="11"/>
  <c r="CH181" i="11"/>
  <c r="CG181" i="11"/>
  <c r="CF181" i="11"/>
  <c r="CE181" i="11"/>
  <c r="CD181" i="11"/>
  <c r="CC181" i="11"/>
  <c r="CB181" i="11"/>
  <c r="CA181" i="11"/>
  <c r="BZ181" i="11"/>
  <c r="BY181" i="11"/>
  <c r="BX181" i="11"/>
  <c r="BW181" i="11"/>
  <c r="BV181" i="11"/>
  <c r="BU181" i="11"/>
  <c r="BT181" i="11"/>
  <c r="BS181" i="11"/>
  <c r="BR181" i="11"/>
  <c r="BQ181" i="11"/>
  <c r="BM181" i="11"/>
  <c r="BC181" i="11"/>
  <c r="BB181" i="11"/>
  <c r="BA181" i="11"/>
  <c r="AZ181" i="11"/>
  <c r="AY181" i="11"/>
  <c r="AX181" i="11"/>
  <c r="AW181" i="11"/>
  <c r="AV181" i="11"/>
  <c r="AU181" i="11"/>
  <c r="AT181" i="11"/>
  <c r="AS181" i="11"/>
  <c r="AR181" i="11"/>
  <c r="AQ181" i="11"/>
  <c r="AP181" i="11"/>
  <c r="AO181" i="11"/>
  <c r="AN181" i="11"/>
  <c r="AM181" i="11"/>
  <c r="AL181" i="11"/>
  <c r="AK181" i="11"/>
  <c r="AJ181" i="11"/>
  <c r="AI181" i="11"/>
  <c r="DZ180" i="11"/>
  <c r="DY180" i="11"/>
  <c r="DX180" i="11"/>
  <c r="DW180" i="11"/>
  <c r="DV180" i="11"/>
  <c r="DU180" i="11"/>
  <c r="DT180" i="11"/>
  <c r="DS180" i="11"/>
  <c r="DR180" i="11"/>
  <c r="DQ180" i="11"/>
  <c r="DP180" i="11"/>
  <c r="DO180" i="11"/>
  <c r="DN180" i="11"/>
  <c r="DM180" i="11"/>
  <c r="DL180" i="11"/>
  <c r="DK180" i="11"/>
  <c r="DJ180" i="11"/>
  <c r="DI180" i="11"/>
  <c r="DH180" i="11"/>
  <c r="DG180" i="11"/>
  <c r="DF180" i="11"/>
  <c r="DE180" i="11"/>
  <c r="DD180" i="11"/>
  <c r="DC180" i="11"/>
  <c r="DB180" i="11"/>
  <c r="DA180" i="11"/>
  <c r="CZ180" i="11"/>
  <c r="CY180" i="11"/>
  <c r="CX180" i="11"/>
  <c r="CW180" i="11"/>
  <c r="CV180" i="11"/>
  <c r="CU180" i="11"/>
  <c r="CT180" i="11"/>
  <c r="CS180" i="11"/>
  <c r="CR180" i="11"/>
  <c r="CQ180" i="11"/>
  <c r="CP180" i="11"/>
  <c r="CO180" i="11"/>
  <c r="CN180" i="11"/>
  <c r="CM180" i="11"/>
  <c r="CL180" i="11"/>
  <c r="CK180" i="11"/>
  <c r="CJ180" i="11"/>
  <c r="CI180" i="11"/>
  <c r="CH180" i="11"/>
  <c r="CG180" i="11"/>
  <c r="CF180" i="11"/>
  <c r="CE180" i="11"/>
  <c r="CD180" i="11"/>
  <c r="CC180" i="11"/>
  <c r="CB180" i="11"/>
  <c r="CA180" i="11"/>
  <c r="BZ180" i="11"/>
  <c r="BY180" i="11"/>
  <c r="BX180" i="11"/>
  <c r="BW180" i="11"/>
  <c r="BV180" i="11"/>
  <c r="BU180" i="11"/>
  <c r="BT180" i="11"/>
  <c r="BS180" i="11"/>
  <c r="BR180" i="11"/>
  <c r="BQ180" i="11"/>
  <c r="BM180" i="11"/>
  <c r="BB180" i="11"/>
  <c r="BA180" i="11"/>
  <c r="AZ180" i="11"/>
  <c r="AY180" i="11"/>
  <c r="AX180" i="11"/>
  <c r="AW180" i="11"/>
  <c r="AV180" i="11"/>
  <c r="AU180" i="11"/>
  <c r="AT180" i="11"/>
  <c r="AS180" i="11"/>
  <c r="AR180" i="11"/>
  <c r="AQ180" i="11"/>
  <c r="AP180" i="11"/>
  <c r="AO180" i="11"/>
  <c r="AN180" i="11"/>
  <c r="AM180" i="11"/>
  <c r="AL180" i="11"/>
  <c r="AK180" i="11"/>
  <c r="AJ180" i="11"/>
  <c r="AI180" i="11"/>
  <c r="AH180" i="11"/>
  <c r="DZ179" i="11"/>
  <c r="DY179" i="11"/>
  <c r="DX179" i="11"/>
  <c r="DW179" i="11"/>
  <c r="DV179" i="11"/>
  <c r="DU179" i="11"/>
  <c r="DT179" i="11"/>
  <c r="DS179" i="11"/>
  <c r="DR179" i="11"/>
  <c r="DQ179" i="11"/>
  <c r="DP179" i="11"/>
  <c r="DO179" i="11"/>
  <c r="DN179" i="11"/>
  <c r="DM179" i="11"/>
  <c r="DL179" i="11"/>
  <c r="DK179" i="11"/>
  <c r="DJ179" i="11"/>
  <c r="DI179" i="11"/>
  <c r="DH179" i="11"/>
  <c r="DG179" i="11"/>
  <c r="DF179" i="11"/>
  <c r="DE179" i="11"/>
  <c r="DD179" i="11"/>
  <c r="DC179" i="11"/>
  <c r="DB179" i="11"/>
  <c r="DA179" i="11"/>
  <c r="CZ179" i="11"/>
  <c r="CY179" i="11"/>
  <c r="CX179" i="11"/>
  <c r="CW179" i="11"/>
  <c r="CV179" i="11"/>
  <c r="CU179" i="11"/>
  <c r="CT179" i="11"/>
  <c r="CS179" i="11"/>
  <c r="CR179" i="11"/>
  <c r="CQ179" i="11"/>
  <c r="CP179" i="11"/>
  <c r="CO179" i="11"/>
  <c r="CN179" i="11"/>
  <c r="CM179" i="11"/>
  <c r="CL179" i="11"/>
  <c r="CK179" i="11"/>
  <c r="CJ179" i="11"/>
  <c r="CI179" i="11"/>
  <c r="CH179" i="11"/>
  <c r="CG179" i="11"/>
  <c r="CF179" i="11"/>
  <c r="CE179" i="11"/>
  <c r="CD179" i="11"/>
  <c r="CC179" i="11"/>
  <c r="CB179" i="11"/>
  <c r="CA179" i="11"/>
  <c r="BZ179" i="11"/>
  <c r="BY179" i="11"/>
  <c r="BX179" i="11"/>
  <c r="BW179" i="11"/>
  <c r="BV179" i="11"/>
  <c r="BU179" i="11"/>
  <c r="BT179" i="11"/>
  <c r="BS179" i="11"/>
  <c r="BR179" i="11"/>
  <c r="BQ179" i="11"/>
  <c r="BM179" i="11"/>
  <c r="BA179" i="11"/>
  <c r="AZ179" i="11"/>
  <c r="AY179" i="11"/>
  <c r="AX179" i="11"/>
  <c r="AW179" i="11"/>
  <c r="AV179" i="11"/>
  <c r="AU179" i="11"/>
  <c r="AT179" i="11"/>
  <c r="AS179" i="11"/>
  <c r="AR179" i="11"/>
  <c r="AQ179" i="11"/>
  <c r="AP179" i="11"/>
  <c r="AO179" i="11"/>
  <c r="AN179" i="11"/>
  <c r="AM179" i="11"/>
  <c r="AL179" i="11"/>
  <c r="AK179" i="11"/>
  <c r="AJ179" i="11"/>
  <c r="AI179" i="11"/>
  <c r="AH179" i="11"/>
  <c r="AG179" i="11"/>
  <c r="DZ178" i="11"/>
  <c r="DY178" i="11"/>
  <c r="DX178" i="11"/>
  <c r="DW178" i="11"/>
  <c r="DV178" i="11"/>
  <c r="DU178" i="11"/>
  <c r="DT178" i="11"/>
  <c r="DS178" i="11"/>
  <c r="DR178" i="11"/>
  <c r="DQ178" i="11"/>
  <c r="DP178" i="11"/>
  <c r="DO178" i="11"/>
  <c r="DN178" i="11"/>
  <c r="DM178" i="11"/>
  <c r="DL178" i="11"/>
  <c r="DK178" i="11"/>
  <c r="DJ178" i="11"/>
  <c r="DI178" i="11"/>
  <c r="DH178" i="11"/>
  <c r="DG178" i="11"/>
  <c r="DF178" i="11"/>
  <c r="DE178" i="11"/>
  <c r="DD178" i="11"/>
  <c r="DC178" i="11"/>
  <c r="DB178" i="11"/>
  <c r="DA178" i="11"/>
  <c r="CZ178" i="11"/>
  <c r="CY178" i="11"/>
  <c r="CX178" i="11"/>
  <c r="CW178" i="11"/>
  <c r="CV178" i="11"/>
  <c r="CU178" i="11"/>
  <c r="CT178" i="11"/>
  <c r="CS178" i="11"/>
  <c r="CR178" i="11"/>
  <c r="CQ178" i="11"/>
  <c r="CP178" i="11"/>
  <c r="CO178" i="11"/>
  <c r="CN178" i="11"/>
  <c r="CM178" i="11"/>
  <c r="CL178" i="11"/>
  <c r="CK178" i="11"/>
  <c r="CJ178" i="11"/>
  <c r="CI178" i="11"/>
  <c r="CH178" i="11"/>
  <c r="CG178" i="11"/>
  <c r="CF178" i="11"/>
  <c r="CE178" i="11"/>
  <c r="CD178" i="11"/>
  <c r="CC178" i="11"/>
  <c r="CB178" i="11"/>
  <c r="CA178" i="11"/>
  <c r="BZ178" i="11"/>
  <c r="BY178" i="11"/>
  <c r="BX178" i="11"/>
  <c r="BW178" i="11"/>
  <c r="BV178" i="11"/>
  <c r="BU178" i="11"/>
  <c r="BT178" i="11"/>
  <c r="BS178" i="11"/>
  <c r="BR178" i="11"/>
  <c r="BQ178" i="11"/>
  <c r="BM178" i="11"/>
  <c r="AZ178" i="11"/>
  <c r="AY178" i="11"/>
  <c r="AX178" i="11"/>
  <c r="AW178" i="11"/>
  <c r="AV178" i="11"/>
  <c r="AU178" i="11"/>
  <c r="AT178" i="11"/>
  <c r="AS178" i="11"/>
  <c r="AR178" i="11"/>
  <c r="AQ178" i="11"/>
  <c r="AP178" i="11"/>
  <c r="AO178" i="11"/>
  <c r="AN178" i="11"/>
  <c r="AM178" i="11"/>
  <c r="AL178" i="11"/>
  <c r="AK178" i="11"/>
  <c r="AJ178" i="11"/>
  <c r="AI178" i="11"/>
  <c r="AH178" i="11"/>
  <c r="AG178" i="11"/>
  <c r="AF178" i="11"/>
  <c r="DZ177" i="11"/>
  <c r="DY177" i="11"/>
  <c r="DX177" i="11"/>
  <c r="DW177" i="11"/>
  <c r="DV177" i="11"/>
  <c r="DU177" i="11"/>
  <c r="DT177" i="11"/>
  <c r="DS177" i="11"/>
  <c r="DR177" i="11"/>
  <c r="DQ177" i="11"/>
  <c r="DP177" i="11"/>
  <c r="DO177" i="11"/>
  <c r="DN177" i="11"/>
  <c r="DM177" i="11"/>
  <c r="DL177" i="11"/>
  <c r="DK177" i="11"/>
  <c r="DJ177" i="11"/>
  <c r="DI177" i="11"/>
  <c r="DH177" i="11"/>
  <c r="DG177" i="11"/>
  <c r="DF177" i="11"/>
  <c r="DE177" i="11"/>
  <c r="DD177" i="11"/>
  <c r="DC177" i="11"/>
  <c r="DB177" i="11"/>
  <c r="DA177" i="11"/>
  <c r="CZ177" i="11"/>
  <c r="CY177" i="11"/>
  <c r="CX177" i="11"/>
  <c r="CW177" i="11"/>
  <c r="CV177" i="11"/>
  <c r="CU177" i="11"/>
  <c r="CT177" i="11"/>
  <c r="CS177" i="11"/>
  <c r="CR177" i="11"/>
  <c r="CQ177" i="11"/>
  <c r="CP177" i="11"/>
  <c r="CO177" i="11"/>
  <c r="CN177" i="11"/>
  <c r="CM177" i="11"/>
  <c r="CL177" i="11"/>
  <c r="CK177" i="11"/>
  <c r="CJ177" i="11"/>
  <c r="CI177" i="11"/>
  <c r="CH177" i="11"/>
  <c r="CG177" i="11"/>
  <c r="CF177" i="11"/>
  <c r="CE177" i="11"/>
  <c r="CD177" i="11"/>
  <c r="CC177" i="11"/>
  <c r="CB177" i="11"/>
  <c r="CA177" i="11"/>
  <c r="BZ177" i="11"/>
  <c r="BY177" i="11"/>
  <c r="BX177" i="11"/>
  <c r="BW177" i="11"/>
  <c r="BV177" i="11"/>
  <c r="BU177" i="11"/>
  <c r="BT177" i="11"/>
  <c r="BS177" i="11"/>
  <c r="BR177" i="11"/>
  <c r="BQ177" i="11"/>
  <c r="BM177" i="11"/>
  <c r="AY177" i="11"/>
  <c r="AX177" i="11"/>
  <c r="AW177" i="11"/>
  <c r="AV177" i="11"/>
  <c r="AU177" i="11"/>
  <c r="AT177" i="11"/>
  <c r="AS177" i="11"/>
  <c r="AR177" i="11"/>
  <c r="AQ177" i="11"/>
  <c r="AP177" i="11"/>
  <c r="AO177" i="11"/>
  <c r="AN177" i="11"/>
  <c r="AM177" i="11"/>
  <c r="AL177" i="11"/>
  <c r="AK177" i="11"/>
  <c r="AJ177" i="11"/>
  <c r="AI177" i="11"/>
  <c r="AH177" i="11"/>
  <c r="AG177" i="11"/>
  <c r="AF177" i="11"/>
  <c r="AE177" i="11"/>
  <c r="DZ176" i="11"/>
  <c r="DY176" i="11"/>
  <c r="DX176" i="11"/>
  <c r="DW176" i="11"/>
  <c r="DV176" i="11"/>
  <c r="DU176" i="11"/>
  <c r="DT176" i="11"/>
  <c r="DS176" i="11"/>
  <c r="DR176" i="11"/>
  <c r="DQ176" i="11"/>
  <c r="DP176" i="11"/>
  <c r="DO176" i="11"/>
  <c r="DN176" i="11"/>
  <c r="DM176" i="11"/>
  <c r="DL176" i="11"/>
  <c r="DK176" i="11"/>
  <c r="DJ176" i="11"/>
  <c r="DI176" i="11"/>
  <c r="DH176" i="11"/>
  <c r="DG176" i="11"/>
  <c r="DF176" i="11"/>
  <c r="DE176" i="11"/>
  <c r="DD176" i="11"/>
  <c r="DC176" i="11"/>
  <c r="DB176" i="11"/>
  <c r="DA176" i="11"/>
  <c r="CZ176" i="11"/>
  <c r="CY176" i="11"/>
  <c r="CX176" i="11"/>
  <c r="CW176" i="11"/>
  <c r="CV176" i="11"/>
  <c r="CU176" i="11"/>
  <c r="CT176" i="11"/>
  <c r="CS176" i="11"/>
  <c r="CR176" i="11"/>
  <c r="CQ176" i="11"/>
  <c r="CP176" i="11"/>
  <c r="CO176" i="11"/>
  <c r="CN176" i="11"/>
  <c r="CM176" i="11"/>
  <c r="CL176" i="11"/>
  <c r="CK176" i="11"/>
  <c r="CJ176" i="11"/>
  <c r="CI176" i="11"/>
  <c r="CH176" i="11"/>
  <c r="CG176" i="11"/>
  <c r="CF176" i="11"/>
  <c r="CE176" i="11"/>
  <c r="CD176" i="11"/>
  <c r="CC176" i="11"/>
  <c r="CB176" i="11"/>
  <c r="CA176" i="11"/>
  <c r="BZ176" i="11"/>
  <c r="BY176" i="11"/>
  <c r="BX176" i="11"/>
  <c r="BW176" i="11"/>
  <c r="BV176" i="11"/>
  <c r="BU176" i="11"/>
  <c r="BT176" i="11"/>
  <c r="BS176" i="11"/>
  <c r="BR176" i="11"/>
  <c r="BQ176" i="11"/>
  <c r="BM176" i="11"/>
  <c r="AX176" i="11"/>
  <c r="AW176" i="11"/>
  <c r="AV176" i="11"/>
  <c r="AU176" i="11"/>
  <c r="AT176" i="11"/>
  <c r="AS176" i="11"/>
  <c r="AR176" i="11"/>
  <c r="AQ176" i="11"/>
  <c r="AP176" i="11"/>
  <c r="AO176" i="11"/>
  <c r="AN176" i="11"/>
  <c r="AM176" i="11"/>
  <c r="AL176" i="11"/>
  <c r="AK176" i="11"/>
  <c r="AJ176" i="11"/>
  <c r="AI176" i="11"/>
  <c r="AH176" i="11"/>
  <c r="AG176" i="11"/>
  <c r="AF176" i="11"/>
  <c r="AE176" i="11"/>
  <c r="AD176" i="11"/>
  <c r="DZ175" i="11"/>
  <c r="DY175" i="11"/>
  <c r="DX175" i="11"/>
  <c r="DW175" i="11"/>
  <c r="DV175" i="11"/>
  <c r="DU175" i="11"/>
  <c r="DT175" i="11"/>
  <c r="DS175" i="11"/>
  <c r="DR175" i="11"/>
  <c r="DQ175" i="11"/>
  <c r="DP175" i="11"/>
  <c r="DO175" i="11"/>
  <c r="DN175" i="11"/>
  <c r="DM175" i="11"/>
  <c r="DL175" i="11"/>
  <c r="DK175" i="11"/>
  <c r="DJ175" i="11"/>
  <c r="DI175" i="11"/>
  <c r="DH175" i="11"/>
  <c r="DG175" i="11"/>
  <c r="DF175" i="11"/>
  <c r="DE175" i="11"/>
  <c r="DD175" i="11"/>
  <c r="DC175" i="11"/>
  <c r="DB175" i="11"/>
  <c r="DA175" i="11"/>
  <c r="CZ175" i="11"/>
  <c r="CY175" i="11"/>
  <c r="CX175" i="11"/>
  <c r="CW175" i="11"/>
  <c r="CV175" i="11"/>
  <c r="CU175" i="11"/>
  <c r="CT175" i="11"/>
  <c r="CS175" i="11"/>
  <c r="CR175" i="11"/>
  <c r="CQ175" i="11"/>
  <c r="CP175" i="11"/>
  <c r="CO175" i="11"/>
  <c r="CN175" i="11"/>
  <c r="CM175" i="11"/>
  <c r="CL175" i="11"/>
  <c r="CK175" i="11"/>
  <c r="CJ175" i="11"/>
  <c r="CI175" i="11"/>
  <c r="CH175" i="11"/>
  <c r="CG175" i="11"/>
  <c r="CF175" i="11"/>
  <c r="CE175" i="11"/>
  <c r="CD175" i="11"/>
  <c r="CC175" i="11"/>
  <c r="CB175" i="11"/>
  <c r="CA175" i="11"/>
  <c r="BZ175" i="11"/>
  <c r="BY175" i="11"/>
  <c r="BX175" i="11"/>
  <c r="BW175" i="11"/>
  <c r="BV175" i="11"/>
  <c r="BU175" i="11"/>
  <c r="BT175" i="11"/>
  <c r="BS175" i="11"/>
  <c r="BR175" i="11"/>
  <c r="BQ175" i="11"/>
  <c r="BM175" i="11"/>
  <c r="AW175" i="11"/>
  <c r="AV175" i="11"/>
  <c r="AU175" i="11"/>
  <c r="AT175" i="11"/>
  <c r="AS175" i="11"/>
  <c r="AR175" i="11"/>
  <c r="AQ175" i="11"/>
  <c r="AP175" i="11"/>
  <c r="AO175" i="11"/>
  <c r="AN175" i="11"/>
  <c r="AM175" i="11"/>
  <c r="AL175" i="11"/>
  <c r="AK175" i="11"/>
  <c r="AJ175" i="11"/>
  <c r="AI175" i="11"/>
  <c r="AH175" i="11"/>
  <c r="AG175" i="11"/>
  <c r="AF175" i="11"/>
  <c r="AE175" i="11"/>
  <c r="AD175" i="11"/>
  <c r="AC175" i="11"/>
  <c r="DZ174" i="11"/>
  <c r="DY174" i="11"/>
  <c r="DX174" i="11"/>
  <c r="DW174" i="11"/>
  <c r="DV174" i="11"/>
  <c r="DU174" i="11"/>
  <c r="DT174" i="11"/>
  <c r="DS174" i="11"/>
  <c r="DR174" i="11"/>
  <c r="DQ174" i="11"/>
  <c r="DP174" i="11"/>
  <c r="DO174" i="11"/>
  <c r="DN174" i="11"/>
  <c r="DM174" i="11"/>
  <c r="DL174" i="11"/>
  <c r="DK174" i="11"/>
  <c r="DJ174" i="11"/>
  <c r="DI174" i="11"/>
  <c r="DH174" i="11"/>
  <c r="DG174" i="11"/>
  <c r="DF174" i="11"/>
  <c r="DE174" i="11"/>
  <c r="DD174" i="11"/>
  <c r="DC174" i="11"/>
  <c r="DB174" i="11"/>
  <c r="DA174" i="11"/>
  <c r="CZ174" i="11"/>
  <c r="CY174" i="11"/>
  <c r="CX174" i="11"/>
  <c r="CW174" i="11"/>
  <c r="CV174" i="11"/>
  <c r="CU174" i="11"/>
  <c r="CT174" i="11"/>
  <c r="CS174" i="11"/>
  <c r="CR174" i="11"/>
  <c r="CQ174" i="11"/>
  <c r="CP174" i="11"/>
  <c r="CO174" i="11"/>
  <c r="CN174" i="11"/>
  <c r="CM174" i="11"/>
  <c r="CL174" i="11"/>
  <c r="CK174" i="11"/>
  <c r="CJ174" i="11"/>
  <c r="CI174" i="11"/>
  <c r="CH174" i="11"/>
  <c r="CG174" i="11"/>
  <c r="CF174" i="11"/>
  <c r="CE174" i="11"/>
  <c r="CD174" i="11"/>
  <c r="CC174" i="11"/>
  <c r="CB174" i="11"/>
  <c r="CA174" i="11"/>
  <c r="BZ174" i="11"/>
  <c r="BY174" i="11"/>
  <c r="BX174" i="11"/>
  <c r="BW174" i="11"/>
  <c r="BV174" i="11"/>
  <c r="BU174" i="11"/>
  <c r="BT174" i="11"/>
  <c r="BS174" i="11"/>
  <c r="BR174" i="11"/>
  <c r="BQ174" i="11"/>
  <c r="BM174" i="11"/>
  <c r="AV174" i="11"/>
  <c r="AU174" i="11"/>
  <c r="AT174" i="11"/>
  <c r="AS174" i="11"/>
  <c r="AR174" i="11"/>
  <c r="AQ174" i="11"/>
  <c r="AP174" i="11"/>
  <c r="AO174" i="11"/>
  <c r="AN174" i="11"/>
  <c r="AM174" i="11"/>
  <c r="AL174" i="11"/>
  <c r="AK174" i="11"/>
  <c r="AJ174" i="11"/>
  <c r="AI174" i="11"/>
  <c r="AH174" i="11"/>
  <c r="AG174" i="11"/>
  <c r="AF174" i="11"/>
  <c r="AE174" i="11"/>
  <c r="AD174" i="11"/>
  <c r="AC174" i="11"/>
  <c r="AB174" i="11"/>
  <c r="DZ173" i="11"/>
  <c r="DY173" i="11"/>
  <c r="DX173" i="11"/>
  <c r="DW173" i="11"/>
  <c r="DV173" i="11"/>
  <c r="DU173" i="11"/>
  <c r="DT173" i="11"/>
  <c r="DS173" i="11"/>
  <c r="DR173" i="11"/>
  <c r="DQ173" i="11"/>
  <c r="DP173" i="11"/>
  <c r="DO173" i="11"/>
  <c r="DN173" i="11"/>
  <c r="DM173" i="11"/>
  <c r="DL173" i="11"/>
  <c r="DK173" i="11"/>
  <c r="DJ173" i="11"/>
  <c r="DI173" i="11"/>
  <c r="DH173" i="11"/>
  <c r="DG173" i="11"/>
  <c r="DF173" i="11"/>
  <c r="DE173" i="11"/>
  <c r="DD173" i="11"/>
  <c r="DC173" i="11"/>
  <c r="DB173" i="11"/>
  <c r="DA173" i="11"/>
  <c r="CZ173" i="11"/>
  <c r="CY173" i="11"/>
  <c r="CX173" i="11"/>
  <c r="CW173" i="11"/>
  <c r="CV173" i="11"/>
  <c r="CU173" i="11"/>
  <c r="CT173" i="11"/>
  <c r="CS173" i="11"/>
  <c r="CR173" i="11"/>
  <c r="CQ173" i="11"/>
  <c r="CP173" i="11"/>
  <c r="CO173" i="11"/>
  <c r="CN173" i="11"/>
  <c r="CM173" i="11"/>
  <c r="CL173" i="11"/>
  <c r="CK173" i="11"/>
  <c r="CJ173" i="11"/>
  <c r="CI173" i="11"/>
  <c r="CH173" i="11"/>
  <c r="CG173" i="11"/>
  <c r="CF173" i="11"/>
  <c r="CE173" i="11"/>
  <c r="CD173" i="11"/>
  <c r="CC173" i="11"/>
  <c r="CB173" i="11"/>
  <c r="CA173" i="11"/>
  <c r="BZ173" i="11"/>
  <c r="BY173" i="11"/>
  <c r="BX173" i="11"/>
  <c r="BW173" i="11"/>
  <c r="BV173" i="11"/>
  <c r="BU173" i="11"/>
  <c r="BT173" i="11"/>
  <c r="BS173" i="11"/>
  <c r="BR173" i="11"/>
  <c r="BQ173" i="11"/>
  <c r="BM173" i="11"/>
  <c r="AU173" i="11"/>
  <c r="AT173" i="11"/>
  <c r="AS173" i="11"/>
  <c r="AR173" i="11"/>
  <c r="AQ173" i="11"/>
  <c r="AP173" i="11"/>
  <c r="AO173" i="11"/>
  <c r="AN173" i="11"/>
  <c r="AM173" i="11"/>
  <c r="AL173" i="11"/>
  <c r="AK173" i="11"/>
  <c r="AJ173" i="11"/>
  <c r="AI173" i="11"/>
  <c r="AH173" i="11"/>
  <c r="AG173" i="11"/>
  <c r="AF173" i="11"/>
  <c r="AE173" i="11"/>
  <c r="AD173" i="11"/>
  <c r="AC173" i="11"/>
  <c r="AB173" i="11"/>
  <c r="AA173" i="11"/>
  <c r="DZ172" i="11"/>
  <c r="DY172" i="11"/>
  <c r="DX172" i="11"/>
  <c r="DW172" i="11"/>
  <c r="DV172" i="11"/>
  <c r="DU172" i="11"/>
  <c r="DT172" i="11"/>
  <c r="DS172" i="11"/>
  <c r="DR172" i="11"/>
  <c r="DQ172" i="11"/>
  <c r="DP172" i="11"/>
  <c r="DO172" i="11"/>
  <c r="DN172" i="11"/>
  <c r="DM172" i="11"/>
  <c r="DL172" i="11"/>
  <c r="DK172" i="11"/>
  <c r="DJ172" i="11"/>
  <c r="DI172" i="11"/>
  <c r="DH172" i="11"/>
  <c r="DG172" i="11"/>
  <c r="DF172" i="11"/>
  <c r="DE172" i="11"/>
  <c r="DD172" i="11"/>
  <c r="DC172" i="11"/>
  <c r="DB172" i="11"/>
  <c r="DA172" i="11"/>
  <c r="CZ172" i="11"/>
  <c r="CY172" i="11"/>
  <c r="CX172" i="11"/>
  <c r="CW172" i="11"/>
  <c r="CV172" i="11"/>
  <c r="CU172" i="11"/>
  <c r="CT172" i="11"/>
  <c r="CS172" i="11"/>
  <c r="CR172" i="11"/>
  <c r="CQ172" i="11"/>
  <c r="CP172" i="11"/>
  <c r="CO172" i="11"/>
  <c r="CN172" i="11"/>
  <c r="CM172" i="11"/>
  <c r="CL172" i="11"/>
  <c r="CK172" i="11"/>
  <c r="CJ172" i="11"/>
  <c r="CI172" i="11"/>
  <c r="CH172" i="11"/>
  <c r="CG172" i="11"/>
  <c r="CF172" i="11"/>
  <c r="CE172" i="11"/>
  <c r="CD172" i="11"/>
  <c r="CC172" i="11"/>
  <c r="CB172" i="11"/>
  <c r="CA172" i="11"/>
  <c r="BZ172" i="11"/>
  <c r="BY172" i="11"/>
  <c r="BX172" i="11"/>
  <c r="BW172" i="11"/>
  <c r="BV172" i="11"/>
  <c r="BU172" i="11"/>
  <c r="BT172" i="11"/>
  <c r="BS172" i="11"/>
  <c r="BR172" i="11"/>
  <c r="BQ172" i="11"/>
  <c r="BM172" i="11"/>
  <c r="AT172" i="11"/>
  <c r="AS172" i="11"/>
  <c r="AR172" i="11"/>
  <c r="AQ172" i="11"/>
  <c r="AP172" i="11"/>
  <c r="AO172" i="11"/>
  <c r="AN172" i="11"/>
  <c r="AM172" i="11"/>
  <c r="AL172" i="11"/>
  <c r="AK172" i="11"/>
  <c r="AJ172" i="11"/>
  <c r="AI172" i="11"/>
  <c r="AH172" i="11"/>
  <c r="AG172" i="11"/>
  <c r="AF172" i="11"/>
  <c r="AE172" i="11"/>
  <c r="AD172" i="11"/>
  <c r="AC172" i="11"/>
  <c r="AB172" i="11"/>
  <c r="AA172" i="11"/>
  <c r="Z172" i="11"/>
  <c r="DZ171" i="11"/>
  <c r="DY171" i="11"/>
  <c r="DX171" i="11"/>
  <c r="DW171" i="11"/>
  <c r="DV171" i="11"/>
  <c r="DU171" i="11"/>
  <c r="DT171" i="11"/>
  <c r="DS171" i="11"/>
  <c r="DR171" i="11"/>
  <c r="DQ171" i="11"/>
  <c r="DP171" i="11"/>
  <c r="DO171" i="11"/>
  <c r="DN171" i="11"/>
  <c r="DM171" i="11"/>
  <c r="DL171" i="11"/>
  <c r="DK171" i="11"/>
  <c r="DJ171" i="11"/>
  <c r="DI171" i="11"/>
  <c r="DH171" i="11"/>
  <c r="DG171" i="11"/>
  <c r="DF171" i="11"/>
  <c r="DE171" i="11"/>
  <c r="DD171" i="11"/>
  <c r="DC171" i="11"/>
  <c r="DB171" i="11"/>
  <c r="DA171" i="11"/>
  <c r="CZ171" i="11"/>
  <c r="CY171" i="11"/>
  <c r="CX171" i="11"/>
  <c r="CW171" i="11"/>
  <c r="CV171" i="11"/>
  <c r="CU171" i="11"/>
  <c r="CT171" i="11"/>
  <c r="CS171" i="11"/>
  <c r="CR171" i="11"/>
  <c r="CQ171" i="11"/>
  <c r="CP171" i="11"/>
  <c r="CO171" i="11"/>
  <c r="CN171" i="11"/>
  <c r="CM171" i="11"/>
  <c r="CL171" i="11"/>
  <c r="CK171" i="11"/>
  <c r="CJ171" i="11"/>
  <c r="CI171" i="11"/>
  <c r="CH171" i="11"/>
  <c r="CG171" i="11"/>
  <c r="CF171" i="11"/>
  <c r="CE171" i="11"/>
  <c r="CD171" i="11"/>
  <c r="CC171" i="11"/>
  <c r="CB171" i="11"/>
  <c r="CA171" i="11"/>
  <c r="BZ171" i="11"/>
  <c r="BY171" i="11"/>
  <c r="BX171" i="11"/>
  <c r="BW171" i="11"/>
  <c r="BV171" i="11"/>
  <c r="BU171" i="11"/>
  <c r="BT171" i="11"/>
  <c r="BS171" i="11"/>
  <c r="BR171" i="11"/>
  <c r="BQ171" i="11"/>
  <c r="BM171" i="11"/>
  <c r="AS171" i="11"/>
  <c r="AR171" i="11"/>
  <c r="AQ171" i="11"/>
  <c r="AP171" i="11"/>
  <c r="AO171" i="11"/>
  <c r="AN171" i="11"/>
  <c r="AM171" i="11"/>
  <c r="AL171" i="11"/>
  <c r="AK171" i="11"/>
  <c r="AJ171" i="11"/>
  <c r="AI171" i="11"/>
  <c r="AH171" i="11"/>
  <c r="AG171" i="11"/>
  <c r="AF171" i="11"/>
  <c r="AE171" i="11"/>
  <c r="AD171" i="11"/>
  <c r="AC171" i="11"/>
  <c r="AB171" i="11"/>
  <c r="AA171" i="11"/>
  <c r="Z171" i="11"/>
  <c r="Y171" i="11"/>
  <c r="DZ170" i="11"/>
  <c r="DY170" i="11"/>
  <c r="DX170" i="11"/>
  <c r="DW170" i="11"/>
  <c r="DV170" i="11"/>
  <c r="DU170" i="11"/>
  <c r="DT170" i="11"/>
  <c r="DS170" i="11"/>
  <c r="DR170" i="11"/>
  <c r="DQ170" i="11"/>
  <c r="DP170" i="11"/>
  <c r="DO170" i="11"/>
  <c r="DN170" i="11"/>
  <c r="DM170" i="11"/>
  <c r="DL170" i="11"/>
  <c r="DK170" i="11"/>
  <c r="DJ170" i="11"/>
  <c r="DI170" i="11"/>
  <c r="DH170" i="11"/>
  <c r="DG170" i="11"/>
  <c r="DF170" i="11"/>
  <c r="DE170" i="11"/>
  <c r="DD170" i="11"/>
  <c r="DC170" i="11"/>
  <c r="DB170" i="11"/>
  <c r="DA170" i="11"/>
  <c r="CZ170" i="11"/>
  <c r="CY170" i="11"/>
  <c r="CX170" i="11"/>
  <c r="CW170" i="11"/>
  <c r="CV170" i="11"/>
  <c r="CU170" i="11"/>
  <c r="CT170" i="11"/>
  <c r="CS170" i="11"/>
  <c r="CR170" i="11"/>
  <c r="CQ170" i="11"/>
  <c r="CP170" i="11"/>
  <c r="CO170" i="11"/>
  <c r="CN170" i="11"/>
  <c r="CM170" i="11"/>
  <c r="CL170" i="11"/>
  <c r="CK170" i="11"/>
  <c r="CJ170" i="11"/>
  <c r="CI170" i="11"/>
  <c r="CH170" i="11"/>
  <c r="CG170" i="11"/>
  <c r="CF170" i="11"/>
  <c r="CE170" i="11"/>
  <c r="CD170" i="11"/>
  <c r="CC170" i="11"/>
  <c r="CB170" i="11"/>
  <c r="CA170" i="11"/>
  <c r="BZ170" i="11"/>
  <c r="BY170" i="11"/>
  <c r="BX170" i="11"/>
  <c r="BW170" i="11"/>
  <c r="BV170" i="11"/>
  <c r="BU170" i="11"/>
  <c r="BT170" i="11"/>
  <c r="BS170" i="11"/>
  <c r="BR170" i="11"/>
  <c r="BQ170" i="11"/>
  <c r="BM170" i="11"/>
  <c r="AR170" i="11"/>
  <c r="AQ170" i="11"/>
  <c r="AP170" i="11"/>
  <c r="AO170" i="11"/>
  <c r="AN170" i="11"/>
  <c r="AM170" i="11"/>
  <c r="AL170" i="11"/>
  <c r="AK170" i="11"/>
  <c r="AJ170" i="11"/>
  <c r="AI170" i="11"/>
  <c r="AH170" i="11"/>
  <c r="AG170" i="11"/>
  <c r="AF170" i="11"/>
  <c r="AE170" i="11"/>
  <c r="AD170" i="11"/>
  <c r="AC170" i="11"/>
  <c r="AB170" i="11"/>
  <c r="AA170" i="11"/>
  <c r="Z170" i="11"/>
  <c r="Y170" i="11"/>
  <c r="X170" i="11"/>
  <c r="DZ169" i="11"/>
  <c r="DY169" i="11"/>
  <c r="DX169" i="11"/>
  <c r="DW169" i="11"/>
  <c r="DV169" i="11"/>
  <c r="DU169" i="11"/>
  <c r="DT169" i="11"/>
  <c r="DS169" i="11"/>
  <c r="DR169" i="11"/>
  <c r="DQ169" i="11"/>
  <c r="DP169" i="11"/>
  <c r="DO169" i="11"/>
  <c r="DN169" i="11"/>
  <c r="DM169" i="11"/>
  <c r="DL169" i="11"/>
  <c r="DK169" i="11"/>
  <c r="DJ169" i="11"/>
  <c r="DI169" i="11"/>
  <c r="DH169" i="11"/>
  <c r="DG169" i="11"/>
  <c r="DF169" i="11"/>
  <c r="DE169" i="11"/>
  <c r="DD169" i="11"/>
  <c r="DC169" i="11"/>
  <c r="DB169" i="11"/>
  <c r="DA169" i="11"/>
  <c r="CZ169" i="11"/>
  <c r="CY169" i="11"/>
  <c r="CX169" i="11"/>
  <c r="CW169" i="11"/>
  <c r="CV169" i="11"/>
  <c r="CU169" i="11"/>
  <c r="CT169" i="11"/>
  <c r="CS169" i="11"/>
  <c r="CR169" i="11"/>
  <c r="CQ169" i="11"/>
  <c r="CP169" i="11"/>
  <c r="CO169" i="11"/>
  <c r="CN169" i="11"/>
  <c r="CM169" i="11"/>
  <c r="CL169" i="11"/>
  <c r="CK169" i="11"/>
  <c r="CJ169" i="11"/>
  <c r="CI169" i="11"/>
  <c r="CH169" i="11"/>
  <c r="CG169" i="11"/>
  <c r="CF169" i="11"/>
  <c r="CE169" i="11"/>
  <c r="CD169" i="11"/>
  <c r="CC169" i="11"/>
  <c r="CB169" i="11"/>
  <c r="CA169" i="11"/>
  <c r="BZ169" i="11"/>
  <c r="BY169" i="11"/>
  <c r="BX169" i="11"/>
  <c r="BW169" i="11"/>
  <c r="BV169" i="11"/>
  <c r="BU169" i="11"/>
  <c r="BT169" i="11"/>
  <c r="BS169" i="11"/>
  <c r="BR169" i="11"/>
  <c r="BQ169" i="11"/>
  <c r="BM169" i="11"/>
  <c r="AQ169" i="11"/>
  <c r="AP169" i="11"/>
  <c r="AO169" i="11"/>
  <c r="AN169" i="11"/>
  <c r="AM169" i="11"/>
  <c r="AL169" i="11"/>
  <c r="AK169" i="11"/>
  <c r="AJ169" i="11"/>
  <c r="AI169" i="11"/>
  <c r="AH169" i="11"/>
  <c r="AG169" i="11"/>
  <c r="AF169" i="11"/>
  <c r="AE169" i="11"/>
  <c r="AD169" i="11"/>
  <c r="AC169" i="11"/>
  <c r="AB169" i="11"/>
  <c r="AA169" i="11"/>
  <c r="Z169" i="11"/>
  <c r="Y169" i="11"/>
  <c r="X169" i="11"/>
  <c r="W169" i="11"/>
  <c r="DZ168" i="11"/>
  <c r="DY168" i="11"/>
  <c r="DX168" i="11"/>
  <c r="DW168" i="11"/>
  <c r="DV168" i="11"/>
  <c r="DU168" i="11"/>
  <c r="DT168" i="11"/>
  <c r="DS168" i="11"/>
  <c r="DR168" i="11"/>
  <c r="DQ168" i="11"/>
  <c r="DP168" i="11"/>
  <c r="DO168" i="11"/>
  <c r="DN168" i="11"/>
  <c r="DM168" i="11"/>
  <c r="DL168" i="11"/>
  <c r="DK168" i="11"/>
  <c r="DJ168" i="11"/>
  <c r="DI168" i="11"/>
  <c r="DH168" i="11"/>
  <c r="DG168" i="11"/>
  <c r="DF168" i="11"/>
  <c r="DE168" i="11"/>
  <c r="DD168" i="11"/>
  <c r="DC168" i="11"/>
  <c r="DB168" i="11"/>
  <c r="DA168" i="11"/>
  <c r="CZ168" i="11"/>
  <c r="CY168" i="11"/>
  <c r="CX168" i="11"/>
  <c r="CW168" i="11"/>
  <c r="CV168" i="11"/>
  <c r="CU168" i="11"/>
  <c r="CT168" i="11"/>
  <c r="CS168" i="11"/>
  <c r="CR168" i="11"/>
  <c r="CQ168" i="11"/>
  <c r="CP168" i="11"/>
  <c r="CO168" i="11"/>
  <c r="CN168" i="11"/>
  <c r="CM168" i="11"/>
  <c r="CL168" i="11"/>
  <c r="CK168" i="11"/>
  <c r="CJ168" i="11"/>
  <c r="CI168" i="11"/>
  <c r="CH168" i="11"/>
  <c r="CG168" i="11"/>
  <c r="CF168" i="11"/>
  <c r="CE168" i="11"/>
  <c r="CD168" i="11"/>
  <c r="CC168" i="11"/>
  <c r="CB168" i="11"/>
  <c r="CA168" i="11"/>
  <c r="BZ168" i="11"/>
  <c r="BY168" i="11"/>
  <c r="BX168" i="11"/>
  <c r="BW168" i="11"/>
  <c r="BV168" i="11"/>
  <c r="BU168" i="11"/>
  <c r="BT168" i="11"/>
  <c r="BS168" i="11"/>
  <c r="BR168" i="11"/>
  <c r="BQ168" i="11"/>
  <c r="BM168" i="11"/>
  <c r="AP168" i="11"/>
  <c r="AO168" i="11"/>
  <c r="AN168" i="11"/>
  <c r="AM168" i="11"/>
  <c r="AL168" i="11"/>
  <c r="AK168" i="11"/>
  <c r="AJ168" i="11"/>
  <c r="AI168" i="11"/>
  <c r="AH168" i="11"/>
  <c r="AG168" i="11"/>
  <c r="AF168" i="11"/>
  <c r="AE168" i="11"/>
  <c r="AD168" i="11"/>
  <c r="AC168" i="11"/>
  <c r="AB168" i="11"/>
  <c r="AA168" i="11"/>
  <c r="Z168" i="11"/>
  <c r="Y168" i="11"/>
  <c r="X168" i="11"/>
  <c r="W168" i="11"/>
  <c r="V168" i="11"/>
  <c r="DZ167" i="11"/>
  <c r="DY167" i="11"/>
  <c r="DX167" i="11"/>
  <c r="DW167" i="11"/>
  <c r="DV167" i="11"/>
  <c r="DU167" i="11"/>
  <c r="DT167" i="11"/>
  <c r="DS167" i="11"/>
  <c r="DR167" i="11"/>
  <c r="DQ167" i="11"/>
  <c r="DP167" i="11"/>
  <c r="DO167" i="11"/>
  <c r="DN167" i="11"/>
  <c r="DM167" i="11"/>
  <c r="DL167" i="11"/>
  <c r="DK167" i="11"/>
  <c r="DJ167" i="11"/>
  <c r="DI167" i="11"/>
  <c r="DH167" i="11"/>
  <c r="DG167" i="11"/>
  <c r="DF167" i="11"/>
  <c r="DE167" i="11"/>
  <c r="DD167" i="11"/>
  <c r="DC167" i="11"/>
  <c r="DB167" i="11"/>
  <c r="DA167" i="11"/>
  <c r="CZ167" i="11"/>
  <c r="CY167" i="11"/>
  <c r="CX167" i="11"/>
  <c r="CW167" i="11"/>
  <c r="CV167" i="11"/>
  <c r="CU167" i="11"/>
  <c r="CT167" i="11"/>
  <c r="CS167" i="11"/>
  <c r="CR167" i="11"/>
  <c r="CQ167" i="11"/>
  <c r="CP167" i="11"/>
  <c r="CO167" i="11"/>
  <c r="CN167" i="11"/>
  <c r="CM167" i="11"/>
  <c r="CL167" i="11"/>
  <c r="CK167" i="11"/>
  <c r="CJ167" i="11"/>
  <c r="CI167" i="11"/>
  <c r="CH167" i="11"/>
  <c r="CG167" i="11"/>
  <c r="CF167" i="11"/>
  <c r="CE167" i="11"/>
  <c r="CD167" i="11"/>
  <c r="CC167" i="11"/>
  <c r="CB167" i="11"/>
  <c r="CA167" i="11"/>
  <c r="BZ167" i="11"/>
  <c r="BY167" i="11"/>
  <c r="BX167" i="11"/>
  <c r="BW167" i="11"/>
  <c r="BV167" i="11"/>
  <c r="BU167" i="11"/>
  <c r="BT167" i="11"/>
  <c r="BS167" i="11"/>
  <c r="BR167" i="11"/>
  <c r="BQ167" i="11"/>
  <c r="BM167" i="11"/>
  <c r="AO167" i="11"/>
  <c r="AN167" i="11"/>
  <c r="AM167" i="11"/>
  <c r="AL167" i="11"/>
  <c r="AK167" i="11"/>
  <c r="AJ167" i="11"/>
  <c r="AI167" i="11"/>
  <c r="AH167" i="11"/>
  <c r="AG167" i="11"/>
  <c r="AF167" i="11"/>
  <c r="AE167" i="11"/>
  <c r="AD167" i="11"/>
  <c r="AC167" i="11"/>
  <c r="AB167" i="11"/>
  <c r="AA167" i="11"/>
  <c r="Z167" i="11"/>
  <c r="Y167" i="11"/>
  <c r="X167" i="11"/>
  <c r="W167" i="11"/>
  <c r="V167" i="11"/>
  <c r="U167" i="11"/>
  <c r="DZ166" i="11"/>
  <c r="DY166" i="11"/>
  <c r="DX166" i="11"/>
  <c r="DW166" i="11"/>
  <c r="DV166" i="11"/>
  <c r="DU166" i="11"/>
  <c r="DT166" i="11"/>
  <c r="DS166" i="11"/>
  <c r="DR166" i="11"/>
  <c r="DQ166" i="11"/>
  <c r="DP166" i="11"/>
  <c r="DO166" i="11"/>
  <c r="DN166" i="11"/>
  <c r="DM166" i="11"/>
  <c r="DL166" i="11"/>
  <c r="DK166" i="11"/>
  <c r="DJ166" i="11"/>
  <c r="DI166" i="11"/>
  <c r="DH166" i="11"/>
  <c r="DG166" i="11"/>
  <c r="DF166" i="11"/>
  <c r="DE166" i="11"/>
  <c r="DD166" i="11"/>
  <c r="DC166" i="11"/>
  <c r="DB166" i="11"/>
  <c r="DA166" i="11"/>
  <c r="CZ166" i="11"/>
  <c r="CY166" i="11"/>
  <c r="CX166" i="11"/>
  <c r="CW166" i="11"/>
  <c r="CV166" i="11"/>
  <c r="CU166" i="11"/>
  <c r="CT166" i="11"/>
  <c r="CS166" i="11"/>
  <c r="CR166" i="11"/>
  <c r="CQ166" i="11"/>
  <c r="CP166" i="11"/>
  <c r="CO166" i="11"/>
  <c r="CN166" i="11"/>
  <c r="CM166" i="11"/>
  <c r="CL166" i="11"/>
  <c r="CK166" i="11"/>
  <c r="CJ166" i="11"/>
  <c r="CI166" i="11"/>
  <c r="CH166" i="11"/>
  <c r="CG166" i="11"/>
  <c r="CF166" i="11"/>
  <c r="CE166" i="11"/>
  <c r="CD166" i="11"/>
  <c r="CC166" i="11"/>
  <c r="CB166" i="11"/>
  <c r="CA166" i="11"/>
  <c r="BZ166" i="11"/>
  <c r="BY166" i="11"/>
  <c r="BX166" i="11"/>
  <c r="BW166" i="11"/>
  <c r="BV166" i="11"/>
  <c r="BU166" i="11"/>
  <c r="BT166" i="11"/>
  <c r="BS166" i="11"/>
  <c r="BR166" i="11"/>
  <c r="BQ166" i="11"/>
  <c r="BM166" i="11"/>
  <c r="AN166" i="11"/>
  <c r="AM166" i="11"/>
  <c r="AL166" i="11"/>
  <c r="AK166" i="11"/>
  <c r="AJ166" i="11"/>
  <c r="AI166" i="11"/>
  <c r="AH166" i="11"/>
  <c r="AG166" i="11"/>
  <c r="AF166" i="11"/>
  <c r="AE166" i="11"/>
  <c r="AD166" i="11"/>
  <c r="AC166" i="11"/>
  <c r="AB166" i="11"/>
  <c r="AA166" i="11"/>
  <c r="Z166" i="11"/>
  <c r="Y166" i="11"/>
  <c r="X166" i="11"/>
  <c r="W166" i="11"/>
  <c r="V166" i="11"/>
  <c r="U166" i="11"/>
  <c r="T166" i="11"/>
  <c r="DZ165" i="11"/>
  <c r="DY165" i="11"/>
  <c r="DX165" i="11"/>
  <c r="DW165" i="11"/>
  <c r="DV165" i="11"/>
  <c r="DU165" i="11"/>
  <c r="DT165" i="11"/>
  <c r="DS165" i="11"/>
  <c r="DR165" i="11"/>
  <c r="DQ165" i="11"/>
  <c r="DP165" i="11"/>
  <c r="DO165" i="11"/>
  <c r="DN165" i="11"/>
  <c r="DM165" i="11"/>
  <c r="DL165" i="11"/>
  <c r="DK165" i="11"/>
  <c r="DJ165" i="11"/>
  <c r="DI165" i="11"/>
  <c r="DH165" i="11"/>
  <c r="DG165" i="11"/>
  <c r="DF165" i="11"/>
  <c r="DE165" i="11"/>
  <c r="DD165" i="11"/>
  <c r="DC165" i="11"/>
  <c r="DB165" i="11"/>
  <c r="DA165" i="11"/>
  <c r="CZ165" i="11"/>
  <c r="CY165" i="11"/>
  <c r="CX165" i="11"/>
  <c r="CW165" i="11"/>
  <c r="CV165" i="11"/>
  <c r="CU165" i="11"/>
  <c r="CT165" i="11"/>
  <c r="CS165" i="11"/>
  <c r="CR165" i="11"/>
  <c r="CQ165" i="11"/>
  <c r="CP165" i="11"/>
  <c r="CO165" i="11"/>
  <c r="CN165" i="11"/>
  <c r="CM165" i="11"/>
  <c r="CL165" i="11"/>
  <c r="CK165" i="11"/>
  <c r="CJ165" i="11"/>
  <c r="CI165" i="11"/>
  <c r="CH165" i="11"/>
  <c r="CG165" i="11"/>
  <c r="CF165" i="11"/>
  <c r="CE165" i="11"/>
  <c r="CD165" i="11"/>
  <c r="CC165" i="11"/>
  <c r="CB165" i="11"/>
  <c r="CA165" i="11"/>
  <c r="BZ165" i="11"/>
  <c r="BY165" i="11"/>
  <c r="BX165" i="11"/>
  <c r="BW165" i="11"/>
  <c r="BV165" i="11"/>
  <c r="BU165" i="11"/>
  <c r="BT165" i="11"/>
  <c r="BS165" i="11"/>
  <c r="BR165" i="11"/>
  <c r="BQ165" i="11"/>
  <c r="BM165" i="11"/>
  <c r="AM165" i="11"/>
  <c r="AL165" i="11"/>
  <c r="AK165" i="11"/>
  <c r="AJ165" i="11"/>
  <c r="AI165" i="11"/>
  <c r="AH165" i="11"/>
  <c r="AG165" i="11"/>
  <c r="AF165" i="11"/>
  <c r="AE165" i="11"/>
  <c r="AD165" i="11"/>
  <c r="AC165" i="11"/>
  <c r="AB165" i="11"/>
  <c r="AA165" i="11"/>
  <c r="Z165" i="11"/>
  <c r="Y165" i="11"/>
  <c r="X165" i="11"/>
  <c r="W165" i="11"/>
  <c r="V165" i="11"/>
  <c r="U165" i="11"/>
  <c r="T165" i="11"/>
  <c r="S165" i="11"/>
  <c r="DZ164" i="11"/>
  <c r="DY164" i="11"/>
  <c r="DX164" i="11"/>
  <c r="DW164" i="11"/>
  <c r="DV164" i="11"/>
  <c r="DU164" i="11"/>
  <c r="DT164" i="11"/>
  <c r="DS164" i="11"/>
  <c r="DR164" i="11"/>
  <c r="DQ164" i="11"/>
  <c r="DP164" i="11"/>
  <c r="DO164" i="11"/>
  <c r="DN164" i="11"/>
  <c r="DM164" i="11"/>
  <c r="DL164" i="11"/>
  <c r="DK164" i="11"/>
  <c r="DJ164" i="11"/>
  <c r="DI164" i="11"/>
  <c r="DH164" i="11"/>
  <c r="DG164" i="11"/>
  <c r="DF164" i="11"/>
  <c r="DE164" i="11"/>
  <c r="DD164" i="11"/>
  <c r="DC164" i="11"/>
  <c r="DB164" i="11"/>
  <c r="DA164" i="11"/>
  <c r="CZ164" i="11"/>
  <c r="CY164" i="11"/>
  <c r="CX164" i="11"/>
  <c r="CW164" i="11"/>
  <c r="CV164" i="11"/>
  <c r="CU164" i="11"/>
  <c r="CT164" i="11"/>
  <c r="CS164" i="11"/>
  <c r="CR164" i="11"/>
  <c r="CQ164" i="11"/>
  <c r="CP164" i="11"/>
  <c r="CO164" i="11"/>
  <c r="CN164" i="11"/>
  <c r="CM164" i="11"/>
  <c r="CL164" i="11"/>
  <c r="CK164" i="11"/>
  <c r="CJ164" i="11"/>
  <c r="CI164" i="11"/>
  <c r="CH164" i="11"/>
  <c r="CG164" i="11"/>
  <c r="CF164" i="11"/>
  <c r="CE164" i="11"/>
  <c r="CD164" i="11"/>
  <c r="CC164" i="11"/>
  <c r="CB164" i="11"/>
  <c r="CA164" i="11"/>
  <c r="BZ164" i="11"/>
  <c r="BY164" i="11"/>
  <c r="BX164" i="11"/>
  <c r="BW164" i="11"/>
  <c r="BV164" i="11"/>
  <c r="BU164" i="11"/>
  <c r="BT164" i="11"/>
  <c r="BS164" i="11"/>
  <c r="BR164" i="11"/>
  <c r="BQ164" i="11"/>
  <c r="BM164" i="11"/>
  <c r="AL164" i="11"/>
  <c r="AK164" i="11"/>
  <c r="AJ164" i="11"/>
  <c r="AI164" i="11"/>
  <c r="AH164" i="11"/>
  <c r="AG164" i="11"/>
  <c r="AF164" i="11"/>
  <c r="AE164" i="11"/>
  <c r="AD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DZ163" i="11"/>
  <c r="DY163" i="11"/>
  <c r="DX163" i="11"/>
  <c r="DW163" i="11"/>
  <c r="DV163" i="11"/>
  <c r="DU163" i="11"/>
  <c r="DT163" i="11"/>
  <c r="DS163" i="11"/>
  <c r="DR163" i="11"/>
  <c r="DQ163" i="11"/>
  <c r="DP163" i="11"/>
  <c r="DO163" i="11"/>
  <c r="DN163" i="11"/>
  <c r="DM163" i="11"/>
  <c r="DL163" i="11"/>
  <c r="DK163" i="11"/>
  <c r="DJ163" i="11"/>
  <c r="DI163" i="11"/>
  <c r="DH163" i="11"/>
  <c r="DG163" i="11"/>
  <c r="DF163" i="11"/>
  <c r="DE163" i="11"/>
  <c r="DD163" i="11"/>
  <c r="DC163" i="11"/>
  <c r="DB163" i="11"/>
  <c r="DA163" i="11"/>
  <c r="CZ163" i="11"/>
  <c r="CY163" i="11"/>
  <c r="CX163" i="11"/>
  <c r="CW163" i="11"/>
  <c r="CV163" i="11"/>
  <c r="CU163" i="11"/>
  <c r="CT163" i="11"/>
  <c r="CS163" i="11"/>
  <c r="CR163" i="11"/>
  <c r="CQ163" i="11"/>
  <c r="CP163" i="11"/>
  <c r="CO163" i="11"/>
  <c r="CN163" i="11"/>
  <c r="CM163" i="11"/>
  <c r="CL163" i="11"/>
  <c r="CK163" i="11"/>
  <c r="CJ163" i="11"/>
  <c r="CI163" i="11"/>
  <c r="CH163" i="11"/>
  <c r="CG163" i="11"/>
  <c r="CF163" i="11"/>
  <c r="CE163" i="11"/>
  <c r="CD163" i="11"/>
  <c r="CC163" i="11"/>
  <c r="CB163" i="11"/>
  <c r="CA163" i="11"/>
  <c r="BZ163" i="11"/>
  <c r="BY163" i="11"/>
  <c r="BX163" i="11"/>
  <c r="BW163" i="11"/>
  <c r="BV163" i="11"/>
  <c r="BU163" i="11"/>
  <c r="BT163" i="11"/>
  <c r="BS163" i="11"/>
  <c r="BR163" i="11"/>
  <c r="BQ163" i="11"/>
  <c r="BM163" i="11"/>
  <c r="AK163" i="11"/>
  <c r="AJ163" i="11"/>
  <c r="AI163" i="11"/>
  <c r="AH163" i="11"/>
  <c r="AG163" i="11"/>
  <c r="AF163" i="11"/>
  <c r="AE163" i="11"/>
  <c r="AD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DZ162" i="11"/>
  <c r="DY162" i="11"/>
  <c r="DX162" i="11"/>
  <c r="DW162" i="11"/>
  <c r="DV162" i="11"/>
  <c r="DU162" i="11"/>
  <c r="DT162" i="11"/>
  <c r="DS162" i="11"/>
  <c r="DR162" i="11"/>
  <c r="DQ162" i="11"/>
  <c r="DP162" i="11"/>
  <c r="DO162" i="11"/>
  <c r="DN162" i="11"/>
  <c r="DM162" i="11"/>
  <c r="DL162" i="11"/>
  <c r="DK162" i="11"/>
  <c r="DJ162" i="11"/>
  <c r="DI162" i="11"/>
  <c r="DH162" i="11"/>
  <c r="DG162" i="11"/>
  <c r="DF162" i="11"/>
  <c r="DE162" i="11"/>
  <c r="DD162" i="11"/>
  <c r="DC162" i="11"/>
  <c r="DB162" i="11"/>
  <c r="DA162" i="11"/>
  <c r="CZ162" i="11"/>
  <c r="CY162" i="11"/>
  <c r="CX162" i="11"/>
  <c r="CW162" i="11"/>
  <c r="CV162" i="11"/>
  <c r="CU162" i="11"/>
  <c r="CT162" i="11"/>
  <c r="CS162" i="11"/>
  <c r="CR162" i="11"/>
  <c r="CQ162" i="11"/>
  <c r="CP162" i="11"/>
  <c r="CO162" i="11"/>
  <c r="CN162" i="11"/>
  <c r="CM162" i="11"/>
  <c r="CL162" i="11"/>
  <c r="CK162" i="11"/>
  <c r="CJ162" i="11"/>
  <c r="CI162" i="11"/>
  <c r="CH162" i="11"/>
  <c r="CG162" i="11"/>
  <c r="CF162" i="11"/>
  <c r="CE162" i="11"/>
  <c r="CD162" i="11"/>
  <c r="CC162" i="11"/>
  <c r="CB162" i="11"/>
  <c r="CA162" i="11"/>
  <c r="BZ162" i="11"/>
  <c r="BY162" i="11"/>
  <c r="BX162" i="11"/>
  <c r="BW162" i="11"/>
  <c r="BV162" i="11"/>
  <c r="BU162" i="11"/>
  <c r="BT162" i="11"/>
  <c r="BS162" i="11"/>
  <c r="BR162" i="11"/>
  <c r="BQ162" i="11"/>
  <c r="BM162" i="11"/>
  <c r="AJ162" i="11"/>
  <c r="AI162" i="11"/>
  <c r="AH162" i="11"/>
  <c r="AG162" i="11"/>
  <c r="AF162" i="11"/>
  <c r="AE162" i="11"/>
  <c r="AD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DZ161" i="11"/>
  <c r="DY161" i="11"/>
  <c r="DX161" i="11"/>
  <c r="DW161" i="11"/>
  <c r="DV161" i="11"/>
  <c r="DU161" i="11"/>
  <c r="DT161" i="11"/>
  <c r="DS161" i="11"/>
  <c r="DR161" i="11"/>
  <c r="DQ161" i="11"/>
  <c r="DP161" i="11"/>
  <c r="DO161" i="11"/>
  <c r="DN161" i="11"/>
  <c r="DM161" i="11"/>
  <c r="DL161" i="11"/>
  <c r="DK161" i="11"/>
  <c r="DJ161" i="11"/>
  <c r="DI161" i="11"/>
  <c r="DH161" i="11"/>
  <c r="DG161" i="11"/>
  <c r="DF161" i="11"/>
  <c r="DE161" i="11"/>
  <c r="DD161" i="11"/>
  <c r="DC161" i="11"/>
  <c r="DB161" i="11"/>
  <c r="DA161" i="11"/>
  <c r="CZ161" i="11"/>
  <c r="CY161" i="11"/>
  <c r="CX161" i="11"/>
  <c r="CW161" i="11"/>
  <c r="CV161" i="11"/>
  <c r="CU161" i="11"/>
  <c r="CT161" i="11"/>
  <c r="CS161" i="11"/>
  <c r="CR161" i="11"/>
  <c r="CQ161" i="11"/>
  <c r="CP161" i="11"/>
  <c r="CO161" i="11"/>
  <c r="CN161" i="11"/>
  <c r="CM161" i="11"/>
  <c r="CL161" i="11"/>
  <c r="CK161" i="11"/>
  <c r="CJ161" i="11"/>
  <c r="CI161" i="11"/>
  <c r="CH161" i="11"/>
  <c r="CG161" i="11"/>
  <c r="CF161" i="11"/>
  <c r="CE161" i="11"/>
  <c r="CD161" i="11"/>
  <c r="CC161" i="11"/>
  <c r="CB161" i="11"/>
  <c r="CA161" i="11"/>
  <c r="BZ161" i="11"/>
  <c r="BY161" i="11"/>
  <c r="BX161" i="11"/>
  <c r="BW161" i="11"/>
  <c r="BV161" i="11"/>
  <c r="BU161" i="11"/>
  <c r="BT161" i="11"/>
  <c r="BS161" i="11"/>
  <c r="BR161" i="11"/>
  <c r="BQ161" i="11"/>
  <c r="BM161" i="11"/>
  <c r="AI161" i="11"/>
  <c r="AH161" i="11"/>
  <c r="AG161" i="11"/>
  <c r="AF161" i="11"/>
  <c r="AE161" i="11"/>
  <c r="AD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DZ160" i="11"/>
  <c r="DY160" i="11"/>
  <c r="DX160" i="11"/>
  <c r="DW160" i="11"/>
  <c r="DV160" i="11"/>
  <c r="DU160" i="11"/>
  <c r="DT160" i="11"/>
  <c r="DS160" i="11"/>
  <c r="DR160" i="11"/>
  <c r="DQ160" i="11"/>
  <c r="DP160" i="11"/>
  <c r="DO160" i="11"/>
  <c r="DN160" i="11"/>
  <c r="DM160" i="11"/>
  <c r="DL160" i="11"/>
  <c r="DK160" i="11"/>
  <c r="DJ160" i="11"/>
  <c r="DI160" i="11"/>
  <c r="DH160" i="11"/>
  <c r="DG160" i="11"/>
  <c r="DF160" i="11"/>
  <c r="DE160" i="11"/>
  <c r="DD160" i="11"/>
  <c r="DC160" i="11"/>
  <c r="DB160" i="11"/>
  <c r="DA160" i="11"/>
  <c r="CZ160" i="11"/>
  <c r="CY160" i="11"/>
  <c r="CX160" i="11"/>
  <c r="CW160" i="11"/>
  <c r="CV160" i="11"/>
  <c r="CU160" i="11"/>
  <c r="CT160" i="11"/>
  <c r="CS160" i="11"/>
  <c r="CR160" i="11"/>
  <c r="CQ160" i="11"/>
  <c r="CP160" i="11"/>
  <c r="CO160" i="11"/>
  <c r="CN160" i="11"/>
  <c r="CM160" i="11"/>
  <c r="CL160" i="11"/>
  <c r="CK160" i="11"/>
  <c r="CJ160" i="11"/>
  <c r="CI160" i="11"/>
  <c r="CH160" i="11"/>
  <c r="CG160" i="11"/>
  <c r="CF160" i="11"/>
  <c r="CE160" i="11"/>
  <c r="CD160" i="11"/>
  <c r="CC160" i="11"/>
  <c r="CB160" i="11"/>
  <c r="CA160" i="11"/>
  <c r="BZ160" i="11"/>
  <c r="BY160" i="11"/>
  <c r="BX160" i="11"/>
  <c r="BW160" i="11"/>
  <c r="BV160" i="11"/>
  <c r="BU160" i="11"/>
  <c r="BT160" i="11"/>
  <c r="BS160" i="11"/>
  <c r="BR160" i="11"/>
  <c r="BQ160" i="11"/>
  <c r="BM160" i="11"/>
  <c r="AH160" i="11"/>
  <c r="AG160" i="11"/>
  <c r="AF160" i="11"/>
  <c r="AE160" i="11"/>
  <c r="AD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DZ159" i="11"/>
  <c r="DY159" i="11"/>
  <c r="DX159" i="11"/>
  <c r="DW159" i="11"/>
  <c r="DV159" i="11"/>
  <c r="DU159" i="11"/>
  <c r="DT159" i="11"/>
  <c r="DS159" i="11"/>
  <c r="DR159" i="11"/>
  <c r="DQ159" i="11"/>
  <c r="DP159" i="11"/>
  <c r="DO159" i="11"/>
  <c r="DN159" i="11"/>
  <c r="DM159" i="11"/>
  <c r="DL159" i="11"/>
  <c r="DK159" i="11"/>
  <c r="DJ159" i="11"/>
  <c r="DI159" i="11"/>
  <c r="DH159" i="11"/>
  <c r="DG159" i="11"/>
  <c r="DF159" i="11"/>
  <c r="DE159" i="11"/>
  <c r="DD159" i="11"/>
  <c r="DC159" i="11"/>
  <c r="DB159" i="11"/>
  <c r="DA159" i="11"/>
  <c r="CZ159" i="11"/>
  <c r="CY159" i="11"/>
  <c r="CX159" i="11"/>
  <c r="CW159" i="11"/>
  <c r="CV159" i="11"/>
  <c r="CU159" i="11"/>
  <c r="CT159" i="11"/>
  <c r="CS159" i="11"/>
  <c r="CR159" i="11"/>
  <c r="CQ159" i="11"/>
  <c r="CP159" i="11"/>
  <c r="CO159" i="11"/>
  <c r="CN159" i="11"/>
  <c r="CM159" i="11"/>
  <c r="CL159" i="11"/>
  <c r="CK159" i="11"/>
  <c r="CJ159" i="11"/>
  <c r="CI159" i="11"/>
  <c r="CH159" i="11"/>
  <c r="CG159" i="11"/>
  <c r="CF159" i="11"/>
  <c r="CE159" i="11"/>
  <c r="CD159" i="11"/>
  <c r="CC159" i="11"/>
  <c r="CB159" i="11"/>
  <c r="CA159" i="11"/>
  <c r="BZ159" i="11"/>
  <c r="BY159" i="11"/>
  <c r="BX159" i="11"/>
  <c r="BW159" i="11"/>
  <c r="BV159" i="11"/>
  <c r="BU159" i="11"/>
  <c r="BT159" i="11"/>
  <c r="BS159" i="11"/>
  <c r="BR159" i="11"/>
  <c r="BQ159" i="11"/>
  <c r="BM159" i="11"/>
  <c r="AG159" i="11"/>
  <c r="AF159" i="11"/>
  <c r="AE159" i="11"/>
  <c r="AD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DZ158" i="11"/>
  <c r="DY158" i="11"/>
  <c r="DX158" i="11"/>
  <c r="DW158" i="11"/>
  <c r="DV158" i="11"/>
  <c r="DU158" i="11"/>
  <c r="DT158" i="11"/>
  <c r="DS158" i="11"/>
  <c r="DR158" i="11"/>
  <c r="DQ158" i="11"/>
  <c r="DP158" i="11"/>
  <c r="DO158" i="11"/>
  <c r="DN158" i="11"/>
  <c r="DM158" i="11"/>
  <c r="DL158" i="11"/>
  <c r="DK158" i="11"/>
  <c r="DJ158" i="11"/>
  <c r="DI158" i="11"/>
  <c r="DH158" i="11"/>
  <c r="DG158" i="11"/>
  <c r="DF158" i="11"/>
  <c r="DE158" i="11"/>
  <c r="DD158" i="11"/>
  <c r="DC158" i="11"/>
  <c r="DB158" i="11"/>
  <c r="DA158" i="11"/>
  <c r="CZ158" i="11"/>
  <c r="CY158" i="11"/>
  <c r="CX158" i="11"/>
  <c r="CW158" i="11"/>
  <c r="CV158" i="11"/>
  <c r="CU158" i="11"/>
  <c r="CT158" i="11"/>
  <c r="CS158" i="11"/>
  <c r="CR158" i="11"/>
  <c r="CQ158" i="11"/>
  <c r="CP158" i="11"/>
  <c r="CO158" i="11"/>
  <c r="CN158" i="11"/>
  <c r="CM158" i="11"/>
  <c r="CL158" i="11"/>
  <c r="CK158" i="11"/>
  <c r="CJ158" i="11"/>
  <c r="CI158" i="11"/>
  <c r="CH158" i="11"/>
  <c r="CG158" i="11"/>
  <c r="CF158" i="11"/>
  <c r="CE158" i="11"/>
  <c r="CD158" i="11"/>
  <c r="CC158" i="11"/>
  <c r="CB158" i="11"/>
  <c r="CA158" i="11"/>
  <c r="BZ158" i="11"/>
  <c r="BY158" i="11"/>
  <c r="BX158" i="11"/>
  <c r="BW158" i="11"/>
  <c r="BV158" i="11"/>
  <c r="BU158" i="11"/>
  <c r="BT158" i="11"/>
  <c r="BS158" i="11"/>
  <c r="BR158" i="11"/>
  <c r="BQ158" i="11"/>
  <c r="BM158" i="11"/>
  <c r="AF158" i="11"/>
  <c r="AE158" i="11"/>
  <c r="AD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DZ157" i="11"/>
  <c r="DY157" i="11"/>
  <c r="DX157" i="11"/>
  <c r="DW157" i="11"/>
  <c r="DV157" i="11"/>
  <c r="DU157" i="11"/>
  <c r="DT157" i="11"/>
  <c r="DS157" i="11"/>
  <c r="DR157" i="11"/>
  <c r="DQ157" i="11"/>
  <c r="DP157" i="11"/>
  <c r="DO157" i="11"/>
  <c r="DN157" i="11"/>
  <c r="DM157" i="11"/>
  <c r="DL157" i="11"/>
  <c r="DK157" i="11"/>
  <c r="DJ157" i="11"/>
  <c r="DI157" i="11"/>
  <c r="DH157" i="11"/>
  <c r="DG157" i="11"/>
  <c r="DF157" i="11"/>
  <c r="DE157" i="11"/>
  <c r="DD157" i="11"/>
  <c r="DC157" i="11"/>
  <c r="DB157" i="11"/>
  <c r="DA157" i="11"/>
  <c r="CZ157" i="11"/>
  <c r="CY157" i="11"/>
  <c r="CX157" i="11"/>
  <c r="CW157" i="11"/>
  <c r="CV157" i="11"/>
  <c r="CU157" i="11"/>
  <c r="CT157" i="11"/>
  <c r="CS157" i="11"/>
  <c r="CR157" i="11"/>
  <c r="CQ157" i="11"/>
  <c r="CP157" i="11"/>
  <c r="CO157" i="11"/>
  <c r="CN157" i="11"/>
  <c r="CM157" i="11"/>
  <c r="CL157" i="11"/>
  <c r="CK157" i="11"/>
  <c r="CJ157" i="11"/>
  <c r="CI157" i="11"/>
  <c r="CH157" i="11"/>
  <c r="CG157" i="11"/>
  <c r="CF157" i="11"/>
  <c r="CE157" i="11"/>
  <c r="CD157" i="11"/>
  <c r="CC157" i="11"/>
  <c r="CB157" i="11"/>
  <c r="CA157" i="11"/>
  <c r="BZ157" i="11"/>
  <c r="BY157" i="11"/>
  <c r="BX157" i="11"/>
  <c r="BW157" i="11"/>
  <c r="BV157" i="11"/>
  <c r="BU157" i="11"/>
  <c r="BT157" i="11"/>
  <c r="BS157" i="11"/>
  <c r="BR157" i="11"/>
  <c r="BQ157" i="11"/>
  <c r="BM157" i="11"/>
  <c r="AE157" i="11"/>
  <c r="AD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DZ156" i="11"/>
  <c r="DY156" i="11"/>
  <c r="DX156" i="11"/>
  <c r="DW156" i="11"/>
  <c r="DV156" i="11"/>
  <c r="DU156" i="11"/>
  <c r="DT156" i="11"/>
  <c r="DS156" i="11"/>
  <c r="DR156" i="11"/>
  <c r="DQ156" i="11"/>
  <c r="DP156" i="11"/>
  <c r="DO156" i="11"/>
  <c r="DN156" i="11"/>
  <c r="DM156" i="11"/>
  <c r="DL156" i="11"/>
  <c r="DK156" i="11"/>
  <c r="DJ156" i="11"/>
  <c r="DI156" i="11"/>
  <c r="DH156" i="11"/>
  <c r="DG156" i="11"/>
  <c r="DF156" i="11"/>
  <c r="DE156" i="11"/>
  <c r="DD156" i="11"/>
  <c r="DC156" i="11"/>
  <c r="DB156" i="11"/>
  <c r="DA156" i="11"/>
  <c r="CZ156" i="11"/>
  <c r="CY156" i="11"/>
  <c r="CX156" i="11"/>
  <c r="CW156" i="11"/>
  <c r="CV156" i="11"/>
  <c r="CU156" i="11"/>
  <c r="CT156" i="11"/>
  <c r="CS156" i="11"/>
  <c r="CR156" i="11"/>
  <c r="CQ156" i="11"/>
  <c r="CP156" i="11"/>
  <c r="CO156" i="11"/>
  <c r="CN156" i="11"/>
  <c r="CM156" i="11"/>
  <c r="CL156" i="11"/>
  <c r="CK156" i="11"/>
  <c r="CJ156" i="11"/>
  <c r="CI156" i="11"/>
  <c r="CH156" i="11"/>
  <c r="CG156" i="11"/>
  <c r="CF156" i="11"/>
  <c r="CE156" i="11"/>
  <c r="CD156" i="11"/>
  <c r="CC156" i="11"/>
  <c r="CB156" i="11"/>
  <c r="CA156" i="11"/>
  <c r="BZ156" i="11"/>
  <c r="BY156" i="11"/>
  <c r="BX156" i="11"/>
  <c r="BW156" i="11"/>
  <c r="BV156" i="11"/>
  <c r="BU156" i="11"/>
  <c r="BT156" i="11"/>
  <c r="BS156" i="11"/>
  <c r="BR156" i="11"/>
  <c r="BQ156" i="11"/>
  <c r="BM156" i="11"/>
  <c r="AD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DZ155" i="11"/>
  <c r="DY155" i="11"/>
  <c r="DX155" i="11"/>
  <c r="DW155" i="11"/>
  <c r="DV155" i="11"/>
  <c r="DU155" i="11"/>
  <c r="DT155" i="11"/>
  <c r="DS155" i="11"/>
  <c r="DR155" i="11"/>
  <c r="DQ155" i="11"/>
  <c r="DP155" i="11"/>
  <c r="DO155" i="11"/>
  <c r="DN155" i="11"/>
  <c r="DM155" i="11"/>
  <c r="DL155" i="11"/>
  <c r="DK155" i="11"/>
  <c r="DJ155" i="11"/>
  <c r="DI155" i="11"/>
  <c r="DH155" i="11"/>
  <c r="DG155" i="11"/>
  <c r="DF155" i="11"/>
  <c r="DE155" i="11"/>
  <c r="DD155" i="11"/>
  <c r="DC155" i="11"/>
  <c r="DB155" i="11"/>
  <c r="DA155" i="11"/>
  <c r="CZ155" i="11"/>
  <c r="CY155" i="11"/>
  <c r="CX155" i="11"/>
  <c r="CW155" i="11"/>
  <c r="CV155" i="11"/>
  <c r="CU155" i="11"/>
  <c r="CT155" i="11"/>
  <c r="CS155" i="11"/>
  <c r="CR155" i="11"/>
  <c r="CQ155" i="11"/>
  <c r="CP155" i="11"/>
  <c r="CO155" i="11"/>
  <c r="CN155" i="11"/>
  <c r="CM155" i="11"/>
  <c r="CL155" i="11"/>
  <c r="CK155" i="11"/>
  <c r="CJ155" i="11"/>
  <c r="CI155" i="11"/>
  <c r="CH155" i="11"/>
  <c r="CG155" i="11"/>
  <c r="CF155" i="11"/>
  <c r="CE155" i="11"/>
  <c r="CD155" i="11"/>
  <c r="CC155" i="11"/>
  <c r="CB155" i="11"/>
  <c r="CA155" i="11"/>
  <c r="BZ155" i="11"/>
  <c r="BY155" i="11"/>
  <c r="BX155" i="11"/>
  <c r="BW155" i="11"/>
  <c r="BV155" i="11"/>
  <c r="BU155" i="11"/>
  <c r="BT155" i="11"/>
  <c r="BS155" i="11"/>
  <c r="BR155" i="11"/>
  <c r="BQ155" i="11"/>
  <c r="BM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DZ154" i="11"/>
  <c r="DY154" i="11"/>
  <c r="DX154" i="11"/>
  <c r="DW154" i="11"/>
  <c r="DV154" i="11"/>
  <c r="DU154" i="11"/>
  <c r="DT154" i="11"/>
  <c r="DS154" i="11"/>
  <c r="DR154" i="11"/>
  <c r="DQ154" i="11"/>
  <c r="DP154" i="11"/>
  <c r="DO154" i="11"/>
  <c r="DN154" i="11"/>
  <c r="DM154" i="11"/>
  <c r="DL154" i="11"/>
  <c r="DK154" i="11"/>
  <c r="DJ154" i="11"/>
  <c r="DI154" i="11"/>
  <c r="DH154" i="11"/>
  <c r="DG154" i="11"/>
  <c r="DF154" i="11"/>
  <c r="DE154" i="11"/>
  <c r="DD154" i="11"/>
  <c r="DC154" i="11"/>
  <c r="DB154" i="11"/>
  <c r="DA154" i="11"/>
  <c r="CZ154" i="11"/>
  <c r="CY154" i="11"/>
  <c r="CX154" i="11"/>
  <c r="CW154" i="11"/>
  <c r="CV154" i="11"/>
  <c r="CU154" i="11"/>
  <c r="CT154" i="11"/>
  <c r="CS154" i="11"/>
  <c r="CR154" i="11"/>
  <c r="CQ154" i="11"/>
  <c r="CP154" i="11"/>
  <c r="CO154" i="11"/>
  <c r="CN154" i="11"/>
  <c r="CM154" i="11"/>
  <c r="CL154" i="11"/>
  <c r="CK154" i="11"/>
  <c r="CJ154" i="11"/>
  <c r="CI154" i="11"/>
  <c r="CH154" i="11"/>
  <c r="CG154" i="11"/>
  <c r="CF154" i="11"/>
  <c r="CE154" i="11"/>
  <c r="CD154" i="11"/>
  <c r="CC154" i="11"/>
  <c r="CB154" i="11"/>
  <c r="CA154" i="11"/>
  <c r="BZ154" i="11"/>
  <c r="BY154" i="11"/>
  <c r="BX154" i="11"/>
  <c r="BW154" i="11"/>
  <c r="BV154" i="11"/>
  <c r="BU154" i="11"/>
  <c r="BT154" i="11"/>
  <c r="BS154" i="11"/>
  <c r="BR154" i="11"/>
  <c r="BQ154" i="11"/>
  <c r="BM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DZ153" i="11"/>
  <c r="DY153" i="11"/>
  <c r="DX153" i="11"/>
  <c r="DW153" i="11"/>
  <c r="DV153" i="11"/>
  <c r="DU153" i="11"/>
  <c r="DT153" i="11"/>
  <c r="DS153" i="11"/>
  <c r="DR153" i="11"/>
  <c r="DQ153" i="11"/>
  <c r="DP153" i="11"/>
  <c r="DO153" i="11"/>
  <c r="DN153" i="11"/>
  <c r="DM153" i="11"/>
  <c r="DL153" i="11"/>
  <c r="DK153" i="11"/>
  <c r="DJ153" i="11"/>
  <c r="DI153" i="11"/>
  <c r="DH153" i="11"/>
  <c r="DG153" i="11"/>
  <c r="DF153" i="11"/>
  <c r="DE153" i="11"/>
  <c r="DD153" i="11"/>
  <c r="DC153" i="11"/>
  <c r="DB153" i="11"/>
  <c r="DA153" i="11"/>
  <c r="CZ153" i="11"/>
  <c r="CY153" i="11"/>
  <c r="CX153" i="11"/>
  <c r="CW153" i="11"/>
  <c r="CV153" i="11"/>
  <c r="CU153" i="11"/>
  <c r="CT153" i="11"/>
  <c r="CS153" i="11"/>
  <c r="CR153" i="11"/>
  <c r="CQ153" i="11"/>
  <c r="CP153" i="11"/>
  <c r="CO153" i="11"/>
  <c r="CN153" i="11"/>
  <c r="CM153" i="11"/>
  <c r="CL153" i="11"/>
  <c r="CK153" i="11"/>
  <c r="CJ153" i="11"/>
  <c r="CI153" i="11"/>
  <c r="CH153" i="11"/>
  <c r="CG153" i="11"/>
  <c r="CF153" i="11"/>
  <c r="CE153" i="11"/>
  <c r="CD153" i="11"/>
  <c r="CC153" i="11"/>
  <c r="CB153" i="11"/>
  <c r="CA153" i="11"/>
  <c r="BZ153" i="11"/>
  <c r="BY153" i="11"/>
  <c r="BX153" i="11"/>
  <c r="BW153" i="11"/>
  <c r="BV153" i="11"/>
  <c r="BU153" i="11"/>
  <c r="BT153" i="11"/>
  <c r="BS153" i="11"/>
  <c r="BR153" i="11"/>
  <c r="BQ153" i="11"/>
  <c r="BM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DZ152" i="11"/>
  <c r="DY152" i="11"/>
  <c r="DX152" i="11"/>
  <c r="DW152" i="11"/>
  <c r="DV152" i="11"/>
  <c r="DU152" i="11"/>
  <c r="DT152" i="11"/>
  <c r="DS152" i="11"/>
  <c r="DR152" i="11"/>
  <c r="DQ152" i="11"/>
  <c r="DP152" i="11"/>
  <c r="DO152" i="11"/>
  <c r="DN152" i="11"/>
  <c r="DM152" i="11"/>
  <c r="DL152" i="11"/>
  <c r="DK152" i="11"/>
  <c r="DJ152" i="11"/>
  <c r="DI152" i="11"/>
  <c r="DH152" i="11"/>
  <c r="DG152" i="11"/>
  <c r="DF152" i="11"/>
  <c r="DE152" i="11"/>
  <c r="DD152" i="11"/>
  <c r="DC152" i="11"/>
  <c r="DB152" i="11"/>
  <c r="DA152" i="11"/>
  <c r="CZ152" i="11"/>
  <c r="CY152" i="11"/>
  <c r="CX152" i="11"/>
  <c r="CW152" i="11"/>
  <c r="CV152" i="11"/>
  <c r="CU152" i="11"/>
  <c r="CT152" i="11"/>
  <c r="CS152" i="11"/>
  <c r="CR152" i="11"/>
  <c r="CQ152" i="11"/>
  <c r="CP152" i="11"/>
  <c r="CO152" i="11"/>
  <c r="CN152" i="11"/>
  <c r="CM152" i="11"/>
  <c r="CL152" i="11"/>
  <c r="CK152" i="11"/>
  <c r="CJ152" i="11"/>
  <c r="CI152" i="11"/>
  <c r="CH152" i="11"/>
  <c r="CG152" i="11"/>
  <c r="CF152" i="11"/>
  <c r="CE152" i="11"/>
  <c r="CD152" i="11"/>
  <c r="CC152" i="11"/>
  <c r="CB152" i="11"/>
  <c r="CA152" i="11"/>
  <c r="BZ152" i="11"/>
  <c r="BY152" i="11"/>
  <c r="BX152" i="11"/>
  <c r="BW152" i="11"/>
  <c r="BV152" i="11"/>
  <c r="BU152" i="11"/>
  <c r="BT152" i="11"/>
  <c r="BS152" i="11"/>
  <c r="BR152" i="11"/>
  <c r="BQ152" i="11"/>
  <c r="BM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DZ151" i="11"/>
  <c r="DY151" i="11"/>
  <c r="DX151" i="11"/>
  <c r="DW151" i="11"/>
  <c r="DV151" i="11"/>
  <c r="DU151" i="11"/>
  <c r="DT151" i="11"/>
  <c r="DS151" i="11"/>
  <c r="DR151" i="11"/>
  <c r="DQ151" i="11"/>
  <c r="DP151" i="11"/>
  <c r="DO151" i="11"/>
  <c r="DN151" i="11"/>
  <c r="DM151" i="11"/>
  <c r="DL151" i="11"/>
  <c r="DK151" i="11"/>
  <c r="DJ151" i="11"/>
  <c r="DI151" i="11"/>
  <c r="DH151" i="11"/>
  <c r="DG151" i="11"/>
  <c r="DF151" i="11"/>
  <c r="DE151" i="11"/>
  <c r="DD151" i="11"/>
  <c r="DC151" i="11"/>
  <c r="DB151" i="11"/>
  <c r="DA151" i="11"/>
  <c r="CZ151" i="11"/>
  <c r="CY151" i="11"/>
  <c r="CX151" i="11"/>
  <c r="CW151" i="11"/>
  <c r="CV151" i="11"/>
  <c r="CU151" i="11"/>
  <c r="CT151" i="11"/>
  <c r="CS151" i="11"/>
  <c r="CR151" i="11"/>
  <c r="CQ151" i="11"/>
  <c r="CP151" i="11"/>
  <c r="CO151" i="11"/>
  <c r="CN151" i="11"/>
  <c r="CM151" i="11"/>
  <c r="CL151" i="11"/>
  <c r="CK151" i="11"/>
  <c r="CJ151" i="11"/>
  <c r="CI151" i="11"/>
  <c r="CH151" i="11"/>
  <c r="CG151" i="11"/>
  <c r="CF151" i="11"/>
  <c r="CE151" i="11"/>
  <c r="CD151" i="11"/>
  <c r="CC151" i="11"/>
  <c r="CB151" i="11"/>
  <c r="CA151" i="11"/>
  <c r="BZ151" i="11"/>
  <c r="BY151" i="11"/>
  <c r="BX151" i="11"/>
  <c r="BW151" i="11"/>
  <c r="BV151" i="11"/>
  <c r="BU151" i="11"/>
  <c r="BT151" i="11"/>
  <c r="BS151" i="11"/>
  <c r="BR151" i="11"/>
  <c r="BQ151" i="11"/>
  <c r="BM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Z150" i="11"/>
  <c r="DY150" i="11"/>
  <c r="DX150" i="11"/>
  <c r="DW150" i="11"/>
  <c r="DV150" i="11"/>
  <c r="DU150" i="11"/>
  <c r="DT150" i="11"/>
  <c r="DS150" i="11"/>
  <c r="DR150" i="11"/>
  <c r="DQ150" i="11"/>
  <c r="DP150" i="11"/>
  <c r="DO150" i="11"/>
  <c r="DN150" i="11"/>
  <c r="DM150" i="11"/>
  <c r="DL150" i="11"/>
  <c r="DK150" i="11"/>
  <c r="DJ150" i="11"/>
  <c r="DI150" i="11"/>
  <c r="DH150" i="11"/>
  <c r="DG150" i="11"/>
  <c r="DF150" i="11"/>
  <c r="DE150" i="11"/>
  <c r="DD150" i="11"/>
  <c r="DC150" i="11"/>
  <c r="DB150" i="11"/>
  <c r="DA150" i="11"/>
  <c r="CZ150" i="11"/>
  <c r="CY150" i="11"/>
  <c r="CX150" i="11"/>
  <c r="CW150" i="11"/>
  <c r="CV150" i="11"/>
  <c r="CU150" i="11"/>
  <c r="CT150" i="11"/>
  <c r="CS150" i="11"/>
  <c r="CR150" i="11"/>
  <c r="CQ150" i="11"/>
  <c r="CP150" i="11"/>
  <c r="CO150" i="11"/>
  <c r="CN150" i="11"/>
  <c r="CM150" i="11"/>
  <c r="CL150" i="11"/>
  <c r="CK150" i="11"/>
  <c r="CJ150" i="11"/>
  <c r="CI150" i="11"/>
  <c r="CH150" i="11"/>
  <c r="CG150" i="11"/>
  <c r="CF150" i="11"/>
  <c r="CE150" i="11"/>
  <c r="CD150" i="11"/>
  <c r="CC150" i="11"/>
  <c r="CB150" i="11"/>
  <c r="CA150" i="11"/>
  <c r="BZ150" i="11"/>
  <c r="BY150" i="11"/>
  <c r="BX150" i="11"/>
  <c r="BW150" i="11"/>
  <c r="BV150" i="11"/>
  <c r="BU150" i="11"/>
  <c r="BT150" i="11"/>
  <c r="BS150" i="11"/>
  <c r="BR150" i="11"/>
  <c r="BQ150" i="11"/>
  <c r="BM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B150" i="11"/>
  <c r="DZ149" i="11"/>
  <c r="DY149" i="11"/>
  <c r="DX149" i="11"/>
  <c r="DW149" i="11"/>
  <c r="DV149" i="11"/>
  <c r="DU149" i="11"/>
  <c r="DT149" i="11"/>
  <c r="DS149" i="11"/>
  <c r="DR149" i="11"/>
  <c r="DQ149" i="11"/>
  <c r="DP149" i="11"/>
  <c r="DO149" i="11"/>
  <c r="DN149" i="11"/>
  <c r="DM149" i="11"/>
  <c r="DL149" i="11"/>
  <c r="DK149" i="11"/>
  <c r="DJ149" i="11"/>
  <c r="DI149" i="11"/>
  <c r="DH149" i="11"/>
  <c r="DG149" i="11"/>
  <c r="DF149" i="11"/>
  <c r="DE149" i="11"/>
  <c r="DD149" i="11"/>
  <c r="DC149" i="11"/>
  <c r="DB149" i="11"/>
  <c r="DA149" i="11"/>
  <c r="CZ149" i="11"/>
  <c r="CY149" i="11"/>
  <c r="CX149" i="11"/>
  <c r="CW149" i="11"/>
  <c r="CV149" i="11"/>
  <c r="CU149" i="11"/>
  <c r="CT149" i="11"/>
  <c r="CS149" i="11"/>
  <c r="CR149" i="11"/>
  <c r="CQ149" i="11"/>
  <c r="CP149" i="11"/>
  <c r="CO149" i="11"/>
  <c r="CN149" i="11"/>
  <c r="CM149" i="11"/>
  <c r="CL149" i="11"/>
  <c r="CK149" i="11"/>
  <c r="CJ149" i="11"/>
  <c r="CI149" i="11"/>
  <c r="CH149" i="11"/>
  <c r="CG149" i="11"/>
  <c r="CF149" i="11"/>
  <c r="CE149" i="11"/>
  <c r="CD149" i="11"/>
  <c r="CC149" i="11"/>
  <c r="CB149" i="11"/>
  <c r="CA149" i="11"/>
  <c r="BZ149" i="11"/>
  <c r="BY149" i="11"/>
  <c r="BX149" i="11"/>
  <c r="BW149" i="11"/>
  <c r="BV149" i="11"/>
  <c r="BU149" i="11"/>
  <c r="BT149" i="11"/>
  <c r="BS149" i="11"/>
  <c r="BR149" i="11"/>
  <c r="BQ149" i="11"/>
  <c r="BM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B149" i="11"/>
  <c r="DZ148" i="11"/>
  <c r="DY148" i="11"/>
  <c r="DX148" i="11"/>
  <c r="DW148" i="11"/>
  <c r="DV148" i="11"/>
  <c r="DU148" i="11"/>
  <c r="DT148" i="11"/>
  <c r="DS148" i="11"/>
  <c r="DR148" i="11"/>
  <c r="DQ148" i="11"/>
  <c r="DP148" i="11"/>
  <c r="DO148" i="11"/>
  <c r="DN148" i="11"/>
  <c r="DM148" i="11"/>
  <c r="DL148" i="11"/>
  <c r="DK148" i="11"/>
  <c r="DJ148" i="11"/>
  <c r="DI148" i="11"/>
  <c r="DH148" i="11"/>
  <c r="DG148" i="11"/>
  <c r="DF148" i="11"/>
  <c r="DE148" i="11"/>
  <c r="DD148" i="11"/>
  <c r="DC148" i="11"/>
  <c r="DB148" i="11"/>
  <c r="DA148" i="11"/>
  <c r="CZ148" i="11"/>
  <c r="CY148" i="11"/>
  <c r="CX148" i="11"/>
  <c r="CW148" i="11"/>
  <c r="CV148" i="11"/>
  <c r="CU148" i="11"/>
  <c r="CT148" i="11"/>
  <c r="CS148" i="11"/>
  <c r="CR148" i="11"/>
  <c r="CQ148" i="11"/>
  <c r="CP148" i="11"/>
  <c r="CO148" i="11"/>
  <c r="CN148" i="11"/>
  <c r="CM148" i="11"/>
  <c r="CL148" i="11"/>
  <c r="CK148" i="11"/>
  <c r="CJ148" i="11"/>
  <c r="CI148" i="11"/>
  <c r="CH148" i="11"/>
  <c r="CG148" i="11"/>
  <c r="CF148" i="11"/>
  <c r="CE148" i="11"/>
  <c r="CD148" i="11"/>
  <c r="CC148" i="11"/>
  <c r="CB148" i="11"/>
  <c r="CA148" i="11"/>
  <c r="BZ148" i="11"/>
  <c r="BY148" i="11"/>
  <c r="BX148" i="11"/>
  <c r="BW148" i="11"/>
  <c r="BV148" i="11"/>
  <c r="BU148" i="11"/>
  <c r="BT148" i="11"/>
  <c r="BS148" i="11"/>
  <c r="BR148" i="11"/>
  <c r="BQ148" i="11"/>
  <c r="BM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B148" i="11"/>
  <c r="DZ147" i="11"/>
  <c r="DY147" i="11"/>
  <c r="DX147" i="11"/>
  <c r="DW147" i="11"/>
  <c r="DV147" i="11"/>
  <c r="DU147" i="11"/>
  <c r="DT147" i="11"/>
  <c r="DS147" i="11"/>
  <c r="DR147" i="11"/>
  <c r="DQ147" i="11"/>
  <c r="DP147" i="11"/>
  <c r="DO147" i="11"/>
  <c r="DN147" i="11"/>
  <c r="DM147" i="11"/>
  <c r="DL147" i="11"/>
  <c r="DK147" i="11"/>
  <c r="DJ147" i="11"/>
  <c r="DI147" i="11"/>
  <c r="DH147" i="11"/>
  <c r="DG147" i="11"/>
  <c r="DF147" i="11"/>
  <c r="DE147" i="11"/>
  <c r="DD147" i="11"/>
  <c r="DC147" i="11"/>
  <c r="DB147" i="11"/>
  <c r="DA147" i="11"/>
  <c r="CZ147" i="11"/>
  <c r="CY147" i="11"/>
  <c r="CX147" i="11"/>
  <c r="CW147" i="11"/>
  <c r="CV147" i="11"/>
  <c r="CU147" i="11"/>
  <c r="CT147" i="11"/>
  <c r="CS147" i="11"/>
  <c r="CR147" i="11"/>
  <c r="CQ147" i="11"/>
  <c r="CP147" i="11"/>
  <c r="CO147" i="11"/>
  <c r="CN147" i="11"/>
  <c r="CM147" i="11"/>
  <c r="CL147" i="11"/>
  <c r="CK147" i="11"/>
  <c r="CJ147" i="11"/>
  <c r="CI147" i="11"/>
  <c r="CH147" i="11"/>
  <c r="CG147" i="11"/>
  <c r="CF147" i="11"/>
  <c r="CE147" i="11"/>
  <c r="CD147" i="11"/>
  <c r="CC147" i="11"/>
  <c r="CB147" i="11"/>
  <c r="CA147" i="11"/>
  <c r="BZ147" i="11"/>
  <c r="BY147" i="11"/>
  <c r="BX147" i="11"/>
  <c r="BW147" i="11"/>
  <c r="BV147" i="11"/>
  <c r="BU147" i="11"/>
  <c r="BT147" i="11"/>
  <c r="BS147" i="11"/>
  <c r="BR147" i="11"/>
  <c r="BQ147" i="11"/>
  <c r="BM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D147" i="11"/>
  <c r="B147" i="11"/>
  <c r="DZ146" i="11"/>
  <c r="DY146" i="11"/>
  <c r="DX146" i="11"/>
  <c r="DW146" i="11"/>
  <c r="DV146" i="11"/>
  <c r="DU146" i="11"/>
  <c r="DT146" i="11"/>
  <c r="DS146" i="11"/>
  <c r="DR146" i="11"/>
  <c r="DQ146" i="11"/>
  <c r="DP146" i="11"/>
  <c r="DO146" i="11"/>
  <c r="DN146" i="11"/>
  <c r="DM146" i="11"/>
  <c r="DL146" i="11"/>
  <c r="DK146" i="11"/>
  <c r="DJ146" i="11"/>
  <c r="DI146" i="11"/>
  <c r="DH146" i="11"/>
  <c r="DG146" i="11"/>
  <c r="DF146" i="11"/>
  <c r="DE146" i="11"/>
  <c r="DD146" i="11"/>
  <c r="DC146" i="11"/>
  <c r="DB146" i="11"/>
  <c r="DA146" i="11"/>
  <c r="CZ146" i="11"/>
  <c r="CY146" i="11"/>
  <c r="CX146" i="11"/>
  <c r="CW146" i="11"/>
  <c r="CV146" i="11"/>
  <c r="CU146" i="11"/>
  <c r="CT146" i="11"/>
  <c r="CS146" i="11"/>
  <c r="CR146" i="11"/>
  <c r="CQ146" i="11"/>
  <c r="CP146" i="11"/>
  <c r="CO146" i="11"/>
  <c r="CN146" i="11"/>
  <c r="CM146" i="11"/>
  <c r="CL146" i="11"/>
  <c r="CK146" i="11"/>
  <c r="CJ146" i="11"/>
  <c r="CI146" i="11"/>
  <c r="CH146" i="11"/>
  <c r="CG146" i="11"/>
  <c r="CF146" i="11"/>
  <c r="CE146" i="11"/>
  <c r="CD146" i="11"/>
  <c r="CC146" i="11"/>
  <c r="CB146" i="11"/>
  <c r="CA146" i="11"/>
  <c r="BZ146" i="11"/>
  <c r="BY146" i="11"/>
  <c r="BX146" i="11"/>
  <c r="BW146" i="11"/>
  <c r="BV146" i="11"/>
  <c r="BU146" i="11"/>
  <c r="BT146" i="11"/>
  <c r="BS146" i="11"/>
  <c r="BR146" i="11"/>
  <c r="BQ146" i="11"/>
  <c r="BM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D146" i="11"/>
  <c r="B146" i="11"/>
  <c r="DZ145" i="11"/>
  <c r="DY145" i="11"/>
  <c r="DX145" i="11"/>
  <c r="DW145" i="11"/>
  <c r="DV145" i="11"/>
  <c r="DU145" i="11"/>
  <c r="DT145" i="11"/>
  <c r="DS145" i="11"/>
  <c r="DR145" i="11"/>
  <c r="DQ145" i="11"/>
  <c r="DP145" i="11"/>
  <c r="DO145" i="11"/>
  <c r="DN145" i="11"/>
  <c r="DM145" i="11"/>
  <c r="DL145" i="11"/>
  <c r="DK145" i="11"/>
  <c r="DJ145" i="11"/>
  <c r="DI145" i="11"/>
  <c r="DH145" i="11"/>
  <c r="DG145" i="11"/>
  <c r="DF145" i="11"/>
  <c r="DE145" i="11"/>
  <c r="DD145" i="11"/>
  <c r="DC145" i="11"/>
  <c r="DB145" i="11"/>
  <c r="DA145" i="11"/>
  <c r="CZ145" i="11"/>
  <c r="CY145" i="11"/>
  <c r="CX145" i="11"/>
  <c r="CW145" i="11"/>
  <c r="CV145" i="11"/>
  <c r="CU145" i="11"/>
  <c r="CT145" i="11"/>
  <c r="CS145" i="11"/>
  <c r="CR145" i="11"/>
  <c r="CQ145" i="11"/>
  <c r="CP145" i="11"/>
  <c r="CO145" i="11"/>
  <c r="CN145" i="11"/>
  <c r="CM145" i="11"/>
  <c r="CL145" i="11"/>
  <c r="CK145" i="11"/>
  <c r="CJ145" i="11"/>
  <c r="CI145" i="11"/>
  <c r="CH145" i="11"/>
  <c r="CG145" i="11"/>
  <c r="CF145" i="11"/>
  <c r="CE145" i="11"/>
  <c r="CD145" i="11"/>
  <c r="CC145" i="11"/>
  <c r="CB145" i="11"/>
  <c r="CA145" i="11"/>
  <c r="BZ145" i="11"/>
  <c r="BY145" i="11"/>
  <c r="BX145" i="11"/>
  <c r="BW145" i="11"/>
  <c r="BV145" i="11"/>
  <c r="BU145" i="11"/>
  <c r="BT145" i="11"/>
  <c r="BS145" i="11"/>
  <c r="BR145" i="11"/>
  <c r="BQ145" i="11"/>
  <c r="BM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D145" i="11"/>
  <c r="B145" i="11"/>
  <c r="DZ144" i="11"/>
  <c r="DY144" i="11"/>
  <c r="DX144" i="11"/>
  <c r="DW144" i="11"/>
  <c r="DV144" i="11"/>
  <c r="DU144" i="11"/>
  <c r="DT144" i="11"/>
  <c r="DS144" i="11"/>
  <c r="DR144" i="11"/>
  <c r="DQ144" i="11"/>
  <c r="DP144" i="11"/>
  <c r="DO144" i="11"/>
  <c r="DN144" i="11"/>
  <c r="DM144" i="11"/>
  <c r="DL144" i="11"/>
  <c r="DK144" i="11"/>
  <c r="DJ144" i="11"/>
  <c r="DI144" i="11"/>
  <c r="DH144" i="11"/>
  <c r="DG144" i="11"/>
  <c r="DF144" i="11"/>
  <c r="DE144" i="11"/>
  <c r="DD144" i="11"/>
  <c r="DC144" i="11"/>
  <c r="DB144" i="11"/>
  <c r="DA144" i="11"/>
  <c r="CZ144" i="11"/>
  <c r="CY144" i="11"/>
  <c r="CX144" i="11"/>
  <c r="CW144" i="11"/>
  <c r="CV144" i="11"/>
  <c r="CU144" i="11"/>
  <c r="CT144" i="11"/>
  <c r="CS144" i="11"/>
  <c r="CR144" i="11"/>
  <c r="CQ144" i="11"/>
  <c r="CP144" i="11"/>
  <c r="CO144" i="11"/>
  <c r="CN144" i="11"/>
  <c r="CM144" i="11"/>
  <c r="CL144" i="11"/>
  <c r="CK144" i="11"/>
  <c r="CJ144" i="11"/>
  <c r="CI144" i="11"/>
  <c r="CH144" i="11"/>
  <c r="CG144" i="11"/>
  <c r="CF144" i="11"/>
  <c r="CE144" i="11"/>
  <c r="CD144" i="11"/>
  <c r="CC144" i="11"/>
  <c r="CB144" i="11"/>
  <c r="CA144" i="11"/>
  <c r="BZ144" i="11"/>
  <c r="BY144" i="11"/>
  <c r="BX144" i="11"/>
  <c r="BW144" i="11"/>
  <c r="BV144" i="11"/>
  <c r="BU144" i="11"/>
  <c r="BT144" i="11"/>
  <c r="BS144" i="11"/>
  <c r="BR144" i="11"/>
  <c r="BQ144" i="11"/>
  <c r="BM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B144" i="11"/>
  <c r="DZ143" i="11"/>
  <c r="DY143" i="11"/>
  <c r="DX143" i="11"/>
  <c r="DW143" i="11"/>
  <c r="DV143" i="11"/>
  <c r="DU143" i="11"/>
  <c r="DT143" i="11"/>
  <c r="DS143" i="11"/>
  <c r="DR143" i="11"/>
  <c r="DQ143" i="11"/>
  <c r="DP143" i="11"/>
  <c r="DO143" i="11"/>
  <c r="DN143" i="11"/>
  <c r="DM143" i="11"/>
  <c r="DL143" i="11"/>
  <c r="DK143" i="11"/>
  <c r="DJ143" i="11"/>
  <c r="DI143" i="11"/>
  <c r="DH143" i="11"/>
  <c r="DG143" i="11"/>
  <c r="DF143" i="11"/>
  <c r="DE143" i="11"/>
  <c r="DD143" i="11"/>
  <c r="DC143" i="11"/>
  <c r="DB143" i="11"/>
  <c r="DA143" i="11"/>
  <c r="CZ143" i="11"/>
  <c r="CY143" i="11"/>
  <c r="CX143" i="11"/>
  <c r="CW143" i="11"/>
  <c r="CV143" i="11"/>
  <c r="CU143" i="11"/>
  <c r="CT143" i="11"/>
  <c r="CS143" i="11"/>
  <c r="CR143" i="11"/>
  <c r="CQ143" i="11"/>
  <c r="CP143" i="11"/>
  <c r="CO143" i="11"/>
  <c r="CN143" i="11"/>
  <c r="CM143" i="11"/>
  <c r="CL143" i="11"/>
  <c r="CK143" i="11"/>
  <c r="CJ143" i="11"/>
  <c r="CI143" i="11"/>
  <c r="CH143" i="11"/>
  <c r="CG143" i="11"/>
  <c r="CF143" i="11"/>
  <c r="CE143" i="11"/>
  <c r="CD143" i="11"/>
  <c r="CC143" i="11"/>
  <c r="CB143" i="11"/>
  <c r="CA143" i="11"/>
  <c r="BZ143" i="11"/>
  <c r="BY143" i="11"/>
  <c r="BX143" i="11"/>
  <c r="BW143" i="11"/>
  <c r="BV143" i="11"/>
  <c r="BU143" i="11"/>
  <c r="BT143" i="11"/>
  <c r="BS143" i="11"/>
  <c r="BR143" i="11"/>
  <c r="BQ143" i="11"/>
  <c r="BM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B143" i="11"/>
  <c r="DZ142" i="11"/>
  <c r="DY142" i="11"/>
  <c r="DX142" i="11"/>
  <c r="DW142" i="11"/>
  <c r="DV142" i="11"/>
  <c r="DU142" i="11"/>
  <c r="DT142" i="11"/>
  <c r="DS142" i="11"/>
  <c r="DR142" i="11"/>
  <c r="DQ142" i="11"/>
  <c r="DP142" i="11"/>
  <c r="DO142" i="11"/>
  <c r="DN142" i="11"/>
  <c r="DM142" i="11"/>
  <c r="DL142" i="11"/>
  <c r="DK142" i="11"/>
  <c r="DJ142" i="11"/>
  <c r="DI142" i="11"/>
  <c r="DH142" i="11"/>
  <c r="DG142" i="11"/>
  <c r="DF142" i="11"/>
  <c r="DE142" i="11"/>
  <c r="DD142" i="11"/>
  <c r="DC142" i="11"/>
  <c r="DB142" i="11"/>
  <c r="DA142" i="11"/>
  <c r="CZ142" i="11"/>
  <c r="CY142" i="11"/>
  <c r="CX142" i="11"/>
  <c r="CW142" i="11"/>
  <c r="CV142" i="11"/>
  <c r="CU142" i="11"/>
  <c r="CT142" i="11"/>
  <c r="CS142" i="11"/>
  <c r="CR142" i="11"/>
  <c r="CQ142" i="11"/>
  <c r="CP142" i="11"/>
  <c r="CO142" i="11"/>
  <c r="CN142" i="11"/>
  <c r="CM142" i="11"/>
  <c r="CL142" i="11"/>
  <c r="CK142" i="11"/>
  <c r="CJ142" i="11"/>
  <c r="CI142" i="11"/>
  <c r="CH142" i="11"/>
  <c r="CG142" i="11"/>
  <c r="CF142" i="11"/>
  <c r="CE142" i="11"/>
  <c r="CD142" i="11"/>
  <c r="CC142" i="11"/>
  <c r="CB142" i="11"/>
  <c r="CA142" i="11"/>
  <c r="BZ142" i="11"/>
  <c r="BY142" i="11"/>
  <c r="BX142" i="11"/>
  <c r="BW142" i="11"/>
  <c r="BV142" i="11"/>
  <c r="BU142" i="11"/>
  <c r="BT142" i="11"/>
  <c r="BS142" i="11"/>
  <c r="BR142" i="11"/>
  <c r="BQ142" i="11"/>
  <c r="BM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B142" i="11"/>
  <c r="DZ141" i="11"/>
  <c r="DY141" i="11"/>
  <c r="DX141" i="11"/>
  <c r="DW141" i="11"/>
  <c r="DV141" i="11"/>
  <c r="DU141" i="11"/>
  <c r="DT141" i="11"/>
  <c r="DS141" i="11"/>
  <c r="DR141" i="11"/>
  <c r="DQ141" i="11"/>
  <c r="DP141" i="11"/>
  <c r="DO141" i="11"/>
  <c r="DN141" i="11"/>
  <c r="DM141" i="11"/>
  <c r="DL141" i="11"/>
  <c r="DK141" i="11"/>
  <c r="DJ141" i="11"/>
  <c r="DI141" i="11"/>
  <c r="DH141" i="11"/>
  <c r="DG141" i="11"/>
  <c r="DF141" i="11"/>
  <c r="DE141" i="11"/>
  <c r="DD141" i="11"/>
  <c r="DC141" i="11"/>
  <c r="DB141" i="11"/>
  <c r="DA141" i="11"/>
  <c r="CZ141" i="11"/>
  <c r="CY141" i="11"/>
  <c r="CX141" i="11"/>
  <c r="CW141" i="11"/>
  <c r="CV141" i="11"/>
  <c r="CU141" i="11"/>
  <c r="CT141" i="11"/>
  <c r="CS141" i="11"/>
  <c r="CR141" i="11"/>
  <c r="CQ141" i="11"/>
  <c r="CP141" i="11"/>
  <c r="CO141" i="11"/>
  <c r="CN141" i="11"/>
  <c r="CM141" i="11"/>
  <c r="CL141" i="11"/>
  <c r="CK141" i="11"/>
  <c r="CJ141" i="11"/>
  <c r="CI141" i="11"/>
  <c r="CH141" i="11"/>
  <c r="CG141" i="11"/>
  <c r="CF141" i="11"/>
  <c r="CE141" i="11"/>
  <c r="CD141" i="11"/>
  <c r="CC141" i="11"/>
  <c r="CB141" i="11"/>
  <c r="CA141" i="11"/>
  <c r="BZ141" i="11"/>
  <c r="BY141" i="11"/>
  <c r="BX141" i="11"/>
  <c r="BW141" i="11"/>
  <c r="BV141" i="11"/>
  <c r="BU141" i="11"/>
  <c r="BT141" i="11"/>
  <c r="BS141" i="11"/>
  <c r="BR141" i="11"/>
  <c r="BQ141" i="11"/>
  <c r="BM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B141" i="11"/>
  <c r="DZ140" i="11"/>
  <c r="DY140" i="11"/>
  <c r="DX140" i="11"/>
  <c r="DW140" i="11"/>
  <c r="DV140" i="11"/>
  <c r="DU140" i="11"/>
  <c r="DT140" i="11"/>
  <c r="DS140" i="11"/>
  <c r="DR140" i="11"/>
  <c r="DQ140" i="11"/>
  <c r="DP140" i="11"/>
  <c r="DO140" i="11"/>
  <c r="DN140" i="11"/>
  <c r="DM140" i="11"/>
  <c r="DL140" i="11"/>
  <c r="DK140" i="11"/>
  <c r="DJ140" i="11"/>
  <c r="DI140" i="11"/>
  <c r="DH140" i="11"/>
  <c r="DG140" i="11"/>
  <c r="DF140" i="11"/>
  <c r="DE140" i="11"/>
  <c r="DD140" i="11"/>
  <c r="DC140" i="11"/>
  <c r="DB140" i="11"/>
  <c r="DA140" i="11"/>
  <c r="CZ140" i="11"/>
  <c r="CY140" i="11"/>
  <c r="CX140" i="11"/>
  <c r="CW140" i="11"/>
  <c r="CV140" i="11"/>
  <c r="CU140" i="11"/>
  <c r="CT140" i="11"/>
  <c r="CS140" i="11"/>
  <c r="CR140" i="11"/>
  <c r="CQ140" i="11"/>
  <c r="CP140" i="11"/>
  <c r="CO140" i="11"/>
  <c r="CN140" i="11"/>
  <c r="CM140" i="11"/>
  <c r="CL140" i="11"/>
  <c r="CK140" i="11"/>
  <c r="CJ140" i="11"/>
  <c r="CI140" i="11"/>
  <c r="CH140" i="11"/>
  <c r="CG140" i="11"/>
  <c r="CF140" i="11"/>
  <c r="CE140" i="11"/>
  <c r="CD140" i="11"/>
  <c r="CC140" i="11"/>
  <c r="CB140" i="11"/>
  <c r="CA140" i="11"/>
  <c r="BZ140" i="11"/>
  <c r="BY140" i="11"/>
  <c r="BX140" i="11"/>
  <c r="BW140" i="11"/>
  <c r="BV140" i="11"/>
  <c r="BU140" i="11"/>
  <c r="BT140" i="11"/>
  <c r="BS140" i="11"/>
  <c r="BR140" i="11"/>
  <c r="BQ140" i="11"/>
  <c r="BM140" i="11"/>
  <c r="N140" i="11"/>
  <c r="M140" i="11"/>
  <c r="L140" i="11"/>
  <c r="K140" i="11"/>
  <c r="J140" i="11"/>
  <c r="I140" i="11"/>
  <c r="H140" i="11"/>
  <c r="G140" i="11"/>
  <c r="F140" i="11"/>
  <c r="E140" i="11"/>
  <c r="D140" i="11"/>
  <c r="B140" i="11"/>
  <c r="DZ139" i="11"/>
  <c r="DY139" i="11"/>
  <c r="DX139" i="11"/>
  <c r="DW139" i="11"/>
  <c r="DV139" i="11"/>
  <c r="DU139" i="11"/>
  <c r="DT139" i="11"/>
  <c r="DS139" i="11"/>
  <c r="DR139" i="11"/>
  <c r="DQ139" i="11"/>
  <c r="DP139" i="11"/>
  <c r="DO139" i="11"/>
  <c r="DN139" i="11"/>
  <c r="DM139" i="11"/>
  <c r="DL139" i="11"/>
  <c r="DK139" i="11"/>
  <c r="DJ139" i="11"/>
  <c r="DI139" i="11"/>
  <c r="DH139" i="11"/>
  <c r="DG139" i="11"/>
  <c r="DF139" i="11"/>
  <c r="DE139" i="11"/>
  <c r="DD139" i="11"/>
  <c r="DC139" i="11"/>
  <c r="DB139" i="11"/>
  <c r="DA139" i="11"/>
  <c r="CZ139" i="11"/>
  <c r="CY139" i="11"/>
  <c r="CX139" i="11"/>
  <c r="CW139" i="11"/>
  <c r="CV139" i="11"/>
  <c r="CU139" i="11"/>
  <c r="CT139" i="11"/>
  <c r="CS139" i="11"/>
  <c r="CR139" i="11"/>
  <c r="CQ139" i="11"/>
  <c r="CP139" i="11"/>
  <c r="CO139" i="11"/>
  <c r="CN139" i="11"/>
  <c r="CM139" i="11"/>
  <c r="CL139" i="11"/>
  <c r="CK139" i="11"/>
  <c r="CJ139" i="11"/>
  <c r="CI139" i="11"/>
  <c r="CH139" i="11"/>
  <c r="CG139" i="11"/>
  <c r="CF139" i="11"/>
  <c r="CE139" i="11"/>
  <c r="CD139" i="11"/>
  <c r="CC139" i="11"/>
  <c r="CB139" i="11"/>
  <c r="CA139" i="11"/>
  <c r="BZ139" i="11"/>
  <c r="BY139" i="11"/>
  <c r="BX139" i="11"/>
  <c r="BW139" i="11"/>
  <c r="BV139" i="11"/>
  <c r="BU139" i="11"/>
  <c r="BT139" i="11"/>
  <c r="BS139" i="11"/>
  <c r="BR139" i="11"/>
  <c r="BQ139" i="11"/>
  <c r="BM139" i="11"/>
  <c r="M139" i="11"/>
  <c r="L139" i="11"/>
  <c r="K139" i="11"/>
  <c r="J139" i="11"/>
  <c r="I139" i="11"/>
  <c r="H139" i="11"/>
  <c r="G139" i="11"/>
  <c r="F139" i="11"/>
  <c r="E139" i="11"/>
  <c r="D139" i="11"/>
  <c r="B139" i="11"/>
  <c r="DZ138" i="11"/>
  <c r="DY138" i="11"/>
  <c r="DX138" i="11"/>
  <c r="DW138" i="11"/>
  <c r="DV138" i="11"/>
  <c r="DU138" i="11"/>
  <c r="DT138" i="11"/>
  <c r="DS138" i="11"/>
  <c r="DR138" i="11"/>
  <c r="DQ138" i="11"/>
  <c r="DP138" i="11"/>
  <c r="DO138" i="11"/>
  <c r="DN138" i="11"/>
  <c r="DM138" i="11"/>
  <c r="DL138" i="11"/>
  <c r="DK138" i="11"/>
  <c r="DJ138" i="11"/>
  <c r="DI138" i="11"/>
  <c r="DH138" i="11"/>
  <c r="DG138" i="11"/>
  <c r="DF138" i="11"/>
  <c r="DE138" i="11"/>
  <c r="DD138" i="11"/>
  <c r="DC138" i="11"/>
  <c r="DB138" i="11"/>
  <c r="DA138" i="11"/>
  <c r="CZ138" i="11"/>
  <c r="CY138" i="11"/>
  <c r="CX138" i="11"/>
  <c r="CW138" i="11"/>
  <c r="CV138" i="11"/>
  <c r="CU138" i="11"/>
  <c r="CT138" i="11"/>
  <c r="CS138" i="11"/>
  <c r="CR138" i="11"/>
  <c r="CQ138" i="11"/>
  <c r="CP138" i="11"/>
  <c r="CO138" i="11"/>
  <c r="CN138" i="11"/>
  <c r="CM138" i="11"/>
  <c r="CL138" i="11"/>
  <c r="CK138" i="11"/>
  <c r="CJ138" i="11"/>
  <c r="CI138" i="11"/>
  <c r="CH138" i="11"/>
  <c r="CG138" i="11"/>
  <c r="CF138" i="11"/>
  <c r="CE138" i="11"/>
  <c r="CD138" i="11"/>
  <c r="CC138" i="11"/>
  <c r="CB138" i="11"/>
  <c r="CA138" i="11"/>
  <c r="BZ138" i="11"/>
  <c r="BY138" i="11"/>
  <c r="BX138" i="11"/>
  <c r="BW138" i="11"/>
  <c r="BV138" i="11"/>
  <c r="BU138" i="11"/>
  <c r="BT138" i="11"/>
  <c r="BS138" i="11"/>
  <c r="BR138" i="11"/>
  <c r="BQ138" i="11"/>
  <c r="BM138" i="11"/>
  <c r="L138" i="11"/>
  <c r="K138" i="11"/>
  <c r="J138" i="11"/>
  <c r="I138" i="11"/>
  <c r="H138" i="11"/>
  <c r="G138" i="11"/>
  <c r="F138" i="11"/>
  <c r="E138" i="11"/>
  <c r="D138" i="11"/>
  <c r="B138" i="11"/>
  <c r="DZ137" i="11"/>
  <c r="DY137" i="11"/>
  <c r="DX137" i="11"/>
  <c r="DW137" i="11"/>
  <c r="DV137" i="11"/>
  <c r="DU137" i="11"/>
  <c r="DT137" i="11"/>
  <c r="DS137" i="11"/>
  <c r="DR137" i="11"/>
  <c r="DQ137" i="11"/>
  <c r="DP137" i="11"/>
  <c r="DO137" i="11"/>
  <c r="DN137" i="11"/>
  <c r="DM137" i="11"/>
  <c r="DL137" i="11"/>
  <c r="DK137" i="11"/>
  <c r="DJ137" i="11"/>
  <c r="DI137" i="11"/>
  <c r="DH137" i="11"/>
  <c r="DG137" i="11"/>
  <c r="DF137" i="11"/>
  <c r="DE137" i="11"/>
  <c r="DD137" i="11"/>
  <c r="DC137" i="11"/>
  <c r="DB137" i="11"/>
  <c r="DA137" i="11"/>
  <c r="CZ137" i="11"/>
  <c r="CY137" i="11"/>
  <c r="CX137" i="11"/>
  <c r="CW137" i="11"/>
  <c r="CV137" i="11"/>
  <c r="CU137" i="11"/>
  <c r="CT137" i="11"/>
  <c r="CS137" i="11"/>
  <c r="CR137" i="11"/>
  <c r="CQ137" i="11"/>
  <c r="CP137" i="11"/>
  <c r="CO137" i="11"/>
  <c r="CN137" i="11"/>
  <c r="CM137" i="11"/>
  <c r="CL137" i="11"/>
  <c r="CK137" i="11"/>
  <c r="CJ137" i="11"/>
  <c r="CI137" i="11"/>
  <c r="CH137" i="11"/>
  <c r="CG137" i="11"/>
  <c r="CF137" i="11"/>
  <c r="CE137" i="11"/>
  <c r="CD137" i="11"/>
  <c r="CC137" i="11"/>
  <c r="CB137" i="11"/>
  <c r="CA137" i="11"/>
  <c r="BZ137" i="11"/>
  <c r="BY137" i="11"/>
  <c r="BX137" i="11"/>
  <c r="BW137" i="11"/>
  <c r="BV137" i="11"/>
  <c r="BU137" i="11"/>
  <c r="BT137" i="11"/>
  <c r="BS137" i="11"/>
  <c r="BR137" i="11"/>
  <c r="BQ137" i="11"/>
  <c r="BM137" i="11"/>
  <c r="K137" i="11"/>
  <c r="J137" i="11"/>
  <c r="I137" i="11"/>
  <c r="H137" i="11"/>
  <c r="G137" i="11"/>
  <c r="F137" i="11"/>
  <c r="E137" i="11"/>
  <c r="D137" i="11"/>
  <c r="B137" i="11"/>
  <c r="DZ136" i="11"/>
  <c r="DY136" i="11"/>
  <c r="DX136" i="11"/>
  <c r="DW136" i="11"/>
  <c r="DV136" i="11"/>
  <c r="DU136" i="11"/>
  <c r="DT136" i="11"/>
  <c r="DS136" i="11"/>
  <c r="DR136" i="11"/>
  <c r="DQ136" i="11"/>
  <c r="DP136" i="11"/>
  <c r="DO136" i="11"/>
  <c r="DN136" i="11"/>
  <c r="DM136" i="11"/>
  <c r="DL136" i="11"/>
  <c r="DK136" i="11"/>
  <c r="DJ136" i="11"/>
  <c r="DI136" i="11"/>
  <c r="DH136" i="11"/>
  <c r="DG136" i="11"/>
  <c r="DF136" i="11"/>
  <c r="DE136" i="11"/>
  <c r="DD136" i="11"/>
  <c r="DC136" i="11"/>
  <c r="DB136" i="11"/>
  <c r="DA136" i="11"/>
  <c r="CZ136" i="11"/>
  <c r="CY136" i="11"/>
  <c r="CX136" i="11"/>
  <c r="CW136" i="11"/>
  <c r="CV136" i="11"/>
  <c r="CU136" i="11"/>
  <c r="CT136" i="11"/>
  <c r="CS136" i="11"/>
  <c r="CR136" i="11"/>
  <c r="CQ136" i="11"/>
  <c r="CP136" i="11"/>
  <c r="CO136" i="11"/>
  <c r="CN136" i="11"/>
  <c r="CM136" i="11"/>
  <c r="CL136" i="11"/>
  <c r="CK136" i="11"/>
  <c r="CJ136" i="11"/>
  <c r="CI136" i="11"/>
  <c r="CH136" i="11"/>
  <c r="CG136" i="11"/>
  <c r="CF136" i="11"/>
  <c r="CE136" i="11"/>
  <c r="CD136" i="11"/>
  <c r="CC136" i="11"/>
  <c r="CB136" i="11"/>
  <c r="CA136" i="11"/>
  <c r="BZ136" i="11"/>
  <c r="BY136" i="11"/>
  <c r="BX136" i="11"/>
  <c r="BW136" i="11"/>
  <c r="BV136" i="11"/>
  <c r="BU136" i="11"/>
  <c r="BT136" i="11"/>
  <c r="BS136" i="11"/>
  <c r="BR136" i="11"/>
  <c r="BQ136" i="11"/>
  <c r="BM136" i="11"/>
  <c r="J136" i="11"/>
  <c r="I136" i="11"/>
  <c r="H136" i="11"/>
  <c r="G136" i="11"/>
  <c r="F136" i="11"/>
  <c r="E136" i="11"/>
  <c r="D136" i="11"/>
  <c r="B136" i="11"/>
  <c r="DZ135" i="11"/>
  <c r="DY135" i="11"/>
  <c r="DX135" i="11"/>
  <c r="DW135" i="11"/>
  <c r="DV135" i="11"/>
  <c r="DU135" i="11"/>
  <c r="DT135" i="11"/>
  <c r="DS135" i="11"/>
  <c r="DR135" i="11"/>
  <c r="DQ135" i="11"/>
  <c r="DP135" i="11"/>
  <c r="DO135" i="11"/>
  <c r="DN135" i="11"/>
  <c r="DM135" i="11"/>
  <c r="DL135" i="11"/>
  <c r="DK135" i="11"/>
  <c r="DJ135" i="11"/>
  <c r="DI135" i="11"/>
  <c r="DH135" i="11"/>
  <c r="DG135" i="11"/>
  <c r="DF135" i="11"/>
  <c r="DE135" i="11"/>
  <c r="DD135" i="11"/>
  <c r="DC135" i="11"/>
  <c r="DB135" i="11"/>
  <c r="DA135" i="11"/>
  <c r="CZ135" i="11"/>
  <c r="CY135" i="11"/>
  <c r="CX135" i="11"/>
  <c r="CW135" i="11"/>
  <c r="CV135" i="11"/>
  <c r="CU135" i="11"/>
  <c r="CT135" i="11"/>
  <c r="CS135" i="11"/>
  <c r="CR135" i="11"/>
  <c r="CQ135" i="11"/>
  <c r="CP135" i="11"/>
  <c r="CO135" i="11"/>
  <c r="CN135" i="11"/>
  <c r="CM135" i="11"/>
  <c r="CL135" i="11"/>
  <c r="CK135" i="11"/>
  <c r="CJ135" i="11"/>
  <c r="CI135" i="11"/>
  <c r="CH135" i="11"/>
  <c r="CG135" i="11"/>
  <c r="CF135" i="11"/>
  <c r="CE135" i="11"/>
  <c r="CD135" i="11"/>
  <c r="CC135" i="11"/>
  <c r="CB135" i="11"/>
  <c r="CA135" i="11"/>
  <c r="BZ135" i="11"/>
  <c r="BY135" i="11"/>
  <c r="BX135" i="11"/>
  <c r="BW135" i="11"/>
  <c r="BV135" i="11"/>
  <c r="BU135" i="11"/>
  <c r="BT135" i="11"/>
  <c r="BS135" i="11"/>
  <c r="BR135" i="11"/>
  <c r="BQ135" i="11"/>
  <c r="BM135" i="11"/>
  <c r="I135" i="11"/>
  <c r="H135" i="11"/>
  <c r="G135" i="11"/>
  <c r="F135" i="11"/>
  <c r="E135" i="11"/>
  <c r="D135" i="11"/>
  <c r="B135" i="11"/>
  <c r="DZ134" i="11"/>
  <c r="DY134" i="11"/>
  <c r="DX134" i="11"/>
  <c r="DW134" i="11"/>
  <c r="DV134" i="11"/>
  <c r="DU134" i="11"/>
  <c r="DT134" i="11"/>
  <c r="DS134" i="11"/>
  <c r="DR134" i="11"/>
  <c r="DQ134" i="11"/>
  <c r="DP134" i="11"/>
  <c r="DO134" i="11"/>
  <c r="DN134" i="11"/>
  <c r="DM134" i="11"/>
  <c r="DL134" i="11"/>
  <c r="DK134" i="11"/>
  <c r="DJ134" i="11"/>
  <c r="DI134" i="11"/>
  <c r="DH134" i="11"/>
  <c r="DG134" i="11"/>
  <c r="DF134" i="11"/>
  <c r="DE134" i="11"/>
  <c r="DD134" i="11"/>
  <c r="DC134" i="11"/>
  <c r="DB134" i="11"/>
  <c r="DA134" i="11"/>
  <c r="CZ134" i="11"/>
  <c r="CY134" i="11"/>
  <c r="CX134" i="11"/>
  <c r="CW134" i="11"/>
  <c r="CV134" i="11"/>
  <c r="CU134" i="11"/>
  <c r="CT134" i="11"/>
  <c r="CS134" i="11"/>
  <c r="CR134" i="11"/>
  <c r="CQ134" i="11"/>
  <c r="CP134" i="11"/>
  <c r="CO134" i="11"/>
  <c r="CN134" i="11"/>
  <c r="CM134" i="11"/>
  <c r="CL134" i="11"/>
  <c r="CK134" i="11"/>
  <c r="CJ134" i="11"/>
  <c r="CI134" i="11"/>
  <c r="CH134" i="11"/>
  <c r="CG134" i="11"/>
  <c r="CF134" i="11"/>
  <c r="CE134" i="11"/>
  <c r="CD134" i="11"/>
  <c r="CC134" i="11"/>
  <c r="CB134" i="11"/>
  <c r="CA134" i="11"/>
  <c r="BZ134" i="11"/>
  <c r="BY134" i="11"/>
  <c r="BX134" i="11"/>
  <c r="BW134" i="11"/>
  <c r="BV134" i="11"/>
  <c r="BU134" i="11"/>
  <c r="BT134" i="11"/>
  <c r="BS134" i="11"/>
  <c r="BR134" i="11"/>
  <c r="BQ134" i="11"/>
  <c r="BM134" i="11"/>
  <c r="H134" i="11"/>
  <c r="G134" i="11"/>
  <c r="F134" i="11"/>
  <c r="E134" i="11"/>
  <c r="D134" i="11"/>
  <c r="B134" i="11"/>
  <c r="DZ133" i="11"/>
  <c r="DY133" i="11"/>
  <c r="DX133" i="11"/>
  <c r="DW133" i="11"/>
  <c r="DV133" i="11"/>
  <c r="DU133" i="11"/>
  <c r="DT133" i="11"/>
  <c r="DS133" i="11"/>
  <c r="DR133" i="11"/>
  <c r="DQ133" i="11"/>
  <c r="DP133" i="11"/>
  <c r="DO133" i="11"/>
  <c r="DN133" i="11"/>
  <c r="DM133" i="11"/>
  <c r="DL133" i="11"/>
  <c r="DK133" i="11"/>
  <c r="DJ133" i="11"/>
  <c r="DI133" i="11"/>
  <c r="DH133" i="11"/>
  <c r="DG133" i="11"/>
  <c r="DF133" i="11"/>
  <c r="DE133" i="11"/>
  <c r="DD133" i="11"/>
  <c r="DC133" i="11"/>
  <c r="DB133" i="11"/>
  <c r="DA133" i="11"/>
  <c r="CZ133" i="11"/>
  <c r="CY133" i="11"/>
  <c r="CX133" i="11"/>
  <c r="CW133" i="11"/>
  <c r="CV133" i="11"/>
  <c r="CU133" i="11"/>
  <c r="CT133" i="11"/>
  <c r="CS133" i="11"/>
  <c r="CR133" i="11"/>
  <c r="CQ133" i="11"/>
  <c r="CP133" i="11"/>
  <c r="CO133" i="11"/>
  <c r="CN133" i="11"/>
  <c r="CM133" i="11"/>
  <c r="CL133" i="11"/>
  <c r="CK133" i="11"/>
  <c r="CJ133" i="11"/>
  <c r="CI133" i="11"/>
  <c r="CH133" i="11"/>
  <c r="CG133" i="11"/>
  <c r="CF133" i="11"/>
  <c r="CE133" i="11"/>
  <c r="CD133" i="11"/>
  <c r="CC133" i="11"/>
  <c r="CB133" i="11"/>
  <c r="CA133" i="11"/>
  <c r="BZ133" i="11"/>
  <c r="BY133" i="11"/>
  <c r="BX133" i="11"/>
  <c r="BW133" i="11"/>
  <c r="BV133" i="11"/>
  <c r="BU133" i="11"/>
  <c r="BT133" i="11"/>
  <c r="BS133" i="11"/>
  <c r="BR133" i="11"/>
  <c r="BQ133" i="11"/>
  <c r="BM133" i="11"/>
  <c r="G133" i="11"/>
  <c r="F133" i="11"/>
  <c r="E133" i="11"/>
  <c r="D133" i="11"/>
  <c r="B133" i="11"/>
  <c r="DZ132" i="11"/>
  <c r="DY132" i="11"/>
  <c r="DX132" i="11"/>
  <c r="DW132" i="11"/>
  <c r="DV132" i="11"/>
  <c r="DU132" i="11"/>
  <c r="DT132" i="11"/>
  <c r="DS132" i="11"/>
  <c r="DR132" i="11"/>
  <c r="DQ132" i="11"/>
  <c r="DP132" i="11"/>
  <c r="DO132" i="11"/>
  <c r="DN132" i="11"/>
  <c r="DM132" i="11"/>
  <c r="DL132" i="11"/>
  <c r="DK132" i="11"/>
  <c r="DJ132" i="11"/>
  <c r="DI132" i="11"/>
  <c r="DH132" i="11"/>
  <c r="DG132" i="11"/>
  <c r="DF132" i="11"/>
  <c r="DE132" i="11"/>
  <c r="DD132" i="11"/>
  <c r="DC132" i="11"/>
  <c r="DB132" i="11"/>
  <c r="DA132" i="11"/>
  <c r="CZ132" i="11"/>
  <c r="CY132" i="11"/>
  <c r="CX132" i="11"/>
  <c r="CW132" i="11"/>
  <c r="CV132" i="11"/>
  <c r="CU132" i="11"/>
  <c r="CT132" i="11"/>
  <c r="CS132" i="11"/>
  <c r="CR132" i="11"/>
  <c r="CQ132" i="11"/>
  <c r="CP132" i="11"/>
  <c r="CO132" i="11"/>
  <c r="CN132" i="11"/>
  <c r="CM132" i="11"/>
  <c r="CL132" i="11"/>
  <c r="CK132" i="11"/>
  <c r="CJ132" i="11"/>
  <c r="CI132" i="11"/>
  <c r="CH132" i="11"/>
  <c r="CG132" i="11"/>
  <c r="CF132" i="11"/>
  <c r="CE132" i="11"/>
  <c r="CD132" i="11"/>
  <c r="CC132" i="11"/>
  <c r="CB132" i="11"/>
  <c r="CA132" i="11"/>
  <c r="BZ132" i="11"/>
  <c r="BY132" i="11"/>
  <c r="BX132" i="11"/>
  <c r="BW132" i="11"/>
  <c r="BV132" i="11"/>
  <c r="BU132" i="11"/>
  <c r="BT132" i="11"/>
  <c r="BS132" i="11"/>
  <c r="BR132" i="11"/>
  <c r="BQ132" i="11"/>
  <c r="BM132" i="11"/>
  <c r="F132" i="11"/>
  <c r="E132" i="11"/>
  <c r="D132" i="11"/>
  <c r="B132" i="11"/>
  <c r="DZ131" i="11"/>
  <c r="DY131" i="11"/>
  <c r="DX131" i="11"/>
  <c r="DW131" i="11"/>
  <c r="DV131" i="11"/>
  <c r="DU131" i="11"/>
  <c r="DT131" i="11"/>
  <c r="DS131" i="11"/>
  <c r="DR131" i="11"/>
  <c r="DQ131" i="11"/>
  <c r="DP131" i="11"/>
  <c r="DO131" i="11"/>
  <c r="DN131" i="11"/>
  <c r="DM131" i="11"/>
  <c r="DL131" i="11"/>
  <c r="DK131" i="11"/>
  <c r="DJ131" i="11"/>
  <c r="DI131" i="11"/>
  <c r="DH131" i="11"/>
  <c r="DG131" i="11"/>
  <c r="DF131" i="11"/>
  <c r="DE131" i="11"/>
  <c r="DD131" i="11"/>
  <c r="DC131" i="11"/>
  <c r="DB131" i="11"/>
  <c r="DA131" i="11"/>
  <c r="CZ131" i="11"/>
  <c r="CY131" i="11"/>
  <c r="CX131" i="11"/>
  <c r="CW131" i="11"/>
  <c r="CV131" i="11"/>
  <c r="CU131" i="11"/>
  <c r="CT131" i="11"/>
  <c r="CS131" i="11"/>
  <c r="CR131" i="11"/>
  <c r="CQ131" i="11"/>
  <c r="CP131" i="11"/>
  <c r="CO131" i="11"/>
  <c r="CN131" i="11"/>
  <c r="CM131" i="11"/>
  <c r="CL131" i="11"/>
  <c r="CK131" i="11"/>
  <c r="CJ131" i="11"/>
  <c r="CI131" i="11"/>
  <c r="CH131" i="11"/>
  <c r="CG131" i="11"/>
  <c r="CF131" i="11"/>
  <c r="CE131" i="11"/>
  <c r="CD131" i="11"/>
  <c r="CC131" i="11"/>
  <c r="CB131" i="11"/>
  <c r="CA131" i="11"/>
  <c r="BZ131" i="11"/>
  <c r="BY131" i="11"/>
  <c r="BX131" i="11"/>
  <c r="BW131" i="11"/>
  <c r="BV131" i="11"/>
  <c r="BU131" i="11"/>
  <c r="BT131" i="11"/>
  <c r="BS131" i="11"/>
  <c r="BR131" i="11"/>
  <c r="BQ131" i="11"/>
  <c r="BM131" i="11"/>
  <c r="E131" i="11"/>
  <c r="D131" i="11"/>
  <c r="B131" i="11"/>
  <c r="DZ130" i="11"/>
  <c r="DY130" i="11"/>
  <c r="DX130" i="11"/>
  <c r="DW130" i="11"/>
  <c r="DV130" i="11"/>
  <c r="DU130" i="11"/>
  <c r="DT130" i="11"/>
  <c r="DS130" i="11"/>
  <c r="DR130" i="11"/>
  <c r="DQ130" i="11"/>
  <c r="DP130" i="11"/>
  <c r="DO130" i="11"/>
  <c r="DN130" i="11"/>
  <c r="DM130" i="11"/>
  <c r="DL130" i="11"/>
  <c r="DK130" i="11"/>
  <c r="DJ130" i="11"/>
  <c r="DI130" i="11"/>
  <c r="DH130" i="11"/>
  <c r="DG130" i="11"/>
  <c r="DF130" i="11"/>
  <c r="DE130" i="11"/>
  <c r="DD130" i="11"/>
  <c r="DC130" i="11"/>
  <c r="DB130" i="11"/>
  <c r="DA130" i="11"/>
  <c r="CZ130" i="11"/>
  <c r="CY130" i="11"/>
  <c r="CX130" i="11"/>
  <c r="CW130" i="11"/>
  <c r="CV130" i="11"/>
  <c r="CU130" i="11"/>
  <c r="CT130" i="11"/>
  <c r="CS130" i="11"/>
  <c r="CR130" i="11"/>
  <c r="CQ130" i="11"/>
  <c r="CP130" i="11"/>
  <c r="CO130" i="11"/>
  <c r="CN130" i="11"/>
  <c r="CM130" i="11"/>
  <c r="CL130" i="11"/>
  <c r="CK130" i="11"/>
  <c r="CJ130" i="11"/>
  <c r="CI130" i="11"/>
  <c r="CH130" i="11"/>
  <c r="CG130" i="11"/>
  <c r="CF130" i="11"/>
  <c r="CE130" i="11"/>
  <c r="CD130" i="11"/>
  <c r="CC130" i="11"/>
  <c r="CB130" i="11"/>
  <c r="CA130" i="11"/>
  <c r="BZ130" i="11"/>
  <c r="BY130" i="11"/>
  <c r="BX130" i="11"/>
  <c r="BW130" i="11"/>
  <c r="BV130" i="11"/>
  <c r="BU130" i="11"/>
  <c r="BT130" i="11"/>
  <c r="BS130" i="11"/>
  <c r="BR130" i="11"/>
  <c r="BQ130" i="11"/>
  <c r="BM130" i="11"/>
  <c r="D130" i="11"/>
  <c r="B130" i="11"/>
  <c r="DZ126" i="11"/>
  <c r="DY126" i="11"/>
  <c r="DX126" i="11"/>
  <c r="DW126" i="11"/>
  <c r="DV126" i="11"/>
  <c r="DU126" i="11"/>
  <c r="DT126" i="11"/>
  <c r="DS126" i="11"/>
  <c r="DR126" i="11"/>
  <c r="DQ126" i="11"/>
  <c r="DP126" i="11"/>
  <c r="DO126" i="11"/>
  <c r="DN126" i="11"/>
  <c r="DM126" i="11"/>
  <c r="DL126" i="11"/>
  <c r="DK126" i="11"/>
  <c r="DJ126" i="11"/>
  <c r="DI126" i="11"/>
  <c r="DH126" i="11"/>
  <c r="DG126" i="11"/>
  <c r="DF126" i="11"/>
  <c r="DE126" i="11"/>
  <c r="DD126" i="11"/>
  <c r="DC126" i="11"/>
  <c r="DB126" i="11"/>
  <c r="DA126" i="11"/>
  <c r="CZ126" i="11"/>
  <c r="CY126" i="11"/>
  <c r="CX126" i="11"/>
  <c r="CW126" i="11"/>
  <c r="CV126" i="11"/>
  <c r="CU126" i="11"/>
  <c r="CT126" i="11"/>
  <c r="CS126" i="11"/>
  <c r="CR126" i="11"/>
  <c r="CQ126" i="11"/>
  <c r="CP126" i="11"/>
  <c r="CO126" i="11"/>
  <c r="CN126" i="11"/>
  <c r="CM126" i="11"/>
  <c r="CL126" i="11"/>
  <c r="CK126" i="11"/>
  <c r="CJ126" i="11"/>
  <c r="CI126" i="11"/>
  <c r="CH126" i="11"/>
  <c r="CG126" i="11"/>
  <c r="CF126" i="11"/>
  <c r="CE126" i="11"/>
  <c r="CD126" i="11"/>
  <c r="CC126" i="11"/>
  <c r="CB126" i="11"/>
  <c r="CA126" i="11"/>
  <c r="BZ126" i="11"/>
  <c r="BY126" i="11"/>
  <c r="BX126" i="11"/>
  <c r="BW126" i="11"/>
  <c r="BV126" i="11"/>
  <c r="BU126" i="11"/>
  <c r="BT126" i="11"/>
  <c r="BS126" i="11"/>
  <c r="BR126" i="11"/>
  <c r="BQ126" i="11"/>
  <c r="BM126" i="11"/>
  <c r="BL126" i="11"/>
  <c r="BK126" i="11"/>
  <c r="BJ126" i="11"/>
  <c r="BI126" i="11"/>
  <c r="BH126" i="11"/>
  <c r="BG126" i="11"/>
  <c r="BF126" i="11"/>
  <c r="BE126" i="11"/>
  <c r="BD126" i="11"/>
  <c r="BC126" i="11"/>
  <c r="BB126" i="11"/>
  <c r="BA126" i="11"/>
  <c r="AZ126" i="11"/>
  <c r="AY126" i="11"/>
  <c r="AX126" i="11"/>
  <c r="AW126" i="11"/>
  <c r="AV126" i="11"/>
  <c r="AU126" i="11"/>
  <c r="AT126" i="11"/>
  <c r="AS126" i="11"/>
  <c r="AR126" i="11"/>
  <c r="DZ125" i="11"/>
  <c r="DY125" i="11"/>
  <c r="DX125" i="11"/>
  <c r="DW125" i="11"/>
  <c r="DV125" i="11"/>
  <c r="DU125" i="11"/>
  <c r="DT125" i="11"/>
  <c r="DS125" i="11"/>
  <c r="DR125" i="11"/>
  <c r="DQ125" i="11"/>
  <c r="DP125" i="11"/>
  <c r="DO125" i="11"/>
  <c r="DN125" i="11"/>
  <c r="DM125" i="11"/>
  <c r="DL125" i="11"/>
  <c r="DK125" i="11"/>
  <c r="DJ125" i="11"/>
  <c r="DI125" i="11"/>
  <c r="DH125" i="11"/>
  <c r="DG125" i="11"/>
  <c r="DF125" i="11"/>
  <c r="DE125" i="11"/>
  <c r="DD125" i="11"/>
  <c r="DC125" i="11"/>
  <c r="DB125" i="11"/>
  <c r="DA125" i="11"/>
  <c r="CZ125" i="11"/>
  <c r="CY125" i="11"/>
  <c r="CX125" i="11"/>
  <c r="CW125" i="11"/>
  <c r="CV125" i="11"/>
  <c r="CU125" i="11"/>
  <c r="CT125" i="11"/>
  <c r="CS125" i="11"/>
  <c r="CR125" i="11"/>
  <c r="CQ125" i="11"/>
  <c r="CP125" i="11"/>
  <c r="CO125" i="11"/>
  <c r="CN125" i="11"/>
  <c r="CM125" i="11"/>
  <c r="CL125" i="11"/>
  <c r="CK125" i="11"/>
  <c r="CJ125" i="11"/>
  <c r="CI125" i="11"/>
  <c r="CH125" i="11"/>
  <c r="CG125" i="11"/>
  <c r="CF125" i="11"/>
  <c r="CE125" i="11"/>
  <c r="CD125" i="11"/>
  <c r="CC125" i="11"/>
  <c r="CB125" i="11"/>
  <c r="CA125" i="11"/>
  <c r="BZ125" i="11"/>
  <c r="BY125" i="11"/>
  <c r="BX125" i="11"/>
  <c r="BW125" i="11"/>
  <c r="BV125" i="11"/>
  <c r="BU125" i="11"/>
  <c r="BT125" i="11"/>
  <c r="BS125" i="11"/>
  <c r="BR125" i="11"/>
  <c r="BQ125" i="11"/>
  <c r="BM125" i="11"/>
  <c r="BK125" i="11"/>
  <c r="BJ125" i="11"/>
  <c r="BI125" i="11"/>
  <c r="BH125" i="11"/>
  <c r="BG125" i="11"/>
  <c r="BF125" i="11"/>
  <c r="BE125" i="11"/>
  <c r="BD125" i="11"/>
  <c r="BC125" i="11"/>
  <c r="BB125" i="11"/>
  <c r="BA125" i="11"/>
  <c r="AZ125" i="11"/>
  <c r="AY125" i="11"/>
  <c r="AX125" i="11"/>
  <c r="AW125" i="11"/>
  <c r="AV125" i="11"/>
  <c r="AU125" i="11"/>
  <c r="AT125" i="11"/>
  <c r="AS125" i="11"/>
  <c r="AR125" i="11"/>
  <c r="AQ125" i="11"/>
  <c r="DZ124" i="11"/>
  <c r="DY124" i="11"/>
  <c r="DX124" i="11"/>
  <c r="DW124" i="11"/>
  <c r="DV124" i="11"/>
  <c r="DU124" i="11"/>
  <c r="DT124" i="11"/>
  <c r="DS124" i="11"/>
  <c r="DR124" i="11"/>
  <c r="DQ124" i="11"/>
  <c r="DP124" i="11"/>
  <c r="DO124" i="11"/>
  <c r="DN124" i="11"/>
  <c r="DM124" i="11"/>
  <c r="DL124" i="11"/>
  <c r="DK124" i="11"/>
  <c r="DJ124" i="11"/>
  <c r="DI124" i="11"/>
  <c r="DH124" i="11"/>
  <c r="DG124" i="11"/>
  <c r="DF124" i="11"/>
  <c r="DE124" i="11"/>
  <c r="DD124" i="11"/>
  <c r="DC124" i="11"/>
  <c r="DB124" i="11"/>
  <c r="DA124" i="11"/>
  <c r="CZ124" i="11"/>
  <c r="CY124" i="11"/>
  <c r="CX124" i="11"/>
  <c r="CW124" i="11"/>
  <c r="CV124" i="11"/>
  <c r="CU124" i="11"/>
  <c r="CT124" i="11"/>
  <c r="CS124" i="11"/>
  <c r="CR124" i="11"/>
  <c r="CQ124" i="11"/>
  <c r="CP124" i="11"/>
  <c r="CO124" i="11"/>
  <c r="CN124" i="11"/>
  <c r="CM124" i="11"/>
  <c r="CL124" i="11"/>
  <c r="CK124" i="11"/>
  <c r="CJ124" i="11"/>
  <c r="CI124" i="11"/>
  <c r="CH124" i="11"/>
  <c r="CG124" i="11"/>
  <c r="CF124" i="11"/>
  <c r="CE124" i="11"/>
  <c r="CD124" i="11"/>
  <c r="CC124" i="11"/>
  <c r="CB124" i="11"/>
  <c r="CA124" i="11"/>
  <c r="BZ124" i="11"/>
  <c r="BY124" i="11"/>
  <c r="BX124" i="11"/>
  <c r="BW124" i="11"/>
  <c r="BV124" i="11"/>
  <c r="BU124" i="11"/>
  <c r="BT124" i="11"/>
  <c r="BS124" i="11"/>
  <c r="BR124" i="11"/>
  <c r="BQ124" i="11"/>
  <c r="BM124" i="11"/>
  <c r="BJ124" i="11"/>
  <c r="BI124" i="11"/>
  <c r="BH124" i="11"/>
  <c r="BG124" i="11"/>
  <c r="BF124" i="11"/>
  <c r="BE124" i="11"/>
  <c r="BD124" i="11"/>
  <c r="BC124" i="11"/>
  <c r="BB124" i="11"/>
  <c r="BA124" i="11"/>
  <c r="AZ124" i="11"/>
  <c r="AY124" i="11"/>
  <c r="AX124" i="11"/>
  <c r="AW124" i="11"/>
  <c r="AV124" i="11"/>
  <c r="AU124" i="11"/>
  <c r="AT124" i="11"/>
  <c r="AS124" i="11"/>
  <c r="AR124" i="11"/>
  <c r="AQ124" i="11"/>
  <c r="AP124" i="11"/>
  <c r="DZ123" i="11"/>
  <c r="DY123" i="11"/>
  <c r="DX123" i="11"/>
  <c r="DW123" i="11"/>
  <c r="DV123" i="11"/>
  <c r="DU123" i="11"/>
  <c r="DT123" i="11"/>
  <c r="DS123" i="11"/>
  <c r="DR123" i="11"/>
  <c r="DQ123" i="11"/>
  <c r="DP123" i="11"/>
  <c r="DO123" i="11"/>
  <c r="DN123" i="11"/>
  <c r="DM123" i="11"/>
  <c r="DL123" i="11"/>
  <c r="DK123" i="11"/>
  <c r="DJ123" i="11"/>
  <c r="DI123" i="11"/>
  <c r="DH123" i="11"/>
  <c r="DG123" i="11"/>
  <c r="DF123" i="11"/>
  <c r="DE123" i="11"/>
  <c r="DD123" i="11"/>
  <c r="DC123" i="11"/>
  <c r="DB123" i="11"/>
  <c r="DA123" i="11"/>
  <c r="CZ123" i="11"/>
  <c r="CY123" i="11"/>
  <c r="CX123" i="11"/>
  <c r="CW123" i="11"/>
  <c r="CV123" i="11"/>
  <c r="CU123" i="11"/>
  <c r="CT123" i="11"/>
  <c r="CS123" i="11"/>
  <c r="CR123" i="11"/>
  <c r="CQ123" i="11"/>
  <c r="CP123" i="11"/>
  <c r="CO123" i="11"/>
  <c r="CN123" i="11"/>
  <c r="CM123" i="11"/>
  <c r="CL123" i="11"/>
  <c r="CK123" i="11"/>
  <c r="CJ123" i="11"/>
  <c r="CI123" i="11"/>
  <c r="CH123" i="11"/>
  <c r="CG123" i="11"/>
  <c r="CF123" i="11"/>
  <c r="CE123" i="11"/>
  <c r="CD123" i="11"/>
  <c r="CC123" i="11"/>
  <c r="CB123" i="11"/>
  <c r="CA123" i="11"/>
  <c r="BZ123" i="11"/>
  <c r="BY123" i="11"/>
  <c r="BX123" i="11"/>
  <c r="BW123" i="11"/>
  <c r="BV123" i="11"/>
  <c r="BU123" i="11"/>
  <c r="BT123" i="11"/>
  <c r="BS123" i="11"/>
  <c r="BR123" i="11"/>
  <c r="BQ123" i="11"/>
  <c r="BM123" i="11"/>
  <c r="BI123" i="11"/>
  <c r="BH123" i="11"/>
  <c r="BG123" i="11"/>
  <c r="BF123" i="11"/>
  <c r="BE123" i="11"/>
  <c r="BD123" i="11"/>
  <c r="BC123" i="11"/>
  <c r="BB123" i="11"/>
  <c r="BA123" i="11"/>
  <c r="AZ123" i="11"/>
  <c r="AY123" i="11"/>
  <c r="AX123" i="11"/>
  <c r="AW123" i="11"/>
  <c r="AV123" i="11"/>
  <c r="AU123" i="11"/>
  <c r="AT123" i="11"/>
  <c r="AS123" i="11"/>
  <c r="AR123" i="11"/>
  <c r="AQ123" i="11"/>
  <c r="AP123" i="11"/>
  <c r="AO123" i="11"/>
  <c r="DZ122" i="11"/>
  <c r="DY122" i="11"/>
  <c r="DX122" i="11"/>
  <c r="DW122" i="11"/>
  <c r="DV122" i="11"/>
  <c r="DU122" i="11"/>
  <c r="DT122" i="11"/>
  <c r="DS122" i="11"/>
  <c r="DR122" i="11"/>
  <c r="DQ122" i="11"/>
  <c r="DP122" i="11"/>
  <c r="DO122" i="11"/>
  <c r="DN122" i="11"/>
  <c r="DM122" i="11"/>
  <c r="DL122" i="11"/>
  <c r="DK122" i="11"/>
  <c r="DJ122" i="11"/>
  <c r="DI122" i="11"/>
  <c r="DH122" i="11"/>
  <c r="DG122" i="11"/>
  <c r="DF122" i="11"/>
  <c r="DE122" i="11"/>
  <c r="DD122" i="11"/>
  <c r="DC122" i="11"/>
  <c r="DB122" i="11"/>
  <c r="DA122" i="11"/>
  <c r="CZ122" i="11"/>
  <c r="CY122" i="11"/>
  <c r="CX122" i="11"/>
  <c r="CW122" i="11"/>
  <c r="CV122" i="11"/>
  <c r="CU122" i="11"/>
  <c r="CT122" i="11"/>
  <c r="CS122" i="11"/>
  <c r="CR122" i="11"/>
  <c r="CQ122" i="11"/>
  <c r="CP122" i="11"/>
  <c r="CO122" i="11"/>
  <c r="CN122" i="11"/>
  <c r="CM122" i="11"/>
  <c r="CL122" i="11"/>
  <c r="CK122" i="11"/>
  <c r="CJ122" i="11"/>
  <c r="CI122" i="11"/>
  <c r="CH122" i="11"/>
  <c r="CG122" i="11"/>
  <c r="CF122" i="11"/>
  <c r="CE122" i="11"/>
  <c r="CD122" i="11"/>
  <c r="CC122" i="11"/>
  <c r="CB122" i="11"/>
  <c r="CA122" i="11"/>
  <c r="BZ122" i="11"/>
  <c r="BY122" i="11"/>
  <c r="BX122" i="11"/>
  <c r="BW122" i="11"/>
  <c r="BV122" i="11"/>
  <c r="BU122" i="11"/>
  <c r="BT122" i="11"/>
  <c r="BS122" i="11"/>
  <c r="BR122" i="11"/>
  <c r="BQ122" i="11"/>
  <c r="BM122" i="11"/>
  <c r="BH122" i="11"/>
  <c r="BG122" i="11"/>
  <c r="BF122" i="11"/>
  <c r="BE122" i="11"/>
  <c r="BD122" i="11"/>
  <c r="BC122" i="11"/>
  <c r="BB122" i="11"/>
  <c r="BA122" i="11"/>
  <c r="AZ122" i="11"/>
  <c r="AY122" i="11"/>
  <c r="AX122" i="11"/>
  <c r="AW122" i="11"/>
  <c r="AV122" i="11"/>
  <c r="AU122" i="11"/>
  <c r="AT122" i="11"/>
  <c r="AS122" i="11"/>
  <c r="AR122" i="11"/>
  <c r="AQ122" i="11"/>
  <c r="AP122" i="11"/>
  <c r="AO122" i="11"/>
  <c r="AN122" i="11"/>
  <c r="DZ121" i="11"/>
  <c r="DY121" i="11"/>
  <c r="DX121" i="11"/>
  <c r="DW121" i="11"/>
  <c r="DV121" i="11"/>
  <c r="DU121" i="11"/>
  <c r="DT121" i="11"/>
  <c r="DS121" i="11"/>
  <c r="DR121" i="11"/>
  <c r="DQ121" i="11"/>
  <c r="DP121" i="11"/>
  <c r="DO121" i="11"/>
  <c r="DN121" i="11"/>
  <c r="DM121" i="11"/>
  <c r="DL121" i="11"/>
  <c r="DK121" i="11"/>
  <c r="DJ121" i="11"/>
  <c r="DI121" i="11"/>
  <c r="DH121" i="11"/>
  <c r="DG121" i="11"/>
  <c r="DF121" i="11"/>
  <c r="DE121" i="11"/>
  <c r="DD121" i="11"/>
  <c r="DC121" i="11"/>
  <c r="DB121" i="11"/>
  <c r="DA121" i="11"/>
  <c r="CZ121" i="11"/>
  <c r="CY121" i="11"/>
  <c r="CX121" i="11"/>
  <c r="CW121" i="11"/>
  <c r="CV121" i="11"/>
  <c r="CU121" i="11"/>
  <c r="CT121" i="11"/>
  <c r="CS121" i="11"/>
  <c r="CR121" i="11"/>
  <c r="CQ121" i="11"/>
  <c r="CP121" i="11"/>
  <c r="CO121" i="11"/>
  <c r="CN121" i="11"/>
  <c r="CM121" i="11"/>
  <c r="CL121" i="11"/>
  <c r="CK121" i="11"/>
  <c r="CJ121" i="11"/>
  <c r="CI121" i="11"/>
  <c r="CH121" i="11"/>
  <c r="CG121" i="11"/>
  <c r="CF121" i="11"/>
  <c r="CE121" i="11"/>
  <c r="CD121" i="11"/>
  <c r="CC121" i="11"/>
  <c r="CB121" i="11"/>
  <c r="CA121" i="11"/>
  <c r="BZ121" i="11"/>
  <c r="BY121" i="11"/>
  <c r="BX121" i="11"/>
  <c r="BW121" i="11"/>
  <c r="BV121" i="11"/>
  <c r="BU121" i="11"/>
  <c r="BT121" i="11"/>
  <c r="BS121" i="11"/>
  <c r="BR121" i="11"/>
  <c r="BQ121" i="11"/>
  <c r="BM121" i="11"/>
  <c r="BG121" i="11"/>
  <c r="BF121" i="11"/>
  <c r="BE121" i="11"/>
  <c r="BD121" i="11"/>
  <c r="BC121" i="11"/>
  <c r="BB121" i="11"/>
  <c r="BA121" i="11"/>
  <c r="AZ121" i="11"/>
  <c r="AY121" i="11"/>
  <c r="AX121" i="11"/>
  <c r="AW121" i="11"/>
  <c r="AV121" i="11"/>
  <c r="AU121" i="11"/>
  <c r="AT121" i="11"/>
  <c r="AS121" i="11"/>
  <c r="AR121" i="11"/>
  <c r="AQ121" i="11"/>
  <c r="AP121" i="11"/>
  <c r="AO121" i="11"/>
  <c r="AN121" i="11"/>
  <c r="AM121" i="11"/>
  <c r="DZ120" i="11"/>
  <c r="DY120" i="11"/>
  <c r="DX120" i="11"/>
  <c r="DW120" i="11"/>
  <c r="DV120" i="11"/>
  <c r="DU120" i="11"/>
  <c r="DT120" i="11"/>
  <c r="DS120" i="11"/>
  <c r="DR120" i="11"/>
  <c r="DQ120" i="11"/>
  <c r="DP120" i="11"/>
  <c r="DO120" i="11"/>
  <c r="DN120" i="11"/>
  <c r="DM120" i="11"/>
  <c r="DL120" i="11"/>
  <c r="DK120" i="11"/>
  <c r="DJ120" i="11"/>
  <c r="DI120" i="11"/>
  <c r="DH120" i="11"/>
  <c r="DG120" i="11"/>
  <c r="DF120" i="11"/>
  <c r="DE120" i="11"/>
  <c r="DD120" i="11"/>
  <c r="DC120" i="11"/>
  <c r="DB120" i="11"/>
  <c r="DA120" i="11"/>
  <c r="CZ120" i="11"/>
  <c r="CY120" i="11"/>
  <c r="CX120" i="11"/>
  <c r="CW120" i="11"/>
  <c r="CV120" i="11"/>
  <c r="CU120" i="11"/>
  <c r="CT120" i="11"/>
  <c r="CS120" i="11"/>
  <c r="CR120" i="11"/>
  <c r="CQ120" i="11"/>
  <c r="CP120" i="11"/>
  <c r="CO120" i="11"/>
  <c r="CN120" i="11"/>
  <c r="CM120" i="11"/>
  <c r="CL120" i="11"/>
  <c r="CK120" i="11"/>
  <c r="CJ120" i="11"/>
  <c r="CI120" i="11"/>
  <c r="CH120" i="11"/>
  <c r="CG120" i="11"/>
  <c r="CF120" i="11"/>
  <c r="CE120" i="11"/>
  <c r="CD120" i="11"/>
  <c r="CC120" i="11"/>
  <c r="CB120" i="11"/>
  <c r="CA120" i="11"/>
  <c r="BZ120" i="11"/>
  <c r="BY120" i="11"/>
  <c r="BX120" i="11"/>
  <c r="BW120" i="11"/>
  <c r="BV120" i="11"/>
  <c r="BU120" i="11"/>
  <c r="BT120" i="11"/>
  <c r="BS120" i="11"/>
  <c r="BR120" i="11"/>
  <c r="BQ120" i="11"/>
  <c r="BM120" i="11"/>
  <c r="BF120" i="11"/>
  <c r="BE120" i="11"/>
  <c r="BD120" i="11"/>
  <c r="BC120" i="11"/>
  <c r="BB120" i="11"/>
  <c r="BA120" i="11"/>
  <c r="AZ120" i="11"/>
  <c r="AY120" i="11"/>
  <c r="AX120" i="11"/>
  <c r="AW120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DZ119" i="11"/>
  <c r="DY119" i="11"/>
  <c r="DX119" i="11"/>
  <c r="DW119" i="11"/>
  <c r="DV119" i="11"/>
  <c r="DU119" i="11"/>
  <c r="DT119" i="11"/>
  <c r="DS119" i="11"/>
  <c r="DR119" i="11"/>
  <c r="DQ119" i="11"/>
  <c r="DP119" i="11"/>
  <c r="DO119" i="11"/>
  <c r="DN119" i="11"/>
  <c r="DM119" i="11"/>
  <c r="DL119" i="11"/>
  <c r="DK119" i="11"/>
  <c r="DJ119" i="11"/>
  <c r="DI119" i="11"/>
  <c r="DH119" i="11"/>
  <c r="DG119" i="11"/>
  <c r="DF119" i="11"/>
  <c r="DE119" i="11"/>
  <c r="DD119" i="11"/>
  <c r="DC119" i="11"/>
  <c r="DB119" i="11"/>
  <c r="DA119" i="11"/>
  <c r="CZ119" i="11"/>
  <c r="CY119" i="11"/>
  <c r="CX119" i="11"/>
  <c r="CW119" i="11"/>
  <c r="CV119" i="11"/>
  <c r="CU119" i="11"/>
  <c r="CT119" i="11"/>
  <c r="CS119" i="11"/>
  <c r="CR119" i="11"/>
  <c r="CQ119" i="11"/>
  <c r="CP119" i="11"/>
  <c r="CO119" i="11"/>
  <c r="CN119" i="11"/>
  <c r="CM119" i="11"/>
  <c r="CL119" i="11"/>
  <c r="CK119" i="11"/>
  <c r="CJ119" i="11"/>
  <c r="CI119" i="11"/>
  <c r="CH119" i="11"/>
  <c r="CG119" i="11"/>
  <c r="CF119" i="11"/>
  <c r="CE119" i="11"/>
  <c r="CD119" i="11"/>
  <c r="CC119" i="11"/>
  <c r="CB119" i="11"/>
  <c r="CA119" i="11"/>
  <c r="BZ119" i="11"/>
  <c r="BY119" i="11"/>
  <c r="BX119" i="11"/>
  <c r="BW119" i="11"/>
  <c r="BV119" i="11"/>
  <c r="BU119" i="11"/>
  <c r="BT119" i="11"/>
  <c r="BS119" i="11"/>
  <c r="BR119" i="11"/>
  <c r="BQ119" i="11"/>
  <c r="BM119" i="11"/>
  <c r="BE119" i="11"/>
  <c r="BD119" i="11"/>
  <c r="BC119" i="11"/>
  <c r="BB119" i="11"/>
  <c r="BA119" i="11"/>
  <c r="AZ119" i="11"/>
  <c r="AY119" i="11"/>
  <c r="AX119" i="11"/>
  <c r="AW119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DZ118" i="11"/>
  <c r="DY118" i="11"/>
  <c r="DX118" i="11"/>
  <c r="DW118" i="11"/>
  <c r="DV118" i="11"/>
  <c r="DU118" i="11"/>
  <c r="DT118" i="11"/>
  <c r="DS118" i="11"/>
  <c r="DR118" i="11"/>
  <c r="DQ118" i="11"/>
  <c r="DP118" i="11"/>
  <c r="DO118" i="11"/>
  <c r="DN118" i="11"/>
  <c r="DM118" i="11"/>
  <c r="DL118" i="11"/>
  <c r="DK118" i="11"/>
  <c r="DJ118" i="11"/>
  <c r="DI118" i="11"/>
  <c r="DH118" i="11"/>
  <c r="DG118" i="11"/>
  <c r="DF118" i="11"/>
  <c r="DE118" i="11"/>
  <c r="DD118" i="11"/>
  <c r="DC118" i="11"/>
  <c r="DB118" i="11"/>
  <c r="DA118" i="11"/>
  <c r="CZ118" i="11"/>
  <c r="CY118" i="11"/>
  <c r="CX118" i="11"/>
  <c r="CW118" i="11"/>
  <c r="CV118" i="11"/>
  <c r="CU118" i="11"/>
  <c r="CT118" i="11"/>
  <c r="CS118" i="11"/>
  <c r="CR118" i="11"/>
  <c r="CQ118" i="11"/>
  <c r="CP118" i="11"/>
  <c r="CO118" i="11"/>
  <c r="CN118" i="11"/>
  <c r="CM118" i="11"/>
  <c r="CL118" i="11"/>
  <c r="CK118" i="11"/>
  <c r="CJ118" i="11"/>
  <c r="CI118" i="11"/>
  <c r="CH118" i="11"/>
  <c r="CG118" i="11"/>
  <c r="CF118" i="11"/>
  <c r="CE118" i="11"/>
  <c r="CD118" i="11"/>
  <c r="CC118" i="11"/>
  <c r="CB118" i="11"/>
  <c r="CA118" i="11"/>
  <c r="BZ118" i="11"/>
  <c r="BY118" i="11"/>
  <c r="BX118" i="11"/>
  <c r="BW118" i="11"/>
  <c r="BV118" i="11"/>
  <c r="BU118" i="11"/>
  <c r="BT118" i="11"/>
  <c r="BS118" i="11"/>
  <c r="BR118" i="11"/>
  <c r="BQ118" i="11"/>
  <c r="BM118" i="11"/>
  <c r="BD118" i="11"/>
  <c r="BC118" i="11"/>
  <c r="BB118" i="11"/>
  <c r="BA118" i="11"/>
  <c r="AZ118" i="11"/>
  <c r="AY118" i="11"/>
  <c r="AX118" i="11"/>
  <c r="AW118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DZ117" i="11"/>
  <c r="DY117" i="11"/>
  <c r="DX117" i="11"/>
  <c r="DW117" i="11"/>
  <c r="DV117" i="11"/>
  <c r="DU117" i="11"/>
  <c r="DT117" i="11"/>
  <c r="DS117" i="11"/>
  <c r="DR117" i="11"/>
  <c r="DQ117" i="11"/>
  <c r="DP117" i="11"/>
  <c r="DO117" i="11"/>
  <c r="DN117" i="11"/>
  <c r="DM117" i="11"/>
  <c r="DL117" i="11"/>
  <c r="DK117" i="11"/>
  <c r="DJ117" i="11"/>
  <c r="DI117" i="11"/>
  <c r="DH117" i="11"/>
  <c r="DG117" i="11"/>
  <c r="DF117" i="11"/>
  <c r="DE117" i="11"/>
  <c r="DD117" i="11"/>
  <c r="DC117" i="11"/>
  <c r="DB117" i="11"/>
  <c r="DA117" i="11"/>
  <c r="CZ117" i="11"/>
  <c r="CY117" i="11"/>
  <c r="CX117" i="11"/>
  <c r="CW117" i="11"/>
  <c r="CV117" i="11"/>
  <c r="CU117" i="11"/>
  <c r="CT117" i="11"/>
  <c r="CS117" i="11"/>
  <c r="CR117" i="11"/>
  <c r="CQ117" i="11"/>
  <c r="CP117" i="11"/>
  <c r="CO117" i="11"/>
  <c r="CN117" i="11"/>
  <c r="CM117" i="11"/>
  <c r="CL117" i="11"/>
  <c r="CK117" i="11"/>
  <c r="CJ117" i="11"/>
  <c r="CI117" i="11"/>
  <c r="CH117" i="11"/>
  <c r="CG117" i="11"/>
  <c r="CF117" i="11"/>
  <c r="CE117" i="11"/>
  <c r="CD117" i="11"/>
  <c r="CC117" i="11"/>
  <c r="CB117" i="11"/>
  <c r="CA117" i="11"/>
  <c r="BZ117" i="11"/>
  <c r="BY117" i="11"/>
  <c r="BX117" i="11"/>
  <c r="BW117" i="11"/>
  <c r="BV117" i="11"/>
  <c r="BU117" i="11"/>
  <c r="BT117" i="11"/>
  <c r="BS117" i="11"/>
  <c r="BR117" i="11"/>
  <c r="BQ117" i="11"/>
  <c r="BM117" i="11"/>
  <c r="BC117" i="11"/>
  <c r="BB117" i="11"/>
  <c r="BA117" i="11"/>
  <c r="AZ117" i="11"/>
  <c r="AY117" i="11"/>
  <c r="AX117" i="11"/>
  <c r="AW117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DZ116" i="11"/>
  <c r="DY116" i="11"/>
  <c r="DX116" i="11"/>
  <c r="DW116" i="11"/>
  <c r="DV116" i="11"/>
  <c r="DU116" i="11"/>
  <c r="DT116" i="11"/>
  <c r="DS116" i="11"/>
  <c r="DR116" i="11"/>
  <c r="DQ116" i="11"/>
  <c r="DP116" i="11"/>
  <c r="DO116" i="11"/>
  <c r="DN116" i="11"/>
  <c r="DM116" i="11"/>
  <c r="DL116" i="11"/>
  <c r="DK116" i="11"/>
  <c r="DJ116" i="11"/>
  <c r="DI116" i="11"/>
  <c r="DH116" i="11"/>
  <c r="DG116" i="11"/>
  <c r="DF116" i="11"/>
  <c r="DE116" i="11"/>
  <c r="DD116" i="11"/>
  <c r="DC116" i="11"/>
  <c r="DB116" i="11"/>
  <c r="DA116" i="11"/>
  <c r="CZ116" i="11"/>
  <c r="CY116" i="11"/>
  <c r="CX116" i="11"/>
  <c r="CW116" i="11"/>
  <c r="CV116" i="11"/>
  <c r="CU116" i="11"/>
  <c r="CT116" i="11"/>
  <c r="CS116" i="11"/>
  <c r="CR116" i="11"/>
  <c r="CQ116" i="11"/>
  <c r="CP116" i="11"/>
  <c r="CO116" i="11"/>
  <c r="CN116" i="11"/>
  <c r="CM116" i="11"/>
  <c r="CL116" i="11"/>
  <c r="CK116" i="11"/>
  <c r="CJ116" i="11"/>
  <c r="CI116" i="11"/>
  <c r="CH116" i="11"/>
  <c r="CG116" i="11"/>
  <c r="CF116" i="11"/>
  <c r="CE116" i="11"/>
  <c r="CD116" i="11"/>
  <c r="CC116" i="11"/>
  <c r="CB116" i="11"/>
  <c r="CA116" i="11"/>
  <c r="BZ116" i="11"/>
  <c r="BY116" i="11"/>
  <c r="BX116" i="11"/>
  <c r="BW116" i="11"/>
  <c r="BV116" i="11"/>
  <c r="BU116" i="11"/>
  <c r="BT116" i="11"/>
  <c r="BS116" i="11"/>
  <c r="BR116" i="11"/>
  <c r="BQ116" i="11"/>
  <c r="BM116" i="11"/>
  <c r="BB116" i="11"/>
  <c r="BA116" i="11"/>
  <c r="AZ116" i="11"/>
  <c r="AY116" i="11"/>
  <c r="AX116" i="11"/>
  <c r="AW116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DZ115" i="11"/>
  <c r="DY115" i="11"/>
  <c r="DX115" i="11"/>
  <c r="DW115" i="11"/>
  <c r="DV115" i="11"/>
  <c r="DU115" i="11"/>
  <c r="DT115" i="11"/>
  <c r="DS115" i="11"/>
  <c r="DR115" i="11"/>
  <c r="DQ115" i="11"/>
  <c r="DP115" i="11"/>
  <c r="DO115" i="11"/>
  <c r="DN115" i="11"/>
  <c r="DM115" i="11"/>
  <c r="DL115" i="11"/>
  <c r="DK115" i="11"/>
  <c r="DJ115" i="11"/>
  <c r="DI115" i="11"/>
  <c r="DH115" i="11"/>
  <c r="DG115" i="11"/>
  <c r="DF115" i="11"/>
  <c r="DE115" i="11"/>
  <c r="DD115" i="11"/>
  <c r="DC115" i="11"/>
  <c r="DB115" i="11"/>
  <c r="DA115" i="11"/>
  <c r="CZ115" i="11"/>
  <c r="CY115" i="11"/>
  <c r="CX115" i="11"/>
  <c r="CW115" i="11"/>
  <c r="CV115" i="11"/>
  <c r="CU115" i="11"/>
  <c r="CT115" i="11"/>
  <c r="CS115" i="11"/>
  <c r="CR115" i="11"/>
  <c r="CQ115" i="11"/>
  <c r="CP115" i="11"/>
  <c r="CO115" i="11"/>
  <c r="CN115" i="11"/>
  <c r="CM115" i="11"/>
  <c r="CL115" i="11"/>
  <c r="CK115" i="11"/>
  <c r="CJ115" i="11"/>
  <c r="CI115" i="11"/>
  <c r="CH115" i="11"/>
  <c r="CG115" i="11"/>
  <c r="CF115" i="11"/>
  <c r="CE115" i="11"/>
  <c r="CD115" i="11"/>
  <c r="CC115" i="11"/>
  <c r="CB115" i="11"/>
  <c r="CA115" i="11"/>
  <c r="BZ115" i="11"/>
  <c r="BY115" i="11"/>
  <c r="BX115" i="11"/>
  <c r="BW115" i="11"/>
  <c r="BV115" i="11"/>
  <c r="BU115" i="11"/>
  <c r="BT115" i="11"/>
  <c r="BS115" i="11"/>
  <c r="BR115" i="11"/>
  <c r="BQ115" i="11"/>
  <c r="BM115" i="11"/>
  <c r="BA115" i="11"/>
  <c r="AZ115" i="11"/>
  <c r="AY115" i="11"/>
  <c r="AX115" i="11"/>
  <c r="AW115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DZ114" i="11"/>
  <c r="DY114" i="11"/>
  <c r="DX114" i="11"/>
  <c r="DW114" i="11"/>
  <c r="DV114" i="11"/>
  <c r="DU114" i="11"/>
  <c r="DT114" i="11"/>
  <c r="DS114" i="11"/>
  <c r="DR114" i="11"/>
  <c r="DQ114" i="11"/>
  <c r="DP114" i="11"/>
  <c r="DO114" i="11"/>
  <c r="DN114" i="11"/>
  <c r="DM114" i="11"/>
  <c r="DL114" i="11"/>
  <c r="DK114" i="11"/>
  <c r="DJ114" i="11"/>
  <c r="DI114" i="11"/>
  <c r="DH114" i="11"/>
  <c r="DG114" i="11"/>
  <c r="DF114" i="11"/>
  <c r="DE114" i="11"/>
  <c r="DD114" i="11"/>
  <c r="DC114" i="11"/>
  <c r="DB114" i="11"/>
  <c r="DA114" i="11"/>
  <c r="CZ114" i="11"/>
  <c r="CY114" i="11"/>
  <c r="CX114" i="11"/>
  <c r="CW114" i="11"/>
  <c r="CV114" i="11"/>
  <c r="CU114" i="11"/>
  <c r="CT114" i="11"/>
  <c r="CS114" i="11"/>
  <c r="CR114" i="11"/>
  <c r="CQ114" i="11"/>
  <c r="CP114" i="11"/>
  <c r="CO114" i="11"/>
  <c r="CN114" i="11"/>
  <c r="CM114" i="11"/>
  <c r="CL114" i="11"/>
  <c r="CK114" i="11"/>
  <c r="CJ114" i="11"/>
  <c r="CI114" i="11"/>
  <c r="CH114" i="11"/>
  <c r="CG114" i="11"/>
  <c r="CF114" i="11"/>
  <c r="CE114" i="11"/>
  <c r="CD114" i="11"/>
  <c r="CC114" i="11"/>
  <c r="CB114" i="11"/>
  <c r="CA114" i="11"/>
  <c r="BZ114" i="11"/>
  <c r="BY114" i="11"/>
  <c r="BX114" i="11"/>
  <c r="BW114" i="11"/>
  <c r="BV114" i="11"/>
  <c r="BU114" i="11"/>
  <c r="BT114" i="11"/>
  <c r="BS114" i="11"/>
  <c r="BR114" i="11"/>
  <c r="BQ114" i="11"/>
  <c r="BM114" i="11"/>
  <c r="AZ114" i="11"/>
  <c r="AY114" i="11"/>
  <c r="AX114" i="11"/>
  <c r="AW114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DZ113" i="11"/>
  <c r="DY113" i="11"/>
  <c r="DX113" i="11"/>
  <c r="DW113" i="11"/>
  <c r="DV113" i="11"/>
  <c r="DU113" i="11"/>
  <c r="DT113" i="11"/>
  <c r="DS113" i="11"/>
  <c r="DR113" i="11"/>
  <c r="DQ113" i="11"/>
  <c r="DP113" i="11"/>
  <c r="DO113" i="11"/>
  <c r="DN113" i="11"/>
  <c r="DM113" i="11"/>
  <c r="DL113" i="11"/>
  <c r="DK113" i="11"/>
  <c r="DJ113" i="11"/>
  <c r="DI113" i="11"/>
  <c r="DH113" i="11"/>
  <c r="DG113" i="11"/>
  <c r="DF113" i="11"/>
  <c r="DE113" i="11"/>
  <c r="DD113" i="11"/>
  <c r="DC113" i="11"/>
  <c r="DB113" i="11"/>
  <c r="DA113" i="11"/>
  <c r="CZ113" i="11"/>
  <c r="CY113" i="11"/>
  <c r="CX113" i="11"/>
  <c r="CW113" i="11"/>
  <c r="CV113" i="11"/>
  <c r="CU113" i="11"/>
  <c r="CT113" i="11"/>
  <c r="CS113" i="11"/>
  <c r="CR113" i="11"/>
  <c r="CQ113" i="11"/>
  <c r="CP113" i="11"/>
  <c r="CO113" i="11"/>
  <c r="CN113" i="11"/>
  <c r="CM113" i="11"/>
  <c r="CL113" i="11"/>
  <c r="CK113" i="11"/>
  <c r="CJ113" i="11"/>
  <c r="CI113" i="11"/>
  <c r="CH113" i="11"/>
  <c r="CG113" i="11"/>
  <c r="CF113" i="11"/>
  <c r="CE113" i="11"/>
  <c r="CD113" i="11"/>
  <c r="CC113" i="11"/>
  <c r="CB113" i="11"/>
  <c r="CA113" i="11"/>
  <c r="BZ113" i="11"/>
  <c r="BY113" i="11"/>
  <c r="BX113" i="11"/>
  <c r="BW113" i="11"/>
  <c r="BV113" i="11"/>
  <c r="BU113" i="11"/>
  <c r="BT113" i="11"/>
  <c r="BS113" i="11"/>
  <c r="BR113" i="11"/>
  <c r="BQ113" i="11"/>
  <c r="BM113" i="11"/>
  <c r="AY113" i="11"/>
  <c r="AX113" i="11"/>
  <c r="AW113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DZ112" i="11"/>
  <c r="DY112" i="11"/>
  <c r="DX112" i="11"/>
  <c r="DW112" i="11"/>
  <c r="DV112" i="11"/>
  <c r="DU112" i="11"/>
  <c r="DT112" i="11"/>
  <c r="DS112" i="11"/>
  <c r="DR112" i="11"/>
  <c r="DQ112" i="11"/>
  <c r="DP112" i="11"/>
  <c r="DO112" i="11"/>
  <c r="DN112" i="11"/>
  <c r="DM112" i="11"/>
  <c r="DL112" i="11"/>
  <c r="DK112" i="11"/>
  <c r="DJ112" i="11"/>
  <c r="DI112" i="11"/>
  <c r="DH112" i="11"/>
  <c r="DG112" i="11"/>
  <c r="DF112" i="11"/>
  <c r="DE112" i="11"/>
  <c r="DD112" i="11"/>
  <c r="DC112" i="11"/>
  <c r="DB112" i="11"/>
  <c r="DA112" i="11"/>
  <c r="CZ112" i="11"/>
  <c r="CY112" i="11"/>
  <c r="CX112" i="11"/>
  <c r="CW112" i="11"/>
  <c r="CV112" i="11"/>
  <c r="CU112" i="11"/>
  <c r="CT112" i="11"/>
  <c r="CS112" i="11"/>
  <c r="CR112" i="11"/>
  <c r="CQ112" i="11"/>
  <c r="CP112" i="11"/>
  <c r="CO112" i="11"/>
  <c r="CN112" i="11"/>
  <c r="CM112" i="11"/>
  <c r="CL112" i="11"/>
  <c r="CK112" i="11"/>
  <c r="CJ112" i="11"/>
  <c r="CI112" i="11"/>
  <c r="CH112" i="11"/>
  <c r="CG112" i="11"/>
  <c r="CF112" i="11"/>
  <c r="CE112" i="11"/>
  <c r="CD112" i="11"/>
  <c r="CC112" i="11"/>
  <c r="CB112" i="11"/>
  <c r="CA112" i="11"/>
  <c r="BZ112" i="11"/>
  <c r="BY112" i="11"/>
  <c r="BX112" i="11"/>
  <c r="BW112" i="11"/>
  <c r="BV112" i="11"/>
  <c r="BU112" i="11"/>
  <c r="BT112" i="11"/>
  <c r="BS112" i="11"/>
  <c r="BR112" i="11"/>
  <c r="BQ112" i="11"/>
  <c r="BM112" i="11"/>
  <c r="AX112" i="11"/>
  <c r="AW112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DZ111" i="11"/>
  <c r="DY111" i="11"/>
  <c r="DX111" i="11"/>
  <c r="DW111" i="11"/>
  <c r="DV111" i="11"/>
  <c r="DU111" i="11"/>
  <c r="DT111" i="11"/>
  <c r="DS111" i="11"/>
  <c r="DR111" i="11"/>
  <c r="DQ111" i="11"/>
  <c r="DP111" i="11"/>
  <c r="DO111" i="11"/>
  <c r="DN111" i="11"/>
  <c r="DM111" i="11"/>
  <c r="DL111" i="11"/>
  <c r="DK111" i="11"/>
  <c r="DJ111" i="11"/>
  <c r="DI111" i="11"/>
  <c r="DH111" i="11"/>
  <c r="DG111" i="11"/>
  <c r="DF111" i="11"/>
  <c r="DE111" i="11"/>
  <c r="DD111" i="11"/>
  <c r="DC111" i="11"/>
  <c r="DB111" i="11"/>
  <c r="DA111" i="11"/>
  <c r="CZ111" i="11"/>
  <c r="CY111" i="11"/>
  <c r="CX111" i="11"/>
  <c r="CW111" i="11"/>
  <c r="CV111" i="11"/>
  <c r="CU111" i="11"/>
  <c r="CT111" i="11"/>
  <c r="CS111" i="11"/>
  <c r="CR111" i="11"/>
  <c r="CQ111" i="11"/>
  <c r="CP111" i="11"/>
  <c r="CO111" i="11"/>
  <c r="CN111" i="11"/>
  <c r="CM111" i="11"/>
  <c r="CL111" i="11"/>
  <c r="CK111" i="11"/>
  <c r="CJ111" i="11"/>
  <c r="CI111" i="11"/>
  <c r="CH111" i="11"/>
  <c r="CG111" i="11"/>
  <c r="CF111" i="11"/>
  <c r="CE111" i="11"/>
  <c r="CD111" i="11"/>
  <c r="CC111" i="11"/>
  <c r="CB111" i="11"/>
  <c r="CA111" i="11"/>
  <c r="BZ111" i="11"/>
  <c r="BY111" i="11"/>
  <c r="BX111" i="11"/>
  <c r="BW111" i="11"/>
  <c r="BV111" i="11"/>
  <c r="BU111" i="11"/>
  <c r="BT111" i="11"/>
  <c r="BS111" i="11"/>
  <c r="BR111" i="11"/>
  <c r="BQ111" i="11"/>
  <c r="BM111" i="11"/>
  <c r="AW111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DZ110" i="11"/>
  <c r="DY110" i="11"/>
  <c r="DX110" i="11"/>
  <c r="DW110" i="11"/>
  <c r="DV110" i="11"/>
  <c r="DU110" i="11"/>
  <c r="DT110" i="11"/>
  <c r="DS110" i="11"/>
  <c r="DR110" i="11"/>
  <c r="DQ110" i="11"/>
  <c r="DP110" i="11"/>
  <c r="DO110" i="11"/>
  <c r="DN110" i="11"/>
  <c r="DM110" i="11"/>
  <c r="DL110" i="11"/>
  <c r="DK110" i="11"/>
  <c r="DJ110" i="11"/>
  <c r="DI110" i="11"/>
  <c r="DH110" i="11"/>
  <c r="DG110" i="11"/>
  <c r="DF110" i="11"/>
  <c r="DE110" i="11"/>
  <c r="DD110" i="11"/>
  <c r="DC110" i="11"/>
  <c r="DB110" i="11"/>
  <c r="DA110" i="11"/>
  <c r="CZ110" i="11"/>
  <c r="CY110" i="11"/>
  <c r="CX110" i="11"/>
  <c r="CW110" i="11"/>
  <c r="CV110" i="11"/>
  <c r="CU110" i="11"/>
  <c r="CT110" i="11"/>
  <c r="CS110" i="11"/>
  <c r="CR110" i="11"/>
  <c r="CQ110" i="11"/>
  <c r="CP110" i="11"/>
  <c r="CO110" i="11"/>
  <c r="CN110" i="11"/>
  <c r="CM110" i="11"/>
  <c r="CL110" i="11"/>
  <c r="CK110" i="11"/>
  <c r="CJ110" i="11"/>
  <c r="CI110" i="11"/>
  <c r="CH110" i="11"/>
  <c r="CG110" i="11"/>
  <c r="CF110" i="11"/>
  <c r="CE110" i="11"/>
  <c r="CD110" i="11"/>
  <c r="CC110" i="11"/>
  <c r="CB110" i="11"/>
  <c r="CA110" i="11"/>
  <c r="BZ110" i="11"/>
  <c r="BY110" i="11"/>
  <c r="BX110" i="11"/>
  <c r="BW110" i="11"/>
  <c r="BV110" i="11"/>
  <c r="BU110" i="11"/>
  <c r="BT110" i="11"/>
  <c r="BS110" i="11"/>
  <c r="BR110" i="11"/>
  <c r="BQ110" i="11"/>
  <c r="BM110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DZ109" i="11"/>
  <c r="DY109" i="11"/>
  <c r="DX109" i="11"/>
  <c r="DW109" i="11"/>
  <c r="DV109" i="11"/>
  <c r="DU109" i="11"/>
  <c r="DT109" i="11"/>
  <c r="DS109" i="11"/>
  <c r="DR109" i="11"/>
  <c r="DQ109" i="11"/>
  <c r="DP109" i="11"/>
  <c r="DO109" i="11"/>
  <c r="DN109" i="11"/>
  <c r="DM109" i="11"/>
  <c r="DL109" i="11"/>
  <c r="DK109" i="11"/>
  <c r="DJ109" i="11"/>
  <c r="DI109" i="11"/>
  <c r="DH109" i="11"/>
  <c r="DG109" i="11"/>
  <c r="DF109" i="11"/>
  <c r="DE109" i="11"/>
  <c r="DD109" i="11"/>
  <c r="DC109" i="11"/>
  <c r="DB109" i="11"/>
  <c r="DA109" i="11"/>
  <c r="CZ109" i="11"/>
  <c r="CY109" i="11"/>
  <c r="CX109" i="11"/>
  <c r="CW109" i="11"/>
  <c r="CV109" i="11"/>
  <c r="CU109" i="11"/>
  <c r="CT109" i="11"/>
  <c r="CS109" i="11"/>
  <c r="CR109" i="11"/>
  <c r="CQ109" i="11"/>
  <c r="CP109" i="11"/>
  <c r="CO109" i="11"/>
  <c r="CN109" i="11"/>
  <c r="CM109" i="11"/>
  <c r="CL109" i="11"/>
  <c r="CK109" i="11"/>
  <c r="CJ109" i="11"/>
  <c r="CI109" i="11"/>
  <c r="CH109" i="11"/>
  <c r="CG109" i="11"/>
  <c r="CF109" i="11"/>
  <c r="CE109" i="11"/>
  <c r="CD109" i="11"/>
  <c r="CC109" i="11"/>
  <c r="CB109" i="11"/>
  <c r="CA109" i="11"/>
  <c r="BZ109" i="11"/>
  <c r="BY109" i="11"/>
  <c r="BX109" i="11"/>
  <c r="BW109" i="11"/>
  <c r="BV109" i="11"/>
  <c r="BU109" i="11"/>
  <c r="BT109" i="11"/>
  <c r="BS109" i="11"/>
  <c r="BR109" i="11"/>
  <c r="BQ109" i="11"/>
  <c r="BM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DZ108" i="11"/>
  <c r="DY108" i="11"/>
  <c r="DX108" i="11"/>
  <c r="DW108" i="11"/>
  <c r="DV108" i="11"/>
  <c r="DU108" i="11"/>
  <c r="DT108" i="11"/>
  <c r="DS108" i="11"/>
  <c r="DR108" i="11"/>
  <c r="DQ108" i="11"/>
  <c r="DP108" i="11"/>
  <c r="DO108" i="11"/>
  <c r="DN108" i="11"/>
  <c r="DM108" i="11"/>
  <c r="DL108" i="11"/>
  <c r="DK108" i="11"/>
  <c r="DJ108" i="11"/>
  <c r="DI108" i="11"/>
  <c r="DH108" i="11"/>
  <c r="DG108" i="11"/>
  <c r="DF108" i="11"/>
  <c r="DE108" i="11"/>
  <c r="DD108" i="11"/>
  <c r="DC108" i="11"/>
  <c r="DB108" i="11"/>
  <c r="DA108" i="11"/>
  <c r="CZ108" i="11"/>
  <c r="CY108" i="11"/>
  <c r="CX108" i="11"/>
  <c r="CW108" i="11"/>
  <c r="CV108" i="11"/>
  <c r="CU108" i="11"/>
  <c r="CT108" i="11"/>
  <c r="CS108" i="11"/>
  <c r="CR108" i="11"/>
  <c r="CQ108" i="11"/>
  <c r="CP108" i="11"/>
  <c r="CO108" i="11"/>
  <c r="CN108" i="11"/>
  <c r="CM108" i="11"/>
  <c r="CL108" i="11"/>
  <c r="CK108" i="11"/>
  <c r="CJ108" i="11"/>
  <c r="CI108" i="11"/>
  <c r="CH108" i="11"/>
  <c r="CG108" i="11"/>
  <c r="CF108" i="11"/>
  <c r="CE108" i="11"/>
  <c r="CD108" i="11"/>
  <c r="CC108" i="11"/>
  <c r="CB108" i="11"/>
  <c r="CA108" i="11"/>
  <c r="BZ108" i="11"/>
  <c r="BY108" i="11"/>
  <c r="BX108" i="11"/>
  <c r="BW108" i="11"/>
  <c r="BV108" i="11"/>
  <c r="BU108" i="11"/>
  <c r="BT108" i="11"/>
  <c r="BS108" i="11"/>
  <c r="BR108" i="11"/>
  <c r="BQ108" i="11"/>
  <c r="BM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DZ107" i="11"/>
  <c r="DY107" i="11"/>
  <c r="DX107" i="11"/>
  <c r="DW107" i="11"/>
  <c r="DV107" i="11"/>
  <c r="DU107" i="11"/>
  <c r="DT107" i="11"/>
  <c r="DS107" i="11"/>
  <c r="DR107" i="11"/>
  <c r="DQ107" i="11"/>
  <c r="DP107" i="11"/>
  <c r="DO107" i="11"/>
  <c r="DN107" i="11"/>
  <c r="DM107" i="11"/>
  <c r="DL107" i="11"/>
  <c r="DK107" i="11"/>
  <c r="DJ107" i="11"/>
  <c r="DI107" i="11"/>
  <c r="DH107" i="11"/>
  <c r="DG107" i="11"/>
  <c r="DF107" i="11"/>
  <c r="DE107" i="11"/>
  <c r="DD107" i="11"/>
  <c r="DC107" i="11"/>
  <c r="DB107" i="11"/>
  <c r="DA107" i="11"/>
  <c r="CZ107" i="11"/>
  <c r="CY107" i="11"/>
  <c r="CX107" i="11"/>
  <c r="CW107" i="11"/>
  <c r="CV107" i="11"/>
  <c r="CU107" i="11"/>
  <c r="CT107" i="11"/>
  <c r="CS107" i="11"/>
  <c r="CR107" i="11"/>
  <c r="CQ107" i="11"/>
  <c r="CP107" i="11"/>
  <c r="CO107" i="11"/>
  <c r="CN107" i="11"/>
  <c r="CM107" i="11"/>
  <c r="CL107" i="11"/>
  <c r="CK107" i="11"/>
  <c r="CJ107" i="11"/>
  <c r="CI107" i="11"/>
  <c r="CH107" i="11"/>
  <c r="CG107" i="11"/>
  <c r="CF107" i="11"/>
  <c r="CE107" i="11"/>
  <c r="CD107" i="11"/>
  <c r="CC107" i="11"/>
  <c r="CB107" i="11"/>
  <c r="CA107" i="11"/>
  <c r="BZ107" i="11"/>
  <c r="BY107" i="11"/>
  <c r="BX107" i="11"/>
  <c r="BW107" i="11"/>
  <c r="BV107" i="11"/>
  <c r="BU107" i="11"/>
  <c r="BT107" i="11"/>
  <c r="BS107" i="11"/>
  <c r="BR107" i="11"/>
  <c r="BQ107" i="11"/>
  <c r="BM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DZ106" i="11"/>
  <c r="DY106" i="11"/>
  <c r="DX106" i="11"/>
  <c r="DW106" i="11"/>
  <c r="DV106" i="11"/>
  <c r="DU106" i="11"/>
  <c r="DT106" i="11"/>
  <c r="DS106" i="11"/>
  <c r="DR106" i="11"/>
  <c r="DQ106" i="11"/>
  <c r="DP106" i="11"/>
  <c r="DO106" i="11"/>
  <c r="DN106" i="11"/>
  <c r="DM106" i="11"/>
  <c r="DL106" i="11"/>
  <c r="DK106" i="11"/>
  <c r="DJ106" i="11"/>
  <c r="DI106" i="11"/>
  <c r="DH106" i="11"/>
  <c r="DG106" i="11"/>
  <c r="DF106" i="11"/>
  <c r="DE106" i="11"/>
  <c r="DD106" i="11"/>
  <c r="DC106" i="11"/>
  <c r="DB106" i="11"/>
  <c r="DA106" i="11"/>
  <c r="CZ106" i="11"/>
  <c r="CY106" i="11"/>
  <c r="CX106" i="11"/>
  <c r="CW106" i="11"/>
  <c r="CV106" i="11"/>
  <c r="CU106" i="11"/>
  <c r="CT106" i="11"/>
  <c r="CS106" i="11"/>
  <c r="CR106" i="11"/>
  <c r="CQ106" i="11"/>
  <c r="CP106" i="11"/>
  <c r="CO106" i="11"/>
  <c r="CN106" i="11"/>
  <c r="CM106" i="11"/>
  <c r="CL106" i="11"/>
  <c r="CK106" i="11"/>
  <c r="CJ106" i="11"/>
  <c r="CI106" i="11"/>
  <c r="CH106" i="11"/>
  <c r="CG106" i="11"/>
  <c r="CF106" i="11"/>
  <c r="CE106" i="11"/>
  <c r="CD106" i="11"/>
  <c r="CC106" i="11"/>
  <c r="CB106" i="11"/>
  <c r="CA106" i="11"/>
  <c r="BZ106" i="11"/>
  <c r="BY106" i="11"/>
  <c r="BX106" i="11"/>
  <c r="BW106" i="11"/>
  <c r="BV106" i="11"/>
  <c r="BU106" i="11"/>
  <c r="BT106" i="11"/>
  <c r="BS106" i="11"/>
  <c r="BR106" i="11"/>
  <c r="BQ106" i="11"/>
  <c r="BM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DZ105" i="11"/>
  <c r="DY105" i="11"/>
  <c r="DX105" i="11"/>
  <c r="DW105" i="11"/>
  <c r="DV105" i="11"/>
  <c r="DU105" i="11"/>
  <c r="DT105" i="11"/>
  <c r="DS105" i="11"/>
  <c r="DR105" i="11"/>
  <c r="DQ105" i="11"/>
  <c r="DP105" i="11"/>
  <c r="DO105" i="11"/>
  <c r="DN105" i="11"/>
  <c r="DM105" i="11"/>
  <c r="DL105" i="11"/>
  <c r="DK105" i="11"/>
  <c r="DJ105" i="11"/>
  <c r="DI105" i="11"/>
  <c r="DH105" i="11"/>
  <c r="DG105" i="11"/>
  <c r="DF105" i="11"/>
  <c r="DE105" i="11"/>
  <c r="DD105" i="11"/>
  <c r="DC105" i="11"/>
  <c r="DB105" i="11"/>
  <c r="DA105" i="11"/>
  <c r="CZ105" i="11"/>
  <c r="CY105" i="11"/>
  <c r="CX105" i="11"/>
  <c r="CW105" i="11"/>
  <c r="CV105" i="11"/>
  <c r="CU105" i="11"/>
  <c r="CT105" i="11"/>
  <c r="CS105" i="11"/>
  <c r="CR105" i="11"/>
  <c r="CQ105" i="11"/>
  <c r="CP105" i="11"/>
  <c r="CO105" i="11"/>
  <c r="CN105" i="11"/>
  <c r="CM105" i="11"/>
  <c r="CL105" i="11"/>
  <c r="CK105" i="11"/>
  <c r="CJ105" i="11"/>
  <c r="CI105" i="11"/>
  <c r="CH105" i="11"/>
  <c r="CG105" i="11"/>
  <c r="CF105" i="11"/>
  <c r="CE105" i="11"/>
  <c r="CD105" i="11"/>
  <c r="CC105" i="11"/>
  <c r="CB105" i="11"/>
  <c r="CA105" i="11"/>
  <c r="BZ105" i="11"/>
  <c r="BY105" i="11"/>
  <c r="BX105" i="11"/>
  <c r="BW105" i="11"/>
  <c r="BV105" i="11"/>
  <c r="BU105" i="11"/>
  <c r="BT105" i="11"/>
  <c r="BS105" i="11"/>
  <c r="BR105" i="11"/>
  <c r="BQ105" i="11"/>
  <c r="BM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DZ104" i="11"/>
  <c r="DY104" i="11"/>
  <c r="DX104" i="11"/>
  <c r="DW104" i="11"/>
  <c r="DV104" i="11"/>
  <c r="DU104" i="11"/>
  <c r="DT104" i="11"/>
  <c r="DS104" i="11"/>
  <c r="DR104" i="11"/>
  <c r="DQ104" i="11"/>
  <c r="DP104" i="11"/>
  <c r="DO104" i="11"/>
  <c r="DN104" i="11"/>
  <c r="DM104" i="11"/>
  <c r="DL104" i="11"/>
  <c r="DK104" i="11"/>
  <c r="DJ104" i="11"/>
  <c r="DI104" i="11"/>
  <c r="DH104" i="11"/>
  <c r="DG104" i="11"/>
  <c r="DF104" i="11"/>
  <c r="DE104" i="11"/>
  <c r="DD104" i="11"/>
  <c r="DC104" i="11"/>
  <c r="DB104" i="11"/>
  <c r="DA104" i="11"/>
  <c r="CZ104" i="11"/>
  <c r="CY104" i="11"/>
  <c r="CX104" i="11"/>
  <c r="CW104" i="11"/>
  <c r="CV104" i="11"/>
  <c r="CU104" i="11"/>
  <c r="CT104" i="11"/>
  <c r="CS104" i="11"/>
  <c r="CR104" i="11"/>
  <c r="CQ104" i="11"/>
  <c r="CP104" i="11"/>
  <c r="CO104" i="11"/>
  <c r="CN104" i="11"/>
  <c r="CM104" i="11"/>
  <c r="CL104" i="11"/>
  <c r="CK104" i="11"/>
  <c r="CJ104" i="11"/>
  <c r="CI104" i="11"/>
  <c r="CH104" i="11"/>
  <c r="CG104" i="11"/>
  <c r="CF104" i="11"/>
  <c r="CE104" i="11"/>
  <c r="CD104" i="11"/>
  <c r="CC104" i="11"/>
  <c r="CB104" i="11"/>
  <c r="CA104" i="11"/>
  <c r="BZ104" i="11"/>
  <c r="BY104" i="11"/>
  <c r="BX104" i="11"/>
  <c r="BW104" i="11"/>
  <c r="BV104" i="11"/>
  <c r="BU104" i="11"/>
  <c r="BT104" i="11"/>
  <c r="BS104" i="11"/>
  <c r="BR104" i="11"/>
  <c r="BQ104" i="11"/>
  <c r="BM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DZ103" i="11"/>
  <c r="DY103" i="11"/>
  <c r="DX103" i="11"/>
  <c r="DW103" i="11"/>
  <c r="DV103" i="11"/>
  <c r="DU103" i="11"/>
  <c r="DT103" i="11"/>
  <c r="DS103" i="11"/>
  <c r="DR103" i="11"/>
  <c r="DQ103" i="11"/>
  <c r="DP103" i="11"/>
  <c r="DO103" i="11"/>
  <c r="DN103" i="11"/>
  <c r="DM103" i="11"/>
  <c r="DL103" i="11"/>
  <c r="DK103" i="11"/>
  <c r="DJ103" i="11"/>
  <c r="DI103" i="11"/>
  <c r="DH103" i="11"/>
  <c r="DG103" i="11"/>
  <c r="DF103" i="11"/>
  <c r="DE103" i="11"/>
  <c r="DD103" i="11"/>
  <c r="DC103" i="11"/>
  <c r="DB103" i="11"/>
  <c r="DA103" i="11"/>
  <c r="CZ103" i="11"/>
  <c r="CY103" i="11"/>
  <c r="CX103" i="11"/>
  <c r="CW103" i="11"/>
  <c r="CV103" i="11"/>
  <c r="CU103" i="11"/>
  <c r="CT103" i="11"/>
  <c r="CS103" i="11"/>
  <c r="CR103" i="11"/>
  <c r="CQ103" i="11"/>
  <c r="CP103" i="11"/>
  <c r="CO103" i="11"/>
  <c r="CN103" i="11"/>
  <c r="CM103" i="11"/>
  <c r="CL103" i="11"/>
  <c r="CK103" i="11"/>
  <c r="CJ103" i="11"/>
  <c r="CI103" i="11"/>
  <c r="CH103" i="11"/>
  <c r="CG103" i="11"/>
  <c r="CF103" i="11"/>
  <c r="CE103" i="11"/>
  <c r="CD103" i="11"/>
  <c r="CC103" i="11"/>
  <c r="CB103" i="11"/>
  <c r="CA103" i="11"/>
  <c r="BZ103" i="11"/>
  <c r="BY103" i="11"/>
  <c r="BX103" i="11"/>
  <c r="BW103" i="11"/>
  <c r="BV103" i="11"/>
  <c r="BU103" i="11"/>
  <c r="BT103" i="11"/>
  <c r="BS103" i="11"/>
  <c r="BR103" i="11"/>
  <c r="BQ103" i="11"/>
  <c r="BM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DZ102" i="11"/>
  <c r="DY102" i="11"/>
  <c r="DX102" i="11"/>
  <c r="DW102" i="11"/>
  <c r="DV102" i="11"/>
  <c r="DU102" i="11"/>
  <c r="DT102" i="11"/>
  <c r="DS102" i="11"/>
  <c r="DR102" i="11"/>
  <c r="DQ102" i="11"/>
  <c r="DP102" i="11"/>
  <c r="DO102" i="11"/>
  <c r="DN102" i="11"/>
  <c r="DM102" i="11"/>
  <c r="DL102" i="11"/>
  <c r="DK102" i="11"/>
  <c r="DJ102" i="11"/>
  <c r="DI102" i="11"/>
  <c r="DH102" i="11"/>
  <c r="DG102" i="11"/>
  <c r="DF102" i="11"/>
  <c r="DE102" i="11"/>
  <c r="DD102" i="11"/>
  <c r="DC102" i="11"/>
  <c r="DB102" i="11"/>
  <c r="DA102" i="11"/>
  <c r="CZ102" i="11"/>
  <c r="CY102" i="11"/>
  <c r="CX102" i="11"/>
  <c r="CW102" i="11"/>
  <c r="CV102" i="11"/>
  <c r="CU102" i="11"/>
  <c r="CT102" i="11"/>
  <c r="CS102" i="11"/>
  <c r="CR102" i="11"/>
  <c r="CQ102" i="11"/>
  <c r="CP102" i="11"/>
  <c r="CO102" i="11"/>
  <c r="CN102" i="11"/>
  <c r="CM102" i="11"/>
  <c r="CL102" i="11"/>
  <c r="CK102" i="11"/>
  <c r="CJ102" i="11"/>
  <c r="CI102" i="11"/>
  <c r="CH102" i="11"/>
  <c r="CG102" i="11"/>
  <c r="CF102" i="11"/>
  <c r="CE102" i="11"/>
  <c r="CD102" i="11"/>
  <c r="CC102" i="11"/>
  <c r="CB102" i="11"/>
  <c r="CA102" i="11"/>
  <c r="BZ102" i="11"/>
  <c r="BY102" i="11"/>
  <c r="BX102" i="11"/>
  <c r="BW102" i="11"/>
  <c r="BV102" i="11"/>
  <c r="BU102" i="11"/>
  <c r="BT102" i="11"/>
  <c r="BS102" i="11"/>
  <c r="BR102" i="11"/>
  <c r="BQ102" i="11"/>
  <c r="BM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DZ101" i="11"/>
  <c r="DY101" i="11"/>
  <c r="DX101" i="11"/>
  <c r="DW101" i="11"/>
  <c r="DV101" i="11"/>
  <c r="DU101" i="11"/>
  <c r="DT101" i="11"/>
  <c r="DS101" i="11"/>
  <c r="DR101" i="11"/>
  <c r="DQ101" i="11"/>
  <c r="DP101" i="11"/>
  <c r="DO101" i="11"/>
  <c r="DN101" i="11"/>
  <c r="DM101" i="11"/>
  <c r="DL101" i="11"/>
  <c r="DK101" i="11"/>
  <c r="DJ101" i="11"/>
  <c r="DI101" i="11"/>
  <c r="DH101" i="11"/>
  <c r="DG101" i="11"/>
  <c r="DF101" i="11"/>
  <c r="DE101" i="11"/>
  <c r="DD101" i="11"/>
  <c r="DC101" i="11"/>
  <c r="DB101" i="11"/>
  <c r="DA101" i="11"/>
  <c r="CZ101" i="11"/>
  <c r="CY101" i="11"/>
  <c r="CX101" i="11"/>
  <c r="CW101" i="11"/>
  <c r="CV101" i="11"/>
  <c r="CU101" i="11"/>
  <c r="CT101" i="11"/>
  <c r="CS101" i="11"/>
  <c r="CR101" i="11"/>
  <c r="CQ101" i="11"/>
  <c r="CP101" i="11"/>
  <c r="CO101" i="11"/>
  <c r="CN101" i="11"/>
  <c r="CM101" i="11"/>
  <c r="CL101" i="11"/>
  <c r="CK101" i="11"/>
  <c r="CJ101" i="11"/>
  <c r="CI101" i="11"/>
  <c r="CH101" i="11"/>
  <c r="CG101" i="11"/>
  <c r="CF101" i="11"/>
  <c r="CE101" i="11"/>
  <c r="CD101" i="11"/>
  <c r="CC101" i="11"/>
  <c r="CB101" i="11"/>
  <c r="CA101" i="11"/>
  <c r="BZ101" i="11"/>
  <c r="BY101" i="11"/>
  <c r="BX101" i="11"/>
  <c r="BW101" i="11"/>
  <c r="BV101" i="11"/>
  <c r="BU101" i="11"/>
  <c r="BT101" i="11"/>
  <c r="BS101" i="11"/>
  <c r="BR101" i="11"/>
  <c r="BQ101" i="11"/>
  <c r="BM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DZ100" i="11"/>
  <c r="DY100" i="11"/>
  <c r="DX100" i="11"/>
  <c r="DW100" i="11"/>
  <c r="DV100" i="11"/>
  <c r="DU100" i="11"/>
  <c r="DT100" i="11"/>
  <c r="DS100" i="11"/>
  <c r="DR100" i="11"/>
  <c r="DQ100" i="11"/>
  <c r="DP100" i="11"/>
  <c r="DO100" i="11"/>
  <c r="DN100" i="11"/>
  <c r="DM100" i="11"/>
  <c r="DL100" i="11"/>
  <c r="DK100" i="11"/>
  <c r="DJ100" i="11"/>
  <c r="DI100" i="11"/>
  <c r="DH100" i="11"/>
  <c r="DG100" i="11"/>
  <c r="DF100" i="11"/>
  <c r="DE100" i="11"/>
  <c r="DD100" i="11"/>
  <c r="DC100" i="11"/>
  <c r="DB100" i="11"/>
  <c r="DA100" i="11"/>
  <c r="CZ100" i="11"/>
  <c r="CY100" i="11"/>
  <c r="CX100" i="11"/>
  <c r="CW100" i="11"/>
  <c r="CV100" i="11"/>
  <c r="CU100" i="11"/>
  <c r="CT100" i="11"/>
  <c r="CS100" i="11"/>
  <c r="CR100" i="11"/>
  <c r="CQ100" i="11"/>
  <c r="CP100" i="11"/>
  <c r="CO100" i="11"/>
  <c r="CN100" i="11"/>
  <c r="CM100" i="11"/>
  <c r="CL100" i="11"/>
  <c r="CK100" i="11"/>
  <c r="CJ100" i="11"/>
  <c r="CI100" i="11"/>
  <c r="CH100" i="11"/>
  <c r="CG100" i="11"/>
  <c r="CF100" i="11"/>
  <c r="CE100" i="11"/>
  <c r="CD100" i="11"/>
  <c r="CC100" i="11"/>
  <c r="CB100" i="11"/>
  <c r="CA100" i="11"/>
  <c r="BZ100" i="11"/>
  <c r="BY100" i="11"/>
  <c r="BX100" i="11"/>
  <c r="BW100" i="11"/>
  <c r="BV100" i="11"/>
  <c r="BU100" i="11"/>
  <c r="BT100" i="11"/>
  <c r="BS100" i="11"/>
  <c r="BR100" i="11"/>
  <c r="BQ100" i="11"/>
  <c r="B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DZ99" i="11"/>
  <c r="DY99" i="11"/>
  <c r="DX99" i="11"/>
  <c r="DW99" i="11"/>
  <c r="DV99" i="11"/>
  <c r="DU99" i="11"/>
  <c r="DT99" i="11"/>
  <c r="DS99" i="11"/>
  <c r="DR99" i="11"/>
  <c r="DQ99" i="11"/>
  <c r="DP99" i="11"/>
  <c r="DO99" i="11"/>
  <c r="DN99" i="11"/>
  <c r="DM99" i="11"/>
  <c r="DL99" i="11"/>
  <c r="DK99" i="11"/>
  <c r="DJ99" i="11"/>
  <c r="DI99" i="11"/>
  <c r="DH99" i="11"/>
  <c r="DG99" i="11"/>
  <c r="DF99" i="11"/>
  <c r="DE99" i="11"/>
  <c r="DD99" i="11"/>
  <c r="DC99" i="11"/>
  <c r="DB99" i="11"/>
  <c r="DA99" i="11"/>
  <c r="CZ99" i="11"/>
  <c r="CY99" i="11"/>
  <c r="CX99" i="11"/>
  <c r="CW99" i="11"/>
  <c r="CV99" i="11"/>
  <c r="CU99" i="11"/>
  <c r="CT99" i="11"/>
  <c r="CS99" i="11"/>
  <c r="CR99" i="11"/>
  <c r="CQ99" i="11"/>
  <c r="CP99" i="11"/>
  <c r="CO99" i="11"/>
  <c r="CN99" i="11"/>
  <c r="CM99" i="11"/>
  <c r="CL99" i="11"/>
  <c r="CK99" i="11"/>
  <c r="CJ99" i="11"/>
  <c r="CI99" i="11"/>
  <c r="CH99" i="11"/>
  <c r="CG99" i="11"/>
  <c r="CF99" i="11"/>
  <c r="CE99" i="11"/>
  <c r="CD99" i="11"/>
  <c r="CC99" i="11"/>
  <c r="CB99" i="11"/>
  <c r="CA99" i="11"/>
  <c r="BZ99" i="11"/>
  <c r="BY99" i="11"/>
  <c r="BX99" i="11"/>
  <c r="BW99" i="11"/>
  <c r="BV99" i="11"/>
  <c r="BU99" i="11"/>
  <c r="BT99" i="11"/>
  <c r="BS99" i="11"/>
  <c r="BR99" i="11"/>
  <c r="BQ99" i="11"/>
  <c r="BM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DZ98" i="11"/>
  <c r="DY98" i="11"/>
  <c r="DX98" i="11"/>
  <c r="DW98" i="11"/>
  <c r="DV98" i="11"/>
  <c r="DU98" i="11"/>
  <c r="DT98" i="11"/>
  <c r="DS98" i="11"/>
  <c r="DR98" i="11"/>
  <c r="DQ98" i="11"/>
  <c r="DP98" i="11"/>
  <c r="DO98" i="11"/>
  <c r="DN98" i="11"/>
  <c r="DM98" i="11"/>
  <c r="DL98" i="11"/>
  <c r="DK98" i="11"/>
  <c r="DJ98" i="11"/>
  <c r="DI98" i="11"/>
  <c r="DH98" i="11"/>
  <c r="DG98" i="11"/>
  <c r="DF98" i="11"/>
  <c r="DE98" i="11"/>
  <c r="DD98" i="11"/>
  <c r="DC98" i="11"/>
  <c r="DB98" i="11"/>
  <c r="DA98" i="11"/>
  <c r="CZ98" i="11"/>
  <c r="CY98" i="11"/>
  <c r="CX98" i="11"/>
  <c r="CW98" i="11"/>
  <c r="CV98" i="11"/>
  <c r="CU98" i="11"/>
  <c r="CT98" i="11"/>
  <c r="CS98" i="11"/>
  <c r="CR98" i="11"/>
  <c r="CQ98" i="11"/>
  <c r="CP98" i="11"/>
  <c r="CO98" i="11"/>
  <c r="CN98" i="11"/>
  <c r="CM98" i="11"/>
  <c r="CL98" i="11"/>
  <c r="CK98" i="11"/>
  <c r="CJ98" i="11"/>
  <c r="CI98" i="11"/>
  <c r="CH98" i="11"/>
  <c r="CG98" i="11"/>
  <c r="CF98" i="11"/>
  <c r="CE98" i="11"/>
  <c r="CD98" i="11"/>
  <c r="CC98" i="11"/>
  <c r="CB98" i="11"/>
  <c r="CA98" i="11"/>
  <c r="BZ98" i="11"/>
  <c r="BY98" i="11"/>
  <c r="BX98" i="11"/>
  <c r="BW98" i="11"/>
  <c r="BV98" i="11"/>
  <c r="BU98" i="11"/>
  <c r="BT98" i="11"/>
  <c r="BS98" i="11"/>
  <c r="BR98" i="11"/>
  <c r="BQ98" i="11"/>
  <c r="BM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DZ97" i="11"/>
  <c r="DY97" i="11"/>
  <c r="DX97" i="11"/>
  <c r="DW97" i="11"/>
  <c r="DV97" i="11"/>
  <c r="DU97" i="11"/>
  <c r="DT97" i="11"/>
  <c r="DS97" i="11"/>
  <c r="DR97" i="11"/>
  <c r="DQ97" i="11"/>
  <c r="DP97" i="11"/>
  <c r="DO97" i="11"/>
  <c r="DN97" i="11"/>
  <c r="DM97" i="11"/>
  <c r="DL97" i="11"/>
  <c r="DK97" i="11"/>
  <c r="DJ97" i="11"/>
  <c r="DI97" i="11"/>
  <c r="DH97" i="11"/>
  <c r="DG97" i="11"/>
  <c r="DF97" i="11"/>
  <c r="DE97" i="11"/>
  <c r="DD97" i="11"/>
  <c r="DC97" i="11"/>
  <c r="DB97" i="11"/>
  <c r="DA97" i="11"/>
  <c r="CZ97" i="11"/>
  <c r="CY97" i="11"/>
  <c r="CX97" i="11"/>
  <c r="CW97" i="11"/>
  <c r="CV97" i="11"/>
  <c r="CU97" i="11"/>
  <c r="CT97" i="11"/>
  <c r="CS97" i="11"/>
  <c r="CR97" i="11"/>
  <c r="CQ97" i="11"/>
  <c r="CP97" i="11"/>
  <c r="CO97" i="11"/>
  <c r="CN97" i="11"/>
  <c r="CM97" i="11"/>
  <c r="CL97" i="11"/>
  <c r="CK97" i="11"/>
  <c r="CJ97" i="11"/>
  <c r="CI97" i="11"/>
  <c r="CH97" i="11"/>
  <c r="CG97" i="11"/>
  <c r="CF97" i="11"/>
  <c r="CE97" i="11"/>
  <c r="CD97" i="11"/>
  <c r="CC97" i="11"/>
  <c r="CB97" i="11"/>
  <c r="CA97" i="11"/>
  <c r="BZ97" i="11"/>
  <c r="BY97" i="11"/>
  <c r="BX97" i="11"/>
  <c r="BW97" i="11"/>
  <c r="BV97" i="11"/>
  <c r="BU97" i="11"/>
  <c r="BT97" i="11"/>
  <c r="BS97" i="11"/>
  <c r="BR97" i="11"/>
  <c r="BQ97" i="11"/>
  <c r="BM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DZ96" i="11"/>
  <c r="DY96" i="11"/>
  <c r="DX96" i="11"/>
  <c r="DW96" i="11"/>
  <c r="DV96" i="11"/>
  <c r="DU96" i="11"/>
  <c r="DT96" i="11"/>
  <c r="DS96" i="11"/>
  <c r="DR96" i="11"/>
  <c r="DQ96" i="11"/>
  <c r="DP96" i="11"/>
  <c r="DO96" i="11"/>
  <c r="DN96" i="11"/>
  <c r="DM96" i="11"/>
  <c r="DL96" i="11"/>
  <c r="DK96" i="11"/>
  <c r="DJ96" i="11"/>
  <c r="DI96" i="11"/>
  <c r="DH96" i="11"/>
  <c r="DG96" i="11"/>
  <c r="DF96" i="11"/>
  <c r="DE96" i="11"/>
  <c r="DD96" i="11"/>
  <c r="DC96" i="11"/>
  <c r="DB96" i="11"/>
  <c r="DA96" i="11"/>
  <c r="CZ96" i="11"/>
  <c r="CY96" i="11"/>
  <c r="CX96" i="11"/>
  <c r="CW96" i="11"/>
  <c r="CV96" i="11"/>
  <c r="CU96" i="11"/>
  <c r="CT96" i="11"/>
  <c r="CS96" i="11"/>
  <c r="CR96" i="11"/>
  <c r="CQ96" i="11"/>
  <c r="CP96" i="11"/>
  <c r="CO96" i="11"/>
  <c r="CN96" i="11"/>
  <c r="CM96" i="11"/>
  <c r="CL96" i="11"/>
  <c r="CK96" i="11"/>
  <c r="CJ96" i="11"/>
  <c r="CI96" i="11"/>
  <c r="CH96" i="11"/>
  <c r="CG96" i="11"/>
  <c r="CF96" i="11"/>
  <c r="CE96" i="11"/>
  <c r="CD96" i="11"/>
  <c r="CC96" i="11"/>
  <c r="CB96" i="11"/>
  <c r="CA96" i="11"/>
  <c r="BZ96" i="11"/>
  <c r="BY96" i="11"/>
  <c r="BX96" i="11"/>
  <c r="BW96" i="11"/>
  <c r="BV96" i="11"/>
  <c r="BU96" i="11"/>
  <c r="BT96" i="11"/>
  <c r="BS96" i="11"/>
  <c r="BR96" i="11"/>
  <c r="BQ96" i="11"/>
  <c r="BM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DZ95" i="11"/>
  <c r="DY95" i="11"/>
  <c r="DX95" i="11"/>
  <c r="DW95" i="11"/>
  <c r="DV95" i="11"/>
  <c r="DU95" i="11"/>
  <c r="DT95" i="11"/>
  <c r="DS95" i="11"/>
  <c r="DR95" i="11"/>
  <c r="DQ95" i="11"/>
  <c r="DP95" i="11"/>
  <c r="DO95" i="11"/>
  <c r="DN95" i="11"/>
  <c r="DM95" i="11"/>
  <c r="DL95" i="11"/>
  <c r="DK95" i="11"/>
  <c r="DJ95" i="11"/>
  <c r="DI95" i="11"/>
  <c r="DH95" i="11"/>
  <c r="DG95" i="11"/>
  <c r="DF95" i="11"/>
  <c r="DE95" i="11"/>
  <c r="DD95" i="11"/>
  <c r="DC95" i="11"/>
  <c r="DB95" i="11"/>
  <c r="DA95" i="11"/>
  <c r="CZ95" i="11"/>
  <c r="CY95" i="11"/>
  <c r="CX95" i="11"/>
  <c r="CW95" i="11"/>
  <c r="CV95" i="11"/>
  <c r="CU95" i="11"/>
  <c r="CT95" i="11"/>
  <c r="CS95" i="11"/>
  <c r="CR95" i="11"/>
  <c r="CQ95" i="11"/>
  <c r="CP95" i="11"/>
  <c r="CO95" i="11"/>
  <c r="CN95" i="11"/>
  <c r="CM95" i="11"/>
  <c r="CL95" i="11"/>
  <c r="CK95" i="11"/>
  <c r="CJ95" i="11"/>
  <c r="CI95" i="11"/>
  <c r="CH95" i="11"/>
  <c r="CG95" i="11"/>
  <c r="CF95" i="11"/>
  <c r="CE95" i="11"/>
  <c r="CD95" i="11"/>
  <c r="CC95" i="11"/>
  <c r="CB95" i="11"/>
  <c r="CA95" i="11"/>
  <c r="BZ95" i="11"/>
  <c r="BY95" i="11"/>
  <c r="BX95" i="11"/>
  <c r="BW95" i="11"/>
  <c r="BV95" i="11"/>
  <c r="BU95" i="11"/>
  <c r="BT95" i="11"/>
  <c r="BS95" i="11"/>
  <c r="BR95" i="11"/>
  <c r="BQ95" i="11"/>
  <c r="BM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DZ94" i="11"/>
  <c r="DY94" i="11"/>
  <c r="DX94" i="11"/>
  <c r="DW94" i="11"/>
  <c r="DV94" i="11"/>
  <c r="DU94" i="11"/>
  <c r="DT94" i="11"/>
  <c r="DS94" i="11"/>
  <c r="DR94" i="11"/>
  <c r="DQ94" i="11"/>
  <c r="DP94" i="11"/>
  <c r="DO94" i="11"/>
  <c r="DN94" i="11"/>
  <c r="DM94" i="11"/>
  <c r="DL94" i="11"/>
  <c r="DK94" i="11"/>
  <c r="DJ94" i="11"/>
  <c r="DI94" i="11"/>
  <c r="DH94" i="11"/>
  <c r="DG94" i="11"/>
  <c r="DF94" i="11"/>
  <c r="DE94" i="11"/>
  <c r="DD94" i="11"/>
  <c r="DC94" i="11"/>
  <c r="DB94" i="11"/>
  <c r="DA94" i="11"/>
  <c r="CZ94" i="11"/>
  <c r="CY94" i="11"/>
  <c r="CX94" i="11"/>
  <c r="CW94" i="11"/>
  <c r="CV94" i="11"/>
  <c r="CU94" i="11"/>
  <c r="CT94" i="11"/>
  <c r="CS94" i="11"/>
  <c r="CR94" i="11"/>
  <c r="CQ94" i="11"/>
  <c r="CP94" i="11"/>
  <c r="CO94" i="11"/>
  <c r="CN94" i="11"/>
  <c r="CM94" i="11"/>
  <c r="CL94" i="11"/>
  <c r="CK94" i="11"/>
  <c r="CJ94" i="11"/>
  <c r="CI94" i="11"/>
  <c r="CH94" i="11"/>
  <c r="CG94" i="11"/>
  <c r="CF94" i="11"/>
  <c r="CE94" i="11"/>
  <c r="CD94" i="11"/>
  <c r="CC94" i="11"/>
  <c r="CB94" i="11"/>
  <c r="CA94" i="11"/>
  <c r="BZ94" i="11"/>
  <c r="BY94" i="11"/>
  <c r="BX94" i="11"/>
  <c r="BW94" i="11"/>
  <c r="BV94" i="11"/>
  <c r="BU94" i="11"/>
  <c r="BT94" i="11"/>
  <c r="BS94" i="11"/>
  <c r="BR94" i="11"/>
  <c r="BQ94" i="11"/>
  <c r="BM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DZ93" i="11"/>
  <c r="DY93" i="11"/>
  <c r="DX93" i="11"/>
  <c r="DW93" i="11"/>
  <c r="DV93" i="11"/>
  <c r="DU93" i="11"/>
  <c r="DT93" i="11"/>
  <c r="DS93" i="11"/>
  <c r="DR93" i="11"/>
  <c r="DQ93" i="11"/>
  <c r="DP93" i="11"/>
  <c r="DO93" i="11"/>
  <c r="DN93" i="11"/>
  <c r="DM93" i="11"/>
  <c r="DL93" i="11"/>
  <c r="DK93" i="11"/>
  <c r="DJ93" i="11"/>
  <c r="DI93" i="11"/>
  <c r="DH93" i="11"/>
  <c r="DG93" i="11"/>
  <c r="DF93" i="11"/>
  <c r="DE93" i="11"/>
  <c r="DD93" i="11"/>
  <c r="DC93" i="11"/>
  <c r="DB93" i="11"/>
  <c r="DA93" i="11"/>
  <c r="CZ93" i="11"/>
  <c r="CY93" i="11"/>
  <c r="CX93" i="11"/>
  <c r="CW93" i="11"/>
  <c r="CV93" i="11"/>
  <c r="CU93" i="11"/>
  <c r="CT93" i="11"/>
  <c r="CS93" i="11"/>
  <c r="CR93" i="11"/>
  <c r="CQ93" i="11"/>
  <c r="CP93" i="11"/>
  <c r="CO93" i="11"/>
  <c r="CN93" i="11"/>
  <c r="CM93" i="11"/>
  <c r="CL93" i="11"/>
  <c r="CK93" i="11"/>
  <c r="CJ93" i="11"/>
  <c r="CI93" i="11"/>
  <c r="CH93" i="11"/>
  <c r="CG93" i="11"/>
  <c r="CF93" i="11"/>
  <c r="CE93" i="11"/>
  <c r="CD93" i="11"/>
  <c r="CC93" i="11"/>
  <c r="CB93" i="11"/>
  <c r="CA93" i="11"/>
  <c r="BZ93" i="11"/>
  <c r="BY93" i="11"/>
  <c r="BX93" i="11"/>
  <c r="BW93" i="11"/>
  <c r="BV93" i="11"/>
  <c r="BU93" i="11"/>
  <c r="BT93" i="11"/>
  <c r="BS93" i="11"/>
  <c r="BR93" i="11"/>
  <c r="BQ93" i="11"/>
  <c r="BM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DZ92" i="11"/>
  <c r="DY92" i="11"/>
  <c r="DX92" i="11"/>
  <c r="DW92" i="11"/>
  <c r="DV92" i="11"/>
  <c r="DU92" i="11"/>
  <c r="DT92" i="11"/>
  <c r="DS92" i="11"/>
  <c r="DR92" i="11"/>
  <c r="DQ92" i="11"/>
  <c r="DP92" i="11"/>
  <c r="DO92" i="11"/>
  <c r="DN92" i="11"/>
  <c r="DM92" i="11"/>
  <c r="DL92" i="11"/>
  <c r="DK92" i="11"/>
  <c r="DJ92" i="11"/>
  <c r="DI92" i="11"/>
  <c r="DH92" i="11"/>
  <c r="DG92" i="11"/>
  <c r="DF92" i="11"/>
  <c r="DE92" i="11"/>
  <c r="DD92" i="11"/>
  <c r="DC92" i="11"/>
  <c r="DB92" i="11"/>
  <c r="DA92" i="11"/>
  <c r="CZ92" i="11"/>
  <c r="CY92" i="11"/>
  <c r="CX92" i="11"/>
  <c r="CW92" i="11"/>
  <c r="CV92" i="11"/>
  <c r="CU92" i="11"/>
  <c r="CT92" i="11"/>
  <c r="CS92" i="11"/>
  <c r="CR92" i="11"/>
  <c r="CQ92" i="11"/>
  <c r="CP92" i="11"/>
  <c r="CO92" i="11"/>
  <c r="CN92" i="11"/>
  <c r="CM92" i="11"/>
  <c r="CL92" i="11"/>
  <c r="CK92" i="11"/>
  <c r="CJ92" i="11"/>
  <c r="CI92" i="11"/>
  <c r="CH92" i="11"/>
  <c r="CG92" i="11"/>
  <c r="CF92" i="11"/>
  <c r="CE92" i="11"/>
  <c r="CD92" i="11"/>
  <c r="CC92" i="11"/>
  <c r="CB92" i="11"/>
  <c r="CA92" i="11"/>
  <c r="BZ92" i="11"/>
  <c r="BY92" i="11"/>
  <c r="BX92" i="11"/>
  <c r="BW92" i="11"/>
  <c r="BV92" i="11"/>
  <c r="BU92" i="11"/>
  <c r="BT92" i="11"/>
  <c r="BS92" i="11"/>
  <c r="BR92" i="11"/>
  <c r="BQ92" i="11"/>
  <c r="BM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DZ91" i="11"/>
  <c r="DY91" i="11"/>
  <c r="DX91" i="11"/>
  <c r="DW91" i="11"/>
  <c r="DV91" i="11"/>
  <c r="DU91" i="11"/>
  <c r="DT91" i="11"/>
  <c r="DS91" i="11"/>
  <c r="DR91" i="11"/>
  <c r="DQ91" i="11"/>
  <c r="DP91" i="11"/>
  <c r="DO91" i="11"/>
  <c r="DN91" i="11"/>
  <c r="DM91" i="11"/>
  <c r="DL91" i="11"/>
  <c r="DK91" i="11"/>
  <c r="DJ91" i="11"/>
  <c r="DI91" i="11"/>
  <c r="DH91" i="11"/>
  <c r="DG91" i="11"/>
  <c r="DF91" i="11"/>
  <c r="DE91" i="11"/>
  <c r="DD91" i="11"/>
  <c r="DC91" i="11"/>
  <c r="DB91" i="11"/>
  <c r="DA91" i="11"/>
  <c r="CZ91" i="11"/>
  <c r="CY91" i="11"/>
  <c r="CX91" i="11"/>
  <c r="CW91" i="11"/>
  <c r="CV91" i="11"/>
  <c r="CU91" i="11"/>
  <c r="CT91" i="11"/>
  <c r="CS91" i="11"/>
  <c r="CR91" i="11"/>
  <c r="CQ91" i="11"/>
  <c r="CP91" i="11"/>
  <c r="CO91" i="11"/>
  <c r="CN91" i="11"/>
  <c r="CM91" i="11"/>
  <c r="CL91" i="11"/>
  <c r="CK91" i="11"/>
  <c r="CJ91" i="11"/>
  <c r="CI91" i="11"/>
  <c r="CH91" i="11"/>
  <c r="CG91" i="11"/>
  <c r="CF91" i="11"/>
  <c r="CE91" i="11"/>
  <c r="CD91" i="11"/>
  <c r="CC91" i="11"/>
  <c r="CB91" i="11"/>
  <c r="CA91" i="11"/>
  <c r="BZ91" i="11"/>
  <c r="BY91" i="11"/>
  <c r="BX91" i="11"/>
  <c r="BW91" i="11"/>
  <c r="BV91" i="11"/>
  <c r="BU91" i="11"/>
  <c r="BT91" i="11"/>
  <c r="BS91" i="11"/>
  <c r="BR91" i="11"/>
  <c r="BQ91" i="11"/>
  <c r="BM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DZ90" i="11"/>
  <c r="DY90" i="11"/>
  <c r="DX90" i="11"/>
  <c r="DW90" i="11"/>
  <c r="DV90" i="11"/>
  <c r="DU90" i="11"/>
  <c r="DT90" i="11"/>
  <c r="DS90" i="11"/>
  <c r="DR90" i="11"/>
  <c r="DQ90" i="11"/>
  <c r="DP90" i="11"/>
  <c r="DO90" i="11"/>
  <c r="DN90" i="11"/>
  <c r="DM90" i="11"/>
  <c r="DL90" i="11"/>
  <c r="DK90" i="11"/>
  <c r="DJ90" i="11"/>
  <c r="DI90" i="11"/>
  <c r="DH90" i="11"/>
  <c r="DG90" i="11"/>
  <c r="DF90" i="11"/>
  <c r="DE90" i="11"/>
  <c r="DD90" i="11"/>
  <c r="DC90" i="11"/>
  <c r="DB90" i="11"/>
  <c r="DA90" i="11"/>
  <c r="CZ90" i="11"/>
  <c r="CY90" i="11"/>
  <c r="CX90" i="11"/>
  <c r="CW90" i="11"/>
  <c r="CV90" i="11"/>
  <c r="CU90" i="11"/>
  <c r="CT90" i="11"/>
  <c r="CS90" i="11"/>
  <c r="CR90" i="11"/>
  <c r="CQ90" i="11"/>
  <c r="CP90" i="11"/>
  <c r="CO90" i="11"/>
  <c r="CN90" i="11"/>
  <c r="CM90" i="11"/>
  <c r="CL90" i="11"/>
  <c r="CK90" i="11"/>
  <c r="CJ90" i="11"/>
  <c r="CI90" i="11"/>
  <c r="CH90" i="11"/>
  <c r="CG90" i="11"/>
  <c r="CF90" i="11"/>
  <c r="CE90" i="11"/>
  <c r="CD90" i="11"/>
  <c r="CC90" i="11"/>
  <c r="CB90" i="11"/>
  <c r="CA90" i="11"/>
  <c r="BZ90" i="11"/>
  <c r="BY90" i="11"/>
  <c r="BX90" i="11"/>
  <c r="BW90" i="11"/>
  <c r="BV90" i="11"/>
  <c r="BU90" i="11"/>
  <c r="BT90" i="11"/>
  <c r="BS90" i="11"/>
  <c r="BR90" i="11"/>
  <c r="BQ90" i="11"/>
  <c r="BM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DZ89" i="11"/>
  <c r="DY89" i="11"/>
  <c r="DX89" i="11"/>
  <c r="DW89" i="11"/>
  <c r="DV89" i="11"/>
  <c r="DU89" i="11"/>
  <c r="DT89" i="11"/>
  <c r="DS89" i="11"/>
  <c r="DR89" i="11"/>
  <c r="DQ89" i="11"/>
  <c r="DP89" i="11"/>
  <c r="DO89" i="11"/>
  <c r="DN89" i="11"/>
  <c r="DM89" i="11"/>
  <c r="DL89" i="11"/>
  <c r="DK89" i="11"/>
  <c r="DJ89" i="11"/>
  <c r="DI89" i="11"/>
  <c r="DH89" i="11"/>
  <c r="DG89" i="11"/>
  <c r="DF89" i="11"/>
  <c r="DE89" i="11"/>
  <c r="DD89" i="11"/>
  <c r="DC89" i="11"/>
  <c r="DB89" i="11"/>
  <c r="DA89" i="11"/>
  <c r="CZ89" i="11"/>
  <c r="CY89" i="11"/>
  <c r="CX89" i="11"/>
  <c r="CW89" i="11"/>
  <c r="CV89" i="11"/>
  <c r="CU89" i="11"/>
  <c r="CT89" i="11"/>
  <c r="CS89" i="11"/>
  <c r="CR89" i="11"/>
  <c r="CQ89" i="11"/>
  <c r="CP89" i="11"/>
  <c r="CO89" i="11"/>
  <c r="CN89" i="11"/>
  <c r="CM89" i="11"/>
  <c r="CL89" i="11"/>
  <c r="CK89" i="11"/>
  <c r="CJ89" i="11"/>
  <c r="CI89" i="11"/>
  <c r="CH89" i="11"/>
  <c r="CG89" i="11"/>
  <c r="CF89" i="11"/>
  <c r="CE89" i="11"/>
  <c r="CD89" i="11"/>
  <c r="CC89" i="11"/>
  <c r="CB89" i="11"/>
  <c r="CA89" i="11"/>
  <c r="BZ89" i="11"/>
  <c r="BY89" i="11"/>
  <c r="BX89" i="11"/>
  <c r="BW89" i="11"/>
  <c r="BV89" i="11"/>
  <c r="BU89" i="11"/>
  <c r="BT89" i="11"/>
  <c r="BS89" i="11"/>
  <c r="BR89" i="11"/>
  <c r="BQ89" i="11"/>
  <c r="BM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DZ88" i="11"/>
  <c r="DY88" i="11"/>
  <c r="DX88" i="11"/>
  <c r="DW88" i="11"/>
  <c r="DV88" i="11"/>
  <c r="DU88" i="11"/>
  <c r="DT88" i="11"/>
  <c r="DS88" i="11"/>
  <c r="DR88" i="11"/>
  <c r="DQ88" i="11"/>
  <c r="DP88" i="11"/>
  <c r="DO88" i="11"/>
  <c r="DN88" i="11"/>
  <c r="DM88" i="11"/>
  <c r="DL88" i="11"/>
  <c r="DK88" i="11"/>
  <c r="DJ88" i="11"/>
  <c r="DI88" i="11"/>
  <c r="DH88" i="11"/>
  <c r="DG88" i="11"/>
  <c r="DF88" i="11"/>
  <c r="DE88" i="11"/>
  <c r="DD88" i="11"/>
  <c r="DC88" i="11"/>
  <c r="DB88" i="11"/>
  <c r="DA88" i="11"/>
  <c r="CZ88" i="11"/>
  <c r="CY88" i="11"/>
  <c r="CX88" i="11"/>
  <c r="CW88" i="11"/>
  <c r="CV88" i="11"/>
  <c r="CU88" i="11"/>
  <c r="CT88" i="11"/>
  <c r="CS88" i="11"/>
  <c r="CR88" i="11"/>
  <c r="CQ88" i="11"/>
  <c r="CP88" i="11"/>
  <c r="CO88" i="11"/>
  <c r="CN88" i="11"/>
  <c r="CM88" i="11"/>
  <c r="CL88" i="11"/>
  <c r="CK88" i="11"/>
  <c r="CJ88" i="11"/>
  <c r="CI88" i="11"/>
  <c r="CH88" i="11"/>
  <c r="CG88" i="11"/>
  <c r="CF88" i="11"/>
  <c r="CE88" i="11"/>
  <c r="CD88" i="11"/>
  <c r="CC88" i="11"/>
  <c r="CB88" i="11"/>
  <c r="CA88" i="11"/>
  <c r="BZ88" i="11"/>
  <c r="BY88" i="11"/>
  <c r="BX88" i="11"/>
  <c r="BW88" i="11"/>
  <c r="BV88" i="11"/>
  <c r="BU88" i="11"/>
  <c r="BT88" i="11"/>
  <c r="BS88" i="11"/>
  <c r="BR88" i="11"/>
  <c r="BQ88" i="11"/>
  <c r="BM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DZ87" i="11"/>
  <c r="DY87" i="11"/>
  <c r="DX87" i="11"/>
  <c r="DW87" i="11"/>
  <c r="DV87" i="11"/>
  <c r="DU87" i="11"/>
  <c r="DT87" i="11"/>
  <c r="DS87" i="11"/>
  <c r="DR87" i="11"/>
  <c r="DQ87" i="11"/>
  <c r="DP87" i="11"/>
  <c r="DO87" i="11"/>
  <c r="DN87" i="11"/>
  <c r="DM87" i="11"/>
  <c r="DL87" i="11"/>
  <c r="DK87" i="11"/>
  <c r="DJ87" i="11"/>
  <c r="DI87" i="11"/>
  <c r="DH87" i="11"/>
  <c r="DG87" i="11"/>
  <c r="DF87" i="11"/>
  <c r="DE87" i="11"/>
  <c r="DD87" i="11"/>
  <c r="DC87" i="11"/>
  <c r="DB87" i="11"/>
  <c r="DA87" i="11"/>
  <c r="CZ87" i="11"/>
  <c r="CY87" i="11"/>
  <c r="CX87" i="11"/>
  <c r="CW87" i="11"/>
  <c r="CV87" i="11"/>
  <c r="CU87" i="11"/>
  <c r="CT87" i="11"/>
  <c r="CS87" i="11"/>
  <c r="CR87" i="11"/>
  <c r="CQ87" i="11"/>
  <c r="CP87" i="11"/>
  <c r="CO87" i="11"/>
  <c r="CN87" i="11"/>
  <c r="CM87" i="11"/>
  <c r="CL87" i="11"/>
  <c r="CK87" i="11"/>
  <c r="CJ87" i="11"/>
  <c r="CI87" i="11"/>
  <c r="CH87" i="11"/>
  <c r="CG87" i="11"/>
  <c r="CF87" i="11"/>
  <c r="CE87" i="11"/>
  <c r="CD87" i="11"/>
  <c r="CC87" i="11"/>
  <c r="CB87" i="11"/>
  <c r="CA87" i="11"/>
  <c r="BZ87" i="11"/>
  <c r="BY87" i="11"/>
  <c r="BX87" i="11"/>
  <c r="BW87" i="11"/>
  <c r="BV87" i="11"/>
  <c r="BU87" i="11"/>
  <c r="BT87" i="11"/>
  <c r="BS87" i="11"/>
  <c r="BR87" i="11"/>
  <c r="BQ87" i="11"/>
  <c r="BM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Z86" i="11"/>
  <c r="DY86" i="11"/>
  <c r="DX86" i="11"/>
  <c r="DW86" i="11"/>
  <c r="DV86" i="11"/>
  <c r="DU86" i="11"/>
  <c r="DT86" i="11"/>
  <c r="DS86" i="11"/>
  <c r="DR86" i="11"/>
  <c r="DQ86" i="11"/>
  <c r="DP86" i="11"/>
  <c r="DO86" i="11"/>
  <c r="DN86" i="11"/>
  <c r="DM86" i="11"/>
  <c r="DL86" i="11"/>
  <c r="DK86" i="11"/>
  <c r="DJ86" i="11"/>
  <c r="DI86" i="11"/>
  <c r="DH86" i="11"/>
  <c r="DG86" i="11"/>
  <c r="DF86" i="11"/>
  <c r="DE86" i="11"/>
  <c r="DD86" i="11"/>
  <c r="DC86" i="11"/>
  <c r="DB86" i="11"/>
  <c r="DA86" i="11"/>
  <c r="CZ86" i="11"/>
  <c r="CY86" i="11"/>
  <c r="CX86" i="11"/>
  <c r="CW86" i="11"/>
  <c r="CV86" i="11"/>
  <c r="CU86" i="11"/>
  <c r="CT86" i="11"/>
  <c r="CS86" i="11"/>
  <c r="CR86" i="11"/>
  <c r="CQ86" i="11"/>
  <c r="CP86" i="11"/>
  <c r="CO86" i="11"/>
  <c r="CN86" i="11"/>
  <c r="CM86" i="11"/>
  <c r="CL86" i="11"/>
  <c r="CK86" i="11"/>
  <c r="CJ86" i="11"/>
  <c r="CI86" i="11"/>
  <c r="CH86" i="11"/>
  <c r="CG86" i="11"/>
  <c r="CF86" i="11"/>
  <c r="CE86" i="11"/>
  <c r="CD86" i="11"/>
  <c r="CC86" i="11"/>
  <c r="CB86" i="11"/>
  <c r="CA86" i="11"/>
  <c r="BZ86" i="11"/>
  <c r="BY86" i="11"/>
  <c r="BX86" i="11"/>
  <c r="BW86" i="11"/>
  <c r="BV86" i="11"/>
  <c r="BU86" i="11"/>
  <c r="BT86" i="11"/>
  <c r="BS86" i="11"/>
  <c r="BR86" i="11"/>
  <c r="BQ86" i="11"/>
  <c r="BM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B86" i="11"/>
  <c r="DZ85" i="11"/>
  <c r="DY85" i="11"/>
  <c r="DX85" i="11"/>
  <c r="DW85" i="11"/>
  <c r="DV85" i="11"/>
  <c r="DU85" i="11"/>
  <c r="DT85" i="11"/>
  <c r="DS85" i="11"/>
  <c r="DR85" i="11"/>
  <c r="DQ85" i="11"/>
  <c r="DP85" i="11"/>
  <c r="DO85" i="11"/>
  <c r="DN85" i="11"/>
  <c r="DM85" i="11"/>
  <c r="DL85" i="11"/>
  <c r="DK85" i="11"/>
  <c r="DJ85" i="11"/>
  <c r="DI85" i="11"/>
  <c r="DH85" i="11"/>
  <c r="DG85" i="11"/>
  <c r="DF85" i="11"/>
  <c r="DE85" i="11"/>
  <c r="DD85" i="11"/>
  <c r="DC85" i="11"/>
  <c r="DB85" i="11"/>
  <c r="DA85" i="11"/>
  <c r="CZ85" i="11"/>
  <c r="CY85" i="11"/>
  <c r="CX85" i="11"/>
  <c r="CW85" i="11"/>
  <c r="CV85" i="11"/>
  <c r="CU85" i="11"/>
  <c r="CT85" i="11"/>
  <c r="CS85" i="11"/>
  <c r="CR85" i="11"/>
  <c r="CQ85" i="11"/>
  <c r="CP85" i="11"/>
  <c r="CO85" i="11"/>
  <c r="CN85" i="11"/>
  <c r="CM85" i="11"/>
  <c r="CL85" i="11"/>
  <c r="CK85" i="11"/>
  <c r="CJ85" i="11"/>
  <c r="CI85" i="11"/>
  <c r="CH85" i="11"/>
  <c r="CG85" i="11"/>
  <c r="CF85" i="11"/>
  <c r="CE85" i="11"/>
  <c r="CD85" i="11"/>
  <c r="CC85" i="11"/>
  <c r="CB85" i="11"/>
  <c r="CA85" i="11"/>
  <c r="BZ85" i="11"/>
  <c r="BY85" i="11"/>
  <c r="BX85" i="11"/>
  <c r="BW85" i="11"/>
  <c r="BV85" i="11"/>
  <c r="BU85" i="11"/>
  <c r="BT85" i="11"/>
  <c r="BS85" i="11"/>
  <c r="BR85" i="11"/>
  <c r="BQ85" i="11"/>
  <c r="BM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B85" i="11"/>
  <c r="DZ84" i="11"/>
  <c r="DY84" i="11"/>
  <c r="DX84" i="11"/>
  <c r="DW84" i="11"/>
  <c r="DV84" i="11"/>
  <c r="DU84" i="11"/>
  <c r="DT84" i="11"/>
  <c r="DS84" i="11"/>
  <c r="DR84" i="11"/>
  <c r="DQ84" i="11"/>
  <c r="DP84" i="11"/>
  <c r="DO84" i="11"/>
  <c r="DN84" i="11"/>
  <c r="DM84" i="11"/>
  <c r="DL84" i="11"/>
  <c r="DK84" i="11"/>
  <c r="DJ84" i="11"/>
  <c r="DI84" i="11"/>
  <c r="DH84" i="11"/>
  <c r="DG84" i="11"/>
  <c r="DF84" i="11"/>
  <c r="DE84" i="11"/>
  <c r="DD84" i="11"/>
  <c r="DC84" i="11"/>
  <c r="DB84" i="11"/>
  <c r="DA84" i="11"/>
  <c r="CZ84" i="11"/>
  <c r="CY84" i="11"/>
  <c r="CX84" i="11"/>
  <c r="CW84" i="11"/>
  <c r="CV84" i="11"/>
  <c r="CU84" i="11"/>
  <c r="CT84" i="11"/>
  <c r="CS84" i="11"/>
  <c r="CR84" i="11"/>
  <c r="CQ84" i="11"/>
  <c r="CP84" i="11"/>
  <c r="CO84" i="11"/>
  <c r="CN84" i="11"/>
  <c r="CM84" i="11"/>
  <c r="CL84" i="11"/>
  <c r="CK84" i="11"/>
  <c r="CJ84" i="11"/>
  <c r="CI84" i="11"/>
  <c r="CH84" i="11"/>
  <c r="CG84" i="11"/>
  <c r="CF84" i="11"/>
  <c r="CE84" i="11"/>
  <c r="CD84" i="11"/>
  <c r="CC84" i="11"/>
  <c r="CB84" i="11"/>
  <c r="CA84" i="11"/>
  <c r="BZ84" i="11"/>
  <c r="BY84" i="11"/>
  <c r="BX84" i="11"/>
  <c r="BW84" i="11"/>
  <c r="BV84" i="11"/>
  <c r="BU84" i="11"/>
  <c r="BT84" i="11"/>
  <c r="BS84" i="11"/>
  <c r="BR84" i="11"/>
  <c r="BQ84" i="11"/>
  <c r="BM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B84" i="11"/>
  <c r="DZ83" i="11"/>
  <c r="DY83" i="11"/>
  <c r="DX83" i="11"/>
  <c r="DW83" i="11"/>
  <c r="DV83" i="11"/>
  <c r="DU83" i="11"/>
  <c r="DT83" i="11"/>
  <c r="DS83" i="11"/>
  <c r="DR83" i="11"/>
  <c r="DQ83" i="11"/>
  <c r="DP83" i="11"/>
  <c r="DO83" i="11"/>
  <c r="DN83" i="11"/>
  <c r="DM83" i="11"/>
  <c r="DL83" i="11"/>
  <c r="DK83" i="11"/>
  <c r="DJ83" i="11"/>
  <c r="DI83" i="11"/>
  <c r="DH83" i="11"/>
  <c r="DG83" i="11"/>
  <c r="DF83" i="11"/>
  <c r="DE83" i="11"/>
  <c r="DD83" i="11"/>
  <c r="DC83" i="11"/>
  <c r="DB83" i="11"/>
  <c r="DA83" i="11"/>
  <c r="CZ83" i="11"/>
  <c r="CY83" i="11"/>
  <c r="CX83" i="11"/>
  <c r="CW83" i="11"/>
  <c r="CV83" i="11"/>
  <c r="CU83" i="11"/>
  <c r="CT83" i="11"/>
  <c r="CS83" i="11"/>
  <c r="CR83" i="11"/>
  <c r="CQ83" i="11"/>
  <c r="CP83" i="11"/>
  <c r="CO83" i="11"/>
  <c r="CN83" i="11"/>
  <c r="CM83" i="11"/>
  <c r="CL83" i="11"/>
  <c r="CK83" i="11"/>
  <c r="CJ83" i="11"/>
  <c r="CI83" i="11"/>
  <c r="CH83" i="11"/>
  <c r="CG83" i="11"/>
  <c r="CF83" i="11"/>
  <c r="CE83" i="11"/>
  <c r="CD83" i="11"/>
  <c r="CC83" i="11"/>
  <c r="CB83" i="11"/>
  <c r="CA83" i="11"/>
  <c r="BZ83" i="11"/>
  <c r="BY83" i="11"/>
  <c r="BX83" i="11"/>
  <c r="BW83" i="11"/>
  <c r="BV83" i="11"/>
  <c r="BU83" i="11"/>
  <c r="BT83" i="11"/>
  <c r="BS83" i="11"/>
  <c r="BR83" i="11"/>
  <c r="BQ83" i="11"/>
  <c r="BM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B83" i="11"/>
  <c r="DZ82" i="11"/>
  <c r="DY82" i="11"/>
  <c r="DX82" i="11"/>
  <c r="DW82" i="11"/>
  <c r="DV82" i="11"/>
  <c r="DU82" i="11"/>
  <c r="DT82" i="11"/>
  <c r="DS82" i="11"/>
  <c r="DR82" i="11"/>
  <c r="DQ82" i="11"/>
  <c r="DP82" i="11"/>
  <c r="DO82" i="11"/>
  <c r="DN82" i="11"/>
  <c r="DM82" i="11"/>
  <c r="DL82" i="11"/>
  <c r="DK82" i="11"/>
  <c r="DJ82" i="11"/>
  <c r="DI82" i="11"/>
  <c r="DH82" i="11"/>
  <c r="DG82" i="11"/>
  <c r="DF82" i="11"/>
  <c r="DE82" i="11"/>
  <c r="DD82" i="11"/>
  <c r="DC82" i="11"/>
  <c r="DB82" i="11"/>
  <c r="DA82" i="11"/>
  <c r="CZ82" i="11"/>
  <c r="CY82" i="11"/>
  <c r="CX82" i="11"/>
  <c r="CW82" i="11"/>
  <c r="CV82" i="11"/>
  <c r="CU82" i="11"/>
  <c r="CT82" i="11"/>
  <c r="CS82" i="11"/>
  <c r="CR82" i="11"/>
  <c r="CQ82" i="11"/>
  <c r="CP82" i="11"/>
  <c r="CO82" i="11"/>
  <c r="CN82" i="11"/>
  <c r="CM82" i="11"/>
  <c r="CL82" i="11"/>
  <c r="CK82" i="11"/>
  <c r="CJ82" i="11"/>
  <c r="CI82" i="11"/>
  <c r="CH82" i="11"/>
  <c r="CG82" i="11"/>
  <c r="CF82" i="11"/>
  <c r="CE82" i="11"/>
  <c r="CD82" i="11"/>
  <c r="CC82" i="11"/>
  <c r="CB82" i="11"/>
  <c r="CA82" i="11"/>
  <c r="BZ82" i="11"/>
  <c r="BY82" i="11"/>
  <c r="BX82" i="11"/>
  <c r="BW82" i="11"/>
  <c r="BV82" i="11"/>
  <c r="BU82" i="11"/>
  <c r="BT82" i="11"/>
  <c r="BS82" i="11"/>
  <c r="BR82" i="11"/>
  <c r="BQ82" i="11"/>
  <c r="BM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B82" i="11"/>
  <c r="DZ81" i="11"/>
  <c r="DY81" i="11"/>
  <c r="DX81" i="11"/>
  <c r="DW81" i="11"/>
  <c r="DV81" i="11"/>
  <c r="DU81" i="11"/>
  <c r="DT81" i="11"/>
  <c r="DS81" i="11"/>
  <c r="DR81" i="11"/>
  <c r="DQ81" i="11"/>
  <c r="DP81" i="11"/>
  <c r="DO81" i="11"/>
  <c r="DN81" i="11"/>
  <c r="DM81" i="11"/>
  <c r="DL81" i="11"/>
  <c r="DK81" i="11"/>
  <c r="DJ81" i="11"/>
  <c r="DI81" i="11"/>
  <c r="DH81" i="11"/>
  <c r="DG81" i="11"/>
  <c r="DF81" i="11"/>
  <c r="DE81" i="11"/>
  <c r="DD81" i="11"/>
  <c r="DC81" i="11"/>
  <c r="DB81" i="11"/>
  <c r="DA81" i="11"/>
  <c r="CZ81" i="11"/>
  <c r="CY81" i="11"/>
  <c r="CX81" i="11"/>
  <c r="CW81" i="11"/>
  <c r="CV81" i="11"/>
  <c r="CU81" i="11"/>
  <c r="CT81" i="11"/>
  <c r="CS81" i="11"/>
  <c r="CR81" i="11"/>
  <c r="CQ81" i="11"/>
  <c r="CP81" i="11"/>
  <c r="CO81" i="11"/>
  <c r="CN81" i="11"/>
  <c r="CM81" i="11"/>
  <c r="CL81" i="11"/>
  <c r="CK81" i="11"/>
  <c r="CJ81" i="11"/>
  <c r="CI81" i="11"/>
  <c r="CH81" i="11"/>
  <c r="CG81" i="11"/>
  <c r="CF81" i="11"/>
  <c r="CE81" i="11"/>
  <c r="CD81" i="11"/>
  <c r="CC81" i="11"/>
  <c r="CB81" i="11"/>
  <c r="CA81" i="11"/>
  <c r="BZ81" i="11"/>
  <c r="BY81" i="11"/>
  <c r="BX81" i="11"/>
  <c r="BW81" i="11"/>
  <c r="BV81" i="11"/>
  <c r="BU81" i="11"/>
  <c r="BT81" i="11"/>
  <c r="BS81" i="11"/>
  <c r="BR81" i="11"/>
  <c r="BQ81" i="11"/>
  <c r="BM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B81" i="11"/>
  <c r="DZ80" i="11"/>
  <c r="DY80" i="11"/>
  <c r="DX80" i="11"/>
  <c r="DW80" i="11"/>
  <c r="DV80" i="11"/>
  <c r="DU80" i="11"/>
  <c r="DT80" i="11"/>
  <c r="DS80" i="11"/>
  <c r="DR80" i="11"/>
  <c r="DQ80" i="11"/>
  <c r="DP80" i="11"/>
  <c r="DO80" i="11"/>
  <c r="DN80" i="11"/>
  <c r="DM80" i="11"/>
  <c r="DL80" i="11"/>
  <c r="DK80" i="11"/>
  <c r="DJ80" i="11"/>
  <c r="DI80" i="11"/>
  <c r="DH80" i="11"/>
  <c r="DG80" i="11"/>
  <c r="DF80" i="11"/>
  <c r="DE80" i="11"/>
  <c r="DD80" i="11"/>
  <c r="DC80" i="11"/>
  <c r="DB80" i="11"/>
  <c r="DA80" i="11"/>
  <c r="CZ80" i="11"/>
  <c r="CY80" i="11"/>
  <c r="CX80" i="11"/>
  <c r="CW80" i="11"/>
  <c r="CV80" i="11"/>
  <c r="CU80" i="11"/>
  <c r="CT80" i="11"/>
  <c r="CS80" i="11"/>
  <c r="CR80" i="11"/>
  <c r="CQ80" i="11"/>
  <c r="CP80" i="11"/>
  <c r="CO80" i="11"/>
  <c r="CN80" i="11"/>
  <c r="CM80" i="11"/>
  <c r="CL80" i="11"/>
  <c r="CK80" i="11"/>
  <c r="CJ80" i="11"/>
  <c r="CI80" i="11"/>
  <c r="CH80" i="11"/>
  <c r="CG80" i="11"/>
  <c r="CF80" i="11"/>
  <c r="CE80" i="11"/>
  <c r="CD80" i="11"/>
  <c r="CC80" i="11"/>
  <c r="CB80" i="11"/>
  <c r="CA80" i="11"/>
  <c r="BZ80" i="11"/>
  <c r="BY80" i="11"/>
  <c r="BX80" i="11"/>
  <c r="BW80" i="11"/>
  <c r="BV80" i="11"/>
  <c r="BU80" i="11"/>
  <c r="BT80" i="11"/>
  <c r="BS80" i="11"/>
  <c r="BR80" i="11"/>
  <c r="BQ80" i="11"/>
  <c r="BM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B80" i="11"/>
  <c r="DZ79" i="11"/>
  <c r="DY79" i="11"/>
  <c r="DX79" i="11"/>
  <c r="DW79" i="11"/>
  <c r="DV79" i="11"/>
  <c r="DU79" i="11"/>
  <c r="DT79" i="11"/>
  <c r="DS79" i="11"/>
  <c r="DR79" i="11"/>
  <c r="DQ79" i="11"/>
  <c r="DP79" i="11"/>
  <c r="DO79" i="11"/>
  <c r="DN79" i="11"/>
  <c r="DM79" i="11"/>
  <c r="DL79" i="11"/>
  <c r="DK79" i="11"/>
  <c r="DJ79" i="11"/>
  <c r="DI79" i="11"/>
  <c r="DH79" i="11"/>
  <c r="DG79" i="11"/>
  <c r="DF79" i="11"/>
  <c r="DE79" i="11"/>
  <c r="DD79" i="11"/>
  <c r="DC79" i="11"/>
  <c r="DB79" i="11"/>
  <c r="DA79" i="11"/>
  <c r="CZ79" i="11"/>
  <c r="CY79" i="11"/>
  <c r="CX79" i="11"/>
  <c r="CW79" i="11"/>
  <c r="CV79" i="11"/>
  <c r="CU79" i="11"/>
  <c r="CT79" i="11"/>
  <c r="CS79" i="11"/>
  <c r="CR79" i="11"/>
  <c r="CQ79" i="11"/>
  <c r="CP79" i="11"/>
  <c r="CO79" i="11"/>
  <c r="CN79" i="11"/>
  <c r="CM79" i="11"/>
  <c r="CL79" i="11"/>
  <c r="CK79" i="11"/>
  <c r="CJ79" i="11"/>
  <c r="CI79" i="11"/>
  <c r="CH79" i="11"/>
  <c r="CG79" i="11"/>
  <c r="CF79" i="11"/>
  <c r="CE79" i="11"/>
  <c r="CD79" i="11"/>
  <c r="CC79" i="11"/>
  <c r="CB79" i="11"/>
  <c r="CA79" i="11"/>
  <c r="BZ79" i="11"/>
  <c r="BY79" i="11"/>
  <c r="BX79" i="11"/>
  <c r="BW79" i="11"/>
  <c r="BV79" i="11"/>
  <c r="BU79" i="11"/>
  <c r="BT79" i="11"/>
  <c r="BS79" i="11"/>
  <c r="BR79" i="11"/>
  <c r="BQ79" i="11"/>
  <c r="BM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B79" i="11"/>
  <c r="DZ78" i="11"/>
  <c r="DY78" i="11"/>
  <c r="DX78" i="11"/>
  <c r="DW78" i="11"/>
  <c r="DV78" i="11"/>
  <c r="DU78" i="11"/>
  <c r="DT78" i="11"/>
  <c r="DS78" i="11"/>
  <c r="DR78" i="11"/>
  <c r="DQ78" i="11"/>
  <c r="DP78" i="11"/>
  <c r="DO78" i="11"/>
  <c r="DN78" i="11"/>
  <c r="DM78" i="11"/>
  <c r="DL78" i="11"/>
  <c r="DK78" i="11"/>
  <c r="DJ78" i="11"/>
  <c r="DI78" i="11"/>
  <c r="DH78" i="11"/>
  <c r="DG78" i="11"/>
  <c r="DF78" i="11"/>
  <c r="DE78" i="11"/>
  <c r="DD78" i="11"/>
  <c r="DC78" i="11"/>
  <c r="DB78" i="11"/>
  <c r="DA78" i="11"/>
  <c r="CZ78" i="11"/>
  <c r="CY78" i="11"/>
  <c r="CX78" i="11"/>
  <c r="CW78" i="11"/>
  <c r="CV78" i="11"/>
  <c r="CU78" i="11"/>
  <c r="CT78" i="11"/>
  <c r="CS78" i="11"/>
  <c r="CR78" i="11"/>
  <c r="CQ78" i="11"/>
  <c r="CP78" i="11"/>
  <c r="CO78" i="11"/>
  <c r="CN78" i="11"/>
  <c r="CM78" i="11"/>
  <c r="CL78" i="11"/>
  <c r="CK78" i="11"/>
  <c r="CJ78" i="11"/>
  <c r="CI78" i="11"/>
  <c r="CH78" i="11"/>
  <c r="CG78" i="11"/>
  <c r="CF78" i="11"/>
  <c r="CE78" i="11"/>
  <c r="CD78" i="11"/>
  <c r="CC78" i="11"/>
  <c r="CB78" i="11"/>
  <c r="CA78" i="11"/>
  <c r="BZ78" i="11"/>
  <c r="BY78" i="11"/>
  <c r="BX78" i="11"/>
  <c r="BW78" i="11"/>
  <c r="BV78" i="11"/>
  <c r="BU78" i="11"/>
  <c r="BT78" i="11"/>
  <c r="BS78" i="11"/>
  <c r="BR78" i="11"/>
  <c r="BQ78" i="11"/>
  <c r="BM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B78" i="11"/>
  <c r="DZ77" i="11"/>
  <c r="DY77" i="11"/>
  <c r="DX77" i="11"/>
  <c r="DW77" i="11"/>
  <c r="DV77" i="11"/>
  <c r="DU77" i="11"/>
  <c r="DT77" i="11"/>
  <c r="DS77" i="11"/>
  <c r="DR77" i="11"/>
  <c r="DQ77" i="11"/>
  <c r="DP77" i="11"/>
  <c r="DO77" i="11"/>
  <c r="DN77" i="11"/>
  <c r="DM77" i="11"/>
  <c r="DL77" i="11"/>
  <c r="DK77" i="11"/>
  <c r="DJ77" i="11"/>
  <c r="DI77" i="11"/>
  <c r="DH77" i="11"/>
  <c r="DG77" i="11"/>
  <c r="DF77" i="11"/>
  <c r="DE77" i="11"/>
  <c r="DD77" i="11"/>
  <c r="DC77" i="11"/>
  <c r="DB77" i="11"/>
  <c r="DA77" i="11"/>
  <c r="CZ77" i="11"/>
  <c r="CY77" i="11"/>
  <c r="CX77" i="11"/>
  <c r="CW77" i="11"/>
  <c r="CV77" i="11"/>
  <c r="CU77" i="11"/>
  <c r="CT77" i="11"/>
  <c r="CS77" i="11"/>
  <c r="CR77" i="11"/>
  <c r="CQ77" i="11"/>
  <c r="CP77" i="11"/>
  <c r="CO77" i="11"/>
  <c r="CN77" i="11"/>
  <c r="CM77" i="11"/>
  <c r="CL77" i="11"/>
  <c r="CK77" i="11"/>
  <c r="CJ77" i="11"/>
  <c r="CI77" i="11"/>
  <c r="CH77" i="11"/>
  <c r="CG77" i="11"/>
  <c r="CF77" i="11"/>
  <c r="CE77" i="11"/>
  <c r="CD77" i="11"/>
  <c r="CC77" i="11"/>
  <c r="CB77" i="11"/>
  <c r="CA77" i="11"/>
  <c r="BZ77" i="11"/>
  <c r="BY77" i="11"/>
  <c r="BX77" i="11"/>
  <c r="BW77" i="11"/>
  <c r="BV77" i="11"/>
  <c r="BU77" i="11"/>
  <c r="BT77" i="11"/>
  <c r="BS77" i="11"/>
  <c r="BR77" i="11"/>
  <c r="BQ77" i="11"/>
  <c r="BM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B77" i="11"/>
  <c r="DZ76" i="11"/>
  <c r="DY76" i="11"/>
  <c r="DX76" i="11"/>
  <c r="DW76" i="11"/>
  <c r="DV76" i="11"/>
  <c r="DU76" i="11"/>
  <c r="DT76" i="11"/>
  <c r="DS76" i="11"/>
  <c r="DR76" i="11"/>
  <c r="DQ76" i="11"/>
  <c r="DP76" i="11"/>
  <c r="DO76" i="11"/>
  <c r="DN76" i="11"/>
  <c r="DM76" i="11"/>
  <c r="DL76" i="11"/>
  <c r="DK76" i="11"/>
  <c r="DJ76" i="11"/>
  <c r="DI76" i="11"/>
  <c r="DH76" i="11"/>
  <c r="DG76" i="11"/>
  <c r="DF76" i="11"/>
  <c r="DE76" i="11"/>
  <c r="DD76" i="11"/>
  <c r="DC76" i="11"/>
  <c r="DB76" i="11"/>
  <c r="DA76" i="11"/>
  <c r="CZ76" i="11"/>
  <c r="CY76" i="11"/>
  <c r="CX76" i="11"/>
  <c r="CW76" i="11"/>
  <c r="CV76" i="11"/>
  <c r="CU76" i="11"/>
  <c r="CT76" i="11"/>
  <c r="CS76" i="11"/>
  <c r="CR76" i="11"/>
  <c r="CQ76" i="11"/>
  <c r="CP76" i="11"/>
  <c r="CO76" i="11"/>
  <c r="CN76" i="11"/>
  <c r="CM76" i="11"/>
  <c r="CL76" i="11"/>
  <c r="CK76" i="11"/>
  <c r="CJ76" i="11"/>
  <c r="CI76" i="11"/>
  <c r="CH76" i="11"/>
  <c r="CG76" i="11"/>
  <c r="CF76" i="11"/>
  <c r="CE76" i="11"/>
  <c r="CD76" i="11"/>
  <c r="CC76" i="11"/>
  <c r="CB76" i="11"/>
  <c r="CA76" i="11"/>
  <c r="BZ76" i="11"/>
  <c r="BY76" i="11"/>
  <c r="BX76" i="11"/>
  <c r="BW76" i="11"/>
  <c r="BV76" i="11"/>
  <c r="BU76" i="11"/>
  <c r="BT76" i="11"/>
  <c r="BS76" i="11"/>
  <c r="BR76" i="11"/>
  <c r="BQ76" i="11"/>
  <c r="BM76" i="11"/>
  <c r="N76" i="11"/>
  <c r="M76" i="11"/>
  <c r="L76" i="11"/>
  <c r="K76" i="11"/>
  <c r="J76" i="11"/>
  <c r="I76" i="11"/>
  <c r="H76" i="11"/>
  <c r="G76" i="11"/>
  <c r="F76" i="11"/>
  <c r="E76" i="11"/>
  <c r="D76" i="11"/>
  <c r="B76" i="11"/>
  <c r="DZ75" i="11"/>
  <c r="DY75" i="11"/>
  <c r="DX75" i="11"/>
  <c r="DW75" i="11"/>
  <c r="DV75" i="11"/>
  <c r="DU75" i="11"/>
  <c r="DT75" i="11"/>
  <c r="DS75" i="11"/>
  <c r="DR75" i="11"/>
  <c r="DQ75" i="11"/>
  <c r="DP75" i="11"/>
  <c r="DO75" i="11"/>
  <c r="DN75" i="11"/>
  <c r="DM75" i="11"/>
  <c r="DL75" i="11"/>
  <c r="DK75" i="11"/>
  <c r="DJ75" i="11"/>
  <c r="DI75" i="11"/>
  <c r="DH75" i="11"/>
  <c r="DG75" i="11"/>
  <c r="DF75" i="11"/>
  <c r="DE75" i="11"/>
  <c r="DD75" i="11"/>
  <c r="DC75" i="11"/>
  <c r="DB75" i="11"/>
  <c r="DA75" i="11"/>
  <c r="CZ75" i="11"/>
  <c r="CY75" i="11"/>
  <c r="CX75" i="11"/>
  <c r="CW75" i="11"/>
  <c r="CV75" i="11"/>
  <c r="CU75" i="11"/>
  <c r="CT75" i="11"/>
  <c r="CS75" i="11"/>
  <c r="CR75" i="11"/>
  <c r="CQ75" i="11"/>
  <c r="CP75" i="11"/>
  <c r="CO75" i="11"/>
  <c r="CN75" i="11"/>
  <c r="CM75" i="11"/>
  <c r="CL75" i="11"/>
  <c r="CK75" i="11"/>
  <c r="CJ75" i="11"/>
  <c r="CI75" i="11"/>
  <c r="CH75" i="11"/>
  <c r="CG75" i="11"/>
  <c r="CF75" i="11"/>
  <c r="CE75" i="11"/>
  <c r="CD75" i="11"/>
  <c r="CC75" i="11"/>
  <c r="CB75" i="11"/>
  <c r="CA75" i="11"/>
  <c r="BZ75" i="11"/>
  <c r="BY75" i="11"/>
  <c r="BX75" i="11"/>
  <c r="BW75" i="11"/>
  <c r="BV75" i="11"/>
  <c r="BU75" i="11"/>
  <c r="BT75" i="11"/>
  <c r="BS75" i="11"/>
  <c r="BR75" i="11"/>
  <c r="BQ75" i="11"/>
  <c r="BM75" i="11"/>
  <c r="M75" i="11"/>
  <c r="L75" i="11"/>
  <c r="K75" i="11"/>
  <c r="J75" i="11"/>
  <c r="I75" i="11"/>
  <c r="H75" i="11"/>
  <c r="G75" i="11"/>
  <c r="F75" i="11"/>
  <c r="E75" i="11"/>
  <c r="D75" i="11"/>
  <c r="B75" i="11"/>
  <c r="DZ74" i="11"/>
  <c r="DY74" i="11"/>
  <c r="DX74" i="11"/>
  <c r="DW74" i="11"/>
  <c r="DV74" i="11"/>
  <c r="DU74" i="11"/>
  <c r="DT74" i="11"/>
  <c r="DS74" i="11"/>
  <c r="DR74" i="11"/>
  <c r="DQ74" i="11"/>
  <c r="DP74" i="11"/>
  <c r="DO74" i="11"/>
  <c r="DN74" i="11"/>
  <c r="DM74" i="11"/>
  <c r="DL74" i="11"/>
  <c r="DK74" i="11"/>
  <c r="DJ74" i="11"/>
  <c r="DI74" i="11"/>
  <c r="DH74" i="11"/>
  <c r="DG74" i="11"/>
  <c r="DF74" i="11"/>
  <c r="DE74" i="11"/>
  <c r="DD74" i="11"/>
  <c r="DC74" i="11"/>
  <c r="DB74" i="11"/>
  <c r="DA74" i="11"/>
  <c r="CZ74" i="11"/>
  <c r="CY74" i="11"/>
  <c r="CX74" i="11"/>
  <c r="CW74" i="11"/>
  <c r="CV74" i="11"/>
  <c r="CU74" i="11"/>
  <c r="CT74" i="11"/>
  <c r="CS74" i="11"/>
  <c r="CR74" i="11"/>
  <c r="CQ74" i="11"/>
  <c r="CP74" i="11"/>
  <c r="CO74" i="11"/>
  <c r="CN74" i="11"/>
  <c r="CM74" i="11"/>
  <c r="CL74" i="11"/>
  <c r="CK74" i="11"/>
  <c r="CJ74" i="11"/>
  <c r="CI74" i="11"/>
  <c r="CH74" i="11"/>
  <c r="CG74" i="11"/>
  <c r="CF74" i="11"/>
  <c r="CE74" i="11"/>
  <c r="CD74" i="11"/>
  <c r="CC74" i="11"/>
  <c r="CB74" i="11"/>
  <c r="CA74" i="11"/>
  <c r="BZ74" i="11"/>
  <c r="BY74" i="11"/>
  <c r="BX74" i="11"/>
  <c r="BW74" i="11"/>
  <c r="BV74" i="11"/>
  <c r="BU74" i="11"/>
  <c r="BT74" i="11"/>
  <c r="BS74" i="11"/>
  <c r="BR74" i="11"/>
  <c r="BQ74" i="11"/>
  <c r="BM74" i="11"/>
  <c r="L74" i="11"/>
  <c r="K74" i="11"/>
  <c r="J74" i="11"/>
  <c r="I74" i="11"/>
  <c r="H74" i="11"/>
  <c r="G74" i="11"/>
  <c r="F74" i="11"/>
  <c r="E74" i="11"/>
  <c r="D74" i="11"/>
  <c r="B74" i="11"/>
  <c r="DZ73" i="11"/>
  <c r="DY73" i="11"/>
  <c r="DX73" i="11"/>
  <c r="DW73" i="11"/>
  <c r="DV73" i="11"/>
  <c r="DU73" i="11"/>
  <c r="DT73" i="11"/>
  <c r="DS73" i="11"/>
  <c r="DR73" i="11"/>
  <c r="DQ73" i="11"/>
  <c r="DP73" i="11"/>
  <c r="DO73" i="11"/>
  <c r="DN73" i="11"/>
  <c r="DM73" i="11"/>
  <c r="DL73" i="11"/>
  <c r="DK73" i="11"/>
  <c r="DJ73" i="11"/>
  <c r="DI73" i="11"/>
  <c r="DH73" i="11"/>
  <c r="DG73" i="11"/>
  <c r="DF73" i="11"/>
  <c r="DE73" i="11"/>
  <c r="DD73" i="11"/>
  <c r="DC73" i="11"/>
  <c r="DB73" i="11"/>
  <c r="DA73" i="11"/>
  <c r="CZ73" i="11"/>
  <c r="CY73" i="11"/>
  <c r="CX73" i="11"/>
  <c r="CW73" i="11"/>
  <c r="CV73" i="11"/>
  <c r="CU73" i="11"/>
  <c r="CT73" i="11"/>
  <c r="CS73" i="11"/>
  <c r="CR73" i="11"/>
  <c r="CQ73" i="11"/>
  <c r="CP73" i="11"/>
  <c r="CO73" i="11"/>
  <c r="CN73" i="11"/>
  <c r="CM73" i="11"/>
  <c r="CL73" i="11"/>
  <c r="CK73" i="11"/>
  <c r="CJ73" i="11"/>
  <c r="CI73" i="11"/>
  <c r="CH73" i="11"/>
  <c r="CG73" i="11"/>
  <c r="CF73" i="11"/>
  <c r="CE73" i="11"/>
  <c r="CD73" i="11"/>
  <c r="CC73" i="11"/>
  <c r="CB73" i="11"/>
  <c r="CA73" i="11"/>
  <c r="BZ73" i="11"/>
  <c r="BY73" i="11"/>
  <c r="BX73" i="11"/>
  <c r="BW73" i="11"/>
  <c r="BV73" i="11"/>
  <c r="BU73" i="11"/>
  <c r="BT73" i="11"/>
  <c r="BS73" i="11"/>
  <c r="BR73" i="11"/>
  <c r="BQ73" i="11"/>
  <c r="BM73" i="11"/>
  <c r="K73" i="11"/>
  <c r="J73" i="11"/>
  <c r="I73" i="11"/>
  <c r="H73" i="11"/>
  <c r="G73" i="11"/>
  <c r="F73" i="11"/>
  <c r="E73" i="11"/>
  <c r="D73" i="11"/>
  <c r="B73" i="11"/>
  <c r="DZ72" i="11"/>
  <c r="DY72" i="11"/>
  <c r="DX72" i="11"/>
  <c r="DW72" i="11"/>
  <c r="DV72" i="11"/>
  <c r="DU72" i="11"/>
  <c r="DT72" i="11"/>
  <c r="DS72" i="11"/>
  <c r="DR72" i="11"/>
  <c r="DQ72" i="11"/>
  <c r="DP72" i="11"/>
  <c r="DO72" i="11"/>
  <c r="DN72" i="11"/>
  <c r="DM72" i="11"/>
  <c r="DL72" i="11"/>
  <c r="DK72" i="11"/>
  <c r="DJ72" i="11"/>
  <c r="DI72" i="11"/>
  <c r="DH72" i="11"/>
  <c r="DG72" i="11"/>
  <c r="DF72" i="11"/>
  <c r="DE72" i="11"/>
  <c r="DD72" i="11"/>
  <c r="DC72" i="11"/>
  <c r="DB72" i="11"/>
  <c r="DA72" i="11"/>
  <c r="CZ72" i="11"/>
  <c r="CY72" i="11"/>
  <c r="CX72" i="11"/>
  <c r="CW72" i="11"/>
  <c r="CV72" i="11"/>
  <c r="CU72" i="11"/>
  <c r="CT72" i="11"/>
  <c r="CS72" i="11"/>
  <c r="CR72" i="11"/>
  <c r="CQ72" i="11"/>
  <c r="CP72" i="11"/>
  <c r="CO72" i="11"/>
  <c r="CN72" i="11"/>
  <c r="CM72" i="11"/>
  <c r="CL72" i="11"/>
  <c r="CK72" i="11"/>
  <c r="CJ72" i="11"/>
  <c r="CI72" i="11"/>
  <c r="CH72" i="11"/>
  <c r="CG72" i="11"/>
  <c r="CF72" i="11"/>
  <c r="CE72" i="11"/>
  <c r="CD72" i="11"/>
  <c r="CC72" i="11"/>
  <c r="CB72" i="11"/>
  <c r="CA72" i="11"/>
  <c r="BZ72" i="11"/>
  <c r="BY72" i="11"/>
  <c r="BX72" i="11"/>
  <c r="BW72" i="11"/>
  <c r="BV72" i="11"/>
  <c r="BU72" i="11"/>
  <c r="BT72" i="11"/>
  <c r="BS72" i="11"/>
  <c r="BR72" i="11"/>
  <c r="BQ72" i="11"/>
  <c r="BM72" i="11"/>
  <c r="J72" i="11"/>
  <c r="I72" i="11"/>
  <c r="H72" i="11"/>
  <c r="G72" i="11"/>
  <c r="F72" i="11"/>
  <c r="E72" i="11"/>
  <c r="D72" i="11"/>
  <c r="B72" i="11"/>
  <c r="DZ71" i="11"/>
  <c r="DY71" i="11"/>
  <c r="DX71" i="11"/>
  <c r="DW71" i="11"/>
  <c r="DV71" i="11"/>
  <c r="DU71" i="11"/>
  <c r="DT71" i="11"/>
  <c r="DS71" i="11"/>
  <c r="DR71" i="11"/>
  <c r="DQ71" i="11"/>
  <c r="DP71" i="11"/>
  <c r="DO71" i="11"/>
  <c r="DN71" i="11"/>
  <c r="DM71" i="11"/>
  <c r="DL71" i="11"/>
  <c r="DK71" i="11"/>
  <c r="DJ71" i="11"/>
  <c r="DI71" i="11"/>
  <c r="DH71" i="11"/>
  <c r="DG71" i="11"/>
  <c r="DF71" i="11"/>
  <c r="DE71" i="11"/>
  <c r="DD71" i="11"/>
  <c r="DC71" i="11"/>
  <c r="DB71" i="11"/>
  <c r="DA71" i="11"/>
  <c r="CZ71" i="11"/>
  <c r="CY71" i="11"/>
  <c r="CX71" i="11"/>
  <c r="CW71" i="11"/>
  <c r="CV71" i="11"/>
  <c r="CU71" i="11"/>
  <c r="CT71" i="11"/>
  <c r="CS71" i="11"/>
  <c r="CR71" i="11"/>
  <c r="CQ71" i="11"/>
  <c r="CP71" i="11"/>
  <c r="CO71" i="11"/>
  <c r="CN71" i="11"/>
  <c r="CM71" i="11"/>
  <c r="CL71" i="11"/>
  <c r="CK71" i="11"/>
  <c r="CJ71" i="11"/>
  <c r="CI71" i="11"/>
  <c r="CH71" i="11"/>
  <c r="CG71" i="11"/>
  <c r="CF71" i="11"/>
  <c r="CE71" i="11"/>
  <c r="CD71" i="11"/>
  <c r="CC71" i="11"/>
  <c r="CB71" i="11"/>
  <c r="CA71" i="11"/>
  <c r="BZ71" i="11"/>
  <c r="BY71" i="11"/>
  <c r="BX71" i="11"/>
  <c r="BW71" i="11"/>
  <c r="BV71" i="11"/>
  <c r="BU71" i="11"/>
  <c r="BT71" i="11"/>
  <c r="BS71" i="11"/>
  <c r="BR71" i="11"/>
  <c r="BQ71" i="11"/>
  <c r="BM71" i="11"/>
  <c r="I71" i="11"/>
  <c r="H71" i="11"/>
  <c r="G71" i="11"/>
  <c r="F71" i="11"/>
  <c r="E71" i="11"/>
  <c r="D71" i="11"/>
  <c r="B71" i="11"/>
  <c r="DZ70" i="11"/>
  <c r="DY70" i="11"/>
  <c r="DX70" i="11"/>
  <c r="DW70" i="11"/>
  <c r="DV70" i="11"/>
  <c r="DU70" i="11"/>
  <c r="DT70" i="11"/>
  <c r="DS70" i="11"/>
  <c r="DR70" i="11"/>
  <c r="DQ70" i="11"/>
  <c r="DP70" i="11"/>
  <c r="DO70" i="11"/>
  <c r="DN70" i="11"/>
  <c r="DM70" i="11"/>
  <c r="DL70" i="11"/>
  <c r="DK70" i="11"/>
  <c r="DJ70" i="11"/>
  <c r="DI70" i="11"/>
  <c r="DH70" i="11"/>
  <c r="DG70" i="11"/>
  <c r="DF70" i="11"/>
  <c r="DE70" i="11"/>
  <c r="DD70" i="11"/>
  <c r="DC70" i="11"/>
  <c r="DB70" i="11"/>
  <c r="DA70" i="11"/>
  <c r="CZ70" i="11"/>
  <c r="CY70" i="11"/>
  <c r="CX70" i="11"/>
  <c r="CW70" i="11"/>
  <c r="CV70" i="11"/>
  <c r="CU70" i="11"/>
  <c r="CT70" i="11"/>
  <c r="CS70" i="11"/>
  <c r="CR70" i="11"/>
  <c r="CQ70" i="11"/>
  <c r="CP70" i="11"/>
  <c r="CO70" i="11"/>
  <c r="CN70" i="11"/>
  <c r="CM70" i="11"/>
  <c r="CL70" i="11"/>
  <c r="CK70" i="11"/>
  <c r="CJ70" i="11"/>
  <c r="CI70" i="11"/>
  <c r="CH70" i="11"/>
  <c r="CG70" i="11"/>
  <c r="CF70" i="11"/>
  <c r="CE70" i="11"/>
  <c r="CD70" i="11"/>
  <c r="CC70" i="11"/>
  <c r="CB70" i="11"/>
  <c r="CA70" i="11"/>
  <c r="BZ70" i="11"/>
  <c r="BY70" i="11"/>
  <c r="BX70" i="11"/>
  <c r="BW70" i="11"/>
  <c r="BV70" i="11"/>
  <c r="BU70" i="11"/>
  <c r="BT70" i="11"/>
  <c r="BS70" i="11"/>
  <c r="BR70" i="11"/>
  <c r="BQ70" i="11"/>
  <c r="BM70" i="11"/>
  <c r="H70" i="11"/>
  <c r="G70" i="11"/>
  <c r="F70" i="11"/>
  <c r="E70" i="11"/>
  <c r="D70" i="11"/>
  <c r="B70" i="11"/>
  <c r="DZ69" i="11"/>
  <c r="DY69" i="11"/>
  <c r="DX69" i="11"/>
  <c r="DW69" i="11"/>
  <c r="DV69" i="11"/>
  <c r="DU69" i="11"/>
  <c r="DT69" i="11"/>
  <c r="DS69" i="11"/>
  <c r="DR69" i="11"/>
  <c r="DQ69" i="11"/>
  <c r="DP69" i="11"/>
  <c r="DO69" i="11"/>
  <c r="DN69" i="11"/>
  <c r="DM69" i="11"/>
  <c r="DL69" i="11"/>
  <c r="DK69" i="11"/>
  <c r="DJ69" i="11"/>
  <c r="DI69" i="11"/>
  <c r="DH69" i="11"/>
  <c r="DG69" i="11"/>
  <c r="DF69" i="11"/>
  <c r="DE69" i="11"/>
  <c r="DD69" i="11"/>
  <c r="DC69" i="11"/>
  <c r="DB69" i="11"/>
  <c r="DA69" i="11"/>
  <c r="CZ69" i="11"/>
  <c r="CY69" i="11"/>
  <c r="CX69" i="11"/>
  <c r="CW69" i="11"/>
  <c r="CV69" i="11"/>
  <c r="CU69" i="11"/>
  <c r="CT69" i="11"/>
  <c r="CS69" i="11"/>
  <c r="CR69" i="11"/>
  <c r="CQ69" i="11"/>
  <c r="CP69" i="11"/>
  <c r="CO69" i="11"/>
  <c r="CN69" i="11"/>
  <c r="CM69" i="11"/>
  <c r="CL69" i="11"/>
  <c r="CK69" i="11"/>
  <c r="CJ69" i="11"/>
  <c r="CI69" i="11"/>
  <c r="CH69" i="11"/>
  <c r="CG69" i="11"/>
  <c r="CF69" i="11"/>
  <c r="CE69" i="11"/>
  <c r="CD69" i="11"/>
  <c r="CC69" i="11"/>
  <c r="CB69" i="11"/>
  <c r="CA69" i="11"/>
  <c r="BZ69" i="11"/>
  <c r="BY69" i="11"/>
  <c r="BX69" i="11"/>
  <c r="BW69" i="11"/>
  <c r="BV69" i="11"/>
  <c r="BU69" i="11"/>
  <c r="BT69" i="11"/>
  <c r="BS69" i="11"/>
  <c r="BR69" i="11"/>
  <c r="BQ69" i="11"/>
  <c r="BM69" i="11"/>
  <c r="G69" i="11"/>
  <c r="F69" i="11"/>
  <c r="E69" i="11"/>
  <c r="D69" i="11"/>
  <c r="B69" i="11"/>
  <c r="DZ68" i="11"/>
  <c r="DY68" i="11"/>
  <c r="DX68" i="11"/>
  <c r="DW68" i="11"/>
  <c r="DV68" i="11"/>
  <c r="DU68" i="11"/>
  <c r="DT68" i="11"/>
  <c r="DS68" i="11"/>
  <c r="DR68" i="11"/>
  <c r="DQ68" i="11"/>
  <c r="DP68" i="11"/>
  <c r="DO68" i="11"/>
  <c r="DN68" i="11"/>
  <c r="DM68" i="11"/>
  <c r="DL68" i="11"/>
  <c r="DK68" i="11"/>
  <c r="DJ68" i="11"/>
  <c r="DI68" i="11"/>
  <c r="DH68" i="11"/>
  <c r="DG68" i="11"/>
  <c r="DF68" i="11"/>
  <c r="DE68" i="11"/>
  <c r="DD68" i="11"/>
  <c r="DC68" i="11"/>
  <c r="DB68" i="11"/>
  <c r="DA68" i="11"/>
  <c r="CZ68" i="11"/>
  <c r="CY68" i="11"/>
  <c r="CX68" i="11"/>
  <c r="CW68" i="11"/>
  <c r="CV68" i="11"/>
  <c r="CU68" i="11"/>
  <c r="CT68" i="11"/>
  <c r="CS68" i="11"/>
  <c r="CR68" i="11"/>
  <c r="CQ68" i="11"/>
  <c r="CP68" i="11"/>
  <c r="CO68" i="11"/>
  <c r="CN68" i="11"/>
  <c r="CM68" i="11"/>
  <c r="CL68" i="11"/>
  <c r="CK68" i="11"/>
  <c r="CJ68" i="11"/>
  <c r="CI68" i="11"/>
  <c r="CH68" i="11"/>
  <c r="CG68" i="11"/>
  <c r="CF68" i="11"/>
  <c r="CE68" i="11"/>
  <c r="CD68" i="11"/>
  <c r="CC68" i="11"/>
  <c r="CB68" i="11"/>
  <c r="CA68" i="11"/>
  <c r="BZ68" i="11"/>
  <c r="BY68" i="11"/>
  <c r="BX68" i="11"/>
  <c r="BW68" i="11"/>
  <c r="BV68" i="11"/>
  <c r="BU68" i="11"/>
  <c r="BT68" i="11"/>
  <c r="BS68" i="11"/>
  <c r="BR68" i="11"/>
  <c r="BQ68" i="11"/>
  <c r="BM68" i="11"/>
  <c r="F68" i="11"/>
  <c r="E68" i="11"/>
  <c r="D68" i="11"/>
  <c r="B68" i="11"/>
  <c r="DZ67" i="11"/>
  <c r="DY67" i="11"/>
  <c r="DX67" i="11"/>
  <c r="DW67" i="11"/>
  <c r="DV67" i="11"/>
  <c r="DU67" i="11"/>
  <c r="DT67" i="11"/>
  <c r="DS67" i="11"/>
  <c r="DR67" i="11"/>
  <c r="DQ67" i="11"/>
  <c r="DP67" i="11"/>
  <c r="DO67" i="11"/>
  <c r="DN67" i="11"/>
  <c r="DM67" i="11"/>
  <c r="DL67" i="11"/>
  <c r="DK67" i="11"/>
  <c r="DJ67" i="11"/>
  <c r="DI67" i="11"/>
  <c r="DH67" i="11"/>
  <c r="DG67" i="11"/>
  <c r="DF67" i="11"/>
  <c r="DE67" i="11"/>
  <c r="DD67" i="11"/>
  <c r="DC67" i="11"/>
  <c r="DB67" i="11"/>
  <c r="DA67" i="11"/>
  <c r="CZ67" i="11"/>
  <c r="CY67" i="11"/>
  <c r="CX67" i="11"/>
  <c r="CW67" i="11"/>
  <c r="CV67" i="11"/>
  <c r="CU67" i="11"/>
  <c r="CT67" i="11"/>
  <c r="CS67" i="11"/>
  <c r="CR67" i="11"/>
  <c r="CQ67" i="11"/>
  <c r="CP67" i="11"/>
  <c r="CO67" i="11"/>
  <c r="CN67" i="11"/>
  <c r="CM67" i="11"/>
  <c r="CL67" i="11"/>
  <c r="CK67" i="11"/>
  <c r="CJ67" i="11"/>
  <c r="CI67" i="11"/>
  <c r="CH67" i="11"/>
  <c r="CG67" i="11"/>
  <c r="CF67" i="11"/>
  <c r="CE67" i="11"/>
  <c r="CD67" i="11"/>
  <c r="CC67" i="11"/>
  <c r="CB67" i="11"/>
  <c r="CA67" i="11"/>
  <c r="BZ67" i="11"/>
  <c r="BY67" i="11"/>
  <c r="BX67" i="11"/>
  <c r="BW67" i="11"/>
  <c r="BV67" i="11"/>
  <c r="BU67" i="11"/>
  <c r="BT67" i="11"/>
  <c r="BS67" i="11"/>
  <c r="BR67" i="11"/>
  <c r="BQ67" i="11"/>
  <c r="BM67" i="11"/>
  <c r="E67" i="11"/>
  <c r="D67" i="11"/>
  <c r="B67" i="11"/>
  <c r="DZ66" i="11"/>
  <c r="DY66" i="11"/>
  <c r="DX66" i="11"/>
  <c r="DW66" i="11"/>
  <c r="DV66" i="11"/>
  <c r="DU66" i="11"/>
  <c r="DT66" i="11"/>
  <c r="DS66" i="11"/>
  <c r="DR66" i="11"/>
  <c r="DQ66" i="11"/>
  <c r="DP66" i="11"/>
  <c r="DO66" i="11"/>
  <c r="DN66" i="11"/>
  <c r="DM66" i="11"/>
  <c r="DL66" i="11"/>
  <c r="DK66" i="11"/>
  <c r="DJ66" i="11"/>
  <c r="DI66" i="11"/>
  <c r="DH66" i="11"/>
  <c r="DG66" i="11"/>
  <c r="DF66" i="11"/>
  <c r="DE66" i="11"/>
  <c r="DD66" i="11"/>
  <c r="DC66" i="11"/>
  <c r="DB66" i="11"/>
  <c r="DA66" i="11"/>
  <c r="CZ66" i="11"/>
  <c r="CY66" i="11"/>
  <c r="CX66" i="11"/>
  <c r="CW66" i="11"/>
  <c r="CV66" i="11"/>
  <c r="CU66" i="11"/>
  <c r="CT66" i="11"/>
  <c r="CS66" i="11"/>
  <c r="CR66" i="11"/>
  <c r="CQ66" i="11"/>
  <c r="CP66" i="11"/>
  <c r="CO66" i="11"/>
  <c r="CN66" i="11"/>
  <c r="CM66" i="11"/>
  <c r="CL66" i="11"/>
  <c r="CK66" i="11"/>
  <c r="CJ66" i="11"/>
  <c r="CI66" i="11"/>
  <c r="CH66" i="11"/>
  <c r="CG66" i="11"/>
  <c r="CF66" i="11"/>
  <c r="CE66" i="11"/>
  <c r="CD66" i="11"/>
  <c r="CC66" i="11"/>
  <c r="CB66" i="11"/>
  <c r="CA66" i="11"/>
  <c r="BZ66" i="11"/>
  <c r="BY66" i="11"/>
  <c r="BX66" i="11"/>
  <c r="BW66" i="11"/>
  <c r="BV66" i="11"/>
  <c r="BU66" i="11"/>
  <c r="BT66" i="11"/>
  <c r="BS66" i="11"/>
  <c r="BR66" i="11"/>
  <c r="BQ66" i="11"/>
  <c r="BM66" i="11"/>
  <c r="D66" i="11"/>
  <c r="B66" i="11"/>
  <c r="Q63" i="11"/>
  <c r="P63" i="11"/>
  <c r="O63" i="11"/>
  <c r="N63" i="11"/>
  <c r="K63" i="11"/>
  <c r="J63" i="11"/>
  <c r="I63" i="11"/>
  <c r="H63" i="11"/>
  <c r="G63" i="11"/>
  <c r="F63" i="11"/>
  <c r="E63" i="11"/>
  <c r="Q62" i="11"/>
  <c r="P62" i="11"/>
  <c r="N62" i="11"/>
  <c r="K62" i="11"/>
  <c r="J62" i="11"/>
  <c r="I62" i="11"/>
  <c r="H62" i="11"/>
  <c r="G62" i="11"/>
  <c r="F62" i="11"/>
  <c r="E62" i="11"/>
  <c r="Q61" i="11"/>
  <c r="P61" i="11"/>
  <c r="N61" i="11"/>
  <c r="K61" i="11"/>
  <c r="J61" i="11"/>
  <c r="I61" i="11"/>
  <c r="H61" i="11"/>
  <c r="G61" i="11"/>
  <c r="F61" i="11"/>
  <c r="E61" i="11"/>
  <c r="Q60" i="11"/>
  <c r="P60" i="11"/>
  <c r="N60" i="11"/>
  <c r="K60" i="11"/>
  <c r="J60" i="11"/>
  <c r="I60" i="11"/>
  <c r="H60" i="11"/>
  <c r="G60" i="11"/>
  <c r="F60" i="11"/>
  <c r="E60" i="11"/>
  <c r="T59" i="11"/>
  <c r="Q59" i="11"/>
  <c r="P59" i="11"/>
  <c r="N59" i="11"/>
  <c r="K59" i="11"/>
  <c r="J59" i="11"/>
  <c r="I59" i="11"/>
  <c r="H59" i="11"/>
  <c r="G59" i="11"/>
  <c r="F59" i="11"/>
  <c r="E59" i="11"/>
  <c r="Q58" i="11"/>
  <c r="P58" i="11"/>
  <c r="N58" i="11"/>
  <c r="K58" i="11"/>
  <c r="J58" i="11"/>
  <c r="I58" i="11"/>
  <c r="H58" i="11"/>
  <c r="G58" i="11"/>
  <c r="F58" i="11"/>
  <c r="E58" i="11"/>
  <c r="Q57" i="11"/>
  <c r="P57" i="11"/>
  <c r="N57" i="11"/>
  <c r="K57" i="11"/>
  <c r="J57" i="11"/>
  <c r="I57" i="11"/>
  <c r="H57" i="11"/>
  <c r="G57" i="11"/>
  <c r="F57" i="11"/>
  <c r="E57" i="11"/>
  <c r="Q56" i="11"/>
  <c r="P56" i="11"/>
  <c r="N56" i="11"/>
  <c r="K56" i="11"/>
  <c r="J56" i="11"/>
  <c r="I56" i="11"/>
  <c r="H56" i="11"/>
  <c r="G56" i="11"/>
  <c r="F56" i="11"/>
  <c r="E56" i="11"/>
  <c r="Q55" i="11"/>
  <c r="P55" i="11"/>
  <c r="N55" i="11"/>
  <c r="K55" i="11"/>
  <c r="J55" i="11"/>
  <c r="I55" i="11"/>
  <c r="H55" i="11"/>
  <c r="G55" i="11"/>
  <c r="F55" i="11"/>
  <c r="E55" i="11"/>
  <c r="Q54" i="11"/>
  <c r="P54" i="11"/>
  <c r="N54" i="11"/>
  <c r="K54" i="11"/>
  <c r="J54" i="11"/>
  <c r="I54" i="11"/>
  <c r="H54" i="11"/>
  <c r="G54" i="11"/>
  <c r="F54" i="11"/>
  <c r="E54" i="11"/>
  <c r="Q53" i="11"/>
  <c r="P53" i="11"/>
  <c r="N53" i="11"/>
  <c r="K53" i="11"/>
  <c r="J53" i="11"/>
  <c r="I53" i="11"/>
  <c r="H53" i="11"/>
  <c r="G53" i="11"/>
  <c r="F53" i="11"/>
  <c r="E53" i="11"/>
  <c r="Q52" i="11"/>
  <c r="P52" i="11"/>
  <c r="N52" i="11"/>
  <c r="K52" i="11"/>
  <c r="J52" i="11"/>
  <c r="I52" i="11"/>
  <c r="H52" i="11"/>
  <c r="G52" i="11"/>
  <c r="F52" i="11"/>
  <c r="E52" i="11"/>
  <c r="Q51" i="11"/>
  <c r="P51" i="11"/>
  <c r="N51" i="11"/>
  <c r="K51" i="11"/>
  <c r="J51" i="11"/>
  <c r="I51" i="11"/>
  <c r="H51" i="11"/>
  <c r="G51" i="11"/>
  <c r="F51" i="11"/>
  <c r="E51" i="11"/>
  <c r="Q50" i="11"/>
  <c r="P50" i="11"/>
  <c r="N50" i="11"/>
  <c r="K50" i="11"/>
  <c r="J50" i="11"/>
  <c r="I50" i="11"/>
  <c r="H50" i="11"/>
  <c r="G50" i="11"/>
  <c r="F50" i="11"/>
  <c r="E50" i="11"/>
  <c r="Q49" i="11"/>
  <c r="P49" i="11"/>
  <c r="N49" i="11"/>
  <c r="K49" i="11"/>
  <c r="J49" i="11"/>
  <c r="I49" i="11"/>
  <c r="H49" i="11"/>
  <c r="G49" i="11"/>
  <c r="F49" i="11"/>
  <c r="E49" i="11"/>
  <c r="Q48" i="11"/>
  <c r="P48" i="11"/>
  <c r="N48" i="11"/>
  <c r="K48" i="11"/>
  <c r="J48" i="11"/>
  <c r="I48" i="11"/>
  <c r="H48" i="11"/>
  <c r="G48" i="11"/>
  <c r="F48" i="11"/>
  <c r="E48" i="11"/>
  <c r="Q47" i="11"/>
  <c r="P47" i="11"/>
  <c r="N47" i="11"/>
  <c r="K47" i="11"/>
  <c r="J47" i="11"/>
  <c r="I47" i="11"/>
  <c r="H47" i="11"/>
  <c r="G47" i="11"/>
  <c r="F47" i="11"/>
  <c r="E47" i="11"/>
  <c r="Q46" i="11"/>
  <c r="P46" i="11"/>
  <c r="N46" i="11"/>
  <c r="K46" i="11"/>
  <c r="J46" i="11"/>
  <c r="I46" i="11"/>
  <c r="H46" i="11"/>
  <c r="G46" i="11"/>
  <c r="F46" i="11"/>
  <c r="E46" i="11"/>
  <c r="Q45" i="11"/>
  <c r="P45" i="11"/>
  <c r="N45" i="11"/>
  <c r="K45" i="11"/>
  <c r="J45" i="11"/>
  <c r="I45" i="11"/>
  <c r="H45" i="11"/>
  <c r="G45" i="11"/>
  <c r="F45" i="11"/>
  <c r="E45" i="11"/>
  <c r="Q44" i="11"/>
  <c r="P44" i="11"/>
  <c r="N44" i="11"/>
  <c r="K44" i="11"/>
  <c r="J44" i="11"/>
  <c r="I44" i="11"/>
  <c r="H44" i="11"/>
  <c r="G44" i="11"/>
  <c r="F44" i="11"/>
  <c r="E44" i="11"/>
  <c r="AA43" i="11"/>
  <c r="Z43" i="11"/>
  <c r="X43" i="11"/>
  <c r="Q43" i="11"/>
  <c r="P43" i="11"/>
  <c r="O43" i="11"/>
  <c r="N43" i="11"/>
  <c r="K43" i="11"/>
  <c r="J43" i="11"/>
  <c r="I43" i="11"/>
  <c r="H43" i="11"/>
  <c r="G43" i="11"/>
  <c r="F43" i="11"/>
  <c r="E43" i="11"/>
  <c r="AA42" i="11"/>
  <c r="Z42" i="11"/>
  <c r="X42" i="11"/>
  <c r="Q42" i="11"/>
  <c r="P42" i="11"/>
  <c r="N42" i="11"/>
  <c r="K42" i="11"/>
  <c r="J42" i="11"/>
  <c r="I42" i="11"/>
  <c r="H42" i="11"/>
  <c r="G42" i="11"/>
  <c r="F42" i="11"/>
  <c r="E42" i="11"/>
  <c r="AA41" i="11"/>
  <c r="Z41" i="11"/>
  <c r="X41" i="11"/>
  <c r="Q41" i="11"/>
  <c r="P41" i="11"/>
  <c r="N41" i="11"/>
  <c r="K41" i="11"/>
  <c r="J41" i="11"/>
  <c r="I41" i="11"/>
  <c r="H41" i="11"/>
  <c r="G41" i="11"/>
  <c r="F41" i="11"/>
  <c r="E41" i="11"/>
  <c r="AA40" i="11"/>
  <c r="Z40" i="11"/>
  <c r="X40" i="11"/>
  <c r="Q40" i="11"/>
  <c r="P40" i="11"/>
  <c r="N40" i="11"/>
  <c r="K40" i="11"/>
  <c r="J40" i="11"/>
  <c r="I40" i="11"/>
  <c r="H40" i="11"/>
  <c r="G40" i="11"/>
  <c r="F40" i="11"/>
  <c r="E40" i="11"/>
  <c r="AA39" i="11"/>
  <c r="Z39" i="11"/>
  <c r="X39" i="11"/>
  <c r="Q39" i="11"/>
  <c r="P39" i="11"/>
  <c r="N39" i="11"/>
  <c r="K39" i="11"/>
  <c r="J39" i="11"/>
  <c r="I39" i="11"/>
  <c r="H39" i="11"/>
  <c r="G39" i="11"/>
  <c r="F39" i="11"/>
  <c r="E39" i="11"/>
  <c r="AA38" i="11"/>
  <c r="Z38" i="11"/>
  <c r="X38" i="11"/>
  <c r="S38" i="11"/>
  <c r="Q38" i="11"/>
  <c r="P38" i="11"/>
  <c r="N38" i="11"/>
  <c r="K38" i="11"/>
  <c r="J38" i="11"/>
  <c r="I38" i="11"/>
  <c r="H38" i="11"/>
  <c r="G38" i="11"/>
  <c r="F38" i="11"/>
  <c r="E38" i="11"/>
  <c r="AA37" i="11"/>
  <c r="Z37" i="11"/>
  <c r="X37" i="11"/>
  <c r="Q37" i="11"/>
  <c r="P37" i="11"/>
  <c r="N37" i="11"/>
  <c r="K37" i="11"/>
  <c r="J37" i="11"/>
  <c r="I37" i="11"/>
  <c r="H37" i="11"/>
  <c r="G37" i="11"/>
  <c r="F37" i="11"/>
  <c r="E37" i="11"/>
  <c r="AA36" i="11"/>
  <c r="Z36" i="11"/>
  <c r="X36" i="11"/>
  <c r="Q36" i="11"/>
  <c r="P36" i="11"/>
  <c r="N36" i="11"/>
  <c r="K36" i="11"/>
  <c r="J36" i="11"/>
  <c r="I36" i="11"/>
  <c r="H36" i="11"/>
  <c r="G36" i="11"/>
  <c r="F36" i="11"/>
  <c r="E36" i="11"/>
  <c r="AA35" i="11"/>
  <c r="Z35" i="11"/>
  <c r="X35" i="11"/>
  <c r="Q35" i="11"/>
  <c r="P35" i="11"/>
  <c r="N35" i="11"/>
  <c r="K35" i="11"/>
  <c r="J35" i="11"/>
  <c r="I35" i="11"/>
  <c r="H35" i="11"/>
  <c r="G35" i="11"/>
  <c r="F35" i="11"/>
  <c r="E35" i="11"/>
  <c r="AA34" i="11"/>
  <c r="Z34" i="11"/>
  <c r="X34" i="11"/>
  <c r="Q34" i="11"/>
  <c r="P34" i="11"/>
  <c r="O34" i="11"/>
  <c r="N34" i="11"/>
  <c r="K34" i="11"/>
  <c r="J34" i="11"/>
  <c r="I34" i="11"/>
  <c r="H34" i="11"/>
  <c r="G34" i="11"/>
  <c r="F34" i="11"/>
  <c r="E34" i="11"/>
  <c r="AA33" i="11"/>
  <c r="Z33" i="11"/>
  <c r="X33" i="11"/>
  <c r="T33" i="11"/>
  <c r="Q33" i="11"/>
  <c r="P33" i="11"/>
  <c r="O33" i="11"/>
  <c r="N33" i="11"/>
  <c r="K33" i="11"/>
  <c r="J33" i="11"/>
  <c r="I33" i="11"/>
  <c r="H33" i="11"/>
  <c r="G33" i="11"/>
  <c r="F33" i="11"/>
  <c r="E33" i="11"/>
  <c r="AA32" i="11"/>
  <c r="Z32" i="11"/>
  <c r="X32" i="11"/>
  <c r="Q32" i="11"/>
  <c r="P32" i="11"/>
  <c r="N32" i="11"/>
  <c r="K32" i="11"/>
  <c r="J32" i="11"/>
  <c r="I32" i="11"/>
  <c r="H32" i="11"/>
  <c r="G32" i="11"/>
  <c r="F32" i="11"/>
  <c r="E32" i="11"/>
  <c r="AA31" i="11"/>
  <c r="Z31" i="11"/>
  <c r="X31" i="11"/>
  <c r="Q31" i="11"/>
  <c r="P31" i="11"/>
  <c r="N31" i="11"/>
  <c r="K31" i="11"/>
  <c r="J31" i="11"/>
  <c r="I31" i="11"/>
  <c r="H31" i="11"/>
  <c r="G31" i="11"/>
  <c r="F31" i="11"/>
  <c r="E31" i="11"/>
  <c r="AA30" i="11"/>
  <c r="Z30" i="11"/>
  <c r="X30" i="11"/>
  <c r="Q30" i="11"/>
  <c r="P30" i="11"/>
  <c r="N30" i="11"/>
  <c r="K30" i="11"/>
  <c r="J30" i="11"/>
  <c r="I30" i="11"/>
  <c r="H30" i="11"/>
  <c r="G30" i="11"/>
  <c r="F30" i="11"/>
  <c r="E30" i="11"/>
  <c r="AA29" i="11"/>
  <c r="Z29" i="11"/>
  <c r="X29" i="11"/>
  <c r="Q29" i="11"/>
  <c r="P29" i="11"/>
  <c r="N29" i="11"/>
  <c r="K29" i="11"/>
  <c r="J29" i="11"/>
  <c r="I29" i="11"/>
  <c r="H29" i="11"/>
  <c r="G29" i="11"/>
  <c r="F29" i="11"/>
  <c r="E29" i="11"/>
  <c r="AA28" i="11"/>
  <c r="Z28" i="11"/>
  <c r="X28" i="11"/>
  <c r="Q28" i="11"/>
  <c r="P28" i="11"/>
  <c r="N28" i="11"/>
  <c r="K28" i="11"/>
  <c r="J28" i="11"/>
  <c r="I28" i="11"/>
  <c r="H28" i="11"/>
  <c r="G28" i="11"/>
  <c r="F28" i="11"/>
  <c r="E28" i="11"/>
  <c r="AA27" i="11"/>
  <c r="Z27" i="11"/>
  <c r="X27" i="11"/>
  <c r="Q27" i="11"/>
  <c r="P27" i="11"/>
  <c r="N27" i="11"/>
  <c r="K27" i="11"/>
  <c r="J27" i="11"/>
  <c r="I27" i="11"/>
  <c r="H27" i="11"/>
  <c r="G27" i="11"/>
  <c r="F27" i="11"/>
  <c r="E27" i="11"/>
  <c r="AA26" i="11"/>
  <c r="Z26" i="11"/>
  <c r="X26" i="11"/>
  <c r="Q26" i="11"/>
  <c r="P26" i="11"/>
  <c r="N26" i="11"/>
  <c r="K26" i="11"/>
  <c r="J26" i="11"/>
  <c r="I26" i="11"/>
  <c r="H26" i="11"/>
  <c r="G26" i="11"/>
  <c r="F26" i="11"/>
  <c r="E26" i="11"/>
  <c r="AA25" i="11"/>
  <c r="Z25" i="11"/>
  <c r="X25" i="11"/>
  <c r="Q25" i="11"/>
  <c r="P25" i="11"/>
  <c r="N25" i="11"/>
  <c r="K25" i="11"/>
  <c r="J25" i="11"/>
  <c r="I25" i="11"/>
  <c r="H25" i="11"/>
  <c r="G25" i="11"/>
  <c r="F25" i="11"/>
  <c r="E25" i="11"/>
  <c r="AA24" i="11"/>
  <c r="Z24" i="11"/>
  <c r="X24" i="11"/>
  <c r="Q24" i="11"/>
  <c r="P24" i="11"/>
  <c r="N24" i="11"/>
  <c r="K24" i="11"/>
  <c r="J24" i="11"/>
  <c r="I24" i="11"/>
  <c r="H24" i="11"/>
  <c r="G24" i="11"/>
  <c r="F24" i="11"/>
  <c r="E24" i="11"/>
  <c r="Z23" i="11"/>
  <c r="X23" i="11"/>
  <c r="R23" i="11"/>
  <c r="P23" i="11"/>
  <c r="N23" i="11"/>
  <c r="K23" i="11"/>
  <c r="J23" i="11"/>
  <c r="I23" i="11"/>
  <c r="H23" i="11"/>
  <c r="G23" i="11"/>
  <c r="F23" i="11"/>
  <c r="E23" i="11"/>
  <c r="Z22" i="11"/>
  <c r="AA4" i="9" s="1"/>
  <c r="X22" i="11"/>
  <c r="AA2" i="9" s="1"/>
  <c r="T22" i="11"/>
  <c r="S22" i="11"/>
  <c r="AC3" i="11" s="1"/>
  <c r="H7" i="9" s="1"/>
  <c r="R22" i="11"/>
  <c r="AB3" i="11" s="1"/>
  <c r="H6" i="9" s="1"/>
  <c r="P22" i="11"/>
  <c r="Z15" i="11" s="1"/>
  <c r="T4" i="9" s="1"/>
  <c r="O22" i="11"/>
  <c r="N22" i="11"/>
  <c r="X16" i="11" s="1"/>
  <c r="U2" i="9" s="1"/>
  <c r="K22" i="11"/>
  <c r="J22" i="11"/>
  <c r="I22" i="11"/>
  <c r="H22" i="11"/>
  <c r="G22" i="11"/>
  <c r="F22" i="11"/>
  <c r="E22" i="11"/>
  <c r="B22" i="11"/>
  <c r="Z21" i="11"/>
  <c r="Z4" i="9" s="1"/>
  <c r="X21" i="11"/>
  <c r="Z2" i="9" s="1"/>
  <c r="T21" i="11"/>
  <c r="S21" i="11"/>
  <c r="R21" i="11"/>
  <c r="Q21" i="11"/>
  <c r="P21" i="11"/>
  <c r="O21" i="11"/>
  <c r="N21" i="11"/>
  <c r="K21" i="11"/>
  <c r="J21" i="11"/>
  <c r="I21" i="11"/>
  <c r="H21" i="11"/>
  <c r="G21" i="11"/>
  <c r="F21" i="11"/>
  <c r="E21" i="11"/>
  <c r="B21" i="11"/>
  <c r="Z20" i="11"/>
  <c r="Y4" i="9" s="1"/>
  <c r="X20" i="11"/>
  <c r="Y2" i="9" s="1"/>
  <c r="T20" i="11"/>
  <c r="S20" i="11"/>
  <c r="R20" i="11"/>
  <c r="Q20" i="11"/>
  <c r="P20" i="11"/>
  <c r="O20" i="11"/>
  <c r="N20" i="11"/>
  <c r="K20" i="11"/>
  <c r="J20" i="11"/>
  <c r="I20" i="11"/>
  <c r="H20" i="11"/>
  <c r="G20" i="11"/>
  <c r="F20" i="11"/>
  <c r="E20" i="11"/>
  <c r="B20" i="11"/>
  <c r="Z19" i="11"/>
  <c r="X4" i="9" s="1"/>
  <c r="X19" i="11"/>
  <c r="X2" i="9" s="1"/>
  <c r="T19" i="11"/>
  <c r="S19" i="11"/>
  <c r="R19" i="11"/>
  <c r="Q19" i="11"/>
  <c r="P19" i="11"/>
  <c r="O19" i="11"/>
  <c r="N19" i="11"/>
  <c r="K19" i="11"/>
  <c r="J19" i="11"/>
  <c r="I19" i="11"/>
  <c r="H19" i="11"/>
  <c r="G19" i="11"/>
  <c r="F19" i="11"/>
  <c r="E19" i="11"/>
  <c r="B19" i="11"/>
  <c r="Z18" i="11"/>
  <c r="W4" i="9" s="1"/>
  <c r="X18" i="11"/>
  <c r="W2" i="9" s="1"/>
  <c r="T18" i="11"/>
  <c r="S18" i="11"/>
  <c r="R18" i="11"/>
  <c r="Q18" i="11"/>
  <c r="P18" i="11"/>
  <c r="O18" i="11"/>
  <c r="N18" i="11"/>
  <c r="K18" i="11"/>
  <c r="J18" i="11"/>
  <c r="I18" i="11"/>
  <c r="H18" i="11"/>
  <c r="G18" i="11"/>
  <c r="F18" i="11"/>
  <c r="E18" i="11"/>
  <c r="B18" i="11"/>
  <c r="Z17" i="11"/>
  <c r="V4" i="9" s="1"/>
  <c r="X17" i="11"/>
  <c r="V2" i="9" s="1"/>
  <c r="T17" i="11"/>
  <c r="S17" i="11"/>
  <c r="R17" i="11"/>
  <c r="Q17" i="11"/>
  <c r="P17" i="11"/>
  <c r="O17" i="11"/>
  <c r="N17" i="11"/>
  <c r="K17" i="11"/>
  <c r="J17" i="11"/>
  <c r="I17" i="11"/>
  <c r="H17" i="11"/>
  <c r="G17" i="11"/>
  <c r="F17" i="11"/>
  <c r="E17" i="11"/>
  <c r="B17" i="11"/>
  <c r="Z16" i="11"/>
  <c r="U4" i="9" s="1"/>
  <c r="T16" i="11"/>
  <c r="S16" i="11"/>
  <c r="R16" i="11"/>
  <c r="Q16" i="11"/>
  <c r="P16" i="11"/>
  <c r="O16" i="11"/>
  <c r="N16" i="11"/>
  <c r="K16" i="11"/>
  <c r="J16" i="11"/>
  <c r="I16" i="11"/>
  <c r="H16" i="11"/>
  <c r="G16" i="11"/>
  <c r="F16" i="11"/>
  <c r="E16" i="11"/>
  <c r="B16" i="11"/>
  <c r="X15" i="11"/>
  <c r="T2" i="9" s="1"/>
  <c r="T15" i="11"/>
  <c r="S15" i="11"/>
  <c r="R15" i="11"/>
  <c r="Q15" i="11"/>
  <c r="P15" i="11"/>
  <c r="O15" i="11"/>
  <c r="N15" i="11"/>
  <c r="K15" i="11"/>
  <c r="J15" i="11"/>
  <c r="I15" i="11"/>
  <c r="H15" i="11"/>
  <c r="G15" i="11"/>
  <c r="F15" i="11"/>
  <c r="E15" i="11"/>
  <c r="B15" i="11"/>
  <c r="Z14" i="11"/>
  <c r="S4" i="9" s="1"/>
  <c r="X14" i="11"/>
  <c r="S2" i="9" s="1"/>
  <c r="T14" i="11"/>
  <c r="S14" i="11"/>
  <c r="R14" i="11"/>
  <c r="Q14" i="11"/>
  <c r="P14" i="11"/>
  <c r="O14" i="11"/>
  <c r="N14" i="11"/>
  <c r="K14" i="11"/>
  <c r="J14" i="11"/>
  <c r="I14" i="11"/>
  <c r="H14" i="11"/>
  <c r="G14" i="11"/>
  <c r="F14" i="11"/>
  <c r="E14" i="11"/>
  <c r="B14" i="11"/>
  <c r="Z13" i="11"/>
  <c r="R4" i="9" s="1"/>
  <c r="X13" i="11"/>
  <c r="R2" i="9" s="1"/>
  <c r="T13" i="11"/>
  <c r="S13" i="11"/>
  <c r="R13" i="11"/>
  <c r="Q13" i="11"/>
  <c r="P13" i="11"/>
  <c r="O13" i="11"/>
  <c r="N13" i="11"/>
  <c r="K13" i="11"/>
  <c r="J13" i="11"/>
  <c r="I13" i="11"/>
  <c r="H13" i="11"/>
  <c r="G13" i="11"/>
  <c r="F13" i="11"/>
  <c r="E13" i="11"/>
  <c r="B13" i="11"/>
  <c r="Z12" i="11"/>
  <c r="Q4" i="9" s="1"/>
  <c r="X12" i="11"/>
  <c r="Q2" i="9" s="1"/>
  <c r="T12" i="11"/>
  <c r="S12" i="11"/>
  <c r="R12" i="11"/>
  <c r="Q12" i="11"/>
  <c r="P12" i="11"/>
  <c r="O12" i="11"/>
  <c r="N12" i="11"/>
  <c r="K12" i="11"/>
  <c r="J12" i="11"/>
  <c r="I12" i="11"/>
  <c r="H12" i="11"/>
  <c r="G12" i="11"/>
  <c r="F12" i="11"/>
  <c r="E12" i="11"/>
  <c r="B12" i="11"/>
  <c r="Z11" i="11"/>
  <c r="P4" i="9" s="1"/>
  <c r="X11" i="11"/>
  <c r="P2" i="9" s="1"/>
  <c r="T11" i="11"/>
  <c r="S11" i="11"/>
  <c r="R11" i="11"/>
  <c r="Q11" i="11"/>
  <c r="P11" i="11"/>
  <c r="O11" i="11"/>
  <c r="N11" i="11"/>
  <c r="K11" i="11"/>
  <c r="J11" i="11"/>
  <c r="I11" i="11"/>
  <c r="H11" i="11"/>
  <c r="G11" i="11"/>
  <c r="F11" i="11"/>
  <c r="E11" i="11"/>
  <c r="B11" i="11"/>
  <c r="Z10" i="11"/>
  <c r="O4" i="9" s="1"/>
  <c r="X10" i="11"/>
  <c r="O2" i="9" s="1"/>
  <c r="T10" i="11"/>
  <c r="S10" i="11"/>
  <c r="R10" i="11"/>
  <c r="Q10" i="11"/>
  <c r="P10" i="11"/>
  <c r="O10" i="11"/>
  <c r="N10" i="11"/>
  <c r="K10" i="11"/>
  <c r="J10" i="11"/>
  <c r="I10" i="11"/>
  <c r="H10" i="11"/>
  <c r="G10" i="11"/>
  <c r="F10" i="11"/>
  <c r="E10" i="11"/>
  <c r="B10" i="11"/>
  <c r="Z9" i="11"/>
  <c r="N4" i="9" s="1"/>
  <c r="X9" i="11"/>
  <c r="N2" i="9" s="1"/>
  <c r="T9" i="11"/>
  <c r="S9" i="11"/>
  <c r="R9" i="11"/>
  <c r="Q9" i="11"/>
  <c r="P9" i="11"/>
  <c r="O9" i="11"/>
  <c r="N9" i="11"/>
  <c r="K9" i="11"/>
  <c r="J9" i="11"/>
  <c r="I9" i="11"/>
  <c r="H9" i="11"/>
  <c r="G9" i="11"/>
  <c r="F9" i="11"/>
  <c r="E9" i="11"/>
  <c r="B9" i="11"/>
  <c r="Z8" i="11"/>
  <c r="M4" i="9" s="1"/>
  <c r="X8" i="11"/>
  <c r="M2" i="9" s="1"/>
  <c r="T8" i="11"/>
  <c r="S8" i="11"/>
  <c r="R8" i="11"/>
  <c r="Q8" i="11"/>
  <c r="P8" i="11"/>
  <c r="O8" i="11"/>
  <c r="N8" i="11"/>
  <c r="K8" i="11"/>
  <c r="J8" i="11"/>
  <c r="I8" i="11"/>
  <c r="H8" i="11"/>
  <c r="G8" i="11"/>
  <c r="F8" i="11"/>
  <c r="E8" i="11"/>
  <c r="B8" i="11"/>
  <c r="Z7" i="11"/>
  <c r="L4" i="9" s="1"/>
  <c r="X7" i="11"/>
  <c r="L2" i="9" s="1"/>
  <c r="T7" i="11"/>
  <c r="S7" i="11"/>
  <c r="R7" i="11"/>
  <c r="Q7" i="11"/>
  <c r="P7" i="11"/>
  <c r="O7" i="11"/>
  <c r="N7" i="11"/>
  <c r="K7" i="11"/>
  <c r="J7" i="11"/>
  <c r="I7" i="11"/>
  <c r="H7" i="11"/>
  <c r="G7" i="11"/>
  <c r="F7" i="11"/>
  <c r="E7" i="11"/>
  <c r="B7" i="11"/>
  <c r="Z6" i="11"/>
  <c r="K4" i="9" s="1"/>
  <c r="X6" i="11"/>
  <c r="K2" i="9" s="1"/>
  <c r="T6" i="11"/>
  <c r="S6" i="11"/>
  <c r="R6" i="11"/>
  <c r="Q6" i="11"/>
  <c r="P6" i="11"/>
  <c r="O6" i="11"/>
  <c r="N6" i="11"/>
  <c r="K6" i="11"/>
  <c r="J6" i="11"/>
  <c r="I6" i="11"/>
  <c r="H6" i="11"/>
  <c r="G6" i="11"/>
  <c r="F6" i="11"/>
  <c r="E6" i="11"/>
  <c r="B6" i="11"/>
  <c r="Z5" i="11"/>
  <c r="J4" i="9" s="1"/>
  <c r="X5" i="11"/>
  <c r="J2" i="9" s="1"/>
  <c r="T5" i="11"/>
  <c r="S5" i="11"/>
  <c r="R5" i="11"/>
  <c r="Q5" i="11"/>
  <c r="P5" i="11"/>
  <c r="O5" i="11"/>
  <c r="N5" i="11"/>
  <c r="K5" i="11"/>
  <c r="J5" i="11"/>
  <c r="I5" i="11"/>
  <c r="H5" i="11"/>
  <c r="G5" i="11"/>
  <c r="F5" i="11"/>
  <c r="E5" i="11"/>
  <c r="B5" i="11"/>
  <c r="AB4" i="11"/>
  <c r="I6" i="9" s="1"/>
  <c r="Z4" i="11"/>
  <c r="I4" i="9" s="1"/>
  <c r="X4" i="11"/>
  <c r="I2" i="9" s="1"/>
  <c r="T4" i="11"/>
  <c r="S4" i="11"/>
  <c r="R4" i="11"/>
  <c r="Q4" i="11"/>
  <c r="P4" i="11"/>
  <c r="O4" i="11"/>
  <c r="N4" i="11"/>
  <c r="K4" i="11"/>
  <c r="J4" i="11"/>
  <c r="I4" i="11"/>
  <c r="H4" i="11"/>
  <c r="G4" i="11"/>
  <c r="F4" i="11"/>
  <c r="E4" i="11"/>
  <c r="B4" i="11"/>
  <c r="AD3" i="11"/>
  <c r="Z3" i="11"/>
  <c r="H4" i="9" s="1"/>
  <c r="Y3" i="11"/>
  <c r="H3" i="9" s="1"/>
  <c r="X3" i="11"/>
  <c r="H2" i="9" s="1"/>
  <c r="T3" i="11"/>
  <c r="S3" i="11"/>
  <c r="R3" i="11"/>
  <c r="Q3" i="11"/>
  <c r="P3" i="11"/>
  <c r="O3" i="11"/>
  <c r="N3" i="11"/>
  <c r="K3" i="11"/>
  <c r="J3" i="11"/>
  <c r="I3" i="11"/>
  <c r="H3" i="11"/>
  <c r="G3" i="11"/>
  <c r="F3" i="11"/>
  <c r="E3" i="11"/>
  <c r="B3" i="11"/>
  <c r="B2" i="11"/>
  <c r="J117" i="15"/>
  <c r="I117" i="15"/>
  <c r="H117" i="15"/>
  <c r="J116" i="15"/>
  <c r="I116" i="15"/>
  <c r="H116" i="15"/>
  <c r="J115" i="15"/>
  <c r="I115" i="15"/>
  <c r="H115" i="15"/>
  <c r="F111" i="15"/>
  <c r="E111" i="15"/>
  <c r="D111" i="15"/>
  <c r="C111" i="15"/>
  <c r="F110" i="15"/>
  <c r="E110" i="15"/>
  <c r="D110" i="15"/>
  <c r="C110" i="15"/>
  <c r="F109" i="15"/>
  <c r="E109" i="15"/>
  <c r="D109" i="15"/>
  <c r="C109" i="15"/>
  <c r="G104" i="15"/>
  <c r="F104" i="15"/>
  <c r="E104" i="15"/>
  <c r="C104" i="15"/>
  <c r="G103" i="15"/>
  <c r="F103" i="15"/>
  <c r="E103" i="15"/>
  <c r="C103" i="15"/>
  <c r="G102" i="15"/>
  <c r="F102" i="15"/>
  <c r="E102" i="15"/>
  <c r="C102" i="15"/>
  <c r="CZ63" i="15"/>
  <c r="CY63" i="15"/>
  <c r="CX63" i="15"/>
  <c r="CW63" i="15"/>
  <c r="CV63" i="15"/>
  <c r="CU63" i="15"/>
  <c r="CT63" i="15"/>
  <c r="CS63" i="15"/>
  <c r="CR63" i="15"/>
  <c r="CQ63" i="15"/>
  <c r="CP63" i="15"/>
  <c r="CO63" i="15"/>
  <c r="CN63" i="15"/>
  <c r="O63" i="13" s="1"/>
  <c r="CM63" i="15"/>
  <c r="CL63" i="15"/>
  <c r="CK63" i="15"/>
  <c r="CJ63" i="15"/>
  <c r="CI63" i="15"/>
  <c r="CH63" i="15"/>
  <c r="CG63" i="15"/>
  <c r="CF63" i="15"/>
  <c r="CE63" i="15"/>
  <c r="T63" i="11" s="1"/>
  <c r="CD63" i="15"/>
  <c r="S63" i="11" s="1"/>
  <c r="CC63" i="15"/>
  <c r="R63" i="11" s="1"/>
  <c r="CB63" i="15"/>
  <c r="CA63" i="15"/>
  <c r="BZ63" i="15"/>
  <c r="BY63" i="15"/>
  <c r="AP63" i="15"/>
  <c r="AO63" i="15"/>
  <c r="AN63" i="15"/>
  <c r="AM63" i="15"/>
  <c r="AL63" i="15"/>
  <c r="AK63" i="15"/>
  <c r="AJ63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CZ62" i="15"/>
  <c r="CY62" i="15"/>
  <c r="CX62" i="15"/>
  <c r="CW62" i="15"/>
  <c r="CV62" i="15"/>
  <c r="CU62" i="15"/>
  <c r="CT62" i="15"/>
  <c r="CS62" i="15"/>
  <c r="CR62" i="15"/>
  <c r="CQ62" i="15"/>
  <c r="CP62" i="15"/>
  <c r="CO62" i="15"/>
  <c r="CL62" i="15"/>
  <c r="CK62" i="15"/>
  <c r="CJ62" i="15"/>
  <c r="CI62" i="15"/>
  <c r="CH62" i="15"/>
  <c r="CG62" i="15"/>
  <c r="CB62" i="15"/>
  <c r="CA62" i="15"/>
  <c r="BY62" i="15"/>
  <c r="AP62" i="15"/>
  <c r="AO62" i="15"/>
  <c r="AN62" i="15"/>
  <c r="AM62" i="15"/>
  <c r="AL62" i="15"/>
  <c r="AK62" i="15"/>
  <c r="AJ62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CZ61" i="15"/>
  <c r="CY61" i="15"/>
  <c r="CX61" i="15"/>
  <c r="CW61" i="15"/>
  <c r="CV61" i="15"/>
  <c r="CU61" i="15"/>
  <c r="CT61" i="15"/>
  <c r="CS61" i="15"/>
  <c r="CR61" i="15"/>
  <c r="CQ61" i="15"/>
  <c r="CP61" i="15"/>
  <c r="CO61" i="15"/>
  <c r="CL61" i="15"/>
  <c r="CK61" i="15"/>
  <c r="CJ61" i="15"/>
  <c r="CI61" i="15"/>
  <c r="CH61" i="15"/>
  <c r="CG61" i="15"/>
  <c r="CB61" i="15"/>
  <c r="CA61" i="15"/>
  <c r="BY61" i="15"/>
  <c r="AP61" i="15"/>
  <c r="AO61" i="15"/>
  <c r="AN61" i="15"/>
  <c r="AM61" i="15"/>
  <c r="AL61" i="15"/>
  <c r="AK61" i="15"/>
  <c r="AJ61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CZ60" i="15"/>
  <c r="CY60" i="15"/>
  <c r="CX60" i="15"/>
  <c r="CW60" i="15"/>
  <c r="CV60" i="15"/>
  <c r="CU60" i="15"/>
  <c r="CT60" i="15"/>
  <c r="CS60" i="15"/>
  <c r="CR60" i="15"/>
  <c r="CQ60" i="15"/>
  <c r="CP60" i="15"/>
  <c r="CO60" i="15"/>
  <c r="CL60" i="15"/>
  <c r="CK60" i="15"/>
  <c r="CJ60" i="15"/>
  <c r="CI60" i="15"/>
  <c r="CH60" i="15"/>
  <c r="CG60" i="15"/>
  <c r="CB60" i="15"/>
  <c r="CA60" i="15"/>
  <c r="BY60" i="15"/>
  <c r="AP60" i="15"/>
  <c r="AO60" i="15"/>
  <c r="AN60" i="15"/>
  <c r="AM60" i="15"/>
  <c r="AL60" i="15"/>
  <c r="AK60" i="15"/>
  <c r="AJ60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CZ59" i="15"/>
  <c r="CY59" i="15"/>
  <c r="CX59" i="15"/>
  <c r="CW59" i="15"/>
  <c r="CV59" i="15"/>
  <c r="CU59" i="15"/>
  <c r="CT59" i="15"/>
  <c r="CS59" i="15"/>
  <c r="CR59" i="15"/>
  <c r="CQ59" i="15"/>
  <c r="CP59" i="15"/>
  <c r="CO59" i="15"/>
  <c r="CL59" i="15"/>
  <c r="CK59" i="15"/>
  <c r="CJ59" i="15"/>
  <c r="CI59" i="15"/>
  <c r="CH59" i="15"/>
  <c r="CG59" i="15"/>
  <c r="CE59" i="15"/>
  <c r="CB59" i="15"/>
  <c r="CA59" i="15"/>
  <c r="BY59" i="15"/>
  <c r="AP59" i="15"/>
  <c r="AO59" i="15"/>
  <c r="AN59" i="15"/>
  <c r="AM59" i="15"/>
  <c r="AL59" i="15"/>
  <c r="AK59" i="15"/>
  <c r="AJ59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CZ58" i="15"/>
  <c r="CY58" i="15"/>
  <c r="CX58" i="15"/>
  <c r="CW58" i="15"/>
  <c r="CV58" i="15"/>
  <c r="CU58" i="15"/>
  <c r="CT58" i="15"/>
  <c r="CS58" i="15"/>
  <c r="CR58" i="15"/>
  <c r="CQ58" i="15"/>
  <c r="CP58" i="15"/>
  <c r="CO58" i="15"/>
  <c r="CN58" i="15"/>
  <c r="O58" i="13" s="1"/>
  <c r="CM58" i="15"/>
  <c r="CM59" i="15" s="1"/>
  <c r="CL58" i="15"/>
  <c r="CK58" i="15"/>
  <c r="CJ58" i="15"/>
  <c r="CI58" i="15"/>
  <c r="CH58" i="15"/>
  <c r="CG58" i="15"/>
  <c r="CF58" i="15"/>
  <c r="CE58" i="15"/>
  <c r="CD58" i="15"/>
  <c r="CC58" i="15"/>
  <c r="CB58" i="15"/>
  <c r="CA58" i="15"/>
  <c r="BZ58" i="15"/>
  <c r="O58" i="11" s="1"/>
  <c r="BY58" i="15"/>
  <c r="AP58" i="15"/>
  <c r="AO58" i="15"/>
  <c r="AN58" i="15"/>
  <c r="AM58" i="15"/>
  <c r="AL58" i="15"/>
  <c r="AK58" i="15"/>
  <c r="AJ58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CZ57" i="15"/>
  <c r="CY57" i="15"/>
  <c r="CX57" i="15"/>
  <c r="CW57" i="15"/>
  <c r="CV57" i="15"/>
  <c r="CU57" i="15"/>
  <c r="CT57" i="15"/>
  <c r="CS57" i="15"/>
  <c r="CR57" i="15"/>
  <c r="CQ57" i="15"/>
  <c r="CP57" i="15"/>
  <c r="CO57" i="15"/>
  <c r="CL57" i="15"/>
  <c r="CK57" i="15"/>
  <c r="CJ57" i="15"/>
  <c r="CI57" i="15"/>
  <c r="CH57" i="15"/>
  <c r="CG57" i="15"/>
  <c r="CB57" i="15"/>
  <c r="CA57" i="15"/>
  <c r="BY57" i="15"/>
  <c r="AP57" i="15"/>
  <c r="AO57" i="15"/>
  <c r="AN57" i="15"/>
  <c r="AM57" i="15"/>
  <c r="AL57" i="15"/>
  <c r="AK57" i="15"/>
  <c r="AJ57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CZ56" i="15"/>
  <c r="CY56" i="15"/>
  <c r="CX56" i="15"/>
  <c r="CW56" i="15"/>
  <c r="CV56" i="15"/>
  <c r="CU56" i="15"/>
  <c r="CT56" i="15"/>
  <c r="CS56" i="15"/>
  <c r="CR56" i="15"/>
  <c r="CQ56" i="15"/>
  <c r="CP56" i="15"/>
  <c r="CO56" i="15"/>
  <c r="CL56" i="15"/>
  <c r="CK56" i="15"/>
  <c r="CJ56" i="15"/>
  <c r="CI56" i="15"/>
  <c r="CH56" i="15"/>
  <c r="CG56" i="15"/>
  <c r="CB56" i="15"/>
  <c r="CA56" i="15"/>
  <c r="BY56" i="15"/>
  <c r="AP56" i="15"/>
  <c r="AO56" i="15"/>
  <c r="AN56" i="15"/>
  <c r="AM56" i="15"/>
  <c r="AL56" i="15"/>
  <c r="AK56" i="15"/>
  <c r="AJ56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CZ55" i="15"/>
  <c r="CY55" i="15"/>
  <c r="CX55" i="15"/>
  <c r="CW55" i="15"/>
  <c r="CV55" i="15"/>
  <c r="CU55" i="15"/>
  <c r="CT55" i="15"/>
  <c r="CS55" i="15"/>
  <c r="CR55" i="15"/>
  <c r="CQ55" i="15"/>
  <c r="CP55" i="15"/>
  <c r="CO55" i="15"/>
  <c r="CL55" i="15"/>
  <c r="CK55" i="15"/>
  <c r="CJ55" i="15"/>
  <c r="CI55" i="15"/>
  <c r="CH55" i="15"/>
  <c r="CG55" i="15"/>
  <c r="CB55" i="15"/>
  <c r="CA55" i="15"/>
  <c r="BY55" i="15"/>
  <c r="AP55" i="15"/>
  <c r="AO55" i="15"/>
  <c r="AN55" i="15"/>
  <c r="AM55" i="15"/>
  <c r="AL55" i="15"/>
  <c r="AK55" i="15"/>
  <c r="AJ55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CZ54" i="15"/>
  <c r="CY54" i="15"/>
  <c r="CX54" i="15"/>
  <c r="CW54" i="15"/>
  <c r="CV54" i="15"/>
  <c r="CU54" i="15"/>
  <c r="CT54" i="15"/>
  <c r="CS54" i="15"/>
  <c r="CR54" i="15"/>
  <c r="CQ54" i="15"/>
  <c r="CP54" i="15"/>
  <c r="CO54" i="15"/>
  <c r="CL54" i="15"/>
  <c r="CK54" i="15"/>
  <c r="CJ54" i="15"/>
  <c r="CI54" i="15"/>
  <c r="CH54" i="15"/>
  <c r="CG54" i="15"/>
  <c r="CD54" i="15"/>
  <c r="S54" i="11" s="1"/>
  <c r="CB54" i="15"/>
  <c r="CA54" i="15"/>
  <c r="BZ54" i="15"/>
  <c r="BY54" i="15"/>
  <c r="AP54" i="15"/>
  <c r="AO54" i="15"/>
  <c r="AN54" i="15"/>
  <c r="AM54" i="15"/>
  <c r="AL54" i="15"/>
  <c r="AK54" i="15"/>
  <c r="AJ54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CZ53" i="15"/>
  <c r="CY53" i="15"/>
  <c r="CX53" i="15"/>
  <c r="CW53" i="15"/>
  <c r="CV53" i="15"/>
  <c r="CU53" i="15"/>
  <c r="CT53" i="15"/>
  <c r="CS53" i="15"/>
  <c r="CR53" i="15"/>
  <c r="CQ53" i="15"/>
  <c r="CP53" i="15"/>
  <c r="CO53" i="15"/>
  <c r="CN53" i="15"/>
  <c r="CM53" i="15"/>
  <c r="N53" i="13" s="1"/>
  <c r="CL53" i="15"/>
  <c r="CK53" i="15"/>
  <c r="CJ53" i="15"/>
  <c r="CI53" i="15"/>
  <c r="CH53" i="15"/>
  <c r="CG53" i="15"/>
  <c r="CF53" i="15"/>
  <c r="CF54" i="15" s="1"/>
  <c r="CE53" i="15"/>
  <c r="T53" i="11" s="1"/>
  <c r="CD53" i="15"/>
  <c r="S53" i="11" s="1"/>
  <c r="CC53" i="15"/>
  <c r="R53" i="11" s="1"/>
  <c r="CB53" i="15"/>
  <c r="CA53" i="15"/>
  <c r="BZ53" i="15"/>
  <c r="BY53" i="15"/>
  <c r="AP53" i="15"/>
  <c r="AO53" i="15"/>
  <c r="AN53" i="15"/>
  <c r="AM53" i="15"/>
  <c r="AL53" i="15"/>
  <c r="AK53" i="15"/>
  <c r="AJ53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CZ52" i="15"/>
  <c r="CY52" i="15"/>
  <c r="CX52" i="15"/>
  <c r="CW52" i="15"/>
  <c r="CV52" i="15"/>
  <c r="CU52" i="15"/>
  <c r="CT52" i="15"/>
  <c r="CS52" i="15"/>
  <c r="CR52" i="15"/>
  <c r="CQ52" i="15"/>
  <c r="CP52" i="15"/>
  <c r="CO52" i="15"/>
  <c r="CL52" i="15"/>
  <c r="CK52" i="15"/>
  <c r="CJ52" i="15"/>
  <c r="CI52" i="15"/>
  <c r="CH52" i="15"/>
  <c r="CG52" i="15"/>
  <c r="CB52" i="15"/>
  <c r="CA52" i="15"/>
  <c r="BY52" i="15"/>
  <c r="AP52" i="15"/>
  <c r="AO52" i="15"/>
  <c r="AN52" i="15"/>
  <c r="AM52" i="15"/>
  <c r="AL52" i="15"/>
  <c r="AK52" i="15"/>
  <c r="AJ52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CZ51" i="15"/>
  <c r="CY51" i="15"/>
  <c r="CX51" i="15"/>
  <c r="CW51" i="15"/>
  <c r="CV51" i="15"/>
  <c r="CU51" i="15"/>
  <c r="CT51" i="15"/>
  <c r="CS51" i="15"/>
  <c r="CR51" i="15"/>
  <c r="CQ51" i="15"/>
  <c r="CP51" i="15"/>
  <c r="CO51" i="15"/>
  <c r="CL51" i="15"/>
  <c r="CK51" i="15"/>
  <c r="CJ51" i="15"/>
  <c r="CI51" i="15"/>
  <c r="CH51" i="15"/>
  <c r="CG51" i="15"/>
  <c r="CB51" i="15"/>
  <c r="CA51" i="15"/>
  <c r="BY51" i="15"/>
  <c r="AP51" i="15"/>
  <c r="AO51" i="15"/>
  <c r="AN51" i="15"/>
  <c r="AM51" i="15"/>
  <c r="AL51" i="15"/>
  <c r="AK51" i="15"/>
  <c r="AJ51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CZ50" i="15"/>
  <c r="CY50" i="15"/>
  <c r="CX50" i="15"/>
  <c r="CW50" i="15"/>
  <c r="CV50" i="15"/>
  <c r="CU50" i="15"/>
  <c r="CT50" i="15"/>
  <c r="CS50" i="15"/>
  <c r="CR50" i="15"/>
  <c r="CQ50" i="15"/>
  <c r="CP50" i="15"/>
  <c r="CO50" i="15"/>
  <c r="CL50" i="15"/>
  <c r="CK50" i="15"/>
  <c r="CJ50" i="15"/>
  <c r="CI50" i="15"/>
  <c r="CH50" i="15"/>
  <c r="CG50" i="15"/>
  <c r="CB50" i="15"/>
  <c r="CA50" i="15"/>
  <c r="BY50" i="15"/>
  <c r="AP50" i="15"/>
  <c r="AO50" i="15"/>
  <c r="AN50" i="15"/>
  <c r="AM50" i="15"/>
  <c r="AL50" i="15"/>
  <c r="AK50" i="15"/>
  <c r="AJ50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CZ49" i="15"/>
  <c r="CY49" i="15"/>
  <c r="CX49" i="15"/>
  <c r="CW49" i="15"/>
  <c r="CV49" i="15"/>
  <c r="CU49" i="15"/>
  <c r="CT49" i="15"/>
  <c r="CS49" i="15"/>
  <c r="CR49" i="15"/>
  <c r="CQ49" i="15"/>
  <c r="CP49" i="15"/>
  <c r="CO49" i="15"/>
  <c r="CL49" i="15"/>
  <c r="CK49" i="15"/>
  <c r="CJ49" i="15"/>
  <c r="CI49" i="15"/>
  <c r="CH49" i="15"/>
  <c r="CG49" i="15"/>
  <c r="CF49" i="15"/>
  <c r="N49" i="12" s="1"/>
  <c r="CB49" i="15"/>
  <c r="CA49" i="15"/>
  <c r="BY49" i="15"/>
  <c r="AP49" i="15"/>
  <c r="AO49" i="15"/>
  <c r="AN49" i="15"/>
  <c r="AM49" i="15"/>
  <c r="AL49" i="15"/>
  <c r="AK49" i="15"/>
  <c r="AJ49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CZ48" i="15"/>
  <c r="CY48" i="15"/>
  <c r="CX48" i="15"/>
  <c r="CW48" i="15"/>
  <c r="CV48" i="15"/>
  <c r="CU48" i="15"/>
  <c r="CT48" i="15"/>
  <c r="CS48" i="15"/>
  <c r="CR48" i="15"/>
  <c r="CQ48" i="15"/>
  <c r="CP48" i="15"/>
  <c r="CO48" i="15"/>
  <c r="CN48" i="15"/>
  <c r="O48" i="13" s="1"/>
  <c r="CM48" i="15"/>
  <c r="N48" i="13" s="1"/>
  <c r="CL48" i="15"/>
  <c r="CK48" i="15"/>
  <c r="CJ48" i="15"/>
  <c r="CI48" i="15"/>
  <c r="CH48" i="15"/>
  <c r="CG48" i="15"/>
  <c r="CF48" i="15"/>
  <c r="N48" i="12" s="1"/>
  <c r="CE48" i="15"/>
  <c r="CD48" i="15"/>
  <c r="S48" i="11" s="1"/>
  <c r="CC48" i="15"/>
  <c r="R48" i="11" s="1"/>
  <c r="CB48" i="15"/>
  <c r="CA48" i="15"/>
  <c r="BZ48" i="15"/>
  <c r="O48" i="11" s="1"/>
  <c r="BY48" i="15"/>
  <c r="AP48" i="15"/>
  <c r="AO48" i="15"/>
  <c r="AN48" i="15"/>
  <c r="AM48" i="15"/>
  <c r="AL48" i="15"/>
  <c r="AK48" i="15"/>
  <c r="AJ48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CZ47" i="15"/>
  <c r="CY47" i="15"/>
  <c r="CX47" i="15"/>
  <c r="CW47" i="15"/>
  <c r="CV47" i="15"/>
  <c r="CU47" i="15"/>
  <c r="CT47" i="15"/>
  <c r="CS47" i="15"/>
  <c r="CR47" i="15"/>
  <c r="CQ47" i="15"/>
  <c r="CP47" i="15"/>
  <c r="CO47" i="15"/>
  <c r="CL47" i="15"/>
  <c r="CK47" i="15"/>
  <c r="CJ47" i="15"/>
  <c r="CI47" i="15"/>
  <c r="CH47" i="15"/>
  <c r="CG47" i="15"/>
  <c r="CB47" i="15"/>
  <c r="CA47" i="15"/>
  <c r="BY47" i="15"/>
  <c r="AP47" i="15"/>
  <c r="AO47" i="15"/>
  <c r="AN47" i="15"/>
  <c r="AM47" i="15"/>
  <c r="AL47" i="15"/>
  <c r="AK47" i="15"/>
  <c r="AJ47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CZ46" i="15"/>
  <c r="CY46" i="15"/>
  <c r="CX46" i="15"/>
  <c r="CW46" i="15"/>
  <c r="CV46" i="15"/>
  <c r="CU46" i="15"/>
  <c r="CT46" i="15"/>
  <c r="CS46" i="15"/>
  <c r="CR46" i="15"/>
  <c r="CQ46" i="15"/>
  <c r="CP46" i="15"/>
  <c r="CO46" i="15"/>
  <c r="CL46" i="15"/>
  <c r="CK46" i="15"/>
  <c r="CJ46" i="15"/>
  <c r="CI46" i="15"/>
  <c r="CH46" i="15"/>
  <c r="CG46" i="15"/>
  <c r="CB46" i="15"/>
  <c r="CA46" i="15"/>
  <c r="BY46" i="15"/>
  <c r="AP46" i="15"/>
  <c r="AO46" i="15"/>
  <c r="AN46" i="15"/>
  <c r="AM46" i="15"/>
  <c r="AL46" i="15"/>
  <c r="AK46" i="15"/>
  <c r="AJ46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CZ45" i="15"/>
  <c r="CY45" i="15"/>
  <c r="CX45" i="15"/>
  <c r="CW45" i="15"/>
  <c r="CV45" i="15"/>
  <c r="CU45" i="15"/>
  <c r="CT45" i="15"/>
  <c r="CS45" i="15"/>
  <c r="CR45" i="15"/>
  <c r="CQ45" i="15"/>
  <c r="CP45" i="15"/>
  <c r="CO45" i="15"/>
  <c r="CL45" i="15"/>
  <c r="CK45" i="15"/>
  <c r="CJ45" i="15"/>
  <c r="CI45" i="15"/>
  <c r="CH45" i="15"/>
  <c r="CG45" i="15"/>
  <c r="CE45" i="15"/>
  <c r="CB45" i="15"/>
  <c r="CA45" i="15"/>
  <c r="BY45" i="15"/>
  <c r="AP45" i="15"/>
  <c r="AO45" i="15"/>
  <c r="AN45" i="15"/>
  <c r="AM45" i="15"/>
  <c r="AL45" i="15"/>
  <c r="AK45" i="15"/>
  <c r="AJ45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CZ44" i="15"/>
  <c r="CY44" i="15"/>
  <c r="CX44" i="15"/>
  <c r="CW44" i="15"/>
  <c r="CV44" i="15"/>
  <c r="CU44" i="15"/>
  <c r="CT44" i="15"/>
  <c r="CS44" i="15"/>
  <c r="CR44" i="15"/>
  <c r="CQ44" i="15"/>
  <c r="CP44" i="15"/>
  <c r="CO44" i="15"/>
  <c r="CL44" i="15"/>
  <c r="CK44" i="15"/>
  <c r="CJ44" i="15"/>
  <c r="CI44" i="15"/>
  <c r="CH44" i="15"/>
  <c r="CG44" i="15"/>
  <c r="CE44" i="15"/>
  <c r="T44" i="11" s="1"/>
  <c r="CD44" i="15"/>
  <c r="CD45" i="15" s="1"/>
  <c r="CB44" i="15"/>
  <c r="CA44" i="15"/>
  <c r="BY44" i="15"/>
  <c r="AP44" i="15"/>
  <c r="AO44" i="15"/>
  <c r="AN44" i="15"/>
  <c r="AM44" i="15"/>
  <c r="AL44" i="15"/>
  <c r="AK44" i="15"/>
  <c r="AJ44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CZ43" i="15"/>
  <c r="CY43" i="15"/>
  <c r="CX43" i="15"/>
  <c r="CW43" i="15"/>
  <c r="CV43" i="15"/>
  <c r="CU43" i="15"/>
  <c r="CT43" i="15"/>
  <c r="CS43" i="15"/>
  <c r="CR43" i="15"/>
  <c r="CQ43" i="15"/>
  <c r="CP43" i="15"/>
  <c r="CO43" i="15"/>
  <c r="CN43" i="15"/>
  <c r="CM43" i="15"/>
  <c r="CM44" i="15" s="1"/>
  <c r="CL43" i="15"/>
  <c r="CK43" i="15"/>
  <c r="CJ43" i="15"/>
  <c r="CI43" i="15"/>
  <c r="CH43" i="15"/>
  <c r="P43" i="12" s="1"/>
  <c r="CG43" i="15"/>
  <c r="CF43" i="15"/>
  <c r="CE43" i="15"/>
  <c r="T43" i="11" s="1"/>
  <c r="CD43" i="15"/>
  <c r="CC43" i="15"/>
  <c r="CB43" i="15"/>
  <c r="CA43" i="15"/>
  <c r="BZ43" i="15"/>
  <c r="BY43" i="15"/>
  <c r="AP43" i="15"/>
  <c r="AO43" i="15"/>
  <c r="AN43" i="15"/>
  <c r="AM43" i="15"/>
  <c r="AL43" i="15"/>
  <c r="AK43" i="15"/>
  <c r="AJ43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CZ42" i="15"/>
  <c r="CY42" i="15"/>
  <c r="CX42" i="15"/>
  <c r="CW42" i="15"/>
  <c r="CV42" i="15"/>
  <c r="CU42" i="15"/>
  <c r="CT42" i="15"/>
  <c r="CS42" i="15"/>
  <c r="CR42" i="15"/>
  <c r="CQ42" i="15"/>
  <c r="CP42" i="15"/>
  <c r="CO42" i="15"/>
  <c r="CL42" i="15"/>
  <c r="CK42" i="15"/>
  <c r="CJ42" i="15"/>
  <c r="CI42" i="15"/>
  <c r="CH42" i="15"/>
  <c r="CG42" i="15"/>
  <c r="CB42" i="15"/>
  <c r="CA42" i="15"/>
  <c r="BY42" i="15"/>
  <c r="AP42" i="15"/>
  <c r="AO42" i="15"/>
  <c r="AN42" i="15"/>
  <c r="AM42" i="15"/>
  <c r="AL42" i="15"/>
  <c r="AK42" i="15"/>
  <c r="AJ42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CZ41" i="15"/>
  <c r="CY41" i="15"/>
  <c r="CX41" i="15"/>
  <c r="CW41" i="15"/>
  <c r="CV41" i="15"/>
  <c r="CU41" i="15"/>
  <c r="CT41" i="15"/>
  <c r="CS41" i="15"/>
  <c r="CR41" i="15"/>
  <c r="CQ41" i="15"/>
  <c r="CP41" i="15"/>
  <c r="CO41" i="15"/>
  <c r="CL41" i="15"/>
  <c r="CK41" i="15"/>
  <c r="CJ41" i="15"/>
  <c r="CI41" i="15"/>
  <c r="CH41" i="15"/>
  <c r="CG41" i="15"/>
  <c r="CE41" i="15"/>
  <c r="T41" i="11" s="1"/>
  <c r="CB41" i="15"/>
  <c r="CA41" i="15"/>
  <c r="BY41" i="15"/>
  <c r="AP41" i="15"/>
  <c r="AO41" i="15"/>
  <c r="AN41" i="15"/>
  <c r="AM41" i="15"/>
  <c r="AL41" i="15"/>
  <c r="AK41" i="15"/>
  <c r="AJ41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CZ40" i="15"/>
  <c r="CY40" i="15"/>
  <c r="CX40" i="15"/>
  <c r="CW40" i="15"/>
  <c r="CV40" i="15"/>
  <c r="CU40" i="15"/>
  <c r="CT40" i="15"/>
  <c r="CS40" i="15"/>
  <c r="CR40" i="15"/>
  <c r="CQ40" i="15"/>
  <c r="CP40" i="15"/>
  <c r="CO40" i="15"/>
  <c r="CL40" i="15"/>
  <c r="CK40" i="15"/>
  <c r="CJ40" i="15"/>
  <c r="CI40" i="15"/>
  <c r="CH40" i="15"/>
  <c r="CG40" i="15"/>
  <c r="CE40" i="15"/>
  <c r="T40" i="11" s="1"/>
  <c r="CB40" i="15"/>
  <c r="CA40" i="15"/>
  <c r="BY40" i="15"/>
  <c r="AP40" i="15"/>
  <c r="AO40" i="15"/>
  <c r="AN40" i="15"/>
  <c r="AM40" i="15"/>
  <c r="AL40" i="15"/>
  <c r="AK40" i="15"/>
  <c r="AJ40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CZ39" i="15"/>
  <c r="CY39" i="15"/>
  <c r="CX39" i="15"/>
  <c r="CW39" i="15"/>
  <c r="CV39" i="15"/>
  <c r="CU39" i="15"/>
  <c r="CT39" i="15"/>
  <c r="CS39" i="15"/>
  <c r="CR39" i="15"/>
  <c r="CQ39" i="15"/>
  <c r="CP39" i="15"/>
  <c r="CO39" i="15"/>
  <c r="CL39" i="15"/>
  <c r="CK39" i="15"/>
  <c r="CJ39" i="15"/>
  <c r="CI39" i="15"/>
  <c r="CH39" i="15"/>
  <c r="CG39" i="15"/>
  <c r="CF39" i="15"/>
  <c r="CF40" i="15" s="1"/>
  <c r="CE39" i="15"/>
  <c r="T39" i="11" s="1"/>
  <c r="CB39" i="15"/>
  <c r="CA39" i="15"/>
  <c r="BY39" i="15"/>
  <c r="AP39" i="15"/>
  <c r="AO39" i="15"/>
  <c r="AN39" i="15"/>
  <c r="AM39" i="15"/>
  <c r="AL39" i="15"/>
  <c r="AK39" i="15"/>
  <c r="AJ39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CZ38" i="15"/>
  <c r="CY38" i="15"/>
  <c r="CX38" i="15"/>
  <c r="CW38" i="15"/>
  <c r="CV38" i="15"/>
  <c r="CU38" i="15"/>
  <c r="CT38" i="15"/>
  <c r="CS38" i="15"/>
  <c r="CR38" i="15"/>
  <c r="CQ38" i="15"/>
  <c r="CP38" i="15"/>
  <c r="CO38" i="15"/>
  <c r="CN38" i="15"/>
  <c r="CM38" i="15"/>
  <c r="N38" i="13" s="1"/>
  <c r="CL38" i="15"/>
  <c r="CK38" i="15"/>
  <c r="CJ38" i="15"/>
  <c r="CI38" i="15"/>
  <c r="CH38" i="15"/>
  <c r="P38" i="12" s="1"/>
  <c r="CG38" i="15"/>
  <c r="CF38" i="15"/>
  <c r="N38" i="12" s="1"/>
  <c r="CE38" i="15"/>
  <c r="T38" i="11" s="1"/>
  <c r="CD38" i="15"/>
  <c r="CC38" i="15"/>
  <c r="R38" i="11" s="1"/>
  <c r="CB38" i="15"/>
  <c r="CA38" i="15"/>
  <c r="BZ38" i="15"/>
  <c r="BY38" i="15"/>
  <c r="AP38" i="15"/>
  <c r="AO38" i="15"/>
  <c r="AN38" i="15"/>
  <c r="AM38" i="15"/>
  <c r="AL38" i="15"/>
  <c r="AK38" i="15"/>
  <c r="AJ38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CZ37" i="15"/>
  <c r="CY37" i="15"/>
  <c r="CX37" i="15"/>
  <c r="CW37" i="15"/>
  <c r="CV37" i="15"/>
  <c r="CU37" i="15"/>
  <c r="CT37" i="15"/>
  <c r="CS37" i="15"/>
  <c r="CR37" i="15"/>
  <c r="CQ37" i="15"/>
  <c r="CP37" i="15"/>
  <c r="CO37" i="15"/>
  <c r="CL37" i="15"/>
  <c r="CK37" i="15"/>
  <c r="CJ37" i="15"/>
  <c r="CI37" i="15"/>
  <c r="CH37" i="15"/>
  <c r="CG37" i="15"/>
  <c r="CB37" i="15"/>
  <c r="CA37" i="15"/>
  <c r="BY37" i="15"/>
  <c r="AP37" i="15"/>
  <c r="AO37" i="15"/>
  <c r="AN37" i="15"/>
  <c r="AM37" i="15"/>
  <c r="AL37" i="15"/>
  <c r="AK37" i="15"/>
  <c r="AJ37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CZ36" i="15"/>
  <c r="CY36" i="15"/>
  <c r="CX36" i="15"/>
  <c r="CW36" i="15"/>
  <c r="CV36" i="15"/>
  <c r="CU36" i="15"/>
  <c r="CT36" i="15"/>
  <c r="CS36" i="15"/>
  <c r="CR36" i="15"/>
  <c r="CQ36" i="15"/>
  <c r="CP36" i="15"/>
  <c r="CO36" i="15"/>
  <c r="CL36" i="15"/>
  <c r="CK36" i="15"/>
  <c r="CJ36" i="15"/>
  <c r="CI36" i="15"/>
  <c r="CH36" i="15"/>
  <c r="CG36" i="15"/>
  <c r="CB36" i="15"/>
  <c r="CA36" i="15"/>
  <c r="BY36" i="15"/>
  <c r="AP36" i="15"/>
  <c r="AO36" i="15"/>
  <c r="AN36" i="15"/>
  <c r="AM36" i="15"/>
  <c r="AL36" i="15"/>
  <c r="AK36" i="15"/>
  <c r="AJ36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CZ35" i="15"/>
  <c r="CY35" i="15"/>
  <c r="CX35" i="15"/>
  <c r="CW35" i="15"/>
  <c r="CV35" i="15"/>
  <c r="CU35" i="15"/>
  <c r="CT35" i="15"/>
  <c r="CS35" i="15"/>
  <c r="CR35" i="15"/>
  <c r="CQ35" i="15"/>
  <c r="CP35" i="15"/>
  <c r="CO35" i="15"/>
  <c r="CL35" i="15"/>
  <c r="CK35" i="15"/>
  <c r="CJ35" i="15"/>
  <c r="CI35" i="15"/>
  <c r="CH35" i="15"/>
  <c r="CG35" i="15"/>
  <c r="CE35" i="15"/>
  <c r="T35" i="11" s="1"/>
  <c r="CB35" i="15"/>
  <c r="CA35" i="15"/>
  <c r="BY35" i="15"/>
  <c r="AP35" i="15"/>
  <c r="AO35" i="15"/>
  <c r="AN35" i="15"/>
  <c r="AM35" i="15"/>
  <c r="AL35" i="15"/>
  <c r="AK35" i="15"/>
  <c r="AJ35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CZ34" i="15"/>
  <c r="CY34" i="15"/>
  <c r="CX34" i="15"/>
  <c r="CW34" i="15"/>
  <c r="CV34" i="15"/>
  <c r="CU34" i="15"/>
  <c r="CT34" i="15"/>
  <c r="CS34" i="15"/>
  <c r="CR34" i="15"/>
  <c r="CQ34" i="15"/>
  <c r="CP34" i="15"/>
  <c r="CO34" i="15"/>
  <c r="CL34" i="15"/>
  <c r="CK34" i="15"/>
  <c r="CJ34" i="15"/>
  <c r="CI34" i="15"/>
  <c r="CH34" i="15"/>
  <c r="CG34" i="15"/>
  <c r="CE34" i="15"/>
  <c r="CD34" i="15"/>
  <c r="S34" i="11" s="1"/>
  <c r="CB34" i="15"/>
  <c r="CA34" i="15"/>
  <c r="BZ34" i="15"/>
  <c r="BY34" i="15"/>
  <c r="AP34" i="15"/>
  <c r="AO34" i="15"/>
  <c r="AN34" i="15"/>
  <c r="AM34" i="15"/>
  <c r="AL34" i="15"/>
  <c r="AK34" i="15"/>
  <c r="AJ34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CZ33" i="15"/>
  <c r="CY33" i="15"/>
  <c r="CX33" i="15"/>
  <c r="CW33" i="15"/>
  <c r="CV33" i="15"/>
  <c r="CU33" i="15"/>
  <c r="CT33" i="15"/>
  <c r="CS33" i="15"/>
  <c r="CR33" i="15"/>
  <c r="CQ33" i="15"/>
  <c r="CP33" i="15"/>
  <c r="CO33" i="15"/>
  <c r="CN33" i="15"/>
  <c r="CM33" i="15"/>
  <c r="CL33" i="15"/>
  <c r="CK33" i="15"/>
  <c r="CJ33" i="15"/>
  <c r="CI33" i="15"/>
  <c r="CH33" i="15"/>
  <c r="CG33" i="15"/>
  <c r="CF33" i="15"/>
  <c r="N33" i="12" s="1"/>
  <c r="CE33" i="15"/>
  <c r="CD33" i="15"/>
  <c r="S33" i="11" s="1"/>
  <c r="CC33" i="15"/>
  <c r="CC34" i="15" s="1"/>
  <c r="CB33" i="15"/>
  <c r="CA33" i="15"/>
  <c r="BZ33" i="15"/>
  <c r="BY33" i="15"/>
  <c r="AP33" i="15"/>
  <c r="AO33" i="15"/>
  <c r="AN33" i="15"/>
  <c r="AM33" i="15"/>
  <c r="AL33" i="15"/>
  <c r="AK33" i="15"/>
  <c r="AJ33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CZ32" i="15"/>
  <c r="CY32" i="15"/>
  <c r="CX32" i="15"/>
  <c r="CW32" i="15"/>
  <c r="CV32" i="15"/>
  <c r="CU32" i="15"/>
  <c r="CT32" i="15"/>
  <c r="CS32" i="15"/>
  <c r="CR32" i="15"/>
  <c r="CQ32" i="15"/>
  <c r="CP32" i="15"/>
  <c r="CO32" i="15"/>
  <c r="CL32" i="15"/>
  <c r="CK32" i="15"/>
  <c r="CJ32" i="15"/>
  <c r="CI32" i="15"/>
  <c r="CH32" i="15"/>
  <c r="CG32" i="15"/>
  <c r="CB32" i="15"/>
  <c r="CA32" i="15"/>
  <c r="BY32" i="15"/>
  <c r="AP32" i="15"/>
  <c r="AO32" i="15"/>
  <c r="AN32" i="15"/>
  <c r="AM32" i="15"/>
  <c r="AL32" i="15"/>
  <c r="AK32" i="15"/>
  <c r="AJ32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CZ31" i="15"/>
  <c r="CY31" i="15"/>
  <c r="CX31" i="15"/>
  <c r="CW31" i="15"/>
  <c r="CV31" i="15"/>
  <c r="CU31" i="15"/>
  <c r="CT31" i="15"/>
  <c r="CS31" i="15"/>
  <c r="CR31" i="15"/>
  <c r="CQ31" i="15"/>
  <c r="CP31" i="15"/>
  <c r="CO31" i="15"/>
  <c r="CL31" i="15"/>
  <c r="CK31" i="15"/>
  <c r="CJ31" i="15"/>
  <c r="CI31" i="15"/>
  <c r="CH31" i="15"/>
  <c r="CG31" i="15"/>
  <c r="CB31" i="15"/>
  <c r="CA31" i="15"/>
  <c r="BY31" i="15"/>
  <c r="AP31" i="15"/>
  <c r="AO31" i="15"/>
  <c r="AN31" i="15"/>
  <c r="AM31" i="15"/>
  <c r="AL31" i="15"/>
  <c r="AK31" i="15"/>
  <c r="AJ31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CZ30" i="15"/>
  <c r="CY30" i="15"/>
  <c r="CX30" i="15"/>
  <c r="CW30" i="15"/>
  <c r="CV30" i="15"/>
  <c r="CU30" i="15"/>
  <c r="CT30" i="15"/>
  <c r="CS30" i="15"/>
  <c r="CR30" i="15"/>
  <c r="CQ30" i="15"/>
  <c r="CP30" i="15"/>
  <c r="CO30" i="15"/>
  <c r="CL30" i="15"/>
  <c r="CK30" i="15"/>
  <c r="CJ30" i="15"/>
  <c r="CI30" i="15"/>
  <c r="CH30" i="15"/>
  <c r="CG30" i="15"/>
  <c r="CB30" i="15"/>
  <c r="CA30" i="15"/>
  <c r="BY30" i="15"/>
  <c r="AP30" i="15"/>
  <c r="AO30" i="15"/>
  <c r="AN30" i="15"/>
  <c r="AM30" i="15"/>
  <c r="AL30" i="15"/>
  <c r="AK30" i="15"/>
  <c r="AJ30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L29" i="15"/>
  <c r="CK29" i="15"/>
  <c r="CJ29" i="15"/>
  <c r="CI29" i="15"/>
  <c r="CH29" i="15"/>
  <c r="CG29" i="15"/>
  <c r="CB29" i="15"/>
  <c r="CA29" i="15"/>
  <c r="BY29" i="15"/>
  <c r="AP29" i="15"/>
  <c r="AO29" i="15"/>
  <c r="AN29" i="15"/>
  <c r="AM29" i="15"/>
  <c r="AL29" i="15"/>
  <c r="AK29" i="15"/>
  <c r="AJ29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CZ28" i="15"/>
  <c r="CY28" i="15"/>
  <c r="CX28" i="15"/>
  <c r="CW28" i="15"/>
  <c r="CV28" i="15"/>
  <c r="CU28" i="15"/>
  <c r="CT28" i="15"/>
  <c r="CS28" i="15"/>
  <c r="CR28" i="15"/>
  <c r="CQ28" i="15"/>
  <c r="CP28" i="15"/>
  <c r="CO28" i="15"/>
  <c r="CN28" i="15"/>
  <c r="O28" i="13" s="1"/>
  <c r="CM28" i="15"/>
  <c r="CL28" i="15"/>
  <c r="CK28" i="15"/>
  <c r="CJ28" i="15"/>
  <c r="CI28" i="15"/>
  <c r="CH28" i="15"/>
  <c r="P28" i="12" s="1"/>
  <c r="CG28" i="15"/>
  <c r="CF28" i="15"/>
  <c r="CF29" i="15" s="1"/>
  <c r="CE28" i="15"/>
  <c r="T28" i="11" s="1"/>
  <c r="CD28" i="15"/>
  <c r="CD29" i="15" s="1"/>
  <c r="CC28" i="15"/>
  <c r="R28" i="11" s="1"/>
  <c r="CB28" i="15"/>
  <c r="CA28" i="15"/>
  <c r="BZ28" i="15"/>
  <c r="BZ29" i="15" s="1"/>
  <c r="BY28" i="15"/>
  <c r="AP28" i="15"/>
  <c r="AO28" i="15"/>
  <c r="AN28" i="15"/>
  <c r="AM28" i="15"/>
  <c r="AL28" i="15"/>
  <c r="AK28" i="15"/>
  <c r="AJ28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CZ27" i="15"/>
  <c r="CY27" i="15"/>
  <c r="CX27" i="15"/>
  <c r="CW27" i="15"/>
  <c r="CV27" i="15"/>
  <c r="CU27" i="15"/>
  <c r="CT27" i="15"/>
  <c r="CS27" i="15"/>
  <c r="CR27" i="15"/>
  <c r="CQ27" i="15"/>
  <c r="CP27" i="15"/>
  <c r="CO27" i="15"/>
  <c r="CL27" i="15"/>
  <c r="CK27" i="15"/>
  <c r="CJ27" i="15"/>
  <c r="CI27" i="15"/>
  <c r="CH27" i="15"/>
  <c r="CG27" i="15"/>
  <c r="CB27" i="15"/>
  <c r="CA27" i="15"/>
  <c r="BY27" i="15"/>
  <c r="AP27" i="15"/>
  <c r="AO27" i="15"/>
  <c r="AN27" i="15"/>
  <c r="AM27" i="15"/>
  <c r="AL27" i="15"/>
  <c r="AK27" i="15"/>
  <c r="AJ27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CZ26" i="15"/>
  <c r="CY26" i="15"/>
  <c r="CX26" i="15"/>
  <c r="CW26" i="15"/>
  <c r="CV26" i="15"/>
  <c r="CU26" i="15"/>
  <c r="CT26" i="15"/>
  <c r="CS26" i="15"/>
  <c r="CR26" i="15"/>
  <c r="CQ26" i="15"/>
  <c r="CP26" i="15"/>
  <c r="CO26" i="15"/>
  <c r="CL26" i="15"/>
  <c r="CK26" i="15"/>
  <c r="CJ26" i="15"/>
  <c r="CI26" i="15"/>
  <c r="CH26" i="15"/>
  <c r="CG26" i="15"/>
  <c r="CB26" i="15"/>
  <c r="CA26" i="15"/>
  <c r="BY26" i="15"/>
  <c r="AP26" i="15"/>
  <c r="AO26" i="15"/>
  <c r="AN26" i="15"/>
  <c r="AM26" i="15"/>
  <c r="AL26" i="15"/>
  <c r="AK26" i="15"/>
  <c r="AJ26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L26" i="15"/>
  <c r="K26" i="15"/>
  <c r="J26" i="15"/>
  <c r="I26" i="15"/>
  <c r="E26" i="15"/>
  <c r="D26" i="15"/>
  <c r="C26" i="15"/>
  <c r="B26" i="15"/>
  <c r="CZ25" i="15"/>
  <c r="CY25" i="15"/>
  <c r="CX25" i="15"/>
  <c r="CW25" i="15"/>
  <c r="CV25" i="15"/>
  <c r="CU25" i="15"/>
  <c r="CT25" i="15"/>
  <c r="CS25" i="15"/>
  <c r="CR25" i="15"/>
  <c r="CQ25" i="15"/>
  <c r="CP25" i="15"/>
  <c r="CO25" i="15"/>
  <c r="CL25" i="15"/>
  <c r="CK25" i="15"/>
  <c r="CJ25" i="15"/>
  <c r="CI25" i="15"/>
  <c r="CH25" i="15"/>
  <c r="CG25" i="15"/>
  <c r="CB25" i="15"/>
  <c r="CA25" i="15"/>
  <c r="BY25" i="15"/>
  <c r="AP25" i="15"/>
  <c r="AO25" i="15"/>
  <c r="AN25" i="15"/>
  <c r="AM25" i="15"/>
  <c r="AL25" i="15"/>
  <c r="AK25" i="15"/>
  <c r="AJ25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L25" i="15"/>
  <c r="K25" i="15"/>
  <c r="J25" i="15"/>
  <c r="I25" i="15"/>
  <c r="E25" i="15"/>
  <c r="D25" i="15"/>
  <c r="C25" i="15"/>
  <c r="B25" i="15"/>
  <c r="CZ24" i="15"/>
  <c r="CY24" i="15"/>
  <c r="CX24" i="15"/>
  <c r="CW24" i="15"/>
  <c r="CV24" i="15"/>
  <c r="CU24" i="15"/>
  <c r="CT24" i="15"/>
  <c r="CS24" i="15"/>
  <c r="CR24" i="15"/>
  <c r="CQ24" i="15"/>
  <c r="CP24" i="15"/>
  <c r="CO24" i="15"/>
  <c r="CL24" i="15"/>
  <c r="CK24" i="15"/>
  <c r="CJ24" i="15"/>
  <c r="CI24" i="15"/>
  <c r="CH24" i="15"/>
  <c r="CG24" i="15"/>
  <c r="CE24" i="15"/>
  <c r="CB24" i="15"/>
  <c r="CA24" i="15"/>
  <c r="BY24" i="15"/>
  <c r="AP24" i="15"/>
  <c r="AO24" i="15"/>
  <c r="AN24" i="15"/>
  <c r="AM24" i="15"/>
  <c r="AL24" i="15"/>
  <c r="AK24" i="15"/>
  <c r="AJ24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L24" i="15"/>
  <c r="K24" i="15"/>
  <c r="J24" i="15"/>
  <c r="I24" i="15"/>
  <c r="E24" i="15"/>
  <c r="D24" i="15"/>
  <c r="C24" i="15"/>
  <c r="B24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C23" i="15"/>
  <c r="CB23" i="15"/>
  <c r="Q23" i="11" s="1"/>
  <c r="CA23" i="15"/>
  <c r="BZ23" i="15"/>
  <c r="O23" i="11" s="1"/>
  <c r="BY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L23" i="15"/>
  <c r="K23" i="15"/>
  <c r="J23" i="15"/>
  <c r="I23" i="15"/>
  <c r="E23" i="15"/>
  <c r="D23" i="15"/>
  <c r="C23" i="15"/>
  <c r="B23" i="15"/>
  <c r="CV22" i="15"/>
  <c r="P22" i="14" s="1"/>
  <c r="CO22" i="15"/>
  <c r="P22" i="13" s="1"/>
  <c r="CH22" i="15"/>
  <c r="P22" i="12" s="1"/>
  <c r="Z3" i="12" s="1"/>
  <c r="H11" i="9" s="1"/>
  <c r="CB22" i="15"/>
  <c r="Q22" i="11" s="1"/>
  <c r="AA3" i="11" s="1"/>
  <c r="H5" i="9" s="1"/>
  <c r="CA22" i="15"/>
  <c r="L22" i="15"/>
  <c r="K22" i="15"/>
  <c r="J22" i="15"/>
  <c r="I22" i="15"/>
  <c r="E22" i="15"/>
  <c r="D22" i="15"/>
  <c r="C22" i="15"/>
  <c r="B22" i="15"/>
  <c r="CV21" i="15"/>
  <c r="CO21" i="15"/>
  <c r="CH21" i="15"/>
  <c r="CB21" i="15"/>
  <c r="CA21" i="15"/>
  <c r="L21" i="15"/>
  <c r="K21" i="15"/>
  <c r="J21" i="15"/>
  <c r="I21" i="15"/>
  <c r="E21" i="15"/>
  <c r="D21" i="15"/>
  <c r="C21" i="15"/>
  <c r="B21" i="15"/>
  <c r="CV20" i="15"/>
  <c r="CO20" i="15"/>
  <c r="CB20" i="15"/>
  <c r="CA20" i="15"/>
  <c r="L20" i="15"/>
  <c r="K20" i="15"/>
  <c r="J20" i="15"/>
  <c r="I20" i="15"/>
  <c r="E20" i="15"/>
  <c r="D20" i="15"/>
  <c r="C20" i="15"/>
  <c r="B20" i="15"/>
  <c r="CV19" i="15"/>
  <c r="CO19" i="15"/>
  <c r="CB19" i="15"/>
  <c r="CA19" i="15"/>
  <c r="L19" i="15"/>
  <c r="K19" i="15"/>
  <c r="J19" i="15"/>
  <c r="I19" i="15"/>
  <c r="E19" i="15"/>
  <c r="D19" i="15"/>
  <c r="C19" i="15"/>
  <c r="B19" i="15"/>
  <c r="CV18" i="15"/>
  <c r="CO18" i="15"/>
  <c r="CB18" i="15"/>
  <c r="L18" i="15"/>
  <c r="K18" i="15"/>
  <c r="J18" i="15"/>
  <c r="I18" i="15"/>
  <c r="E18" i="15"/>
  <c r="D18" i="15"/>
  <c r="C18" i="15"/>
  <c r="B18" i="15"/>
  <c r="CV17" i="15"/>
  <c r="CO17" i="15"/>
  <c r="CB17" i="15"/>
  <c r="CA17" i="15"/>
  <c r="L17" i="15"/>
  <c r="K17" i="15"/>
  <c r="J17" i="15"/>
  <c r="I17" i="15"/>
  <c r="E17" i="15"/>
  <c r="D17" i="15"/>
  <c r="C17" i="15"/>
  <c r="B17" i="15"/>
  <c r="CV16" i="15"/>
  <c r="CO16" i="15"/>
  <c r="CB16" i="15"/>
  <c r="CA16" i="15"/>
  <c r="L16" i="15"/>
  <c r="K16" i="15"/>
  <c r="J16" i="15"/>
  <c r="I16" i="15"/>
  <c r="E16" i="15"/>
  <c r="D16" i="15"/>
  <c r="C16" i="15"/>
  <c r="B16" i="15"/>
  <c r="CV15" i="15"/>
  <c r="CO15" i="15"/>
  <c r="CB15" i="15"/>
  <c r="CA15" i="15"/>
  <c r="L15" i="15"/>
  <c r="K15" i="15"/>
  <c r="J15" i="15"/>
  <c r="I15" i="15"/>
  <c r="E15" i="15"/>
  <c r="D15" i="15"/>
  <c r="C15" i="15"/>
  <c r="B15" i="15"/>
  <c r="CV14" i="15"/>
  <c r="CO14" i="15"/>
  <c r="CB14" i="15"/>
  <c r="CA14" i="15"/>
  <c r="L14" i="15"/>
  <c r="K14" i="15"/>
  <c r="J14" i="15"/>
  <c r="I14" i="15"/>
  <c r="E14" i="15"/>
  <c r="D14" i="15"/>
  <c r="C14" i="15"/>
  <c r="B14" i="15"/>
  <c r="CV13" i="15"/>
  <c r="CO13" i="15"/>
  <c r="CB13" i="15"/>
  <c r="CA13" i="15"/>
  <c r="L13" i="15"/>
  <c r="K13" i="15"/>
  <c r="J13" i="15"/>
  <c r="I13" i="15"/>
  <c r="E13" i="15"/>
  <c r="D13" i="15"/>
  <c r="C13" i="15"/>
  <c r="B13" i="15"/>
  <c r="CV12" i="15"/>
  <c r="CO12" i="15"/>
  <c r="CB12" i="15"/>
  <c r="CA12" i="15"/>
  <c r="L12" i="15"/>
  <c r="K12" i="15"/>
  <c r="J12" i="15"/>
  <c r="I12" i="15"/>
  <c r="E12" i="15"/>
  <c r="D12" i="15"/>
  <c r="C12" i="15"/>
  <c r="B12" i="15"/>
  <c r="CV11" i="15"/>
  <c r="CO11" i="15"/>
  <c r="CB11" i="15"/>
  <c r="BQ11" i="15"/>
  <c r="BJ11" i="15"/>
  <c r="AW11" i="15"/>
  <c r="L11" i="15"/>
  <c r="K11" i="15"/>
  <c r="J11" i="15"/>
  <c r="I11" i="15"/>
  <c r="E11" i="15"/>
  <c r="D11" i="15"/>
  <c r="C11" i="15"/>
  <c r="B11" i="15"/>
  <c r="CV10" i="15"/>
  <c r="CO10" i="15"/>
  <c r="CB10" i="15"/>
  <c r="CA10" i="15"/>
  <c r="BQ10" i="15"/>
  <c r="BJ10" i="15"/>
  <c r="AW10" i="15"/>
  <c r="L10" i="15"/>
  <c r="K10" i="15"/>
  <c r="J10" i="15"/>
  <c r="I10" i="15"/>
  <c r="E10" i="15"/>
  <c r="D10" i="15"/>
  <c r="C10" i="15"/>
  <c r="B10" i="15"/>
  <c r="CV9" i="15"/>
  <c r="CO9" i="15"/>
  <c r="CB9" i="15"/>
  <c r="CA9" i="15"/>
  <c r="BQ9" i="15"/>
  <c r="BJ9" i="15"/>
  <c r="AW9" i="15"/>
  <c r="L9" i="15"/>
  <c r="K9" i="15"/>
  <c r="J9" i="15"/>
  <c r="I9" i="15"/>
  <c r="E9" i="15"/>
  <c r="D9" i="15"/>
  <c r="C9" i="15"/>
  <c r="B9" i="15"/>
  <c r="CV8" i="15"/>
  <c r="CO8" i="15"/>
  <c r="CB8" i="15"/>
  <c r="CA8" i="15"/>
  <c r="BQ8" i="15"/>
  <c r="BJ8" i="15"/>
  <c r="AW8" i="15"/>
  <c r="L8" i="15"/>
  <c r="K8" i="15"/>
  <c r="J8" i="15"/>
  <c r="I8" i="15"/>
  <c r="E8" i="15"/>
  <c r="D8" i="15"/>
  <c r="C8" i="15"/>
  <c r="B8" i="15"/>
  <c r="CV7" i="15"/>
  <c r="CO7" i="15"/>
  <c r="CB7" i="15"/>
  <c r="CA7" i="15"/>
  <c r="BQ7" i="15"/>
  <c r="BJ7" i="15"/>
  <c r="AW7" i="15"/>
  <c r="L7" i="15"/>
  <c r="K7" i="15"/>
  <c r="J7" i="15"/>
  <c r="I7" i="15"/>
  <c r="E7" i="15"/>
  <c r="D7" i="15"/>
  <c r="C7" i="15"/>
  <c r="B7" i="15"/>
  <c r="CV6" i="15"/>
  <c r="CO6" i="15"/>
  <c r="CB6" i="15"/>
  <c r="CA6" i="15"/>
  <c r="BQ6" i="15"/>
  <c r="BJ6" i="15"/>
  <c r="AW6" i="15"/>
  <c r="L6" i="15"/>
  <c r="K6" i="15"/>
  <c r="J6" i="15"/>
  <c r="I6" i="15"/>
  <c r="CV5" i="15"/>
  <c r="CO5" i="15"/>
  <c r="CB5" i="15"/>
  <c r="CA5" i="15"/>
  <c r="BQ5" i="15"/>
  <c r="BJ5" i="15"/>
  <c r="AW5" i="15"/>
  <c r="CV4" i="15"/>
  <c r="CO4" i="15"/>
  <c r="CB4" i="15"/>
  <c r="CA4" i="15"/>
  <c r="BQ4" i="15"/>
  <c r="BJ4" i="15"/>
  <c r="AW4" i="15"/>
  <c r="CV3" i="15"/>
  <c r="CO3" i="15"/>
  <c r="CB3" i="15"/>
  <c r="BQ3" i="15"/>
  <c r="BJ3" i="15"/>
  <c r="L22" i="10"/>
  <c r="K22" i="10"/>
  <c r="J22" i="10"/>
  <c r="I22" i="10"/>
  <c r="L21" i="10"/>
  <c r="K21" i="10"/>
  <c r="J21" i="10"/>
  <c r="I21" i="10"/>
  <c r="L20" i="10"/>
  <c r="K20" i="10"/>
  <c r="J20" i="10"/>
  <c r="I20" i="10"/>
  <c r="L19" i="10"/>
  <c r="K19" i="10"/>
  <c r="J19" i="10"/>
  <c r="I19" i="10"/>
  <c r="L18" i="10"/>
  <c r="K18" i="10"/>
  <c r="J18" i="10"/>
  <c r="I18" i="10"/>
  <c r="L17" i="10"/>
  <c r="K17" i="10"/>
  <c r="J17" i="10"/>
  <c r="I17" i="10"/>
  <c r="B17" i="10"/>
  <c r="L16" i="10"/>
  <c r="K16" i="10"/>
  <c r="J16" i="10"/>
  <c r="I16" i="10"/>
  <c r="B16" i="10"/>
  <c r="L15" i="10"/>
  <c r="K15" i="10"/>
  <c r="J15" i="10"/>
  <c r="I15" i="10"/>
  <c r="D15" i="10"/>
  <c r="B15" i="10"/>
  <c r="L14" i="10"/>
  <c r="K14" i="10"/>
  <c r="J14" i="10"/>
  <c r="I14" i="10"/>
  <c r="D14" i="10"/>
  <c r="B14" i="10"/>
  <c r="L13" i="10"/>
  <c r="K13" i="10"/>
  <c r="J13" i="10"/>
  <c r="I13" i="10"/>
  <c r="E13" i="10"/>
  <c r="D13" i="10"/>
  <c r="B13" i="10"/>
  <c r="L12" i="10"/>
  <c r="K12" i="10"/>
  <c r="J12" i="10"/>
  <c r="I12" i="10"/>
  <c r="E12" i="10"/>
  <c r="D12" i="10"/>
  <c r="B12" i="10"/>
  <c r="L11" i="10"/>
  <c r="K11" i="10"/>
  <c r="J11" i="10"/>
  <c r="I11" i="10"/>
  <c r="E11" i="10"/>
  <c r="D11" i="10"/>
  <c r="B11" i="10"/>
  <c r="L10" i="10"/>
  <c r="K10" i="10"/>
  <c r="J10" i="10"/>
  <c r="I10" i="10"/>
  <c r="E10" i="10"/>
  <c r="D10" i="10"/>
  <c r="C10" i="10"/>
  <c r="B10" i="10"/>
  <c r="L9" i="10"/>
  <c r="K9" i="10"/>
  <c r="J9" i="10"/>
  <c r="I9" i="10"/>
  <c r="E9" i="10"/>
  <c r="D9" i="10"/>
  <c r="C9" i="10"/>
  <c r="B9" i="10"/>
  <c r="L8" i="10"/>
  <c r="K8" i="10"/>
  <c r="J8" i="10"/>
  <c r="I8" i="10"/>
  <c r="E8" i="10"/>
  <c r="D8" i="10"/>
  <c r="C8" i="10"/>
  <c r="B8" i="10"/>
  <c r="L7" i="10"/>
  <c r="K7" i="10"/>
  <c r="J7" i="10"/>
  <c r="I7" i="10"/>
  <c r="E7" i="10"/>
  <c r="D7" i="10"/>
  <c r="C7" i="10"/>
  <c r="B7" i="10"/>
  <c r="L6" i="10"/>
  <c r="K6" i="10"/>
  <c r="J6" i="10"/>
  <c r="I6" i="10"/>
  <c r="E6" i="10"/>
  <c r="D6" i="10"/>
  <c r="C6" i="10"/>
  <c r="B6" i="10"/>
  <c r="L5" i="10"/>
  <c r="K5" i="10"/>
  <c r="J5" i="10"/>
  <c r="I5" i="10"/>
  <c r="E5" i="10"/>
  <c r="D5" i="10"/>
  <c r="C5" i="10"/>
  <c r="B5" i="10"/>
  <c r="L4" i="10"/>
  <c r="K4" i="10"/>
  <c r="J4" i="10"/>
  <c r="I4" i="10"/>
  <c r="E4" i="10"/>
  <c r="D4" i="10"/>
  <c r="C4" i="10"/>
  <c r="B4" i="10"/>
  <c r="L3" i="10"/>
  <c r="K3" i="10"/>
  <c r="J3" i="10"/>
  <c r="I3" i="10"/>
  <c r="E3" i="10"/>
  <c r="D3" i="10"/>
  <c r="C3" i="10"/>
  <c r="B3" i="10"/>
  <c r="L2" i="10"/>
  <c r="K2" i="10"/>
  <c r="J2" i="10"/>
  <c r="I2" i="10"/>
  <c r="N4" i="58" l="1"/>
  <c r="N3" i="58"/>
  <c r="N2" i="58"/>
  <c r="N8" i="58"/>
  <c r="O5" i="58"/>
  <c r="G5" i="42"/>
  <c r="F8" i="42"/>
  <c r="AI79" i="55" a="1"/>
  <c r="AI79" i="55" s="1"/>
  <c r="AM77" i="55" a="1"/>
  <c r="AM77" i="55" s="1"/>
  <c r="AM84" i="55" s="1"/>
  <c r="AL84" i="55"/>
  <c r="AI75" i="55" a="1"/>
  <c r="AI75" i="55" s="1"/>
  <c r="AI82" i="55" s="1"/>
  <c r="J5" i="39" s="1"/>
  <c r="AH82" i="55"/>
  <c r="I5" i="39" s="1"/>
  <c r="AH83" i="55"/>
  <c r="AI76" i="55" a="1"/>
  <c r="AI76" i="55" s="1"/>
  <c r="AP74" i="55" a="1"/>
  <c r="AP74" i="55" s="1"/>
  <c r="AQ74" i="55" s="1" a="1"/>
  <c r="AQ74" i="55" s="1"/>
  <c r="AO81" i="55"/>
  <c r="AM78" i="55" a="1"/>
  <c r="AM78" i="55" s="1"/>
  <c r="AM85" i="55" s="1"/>
  <c r="G2" i="41"/>
  <c r="K45" i="50"/>
  <c r="G45" i="50"/>
  <c r="E45" i="50"/>
  <c r="J14" i="22" s="1"/>
  <c r="AJ45" i="50"/>
  <c r="AD45" i="50"/>
  <c r="AE7" i="24" s="1"/>
  <c r="AU55" i="47"/>
  <c r="M45" i="50"/>
  <c r="AQ45" i="50"/>
  <c r="D46" i="50"/>
  <c r="I27" i="22" s="1"/>
  <c r="AQ46" i="50"/>
  <c r="AN45" i="50"/>
  <c r="AS13" i="22" s="1"/>
  <c r="AL45" i="50"/>
  <c r="Z16" i="14"/>
  <c r="U25" i="9" s="1"/>
  <c r="Z8" i="14"/>
  <c r="M25" i="9" s="1"/>
  <c r="Z21" i="14"/>
  <c r="Z25" i="9" s="1"/>
  <c r="Z13" i="14"/>
  <c r="R25" i="9" s="1"/>
  <c r="Z5" i="14"/>
  <c r="J25" i="9" s="1"/>
  <c r="Z18" i="14"/>
  <c r="W25" i="9" s="1"/>
  <c r="Z10" i="14"/>
  <c r="O25" i="9" s="1"/>
  <c r="Z15" i="14"/>
  <c r="T25" i="9" s="1"/>
  <c r="Z7" i="14"/>
  <c r="L25" i="9" s="1"/>
  <c r="Z20" i="14"/>
  <c r="Y25" i="9" s="1"/>
  <c r="Z12" i="14"/>
  <c r="Q25" i="9" s="1"/>
  <c r="Z4" i="14"/>
  <c r="I25" i="9" s="1"/>
  <c r="Z17" i="14"/>
  <c r="V25" i="9" s="1"/>
  <c r="Z9" i="14"/>
  <c r="N25" i="9" s="1"/>
  <c r="Z22" i="14"/>
  <c r="AA25" i="9" s="1"/>
  <c r="Z14" i="14"/>
  <c r="S25" i="9" s="1"/>
  <c r="Z6" i="14"/>
  <c r="K25" i="9" s="1"/>
  <c r="Z19" i="14"/>
  <c r="X25" i="9" s="1"/>
  <c r="Z11" i="14"/>
  <c r="P25" i="9" s="1"/>
  <c r="Z3" i="14"/>
  <c r="H25" i="9" s="1"/>
  <c r="Z21" i="13"/>
  <c r="Z18" i="9" s="1"/>
  <c r="Z17" i="13"/>
  <c r="V18" i="9" s="1"/>
  <c r="Z13" i="13"/>
  <c r="R18" i="9" s="1"/>
  <c r="Z9" i="13"/>
  <c r="N18" i="9" s="1"/>
  <c r="Z5" i="13"/>
  <c r="J18" i="9" s="1"/>
  <c r="Z20" i="13"/>
  <c r="Y18" i="9" s="1"/>
  <c r="Z16" i="13"/>
  <c r="U18" i="9" s="1"/>
  <c r="Z12" i="13"/>
  <c r="Q18" i="9" s="1"/>
  <c r="Z8" i="13"/>
  <c r="M18" i="9" s="1"/>
  <c r="Z4" i="13"/>
  <c r="I18" i="9" s="1"/>
  <c r="Z19" i="13"/>
  <c r="X18" i="9" s="1"/>
  <c r="Z15" i="13"/>
  <c r="T18" i="9" s="1"/>
  <c r="Z11" i="13"/>
  <c r="P18" i="9" s="1"/>
  <c r="Z7" i="13"/>
  <c r="L18" i="9" s="1"/>
  <c r="Z3" i="13"/>
  <c r="H18" i="9" s="1"/>
  <c r="Z22" i="13"/>
  <c r="AA18" i="9" s="1"/>
  <c r="Z18" i="13"/>
  <c r="W18" i="9" s="1"/>
  <c r="Z14" i="13"/>
  <c r="S18" i="9" s="1"/>
  <c r="Z10" i="13"/>
  <c r="O18" i="9" s="1"/>
  <c r="Z6" i="13"/>
  <c r="K18" i="9" s="1"/>
  <c r="AB3" i="12"/>
  <c r="H13" i="9" s="1"/>
  <c r="AB7" i="12"/>
  <c r="L13" i="9" s="1"/>
  <c r="AB11" i="12"/>
  <c r="P13" i="9" s="1"/>
  <c r="AB15" i="12"/>
  <c r="T13" i="9" s="1"/>
  <c r="AB19" i="12"/>
  <c r="X13" i="9" s="1"/>
  <c r="AA9" i="13"/>
  <c r="N19" i="9" s="1"/>
  <c r="AA13" i="13"/>
  <c r="R19" i="9" s="1"/>
  <c r="AA17" i="13"/>
  <c r="V19" i="9" s="1"/>
  <c r="AA21" i="13"/>
  <c r="Z19" i="9" s="1"/>
  <c r="X22" i="14"/>
  <c r="AA23" i="9" s="1"/>
  <c r="AC3" i="12"/>
  <c r="H14" i="9" s="1"/>
  <c r="AC7" i="12"/>
  <c r="L14" i="9" s="1"/>
  <c r="AC11" i="12"/>
  <c r="P14" i="9" s="1"/>
  <c r="AC15" i="12"/>
  <c r="T14" i="9" s="1"/>
  <c r="AC19" i="12"/>
  <c r="X14" i="9" s="1"/>
  <c r="AA11" i="14"/>
  <c r="P26" i="9" s="1"/>
  <c r="Y14" i="14"/>
  <c r="S24" i="9" s="1"/>
  <c r="AA19" i="14"/>
  <c r="X26" i="9" s="1"/>
  <c r="Y22" i="14"/>
  <c r="AA24" i="9" s="1"/>
  <c r="AD19" i="12"/>
  <c r="X15" i="9" s="1"/>
  <c r="X17" i="14"/>
  <c r="V23" i="9" s="1"/>
  <c r="AA20" i="12"/>
  <c r="Y12" i="9" s="1"/>
  <c r="AD5" i="13"/>
  <c r="J22" i="9" s="1"/>
  <c r="AD9" i="13"/>
  <c r="N22" i="9" s="1"/>
  <c r="AD13" i="13"/>
  <c r="R22" i="9" s="1"/>
  <c r="AD17" i="13"/>
  <c r="V22" i="9" s="1"/>
  <c r="AD21" i="13"/>
  <c r="Z22" i="9" s="1"/>
  <c r="AA14" i="14"/>
  <c r="S26" i="9" s="1"/>
  <c r="Y17" i="14"/>
  <c r="V24" i="9" s="1"/>
  <c r="AA22" i="14"/>
  <c r="AA26" i="9" s="1"/>
  <c r="AB4" i="12"/>
  <c r="I13" i="9" s="1"/>
  <c r="AB8" i="12"/>
  <c r="M13" i="9" s="1"/>
  <c r="AB12" i="12"/>
  <c r="Q13" i="9" s="1"/>
  <c r="AB16" i="12"/>
  <c r="U13" i="9" s="1"/>
  <c r="AB20" i="12"/>
  <c r="Y13" i="9" s="1"/>
  <c r="AA10" i="13"/>
  <c r="O19" i="9" s="1"/>
  <c r="AA14" i="13"/>
  <c r="S19" i="9" s="1"/>
  <c r="AA18" i="13"/>
  <c r="W19" i="9" s="1"/>
  <c r="X20" i="14"/>
  <c r="Y23" i="9" s="1"/>
  <c r="AB22" i="14"/>
  <c r="AA27" i="9" s="1"/>
  <c r="AC4" i="12"/>
  <c r="I14" i="9" s="1"/>
  <c r="AC8" i="12"/>
  <c r="M14" i="9" s="1"/>
  <c r="AC12" i="12"/>
  <c r="Q14" i="9" s="1"/>
  <c r="AC16" i="12"/>
  <c r="U14" i="9" s="1"/>
  <c r="AC20" i="12"/>
  <c r="Y14" i="9" s="1"/>
  <c r="AA17" i="14"/>
  <c r="V26" i="9" s="1"/>
  <c r="Y20" i="14"/>
  <c r="Y24" i="9" s="1"/>
  <c r="AD4" i="12"/>
  <c r="I15" i="9" s="1"/>
  <c r="AD8" i="12"/>
  <c r="M15" i="9" s="1"/>
  <c r="AD12" i="12"/>
  <c r="Q15" i="9" s="1"/>
  <c r="AD16" i="12"/>
  <c r="U15" i="9" s="1"/>
  <c r="AD20" i="12"/>
  <c r="Y15" i="9" s="1"/>
  <c r="AC14" i="13"/>
  <c r="S21" i="9" s="1"/>
  <c r="AC18" i="13"/>
  <c r="W21" i="9" s="1"/>
  <c r="AC22" i="13"/>
  <c r="AA21" i="9" s="1"/>
  <c r="AB5" i="12"/>
  <c r="J13" i="9" s="1"/>
  <c r="AB9" i="12"/>
  <c r="N13" i="9" s="1"/>
  <c r="AB13" i="12"/>
  <c r="R13" i="9" s="1"/>
  <c r="AB17" i="12"/>
  <c r="V13" i="9" s="1"/>
  <c r="U13" i="22" s="1"/>
  <c r="AB21" i="12"/>
  <c r="Z13" i="9" s="1"/>
  <c r="AD21" i="12"/>
  <c r="Z15" i="9" s="1"/>
  <c r="X21" i="14"/>
  <c r="Z23" i="9" s="1"/>
  <c r="AB6" i="12"/>
  <c r="K13" i="9" s="1"/>
  <c r="AB10" i="12"/>
  <c r="O13" i="9" s="1"/>
  <c r="AB14" i="12"/>
  <c r="S13" i="9" s="1"/>
  <c r="AB18" i="12"/>
  <c r="W13" i="9" s="1"/>
  <c r="AC6" i="12"/>
  <c r="K14" i="9" s="1"/>
  <c r="AC10" i="12"/>
  <c r="O14" i="9" s="1"/>
  <c r="AC14" i="12"/>
  <c r="S14" i="9" s="1"/>
  <c r="R14" i="22" s="1"/>
  <c r="AC18" i="12"/>
  <c r="W14" i="9" s="1"/>
  <c r="AA13" i="14"/>
  <c r="R26" i="9" s="1"/>
  <c r="Y16" i="14"/>
  <c r="U24" i="9" s="1"/>
  <c r="AA21" i="14"/>
  <c r="Z26" i="9" s="1"/>
  <c r="AD6" i="12"/>
  <c r="K15" i="9" s="1"/>
  <c r="AD10" i="12"/>
  <c r="O15" i="9" s="1"/>
  <c r="AD14" i="12"/>
  <c r="S15" i="9" s="1"/>
  <c r="AD18" i="12"/>
  <c r="W15" i="9" s="1"/>
  <c r="AC12" i="13"/>
  <c r="Q21" i="9" s="1"/>
  <c r="AC16" i="13"/>
  <c r="U21" i="9" s="1"/>
  <c r="AD4" i="13"/>
  <c r="I22" i="9" s="1"/>
  <c r="AD8" i="13"/>
  <c r="M22" i="9" s="1"/>
  <c r="AD12" i="13"/>
  <c r="Q22" i="9" s="1"/>
  <c r="AD16" i="13"/>
  <c r="U22" i="9" s="1"/>
  <c r="AA8" i="14"/>
  <c r="M26" i="9" s="1"/>
  <c r="Y11" i="14"/>
  <c r="P24" i="9" s="1"/>
  <c r="AA45" i="50"/>
  <c r="AB7" i="24" s="1"/>
  <c r="Z45" i="50"/>
  <c r="AA6" i="24" s="1"/>
  <c r="Y45" i="50"/>
  <c r="Z7" i="24" s="1"/>
  <c r="X45" i="50"/>
  <c r="W45" i="50"/>
  <c r="X7" i="24" s="1"/>
  <c r="C37" i="50"/>
  <c r="AH8" i="24" s="1"/>
  <c r="AP45" i="50"/>
  <c r="AQ6" i="24" s="1"/>
  <c r="U45" i="50"/>
  <c r="V7" i="24" s="1"/>
  <c r="AO45" i="50"/>
  <c r="AT13" i="22" s="1"/>
  <c r="S45" i="50"/>
  <c r="C34" i="50"/>
  <c r="P5" i="23" s="1"/>
  <c r="AM45" i="50"/>
  <c r="AN7" i="24" s="1"/>
  <c r="P45" i="50"/>
  <c r="U14" i="22" s="1"/>
  <c r="C31" i="50"/>
  <c r="X9" i="18" s="1"/>
  <c r="AI45" i="50"/>
  <c r="AN12" i="22" s="1"/>
  <c r="J45" i="50"/>
  <c r="K7" i="24" s="1"/>
  <c r="AX3" i="47"/>
  <c r="D6" i="50"/>
  <c r="E6" i="50"/>
  <c r="AX10" i="47"/>
  <c r="G6" i="50"/>
  <c r="AU6" i="47"/>
  <c r="AX60" i="47"/>
  <c r="AV54" i="47"/>
  <c r="AU51" i="47"/>
  <c r="AY47" i="47"/>
  <c r="AX44" i="47"/>
  <c r="AV38" i="47"/>
  <c r="AU35" i="47"/>
  <c r="AY31" i="47"/>
  <c r="AX28" i="47"/>
  <c r="AV22" i="47"/>
  <c r="AU19" i="47"/>
  <c r="AY15" i="47"/>
  <c r="AX12" i="47"/>
  <c r="AX5" i="47"/>
  <c r="AY18" i="47"/>
  <c r="AW60" i="47"/>
  <c r="AX47" i="47"/>
  <c r="AY34" i="47"/>
  <c r="AX31" i="47"/>
  <c r="AV9" i="47"/>
  <c r="AV44" i="47"/>
  <c r="AW50" i="47"/>
  <c r="CN29" i="15"/>
  <c r="O29" i="13" s="1"/>
  <c r="CN24" i="15"/>
  <c r="CN30" i="15"/>
  <c r="CN34" i="15"/>
  <c r="CN35" i="15" s="1"/>
  <c r="O35" i="13" s="1"/>
  <c r="CN44" i="15"/>
  <c r="O44" i="13" s="1"/>
  <c r="O43" i="13"/>
  <c r="CN49" i="15"/>
  <c r="O38" i="13"/>
  <c r="O33" i="13"/>
  <c r="CN45" i="15"/>
  <c r="CN54" i="15"/>
  <c r="CN59" i="15"/>
  <c r="O34" i="13"/>
  <c r="O53" i="13"/>
  <c r="CN39" i="15"/>
  <c r="O24" i="13"/>
  <c r="CN25" i="15"/>
  <c r="O23" i="13"/>
  <c r="CM45" i="15"/>
  <c r="N44" i="13"/>
  <c r="CM60" i="15"/>
  <c r="N59" i="13"/>
  <c r="CM49" i="15"/>
  <c r="N58" i="13"/>
  <c r="CM54" i="15"/>
  <c r="N63" i="13"/>
  <c r="N43" i="13"/>
  <c r="CM39" i="15"/>
  <c r="CM34" i="15"/>
  <c r="N34" i="13" s="1"/>
  <c r="N33" i="13"/>
  <c r="N28" i="13"/>
  <c r="CM29" i="15"/>
  <c r="CM24" i="15"/>
  <c r="CM25" i="15"/>
  <c r="N23" i="13"/>
  <c r="P48" i="12"/>
  <c r="P53" i="12"/>
  <c r="Z42" i="12" s="1"/>
  <c r="AU11" i="9" s="1"/>
  <c r="P58" i="12"/>
  <c r="P63" i="12"/>
  <c r="P33" i="12"/>
  <c r="P23" i="12"/>
  <c r="CF55" i="15"/>
  <c r="AM9" i="18"/>
  <c r="AH2" i="24" s="1"/>
  <c r="N54" i="12"/>
  <c r="N63" i="12"/>
  <c r="N43" i="12"/>
  <c r="CF59" i="15"/>
  <c r="CF50" i="15"/>
  <c r="N53" i="12"/>
  <c r="CF44" i="15"/>
  <c r="N58" i="12"/>
  <c r="N40" i="12"/>
  <c r="CF41" i="15"/>
  <c r="N39" i="12"/>
  <c r="CF34" i="15"/>
  <c r="CF30" i="15"/>
  <c r="N29" i="12"/>
  <c r="N28" i="12"/>
  <c r="N23" i="12"/>
  <c r="CF24" i="15"/>
  <c r="CE46" i="15"/>
  <c r="CE54" i="15"/>
  <c r="T58" i="11"/>
  <c r="CE60" i="15"/>
  <c r="T45" i="11"/>
  <c r="CE49" i="15"/>
  <c r="T48" i="11"/>
  <c r="T34" i="11"/>
  <c r="CE36" i="15"/>
  <c r="CE42" i="15"/>
  <c r="CE29" i="15"/>
  <c r="CE25" i="15"/>
  <c r="T24" i="11"/>
  <c r="T23" i="11"/>
  <c r="CC54" i="15"/>
  <c r="CC59" i="15"/>
  <c r="R58" i="11"/>
  <c r="CC39" i="15"/>
  <c r="CC40" i="15" s="1"/>
  <c r="R34" i="11"/>
  <c r="CC35" i="15"/>
  <c r="R33" i="11"/>
  <c r="CC24" i="15"/>
  <c r="CC29" i="15"/>
  <c r="CC49" i="15"/>
  <c r="R40" i="11"/>
  <c r="CC41" i="15"/>
  <c r="CC44" i="15"/>
  <c r="R39" i="11"/>
  <c r="R43" i="11"/>
  <c r="BZ44" i="15"/>
  <c r="BZ45" i="15" s="1"/>
  <c r="BZ59" i="15"/>
  <c r="BZ55" i="15"/>
  <c r="O54" i="11"/>
  <c r="BZ49" i="15"/>
  <c r="O53" i="11"/>
  <c r="O44" i="11"/>
  <c r="BZ39" i="15"/>
  <c r="BZ35" i="15"/>
  <c r="O38" i="11"/>
  <c r="BZ30" i="15"/>
  <c r="O29" i="11"/>
  <c r="O28" i="11"/>
  <c r="Y4" i="11"/>
  <c r="I3" i="9" s="1"/>
  <c r="BZ24" i="15"/>
  <c r="AA20" i="11"/>
  <c r="Y5" i="9" s="1"/>
  <c r="AA4" i="11"/>
  <c r="I5" i="9" s="1"/>
  <c r="AA7" i="11"/>
  <c r="L5" i="9" s="1"/>
  <c r="AA10" i="11"/>
  <c r="O5" i="9" s="1"/>
  <c r="AA23" i="11"/>
  <c r="AB5" i="9" s="1"/>
  <c r="AA13" i="11"/>
  <c r="R5" i="9" s="1"/>
  <c r="AA16" i="11"/>
  <c r="U5" i="9" s="1"/>
  <c r="AA19" i="11"/>
  <c r="X5" i="9" s="1"/>
  <c r="AA22" i="11"/>
  <c r="AA5" i="9" s="1"/>
  <c r="AA6" i="11"/>
  <c r="K5" i="9" s="1"/>
  <c r="AA9" i="11"/>
  <c r="N5" i="9" s="1"/>
  <c r="AA12" i="11"/>
  <c r="Q5" i="9" s="1"/>
  <c r="AA15" i="11"/>
  <c r="T5" i="9" s="1"/>
  <c r="AA18" i="11"/>
  <c r="W5" i="9" s="1"/>
  <c r="AA21" i="11"/>
  <c r="Z5" i="9" s="1"/>
  <c r="AA5" i="11"/>
  <c r="J5" i="9" s="1"/>
  <c r="AA8" i="11"/>
  <c r="M5" i="9" s="1"/>
  <c r="AA11" i="11"/>
  <c r="P5" i="9" s="1"/>
  <c r="AA14" i="11"/>
  <c r="S5" i="9" s="1"/>
  <c r="AA17" i="11"/>
  <c r="V5" i="9" s="1"/>
  <c r="S45" i="11"/>
  <c r="CD46" i="15"/>
  <c r="S29" i="11"/>
  <c r="CD30" i="15"/>
  <c r="S28" i="11"/>
  <c r="S44" i="11"/>
  <c r="S58" i="11"/>
  <c r="CD35" i="15"/>
  <c r="CD39" i="15"/>
  <c r="CD49" i="15"/>
  <c r="CD55" i="15"/>
  <c r="CD59" i="15"/>
  <c r="S43" i="11"/>
  <c r="CD24" i="15"/>
  <c r="S23" i="11"/>
  <c r="AH7" i="24"/>
  <c r="Q7" i="24"/>
  <c r="AV41" i="47"/>
  <c r="AW28" i="47"/>
  <c r="AU3" i="47"/>
  <c r="AV60" i="47"/>
  <c r="AU57" i="47"/>
  <c r="AY53" i="47"/>
  <c r="AX50" i="47"/>
  <c r="AW47" i="47"/>
  <c r="AU41" i="47"/>
  <c r="AY37" i="47"/>
  <c r="AX34" i="47"/>
  <c r="AW31" i="47"/>
  <c r="AV28" i="47"/>
  <c r="AU25" i="47"/>
  <c r="AX18" i="47"/>
  <c r="AU5" i="47"/>
  <c r="AY50" i="47"/>
  <c r="AU38" i="47"/>
  <c r="AV25" i="47"/>
  <c r="AW3" i="47"/>
  <c r="AU60" i="47"/>
  <c r="AY56" i="47"/>
  <c r="AX53" i="47"/>
  <c r="AV47" i="47"/>
  <c r="AU44" i="47"/>
  <c r="AY40" i="47"/>
  <c r="AX37" i="47"/>
  <c r="AW34" i="47"/>
  <c r="AV31" i="47"/>
  <c r="AV57" i="47"/>
  <c r="AW44" i="47"/>
  <c r="AY59" i="47"/>
  <c r="AX56" i="47"/>
  <c r="AW53" i="47"/>
  <c r="AV50" i="47"/>
  <c r="AU47" i="47"/>
  <c r="AY43" i="47"/>
  <c r="AX40" i="47"/>
  <c r="AW37" i="47"/>
  <c r="AV34" i="47"/>
  <c r="AU31" i="47"/>
  <c r="AY27" i="47"/>
  <c r="AX24" i="47"/>
  <c r="AW21" i="47"/>
  <c r="AV18" i="47"/>
  <c r="AU15" i="47"/>
  <c r="AY11" i="47"/>
  <c r="AX8" i="47"/>
  <c r="AW4" i="47"/>
  <c r="AU54" i="47"/>
  <c r="AU22" i="47"/>
  <c r="AY62" i="47"/>
  <c r="AX59" i="47"/>
  <c r="AW56" i="47"/>
  <c r="AV53" i="47"/>
  <c r="AU50" i="47"/>
  <c r="AY46" i="47"/>
  <c r="AX43" i="47"/>
  <c r="AW40" i="47"/>
  <c r="AV37" i="47"/>
  <c r="AU34" i="47"/>
  <c r="AY30" i="47"/>
  <c r="AX27" i="47"/>
  <c r="AW24" i="47"/>
  <c r="AV21" i="47"/>
  <c r="AU18" i="47"/>
  <c r="AY14" i="47"/>
  <c r="AX11" i="47"/>
  <c r="AW8" i="47"/>
  <c r="AU4" i="47"/>
  <c r="AX62" i="47"/>
  <c r="AW59" i="47"/>
  <c r="AV56" i="47"/>
  <c r="AU53" i="47"/>
  <c r="AY49" i="47"/>
  <c r="AX46" i="47"/>
  <c r="AW43" i="47"/>
  <c r="AV40" i="47"/>
  <c r="AU37" i="47"/>
  <c r="AY33" i="47"/>
  <c r="AX30" i="47"/>
  <c r="AW27" i="47"/>
  <c r="AV24" i="47"/>
  <c r="AU21" i="47"/>
  <c r="AY17" i="47"/>
  <c r="AX14" i="47"/>
  <c r="AW11" i="47"/>
  <c r="AV8" i="47"/>
  <c r="AW62" i="47"/>
  <c r="AV59" i="47"/>
  <c r="AU56" i="47"/>
  <c r="AY52" i="47"/>
  <c r="AX49" i="47"/>
  <c r="AW46" i="47"/>
  <c r="AV43" i="47"/>
  <c r="AU40" i="47"/>
  <c r="AY36" i="47"/>
  <c r="AX33" i="47"/>
  <c r="AW30" i="47"/>
  <c r="AV27" i="47"/>
  <c r="AU24" i="47"/>
  <c r="AY20" i="47"/>
  <c r="AX17" i="47"/>
  <c r="AV11" i="47"/>
  <c r="AW18" i="47"/>
  <c r="AV62" i="47"/>
  <c r="AU59" i="47"/>
  <c r="AY55" i="47"/>
  <c r="AX52" i="47"/>
  <c r="AW49" i="47"/>
  <c r="AV46" i="47"/>
  <c r="AU43" i="47"/>
  <c r="AY39" i="47"/>
  <c r="AX36" i="47"/>
  <c r="AW33" i="47"/>
  <c r="AV30" i="47"/>
  <c r="AU27" i="47"/>
  <c r="AY23" i="47"/>
  <c r="AX20" i="47"/>
  <c r="AW17" i="47"/>
  <c r="AV14" i="47"/>
  <c r="AU11" i="47"/>
  <c r="AY7" i="47"/>
  <c r="F42" i="50"/>
  <c r="K21" i="22" s="1"/>
  <c r="D42" i="50"/>
  <c r="I20" i="22" s="1"/>
  <c r="E42" i="50"/>
  <c r="J22" i="22" s="1"/>
  <c r="R42" i="50"/>
  <c r="W20" i="22" s="1"/>
  <c r="C7" i="25"/>
  <c r="T42" i="50"/>
  <c r="Y20" i="22" s="1"/>
  <c r="U42" i="50"/>
  <c r="Z21" i="22" s="1"/>
  <c r="AH42" i="50"/>
  <c r="AM21" i="22" s="1"/>
  <c r="AJ42" i="50"/>
  <c r="AO21" i="22" s="1"/>
  <c r="AK42" i="50"/>
  <c r="AP20" i="22" s="1"/>
  <c r="AU62" i="47"/>
  <c r="AY58" i="47"/>
  <c r="AX55" i="47"/>
  <c r="AW52" i="47"/>
  <c r="AV49" i="47"/>
  <c r="AU46" i="47"/>
  <c r="AY42" i="47"/>
  <c r="AX39" i="47"/>
  <c r="AW36" i="47"/>
  <c r="AV33" i="47"/>
  <c r="AU30" i="47"/>
  <c r="AY26" i="47"/>
  <c r="AX23" i="47"/>
  <c r="AW20" i="47"/>
  <c r="AV17" i="47"/>
  <c r="AU14" i="47"/>
  <c r="AY10" i="47"/>
  <c r="AX7" i="47"/>
  <c r="AY61" i="47"/>
  <c r="AX58" i="47"/>
  <c r="AW55" i="47"/>
  <c r="AV52" i="47"/>
  <c r="AY45" i="47"/>
  <c r="AX42" i="47"/>
  <c r="AW39" i="47"/>
  <c r="AV36" i="47"/>
  <c r="AY29" i="47"/>
  <c r="AX26" i="47"/>
  <c r="AW23" i="47"/>
  <c r="AV20" i="47"/>
  <c r="AY13" i="47"/>
  <c r="AW7" i="47"/>
  <c r="AW58" i="47"/>
  <c r="AV55" i="47"/>
  <c r="AU52" i="47"/>
  <c r="AY48" i="47"/>
  <c r="AX45" i="47"/>
  <c r="AW42" i="47"/>
  <c r="AV39" i="47"/>
  <c r="AU36" i="47"/>
  <c r="AY32" i="47"/>
  <c r="AX29" i="47"/>
  <c r="AW26" i="47"/>
  <c r="AV23" i="47"/>
  <c r="AU20" i="47"/>
  <c r="AY16" i="47"/>
  <c r="AX13" i="47"/>
  <c r="AW10" i="47"/>
  <c r="AV7" i="47"/>
  <c r="AX6" i="47"/>
  <c r="AV9" i="18"/>
  <c r="AQ2" i="24" s="1"/>
  <c r="D7" i="24"/>
  <c r="F7" i="24"/>
  <c r="AM7" i="24"/>
  <c r="H7" i="24"/>
  <c r="Y7" i="24"/>
  <c r="AO7" i="24"/>
  <c r="AP7" i="24"/>
  <c r="L7" i="24"/>
  <c r="C7" i="24"/>
  <c r="P7" i="24"/>
  <c r="AF7" i="24"/>
  <c r="AU61" i="47"/>
  <c r="AY57" i="47"/>
  <c r="AX54" i="47"/>
  <c r="AW51" i="47"/>
  <c r="AV48" i="47"/>
  <c r="AU45" i="47"/>
  <c r="AY41" i="47"/>
  <c r="AX38" i="47"/>
  <c r="AW35" i="47"/>
  <c r="AV32" i="47"/>
  <c r="AU29" i="47"/>
  <c r="AY25" i="47"/>
  <c r="AX22" i="47"/>
  <c r="AW19" i="47"/>
  <c r="AV16" i="47"/>
  <c r="AY60" i="47"/>
  <c r="AX57" i="47"/>
  <c r="AW54" i="47"/>
  <c r="AV51" i="47"/>
  <c r="AU48" i="47"/>
  <c r="AY44" i="47"/>
  <c r="AX41" i="47"/>
  <c r="AW38" i="47"/>
  <c r="AV35" i="47"/>
  <c r="AU32" i="47"/>
  <c r="AY28" i="47"/>
  <c r="AX25" i="47"/>
  <c r="AW22" i="47"/>
  <c r="AV19" i="47"/>
  <c r="AU16" i="47"/>
  <c r="AY12" i="47"/>
  <c r="AX9" i="47"/>
  <c r="AX4" i="47"/>
  <c r="AH46" i="50"/>
  <c r="AM26" i="22" s="1"/>
  <c r="AC45" i="50"/>
  <c r="AH13" i="22" s="1"/>
  <c r="I45" i="50"/>
  <c r="N14" i="22" s="1"/>
  <c r="AH41" i="50"/>
  <c r="H8" i="24"/>
  <c r="H6" i="24"/>
  <c r="AW14" i="47"/>
  <c r="AU8" i="47"/>
  <c r="R46" i="50"/>
  <c r="W28" i="22" s="1"/>
  <c r="AB45" i="50"/>
  <c r="AC7" i="24" s="1"/>
  <c r="H45" i="50"/>
  <c r="I7" i="24" s="1"/>
  <c r="AD41" i="50"/>
  <c r="AI5" i="22" s="1"/>
  <c r="AC41" i="50"/>
  <c r="AA41" i="50"/>
  <c r="C7" i="26"/>
  <c r="AK8" i="24"/>
  <c r="R41" i="50"/>
  <c r="S6" i="24"/>
  <c r="N41" i="50"/>
  <c r="M41" i="50"/>
  <c r="AU13" i="47"/>
  <c r="AY9" i="47"/>
  <c r="AW6" i="47"/>
  <c r="AU17" i="47"/>
  <c r="AK45" i="50"/>
  <c r="T45" i="50"/>
  <c r="U7" i="24" s="1"/>
  <c r="K41" i="50"/>
  <c r="P2" i="22" s="1"/>
  <c r="C2" i="26"/>
  <c r="C7" i="23"/>
  <c r="P8" i="24"/>
  <c r="C6" i="23"/>
  <c r="AV12" i="47"/>
  <c r="N6" i="24"/>
  <c r="AX15" i="47"/>
  <c r="AW12" i="47"/>
  <c r="AW5" i="47"/>
  <c r="J28" i="18"/>
  <c r="E7" i="26" s="1"/>
  <c r="AY21" i="47"/>
  <c r="AW15" i="47"/>
  <c r="AU9" i="47"/>
  <c r="AB6" i="24"/>
  <c r="AU28" i="47"/>
  <c r="AY24" i="47"/>
  <c r="AX21" i="47"/>
  <c r="AV15" i="47"/>
  <c r="AU12" i="47"/>
  <c r="AY8" i="47"/>
  <c r="AF45" i="50"/>
  <c r="L45" i="50"/>
  <c r="Q13" i="22" s="1"/>
  <c r="C32" i="50"/>
  <c r="AE6" i="24"/>
  <c r="C33" i="50"/>
  <c r="G18" i="22" s="1"/>
  <c r="AI46" i="50"/>
  <c r="AN26" i="22" s="1"/>
  <c r="S46" i="50"/>
  <c r="X23" i="22" s="1"/>
  <c r="C46" i="50"/>
  <c r="H28" i="22" s="1"/>
  <c r="G28" i="22" s="1"/>
  <c r="AG46" i="50"/>
  <c r="AL23" i="22" s="1"/>
  <c r="Q46" i="50"/>
  <c r="AI42" i="50"/>
  <c r="AN21" i="22" s="1"/>
  <c r="S42" i="50"/>
  <c r="X20" i="22" s="1"/>
  <c r="C42" i="50"/>
  <c r="AB41" i="50"/>
  <c r="L41" i="50"/>
  <c r="AW57" i="47"/>
  <c r="AW41" i="47"/>
  <c r="AW25" i="47"/>
  <c r="AW9" i="47"/>
  <c r="AF46" i="50"/>
  <c r="AK28" i="22" s="1"/>
  <c r="P46" i="50"/>
  <c r="U27" i="22" s="1"/>
  <c r="AE46" i="50"/>
  <c r="AJ27" i="22" s="1"/>
  <c r="O46" i="50"/>
  <c r="T28" i="22" s="1"/>
  <c r="AG42" i="50"/>
  <c r="AL21" i="22" s="1"/>
  <c r="Q42" i="50"/>
  <c r="V21" i="22" s="1"/>
  <c r="AP41" i="50"/>
  <c r="Z41" i="50"/>
  <c r="J41" i="50"/>
  <c r="AD46" i="50"/>
  <c r="AI27" i="22" s="1"/>
  <c r="N46" i="50"/>
  <c r="AF42" i="50"/>
  <c r="P42" i="50"/>
  <c r="I41" i="50"/>
  <c r="N2" i="22" s="1"/>
  <c r="AU49" i="47"/>
  <c r="AU33" i="47"/>
  <c r="AC46" i="50"/>
  <c r="AH27" i="22" s="1"/>
  <c r="M46" i="50"/>
  <c r="V45" i="50"/>
  <c r="AA13" i="22" s="1"/>
  <c r="F45" i="50"/>
  <c r="G7" i="24" s="1"/>
  <c r="AE42" i="50"/>
  <c r="AJ22" i="22" s="1"/>
  <c r="O42" i="50"/>
  <c r="T22" i="22" s="1"/>
  <c r="AN41" i="50"/>
  <c r="X41" i="50"/>
  <c r="AC4" i="22" s="1"/>
  <c r="H41" i="50"/>
  <c r="M2" i="22" s="1"/>
  <c r="AB46" i="50"/>
  <c r="AG27" i="22" s="1"/>
  <c r="L46" i="50"/>
  <c r="Q27" i="22" s="1"/>
  <c r="AD42" i="50"/>
  <c r="AI20" i="22" s="1"/>
  <c r="N42" i="50"/>
  <c r="S21" i="22" s="1"/>
  <c r="AM41" i="50"/>
  <c r="W41" i="50"/>
  <c r="G41" i="50"/>
  <c r="AA46" i="50"/>
  <c r="AF28" i="22" s="1"/>
  <c r="K46" i="50"/>
  <c r="P28" i="22" s="1"/>
  <c r="D45" i="50"/>
  <c r="I14" i="22" s="1"/>
  <c r="AC42" i="50"/>
  <c r="AH22" i="22" s="1"/>
  <c r="M42" i="50"/>
  <c r="R21" i="22" s="1"/>
  <c r="AL41" i="50"/>
  <c r="AQ2" i="22" s="1"/>
  <c r="V41" i="50"/>
  <c r="AA4" i="22" s="1"/>
  <c r="F41" i="50"/>
  <c r="K2" i="22" s="1"/>
  <c r="AP46" i="50"/>
  <c r="AU26" i="22" s="1"/>
  <c r="Z46" i="50"/>
  <c r="J46" i="50"/>
  <c r="AB42" i="50"/>
  <c r="AG21" i="22" s="1"/>
  <c r="L42" i="50"/>
  <c r="Q20" i="22" s="1"/>
  <c r="AK41" i="50"/>
  <c r="U41" i="50"/>
  <c r="E41" i="50"/>
  <c r="AO46" i="50"/>
  <c r="AT23" i="22" s="1"/>
  <c r="Y46" i="50"/>
  <c r="AD23" i="22" s="1"/>
  <c r="I46" i="50"/>
  <c r="AA42" i="50"/>
  <c r="K42" i="50"/>
  <c r="AJ41" i="50"/>
  <c r="AO5" i="22" s="1"/>
  <c r="T41" i="50"/>
  <c r="Y2" i="22" s="1"/>
  <c r="D41" i="50"/>
  <c r="I4" i="22" s="1"/>
  <c r="AN46" i="50"/>
  <c r="AS23" i="22" s="1"/>
  <c r="X46" i="50"/>
  <c r="H46" i="50"/>
  <c r="M27" i="22" s="1"/>
  <c r="Q45" i="50"/>
  <c r="AP42" i="50"/>
  <c r="Z42" i="50"/>
  <c r="AE20" i="22" s="1"/>
  <c r="J42" i="50"/>
  <c r="AI41" i="50"/>
  <c r="S41" i="50"/>
  <c r="X2" i="22" s="1"/>
  <c r="C41" i="50"/>
  <c r="H6" i="22" s="1"/>
  <c r="AM46" i="50"/>
  <c r="AR23" i="22" s="1"/>
  <c r="W46" i="50"/>
  <c r="AB23" i="22" s="1"/>
  <c r="G46" i="50"/>
  <c r="L23" i="22" s="1"/>
  <c r="AO42" i="50"/>
  <c r="AT22" i="22" s="1"/>
  <c r="Y42" i="50"/>
  <c r="AD20" i="22" s="1"/>
  <c r="I42" i="50"/>
  <c r="N22" i="22" s="1"/>
  <c r="AL46" i="50"/>
  <c r="AQ23" i="22" s="1"/>
  <c r="V46" i="50"/>
  <c r="AA27" i="22" s="1"/>
  <c r="F46" i="50"/>
  <c r="AN42" i="50"/>
  <c r="AS20" i="22" s="1"/>
  <c r="X42" i="50"/>
  <c r="H42" i="50"/>
  <c r="M19" i="22" s="1"/>
  <c r="AG41" i="50"/>
  <c r="Q41" i="50"/>
  <c r="AK46" i="50"/>
  <c r="AP27" i="22" s="1"/>
  <c r="U46" i="50"/>
  <c r="E46" i="50"/>
  <c r="N45" i="50"/>
  <c r="S13" i="22" s="1"/>
  <c r="AM42" i="50"/>
  <c r="AR22" i="22" s="1"/>
  <c r="W42" i="50"/>
  <c r="AB22" i="22" s="1"/>
  <c r="G42" i="50"/>
  <c r="AF41" i="50"/>
  <c r="AK5" i="22" s="1"/>
  <c r="P41" i="50"/>
  <c r="U5" i="22" s="1"/>
  <c r="AJ46" i="50"/>
  <c r="AO28" i="22" s="1"/>
  <c r="T46" i="50"/>
  <c r="AL42" i="50"/>
  <c r="AQ20" i="22" s="1"/>
  <c r="V42" i="50"/>
  <c r="AE41" i="50"/>
  <c r="AJ2" i="22" s="1"/>
  <c r="G22" i="22"/>
  <c r="AQ15" i="22"/>
  <c r="I28" i="22"/>
  <c r="O14" i="22"/>
  <c r="G7" i="22"/>
  <c r="L14" i="22"/>
  <c r="T14" i="22"/>
  <c r="J12" i="22"/>
  <c r="AO12" i="22"/>
  <c r="U12" i="22"/>
  <c r="Z19" i="22"/>
  <c r="P12" i="22"/>
  <c r="I26" i="22"/>
  <c r="AF12" i="22"/>
  <c r="AD12" i="22"/>
  <c r="P4" i="22"/>
  <c r="G11" i="22"/>
  <c r="P13" i="22"/>
  <c r="R13" i="22"/>
  <c r="AJ13" i="22"/>
  <c r="T4" i="22"/>
  <c r="T13" i="22"/>
  <c r="AL13" i="22"/>
  <c r="AO13" i="22"/>
  <c r="G4" i="22"/>
  <c r="AP13" i="22"/>
  <c r="H4" i="22"/>
  <c r="AQ13" i="22"/>
  <c r="G6" i="22"/>
  <c r="G20" i="22"/>
  <c r="J13" i="22"/>
  <c r="AC13" i="22"/>
  <c r="AU13" i="22"/>
  <c r="L13" i="22"/>
  <c r="AD13" i="22"/>
  <c r="J20" i="22"/>
  <c r="V27" i="22"/>
  <c r="V23" i="22"/>
  <c r="G9" i="22"/>
  <c r="G16" i="22"/>
  <c r="C2" i="23"/>
  <c r="W14" i="22"/>
  <c r="X14" i="22"/>
  <c r="W13" i="22"/>
  <c r="AM13" i="22"/>
  <c r="AN13" i="22"/>
  <c r="AQ61" i="47"/>
  <c r="AX61" i="47" s="1"/>
  <c r="AP61" i="47"/>
  <c r="AW61" i="47" s="1"/>
  <c r="AO58" i="47"/>
  <c r="AV58" i="47" s="1"/>
  <c r="AR51" i="47"/>
  <c r="AY51" i="47" s="1"/>
  <c r="AQ48" i="47"/>
  <c r="AX48" i="47" s="1"/>
  <c r="AP45" i="47"/>
  <c r="AW45" i="47" s="1"/>
  <c r="AO42" i="47"/>
  <c r="AV42" i="47" s="1"/>
  <c r="AN39" i="47"/>
  <c r="AU39" i="47" s="1"/>
  <c r="AR35" i="47"/>
  <c r="AY35" i="47" s="1"/>
  <c r="AQ32" i="47"/>
  <c r="AX32" i="47" s="1"/>
  <c r="AP29" i="47"/>
  <c r="AW29" i="47" s="1"/>
  <c r="AO26" i="47"/>
  <c r="AV26" i="47" s="1"/>
  <c r="AN23" i="47"/>
  <c r="AU23" i="47" s="1"/>
  <c r="AR19" i="47"/>
  <c r="AY19" i="47" s="1"/>
  <c r="AQ16" i="47"/>
  <c r="AX16" i="47" s="1"/>
  <c r="AP13" i="47"/>
  <c r="AO10" i="47"/>
  <c r="AV10" i="47" s="1"/>
  <c r="AN7" i="47"/>
  <c r="AU7" i="47" s="1"/>
  <c r="AO61" i="47"/>
  <c r="AV61" i="47" s="1"/>
  <c r="AN58" i="47"/>
  <c r="AU58" i="47" s="1"/>
  <c r="AR54" i="47"/>
  <c r="AY54" i="47" s="1"/>
  <c r="AP48" i="47"/>
  <c r="AW48" i="47" s="1"/>
  <c r="AO45" i="47"/>
  <c r="AV45" i="47" s="1"/>
  <c r="AN42" i="47"/>
  <c r="AU42" i="47" s="1"/>
  <c r="AR38" i="47"/>
  <c r="AY38" i="47" s="1"/>
  <c r="AP32" i="47"/>
  <c r="AW32" i="47" s="1"/>
  <c r="AO29" i="47"/>
  <c r="AV29" i="47" s="1"/>
  <c r="AN26" i="47"/>
  <c r="AU26" i="47" s="1"/>
  <c r="AR22" i="47"/>
  <c r="AY22" i="47" s="1"/>
  <c r="AP16" i="47"/>
  <c r="AW16" i="47" s="1"/>
  <c r="AO13" i="47"/>
  <c r="AV13" i="47" s="1"/>
  <c r="AN10" i="47"/>
  <c r="AU10" i="47" s="1"/>
  <c r="AQ51" i="47"/>
  <c r="AX51" i="47" s="1"/>
  <c r="AQ35" i="47"/>
  <c r="AX35" i="47" s="1"/>
  <c r="AQ19" i="47"/>
  <c r="AX19" i="47" s="1"/>
  <c r="O4" i="58" l="1"/>
  <c r="O2" i="58"/>
  <c r="O3" i="58"/>
  <c r="P5" i="58"/>
  <c r="O8" i="58"/>
  <c r="H5" i="42"/>
  <c r="G8" i="42"/>
  <c r="AJ75" i="55" a="1"/>
  <c r="AJ75" i="55" s="1"/>
  <c r="AJ82" i="55" s="1"/>
  <c r="K5" i="39" s="1"/>
  <c r="AI83" i="55"/>
  <c r="AJ76" i="55" a="1"/>
  <c r="AJ76" i="55" s="1"/>
  <c r="AK76" i="55" s="1" a="1"/>
  <c r="AK76" i="55" s="1"/>
  <c r="AK83" i="55" s="1"/>
  <c r="K4" i="39"/>
  <c r="K3" i="39"/>
  <c r="K8" i="39"/>
  <c r="I8" i="39"/>
  <c r="I3" i="39"/>
  <c r="I4" i="39"/>
  <c r="J3" i="39"/>
  <c r="J4" i="39"/>
  <c r="J8" i="39"/>
  <c r="AQ81" i="55"/>
  <c r="AJ79" i="55" a="1"/>
  <c r="AJ79" i="55" s="1"/>
  <c r="AK79" i="55" s="1" a="1"/>
  <c r="AK79" i="55" s="1"/>
  <c r="AL79" i="55" s="1" a="1"/>
  <c r="AL79" i="55" s="1"/>
  <c r="AK75" i="55" a="1"/>
  <c r="AK75" i="55" s="1"/>
  <c r="AK82" i="55" s="1"/>
  <c r="L5" i="39" s="1"/>
  <c r="AP81" i="55"/>
  <c r="AR74" i="55" a="1"/>
  <c r="AR74" i="55" s="1"/>
  <c r="AN77" i="55" a="1"/>
  <c r="AN77" i="55" s="1"/>
  <c r="AN78" i="55" a="1"/>
  <c r="AN78" i="55" s="1"/>
  <c r="AN85" i="55" s="1"/>
  <c r="H2" i="41"/>
  <c r="C8" i="24"/>
  <c r="AN29" i="22"/>
  <c r="J29" i="18"/>
  <c r="E8" i="26" s="1"/>
  <c r="AU15" i="22"/>
  <c r="AB13" i="22"/>
  <c r="AT15" i="22"/>
  <c r="F8" i="24"/>
  <c r="AT2" i="22"/>
  <c r="AQ12" i="22"/>
  <c r="V2" i="22"/>
  <c r="AN2" i="22"/>
  <c r="L2" i="22"/>
  <c r="AS10" i="22"/>
  <c r="C8" i="26"/>
  <c r="AD2" i="22"/>
  <c r="AI13" i="22"/>
  <c r="Z12" i="22"/>
  <c r="I22" i="22"/>
  <c r="AQ8" i="24"/>
  <c r="Q6" i="24"/>
  <c r="Q8" i="24"/>
  <c r="C8" i="23"/>
  <c r="AO18" i="22"/>
  <c r="N8" i="24"/>
  <c r="W2" i="22"/>
  <c r="H27" i="22"/>
  <c r="AD28" i="22"/>
  <c r="AP2" i="23"/>
  <c r="G2" i="22"/>
  <c r="M20" i="22"/>
  <c r="S29" i="22"/>
  <c r="AG13" i="22"/>
  <c r="AC26" i="22"/>
  <c r="AE26" i="22"/>
  <c r="H22" i="22"/>
  <c r="C2" i="24"/>
  <c r="L8" i="24"/>
  <c r="P14" i="22"/>
  <c r="K20" i="22"/>
  <c r="J25" i="22"/>
  <c r="K18" i="22"/>
  <c r="K22" i="22"/>
  <c r="W18" i="22"/>
  <c r="I21" i="22"/>
  <c r="AQ18" i="22"/>
  <c r="AB12" i="22"/>
  <c r="AF29" i="22"/>
  <c r="AR20" i="22"/>
  <c r="P29" i="22"/>
  <c r="Z20" i="22"/>
  <c r="X6" i="24"/>
  <c r="AD29" i="22"/>
  <c r="X4" i="22"/>
  <c r="X8" i="24"/>
  <c r="V4" i="22"/>
  <c r="AD27" i="22"/>
  <c r="U28" i="22"/>
  <c r="N12" i="22"/>
  <c r="AN23" i="22"/>
  <c r="AR13" i="22"/>
  <c r="AM22" i="22"/>
  <c r="AE5" i="22"/>
  <c r="J5" i="22"/>
  <c r="X12" i="22"/>
  <c r="G23" i="22"/>
  <c r="Z13" i="22"/>
  <c r="O13" i="22"/>
  <c r="AS26" i="22"/>
  <c r="G12" i="22"/>
  <c r="L19" i="22"/>
  <c r="AA2" i="22"/>
  <c r="V26" i="22"/>
  <c r="P19" i="22"/>
  <c r="T5" i="22"/>
  <c r="C2" i="25"/>
  <c r="AM12" i="22"/>
  <c r="P27" i="22"/>
  <c r="AG10" i="22"/>
  <c r="AT26" i="22"/>
  <c r="AS19" i="22"/>
  <c r="AQ22" i="22"/>
  <c r="AF19" i="22"/>
  <c r="P2" i="23"/>
  <c r="Z5" i="23"/>
  <c r="W5" i="22"/>
  <c r="W12" i="22"/>
  <c r="P20" i="22"/>
  <c r="AI12" i="22"/>
  <c r="AK26" i="22"/>
  <c r="N26" i="22"/>
  <c r="J23" i="18"/>
  <c r="E2" i="26" s="1"/>
  <c r="C5" i="23"/>
  <c r="AG9" i="18"/>
  <c r="AB2" i="24" s="1"/>
  <c r="J26" i="22"/>
  <c r="AC12" i="22"/>
  <c r="G19" i="22"/>
  <c r="H12" i="22"/>
  <c r="R26" i="22"/>
  <c r="AI18" i="22"/>
  <c r="K19" i="22"/>
  <c r="R5" i="22"/>
  <c r="AF23" i="22"/>
  <c r="AI4" i="22"/>
  <c r="AP26" i="22"/>
  <c r="AN19" i="22"/>
  <c r="AR12" i="22"/>
  <c r="AE10" i="18"/>
  <c r="Z3" i="24" s="1"/>
  <c r="AF5" i="22"/>
  <c r="P23" i="22"/>
  <c r="AS2" i="22"/>
  <c r="T2" i="22"/>
  <c r="K4" i="22"/>
  <c r="AF27" i="22"/>
  <c r="J27" i="22"/>
  <c r="AD5" i="22"/>
  <c r="L26" i="22"/>
  <c r="AS12" i="22"/>
  <c r="Z2" i="22"/>
  <c r="AL2" i="22"/>
  <c r="V6" i="24"/>
  <c r="AN8" i="24"/>
  <c r="AP5" i="23"/>
  <c r="L5" i="22"/>
  <c r="M9" i="18"/>
  <c r="H2" i="24" s="1"/>
  <c r="AT5" i="22"/>
  <c r="AC2" i="22"/>
  <c r="AM23" i="22"/>
  <c r="AD26" i="22"/>
  <c r="AE19" i="22"/>
  <c r="X13" i="22"/>
  <c r="AI2" i="22"/>
  <c r="AM20" i="22"/>
  <c r="W4" i="22"/>
  <c r="M12" i="22"/>
  <c r="I19" i="22"/>
  <c r="V8" i="24"/>
  <c r="AM2" i="22"/>
  <c r="Z2" i="23"/>
  <c r="AE12" i="22"/>
  <c r="T12" i="22"/>
  <c r="AT12" i="22"/>
  <c r="AK12" i="22"/>
  <c r="V5" i="22"/>
  <c r="I23" i="22"/>
  <c r="G26" i="22"/>
  <c r="AL12" i="22"/>
  <c r="K23" i="22"/>
  <c r="O23" i="22"/>
  <c r="AG5" i="22"/>
  <c r="R4" i="22"/>
  <c r="AH5" i="22"/>
  <c r="K5" i="22"/>
  <c r="Y23" i="22"/>
  <c r="Z27" i="22"/>
  <c r="R19" i="22"/>
  <c r="S14" i="22"/>
  <c r="Z18" i="22"/>
  <c r="AG29" i="22"/>
  <c r="M25" i="22"/>
  <c r="C8" i="25"/>
  <c r="AO8" i="24"/>
  <c r="Y27" i="22"/>
  <c r="Y8" i="24"/>
  <c r="AG23" i="22"/>
  <c r="AA23" i="22"/>
  <c r="AO23" i="22"/>
  <c r="AL19" i="22"/>
  <c r="S26" i="22"/>
  <c r="K14" i="22"/>
  <c r="L29" i="22"/>
  <c r="K29" i="22" s="1"/>
  <c r="J29" i="22" s="1"/>
  <c r="AP8" i="24"/>
  <c r="Q29" i="22"/>
  <c r="S27" i="22"/>
  <c r="K28" i="22"/>
  <c r="Z8" i="24"/>
  <c r="AA26" i="22"/>
  <c r="Q12" i="22"/>
  <c r="AK4" i="22"/>
  <c r="O29" i="22"/>
  <c r="Z23" i="22"/>
  <c r="K12" i="22"/>
  <c r="AA12" i="22"/>
  <c r="AR21" i="22"/>
  <c r="AL22" i="22"/>
  <c r="AM8" i="24"/>
  <c r="L4" i="22"/>
  <c r="AU12" i="22"/>
  <c r="AS15" i="22"/>
  <c r="AG26" i="22"/>
  <c r="R23" i="22"/>
  <c r="AK27" i="22"/>
  <c r="J4" i="22"/>
  <c r="AJ20" i="22"/>
  <c r="AC27" i="22"/>
  <c r="N20" i="22"/>
  <c r="AG19" i="22"/>
  <c r="AJ19" i="22"/>
  <c r="R12" i="22"/>
  <c r="G5" i="22"/>
  <c r="U26" i="22"/>
  <c r="AJ21" i="22"/>
  <c r="Y29" i="22"/>
  <c r="Z4" i="22"/>
  <c r="AR15" i="22"/>
  <c r="AP15" i="22"/>
  <c r="Q23" i="22"/>
  <c r="I2" i="22"/>
  <c r="Y26" i="22"/>
  <c r="L28" i="22"/>
  <c r="AI29" i="22"/>
  <c r="AQ26" i="22"/>
  <c r="AC29" i="22"/>
  <c r="Q26" i="22"/>
  <c r="AF2" i="22"/>
  <c r="T27" i="22"/>
  <c r="R27" i="22"/>
  <c r="T20" i="22"/>
  <c r="L27" i="22"/>
  <c r="AO26" i="22"/>
  <c r="Z26" i="22"/>
  <c r="AJ12" i="22"/>
  <c r="AR19" i="22"/>
  <c r="Z14" i="22"/>
  <c r="R22" i="22"/>
  <c r="AE22" i="22"/>
  <c r="AP5" i="22"/>
  <c r="AR5" i="22"/>
  <c r="Y9" i="18"/>
  <c r="T2" i="24" s="1"/>
  <c r="D8" i="24"/>
  <c r="H23" i="22"/>
  <c r="I18" i="22"/>
  <c r="AB8" i="24"/>
  <c r="K8" i="24"/>
  <c r="N25" i="22"/>
  <c r="AT27" i="22"/>
  <c r="T19" i="22"/>
  <c r="O26" i="22"/>
  <c r="Y28" i="22"/>
  <c r="Z29" i="22"/>
  <c r="AE23" i="22"/>
  <c r="H2" i="22"/>
  <c r="AN20" i="22"/>
  <c r="AL20" i="22"/>
  <c r="AL18" i="22"/>
  <c r="K25" i="22"/>
  <c r="AC5" i="22"/>
  <c r="O12" i="22"/>
  <c r="H19" i="22"/>
  <c r="AC28" i="22"/>
  <c r="AO29" i="22"/>
  <c r="AA19" i="22"/>
  <c r="AC19" i="22"/>
  <c r="AU22" i="22"/>
  <c r="U19" i="22"/>
  <c r="AP22" i="22"/>
  <c r="AF8" i="24"/>
  <c r="P5" i="22"/>
  <c r="N23" i="22"/>
  <c r="U23" i="22"/>
  <c r="K13" i="22"/>
  <c r="O27" i="22"/>
  <c r="AE28" i="22"/>
  <c r="AO15" i="22"/>
  <c r="AN15" i="22" s="1"/>
  <c r="AM15" i="22" s="1"/>
  <c r="AI8" i="24"/>
  <c r="AE8" i="24"/>
  <c r="AF26" i="22"/>
  <c r="P26" i="22"/>
  <c r="M23" i="22"/>
  <c r="AI23" i="22"/>
  <c r="H18" i="22"/>
  <c r="L12" i="22"/>
  <c r="AG12" i="22"/>
  <c r="X19" i="22"/>
  <c r="AN5" i="22"/>
  <c r="H21" i="22"/>
  <c r="G21" i="22" s="1"/>
  <c r="P21" i="22"/>
  <c r="P22" i="22"/>
  <c r="AK19" i="22"/>
  <c r="Q5" i="22"/>
  <c r="AA8" i="24"/>
  <c r="AO22" i="22"/>
  <c r="AA18" i="22"/>
  <c r="S19" i="22"/>
  <c r="S22" i="22"/>
  <c r="AO2" i="22"/>
  <c r="V20" i="22"/>
  <c r="S20" i="22"/>
  <c r="AP19" i="22"/>
  <c r="AL28" i="22"/>
  <c r="AC21" i="22"/>
  <c r="AQ29" i="22"/>
  <c r="X18" i="22"/>
  <c r="AK18" i="22"/>
  <c r="Q19" i="22"/>
  <c r="V19" i="22"/>
  <c r="AU19" i="22"/>
  <c r="O7" i="24"/>
  <c r="W23" i="22"/>
  <c r="U18" i="22"/>
  <c r="AG20" i="22"/>
  <c r="AU29" i="22"/>
  <c r="AG22" i="22"/>
  <c r="W26" i="22"/>
  <c r="AK2" i="22"/>
  <c r="AU20" i="22"/>
  <c r="AC20" i="22"/>
  <c r="AB26" i="22"/>
  <c r="AU21" i="22"/>
  <c r="AB18" i="22"/>
  <c r="AU27" i="22"/>
  <c r="AK13" i="22"/>
  <c r="S12" i="22"/>
  <c r="AQ19" i="22"/>
  <c r="U21" i="22"/>
  <c r="V22" i="22"/>
  <c r="AF22" i="22"/>
  <c r="V18" i="22"/>
  <c r="AQ27" i="22"/>
  <c r="W29" i="22"/>
  <c r="AK21" i="22"/>
  <c r="U29" i="22"/>
  <c r="AL27" i="22"/>
  <c r="H20" i="22"/>
  <c r="AK20" i="22"/>
  <c r="V13" i="22"/>
  <c r="AH20" i="22"/>
  <c r="AS27" i="22"/>
  <c r="AF4" i="22"/>
  <c r="AH19" i="22"/>
  <c r="Y19" i="22"/>
  <c r="AI28" i="22"/>
  <c r="M29" i="22"/>
  <c r="AK22" i="22"/>
  <c r="AG28" i="22"/>
  <c r="AU23" i="22"/>
  <c r="AP18" i="22"/>
  <c r="I13" i="22"/>
  <c r="H13" i="22" s="1"/>
  <c r="G13" i="22" s="1"/>
  <c r="U20" i="22"/>
  <c r="R20" i="22"/>
  <c r="AB27" i="22"/>
  <c r="AO19" i="22"/>
  <c r="V12" i="22"/>
  <c r="U22" i="22"/>
  <c r="Q28" i="22"/>
  <c r="AC23" i="22"/>
  <c r="S23" i="22"/>
  <c r="AO20" i="22"/>
  <c r="AM18" i="22"/>
  <c r="AJ18" i="22"/>
  <c r="K27" i="22"/>
  <c r="K26" i="22"/>
  <c r="M26" i="22"/>
  <c r="AP12" i="22"/>
  <c r="AT19" i="22"/>
  <c r="X22" i="22"/>
  <c r="AS29" i="22"/>
  <c r="T29" i="22"/>
  <c r="AP21" i="22"/>
  <c r="O25" i="22"/>
  <c r="AI26" i="22"/>
  <c r="O28" i="22"/>
  <c r="AB29" i="22"/>
  <c r="AM19" i="22"/>
  <c r="AG2" i="22"/>
  <c r="AE27" i="22"/>
  <c r="AT20" i="22"/>
  <c r="T26" i="22"/>
  <c r="AN22" i="22"/>
  <c r="Q2" i="22"/>
  <c r="N27" i="22"/>
  <c r="AF20" i="22"/>
  <c r="AB19" i="22"/>
  <c r="AL26" i="22"/>
  <c r="AB21" i="22"/>
  <c r="M5" i="22"/>
  <c r="AJ5" i="22"/>
  <c r="AR2" i="22"/>
  <c r="U4" i="22"/>
  <c r="N5" i="22"/>
  <c r="Q4" i="22"/>
  <c r="U2" i="22"/>
  <c r="AG4" i="22"/>
  <c r="AQ5" i="22"/>
  <c r="AO4" i="22"/>
  <c r="O5" i="22"/>
  <c r="H5" i="22"/>
  <c r="X5" i="22"/>
  <c r="CN36" i="15"/>
  <c r="O30" i="13"/>
  <c r="CN31" i="15"/>
  <c r="O39" i="13"/>
  <c r="CN40" i="15"/>
  <c r="O49" i="13"/>
  <c r="CN50" i="15"/>
  <c r="O36" i="13"/>
  <c r="U17" i="18"/>
  <c r="P3" i="25" s="1"/>
  <c r="CN37" i="15"/>
  <c r="O59" i="13"/>
  <c r="CN60" i="15"/>
  <c r="AR17" i="18"/>
  <c r="AM3" i="25" s="1"/>
  <c r="O54" i="13"/>
  <c r="CN55" i="15"/>
  <c r="CN46" i="15"/>
  <c r="O45" i="13"/>
  <c r="Y5" i="13"/>
  <c r="J17" i="9" s="1"/>
  <c r="Y4" i="13"/>
  <c r="I17" i="9" s="1"/>
  <c r="H17" i="22" s="1"/>
  <c r="CN26" i="15"/>
  <c r="J17" i="18"/>
  <c r="E3" i="25" s="1"/>
  <c r="O25" i="13"/>
  <c r="N54" i="13"/>
  <c r="CM55" i="15"/>
  <c r="N49" i="13"/>
  <c r="CM50" i="15"/>
  <c r="CM61" i="15"/>
  <c r="N60" i="13"/>
  <c r="N45" i="13"/>
  <c r="CM46" i="15"/>
  <c r="CM35" i="15"/>
  <c r="N39" i="13"/>
  <c r="X16" i="18"/>
  <c r="S2" i="25" s="1"/>
  <c r="CM40" i="15"/>
  <c r="N35" i="13"/>
  <c r="CM36" i="15"/>
  <c r="T16" i="18"/>
  <c r="O2" i="25" s="1"/>
  <c r="N24" i="13"/>
  <c r="CM30" i="15"/>
  <c r="N16" i="18"/>
  <c r="I2" i="25" s="1"/>
  <c r="N29" i="13"/>
  <c r="X5" i="13"/>
  <c r="J16" i="9" s="1"/>
  <c r="I16" i="22" s="1"/>
  <c r="X4" i="13"/>
  <c r="I16" i="9" s="1"/>
  <c r="H16" i="22" s="1"/>
  <c r="N25" i="13"/>
  <c r="CM26" i="15"/>
  <c r="Z34" i="12"/>
  <c r="AM11" i="9" s="1"/>
  <c r="AL11" i="22" s="1"/>
  <c r="Z35" i="12"/>
  <c r="AN11" i="9" s="1"/>
  <c r="AM11" i="22" s="1"/>
  <c r="Z36" i="12"/>
  <c r="AO11" i="9" s="1"/>
  <c r="AN11" i="22" s="1"/>
  <c r="Z38" i="12"/>
  <c r="AQ11" i="9" s="1"/>
  <c r="Z37" i="12"/>
  <c r="AP11" i="9" s="1"/>
  <c r="Z39" i="12"/>
  <c r="AR11" i="9" s="1"/>
  <c r="AQ11" i="22" s="1"/>
  <c r="Z40" i="12"/>
  <c r="AS11" i="9" s="1"/>
  <c r="Z41" i="12"/>
  <c r="AT11" i="9" s="1"/>
  <c r="Z43" i="12"/>
  <c r="AV11" i="9" s="1"/>
  <c r="AU11" i="22" s="1"/>
  <c r="Z32" i="12"/>
  <c r="AK11" i="9" s="1"/>
  <c r="Z31" i="12"/>
  <c r="AJ11" i="9" s="1"/>
  <c r="Z30" i="12"/>
  <c r="AI11" i="9" s="1"/>
  <c r="AH11" i="22" s="1"/>
  <c r="Z29" i="12"/>
  <c r="AH11" i="9" s="1"/>
  <c r="AG11" i="22" s="1"/>
  <c r="Z33" i="12"/>
  <c r="AL11" i="9" s="1"/>
  <c r="AK11" i="22" s="1"/>
  <c r="Z28" i="12"/>
  <c r="AG11" i="9" s="1"/>
  <c r="AF11" i="22" s="1"/>
  <c r="Z27" i="12"/>
  <c r="AF11" i="9" s="1"/>
  <c r="AE11" i="22" s="1"/>
  <c r="Z24" i="12"/>
  <c r="AC11" i="9" s="1"/>
  <c r="AB11" i="22" s="1"/>
  <c r="Z25" i="12"/>
  <c r="AD11" i="9" s="1"/>
  <c r="AC11" i="22" s="1"/>
  <c r="Z26" i="12"/>
  <c r="AE11" i="9" s="1"/>
  <c r="Z21" i="12"/>
  <c r="Z11" i="9" s="1"/>
  <c r="Y11" i="22" s="1"/>
  <c r="Z5" i="12"/>
  <c r="J11" i="9" s="1"/>
  <c r="I11" i="22" s="1"/>
  <c r="Z8" i="12"/>
  <c r="M11" i="9" s="1"/>
  <c r="Z11" i="12"/>
  <c r="P11" i="9" s="1"/>
  <c r="O11" i="22" s="1"/>
  <c r="Z14" i="12"/>
  <c r="S11" i="9" s="1"/>
  <c r="Z17" i="12"/>
  <c r="V11" i="9" s="1"/>
  <c r="Z20" i="12"/>
  <c r="Y11" i="9" s="1"/>
  <c r="X11" i="22" s="1"/>
  <c r="Z4" i="12"/>
  <c r="I11" i="9" s="1"/>
  <c r="H11" i="22" s="1"/>
  <c r="Z7" i="12"/>
  <c r="L11" i="9" s="1"/>
  <c r="K11" i="22" s="1"/>
  <c r="Z10" i="12"/>
  <c r="O11" i="9" s="1"/>
  <c r="N11" i="22" s="1"/>
  <c r="Z23" i="12"/>
  <c r="AB11" i="9" s="1"/>
  <c r="AA11" i="22" s="1"/>
  <c r="Z13" i="12"/>
  <c r="R11" i="9" s="1"/>
  <c r="Q11" i="22" s="1"/>
  <c r="Z16" i="12"/>
  <c r="U11" i="9" s="1"/>
  <c r="T11" i="22" s="1"/>
  <c r="Z19" i="12"/>
  <c r="X11" i="9" s="1"/>
  <c r="W11" i="22" s="1"/>
  <c r="Z22" i="12"/>
  <c r="AA11" i="9" s="1"/>
  <c r="Z11" i="22" s="1"/>
  <c r="Z6" i="12"/>
  <c r="K11" i="9" s="1"/>
  <c r="J11" i="22" s="1"/>
  <c r="Z9" i="12"/>
  <c r="N11" i="9" s="1"/>
  <c r="Z12" i="12"/>
  <c r="Q11" i="9" s="1"/>
  <c r="P11" i="22" s="1"/>
  <c r="Z15" i="12"/>
  <c r="T11" i="9" s="1"/>
  <c r="S11" i="22" s="1"/>
  <c r="Z18" i="12"/>
  <c r="W11" i="9" s="1"/>
  <c r="V11" i="22" s="1"/>
  <c r="CF45" i="15"/>
  <c r="N44" i="12"/>
  <c r="AC9" i="18"/>
  <c r="X2" i="24" s="1"/>
  <c r="N50" i="12"/>
  <c r="CF51" i="15"/>
  <c r="AI9" i="18"/>
  <c r="AD2" i="24" s="1"/>
  <c r="AR9" i="18"/>
  <c r="AM2" i="24" s="1"/>
  <c r="CF60" i="15"/>
  <c r="N59" i="12"/>
  <c r="AN9" i="18"/>
  <c r="AI2" i="24" s="1"/>
  <c r="CF56" i="15"/>
  <c r="N55" i="12"/>
  <c r="N41" i="12"/>
  <c r="Z9" i="18"/>
  <c r="U2" i="24" s="1"/>
  <c r="CF42" i="15"/>
  <c r="CF35" i="15"/>
  <c r="S9" i="18"/>
  <c r="N2" i="24" s="1"/>
  <c r="N34" i="12"/>
  <c r="N30" i="12"/>
  <c r="CF31" i="15"/>
  <c r="O9" i="18"/>
  <c r="J2" i="24" s="1"/>
  <c r="I9" i="18"/>
  <c r="D2" i="24" s="1"/>
  <c r="N24" i="12"/>
  <c r="CF25" i="15"/>
  <c r="X4" i="12"/>
  <c r="I9" i="9" s="1"/>
  <c r="H9" i="22" s="1"/>
  <c r="X5" i="12"/>
  <c r="J9" i="9" s="1"/>
  <c r="I9" i="22" s="1"/>
  <c r="AC8" i="23"/>
  <c r="CE50" i="15"/>
  <c r="T49" i="11"/>
  <c r="T60" i="11"/>
  <c r="CE61" i="15"/>
  <c r="AN8" i="23"/>
  <c r="CE55" i="15"/>
  <c r="T54" i="11"/>
  <c r="AH8" i="23"/>
  <c r="Z8" i="23"/>
  <c r="CE47" i="15"/>
  <c r="T46" i="11"/>
  <c r="T42" i="11"/>
  <c r="V8" i="23"/>
  <c r="T36" i="11"/>
  <c r="CE37" i="15"/>
  <c r="P8" i="23"/>
  <c r="CE30" i="15"/>
  <c r="I8" i="23"/>
  <c r="T29" i="11"/>
  <c r="AD5" i="11"/>
  <c r="J8" i="9" s="1"/>
  <c r="I8" i="22" s="1"/>
  <c r="AD4" i="11"/>
  <c r="I8" i="9" s="1"/>
  <c r="H8" i="22" s="1"/>
  <c r="G8" i="22" s="1"/>
  <c r="CE26" i="15"/>
  <c r="E8" i="23"/>
  <c r="T25" i="11"/>
  <c r="AM6" i="23"/>
  <c r="CC60" i="15"/>
  <c r="R59" i="11"/>
  <c r="R54" i="11"/>
  <c r="AH6" i="23"/>
  <c r="CC55" i="15"/>
  <c r="CC36" i="15"/>
  <c r="R35" i="11"/>
  <c r="O6" i="23"/>
  <c r="I6" i="23"/>
  <c r="R29" i="11"/>
  <c r="CC30" i="15"/>
  <c r="R24" i="11"/>
  <c r="CC25" i="15"/>
  <c r="D6" i="23"/>
  <c r="R49" i="11"/>
  <c r="AC6" i="23"/>
  <c r="CC50" i="15"/>
  <c r="X6" i="23"/>
  <c r="CC45" i="15"/>
  <c r="R44" i="11"/>
  <c r="U6" i="23"/>
  <c r="R41" i="11"/>
  <c r="CC42" i="15"/>
  <c r="O49" i="11"/>
  <c r="BZ50" i="15"/>
  <c r="AI3" i="23"/>
  <c r="BZ56" i="15"/>
  <c r="O55" i="11"/>
  <c r="BZ60" i="15"/>
  <c r="O59" i="11"/>
  <c r="BZ46" i="15"/>
  <c r="Y3" i="23"/>
  <c r="O45" i="11"/>
  <c r="BZ36" i="15"/>
  <c r="O3" i="23"/>
  <c r="O35" i="11"/>
  <c r="BZ40" i="15"/>
  <c r="O39" i="11"/>
  <c r="S3" i="23"/>
  <c r="O30" i="11"/>
  <c r="J3" i="23"/>
  <c r="BZ31" i="15"/>
  <c r="O24" i="11"/>
  <c r="BZ25" i="15"/>
  <c r="D3" i="23"/>
  <c r="S30" i="11"/>
  <c r="CD31" i="15"/>
  <c r="J7" i="23"/>
  <c r="AM7" i="23"/>
  <c r="S59" i="11"/>
  <c r="CD60" i="15"/>
  <c r="AI7" i="23"/>
  <c r="S55" i="11"/>
  <c r="CD56" i="15"/>
  <c r="S49" i="11"/>
  <c r="AC7" i="23"/>
  <c r="CD50" i="15"/>
  <c r="S46" i="11"/>
  <c r="CD47" i="15"/>
  <c r="Z7" i="23"/>
  <c r="S7" i="23"/>
  <c r="S39" i="11"/>
  <c r="CD40" i="15"/>
  <c r="O7" i="23"/>
  <c r="S35" i="11"/>
  <c r="CD36" i="15"/>
  <c r="AC4" i="11"/>
  <c r="I7" i="9" s="1"/>
  <c r="H7" i="22" s="1"/>
  <c r="S24" i="11"/>
  <c r="D7" i="23"/>
  <c r="CD25" i="15"/>
  <c r="Q25" i="22"/>
  <c r="R25" i="22" s="1"/>
  <c r="S25" i="22" s="1"/>
  <c r="R18" i="22"/>
  <c r="AS11" i="22"/>
  <c r="F6" i="24"/>
  <c r="T18" i="22"/>
  <c r="C6" i="26"/>
  <c r="AK6" i="24"/>
  <c r="AI6" i="24"/>
  <c r="J27" i="18"/>
  <c r="E6" i="26" s="1"/>
  <c r="AN6" i="24"/>
  <c r="AJ11" i="22"/>
  <c r="AN4" i="22"/>
  <c r="AM4" i="22"/>
  <c r="AJ4" i="22"/>
  <c r="P25" i="22"/>
  <c r="W27" i="22"/>
  <c r="K6" i="24"/>
  <c r="H25" i="22"/>
  <c r="G25" i="22"/>
  <c r="AO11" i="22"/>
  <c r="M4" i="22"/>
  <c r="AQ4" i="22"/>
  <c r="AP4" i="22"/>
  <c r="Y4" i="22"/>
  <c r="I25" i="22"/>
  <c r="X2" i="23"/>
  <c r="X8" i="23"/>
  <c r="X3" i="23"/>
  <c r="X5" i="23"/>
  <c r="X7" i="23"/>
  <c r="AB5" i="22"/>
  <c r="AS24" i="22"/>
  <c r="P21" i="18"/>
  <c r="K7" i="25" s="1"/>
  <c r="P18" i="18"/>
  <c r="P20" i="18"/>
  <c r="K6" i="25" s="1"/>
  <c r="P22" i="18"/>
  <c r="K8" i="25" s="1"/>
  <c r="O21" i="22"/>
  <c r="O19" i="22"/>
  <c r="M24" i="22"/>
  <c r="Y12" i="22"/>
  <c r="AQ24" i="22"/>
  <c r="Y10" i="18"/>
  <c r="T3" i="24" s="1"/>
  <c r="Q24" i="22"/>
  <c r="AE10" i="22"/>
  <c r="AQ10" i="22"/>
  <c r="AL24" i="22"/>
  <c r="AG24" i="22"/>
  <c r="I24" i="22"/>
  <c r="AH10" i="22"/>
  <c r="AT10" i="22"/>
  <c r="K24" i="22"/>
  <c r="AH2" i="22"/>
  <c r="AD5" i="23"/>
  <c r="AD2" i="23"/>
  <c r="Y22" i="22"/>
  <c r="Z18" i="18"/>
  <c r="Z20" i="18"/>
  <c r="U6" i="25" s="1"/>
  <c r="Z22" i="18"/>
  <c r="U8" i="25" s="1"/>
  <c r="Z21" i="18"/>
  <c r="U7" i="25" s="1"/>
  <c r="Y18" i="22"/>
  <c r="AC10" i="22"/>
  <c r="O22" i="22"/>
  <c r="AF24" i="22"/>
  <c r="U24" i="22"/>
  <c r="N24" i="22"/>
  <c r="AO10" i="22"/>
  <c r="Y21" i="22"/>
  <c r="X18" i="18"/>
  <c r="X20" i="18"/>
  <c r="S6" i="25" s="1"/>
  <c r="X22" i="18"/>
  <c r="S8" i="25" s="1"/>
  <c r="X17" i="18"/>
  <c r="S3" i="25" s="1"/>
  <c r="X21" i="18"/>
  <c r="S7" i="25" s="1"/>
  <c r="W21" i="22"/>
  <c r="W22" i="22"/>
  <c r="W19" i="22"/>
  <c r="V10" i="18"/>
  <c r="Q3" i="24" s="1"/>
  <c r="AM10" i="18"/>
  <c r="AH3" i="24" s="1"/>
  <c r="C3" i="25"/>
  <c r="AJ10" i="18"/>
  <c r="AE3" i="24" s="1"/>
  <c r="C3" i="24"/>
  <c r="AB10" i="22"/>
  <c r="Q10" i="22"/>
  <c r="G3" i="22"/>
  <c r="AU10" i="18"/>
  <c r="AP3" i="24" s="1"/>
  <c r="AP10" i="18"/>
  <c r="AK3" i="24" s="1"/>
  <c r="C3" i="23"/>
  <c r="L10" i="22"/>
  <c r="AM24" i="22"/>
  <c r="AK10" i="18"/>
  <c r="AF3" i="24" s="1"/>
  <c r="AN10" i="18"/>
  <c r="AD10" i="18"/>
  <c r="Y3" i="24" s="1"/>
  <c r="S10" i="18"/>
  <c r="N3" i="24" s="1"/>
  <c r="M10" i="18"/>
  <c r="H3" i="24" s="1"/>
  <c r="I10" i="18"/>
  <c r="AR10" i="18"/>
  <c r="AM3" i="24" s="1"/>
  <c r="AC24" i="22"/>
  <c r="Y10" i="22"/>
  <c r="AI24" i="22"/>
  <c r="M10" i="22"/>
  <c r="AS10" i="18"/>
  <c r="AN3" i="24" s="1"/>
  <c r="J24" i="18"/>
  <c r="E3" i="26" s="1"/>
  <c r="AA24" i="22"/>
  <c r="AU24" i="22"/>
  <c r="AP10" i="22"/>
  <c r="AD10" i="22"/>
  <c r="AO24" i="22"/>
  <c r="T10" i="22"/>
  <c r="Q10" i="18"/>
  <c r="L3" i="24" s="1"/>
  <c r="AC10" i="18"/>
  <c r="X3" i="24" s="1"/>
  <c r="C3" i="26"/>
  <c r="R24" i="22"/>
  <c r="AU10" i="22"/>
  <c r="AK10" i="22"/>
  <c r="AO10" i="18"/>
  <c r="AJ3" i="24" s="1"/>
  <c r="AT10" i="18"/>
  <c r="AO3" i="24" s="1"/>
  <c r="I10" i="22"/>
  <c r="G17" i="22"/>
  <c r="X10" i="18"/>
  <c r="S3" i="24" s="1"/>
  <c r="U10" i="18"/>
  <c r="P3" i="24" s="1"/>
  <c r="AV10" i="18"/>
  <c r="AQ3" i="24" s="1"/>
  <c r="U10" i="22"/>
  <c r="L24" i="22"/>
  <c r="Z10" i="22"/>
  <c r="N10" i="22"/>
  <c r="AF10" i="18"/>
  <c r="AA3" i="24" s="1"/>
  <c r="K10" i="18"/>
  <c r="F3" i="24" s="1"/>
  <c r="AA10" i="18"/>
  <c r="V3" i="24" s="1"/>
  <c r="AE24" i="22"/>
  <c r="AR10" i="22"/>
  <c r="I17" i="22"/>
  <c r="P10" i="22"/>
  <c r="V2" i="23"/>
  <c r="V5" i="23"/>
  <c r="Z5" i="22"/>
  <c r="O5" i="23"/>
  <c r="O2" i="23"/>
  <c r="O8" i="23"/>
  <c r="S5" i="22"/>
  <c r="P24" i="22"/>
  <c r="AB24" i="22"/>
  <c r="M16" i="18"/>
  <c r="H2" i="25" s="1"/>
  <c r="M18" i="18"/>
  <c r="M20" i="18"/>
  <c r="H6" i="25" s="1"/>
  <c r="M22" i="18"/>
  <c r="H8" i="25" s="1"/>
  <c r="M17" i="18"/>
  <c r="H3" i="25" s="1"/>
  <c r="M21" i="18"/>
  <c r="H7" i="25" s="1"/>
  <c r="L20" i="22"/>
  <c r="L21" i="22"/>
  <c r="L22" i="22"/>
  <c r="L18" i="22"/>
  <c r="AE18" i="18"/>
  <c r="AE20" i="18"/>
  <c r="Z6" i="25" s="1"/>
  <c r="AE22" i="18"/>
  <c r="Z8" i="25" s="1"/>
  <c r="AE21" i="18"/>
  <c r="Z7" i="25" s="1"/>
  <c r="AD22" i="22"/>
  <c r="AD19" i="22"/>
  <c r="Y5" i="22"/>
  <c r="U2" i="23"/>
  <c r="U8" i="23"/>
  <c r="U5" i="23"/>
  <c r="W2" i="23"/>
  <c r="W6" i="23"/>
  <c r="W8" i="23"/>
  <c r="W3" i="23"/>
  <c r="W5" i="23"/>
  <c r="W7" i="23"/>
  <c r="AA5" i="22"/>
  <c r="AO2" i="23"/>
  <c r="AO5" i="23"/>
  <c r="AS5" i="22"/>
  <c r="AQ3" i="23"/>
  <c r="AQ5" i="23"/>
  <c r="AQ7" i="23"/>
  <c r="AQ2" i="23"/>
  <c r="AQ6" i="23"/>
  <c r="AQ8" i="23"/>
  <c r="AU2" i="22"/>
  <c r="AU5" i="22"/>
  <c r="V29" i="22"/>
  <c r="W23" i="18"/>
  <c r="R2" i="26" s="1"/>
  <c r="W25" i="18"/>
  <c r="R4" i="26" s="1"/>
  <c r="W27" i="18"/>
  <c r="R6" i="26" s="1"/>
  <c r="W29" i="18"/>
  <c r="R8" i="26" s="1"/>
  <c r="W28" i="18"/>
  <c r="W24" i="18"/>
  <c r="R3" i="26" s="1"/>
  <c r="R9" i="18"/>
  <c r="M2" i="24" s="1"/>
  <c r="M6" i="24"/>
  <c r="M8" i="24"/>
  <c r="R10" i="18"/>
  <c r="M3" i="24" s="1"/>
  <c r="Q14" i="22"/>
  <c r="M7" i="24"/>
  <c r="K18" i="18"/>
  <c r="K20" i="18"/>
  <c r="F6" i="25" s="1"/>
  <c r="K22" i="18"/>
  <c r="F8" i="25" s="1"/>
  <c r="K21" i="18"/>
  <c r="F7" i="25" s="1"/>
  <c r="J19" i="22"/>
  <c r="J21" i="22"/>
  <c r="J18" i="22"/>
  <c r="K10" i="22"/>
  <c r="AH3" i="23"/>
  <c r="AH5" i="23"/>
  <c r="AH7" i="23"/>
  <c r="AH2" i="23"/>
  <c r="AJ10" i="22"/>
  <c r="AB2" i="22"/>
  <c r="AA10" i="22"/>
  <c r="AN10" i="22"/>
  <c r="S2" i="22"/>
  <c r="AL4" i="22"/>
  <c r="AI10" i="22"/>
  <c r="O10" i="22"/>
  <c r="AK24" i="22"/>
  <c r="J10" i="22"/>
  <c r="AM10" i="22"/>
  <c r="P10" i="18"/>
  <c r="K3" i="24" s="1"/>
  <c r="Z10" i="18"/>
  <c r="U3" i="24" s="1"/>
  <c r="U6" i="24"/>
  <c r="U8" i="24"/>
  <c r="Y13" i="22"/>
  <c r="X24" i="22"/>
  <c r="AF10" i="22"/>
  <c r="O18" i="22"/>
  <c r="R10" i="22"/>
  <c r="S24" i="22"/>
  <c r="V10" i="22"/>
  <c r="Y24" i="18"/>
  <c r="T3" i="26" s="1"/>
  <c r="Y28" i="18"/>
  <c r="Y23" i="18"/>
  <c r="T2" i="26" s="1"/>
  <c r="Y25" i="18"/>
  <c r="T4" i="26" s="1"/>
  <c r="Y27" i="18"/>
  <c r="T6" i="26" s="1"/>
  <c r="Y29" i="18"/>
  <c r="T8" i="26" s="1"/>
  <c r="X26" i="22"/>
  <c r="X27" i="22"/>
  <c r="X28" i="22"/>
  <c r="X29" i="22"/>
  <c r="X24" i="18"/>
  <c r="S3" i="26" s="1"/>
  <c r="X28" i="18"/>
  <c r="X23" i="18"/>
  <c r="S2" i="26" s="1"/>
  <c r="X25" i="18"/>
  <c r="S4" i="26" s="1"/>
  <c r="X27" i="18"/>
  <c r="S6" i="26" s="1"/>
  <c r="X29" i="18"/>
  <c r="S8" i="26" s="1"/>
  <c r="W24" i="22"/>
  <c r="S4" i="22"/>
  <c r="O20" i="22"/>
  <c r="AN24" i="22"/>
  <c r="AD24" i="22"/>
  <c r="AL5" i="22"/>
  <c r="Y14" i="22"/>
  <c r="J23" i="22"/>
  <c r="K24" i="18"/>
  <c r="F3" i="26" s="1"/>
  <c r="K28" i="18"/>
  <c r="K23" i="18"/>
  <c r="F2" i="26" s="1"/>
  <c r="K25" i="18"/>
  <c r="F4" i="26" s="1"/>
  <c r="K27" i="18"/>
  <c r="F6" i="26" s="1"/>
  <c r="K29" i="18"/>
  <c r="F8" i="26" s="1"/>
  <c r="J28" i="22"/>
  <c r="J24" i="22"/>
  <c r="AS24" i="18"/>
  <c r="AN3" i="26" s="1"/>
  <c r="AS28" i="18"/>
  <c r="AS23" i="18"/>
  <c r="AN2" i="26" s="1"/>
  <c r="AS25" i="18"/>
  <c r="AN4" i="26" s="1"/>
  <c r="AS27" i="18"/>
  <c r="AN6" i="26" s="1"/>
  <c r="AS29" i="18"/>
  <c r="AN8" i="26" s="1"/>
  <c r="AR28" i="22"/>
  <c r="AR29" i="22"/>
  <c r="AR26" i="22"/>
  <c r="AR27" i="22"/>
  <c r="O24" i="18"/>
  <c r="J3" i="26" s="1"/>
  <c r="O28" i="18"/>
  <c r="O25" i="18"/>
  <c r="J4" i="26" s="1"/>
  <c r="O29" i="18"/>
  <c r="J8" i="26" s="1"/>
  <c r="O23" i="18"/>
  <c r="J2" i="26" s="1"/>
  <c r="O27" i="18"/>
  <c r="J6" i="26" s="1"/>
  <c r="N28" i="22"/>
  <c r="J10" i="18"/>
  <c r="E3" i="24" s="1"/>
  <c r="E6" i="24"/>
  <c r="E8" i="24"/>
  <c r="E7" i="24"/>
  <c r="I12" i="22"/>
  <c r="AB10" i="18"/>
  <c r="W3" i="24" s="1"/>
  <c r="AB9" i="18"/>
  <c r="W2" i="24" s="1"/>
  <c r="W6" i="24"/>
  <c r="W8" i="24"/>
  <c r="W7" i="24"/>
  <c r="AA14" i="22"/>
  <c r="AJ29" i="22"/>
  <c r="AK23" i="18"/>
  <c r="AF2" i="26" s="1"/>
  <c r="AK25" i="18"/>
  <c r="AF4" i="26" s="1"/>
  <c r="AK27" i="18"/>
  <c r="AF6" i="26" s="1"/>
  <c r="AK29" i="18"/>
  <c r="AF8" i="26" s="1"/>
  <c r="AK24" i="18"/>
  <c r="AF3" i="26" s="1"/>
  <c r="AK28" i="18"/>
  <c r="AJ23" i="22"/>
  <c r="AJ24" i="22"/>
  <c r="AJ26" i="22"/>
  <c r="AJ28" i="22"/>
  <c r="AI2" i="23"/>
  <c r="AI5" i="23"/>
  <c r="AM5" i="22"/>
  <c r="AT18" i="22"/>
  <c r="N4" i="22"/>
  <c r="AR11" i="22"/>
  <c r="M18" i="22"/>
  <c r="AE18" i="22"/>
  <c r="P18" i="22"/>
  <c r="AT11" i="22"/>
  <c r="AU18" i="22"/>
  <c r="AF18" i="22"/>
  <c r="Q18" i="22"/>
  <c r="L11" i="22"/>
  <c r="AR4" i="22"/>
  <c r="AS4" i="22"/>
  <c r="AD4" i="22"/>
  <c r="AG18" i="22"/>
  <c r="AD11" i="22"/>
  <c r="M11" i="22"/>
  <c r="C4" i="25"/>
  <c r="N18" i="22"/>
  <c r="AH18" i="22"/>
  <c r="S18" i="22"/>
  <c r="AI11" i="22"/>
  <c r="R11" i="22"/>
  <c r="J25" i="18"/>
  <c r="E4" i="26" s="1"/>
  <c r="C4" i="26"/>
  <c r="AH4" i="22"/>
  <c r="L25" i="22"/>
  <c r="AN18" i="22"/>
  <c r="AG10" i="18"/>
  <c r="AB3" i="24" s="1"/>
  <c r="X10" i="22"/>
  <c r="AB4" i="22"/>
  <c r="Z24" i="22"/>
  <c r="V24" i="22"/>
  <c r="O24" i="22"/>
  <c r="H10" i="22"/>
  <c r="H24" i="22"/>
  <c r="AQ24" i="18"/>
  <c r="AL3" i="26" s="1"/>
  <c r="AQ28" i="18"/>
  <c r="AQ23" i="18"/>
  <c r="AL2" i="26" s="1"/>
  <c r="AQ25" i="18"/>
  <c r="AL4" i="26" s="1"/>
  <c r="AQ27" i="18"/>
  <c r="AL6" i="26" s="1"/>
  <c r="AQ29" i="18"/>
  <c r="AL8" i="26" s="1"/>
  <c r="AP24" i="22"/>
  <c r="AP23" i="22"/>
  <c r="AP29" i="22"/>
  <c r="T2" i="23"/>
  <c r="T6" i="23"/>
  <c r="T8" i="23"/>
  <c r="T5" i="23"/>
  <c r="AU24" i="18"/>
  <c r="AP3" i="26" s="1"/>
  <c r="AU28" i="18"/>
  <c r="AU27" i="18"/>
  <c r="AP6" i="26" s="1"/>
  <c r="AU25" i="18"/>
  <c r="AP4" i="26" s="1"/>
  <c r="AU29" i="18"/>
  <c r="AP8" i="26" s="1"/>
  <c r="AU23" i="18"/>
  <c r="AP2" i="26" s="1"/>
  <c r="AT24" i="22"/>
  <c r="AT28" i="22"/>
  <c r="AT29" i="22"/>
  <c r="AG23" i="18"/>
  <c r="AB2" i="26" s="1"/>
  <c r="AG25" i="18"/>
  <c r="AB4" i="26" s="1"/>
  <c r="AG27" i="18"/>
  <c r="AB6" i="26" s="1"/>
  <c r="AG29" i="18"/>
  <c r="AB8" i="26" s="1"/>
  <c r="AG24" i="18"/>
  <c r="AB3" i="26" s="1"/>
  <c r="AG28" i="18"/>
  <c r="AI23" i="18"/>
  <c r="AD2" i="26" s="1"/>
  <c r="AI25" i="18"/>
  <c r="AD4" i="26" s="1"/>
  <c r="AI27" i="18"/>
  <c r="AD6" i="26" s="1"/>
  <c r="AI29" i="18"/>
  <c r="AD8" i="26" s="1"/>
  <c r="AI24" i="18"/>
  <c r="AD3" i="26" s="1"/>
  <c r="AI28" i="18"/>
  <c r="AH26" i="22"/>
  <c r="AH24" i="22"/>
  <c r="AH28" i="22"/>
  <c r="AL23" i="18"/>
  <c r="AG2" i="26" s="1"/>
  <c r="AL25" i="18"/>
  <c r="AG4" i="26" s="1"/>
  <c r="AL27" i="18"/>
  <c r="AG6" i="26" s="1"/>
  <c r="AL29" i="18"/>
  <c r="AG8" i="26" s="1"/>
  <c r="AL24" i="18"/>
  <c r="AG3" i="26" s="1"/>
  <c r="AL28" i="18"/>
  <c r="AK23" i="22"/>
  <c r="AK29" i="22"/>
  <c r="AD6" i="24"/>
  <c r="AD8" i="24"/>
  <c r="AI10" i="18"/>
  <c r="AD3" i="24" s="1"/>
  <c r="AH12" i="22"/>
  <c r="AD7" i="24"/>
  <c r="T24" i="22"/>
  <c r="I5" i="22"/>
  <c r="T23" i="22"/>
  <c r="AA24" i="18"/>
  <c r="V3" i="26" s="1"/>
  <c r="AA28" i="18"/>
  <c r="AA23" i="18"/>
  <c r="V2" i="26" s="1"/>
  <c r="AA25" i="18"/>
  <c r="V4" i="26" s="1"/>
  <c r="AA27" i="18"/>
  <c r="V6" i="26" s="1"/>
  <c r="AA29" i="18"/>
  <c r="V8" i="26" s="1"/>
  <c r="D2" i="23"/>
  <c r="D8" i="23"/>
  <c r="D5" i="23"/>
  <c r="AE24" i="18"/>
  <c r="Z3" i="26" s="1"/>
  <c r="AE28" i="18"/>
  <c r="AE27" i="18"/>
  <c r="Z6" i="26" s="1"/>
  <c r="AE25" i="18"/>
  <c r="Z4" i="26" s="1"/>
  <c r="AE29" i="18"/>
  <c r="Z8" i="26" s="1"/>
  <c r="AE23" i="18"/>
  <c r="Z2" i="26" s="1"/>
  <c r="Q23" i="18"/>
  <c r="L2" i="26" s="1"/>
  <c r="Q25" i="18"/>
  <c r="L4" i="26" s="1"/>
  <c r="Q27" i="18"/>
  <c r="L6" i="26" s="1"/>
  <c r="Q29" i="18"/>
  <c r="L8" i="26" s="1"/>
  <c r="Q24" i="18"/>
  <c r="L3" i="26" s="1"/>
  <c r="Q28" i="18"/>
  <c r="S23" i="18"/>
  <c r="N2" i="26" s="1"/>
  <c r="S25" i="18"/>
  <c r="N4" i="26" s="1"/>
  <c r="S27" i="18"/>
  <c r="N6" i="26" s="1"/>
  <c r="S29" i="18"/>
  <c r="N8" i="26" s="1"/>
  <c r="S24" i="18"/>
  <c r="N3" i="26" s="1"/>
  <c r="S28" i="18"/>
  <c r="V23" i="18"/>
  <c r="Q2" i="26" s="1"/>
  <c r="V25" i="18"/>
  <c r="Q4" i="26" s="1"/>
  <c r="V27" i="18"/>
  <c r="Q6" i="26" s="1"/>
  <c r="V29" i="18"/>
  <c r="Q8" i="26" s="1"/>
  <c r="V28" i="18"/>
  <c r="V24" i="18"/>
  <c r="Q3" i="26" s="1"/>
  <c r="AO24" i="18"/>
  <c r="AJ3" i="26" s="1"/>
  <c r="AO28" i="18"/>
  <c r="AO23" i="18"/>
  <c r="AJ2" i="26" s="1"/>
  <c r="AO25" i="18"/>
  <c r="AJ4" i="26" s="1"/>
  <c r="AO27" i="18"/>
  <c r="AJ6" i="26" s="1"/>
  <c r="AO29" i="18"/>
  <c r="AJ8" i="26" s="1"/>
  <c r="AL9" i="18"/>
  <c r="AG2" i="24" s="1"/>
  <c r="AG6" i="24"/>
  <c r="AG8" i="24"/>
  <c r="AL10" i="18"/>
  <c r="AG3" i="24" s="1"/>
  <c r="AG7" i="24"/>
  <c r="S2" i="23"/>
  <c r="S6" i="23"/>
  <c r="S8" i="23"/>
  <c r="S5" i="23"/>
  <c r="R3" i="23"/>
  <c r="R5" i="23"/>
  <c r="R7" i="23"/>
  <c r="R2" i="23"/>
  <c r="R6" i="23"/>
  <c r="R8" i="23"/>
  <c r="AJ2" i="23"/>
  <c r="AJ5" i="23"/>
  <c r="F2" i="23"/>
  <c r="F5" i="23"/>
  <c r="H2" i="23"/>
  <c r="H6" i="23"/>
  <c r="H8" i="23"/>
  <c r="H3" i="23"/>
  <c r="H5" i="23"/>
  <c r="H7" i="23"/>
  <c r="C6" i="24"/>
  <c r="Y6" i="24"/>
  <c r="AO6" i="24"/>
  <c r="AP6" i="24"/>
  <c r="O10" i="18"/>
  <c r="J3" i="24" s="1"/>
  <c r="J8" i="24"/>
  <c r="J6" i="24"/>
  <c r="C6" i="25"/>
  <c r="AF5" i="23"/>
  <c r="AF2" i="23"/>
  <c r="N18" i="18"/>
  <c r="N20" i="18"/>
  <c r="I6" i="25" s="1"/>
  <c r="N22" i="18"/>
  <c r="I8" i="25" s="1"/>
  <c r="N21" i="18"/>
  <c r="I7" i="25" s="1"/>
  <c r="N17" i="18"/>
  <c r="I3" i="25" s="1"/>
  <c r="AF21" i="18"/>
  <c r="AA7" i="25" s="1"/>
  <c r="AF18" i="18"/>
  <c r="AF20" i="18"/>
  <c r="AA6" i="25" s="1"/>
  <c r="AF22" i="18"/>
  <c r="AA8" i="25" s="1"/>
  <c r="AL2" i="23"/>
  <c r="AL6" i="23"/>
  <c r="AL8" i="23"/>
  <c r="AL3" i="23"/>
  <c r="AL5" i="23"/>
  <c r="AL7" i="23"/>
  <c r="AN2" i="23"/>
  <c r="AN5" i="23"/>
  <c r="J2" i="23"/>
  <c r="J5" i="23"/>
  <c r="AN24" i="18"/>
  <c r="AI3" i="26" s="1"/>
  <c r="AN28" i="18"/>
  <c r="AN23" i="18"/>
  <c r="AI2" i="26" s="1"/>
  <c r="AN25" i="18"/>
  <c r="AI4" i="26" s="1"/>
  <c r="AN27" i="18"/>
  <c r="AI6" i="26" s="1"/>
  <c r="AN29" i="18"/>
  <c r="AI8" i="26" s="1"/>
  <c r="H26" i="22"/>
  <c r="AM29" i="22"/>
  <c r="AL29" i="22"/>
  <c r="R29" i="22"/>
  <c r="J2" i="22"/>
  <c r="AA22" i="22"/>
  <c r="AB16" i="18"/>
  <c r="W2" i="25" s="1"/>
  <c r="AB18" i="18"/>
  <c r="AB20" i="18"/>
  <c r="W6" i="25" s="1"/>
  <c r="AB22" i="18"/>
  <c r="W8" i="25" s="1"/>
  <c r="AB17" i="18"/>
  <c r="W3" i="25" s="1"/>
  <c r="AB21" i="18"/>
  <c r="W7" i="25" s="1"/>
  <c r="AC22" i="22"/>
  <c r="AD16" i="18"/>
  <c r="Y2" i="25" s="1"/>
  <c r="AD18" i="18"/>
  <c r="AD20" i="18"/>
  <c r="Y6" i="25" s="1"/>
  <c r="AD22" i="18"/>
  <c r="Y8" i="25" s="1"/>
  <c r="AD21" i="18"/>
  <c r="Y7" i="25" s="1"/>
  <c r="AD17" i="18"/>
  <c r="Y3" i="25" s="1"/>
  <c r="AV17" i="18"/>
  <c r="AQ3" i="25" s="1"/>
  <c r="AV21" i="18"/>
  <c r="AQ7" i="25" s="1"/>
  <c r="AV16" i="18"/>
  <c r="AQ2" i="25" s="1"/>
  <c r="AV18" i="18"/>
  <c r="AV20" i="18"/>
  <c r="AQ6" i="25" s="1"/>
  <c r="AV22" i="18"/>
  <c r="AQ8" i="25" s="1"/>
  <c r="R17" i="18"/>
  <c r="M3" i="25" s="1"/>
  <c r="R21" i="18"/>
  <c r="M7" i="25" s="1"/>
  <c r="R16" i="18"/>
  <c r="M2" i="25" s="1"/>
  <c r="R18" i="18"/>
  <c r="R20" i="18"/>
  <c r="M6" i="25" s="1"/>
  <c r="R22" i="18"/>
  <c r="M8" i="25" s="1"/>
  <c r="T17" i="18"/>
  <c r="O3" i="25" s="1"/>
  <c r="T21" i="18"/>
  <c r="O7" i="25" s="1"/>
  <c r="T18" i="18"/>
  <c r="T20" i="18"/>
  <c r="O6" i="25" s="1"/>
  <c r="T22" i="18"/>
  <c r="O8" i="25" s="1"/>
  <c r="V21" i="18"/>
  <c r="Q7" i="25" s="1"/>
  <c r="V18" i="18"/>
  <c r="V22" i="18"/>
  <c r="Q8" i="25" s="1"/>
  <c r="V20" i="18"/>
  <c r="Q6" i="25" s="1"/>
  <c r="J16" i="18"/>
  <c r="E2" i="25" s="1"/>
  <c r="J18" i="18"/>
  <c r="E4" i="25" s="1"/>
  <c r="J20" i="18"/>
  <c r="E6" i="25" s="1"/>
  <c r="J22" i="18"/>
  <c r="E8" i="25" s="1"/>
  <c r="J21" i="18"/>
  <c r="E7" i="25" s="1"/>
  <c r="D6" i="24"/>
  <c r="AR16" i="18"/>
  <c r="AM2" i="25" s="1"/>
  <c r="AR18" i="18"/>
  <c r="AR20" i="18"/>
  <c r="AM6" i="25" s="1"/>
  <c r="AR22" i="18"/>
  <c r="AM8" i="25" s="1"/>
  <c r="AR21" i="18"/>
  <c r="AM7" i="25" s="1"/>
  <c r="AT18" i="18"/>
  <c r="AT20" i="18"/>
  <c r="AO6" i="25" s="1"/>
  <c r="AT22" i="18"/>
  <c r="AO8" i="25" s="1"/>
  <c r="AT21" i="18"/>
  <c r="AO7" i="25" s="1"/>
  <c r="W9" i="18"/>
  <c r="R2" i="24" s="1"/>
  <c r="R6" i="24"/>
  <c r="R8" i="24"/>
  <c r="W10" i="18"/>
  <c r="R3" i="24" s="1"/>
  <c r="AH17" i="18"/>
  <c r="AC3" i="25" s="1"/>
  <c r="AH21" i="18"/>
  <c r="AC7" i="25" s="1"/>
  <c r="AH16" i="18"/>
  <c r="AC2" i="25" s="1"/>
  <c r="AH18" i="18"/>
  <c r="AH20" i="18"/>
  <c r="AC6" i="25" s="1"/>
  <c r="AH22" i="18"/>
  <c r="AC8" i="25" s="1"/>
  <c r="AJ21" i="18"/>
  <c r="AE7" i="25" s="1"/>
  <c r="AJ18" i="18"/>
  <c r="AJ20" i="18"/>
  <c r="AE6" i="25" s="1"/>
  <c r="AJ22" i="18"/>
  <c r="AE8" i="25" s="1"/>
  <c r="AL17" i="18"/>
  <c r="AG3" i="25" s="1"/>
  <c r="AL21" i="18"/>
  <c r="AG7" i="25" s="1"/>
  <c r="AL18" i="18"/>
  <c r="AL22" i="18"/>
  <c r="AG8" i="25" s="1"/>
  <c r="AL16" i="18"/>
  <c r="AG2" i="25" s="1"/>
  <c r="AL20" i="18"/>
  <c r="AG6" i="25" s="1"/>
  <c r="M3" i="23"/>
  <c r="M5" i="23"/>
  <c r="M7" i="23"/>
  <c r="M2" i="23"/>
  <c r="M6" i="23"/>
  <c r="M8" i="23"/>
  <c r="P6" i="24"/>
  <c r="AM6" i="24"/>
  <c r="N19" i="22"/>
  <c r="AH21" i="22"/>
  <c r="AI21" i="22"/>
  <c r="AM28" i="22"/>
  <c r="AS22" i="22"/>
  <c r="Z24" i="18"/>
  <c r="U3" i="26" s="1"/>
  <c r="Z28" i="18"/>
  <c r="Z23" i="18"/>
  <c r="U2" i="26" s="1"/>
  <c r="Z25" i="18"/>
  <c r="U4" i="26" s="1"/>
  <c r="Z27" i="18"/>
  <c r="U6" i="26" s="1"/>
  <c r="Z29" i="18"/>
  <c r="U8" i="26" s="1"/>
  <c r="L24" i="18"/>
  <c r="G3" i="26" s="1"/>
  <c r="L28" i="18"/>
  <c r="L23" i="18"/>
  <c r="G2" i="26" s="1"/>
  <c r="L25" i="18"/>
  <c r="G4" i="26" s="1"/>
  <c r="L27" i="18"/>
  <c r="G6" i="26" s="1"/>
  <c r="L29" i="18"/>
  <c r="G8" i="26" s="1"/>
  <c r="N24" i="18"/>
  <c r="I3" i="26" s="1"/>
  <c r="N28" i="18"/>
  <c r="N25" i="18"/>
  <c r="I4" i="26" s="1"/>
  <c r="N29" i="18"/>
  <c r="I8" i="26" s="1"/>
  <c r="N23" i="18"/>
  <c r="I2" i="26" s="1"/>
  <c r="N27" i="18"/>
  <c r="I6" i="26" s="1"/>
  <c r="P23" i="18"/>
  <c r="K2" i="26" s="1"/>
  <c r="P25" i="18"/>
  <c r="K4" i="26" s="1"/>
  <c r="P27" i="18"/>
  <c r="K6" i="26" s="1"/>
  <c r="P29" i="18"/>
  <c r="K8" i="26" s="1"/>
  <c r="P24" i="18"/>
  <c r="K3" i="26" s="1"/>
  <c r="P28" i="18"/>
  <c r="R23" i="18"/>
  <c r="M2" i="26" s="1"/>
  <c r="R25" i="18"/>
  <c r="M4" i="26" s="1"/>
  <c r="R27" i="18"/>
  <c r="M6" i="26" s="1"/>
  <c r="R29" i="18"/>
  <c r="M8" i="26" s="1"/>
  <c r="R24" i="18"/>
  <c r="M3" i="26" s="1"/>
  <c r="R28" i="18"/>
  <c r="T23" i="18"/>
  <c r="O2" i="26" s="1"/>
  <c r="T25" i="18"/>
  <c r="O4" i="26" s="1"/>
  <c r="T27" i="18"/>
  <c r="O6" i="26" s="1"/>
  <c r="T29" i="18"/>
  <c r="O8" i="26" s="1"/>
  <c r="T24" i="18"/>
  <c r="O3" i="26" s="1"/>
  <c r="T28" i="18"/>
  <c r="AC3" i="23"/>
  <c r="AC5" i="23"/>
  <c r="AC2" i="23"/>
  <c r="T6" i="24"/>
  <c r="AB3" i="23"/>
  <c r="AB5" i="23"/>
  <c r="AB7" i="23"/>
  <c r="AB2" i="23"/>
  <c r="AB6" i="23"/>
  <c r="AB8" i="23"/>
  <c r="AL7" i="24"/>
  <c r="L18" i="18"/>
  <c r="L20" i="18"/>
  <c r="G6" i="25" s="1"/>
  <c r="L22" i="18"/>
  <c r="G8" i="25" s="1"/>
  <c r="L21" i="18"/>
  <c r="G7" i="25" s="1"/>
  <c r="AI19" i="22"/>
  <c r="M22" i="22"/>
  <c r="AP2" i="22"/>
  <c r="AP24" i="18"/>
  <c r="AK3" i="26" s="1"/>
  <c r="AP28" i="18"/>
  <c r="AP23" i="18"/>
  <c r="AK2" i="26" s="1"/>
  <c r="AP25" i="18"/>
  <c r="AK4" i="26" s="1"/>
  <c r="AP27" i="18"/>
  <c r="AK6" i="26" s="1"/>
  <c r="AP29" i="18"/>
  <c r="AK8" i="26" s="1"/>
  <c r="AB24" i="18"/>
  <c r="W3" i="26" s="1"/>
  <c r="AB28" i="18"/>
  <c r="AB23" i="18"/>
  <c r="W2" i="26" s="1"/>
  <c r="AB25" i="18"/>
  <c r="W4" i="26" s="1"/>
  <c r="AB27" i="18"/>
  <c r="W6" i="26" s="1"/>
  <c r="AB29" i="18"/>
  <c r="W8" i="26" s="1"/>
  <c r="AD24" i="18"/>
  <c r="Y3" i="26" s="1"/>
  <c r="AD28" i="18"/>
  <c r="AD25" i="18"/>
  <c r="Y4" i="26" s="1"/>
  <c r="AD27" i="18"/>
  <c r="Y6" i="26" s="1"/>
  <c r="AD29" i="18"/>
  <c r="Y8" i="26" s="1"/>
  <c r="AD23" i="18"/>
  <c r="Y2" i="26" s="1"/>
  <c r="AE29" i="22"/>
  <c r="AF23" i="18"/>
  <c r="AA2" i="26" s="1"/>
  <c r="AF25" i="18"/>
  <c r="AA4" i="26" s="1"/>
  <c r="AF27" i="18"/>
  <c r="AA6" i="26" s="1"/>
  <c r="AF29" i="18"/>
  <c r="AA8" i="26" s="1"/>
  <c r="AF24" i="18"/>
  <c r="AA3" i="26" s="1"/>
  <c r="AF28" i="18"/>
  <c r="AH23" i="18"/>
  <c r="AC2" i="26" s="1"/>
  <c r="AH25" i="18"/>
  <c r="AC4" i="26" s="1"/>
  <c r="AH27" i="18"/>
  <c r="AC6" i="26" s="1"/>
  <c r="AH29" i="18"/>
  <c r="AC8" i="26" s="1"/>
  <c r="AH24" i="18"/>
  <c r="AC3" i="26" s="1"/>
  <c r="AH28" i="18"/>
  <c r="AJ23" i="18"/>
  <c r="AE2" i="26" s="1"/>
  <c r="AJ25" i="18"/>
  <c r="AE4" i="26" s="1"/>
  <c r="AJ27" i="18"/>
  <c r="AE6" i="26" s="1"/>
  <c r="AJ29" i="18"/>
  <c r="AE8" i="26" s="1"/>
  <c r="AJ24" i="18"/>
  <c r="AE3" i="26" s="1"/>
  <c r="AJ28" i="18"/>
  <c r="I16" i="18"/>
  <c r="D2" i="25" s="1"/>
  <c r="I18" i="18"/>
  <c r="D4" i="25" s="1"/>
  <c r="I20" i="18"/>
  <c r="D6" i="25" s="1"/>
  <c r="I22" i="18"/>
  <c r="D8" i="25" s="1"/>
  <c r="I17" i="18"/>
  <c r="D3" i="25" s="1"/>
  <c r="I21" i="18"/>
  <c r="D7" i="25" s="1"/>
  <c r="R2" i="22"/>
  <c r="N3" i="23"/>
  <c r="N5" i="23"/>
  <c r="N7" i="23"/>
  <c r="N2" i="23"/>
  <c r="N6" i="23"/>
  <c r="N8" i="23"/>
  <c r="AJ6" i="24"/>
  <c r="AE5" i="23"/>
  <c r="AE2" i="23"/>
  <c r="AI22" i="22"/>
  <c r="Q5" i="23"/>
  <c r="Q2" i="23"/>
  <c r="AR24" i="18"/>
  <c r="AM3" i="26" s="1"/>
  <c r="AR28" i="18"/>
  <c r="AR23" i="18"/>
  <c r="AM2" i="26" s="1"/>
  <c r="AR25" i="18"/>
  <c r="AM4" i="26" s="1"/>
  <c r="AR27" i="18"/>
  <c r="AM6" i="26" s="1"/>
  <c r="AR29" i="18"/>
  <c r="AM8" i="26" s="1"/>
  <c r="AT24" i="18"/>
  <c r="AO3" i="26" s="1"/>
  <c r="AT28" i="18"/>
  <c r="AT27" i="18"/>
  <c r="AO6" i="26" s="1"/>
  <c r="AT25" i="18"/>
  <c r="AO4" i="26" s="1"/>
  <c r="AT29" i="18"/>
  <c r="AO8" i="26" s="1"/>
  <c r="AT23" i="18"/>
  <c r="AO2" i="26" s="1"/>
  <c r="AV23" i="18"/>
  <c r="AQ2" i="26" s="1"/>
  <c r="AV25" i="18"/>
  <c r="AQ4" i="26" s="1"/>
  <c r="AV27" i="18"/>
  <c r="AQ6" i="26" s="1"/>
  <c r="AV29" i="18"/>
  <c r="AQ8" i="26" s="1"/>
  <c r="AV24" i="18"/>
  <c r="AQ3" i="26" s="1"/>
  <c r="AV28" i="18"/>
  <c r="I2" i="23"/>
  <c r="I3" i="23"/>
  <c r="I7" i="23"/>
  <c r="I5" i="23"/>
  <c r="O2" i="22"/>
  <c r="K5" i="23"/>
  <c r="K2" i="23"/>
  <c r="Y18" i="18"/>
  <c r="Y20" i="18"/>
  <c r="T6" i="25" s="1"/>
  <c r="Y22" i="18"/>
  <c r="T8" i="25" s="1"/>
  <c r="Y21" i="18"/>
  <c r="T7" i="25" s="1"/>
  <c r="N10" i="18"/>
  <c r="I3" i="24" s="1"/>
  <c r="I8" i="24"/>
  <c r="N9" i="18"/>
  <c r="I2" i="24" s="1"/>
  <c r="I6" i="24"/>
  <c r="L6" i="24"/>
  <c r="AS21" i="22"/>
  <c r="AG3" i="23"/>
  <c r="AG5" i="23"/>
  <c r="AG7" i="23"/>
  <c r="AG8" i="23"/>
  <c r="AG2" i="23"/>
  <c r="AG6" i="23"/>
  <c r="O18" i="18"/>
  <c r="O20" i="18"/>
  <c r="J6" i="25" s="1"/>
  <c r="O22" i="18"/>
  <c r="J8" i="25" s="1"/>
  <c r="O21" i="18"/>
  <c r="J7" i="25" s="1"/>
  <c r="O17" i="18"/>
  <c r="J3" i="25" s="1"/>
  <c r="E2" i="23"/>
  <c r="E5" i="23"/>
  <c r="G2" i="23"/>
  <c r="G5" i="23"/>
  <c r="Y2" i="23"/>
  <c r="Y8" i="23"/>
  <c r="Y5" i="23"/>
  <c r="Y7" i="23"/>
  <c r="AA5" i="23"/>
  <c r="AA2" i="23"/>
  <c r="AO18" i="18"/>
  <c r="AO20" i="18"/>
  <c r="AJ6" i="25" s="1"/>
  <c r="AO22" i="18"/>
  <c r="AJ8" i="25" s="1"/>
  <c r="AO21" i="18"/>
  <c r="AJ7" i="25" s="1"/>
  <c r="L5" i="23"/>
  <c r="L2" i="23"/>
  <c r="AH9" i="18"/>
  <c r="AC2" i="24" s="1"/>
  <c r="AC6" i="24"/>
  <c r="AC8" i="24"/>
  <c r="AH10" i="18"/>
  <c r="AC3" i="24" s="1"/>
  <c r="AQ16" i="18"/>
  <c r="AL2" i="25" s="1"/>
  <c r="AQ18" i="18"/>
  <c r="AQ20" i="18"/>
  <c r="AL6" i="25" s="1"/>
  <c r="AQ22" i="18"/>
  <c r="AL8" i="25" s="1"/>
  <c r="AQ17" i="18"/>
  <c r="AL3" i="25" s="1"/>
  <c r="AQ21" i="18"/>
  <c r="AL7" i="25" s="1"/>
  <c r="AP18" i="18"/>
  <c r="AP20" i="18"/>
  <c r="AK6" i="25" s="1"/>
  <c r="AP22" i="18"/>
  <c r="AK8" i="25" s="1"/>
  <c r="AP21" i="18"/>
  <c r="AK7" i="25" s="1"/>
  <c r="AC16" i="18"/>
  <c r="X2" i="25" s="1"/>
  <c r="AC18" i="18"/>
  <c r="AC20" i="18"/>
  <c r="X6" i="25" s="1"/>
  <c r="AC22" i="18"/>
  <c r="X8" i="25" s="1"/>
  <c r="AC17" i="18"/>
  <c r="X3" i="25" s="1"/>
  <c r="AC21" i="18"/>
  <c r="X7" i="25" s="1"/>
  <c r="AU18" i="18"/>
  <c r="AU20" i="18"/>
  <c r="AP6" i="25" s="1"/>
  <c r="AU22" i="18"/>
  <c r="AP8" i="25" s="1"/>
  <c r="AU21" i="18"/>
  <c r="AP7" i="25" s="1"/>
  <c r="AK2" i="23"/>
  <c r="AK5" i="23"/>
  <c r="AM2" i="23"/>
  <c r="AM8" i="23"/>
  <c r="AM3" i="23"/>
  <c r="AM5" i="23"/>
  <c r="U21" i="18"/>
  <c r="P7" i="25" s="1"/>
  <c r="U18" i="18"/>
  <c r="U20" i="18"/>
  <c r="P6" i="25" s="1"/>
  <c r="U22" i="18"/>
  <c r="P8" i="25" s="1"/>
  <c r="W17" i="18"/>
  <c r="R3" i="25" s="1"/>
  <c r="W21" i="18"/>
  <c r="R7" i="25" s="1"/>
  <c r="W18" i="18"/>
  <c r="W22" i="18"/>
  <c r="R8" i="25" s="1"/>
  <c r="W16" i="18"/>
  <c r="R2" i="25" s="1"/>
  <c r="W20" i="18"/>
  <c r="R6" i="25" s="1"/>
  <c r="AM23" i="18"/>
  <c r="AH2" i="26" s="1"/>
  <c r="AM25" i="18"/>
  <c r="AH4" i="26" s="1"/>
  <c r="AM27" i="18"/>
  <c r="AH6" i="26" s="1"/>
  <c r="AM29" i="18"/>
  <c r="AH8" i="26" s="1"/>
  <c r="AM24" i="18"/>
  <c r="AH3" i="26" s="1"/>
  <c r="AM28" i="18"/>
  <c r="AQ10" i="18"/>
  <c r="AL3" i="24" s="1"/>
  <c r="AQ9" i="18"/>
  <c r="AL2" i="24" s="1"/>
  <c r="AL6" i="24"/>
  <c r="AL8" i="24"/>
  <c r="AN18" i="18"/>
  <c r="AN20" i="18"/>
  <c r="AI6" i="25" s="1"/>
  <c r="AN22" i="18"/>
  <c r="AI8" i="25" s="1"/>
  <c r="AN21" i="18"/>
  <c r="AI7" i="25" s="1"/>
  <c r="AE2" i="22"/>
  <c r="AS16" i="18"/>
  <c r="AN2" i="25" s="1"/>
  <c r="AS18" i="18"/>
  <c r="AS20" i="18"/>
  <c r="AN6" i="25" s="1"/>
  <c r="AS22" i="18"/>
  <c r="AN8" i="25" s="1"/>
  <c r="AS21" i="18"/>
  <c r="AN7" i="25" s="1"/>
  <c r="M24" i="18"/>
  <c r="H3" i="26" s="1"/>
  <c r="M28" i="18"/>
  <c r="M23" i="18"/>
  <c r="H2" i="26" s="1"/>
  <c r="M25" i="18"/>
  <c r="H4" i="26" s="1"/>
  <c r="M27" i="18"/>
  <c r="H6" i="26" s="1"/>
  <c r="M29" i="18"/>
  <c r="H8" i="26" s="1"/>
  <c r="Q21" i="18"/>
  <c r="L7" i="25" s="1"/>
  <c r="Q18" i="18"/>
  <c r="Q20" i="18"/>
  <c r="L6" i="25" s="1"/>
  <c r="Q22" i="18"/>
  <c r="L8" i="25" s="1"/>
  <c r="S17" i="18"/>
  <c r="N3" i="25" s="1"/>
  <c r="S21" i="18"/>
  <c r="N7" i="25" s="1"/>
  <c r="S16" i="18"/>
  <c r="N2" i="25" s="1"/>
  <c r="S18" i="18"/>
  <c r="S20" i="18"/>
  <c r="N6" i="25" s="1"/>
  <c r="S22" i="18"/>
  <c r="N8" i="25" s="1"/>
  <c r="AK21" i="18"/>
  <c r="AF7" i="25" s="1"/>
  <c r="AK18" i="18"/>
  <c r="AK20" i="18"/>
  <c r="AF6" i="25" s="1"/>
  <c r="AK22" i="18"/>
  <c r="AF8" i="25" s="1"/>
  <c r="AM17" i="18"/>
  <c r="AH3" i="25" s="1"/>
  <c r="AM21" i="18"/>
  <c r="AH7" i="25" s="1"/>
  <c r="AM18" i="18"/>
  <c r="AM22" i="18"/>
  <c r="AH8" i="25" s="1"/>
  <c r="AM16" i="18"/>
  <c r="AH2" i="25" s="1"/>
  <c r="AM20" i="18"/>
  <c r="AH6" i="25" s="1"/>
  <c r="AH6" i="24"/>
  <c r="J7" i="24"/>
  <c r="Z22" i="22"/>
  <c r="AA18" i="18"/>
  <c r="AA20" i="18"/>
  <c r="V6" i="25" s="1"/>
  <c r="AA22" i="18"/>
  <c r="V8" i="25" s="1"/>
  <c r="AA21" i="18"/>
  <c r="V7" i="25" s="1"/>
  <c r="AF6" i="24"/>
  <c r="Z6" i="24"/>
  <c r="O6" i="24"/>
  <c r="O8" i="24"/>
  <c r="T10" i="18"/>
  <c r="O3" i="24" s="1"/>
  <c r="AC24" i="18"/>
  <c r="X3" i="26" s="1"/>
  <c r="AC28" i="18"/>
  <c r="AC23" i="18"/>
  <c r="X2" i="26" s="1"/>
  <c r="AC25" i="18"/>
  <c r="X4" i="26" s="1"/>
  <c r="AC27" i="18"/>
  <c r="X6" i="26" s="1"/>
  <c r="AC29" i="18"/>
  <c r="X8" i="26" s="1"/>
  <c r="AG17" i="18"/>
  <c r="AB3" i="25" s="1"/>
  <c r="AG21" i="18"/>
  <c r="AB7" i="25" s="1"/>
  <c r="AG16" i="18"/>
  <c r="AB2" i="25" s="1"/>
  <c r="AG18" i="18"/>
  <c r="AG20" i="18"/>
  <c r="AB6" i="25" s="1"/>
  <c r="AG22" i="18"/>
  <c r="AB8" i="25" s="1"/>
  <c r="AI21" i="18"/>
  <c r="AD7" i="25" s="1"/>
  <c r="AI18" i="18"/>
  <c r="AI20" i="18"/>
  <c r="AD6" i="25" s="1"/>
  <c r="AI22" i="18"/>
  <c r="AD8" i="25" s="1"/>
  <c r="L10" i="18"/>
  <c r="G3" i="24" s="1"/>
  <c r="G6" i="24"/>
  <c r="G8" i="24"/>
  <c r="U23" i="18"/>
  <c r="P2" i="26" s="1"/>
  <c r="U25" i="18"/>
  <c r="P4" i="26" s="1"/>
  <c r="U27" i="18"/>
  <c r="P6" i="26" s="1"/>
  <c r="U29" i="18"/>
  <c r="P8" i="26" s="1"/>
  <c r="U24" i="18"/>
  <c r="P3" i="26" s="1"/>
  <c r="U28" i="18"/>
  <c r="I24" i="18"/>
  <c r="D3" i="26" s="1"/>
  <c r="I28" i="18"/>
  <c r="D7" i="26" s="1"/>
  <c r="I23" i="18"/>
  <c r="D2" i="26" s="1"/>
  <c r="I25" i="18"/>
  <c r="D4" i="26" s="1"/>
  <c r="I27" i="18"/>
  <c r="D6" i="26" s="1"/>
  <c r="I29" i="18"/>
  <c r="D8" i="26" s="1"/>
  <c r="AU4" i="22"/>
  <c r="Q22" i="22"/>
  <c r="AD21" i="22"/>
  <c r="AA29" i="22"/>
  <c r="N29" i="22"/>
  <c r="AH23" i="22"/>
  <c r="AH29" i="22"/>
  <c r="AW13" i="47"/>
  <c r="C69" i="47" s="1" a="1"/>
  <c r="AA28" i="22"/>
  <c r="R28" i="22"/>
  <c r="S28" i="22"/>
  <c r="X21" i="22"/>
  <c r="AB14" i="22"/>
  <c r="AC14" i="22" s="1"/>
  <c r="AD14" i="22" s="1"/>
  <c r="AE14" i="22" s="1"/>
  <c r="N7" i="24"/>
  <c r="AQ28" i="22"/>
  <c r="N21" i="22"/>
  <c r="AF21" i="22"/>
  <c r="S10" i="22"/>
  <c r="G24" i="22"/>
  <c r="AT21" i="22"/>
  <c r="AB28" i="22"/>
  <c r="AE13" i="22"/>
  <c r="Z28" i="22"/>
  <c r="AK7" i="24"/>
  <c r="AU28" i="22"/>
  <c r="W10" i="22"/>
  <c r="H3" i="22"/>
  <c r="Y24" i="22"/>
  <c r="Q21" i="22"/>
  <c r="AQ7" i="24"/>
  <c r="AA7" i="24"/>
  <c r="V28" i="22"/>
  <c r="AA21" i="22"/>
  <c r="AS28" i="22"/>
  <c r="M13" i="22"/>
  <c r="AN28" i="22"/>
  <c r="AQ21" i="22"/>
  <c r="M14" i="22"/>
  <c r="G10" i="22"/>
  <c r="R7" i="24"/>
  <c r="M28" i="22"/>
  <c r="T21" i="22"/>
  <c r="V14" i="22"/>
  <c r="H14" i="22"/>
  <c r="G14" i="22" s="1"/>
  <c r="AP28" i="22"/>
  <c r="M21" i="22"/>
  <c r="AE21" i="22"/>
  <c r="AL10" i="22"/>
  <c r="G27" i="22"/>
  <c r="AR24" i="22"/>
  <c r="D3" i="24"/>
  <c r="AF13" i="22"/>
  <c r="AP11" i="22"/>
  <c r="AB20" i="22"/>
  <c r="O4" i="22"/>
  <c r="U11" i="22"/>
  <c r="AS18" i="22"/>
  <c r="AA20" i="22"/>
  <c r="AO27" i="22"/>
  <c r="AR18" i="22"/>
  <c r="AD18" i="22"/>
  <c r="AC18" i="22"/>
  <c r="AT4" i="22"/>
  <c r="AE4" i="22"/>
  <c r="AM27" i="22"/>
  <c r="AN27" i="22"/>
  <c r="N13" i="22"/>
  <c r="I29" i="22"/>
  <c r="AI7" i="24"/>
  <c r="AJ7" i="24"/>
  <c r="S7" i="24"/>
  <c r="T7" i="24"/>
  <c r="S2" i="24"/>
  <c r="AL15" i="22"/>
  <c r="AJ8" i="24"/>
  <c r="T8" i="24"/>
  <c r="S8" i="24"/>
  <c r="AI3" i="24"/>
  <c r="G68" i="47" a="1"/>
  <c r="C70" i="47" a="1"/>
  <c r="C71" i="47" a="1"/>
  <c r="C67" i="47" a="1"/>
  <c r="Q5" i="58" l="1"/>
  <c r="P3" i="58"/>
  <c r="P8" i="58"/>
  <c r="P2" i="58"/>
  <c r="P4" i="58"/>
  <c r="I5" i="42"/>
  <c r="H8" i="42"/>
  <c r="AL75" i="55" a="1"/>
  <c r="AL75" i="55" s="1"/>
  <c r="AM75" i="55" s="1" a="1"/>
  <c r="AM75" i="55" s="1"/>
  <c r="AL82" i="55"/>
  <c r="M5" i="39" s="1"/>
  <c r="AO77" i="55" a="1"/>
  <c r="AO77" i="55" s="1"/>
  <c r="AN84" i="55"/>
  <c r="AS74" i="55" a="1"/>
  <c r="AS74" i="55" s="1"/>
  <c r="AT74" i="55" s="1" a="1"/>
  <c r="AT74" i="55" s="1"/>
  <c r="AR81" i="55"/>
  <c r="L4" i="39"/>
  <c r="L3" i="39"/>
  <c r="L8" i="39"/>
  <c r="AP77" i="55" a="1"/>
  <c r="AP77" i="55" s="1"/>
  <c r="AJ83" i="55"/>
  <c r="AL76" i="55" a="1"/>
  <c r="AL76" i="55" s="1"/>
  <c r="AM76" i="55" s="1" a="1"/>
  <c r="AM76" i="55" s="1"/>
  <c r="AM79" i="55" a="1"/>
  <c r="AM79" i="55" s="1"/>
  <c r="AO78" i="55" a="1"/>
  <c r="AO78" i="55" s="1"/>
  <c r="AO85" i="55" s="1"/>
  <c r="I2" i="41"/>
  <c r="CN32" i="15"/>
  <c r="P17" i="18"/>
  <c r="K3" i="25" s="1"/>
  <c r="O31" i="13"/>
  <c r="V17" i="18"/>
  <c r="Q3" i="25" s="1"/>
  <c r="O37" i="13"/>
  <c r="AI17" i="18"/>
  <c r="AD3" i="25" s="1"/>
  <c r="CN51" i="15"/>
  <c r="O50" i="13"/>
  <c r="CN47" i="15"/>
  <c r="AE17" i="18"/>
  <c r="Z3" i="25" s="1"/>
  <c r="O46" i="13"/>
  <c r="CN56" i="15"/>
  <c r="O55" i="13"/>
  <c r="AN17" i="18"/>
  <c r="AI3" i="25" s="1"/>
  <c r="O40" i="13"/>
  <c r="CN41" i="15"/>
  <c r="Y17" i="18"/>
  <c r="T3" i="25" s="1"/>
  <c r="CN61" i="15"/>
  <c r="O60" i="13"/>
  <c r="AS17" i="18"/>
  <c r="AN3" i="25" s="1"/>
  <c r="CN27" i="15"/>
  <c r="O26" i="13"/>
  <c r="K17" i="18"/>
  <c r="F3" i="25" s="1"/>
  <c r="Y6" i="13"/>
  <c r="K17" i="9" s="1"/>
  <c r="J17" i="22" s="1"/>
  <c r="AE16" i="18"/>
  <c r="Z2" i="25" s="1"/>
  <c r="N46" i="13"/>
  <c r="CM47" i="15"/>
  <c r="N61" i="13"/>
  <c r="AT16" i="18"/>
  <c r="AO2" i="25" s="1"/>
  <c r="CM62" i="15"/>
  <c r="CM51" i="15"/>
  <c r="N50" i="13"/>
  <c r="AI16" i="18"/>
  <c r="AD2" i="25" s="1"/>
  <c r="CM56" i="15"/>
  <c r="N55" i="13"/>
  <c r="AN16" i="18"/>
  <c r="AI2" i="25" s="1"/>
  <c r="CM41" i="15"/>
  <c r="Y16" i="18"/>
  <c r="T2" i="25" s="1"/>
  <c r="N40" i="13"/>
  <c r="U16" i="18"/>
  <c r="P2" i="25" s="1"/>
  <c r="N36" i="13"/>
  <c r="CM37" i="15"/>
  <c r="O16" i="18"/>
  <c r="J2" i="25" s="1"/>
  <c r="N30" i="13"/>
  <c r="CM31" i="15"/>
  <c r="X7" i="13"/>
  <c r="L16" i="9" s="1"/>
  <c r="K16" i="22" s="1"/>
  <c r="N26" i="13"/>
  <c r="K16" i="18"/>
  <c r="F2" i="25" s="1"/>
  <c r="CM27" i="15"/>
  <c r="X6" i="13"/>
  <c r="K16" i="9" s="1"/>
  <c r="J16" i="22" s="1"/>
  <c r="N56" i="12"/>
  <c r="AO9" i="18"/>
  <c r="AJ2" i="24" s="1"/>
  <c r="CF57" i="15"/>
  <c r="CF61" i="15"/>
  <c r="N60" i="12"/>
  <c r="AS9" i="18"/>
  <c r="AN2" i="24" s="1"/>
  <c r="CF52" i="15"/>
  <c r="AJ9" i="18"/>
  <c r="AE2" i="24" s="1"/>
  <c r="N51" i="12"/>
  <c r="N45" i="12"/>
  <c r="AD9" i="18"/>
  <c r="Y2" i="24" s="1"/>
  <c r="CF46" i="15"/>
  <c r="AA9" i="18"/>
  <c r="V2" i="24" s="1"/>
  <c r="N42" i="12"/>
  <c r="T9" i="18"/>
  <c r="O2" i="24" s="1"/>
  <c r="N35" i="12"/>
  <c r="CF36" i="15"/>
  <c r="N31" i="12"/>
  <c r="CF32" i="15"/>
  <c r="P9" i="18"/>
  <c r="K2" i="24" s="1"/>
  <c r="J9" i="18"/>
  <c r="E2" i="24" s="1"/>
  <c r="N25" i="12"/>
  <c r="CF26" i="15"/>
  <c r="AA8" i="23"/>
  <c r="T47" i="11"/>
  <c r="CE56" i="15"/>
  <c r="AI8" i="23"/>
  <c r="T55" i="11"/>
  <c r="AO8" i="23"/>
  <c r="T61" i="11"/>
  <c r="CE62" i="15"/>
  <c r="AD8" i="23"/>
  <c r="T50" i="11"/>
  <c r="CE51" i="15"/>
  <c r="T37" i="11"/>
  <c r="Q8" i="23"/>
  <c r="J8" i="23"/>
  <c r="T30" i="11"/>
  <c r="CE31" i="15"/>
  <c r="AD6" i="11"/>
  <c r="K8" i="9" s="1"/>
  <c r="J8" i="22" s="1"/>
  <c r="T26" i="11"/>
  <c r="F8" i="23"/>
  <c r="CE27" i="15"/>
  <c r="CC56" i="15"/>
  <c r="AI6" i="23"/>
  <c r="R55" i="11"/>
  <c r="AN6" i="23"/>
  <c r="CC61" i="15"/>
  <c r="R60" i="11"/>
  <c r="R36" i="11"/>
  <c r="P6" i="23"/>
  <c r="CC37" i="15"/>
  <c r="R25" i="11"/>
  <c r="E6" i="23"/>
  <c r="CC26" i="15"/>
  <c r="AB5" i="11"/>
  <c r="J6" i="9" s="1"/>
  <c r="I6" i="22" s="1"/>
  <c r="J6" i="23"/>
  <c r="R30" i="11"/>
  <c r="CC31" i="15"/>
  <c r="R50" i="11"/>
  <c r="CC51" i="15"/>
  <c r="AD6" i="23"/>
  <c r="V6" i="23"/>
  <c r="R42" i="11"/>
  <c r="R45" i="11"/>
  <c r="CC46" i="15"/>
  <c r="Y6" i="23"/>
  <c r="O60" i="11"/>
  <c r="AN3" i="23"/>
  <c r="BZ61" i="15"/>
  <c r="BZ57" i="15"/>
  <c r="O56" i="11"/>
  <c r="AJ3" i="23"/>
  <c r="AD3" i="23"/>
  <c r="BZ51" i="15"/>
  <c r="O50" i="11"/>
  <c r="O46" i="11"/>
  <c r="Z3" i="23"/>
  <c r="BZ47" i="15"/>
  <c r="O40" i="11"/>
  <c r="BZ41" i="15"/>
  <c r="T3" i="23"/>
  <c r="P3" i="23"/>
  <c r="O36" i="11"/>
  <c r="BZ37" i="15"/>
  <c r="O31" i="11"/>
  <c r="BZ32" i="15"/>
  <c r="K3" i="23"/>
  <c r="O25" i="11"/>
  <c r="BZ26" i="15"/>
  <c r="E3" i="23"/>
  <c r="Y6" i="11"/>
  <c r="K3" i="9" s="1"/>
  <c r="J3" i="22" s="1"/>
  <c r="Y5" i="11"/>
  <c r="J3" i="9" s="1"/>
  <c r="I3" i="22" s="1"/>
  <c r="CD51" i="15"/>
  <c r="AD7" i="23"/>
  <c r="S50" i="11"/>
  <c r="AJ7" i="23"/>
  <c r="S56" i="11"/>
  <c r="CD57" i="15"/>
  <c r="CD61" i="15"/>
  <c r="S60" i="11"/>
  <c r="AN7" i="23"/>
  <c r="S36" i="11"/>
  <c r="P7" i="23"/>
  <c r="CD37" i="15"/>
  <c r="S40" i="11"/>
  <c r="T7" i="23"/>
  <c r="CD41" i="15"/>
  <c r="K7" i="23"/>
  <c r="S31" i="11"/>
  <c r="CD32" i="15"/>
  <c r="S47" i="11"/>
  <c r="AA7" i="23"/>
  <c r="E7" i="23"/>
  <c r="CD26" i="15"/>
  <c r="S25" i="11"/>
  <c r="AC5" i="11"/>
  <c r="J7" i="9" s="1"/>
  <c r="I7" i="22" s="1"/>
  <c r="C69" i="47"/>
  <c r="J33" i="18"/>
  <c r="Z33" i="18"/>
  <c r="AP33" i="18"/>
  <c r="K33" i="18"/>
  <c r="AA33" i="18"/>
  <c r="AQ33" i="18"/>
  <c r="L33" i="18"/>
  <c r="AB33" i="18"/>
  <c r="AR33" i="18"/>
  <c r="H33" i="18"/>
  <c r="M33" i="18"/>
  <c r="AC33" i="18"/>
  <c r="AS33" i="18"/>
  <c r="N33" i="18"/>
  <c r="AD33" i="18"/>
  <c r="AT33" i="18"/>
  <c r="O33" i="18"/>
  <c r="AE33" i="18"/>
  <c r="AU33" i="18"/>
  <c r="P33" i="18"/>
  <c r="P11" i="18" s="1"/>
  <c r="AF33" i="18"/>
  <c r="AV33" i="18"/>
  <c r="Q33" i="18"/>
  <c r="Q11" i="18" s="1"/>
  <c r="AG33" i="18"/>
  <c r="AG11" i="18" s="1"/>
  <c r="R33" i="18"/>
  <c r="AH33" i="18"/>
  <c r="S33" i="18"/>
  <c r="AI33" i="18"/>
  <c r="T33" i="18"/>
  <c r="AJ33" i="18"/>
  <c r="U33" i="18"/>
  <c r="AK33" i="18"/>
  <c r="V33" i="18"/>
  <c r="AL33" i="18"/>
  <c r="W33" i="18"/>
  <c r="AM33" i="18"/>
  <c r="X33" i="18"/>
  <c r="AN33" i="18"/>
  <c r="I33" i="18"/>
  <c r="Y33" i="18"/>
  <c r="AO33" i="18"/>
  <c r="C71" i="47"/>
  <c r="R36" i="18"/>
  <c r="AH36" i="18"/>
  <c r="S36" i="18"/>
  <c r="AI36" i="18"/>
  <c r="T36" i="18"/>
  <c r="AJ36" i="18"/>
  <c r="U36" i="18"/>
  <c r="AK36" i="18"/>
  <c r="V36" i="18"/>
  <c r="AL36" i="18"/>
  <c r="W36" i="18"/>
  <c r="AM36" i="18"/>
  <c r="X36" i="18"/>
  <c r="AN36" i="18"/>
  <c r="I36" i="18"/>
  <c r="Y36" i="18"/>
  <c r="AO36" i="18"/>
  <c r="J36" i="18"/>
  <c r="Z36" i="18"/>
  <c r="AP36" i="18"/>
  <c r="K36" i="18"/>
  <c r="AA36" i="18"/>
  <c r="AQ36" i="18"/>
  <c r="L36" i="18"/>
  <c r="AB36" i="18"/>
  <c r="AR36" i="18"/>
  <c r="M36" i="18"/>
  <c r="AC36" i="18"/>
  <c r="AS36" i="18"/>
  <c r="N36" i="18"/>
  <c r="AD36" i="18"/>
  <c r="AT36" i="18"/>
  <c r="O36" i="18"/>
  <c r="AE36" i="18"/>
  <c r="AU36" i="18"/>
  <c r="P36" i="18"/>
  <c r="AF36" i="18"/>
  <c r="AV36" i="18"/>
  <c r="Q36" i="18"/>
  <c r="AG36" i="18"/>
  <c r="H36" i="18"/>
  <c r="C70" i="47"/>
  <c r="R34" i="18"/>
  <c r="AH34" i="18"/>
  <c r="S34" i="18"/>
  <c r="AI34" i="18"/>
  <c r="H34" i="18"/>
  <c r="T34" i="18"/>
  <c r="AJ34" i="18"/>
  <c r="U34" i="18"/>
  <c r="AK34" i="18"/>
  <c r="V34" i="18"/>
  <c r="AL34" i="18"/>
  <c r="W34" i="18"/>
  <c r="AM34" i="18"/>
  <c r="X34" i="18"/>
  <c r="AN34" i="18"/>
  <c r="I34" i="18"/>
  <c r="Y34" i="18"/>
  <c r="AO34" i="18"/>
  <c r="J34" i="18"/>
  <c r="Z34" i="18"/>
  <c r="AP34" i="18"/>
  <c r="K34" i="18"/>
  <c r="AA34" i="18"/>
  <c r="AQ34" i="18"/>
  <c r="L34" i="18"/>
  <c r="AB34" i="18"/>
  <c r="AR34" i="18"/>
  <c r="M34" i="18"/>
  <c r="AC34" i="18"/>
  <c r="AS34" i="18"/>
  <c r="N34" i="18"/>
  <c r="AD34" i="18"/>
  <c r="AT34" i="18"/>
  <c r="O34" i="18"/>
  <c r="AE34" i="18"/>
  <c r="AU34" i="18"/>
  <c r="P34" i="18"/>
  <c r="AF34" i="18"/>
  <c r="AV34" i="18"/>
  <c r="Q34" i="18"/>
  <c r="AG34" i="18"/>
  <c r="J35" i="18"/>
  <c r="Z35" i="18"/>
  <c r="AP35" i="18"/>
  <c r="H35" i="18"/>
  <c r="K35" i="18"/>
  <c r="AA35" i="18"/>
  <c r="AQ35" i="18"/>
  <c r="L35" i="18"/>
  <c r="AB35" i="18"/>
  <c r="AR35" i="18"/>
  <c r="M35" i="18"/>
  <c r="AC35" i="18"/>
  <c r="AS35" i="18"/>
  <c r="N35" i="18"/>
  <c r="AD35" i="18"/>
  <c r="AT35" i="18"/>
  <c r="O35" i="18"/>
  <c r="AE35" i="18"/>
  <c r="AU35" i="18"/>
  <c r="P35" i="18"/>
  <c r="AF35" i="18"/>
  <c r="AV35" i="18"/>
  <c r="Q35" i="18"/>
  <c r="AG35" i="18"/>
  <c r="R35" i="18"/>
  <c r="AH35" i="18"/>
  <c r="S35" i="18"/>
  <c r="AI35" i="18"/>
  <c r="T35" i="18"/>
  <c r="AJ35" i="18"/>
  <c r="U35" i="18"/>
  <c r="AK35" i="18"/>
  <c r="V35" i="18"/>
  <c r="AL35" i="18"/>
  <c r="W35" i="18"/>
  <c r="AM35" i="18"/>
  <c r="X35" i="18"/>
  <c r="AN35" i="18"/>
  <c r="I35" i="18"/>
  <c r="Y35" i="18"/>
  <c r="AO35" i="18"/>
  <c r="Q39" i="18"/>
  <c r="R32" i="18"/>
  <c r="AH32" i="18"/>
  <c r="S32" i="18"/>
  <c r="AI32" i="18"/>
  <c r="T32" i="18"/>
  <c r="AJ32" i="18"/>
  <c r="U32" i="18"/>
  <c r="AK32" i="18"/>
  <c r="H32" i="18"/>
  <c r="V32" i="18"/>
  <c r="AL32" i="18"/>
  <c r="W32" i="18"/>
  <c r="AM32" i="18"/>
  <c r="X32" i="18"/>
  <c r="AN32" i="18"/>
  <c r="I32" i="18"/>
  <c r="Y32" i="18"/>
  <c r="AO32" i="18"/>
  <c r="J32" i="18"/>
  <c r="Z32" i="18"/>
  <c r="AP32" i="18"/>
  <c r="K32" i="18"/>
  <c r="AA32" i="18"/>
  <c r="AQ32" i="18"/>
  <c r="L32" i="18"/>
  <c r="AB32" i="18"/>
  <c r="AR32" i="18"/>
  <c r="M32" i="18"/>
  <c r="AC32" i="18"/>
  <c r="AS32" i="18"/>
  <c r="N32" i="18"/>
  <c r="AD32" i="18"/>
  <c r="AT32" i="18"/>
  <c r="O32" i="18"/>
  <c r="AE32" i="18"/>
  <c r="AU32" i="18"/>
  <c r="P32" i="18"/>
  <c r="AF32" i="18"/>
  <c r="AV32" i="18"/>
  <c r="Q32" i="18"/>
  <c r="AG32" i="18"/>
  <c r="H29" i="22"/>
  <c r="AF14" i="22"/>
  <c r="AK15" i="22"/>
  <c r="T25" i="22"/>
  <c r="G68" i="47"/>
  <c r="C67" i="47"/>
  <c r="Q3" i="58" l="1"/>
  <c r="Q2" i="58"/>
  <c r="Q8" i="58"/>
  <c r="R5" i="58"/>
  <c r="Q4" i="58"/>
  <c r="J5" i="42"/>
  <c r="I8" i="42"/>
  <c r="AM82" i="55"/>
  <c r="N5" i="39" s="1"/>
  <c r="AN75" i="55" a="1"/>
  <c r="AN75" i="55" s="1"/>
  <c r="AN76" i="55" a="1"/>
  <c r="AN76" i="55" s="1"/>
  <c r="AO76" i="55" s="1" a="1"/>
  <c r="AO76" i="55" s="1"/>
  <c r="AM83" i="55"/>
  <c r="AQ77" i="55" a="1"/>
  <c r="AQ77" i="55" s="1"/>
  <c r="AQ84" i="55" s="1"/>
  <c r="AP84" i="55"/>
  <c r="AT81" i="55"/>
  <c r="AQ75" i="55" a="1"/>
  <c r="AQ75" i="55" s="1"/>
  <c r="AQ82" i="55" s="1"/>
  <c r="R5" i="39" s="1"/>
  <c r="AN82" i="55"/>
  <c r="O5" i="39" s="1"/>
  <c r="AS81" i="55"/>
  <c r="AU74" i="55" a="1"/>
  <c r="AU74" i="55" s="1"/>
  <c r="AO84" i="55"/>
  <c r="AN79" i="55" a="1"/>
  <c r="AN79" i="55" s="1"/>
  <c r="M4" i="39"/>
  <c r="M3" i="39"/>
  <c r="M8" i="39"/>
  <c r="AL83" i="55"/>
  <c r="N3" i="39"/>
  <c r="N8" i="39"/>
  <c r="N4" i="39"/>
  <c r="AP78" i="55" a="1"/>
  <c r="AP78" i="55" s="1"/>
  <c r="AP85" i="55" s="1"/>
  <c r="J2" i="41"/>
  <c r="P39" i="18"/>
  <c r="AA12" i="18"/>
  <c r="AA40" i="18" s="1"/>
  <c r="T12" i="18"/>
  <c r="T40" i="18" s="1"/>
  <c r="Y19" i="18"/>
  <c r="Y41" i="18" s="1"/>
  <c r="AI12" i="18"/>
  <c r="AI40" i="18" s="1"/>
  <c r="Q19" i="18"/>
  <c r="Q41" i="18" s="1"/>
  <c r="S12" i="18"/>
  <c r="S40" i="18" s="1"/>
  <c r="AR4" i="18"/>
  <c r="AR38" i="18" s="1"/>
  <c r="AV19" i="18"/>
  <c r="AV41" i="18" s="1"/>
  <c r="O12" i="18"/>
  <c r="O40" i="18" s="1"/>
  <c r="AH12" i="18"/>
  <c r="AH40" i="18" s="1"/>
  <c r="AB4" i="18"/>
  <c r="AB38" i="18" s="1"/>
  <c r="V4" i="18"/>
  <c r="V38" i="18" s="1"/>
  <c r="X19" i="18"/>
  <c r="X41" i="18" s="1"/>
  <c r="AF19" i="18"/>
  <c r="AF41" i="18" s="1"/>
  <c r="K19" i="18"/>
  <c r="K41" i="18" s="1"/>
  <c r="AT12" i="18"/>
  <c r="AT40" i="18" s="1"/>
  <c r="Y12" i="18"/>
  <c r="Y40" i="18" s="1"/>
  <c r="R12" i="18"/>
  <c r="R40" i="18" s="1"/>
  <c r="M26" i="18"/>
  <c r="M42" i="18" s="1"/>
  <c r="W26" i="18"/>
  <c r="W42" i="18" s="1"/>
  <c r="AN11" i="18"/>
  <c r="AN39" i="18" s="1"/>
  <c r="AV11" i="18"/>
  <c r="AV39" i="18" s="1"/>
  <c r="AQ11" i="18"/>
  <c r="AQ39" i="18" s="1"/>
  <c r="I4" i="18"/>
  <c r="I38" i="18" s="1"/>
  <c r="AJ12" i="18"/>
  <c r="AJ40" i="18" s="1"/>
  <c r="AC11" i="18"/>
  <c r="AC39" i="18" s="1"/>
  <c r="AF12" i="18"/>
  <c r="AF40" i="18" s="1"/>
  <c r="AM4" i="18"/>
  <c r="AM38" i="18" s="1"/>
  <c r="N26" i="18"/>
  <c r="N42" i="18" s="1"/>
  <c r="I19" i="18"/>
  <c r="I41" i="18" s="1"/>
  <c r="J12" i="18"/>
  <c r="J40" i="18" s="1"/>
  <c r="AS26" i="18"/>
  <c r="AS42" i="18" s="1"/>
  <c r="AB11" i="18"/>
  <c r="AB39" i="18" s="1"/>
  <c r="AL4" i="18"/>
  <c r="AL38" i="18" s="1"/>
  <c r="AN19" i="18"/>
  <c r="AN41" i="18" s="1"/>
  <c r="AA19" i="18"/>
  <c r="AA41" i="18" s="1"/>
  <c r="AO12" i="18"/>
  <c r="AO40" i="18" s="1"/>
  <c r="AC26" i="18"/>
  <c r="AC42" i="18" s="1"/>
  <c r="AM26" i="18"/>
  <c r="AM42" i="18" s="1"/>
  <c r="I11" i="18"/>
  <c r="I39" i="18" s="1"/>
  <c r="L11" i="18"/>
  <c r="L39" i="18" s="1"/>
  <c r="AG4" i="18"/>
  <c r="AG38" i="18" s="1"/>
  <c r="L4" i="18"/>
  <c r="L38" i="18" s="1"/>
  <c r="AM19" i="18"/>
  <c r="AM41" i="18" s="1"/>
  <c r="P19" i="18"/>
  <c r="P41" i="18" s="1"/>
  <c r="H19" i="18"/>
  <c r="H41" i="18" s="1"/>
  <c r="AD12" i="18"/>
  <c r="AD40" i="18" s="1"/>
  <c r="I12" i="18"/>
  <c r="I40" i="18" s="1"/>
  <c r="AR26" i="18"/>
  <c r="AR42" i="18" s="1"/>
  <c r="AL26" i="18"/>
  <c r="AL42" i="18" s="1"/>
  <c r="X11" i="18"/>
  <c r="X39" i="18" s="1"/>
  <c r="AF11" i="18"/>
  <c r="AF39" i="18" s="1"/>
  <c r="AA11" i="18"/>
  <c r="AA39" i="18" s="1"/>
  <c r="M19" i="18"/>
  <c r="M41" i="18" s="1"/>
  <c r="AO26" i="18"/>
  <c r="AO42" i="18" s="1"/>
  <c r="N4" i="18"/>
  <c r="N38" i="18" s="1"/>
  <c r="AT26" i="18"/>
  <c r="AT42" i="18" s="1"/>
  <c r="L19" i="18"/>
  <c r="L41" i="18" s="1"/>
  <c r="AO11" i="18"/>
  <c r="AO39" i="18" s="1"/>
  <c r="W4" i="18"/>
  <c r="W38" i="18" s="1"/>
  <c r="AE12" i="18"/>
  <c r="AE40" i="18" s="1"/>
  <c r="Y11" i="18"/>
  <c r="Y39" i="18" s="1"/>
  <c r="AQ4" i="18"/>
  <c r="AQ38" i="18" s="1"/>
  <c r="W19" i="18"/>
  <c r="W41" i="18" s="1"/>
  <c r="AP19" i="18"/>
  <c r="AP41" i="18" s="1"/>
  <c r="AN12" i="18"/>
  <c r="AN40" i="18" s="1"/>
  <c r="H26" i="18"/>
  <c r="H42" i="18" s="1"/>
  <c r="V26" i="18"/>
  <c r="V42" i="18" s="1"/>
  <c r="AM11" i="18"/>
  <c r="AM39" i="18" s="1"/>
  <c r="K11" i="18"/>
  <c r="K39" i="18" s="1"/>
  <c r="AA4" i="18"/>
  <c r="AA38" i="18" s="1"/>
  <c r="AL19" i="18"/>
  <c r="AL41" i="18" s="1"/>
  <c r="Z19" i="18"/>
  <c r="Z41" i="18" s="1"/>
  <c r="AS12" i="18"/>
  <c r="AS40" i="18" s="1"/>
  <c r="X12" i="18"/>
  <c r="X40" i="18" s="1"/>
  <c r="AG26" i="18"/>
  <c r="AG42" i="18" s="1"/>
  <c r="L26" i="18"/>
  <c r="L42" i="18" s="1"/>
  <c r="AK26" i="18"/>
  <c r="AK42" i="18" s="1"/>
  <c r="W11" i="18"/>
  <c r="W39" i="18" s="1"/>
  <c r="AU11" i="18"/>
  <c r="AU39" i="18" s="1"/>
  <c r="AP11" i="18"/>
  <c r="AP39" i="18" s="1"/>
  <c r="O26" i="18"/>
  <c r="O42" i="18" s="1"/>
  <c r="AI11" i="18"/>
  <c r="AI39" i="18" s="1"/>
  <c r="AR19" i="18"/>
  <c r="AR41" i="18" s="1"/>
  <c r="AU12" i="18"/>
  <c r="AU40" i="18" s="1"/>
  <c r="AR11" i="18"/>
  <c r="AR39" i="18" s="1"/>
  <c r="M4" i="18"/>
  <c r="M38" i="18" s="1"/>
  <c r="AQ19" i="18"/>
  <c r="AQ41" i="18" s="1"/>
  <c r="X26" i="18"/>
  <c r="X42" i="18" s="1"/>
  <c r="Q4" i="18"/>
  <c r="Q38" i="18" s="1"/>
  <c r="AK4" i="18"/>
  <c r="AK38" i="18" s="1"/>
  <c r="AU19" i="18"/>
  <c r="AU41" i="18" s="1"/>
  <c r="N12" i="18"/>
  <c r="N40" i="18" s="1"/>
  <c r="AB26" i="18"/>
  <c r="AB42" i="18" s="1"/>
  <c r="AV4" i="18"/>
  <c r="AV38" i="18" s="1"/>
  <c r="U4" i="18"/>
  <c r="U38" i="18" s="1"/>
  <c r="AE19" i="18"/>
  <c r="AE41" i="18" s="1"/>
  <c r="AF4" i="18"/>
  <c r="AF38" i="18" s="1"/>
  <c r="K4" i="18"/>
  <c r="K38" i="18" s="1"/>
  <c r="AJ4" i="18"/>
  <c r="AJ38" i="18" s="1"/>
  <c r="V19" i="18"/>
  <c r="V41" i="18" s="1"/>
  <c r="O19" i="18"/>
  <c r="O41" i="18" s="1"/>
  <c r="J19" i="18"/>
  <c r="J41" i="18" s="1"/>
  <c r="AC12" i="18"/>
  <c r="AC40" i="18" s="1"/>
  <c r="AM12" i="18"/>
  <c r="AM40" i="18" s="1"/>
  <c r="Q26" i="18"/>
  <c r="Q42" i="18" s="1"/>
  <c r="AQ26" i="18"/>
  <c r="AQ42" i="18" s="1"/>
  <c r="U26" i="18"/>
  <c r="U42" i="18" s="1"/>
  <c r="AL11" i="18"/>
  <c r="AL39" i="18" s="1"/>
  <c r="AE11" i="18"/>
  <c r="AE39" i="18" s="1"/>
  <c r="Z11" i="18"/>
  <c r="Z39" i="18" s="1"/>
  <c r="AT19" i="18"/>
  <c r="AT41" i="18" s="1"/>
  <c r="M12" i="18"/>
  <c r="M40" i="18" s="1"/>
  <c r="W12" i="18"/>
  <c r="W40" i="18" s="1"/>
  <c r="AV26" i="18"/>
  <c r="AV42" i="18" s="1"/>
  <c r="AA26" i="18"/>
  <c r="AA42" i="18" s="1"/>
  <c r="AJ26" i="18"/>
  <c r="AJ42" i="18" s="1"/>
  <c r="V11" i="18"/>
  <c r="V39" i="18" s="1"/>
  <c r="O11" i="18"/>
  <c r="O39" i="18" s="1"/>
  <c r="J11" i="18"/>
  <c r="J39" i="18" s="1"/>
  <c r="S19" i="18"/>
  <c r="S41" i="18" s="1"/>
  <c r="AN4" i="18"/>
  <c r="AN38" i="18" s="1"/>
  <c r="K12" i="18"/>
  <c r="K40" i="18" s="1"/>
  <c r="AG19" i="18"/>
  <c r="AG41" i="18" s="1"/>
  <c r="AN26" i="18"/>
  <c r="AN42" i="18" s="1"/>
  <c r="P4" i="18"/>
  <c r="P38" i="18" s="1"/>
  <c r="T4" i="18"/>
  <c r="T38" i="18" s="1"/>
  <c r="AU4" i="18"/>
  <c r="AU38" i="18" s="1"/>
  <c r="AI4" i="18"/>
  <c r="AI38" i="18" s="1"/>
  <c r="AR12" i="18"/>
  <c r="AR40" i="18" s="1"/>
  <c r="AL12" i="18"/>
  <c r="AL40" i="18" s="1"/>
  <c r="AF26" i="18"/>
  <c r="AF42" i="18" s="1"/>
  <c r="K26" i="18"/>
  <c r="K42" i="18" s="1"/>
  <c r="T26" i="18"/>
  <c r="T42" i="18" s="1"/>
  <c r="AK11" i="18"/>
  <c r="AK39" i="18" s="1"/>
  <c r="AT11" i="18"/>
  <c r="AT39" i="18" s="1"/>
  <c r="AE4" i="18"/>
  <c r="AE38" i="18" s="1"/>
  <c r="J4" i="18"/>
  <c r="J38" i="18" s="1"/>
  <c r="S4" i="18"/>
  <c r="S38" i="18" s="1"/>
  <c r="AJ19" i="18"/>
  <c r="AJ41" i="18" s="1"/>
  <c r="N19" i="18"/>
  <c r="N41" i="18" s="1"/>
  <c r="AG39" i="18"/>
  <c r="AB12" i="18"/>
  <c r="AB40" i="18" s="1"/>
  <c r="V12" i="18"/>
  <c r="V40" i="18" s="1"/>
  <c r="P26" i="18"/>
  <c r="P42" i="18" s="1"/>
  <c r="AP26" i="18"/>
  <c r="AP42" i="18" s="1"/>
  <c r="AI26" i="18"/>
  <c r="AI42" i="18" s="1"/>
  <c r="U11" i="18"/>
  <c r="U39" i="18" s="1"/>
  <c r="AD11" i="18"/>
  <c r="AD39" i="18" s="1"/>
  <c r="AD4" i="18"/>
  <c r="AD38" i="18" s="1"/>
  <c r="AV12" i="18"/>
  <c r="AV40" i="18" s="1"/>
  <c r="R26" i="18"/>
  <c r="R42" i="18" s="1"/>
  <c r="AH19" i="18"/>
  <c r="AH41" i="18" s="1"/>
  <c r="AC4" i="18"/>
  <c r="AC38" i="18" s="1"/>
  <c r="Z12" i="18"/>
  <c r="Z40" i="18" s="1"/>
  <c r="R11" i="18"/>
  <c r="R39" i="18" s="1"/>
  <c r="AP4" i="18"/>
  <c r="AP38" i="18" s="1"/>
  <c r="AK19" i="18"/>
  <c r="AK41" i="18" s="1"/>
  <c r="Z4" i="18"/>
  <c r="Z38" i="18" s="1"/>
  <c r="U19" i="18"/>
  <c r="U41" i="18" s="1"/>
  <c r="AD19" i="18"/>
  <c r="AD41" i="18" s="1"/>
  <c r="O4" i="18"/>
  <c r="O38" i="18" s="1"/>
  <c r="AO4" i="18"/>
  <c r="AO38" i="18" s="1"/>
  <c r="AH4" i="18"/>
  <c r="AH38" i="18" s="1"/>
  <c r="T19" i="18"/>
  <c r="T41" i="18" s="1"/>
  <c r="AS19" i="18"/>
  <c r="AS41" i="18" s="1"/>
  <c r="AG12" i="18"/>
  <c r="AG40" i="18" s="1"/>
  <c r="L12" i="18"/>
  <c r="L40" i="18" s="1"/>
  <c r="AK12" i="18"/>
  <c r="AK40" i="18" s="1"/>
  <c r="AU26" i="18"/>
  <c r="AU42" i="18" s="1"/>
  <c r="Z26" i="18"/>
  <c r="Z42" i="18" s="1"/>
  <c r="S26" i="18"/>
  <c r="S42" i="18" s="1"/>
  <c r="AJ11" i="18"/>
  <c r="AJ39" i="18" s="1"/>
  <c r="N11" i="18"/>
  <c r="N39" i="18" s="1"/>
  <c r="AT4" i="18"/>
  <c r="AT38" i="18" s="1"/>
  <c r="Y4" i="18"/>
  <c r="Y38" i="18" s="1"/>
  <c r="R4" i="18"/>
  <c r="R38" i="18" s="1"/>
  <c r="AI19" i="18"/>
  <c r="AI41" i="18" s="1"/>
  <c r="AC19" i="18"/>
  <c r="AC41" i="18" s="1"/>
  <c r="Q12" i="18"/>
  <c r="Q40" i="18" s="1"/>
  <c r="AQ12" i="18"/>
  <c r="AQ40" i="18" s="1"/>
  <c r="U12" i="18"/>
  <c r="U40" i="18" s="1"/>
  <c r="AE26" i="18"/>
  <c r="AE42" i="18" s="1"/>
  <c r="J26" i="18"/>
  <c r="J42" i="18" s="1"/>
  <c r="AH26" i="18"/>
  <c r="AH42" i="18" s="1"/>
  <c r="T11" i="18"/>
  <c r="T39" i="18" s="1"/>
  <c r="AS11" i="18"/>
  <c r="AS39" i="18" s="1"/>
  <c r="Y26" i="18"/>
  <c r="Y42" i="18" s="1"/>
  <c r="S11" i="18"/>
  <c r="S39" i="18" s="1"/>
  <c r="M11" i="18"/>
  <c r="M39" i="18" s="1"/>
  <c r="AS4" i="18"/>
  <c r="AS38" i="18" s="1"/>
  <c r="X4" i="18"/>
  <c r="X38" i="18" s="1"/>
  <c r="AO19" i="18"/>
  <c r="AO41" i="18" s="1"/>
  <c r="R19" i="18"/>
  <c r="R41" i="18" s="1"/>
  <c r="AB19" i="18"/>
  <c r="AB41" i="18" s="1"/>
  <c r="P12" i="18"/>
  <c r="P40" i="18" s="1"/>
  <c r="AP12" i="18"/>
  <c r="AP40" i="18" s="1"/>
  <c r="H12" i="18"/>
  <c r="H40" i="18" s="1"/>
  <c r="AD26" i="18"/>
  <c r="AD42" i="18" s="1"/>
  <c r="I26" i="18"/>
  <c r="I42" i="18" s="1"/>
  <c r="AH11" i="18"/>
  <c r="AH39" i="18" s="1"/>
  <c r="H11" i="18"/>
  <c r="H39" i="18" s="1"/>
  <c r="O32" i="13"/>
  <c r="Q17" i="18"/>
  <c r="L3" i="25" s="1"/>
  <c r="CN57" i="15"/>
  <c r="O56" i="13"/>
  <c r="AO17" i="18"/>
  <c r="AJ3" i="25" s="1"/>
  <c r="O47" i="13"/>
  <c r="AF17" i="18"/>
  <c r="AA3" i="25" s="1"/>
  <c r="CN52" i="15"/>
  <c r="O51" i="13"/>
  <c r="AJ17" i="18"/>
  <c r="AE3" i="25" s="1"/>
  <c r="CN62" i="15"/>
  <c r="AT17" i="18"/>
  <c r="AO3" i="25" s="1"/>
  <c r="O61" i="13"/>
  <c r="O41" i="13"/>
  <c r="CN42" i="15"/>
  <c r="Z17" i="18"/>
  <c r="U3" i="25" s="1"/>
  <c r="Y7" i="13"/>
  <c r="L17" i="9" s="1"/>
  <c r="K17" i="22" s="1"/>
  <c r="O27" i="13"/>
  <c r="Y17" i="13" s="1"/>
  <c r="V17" i="9" s="1"/>
  <c r="U17" i="22" s="1"/>
  <c r="L17" i="18"/>
  <c r="G3" i="25" s="1"/>
  <c r="AO16" i="18"/>
  <c r="AJ2" i="25" s="1"/>
  <c r="N56" i="13"/>
  <c r="CM57" i="15"/>
  <c r="CM52" i="15"/>
  <c r="AJ16" i="18"/>
  <c r="AE2" i="25" s="1"/>
  <c r="N51" i="13"/>
  <c r="AU16" i="18"/>
  <c r="AP2" i="25" s="1"/>
  <c r="N62" i="13"/>
  <c r="AF16" i="18"/>
  <c r="AA2" i="25" s="1"/>
  <c r="N47" i="13"/>
  <c r="CM42" i="15"/>
  <c r="Z16" i="18"/>
  <c r="U2" i="25" s="1"/>
  <c r="N41" i="13"/>
  <c r="N37" i="13"/>
  <c r="V16" i="18"/>
  <c r="Q2" i="25" s="1"/>
  <c r="P16" i="18"/>
  <c r="K2" i="25" s="1"/>
  <c r="CM32" i="15"/>
  <c r="N31" i="13"/>
  <c r="L16" i="18"/>
  <c r="G2" i="25" s="1"/>
  <c r="N27" i="13"/>
  <c r="X10" i="13" s="1"/>
  <c r="O16" i="9" s="1"/>
  <c r="N16" i="22" s="1"/>
  <c r="CF47" i="15"/>
  <c r="N46" i="12"/>
  <c r="AE9" i="18"/>
  <c r="Z2" i="24" s="1"/>
  <c r="AK9" i="18"/>
  <c r="AF2" i="24" s="1"/>
  <c r="N52" i="12"/>
  <c r="N61" i="12"/>
  <c r="AT9" i="18"/>
  <c r="AO2" i="24" s="1"/>
  <c r="CF62" i="15"/>
  <c r="AP9" i="18"/>
  <c r="AK2" i="24" s="1"/>
  <c r="N57" i="12"/>
  <c r="N36" i="12"/>
  <c r="U9" i="18"/>
  <c r="P2" i="24" s="1"/>
  <c r="CF37" i="15"/>
  <c r="N32" i="12"/>
  <c r="Q9" i="18"/>
  <c r="L2" i="24" s="1"/>
  <c r="CF27" i="15"/>
  <c r="N26" i="12"/>
  <c r="K9" i="18"/>
  <c r="F2" i="24" s="1"/>
  <c r="X7" i="12"/>
  <c r="L9" i="9" s="1"/>
  <c r="K9" i="22" s="1"/>
  <c r="X6" i="12"/>
  <c r="K9" i="9" s="1"/>
  <c r="J9" i="22" s="1"/>
  <c r="T51" i="11"/>
  <c r="CE52" i="15"/>
  <c r="AE8" i="23"/>
  <c r="AP8" i="23"/>
  <c r="T62" i="11"/>
  <c r="T56" i="11"/>
  <c r="AJ8" i="23"/>
  <c r="CE57" i="15"/>
  <c r="K8" i="23"/>
  <c r="CE32" i="15"/>
  <c r="T31" i="11"/>
  <c r="AD7" i="11"/>
  <c r="L8" i="9" s="1"/>
  <c r="K8" i="22" s="1"/>
  <c r="T27" i="11"/>
  <c r="AD11" i="11" s="1"/>
  <c r="P8" i="9" s="1"/>
  <c r="O8" i="22" s="1"/>
  <c r="G8" i="23"/>
  <c r="R61" i="11"/>
  <c r="CC62" i="15"/>
  <c r="AO6" i="23"/>
  <c r="AJ6" i="23"/>
  <c r="CC57" i="15"/>
  <c r="R56" i="11"/>
  <c r="R37" i="11"/>
  <c r="Q6" i="23"/>
  <c r="AB6" i="11"/>
  <c r="K6" i="9" s="1"/>
  <c r="J6" i="22" s="1"/>
  <c r="CC32" i="15"/>
  <c r="R31" i="11"/>
  <c r="K6" i="23"/>
  <c r="CC27" i="15"/>
  <c r="R26" i="11"/>
  <c r="F6" i="23"/>
  <c r="CC52" i="15"/>
  <c r="AE6" i="23"/>
  <c r="R51" i="11"/>
  <c r="CC47" i="15"/>
  <c r="R46" i="11"/>
  <c r="Z6" i="23"/>
  <c r="AE3" i="23"/>
  <c r="O51" i="11"/>
  <c r="BZ52" i="15"/>
  <c r="AK3" i="23"/>
  <c r="O57" i="11"/>
  <c r="BZ62" i="15"/>
  <c r="AO3" i="23"/>
  <c r="O61" i="11"/>
  <c r="O47" i="11"/>
  <c r="AA3" i="23"/>
  <c r="Q3" i="23"/>
  <c r="O37" i="11"/>
  <c r="BZ42" i="15"/>
  <c r="O41" i="11"/>
  <c r="U3" i="23"/>
  <c r="L3" i="23"/>
  <c r="O32" i="11"/>
  <c r="BZ27" i="15"/>
  <c r="F3" i="23"/>
  <c r="O26" i="11"/>
  <c r="S37" i="11"/>
  <c r="Q7" i="23"/>
  <c r="U7" i="23"/>
  <c r="S41" i="11"/>
  <c r="CD42" i="15"/>
  <c r="AE7" i="23"/>
  <c r="S51" i="11"/>
  <c r="CD52" i="15"/>
  <c r="S32" i="11"/>
  <c r="L7" i="23"/>
  <c r="S61" i="11"/>
  <c r="AO7" i="23"/>
  <c r="CD62" i="15"/>
  <c r="AK7" i="23"/>
  <c r="S57" i="11"/>
  <c r="F7" i="23"/>
  <c r="CD27" i="15"/>
  <c r="S26" i="11"/>
  <c r="AC7" i="11"/>
  <c r="L7" i="9" s="1"/>
  <c r="K7" i="22" s="1"/>
  <c r="AC6" i="11"/>
  <c r="K7" i="9" s="1"/>
  <c r="J7" i="22" s="1"/>
  <c r="U25" i="22"/>
  <c r="AJ15" i="22"/>
  <c r="AG14" i="22"/>
  <c r="G29" i="22"/>
  <c r="S5" i="58" l="1"/>
  <c r="R8" i="58"/>
  <c r="R2" i="58"/>
  <c r="R3" i="58"/>
  <c r="R4" i="58"/>
  <c r="K5" i="42"/>
  <c r="J8" i="42"/>
  <c r="AR75" i="55" a="1"/>
  <c r="AR75" i="55" s="1"/>
  <c r="AV74" i="55" a="1"/>
  <c r="AV74" i="55" s="1"/>
  <c r="AV81" i="55" s="1"/>
  <c r="AU81" i="55"/>
  <c r="AO79" i="55" a="1"/>
  <c r="AO79" i="55" s="1"/>
  <c r="AP79" i="55" s="1" a="1"/>
  <c r="AP79" i="55" s="1"/>
  <c r="AW74" i="55" a="1"/>
  <c r="AW74" i="55" s="1"/>
  <c r="AS75" i="55" a="1"/>
  <c r="AS75" i="55" s="1"/>
  <c r="AS82" i="55" s="1"/>
  <c r="T5" i="39" s="1"/>
  <c r="AR82" i="55"/>
  <c r="S5" i="39" s="1"/>
  <c r="O8" i="39"/>
  <c r="O3" i="39"/>
  <c r="O4" i="39"/>
  <c r="R8" i="39"/>
  <c r="R4" i="39"/>
  <c r="R3" i="39"/>
  <c r="AR77" i="55" a="1"/>
  <c r="AR77" i="55" s="1"/>
  <c r="AP76" i="55" a="1"/>
  <c r="AP76" i="55" s="1"/>
  <c r="AQ76" i="55" s="1" a="1"/>
  <c r="AQ76" i="55" s="1"/>
  <c r="AO83" i="55"/>
  <c r="AN83" i="55"/>
  <c r="AQ78" i="55" a="1"/>
  <c r="AQ78" i="55" s="1"/>
  <c r="AQ85" i="55" s="1"/>
  <c r="K2" i="41"/>
  <c r="Y18" i="13"/>
  <c r="W17" i="9" s="1"/>
  <c r="V17" i="22" s="1"/>
  <c r="AU17" i="18"/>
  <c r="AP3" i="25" s="1"/>
  <c r="O62" i="13"/>
  <c r="Y31" i="13"/>
  <c r="AJ17" i="9" s="1"/>
  <c r="AI17" i="22" s="1"/>
  <c r="Y11" i="13"/>
  <c r="P17" i="9" s="1"/>
  <c r="O17" i="22" s="1"/>
  <c r="Y9" i="13"/>
  <c r="N17" i="9" s="1"/>
  <c r="M17" i="22" s="1"/>
  <c r="O52" i="13"/>
  <c r="Y37" i="13" s="1"/>
  <c r="AP17" i="9" s="1"/>
  <c r="AO17" i="22" s="1"/>
  <c r="AK17" i="18"/>
  <c r="AF3" i="25" s="1"/>
  <c r="AA17" i="18"/>
  <c r="V3" i="25" s="1"/>
  <c r="O42" i="13"/>
  <c r="Y32" i="13"/>
  <c r="AK17" i="9" s="1"/>
  <c r="AJ17" i="22" s="1"/>
  <c r="AP17" i="18"/>
  <c r="AK3" i="25" s="1"/>
  <c r="O57" i="13"/>
  <c r="Y40" i="13" s="1"/>
  <c r="AS17" i="9" s="1"/>
  <c r="AR17" i="22" s="1"/>
  <c r="Y27" i="13"/>
  <c r="AF17" i="9" s="1"/>
  <c r="AE17" i="22" s="1"/>
  <c r="Y25" i="13"/>
  <c r="AD17" i="9" s="1"/>
  <c r="AC17" i="22" s="1"/>
  <c r="Y15" i="13"/>
  <c r="T17" i="9" s="1"/>
  <c r="S17" i="22" s="1"/>
  <c r="Y12" i="13"/>
  <c r="Q17" i="9" s="1"/>
  <c r="P17" i="22" s="1"/>
  <c r="Y23" i="13"/>
  <c r="AB17" i="9" s="1"/>
  <c r="AA17" i="22" s="1"/>
  <c r="Y22" i="13"/>
  <c r="AA17" i="9" s="1"/>
  <c r="Z17" i="22" s="1"/>
  <c r="Y19" i="13"/>
  <c r="X17" i="9" s="1"/>
  <c r="W17" i="22" s="1"/>
  <c r="Y20" i="13"/>
  <c r="Y17" i="9" s="1"/>
  <c r="X17" i="22" s="1"/>
  <c r="Y14" i="13"/>
  <c r="S17" i="9" s="1"/>
  <c r="R17" i="22" s="1"/>
  <c r="Y8" i="13"/>
  <c r="M17" i="9" s="1"/>
  <c r="L17" i="22" s="1"/>
  <c r="Y24" i="13"/>
  <c r="AC17" i="9" s="1"/>
  <c r="AB17" i="22" s="1"/>
  <c r="Y21" i="13"/>
  <c r="Z17" i="9" s="1"/>
  <c r="Y17" i="22" s="1"/>
  <c r="Y16" i="13"/>
  <c r="U17" i="9" s="1"/>
  <c r="T17" i="22" s="1"/>
  <c r="Y13" i="13"/>
  <c r="R17" i="9" s="1"/>
  <c r="Q17" i="22" s="1"/>
  <c r="Y10" i="13"/>
  <c r="O17" i="9" s="1"/>
  <c r="N17" i="22" s="1"/>
  <c r="Y26" i="13"/>
  <c r="AE17" i="9" s="1"/>
  <c r="AD17" i="22" s="1"/>
  <c r="AK16" i="18"/>
  <c r="AF2" i="25" s="1"/>
  <c r="N52" i="13"/>
  <c r="X43" i="13" s="1"/>
  <c r="AV16" i="9" s="1"/>
  <c r="AU16" i="22" s="1"/>
  <c r="AP16" i="18"/>
  <c r="AK2" i="25" s="1"/>
  <c r="N57" i="13"/>
  <c r="X36" i="13"/>
  <c r="AO16" i="9" s="1"/>
  <c r="AN16" i="22" s="1"/>
  <c r="X37" i="13"/>
  <c r="AP16" i="9" s="1"/>
  <c r="AO16" i="22" s="1"/>
  <c r="AA16" i="18"/>
  <c r="V2" i="25" s="1"/>
  <c r="N42" i="13"/>
  <c r="X33" i="13"/>
  <c r="AL16" i="9" s="1"/>
  <c r="AK16" i="22" s="1"/>
  <c r="N32" i="13"/>
  <c r="X23" i="13" s="1"/>
  <c r="AB16" i="9" s="1"/>
  <c r="AA16" i="22" s="1"/>
  <c r="Q16" i="18"/>
  <c r="L2" i="25" s="1"/>
  <c r="X12" i="13"/>
  <c r="Q16" i="9" s="1"/>
  <c r="P16" i="22" s="1"/>
  <c r="X18" i="13"/>
  <c r="W16" i="9" s="1"/>
  <c r="V16" i="22" s="1"/>
  <c r="X11" i="13"/>
  <c r="P16" i="9" s="1"/>
  <c r="O16" i="22" s="1"/>
  <c r="X8" i="13"/>
  <c r="M16" i="9" s="1"/>
  <c r="L16" i="22" s="1"/>
  <c r="X9" i="13"/>
  <c r="N16" i="9" s="1"/>
  <c r="M16" i="22" s="1"/>
  <c r="N62" i="12"/>
  <c r="AU9" i="18"/>
  <c r="AP2" i="24" s="1"/>
  <c r="AF9" i="18"/>
  <c r="AA2" i="24" s="1"/>
  <c r="N47" i="12"/>
  <c r="X36" i="12" s="1"/>
  <c r="AO9" i="9" s="1"/>
  <c r="AN9" i="22" s="1"/>
  <c r="X32" i="12"/>
  <c r="AK9" i="9" s="1"/>
  <c r="AJ9" i="22" s="1"/>
  <c r="V9" i="18"/>
  <c r="Q2" i="24" s="1"/>
  <c r="N37" i="12"/>
  <c r="X28" i="12"/>
  <c r="AG9" i="9" s="1"/>
  <c r="AF9" i="22" s="1"/>
  <c r="X31" i="12"/>
  <c r="AJ9" i="9" s="1"/>
  <c r="AI9" i="22" s="1"/>
  <c r="X29" i="12"/>
  <c r="AH9" i="9" s="1"/>
  <c r="AG9" i="22" s="1"/>
  <c r="X30" i="12"/>
  <c r="AI9" i="9" s="1"/>
  <c r="AH9" i="22" s="1"/>
  <c r="N27" i="12"/>
  <c r="X22" i="12" s="1"/>
  <c r="AA9" i="9" s="1"/>
  <c r="Z9" i="22" s="1"/>
  <c r="L9" i="18"/>
  <c r="G2" i="24" s="1"/>
  <c r="T57" i="11"/>
  <c r="AK8" i="23"/>
  <c r="T52" i="11"/>
  <c r="AD40" i="11" s="1"/>
  <c r="AS8" i="9" s="1"/>
  <c r="AR8" i="22" s="1"/>
  <c r="AF8" i="23"/>
  <c r="AD36" i="11"/>
  <c r="AO8" i="9" s="1"/>
  <c r="AN8" i="22" s="1"/>
  <c r="AD33" i="11"/>
  <c r="AL8" i="9" s="1"/>
  <c r="AK8" i="22" s="1"/>
  <c r="AD24" i="11"/>
  <c r="AC8" i="9" s="1"/>
  <c r="AB8" i="22" s="1"/>
  <c r="AD18" i="11"/>
  <c r="W8" i="9" s="1"/>
  <c r="V8" i="22" s="1"/>
  <c r="AD12" i="11"/>
  <c r="Q8" i="9" s="1"/>
  <c r="P8" i="22" s="1"/>
  <c r="AD16" i="11"/>
  <c r="U8" i="9" s="1"/>
  <c r="T8" i="22" s="1"/>
  <c r="AD9" i="11"/>
  <c r="N8" i="9" s="1"/>
  <c r="M8" i="22" s="1"/>
  <c r="AD10" i="11"/>
  <c r="O8" i="9" s="1"/>
  <c r="N8" i="22" s="1"/>
  <c r="AD14" i="11"/>
  <c r="S8" i="9" s="1"/>
  <c r="R8" i="22" s="1"/>
  <c r="AD13" i="11"/>
  <c r="R8" i="9" s="1"/>
  <c r="Q8" i="22" s="1"/>
  <c r="AD21" i="11"/>
  <c r="Z8" i="9" s="1"/>
  <c r="Y8" i="22" s="1"/>
  <c r="AD31" i="11"/>
  <c r="AJ8" i="9" s="1"/>
  <c r="AI8" i="22" s="1"/>
  <c r="AD23" i="11"/>
  <c r="AB8" i="9" s="1"/>
  <c r="AA8" i="22" s="1"/>
  <c r="L8" i="23"/>
  <c r="T32" i="11"/>
  <c r="AD27" i="11"/>
  <c r="AF8" i="9" s="1"/>
  <c r="AE8" i="22" s="1"/>
  <c r="AD8" i="11"/>
  <c r="M8" i="9" s="1"/>
  <c r="L8" i="22" s="1"/>
  <c r="AD22" i="11"/>
  <c r="AA8" i="9" s="1"/>
  <c r="Z8" i="22" s="1"/>
  <c r="AD20" i="11"/>
  <c r="Y8" i="9" s="1"/>
  <c r="X8" i="22" s="1"/>
  <c r="AD17" i="11"/>
  <c r="V8" i="9" s="1"/>
  <c r="U8" i="22" s="1"/>
  <c r="AD19" i="11"/>
  <c r="X8" i="9" s="1"/>
  <c r="W8" i="22" s="1"/>
  <c r="R62" i="11"/>
  <c r="AP6" i="23"/>
  <c r="R57" i="11"/>
  <c r="AK6" i="23"/>
  <c r="AB13" i="11"/>
  <c r="R6" i="9" s="1"/>
  <c r="Q6" i="22" s="1"/>
  <c r="R32" i="11"/>
  <c r="AB18" i="11" s="1"/>
  <c r="W6" i="9" s="1"/>
  <c r="V6" i="22" s="1"/>
  <c r="L6" i="23"/>
  <c r="AB7" i="11"/>
  <c r="L6" i="9" s="1"/>
  <c r="K6" i="22" s="1"/>
  <c r="R27" i="11"/>
  <c r="AB9" i="11" s="1"/>
  <c r="N6" i="9" s="1"/>
  <c r="M6" i="22" s="1"/>
  <c r="G6" i="23"/>
  <c r="AB17" i="11"/>
  <c r="V6" i="9" s="1"/>
  <c r="U6" i="22" s="1"/>
  <c r="R52" i="11"/>
  <c r="AB38" i="11" s="1"/>
  <c r="AQ6" i="9" s="1"/>
  <c r="AP6" i="22" s="1"/>
  <c r="AF6" i="23"/>
  <c r="AA6" i="23"/>
  <c r="R47" i="11"/>
  <c r="AB30" i="11"/>
  <c r="AI6" i="9" s="1"/>
  <c r="AH6" i="22" s="1"/>
  <c r="AB39" i="11"/>
  <c r="AR6" i="9" s="1"/>
  <c r="AQ6" i="22" s="1"/>
  <c r="AB31" i="11"/>
  <c r="AJ6" i="9" s="1"/>
  <c r="AI6" i="22" s="1"/>
  <c r="AB27" i="11"/>
  <c r="AF6" i="9" s="1"/>
  <c r="AE6" i="22" s="1"/>
  <c r="AB34" i="11"/>
  <c r="AM6" i="9" s="1"/>
  <c r="AL6" i="22" s="1"/>
  <c r="AB42" i="11"/>
  <c r="AU6" i="9" s="1"/>
  <c r="AT6" i="22" s="1"/>
  <c r="Y43" i="11"/>
  <c r="AV3" i="9" s="1"/>
  <c r="AU3" i="22" s="1"/>
  <c r="AP3" i="23"/>
  <c r="O62" i="11"/>
  <c r="AF3" i="23"/>
  <c r="O52" i="11"/>
  <c r="Y31" i="11"/>
  <c r="AJ3" i="9" s="1"/>
  <c r="AI3" i="22" s="1"/>
  <c r="O42" i="11"/>
  <c r="Y40" i="11" s="1"/>
  <c r="AS3" i="9" s="1"/>
  <c r="AR3" i="22" s="1"/>
  <c r="V3" i="23"/>
  <c r="Y35" i="11"/>
  <c r="AN3" i="9" s="1"/>
  <c r="AM3" i="22" s="1"/>
  <c r="Y30" i="11"/>
  <c r="AI3" i="9" s="1"/>
  <c r="AH3" i="22" s="1"/>
  <c r="Y29" i="11"/>
  <c r="AH3" i="9" s="1"/>
  <c r="AG3" i="22" s="1"/>
  <c r="Y7" i="11"/>
  <c r="L3" i="9" s="1"/>
  <c r="K3" i="22" s="1"/>
  <c r="O27" i="11"/>
  <c r="Y23" i="11" s="1"/>
  <c r="AB3" i="9" s="1"/>
  <c r="AA3" i="22" s="1"/>
  <c r="G3" i="23"/>
  <c r="AC40" i="11"/>
  <c r="AS7" i="9" s="1"/>
  <c r="AR7" i="22" s="1"/>
  <c r="AC32" i="11"/>
  <c r="AK7" i="9" s="1"/>
  <c r="AJ7" i="22" s="1"/>
  <c r="AF7" i="23"/>
  <c r="S52" i="11"/>
  <c r="V7" i="23"/>
  <c r="S42" i="11"/>
  <c r="AC41" i="11"/>
  <c r="AT7" i="9" s="1"/>
  <c r="AS7" i="22" s="1"/>
  <c r="AC38" i="11"/>
  <c r="AQ7" i="9" s="1"/>
  <c r="AP7" i="22" s="1"/>
  <c r="AC37" i="11"/>
  <c r="AP7" i="9" s="1"/>
  <c r="AO7" i="22" s="1"/>
  <c r="AC34" i="11"/>
  <c r="AM7" i="9" s="1"/>
  <c r="AL7" i="22" s="1"/>
  <c r="AC33" i="11"/>
  <c r="AL7" i="9" s="1"/>
  <c r="AK7" i="22" s="1"/>
  <c r="AC31" i="11"/>
  <c r="AJ7" i="9" s="1"/>
  <c r="AI7" i="22" s="1"/>
  <c r="S62" i="11"/>
  <c r="AC43" i="11" s="1"/>
  <c r="AV7" i="9" s="1"/>
  <c r="AU7" i="22" s="1"/>
  <c r="AP7" i="23"/>
  <c r="AC30" i="11"/>
  <c r="AI7" i="9" s="1"/>
  <c r="AH7" i="22" s="1"/>
  <c r="AC26" i="11"/>
  <c r="AE7" i="9" s="1"/>
  <c r="AD7" i="22" s="1"/>
  <c r="AC18" i="11"/>
  <c r="W7" i="9" s="1"/>
  <c r="V7" i="22" s="1"/>
  <c r="G7" i="23"/>
  <c r="S27" i="11"/>
  <c r="AC24" i="11"/>
  <c r="AC7" i="9" s="1"/>
  <c r="AB7" i="22" s="1"/>
  <c r="AC17" i="11"/>
  <c r="V7" i="9" s="1"/>
  <c r="U7" i="22" s="1"/>
  <c r="AH14" i="22"/>
  <c r="AI15" i="22"/>
  <c r="V25" i="22"/>
  <c r="S2" i="58" l="1"/>
  <c r="S8" i="58"/>
  <c r="S3" i="58"/>
  <c r="S4" i="58"/>
  <c r="T5" i="58"/>
  <c r="L5" i="42"/>
  <c r="K8" i="42"/>
  <c r="S8" i="39"/>
  <c r="S4" i="39"/>
  <c r="S3" i="39"/>
  <c r="T3" i="39"/>
  <c r="T8" i="39"/>
  <c r="T4" i="39"/>
  <c r="AX74" i="55" a="1"/>
  <c r="AX74" i="55" s="1"/>
  <c r="AW81" i="55"/>
  <c r="AQ79" i="55" a="1"/>
  <c r="AQ79" i="55" s="1"/>
  <c r="AR79" i="55" s="1" a="1"/>
  <c r="AR79" i="55" s="1"/>
  <c r="AP83" i="55"/>
  <c r="AT75" i="55" a="1"/>
  <c r="AT75" i="55" s="1"/>
  <c r="AS77" i="55" a="1"/>
  <c r="AS77" i="55" s="1"/>
  <c r="AR84" i="55"/>
  <c r="AR76" i="55" a="1"/>
  <c r="AR76" i="55" s="1"/>
  <c r="AQ83" i="55"/>
  <c r="AR78" i="55" a="1"/>
  <c r="AR78" i="55" s="1"/>
  <c r="AR85" i="55" s="1"/>
  <c r="L2" i="41"/>
  <c r="Y34" i="13"/>
  <c r="AM17" i="9" s="1"/>
  <c r="AL17" i="22" s="1"/>
  <c r="Y41" i="13"/>
  <c r="AT17" i="9" s="1"/>
  <c r="AS17" i="22" s="1"/>
  <c r="Y39" i="13"/>
  <c r="AR17" i="9" s="1"/>
  <c r="AQ17" i="22" s="1"/>
  <c r="Y42" i="13"/>
  <c r="AU17" i="9" s="1"/>
  <c r="AT17" i="22" s="1"/>
  <c r="Y36" i="13"/>
  <c r="AO17" i="9" s="1"/>
  <c r="AN17" i="22" s="1"/>
  <c r="Y28" i="13"/>
  <c r="AG17" i="9" s="1"/>
  <c r="AF17" i="22" s="1"/>
  <c r="Y30" i="13"/>
  <c r="AI17" i="9" s="1"/>
  <c r="AH17" i="22" s="1"/>
  <c r="Y38" i="13"/>
  <c r="AQ17" i="9" s="1"/>
  <c r="AP17" i="22" s="1"/>
  <c r="Y29" i="13"/>
  <c r="AH17" i="9" s="1"/>
  <c r="AG17" i="22" s="1"/>
  <c r="Y35" i="13"/>
  <c r="AN17" i="9" s="1"/>
  <c r="AM17" i="22" s="1"/>
  <c r="Y43" i="13"/>
  <c r="AV17" i="9" s="1"/>
  <c r="AU17" i="22" s="1"/>
  <c r="Y33" i="13"/>
  <c r="AL17" i="9" s="1"/>
  <c r="AK17" i="22" s="1"/>
  <c r="X35" i="13"/>
  <c r="AN16" i="9" s="1"/>
  <c r="AM16" i="22" s="1"/>
  <c r="X42" i="13"/>
  <c r="AU16" i="9" s="1"/>
  <c r="AT16" i="22" s="1"/>
  <c r="X34" i="13"/>
  <c r="AM16" i="9" s="1"/>
  <c r="AL16" i="22" s="1"/>
  <c r="X39" i="13"/>
  <c r="AR16" i="9" s="1"/>
  <c r="AQ16" i="22" s="1"/>
  <c r="X40" i="13"/>
  <c r="AS16" i="9" s="1"/>
  <c r="AR16" i="22" s="1"/>
  <c r="X38" i="13"/>
  <c r="AQ16" i="9" s="1"/>
  <c r="AP16" i="22" s="1"/>
  <c r="X41" i="13"/>
  <c r="AT16" i="9" s="1"/>
  <c r="AS16" i="22" s="1"/>
  <c r="X16" i="13"/>
  <c r="U16" i="9" s="1"/>
  <c r="T16" i="22" s="1"/>
  <c r="X13" i="13"/>
  <c r="R16" i="9" s="1"/>
  <c r="Q16" i="22" s="1"/>
  <c r="X22" i="13"/>
  <c r="AA16" i="9" s="1"/>
  <c r="Z16" i="22" s="1"/>
  <c r="X15" i="13"/>
  <c r="T16" i="9" s="1"/>
  <c r="S16" i="22" s="1"/>
  <c r="X17" i="13"/>
  <c r="V16" i="9" s="1"/>
  <c r="U16" i="22" s="1"/>
  <c r="X25" i="13"/>
  <c r="AD16" i="9" s="1"/>
  <c r="AC16" i="22" s="1"/>
  <c r="X19" i="13"/>
  <c r="X16" i="9" s="1"/>
  <c r="W16" i="22" s="1"/>
  <c r="X21" i="13"/>
  <c r="Z16" i="9" s="1"/>
  <c r="Y16" i="22" s="1"/>
  <c r="X27" i="13"/>
  <c r="AF16" i="9" s="1"/>
  <c r="AE16" i="22" s="1"/>
  <c r="X14" i="13"/>
  <c r="S16" i="9" s="1"/>
  <c r="R16" i="22" s="1"/>
  <c r="X24" i="13"/>
  <c r="AC16" i="9" s="1"/>
  <c r="AB16" i="22" s="1"/>
  <c r="X20" i="13"/>
  <c r="Y16" i="9" s="1"/>
  <c r="X16" i="22" s="1"/>
  <c r="X32" i="13"/>
  <c r="AK16" i="9" s="1"/>
  <c r="AJ16" i="22" s="1"/>
  <c r="X30" i="13"/>
  <c r="AI16" i="9" s="1"/>
  <c r="AH16" i="22" s="1"/>
  <c r="X29" i="13"/>
  <c r="AH16" i="9" s="1"/>
  <c r="AG16" i="22" s="1"/>
  <c r="X28" i="13"/>
  <c r="AG16" i="9" s="1"/>
  <c r="AF16" i="22" s="1"/>
  <c r="X26" i="13"/>
  <c r="AE16" i="9" s="1"/>
  <c r="AD16" i="22" s="1"/>
  <c r="X31" i="13"/>
  <c r="AJ16" i="9" s="1"/>
  <c r="AI16" i="22" s="1"/>
  <c r="X41" i="12"/>
  <c r="AT9" i="9" s="1"/>
  <c r="AS9" i="22" s="1"/>
  <c r="X42" i="12"/>
  <c r="AU9" i="9" s="1"/>
  <c r="AT9" i="22" s="1"/>
  <c r="X43" i="12"/>
  <c r="AV9" i="9" s="1"/>
  <c r="AU9" i="22" s="1"/>
  <c r="X39" i="12"/>
  <c r="AR9" i="9" s="1"/>
  <c r="AQ9" i="22" s="1"/>
  <c r="X40" i="12"/>
  <c r="AS9" i="9" s="1"/>
  <c r="AR9" i="22" s="1"/>
  <c r="X38" i="12"/>
  <c r="AQ9" i="9" s="1"/>
  <c r="AP9" i="22" s="1"/>
  <c r="X37" i="12"/>
  <c r="AP9" i="9" s="1"/>
  <c r="AO9" i="22" s="1"/>
  <c r="X35" i="12"/>
  <c r="AN9" i="9" s="1"/>
  <c r="AM9" i="22" s="1"/>
  <c r="X33" i="12"/>
  <c r="AL9" i="9" s="1"/>
  <c r="AK9" i="22" s="1"/>
  <c r="X34" i="12"/>
  <c r="AM9" i="9" s="1"/>
  <c r="AL9" i="22" s="1"/>
  <c r="X27" i="12"/>
  <c r="AF9" i="9" s="1"/>
  <c r="AE9" i="22" s="1"/>
  <c r="X17" i="12"/>
  <c r="V9" i="9" s="1"/>
  <c r="U9" i="22" s="1"/>
  <c r="X9" i="12"/>
  <c r="N9" i="9" s="1"/>
  <c r="M9" i="22" s="1"/>
  <c r="X10" i="12"/>
  <c r="O9" i="9" s="1"/>
  <c r="N9" i="22" s="1"/>
  <c r="X15" i="12"/>
  <c r="T9" i="9" s="1"/>
  <c r="S9" i="22" s="1"/>
  <c r="X21" i="12"/>
  <c r="Z9" i="9" s="1"/>
  <c r="Y9" i="22" s="1"/>
  <c r="X14" i="12"/>
  <c r="S9" i="9" s="1"/>
  <c r="R9" i="22" s="1"/>
  <c r="X11" i="12"/>
  <c r="P9" i="9" s="1"/>
  <c r="O9" i="22" s="1"/>
  <c r="X23" i="12"/>
  <c r="AB9" i="9" s="1"/>
  <c r="AA9" i="22" s="1"/>
  <c r="X8" i="12"/>
  <c r="M9" i="9" s="1"/>
  <c r="L9" i="22" s="1"/>
  <c r="X13" i="12"/>
  <c r="R9" i="9" s="1"/>
  <c r="Q9" i="22" s="1"/>
  <c r="X18" i="12"/>
  <c r="W9" i="9" s="1"/>
  <c r="V9" i="22" s="1"/>
  <c r="X20" i="12"/>
  <c r="Y9" i="9" s="1"/>
  <c r="X9" i="22" s="1"/>
  <c r="X12" i="12"/>
  <c r="Q9" i="9" s="1"/>
  <c r="P9" i="22" s="1"/>
  <c r="X24" i="12"/>
  <c r="AC9" i="9" s="1"/>
  <c r="AB9" i="22" s="1"/>
  <c r="X26" i="12"/>
  <c r="AE9" i="9" s="1"/>
  <c r="AD9" i="22" s="1"/>
  <c r="X19" i="12"/>
  <c r="X9" i="9" s="1"/>
  <c r="W9" i="22" s="1"/>
  <c r="X16" i="12"/>
  <c r="U9" i="9" s="1"/>
  <c r="T9" i="22" s="1"/>
  <c r="X25" i="12"/>
  <c r="AD9" i="9" s="1"/>
  <c r="AC9" i="22" s="1"/>
  <c r="AD39" i="11"/>
  <c r="AR8" i="9" s="1"/>
  <c r="AQ8" i="22" s="1"/>
  <c r="AD42" i="11"/>
  <c r="AU8" i="9" s="1"/>
  <c r="AT8" i="22" s="1"/>
  <c r="AD34" i="11"/>
  <c r="AM8" i="9" s="1"/>
  <c r="AL8" i="22" s="1"/>
  <c r="AD37" i="11"/>
  <c r="AP8" i="9" s="1"/>
  <c r="AO8" i="22" s="1"/>
  <c r="AD38" i="11"/>
  <c r="AQ8" i="9" s="1"/>
  <c r="AP8" i="22" s="1"/>
  <c r="AD41" i="11"/>
  <c r="AT8" i="9" s="1"/>
  <c r="AS8" i="22" s="1"/>
  <c r="AD43" i="11"/>
  <c r="AV8" i="9" s="1"/>
  <c r="AU8" i="22" s="1"/>
  <c r="AD35" i="11"/>
  <c r="AN8" i="9" s="1"/>
  <c r="AM8" i="22" s="1"/>
  <c r="AD32" i="11"/>
  <c r="AK8" i="9" s="1"/>
  <c r="AJ8" i="22" s="1"/>
  <c r="AD25" i="11"/>
  <c r="AD8" i="9" s="1"/>
  <c r="AC8" i="22" s="1"/>
  <c r="AD30" i="11"/>
  <c r="AI8" i="9" s="1"/>
  <c r="AH8" i="22" s="1"/>
  <c r="AD29" i="11"/>
  <c r="AH8" i="9" s="1"/>
  <c r="AG8" i="22" s="1"/>
  <c r="AD28" i="11"/>
  <c r="AG8" i="9" s="1"/>
  <c r="AF8" i="22" s="1"/>
  <c r="AD15" i="11"/>
  <c r="T8" i="9" s="1"/>
  <c r="S8" i="22" s="1"/>
  <c r="AD26" i="11"/>
  <c r="AE8" i="9" s="1"/>
  <c r="AD8" i="22" s="1"/>
  <c r="AB29" i="11"/>
  <c r="AH6" i="9" s="1"/>
  <c r="AG6" i="22" s="1"/>
  <c r="AB22" i="11"/>
  <c r="AA6" i="9" s="1"/>
  <c r="Z6" i="22" s="1"/>
  <c r="AB12" i="11"/>
  <c r="Q6" i="9" s="1"/>
  <c r="P6" i="22" s="1"/>
  <c r="AB8" i="11"/>
  <c r="M6" i="9" s="1"/>
  <c r="L6" i="22" s="1"/>
  <c r="AB14" i="11"/>
  <c r="S6" i="9" s="1"/>
  <c r="R6" i="22" s="1"/>
  <c r="AB16" i="11"/>
  <c r="U6" i="9" s="1"/>
  <c r="T6" i="22" s="1"/>
  <c r="AB25" i="11"/>
  <c r="AD6" i="9" s="1"/>
  <c r="AC6" i="22" s="1"/>
  <c r="AB21" i="11"/>
  <c r="Z6" i="9" s="1"/>
  <c r="Y6" i="22" s="1"/>
  <c r="AB10" i="11"/>
  <c r="O6" i="9" s="1"/>
  <c r="N6" i="22" s="1"/>
  <c r="AB11" i="11"/>
  <c r="P6" i="9" s="1"/>
  <c r="O6" i="22" s="1"/>
  <c r="AB15" i="11"/>
  <c r="T6" i="9" s="1"/>
  <c r="S6" i="22" s="1"/>
  <c r="AB24" i="11"/>
  <c r="AC6" i="9" s="1"/>
  <c r="AB6" i="22" s="1"/>
  <c r="AB26" i="11"/>
  <c r="AE6" i="9" s="1"/>
  <c r="AD6" i="22" s="1"/>
  <c r="AB23" i="11"/>
  <c r="AB6" i="9" s="1"/>
  <c r="AA6" i="22" s="1"/>
  <c r="AB19" i="11"/>
  <c r="X6" i="9" s="1"/>
  <c r="W6" i="22" s="1"/>
  <c r="AB20" i="11"/>
  <c r="Y6" i="9" s="1"/>
  <c r="X6" i="22" s="1"/>
  <c r="AB40" i="11"/>
  <c r="AS6" i="9" s="1"/>
  <c r="AR6" i="22" s="1"/>
  <c r="AB36" i="11"/>
  <c r="AO6" i="9" s="1"/>
  <c r="AN6" i="22" s="1"/>
  <c r="AB35" i="11"/>
  <c r="AN6" i="9" s="1"/>
  <c r="AM6" i="22" s="1"/>
  <c r="AB28" i="11"/>
  <c r="AG6" i="9" s="1"/>
  <c r="AF6" i="22" s="1"/>
  <c r="AB32" i="11"/>
  <c r="AK6" i="9" s="1"/>
  <c r="AJ6" i="22" s="1"/>
  <c r="AB37" i="11"/>
  <c r="AP6" i="9" s="1"/>
  <c r="AO6" i="22" s="1"/>
  <c r="AB41" i="11"/>
  <c r="AT6" i="9" s="1"/>
  <c r="AS6" i="22" s="1"/>
  <c r="AB43" i="11"/>
  <c r="AV6" i="9" s="1"/>
  <c r="AU6" i="22" s="1"/>
  <c r="AB33" i="11"/>
  <c r="AL6" i="9" s="1"/>
  <c r="AK6" i="22" s="1"/>
  <c r="Y28" i="11"/>
  <c r="AG3" i="9" s="1"/>
  <c r="AF3" i="22" s="1"/>
  <c r="Y32" i="11"/>
  <c r="AK3" i="9" s="1"/>
  <c r="AJ3" i="22" s="1"/>
  <c r="Y33" i="11"/>
  <c r="AL3" i="9" s="1"/>
  <c r="AK3" i="22" s="1"/>
  <c r="Y37" i="11"/>
  <c r="AP3" i="9" s="1"/>
  <c r="AO3" i="22" s="1"/>
  <c r="Y42" i="11"/>
  <c r="AU3" i="9" s="1"/>
  <c r="AT3" i="22" s="1"/>
  <c r="Y38" i="11"/>
  <c r="AQ3" i="9" s="1"/>
  <c r="AP3" i="22" s="1"/>
  <c r="Y36" i="11"/>
  <c r="AO3" i="9" s="1"/>
  <c r="AN3" i="22" s="1"/>
  <c r="Y39" i="11"/>
  <c r="AR3" i="9" s="1"/>
  <c r="AQ3" i="22" s="1"/>
  <c r="Y41" i="11"/>
  <c r="AT3" i="9" s="1"/>
  <c r="AS3" i="22" s="1"/>
  <c r="Y34" i="11"/>
  <c r="AM3" i="9" s="1"/>
  <c r="AL3" i="22" s="1"/>
  <c r="Y17" i="11"/>
  <c r="V3" i="9" s="1"/>
  <c r="U3" i="22" s="1"/>
  <c r="Y11" i="11"/>
  <c r="P3" i="9" s="1"/>
  <c r="O3" i="22" s="1"/>
  <c r="Y14" i="11"/>
  <c r="S3" i="9" s="1"/>
  <c r="R3" i="22" s="1"/>
  <c r="Y18" i="11"/>
  <c r="W3" i="9" s="1"/>
  <c r="V3" i="22" s="1"/>
  <c r="Y8" i="11"/>
  <c r="M3" i="9" s="1"/>
  <c r="L3" i="22" s="1"/>
  <c r="Y15" i="11"/>
  <c r="T3" i="9" s="1"/>
  <c r="S3" i="22" s="1"/>
  <c r="Y19" i="11"/>
  <c r="X3" i="9" s="1"/>
  <c r="W3" i="22" s="1"/>
  <c r="Y12" i="11"/>
  <c r="Q3" i="9" s="1"/>
  <c r="P3" i="22" s="1"/>
  <c r="Y22" i="11"/>
  <c r="AA3" i="9" s="1"/>
  <c r="Z3" i="22" s="1"/>
  <c r="Y16" i="11"/>
  <c r="U3" i="9" s="1"/>
  <c r="T3" i="22" s="1"/>
  <c r="Y24" i="11"/>
  <c r="AC3" i="9" s="1"/>
  <c r="AB3" i="22" s="1"/>
  <c r="Y27" i="11"/>
  <c r="AF3" i="9" s="1"/>
  <c r="AE3" i="22" s="1"/>
  <c r="Y25" i="11"/>
  <c r="AD3" i="9" s="1"/>
  <c r="AC3" i="22" s="1"/>
  <c r="Y21" i="11"/>
  <c r="Z3" i="9" s="1"/>
  <c r="Y3" i="22" s="1"/>
  <c r="Y13" i="11"/>
  <c r="R3" i="9" s="1"/>
  <c r="Q3" i="22" s="1"/>
  <c r="Y20" i="11"/>
  <c r="Y3" i="9" s="1"/>
  <c r="X3" i="22" s="1"/>
  <c r="Y9" i="11"/>
  <c r="N3" i="9" s="1"/>
  <c r="M3" i="22" s="1"/>
  <c r="Y10" i="11"/>
  <c r="O3" i="9" s="1"/>
  <c r="N3" i="22" s="1"/>
  <c r="Y26" i="11"/>
  <c r="AE3" i="9" s="1"/>
  <c r="AD3" i="22" s="1"/>
  <c r="AC42" i="11"/>
  <c r="AU7" i="9" s="1"/>
  <c r="AT7" i="22" s="1"/>
  <c r="AC39" i="11"/>
  <c r="AR7" i="9" s="1"/>
  <c r="AQ7" i="22" s="1"/>
  <c r="AC36" i="11"/>
  <c r="AO7" i="9" s="1"/>
  <c r="AN7" i="22" s="1"/>
  <c r="AC29" i="11"/>
  <c r="AH7" i="9" s="1"/>
  <c r="AG7" i="22" s="1"/>
  <c r="AC35" i="11"/>
  <c r="AN7" i="9" s="1"/>
  <c r="AM7" i="22" s="1"/>
  <c r="AC28" i="11"/>
  <c r="AG7" i="9" s="1"/>
  <c r="AF7" i="22" s="1"/>
  <c r="AC27" i="11"/>
  <c r="AF7" i="9" s="1"/>
  <c r="AE7" i="22" s="1"/>
  <c r="AC21" i="11"/>
  <c r="Z7" i="9" s="1"/>
  <c r="Y7" i="22" s="1"/>
  <c r="AC13" i="11"/>
  <c r="R7" i="9" s="1"/>
  <c r="Q7" i="22" s="1"/>
  <c r="AC20" i="11"/>
  <c r="Y7" i="9" s="1"/>
  <c r="X7" i="22" s="1"/>
  <c r="AC14" i="11"/>
  <c r="S7" i="9" s="1"/>
  <c r="R7" i="22" s="1"/>
  <c r="AC15" i="11"/>
  <c r="T7" i="9" s="1"/>
  <c r="S7" i="22" s="1"/>
  <c r="AC25" i="11"/>
  <c r="AD7" i="9" s="1"/>
  <c r="AC7" i="22" s="1"/>
  <c r="AC8" i="11"/>
  <c r="M7" i="9" s="1"/>
  <c r="L7" i="22" s="1"/>
  <c r="AC10" i="11"/>
  <c r="O7" i="9" s="1"/>
  <c r="N7" i="22" s="1"/>
  <c r="AC9" i="11"/>
  <c r="N7" i="9" s="1"/>
  <c r="M7" i="22" s="1"/>
  <c r="AC19" i="11"/>
  <c r="X7" i="9" s="1"/>
  <c r="W7" i="22" s="1"/>
  <c r="AC12" i="11"/>
  <c r="Q7" i="9" s="1"/>
  <c r="P7" i="22" s="1"/>
  <c r="AC23" i="11"/>
  <c r="AB7" i="9" s="1"/>
  <c r="AA7" i="22" s="1"/>
  <c r="AC22" i="11"/>
  <c r="AA7" i="9" s="1"/>
  <c r="Z7" i="22" s="1"/>
  <c r="AC11" i="11"/>
  <c r="P7" i="9" s="1"/>
  <c r="O7" i="22" s="1"/>
  <c r="AC16" i="11"/>
  <c r="U7" i="9" s="1"/>
  <c r="T7" i="22" s="1"/>
  <c r="W25" i="22"/>
  <c r="AH15" i="22"/>
  <c r="AI14" i="22"/>
  <c r="U5" i="58" l="1"/>
  <c r="T3" i="58"/>
  <c r="T2" i="58"/>
  <c r="T4" i="58"/>
  <c r="T8" i="58"/>
  <c r="M5" i="42"/>
  <c r="L8" i="42"/>
  <c r="AX81" i="55"/>
  <c r="AU75" i="55" a="1"/>
  <c r="AU75" i="55" s="1"/>
  <c r="AT82" i="55"/>
  <c r="U5" i="39" s="1"/>
  <c r="AY74" i="55" a="1"/>
  <c r="AY74" i="55" s="1"/>
  <c r="AR83" i="55"/>
  <c r="AT77" i="55" a="1"/>
  <c r="AT77" i="55" s="1"/>
  <c r="AS84" i="55"/>
  <c r="AS76" i="55" a="1"/>
  <c r="AS76" i="55" s="1"/>
  <c r="AS78" i="55" a="1"/>
  <c r="AS78" i="55" s="1"/>
  <c r="M2" i="41"/>
  <c r="AJ14" i="22"/>
  <c r="X25" i="22"/>
  <c r="AG15" i="22"/>
  <c r="U8" i="58" l="1"/>
  <c r="V5" i="58"/>
  <c r="U4" i="58"/>
  <c r="U2" i="58"/>
  <c r="U3" i="58"/>
  <c r="N5" i="42"/>
  <c r="M8" i="42"/>
  <c r="AT84" i="55"/>
  <c r="AU77" i="55" a="1"/>
  <c r="AU77" i="55" s="1"/>
  <c r="AY81" i="55"/>
  <c r="AZ74" i="55" a="1"/>
  <c r="AZ74" i="55" s="1"/>
  <c r="AU82" i="55"/>
  <c r="V5" i="39" s="1"/>
  <c r="AV75" i="55" a="1"/>
  <c r="AV75" i="55" s="1"/>
  <c r="AV82" i="55" s="1"/>
  <c r="W5" i="39" s="1"/>
  <c r="BA74" i="55" a="1"/>
  <c r="BA74" i="55" s="1"/>
  <c r="U8" i="39"/>
  <c r="U4" i="39"/>
  <c r="U3" i="39"/>
  <c r="AT78" i="55" a="1"/>
  <c r="AT78" i="55" s="1"/>
  <c r="AT85" i="55" s="1"/>
  <c r="AS85" i="55"/>
  <c r="AV79" i="55" a="1"/>
  <c r="AV79" i="55" s="1"/>
  <c r="AS83" i="55"/>
  <c r="AT76" i="55" a="1"/>
  <c r="AT76" i="55" s="1"/>
  <c r="N2" i="41"/>
  <c r="Y25" i="22"/>
  <c r="AF15" i="22"/>
  <c r="AK14" i="22"/>
  <c r="V4" i="58" l="1"/>
  <c r="V3" i="58"/>
  <c r="V2" i="58"/>
  <c r="W5" i="58"/>
  <c r="V8" i="58"/>
  <c r="O5" i="42"/>
  <c r="N8" i="42"/>
  <c r="AW79" i="55" a="1"/>
  <c r="AW79" i="55" s="1"/>
  <c r="AX79" i="55" s="1" a="1"/>
  <c r="AX79" i="55" s="1"/>
  <c r="AY79" i="55" s="1" a="1"/>
  <c r="AY79" i="55" s="1"/>
  <c r="AU78" i="55" a="1"/>
  <c r="AU78" i="55" s="1"/>
  <c r="AU85" i="55" s="1"/>
  <c r="V3" i="39"/>
  <c r="V4" i="39"/>
  <c r="V8" i="39"/>
  <c r="BB74" i="55" a="1"/>
  <c r="BB74" i="55" s="1"/>
  <c r="BA81" i="55"/>
  <c r="W3" i="39"/>
  <c r="W8" i="39"/>
  <c r="W4" i="39"/>
  <c r="AZ81" i="55"/>
  <c r="AW75" i="55" a="1"/>
  <c r="AW75" i="55" s="1"/>
  <c r="AW82" i="55" s="1"/>
  <c r="X5" i="39" s="1"/>
  <c r="AU84" i="55"/>
  <c r="AV77" i="55" a="1"/>
  <c r="AV77" i="55" s="1"/>
  <c r="AX75" i="55" a="1"/>
  <c r="AX75" i="55" s="1"/>
  <c r="AX82" i="55" s="1"/>
  <c r="Y5" i="39" s="1"/>
  <c r="AT83" i="55"/>
  <c r="AU76" i="55" a="1"/>
  <c r="AU76" i="55" s="1"/>
  <c r="AU83" i="55" s="1"/>
  <c r="O2" i="41"/>
  <c r="AE15" i="22"/>
  <c r="AL14" i="22"/>
  <c r="Z25" i="22"/>
  <c r="W4" i="58" l="1"/>
  <c r="W3" i="58"/>
  <c r="W8" i="58"/>
  <c r="W2" i="58"/>
  <c r="X5" i="58"/>
  <c r="P5" i="42"/>
  <c r="O8" i="42"/>
  <c r="AZ79" i="55" a="1"/>
  <c r="AZ79" i="55" s="1"/>
  <c r="BB81" i="55"/>
  <c r="Y8" i="39"/>
  <c r="Y3" i="39"/>
  <c r="Y4" i="39"/>
  <c r="AV76" i="55" a="1"/>
  <c r="AV76" i="55" s="1"/>
  <c r="X8" i="39"/>
  <c r="X3" i="39"/>
  <c r="X4" i="39"/>
  <c r="BC74" i="55" a="1"/>
  <c r="BC74" i="55" s="1"/>
  <c r="AW77" i="55" a="1"/>
  <c r="AW77" i="55" s="1"/>
  <c r="AV84" i="55"/>
  <c r="AV78" i="55" a="1"/>
  <c r="AV78" i="55" s="1"/>
  <c r="AY75" i="55" a="1"/>
  <c r="AY75" i="55" s="1"/>
  <c r="AY82" i="55" s="1"/>
  <c r="Z5" i="39" s="1"/>
  <c r="BD74" i="55" a="1"/>
  <c r="BD74" i="55" s="1"/>
  <c r="BD81" i="55" s="1"/>
  <c r="P2" i="41"/>
  <c r="AA25" i="22"/>
  <c r="AM14" i="22"/>
  <c r="AD15" i="22"/>
  <c r="X2" i="58" l="1"/>
  <c r="X4" i="58"/>
  <c r="Y5" i="58"/>
  <c r="X3" i="58"/>
  <c r="X8" i="58"/>
  <c r="Q5" i="42"/>
  <c r="P8" i="42"/>
  <c r="BE74" i="55" a="1"/>
  <c r="BE74" i="55" s="1"/>
  <c r="BE81" i="55" s="1"/>
  <c r="AZ75" i="55" a="1"/>
  <c r="AZ75" i="55" s="1"/>
  <c r="AZ82" i="55" s="1"/>
  <c r="AA5" i="39" s="1"/>
  <c r="Z3" i="39"/>
  <c r="Z4" i="39"/>
  <c r="Z8" i="39"/>
  <c r="AV83" i="55"/>
  <c r="AW76" i="55" a="1"/>
  <c r="AW76" i="55" s="1"/>
  <c r="AW78" i="55" a="1"/>
  <c r="AW78" i="55" s="1"/>
  <c r="AV85" i="55"/>
  <c r="AW84" i="55"/>
  <c r="AX77" i="55" a="1"/>
  <c r="AX77" i="55" s="1"/>
  <c r="BF74" i="55" a="1"/>
  <c r="BF74" i="55" s="1"/>
  <c r="BF81" i="55" s="1"/>
  <c r="BA79" i="55" a="1"/>
  <c r="BA79" i="55" s="1"/>
  <c r="BC81" i="55"/>
  <c r="BA75" i="55" a="1"/>
  <c r="BA75" i="55" s="1"/>
  <c r="BA82" i="55" s="1"/>
  <c r="AB5" i="39" s="1"/>
  <c r="Q2" i="41"/>
  <c r="AC15" i="22"/>
  <c r="AN14" i="22"/>
  <c r="AB25" i="22"/>
  <c r="Y3" i="58" l="1"/>
  <c r="Y8" i="58"/>
  <c r="Y4" i="58"/>
  <c r="Y2" i="58"/>
  <c r="Z5" i="58"/>
  <c r="R5" i="42"/>
  <c r="Q8" i="42"/>
  <c r="AW85" i="55"/>
  <c r="AX78" i="55" a="1"/>
  <c r="AX78" i="55" s="1"/>
  <c r="AB3" i="39"/>
  <c r="AB4" i="39"/>
  <c r="AB8" i="39"/>
  <c r="AY77" i="55" a="1"/>
  <c r="AY77" i="55" s="1"/>
  <c r="AX84" i="55"/>
  <c r="AX76" i="55" a="1"/>
  <c r="AX76" i="55" s="1"/>
  <c r="AW83" i="55"/>
  <c r="BG74" i="55" a="1"/>
  <c r="BG74" i="55" s="1"/>
  <c r="BG81" i="55" s="1"/>
  <c r="AA4" i="39"/>
  <c r="AA3" i="39"/>
  <c r="AA8" i="39"/>
  <c r="BB79" i="55" a="1"/>
  <c r="BB79" i="55" s="1"/>
  <c r="BB75" i="55" a="1"/>
  <c r="BB75" i="55" s="1"/>
  <c r="BB82" i="55" s="1"/>
  <c r="AC5" i="39" s="1"/>
  <c r="R2" i="41"/>
  <c r="AC25" i="22"/>
  <c r="AO14" i="22"/>
  <c r="AB15" i="22"/>
  <c r="Z4" i="58" l="1"/>
  <c r="Z2" i="58"/>
  <c r="AA5" i="58"/>
  <c r="Z8" i="58"/>
  <c r="Z3" i="58"/>
  <c r="S5" i="42"/>
  <c r="R8" i="42"/>
  <c r="BH74" i="55" a="1"/>
  <c r="BH74" i="55" s="1"/>
  <c r="BH81" i="55" s="1"/>
  <c r="BC75" i="55" a="1"/>
  <c r="BC75" i="55" s="1"/>
  <c r="BC82" i="55" s="1"/>
  <c r="AD5" i="39" s="1"/>
  <c r="AZ77" i="55" a="1"/>
  <c r="AZ77" i="55" s="1"/>
  <c r="BA77" i="55" s="1" a="1"/>
  <c r="BA77" i="55" s="1"/>
  <c r="BA84" i="55" s="1"/>
  <c r="AY84" i="55"/>
  <c r="AX83" i="55"/>
  <c r="AC4" i="39"/>
  <c r="AC3" i="39"/>
  <c r="AC8" i="39"/>
  <c r="AY76" i="55" a="1"/>
  <c r="AY76" i="55" s="1"/>
  <c r="BC79" i="55" a="1"/>
  <c r="BC79" i="55" s="1"/>
  <c r="BD79" i="55" s="1" a="1"/>
  <c r="BD79" i="55" s="1"/>
  <c r="BI74" i="55" a="1"/>
  <c r="BI74" i="55" s="1"/>
  <c r="BI81" i="55" s="1"/>
  <c r="AY78" i="55" a="1"/>
  <c r="AY78" i="55" s="1"/>
  <c r="AX85" i="55"/>
  <c r="BD75" i="55" a="1"/>
  <c r="BD75" i="55" s="1"/>
  <c r="BD82" i="55" s="1"/>
  <c r="AE5" i="39" s="1"/>
  <c r="S2" i="41"/>
  <c r="AA15" i="22"/>
  <c r="AP14" i="22"/>
  <c r="AD25" i="22"/>
  <c r="AA8" i="58" l="1"/>
  <c r="AA2" i="58"/>
  <c r="AB5" i="58"/>
  <c r="AA4" i="58"/>
  <c r="AA3" i="58"/>
  <c r="T5" i="42"/>
  <c r="S8" i="42"/>
  <c r="BE79" i="55" a="1"/>
  <c r="BE79" i="55" s="1"/>
  <c r="BF79" i="55" s="1" a="1"/>
  <c r="BF79" i="55" s="1"/>
  <c r="BB77" i="55" a="1"/>
  <c r="BB77" i="55" s="1"/>
  <c r="AE8" i="39"/>
  <c r="AE4" i="39"/>
  <c r="AE3" i="39"/>
  <c r="AZ76" i="55" a="1"/>
  <c r="AZ76" i="55" s="1"/>
  <c r="AY83" i="55"/>
  <c r="AY85" i="55"/>
  <c r="AZ78" i="55" a="1"/>
  <c r="AZ78" i="55" s="1"/>
  <c r="BA78" i="55" s="1" a="1"/>
  <c r="BA78" i="55" s="1"/>
  <c r="BJ74" i="55" a="1"/>
  <c r="BJ74" i="55" s="1"/>
  <c r="AZ84" i="55"/>
  <c r="BE75" i="55" a="1"/>
  <c r="BE75" i="55" s="1"/>
  <c r="AD3" i="39"/>
  <c r="AD8" i="39"/>
  <c r="AD4" i="39"/>
  <c r="T2" i="41"/>
  <c r="Z15" i="22"/>
  <c r="AE25" i="22"/>
  <c r="AQ14" i="22"/>
  <c r="AC5" i="58" l="1"/>
  <c r="AB3" i="58"/>
  <c r="AB8" i="58"/>
  <c r="AB4" i="58"/>
  <c r="AB2" i="58"/>
  <c r="U5" i="42"/>
  <c r="T8" i="42"/>
  <c r="BA85" i="55"/>
  <c r="BJ81" i="55"/>
  <c r="BC77" i="55" a="1"/>
  <c r="BC77" i="55" s="1"/>
  <c r="BB84" i="55"/>
  <c r="AZ83" i="55"/>
  <c r="BK74" i="55" a="1"/>
  <c r="BK74" i="55" s="1"/>
  <c r="AZ85" i="55"/>
  <c r="BB78" i="55" a="1"/>
  <c r="BB78" i="55" s="1"/>
  <c r="BB85" i="55" s="1"/>
  <c r="BA76" i="55" a="1"/>
  <c r="BA76" i="55" s="1"/>
  <c r="BG79" i="55" a="1"/>
  <c r="BG79" i="55" s="1"/>
  <c r="BF75" i="55" a="1"/>
  <c r="BF75" i="55" s="1"/>
  <c r="BE82" i="55"/>
  <c r="AF5" i="39" s="1"/>
  <c r="U2" i="41"/>
  <c r="AF25" i="22"/>
  <c r="AR14" i="22"/>
  <c r="Y15" i="22"/>
  <c r="AD5" i="58" l="1"/>
  <c r="AC3" i="58"/>
  <c r="AC8" i="58"/>
  <c r="AC4" i="58"/>
  <c r="AC2" i="58"/>
  <c r="V5" i="42"/>
  <c r="U8" i="42"/>
  <c r="AF8" i="39"/>
  <c r="AF4" i="39"/>
  <c r="AF3" i="39"/>
  <c r="BB76" i="55" a="1"/>
  <c r="BB76" i="55" s="1"/>
  <c r="BA83" i="55"/>
  <c r="BC84" i="55"/>
  <c r="BC78" i="55" a="1"/>
  <c r="BC78" i="55" s="1"/>
  <c r="BC85" i="55" s="1"/>
  <c r="BL74" i="55" a="1"/>
  <c r="BL74" i="55" s="1"/>
  <c r="BL81" i="55" s="1"/>
  <c r="BK81" i="55"/>
  <c r="BH79" i="55" a="1"/>
  <c r="BH79" i="55" s="1"/>
  <c r="BI79" i="55" s="1" a="1"/>
  <c r="BI79" i="55" s="1"/>
  <c r="BJ79" i="55" s="1" a="1"/>
  <c r="BJ79" i="55" s="1"/>
  <c r="BK79" i="55" s="1" a="1"/>
  <c r="BK79" i="55" s="1"/>
  <c r="BL79" i="55" s="1" a="1"/>
  <c r="BL79" i="55" s="1"/>
  <c r="BD77" i="55" a="1"/>
  <c r="BD77" i="55" s="1"/>
  <c r="BF82" i="55"/>
  <c r="AG5" i="39" s="1"/>
  <c r="BG75" i="55" a="1"/>
  <c r="BG75" i="55" s="1"/>
  <c r="V2" i="41"/>
  <c r="X15" i="22"/>
  <c r="AS14" i="22"/>
  <c r="AG25" i="22"/>
  <c r="AD2" i="58" l="1"/>
  <c r="AD3" i="58"/>
  <c r="AE5" i="58"/>
  <c r="AD4" i="58"/>
  <c r="AD8" i="58"/>
  <c r="W5" i="42"/>
  <c r="V8" i="42"/>
  <c r="BD84" i="55"/>
  <c r="BE77" i="55" a="1"/>
  <c r="BE77" i="55" s="1"/>
  <c r="BM79" i="55" a="1"/>
  <c r="BM79" i="55" s="1"/>
  <c r="BN79" i="55" s="1" a="1"/>
  <c r="BN79" i="55" s="1"/>
  <c r="BD78" i="55" a="1"/>
  <c r="BD78" i="55" s="1"/>
  <c r="BD85" i="55" s="1"/>
  <c r="BM74" i="55" a="1"/>
  <c r="BM74" i="55" s="1"/>
  <c r="BH75" i="55" a="1"/>
  <c r="BH75" i="55" s="1"/>
  <c r="BI75" i="55" s="1" a="1"/>
  <c r="BI75" i="55" s="1"/>
  <c r="BI82" i="55" s="1"/>
  <c r="AJ5" i="39" s="1"/>
  <c r="BG82" i="55"/>
  <c r="AH5" i="39" s="1"/>
  <c r="AG8" i="39"/>
  <c r="AG4" i="39"/>
  <c r="AG3" i="39"/>
  <c r="BB83" i="55"/>
  <c r="BC76" i="55" a="1"/>
  <c r="BC76" i="55" s="1"/>
  <c r="W2" i="41"/>
  <c r="AH25" i="22"/>
  <c r="AT14" i="22"/>
  <c r="W15" i="22"/>
  <c r="AE4" i="58" l="1"/>
  <c r="AE2" i="58"/>
  <c r="AF5" i="58"/>
  <c r="AE3" i="58"/>
  <c r="AE8" i="58"/>
  <c r="X5" i="42"/>
  <c r="W8" i="42"/>
  <c r="AJ3" i="39"/>
  <c r="AJ4" i="39"/>
  <c r="AJ8" i="39"/>
  <c r="BN74" i="55" a="1"/>
  <c r="BN74" i="55" s="1"/>
  <c r="BM81" i="55"/>
  <c r="AH8" i="39"/>
  <c r="AH4" i="39"/>
  <c r="AH3" i="39"/>
  <c r="BD76" i="55" a="1"/>
  <c r="BD76" i="55" s="1"/>
  <c r="BE76" i="55" s="1" a="1"/>
  <c r="BE76" i="55" s="1"/>
  <c r="BC83" i="55"/>
  <c r="BO79" i="55" a="1"/>
  <c r="BO79" i="55" s="1"/>
  <c r="BP79" i="55" s="1" a="1"/>
  <c r="BP79" i="55" s="1"/>
  <c r="BH82" i="55"/>
  <c r="AI5" i="39" s="1"/>
  <c r="BJ75" i="55" a="1"/>
  <c r="BJ75" i="55" s="1"/>
  <c r="BE78" i="55" a="1"/>
  <c r="BE78" i="55" s="1"/>
  <c r="BE84" i="55"/>
  <c r="BF77" i="55" a="1"/>
  <c r="BF77" i="55" s="1"/>
  <c r="X2" i="41"/>
  <c r="AU14" i="22"/>
  <c r="V15" i="22"/>
  <c r="AI25" i="22"/>
  <c r="AF3" i="58" l="1"/>
  <c r="AF2" i="58"/>
  <c r="AF8" i="58"/>
  <c r="AF4" i="58"/>
  <c r="AG5" i="58"/>
  <c r="Y5" i="42"/>
  <c r="X8" i="42"/>
  <c r="BF76" i="55" a="1"/>
  <c r="BF76" i="55" s="1"/>
  <c r="BE83" i="55"/>
  <c r="AI8" i="39"/>
  <c r="AI4" i="39"/>
  <c r="AI3" i="39"/>
  <c r="BK75" i="55" a="1"/>
  <c r="BK75" i="55" s="1"/>
  <c r="BL75" i="55" s="1" a="1"/>
  <c r="BL75" i="55" s="1"/>
  <c r="BJ82" i="55"/>
  <c r="AK5" i="39" s="1"/>
  <c r="BG77" i="55" a="1"/>
  <c r="BG77" i="55" s="1"/>
  <c r="BG84" i="55" s="1"/>
  <c r="BF84" i="55"/>
  <c r="BF78" i="55" a="1"/>
  <c r="BF78" i="55" s="1"/>
  <c r="BF85" i="55" s="1"/>
  <c r="BE85" i="55"/>
  <c r="BD83" i="55"/>
  <c r="BO74" i="55" a="1"/>
  <c r="BO74" i="55" s="1"/>
  <c r="BO81" i="55" s="1"/>
  <c r="BN81" i="55"/>
  <c r="Y2" i="41"/>
  <c r="AJ25" i="22"/>
  <c r="U15" i="22"/>
  <c r="AG3" i="58" l="1"/>
  <c r="AH5" i="58"/>
  <c r="AG8" i="58"/>
  <c r="AG4" i="58"/>
  <c r="AG2" i="58"/>
  <c r="Z5" i="42"/>
  <c r="Y8" i="42"/>
  <c r="BM75" i="55" a="1"/>
  <c r="BM75" i="55" s="1"/>
  <c r="BM82" i="55" s="1"/>
  <c r="AN5" i="39" s="1"/>
  <c r="BL82" i="55"/>
  <c r="AM5" i="39" s="1"/>
  <c r="AK4" i="39"/>
  <c r="AK3" i="39"/>
  <c r="AK8" i="39"/>
  <c r="BG78" i="55" a="1"/>
  <c r="BG78" i="55" s="1"/>
  <c r="BG85" i="55" s="1"/>
  <c r="BF83" i="55"/>
  <c r="BH77" i="55" a="1"/>
  <c r="BH77" i="55" s="1"/>
  <c r="BH84" i="55" s="1"/>
  <c r="BK82" i="55"/>
  <c r="AL5" i="39" s="1"/>
  <c r="BN75" i="55" a="1"/>
  <c r="BN75" i="55" s="1"/>
  <c r="BP74" i="55" a="1"/>
  <c r="BP74" i="55" s="1"/>
  <c r="BP81" i="55" s="1"/>
  <c r="BG76" i="55" a="1"/>
  <c r="BG76" i="55" s="1"/>
  <c r="Z2" i="41"/>
  <c r="AK25" i="22"/>
  <c r="T15" i="22"/>
  <c r="AH2" i="58" l="1"/>
  <c r="AH3" i="58"/>
  <c r="AH8" i="58"/>
  <c r="AH4" i="58"/>
  <c r="AI5" i="58"/>
  <c r="AA5" i="42"/>
  <c r="Z8" i="42"/>
  <c r="BI77" i="55" a="1"/>
  <c r="BI77" i="55" s="1"/>
  <c r="BO75" i="55" a="1"/>
  <c r="BO75" i="55" s="1"/>
  <c r="BN82" i="55"/>
  <c r="AO5" i="39" s="1"/>
  <c r="AL4" i="39"/>
  <c r="AL3" i="39"/>
  <c r="AL8" i="39"/>
  <c r="BH78" i="55" a="1"/>
  <c r="BH78" i="55" s="1"/>
  <c r="AM3" i="39"/>
  <c r="AM8" i="39"/>
  <c r="AM4" i="39"/>
  <c r="BH76" i="55" a="1"/>
  <c r="BH76" i="55" s="1"/>
  <c r="BG83" i="55"/>
  <c r="AN8" i="39"/>
  <c r="AN3" i="39"/>
  <c r="AN4" i="39"/>
  <c r="AA2" i="41"/>
  <c r="AL25" i="22"/>
  <c r="S15" i="22"/>
  <c r="AI2" i="58" l="1"/>
  <c r="AI8" i="58"/>
  <c r="AJ5" i="58"/>
  <c r="AI4" i="58"/>
  <c r="AI3" i="58"/>
  <c r="AB5" i="42"/>
  <c r="AA8" i="42"/>
  <c r="BP75" i="55" a="1"/>
  <c r="BP75" i="55" s="1"/>
  <c r="BP82" i="55" s="1"/>
  <c r="AQ5" i="39" s="1"/>
  <c r="BO82" i="55"/>
  <c r="AP5" i="39" s="1"/>
  <c r="BH83" i="55"/>
  <c r="BI76" i="55" a="1"/>
  <c r="BI76" i="55" s="1"/>
  <c r="BI84" i="55"/>
  <c r="BJ77" i="55" a="1"/>
  <c r="BJ77" i="55" s="1"/>
  <c r="BH85" i="55"/>
  <c r="AO8" i="39"/>
  <c r="AO3" i="39"/>
  <c r="AO4" i="39"/>
  <c r="BI78" i="55" a="1"/>
  <c r="BI78" i="55" s="1"/>
  <c r="AB2" i="41"/>
  <c r="R15" i="22"/>
  <c r="AM25" i="22"/>
  <c r="AK5" i="58" l="1"/>
  <c r="AJ4" i="58"/>
  <c r="AJ8" i="58"/>
  <c r="AJ3" i="58"/>
  <c r="AJ2" i="58"/>
  <c r="AC5" i="42"/>
  <c r="AB8" i="42"/>
  <c r="BJ78" i="55" a="1"/>
  <c r="BJ78" i="55" s="1"/>
  <c r="BI85" i="55"/>
  <c r="BJ76" i="55" a="1"/>
  <c r="BJ76" i="55" s="1"/>
  <c r="BK76" i="55" s="1" a="1"/>
  <c r="BK76" i="55" s="1"/>
  <c r="BI83" i="55"/>
  <c r="BK77" i="55" a="1"/>
  <c r="BK77" i="55" s="1"/>
  <c r="BK84" i="55" s="1"/>
  <c r="BJ84" i="55"/>
  <c r="AP3" i="39"/>
  <c r="AP8" i="39"/>
  <c r="AP4" i="39"/>
  <c r="AQ3" i="39"/>
  <c r="AQ4" i="39"/>
  <c r="AQ8" i="39"/>
  <c r="AC2" i="41"/>
  <c r="AN25" i="22"/>
  <c r="Q15" i="22"/>
  <c r="AK4" i="58" l="1"/>
  <c r="AK8" i="58"/>
  <c r="AK2" i="58"/>
  <c r="AL5" i="58"/>
  <c r="AK3" i="58"/>
  <c r="AD5" i="42"/>
  <c r="AC8" i="42"/>
  <c r="BL77" i="55" a="1"/>
  <c r="BL77" i="55" s="1"/>
  <c r="BJ83" i="55"/>
  <c r="BL76" i="55" a="1"/>
  <c r="BL76" i="55" s="1"/>
  <c r="BM76" i="55" s="1" a="1"/>
  <c r="BM76" i="55" s="1"/>
  <c r="BK83" i="55"/>
  <c r="BK78" i="55" a="1"/>
  <c r="BK78" i="55" s="1"/>
  <c r="BJ85" i="55"/>
  <c r="AD2" i="41"/>
  <c r="AO25" i="22"/>
  <c r="P15" i="22"/>
  <c r="AL4" i="58" l="1"/>
  <c r="AL8" i="58"/>
  <c r="AL2" i="58"/>
  <c r="AM5" i="58"/>
  <c r="AL3" i="58"/>
  <c r="AE5" i="42"/>
  <c r="AD8" i="42"/>
  <c r="BN76" i="55" a="1"/>
  <c r="BN76" i="55" s="1"/>
  <c r="BN83" i="55" s="1"/>
  <c r="BM83" i="55"/>
  <c r="BK85" i="55"/>
  <c r="BL78" i="55" a="1"/>
  <c r="BL78" i="55" s="1"/>
  <c r="BL83" i="55"/>
  <c r="BO76" i="55" a="1"/>
  <c r="BO76" i="55" s="1"/>
  <c r="BM77" i="55" a="1"/>
  <c r="BM77" i="55" s="1"/>
  <c r="BL84" i="55"/>
  <c r="AE2" i="41"/>
  <c r="AP25" i="22"/>
  <c r="O15" i="22"/>
  <c r="AM4" i="58" l="1"/>
  <c r="AM2" i="58"/>
  <c r="AM3" i="58"/>
  <c r="AM8" i="58"/>
  <c r="AN5" i="58"/>
  <c r="AF5" i="42"/>
  <c r="AE8" i="42"/>
  <c r="BM78" i="55" a="1"/>
  <c r="BM78" i="55" s="1"/>
  <c r="BL85" i="55"/>
  <c r="BP76" i="55" a="1"/>
  <c r="BP76" i="55" s="1"/>
  <c r="BP83" i="55" s="1"/>
  <c r="BO83" i="55"/>
  <c r="BN77" i="55" a="1"/>
  <c r="BN77" i="55" s="1"/>
  <c r="BM84" i="55"/>
  <c r="AF2" i="41"/>
  <c r="N15" i="22"/>
  <c r="AQ25" i="22"/>
  <c r="AN8" i="58" l="1"/>
  <c r="AN4" i="58"/>
  <c r="AN2" i="58"/>
  <c r="AO5" i="58"/>
  <c r="AN3" i="58"/>
  <c r="AG5" i="42"/>
  <c r="AF8" i="42"/>
  <c r="BO77" i="55" a="1"/>
  <c r="BO77" i="55" s="1"/>
  <c r="BN84" i="55"/>
  <c r="BN78" i="55" a="1"/>
  <c r="BN78" i="55" s="1"/>
  <c r="BM85" i="55"/>
  <c r="AG2" i="41"/>
  <c r="AR25" i="22"/>
  <c r="M15" i="22"/>
  <c r="AO3" i="58" l="1"/>
  <c r="AP5" i="58"/>
  <c r="AO2" i="58"/>
  <c r="AO8" i="58"/>
  <c r="AO4" i="58"/>
  <c r="AG8" i="42"/>
  <c r="AP5" i="42" a="1"/>
  <c r="AP5" i="42" s="1"/>
  <c r="AP8" i="42" s="1"/>
  <c r="AK5" i="42" a="1"/>
  <c r="AK5" i="42" s="1"/>
  <c r="AK8" i="42" s="1"/>
  <c r="AL5" i="42" a="1"/>
  <c r="AL5" i="42" s="1"/>
  <c r="AL8" i="42" s="1"/>
  <c r="AN5" i="42" a="1"/>
  <c r="AN5" i="42" s="1"/>
  <c r="AN8" i="42" s="1"/>
  <c r="AI5" i="42" a="1"/>
  <c r="AI5" i="42" s="1"/>
  <c r="AI8" i="42" s="1"/>
  <c r="AM5" i="42" a="1"/>
  <c r="AM5" i="42" s="1"/>
  <c r="AM8" i="42" s="1"/>
  <c r="AO5" i="42" a="1"/>
  <c r="AO5" i="42" s="1"/>
  <c r="AO8" i="42" s="1"/>
  <c r="AH5" i="42" a="1"/>
  <c r="AH5" i="42" s="1"/>
  <c r="AH8" i="42" s="1"/>
  <c r="AQ5" i="42" a="1"/>
  <c r="AQ5" i="42" s="1"/>
  <c r="AQ8" i="42" s="1"/>
  <c r="AJ5" i="42" a="1"/>
  <c r="AJ5" i="42" s="1"/>
  <c r="AJ8" i="42" s="1"/>
  <c r="BP77" i="55" a="1"/>
  <c r="BP77" i="55" s="1"/>
  <c r="BP84" i="55" s="1"/>
  <c r="BO84" i="55"/>
  <c r="BN85" i="55"/>
  <c r="BO78" i="55" a="1"/>
  <c r="BO78" i="55" s="1"/>
  <c r="BO85" i="55" s="1"/>
  <c r="AH2" i="41"/>
  <c r="AS25" i="22"/>
  <c r="L15" i="22"/>
  <c r="AP4" i="58" l="1"/>
  <c r="AP8" i="58"/>
  <c r="AP2" i="58"/>
  <c r="AP3" i="58"/>
  <c r="AQ5" i="58"/>
  <c r="BP78" i="55" a="1"/>
  <c r="BP78" i="55" s="1"/>
  <c r="BP85" i="55" s="1"/>
  <c r="AI2" i="41"/>
  <c r="K15" i="22"/>
  <c r="AT25" i="22"/>
  <c r="AQ8" i="58" l="1"/>
  <c r="AQ2" i="58"/>
  <c r="AQ4" i="58"/>
  <c r="AQ3" i="58"/>
  <c r="AJ2" i="41"/>
  <c r="AU25" i="22"/>
  <c r="J15" i="22"/>
  <c r="AK2" i="41" l="1"/>
  <c r="I15" i="22"/>
  <c r="AL2" i="41" l="1"/>
  <c r="H15" i="22"/>
  <c r="AM2" i="41" l="1"/>
  <c r="G15" i="22"/>
  <c r="AN2" i="41" l="1"/>
  <c r="AO2" i="41" l="1"/>
  <c r="AP2" i="41" l="1"/>
  <c r="AQ2" i="4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张继秋</author>
  </authors>
  <commentList>
    <comment ref="CC18" authorId="0" shapeId="0" xr:uid="{00000000-0006-0000-0300-000001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节能与新能源汽车产业发展规划（2012―2020年）</t>
        </r>
      </text>
    </comment>
    <comment ref="BY23" authorId="0" shapeId="0" xr:uid="{00000000-0006-0000-0300-000002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23" authorId="0" shapeId="0" xr:uid="{00000000-0006-0000-0300-000003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技术2.0，2018年数据</t>
        </r>
      </text>
    </comment>
    <comment ref="CC23" authorId="0" shapeId="0" xr:uid="{00000000-0006-0000-0300-000004000000}">
      <text>
        <r>
          <rPr>
            <b/>
            <sz val="9"/>
            <rFont val="宋体"/>
            <family val="3"/>
            <charset val="134"/>
          </rPr>
          <t>张继秋:
技术2.0</t>
        </r>
      </text>
    </comment>
    <comment ref="CD23" authorId="0" shapeId="0" xr:uid="{00000000-0006-0000-0300-000005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网上搜索</t>
        </r>
      </text>
    </comment>
    <comment ref="CE23" authorId="0" shapeId="0" xr:uid="{00000000-0006-0000-0300-000006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F23" authorId="0" shapeId="0" xr:uid="{00000000-0006-0000-0300-000007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网上搜索</t>
        </r>
      </text>
    </comment>
    <comment ref="CG23" authorId="0" shapeId="0" xr:uid="{00000000-0006-0000-0300-000008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标准+0.7174kg/m3进行折算
</t>
        </r>
      </text>
    </comment>
    <comment ref="CI23" authorId="0" shapeId="0" xr:uid="{00000000-0006-0000-0300-000009000000}">
      <text>
        <r>
          <rPr>
            <b/>
            <sz val="9"/>
            <rFont val="宋体"/>
            <family val="3"/>
            <charset val="134"/>
          </rPr>
          <t>标准</t>
        </r>
      </text>
    </comment>
    <comment ref="CJ23" authorId="0" shapeId="0" xr:uid="{00000000-0006-0000-0300-00000A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网络搜索</t>
        </r>
      </text>
    </comment>
    <comment ref="CK23" authorId="0" shapeId="0" xr:uid="{00000000-0006-0000-0300-00000B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根据天燃气数据估值</t>
        </r>
      </text>
    </comment>
    <comment ref="CL23" authorId="0" shapeId="0" xr:uid="{00000000-0006-0000-0300-00000C000000}">
      <text>
        <r>
          <rPr>
            <b/>
            <sz val="9"/>
            <rFont val="宋体"/>
            <family val="3"/>
            <charset val="134"/>
          </rPr>
          <t>网上搜索</t>
        </r>
      </text>
    </comment>
    <comment ref="CN23" authorId="0" shapeId="0" xr:uid="{00000000-0006-0000-0300-00000D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网上经验值</t>
        </r>
      </text>
    </comment>
    <comment ref="CP23" authorId="0" shapeId="0" xr:uid="{00000000-0006-0000-0300-00000E000000}">
      <text>
        <r>
          <rPr>
            <b/>
            <sz val="9"/>
            <rFont val="宋体"/>
            <family val="3"/>
            <charset val="134"/>
          </rPr>
          <t>标准</t>
        </r>
      </text>
    </comment>
    <comment ref="CQ23" authorId="0" shapeId="0" xr:uid="{00000000-0006-0000-0300-00000F000000}">
      <text>
        <r>
          <rPr>
            <b/>
            <sz val="9"/>
            <rFont val="宋体"/>
            <family val="3"/>
            <charset val="134"/>
          </rPr>
          <t>张继秋:
网上搜索</t>
        </r>
      </text>
    </comment>
    <comment ref="CS23" authorId="0" shapeId="0" xr:uid="{00000000-0006-0000-0300-000010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氢能源公交车坐过吗？2025年临港将完成1500辆氢燃料电池车辆应用
技术2.0，也提到2020年客车&lt;7KG/100KM</t>
        </r>
      </text>
    </comment>
    <comment ref="CT23" authorId="0" shapeId="0" xr:uid="{00000000-0006-0000-0300-000011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网络</t>
        </r>
      </text>
    </comment>
    <comment ref="CU23" authorId="0" shapeId="0" xr:uid="{00000000-0006-0000-0300-000012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天然气标准+天然气密度进行折算</t>
        </r>
      </text>
    </comment>
    <comment ref="CW23" authorId="0" shapeId="0" xr:uid="{00000000-0006-0000-0300-000013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全国模型</t>
        </r>
      </text>
    </comment>
    <comment ref="CX23" authorId="0" shapeId="0" xr:uid="{00000000-0006-0000-0300-000014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根据柴油重卡2020数据下降15%</t>
        </r>
      </text>
    </comment>
    <comment ref="CY23" authorId="0" shapeId="0" xr:uid="{00000000-0006-0000-0300-000015000000}">
      <text>
        <r>
          <rPr>
            <b/>
            <sz val="9"/>
            <rFont val="宋体"/>
            <family val="3"/>
            <charset val="134"/>
          </rPr>
          <t>张继秋:
网上搜索</t>
        </r>
      </text>
    </comment>
    <comment ref="CZ23" authorId="0" shapeId="0" xr:uid="{00000000-0006-0000-0300-000016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最大续航超1000公里！上汽红岩氢燃料电池重卡通过极寒测试</t>
        </r>
      </text>
    </comment>
    <comment ref="BY28" authorId="0" shapeId="0" xr:uid="{00000000-0006-0000-0300-000017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28" authorId="0" shapeId="0" xr:uid="{00000000-0006-0000-0300-000018000000}">
      <text>
        <r>
          <rPr>
            <b/>
            <sz val="9"/>
            <rFont val="宋体"/>
            <family val="3"/>
            <charset val="134"/>
          </rPr>
          <t>张继秋
技术2.0客车下降比例</t>
        </r>
      </text>
    </comment>
    <comment ref="CC28" authorId="0" shapeId="0" xr:uid="{00000000-0006-0000-0300-000019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28" authorId="0" shapeId="0" xr:uid="{00000000-0006-0000-0300-00001A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F28" authorId="0" shapeId="0" xr:uid="{00000000-0006-0000-0300-00001B000000}">
      <text>
        <r>
          <rPr>
            <b/>
            <sz val="9"/>
            <rFont val="宋体"/>
            <family val="3"/>
            <charset val="134"/>
          </rPr>
          <t>·</t>
        </r>
      </text>
    </comment>
    <comment ref="CI28" authorId="0" shapeId="0" xr:uid="{00000000-0006-0000-0300-00001C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根据2020年标准+技术2.0货车油耗下降比区间的中位数</t>
        </r>
      </text>
    </comment>
    <comment ref="CJ28" authorId="0" shapeId="0" xr:uid="{00000000-0006-0000-0300-00001D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L28" authorId="0" shapeId="0" xr:uid="{00000000-0006-0000-0300-00001E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估计</t>
        </r>
      </text>
    </comment>
    <comment ref="CM28" authorId="0" shapeId="0" xr:uid="{00000000-0006-0000-0300-00001F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P28" authorId="0" shapeId="0" xr:uid="{00000000-0006-0000-0300-000020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根据2020年数据+技术2.0客车油耗下降比例的中位数</t>
        </r>
      </text>
    </comment>
    <comment ref="CQ28" authorId="0" shapeId="0" xr:uid="{00000000-0006-0000-0300-000021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S28" authorId="0" shapeId="0" xr:uid="{00000000-0006-0000-0300-000022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T28" authorId="0" shapeId="0" xr:uid="{00000000-0006-0000-0300-000023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根据技术2.0公交下降比例+2020年数据</t>
        </r>
      </text>
    </comment>
    <comment ref="CW28" authorId="0" shapeId="0" xr:uid="{00000000-0006-0000-0300-000024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根据2020年数据+技术2.0货车油耗下降比例的中位数</t>
        </r>
      </text>
    </comment>
    <comment ref="CX28" authorId="0" shapeId="0" xr:uid="{00000000-0006-0000-0300-000025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根据2020年数据+技术2.0乘用车下降比例</t>
        </r>
      </text>
    </comment>
    <comment ref="CZ28" authorId="0" shapeId="0" xr:uid="{00000000-0006-0000-0300-000026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估计</t>
        </r>
      </text>
    </comment>
    <comment ref="BY33" authorId="0" shapeId="0" xr:uid="{00000000-0006-0000-0300-000027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33" authorId="0" shapeId="0" xr:uid="{00000000-0006-0000-0300-000028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技术2.0客车下降比例</t>
        </r>
      </text>
    </comment>
    <comment ref="CC33" authorId="0" shapeId="0" xr:uid="{00000000-0006-0000-0300-000029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33" authorId="0" shapeId="0" xr:uid="{00000000-0006-0000-0300-00002A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F33" authorId="0" shapeId="0" xr:uid="{00000000-0006-0000-0300-00002B000000}">
      <text>
        <r>
          <rPr>
            <b/>
            <sz val="9"/>
            <rFont val="宋体"/>
            <family val="3"/>
            <charset val="134"/>
          </rPr>
          <t>张继秋
根据2020计算+公交车的下降比例（商用车）</t>
        </r>
      </text>
    </comment>
    <comment ref="CI33" authorId="0" shapeId="0" xr:uid="{00000000-0006-0000-0300-00002C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根据2020年标准+技术2.0货车油耗下降比区间的中位数</t>
        </r>
      </text>
    </comment>
    <comment ref="CJ33" authorId="0" shapeId="0" xr:uid="{00000000-0006-0000-0300-00002D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张继秋:
根据2020年网上搜索数据+技术2.0乘用车下降比例</t>
        </r>
      </text>
    </comment>
    <comment ref="CL33" authorId="0" shapeId="0" xr:uid="{00000000-0006-0000-0300-00002E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估计</t>
        </r>
      </text>
    </comment>
    <comment ref="CM33" authorId="0" shapeId="0" xr:uid="{00000000-0006-0000-0300-00002F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P33" authorId="0" shapeId="0" xr:uid="{00000000-0006-0000-0300-000030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根据2020年数据+技术2.0客车油耗下降比例的中位数</t>
        </r>
      </text>
    </comment>
    <comment ref="CQ33" authorId="0" shapeId="0" xr:uid="{00000000-0006-0000-0300-000031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S33" authorId="0" shapeId="0" xr:uid="{00000000-0006-0000-0300-000032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T33" authorId="0" shapeId="0" xr:uid="{00000000-0006-0000-0300-000033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根据技术2.0公交下降比例+2020年数据</t>
        </r>
      </text>
    </comment>
    <comment ref="CW33" authorId="0" shapeId="0" xr:uid="{00000000-0006-0000-0300-000034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根据2020年数据+技术2.0货车油耗下降比例的中位数</t>
        </r>
      </text>
    </comment>
    <comment ref="CX33" authorId="0" shapeId="0" xr:uid="{00000000-0006-0000-0300-000035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根据2020年数据+技术2.0乘用车下降比例</t>
        </r>
      </text>
    </comment>
    <comment ref="CZ33" authorId="0" shapeId="0" xr:uid="{00000000-0006-0000-0300-000036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估计</t>
        </r>
      </text>
    </comment>
    <comment ref="BY38" authorId="0" shapeId="0" xr:uid="{00000000-0006-0000-0300-000037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38" authorId="0" shapeId="0" xr:uid="{00000000-0006-0000-0300-000038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技术2.0客车下降比例</t>
        </r>
      </text>
    </comment>
    <comment ref="CC38" authorId="0" shapeId="0" xr:uid="{00000000-0006-0000-0300-000039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38" authorId="0" shapeId="0" xr:uid="{00000000-0006-0000-0300-00003A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F38" authorId="0" shapeId="0" xr:uid="{00000000-0006-0000-0300-00003B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张继秋
根据2020计算+公交车的下降比例（商用车）</t>
        </r>
      </text>
    </comment>
    <comment ref="CI38" authorId="0" shapeId="0" xr:uid="{00000000-0006-0000-0300-00003C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根据2020年标准+技术2.0货车油耗下降比区间的中位数</t>
        </r>
      </text>
    </comment>
    <comment ref="CJ38" authorId="0" shapeId="0" xr:uid="{00000000-0006-0000-0300-00003D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张继秋:
根据2020年网上搜索数据+技术2.0乘用车下降比例</t>
        </r>
      </text>
    </comment>
    <comment ref="CL38" authorId="0" shapeId="0" xr:uid="{00000000-0006-0000-0300-00003E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估计</t>
        </r>
      </text>
    </comment>
    <comment ref="CM38" authorId="0" shapeId="0" xr:uid="{00000000-0006-0000-0300-00003F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P38" authorId="0" shapeId="0" xr:uid="{00000000-0006-0000-0300-000040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根据2020年数据+技术2.0客车油耗下降比例的中位数</t>
        </r>
      </text>
    </comment>
    <comment ref="CQ38" authorId="0" shapeId="0" xr:uid="{00000000-0006-0000-0300-000041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S38" authorId="0" shapeId="0" xr:uid="{00000000-0006-0000-0300-000042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T38" authorId="0" shapeId="0" xr:uid="{00000000-0006-0000-0300-000043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根据技术2.0公交下降比例+2020年数据</t>
        </r>
      </text>
    </comment>
    <comment ref="CW38" authorId="0" shapeId="0" xr:uid="{00000000-0006-0000-0300-000044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根据2020年数据+技术2.0货车油耗下降比例的中位数</t>
        </r>
      </text>
    </comment>
    <comment ref="CX38" authorId="0" shapeId="0" xr:uid="{00000000-0006-0000-0300-000045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根据2020年数据+技术2.0乘用车下降比例</t>
        </r>
      </text>
    </comment>
    <comment ref="CZ38" authorId="0" shapeId="0" xr:uid="{00000000-0006-0000-0300-000046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43" authorId="0" shapeId="0" xr:uid="{00000000-0006-0000-0300-000047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技术2.0客车下降比例</t>
        </r>
      </text>
    </comment>
    <comment ref="CC43" authorId="0" shapeId="0" xr:uid="{00000000-0006-0000-0300-000048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43" authorId="0" shapeId="0" xr:uid="{00000000-0006-0000-0300-000049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48" authorId="0" shapeId="0" xr:uid="{00000000-0006-0000-0300-00004A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技术2.0客车下降比例</t>
        </r>
      </text>
    </comment>
    <comment ref="CC48" authorId="0" shapeId="0" xr:uid="{00000000-0006-0000-0300-00004B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48" authorId="0" shapeId="0" xr:uid="{00000000-0006-0000-0300-00004C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53" authorId="0" shapeId="0" xr:uid="{00000000-0006-0000-0300-00004D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技术2.0客车下降比例</t>
        </r>
      </text>
    </comment>
    <comment ref="CC53" authorId="0" shapeId="0" xr:uid="{00000000-0006-0000-0300-00004E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53" authorId="0" shapeId="0" xr:uid="{00000000-0006-0000-0300-00004F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58" authorId="0" shapeId="0" xr:uid="{00000000-0006-0000-0300-000050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技术2.0客车下降比例</t>
        </r>
      </text>
    </comment>
    <comment ref="CC58" authorId="0" shapeId="0" xr:uid="{00000000-0006-0000-0300-000051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58" authorId="0" shapeId="0" xr:uid="{00000000-0006-0000-0300-000052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A63" authorId="0" shapeId="0" xr:uid="{00000000-0006-0000-0300-000053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技术2.0客车下降比例</t>
        </r>
      </text>
    </comment>
    <comment ref="CC63" authorId="0" shapeId="0" xr:uid="{00000000-0006-0000-0300-000054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  <comment ref="CE63" authorId="0" shapeId="0" xr:uid="{00000000-0006-0000-0300-000055000000}">
      <text>
        <r>
          <rPr>
            <b/>
            <sz val="9"/>
            <rFont val="宋体"/>
            <family val="3"/>
            <charset val="134"/>
          </rPr>
          <t>张继秋:</t>
        </r>
        <r>
          <rPr>
            <sz val="9"/>
            <rFont val="宋体"/>
            <family val="3"/>
            <charset val="134"/>
          </rPr>
          <t xml:space="preserve">
技术2.0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<sst xmlns="http://schemas.openxmlformats.org/spreadsheetml/2006/main" count="2907" uniqueCount="553">
  <si>
    <t>BNVFE BAU New Vehicle Fuel Economy</t>
  </si>
  <si>
    <t>Sources:</t>
  </si>
  <si>
    <t>HDV LDV Survival Rate, Vehicle Fuel Consumption per 100km</t>
  </si>
  <si>
    <t>Beijing Smart &amp; Green Research Center</t>
  </si>
  <si>
    <t>"China Road Motor Vehicle Carbon Emission Model and Parameter Comparative Research Report"</t>
  </si>
  <si>
    <t>page 15-16</t>
  </si>
  <si>
    <t>LDV HDV Ownerships and Sales</t>
  </si>
  <si>
    <t>National Bureau of Statistics of China</t>
  </si>
  <si>
    <t>Vehicle sales data by province, type and year</t>
  </si>
  <si>
    <t>Figures from the National Bureau of Statistics of China</t>
  </si>
  <si>
    <t>General Administration of Quality Supervision, Inspection and Quarantine of the People's Republic of China</t>
  </si>
  <si>
    <t>State Administration for Market Regulation</t>
  </si>
  <si>
    <t>Fuel consumption limits for passenger cars GB 19578-2021</t>
  </si>
  <si>
    <t>Limits for fuel consumption for light-duty commercial vehicles GB 20997-2015</t>
  </si>
  <si>
    <t>http://c.gb688.cn/bzgk/gb/showGb?type=online&amp;hcno=9C036161B1CEAFDA5225B7184A67229B</t>
  </si>
  <si>
    <t>国家标准|GB 19578-2021 (samr.gov.cn)</t>
  </si>
  <si>
    <t>Notes</t>
  </si>
  <si>
    <t>This variable gives fuel economy for new vehicles in units of cargo distance per BTU.</t>
  </si>
  <si>
    <t>Sales data for new vehicles from 2020 to 2060 were obtained from the output of EPS model.</t>
  </si>
  <si>
    <t>year</t>
  </si>
  <si>
    <t>LDV-P</t>
  </si>
  <si>
    <t>LDV-F</t>
  </si>
  <si>
    <t>HDV-P</t>
  </si>
  <si>
    <t>HDV-F</t>
  </si>
  <si>
    <t>淘汰率</t>
  </si>
  <si>
    <t>sheetname</t>
  </si>
  <si>
    <t>vehicle fuel type</t>
  </si>
  <si>
    <t>车型</t>
  </si>
  <si>
    <t>用途</t>
  </si>
  <si>
    <t>燃料</t>
  </si>
  <si>
    <t>LDV-passenger</t>
  </si>
  <si>
    <t>battery electric vehicle</t>
  </si>
  <si>
    <t>轻型车</t>
  </si>
  <si>
    <t>乘用</t>
  </si>
  <si>
    <t>纯电动</t>
  </si>
  <si>
    <t>natural gas vehicle</t>
  </si>
  <si>
    <t>天然气</t>
  </si>
  <si>
    <t>gasoline vehicle</t>
  </si>
  <si>
    <t>汽油</t>
  </si>
  <si>
    <t>diesel vehicle</t>
  </si>
  <si>
    <t>柴油</t>
  </si>
  <si>
    <t>plugin hybrid vehicle</t>
  </si>
  <si>
    <t>混动</t>
  </si>
  <si>
    <t>LPG vehicle</t>
  </si>
  <si>
    <t>液化石油气</t>
  </si>
  <si>
    <t>hydrogen vehicle</t>
  </si>
  <si>
    <t>氢能</t>
  </si>
  <si>
    <t>LDV-frgt</t>
  </si>
  <si>
    <t>载货</t>
  </si>
  <si>
    <t>HDV-passenger</t>
  </si>
  <si>
    <t>重型车</t>
  </si>
  <si>
    <t>HDV-frgt</t>
  </si>
  <si>
    <t>1、lifetime</t>
  </si>
  <si>
    <t>2、销量</t>
  </si>
  <si>
    <t>3、燃料消耗限制</t>
  </si>
  <si>
    <t>4、燃料消耗限制</t>
  </si>
  <si>
    <t>年份</t>
  </si>
  <si>
    <t>固定</t>
  </si>
  <si>
    <t>报废年限</t>
  </si>
  <si>
    <t>历史数据来源</t>
  </si>
  <si>
    <t>LDV-P-纯电动：</t>
  </si>
  <si>
    <t>技术2.0</t>
  </si>
  <si>
    <t>HDV-P-纯电动：</t>
  </si>
  <si>
    <t>估计</t>
  </si>
  <si>
    <t>LDV-P-天然气：</t>
  </si>
  <si>
    <t>天然气乘用车燃料消耗量限值</t>
  </si>
  <si>
    <t>HDV-P-天然气：</t>
  </si>
  <si>
    <t>网上搜索</t>
  </si>
  <si>
    <t>LDV-P-汽油：</t>
  </si>
  <si>
    <t>标准</t>
  </si>
  <si>
    <t>HDV-P-汽油：</t>
  </si>
  <si>
    <t>根据HDV-P-柴油标准折算</t>
  </si>
  <si>
    <t>LDV-P-柴油：</t>
  </si>
  <si>
    <t>根据LDV-P-汽油标准折算</t>
  </si>
  <si>
    <t>HDV-P-柴油：</t>
  </si>
  <si>
    <t>LDV-P-混动：</t>
  </si>
  <si>
    <t>HDV-P-混动：</t>
  </si>
  <si>
    <t>网络搜索</t>
  </si>
  <si>
    <t>LDV-P-液化石油气：</t>
  </si>
  <si>
    <t>HDV-P-液化石油气：</t>
  </si>
  <si>
    <t>LDV-P-氢能：</t>
  </si>
  <si>
    <t>HDV-P-氢能：</t>
  </si>
  <si>
    <t>LDV-F-纯电动</t>
  </si>
  <si>
    <t>HDV-F-纯电动</t>
  </si>
  <si>
    <t>LDV-F-天然气</t>
  </si>
  <si>
    <t>HDV-F-天然气</t>
  </si>
  <si>
    <t>LDV-F-汽油</t>
  </si>
  <si>
    <t>HDV-F-汽油</t>
  </si>
  <si>
    <t>根据HDV-F-柴油标准折算</t>
  </si>
  <si>
    <t>LDV-F-柴油</t>
  </si>
  <si>
    <t>HDV-F-柴油</t>
  </si>
  <si>
    <t>LDV-F-混动</t>
  </si>
  <si>
    <t>HDV-F-混动</t>
  </si>
  <si>
    <t>根据2020年柴油货车数据下降15%</t>
  </si>
  <si>
    <t>LDV-F-液化石油气</t>
  </si>
  <si>
    <t>估值</t>
  </si>
  <si>
    <t>HDV-F-液化石油气</t>
  </si>
  <si>
    <t>LDV-F-氢能</t>
  </si>
  <si>
    <t>HDV-F-氢能</t>
  </si>
  <si>
    <t>氢能公交车：</t>
  </si>
  <si>
    <t>氢能源公交车坐过吗？2025年临港将完成1500辆氢燃料电池车辆应用|电池|临港|氢能|燃料|氢燃料_手机网易网 (163.com)</t>
  </si>
  <si>
    <t>氢能轻货</t>
  </si>
  <si>
    <t>4.5吨氢能轻卡发布 百公里耗氢低于2Kg (baidu.com)</t>
  </si>
  <si>
    <t>氢能重卡时代来临？– 高工氢电新闻 (gg-fc.com)</t>
  </si>
  <si>
    <t>氢能重卡</t>
  </si>
  <si>
    <t>最大续航超1000公里！上汽红岩氢燃料电池重卡通过极寒测试 (baidu.com)</t>
  </si>
  <si>
    <t>纯电轻卡</t>
  </si>
  <si>
    <t>纯电动轻卡续航里程超300公里！福田智蓝新车型亮相南京 (baidu.com)</t>
  </si>
  <si>
    <t>60公里实测吉利纯电动轻卡，每公里耗电成本才4毛3 (baidu.com)</t>
  </si>
  <si>
    <t>纯电公交</t>
  </si>
  <si>
    <t>8米电动公交车百公里耗电量_百度知道 (baidu.com)</t>
  </si>
  <si>
    <t>混动客车</t>
  </si>
  <si>
    <t>新政策 插电式混动公交节油率必须超过40%_案 列 (clzqjsxs.com)</t>
  </si>
  <si>
    <t>混动轻卡</t>
  </si>
  <si>
    <t>纯电、混动、燃油 三车横评 究竟哪款轻卡更适合你 (baidu.com)</t>
  </si>
  <si>
    <t>天然气乘用车</t>
  </si>
  <si>
    <t>《天然气乘用车燃料消耗量限值》编制说明.pdf-原创力文档 (book118.com)</t>
  </si>
  <si>
    <t>天然气客车（HDV-P）</t>
  </si>
  <si>
    <t>沈阳新公交车今后全“喝”气 百公里少花54元-中新网 (chinanews.com.cn)</t>
  </si>
  <si>
    <t>南宁天然气公交车试运行 加满气一次跑400公里-金投原油网-金投网 (cngold.org)</t>
  </si>
  <si>
    <t>39座客车百公里耗多少升天然气?_问一问 (baidu.com)</t>
  </si>
  <si>
    <t>LNG公交车优势分析 - 百度文库 (baidu.com)</t>
  </si>
  <si>
    <t>液化石油气客车（HDV-P）</t>
  </si>
  <si>
    <t>液化石油气重卡（HDV-F）</t>
  </si>
  <si>
    <t>车用CNG、LNG、LPG与汽油柴油节省对照表 - 爱问共享资料 (sina.com.cn)</t>
  </si>
  <si>
    <t>液化石油气乘用车（LDV-P）</t>
  </si>
  <si>
    <t>CNG、LNG、LPG汽车比较列表 - 百度文库 (baidu.com)</t>
  </si>
  <si>
    <t>预测</t>
  </si>
  <si>
    <t>技术2.0-乘用车</t>
  </si>
  <si>
    <t>技术2.0-公交</t>
  </si>
  <si>
    <t>不变</t>
  </si>
  <si>
    <t>根据2020年数据+技术2.0乘用车下降比例</t>
  </si>
  <si>
    <t>根据2020年网上搜索+技术2.0公交下降比例</t>
  </si>
  <si>
    <t>根据2020年网上搜索数据+技术2.0乘用车下降比例</t>
  </si>
  <si>
    <t>估计+技术2.0</t>
  </si>
  <si>
    <t>乘用车</t>
  </si>
  <si>
    <t>乘用车下降比例</t>
  </si>
  <si>
    <t>轻货</t>
  </si>
  <si>
    <t>重货</t>
  </si>
  <si>
    <t>中大客车</t>
  </si>
  <si>
    <t>油耗</t>
  </si>
  <si>
    <t>客车</t>
  </si>
  <si>
    <t>货车</t>
  </si>
  <si>
    <t>低线</t>
  </si>
  <si>
    <t>高线</t>
  </si>
  <si>
    <t>中间值</t>
  </si>
  <si>
    <t>销量</t>
  </si>
  <si>
    <t>燃料消耗限值</t>
  </si>
  <si>
    <t>退役平均燃油消耗量</t>
  </si>
  <si>
    <t>淘汰量（辆）</t>
  </si>
  <si>
    <t>各年淘汰率</t>
  </si>
  <si>
    <t>SUM</t>
  </si>
  <si>
    <t>sum</t>
  </si>
  <si>
    <t>类型</t>
  </si>
  <si>
    <t>燃油经济性单位</t>
  </si>
  <si>
    <t>退役</t>
  </si>
  <si>
    <t>kWh/100km</t>
  </si>
  <si>
    <t>L/100km</t>
  </si>
  <si>
    <t>kg/100km</t>
  </si>
  <si>
    <t>新增</t>
  </si>
  <si>
    <t>KM</t>
  </si>
  <si>
    <t>Mile</t>
  </si>
  <si>
    <t>KJ</t>
  </si>
  <si>
    <t>BTU</t>
  </si>
  <si>
    <t>kWh</t>
  </si>
  <si>
    <t>Electricity</t>
  </si>
  <si>
    <t>Heat Value</t>
  </si>
  <si>
    <t>TJ</t>
  </si>
  <si>
    <t>density</t>
  </si>
  <si>
    <t>L</t>
  </si>
  <si>
    <t>万吨</t>
  </si>
  <si>
    <t>KG</t>
  </si>
  <si>
    <t>Gasoline</t>
  </si>
  <si>
    <t>Diesel</t>
  </si>
  <si>
    <t>液化天然气</t>
  </si>
  <si>
    <t>LNG</t>
  </si>
  <si>
    <t>Hydrogen</t>
  </si>
  <si>
    <t>Average Vehicle Loading</t>
  </si>
  <si>
    <t>Psgr (ppl)</t>
  </si>
  <si>
    <t>LDVs</t>
  </si>
  <si>
    <t>HDVs</t>
  </si>
  <si>
    <t>Frgt (ton)</t>
  </si>
  <si>
    <t>Fuel Economy (thing*miles/BTU)</t>
  </si>
  <si>
    <t>手动输入区域</t>
  </si>
  <si>
    <t>起始年</t>
  </si>
  <si>
    <t>终止年</t>
  </si>
  <si>
    <t>出租车</t>
  </si>
  <si>
    <t>轻型货车</t>
  </si>
  <si>
    <t>中型公交车</t>
  </si>
  <si>
    <t>道路客车</t>
  </si>
  <si>
    <t>中型货车</t>
  </si>
  <si>
    <t>重型货车</t>
  </si>
  <si>
    <t>大型公交车</t>
  </si>
  <si>
    <t>客运LDV</t>
  </si>
  <si>
    <t>客运HDV</t>
  </si>
  <si>
    <t>货运LDV</t>
  </si>
  <si>
    <t>货运HDV</t>
  </si>
  <si>
    <t>stage</t>
  </si>
  <si>
    <t>PV(汽油)</t>
  </si>
  <si>
    <t>PV(柴油)</t>
  </si>
  <si>
    <t>Taxi(汽油)</t>
  </si>
  <si>
    <t>Taxi(柴油)</t>
  </si>
  <si>
    <t>l_Truck(汽油)</t>
  </si>
  <si>
    <t>l_Truck(柴油)</t>
  </si>
  <si>
    <t>city bus(汽油)</t>
  </si>
  <si>
    <t>city bus(柴油)</t>
  </si>
  <si>
    <t>road bus(汽油)</t>
  </si>
  <si>
    <t>road bus(柴油)</t>
  </si>
  <si>
    <t>h_Truck(汽油)</t>
  </si>
  <si>
    <t>h_Truck(柴油)</t>
  </si>
  <si>
    <t>阶段0</t>
  </si>
  <si>
    <t>人公里/BTU</t>
  </si>
  <si>
    <t>kg/(吨公里）</t>
  </si>
  <si>
    <t>（人公里）/kg</t>
  </si>
  <si>
    <t>汽油人英里/BTU</t>
  </si>
  <si>
    <t>柴油人英里/BTU</t>
  </si>
  <si>
    <t>阶段1</t>
  </si>
  <si>
    <t>1kg汽油=40822.4834732683BTU</t>
  </si>
  <si>
    <t>1kg柴油=40426.2959159935BTU</t>
  </si>
  <si>
    <t>阶段2</t>
  </si>
  <si>
    <t>阶段3</t>
  </si>
  <si>
    <t>阶段4</t>
  </si>
  <si>
    <t>stage5</t>
  </si>
  <si>
    <t>stage6</t>
  </si>
  <si>
    <t>stage7</t>
  </si>
  <si>
    <t>stage8</t>
  </si>
  <si>
    <t>人英里/BTU</t>
  </si>
  <si>
    <t>二者之和</t>
  </si>
  <si>
    <t>中公交车</t>
  </si>
  <si>
    <t>HDV客运</t>
  </si>
  <si>
    <t>中型货车销量</t>
  </si>
  <si>
    <t>重型货车销量</t>
  </si>
  <si>
    <t>HDV货运</t>
  </si>
  <si>
    <t>机动车销售量（辆）</t>
  </si>
  <si>
    <t>由于AVLo改变，所以燃料经济性都根据AVLo改变的比例改变</t>
  </si>
  <si>
    <t>aircraft</t>
  </si>
  <si>
    <t>rail</t>
  </si>
  <si>
    <t>ships</t>
  </si>
  <si>
    <t>motorbikes</t>
  </si>
  <si>
    <t>序号
Index</t>
    <phoneticPr fontId="49" type="noConversion"/>
  </si>
  <si>
    <t>能源名称
Fuel Type</t>
    <phoneticPr fontId="49" type="noConversion"/>
  </si>
  <si>
    <t>实物量单位
Physical Unit</t>
    <phoneticPr fontId="49" type="noConversion"/>
  </si>
  <si>
    <t>平均低位发热量 Average Lower Heat Value</t>
    <phoneticPr fontId="49" type="noConversion"/>
  </si>
  <si>
    <t xml:space="preserve"> TJ/单位</t>
    <phoneticPr fontId="49" type="noConversion"/>
  </si>
  <si>
    <t>万tce/单位</t>
  </si>
  <si>
    <t>BTU/单位</t>
  </si>
  <si>
    <t>煤合计</t>
  </si>
  <si>
    <t>原煤</t>
  </si>
  <si>
    <t>洗精煤</t>
  </si>
  <si>
    <t>其他洗煤</t>
  </si>
  <si>
    <t>型煤</t>
  </si>
  <si>
    <t>煤矸石</t>
  </si>
  <si>
    <t>焦炭</t>
  </si>
  <si>
    <t>焦炉煤气</t>
  </si>
  <si>
    <t>亿立方米</t>
  </si>
  <si>
    <t>高炉煤气</t>
  </si>
  <si>
    <t>转炉煤气</t>
  </si>
  <si>
    <t>其他煤气</t>
  </si>
  <si>
    <t>其他焦化产品</t>
  </si>
  <si>
    <t>油品合计</t>
  </si>
  <si>
    <t>原油</t>
  </si>
  <si>
    <t>煤油</t>
  </si>
  <si>
    <t>燃料油</t>
  </si>
  <si>
    <t>石脑油</t>
  </si>
  <si>
    <t>润滑油</t>
  </si>
  <si>
    <t>石蜡</t>
  </si>
  <si>
    <t>溶剂油</t>
  </si>
  <si>
    <t>石油沥青</t>
  </si>
  <si>
    <t>石油焦</t>
  </si>
  <si>
    <t>炼厂干气</t>
  </si>
  <si>
    <t>其他石油制品</t>
  </si>
  <si>
    <t>热力</t>
  </si>
  <si>
    <t>万百万千焦</t>
  </si>
  <si>
    <t>电力</t>
  </si>
  <si>
    <t>亿千瓦时</t>
  </si>
  <si>
    <t>其他能源</t>
  </si>
  <si>
    <t>万吨标准煤</t>
  </si>
  <si>
    <t>Fuel density (kg/L)</t>
    <phoneticPr fontId="49" type="noConversion"/>
  </si>
  <si>
    <t xml:space="preserve">插电混合
</t>
    <phoneticPr fontId="49" type="noConversion"/>
  </si>
  <si>
    <t>Average Vehicle Loading</t>
    <phoneticPr fontId="49" type="noConversion"/>
  </si>
  <si>
    <t>Passenger</t>
    <phoneticPr fontId="49" type="noConversion"/>
  </si>
  <si>
    <t>Freight</t>
    <phoneticPr fontId="49" type="noConversion"/>
  </si>
  <si>
    <t>km to miles</t>
    <phoneticPr fontId="49" type="noConversion"/>
  </si>
  <si>
    <t>miles to km</t>
    <phoneticPr fontId="49" type="noConversion"/>
  </si>
  <si>
    <t>Distance Conversion</t>
    <phoneticPr fontId="49" type="noConversion"/>
  </si>
  <si>
    <t>Unit</t>
    <phoneticPr fontId="49" type="noConversion"/>
  </si>
  <si>
    <t>L / 百公里</t>
    <phoneticPr fontId="49" type="noConversion"/>
  </si>
  <si>
    <t>kg/km</t>
    <phoneticPr fontId="49" type="noConversion"/>
  </si>
  <si>
    <t>kg/(人公里）</t>
    <phoneticPr fontId="49" type="noConversion"/>
  </si>
  <si>
    <t>Common Unit Value</t>
    <phoneticPr fontId="49" type="noConversion"/>
  </si>
  <si>
    <t>Common Unit</t>
    <phoneticPr fontId="49" type="noConversion"/>
  </si>
  <si>
    <t>kWh</t>
    <phoneticPr fontId="49" type="noConversion"/>
  </si>
  <si>
    <t>kg</t>
    <phoneticPr fontId="49" type="noConversion"/>
  </si>
  <si>
    <t>Litre</t>
    <phoneticPr fontId="49" type="noConversion"/>
  </si>
  <si>
    <t>Weight Based Value</t>
    <phoneticPr fontId="49" type="noConversion"/>
  </si>
  <si>
    <t>天然气</t>
    <phoneticPr fontId="50" type="noConversion"/>
  </si>
  <si>
    <t>电力</t>
    <phoneticPr fontId="50" type="noConversion"/>
  </si>
  <si>
    <t>汽油</t>
    <phoneticPr fontId="50" type="noConversion"/>
  </si>
  <si>
    <t>柴油</t>
    <phoneticPr fontId="50" type="noConversion"/>
  </si>
  <si>
    <t>液化石油气</t>
    <phoneticPr fontId="50" type="noConversion"/>
  </si>
  <si>
    <t>氢能</t>
    <phoneticPr fontId="50" type="noConversion"/>
  </si>
  <si>
    <t>N/A</t>
    <phoneticPr fontId="49" type="noConversion"/>
  </si>
  <si>
    <t>Weight Based Unit</t>
    <phoneticPr fontId="49" type="noConversion"/>
  </si>
  <si>
    <t>（吨公里）/kg</t>
    <phoneticPr fontId="49" type="noConversion"/>
  </si>
  <si>
    <t>Fuel Economy</t>
    <phoneticPr fontId="49" type="noConversion"/>
  </si>
  <si>
    <t>吨英里/BTU</t>
    <phoneticPr fontId="49" type="noConversion"/>
  </si>
  <si>
    <t>人英里/BTU</t>
    <phoneticPr fontId="49" type="noConversion"/>
  </si>
  <si>
    <t>From YJW Calculation</t>
    <phoneticPr fontId="49" type="noConversion"/>
  </si>
  <si>
    <t>Difference</t>
    <phoneticPr fontId="49" type="noConversion"/>
  </si>
  <si>
    <t>From</t>
    <phoneticPr fontId="49" type="noConversion"/>
  </si>
  <si>
    <t>to BTU/Mile</t>
    <phoneticPr fontId="49" type="noConversion"/>
  </si>
  <si>
    <t>LPG</t>
    <phoneticPr fontId="49" type="noConversion"/>
  </si>
  <si>
    <t>液化石油气</t>
    <phoneticPr fontId="49" type="noConversion"/>
  </si>
  <si>
    <t>万吨</t>
    <phoneticPr fontId="49" type="noConversion"/>
  </si>
  <si>
    <t>《中国产品全生命周期温室气体排放系数集（2022）》</t>
  </si>
  <si>
    <t>《我国交通运输行业及不同运输方式的碳排 放水平和强度分析》</t>
  </si>
  <si>
    <t>Ships</t>
    <phoneticPr fontId="49" type="noConversion"/>
  </si>
  <si>
    <t>电力BTU/千瓦时</t>
    <phoneticPr fontId="50" type="noConversion"/>
  </si>
  <si>
    <t>NG BTU/kg</t>
    <phoneticPr fontId="50" type="noConversion"/>
  </si>
  <si>
    <t>汽油BTU/L</t>
    <phoneticPr fontId="50" type="noConversion"/>
  </si>
  <si>
    <t>柴油BTU/L</t>
    <phoneticPr fontId="50" type="noConversion"/>
  </si>
  <si>
    <t>LPG BTU/kg</t>
    <phoneticPr fontId="50" type="noConversion"/>
  </si>
  <si>
    <t>H2 BTU/kg</t>
    <phoneticPr fontId="50" type="noConversion"/>
  </si>
  <si>
    <t>Fuel Economy (freight ton*miles/BTU)</t>
  </si>
  <si>
    <t>Vehicle Loading (tons)</t>
  </si>
  <si>
    <t>igdp-freight</t>
    <phoneticPr fontId="50" type="noConversion"/>
  </si>
  <si>
    <t>Fuel Economy (passenger*miles/BTU)</t>
  </si>
  <si>
    <t>Vehicle Loading (passengers)</t>
  </si>
  <si>
    <t>igdp-passenger</t>
    <phoneticPr fontId="50" type="noConversion"/>
  </si>
  <si>
    <t>us-freight</t>
  </si>
  <si>
    <t>us-passenger</t>
  </si>
  <si>
    <t>smarttrans-freight</t>
  </si>
  <si>
    <t>smarttrans-passenger</t>
  </si>
  <si>
    <t>能源单位/吨公里</t>
    <phoneticPr fontId="49" type="noConversion"/>
  </si>
  <si>
    <t>能源单位/公里</t>
    <phoneticPr fontId="49" type="noConversion"/>
  </si>
  <si>
    <t>igdp-freight</t>
  </si>
  <si>
    <t>能源单位/人公里</t>
    <phoneticPr fontId="49" type="noConversion"/>
  </si>
  <si>
    <t>igdp-passenger</t>
  </si>
  <si>
    <t>LDVs</t>
    <phoneticPr fontId="50" type="noConversion"/>
  </si>
  <si>
    <t>Aircraft shares by cargo type</t>
  </si>
  <si>
    <t>share of active aircraft that are passenger aircraft</t>
  </si>
  <si>
    <t>share of active aircraft that are cargo aircraft</t>
  </si>
  <si>
    <t>Ratios of New Vehicle Fuel Economy to Fleet Average Fuel Economy</t>
  </si>
  <si>
    <t>freight HDVs</t>
  </si>
  <si>
    <t>Perc Reduction in Fuel Use for Electricity</t>
  </si>
  <si>
    <t>Source:</t>
  </si>
  <si>
    <t>LDVs and motorbikes</t>
  </si>
  <si>
    <t>For sources and calculations, see the variable trans/PTFURfE.</t>
  </si>
  <si>
    <t>Perc of Electricity Use for Plug-In Hybrid Vehicles</t>
  </si>
  <si>
    <t>electricity share</t>
  </si>
  <si>
    <t>For source, see the variable trans/BPoEFUbVT.</t>
  </si>
  <si>
    <t>Vehicle Loadings (in people or freight tons / vehicle)</t>
  </si>
  <si>
    <t>11月版AVLo</t>
  </si>
  <si>
    <t>passenger LDVs</t>
  </si>
  <si>
    <t>For sources and calculations, see the variable AVLo.</t>
  </si>
  <si>
    <t>freight LDVs</t>
  </si>
  <si>
    <t>passenger HDVs</t>
  </si>
  <si>
    <t>passenger aircraft</t>
  </si>
  <si>
    <t>freight aircraft</t>
  </si>
  <si>
    <t>passenger rail</t>
  </si>
  <si>
    <t>passenger motorbikes</t>
  </si>
  <si>
    <t>BTU per Gallon Liquid Fuels</t>
  </si>
  <si>
    <t>gasoline</t>
  </si>
  <si>
    <t>EIA</t>
  </si>
  <si>
    <t>Energy Explained: Units and Calculators</t>
  </si>
  <si>
    <t>diesel</t>
  </si>
  <si>
    <t>Energy units and calculators explained - U.S. Energy Information Administration (EIA)</t>
  </si>
  <si>
    <t>Passenger Rail Passenger Miles</t>
  </si>
  <si>
    <t>Average Dist Traveled by vehicle</t>
  </si>
  <si>
    <t>For sources and calculations, see the variables BAADTbVT and SYVbT</t>
  </si>
  <si>
    <t>Number of Vehicles</t>
  </si>
  <si>
    <t>Hydrogen vs. Gasoline Efficiency</t>
  </si>
  <si>
    <t>gasoline car efficiency</t>
  </si>
  <si>
    <t>U.S. Department of Energy</t>
  </si>
  <si>
    <t>hydrogen FCV efficiency</t>
  </si>
  <si>
    <t>See "About" tab for full bibliographic details.</t>
  </si>
  <si>
    <t>distance multiplier for hydrogen vehicles</t>
  </si>
  <si>
    <t>Propane (LPG) vs. Gasoline Efficiency</t>
  </si>
  <si>
    <t>reduction in efficiency for propane</t>
  </si>
  <si>
    <t>https://www.sustainablebusinesstoolkit.com/lpg-vs-petrol-vehicles/</t>
  </si>
  <si>
    <t>distance multiplier for propane vehicles</t>
  </si>
  <si>
    <t>https://afdc.energy.gov/vehicles/propane.html</t>
  </si>
  <si>
    <t>Fuel Economy - Passenger Rail</t>
  </si>
  <si>
    <t>Passenger rail</t>
  </si>
  <si>
    <t>TKI000:railpassmiles</t>
  </si>
  <si>
    <t>billion passenger miles - passenger rail</t>
  </si>
  <si>
    <t>energy use by mode (BTU) - rail, passenger, electric</t>
  </si>
  <si>
    <t>energy use by mode (BTU) - rail, passenger, diesel</t>
  </si>
  <si>
    <t>Electric BTUs * efficiency</t>
  </si>
  <si>
    <t>Diesel BTUs * efficiency</t>
  </si>
  <si>
    <t>estimated fuel economy (passenger miles/btu) - electric</t>
  </si>
  <si>
    <t>estimated fuel economy (passenger miles/btu) - diesel</t>
  </si>
  <si>
    <t>Efficiency electric</t>
  </si>
  <si>
    <t>Source: See trans/BNVFE</t>
  </si>
  <si>
    <t>Efficiency diesel</t>
  </si>
  <si>
    <t>2019 China Aviation Fuel Economy</t>
  </si>
  <si>
    <t>kg/吨公里</t>
  </si>
  <si>
    <t>BTU/tKM</t>
  </si>
  <si>
    <t>t mile/BTU</t>
  </si>
  <si>
    <t>2019 China Aviation Jet Fuel Consumption</t>
  </si>
  <si>
    <t>吨</t>
  </si>
  <si>
    <t>Cargo Distance Equivalent</t>
  </si>
  <si>
    <t>国际煤油消耗量</t>
    <phoneticPr fontId="49" type="noConversion"/>
  </si>
  <si>
    <t>Source</t>
  </si>
  <si>
    <t>Jet Fuel Keroscene 煤油</t>
  </si>
  <si>
    <t>TJ/万吨</t>
  </si>
  <si>
    <t>《能源统计年鉴》</t>
  </si>
  <si>
    <t>BTU/kg</t>
  </si>
  <si>
    <t>person to ton ratio</t>
  </si>
  <si>
    <t>From China Civil Aviation Statistics</t>
  </si>
  <si>
    <t>Total Passenger</t>
    <phoneticPr fontId="49" type="noConversion"/>
  </si>
  <si>
    <t>万人公里 10^4 ppl km</t>
  </si>
  <si>
    <t>Domestic Passenger</t>
    <phoneticPr fontId="49" type="noConversion"/>
  </si>
  <si>
    <t>Total Freight</t>
    <phoneticPr fontId="49" type="noConversion"/>
  </si>
  <si>
    <t>万吨公里 10^4 ton km</t>
  </si>
  <si>
    <t>Domestic Freight</t>
    <phoneticPr fontId="49" type="noConversion"/>
  </si>
  <si>
    <t>Total Cargo Distance</t>
    <phoneticPr fontId="49" type="noConversion"/>
  </si>
  <si>
    <t>万吨公里 10^4 ton km (equivalent</t>
  </si>
  <si>
    <t>Domestic Cargo Distance</t>
    <phoneticPr fontId="49" type="noConversion"/>
  </si>
  <si>
    <t>Calculated Cargo Distance Total</t>
    <phoneticPr fontId="49" type="noConversion"/>
  </si>
  <si>
    <t>Diff Ratio Total</t>
    <phoneticPr fontId="49" type="noConversion"/>
  </si>
  <si>
    <t>Calculated Cargo Distance Domestic</t>
    <phoneticPr fontId="49" type="noConversion"/>
  </si>
  <si>
    <t>Diff Ratio Domestic</t>
    <phoneticPr fontId="49" type="noConversion"/>
  </si>
  <si>
    <t>Calcualting Average Fuel Economy</t>
    <phoneticPr fontId="49" type="noConversion"/>
  </si>
  <si>
    <t>吨英里/BTU</t>
  </si>
  <si>
    <t>ton mile / BTU</t>
  </si>
  <si>
    <t>ppl mile / BTU</t>
  </si>
  <si>
    <t>载人油耗</t>
    <phoneticPr fontId="49" type="noConversion"/>
  </si>
  <si>
    <t>载货油耗</t>
    <phoneticPr fontId="49" type="noConversion"/>
  </si>
  <si>
    <t>kg 千瓦时</t>
  </si>
  <si>
    <t>煤油内燃机</t>
  </si>
  <si>
    <t>煤内燃机</t>
  </si>
  <si>
    <t>电电力机车</t>
  </si>
  <si>
    <t>煤电力机车</t>
  </si>
  <si>
    <t>kg/(吨公里)</t>
  </si>
  <si>
    <t>Wh/(吨公里)</t>
  </si>
  <si>
    <t>（吨公里）/BTU</t>
  </si>
  <si>
    <t>客运</t>
  </si>
  <si>
    <t>货运</t>
  </si>
  <si>
    <t>初始情景</t>
  </si>
  <si>
    <t>减排情景</t>
  </si>
  <si>
    <t>煤</t>
  </si>
  <si>
    <t>kg/(人公里）</t>
  </si>
  <si>
    <t>（人公里）/BTU</t>
  </si>
  <si>
    <t>Highspeed elec psgr</t>
    <phoneticPr fontId="49" type="noConversion"/>
  </si>
  <si>
    <t>ICEV psgr</t>
    <phoneticPr fontId="49" type="noConversion"/>
  </si>
  <si>
    <t>ICEV frgt</t>
    <phoneticPr fontId="49" type="noConversion"/>
  </si>
  <si>
    <t>electric psgr</t>
    <phoneticPr fontId="49" type="noConversion"/>
  </si>
  <si>
    <t>单位运输工作量综合能耗 吨煤/百万公里</t>
  </si>
  <si>
    <t>高速铁路</t>
  </si>
  <si>
    <t>内燃客运</t>
  </si>
  <si>
    <t>内燃货运</t>
  </si>
  <si>
    <t>电力客运</t>
  </si>
  <si>
    <t>电力货运</t>
  </si>
  <si>
    <t>Unit Conversion</t>
    <phoneticPr fontId="49" type="noConversion"/>
  </si>
  <si>
    <t>kg煤/吨公里</t>
  </si>
  <si>
    <t>kg煤/人公里</t>
  </si>
  <si>
    <t>高速铁路（客运）</t>
  </si>
  <si>
    <t>吨公里/BTU</t>
  </si>
  <si>
    <t>铁路载人</t>
  </si>
  <si>
    <t>铁路载货</t>
  </si>
  <si>
    <t>Data from AVLo</t>
    <phoneticPr fontId="49" type="noConversion"/>
  </si>
  <si>
    <t>指标</t>
    <phoneticPr fontId="50" type="noConversion"/>
  </si>
  <si>
    <t>铁路旅客周转量</t>
    <phoneticPr fontId="50" type="noConversion"/>
  </si>
  <si>
    <t>营运铁路旅客周转量</t>
    <phoneticPr fontId="50" type="noConversion"/>
  </si>
  <si>
    <t>高铁旅客周转量</t>
    <phoneticPr fontId="50" type="noConversion"/>
  </si>
  <si>
    <t>客运机车旅客周转量</t>
    <phoneticPr fontId="50" type="noConversion"/>
  </si>
  <si>
    <t>城市轨道交通周转量</t>
    <phoneticPr fontId="50" type="noConversion"/>
  </si>
  <si>
    <t>铁路货物周转量</t>
    <phoneticPr fontId="50" type="noConversion"/>
  </si>
  <si>
    <t>High Speed rail vs Regular Rail</t>
    <phoneticPr fontId="49" type="noConversion"/>
  </si>
  <si>
    <t>Average Fuel Economy</t>
    <phoneticPr fontId="49" type="noConversion"/>
  </si>
  <si>
    <t>battery</t>
    <phoneticPr fontId="49" type="noConversion"/>
  </si>
  <si>
    <t>碳排放因子</t>
    <phoneticPr fontId="49" type="noConversion"/>
  </si>
  <si>
    <t>g/人公里</t>
    <phoneticPr fontId="49" type="noConversion"/>
  </si>
  <si>
    <t>g/吨公里</t>
    <phoneticPr fontId="49" type="noConversion"/>
  </si>
  <si>
    <t>柴油参数：</t>
    <phoneticPr fontId="49" type="noConversion"/>
  </si>
  <si>
    <t>排放因子</t>
    <phoneticPr fontId="49" type="noConversion"/>
  </si>
  <si>
    <t>tC/TJ</t>
    <phoneticPr fontId="49" type="noConversion"/>
  </si>
  <si>
    <t>天然气参数：</t>
    <phoneticPr fontId="49" type="noConversion"/>
  </si>
  <si>
    <t>BTU和J换算系数</t>
    <phoneticPr fontId="49" type="noConversion"/>
  </si>
  <si>
    <t>km和mile换算系数</t>
    <phoneticPr fontId="49" type="noConversion"/>
  </si>
  <si>
    <t>“长江三峡1”号</t>
    <phoneticPr fontId="49" type="noConversion"/>
  </si>
  <si>
    <t>电池总容量</t>
    <phoneticPr fontId="49" type="noConversion"/>
  </si>
  <si>
    <t>载客人数</t>
    <phoneticPr fontId="49" type="noConversion"/>
  </si>
  <si>
    <t>续航能力</t>
    <phoneticPr fontId="49" type="noConversion"/>
  </si>
  <si>
    <t>每人公里电耗：</t>
    <phoneticPr fontId="49" type="noConversion"/>
  </si>
  <si>
    <t>kWh/人公里</t>
    <phoneticPr fontId="49" type="noConversion"/>
  </si>
  <si>
    <t>“亿纬号”和“格林美号”</t>
    <phoneticPr fontId="49" type="noConversion"/>
  </si>
  <si>
    <t>电网平均碳排放因子：</t>
    <phoneticPr fontId="49" type="noConversion"/>
  </si>
  <si>
    <t>tCO2/kWh</t>
    <phoneticPr fontId="49" type="noConversion"/>
  </si>
  <si>
    <t>电耗：</t>
    <phoneticPr fontId="49" type="noConversion"/>
  </si>
  <si>
    <t>kWh和J换算</t>
    <phoneticPr fontId="49" type="noConversion"/>
  </si>
  <si>
    <t>ship-psgr</t>
    <phoneticPr fontId="49" type="noConversion"/>
  </si>
  <si>
    <t>tC/人公里</t>
    <phoneticPr fontId="49" type="noConversion"/>
  </si>
  <si>
    <t xml:space="preserve"> (thing*miles/BTU)</t>
  </si>
  <si>
    <t>diesel</t>
    <phoneticPr fontId="49" type="noConversion"/>
  </si>
  <si>
    <t>natural gas</t>
    <phoneticPr fontId="49" type="noConversion"/>
  </si>
  <si>
    <t>ship-frgt</t>
    <phoneticPr fontId="49" type="noConversion"/>
  </si>
  <si>
    <t>tC/吨公里</t>
    <phoneticPr fontId="49" type="noConversion"/>
  </si>
  <si>
    <t>GB 15744-2019</t>
  </si>
  <si>
    <t>油耗</t>
    <phoneticPr fontId="49" type="noConversion"/>
  </si>
  <si>
    <t>AVLo</t>
    <phoneticPr fontId="49" type="noConversion"/>
  </si>
  <si>
    <t>BNVFE-psgr</t>
    <phoneticPr fontId="49" type="noConversion"/>
  </si>
  <si>
    <t>L/100km</t>
    <phoneticPr fontId="49" type="noConversion"/>
  </si>
  <si>
    <t>We calculated all data based on China data, but the percentage of battery and hydrogen for rail, ships, aircrafts and motorebikes we follow the US data.</t>
    <phoneticPr fontId="49" type="noConversion"/>
  </si>
  <si>
    <t>Aircraft</t>
    <phoneticPr fontId="49" type="noConversion"/>
  </si>
  <si>
    <t>Rail</t>
    <phoneticPr fontId="49" type="noConversion"/>
  </si>
  <si>
    <t>The limits and measurement methods of fuel consumption for motorcycles and mopeds</t>
  </si>
  <si>
    <t>Fuel consumption limits for heavy-duty commercial vehicles GB 30510-2018</t>
    <phoneticPr fontId="49" type="noConversion"/>
  </si>
  <si>
    <t xml:space="preserve">Fuel consumption limits for motorbikes GB 15744-2019 </t>
    <phoneticPr fontId="49" type="noConversion"/>
  </si>
  <si>
    <t>China products carbon footprint factors database</t>
    <phoneticPr fontId="49" type="noConversion"/>
  </si>
  <si>
    <t>Analysis of carbon emission level and intensity of China's transportation industry and different transportation modes</t>
    <phoneticPr fontId="49" type="noConversion"/>
  </si>
  <si>
    <t>https://data.stats.gov.cn/easyquery.htm?cn=C01&amp;zb=A0G0K&amp;sj=2022</t>
    <phoneticPr fontId="49" type="noConversion"/>
  </si>
  <si>
    <t>https://vt.quark.cn/blm/quark-doc-main-pc-966/preview?fp_from=sc&amp;id=D05BDF85E8087ED6C152BADD88207801</t>
  </si>
  <si>
    <t>Road Vehicle and Motorbike Fuel Consumption Limits</t>
    <phoneticPr fontId="49" type="noConversion"/>
  </si>
  <si>
    <t>北京智慧绿行科技有限公司</t>
    <phoneticPr fontId="49" type="noConversion"/>
  </si>
  <si>
    <t>中华人民共和国国家质量监督检验检疫总局</t>
    <phoneticPr fontId="49" type="noConversion"/>
  </si>
  <si>
    <t>中国道路机动车碳排放模型与参数比较研究报告</t>
    <phoneticPr fontId="49" type="noConversion"/>
  </si>
  <si>
    <t>重型商用车辆燃料消耗量限值</t>
  </si>
  <si>
    <t>轻型商用车辆燃料消耗量限值</t>
    <phoneticPr fontId="49" type="noConversion"/>
  </si>
  <si>
    <t>国家标准|GB 20997-2015 (samr.gov.cn)</t>
    <phoneticPr fontId="49" type="noConversion"/>
  </si>
  <si>
    <t>国家统计局</t>
    <phoneticPr fontId="49" type="noConversion"/>
  </si>
  <si>
    <t>国家市场监督管理总局</t>
    <phoneticPr fontId="49" type="noConversion"/>
  </si>
  <si>
    <t>国家统计局民用汽车拥有量</t>
    <phoneticPr fontId="49" type="noConversion"/>
  </si>
  <si>
    <t>摩托车和轻便摩托车燃油消耗量限值及测量方法</t>
    <phoneticPr fontId="49" type="noConversion"/>
  </si>
  <si>
    <t>http://c.gb688.cn/bzgk/gb/showGb?type=online&amp;hcno=E9873417C49AA42796C319A13B3E1146</t>
    <phoneticPr fontId="49" type="noConversion"/>
  </si>
  <si>
    <t>China vehicle sales and insurance registration database</t>
    <phoneticPr fontId="49" type="noConversion"/>
  </si>
  <si>
    <t>20019-2023</t>
    <phoneticPr fontId="49" type="noConversion"/>
  </si>
  <si>
    <t>乘用车燃料消耗量限值</t>
    <phoneticPr fontId="49" type="noConversion"/>
  </si>
  <si>
    <t>Civil Aviation Administration of China</t>
    <phoneticPr fontId="49" type="noConversion"/>
  </si>
  <si>
    <t>中国民用航空局</t>
    <phoneticPr fontId="49" type="noConversion"/>
  </si>
  <si>
    <t>Statistical Data on Civil Aviation of China</t>
    <phoneticPr fontId="49" type="noConversion"/>
  </si>
  <si>
    <t>从统计看民航</t>
    <phoneticPr fontId="49" type="noConversion"/>
  </si>
  <si>
    <t>Tian, Mao, Tong, Zhang, Zhou</t>
    <phoneticPr fontId="49" type="noConversion"/>
  </si>
  <si>
    <t>2012-2022</t>
    <phoneticPr fontId="49" type="noConversion"/>
  </si>
  <si>
    <t>田佩宁， 毛保华， 童瑞咏， 张皓翔， 周琪</t>
    <phoneticPr fontId="49" type="noConversion"/>
  </si>
  <si>
    <t>我国交通运输行业及不同运输方式的碳排放水平和强度分析</t>
    <phoneticPr fontId="49" type="noConversion"/>
  </si>
  <si>
    <t>Yang Hongyi</t>
    <phoneticPr fontId="49" type="noConversion"/>
  </si>
  <si>
    <t>杨弘毅</t>
    <phoneticPr fontId="49" type="noConversion"/>
  </si>
  <si>
    <t>https://www.climatechange.cn/article/2023/1673-1719/1673-1719-19-3-347.shtml</t>
    <phoneticPr fontId="49" type="noConversion"/>
  </si>
  <si>
    <t>Research on Routine Prediction to Carbon Emission Peak of Railway Industry</t>
    <phoneticPr fontId="49" type="noConversion"/>
  </si>
  <si>
    <t>Table 1</t>
    <phoneticPr fontId="49" type="noConversion"/>
  </si>
  <si>
    <t>铁路行业碳达峰路径的预测研究</t>
    <phoneticPr fontId="49" type="noConversion"/>
  </si>
  <si>
    <t>Passenger Ship Fuel Economy and Pollutant Intensity</t>
    <phoneticPr fontId="49" type="noConversion"/>
  </si>
  <si>
    <t>Page 48, Figure 2</t>
    <phoneticPr fontId="49" type="noConversion"/>
  </si>
  <si>
    <t>中国城市温室气体工作组</t>
    <phoneticPr fontId="49" type="noConversion"/>
  </si>
  <si>
    <t>Wang Zhijie</t>
    <phoneticPr fontId="49" type="noConversion"/>
  </si>
  <si>
    <t>China Urban Greenhouse Gas Work Group</t>
    <phoneticPr fontId="49" type="noConversion"/>
  </si>
  <si>
    <t>王致杰</t>
    <phoneticPr fontId="49" type="noConversion"/>
  </si>
  <si>
    <r>
      <rPr>
        <sz val="11"/>
        <color rgb="FF231F20"/>
        <rFont val="微软雅黑"/>
        <family val="2"/>
        <charset val="134"/>
      </rPr>
      <t>中国产品全生命周期温室气体排放系数集（</t>
    </r>
    <r>
      <rPr>
        <sz val="11"/>
        <color rgb="FF231F20"/>
        <rFont val="Arial"/>
        <family val="2"/>
      </rPr>
      <t>2022</t>
    </r>
    <r>
      <rPr>
        <sz val="11"/>
        <color rgb="FF231F20"/>
        <rFont val="微软雅黑"/>
        <family val="2"/>
        <charset val="134"/>
      </rPr>
      <t>）</t>
    </r>
    <phoneticPr fontId="49" type="noConversion"/>
  </si>
  <si>
    <t>“双碳”目标背景下我国铁路运输能源消耗及碳减排潜力研究</t>
    <phoneticPr fontId="49" type="noConversion"/>
  </si>
  <si>
    <t>Research on the Potential of Energy Consumption and Carbon Emssion on Reduction of Chian's Railway Transportataion under the Goal of "Carbon Peaking and Carbon Neutrality"</t>
    <phoneticPr fontId="49" type="noConversion"/>
  </si>
  <si>
    <t>Page 4, Table 3, Table 4</t>
    <phoneticPr fontId="4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</si>
</sst>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 * #,##0.00_ ;_ * \-#,##0.00_ ;_ * &quot;-&quot;??_ ;_ @_ "/>
    <numFmt numFmtId="176" formatCode="_(&quot;$&quot;* #,##0.00_);_(&quot;$&quot;* \(#,##0.00\);_(&quot;$&quot;* &quot;-&quot;??_);_(@_)"/>
    <numFmt numFmtId="177" formatCode="###0.00_)"/>
    <numFmt numFmtId="178" formatCode="#,##0_)"/>
    <numFmt numFmtId="179" formatCode="_(* #,##0.00_);_(* \(#,##0.00\);_(* &quot;-&quot;??_);_(@_)"/>
    <numFmt numFmtId="180" formatCode="0.00_);[Red]\(0.00\)"/>
    <numFmt numFmtId="181" formatCode="0.0"/>
    <numFmt numFmtId="182" formatCode="0.0%"/>
    <numFmt numFmtId="183" formatCode="0_ "/>
    <numFmt numFmtId="184" formatCode="0_);[Red]\(0\)"/>
    <numFmt numFmtId="185" formatCode="0.000_);[Red]\(0.000\)"/>
    <numFmt numFmtId="186" formatCode="0.00_ ;[Red]\-0.00\ "/>
    <numFmt numFmtId="187" formatCode="0.00000_);[Red]\(0.00000\)"/>
    <numFmt numFmtId="188" formatCode="0.0000_ "/>
    <numFmt numFmtId="189" formatCode="0.000E+00"/>
    <numFmt numFmtId="190" formatCode="0.0_ "/>
    <numFmt numFmtId="191" formatCode="0.00_ "/>
    <numFmt numFmtId="192" formatCode="0.0000E+00"/>
    <numFmt numFmtId="193" formatCode="0.0_);[Red]\(0.0\)"/>
    <numFmt numFmtId="194" formatCode="0.000"/>
  </numFmts>
  <fonts count="61">
    <font>
      <sz val="11"/>
      <color theme="1"/>
      <name val="等线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rgb="FFFF0000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u/>
      <sz val="11"/>
      <color theme="1"/>
      <name val="等线"/>
      <family val="3"/>
      <charset val="134"/>
      <scheme val="minor"/>
    </font>
    <font>
      <u/>
      <sz val="11"/>
      <color rgb="FFFF0000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  <family val="2"/>
    </font>
    <font>
      <sz val="10"/>
      <name val="Arial"/>
      <family val="2"/>
    </font>
    <font>
      <b/>
      <sz val="12"/>
      <name val="Helv"/>
      <family val="2"/>
    </font>
    <font>
      <sz val="10"/>
      <name val="Helv"/>
      <family val="2"/>
    </font>
    <font>
      <sz val="9"/>
      <name val="Helv"/>
      <family val="2"/>
    </font>
    <font>
      <vertAlign val="superscript"/>
      <sz val="12"/>
      <name val="Helv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  <family val="2"/>
    </font>
    <font>
      <b/>
      <sz val="9"/>
      <name val="Helv"/>
      <family val="2"/>
    </font>
    <font>
      <sz val="8.5"/>
      <name val="Helv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  <family val="1"/>
    </font>
    <font>
      <b/>
      <sz val="11"/>
      <color indexed="63"/>
      <name val="Calibri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1"/>
    </font>
    <font>
      <b/>
      <sz val="14"/>
      <name val="Helv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宋体"/>
      <family val="3"/>
      <charset val="134"/>
    </font>
    <font>
      <sz val="11"/>
      <color rgb="FF00B050"/>
      <name val="等线"/>
      <family val="3"/>
      <charset val="134"/>
      <scheme val="minor"/>
    </font>
    <font>
      <sz val="9"/>
      <color rgb="FF231F20"/>
      <name val="SourceHanSansCN-Light"/>
      <family val="2"/>
    </font>
    <font>
      <u/>
      <sz val="11"/>
      <color rgb="FF800080"/>
      <name val="等线"/>
      <family val="3"/>
      <charset val="134"/>
      <scheme val="minor"/>
    </font>
    <font>
      <sz val="8"/>
      <name val="Arial"/>
      <family val="2"/>
    </font>
    <font>
      <sz val="1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2"/>
      <name val="Arial"/>
      <family val="2"/>
    </font>
    <font>
      <sz val="11"/>
      <color rgb="FF231F20"/>
      <name val="微软雅黑"/>
      <family val="2"/>
      <charset val="134"/>
    </font>
    <font>
      <sz val="11"/>
      <color rgb="FF231F2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4B7BE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9CBAA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2"/>
        <bgColor indexed="5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12">
    <xf numFmtId="0" fontId="0" fillId="0" borderId="0">
      <alignment vertical="center"/>
    </xf>
    <xf numFmtId="9" fontId="48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3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1" borderId="0" applyNumberFormat="0" applyBorder="0" applyAlignment="0" applyProtection="0"/>
    <xf numFmtId="0" fontId="13" fillId="34" borderId="0" applyNumberFormat="0" applyBorder="0" applyAlignment="0" applyProtection="0"/>
    <xf numFmtId="0" fontId="13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5" borderId="0" applyNumberFormat="0" applyBorder="0" applyAlignment="0" applyProtection="0"/>
    <xf numFmtId="0" fontId="15" fillId="29" borderId="0" applyNumberFormat="0" applyBorder="0" applyAlignment="0" applyProtection="0"/>
    <xf numFmtId="0" fontId="16" fillId="0" borderId="9" applyNumberFormat="0" applyFont="0" applyProtection="0">
      <alignment wrapText="1"/>
    </xf>
    <xf numFmtId="0" fontId="16" fillId="0" borderId="9" applyNumberFormat="0" applyFont="0" applyProtection="0">
      <alignment wrapText="1"/>
    </xf>
    <xf numFmtId="0" fontId="17" fillId="46" borderId="10" applyNumberFormat="0" applyAlignment="0" applyProtection="0"/>
    <xf numFmtId="0" fontId="18" fillId="47" borderId="11" applyNumberFormat="0" applyAlignment="0" applyProtection="0"/>
    <xf numFmtId="0" fontId="19" fillId="0" borderId="0">
      <alignment horizontal="center" vertical="center" wrapText="1"/>
    </xf>
    <xf numFmtId="43" fontId="2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21" fillId="0" borderId="0">
      <alignment horizontal="left" vertical="center" wrapText="1"/>
    </xf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48" fillId="0" borderId="0" applyFont="0" applyFill="0" applyBorder="0" applyAlignment="0" applyProtection="0"/>
    <xf numFmtId="177" fontId="22" fillId="0" borderId="12" applyNumberFormat="0" applyFill="0">
      <alignment horizontal="right"/>
    </xf>
    <xf numFmtId="177" fontId="22" fillId="0" borderId="12" applyNumberFormat="0" applyFill="0">
      <alignment horizontal="right"/>
    </xf>
    <xf numFmtId="178" fontId="23" fillId="0" borderId="12">
      <alignment horizontal="right" vertical="center"/>
    </xf>
    <xf numFmtId="49" fontId="24" fillId="0" borderId="12">
      <alignment horizontal="left" vertical="center"/>
    </xf>
    <xf numFmtId="177" fontId="22" fillId="0" borderId="12" applyNumberFormat="0" applyFill="0">
      <alignment horizontal="right"/>
    </xf>
    <xf numFmtId="0" fontId="2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13" applyNumberFormat="0" applyProtection="0">
      <alignment wrapText="1"/>
    </xf>
    <xf numFmtId="0" fontId="16" fillId="0" borderId="13" applyNumberFormat="0" applyProtection="0">
      <alignment wrapText="1"/>
    </xf>
    <xf numFmtId="0" fontId="26" fillId="30" borderId="0" applyNumberFormat="0" applyBorder="0" applyAlignment="0" applyProtection="0"/>
    <xf numFmtId="0" fontId="27" fillId="0" borderId="14" applyNumberFormat="0" applyProtection="0">
      <alignment wrapText="1"/>
    </xf>
    <xf numFmtId="0" fontId="27" fillId="0" borderId="14" applyNumberFormat="0" applyProtection="0">
      <alignment wrapText="1"/>
    </xf>
    <xf numFmtId="0" fontId="28" fillId="0" borderId="15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12">
      <alignment horizontal="left"/>
    </xf>
    <xf numFmtId="0" fontId="31" fillId="0" borderId="12">
      <alignment horizontal="left"/>
    </xf>
    <xf numFmtId="0" fontId="32" fillId="0" borderId="18">
      <alignment horizontal="right" vertical="center"/>
    </xf>
    <xf numFmtId="0" fontId="33" fillId="0" borderId="12">
      <alignment horizontal="left" vertical="center"/>
    </xf>
    <xf numFmtId="0" fontId="22" fillId="0" borderId="12">
      <alignment horizontal="left" vertical="center"/>
    </xf>
    <xf numFmtId="0" fontId="31" fillId="0" borderId="12">
      <alignment horizontal="left"/>
    </xf>
    <xf numFmtId="0" fontId="31" fillId="48" borderId="0">
      <alignment horizontal="centerContinuous" wrapText="1"/>
    </xf>
    <xf numFmtId="49" fontId="31" fillId="48" borderId="19">
      <alignment horizontal="left" vertical="center"/>
    </xf>
    <xf numFmtId="0" fontId="31" fillId="48" borderId="0">
      <alignment horizontal="centerContinuous" vertical="center" wrapText="1"/>
    </xf>
    <xf numFmtId="0" fontId="34" fillId="0" borderId="0" applyNumberFormat="0" applyFill="0" applyBorder="0" applyAlignment="0" applyProtection="0">
      <alignment vertical="top"/>
      <protection locked="0"/>
    </xf>
    <xf numFmtId="0" fontId="35" fillId="33" borderId="10" applyNumberFormat="0" applyAlignment="0" applyProtection="0"/>
    <xf numFmtId="0" fontId="36" fillId="0" borderId="20" applyNumberFormat="0" applyFill="0" applyAlignment="0" applyProtection="0"/>
    <xf numFmtId="0" fontId="37" fillId="49" borderId="0" applyNumberFormat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16" fillId="0" borderId="0"/>
    <xf numFmtId="0" fontId="20" fillId="0" borderId="0"/>
    <xf numFmtId="0" fontId="38" fillId="0" borderId="0"/>
    <xf numFmtId="0" fontId="20" fillId="0" borderId="0"/>
    <xf numFmtId="0" fontId="2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0" fillId="0" borderId="0"/>
    <xf numFmtId="0" fontId="20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20" fillId="0" borderId="0"/>
    <xf numFmtId="0" fontId="48" fillId="27" borderId="8" applyNumberFormat="0" applyFont="0" applyAlignment="0" applyProtection="0"/>
    <xf numFmtId="0" fontId="20" fillId="50" borderId="21" applyNumberFormat="0" applyFont="0" applyAlignment="0" applyProtection="0"/>
    <xf numFmtId="0" fontId="48" fillId="27" borderId="8" applyNumberFormat="0" applyFont="0" applyAlignment="0" applyProtection="0"/>
    <xf numFmtId="0" fontId="39" fillId="46" borderId="22" applyNumberFormat="0" applyAlignment="0" applyProtection="0"/>
    <xf numFmtId="0" fontId="27" fillId="0" borderId="23" applyNumberFormat="0" applyProtection="0">
      <alignment wrapText="1"/>
    </xf>
    <xf numFmtId="0" fontId="27" fillId="0" borderId="23" applyNumberFormat="0" applyProtection="0">
      <alignment wrapText="1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3" fontId="23" fillId="0" borderId="0">
      <alignment horizontal="left" vertical="center"/>
    </xf>
    <xf numFmtId="0" fontId="19" fillId="0" borderId="0">
      <alignment horizontal="left" vertical="center"/>
    </xf>
    <xf numFmtId="0" fontId="40" fillId="0" borderId="0">
      <alignment horizontal="right"/>
    </xf>
    <xf numFmtId="49" fontId="40" fillId="0" borderId="0">
      <alignment horizontal="center"/>
    </xf>
    <xf numFmtId="0" fontId="24" fillId="0" borderId="0">
      <alignment horizontal="right"/>
    </xf>
    <xf numFmtId="0" fontId="24" fillId="0" borderId="0">
      <alignment horizontal="right"/>
    </xf>
    <xf numFmtId="0" fontId="40" fillId="0" borderId="0">
      <alignment horizontal="left"/>
    </xf>
    <xf numFmtId="0" fontId="40" fillId="0" borderId="0">
      <alignment horizontal="left"/>
    </xf>
    <xf numFmtId="49" fontId="23" fillId="0" borderId="0">
      <alignment horizontal="left" vertical="center"/>
    </xf>
    <xf numFmtId="49" fontId="24" fillId="0" borderId="12">
      <alignment horizontal="left"/>
    </xf>
    <xf numFmtId="177" fontId="23" fillId="0" borderId="0" applyNumberFormat="0">
      <alignment horizontal="right"/>
    </xf>
    <xf numFmtId="0" fontId="32" fillId="51" borderId="0">
      <alignment horizontal="centerContinuous" vertical="center" wrapText="1"/>
    </xf>
    <xf numFmtId="0" fontId="32" fillId="0" borderId="24">
      <alignment horizontal="left" vertical="center"/>
    </xf>
    <xf numFmtId="0" fontId="41" fillId="0" borderId="0" applyNumberFormat="0" applyProtection="0">
      <alignment horizontal="left"/>
    </xf>
    <xf numFmtId="0" fontId="41" fillId="0" borderId="0" applyNumberFormat="0" applyProtection="0">
      <alignment horizontal="left"/>
    </xf>
    <xf numFmtId="0" fontId="42" fillId="0" borderId="0" applyNumberFormat="0" applyFill="0" applyBorder="0" applyAlignment="0" applyProtection="0"/>
    <xf numFmtId="0" fontId="31" fillId="0" borderId="0">
      <alignment horizontal="left"/>
    </xf>
    <xf numFmtId="0" fontId="21" fillId="0" borderId="0">
      <alignment horizontal="left"/>
    </xf>
    <xf numFmtId="0" fontId="22" fillId="0" borderId="0">
      <alignment horizontal="left"/>
    </xf>
    <xf numFmtId="0" fontId="43" fillId="0" borderId="0">
      <alignment horizontal="left" vertical="top"/>
    </xf>
    <xf numFmtId="0" fontId="21" fillId="0" borderId="0">
      <alignment horizontal="left"/>
    </xf>
    <xf numFmtId="0" fontId="22" fillId="0" borderId="0">
      <alignment horizontal="left"/>
    </xf>
    <xf numFmtId="0" fontId="44" fillId="0" borderId="25" applyNumberFormat="0" applyFill="0" applyAlignment="0" applyProtection="0"/>
    <xf numFmtId="0" fontId="45" fillId="0" borderId="0" applyNumberFormat="0" applyFill="0" applyBorder="0" applyAlignment="0" applyProtection="0"/>
    <xf numFmtId="49" fontId="23" fillId="0" borderId="12">
      <alignment horizontal="left"/>
    </xf>
    <xf numFmtId="0" fontId="32" fillId="0" borderId="18">
      <alignment horizontal="left"/>
    </xf>
    <xf numFmtId="0" fontId="31" fillId="0" borderId="0">
      <alignment horizontal="left" vertical="center"/>
    </xf>
    <xf numFmtId="49" fontId="40" fillId="0" borderId="12">
      <alignment horizontal="left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11" fillId="0" borderId="0" applyNumberFormat="0" applyFill="0" applyBorder="0" applyAlignment="0" applyProtection="0"/>
    <xf numFmtId="179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0" fontId="1" fillId="0" borderId="0">
      <alignment vertical="center"/>
    </xf>
    <xf numFmtId="0" fontId="48" fillId="0" borderId="0"/>
    <xf numFmtId="0" fontId="48" fillId="0" borderId="0">
      <alignment vertical="center"/>
    </xf>
    <xf numFmtId="0" fontId="16" fillId="0" borderId="0"/>
    <xf numFmtId="0" fontId="48" fillId="0" borderId="0">
      <alignment vertical="center"/>
    </xf>
  </cellStyleXfs>
  <cellXfs count="246">
    <xf numFmtId="0" fontId="0" fillId="0" borderId="0" xfId="0">
      <alignment vertical="center"/>
    </xf>
    <xf numFmtId="0" fontId="2" fillId="2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181" fontId="3" fillId="0" borderId="3" xfId="0" applyNumberFormat="1" applyFont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181" fontId="3" fillId="8" borderId="3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2" fillId="10" borderId="0" xfId="0" applyFont="1" applyFill="1">
      <alignment vertical="center"/>
    </xf>
    <xf numFmtId="0" fontId="2" fillId="0" borderId="0" xfId="202" applyFont="1"/>
    <xf numFmtId="0" fontId="4" fillId="0" borderId="0" xfId="0" applyFont="1">
      <alignment vertical="center"/>
    </xf>
    <xf numFmtId="0" fontId="0" fillId="7" borderId="3" xfId="0" applyFill="1" applyBorder="1" applyAlignment="1">
      <alignment horizontal="center" vertical="center"/>
    </xf>
    <xf numFmtId="0" fontId="5" fillId="0" borderId="0" xfId="0" applyFont="1" applyAlignment="1"/>
    <xf numFmtId="0" fontId="48" fillId="0" borderId="0" xfId="203"/>
    <xf numFmtId="0" fontId="6" fillId="0" borderId="0" xfId="203" applyFont="1"/>
    <xf numFmtId="11" fontId="48" fillId="0" borderId="0" xfId="203" applyNumberFormat="1"/>
    <xf numFmtId="11" fontId="48" fillId="11" borderId="0" xfId="203" applyNumberFormat="1" applyFill="1"/>
    <xf numFmtId="0" fontId="48" fillId="11" borderId="0" xfId="203" applyFill="1"/>
    <xf numFmtId="9" fontId="0" fillId="0" borderId="0" xfId="200" applyFont="1"/>
    <xf numFmtId="0" fontId="48" fillId="0" borderId="0" xfId="202"/>
    <xf numFmtId="0" fontId="6" fillId="0" borderId="0" xfId="202" applyFont="1"/>
    <xf numFmtId="11" fontId="48" fillId="0" borderId="0" xfId="202" applyNumberFormat="1"/>
    <xf numFmtId="11" fontId="0" fillId="0" borderId="0" xfId="205" applyNumberFormat="1" applyFont="1"/>
    <xf numFmtId="182" fontId="0" fillId="0" borderId="0" xfId="199" applyNumberFormat="1" applyFont="1"/>
    <xf numFmtId="179" fontId="0" fillId="0" borderId="0" xfId="205" applyFont="1"/>
    <xf numFmtId="0" fontId="6" fillId="0" borderId="0" xfId="0" applyFont="1" applyAlignment="1"/>
    <xf numFmtId="0" fontId="0" fillId="5" borderId="0" xfId="0" applyFill="1" applyAlignment="1"/>
    <xf numFmtId="0" fontId="0" fillId="12" borderId="0" xfId="0" applyFill="1" applyAlignment="1"/>
    <xf numFmtId="0" fontId="0" fillId="12" borderId="0" xfId="0" applyFill="1">
      <alignment vertical="center"/>
    </xf>
    <xf numFmtId="0" fontId="0" fillId="13" borderId="0" xfId="0" applyFill="1" applyAlignment="1"/>
    <xf numFmtId="0" fontId="0" fillId="13" borderId="0" xfId="0" applyFill="1">
      <alignment vertical="center"/>
    </xf>
    <xf numFmtId="0" fontId="0" fillId="14" borderId="0" xfId="0" applyFill="1" applyAlignment="1"/>
    <xf numFmtId="0" fontId="0" fillId="14" borderId="0" xfId="0" applyFill="1">
      <alignment vertical="center"/>
    </xf>
    <xf numFmtId="11" fontId="0" fillId="0" borderId="0" xfId="0" applyNumberFormat="1">
      <alignment vertical="center"/>
    </xf>
    <xf numFmtId="11" fontId="4" fillId="0" borderId="0" xfId="0" applyNumberFormat="1" applyFont="1">
      <alignment vertical="center"/>
    </xf>
    <xf numFmtId="0" fontId="6" fillId="0" borderId="0" xfId="201" applyFont="1"/>
    <xf numFmtId="0" fontId="0" fillId="0" borderId="3" xfId="0" applyBorder="1" applyAlignment="1">
      <alignment horizontal="center" vertical="center"/>
    </xf>
    <xf numFmtId="0" fontId="6" fillId="0" borderId="0" xfId="0" applyFont="1">
      <alignment vertical="center"/>
    </xf>
    <xf numFmtId="184" fontId="0" fillId="0" borderId="0" xfId="0" applyNumberFormat="1">
      <alignment vertical="center"/>
    </xf>
    <xf numFmtId="2" fontId="48" fillId="0" borderId="0" xfId="201" applyNumberFormat="1"/>
    <xf numFmtId="183" fontId="0" fillId="0" borderId="0" xfId="0" applyNumberFormat="1">
      <alignment vertical="center"/>
    </xf>
    <xf numFmtId="0" fontId="7" fillId="0" borderId="0" xfId="0" applyFont="1" applyAlignment="1">
      <alignment horizontal="center"/>
    </xf>
    <xf numFmtId="0" fontId="6" fillId="0" borderId="0" xfId="201" applyFont="1" applyAlignment="1">
      <alignment horizontal="right"/>
    </xf>
    <xf numFmtId="185" fontId="0" fillId="5" borderId="0" xfId="0" applyNumberFormat="1" applyFill="1" applyAlignment="1">
      <alignment horizontal="right"/>
    </xf>
    <xf numFmtId="185" fontId="0" fillId="0" borderId="0" xfId="0" applyNumberFormat="1" applyAlignment="1">
      <alignment horizontal="right"/>
    </xf>
    <xf numFmtId="0" fontId="0" fillId="15" borderId="0" xfId="0" applyFill="1" applyAlignment="1"/>
    <xf numFmtId="2" fontId="0" fillId="0" borderId="0" xfId="0" applyNumberFormat="1" applyAlignment="1"/>
    <xf numFmtId="0" fontId="0" fillId="16" borderId="0" xfId="0" applyFill="1" applyAlignment="1"/>
    <xf numFmtId="0" fontId="0" fillId="0" borderId="0" xfId="0" applyAlignment="1"/>
    <xf numFmtId="0" fontId="0" fillId="0" borderId="0" xfId="0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0" fontId="0" fillId="0" borderId="0" xfId="0" applyNumberFormat="1" applyAlignment="1"/>
    <xf numFmtId="180" fontId="0" fillId="0" borderId="0" xfId="0" applyNumberFormat="1">
      <alignment vertical="center"/>
    </xf>
    <xf numFmtId="0" fontId="0" fillId="17" borderId="0" xfId="0" applyFill="1" applyAlignment="1"/>
    <xf numFmtId="0" fontId="0" fillId="17" borderId="0" xfId="0" applyFill="1">
      <alignment vertical="center"/>
    </xf>
    <xf numFmtId="184" fontId="0" fillId="0" borderId="0" xfId="0" applyNumberFormat="1" applyAlignment="1">
      <alignment horizontal="center" vertical="center"/>
    </xf>
    <xf numFmtId="0" fontId="0" fillId="12" borderId="0" xfId="0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18" borderId="0" xfId="0" applyFill="1" applyAlignment="1">
      <alignment horizontal="center" vertical="center"/>
    </xf>
    <xf numFmtId="9" fontId="0" fillId="0" borderId="0" xfId="1" applyFont="1" applyAlignment="1">
      <alignment horizontal="center" vertical="center"/>
    </xf>
    <xf numFmtId="186" fontId="0" fillId="0" borderId="0" xfId="0" applyNumberFormat="1" applyAlignment="1">
      <alignment horizontal="center" vertical="center"/>
    </xf>
    <xf numFmtId="187" fontId="0" fillId="0" borderId="0" xfId="0" applyNumberFormat="1" applyAlignment="1">
      <alignment horizontal="center" vertical="center"/>
    </xf>
    <xf numFmtId="0" fontId="0" fillId="2" borderId="0" xfId="0" applyFill="1">
      <alignment vertical="center"/>
    </xf>
    <xf numFmtId="0" fontId="6" fillId="12" borderId="3" xfId="0" applyFont="1" applyFill="1" applyBorder="1" applyAlignment="1">
      <alignment horizontal="center" vertical="center"/>
    </xf>
    <xf numFmtId="0" fontId="8" fillId="12" borderId="3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10" fontId="7" fillId="0" borderId="3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0" fontId="4" fillId="2" borderId="0" xfId="0" applyFont="1" applyFill="1">
      <alignment vertical="center"/>
    </xf>
    <xf numFmtId="0" fontId="9" fillId="0" borderId="0" xfId="2" applyFont="1">
      <alignment vertical="center"/>
    </xf>
    <xf numFmtId="0" fontId="10" fillId="0" borderId="0" xfId="2" applyFont="1">
      <alignment vertical="center"/>
    </xf>
    <xf numFmtId="0" fontId="11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6" fillId="20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184" fontId="0" fillId="11" borderId="0" xfId="0" applyNumberFormat="1" applyFill="1" applyAlignment="1">
      <alignment horizontal="center" vertical="center"/>
    </xf>
    <xf numFmtId="184" fontId="0" fillId="5" borderId="0" xfId="0" applyNumberFormat="1" applyFill="1" applyAlignment="1">
      <alignment horizontal="center" vertical="center"/>
    </xf>
    <xf numFmtId="184" fontId="0" fillId="14" borderId="0" xfId="0" applyNumberForma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10" fontId="0" fillId="0" borderId="0" xfId="0" applyNumberFormat="1">
      <alignment vertical="center"/>
    </xf>
    <xf numFmtId="180" fontId="4" fillId="5" borderId="0" xfId="0" applyNumberFormat="1" applyFont="1" applyFill="1" applyAlignment="1">
      <alignment horizontal="center" vertical="center"/>
    </xf>
    <xf numFmtId="180" fontId="4" fillId="0" borderId="0" xfId="0" applyNumberFormat="1" applyFont="1" applyAlignment="1">
      <alignment horizontal="center" vertical="center"/>
    </xf>
    <xf numFmtId="0" fontId="11" fillId="0" borderId="0" xfId="2">
      <alignment vertical="center"/>
    </xf>
    <xf numFmtId="0" fontId="4" fillId="5" borderId="0" xfId="0" applyFont="1" applyFill="1">
      <alignment vertical="center"/>
    </xf>
    <xf numFmtId="0" fontId="0" fillId="24" borderId="3" xfId="0" applyFill="1" applyBorder="1" applyAlignment="1">
      <alignment horizontal="center" vertical="center"/>
    </xf>
    <xf numFmtId="10" fontId="0" fillId="24" borderId="3" xfId="0" applyNumberFormat="1" applyFill="1" applyBorder="1" applyAlignment="1">
      <alignment horizontal="center" vertical="center"/>
    </xf>
    <xf numFmtId="180" fontId="0" fillId="24" borderId="3" xfId="0" applyNumberFormat="1" applyFill="1" applyBorder="1" applyAlignment="1">
      <alignment horizontal="center" vertical="center"/>
    </xf>
    <xf numFmtId="0" fontId="0" fillId="20" borderId="0" xfId="0" applyFill="1" applyAlignment="1"/>
    <xf numFmtId="0" fontId="0" fillId="5" borderId="0" xfId="0" applyFill="1">
      <alignment vertical="center"/>
    </xf>
    <xf numFmtId="0" fontId="0" fillId="25" borderId="0" xfId="0" applyFill="1" applyAlignment="1"/>
    <xf numFmtId="0" fontId="0" fillId="25" borderId="0" xfId="0" applyFill="1">
      <alignment vertical="center"/>
    </xf>
    <xf numFmtId="11" fontId="0" fillId="0" borderId="0" xfId="0" applyNumberFormat="1" applyAlignment="1"/>
    <xf numFmtId="10" fontId="0" fillId="0" borderId="0" xfId="1" applyNumberFormat="1" applyFont="1" applyAlignment="1">
      <alignment horizontal="center" vertical="center"/>
    </xf>
    <xf numFmtId="0" fontId="6" fillId="26" borderId="0" xfId="0" applyFont="1" applyFill="1" applyAlignment="1"/>
    <xf numFmtId="0" fontId="0" fillId="0" borderId="0" xfId="0" applyAlignment="1">
      <alignment horizontal="left"/>
    </xf>
    <xf numFmtId="0" fontId="12" fillId="0" borderId="0" xfId="0" applyFont="1" applyAlignment="1"/>
    <xf numFmtId="11" fontId="48" fillId="0" borderId="0" xfId="201" applyNumberFormat="1" applyAlignment="1">
      <alignment vertical="center"/>
    </xf>
    <xf numFmtId="0" fontId="48" fillId="0" borderId="0" xfId="208"/>
    <xf numFmtId="0" fontId="48" fillId="52" borderId="31" xfId="208" applyFill="1" applyBorder="1" applyAlignment="1">
      <alignment horizontal="center" vertical="center" wrapText="1"/>
    </xf>
    <xf numFmtId="0" fontId="48" fillId="0" borderId="31" xfId="208" applyBorder="1"/>
    <xf numFmtId="0" fontId="48" fillId="0" borderId="31" xfId="208" applyBorder="1" applyAlignment="1">
      <alignment vertical="center"/>
    </xf>
    <xf numFmtId="183" fontId="48" fillId="0" borderId="31" xfId="208" applyNumberFormat="1" applyBorder="1" applyAlignment="1">
      <alignment vertical="center"/>
    </xf>
    <xf numFmtId="188" fontId="48" fillId="0" borderId="31" xfId="208" applyNumberFormat="1" applyBorder="1" applyAlignment="1">
      <alignment vertical="center"/>
    </xf>
    <xf numFmtId="189" fontId="48" fillId="0" borderId="31" xfId="208" applyNumberFormat="1" applyBorder="1" applyAlignment="1">
      <alignment vertical="center"/>
    </xf>
    <xf numFmtId="0" fontId="48" fillId="0" borderId="0" xfId="207" applyFont="1">
      <alignment vertical="center"/>
    </xf>
    <xf numFmtId="0" fontId="48" fillId="0" borderId="0" xfId="207" applyFont="1" applyAlignment="1">
      <alignment horizontal="center" vertical="center" wrapText="1"/>
    </xf>
    <xf numFmtId="0" fontId="48" fillId="0" borderId="0" xfId="207" applyFont="1" applyAlignment="1">
      <alignment horizontal="center" vertical="center"/>
    </xf>
    <xf numFmtId="184" fontId="48" fillId="0" borderId="0" xfId="207" applyNumberFormat="1" applyFont="1" applyAlignment="1">
      <alignment horizontal="center" vertical="center" wrapText="1"/>
    </xf>
    <xf numFmtId="184" fontId="48" fillId="0" borderId="0" xfId="207" applyNumberFormat="1" applyFont="1" applyAlignment="1">
      <alignment horizontal="center" vertical="center"/>
    </xf>
    <xf numFmtId="180" fontId="48" fillId="0" borderId="0" xfId="207" applyNumberFormat="1" applyFont="1" applyAlignment="1">
      <alignment horizontal="center" vertical="center"/>
    </xf>
    <xf numFmtId="0" fontId="6" fillId="0" borderId="0" xfId="207" applyFont="1" applyAlignment="1">
      <alignment horizontal="center" vertical="center"/>
    </xf>
    <xf numFmtId="0" fontId="6" fillId="0" borderId="0" xfId="207" applyFont="1" applyAlignment="1">
      <alignment horizontal="center" vertical="center" wrapText="1"/>
    </xf>
    <xf numFmtId="11" fontId="6" fillId="0" borderId="0" xfId="207" applyNumberFormat="1" applyFont="1" applyAlignment="1">
      <alignment horizontal="center" vertical="center" wrapText="1"/>
    </xf>
    <xf numFmtId="188" fontId="48" fillId="0" borderId="0" xfId="201" applyNumberFormat="1" applyAlignment="1">
      <alignment vertical="center"/>
    </xf>
    <xf numFmtId="190" fontId="2" fillId="0" borderId="0" xfId="0" applyNumberFormat="1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48" fillId="0" borderId="0" xfId="0" applyFont="1">
      <alignment vertical="center"/>
    </xf>
    <xf numFmtId="0" fontId="2" fillId="9" borderId="0" xfId="0" applyFont="1" applyFill="1" applyAlignment="1">
      <alignment horizontal="center" vertical="center"/>
    </xf>
    <xf numFmtId="11" fontId="2" fillId="0" borderId="0" xfId="0" applyNumberFormat="1" applyFont="1">
      <alignment vertical="center"/>
    </xf>
    <xf numFmtId="191" fontId="2" fillId="0" borderId="0" xfId="0" applyNumberFormat="1" applyFont="1">
      <alignment vertical="center"/>
    </xf>
    <xf numFmtId="185" fontId="48" fillId="0" borderId="0" xfId="0" applyNumberFormat="1" applyFont="1" applyAlignment="1">
      <alignment horizontal="right"/>
    </xf>
    <xf numFmtId="9" fontId="0" fillId="0" borderId="0" xfId="0" applyNumberFormat="1">
      <alignment vertical="center"/>
    </xf>
    <xf numFmtId="183" fontId="7" fillId="0" borderId="0" xfId="0" applyNumberFormat="1" applyFont="1" applyAlignment="1">
      <alignment horizontal="center"/>
    </xf>
    <xf numFmtId="0" fontId="48" fillId="15" borderId="0" xfId="0" applyFont="1" applyFill="1" applyAlignment="1"/>
    <xf numFmtId="11" fontId="52" fillId="0" borderId="0" xfId="0" applyNumberFormat="1" applyFont="1">
      <alignment vertical="center"/>
    </xf>
    <xf numFmtId="180" fontId="48" fillId="0" borderId="0" xfId="0" applyNumberFormat="1" applyFont="1" applyAlignment="1">
      <alignment horizontal="center" vertical="center"/>
    </xf>
    <xf numFmtId="0" fontId="53" fillId="0" borderId="0" xfId="0" applyFont="1">
      <alignment vertical="center"/>
    </xf>
    <xf numFmtId="0" fontId="48" fillId="0" borderId="0" xfId="0" applyFont="1" applyAlignment="1"/>
    <xf numFmtId="192" fontId="48" fillId="0" borderId="0" xfId="203" applyNumberFormat="1"/>
    <xf numFmtId="0" fontId="1" fillId="0" borderId="0" xfId="207">
      <alignment vertical="center"/>
    </xf>
    <xf numFmtId="0" fontId="1" fillId="0" borderId="0" xfId="207" applyAlignment="1">
      <alignment vertical="center" wrapText="1"/>
    </xf>
    <xf numFmtId="11" fontId="1" fillId="0" borderId="0" xfId="207" applyNumberFormat="1">
      <alignment vertical="center"/>
    </xf>
    <xf numFmtId="11" fontId="1" fillId="0" borderId="0" xfId="207" applyNumberFormat="1" applyAlignment="1">
      <alignment vertical="center" wrapText="1"/>
    </xf>
    <xf numFmtId="11" fontId="2" fillId="0" borderId="0" xfId="207" applyNumberFormat="1" applyFont="1">
      <alignment vertical="center"/>
    </xf>
    <xf numFmtId="182" fontId="1" fillId="0" borderId="0" xfId="207" applyNumberFormat="1">
      <alignment vertical="center"/>
    </xf>
    <xf numFmtId="193" fontId="1" fillId="0" borderId="0" xfId="207" applyNumberFormat="1">
      <alignment vertical="center"/>
    </xf>
    <xf numFmtId="193" fontId="1" fillId="0" borderId="0" xfId="207" applyNumberFormat="1" applyAlignment="1">
      <alignment vertical="center" wrapText="1"/>
    </xf>
    <xf numFmtId="9" fontId="1" fillId="0" borderId="0" xfId="207" applyNumberFormat="1">
      <alignment vertical="center"/>
    </xf>
    <xf numFmtId="10" fontId="1" fillId="0" borderId="0" xfId="207" applyNumberFormat="1">
      <alignment vertical="center"/>
    </xf>
    <xf numFmtId="184" fontId="1" fillId="0" borderId="0" xfId="207" applyNumberFormat="1">
      <alignment vertical="center"/>
    </xf>
    <xf numFmtId="180" fontId="1" fillId="0" borderId="0" xfId="207" applyNumberFormat="1">
      <alignment vertical="center"/>
    </xf>
    <xf numFmtId="184" fontId="1" fillId="0" borderId="0" xfId="207" applyNumberFormat="1" applyAlignment="1">
      <alignment vertical="center" wrapText="1"/>
    </xf>
    <xf numFmtId="0" fontId="6" fillId="26" borderId="0" xfId="201" applyFont="1" applyFill="1"/>
    <xf numFmtId="0" fontId="48" fillId="26" borderId="0" xfId="201" applyFill="1"/>
    <xf numFmtId="0" fontId="48" fillId="0" borderId="0" xfId="201"/>
    <xf numFmtId="194" fontId="48" fillId="0" borderId="0" xfId="201" applyNumberFormat="1"/>
    <xf numFmtId="0" fontId="12" fillId="0" borderId="0" xfId="201" applyFont="1"/>
    <xf numFmtId="0" fontId="48" fillId="5" borderId="0" xfId="201" applyFill="1"/>
    <xf numFmtId="0" fontId="48" fillId="53" borderId="0" xfId="201" applyFill="1" applyAlignment="1">
      <alignment vertical="center"/>
    </xf>
    <xf numFmtId="181" fontId="48" fillId="5" borderId="0" xfId="201" applyNumberFormat="1" applyFill="1"/>
    <xf numFmtId="0" fontId="48" fillId="53" borderId="0" xfId="201" applyFill="1"/>
    <xf numFmtId="0" fontId="48" fillId="54" borderId="0" xfId="201" applyFill="1"/>
    <xf numFmtId="0" fontId="48" fillId="0" borderId="0" xfId="201" applyAlignment="1">
      <alignment horizontal="left"/>
    </xf>
    <xf numFmtId="0" fontId="54" fillId="0" borderId="0" xfId="204" applyFont="1"/>
    <xf numFmtId="9" fontId="48" fillId="0" borderId="0" xfId="201" applyNumberFormat="1"/>
    <xf numFmtId="182" fontId="48" fillId="0" borderId="0" xfId="201" applyNumberFormat="1"/>
    <xf numFmtId="0" fontId="11" fillId="0" borderId="0" xfId="204"/>
    <xf numFmtId="0" fontId="6" fillId="55" borderId="0" xfId="201" applyFont="1" applyFill="1"/>
    <xf numFmtId="0" fontId="55" fillId="20" borderId="0" xfId="86" applyFont="1" applyFill="1"/>
    <xf numFmtId="192" fontId="0" fillId="0" borderId="0" xfId="205" applyNumberFormat="1" applyFont="1"/>
    <xf numFmtId="192" fontId="0" fillId="0" borderId="0" xfId="205" applyNumberFormat="1" applyFont="1" applyFill="1"/>
    <xf numFmtId="9" fontId="0" fillId="0" borderId="0" xfId="199" applyFont="1"/>
    <xf numFmtId="0" fontId="55" fillId="0" borderId="0" xfId="201" applyFont="1"/>
    <xf numFmtId="11" fontId="0" fillId="0" borderId="0" xfId="205" applyNumberFormat="1" applyFont="1" applyFill="1"/>
    <xf numFmtId="0" fontId="48" fillId="20" borderId="0" xfId="201" applyFill="1"/>
    <xf numFmtId="11" fontId="0" fillId="20" borderId="0" xfId="205" applyNumberFormat="1" applyFont="1" applyFill="1"/>
    <xf numFmtId="0" fontId="0" fillId="0" borderId="0" xfId="205" applyNumberFormat="1" applyFont="1"/>
    <xf numFmtId="0" fontId="12" fillId="0" borderId="0" xfId="205" applyNumberFormat="1" applyFont="1"/>
    <xf numFmtId="0" fontId="48" fillId="0" borderId="0" xfId="201" applyAlignment="1">
      <alignment vertical="center"/>
    </xf>
    <xf numFmtId="0" fontId="6" fillId="0" borderId="0" xfId="201" applyFont="1" applyAlignment="1">
      <alignment horizontal="center" vertical="center"/>
    </xf>
    <xf numFmtId="183" fontId="48" fillId="0" borderId="0" xfId="201" applyNumberFormat="1" applyAlignment="1">
      <alignment vertical="center"/>
    </xf>
    <xf numFmtId="184" fontId="48" fillId="0" borderId="0" xfId="201" applyNumberFormat="1" applyAlignment="1">
      <alignment vertical="center"/>
    </xf>
    <xf numFmtId="184" fontId="48" fillId="0" borderId="0" xfId="201" applyNumberFormat="1"/>
    <xf numFmtId="191" fontId="48" fillId="0" borderId="0" xfId="201" applyNumberFormat="1" applyAlignment="1">
      <alignment vertical="center"/>
    </xf>
    <xf numFmtId="0" fontId="48" fillId="0" borderId="0" xfId="201" applyAlignment="1">
      <alignment horizontal="right"/>
    </xf>
    <xf numFmtId="0" fontId="48" fillId="0" borderId="0" xfId="201" applyAlignment="1">
      <alignment horizontal="right" vertical="center"/>
    </xf>
    <xf numFmtId="183" fontId="48" fillId="0" borderId="0" xfId="201" applyNumberFormat="1" applyAlignment="1">
      <alignment horizontal="center" vertical="center"/>
    </xf>
    <xf numFmtId="182" fontId="48" fillId="0" borderId="0" xfId="201" applyNumberFormat="1" applyAlignment="1">
      <alignment vertical="center"/>
    </xf>
    <xf numFmtId="0" fontId="4" fillId="0" borderId="0" xfId="201" applyFont="1" applyAlignment="1">
      <alignment vertical="center"/>
    </xf>
    <xf numFmtId="11" fontId="4" fillId="0" borderId="0" xfId="201" applyNumberFormat="1" applyFont="1" applyAlignment="1">
      <alignment vertical="center"/>
    </xf>
    <xf numFmtId="184" fontId="6" fillId="0" borderId="0" xfId="201" applyNumberFormat="1" applyFont="1" applyAlignment="1">
      <alignment vertical="center"/>
    </xf>
    <xf numFmtId="0" fontId="48" fillId="56" borderId="0" xfId="209" applyFill="1">
      <alignment vertical="center"/>
    </xf>
    <xf numFmtId="0" fontId="48" fillId="0" borderId="0" xfId="209">
      <alignment vertical="center"/>
    </xf>
    <xf numFmtId="11" fontId="48" fillId="0" borderId="0" xfId="209" applyNumberFormat="1">
      <alignment vertical="center"/>
    </xf>
    <xf numFmtId="0" fontId="56" fillId="0" borderId="31" xfId="210" applyFont="1" applyBorder="1" applyAlignment="1">
      <alignment vertical="center" wrapText="1"/>
    </xf>
    <xf numFmtId="0" fontId="56" fillId="15" borderId="31" xfId="210" applyFont="1" applyFill="1" applyBorder="1" applyAlignment="1">
      <alignment vertical="center" wrapText="1"/>
    </xf>
    <xf numFmtId="184" fontId="56" fillId="0" borderId="31" xfId="210" applyNumberFormat="1" applyFont="1" applyBorder="1" applyAlignment="1">
      <alignment vertical="center" wrapText="1"/>
    </xf>
    <xf numFmtId="183" fontId="56" fillId="0" borderId="31" xfId="210" applyNumberFormat="1" applyFont="1" applyBorder="1" applyAlignment="1">
      <alignment vertical="center" wrapText="1"/>
    </xf>
    <xf numFmtId="0" fontId="57" fillId="0" borderId="0" xfId="201" applyFont="1" applyAlignment="1">
      <alignment vertical="center"/>
    </xf>
    <xf numFmtId="0" fontId="57" fillId="0" borderId="0" xfId="201" applyFont="1" applyAlignment="1">
      <alignment horizontal="right" vertical="center"/>
    </xf>
    <xf numFmtId="183" fontId="57" fillId="0" borderId="0" xfId="201" applyNumberFormat="1" applyFont="1" applyAlignment="1">
      <alignment horizontal="right" vertical="center"/>
    </xf>
    <xf numFmtId="184" fontId="57" fillId="0" borderId="0" xfId="201" applyNumberFormat="1" applyFont="1" applyAlignment="1">
      <alignment horizontal="right" vertical="center"/>
    </xf>
    <xf numFmtId="183" fontId="57" fillId="0" borderId="0" xfId="201" applyNumberFormat="1" applyFont="1" applyAlignment="1">
      <alignment vertical="center"/>
    </xf>
    <xf numFmtId="182" fontId="48" fillId="0" borderId="0" xfId="209" applyNumberFormat="1">
      <alignment vertical="center"/>
    </xf>
    <xf numFmtId="180" fontId="48" fillId="0" borderId="0" xfId="209" applyNumberFormat="1">
      <alignment vertical="center"/>
    </xf>
    <xf numFmtId="0" fontId="48" fillId="57" borderId="0" xfId="209" applyFill="1">
      <alignment vertical="center"/>
    </xf>
    <xf numFmtId="0" fontId="53" fillId="0" borderId="0" xfId="211" applyFont="1">
      <alignment vertical="center"/>
    </xf>
    <xf numFmtId="0" fontId="48" fillId="0" borderId="0" xfId="211">
      <alignment vertical="center"/>
    </xf>
    <xf numFmtId="0" fontId="48" fillId="0" borderId="0" xfId="211" applyAlignment="1"/>
    <xf numFmtId="0" fontId="48" fillId="5" borderId="0" xfId="211" applyFill="1">
      <alignment vertical="center"/>
    </xf>
    <xf numFmtId="184" fontId="48" fillId="0" borderId="0" xfId="203" applyNumberFormat="1"/>
    <xf numFmtId="0" fontId="58" fillId="0" borderId="0" xfId="0" applyFont="1" applyAlignment="1">
      <alignment vertical="center" wrapText="1"/>
    </xf>
    <xf numFmtId="0" fontId="48" fillId="0" borderId="0" xfId="0" applyFont="1" applyAlignment="1">
      <alignment horizontal="left"/>
    </xf>
    <xf numFmtId="0" fontId="0" fillId="0" borderId="0" xfId="0" applyAlignment="1">
      <alignment horizontal="center" vertical="center"/>
    </xf>
    <xf numFmtId="0" fontId="0" fillId="21" borderId="0" xfId="0" applyFill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23" borderId="2" xfId="0" applyFill="1" applyBorder="1" applyAlignment="1">
      <alignment horizontal="center" vertical="center"/>
    </xf>
    <xf numFmtId="0" fontId="0" fillId="23" borderId="7" xfId="0" applyFill="1" applyBorder="1" applyAlignment="1">
      <alignment horizontal="center" vertical="center"/>
    </xf>
    <xf numFmtId="0" fontId="0" fillId="23" borderId="5" xfId="0" applyFill="1" applyBorder="1" applyAlignment="1">
      <alignment horizontal="center" vertical="center"/>
    </xf>
    <xf numFmtId="0" fontId="0" fillId="14" borderId="2" xfId="0" applyFill="1" applyBorder="1" applyAlignment="1">
      <alignment horizontal="center" vertical="center"/>
    </xf>
    <xf numFmtId="0" fontId="0" fillId="14" borderId="7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center"/>
    </xf>
    <xf numFmtId="0" fontId="0" fillId="22" borderId="2" xfId="0" applyFill="1" applyBorder="1" applyAlignment="1">
      <alignment horizontal="center" vertical="center"/>
    </xf>
    <xf numFmtId="0" fontId="0" fillId="22" borderId="7" xfId="0" applyFill="1" applyBorder="1" applyAlignment="1">
      <alignment horizontal="center" vertical="center"/>
    </xf>
    <xf numFmtId="0" fontId="0" fillId="22" borderId="5" xfId="0" applyFill="1" applyBorder="1" applyAlignment="1">
      <alignment horizontal="center" vertical="center"/>
    </xf>
    <xf numFmtId="0" fontId="0" fillId="24" borderId="3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/>
    </xf>
    <xf numFmtId="180" fontId="0" fillId="16" borderId="0" xfId="0" applyNumberFormat="1" applyFill="1" applyAlignment="1">
      <alignment horizontal="center" vertical="center"/>
    </xf>
    <xf numFmtId="180" fontId="0" fillId="18" borderId="0" xfId="0" applyNumberFormat="1" applyFill="1" applyAlignment="1">
      <alignment horizontal="center" vertical="center"/>
    </xf>
    <xf numFmtId="0" fontId="5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80" fontId="2" fillId="3" borderId="1" xfId="0" applyNumberFormat="1" applyFont="1" applyFill="1" applyBorder="1" applyAlignment="1">
      <alignment horizontal="center" vertical="center"/>
    </xf>
    <xf numFmtId="180" fontId="2" fillId="3" borderId="4" xfId="0" applyNumberFormat="1" applyFont="1" applyFill="1" applyBorder="1" applyAlignment="1">
      <alignment horizontal="center" vertical="center"/>
    </xf>
    <xf numFmtId="180" fontId="2" fillId="4" borderId="2" xfId="0" applyNumberFormat="1" applyFont="1" applyFill="1" applyBorder="1" applyAlignment="1">
      <alignment horizontal="center" vertical="center"/>
    </xf>
    <xf numFmtId="180" fontId="2" fillId="4" borderId="5" xfId="0" applyNumberFormat="1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8" fillId="0" borderId="0" xfId="209" applyAlignment="1">
      <alignment horizontal="center" vertical="center"/>
    </xf>
    <xf numFmtId="0" fontId="48" fillId="52" borderId="26" xfId="208" applyFill="1" applyBorder="1" applyAlignment="1">
      <alignment horizontal="center" vertical="center" wrapText="1"/>
    </xf>
    <xf numFmtId="0" fontId="48" fillId="52" borderId="30" xfId="208" applyFill="1" applyBorder="1" applyAlignment="1">
      <alignment horizontal="center" vertical="center" wrapText="1"/>
    </xf>
    <xf numFmtId="0" fontId="48" fillId="52" borderId="27" xfId="208" applyFill="1" applyBorder="1" applyAlignment="1">
      <alignment horizontal="center" vertical="center" wrapText="1"/>
    </xf>
    <xf numFmtId="0" fontId="48" fillId="52" borderId="28" xfId="208" applyFill="1" applyBorder="1" applyAlignment="1">
      <alignment horizontal="center" vertical="center" wrapText="1"/>
    </xf>
    <xf numFmtId="0" fontId="48" fillId="52" borderId="29" xfId="208" applyFill="1" applyBorder="1" applyAlignment="1">
      <alignment horizontal="center" vertical="center" wrapText="1"/>
    </xf>
    <xf numFmtId="0" fontId="11" fillId="0" borderId="0" xfId="204" applyAlignment="1">
      <alignment vertical="center"/>
    </xf>
    <xf numFmtId="0" fontId="11" fillId="0" borderId="0" xfId="204" applyAlignment="1"/>
  </cellXfs>
  <cellStyles count="212">
    <cellStyle name="20% - Accent1 2" xfId="3" xr:uid="{00000000-0005-0000-0000-000031000000}"/>
    <cellStyle name="20% - Accent2 2" xfId="4" xr:uid="{00000000-0005-0000-0000-000032000000}"/>
    <cellStyle name="20% - Accent3 2" xfId="5" xr:uid="{00000000-0005-0000-0000-000033000000}"/>
    <cellStyle name="20% - Accent4 2" xfId="6" xr:uid="{00000000-0005-0000-0000-000034000000}"/>
    <cellStyle name="20% - Accent5 2" xfId="7" xr:uid="{00000000-0005-0000-0000-000035000000}"/>
    <cellStyle name="20% - Accent6 2" xfId="8" xr:uid="{00000000-0005-0000-0000-000036000000}"/>
    <cellStyle name="40% - Accent1 2" xfId="9" xr:uid="{00000000-0005-0000-0000-000037000000}"/>
    <cellStyle name="40% - Accent2 2" xfId="10" xr:uid="{00000000-0005-0000-0000-000038000000}"/>
    <cellStyle name="40% - Accent3 2" xfId="11" xr:uid="{00000000-0005-0000-0000-000039000000}"/>
    <cellStyle name="40% - Accent4 2" xfId="12" xr:uid="{00000000-0005-0000-0000-00003A000000}"/>
    <cellStyle name="40% - Accent5 2" xfId="13" xr:uid="{00000000-0005-0000-0000-00003B000000}"/>
    <cellStyle name="40% - Accent6 2" xfId="14" xr:uid="{00000000-0005-0000-0000-00003C000000}"/>
    <cellStyle name="60% - Accent1 2" xfId="15" xr:uid="{00000000-0005-0000-0000-00003D000000}"/>
    <cellStyle name="60% - Accent2 2" xfId="16" xr:uid="{00000000-0005-0000-0000-00003E000000}"/>
    <cellStyle name="60% - Accent3 2" xfId="17" xr:uid="{00000000-0005-0000-0000-00003F000000}"/>
    <cellStyle name="60% - Accent4 2" xfId="18" xr:uid="{00000000-0005-0000-0000-000040000000}"/>
    <cellStyle name="60% - Accent5 2" xfId="19" xr:uid="{00000000-0005-0000-0000-000041000000}"/>
    <cellStyle name="60% - Accent6 2" xfId="20" xr:uid="{00000000-0005-0000-0000-000042000000}"/>
    <cellStyle name="Accent1 2" xfId="21" xr:uid="{00000000-0005-0000-0000-000043000000}"/>
    <cellStyle name="Accent2 2" xfId="22" xr:uid="{00000000-0005-0000-0000-000044000000}"/>
    <cellStyle name="Accent3 2" xfId="23" xr:uid="{00000000-0005-0000-0000-000045000000}"/>
    <cellStyle name="Accent4 2" xfId="24" xr:uid="{00000000-0005-0000-0000-000046000000}"/>
    <cellStyle name="Accent5 2" xfId="25" xr:uid="{00000000-0005-0000-0000-000047000000}"/>
    <cellStyle name="Accent6 2" xfId="26" xr:uid="{00000000-0005-0000-0000-000048000000}"/>
    <cellStyle name="Bad 2" xfId="27" xr:uid="{00000000-0005-0000-0000-000049000000}"/>
    <cellStyle name="Body: normal cell" xfId="28" xr:uid="{00000000-0005-0000-0000-00004A000000}"/>
    <cellStyle name="Body: normal cell 2" xfId="29" xr:uid="{00000000-0005-0000-0000-00004B000000}"/>
    <cellStyle name="Calculation 2" xfId="30" xr:uid="{00000000-0005-0000-0000-00004C000000}"/>
    <cellStyle name="Check Cell 2" xfId="31" xr:uid="{00000000-0005-0000-0000-00004D000000}"/>
    <cellStyle name="Column heading" xfId="32" xr:uid="{00000000-0005-0000-0000-00004E000000}"/>
    <cellStyle name="Comma 2" xfId="33" xr:uid="{00000000-0005-0000-0000-00004F000000}"/>
    <cellStyle name="Comma 2 2" xfId="34" xr:uid="{00000000-0005-0000-0000-000050000000}"/>
    <cellStyle name="Comma 2 2 2" xfId="35" xr:uid="{00000000-0005-0000-0000-000051000000}"/>
    <cellStyle name="Comma 3" xfId="36" xr:uid="{00000000-0005-0000-0000-000052000000}"/>
    <cellStyle name="Comma 4" xfId="37" xr:uid="{00000000-0005-0000-0000-000053000000}"/>
    <cellStyle name="Comma 5" xfId="38" xr:uid="{00000000-0005-0000-0000-000054000000}"/>
    <cellStyle name="Comma 5 2" xfId="39" xr:uid="{00000000-0005-0000-0000-000055000000}"/>
    <cellStyle name="Comma 6" xfId="40" xr:uid="{00000000-0005-0000-0000-000056000000}"/>
    <cellStyle name="Comma 6 2" xfId="41" xr:uid="{00000000-0005-0000-0000-000057000000}"/>
    <cellStyle name="Comma 7" xfId="42" xr:uid="{00000000-0005-0000-0000-000058000000}"/>
    <cellStyle name="Comma 7 2" xfId="43" xr:uid="{00000000-0005-0000-0000-000059000000}"/>
    <cellStyle name="Comma 8" xfId="44" xr:uid="{00000000-0005-0000-0000-00005A000000}"/>
    <cellStyle name="Comma 8 2" xfId="45" xr:uid="{00000000-0005-0000-0000-00005B000000}"/>
    <cellStyle name="Corner heading" xfId="46" xr:uid="{00000000-0005-0000-0000-00005C000000}"/>
    <cellStyle name="Currency 2" xfId="47" xr:uid="{00000000-0005-0000-0000-00005D000000}"/>
    <cellStyle name="Currency 2 2" xfId="48" xr:uid="{00000000-0005-0000-0000-00005E000000}"/>
    <cellStyle name="Currency 3" xfId="49" xr:uid="{00000000-0005-0000-0000-00005F000000}"/>
    <cellStyle name="Currency 3 2" xfId="50" xr:uid="{00000000-0005-0000-0000-000060000000}"/>
    <cellStyle name="Currency 3 3" xfId="51" xr:uid="{00000000-0005-0000-0000-000061000000}"/>
    <cellStyle name="Data" xfId="52" xr:uid="{00000000-0005-0000-0000-000062000000}"/>
    <cellStyle name="Data 2" xfId="53" xr:uid="{00000000-0005-0000-0000-000063000000}"/>
    <cellStyle name="Data no deci" xfId="54" xr:uid="{00000000-0005-0000-0000-000064000000}"/>
    <cellStyle name="Data Superscript" xfId="55" xr:uid="{00000000-0005-0000-0000-000065000000}"/>
    <cellStyle name="Data_1-1A-Regular" xfId="56" xr:uid="{00000000-0005-0000-0000-000066000000}"/>
    <cellStyle name="Explanatory Text 2" xfId="57" xr:uid="{00000000-0005-0000-0000-000067000000}"/>
    <cellStyle name="Font: Calibri, 9pt regular" xfId="58" xr:uid="{00000000-0005-0000-0000-000068000000}"/>
    <cellStyle name="Font: Calibri, 9pt regular 2" xfId="59" xr:uid="{00000000-0005-0000-0000-000069000000}"/>
    <cellStyle name="Footnotes: top row" xfId="60" xr:uid="{00000000-0005-0000-0000-00006A000000}"/>
    <cellStyle name="Footnotes: top row 2" xfId="61" xr:uid="{00000000-0005-0000-0000-00006B000000}"/>
    <cellStyle name="Good 2" xfId="62" xr:uid="{00000000-0005-0000-0000-00006C000000}"/>
    <cellStyle name="Header: bottom row" xfId="63" xr:uid="{00000000-0005-0000-0000-00006D000000}"/>
    <cellStyle name="Header: bottom row 2" xfId="64" xr:uid="{00000000-0005-0000-0000-00006E000000}"/>
    <cellStyle name="Heading 1 2" xfId="65" xr:uid="{00000000-0005-0000-0000-00006F000000}"/>
    <cellStyle name="Heading 2 2" xfId="66" xr:uid="{00000000-0005-0000-0000-000070000000}"/>
    <cellStyle name="Heading 3 2" xfId="67" xr:uid="{00000000-0005-0000-0000-000071000000}"/>
    <cellStyle name="Heading 4 2" xfId="68" xr:uid="{00000000-0005-0000-0000-000072000000}"/>
    <cellStyle name="Hed Side" xfId="69" xr:uid="{00000000-0005-0000-0000-000073000000}"/>
    <cellStyle name="Hed Side 2" xfId="70" xr:uid="{00000000-0005-0000-0000-000074000000}"/>
    <cellStyle name="Hed Side bold" xfId="71" xr:uid="{00000000-0005-0000-0000-000075000000}"/>
    <cellStyle name="Hed Side Indent" xfId="72" xr:uid="{00000000-0005-0000-0000-000076000000}"/>
    <cellStyle name="Hed Side Regular" xfId="73" xr:uid="{00000000-0005-0000-0000-000077000000}"/>
    <cellStyle name="Hed Side_1-1A-Regular" xfId="74" xr:uid="{00000000-0005-0000-0000-000078000000}"/>
    <cellStyle name="Hed Top" xfId="75" xr:uid="{00000000-0005-0000-0000-000079000000}"/>
    <cellStyle name="Hed Top - SECTION" xfId="76" xr:uid="{00000000-0005-0000-0000-00007A000000}"/>
    <cellStyle name="Hed Top_3-new4" xfId="77" xr:uid="{00000000-0005-0000-0000-00007B000000}"/>
    <cellStyle name="Hyperlink 2" xfId="78" xr:uid="{00000000-0005-0000-0000-00007C000000}"/>
    <cellStyle name="Input 2" xfId="79" xr:uid="{00000000-0005-0000-0000-00007D000000}"/>
    <cellStyle name="Linked Cell 2" xfId="80" xr:uid="{00000000-0005-0000-0000-00007E000000}"/>
    <cellStyle name="Neutral 2" xfId="81" xr:uid="{00000000-0005-0000-0000-00007F000000}"/>
    <cellStyle name="Normal 10" xfId="82" xr:uid="{00000000-0005-0000-0000-000080000000}"/>
    <cellStyle name="Normal 10 2" xfId="83" xr:uid="{00000000-0005-0000-0000-000081000000}"/>
    <cellStyle name="Normal 11" xfId="84" xr:uid="{00000000-0005-0000-0000-000082000000}"/>
    <cellStyle name="Normal 11 2" xfId="85" xr:uid="{00000000-0005-0000-0000-000083000000}"/>
    <cellStyle name="Normal 2" xfId="86" xr:uid="{00000000-0005-0000-0000-000084000000}"/>
    <cellStyle name="Normal 2 2" xfId="87" xr:uid="{00000000-0005-0000-0000-000085000000}"/>
    <cellStyle name="Normal 2 3" xfId="88" xr:uid="{00000000-0005-0000-0000-000086000000}"/>
    <cellStyle name="Normal 3" xfId="89" xr:uid="{00000000-0005-0000-0000-000087000000}"/>
    <cellStyle name="Normal 3 2" xfId="90" xr:uid="{00000000-0005-0000-0000-000088000000}"/>
    <cellStyle name="Normal 3 2 2" xfId="91" xr:uid="{00000000-0005-0000-0000-000089000000}"/>
    <cellStyle name="Normal 3 2 2 2" xfId="92" xr:uid="{00000000-0005-0000-0000-00008A000000}"/>
    <cellStyle name="Normal 3 2 2 2 2" xfId="93" xr:uid="{00000000-0005-0000-0000-00008B000000}"/>
    <cellStyle name="Normal 3 2 2 3" xfId="94" xr:uid="{00000000-0005-0000-0000-00008C000000}"/>
    <cellStyle name="Normal 3 2 3" xfId="95" xr:uid="{00000000-0005-0000-0000-00008D000000}"/>
    <cellStyle name="Normal 3 2 3 2" xfId="96" xr:uid="{00000000-0005-0000-0000-00008E000000}"/>
    <cellStyle name="Normal 3 3" xfId="97" xr:uid="{00000000-0005-0000-0000-00008F000000}"/>
    <cellStyle name="Normal 3 3 2" xfId="98" xr:uid="{00000000-0005-0000-0000-000090000000}"/>
    <cellStyle name="Normal 3 3 2 2" xfId="99" xr:uid="{00000000-0005-0000-0000-000091000000}"/>
    <cellStyle name="Normal 3 3 2 2 2" xfId="100" xr:uid="{00000000-0005-0000-0000-000092000000}"/>
    <cellStyle name="Normal 3 3 2 3" xfId="101" xr:uid="{00000000-0005-0000-0000-000093000000}"/>
    <cellStyle name="Normal 3 3 3" xfId="102" xr:uid="{00000000-0005-0000-0000-000094000000}"/>
    <cellStyle name="Normal 3 3 3 2" xfId="103" xr:uid="{00000000-0005-0000-0000-000095000000}"/>
    <cellStyle name="Normal 3 3 4" xfId="104" xr:uid="{00000000-0005-0000-0000-000096000000}"/>
    <cellStyle name="Normal 3 4" xfId="105" xr:uid="{00000000-0005-0000-0000-000097000000}"/>
    <cellStyle name="Normal 3 4 2" xfId="106" xr:uid="{00000000-0005-0000-0000-000098000000}"/>
    <cellStyle name="Normal 3 4 2 2" xfId="107" xr:uid="{00000000-0005-0000-0000-000099000000}"/>
    <cellStyle name="Normal 3 4 3" xfId="108" xr:uid="{00000000-0005-0000-0000-00009A000000}"/>
    <cellStyle name="Normal 3 5" xfId="109" xr:uid="{00000000-0005-0000-0000-00009B000000}"/>
    <cellStyle name="Normal 3 5 2" xfId="110" xr:uid="{00000000-0005-0000-0000-00009C000000}"/>
    <cellStyle name="Normal 3 6" xfId="111" xr:uid="{00000000-0005-0000-0000-00009D000000}"/>
    <cellStyle name="Normal 3 6 2" xfId="112" xr:uid="{00000000-0005-0000-0000-00009E000000}"/>
    <cellStyle name="Normal 3 7" xfId="113" xr:uid="{00000000-0005-0000-0000-00009F000000}"/>
    <cellStyle name="Normal 4" xfId="114" xr:uid="{00000000-0005-0000-0000-0000A0000000}"/>
    <cellStyle name="Normal 4 2" xfId="115" xr:uid="{00000000-0005-0000-0000-0000A1000000}"/>
    <cellStyle name="Normal 4 2 2" xfId="116" xr:uid="{00000000-0005-0000-0000-0000A2000000}"/>
    <cellStyle name="Normal 4 2 2 2" xfId="117" xr:uid="{00000000-0005-0000-0000-0000A3000000}"/>
    <cellStyle name="Normal 4 2 2 2 2" xfId="118" xr:uid="{00000000-0005-0000-0000-0000A4000000}"/>
    <cellStyle name="Normal 4 2 2 3" xfId="119" xr:uid="{00000000-0005-0000-0000-0000A5000000}"/>
    <cellStyle name="Normal 4 2 3" xfId="120" xr:uid="{00000000-0005-0000-0000-0000A6000000}"/>
    <cellStyle name="Normal 4 2 3 2" xfId="121" xr:uid="{00000000-0005-0000-0000-0000A7000000}"/>
    <cellStyle name="Normal 4 2 4" xfId="122" xr:uid="{00000000-0005-0000-0000-0000A8000000}"/>
    <cellStyle name="Normal 4 3" xfId="123" xr:uid="{00000000-0005-0000-0000-0000A9000000}"/>
    <cellStyle name="Normal 4 3 2" xfId="124" xr:uid="{00000000-0005-0000-0000-0000AA000000}"/>
    <cellStyle name="Normal 4 3 2 2" xfId="125" xr:uid="{00000000-0005-0000-0000-0000AB000000}"/>
    <cellStyle name="Normal 4 3 2 2 2" xfId="126" xr:uid="{00000000-0005-0000-0000-0000AC000000}"/>
    <cellStyle name="Normal 4 3 2 3" xfId="127" xr:uid="{00000000-0005-0000-0000-0000AD000000}"/>
    <cellStyle name="Normal 4 3 3" xfId="128" xr:uid="{00000000-0005-0000-0000-0000AE000000}"/>
    <cellStyle name="Normal 4 3 3 2" xfId="129" xr:uid="{00000000-0005-0000-0000-0000AF000000}"/>
    <cellStyle name="Normal 4 3 4" xfId="130" xr:uid="{00000000-0005-0000-0000-0000B0000000}"/>
    <cellStyle name="Normal 4 4" xfId="131" xr:uid="{00000000-0005-0000-0000-0000B1000000}"/>
    <cellStyle name="Normal 4 4 2" xfId="132" xr:uid="{00000000-0005-0000-0000-0000B2000000}"/>
    <cellStyle name="Normal 4 4 2 2" xfId="133" xr:uid="{00000000-0005-0000-0000-0000B3000000}"/>
    <cellStyle name="Normal 4 4 3" xfId="134" xr:uid="{00000000-0005-0000-0000-0000B4000000}"/>
    <cellStyle name="Normal 4 5" xfId="135" xr:uid="{00000000-0005-0000-0000-0000B5000000}"/>
    <cellStyle name="Normal 4 5 2" xfId="136" xr:uid="{00000000-0005-0000-0000-0000B6000000}"/>
    <cellStyle name="Normal 4 6" xfId="137" xr:uid="{00000000-0005-0000-0000-0000B7000000}"/>
    <cellStyle name="Normal 4 6 2" xfId="138" xr:uid="{00000000-0005-0000-0000-0000B8000000}"/>
    <cellStyle name="Normal 4 7" xfId="139" xr:uid="{00000000-0005-0000-0000-0000B9000000}"/>
    <cellStyle name="Normal 4 7 2" xfId="140" xr:uid="{00000000-0005-0000-0000-0000BA000000}"/>
    <cellStyle name="Normal 4 8" xfId="141" xr:uid="{00000000-0005-0000-0000-0000BB000000}"/>
    <cellStyle name="Normal 5" xfId="142" xr:uid="{00000000-0005-0000-0000-0000BC000000}"/>
    <cellStyle name="Normal 5 2" xfId="143" xr:uid="{00000000-0005-0000-0000-0000BD000000}"/>
    <cellStyle name="Normal 5 2 2" xfId="144" xr:uid="{00000000-0005-0000-0000-0000BE000000}"/>
    <cellStyle name="Normal 5 3" xfId="145" xr:uid="{00000000-0005-0000-0000-0000BF000000}"/>
    <cellStyle name="Normal 5 3 2" xfId="146" xr:uid="{00000000-0005-0000-0000-0000C0000000}"/>
    <cellStyle name="Normal 5 4" xfId="147" xr:uid="{00000000-0005-0000-0000-0000C1000000}"/>
    <cellStyle name="Normal 6" xfId="148" xr:uid="{00000000-0005-0000-0000-0000C2000000}"/>
    <cellStyle name="Normal 6 2" xfId="149" xr:uid="{00000000-0005-0000-0000-0000C3000000}"/>
    <cellStyle name="Normal 7" xfId="150" xr:uid="{00000000-0005-0000-0000-0000C4000000}"/>
    <cellStyle name="Normal 7 2" xfId="151" xr:uid="{00000000-0005-0000-0000-0000C5000000}"/>
    <cellStyle name="Normal 7 2 2" xfId="152" xr:uid="{00000000-0005-0000-0000-0000C6000000}"/>
    <cellStyle name="Normal 7 3" xfId="153" xr:uid="{00000000-0005-0000-0000-0000C7000000}"/>
    <cellStyle name="Normal 8" xfId="154" xr:uid="{00000000-0005-0000-0000-0000C8000000}"/>
    <cellStyle name="Normal 8 2" xfId="155" xr:uid="{00000000-0005-0000-0000-0000C9000000}"/>
    <cellStyle name="Normal 9" xfId="156" xr:uid="{00000000-0005-0000-0000-0000CA000000}"/>
    <cellStyle name="Note 2" xfId="157" xr:uid="{00000000-0005-0000-0000-0000CB000000}"/>
    <cellStyle name="Note 2 2" xfId="158" xr:uid="{00000000-0005-0000-0000-0000CC000000}"/>
    <cellStyle name="Note 2 3" xfId="159" xr:uid="{00000000-0005-0000-0000-0000CD000000}"/>
    <cellStyle name="Output 2" xfId="160" xr:uid="{00000000-0005-0000-0000-0000CE000000}"/>
    <cellStyle name="Parent row" xfId="161" xr:uid="{00000000-0005-0000-0000-0000CF000000}"/>
    <cellStyle name="Parent row 2" xfId="162" xr:uid="{00000000-0005-0000-0000-0000D0000000}"/>
    <cellStyle name="Percent 2" xfId="163" xr:uid="{00000000-0005-0000-0000-0000D1000000}"/>
    <cellStyle name="Percent 2 2" xfId="164" xr:uid="{00000000-0005-0000-0000-0000D2000000}"/>
    <cellStyle name="Percent 2 2 2" xfId="165" xr:uid="{00000000-0005-0000-0000-0000D3000000}"/>
    <cellStyle name="Percent 2 3" xfId="166" xr:uid="{00000000-0005-0000-0000-0000D4000000}"/>
    <cellStyle name="Percent 3" xfId="167" xr:uid="{00000000-0005-0000-0000-0000D5000000}"/>
    <cellStyle name="Percent 3 2" xfId="168" xr:uid="{00000000-0005-0000-0000-0000D6000000}"/>
    <cellStyle name="Percent 4" xfId="169" xr:uid="{00000000-0005-0000-0000-0000D7000000}"/>
    <cellStyle name="Percent 4 2" xfId="170" xr:uid="{00000000-0005-0000-0000-0000D8000000}"/>
    <cellStyle name="Reference" xfId="171" xr:uid="{00000000-0005-0000-0000-0000D9000000}"/>
    <cellStyle name="Row heading" xfId="172" xr:uid="{00000000-0005-0000-0000-0000DA000000}"/>
    <cellStyle name="Source Hed" xfId="173" xr:uid="{00000000-0005-0000-0000-0000DB000000}"/>
    <cellStyle name="Source Letter" xfId="174" xr:uid="{00000000-0005-0000-0000-0000DC000000}"/>
    <cellStyle name="Source Superscript" xfId="175" xr:uid="{00000000-0005-0000-0000-0000DD000000}"/>
    <cellStyle name="Source Superscript 2" xfId="176" xr:uid="{00000000-0005-0000-0000-0000DE000000}"/>
    <cellStyle name="Source Text" xfId="177" xr:uid="{00000000-0005-0000-0000-0000DF000000}"/>
    <cellStyle name="Source Text 2" xfId="178" xr:uid="{00000000-0005-0000-0000-0000E0000000}"/>
    <cellStyle name="State" xfId="179" xr:uid="{00000000-0005-0000-0000-0000E1000000}"/>
    <cellStyle name="Superscript" xfId="180" xr:uid="{00000000-0005-0000-0000-0000E2000000}"/>
    <cellStyle name="Table Data" xfId="181" xr:uid="{00000000-0005-0000-0000-0000E3000000}"/>
    <cellStyle name="Table Head Top" xfId="182" xr:uid="{00000000-0005-0000-0000-0000E4000000}"/>
    <cellStyle name="Table Hed Side" xfId="183" xr:uid="{00000000-0005-0000-0000-0000E5000000}"/>
    <cellStyle name="Table title" xfId="184" xr:uid="{00000000-0005-0000-0000-0000E6000000}"/>
    <cellStyle name="Table title 2" xfId="185" xr:uid="{00000000-0005-0000-0000-0000E7000000}"/>
    <cellStyle name="Title 2" xfId="186" xr:uid="{00000000-0005-0000-0000-0000E8000000}"/>
    <cellStyle name="Title Text" xfId="187" xr:uid="{00000000-0005-0000-0000-0000E9000000}"/>
    <cellStyle name="Title Text 1" xfId="188" xr:uid="{00000000-0005-0000-0000-0000EA000000}"/>
    <cellStyle name="Title Text 2" xfId="189" xr:uid="{00000000-0005-0000-0000-0000EB000000}"/>
    <cellStyle name="Title-1" xfId="190" xr:uid="{00000000-0005-0000-0000-0000EC000000}"/>
    <cellStyle name="Title-2" xfId="191" xr:uid="{00000000-0005-0000-0000-0000ED000000}"/>
    <cellStyle name="Title-3" xfId="192" xr:uid="{00000000-0005-0000-0000-0000EE000000}"/>
    <cellStyle name="Total 2" xfId="193" xr:uid="{00000000-0005-0000-0000-0000EF000000}"/>
    <cellStyle name="Warning Text 2" xfId="194" xr:uid="{00000000-0005-0000-0000-0000F0000000}"/>
    <cellStyle name="Wrap" xfId="195" xr:uid="{00000000-0005-0000-0000-0000F1000000}"/>
    <cellStyle name="Wrap Bold" xfId="196" xr:uid="{00000000-0005-0000-0000-0000F2000000}"/>
    <cellStyle name="Wrap Title" xfId="197" xr:uid="{00000000-0005-0000-0000-0000F3000000}"/>
    <cellStyle name="Wrap_NTS99-~11" xfId="198" xr:uid="{00000000-0005-0000-0000-0000F4000000}"/>
    <cellStyle name="百分比" xfId="1" builtinId="5"/>
    <cellStyle name="百分比 2" xfId="199" xr:uid="{00000000-0005-0000-0000-0000F5000000}"/>
    <cellStyle name="百分比 3" xfId="200" xr:uid="{00000000-0005-0000-0000-0000F6000000}"/>
    <cellStyle name="常规" xfId="0" builtinId="0"/>
    <cellStyle name="常规 2" xfId="201" xr:uid="{00000000-0005-0000-0000-0000F7000000}"/>
    <cellStyle name="常规 2 2" xfId="210" xr:uid="{D0A68083-4627-49FE-A607-DCFE486179EC}"/>
    <cellStyle name="常规 3" xfId="202" xr:uid="{00000000-0005-0000-0000-0000F8000000}"/>
    <cellStyle name="常规 3 3" xfId="208" xr:uid="{1B4DBDB0-D086-480B-811D-1AA05E9C6D5B}"/>
    <cellStyle name="常规 4" xfId="203" xr:uid="{00000000-0005-0000-0000-0000F9000000}"/>
    <cellStyle name="常规 4 2" xfId="207" xr:uid="{2A34668B-D693-488E-AABB-BF594CC6B1B0}"/>
    <cellStyle name="常规 4 3" xfId="211" xr:uid="{2E4FAE26-C307-48A4-BEC4-6936AA7E6FA7}"/>
    <cellStyle name="常规 5" xfId="209" xr:uid="{74CE4841-0F40-4B2E-BADA-20A2E18AFC5B}"/>
    <cellStyle name="超链接" xfId="2" builtinId="8"/>
    <cellStyle name="超链接 2" xfId="204" xr:uid="{00000000-0005-0000-0000-0000FA000000}"/>
    <cellStyle name="千位分隔 2" xfId="205" xr:uid="{00000000-0005-0000-0000-0000FB000000}"/>
    <cellStyle name="千位分隔 3" xfId="206" xr:uid="{00000000-0005-0000-0000-0000FC000000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styles" Target="style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49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5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LDV-P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'ZJQ-Parameter input'!$AT$2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input'!$AT$3:$AT$11</c:f>
              <c:numCache>
                <c:formatCode>0.00_);[Red]\(0.00\)</c:formatCode>
                <c:ptCount val="9"/>
                <c:pt idx="0">
                  <c:v>12</c:v>
                </c:pt>
                <c:pt idx="1">
                  <c:v>11</c:v>
                </c:pt>
                <c:pt idx="2">
                  <c:v>10.5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4-4791-ACEC-F216C06648EF}"/>
            </c:ext>
          </c:extLst>
        </c:ser>
        <c:ser>
          <c:idx val="1"/>
          <c:order val="1"/>
          <c:tx>
            <c:strRef>
              <c:f>'ZJQ-Parameter input'!$AU$2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input'!$AU$3:$AU$11</c:f>
              <c:numCache>
                <c:formatCode>0.00_);[Red]\(0.00\)</c:formatCode>
                <c:ptCount val="9"/>
                <c:pt idx="0">
                  <c:v>6</c:v>
                </c:pt>
                <c:pt idx="1">
                  <c:v>5.9</c:v>
                </c:pt>
                <c:pt idx="2">
                  <c:v>5.82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4-4791-ACEC-F216C06648EF}"/>
            </c:ext>
          </c:extLst>
        </c:ser>
        <c:ser>
          <c:idx val="2"/>
          <c:order val="2"/>
          <c:tx>
            <c:strRef>
              <c:f>'ZJQ-Parameter input'!$AV$2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input'!$AV$3:$AV$11</c:f>
              <c:numCache>
                <c:formatCode>0.00_);[Red]\(0.00\)</c:formatCode>
                <c:ptCount val="9"/>
                <c:pt idx="0">
                  <c:v>6.62</c:v>
                </c:pt>
                <c:pt idx="1">
                  <c:v>5.6</c:v>
                </c:pt>
                <c:pt idx="2">
                  <c:v>4.8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4-4791-ACEC-F216C06648EF}"/>
            </c:ext>
          </c:extLst>
        </c:ser>
        <c:ser>
          <c:idx val="3"/>
          <c:order val="3"/>
          <c:tx>
            <c:strRef>
              <c:f>'ZJQ-Parameter input'!$AW$2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input'!$AW$3:$AW$11</c:f>
              <c:numCache>
                <c:formatCode>0.00_);[Red]\(0.00\)</c:formatCode>
                <c:ptCount val="9"/>
                <c:pt idx="0">
                  <c:v>6.5</c:v>
                </c:pt>
                <c:pt idx="1">
                  <c:v>4.6666666666666696</c:v>
                </c:pt>
                <c:pt idx="2">
                  <c:v>4</c:v>
                </c:pt>
                <c:pt idx="3">
                  <c:v>3.3333333333333299</c:v>
                </c:pt>
                <c:pt idx="4">
                  <c:v>3.3333333333333299</c:v>
                </c:pt>
                <c:pt idx="5">
                  <c:v>3.3333333333333299</c:v>
                </c:pt>
                <c:pt idx="6">
                  <c:v>3.3333333333333299</c:v>
                </c:pt>
                <c:pt idx="7">
                  <c:v>3.3333333333333299</c:v>
                </c:pt>
                <c:pt idx="8">
                  <c:v>3.3333333333333299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E4-4791-ACEC-F216C06648EF}"/>
            </c:ext>
          </c:extLst>
        </c:ser>
        <c:ser>
          <c:idx val="4"/>
          <c:order val="4"/>
          <c:tx>
            <c:strRef>
              <c:f>'ZJQ-Parameter input'!$AX$2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input'!$AX$3:$AX$11</c:f>
              <c:numCache>
                <c:formatCode>0.00_);[Red]\(0.00\)</c:formatCode>
                <c:ptCount val="9"/>
                <c:pt idx="0">
                  <c:v>5</c:v>
                </c:pt>
                <c:pt idx="1">
                  <c:v>4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E4-4791-ACEC-F216C06648EF}"/>
            </c:ext>
          </c:extLst>
        </c:ser>
        <c:ser>
          <c:idx val="5"/>
          <c:order val="5"/>
          <c:tx>
            <c:strRef>
              <c:f>'ZJQ-Parameter input'!$AY$2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input'!$AY$3:$AY$11</c:f>
              <c:numCache>
                <c:formatCode>0.00_);[Red]\(0.00\)</c:formatCode>
                <c:ptCount val="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E4-4791-ACEC-F216C06648EF}"/>
            </c:ext>
          </c:extLst>
        </c:ser>
        <c:ser>
          <c:idx val="6"/>
          <c:order val="6"/>
          <c:tx>
            <c:strRef>
              <c:f>'ZJQ-Parameter input'!$AZ$2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input'!$AZ$3:$AZ$11</c:f>
              <c:numCache>
                <c:formatCode>0.00_);[Red]\(0.00\)</c:formatCode>
                <c:ptCount val="9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E4-4791-ACEC-F216C0664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35295"/>
        <c:axId val="575639455"/>
      </c:lineChart>
      <c:catAx>
        <c:axId val="57563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639455"/>
        <c:crosses val="autoZero"/>
        <c:auto val="1"/>
        <c:lblAlgn val="ctr"/>
        <c:lblOffset val="100"/>
        <c:noMultiLvlLbl val="0"/>
      </c:catAx>
      <c:valAx>
        <c:axId val="5756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6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LDV-F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'ZJQ-Parameter input'!$BA$2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input'!$BA$3:$BA$11</c:f>
              <c:numCache>
                <c:formatCode>0.00_);[Red]\(0.00\)</c:formatCode>
                <c:ptCount val="9"/>
                <c:pt idx="0">
                  <c:v>25</c:v>
                </c:pt>
                <c:pt idx="1">
                  <c:v>23.214285714285751</c:v>
                </c:pt>
                <c:pt idx="2">
                  <c:v>21.428571428571416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1-48FB-9527-65592563FCFC}"/>
            </c:ext>
          </c:extLst>
        </c:ser>
        <c:ser>
          <c:idx val="1"/>
          <c:order val="1"/>
          <c:tx>
            <c:strRef>
              <c:f>'ZJQ-Parameter input'!$BB$2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input'!$BB$3:$BB$11</c:f>
              <c:numCache>
                <c:formatCode>0.00_);[Red]\(0.00\)</c:formatCode>
                <c:ptCount val="9"/>
                <c:pt idx="0">
                  <c:v>19.5</c:v>
                </c:pt>
                <c:pt idx="1">
                  <c:v>19.5</c:v>
                </c:pt>
                <c:pt idx="2">
                  <c:v>19.5</c:v>
                </c:pt>
                <c:pt idx="3">
                  <c:v>19.5</c:v>
                </c:pt>
                <c:pt idx="4">
                  <c:v>19.5</c:v>
                </c:pt>
                <c:pt idx="5">
                  <c:v>19.5</c:v>
                </c:pt>
                <c:pt idx="6">
                  <c:v>19.5</c:v>
                </c:pt>
                <c:pt idx="7">
                  <c:v>19.5</c:v>
                </c:pt>
                <c:pt idx="8">
                  <c:v>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1-48FB-9527-65592563FCFC}"/>
            </c:ext>
          </c:extLst>
        </c:ser>
        <c:ser>
          <c:idx val="2"/>
          <c:order val="2"/>
          <c:tx>
            <c:strRef>
              <c:f>'ZJQ-Parameter input'!$BC$2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input'!$BC$3:$BC$11</c:f>
              <c:numCache>
                <c:formatCode>0.00_);[Red]\(0.00\)</c:formatCode>
                <c:ptCount val="9"/>
                <c:pt idx="0">
                  <c:v>10.368</c:v>
                </c:pt>
                <c:pt idx="1">
                  <c:v>10.4832</c:v>
                </c:pt>
                <c:pt idx="2">
                  <c:v>10.08</c:v>
                </c:pt>
                <c:pt idx="3">
                  <c:v>9.5039999999999996</c:v>
                </c:pt>
                <c:pt idx="4">
                  <c:v>9.5039999999999996</c:v>
                </c:pt>
                <c:pt idx="5">
                  <c:v>9.5039999999999996</c:v>
                </c:pt>
                <c:pt idx="6">
                  <c:v>9.5039999999999996</c:v>
                </c:pt>
                <c:pt idx="7">
                  <c:v>9.5039999999999996</c:v>
                </c:pt>
                <c:pt idx="8">
                  <c:v>9.5039999999999996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1-48FB-9527-65592563FCFC}"/>
            </c:ext>
          </c:extLst>
        </c:ser>
        <c:ser>
          <c:idx val="3"/>
          <c:order val="3"/>
          <c:tx>
            <c:strRef>
              <c:f>'ZJQ-Parameter input'!$BD$2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input'!$BD$3:$BD$11</c:f>
              <c:numCache>
                <c:formatCode>0.00_);[Red]\(0.00\)</c:formatCode>
                <c:ptCount val="9"/>
                <c:pt idx="0">
                  <c:v>9.6</c:v>
                </c:pt>
                <c:pt idx="1">
                  <c:v>8.7360000000000007</c:v>
                </c:pt>
                <c:pt idx="2">
                  <c:v>8.4</c:v>
                </c:pt>
                <c:pt idx="3">
                  <c:v>7.92</c:v>
                </c:pt>
                <c:pt idx="4">
                  <c:v>7.92</c:v>
                </c:pt>
                <c:pt idx="5">
                  <c:v>7.92</c:v>
                </c:pt>
                <c:pt idx="6">
                  <c:v>7.92</c:v>
                </c:pt>
                <c:pt idx="7">
                  <c:v>7.92</c:v>
                </c:pt>
                <c:pt idx="8">
                  <c:v>7.92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61-48FB-9527-65592563FCFC}"/>
            </c:ext>
          </c:extLst>
        </c:ser>
        <c:ser>
          <c:idx val="4"/>
          <c:order val="4"/>
          <c:tx>
            <c:strRef>
              <c:f>'ZJQ-Parameter input'!$BE$2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input'!$BE$3:$BE$11</c:f>
              <c:numCache>
                <c:formatCode>0.00_);[Red]\(0.00\)</c:formatCode>
                <c:ptCount val="9"/>
                <c:pt idx="0">
                  <c:v>9</c:v>
                </c:pt>
                <c:pt idx="1">
                  <c:v>7.74</c:v>
                </c:pt>
                <c:pt idx="2">
                  <c:v>7.2</c:v>
                </c:pt>
                <c:pt idx="3">
                  <c:v>6.84</c:v>
                </c:pt>
                <c:pt idx="4">
                  <c:v>6.84</c:v>
                </c:pt>
                <c:pt idx="5">
                  <c:v>6.84</c:v>
                </c:pt>
                <c:pt idx="6">
                  <c:v>6.84</c:v>
                </c:pt>
                <c:pt idx="7">
                  <c:v>6.84</c:v>
                </c:pt>
                <c:pt idx="8">
                  <c:v>6.84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61-48FB-9527-65592563FCFC}"/>
            </c:ext>
          </c:extLst>
        </c:ser>
        <c:ser>
          <c:idx val="5"/>
          <c:order val="5"/>
          <c:tx>
            <c:strRef>
              <c:f>'ZJQ-Parameter input'!$BF$2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input'!$BF$3:$BF$11</c:f>
              <c:numCache>
                <c:formatCode>0.00_);[Red]\(0.00\)</c:formatCode>
                <c:ptCount val="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61-48FB-9527-65592563FCFC}"/>
            </c:ext>
          </c:extLst>
        </c:ser>
        <c:ser>
          <c:idx val="6"/>
          <c:order val="6"/>
          <c:tx>
            <c:strRef>
              <c:f>'ZJQ-Parameter input'!$BG$2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input'!$BG$3:$BG$11</c:f>
              <c:numCache>
                <c:formatCode>0.00_);[Red]\(0.00\)</c:formatCode>
                <c:ptCount val="9"/>
                <c:pt idx="0">
                  <c:v>3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61-48FB-9527-65592563F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584127"/>
        <c:axId val="575584543"/>
      </c:lineChart>
      <c:catAx>
        <c:axId val="57558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4543"/>
        <c:crosses val="autoZero"/>
        <c:auto val="1"/>
        <c:lblAlgn val="ctr"/>
        <c:lblOffset val="100"/>
        <c:noMultiLvlLbl val="0"/>
      </c:catAx>
      <c:valAx>
        <c:axId val="5755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HDV-P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'ZJQ-Parameter input'!$BH$2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input'!$BH$3:$BH$11</c:f>
              <c:numCache>
                <c:formatCode>0.00_);[Red]\(0.00\)</c:formatCode>
                <c:ptCount val="9"/>
                <c:pt idx="0">
                  <c:v>62</c:v>
                </c:pt>
                <c:pt idx="1">
                  <c:v>58</c:v>
                </c:pt>
                <c:pt idx="2">
                  <c:v>55</c:v>
                </c:pt>
                <c:pt idx="3">
                  <c:v>53</c:v>
                </c:pt>
                <c:pt idx="4">
                  <c:v>53</c:v>
                </c:pt>
                <c:pt idx="5">
                  <c:v>53</c:v>
                </c:pt>
                <c:pt idx="6">
                  <c:v>53</c:v>
                </c:pt>
                <c:pt idx="7">
                  <c:v>53</c:v>
                </c:pt>
                <c:pt idx="8">
                  <c:v>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F4-490E-895B-68D903B686F1}"/>
            </c:ext>
          </c:extLst>
        </c:ser>
        <c:ser>
          <c:idx val="1"/>
          <c:order val="1"/>
          <c:tx>
            <c:strRef>
              <c:f>'ZJQ-Parameter input'!$BI$2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input'!$BI$3:$BI$11</c:f>
              <c:numCache>
                <c:formatCode>0.00_);[Red]\(0.00\)</c:formatCode>
                <c:ptCount val="9"/>
                <c:pt idx="0">
                  <c:v>22</c:v>
                </c:pt>
                <c:pt idx="1">
                  <c:v>22</c:v>
                </c:pt>
                <c:pt idx="2">
                  <c:v>22</c:v>
                </c:pt>
                <c:pt idx="3">
                  <c:v>22</c:v>
                </c:pt>
                <c:pt idx="4">
                  <c:v>22</c:v>
                </c:pt>
                <c:pt idx="5">
                  <c:v>22</c:v>
                </c:pt>
                <c:pt idx="6">
                  <c:v>22</c:v>
                </c:pt>
                <c:pt idx="7">
                  <c:v>22</c:v>
                </c:pt>
                <c:pt idx="8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F4-490E-895B-68D903B686F1}"/>
            </c:ext>
          </c:extLst>
        </c:ser>
        <c:ser>
          <c:idx val="2"/>
          <c:order val="2"/>
          <c:tx>
            <c:strRef>
              <c:f>'ZJQ-Parameter input'!$BJ$2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input'!$BJ$3:$BJ$11</c:f>
              <c:numCache>
                <c:formatCode>0.00_);[Red]\(0.00\)</c:formatCode>
                <c:ptCount val="9"/>
                <c:pt idx="0">
                  <c:v>23.28</c:v>
                </c:pt>
                <c:pt idx="1">
                  <c:v>20.37</c:v>
                </c:pt>
                <c:pt idx="2">
                  <c:v>19.206</c:v>
                </c:pt>
                <c:pt idx="3">
                  <c:v>18.042000000000002</c:v>
                </c:pt>
                <c:pt idx="4">
                  <c:v>18.047999999999998</c:v>
                </c:pt>
                <c:pt idx="5">
                  <c:v>18.047999999999998</c:v>
                </c:pt>
                <c:pt idx="6">
                  <c:v>18.047999999999998</c:v>
                </c:pt>
                <c:pt idx="7">
                  <c:v>18.047999999999998</c:v>
                </c:pt>
                <c:pt idx="8">
                  <c:v>18.047999999999998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F4-490E-895B-68D903B686F1}"/>
            </c:ext>
          </c:extLst>
        </c:ser>
        <c:ser>
          <c:idx val="3"/>
          <c:order val="3"/>
          <c:tx>
            <c:strRef>
              <c:f>'ZJQ-Parameter input'!$BK$2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input'!$BK$3:$BK$11</c:f>
              <c:numCache>
                <c:formatCode>0.00_);[Red]\(0.00\)</c:formatCode>
                <c:ptCount val="9"/>
                <c:pt idx="0">
                  <c:v>19.399999999999999</c:v>
                </c:pt>
                <c:pt idx="1">
                  <c:v>16.975000000000001</c:v>
                </c:pt>
                <c:pt idx="2">
                  <c:v>16.004999999999999</c:v>
                </c:pt>
                <c:pt idx="3">
                  <c:v>15.035</c:v>
                </c:pt>
                <c:pt idx="4">
                  <c:v>15.04</c:v>
                </c:pt>
                <c:pt idx="5">
                  <c:v>15.04</c:v>
                </c:pt>
                <c:pt idx="6">
                  <c:v>15.04</c:v>
                </c:pt>
                <c:pt idx="7">
                  <c:v>15.04</c:v>
                </c:pt>
                <c:pt idx="8">
                  <c:v>15.04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F4-490E-895B-68D903B686F1}"/>
            </c:ext>
          </c:extLst>
        </c:ser>
        <c:ser>
          <c:idx val="4"/>
          <c:order val="4"/>
          <c:tx>
            <c:strRef>
              <c:f>'ZJQ-Parameter input'!$BL$2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input'!$BL$3:$BL$11</c:f>
              <c:numCache>
                <c:formatCode>0.00_);[Red]\(0.00\)</c:formatCode>
                <c:ptCount val="9"/>
                <c:pt idx="0">
                  <c:v>20</c:v>
                </c:pt>
                <c:pt idx="1">
                  <c:v>17.2</c:v>
                </c:pt>
                <c:pt idx="2">
                  <c:v>16</c:v>
                </c:pt>
                <c:pt idx="3">
                  <c:v>15.2</c:v>
                </c:pt>
                <c:pt idx="4">
                  <c:v>15.2</c:v>
                </c:pt>
                <c:pt idx="5">
                  <c:v>15.2</c:v>
                </c:pt>
                <c:pt idx="6">
                  <c:v>15.2</c:v>
                </c:pt>
                <c:pt idx="7">
                  <c:v>15.2</c:v>
                </c:pt>
                <c:pt idx="8">
                  <c:v>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F4-490E-895B-68D903B686F1}"/>
            </c:ext>
          </c:extLst>
        </c:ser>
        <c:ser>
          <c:idx val="5"/>
          <c:order val="5"/>
          <c:tx>
            <c:strRef>
              <c:f>'ZJQ-Parameter input'!$BM$2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input'!$BM$3:$BM$11</c:f>
              <c:numCache>
                <c:formatCode>0.00_);[Red]\(0.00\)</c:formatCode>
                <c:ptCount val="9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F4-490E-895B-68D903B686F1}"/>
            </c:ext>
          </c:extLst>
        </c:ser>
        <c:ser>
          <c:idx val="6"/>
          <c:order val="6"/>
          <c:tx>
            <c:strRef>
              <c:f>'ZJQ-Parameter input'!$BN$2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input'!$BN$3:$BN$11</c:f>
              <c:numCache>
                <c:formatCode>0.00_);[Red]\(0.00\)</c:formatCode>
                <c:ptCount val="9"/>
                <c:pt idx="0">
                  <c:v>6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1F4-490E-895B-68D903B68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589535"/>
        <c:axId val="575586623"/>
      </c:lineChart>
      <c:catAx>
        <c:axId val="5755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6623"/>
        <c:crosses val="autoZero"/>
        <c:auto val="1"/>
        <c:lblAlgn val="ctr"/>
        <c:lblOffset val="100"/>
        <c:noMultiLvlLbl val="0"/>
      </c:catAx>
      <c:valAx>
        <c:axId val="57558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HDV-F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 alt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'ZJQ-Parameter input'!$BO$2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input'!$BO$3:$BO$11</c:f>
              <c:numCache>
                <c:formatCode>0.00_);[Red]\(0.00\)</c:formatCode>
                <c:ptCount val="9"/>
                <c:pt idx="0">
                  <c:v>130</c:v>
                </c:pt>
                <c:pt idx="1">
                  <c:v>120.71428571428601</c:v>
                </c:pt>
                <c:pt idx="2">
                  <c:v>111.428571428571</c:v>
                </c:pt>
                <c:pt idx="3">
                  <c:v>102.142857142857</c:v>
                </c:pt>
                <c:pt idx="4">
                  <c:v>102.14</c:v>
                </c:pt>
                <c:pt idx="5">
                  <c:v>102.14</c:v>
                </c:pt>
                <c:pt idx="6">
                  <c:v>102.14</c:v>
                </c:pt>
                <c:pt idx="7">
                  <c:v>102.14</c:v>
                </c:pt>
                <c:pt idx="8">
                  <c:v>102.14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27-4251-A863-ADE2D6760E28}"/>
            </c:ext>
          </c:extLst>
        </c:ser>
        <c:ser>
          <c:idx val="1"/>
          <c:order val="1"/>
          <c:tx>
            <c:strRef>
              <c:f>'ZJQ-Parameter input'!$BP$2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input'!$BP$3:$BP$11</c:f>
              <c:numCache>
                <c:formatCode>0.00_);[Red]\(0.00\)</c:formatCode>
                <c:ptCount val="9"/>
                <c:pt idx="0">
                  <c:v>36.241984945637</c:v>
                </c:pt>
                <c:pt idx="1">
                  <c:v>36.24</c:v>
                </c:pt>
                <c:pt idx="2">
                  <c:v>36.24</c:v>
                </c:pt>
                <c:pt idx="3">
                  <c:v>36.24</c:v>
                </c:pt>
                <c:pt idx="4">
                  <c:v>36.24</c:v>
                </c:pt>
                <c:pt idx="5">
                  <c:v>36.24</c:v>
                </c:pt>
                <c:pt idx="6">
                  <c:v>36.24</c:v>
                </c:pt>
                <c:pt idx="7">
                  <c:v>36.24</c:v>
                </c:pt>
                <c:pt idx="8">
                  <c:v>36.24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27-4251-A863-ADE2D6760E28}"/>
            </c:ext>
          </c:extLst>
        </c:ser>
        <c:ser>
          <c:idx val="2"/>
          <c:order val="2"/>
          <c:tx>
            <c:strRef>
              <c:f>'ZJQ-Parameter input'!$BQ$2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input'!$BQ$3:$BQ$11</c:f>
              <c:numCache>
                <c:formatCode>0.00_);[Red]\(0.00\)</c:formatCode>
                <c:ptCount val="9"/>
                <c:pt idx="0">
                  <c:v>35.04</c:v>
                </c:pt>
                <c:pt idx="1">
                  <c:v>31.886399999999998</c:v>
                </c:pt>
                <c:pt idx="2">
                  <c:v>30.66</c:v>
                </c:pt>
                <c:pt idx="3">
                  <c:v>28.908000000000001</c:v>
                </c:pt>
                <c:pt idx="4">
                  <c:v>28.908000000000001</c:v>
                </c:pt>
                <c:pt idx="5">
                  <c:v>28.908000000000001</c:v>
                </c:pt>
                <c:pt idx="6">
                  <c:v>28.908000000000001</c:v>
                </c:pt>
                <c:pt idx="7">
                  <c:v>28.908000000000001</c:v>
                </c:pt>
                <c:pt idx="8">
                  <c:v>28.908000000000001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27-4251-A863-ADE2D6760E28}"/>
            </c:ext>
          </c:extLst>
        </c:ser>
        <c:ser>
          <c:idx val="3"/>
          <c:order val="3"/>
          <c:tx>
            <c:strRef>
              <c:f>'ZJQ-Parameter input'!$BR$2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input'!$BR$3:$BR$11</c:f>
              <c:numCache>
                <c:formatCode>0.00_);[Red]\(0.00\)</c:formatCode>
                <c:ptCount val="9"/>
                <c:pt idx="0">
                  <c:v>29.2</c:v>
                </c:pt>
                <c:pt idx="1">
                  <c:v>26.571999999999999</c:v>
                </c:pt>
                <c:pt idx="2">
                  <c:v>25.55</c:v>
                </c:pt>
                <c:pt idx="3">
                  <c:v>24.09</c:v>
                </c:pt>
                <c:pt idx="4">
                  <c:v>24.09</c:v>
                </c:pt>
                <c:pt idx="5">
                  <c:v>24.09</c:v>
                </c:pt>
                <c:pt idx="6">
                  <c:v>24.09</c:v>
                </c:pt>
                <c:pt idx="7">
                  <c:v>24.09</c:v>
                </c:pt>
                <c:pt idx="8">
                  <c:v>24.09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27-4251-A863-ADE2D6760E28}"/>
            </c:ext>
          </c:extLst>
        </c:ser>
        <c:ser>
          <c:idx val="4"/>
          <c:order val="4"/>
          <c:tx>
            <c:strRef>
              <c:f>'ZJQ-Parameter input'!$BS$2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input'!$BS$3:$BS$11</c:f>
              <c:numCache>
                <c:formatCode>0.00_);[Red]\(0.00\)</c:formatCode>
                <c:ptCount val="9"/>
                <c:pt idx="0">
                  <c:v>24.82</c:v>
                </c:pt>
                <c:pt idx="1">
                  <c:v>21.345199999999998</c:v>
                </c:pt>
                <c:pt idx="2">
                  <c:v>19.856000000000002</c:v>
                </c:pt>
                <c:pt idx="3">
                  <c:v>18.863199999999999</c:v>
                </c:pt>
                <c:pt idx="4">
                  <c:v>18.86</c:v>
                </c:pt>
                <c:pt idx="5">
                  <c:v>18.86</c:v>
                </c:pt>
                <c:pt idx="6">
                  <c:v>18.86</c:v>
                </c:pt>
                <c:pt idx="7">
                  <c:v>18.86</c:v>
                </c:pt>
                <c:pt idx="8">
                  <c:v>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27-4251-A863-ADE2D6760E28}"/>
            </c:ext>
          </c:extLst>
        </c:ser>
        <c:ser>
          <c:idx val="5"/>
          <c:order val="5"/>
          <c:tx>
            <c:strRef>
              <c:f>'ZJQ-Parameter input'!$BT$2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input'!$BT$3:$BT$11</c:f>
              <c:numCache>
                <c:formatCode>0.00_);[Red]\(0.00\)</c:formatCode>
                <c:ptCount val="9"/>
                <c:pt idx="0">
                  <c:v>58.5</c:v>
                </c:pt>
                <c:pt idx="1">
                  <c:v>58.5</c:v>
                </c:pt>
                <c:pt idx="2">
                  <c:v>58.5</c:v>
                </c:pt>
                <c:pt idx="3">
                  <c:v>58.5</c:v>
                </c:pt>
                <c:pt idx="4">
                  <c:v>58.5</c:v>
                </c:pt>
                <c:pt idx="5">
                  <c:v>58.5</c:v>
                </c:pt>
                <c:pt idx="6">
                  <c:v>58.5</c:v>
                </c:pt>
                <c:pt idx="7">
                  <c:v>58.5</c:v>
                </c:pt>
                <c:pt idx="8">
                  <c:v>58.5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27-4251-A863-ADE2D6760E28}"/>
            </c:ext>
          </c:extLst>
        </c:ser>
        <c:ser>
          <c:idx val="6"/>
          <c:order val="6"/>
          <c:tx>
            <c:strRef>
              <c:f>'ZJQ-Parameter input'!$BU$2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'ZJQ-Parameter input'!$AS$3:$AS$11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'ZJQ-Parameter input'!$BU$3:$BU$11</c:f>
              <c:numCache>
                <c:formatCode>0.00_);[Red]\(0.00\)</c:formatCode>
                <c:ptCount val="9"/>
                <c:pt idx="0">
                  <c:v>12</c:v>
                </c:pt>
                <c:pt idx="1">
                  <c:v>11</c:v>
                </c:pt>
                <c:pt idx="2">
                  <c:v>10.5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27-4251-A863-ADE2D6760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704351"/>
        <c:axId val="575699775"/>
      </c:lineChart>
      <c:catAx>
        <c:axId val="5757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699775"/>
        <c:crosses val="autoZero"/>
        <c:auto val="1"/>
        <c:lblAlgn val="ctr"/>
        <c:lblOffset val="100"/>
        <c:noMultiLvlLbl val="0"/>
      </c:catAx>
      <c:valAx>
        <c:axId val="5756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7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'Aircraft Fuel Economy'!$C$33:$M$33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xVal>
          <c:yVal>
            <c:numRef>
              <c:f>'Aircraft Fuel Economy'!$C$34:$M$34</c:f>
              <c:numCache>
                <c:formatCode>0.00E+00</c:formatCode>
                <c:ptCount val="11"/>
                <c:pt idx="0">
                  <c:v>5.3416654402987621E-5</c:v>
                </c:pt>
                <c:pt idx="1">
                  <c:v>5.1958179197445287E-5</c:v>
                </c:pt>
                <c:pt idx="2">
                  <c:v>5.1258405740240637E-5</c:v>
                </c:pt>
                <c:pt idx="3">
                  <c:v>5.1431576029903609E-5</c:v>
                </c:pt>
                <c:pt idx="4">
                  <c:v>5.1781450696773702E-5</c:v>
                </c:pt>
                <c:pt idx="5">
                  <c:v>5.1958179197445287E-5</c:v>
                </c:pt>
                <c:pt idx="6">
                  <c:v>5.1958179197445287E-5</c:v>
                </c:pt>
                <c:pt idx="7">
                  <c:v>5.304441290889014E-5</c:v>
                </c:pt>
                <c:pt idx="8">
                  <c:v>5.3416654402987621E-5</c:v>
                </c:pt>
                <c:pt idx="9">
                  <c:v>4.8483269123730798E-5</c:v>
                </c:pt>
                <c:pt idx="10">
                  <c:v>4.926778804159052E-5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30-4532-BE9C-AECF43BF049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'Aircraft Fuel Economy'!$C$33:$M$33</c:f>
              <c:numCache>
                <c:formatCode>General</c:formatCode>
                <c:ptCount val="11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</c:numCache>
            </c:numRef>
          </c:xVal>
          <c:yVal>
            <c:numRef>
              <c:f>'Aircraft Fuel Economy'!$C$35:$M$35</c:f>
              <c:numCache>
                <c:formatCode>0.00E+00</c:formatCode>
                <c:ptCount val="11"/>
                <c:pt idx="0">
                  <c:v>4.856059491180693E-4</c:v>
                </c:pt>
                <c:pt idx="1">
                  <c:v>4.7234708361313895E-4</c:v>
                </c:pt>
                <c:pt idx="2">
                  <c:v>4.6598550672946034E-4</c:v>
                </c:pt>
                <c:pt idx="3">
                  <c:v>4.6755978209003281E-4</c:v>
                </c:pt>
                <c:pt idx="4">
                  <c:v>4.7074046087976093E-4</c:v>
                </c:pt>
                <c:pt idx="5">
                  <c:v>4.7234708361313895E-4</c:v>
                </c:pt>
                <c:pt idx="6">
                  <c:v>4.7234708361313895E-4</c:v>
                </c:pt>
                <c:pt idx="7">
                  <c:v>4.8222193553536491E-4</c:v>
                </c:pt>
                <c:pt idx="8">
                  <c:v>4.856059491180693E-4</c:v>
                </c:pt>
                <c:pt idx="9">
                  <c:v>4.4075699203391632E-4</c:v>
                </c:pt>
                <c:pt idx="10">
                  <c:v>4.4788898219627745E-4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30-4532-BE9C-AECF43BF0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3923632"/>
        <c:axId val="1013924112"/>
      </c:scatterChart>
      <c:valAx>
        <c:axId val="101392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3924112"/>
        <c:crosses val="autoZero"/>
        <c:crossBetween val="midCat"/>
      </c:valAx>
      <c:valAx>
        <c:axId val="101392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13923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Rail!$S$74:$BP$74</c:f>
              <c:numCache>
                <c:formatCode>General</c:formatCode>
                <c:ptCount val="50"/>
                <c:pt idx="0">
                  <c:v>9.82</c:v>
                </c:pt>
                <c:pt idx="1">
                  <c:v>9.8800000000000008</c:v>
                </c:pt>
                <c:pt idx="2">
                  <c:v>9.8000000000000007</c:v>
                </c:pt>
                <c:pt idx="3">
                  <c:v>9.43</c:v>
                </c:pt>
                <c:pt idx="4">
                  <c:v>9.4700000000000006</c:v>
                </c:pt>
                <c:pt idx="5">
                  <c:v>8.7799999999999994</c:v>
                </c:pt>
                <c:pt idx="6">
                  <c:v>7.6</c:v>
                </c:pt>
                <c:pt idx="7">
                  <c:v>6.76</c:v>
                </c:pt>
                <c:pt idx="8">
                  <c:v>6.28</c:v>
                </c:pt>
                <c:pt idx="9">
                  <c:v>5.8</c:v>
                </c:pt>
                <c:pt idx="10">
                  <c:v>5.6</c:v>
                </c:pt>
                <c:pt idx="11">
                  <c:v>5.4</c:v>
                </c:pt>
                <c:pt idx="12">
                  <c:v>5.2</c:v>
                </c:pt>
                <c:pt idx="13">
                  <c:v>5.15</c:v>
                </c:pt>
                <c:pt idx="14">
                  <c:v>5.12</c:v>
                </c:pt>
                <c:pt idx="15">
                  <c:v>5.0999999999999996</c:v>
                </c:pt>
                <c:pt idx="16">
                  <c:v>5</c:v>
                </c:pt>
                <c:pt idx="17">
                  <c:v>4.9286666666666576</c:v>
                </c:pt>
                <c:pt idx="18">
                  <c:v>4.9004444444444317</c:v>
                </c:pt>
                <c:pt idx="19">
                  <c:v>4.841007407407389</c:v>
                </c:pt>
                <c:pt idx="20">
                  <c:v>4.7751901234567669</c:v>
                </c:pt>
                <c:pt idx="21">
                  <c:v>4.7112931687242536</c:v>
                </c:pt>
                <c:pt idx="22">
                  <c:v>4.6630935528120432</c:v>
                </c:pt>
                <c:pt idx="23">
                  <c:v>4.6071688925468237</c:v>
                </c:pt>
                <c:pt idx="24">
                  <c:v>4.543297970431297</c:v>
                </c:pt>
                <c:pt idx="25">
                  <c:v>4.4860941365441676</c:v>
                </c:pt>
                <c:pt idx="26">
                  <c:v>4.4304839551151929</c:v>
                </c:pt>
                <c:pt idx="27">
                  <c:v>4.3736804221325087</c:v>
                </c:pt>
                <c:pt idx="28">
                  <c:v>4.3138707249723893</c:v>
                </c:pt>
                <c:pt idx="29">
                  <c:v>4.2560039838706416</c:v>
                </c:pt>
                <c:pt idx="30">
                  <c:v>4.1995774954609004</c:v>
                </c:pt>
                <c:pt idx="31">
                  <c:v>4.1417018380516168</c:v>
                </c:pt>
                <c:pt idx="32">
                  <c:v>4.0834777926237678</c:v>
                </c:pt>
                <c:pt idx="33">
                  <c:v>4.0256574131803973</c:v>
                </c:pt>
                <c:pt idx="34">
                  <c:v>3.9683961290156304</c:v>
                </c:pt>
                <c:pt idx="35">
                  <c:v>3.9106667520460547</c:v>
                </c:pt>
                <c:pt idx="36">
                  <c:v>3.8526837810338463</c:v>
                </c:pt>
                <c:pt idx="37">
                  <c:v>3.7950188152265412</c:v>
                </c:pt>
                <c:pt idx="38">
                  <c:v>3.7374222644814949</c:v>
                </c:pt>
                <c:pt idx="39">
                  <c:v>3.6797117935766011</c:v>
                </c:pt>
                <c:pt idx="40">
                  <c:v>3.6219012453270807</c:v>
                </c:pt>
                <c:pt idx="41">
                  <c:v>3.5642001039440885</c:v>
                </c:pt>
                <c:pt idx="42">
                  <c:v>3.50654151065973</c:v>
                </c:pt>
                <c:pt idx="43">
                  <c:v>3.4488129335996689</c:v>
                </c:pt>
                <c:pt idx="44">
                  <c:v>3.3910724441438447</c:v>
                </c:pt>
                <c:pt idx="45">
                  <c:v>3.3333613109787876</c:v>
                </c:pt>
                <c:pt idx="46">
                  <c:v>3.2756671352886571</c:v>
                </c:pt>
                <c:pt idx="47">
                  <c:v>3.2179479799248867</c:v>
                </c:pt>
                <c:pt idx="48">
                  <c:v>3.1602222675886935</c:v>
                </c:pt>
                <c:pt idx="49">
                  <c:v>3.1025119220805664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2-4212-80B5-5E1E7DA6FC4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Rail!$S$75:$BP$75</c:f>
              <c:numCache>
                <c:formatCode>General</c:formatCode>
                <c:ptCount val="50"/>
                <c:pt idx="0">
                  <c:v>5.49</c:v>
                </c:pt>
                <c:pt idx="1">
                  <c:v>5.47</c:v>
                </c:pt>
                <c:pt idx="2">
                  <c:v>5.26</c:v>
                </c:pt>
                <c:pt idx="3">
                  <c:v>5.04</c:v>
                </c:pt>
                <c:pt idx="4">
                  <c:v>4.96</c:v>
                </c:pt>
                <c:pt idx="5">
                  <c:v>4.8899999999999997</c:v>
                </c:pt>
                <c:pt idx="6">
                  <c:v>4.75</c:v>
                </c:pt>
                <c:pt idx="7">
                  <c:v>4.5999999999999996</c:v>
                </c:pt>
                <c:pt idx="8">
                  <c:v>4.59</c:v>
                </c:pt>
                <c:pt idx="9">
                  <c:v>4.4866666666666788</c:v>
                </c:pt>
                <c:pt idx="10">
                  <c:v>4.4455555555555719</c:v>
                </c:pt>
                <c:pt idx="11">
                  <c:v>4.362962962962996</c:v>
                </c:pt>
                <c:pt idx="12">
                  <c:v>4.3080246913580709</c:v>
                </c:pt>
                <c:pt idx="13">
                  <c:v>4.2346502057613691</c:v>
                </c:pt>
                <c:pt idx="14">
                  <c:v>4.1735665294925184</c:v>
                </c:pt>
                <c:pt idx="15">
                  <c:v>4.1042889803384242</c:v>
                </c:pt>
                <c:pt idx="16">
                  <c:v>4.0404740131077972</c:v>
                </c:pt>
                <c:pt idx="17">
                  <c:v>3.9730173245948492</c:v>
                </c:pt>
                <c:pt idx="18">
                  <c:v>3.9079884502700963</c:v>
                </c:pt>
                <c:pt idx="19">
                  <c:v>3.8413410331532134</c:v>
                </c:pt>
                <c:pt idx="20">
                  <c:v>3.7757726445644266</c:v>
                </c:pt>
                <c:pt idx="21">
                  <c:v>3.7094849036235757</c:v>
                </c:pt>
                <c:pt idx="22">
                  <c:v>3.67</c:v>
                </c:pt>
                <c:pt idx="23">
                  <c:v>3.65</c:v>
                </c:pt>
                <c:pt idx="24">
                  <c:v>3.6170100642509482</c:v>
                </c:pt>
                <c:pt idx="25">
                  <c:v>3.5926800856679293</c:v>
                </c:pt>
                <c:pt idx="26">
                  <c:v>3.5625768023075537</c:v>
                </c:pt>
                <c:pt idx="27">
                  <c:v>3.5363223887987516</c:v>
                </c:pt>
                <c:pt idx="28">
                  <c:v>3.5075020620555648</c:v>
                </c:pt>
                <c:pt idx="29">
                  <c:v>3.4803923441353035</c:v>
                </c:pt>
                <c:pt idx="30">
                  <c:v>3.4521422203330943</c:v>
                </c:pt>
                <c:pt idx="31">
                  <c:v>3.4246523671188527</c:v>
                </c:pt>
                <c:pt idx="32">
                  <c:v>3.396655666845966</c:v>
                </c:pt>
                <c:pt idx="33">
                  <c:v>3.3689968646121784</c:v>
                </c:pt>
                <c:pt idx="34">
                  <c:v>3.3411127970189867</c:v>
                </c:pt>
                <c:pt idx="35">
                  <c:v>3.313378906332062</c:v>
                </c:pt>
                <c:pt idx="36">
                  <c:v>3.2855448977076307</c:v>
                </c:pt>
                <c:pt idx="37">
                  <c:v>3.2577776343748681</c:v>
                </c:pt>
                <c:pt idx="38">
                  <c:v>3.2299658741809836</c:v>
                </c:pt>
                <c:pt idx="39">
                  <c:v>3.202183778561178</c:v>
                </c:pt>
                <c:pt idx="40">
                  <c:v>3.1743819065586507</c:v>
                </c:pt>
                <c:pt idx="41">
                  <c:v>3.1465932188112689</c:v>
                </c:pt>
                <c:pt idx="42">
                  <c:v>3.1187957415604544</c:v>
                </c:pt>
                <c:pt idx="43">
                  <c:v>3.0910041239785926</c:v>
                </c:pt>
                <c:pt idx="44">
                  <c:v>3.0632085999507552</c:v>
                </c:pt>
                <c:pt idx="45">
                  <c:v>3.0354156802202326</c:v>
                </c:pt>
                <c:pt idx="46">
                  <c:v>3.0076210242915096</c:v>
                </c:pt>
                <c:pt idx="47">
                  <c:v>2.9798275258282558</c:v>
                </c:pt>
                <c:pt idx="48">
                  <c:v>2.9520332557213536</c:v>
                </c:pt>
                <c:pt idx="49">
                  <c:v>2.9242395000435479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E2-4212-80B5-5E1E7DA6FC4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Rail!$S$76:$BP$76</c:f>
              <c:numCache>
                <c:formatCode>General</c:formatCode>
                <c:ptCount val="50"/>
                <c:pt idx="0">
                  <c:v>4.75</c:v>
                </c:pt>
                <c:pt idx="1">
                  <c:v>4.6500000000000004</c:v>
                </c:pt>
                <c:pt idx="2">
                  <c:v>4.38</c:v>
                </c:pt>
                <c:pt idx="3">
                  <c:v>4.1100000000000003</c:v>
                </c:pt>
                <c:pt idx="4">
                  <c:v>4.0199999999999996</c:v>
                </c:pt>
                <c:pt idx="5">
                  <c:v>3.93</c:v>
                </c:pt>
                <c:pt idx="6">
                  <c:v>3.75</c:v>
                </c:pt>
                <c:pt idx="7">
                  <c:v>3.58</c:v>
                </c:pt>
                <c:pt idx="8">
                  <c:v>3.54</c:v>
                </c:pt>
                <c:pt idx="9">
                  <c:v>3.4133333333333269</c:v>
                </c:pt>
                <c:pt idx="10">
                  <c:v>3.3444444444444343</c:v>
                </c:pt>
                <c:pt idx="11">
                  <c:v>3.2370370370370267</c:v>
                </c:pt>
                <c:pt idx="12">
                  <c:v>3.2</c:v>
                </c:pt>
                <c:pt idx="13">
                  <c:v>3.1749999999999998</c:v>
                </c:pt>
                <c:pt idx="14">
                  <c:v>3.1419753086419817</c:v>
                </c:pt>
                <c:pt idx="15">
                  <c:v>3.1143004115226489</c:v>
                </c:pt>
                <c:pt idx="16">
                  <c:v>3.0830589849108563</c:v>
                </c:pt>
                <c:pt idx="17">
                  <c:v>3.0541952446273726</c:v>
                </c:pt>
                <c:pt idx="18">
                  <c:v>3.0237463801250044</c:v>
                </c:pt>
                <c:pt idx="19">
                  <c:v>2.9943542651018902</c:v>
                </c:pt>
                <c:pt idx="20">
                  <c:v>2.9642576504259495</c:v>
                </c:pt>
                <c:pt idx="21">
                  <c:v>2.934630702185224</c:v>
                </c:pt>
                <c:pt idx="22">
                  <c:v>2.9046906429876884</c:v>
                </c:pt>
                <c:pt idx="23">
                  <c:v>2.8749593244280263</c:v>
                </c:pt>
                <c:pt idx="24">
                  <c:v>2.8450888454431151</c:v>
                </c:pt>
                <c:pt idx="25">
                  <c:v>2.815311140075039</c:v>
                </c:pt>
                <c:pt idx="26">
                  <c:v>2.7854715856290682</c:v>
                </c:pt>
                <c:pt idx="27">
                  <c:v>2.7556732639016914</c:v>
                </c:pt>
                <c:pt idx="28">
                  <c:v>2.7258474536952519</c:v>
                </c:pt>
                <c:pt idx="29">
                  <c:v>2.6960399691415233</c:v>
                </c:pt>
                <c:pt idx="30">
                  <c:v>2.6662202674859827</c:v>
                </c:pt>
                <c:pt idx="31">
                  <c:v>2.6364087105649858</c:v>
                </c:pt>
                <c:pt idx="32">
                  <c:v>2.6065917238209622</c:v>
                </c:pt>
                <c:pt idx="33">
                  <c:v>2.576778356958954</c:v>
                </c:pt>
                <c:pt idx="34">
                  <c:v>2.5469625768422688</c:v>
                </c:pt>
                <c:pt idx="35">
                  <c:v>2.5171484055620326</c:v>
                </c:pt>
                <c:pt idx="36">
                  <c:v>2.4873331617241661</c:v>
                </c:pt>
                <c:pt idx="37">
                  <c:v>2.4575186329247174</c:v>
                </c:pt>
                <c:pt idx="38">
                  <c:v>2.4277036274329973</c:v>
                </c:pt>
                <c:pt idx="39">
                  <c:v>2.3978889397361272</c:v>
                </c:pt>
                <c:pt idx="40">
                  <c:v>2.3680740401760261</c:v>
                </c:pt>
                <c:pt idx="41">
                  <c:v>2.338259281858079</c:v>
                </c:pt>
                <c:pt idx="42">
                  <c:v>2.3084444293786959</c:v>
                </c:pt>
                <c:pt idx="43">
                  <c:v>2.2786296396736034</c:v>
                </c:pt>
                <c:pt idx="44">
                  <c:v>2.2488148081189863</c:v>
                </c:pt>
                <c:pt idx="45">
                  <c:v>2.2190000044640499</c:v>
                </c:pt>
                <c:pt idx="46">
                  <c:v>2.1891851822093287</c:v>
                </c:pt>
                <c:pt idx="47">
                  <c:v>2.1593703723544664</c:v>
                </c:pt>
                <c:pt idx="48">
                  <c:v>2.1295555542330291</c:v>
                </c:pt>
                <c:pt idx="49">
                  <c:v>2.0997407416226395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E2-4212-80B5-5E1E7DA6FC4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Rail!$S$77:$BP$77</c:f>
              <c:numCache>
                <c:formatCode>General</c:formatCode>
                <c:ptCount val="50"/>
                <c:pt idx="0">
                  <c:v>4.24</c:v>
                </c:pt>
                <c:pt idx="1">
                  <c:v>4.18</c:v>
                </c:pt>
                <c:pt idx="2">
                  <c:v>3.96</c:v>
                </c:pt>
                <c:pt idx="3">
                  <c:v>3.73</c:v>
                </c:pt>
                <c:pt idx="4">
                  <c:v>3.66</c:v>
                </c:pt>
                <c:pt idx="5">
                  <c:v>3.66</c:v>
                </c:pt>
                <c:pt idx="6">
                  <c:v>3.46</c:v>
                </c:pt>
                <c:pt idx="7">
                  <c:v>3.33</c:v>
                </c:pt>
                <c:pt idx="8">
                  <c:v>3.28</c:v>
                </c:pt>
                <c:pt idx="9">
                  <c:v>3.1005555555555588</c:v>
                </c:pt>
                <c:pt idx="10">
                  <c:v>2.9762222222222192</c:v>
                </c:pt>
                <c:pt idx="11">
                  <c:v>2.8573407407407103</c:v>
                </c:pt>
                <c:pt idx="12">
                  <c:v>2.7591585185185181</c:v>
                </c:pt>
                <c:pt idx="13">
                  <c:v>2.7</c:v>
                </c:pt>
                <c:pt idx="14">
                  <c:v>2.66</c:v>
                </c:pt>
                <c:pt idx="15">
                  <c:v>2.6349999999999998</c:v>
                </c:pt>
                <c:pt idx="16">
                  <c:v>2.62</c:v>
                </c:pt>
                <c:pt idx="17">
                  <c:v>2.5950000000000002</c:v>
                </c:pt>
                <c:pt idx="18">
                  <c:v>2.5529471604938223</c:v>
                </c:pt>
                <c:pt idx="19">
                  <c:v>2.5326314403292116</c:v>
                </c:pt>
                <c:pt idx="20">
                  <c:v>2.5084629684499262</c:v>
                </c:pt>
                <c:pt idx="21">
                  <c:v>2.4803225605852646</c:v>
                </c:pt>
                <c:pt idx="22">
                  <c:v>2.4503959537875133</c:v>
                </c:pt>
                <c:pt idx="23">
                  <c:v>2.4234537636742175</c:v>
                </c:pt>
                <c:pt idx="24">
                  <c:v>2.3991375893945417</c:v>
                </c:pt>
                <c:pt idx="25">
                  <c:v>2.3704916984569593</c:v>
                </c:pt>
                <c:pt idx="26">
                  <c:v>2.3426754103597034</c:v>
                </c:pt>
                <c:pt idx="27">
                  <c:v>2.3158530269031132</c:v>
                </c:pt>
                <c:pt idx="28">
                  <c:v>2.2892983485656941</c:v>
                </c:pt>
                <c:pt idx="29">
                  <c:v>2.2619736011142919</c:v>
                </c:pt>
                <c:pt idx="30">
                  <c:v>2.2342827083458872</c:v>
                </c:pt>
                <c:pt idx="31">
                  <c:v>2.2074586266280392</c:v>
                </c:pt>
                <c:pt idx="32">
                  <c:v>2.1804449914746442</c:v>
                </c:pt>
                <c:pt idx="33">
                  <c:v>2.1531935269329097</c:v>
                </c:pt>
                <c:pt idx="34">
                  <c:v>2.1259152319635106</c:v>
                </c:pt>
                <c:pt idx="35">
                  <c:v>2.0988208118952514</c:v>
                </c:pt>
                <c:pt idx="36">
                  <c:v>2.0717668697945228</c:v>
                </c:pt>
                <c:pt idx="37">
                  <c:v>2.0445390479939647</c:v>
                </c:pt>
                <c:pt idx="38">
                  <c:v>2.0173563357871203</c:v>
                </c:pt>
                <c:pt idx="39">
                  <c:v>1.9902284590873833</c:v>
                </c:pt>
                <c:pt idx="40">
                  <c:v>1.9630989479697334</c:v>
                </c:pt>
                <c:pt idx="41">
                  <c:v>1.9359276856924055</c:v>
                </c:pt>
                <c:pt idx="42">
                  <c:v>1.9087551479925509</c:v>
                </c:pt>
                <c:pt idx="43">
                  <c:v>1.88161744127963</c:v>
                </c:pt>
                <c:pt idx="44">
                  <c:v>1.8544687694915467</c:v>
                </c:pt>
                <c:pt idx="45">
                  <c:v>1.8273078580106059</c:v>
                </c:pt>
                <c:pt idx="46">
                  <c:v>1.8001489845616376</c:v>
                </c:pt>
                <c:pt idx="47">
                  <c:v>1.7729992430992922</c:v>
                </c:pt>
                <c:pt idx="48">
                  <c:v>1.745848326795759</c:v>
                </c:pt>
                <c:pt idx="49">
                  <c:v>1.7186904680352413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E2-4212-80B5-5E1E7DA6FC4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Rail!$S$78:$BP$78</c:f>
              <c:numCache>
                <c:formatCode>General</c:formatCode>
                <c:ptCount val="50"/>
                <c:pt idx="0">
                  <c:v>3.31</c:v>
                </c:pt>
                <c:pt idx="1">
                  <c:v>3.19</c:v>
                </c:pt>
                <c:pt idx="2">
                  <c:v>3.03</c:v>
                </c:pt>
                <c:pt idx="3">
                  <c:v>2.79</c:v>
                </c:pt>
                <c:pt idx="4">
                  <c:v>2.76</c:v>
                </c:pt>
                <c:pt idx="5">
                  <c:v>2.74</c:v>
                </c:pt>
                <c:pt idx="6">
                  <c:v>2.56</c:v>
                </c:pt>
                <c:pt idx="7">
                  <c:v>2.4300000000000002</c:v>
                </c:pt>
                <c:pt idx="8">
                  <c:v>2.37</c:v>
                </c:pt>
                <c:pt idx="9">
                  <c:v>2.2119444444444412</c:v>
                </c:pt>
                <c:pt idx="10">
                  <c:v>2.1080864197530786</c:v>
                </c:pt>
                <c:pt idx="11">
                  <c:v>2.0499999999999998</c:v>
                </c:pt>
                <c:pt idx="12">
                  <c:v>2.0099999999999998</c:v>
                </c:pt>
                <c:pt idx="13">
                  <c:v>1.97</c:v>
                </c:pt>
                <c:pt idx="14">
                  <c:v>1.96</c:v>
                </c:pt>
                <c:pt idx="15">
                  <c:v>1.9550000000000001</c:v>
                </c:pt>
                <c:pt idx="16">
                  <c:v>1.9300000000000068</c:v>
                </c:pt>
                <c:pt idx="17">
                  <c:v>1.9225000000000065</c:v>
                </c:pt>
                <c:pt idx="18">
                  <c:v>1.9075000000000095</c:v>
                </c:pt>
                <c:pt idx="19">
                  <c:v>1.8912500000000136</c:v>
                </c:pt>
                <c:pt idx="20">
                  <c:v>1.8800000000000132</c:v>
                </c:pt>
                <c:pt idx="21">
                  <c:v>1.8643750000000203</c:v>
                </c:pt>
                <c:pt idx="22">
                  <c:v>1.8506250000000257</c:v>
                </c:pt>
                <c:pt idx="23">
                  <c:v>1.8371875000000273</c:v>
                </c:pt>
                <c:pt idx="24">
                  <c:v>1.8225000000000335</c:v>
                </c:pt>
                <c:pt idx="25">
                  <c:v>1.8089062500000388</c:v>
                </c:pt>
                <c:pt idx="26">
                  <c:v>1.7948437500000445</c:v>
                </c:pt>
                <c:pt idx="27">
                  <c:v>1.7807031250000485</c:v>
                </c:pt>
                <c:pt idx="28">
                  <c:v>1.7668750000000557</c:v>
                </c:pt>
                <c:pt idx="29">
                  <c:v>1.7527734375000605</c:v>
                </c:pt>
                <c:pt idx="30">
                  <c:v>1.7387890625000679</c:v>
                </c:pt>
                <c:pt idx="31">
                  <c:v>1.7248242187500722</c:v>
                </c:pt>
                <c:pt idx="32">
                  <c:v>1.7107812500000783</c:v>
                </c:pt>
                <c:pt idx="33">
                  <c:v>1.6968066406250877</c:v>
                </c:pt>
                <c:pt idx="34">
                  <c:v>1.6828027343750911</c:v>
                </c:pt>
                <c:pt idx="35">
                  <c:v>1.6687939453125971</c:v>
                </c:pt>
                <c:pt idx="36">
                  <c:v>1.6548046875001035</c:v>
                </c:pt>
                <c:pt idx="37">
                  <c:v>1.6407983398438581</c:v>
                </c:pt>
                <c:pt idx="38">
                  <c:v>1.6267993164063661</c:v>
                </c:pt>
                <c:pt idx="39">
                  <c:v>1.6128015136719966</c:v>
                </c:pt>
                <c:pt idx="40">
                  <c:v>1.5987988281251262</c:v>
                </c:pt>
                <c:pt idx="41">
                  <c:v>1.5848004150391937</c:v>
                </c:pt>
                <c:pt idx="42">
                  <c:v>1.5708001708985719</c:v>
                </c:pt>
                <c:pt idx="43">
                  <c:v>1.5567996215821687</c:v>
                </c:pt>
                <c:pt idx="44">
                  <c:v>1.5428002929688915</c:v>
                </c:pt>
                <c:pt idx="45">
                  <c:v>1.528799896240379</c:v>
                </c:pt>
                <c:pt idx="46">
                  <c:v>1.5147999572755388</c:v>
                </c:pt>
                <c:pt idx="47">
                  <c:v>1.5008000946046458</c:v>
                </c:pt>
                <c:pt idx="48">
                  <c:v>1.4867999267579712</c:v>
                </c:pt>
                <c:pt idx="49">
                  <c:v>1.4728000259401064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E2-4212-80B5-5E1E7DA6FC4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Rail!$S$79:$BP$79</c:f>
              <c:numCache>
                <c:formatCode>0.00_);[Red]\(0.00\)</c:formatCode>
                <c:ptCount val="50"/>
                <c:pt idx="0">
                  <c:v>4.9877267587852501</c:v>
                </c:pt>
                <c:pt idx="1">
                  <c:v>5.1960352817553019</c:v>
                </c:pt>
                <c:pt idx="2">
                  <c:v>5.3495532036550903</c:v>
                </c:pt>
                <c:pt idx="3">
                  <c:v>5.4138046304134955</c:v>
                </c:pt>
                <c:pt idx="4">
                  <c:v>5.820045985481431</c:v>
                </c:pt>
                <c:pt idx="5">
                  <c:v>5.8160393819207181</c:v>
                </c:pt>
                <c:pt idx="6">
                  <c:v>5.4992671027716531</c:v>
                </c:pt>
                <c:pt idx="7">
                  <c:v>5.1849694664454491</c:v>
                </c:pt>
                <c:pt idx="8">
                  <c:v>5.0290370049589264</c:v>
                </c:pt>
                <c:pt idx="9">
                  <c:v>4.8310556511616385</c:v>
                </c:pt>
                <c:pt idx="10">
                  <c:v>4.7742573220846438</c:v>
                </c:pt>
                <c:pt idx="11">
                  <c:v>4.6621256778455971</c:v>
                </c:pt>
                <c:pt idx="12">
                  <c:v>4.506201568391087</c:v>
                </c:pt>
                <c:pt idx="13" formatCode="General">
                  <c:v>4.46</c:v>
                </c:pt>
                <c:pt idx="14" formatCode="General">
                  <c:v>4.42</c:v>
                </c:pt>
                <c:pt idx="15" formatCode="General">
                  <c:v>4.38</c:v>
                </c:pt>
                <c:pt idx="16" formatCode="General">
                  <c:v>4.2593775734851249</c:v>
                </c:pt>
                <c:pt idx="17" formatCode="General">
                  <c:v>4.2047162805894231</c:v>
                </c:pt>
                <c:pt idx="18" formatCode="General">
                  <c:v>4.1567865318889829</c:v>
                </c:pt>
                <c:pt idx="19" formatCode="General">
                  <c:v>4.0852259717970867</c:v>
                </c:pt>
                <c:pt idx="20" formatCode="General">
                  <c:v>4.0112005424690835</c:v>
                </c:pt>
                <c:pt idx="21" formatCode="General">
                  <c:v>3.9414462992297103</c:v>
                </c:pt>
                <c:pt idx="22" formatCode="General">
                  <c:v>3.8856157853369098</c:v>
                </c:pt>
                <c:pt idx="23" formatCode="General">
                  <c:v>3.8159437081950216</c:v>
                </c:pt>
                <c:pt idx="24" formatCode="General">
                  <c:v>3.7454232477105336</c:v>
                </c:pt>
                <c:pt idx="25" formatCode="General">
                  <c:v>3.6800811287416195</c:v>
                </c:pt>
                <c:pt idx="26" formatCode="General">
                  <c:v>3.6560000000000001</c:v>
                </c:pt>
                <c:pt idx="27" formatCode="General">
                  <c:v>3.64</c:v>
                </c:pt>
                <c:pt idx="28" formatCode="General">
                  <c:v>3.62</c:v>
                </c:pt>
                <c:pt idx="29" formatCode="General">
                  <c:v>3.5609010728230288</c:v>
                </c:pt>
                <c:pt idx="30" formatCode="General">
                  <c:v>3.5385154821462947</c:v>
                </c:pt>
                <c:pt idx="31" formatCode="General">
                  <c:v>3.5146037791677429</c:v>
                </c:pt>
                <c:pt idx="32" formatCode="General">
                  <c:v>3.4812833638662397</c:v>
                </c:pt>
                <c:pt idx="33" formatCode="General">
                  <c:v>3.4460015396163186</c:v>
                </c:pt>
                <c:pt idx="34" formatCode="General">
                  <c:v>3.4136084930932071</c:v>
                </c:pt>
                <c:pt idx="35" formatCode="General">
                  <c:v>3.3877531076314185</c:v>
                </c:pt>
                <c:pt idx="36" formatCode="General">
                  <c:v>3.3544196720820736</c:v>
                </c:pt>
                <c:pt idx="37" formatCode="General">
                  <c:v>3.3215545575105807</c:v>
                </c:pt>
                <c:pt idx="38" formatCode="General">
                  <c:v>3.2908456203156931</c:v>
                </c:pt>
                <c:pt idx="39" formatCode="General">
                  <c:v>3.2605030144948373</c:v>
                </c:pt>
                <c:pt idx="40" formatCode="General">
                  <c:v>3.2292025805702522</c:v>
                </c:pt>
                <c:pt idx="41" formatCode="General">
                  <c:v>3.1968586042412426</c:v>
                </c:pt>
                <c:pt idx="42" formatCode="General">
                  <c:v>3.1660436206178559</c:v>
                </c:pt>
                <c:pt idx="43" formatCode="General">
                  <c:v>3.1350863829639337</c:v>
                </c:pt>
                <c:pt idx="44" formatCode="General">
                  <c:v>3.1036381360620879</c:v>
                </c:pt>
                <c:pt idx="45" formatCode="General">
                  <c:v>3.0721399262977513</c:v>
                </c:pt>
                <c:pt idx="46" formatCode="General">
                  <c:v>3.0409016837701159</c:v>
                </c:pt>
                <c:pt idx="47" formatCode="General">
                  <c:v>3.0098169991037196</c:v>
                </c:pt>
                <c:pt idx="48" formatCode="General">
                  <c:v>2.9784192499775912</c:v>
                </c:pt>
                <c:pt idx="49" formatCode="General">
                  <c:v>2.9470633311957499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E2-4212-80B5-5E1E7DA6F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542863"/>
        <c:axId val="1089539023"/>
      </c:lineChart>
      <c:catAx>
        <c:axId val="1089542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539023"/>
        <c:crosses val="autoZero"/>
        <c:auto val="1"/>
        <c:lblAlgn val="ctr"/>
        <c:lblOffset val="100"/>
        <c:noMultiLvlLbl val="0"/>
      </c:catAx>
      <c:valAx>
        <c:axId val="108953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89542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</xdr:row>
      <xdr:rowOff>167640</xdr:rowOff>
    </xdr:from>
    <xdr:to>
      <xdr:col>7</xdr:col>
      <xdr:colOff>7620</xdr:colOff>
      <xdr:row>1</xdr:row>
      <xdr:rowOff>167640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CxnSpPr/>
      </xdr:nvCxnSpPr>
      <xdr:spPr>
        <a:xfrm>
          <a:off x="3091180" y="381000"/>
          <a:ext cx="13258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6</xdr:row>
      <xdr:rowOff>45720</xdr:rowOff>
    </xdr:from>
    <xdr:to>
      <xdr:col>6</xdr:col>
      <xdr:colOff>548640</xdr:colOff>
      <xdr:row>6</xdr:row>
      <xdr:rowOff>91439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9077325" y="1325880"/>
          <a:ext cx="108966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251460</xdr:colOff>
      <xdr:row>11</xdr:row>
      <xdr:rowOff>80010</xdr:rowOff>
    </xdr:from>
    <xdr:to>
      <xdr:col>51</xdr:col>
      <xdr:colOff>350520</xdr:colOff>
      <xdr:row>27</xdr:row>
      <xdr:rowOff>19050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403860</xdr:colOff>
      <xdr:row>11</xdr:row>
      <xdr:rowOff>87630</xdr:rowOff>
    </xdr:from>
    <xdr:to>
      <xdr:col>59</xdr:col>
      <xdr:colOff>99060</xdr:colOff>
      <xdr:row>27</xdr:row>
      <xdr:rowOff>26670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59</xdr:col>
      <xdr:colOff>137160</xdr:colOff>
      <xdr:row>11</xdr:row>
      <xdr:rowOff>72390</xdr:rowOff>
    </xdr:from>
    <xdr:to>
      <xdr:col>66</xdr:col>
      <xdr:colOff>441960</xdr:colOff>
      <xdr:row>27</xdr:row>
      <xdr:rowOff>11430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472440</xdr:colOff>
      <xdr:row>11</xdr:row>
      <xdr:rowOff>41910</xdr:rowOff>
    </xdr:from>
    <xdr:to>
      <xdr:col>74</xdr:col>
      <xdr:colOff>167640</xdr:colOff>
      <xdr:row>26</xdr:row>
      <xdr:rowOff>156210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42672635" y="137394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2672635" y="273945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2672635" y="4104957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42672635" y="5470461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2672635" y="6835965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2672635" y="820146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2672635" y="956697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2672635" y="137394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2672635" y="273945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2672635" y="4104957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2672635" y="5470461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2672635" y="6835965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2672635" y="820146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2672635" y="956697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42672635" y="137394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2672635" y="273945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2672635" y="4104957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2672635" y="5470461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2672635" y="6835965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2672635" y="820146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2672635" y="956697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42672635" y="137394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2672635" y="273945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2672635" y="4104957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42672635" y="5470461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2672635" y="6835965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2672635" y="8201469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SpPr/>
      </xdr:nvSpPr>
      <xdr:spPr>
        <a:xfrm>
          <a:off x="42672635" y="95669735"/>
          <a:ext cx="1106170" cy="4508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39</xdr:row>
      <xdr:rowOff>0</xdr:rowOff>
    </xdr:from>
    <xdr:to>
      <xdr:col>7</xdr:col>
      <xdr:colOff>523875</xdr:colOff>
      <xdr:row>55</xdr:row>
      <xdr:rowOff>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F72B66B-325D-43F7-88C9-5BA848A73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480060</xdr:colOff>
      <xdr:row>70</xdr:row>
      <xdr:rowOff>177165</xdr:rowOff>
    </xdr:from>
    <xdr:ext cx="4186555" cy="2876550"/>
    <xdr:pic>
      <xdr:nvPicPr>
        <xdr:cNvPr id="2" name="图片 1" descr="WechatIMG268">
          <a:extLst>
            <a:ext uri="{FF2B5EF4-FFF2-40B4-BE49-F238E27FC236}">
              <a16:creationId xmlns:a16="http://schemas.microsoft.com/office/drawing/2014/main" id="{5A97EE4C-07A9-47A7-9E20-2885A183F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0090" y="11633044"/>
          <a:ext cx="4186555" cy="2876550"/>
        </a:xfrm>
        <a:prstGeom prst="rect">
          <a:avLst/>
        </a:prstGeom>
      </xdr:spPr>
    </xdr:pic>
    <xdr:clientData/>
  </xdr:oneCellAnchor>
  <xdr:oneCellAnchor>
    <xdr:from>
      <xdr:col>0</xdr:col>
      <xdr:colOff>338455</xdr:colOff>
      <xdr:row>5</xdr:row>
      <xdr:rowOff>145415</xdr:rowOff>
    </xdr:from>
    <xdr:ext cx="8936990" cy="2195830"/>
    <xdr:pic>
      <xdr:nvPicPr>
        <xdr:cNvPr id="3" name="图片 2" descr="WechatIMG270">
          <a:extLst>
            <a:ext uri="{FF2B5EF4-FFF2-40B4-BE49-F238E27FC236}">
              <a16:creationId xmlns:a16="http://schemas.microsoft.com/office/drawing/2014/main" id="{2CB619F4-EDE8-429B-B92A-335A3869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455" y="964924"/>
          <a:ext cx="8936990" cy="2195830"/>
        </a:xfrm>
        <a:prstGeom prst="rect">
          <a:avLst/>
        </a:prstGeom>
      </xdr:spPr>
    </xdr:pic>
    <xdr:clientData/>
  </xdr:oneCellAnchor>
  <xdr:oneCellAnchor>
    <xdr:from>
      <xdr:col>0</xdr:col>
      <xdr:colOff>104140</xdr:colOff>
      <xdr:row>36</xdr:row>
      <xdr:rowOff>53340</xdr:rowOff>
    </xdr:from>
    <xdr:ext cx="10236200" cy="2176780"/>
    <xdr:pic>
      <xdr:nvPicPr>
        <xdr:cNvPr id="4" name="图片 3" descr="WechatIMG269">
          <a:extLst>
            <a:ext uri="{FF2B5EF4-FFF2-40B4-BE49-F238E27FC236}">
              <a16:creationId xmlns:a16="http://schemas.microsoft.com/office/drawing/2014/main" id="{86F34380-FAD4-4F52-B299-4A962AB01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140" y="5953808"/>
          <a:ext cx="10236200" cy="2176780"/>
        </a:xfrm>
        <a:prstGeom prst="rect">
          <a:avLst/>
        </a:prstGeom>
      </xdr:spPr>
    </xdr:pic>
    <xdr:clientData/>
  </xdr:oneCellAnchor>
  <xdr:twoCellAnchor>
    <xdr:from>
      <xdr:col>27</xdr:col>
      <xdr:colOff>263104</xdr:colOff>
      <xdr:row>56</xdr:row>
      <xdr:rowOff>120770</xdr:rowOff>
    </xdr:from>
    <xdr:to>
      <xdr:col>34</xdr:col>
      <xdr:colOff>366621</xdr:colOff>
      <xdr:row>71</xdr:row>
      <xdr:rowOff>146649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A2452F6D-C217-CE19-5C1E-7D76E2A9D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436106</xdr:colOff>
      <xdr:row>4</xdr:row>
      <xdr:rowOff>17252</xdr:rowOff>
    </xdr:from>
    <xdr:to>
      <xdr:col>9</xdr:col>
      <xdr:colOff>171417</xdr:colOff>
      <xdr:row>31</xdr:row>
      <xdr:rowOff>11039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33E24CC-DE3E-3581-9573-995F2BF72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6106" y="759124"/>
          <a:ext cx="6317266" cy="488496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190500</xdr:colOff>
      <xdr:row>27</xdr:row>
      <xdr:rowOff>35221</xdr:rowOff>
    </xdr:from>
    <xdr:to>
      <xdr:col>19</xdr:col>
      <xdr:colOff>354807</xdr:colOff>
      <xdr:row>34</xdr:row>
      <xdr:rowOff>58274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1A8AC80-C862-468E-BC75-30BEC19F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14862" y="4460572"/>
          <a:ext cx="3890919" cy="129113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Project/EPS/&#25490;&#25918;&#28165;&#21333;/&#20840;&#22269;&#36947;&#36335;&#20132;&#36890;&#30899;&#25490;&#25918;&#39044;&#27979;_202302_after%20-%20after%20-%20VECC%20-%20&#21103;&#26412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SYFAFE/Start%20Year%20Fleet%20Avg%20Fuel%20Economy_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United%20States/Calibration/Calibra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8618811197270/Desktop/eps-china/InputData/trans/BNVFE/https:/d.docs.live.net/EPS-trans/EPS&#20462;&#25913;&#26816;&#26597;/InputData/&#32654;&#22269;3.4.7&#36755;&#20837;&#25968;&#25454;/trans/BNVFE/BAU%20New%20Veh%20Fuel%20Econom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8618811197270/Desktop/eps-china/InputData/trans/BNVFE/https:/d.docs.live.net/WINDOWS/TEMP/USFreight97-9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jeff-nonadmin/Dropbox%20(Energy%20Innovation)/EI-PlcyMdl/eps-1.5.0-us-wipE/InputData/web-app/BCF/BTU%20Conversion%20Factor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Project/EPS/&#25490;&#25918;&#28165;&#21333;/PEI_na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a8618811197270\Desktop\eps-china\InputData\trans\SYFAFE\C:\Users\MeganM\Documents\eps-us\InputData\trans\BNVFE\BAU%20New%20Veh%20Fuel%20Economy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8618811197270/Desktop/&#26234;&#24935;&#32511;&#34892;/LQ&#20840;&#22269;&#36947;&#36335;&#20132;&#36890;&#30899;&#25490;&#25918;&#35745;&#31639;.xlsx" TargetMode="External"/></Relationships>
</file>

<file path=xl/externalLinks/_rels/externalLink1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90267e054ca37a11/Provincial%20Work/web-app-sd/BCF/na-BTU%20Conversion%20Factors.xlsx" TargetMode="External"/><Relationship Id="rId1" Type="http://schemas.openxmlformats.org/officeDocument/2006/relationships/externalLinkPath" Target="https://d.docs.live.net/90267e054ca37a11/Provincial%20Work/web-app-sd/BCF/na-BTU%20Conversion%20Factors.xlsx" TargetMode="External"/></Relationships>
</file>

<file path=xl/externalLinks/_rels/externalLink1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hlxl\Documents\WeChat%20Files\wxid_qna1r3vpfz8e22\FileStorage\File\2025-03\&#21103;&#26412;cn-Start%20Year%20Fleet%20Avg%20Fuel%20Economy.xlsx" TargetMode="External"/><Relationship Id="rId1" Type="http://schemas.openxmlformats.org/officeDocument/2006/relationships/externalLinkPath" Target="/Users/zhlxl/Documents/WeChat%20Files/wxid_qna1r3vpfz8e22/FileStorage/File/2025-03/&#21103;&#26412;cn-Start%20Year%20Fleet%20Avg%20Fuel%20Econom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各车型2017销售总表"/>
      <sheetName val="客车电动趋势潜力"/>
      <sheetName val="总量"/>
      <sheetName val="人口"/>
      <sheetName val="油耗情景设置"/>
      <sheetName val="电动化率情景设置"/>
      <sheetName val="里程情景设置"/>
      <sheetName val="里程计算 "/>
      <sheetName val="模型说明"/>
      <sheetName val="VECC油耗"/>
      <sheetName val="重型专用货车"/>
      <sheetName val="Sheet5"/>
      <sheetName val="京津冀"/>
      <sheetName val="长三角城市群"/>
      <sheetName val="珠三角"/>
      <sheetName val="成渝"/>
      <sheetName val="汾渭"/>
      <sheetName val="分国标油耗数据"/>
      <sheetName val="参数输入VECC"/>
      <sheetName val="参数输入"/>
      <sheetName val="参数数据库"/>
      <sheetName val="碳排放计算"/>
      <sheetName val="污染物排放计算"/>
      <sheetName val="乘用车"/>
      <sheetName val="出租车"/>
      <sheetName val="公交车"/>
      <sheetName val="中型公交车"/>
      <sheetName val="大型公交车"/>
      <sheetName val="道路客车"/>
      <sheetName val="轻型货车"/>
      <sheetName val="中重型货车"/>
      <sheetName val="FE+EV+VKT-H"/>
      <sheetName val="碳排放"/>
      <sheetName val="碳排放 (2)"/>
      <sheetName val="中型货车"/>
      <sheetName val="重型货车"/>
      <sheetName val="各年销量 "/>
      <sheetName val="总保有量"/>
      <sheetName val="公交车天然气占比"/>
      <sheetName val="国家统计局数据"/>
      <sheetName val="2017年大中型公交车保有量及对应生产年"/>
      <sheetName val="碳排放对比"/>
      <sheetName val="油耗因子更新"/>
      <sheetName val="修改前后的保有量比较"/>
      <sheetName val="乘用车残存率可视化"/>
      <sheetName val="Sheet4"/>
      <sheetName val="行驶里程区间"/>
      <sheetName val="Sheet3"/>
      <sheetName val="Sheet6"/>
      <sheetName val="各年碳排放"/>
      <sheetName val="油耗 -BAU"/>
      <sheetName val="油耗 -情景一"/>
      <sheetName val="油耗 -情景二"/>
      <sheetName val="油耗 -情景三"/>
      <sheetName val="参考情景"/>
      <sheetName val="轿车保有量+销量"/>
      <sheetName val="(弃用)FE(L)"/>
      <sheetName val="(弃用)FE(M)"/>
      <sheetName val="(弃用)FE(H)"/>
      <sheetName val="(弃用)FE+EV(L)"/>
      <sheetName val="(弃用)FE+EV(M)"/>
      <sheetName val="(弃用)FE+EV(H)"/>
      <sheetName val="(弃用)fe+ev+pvkt(L)"/>
      <sheetName val="(弃用)fe+ev+pvkt(M)"/>
      <sheetName val="(弃用)fe+ev+pvkt(H)"/>
      <sheetName val="(弃用)fe+ev+vkt(L)"/>
      <sheetName val="(弃用)fe+ev+vkt(M)"/>
      <sheetName val="(弃用)fe+ev+vkt(H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7"/>
      <sheetName val="AEO 36"/>
      <sheetName val="AEO 44"/>
      <sheetName val="AEO 47"/>
      <sheetName val="AEO 50"/>
      <sheetName val="AEO 37"/>
      <sheetName val="AEO 48"/>
      <sheetName val="AEO 49"/>
      <sheetName val="NTS 1-40"/>
      <sheetName val="NRBS 40"/>
      <sheetName val="Calculations Etc"/>
      <sheetName val="Calibration Adjustments"/>
      <sheetName val="SYFAFE-psgr"/>
      <sheetName val="SYFAFE-fr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"/>
      <sheetName val="1. Transportation"/>
      <sheetName val="2. Electricity"/>
      <sheetName val="3. Industry Energy"/>
      <sheetName val="4. Buildings"/>
      <sheetName val="5. Industry Process"/>
      <sheetName val="6. Total"/>
      <sheetName val="7. Particulates"/>
      <sheetName val="7.1 NOX"/>
      <sheetName val="7.2 SOX"/>
      <sheetName val="7.3 PM25"/>
      <sheetName val="EPS"/>
      <sheetName val="NoSettings"/>
      <sheetName val="Vensim Variables"/>
      <sheetName val="EPA_GHG"/>
      <sheetName val="Table 3-1"/>
      <sheetName val="Table 3-7"/>
      <sheetName val="Table 3-9"/>
      <sheetName val="Table 3-10"/>
      <sheetName val="Table 3-11"/>
      <sheetName val="Table 3-12"/>
      <sheetName val="Table 3-13"/>
      <sheetName val="Table 3-14"/>
      <sheetName val="Table 3-15"/>
      <sheetName val="Table 4-1"/>
      <sheetName val="Table 5-1"/>
      <sheetName val="Table 6-1"/>
      <sheetName val="Table 7-1"/>
      <sheetName val="EIA"/>
      <sheetName val="Table 18"/>
      <sheetName val="Table 54"/>
      <sheetName val="Table 11.1"/>
      <sheetName val="Table 11.2"/>
      <sheetName val="Table 11.3"/>
      <sheetName val="Table 11.4"/>
      <sheetName val="Table 11.5"/>
      <sheetName val="Table 11.6"/>
      <sheetName val="Table 11.7"/>
      <sheetName val="National Emissions Inv"/>
      <sheetName val="EPA Data"/>
      <sheetName val="EPS_part"/>
      <sheetName val="Crosswalk Particulates"/>
      <sheetName val="EPA Data_by prim poll"/>
    </sheetNames>
    <sheetDataSet>
      <sheetData sheetId="0">
        <row r="19">
          <cell r="B19">
            <v>1.1023099999999999</v>
          </cell>
        </row>
        <row r="22">
          <cell r="B22">
            <v>1000000</v>
          </cell>
        </row>
        <row r="25">
          <cell r="B25">
            <v>1.1200000000000001</v>
          </cell>
        </row>
        <row r="26">
          <cell r="B26">
            <v>0.88926174496644295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7"/>
      <sheetName val="AEO 7 (2020)"/>
      <sheetName val="AEO 35"/>
      <sheetName val="AEO 36"/>
      <sheetName val="AEO 38"/>
      <sheetName val="AEO 40"/>
      <sheetName val="AEO 44"/>
      <sheetName val="AEO 47"/>
      <sheetName val="AEO 48"/>
      <sheetName val="AEO 49"/>
      <sheetName val="AEO 49 (2020)"/>
      <sheetName val="psgr LDVs"/>
      <sheetName val="NTS 1-40"/>
      <sheetName val="NRBS 40"/>
      <sheetName val="NAP F28"/>
      <sheetName val="SYFAFE-passenger"/>
      <sheetName val="SYFAFE-freight"/>
      <sheetName val="Fuel Economy Stds"/>
      <sheetName val="Calculations Etc"/>
      <sheetName val="BNVFE-LDVs-psgr"/>
      <sheetName val="BNVFE-LDVs-frgt"/>
      <sheetName val="BNVFE-HDVs-psgr"/>
      <sheetName val="BNVFE-HDVs-frgt"/>
      <sheetName val="BNVFE-aircraft-psgr"/>
      <sheetName val="BNVFE-aircraft-frgt"/>
      <sheetName val="BNVFE-rail-psgr"/>
      <sheetName val="BNVFE-rail-frgt"/>
      <sheetName val="BNVFE-ships-psgr"/>
      <sheetName val="BNVFE-ships-frgt"/>
      <sheetName val="BNVFE-motorbikes-psgr"/>
      <sheetName val="BNVFE-motorbikes-frgt"/>
      <sheetName val="BNVFE_data for BHNVFE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Key to Data Locs"/>
      <sheetName val="GREET1 Results"/>
      <sheetName val="GREET1 EF"/>
      <sheetName val="GREET1 Electric"/>
      <sheetName val="GREET1 JetFuel_WTWa"/>
      <sheetName val="GREET1 Fuel_Specs"/>
      <sheetName val="EF Hub"/>
      <sheetName val="Fuel Heat Contents"/>
      <sheetName val="eGrid Plant"/>
      <sheetName val="Hard Coal and Lignite"/>
      <sheetName val="EPA_data"/>
      <sheetName val="Crosswalk sectors"/>
      <sheetName val="Crosswalk parts"/>
      <sheetName val="aeo 58"/>
      <sheetName val="aeo 11"/>
      <sheetName val="aeo 17"/>
      <sheetName val="aeo 35"/>
      <sheetName val="aeo 34"/>
      <sheetName val="aeo 33"/>
      <sheetName val="aeo 32"/>
      <sheetName val="aeo 31"/>
      <sheetName val="aeo 30"/>
      <sheetName val="aeo 29"/>
      <sheetName val="AEO 28"/>
      <sheetName val="aeo 27"/>
      <sheetName val="AEO 26"/>
      <sheetName val="aeo 25"/>
      <sheetName val="AEO 72"/>
      <sheetName val="AEO 37"/>
      <sheetName val="AEO 4"/>
      <sheetName val="AEO 5"/>
      <sheetName val="AEO 2"/>
      <sheetName val="EPA Data_by prim poll"/>
      <sheetName val="AEO 6"/>
      <sheetName val="Mining Breakdown"/>
      <sheetName val="2017 AEO BIFUBC"/>
      <sheetName val="CHECK"/>
      <sheetName val="particulates"/>
      <sheetName val="energy"/>
      <sheetName val="calcs"/>
      <sheetName val="EPS output_emissions"/>
      <sheetName val="EPS output_transp"/>
      <sheetName val="EPS output_build"/>
      <sheetName val="EPS output_ind"/>
      <sheetName val="Passenger-Micro&amp;light gasoline"/>
      <sheetName val="Passenger-Micro&amp;light diesel"/>
      <sheetName val="Passenger-TAXI gasoline"/>
      <sheetName val="Passenger-TAXI diesel"/>
      <sheetName val="Passenger-中型客车（gasoline）"/>
      <sheetName val="Passenger-中型客车（diesel）"/>
      <sheetName val="Passenger-大型客车（gasoline）"/>
      <sheetName val="Passenger-大型客车（diesel）"/>
      <sheetName val="Passenger-bus（gasoline）"/>
      <sheetName val="Passenger-bus（diesel)"/>
      <sheetName val="Freight-Mini&amp;light（gasoline）"/>
      <sheetName val="Freight-Mini&amp;light（diesel)"/>
      <sheetName val="Freight-MID(gasoline)"/>
      <sheetName val="Freight-MID(diesel)"/>
      <sheetName val="Freight-heavy(gasoline）"/>
      <sheetName val="Freight-heavy(diesel)"/>
      <sheetName val="passenger-LDV"/>
      <sheetName val="passenger-HDV"/>
      <sheetName val="freight-LDV"/>
      <sheetName val="freight-HDV"/>
      <sheetName val="交通部分"/>
      <sheetName val="建筑-民用源"/>
      <sheetName val="建筑-生物质燃料"/>
      <sheetName val="热值"/>
      <sheetName val="EPS分类对照表"/>
      <sheetName val="电力-CO2"/>
      <sheetName val="电力-VOC&amp;CO"/>
      <sheetName val="电力-NOx"/>
      <sheetName val="电力-SO2"/>
      <sheetName val="电力-PM"/>
      <sheetName val="电力-BCOC"/>
      <sheetName val="PEI-TFPEI-LDVs"/>
      <sheetName val="PEI-TFPEI-HDVs"/>
      <sheetName val="PEI-TFPEI-aircraft"/>
      <sheetName val="PEI-TFPEI-rail"/>
      <sheetName val="PEI-TFPEI-ships"/>
      <sheetName val="PEI-TFPEI-motorbikes"/>
      <sheetName val="PEI-EFPEI"/>
      <sheetName val="PEI-BFPEI"/>
      <sheetName val="PEI-IFPEI"/>
    </sheetNames>
    <sheetDataSet>
      <sheetData sheetId="0">
        <row r="89">
          <cell r="A89" t="b">
            <v>1</v>
          </cell>
        </row>
        <row r="203">
          <cell r="A203" t="b">
            <v>1</v>
          </cell>
        </row>
        <row r="214">
          <cell r="A214">
            <v>907185</v>
          </cell>
        </row>
        <row r="215">
          <cell r="A215">
            <v>1000000000000000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E20">
            <v>97.72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18">
          <cell r="F18">
            <v>3.5930729262505267E-6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7"/>
      <sheetName val="AEO 7 (2020)"/>
      <sheetName val="AEO 35"/>
      <sheetName val="AEO 36"/>
      <sheetName val="AEO 38"/>
      <sheetName val="AEO 40"/>
      <sheetName val="AEO 44"/>
      <sheetName val="AEO 47"/>
      <sheetName val="AEO 48"/>
      <sheetName val="AEO 49"/>
      <sheetName val="AEO 49 (2020)"/>
      <sheetName val="psgr LDVs"/>
      <sheetName val="NTS 1-40"/>
      <sheetName val="NRBS 40"/>
      <sheetName val="NAP F28"/>
      <sheetName val="SYFAFE-passenger"/>
      <sheetName val="SYFAFE-freight"/>
      <sheetName val="Calculations Etc"/>
      <sheetName val="BNVFE-LDVs-psgr"/>
      <sheetName val="BNVFE-LDVs-frgt"/>
      <sheetName val="BNVFE-HDVs-psgr"/>
      <sheetName val="BNVFE-HDVs-frgt"/>
      <sheetName val="BNVFE-aircraft-psgr"/>
      <sheetName val="BNVFE-aircraft-frgt"/>
      <sheetName val="BNVFE-rail-psgr"/>
      <sheetName val="BNVFE-rail-frgt"/>
      <sheetName val="BNVFE-ships-psgr"/>
      <sheetName val="BNVFE-ships-frgt"/>
      <sheetName val="BNVFE-motorbikes-psgr"/>
      <sheetName val="BNVFE-motorbikes-frgt"/>
      <sheetName val="BNVFE_data for BHNVFE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各车型2017销售总表"/>
      <sheetName val="客车电动趋势潜力"/>
      <sheetName val="总量"/>
      <sheetName val="人口"/>
      <sheetName val="油耗情景设置"/>
      <sheetName val="电动化率情景设置"/>
      <sheetName val="里程情景设置"/>
      <sheetName val="里程计算 "/>
      <sheetName val="模型说明"/>
      <sheetName val="VECC油耗"/>
      <sheetName val="重型专用货车"/>
      <sheetName val="Sheet5"/>
      <sheetName val="京津冀"/>
      <sheetName val="长三角城市群"/>
      <sheetName val="珠三角"/>
      <sheetName val="成渝"/>
      <sheetName val="汾渭"/>
      <sheetName val="分国标油耗数据"/>
      <sheetName val="参数输入VECC"/>
      <sheetName val="参数输入"/>
      <sheetName val="参数数据库"/>
      <sheetName val="乘用车排放因子"/>
      <sheetName val="Sheet1"/>
      <sheetName val="碳排放计算-调整"/>
      <sheetName val="碳排放计算"/>
      <sheetName val="前后碳排放比较"/>
      <sheetName val="污染物排放计算"/>
      <sheetName val="Sheet2"/>
      <sheetName val="乘用车 (2)"/>
      <sheetName val="乘用车"/>
      <sheetName val="出租车"/>
      <sheetName val="公交车"/>
      <sheetName val="中型公交车"/>
      <sheetName val="大型公交车"/>
      <sheetName val="道路客车"/>
      <sheetName val="轻型货车"/>
      <sheetName val="中重型货车"/>
      <sheetName val="FE+EV+VKT-H"/>
      <sheetName val="碳排放"/>
      <sheetName val="碳排放 (2)"/>
      <sheetName val="中型货车"/>
      <sheetName val="重型货车 (2)"/>
      <sheetName val="重型货车"/>
      <sheetName val="各年销量 "/>
      <sheetName val="总保有量"/>
      <sheetName val="公交车天然气占比"/>
      <sheetName val="国家统计局数据"/>
      <sheetName val="2017年大中型公交车保有量及对应生产年"/>
      <sheetName val="碳排放对比"/>
      <sheetName val="油耗因子更新"/>
      <sheetName val="修改前后的保有量比较"/>
      <sheetName val="乘用车残存率可视化"/>
      <sheetName val="Sheet4"/>
      <sheetName val="行驶里程区间"/>
      <sheetName val="Sheet3"/>
      <sheetName val="Sheet6"/>
      <sheetName val="各年碳排放"/>
      <sheetName val="油耗 -BAU"/>
      <sheetName val="油耗 -情景一"/>
      <sheetName val="油耗 -情景二"/>
      <sheetName val="油耗 -情景三"/>
      <sheetName val="参考情景"/>
      <sheetName val="轿车保有量+销量"/>
      <sheetName val="(弃用)FE(L)"/>
      <sheetName val="(弃用)FE(M)"/>
      <sheetName val="(弃用)FE(H)"/>
      <sheetName val="(弃用)FE+EV(L)"/>
      <sheetName val="(弃用)FE+EV(M)"/>
      <sheetName val="(弃用)FE+EV(H)"/>
      <sheetName val="(弃用)fe+ev+pvkt(L)"/>
      <sheetName val="(弃用)fe+ev+pvkt(M)"/>
      <sheetName val="(弃用)fe+ev+pvkt(H)"/>
      <sheetName val="(弃用)fe+ev+vkt(L)"/>
      <sheetName val="(弃用)fe+ev+vkt(M)"/>
      <sheetName val="(弃用)fe+ev+vkt(H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GBT2589"/>
      <sheetName val="Statistical Yearbook"/>
      <sheetName val="Heat Value"/>
      <sheetName val="Start Year Energy Balance"/>
      <sheetName val="AEO Table 73"/>
      <sheetName val="GREET1 Fuel_Specs"/>
      <sheetName val="Calculation"/>
      <sheetName val="Fuel Economy Calculation"/>
      <sheetName val="BCF-BpLFOU"/>
      <sheetName val="BCF-BpSFOU"/>
      <sheetName val="BCF-VFEUCF"/>
      <sheetName val="BCF-BpEIEOU"/>
    </sheetNames>
    <sheetDataSet>
      <sheetData sheetId="0">
        <row r="75">
          <cell r="A75">
            <v>1055.05585</v>
          </cell>
        </row>
      </sheetData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AEO 7"/>
      <sheetName val="AEO 35"/>
      <sheetName val="AEO 36"/>
      <sheetName val="AEO 37"/>
      <sheetName val="AEO 38"/>
      <sheetName val="AEO 40"/>
      <sheetName val="AEO 41"/>
      <sheetName val="AEO 43"/>
      <sheetName val="AEO 46"/>
      <sheetName val="AEO 47"/>
      <sheetName val="AEO 48"/>
      <sheetName val="AEO 49"/>
      <sheetName val="LDVs"/>
      <sheetName val="SYVbT-passenger"/>
      <sheetName val="SYVbT-freight"/>
      <sheetName val="BAADTbVT-passenger"/>
      <sheetName val="BAADTbVT-frgt"/>
      <sheetName val="NTS 1-40"/>
      <sheetName val="NRBS 40"/>
      <sheetName val="Rail"/>
      <sheetName val="Ships"/>
      <sheetName val="Aircraft Fuel Economy"/>
      <sheetName val="New AVLo Adjusted"/>
      <sheetName val="Heat Value"/>
      <sheetName val="Model Comparison"/>
      <sheetName val="Calculations Etc"/>
      <sheetName val="Calibration Adjustments"/>
      <sheetName val="SYFAFE-psgr"/>
      <sheetName val="SYFAFE-frgt"/>
    </sheetNames>
    <sheetDataSet>
      <sheetData sheetId="0" refreshError="1"/>
      <sheetData sheetId="1">
        <row r="13">
          <cell r="C13">
            <v>2022</v>
          </cell>
          <cell r="D13">
            <v>2023</v>
          </cell>
          <cell r="E13">
            <v>2024</v>
          </cell>
          <cell r="F13">
            <v>2025</v>
          </cell>
          <cell r="G13">
            <v>2026</v>
          </cell>
          <cell r="H13">
            <v>2027</v>
          </cell>
          <cell r="I13">
            <v>2028</v>
          </cell>
          <cell r="J13">
            <v>2029</v>
          </cell>
          <cell r="K13">
            <v>2030</v>
          </cell>
          <cell r="L13">
            <v>2031</v>
          </cell>
          <cell r="M13">
            <v>2032</v>
          </cell>
          <cell r="N13">
            <v>2033</v>
          </cell>
          <cell r="O13">
            <v>2034</v>
          </cell>
          <cell r="P13">
            <v>2035</v>
          </cell>
          <cell r="Q13">
            <v>2036</v>
          </cell>
          <cell r="R13">
            <v>2037</v>
          </cell>
          <cell r="S13">
            <v>2038</v>
          </cell>
          <cell r="T13">
            <v>2039</v>
          </cell>
          <cell r="U13">
            <v>2040</v>
          </cell>
          <cell r="V13">
            <v>2041</v>
          </cell>
          <cell r="W13">
            <v>2042</v>
          </cell>
          <cell r="X13">
            <v>2043</v>
          </cell>
          <cell r="Y13">
            <v>2044</v>
          </cell>
          <cell r="Z13">
            <v>2045</v>
          </cell>
          <cell r="AA13">
            <v>2046</v>
          </cell>
          <cell r="AB13">
            <v>2047</v>
          </cell>
          <cell r="AC13">
            <v>2048</v>
          </cell>
          <cell r="AD13">
            <v>2049</v>
          </cell>
          <cell r="AE13">
            <v>2050</v>
          </cell>
        </row>
        <row r="18">
          <cell r="A18" t="str">
            <v>TKI000:ba_Light-DutyVeh</v>
          </cell>
          <cell r="C18">
            <v>2840.3725589999999</v>
          </cell>
          <cell r="D18">
            <v>2898.8688959999999</v>
          </cell>
          <cell r="E18">
            <v>2929.5815429999998</v>
          </cell>
          <cell r="F18">
            <v>2956.1467290000001</v>
          </cell>
          <cell r="G18">
            <v>2992.9975589999999</v>
          </cell>
          <cell r="H18">
            <v>3035.02124</v>
          </cell>
          <cell r="I18">
            <v>3070.8969729999999</v>
          </cell>
          <cell r="J18">
            <v>3099.9997560000002</v>
          </cell>
          <cell r="K18">
            <v>3125.857422</v>
          </cell>
          <cell r="L18">
            <v>3148.7094729999999</v>
          </cell>
          <cell r="M18">
            <v>3167.1401369999999</v>
          </cell>
          <cell r="N18">
            <v>3187.9121089999999</v>
          </cell>
          <cell r="O18">
            <v>3211.9938959999999</v>
          </cell>
          <cell r="P18">
            <v>3234.4228520000001</v>
          </cell>
          <cell r="Q18">
            <v>3253.0434570000002</v>
          </cell>
          <cell r="R18">
            <v>3273.4848630000001</v>
          </cell>
          <cell r="S18">
            <v>3295.8571780000002</v>
          </cell>
          <cell r="T18">
            <v>3318.0651859999998</v>
          </cell>
          <cell r="U18">
            <v>3341.7709960000002</v>
          </cell>
          <cell r="V18">
            <v>3365.4182129999999</v>
          </cell>
          <cell r="W18">
            <v>3389.392578</v>
          </cell>
          <cell r="X18">
            <v>3412.2673340000001</v>
          </cell>
          <cell r="Y18">
            <v>3435.6376949999999</v>
          </cell>
          <cell r="Z18">
            <v>3458.7827149999998</v>
          </cell>
          <cell r="AA18">
            <v>3485.0927729999999</v>
          </cell>
          <cell r="AB18">
            <v>3513.1240229999999</v>
          </cell>
          <cell r="AC18">
            <v>3542.8195799999999</v>
          </cell>
          <cell r="AD18">
            <v>3571.610596</v>
          </cell>
          <cell r="AE18">
            <v>3602.1042480000001</v>
          </cell>
        </row>
        <row r="19">
          <cell r="A19" t="str">
            <v>TKI000:ba_CommercialLig</v>
          </cell>
          <cell r="C19">
            <v>102.183701</v>
          </cell>
          <cell r="D19">
            <v>103.439949</v>
          </cell>
          <cell r="E19">
            <v>104.403503</v>
          </cell>
          <cell r="F19">
            <v>106.51254299999999</v>
          </cell>
          <cell r="G19">
            <v>108.39849100000001</v>
          </cell>
          <cell r="H19">
            <v>110.08111599999999</v>
          </cell>
          <cell r="I19">
            <v>111.51876799999999</v>
          </cell>
          <cell r="J19">
            <v>113.013199</v>
          </cell>
          <cell r="K19">
            <v>114.452293</v>
          </cell>
          <cell r="L19">
            <v>115.735985</v>
          </cell>
          <cell r="M19">
            <v>117.113342</v>
          </cell>
          <cell r="N19">
            <v>118.447006</v>
          </cell>
          <cell r="O19">
            <v>119.88752700000001</v>
          </cell>
          <cell r="P19">
            <v>121.425247</v>
          </cell>
          <cell r="Q19">
            <v>122.852249</v>
          </cell>
          <cell r="R19">
            <v>124.297363</v>
          </cell>
          <cell r="S19">
            <v>125.86512</v>
          </cell>
          <cell r="T19">
            <v>127.384109</v>
          </cell>
          <cell r="U19">
            <v>129.05221599999999</v>
          </cell>
          <cell r="V19">
            <v>130.94792200000001</v>
          </cell>
          <cell r="W19">
            <v>132.815811</v>
          </cell>
          <cell r="X19">
            <v>134.406586</v>
          </cell>
          <cell r="Y19">
            <v>135.831345</v>
          </cell>
          <cell r="Z19">
            <v>137.027908</v>
          </cell>
          <cell r="AA19">
            <v>138.560181</v>
          </cell>
          <cell r="AB19">
            <v>140.09021000000001</v>
          </cell>
          <cell r="AC19">
            <v>141.46229600000001</v>
          </cell>
          <cell r="AD19">
            <v>142.656891</v>
          </cell>
          <cell r="AE19">
            <v>144.23121599999999</v>
          </cell>
        </row>
        <row r="20">
          <cell r="A20" t="str">
            <v>TKI000:ba_FreightTrucks</v>
          </cell>
          <cell r="C20">
            <v>321.95498700000002</v>
          </cell>
          <cell r="D20">
            <v>322.18576000000002</v>
          </cell>
          <cell r="E20">
            <v>326.393463</v>
          </cell>
          <cell r="F20">
            <v>335.03286700000001</v>
          </cell>
          <cell r="G20">
            <v>341.64099099999999</v>
          </cell>
          <cell r="H20">
            <v>346.97915599999999</v>
          </cell>
          <cell r="I20">
            <v>351.97354100000001</v>
          </cell>
          <cell r="J20">
            <v>356.58551</v>
          </cell>
          <cell r="K20">
            <v>361.42352299999999</v>
          </cell>
          <cell r="L20">
            <v>365.95986900000003</v>
          </cell>
          <cell r="M20">
            <v>370.927368</v>
          </cell>
          <cell r="N20">
            <v>375.44860799999998</v>
          </cell>
          <cell r="O20">
            <v>380.52667200000002</v>
          </cell>
          <cell r="P20">
            <v>385.734894</v>
          </cell>
          <cell r="Q20">
            <v>389.96911599999999</v>
          </cell>
          <cell r="R20">
            <v>394.44912699999998</v>
          </cell>
          <cell r="S20">
            <v>399.19396999999998</v>
          </cell>
          <cell r="T20">
            <v>403.89031999999997</v>
          </cell>
          <cell r="U20">
            <v>409.03732300000001</v>
          </cell>
          <cell r="V20">
            <v>414.99588</v>
          </cell>
          <cell r="W20">
            <v>421.12713600000001</v>
          </cell>
          <cell r="X20">
            <v>425.78088400000001</v>
          </cell>
          <cell r="Y20">
            <v>429.687592</v>
          </cell>
          <cell r="Z20">
            <v>432.36288500000001</v>
          </cell>
          <cell r="AA20">
            <v>436.66439800000001</v>
          </cell>
          <cell r="AB20">
            <v>440.34304800000001</v>
          </cell>
          <cell r="AC20">
            <v>443.75659200000001</v>
          </cell>
          <cell r="AD20">
            <v>446.513824</v>
          </cell>
          <cell r="AE20">
            <v>450.83300800000001</v>
          </cell>
        </row>
        <row r="22">
          <cell r="A22" t="str">
            <v>TKI000:buspassmiles</v>
          </cell>
          <cell r="C22">
            <v>175.285156</v>
          </cell>
          <cell r="D22">
            <v>186.73317</v>
          </cell>
          <cell r="E22">
            <v>193.256989</v>
          </cell>
          <cell r="F22">
            <v>197.18611100000001</v>
          </cell>
          <cell r="G22">
            <v>200.13226299999999</v>
          </cell>
          <cell r="H22">
            <v>202.39711</v>
          </cell>
          <cell r="I22">
            <v>204.076401</v>
          </cell>
          <cell r="J22">
            <v>205.31118799999999</v>
          </cell>
          <cell r="K22">
            <v>206.26828</v>
          </cell>
          <cell r="L22">
            <v>206.93235799999999</v>
          </cell>
          <cell r="M22">
            <v>207.46791099999999</v>
          </cell>
          <cell r="N22">
            <v>207.92961099999999</v>
          </cell>
          <cell r="O22">
            <v>208.33659399999999</v>
          </cell>
          <cell r="P22">
            <v>208.69291699999999</v>
          </cell>
          <cell r="Q22">
            <v>208.995758</v>
          </cell>
          <cell r="R22">
            <v>209.281113</v>
          </cell>
          <cell r="S22">
            <v>209.44528199999999</v>
          </cell>
          <cell r="T22">
            <v>209.52084400000001</v>
          </cell>
          <cell r="U22">
            <v>209.51895099999999</v>
          </cell>
          <cell r="V22">
            <v>209.46717799999999</v>
          </cell>
          <cell r="W22">
            <v>209.367233</v>
          </cell>
          <cell r="X22">
            <v>209.21354700000001</v>
          </cell>
          <cell r="Y22">
            <v>209.083145</v>
          </cell>
          <cell r="Z22">
            <v>208.91824299999999</v>
          </cell>
          <cell r="AA22">
            <v>208.72267199999999</v>
          </cell>
          <cell r="AB22">
            <v>208.50842299999999</v>
          </cell>
          <cell r="AC22">
            <v>208.35131799999999</v>
          </cell>
          <cell r="AD22">
            <v>208.10702499999999</v>
          </cell>
          <cell r="AE22">
            <v>207.900665</v>
          </cell>
        </row>
        <row r="23">
          <cell r="A23" t="str">
            <v>TKI000:railpassmiles</v>
          </cell>
          <cell r="C23">
            <v>29.871853000000002</v>
          </cell>
          <cell r="D23">
            <v>31.821771999999999</v>
          </cell>
          <cell r="E23">
            <v>33.123631000000003</v>
          </cell>
          <cell r="F23">
            <v>33.983378999999999</v>
          </cell>
          <cell r="G23">
            <v>35.100853000000001</v>
          </cell>
          <cell r="H23">
            <v>36.130744999999997</v>
          </cell>
          <cell r="I23">
            <v>36.915401000000003</v>
          </cell>
          <cell r="J23">
            <v>37.524704</v>
          </cell>
          <cell r="K23">
            <v>38.107269000000002</v>
          </cell>
          <cell r="L23">
            <v>38.524512999999999</v>
          </cell>
          <cell r="M23">
            <v>38.997002000000002</v>
          </cell>
          <cell r="N23">
            <v>39.506042000000001</v>
          </cell>
          <cell r="O23">
            <v>40.029719999999998</v>
          </cell>
          <cell r="P23">
            <v>40.535946000000003</v>
          </cell>
          <cell r="Q23">
            <v>41.005344000000001</v>
          </cell>
          <cell r="R23">
            <v>41.487507000000001</v>
          </cell>
          <cell r="S23">
            <v>42.024422000000001</v>
          </cell>
          <cell r="T23">
            <v>42.524441000000003</v>
          </cell>
          <cell r="U23">
            <v>43.022525999999999</v>
          </cell>
          <cell r="V23">
            <v>43.498676000000003</v>
          </cell>
          <cell r="W23">
            <v>43.946204999999999</v>
          </cell>
          <cell r="X23">
            <v>44.327697999999998</v>
          </cell>
          <cell r="Y23">
            <v>44.792797</v>
          </cell>
          <cell r="Z23">
            <v>45.194687000000002</v>
          </cell>
          <cell r="AA23">
            <v>45.642555000000002</v>
          </cell>
          <cell r="AB23">
            <v>46.063999000000003</v>
          </cell>
          <cell r="AC23">
            <v>46.607852999999999</v>
          </cell>
          <cell r="AD23">
            <v>46.967677999999999</v>
          </cell>
          <cell r="AE23">
            <v>47.435471</v>
          </cell>
        </row>
        <row r="25">
          <cell r="A25" t="str">
            <v>TKI000:ba_Air</v>
          </cell>
          <cell r="C25">
            <v>1173.034668</v>
          </cell>
          <cell r="D25">
            <v>1318.6945800000001</v>
          </cell>
          <cell r="E25">
            <v>1371.6295170000001</v>
          </cell>
          <cell r="F25">
            <v>1398.2070309999999</v>
          </cell>
          <cell r="G25">
            <v>1441.3955080000001</v>
          </cell>
          <cell r="H25">
            <v>1479.14563</v>
          </cell>
          <cell r="I25">
            <v>1512.8122559999999</v>
          </cell>
          <cell r="J25">
            <v>1544.693115</v>
          </cell>
          <cell r="K25">
            <v>1576.107178</v>
          </cell>
          <cell r="L25">
            <v>1605.10022</v>
          </cell>
          <cell r="M25">
            <v>1637.380371</v>
          </cell>
          <cell r="N25">
            <v>1673.9056399999999</v>
          </cell>
          <cell r="O25">
            <v>1712.3889160000001</v>
          </cell>
          <cell r="P25">
            <v>1751.836914</v>
          </cell>
          <cell r="Q25">
            <v>1792.904053</v>
          </cell>
          <cell r="R25">
            <v>1835.575073</v>
          </cell>
          <cell r="S25">
            <v>1879.7923579999999</v>
          </cell>
          <cell r="T25">
            <v>1925.0914310000001</v>
          </cell>
          <cell r="U25">
            <v>1974.80835</v>
          </cell>
          <cell r="V25">
            <v>2025.6480710000001</v>
          </cell>
          <cell r="W25">
            <v>2077.25</v>
          </cell>
          <cell r="X25">
            <v>2127.8544919999999</v>
          </cell>
          <cell r="Y25">
            <v>2176.2202149999998</v>
          </cell>
          <cell r="Z25">
            <v>2224.4873050000001</v>
          </cell>
          <cell r="AA25">
            <v>2273.7250979999999</v>
          </cell>
          <cell r="AB25">
            <v>2323.9807129999999</v>
          </cell>
          <cell r="AC25">
            <v>2370.445068</v>
          </cell>
          <cell r="AD25">
            <v>2417.8759770000001</v>
          </cell>
          <cell r="AE25">
            <v>2468.829346</v>
          </cell>
        </row>
        <row r="27">
          <cell r="A27" t="str">
            <v>TKI000:ba_Rail</v>
          </cell>
          <cell r="C27">
            <v>1615.9882809999999</v>
          </cell>
          <cell r="D27">
            <v>1617.5349120000001</v>
          </cell>
          <cell r="E27">
            <v>1674.080078</v>
          </cell>
          <cell r="F27">
            <v>1607.64978</v>
          </cell>
          <cell r="G27">
            <v>1559.5419919999999</v>
          </cell>
          <cell r="H27">
            <v>1521.3396</v>
          </cell>
          <cell r="I27">
            <v>1511.7768550000001</v>
          </cell>
          <cell r="J27">
            <v>1554.446533</v>
          </cell>
          <cell r="K27">
            <v>1555.367432</v>
          </cell>
          <cell r="L27">
            <v>1572.5593260000001</v>
          </cell>
          <cell r="M27">
            <v>1596.240967</v>
          </cell>
          <cell r="N27">
            <v>1609.656616</v>
          </cell>
          <cell r="O27">
            <v>1613.0500489999999</v>
          </cell>
          <cell r="P27">
            <v>1631.7198490000001</v>
          </cell>
          <cell r="Q27">
            <v>1637.687866</v>
          </cell>
          <cell r="R27">
            <v>1645.1391599999999</v>
          </cell>
          <cell r="S27">
            <v>1656.608643</v>
          </cell>
          <cell r="T27">
            <v>1666.8948969999999</v>
          </cell>
          <cell r="U27">
            <v>1672.8961179999999</v>
          </cell>
          <cell r="V27">
            <v>1689.8201899999999</v>
          </cell>
          <cell r="W27">
            <v>1706.8557129999999</v>
          </cell>
          <cell r="X27">
            <v>1716.546875</v>
          </cell>
          <cell r="Y27">
            <v>1723.487427</v>
          </cell>
          <cell r="Z27">
            <v>1727.6503909999999</v>
          </cell>
          <cell r="AA27">
            <v>1736.838013</v>
          </cell>
          <cell r="AB27">
            <v>1740.3691409999999</v>
          </cell>
          <cell r="AC27">
            <v>1745.3679199999999</v>
          </cell>
          <cell r="AD27">
            <v>1752.495361</v>
          </cell>
          <cell r="AE27">
            <v>1764.116211</v>
          </cell>
        </row>
        <row r="28">
          <cell r="A28" t="str">
            <v>TKI000:ba_DomesticShipp</v>
          </cell>
          <cell r="C28">
            <v>444.89965799999999</v>
          </cell>
          <cell r="D28">
            <v>452.719269</v>
          </cell>
          <cell r="E28">
            <v>456.82601899999997</v>
          </cell>
          <cell r="F28">
            <v>462.35171500000001</v>
          </cell>
          <cell r="G28">
            <v>463.92306500000001</v>
          </cell>
          <cell r="H28">
            <v>464.16470299999997</v>
          </cell>
          <cell r="I28">
            <v>464.20428500000003</v>
          </cell>
          <cell r="J28">
            <v>463.39263899999997</v>
          </cell>
          <cell r="K28">
            <v>463.34793100000002</v>
          </cell>
          <cell r="L28">
            <v>462.86303700000002</v>
          </cell>
          <cell r="M28">
            <v>462.76669299999998</v>
          </cell>
          <cell r="N28">
            <v>462.35064699999998</v>
          </cell>
          <cell r="O28">
            <v>462.62976099999997</v>
          </cell>
          <cell r="P28">
            <v>462.45660400000003</v>
          </cell>
          <cell r="Q28">
            <v>461.21481299999999</v>
          </cell>
          <cell r="R28">
            <v>460.36090100000001</v>
          </cell>
          <cell r="S28">
            <v>459.522919</v>
          </cell>
          <cell r="T28">
            <v>459.08380099999999</v>
          </cell>
          <cell r="U28">
            <v>458.91177399999998</v>
          </cell>
          <cell r="V28">
            <v>459.46804800000001</v>
          </cell>
          <cell r="W28">
            <v>460.52829000000003</v>
          </cell>
          <cell r="X28">
            <v>460.049103</v>
          </cell>
          <cell r="Y28">
            <v>458.47790500000002</v>
          </cell>
          <cell r="Z28">
            <v>456.060608</v>
          </cell>
          <cell r="AA28">
            <v>454.71167000000003</v>
          </cell>
          <cell r="AB28">
            <v>452.76034499999997</v>
          </cell>
          <cell r="AC28">
            <v>450.34072900000001</v>
          </cell>
          <cell r="AD28">
            <v>447.59710699999999</v>
          </cell>
          <cell r="AE28">
            <v>446.40902699999998</v>
          </cell>
        </row>
      </sheetData>
      <sheetData sheetId="2" refreshError="1"/>
      <sheetData sheetId="3">
        <row r="88">
          <cell r="F88">
            <v>0.923149</v>
          </cell>
        </row>
        <row r="89">
          <cell r="F89">
            <v>6.6714880000000001</v>
          </cell>
        </row>
        <row r="93">
          <cell r="F93">
            <v>16.944298</v>
          </cell>
        </row>
        <row r="95">
          <cell r="F95">
            <v>6.9470840000000003</v>
          </cell>
        </row>
        <row r="96">
          <cell r="F96">
            <v>12.270818999999999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70">
          <cell r="E170">
            <v>77.863677999999993</v>
          </cell>
          <cell r="F170">
            <v>78.969109000000003</v>
          </cell>
          <cell r="G170">
            <v>79.833884999999995</v>
          </cell>
          <cell r="H170">
            <v>80.652244999999994</v>
          </cell>
          <cell r="I170">
            <v>81.518805999999998</v>
          </cell>
          <cell r="J170">
            <v>82.250953999999993</v>
          </cell>
          <cell r="K170">
            <v>82.956787000000006</v>
          </cell>
          <cell r="L170">
            <v>83.643555000000006</v>
          </cell>
          <cell r="M170">
            <v>84.333786000000003</v>
          </cell>
          <cell r="N170">
            <v>85.026886000000005</v>
          </cell>
          <cell r="O170">
            <v>85.725502000000006</v>
          </cell>
          <cell r="P170">
            <v>86.429732999999999</v>
          </cell>
          <cell r="Q170">
            <v>87.138785999999996</v>
          </cell>
          <cell r="R170">
            <v>87.852463</v>
          </cell>
          <cell r="S170">
            <v>88.571342000000001</v>
          </cell>
          <cell r="T170">
            <v>89.294822999999994</v>
          </cell>
          <cell r="U170">
            <v>90.022994999999995</v>
          </cell>
          <cell r="V170">
            <v>90.756118999999998</v>
          </cell>
          <cell r="W170">
            <v>91.495834000000002</v>
          </cell>
          <cell r="X170">
            <v>92.241898000000006</v>
          </cell>
          <cell r="Y170">
            <v>92.994003000000006</v>
          </cell>
          <cell r="Z170">
            <v>93.751182999999997</v>
          </cell>
          <cell r="AA170">
            <v>94.512642</v>
          </cell>
          <cell r="AB170">
            <v>95.278709000000006</v>
          </cell>
          <cell r="AC170">
            <v>96.050774000000004</v>
          </cell>
          <cell r="AD170">
            <v>96.828506000000004</v>
          </cell>
          <cell r="AE170">
            <v>97.609954999999999</v>
          </cell>
          <cell r="AF170">
            <v>98.396286000000003</v>
          </cell>
          <cell r="AG170">
            <v>99.187674999999999</v>
          </cell>
        </row>
        <row r="175">
          <cell r="E175">
            <v>72.717087000000006</v>
          </cell>
          <cell r="F175">
            <v>73.092055999999999</v>
          </cell>
          <cell r="G175">
            <v>73.501052999999999</v>
          </cell>
          <cell r="H175">
            <v>74.050392000000002</v>
          </cell>
          <cell r="I175">
            <v>74.725982999999999</v>
          </cell>
          <cell r="J175">
            <v>75.178748999999996</v>
          </cell>
          <cell r="K175">
            <v>75.641334999999998</v>
          </cell>
          <cell r="L175">
            <v>76.079268999999996</v>
          </cell>
          <cell r="M175">
            <v>76.557381000000007</v>
          </cell>
          <cell r="N175">
            <v>77.083327999999995</v>
          </cell>
          <cell r="O175">
            <v>77.668487999999996</v>
          </cell>
          <cell r="P175">
            <v>78.328941</v>
          </cell>
          <cell r="Q175">
            <v>79.046013000000002</v>
          </cell>
          <cell r="R175">
            <v>79.796111999999994</v>
          </cell>
          <cell r="S175">
            <v>80.552818000000002</v>
          </cell>
          <cell r="T175">
            <v>81.320212999999995</v>
          </cell>
          <cell r="U175">
            <v>82.103263999999996</v>
          </cell>
          <cell r="V175">
            <v>82.865875000000003</v>
          </cell>
          <cell r="W175">
            <v>83.641174000000007</v>
          </cell>
          <cell r="X175">
            <v>84.424744000000004</v>
          </cell>
          <cell r="Y175">
            <v>85.209228999999993</v>
          </cell>
          <cell r="Z175">
            <v>86.004813999999996</v>
          </cell>
          <cell r="AA175">
            <v>86.788414000000003</v>
          </cell>
          <cell r="AB175">
            <v>87.568939</v>
          </cell>
          <cell r="AC175">
            <v>88.334946000000002</v>
          </cell>
          <cell r="AD175">
            <v>89.098267000000007</v>
          </cell>
          <cell r="AE175">
            <v>89.847137000000004</v>
          </cell>
          <cell r="AF175">
            <v>90.582993000000002</v>
          </cell>
          <cell r="AG175">
            <v>91.310173000000006</v>
          </cell>
        </row>
      </sheetData>
      <sheetData sheetId="11">
        <row r="70">
          <cell r="E70">
            <v>554.21826199999998</v>
          </cell>
          <cell r="F70">
            <v>558.18225099999995</v>
          </cell>
          <cell r="G70">
            <v>616.61242700000003</v>
          </cell>
          <cell r="H70">
            <v>642.00720200000001</v>
          </cell>
          <cell r="I70">
            <v>677.56213400000001</v>
          </cell>
          <cell r="J70">
            <v>703.04217500000004</v>
          </cell>
          <cell r="K70">
            <v>726.45831299999998</v>
          </cell>
          <cell r="L70">
            <v>751.31414800000005</v>
          </cell>
          <cell r="M70">
            <v>777.54492200000004</v>
          </cell>
          <cell r="N70">
            <v>805.10766599999999</v>
          </cell>
          <cell r="O70">
            <v>833.80895999999996</v>
          </cell>
          <cell r="P70">
            <v>863.57214399999998</v>
          </cell>
          <cell r="Q70">
            <v>894.38806199999999</v>
          </cell>
          <cell r="R70">
            <v>926.25329599999998</v>
          </cell>
          <cell r="S70">
            <v>959.52636700000005</v>
          </cell>
          <cell r="T70">
            <v>993.94397000000004</v>
          </cell>
          <cell r="U70">
            <v>1029.4589840000001</v>
          </cell>
          <cell r="V70">
            <v>1066.0639650000001</v>
          </cell>
          <cell r="W70">
            <v>1103.774658</v>
          </cell>
          <cell r="X70">
            <v>1142.943237</v>
          </cell>
          <cell r="Y70">
            <v>1183.2827150000001</v>
          </cell>
          <cell r="Z70">
            <v>1224.766357</v>
          </cell>
          <cell r="AA70">
            <v>1267.4079589999999</v>
          </cell>
          <cell r="AB70">
            <v>1311.251831</v>
          </cell>
          <cell r="AC70">
            <v>1356.5870359999999</v>
          </cell>
          <cell r="AD70">
            <v>1403.1583250000001</v>
          </cell>
          <cell r="AE70">
            <v>1450.9521480000001</v>
          </cell>
          <cell r="AF70">
            <v>1499.9804690000001</v>
          </cell>
          <cell r="AG70">
            <v>1550.2852780000001</v>
          </cell>
        </row>
        <row r="178">
          <cell r="E178">
            <v>126.288307</v>
          </cell>
          <cell r="F178">
            <v>61.771155999999998</v>
          </cell>
          <cell r="G178">
            <v>48.788840999999998</v>
          </cell>
          <cell r="H178">
            <v>47.228012</v>
          </cell>
          <cell r="I178">
            <v>47.228012</v>
          </cell>
          <cell r="J178">
            <v>47.228012</v>
          </cell>
          <cell r="K178">
            <v>47.228012</v>
          </cell>
          <cell r="L178">
            <v>47.228012</v>
          </cell>
          <cell r="M178">
            <v>47.228012</v>
          </cell>
          <cell r="N178">
            <v>47.228012</v>
          </cell>
          <cell r="O178">
            <v>47.228012</v>
          </cell>
          <cell r="P178">
            <v>47.228012</v>
          </cell>
          <cell r="Q178">
            <v>47.228012</v>
          </cell>
          <cell r="R178">
            <v>47.228012</v>
          </cell>
          <cell r="S178">
            <v>47.228012</v>
          </cell>
          <cell r="T178">
            <v>47.228012</v>
          </cell>
          <cell r="U178">
            <v>47.228012</v>
          </cell>
          <cell r="V178">
            <v>47.228012</v>
          </cell>
          <cell r="W178">
            <v>47.228012</v>
          </cell>
          <cell r="X178">
            <v>47.228012</v>
          </cell>
          <cell r="Y178">
            <v>47.228012</v>
          </cell>
          <cell r="Z178">
            <v>47.228012</v>
          </cell>
          <cell r="AA178">
            <v>47.228012</v>
          </cell>
          <cell r="AB178">
            <v>47.228012</v>
          </cell>
          <cell r="AC178">
            <v>47.228012</v>
          </cell>
          <cell r="AD178">
            <v>47.228012</v>
          </cell>
          <cell r="AE178">
            <v>47.228012</v>
          </cell>
          <cell r="AF178">
            <v>47.228012</v>
          </cell>
          <cell r="AG178">
            <v>47.228012</v>
          </cell>
        </row>
      </sheetData>
      <sheetData sheetId="12">
        <row r="131">
          <cell r="F131">
            <v>7.4722720000000002</v>
          </cell>
        </row>
        <row r="202">
          <cell r="F202">
            <v>7.9135229999999996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2">
          <cell r="B2">
            <v>1.5165687188417314E-3</v>
          </cell>
          <cell r="C2">
            <v>3.6507016328013448E-4</v>
          </cell>
          <cell r="D2">
            <v>3.2781855920586701E-4</v>
          </cell>
          <cell r="E2">
            <v>3.8278362628180841E-4</v>
          </cell>
          <cell r="F2">
            <v>5.3934469235771899E-4</v>
          </cell>
          <cell r="G2">
            <v>3.3995333604646099E-4</v>
          </cell>
          <cell r="H2">
            <v>5.7719497863821599E-4</v>
          </cell>
        </row>
        <row r="3">
          <cell r="B3">
            <v>7.173489793344247E-3</v>
          </cell>
          <cell r="C3">
            <v>2.9082523664390905E-3</v>
          </cell>
          <cell r="D3">
            <v>2.2604988360247118E-3</v>
          </cell>
          <cell r="E3">
            <v>2.6396018038248072E-3</v>
          </cell>
          <cell r="F3">
            <v>1.9852017948389401E-3</v>
          </cell>
          <cell r="G3">
            <v>8.9891436780844701E-4</v>
          </cell>
          <cell r="H3">
            <v>1.4651861068476599E-3</v>
          </cell>
        </row>
        <row r="4">
          <cell r="B4">
            <v>1.5604824027299026E-3</v>
          </cell>
          <cell r="C4">
            <v>4.856059491180693E-4</v>
          </cell>
          <cell r="D4">
            <v>4.856059491180693E-4</v>
          </cell>
          <cell r="E4">
            <v>4.856059491180693E-4</v>
          </cell>
          <cell r="F4">
            <v>0</v>
          </cell>
          <cell r="G4">
            <v>0</v>
          </cell>
          <cell r="H4">
            <v>1.618686497060231E-4</v>
          </cell>
        </row>
        <row r="5">
          <cell r="B5">
            <v>4.4544800146568749E-3</v>
          </cell>
          <cell r="C5">
            <v>4.88055442953364E-3</v>
          </cell>
          <cell r="D5">
            <v>4.88055442953364E-3</v>
          </cell>
          <cell r="E5">
            <v>4.88055442953364E-3</v>
          </cell>
          <cell r="F5">
            <v>0</v>
          </cell>
          <cell r="G5">
            <v>0</v>
          </cell>
          <cell r="H5">
            <v>1.6268514765112134E-3</v>
          </cell>
        </row>
        <row r="6">
          <cell r="B6">
            <v>1.8445854492898E-3</v>
          </cell>
          <cell r="C6">
            <v>5.7401587244094803E-4</v>
          </cell>
          <cell r="D6">
            <v>0</v>
          </cell>
          <cell r="E6">
            <v>5.7401587244094803E-4</v>
          </cell>
          <cell r="F6">
            <v>0</v>
          </cell>
          <cell r="G6">
            <v>0</v>
          </cell>
          <cell r="H6">
            <v>1.72204761732284E-3</v>
          </cell>
        </row>
        <row r="7">
          <cell r="B7">
            <v>1.4980962356277019E-2</v>
          </cell>
          <cell r="C7">
            <v>5.8809562968856004E-4</v>
          </cell>
          <cell r="D7">
            <v>5.8809562968856004E-4</v>
          </cell>
          <cell r="E7">
            <v>5.8809562968856004E-4</v>
          </cell>
          <cell r="F7">
            <v>5.1783367814155899E-2</v>
          </cell>
          <cell r="G7">
            <v>1.8230964520345401E-2</v>
          </cell>
          <cell r="H7">
            <v>7.0571475562627203E-2</v>
          </cell>
        </row>
      </sheetData>
      <sheetData sheetId="29">
        <row r="2">
          <cell r="B2">
            <v>1.1625625208813242E-3</v>
          </cell>
          <cell r="C2">
            <v>1.56588362987776E-4</v>
          </cell>
          <cell r="D2">
            <v>3.1304695821218238E-4</v>
          </cell>
          <cell r="E2">
            <v>2.9354112202213857E-4</v>
          </cell>
          <cell r="F2">
            <v>2.4975642440517101E-4</v>
          </cell>
          <cell r="G2">
            <v>7.6336826956540702E-5</v>
          </cell>
          <cell r="H2">
            <v>1.6590035314152299E-4</v>
          </cell>
        </row>
        <row r="3">
          <cell r="B3">
            <v>1.3914248587496511E-3</v>
          </cell>
          <cell r="C3">
            <v>4.0019875135147051E-4</v>
          </cell>
          <cell r="D3">
            <v>6.0942278215302896E-4</v>
          </cell>
          <cell r="E3">
            <v>5.8448732639934686E-4</v>
          </cell>
          <cell r="F3">
            <v>8.6036157480427603E-4</v>
          </cell>
          <cell r="G3">
            <v>4.9586314946128995E-4</v>
          </cell>
          <cell r="H3">
            <v>3.9401333871111701E-4</v>
          </cell>
        </row>
        <row r="4">
          <cell r="B4">
            <v>1.6622709179351414E-5</v>
          </cell>
          <cell r="C4">
            <v>5.3416654402987621E-5</v>
          </cell>
          <cell r="D4">
            <v>5.3416654402987621E-5</v>
          </cell>
          <cell r="E4">
            <v>5.3416654402987621E-5</v>
          </cell>
          <cell r="F4">
            <v>0</v>
          </cell>
          <cell r="G4">
            <v>0</v>
          </cell>
          <cell r="H4">
            <v>1.780555146766254E-5</v>
          </cell>
        </row>
        <row r="5">
          <cell r="B5">
            <v>9.4522130090967955E-3</v>
          </cell>
          <cell r="C5">
            <v>6.3281765060902275E-3</v>
          </cell>
          <cell r="D5">
            <v>6.3281765060902275E-3</v>
          </cell>
          <cell r="E5">
            <v>6.3281765060902275E-3</v>
          </cell>
          <cell r="F5">
            <v>0</v>
          </cell>
          <cell r="G5">
            <v>0</v>
          </cell>
          <cell r="H5">
            <v>2.1093921686967426E-3</v>
          </cell>
        </row>
        <row r="6">
          <cell r="B6">
            <v>1.5489674012112001E-2</v>
          </cell>
          <cell r="C6">
            <v>4.8202260000000004E-3</v>
          </cell>
          <cell r="D6">
            <v>4.8202260000000004E-3</v>
          </cell>
          <cell r="E6">
            <v>4.8202260000000004E-3</v>
          </cell>
          <cell r="F6">
            <v>0</v>
          </cell>
          <cell r="G6">
            <v>0</v>
          </cell>
          <cell r="H6">
            <v>1.4460677999999999E-2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openstd.samr.gov.cn/bzgk/gb/newGbInfo?hcno=9CA804A15C0D4177BF63C1D3F5B90E4F" TargetMode="External"/><Relationship Id="rId2" Type="http://schemas.openxmlformats.org/officeDocument/2006/relationships/hyperlink" Target="https://openstd.samr.gov.cn/bzgk/gb/newGbInfo?hcno=57DA347FDF48E4743786873E5B2D670A" TargetMode="External"/><Relationship Id="rId1" Type="http://schemas.openxmlformats.org/officeDocument/2006/relationships/hyperlink" Target="http://c.gb688.cn/bzgk/gb/showGb?type=online&amp;hcno=9C036161B1CEAFDA5225B7184A67229B" TargetMode="External"/><Relationship Id="rId6" Type="http://schemas.openxmlformats.org/officeDocument/2006/relationships/hyperlink" Target="https://www.climatechange.cn/article/2023/1673-1719/1673-1719-19-3-347.shtml" TargetMode="External"/><Relationship Id="rId5" Type="http://schemas.openxmlformats.org/officeDocument/2006/relationships/hyperlink" Target="http://c.gb688.cn/bzgk/gb/showGb?type=online&amp;hcno=E9873417C49AA42796C319A13B3E1146" TargetMode="External"/><Relationship Id="rId4" Type="http://schemas.openxmlformats.org/officeDocument/2006/relationships/hyperlink" Target="https://data.stats.gov.cn/easyquery.htm?cn=C01&amp;zb=A0G0K&amp;sj=2022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baijiahao.baidu.com/s?id=1714317609815988899&amp;wfr=spider&amp;for=pc" TargetMode="External"/><Relationship Id="rId13" Type="http://schemas.openxmlformats.org/officeDocument/2006/relationships/hyperlink" Target="https://wen.baidu.com/question/2147676282586616508.html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s://www.gg-fc.com/art-39586.html" TargetMode="External"/><Relationship Id="rId7" Type="http://schemas.openxmlformats.org/officeDocument/2006/relationships/hyperlink" Target="https://zhidao.baidu.com/question/400308174770243445.html" TargetMode="External"/><Relationship Id="rId12" Type="http://schemas.openxmlformats.org/officeDocument/2006/relationships/hyperlink" Target="http://energy.cngold.org/c/2013-09-18/c2148105.html" TargetMode="External"/><Relationship Id="rId17" Type="http://schemas.openxmlformats.org/officeDocument/2006/relationships/hyperlink" Target="https://ishare.iask.sina.com.cn/f/jbo85YI08G.html" TargetMode="External"/><Relationship Id="rId2" Type="http://schemas.openxmlformats.org/officeDocument/2006/relationships/hyperlink" Target="https://baijiahao.baidu.com/s?id=1708955719021358479&amp;wfr=spider&amp;for=pc" TargetMode="External"/><Relationship Id="rId16" Type="http://schemas.openxmlformats.org/officeDocument/2006/relationships/hyperlink" Target="https://wenku.baidu.com/view/f8477297970590c69ec3d5bbfd0a79563c1ed4c4.html" TargetMode="External"/><Relationship Id="rId20" Type="http://schemas.openxmlformats.org/officeDocument/2006/relationships/comments" Target="../comments1.xml"/><Relationship Id="rId1" Type="http://schemas.openxmlformats.org/officeDocument/2006/relationships/hyperlink" Target="https://3g.163.com/dy/article/GQMMP3K90530Q0OP.html" TargetMode="External"/><Relationship Id="rId6" Type="http://schemas.openxmlformats.org/officeDocument/2006/relationships/hyperlink" Target="https://baijiahao.baidu.com/s?id=1600186951542322201&amp;wfr=spider&amp;for=pc" TargetMode="External"/><Relationship Id="rId11" Type="http://schemas.openxmlformats.org/officeDocument/2006/relationships/hyperlink" Target="https://www.chinanews.com.cn/sh/2013/09-25/5318742.shtml" TargetMode="External"/><Relationship Id="rId5" Type="http://schemas.openxmlformats.org/officeDocument/2006/relationships/hyperlink" Target="https://baijiahao.baidu.com/s?id=1704049651822493691&amp;wfr=spider&amp;for=pc" TargetMode="External"/><Relationship Id="rId15" Type="http://schemas.openxmlformats.org/officeDocument/2006/relationships/hyperlink" Target="https://wenku.baidu.com/view/e4b3f259383567ec102de2bd960590c69ec3d8af.html" TargetMode="External"/><Relationship Id="rId10" Type="http://schemas.openxmlformats.org/officeDocument/2006/relationships/hyperlink" Target="https://max.book118.com/html/2021/1028/5230333210004042.shtm" TargetMode="External"/><Relationship Id="rId19" Type="http://schemas.openxmlformats.org/officeDocument/2006/relationships/vmlDrawing" Target="../drawings/vmlDrawing1.vml"/><Relationship Id="rId4" Type="http://schemas.openxmlformats.org/officeDocument/2006/relationships/hyperlink" Target="https://baijiahao.baidu.com/s?id=1692727929776491489&amp;wfr=spider&amp;for=pc" TargetMode="External"/><Relationship Id="rId9" Type="http://schemas.openxmlformats.org/officeDocument/2006/relationships/hyperlink" Target="http://www.clzqjsxs.com/news/itemid-55552.shtml" TargetMode="External"/><Relationship Id="rId14" Type="http://schemas.openxmlformats.org/officeDocument/2006/relationships/hyperlink" Target="https://wenku.baidu.com/view/e4b3f259383567ec102de2bd960590c69ec3d8af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nergyexplained/units-and-calculators/" TargetMode="External"/><Relationship Id="rId2" Type="http://schemas.openxmlformats.org/officeDocument/2006/relationships/hyperlink" Target="https://afdc.energy.gov/vehicles/propane.html" TargetMode="External"/><Relationship Id="rId1" Type="http://schemas.openxmlformats.org/officeDocument/2006/relationships/hyperlink" Target="https://www.sustainablebusinesstoolkit.com/lpg-vs-petrol-vehicles/" TargetMode="External"/><Relationship Id="rId4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6"/>
  <sheetViews>
    <sheetView tabSelected="1" topLeftCell="A40" zoomScale="89" zoomScaleNormal="89" workbookViewId="0">
      <selection activeCell="A3" sqref="A3:XFD49"/>
    </sheetView>
  </sheetViews>
  <sheetFormatPr defaultColWidth="8.875" defaultRowHeight="14.3"/>
  <cols>
    <col min="1" max="1" width="13.375" style="52" customWidth="1"/>
    <col min="2" max="2" width="100.5" style="52" customWidth="1"/>
    <col min="3" max="3" width="74.125" style="52" customWidth="1"/>
    <col min="4" max="4" width="80.5" style="52" customWidth="1"/>
    <col min="5" max="16384" width="8.875" style="52"/>
  </cols>
  <sheetData>
    <row r="1" spans="1:14">
      <c r="A1" s="29" t="s">
        <v>0</v>
      </c>
    </row>
    <row r="3" spans="1:14">
      <c r="A3" s="29" t="s">
        <v>1</v>
      </c>
      <c r="B3" s="102" t="s">
        <v>2</v>
      </c>
      <c r="D3" s="102" t="s">
        <v>514</v>
      </c>
      <c r="E3" s="102"/>
      <c r="F3" s="102"/>
      <c r="G3" s="102"/>
      <c r="H3" s="102"/>
      <c r="I3" s="102"/>
      <c r="J3" s="102"/>
      <c r="K3" s="102"/>
      <c r="L3" s="102"/>
      <c r="M3" s="102"/>
      <c r="N3" s="102"/>
    </row>
    <row r="4" spans="1:14">
      <c r="B4" s="52" t="s">
        <v>3</v>
      </c>
      <c r="C4" s="136"/>
      <c r="D4" s="103" t="s">
        <v>10</v>
      </c>
    </row>
    <row r="5" spans="1:14">
      <c r="B5" s="136" t="s">
        <v>515</v>
      </c>
      <c r="C5" s="136"/>
      <c r="D5" s="103" t="s">
        <v>516</v>
      </c>
    </row>
    <row r="6" spans="1:14">
      <c r="B6" s="103" t="s">
        <v>4</v>
      </c>
      <c r="C6" s="136"/>
      <c r="D6" s="103" t="s">
        <v>508</v>
      </c>
    </row>
    <row r="7" spans="1:14">
      <c r="B7" s="211" t="s">
        <v>517</v>
      </c>
      <c r="C7" s="136"/>
      <c r="D7" s="103" t="s">
        <v>518</v>
      </c>
    </row>
    <row r="8" spans="1:14">
      <c r="B8" s="103">
        <v>2023</v>
      </c>
      <c r="D8" s="103">
        <v>2018</v>
      </c>
    </row>
    <row r="9" spans="1:14">
      <c r="B9" s="103" t="s">
        <v>5</v>
      </c>
      <c r="D9" s="244" t="s">
        <v>14</v>
      </c>
    </row>
    <row r="10" spans="1:14">
      <c r="B10" s="103"/>
      <c r="D10" s="52" t="s">
        <v>13</v>
      </c>
    </row>
    <row r="11" spans="1:14">
      <c r="D11" s="103" t="s">
        <v>519</v>
      </c>
    </row>
    <row r="12" spans="1:14">
      <c r="B12" s="102" t="s">
        <v>6</v>
      </c>
      <c r="C12" s="29"/>
      <c r="D12" s="78">
        <v>2015</v>
      </c>
    </row>
    <row r="13" spans="1:14">
      <c r="B13" s="52" t="s">
        <v>7</v>
      </c>
      <c r="C13" s="29"/>
      <c r="D13" s="244" t="s">
        <v>520</v>
      </c>
    </row>
    <row r="14" spans="1:14">
      <c r="B14" s="136" t="s">
        <v>521</v>
      </c>
      <c r="C14" s="29"/>
      <c r="D14" s="136" t="s">
        <v>507</v>
      </c>
    </row>
    <row r="15" spans="1:14">
      <c r="B15" s="52" t="s">
        <v>9</v>
      </c>
      <c r="C15" s="29"/>
      <c r="D15" s="103" t="s">
        <v>522</v>
      </c>
    </row>
    <row r="16" spans="1:14">
      <c r="B16" s="52" t="s">
        <v>523</v>
      </c>
      <c r="C16" s="29"/>
      <c r="D16" s="136" t="s">
        <v>509</v>
      </c>
    </row>
    <row r="17" spans="2:8">
      <c r="B17" s="103">
        <v>2022</v>
      </c>
      <c r="C17" s="29"/>
      <c r="D17" s="103" t="s">
        <v>524</v>
      </c>
    </row>
    <row r="18" spans="2:8">
      <c r="B18" s="244" t="s">
        <v>512</v>
      </c>
      <c r="C18" s="29"/>
      <c r="D18" s="103">
        <v>2019</v>
      </c>
    </row>
    <row r="19" spans="2:8">
      <c r="D19" s="245" t="s">
        <v>525</v>
      </c>
    </row>
    <row r="20" spans="2:8">
      <c r="B20" s="102" t="s">
        <v>8</v>
      </c>
      <c r="D20" s="52" t="s">
        <v>11</v>
      </c>
    </row>
    <row r="21" spans="2:8">
      <c r="B21" s="136" t="s">
        <v>526</v>
      </c>
      <c r="C21" s="103"/>
      <c r="D21" s="103" t="s">
        <v>522</v>
      </c>
    </row>
    <row r="22" spans="2:8">
      <c r="B22" s="211" t="s">
        <v>527</v>
      </c>
      <c r="C22" s="244"/>
      <c r="D22" s="52" t="s">
        <v>12</v>
      </c>
    </row>
    <row r="23" spans="2:8">
      <c r="C23" s="244"/>
      <c r="D23" s="103" t="s">
        <v>528</v>
      </c>
    </row>
    <row r="24" spans="2:8">
      <c r="B24" s="102" t="s">
        <v>505</v>
      </c>
      <c r="D24" s="78">
        <v>2021</v>
      </c>
    </row>
    <row r="25" spans="2:8">
      <c r="B25" s="136" t="s">
        <v>529</v>
      </c>
      <c r="D25" s="244" t="s">
        <v>15</v>
      </c>
    </row>
    <row r="26" spans="2:8">
      <c r="B26" s="136" t="s">
        <v>530</v>
      </c>
    </row>
    <row r="27" spans="2:8" ht="15.65" customHeight="1">
      <c r="B27" s="136" t="s">
        <v>531</v>
      </c>
      <c r="C27" s="244"/>
      <c r="D27" s="102" t="s">
        <v>316</v>
      </c>
      <c r="E27" s="102"/>
      <c r="F27" s="102"/>
      <c r="G27" s="102"/>
      <c r="H27" s="102"/>
    </row>
    <row r="28" spans="2:8">
      <c r="B28" s="136" t="s">
        <v>532</v>
      </c>
      <c r="D28" s="136" t="s">
        <v>533</v>
      </c>
    </row>
    <row r="29" spans="2:8">
      <c r="B29" s="136" t="s">
        <v>534</v>
      </c>
      <c r="D29" s="136" t="s">
        <v>535</v>
      </c>
    </row>
    <row r="30" spans="2:8">
      <c r="B30" s="244"/>
      <c r="C30" s="135"/>
      <c r="D30" s="136" t="s">
        <v>511</v>
      </c>
    </row>
    <row r="31" spans="2:8">
      <c r="B31" s="102" t="s">
        <v>506</v>
      </c>
      <c r="C31" s="135"/>
      <c r="D31" s="211" t="s">
        <v>536</v>
      </c>
    </row>
    <row r="32" spans="2:8">
      <c r="B32" s="136" t="s">
        <v>537</v>
      </c>
      <c r="C32" s="103"/>
      <c r="D32" s="103">
        <v>2023</v>
      </c>
    </row>
    <row r="33" spans="1:10">
      <c r="B33" s="136" t="s">
        <v>538</v>
      </c>
      <c r="D33" s="245" t="s">
        <v>539</v>
      </c>
    </row>
    <row r="34" spans="1:10">
      <c r="B34" s="136" t="s">
        <v>540</v>
      </c>
      <c r="D34" s="136" t="s">
        <v>541</v>
      </c>
    </row>
    <row r="35" spans="1:10">
      <c r="B35" s="136" t="s">
        <v>542</v>
      </c>
    </row>
    <row r="36" spans="1:10">
      <c r="B36" s="103">
        <v>2023</v>
      </c>
      <c r="D36" s="102" t="s">
        <v>543</v>
      </c>
      <c r="E36" s="102"/>
      <c r="F36" s="102"/>
      <c r="G36" s="102"/>
      <c r="H36" s="102"/>
      <c r="I36" s="102"/>
      <c r="J36" s="102"/>
    </row>
    <row r="37" spans="1:10">
      <c r="B37" s="52" t="s">
        <v>544</v>
      </c>
      <c r="D37" s="136" t="s">
        <v>545</v>
      </c>
    </row>
    <row r="38" spans="1:10">
      <c r="B38" s="52" t="s">
        <v>546</v>
      </c>
      <c r="D38" s="136" t="s">
        <v>547</v>
      </c>
    </row>
    <row r="39" spans="1:10" ht="15.65">
      <c r="B39" s="52" t="s">
        <v>548</v>
      </c>
      <c r="D39" s="136" t="s">
        <v>549</v>
      </c>
    </row>
    <row r="40" spans="1:10">
      <c r="B40" s="52" t="s">
        <v>550</v>
      </c>
      <c r="D40" s="136" t="s">
        <v>510</v>
      </c>
    </row>
    <row r="41" spans="1:10">
      <c r="B41" s="136" t="s">
        <v>551</v>
      </c>
      <c r="D41" s="103">
        <v>2022</v>
      </c>
    </row>
    <row r="42" spans="1:10">
      <c r="B42" s="136" t="s">
        <v>552</v>
      </c>
      <c r="D42" s="52" t="s">
        <v>513</v>
      </c>
    </row>
    <row r="45" spans="1:10">
      <c r="A45" s="29" t="s">
        <v>16</v>
      </c>
    </row>
    <row r="46" spans="1:10">
      <c r="A46" s="52" t="s">
        <v>17</v>
      </c>
    </row>
    <row r="47" spans="1:10">
      <c r="A47" s="136" t="s">
        <v>504</v>
      </c>
    </row>
    <row r="48" spans="1:10">
      <c r="A48" s="52" t="s">
        <v>18</v>
      </c>
    </row>
    <row r="49" spans="1:1" s="23" customFormat="1"/>
    <row r="60" spans="1:1">
      <c r="A60" s="29"/>
    </row>
    <row r="61" spans="1:1">
      <c r="A61" s="104"/>
    </row>
    <row r="65" spans="1:1">
      <c r="A65" s="104"/>
    </row>
    <row r="66" spans="1:1">
      <c r="A66" s="29"/>
    </row>
    <row r="67" spans="1:1">
      <c r="A67" s="104"/>
    </row>
    <row r="71" spans="1:1">
      <c r="A71" s="29"/>
    </row>
    <row r="72" spans="1:1">
      <c r="A72" s="104"/>
    </row>
    <row r="77" spans="1:1">
      <c r="A77" s="29"/>
    </row>
    <row r="78" spans="1:1">
      <c r="A78" s="104"/>
    </row>
    <row r="82" spans="1:1">
      <c r="A82" s="104"/>
    </row>
    <row r="83" spans="1:1">
      <c r="A83" s="29"/>
    </row>
    <row r="84" spans="1:1">
      <c r="A84" s="104"/>
    </row>
    <row r="93" spans="1:1">
      <c r="A93" s="29"/>
    </row>
    <row r="95" spans="1:1">
      <c r="A95" s="29"/>
    </row>
    <row r="96" spans="1:1">
      <c r="A96" s="29"/>
    </row>
  </sheetData>
  <phoneticPr fontId="49" type="noConversion"/>
  <hyperlinks>
    <hyperlink ref="D9" r:id="rId1" xr:uid="{EBD3C1DD-6F88-490F-BABF-13AF25C6978F}"/>
    <hyperlink ref="D25" r:id="rId2" xr:uid="{9C33D5F4-11C0-4193-A2E9-9CE1CCE90CEC}"/>
    <hyperlink ref="D13" r:id="rId3" xr:uid="{8E058DD4-E1B1-4935-9872-B422C4EAC771}"/>
    <hyperlink ref="B18" r:id="rId4" xr:uid="{82E09683-0E7B-4440-85F9-5A988429A3DA}"/>
    <hyperlink ref="D19" r:id="rId5" xr:uid="{FABAE27B-034D-4910-A7F3-2BA4F9ED01DA}"/>
    <hyperlink ref="D33" r:id="rId6" xr:uid="{6C31C3AF-579D-4C16-AA69-D1ECB53BC86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29"/>
  <sheetViews>
    <sheetView topLeftCell="A7" workbookViewId="0">
      <selection activeCell="J21" sqref="J21"/>
    </sheetView>
  </sheetViews>
  <sheetFormatPr defaultColWidth="9" defaultRowHeight="14.3"/>
  <cols>
    <col min="5" max="5" width="11.625" customWidth="1"/>
    <col min="6" max="28" width="10.125" customWidth="1"/>
  </cols>
  <sheetData>
    <row r="1" spans="1:46">
      <c r="A1" s="29" t="s">
        <v>25</v>
      </c>
      <c r="B1" s="29" t="s">
        <v>26</v>
      </c>
      <c r="C1" s="29" t="s">
        <v>27</v>
      </c>
      <c r="D1" s="29" t="s">
        <v>28</v>
      </c>
      <c r="E1" s="29" t="s">
        <v>29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</row>
    <row r="2" spans="1:46">
      <c r="A2" s="96" t="s">
        <v>30</v>
      </c>
      <c r="B2" s="96" t="s">
        <v>31</v>
      </c>
      <c r="C2" s="96" t="s">
        <v>32</v>
      </c>
      <c r="D2" s="96" t="s">
        <v>33</v>
      </c>
      <c r="E2" s="96" t="s">
        <v>34</v>
      </c>
      <c r="F2" s="100">
        <v>19086</v>
      </c>
      <c r="G2" s="100">
        <v>29253</v>
      </c>
      <c r="H2" s="100">
        <v>33396</v>
      </c>
      <c r="I2" s="100">
        <v>39351</v>
      </c>
      <c r="J2" s="100">
        <v>47217</v>
      </c>
      <c r="K2" s="100">
        <v>60798</v>
      </c>
      <c r="L2" s="100">
        <v>78954</v>
      </c>
      <c r="M2" s="100">
        <v>101265</v>
      </c>
      <c r="N2" s="100">
        <v>128511</v>
      </c>
      <c r="O2" s="100">
        <v>159033</v>
      </c>
      <c r="P2" s="100">
        <v>194529</v>
      </c>
      <c r="Q2" s="100">
        <v>226134</v>
      </c>
      <c r="R2" s="100">
        <v>253314</v>
      </c>
      <c r="S2" s="100">
        <v>276594</v>
      </c>
      <c r="T2" s="100">
        <v>294747</v>
      </c>
      <c r="U2" s="100">
        <v>308925</v>
      </c>
      <c r="V2" s="100">
        <v>322230</v>
      </c>
      <c r="W2" s="100">
        <v>333102</v>
      </c>
      <c r="X2" s="100">
        <v>342030</v>
      </c>
      <c r="Y2" s="100">
        <v>349287</v>
      </c>
      <c r="Z2" s="100">
        <v>355407</v>
      </c>
      <c r="AA2" s="100">
        <v>358212</v>
      </c>
      <c r="AB2" s="100">
        <v>360669</v>
      </c>
      <c r="AC2" s="100">
        <v>362058</v>
      </c>
      <c r="AD2" s="100">
        <v>363171</v>
      </c>
      <c r="AE2" s="100">
        <v>363909</v>
      </c>
      <c r="AF2" s="100">
        <v>363468</v>
      </c>
      <c r="AG2" s="100">
        <v>362541</v>
      </c>
      <c r="AH2" s="100">
        <v>361014</v>
      </c>
      <c r="AI2" s="100">
        <v>359229</v>
      </c>
      <c r="AJ2" s="100">
        <v>357063</v>
      </c>
      <c r="AK2" s="100">
        <v>352542</v>
      </c>
      <c r="AL2" s="100">
        <v>347829</v>
      </c>
      <c r="AM2" s="100">
        <v>342630</v>
      </c>
      <c r="AN2" s="100">
        <v>337116</v>
      </c>
      <c r="AO2" s="100">
        <v>331098</v>
      </c>
      <c r="AP2" s="100">
        <v>322734</v>
      </c>
      <c r="AQ2" s="100">
        <v>314364</v>
      </c>
      <c r="AR2" s="100">
        <v>305226</v>
      </c>
      <c r="AS2" s="100">
        <v>295806</v>
      </c>
      <c r="AT2" s="100">
        <v>285903</v>
      </c>
    </row>
    <row r="3" spans="1:46">
      <c r="A3" s="96" t="s">
        <v>30</v>
      </c>
      <c r="B3" s="96" t="s">
        <v>35</v>
      </c>
      <c r="C3" s="96" t="s">
        <v>32</v>
      </c>
      <c r="D3" s="96" t="s">
        <v>33</v>
      </c>
      <c r="E3" s="96" t="s">
        <v>36</v>
      </c>
      <c r="F3" s="52">
        <v>153</v>
      </c>
      <c r="G3" s="52">
        <v>159</v>
      </c>
      <c r="H3" s="52">
        <v>162</v>
      </c>
      <c r="I3" s="52">
        <v>162</v>
      </c>
      <c r="J3" s="52">
        <v>162</v>
      </c>
      <c r="K3" s="52">
        <v>171</v>
      </c>
      <c r="L3" s="52">
        <v>177</v>
      </c>
      <c r="M3" s="52">
        <v>183</v>
      </c>
      <c r="N3" s="52">
        <v>189</v>
      </c>
      <c r="O3" s="52">
        <v>195</v>
      </c>
      <c r="P3" s="52">
        <v>201</v>
      </c>
      <c r="Q3" s="52">
        <v>204</v>
      </c>
      <c r="R3" s="52">
        <v>210</v>
      </c>
      <c r="S3" s="52">
        <v>219</v>
      </c>
      <c r="T3" s="52">
        <v>228</v>
      </c>
      <c r="U3" s="52">
        <v>243</v>
      </c>
      <c r="V3" s="52">
        <v>258</v>
      </c>
      <c r="W3" s="52">
        <v>273</v>
      </c>
      <c r="X3" s="52">
        <v>291</v>
      </c>
      <c r="Y3" s="52">
        <v>306</v>
      </c>
      <c r="Z3" s="52">
        <v>321</v>
      </c>
      <c r="AA3" s="52">
        <v>330</v>
      </c>
      <c r="AB3" s="52">
        <v>339</v>
      </c>
      <c r="AC3" s="52">
        <v>345</v>
      </c>
      <c r="AD3" s="52">
        <v>351</v>
      </c>
      <c r="AE3" s="52">
        <v>357</v>
      </c>
      <c r="AF3" s="52">
        <v>357</v>
      </c>
      <c r="AG3" s="52">
        <v>360</v>
      </c>
      <c r="AH3" s="52">
        <v>360</v>
      </c>
      <c r="AI3" s="52">
        <v>360</v>
      </c>
      <c r="AJ3" s="52">
        <v>357</v>
      </c>
      <c r="AK3" s="52">
        <v>354</v>
      </c>
      <c r="AL3" s="52">
        <v>348</v>
      </c>
      <c r="AM3" s="52">
        <v>342</v>
      </c>
      <c r="AN3" s="52">
        <v>336</v>
      </c>
      <c r="AO3" s="52">
        <v>330</v>
      </c>
      <c r="AP3" s="52">
        <v>324</v>
      </c>
      <c r="AQ3" s="52">
        <v>315</v>
      </c>
      <c r="AR3" s="52">
        <v>306</v>
      </c>
      <c r="AS3" s="52">
        <v>297</v>
      </c>
      <c r="AT3" s="52">
        <v>285</v>
      </c>
    </row>
    <row r="4" spans="1:46">
      <c r="A4" s="96" t="s">
        <v>30</v>
      </c>
      <c r="B4" s="96" t="s">
        <v>37</v>
      </c>
      <c r="C4" s="96" t="s">
        <v>32</v>
      </c>
      <c r="D4" s="96" t="s">
        <v>33</v>
      </c>
      <c r="E4" s="96" t="s">
        <v>38</v>
      </c>
      <c r="F4" s="100">
        <v>507579</v>
      </c>
      <c r="G4" s="100">
        <v>496953</v>
      </c>
      <c r="H4" s="100">
        <v>492480</v>
      </c>
      <c r="I4" s="100">
        <v>485979</v>
      </c>
      <c r="J4" s="100">
        <v>474243</v>
      </c>
      <c r="K4" s="100">
        <v>487419</v>
      </c>
      <c r="L4" s="100">
        <v>495429</v>
      </c>
      <c r="M4" s="100">
        <v>493464</v>
      </c>
      <c r="N4" s="100">
        <v>486504</v>
      </c>
      <c r="O4" s="100">
        <v>475686</v>
      </c>
      <c r="P4" s="100">
        <v>459357</v>
      </c>
      <c r="Q4" s="100">
        <v>432756</v>
      </c>
      <c r="R4" s="100">
        <v>410511</v>
      </c>
      <c r="S4" s="100">
        <v>392031</v>
      </c>
      <c r="T4" s="100">
        <v>377511</v>
      </c>
      <c r="U4" s="100">
        <v>366858</v>
      </c>
      <c r="V4" s="100">
        <v>362700</v>
      </c>
      <c r="W4" s="100">
        <v>360426</v>
      </c>
      <c r="X4" s="100">
        <v>359598</v>
      </c>
      <c r="Y4" s="100">
        <v>359991</v>
      </c>
      <c r="Z4" s="100">
        <v>361602</v>
      </c>
      <c r="AA4" s="100">
        <v>360990</v>
      </c>
      <c r="AB4" s="100">
        <v>360825</v>
      </c>
      <c r="AC4" s="100">
        <v>360810</v>
      </c>
      <c r="AD4" s="100">
        <v>360639</v>
      </c>
      <c r="AE4" s="100">
        <v>360405</v>
      </c>
      <c r="AF4" s="100">
        <v>358848</v>
      </c>
      <c r="AG4" s="100">
        <v>357318</v>
      </c>
      <c r="AH4" s="100">
        <v>355410</v>
      </c>
      <c r="AI4" s="100">
        <v>353271</v>
      </c>
      <c r="AJ4" s="100">
        <v>350523</v>
      </c>
      <c r="AK4" s="100">
        <v>345873</v>
      </c>
      <c r="AL4" s="100">
        <v>340899</v>
      </c>
      <c r="AM4" s="100">
        <v>335394</v>
      </c>
      <c r="AN4" s="100">
        <v>329694</v>
      </c>
      <c r="AO4" s="100">
        <v>323478</v>
      </c>
      <c r="AP4" s="100">
        <v>315018</v>
      </c>
      <c r="AQ4" s="100">
        <v>306564</v>
      </c>
      <c r="AR4" s="100">
        <v>297351</v>
      </c>
      <c r="AS4" s="100">
        <v>287910</v>
      </c>
      <c r="AT4" s="52">
        <v>277929</v>
      </c>
    </row>
    <row r="5" spans="1:46">
      <c r="A5" s="96" t="s">
        <v>30</v>
      </c>
      <c r="B5" s="96" t="s">
        <v>39</v>
      </c>
      <c r="C5" s="96" t="s">
        <v>32</v>
      </c>
      <c r="D5" s="96" t="s">
        <v>33</v>
      </c>
      <c r="E5" s="96" t="s">
        <v>40</v>
      </c>
      <c r="F5" s="52">
        <v>1833</v>
      </c>
      <c r="G5" s="52">
        <v>2199</v>
      </c>
      <c r="H5" s="52">
        <v>2577</v>
      </c>
      <c r="I5" s="52">
        <v>2913</v>
      </c>
      <c r="J5" s="52">
        <v>3183</v>
      </c>
      <c r="K5" s="52">
        <v>3630</v>
      </c>
      <c r="L5" s="52">
        <v>4056</v>
      </c>
      <c r="M5" s="52">
        <v>4410</v>
      </c>
      <c r="N5" s="52">
        <v>4719</v>
      </c>
      <c r="O5" s="52">
        <v>4974</v>
      </c>
      <c r="P5" s="52">
        <v>5157</v>
      </c>
      <c r="Q5" s="52">
        <v>5205</v>
      </c>
      <c r="R5" s="52">
        <v>5238</v>
      </c>
      <c r="S5" s="52">
        <v>5301</v>
      </c>
      <c r="T5" s="52">
        <v>5391</v>
      </c>
      <c r="U5" s="52">
        <v>5529</v>
      </c>
      <c r="V5" s="52">
        <v>5739</v>
      </c>
      <c r="W5" s="52">
        <v>5985</v>
      </c>
      <c r="X5" s="52">
        <v>6249</v>
      </c>
      <c r="Y5" s="52">
        <v>6534</v>
      </c>
      <c r="Z5" s="52">
        <v>6846</v>
      </c>
      <c r="AA5" s="52">
        <v>7104</v>
      </c>
      <c r="AB5" s="52">
        <v>7383</v>
      </c>
      <c r="AC5" s="52">
        <v>7656</v>
      </c>
      <c r="AD5" s="52">
        <v>7929</v>
      </c>
      <c r="AE5" s="52">
        <v>8199</v>
      </c>
      <c r="AF5" s="52">
        <v>8442</v>
      </c>
      <c r="AG5" s="52">
        <v>8679</v>
      </c>
      <c r="AH5" s="52">
        <v>8904</v>
      </c>
      <c r="AI5" s="52">
        <v>9123</v>
      </c>
      <c r="AJ5" s="52">
        <v>9327</v>
      </c>
      <c r="AK5" s="52">
        <v>9195</v>
      </c>
      <c r="AL5" s="52">
        <v>9069</v>
      </c>
      <c r="AM5" s="52">
        <v>8922</v>
      </c>
      <c r="AN5" s="52">
        <v>8772</v>
      </c>
      <c r="AO5" s="52">
        <v>8607</v>
      </c>
      <c r="AP5" s="52">
        <v>8385</v>
      </c>
      <c r="AQ5" s="52">
        <v>8160</v>
      </c>
      <c r="AR5" s="52">
        <v>7917</v>
      </c>
      <c r="AS5" s="52">
        <v>7665</v>
      </c>
      <c r="AT5" s="52">
        <v>7401</v>
      </c>
    </row>
    <row r="6" spans="1:46">
      <c r="A6" s="96" t="s">
        <v>30</v>
      </c>
      <c r="B6" s="96" t="s">
        <v>41</v>
      </c>
      <c r="C6" s="96" t="s">
        <v>32</v>
      </c>
      <c r="D6" s="96" t="s">
        <v>33</v>
      </c>
      <c r="E6" s="96" t="s">
        <v>42</v>
      </c>
      <c r="F6" s="52">
        <v>927</v>
      </c>
      <c r="G6" s="52">
        <v>1284</v>
      </c>
      <c r="H6" s="52">
        <v>1404</v>
      </c>
      <c r="I6" s="52">
        <v>1554</v>
      </c>
      <c r="J6" s="52">
        <v>1734</v>
      </c>
      <c r="K6" s="52">
        <v>2064</v>
      </c>
      <c r="L6" s="52">
        <v>2478</v>
      </c>
      <c r="M6" s="52">
        <v>2961</v>
      </c>
      <c r="N6" s="52">
        <v>3549</v>
      </c>
      <c r="O6" s="52">
        <v>4245</v>
      </c>
      <c r="P6" s="52">
        <v>5022</v>
      </c>
      <c r="Q6" s="52">
        <v>5802</v>
      </c>
      <c r="R6" s="52">
        <v>6657</v>
      </c>
      <c r="S6" s="52">
        <v>7617</v>
      </c>
      <c r="T6" s="52">
        <v>8652</v>
      </c>
      <c r="U6" s="52">
        <v>9744</v>
      </c>
      <c r="V6" s="52">
        <v>10959</v>
      </c>
      <c r="W6" s="52">
        <v>12165</v>
      </c>
      <c r="X6" s="52">
        <v>13314</v>
      </c>
      <c r="Y6" s="52">
        <v>14364</v>
      </c>
      <c r="Z6" s="52">
        <v>15309</v>
      </c>
      <c r="AA6" s="52">
        <v>16020</v>
      </c>
      <c r="AB6" s="52">
        <v>16614</v>
      </c>
      <c r="AC6" s="52">
        <v>17076</v>
      </c>
      <c r="AD6" s="52">
        <v>17442</v>
      </c>
      <c r="AE6" s="52">
        <v>17718</v>
      </c>
      <c r="AF6" s="52">
        <v>17874</v>
      </c>
      <c r="AG6" s="52">
        <v>17967</v>
      </c>
      <c r="AH6" s="52">
        <v>17997</v>
      </c>
      <c r="AI6" s="52">
        <v>17988</v>
      </c>
      <c r="AJ6" s="52">
        <v>17931</v>
      </c>
      <c r="AK6" s="52">
        <v>17700</v>
      </c>
      <c r="AL6" s="52">
        <v>17457</v>
      </c>
      <c r="AM6" s="52">
        <v>17190</v>
      </c>
      <c r="AN6" s="52">
        <v>16905</v>
      </c>
      <c r="AO6" s="52">
        <v>16599</v>
      </c>
      <c r="AP6" s="52">
        <v>16173</v>
      </c>
      <c r="AQ6" s="52">
        <v>15750</v>
      </c>
      <c r="AR6" s="52">
        <v>15285</v>
      </c>
      <c r="AS6" s="52">
        <v>14808</v>
      </c>
      <c r="AT6" s="52">
        <v>14307</v>
      </c>
    </row>
    <row r="7" spans="1:46">
      <c r="A7" s="96" t="s">
        <v>30</v>
      </c>
      <c r="B7" s="96" t="s">
        <v>43</v>
      </c>
      <c r="C7" s="96" t="s">
        <v>32</v>
      </c>
      <c r="D7" s="96" t="s">
        <v>33</v>
      </c>
      <c r="E7" s="96" t="s">
        <v>44</v>
      </c>
      <c r="F7" s="52">
        <v>120</v>
      </c>
      <c r="G7" s="52">
        <v>123</v>
      </c>
      <c r="H7" s="52">
        <v>129</v>
      </c>
      <c r="I7" s="52">
        <v>135</v>
      </c>
      <c r="J7" s="52">
        <v>138</v>
      </c>
      <c r="K7" s="52">
        <v>147</v>
      </c>
      <c r="L7" s="52">
        <v>156</v>
      </c>
      <c r="M7" s="52">
        <v>162</v>
      </c>
      <c r="N7" s="52">
        <v>165</v>
      </c>
      <c r="O7" s="52">
        <v>168</v>
      </c>
      <c r="P7" s="52">
        <v>168</v>
      </c>
      <c r="Q7" s="52">
        <v>162</v>
      </c>
      <c r="R7" s="52">
        <v>159</v>
      </c>
      <c r="S7" s="52">
        <v>156</v>
      </c>
      <c r="T7" s="52">
        <v>156</v>
      </c>
      <c r="U7" s="52">
        <v>156</v>
      </c>
      <c r="V7" s="52">
        <v>159</v>
      </c>
      <c r="W7" s="52">
        <v>162</v>
      </c>
      <c r="X7" s="52">
        <v>168</v>
      </c>
      <c r="Y7" s="52">
        <v>171</v>
      </c>
      <c r="Z7" s="52">
        <v>177</v>
      </c>
      <c r="AA7" s="52">
        <v>183</v>
      </c>
      <c r="AB7" s="52">
        <v>186</v>
      </c>
      <c r="AC7" s="52">
        <v>192</v>
      </c>
      <c r="AD7" s="52">
        <v>195</v>
      </c>
      <c r="AE7" s="52">
        <v>201</v>
      </c>
      <c r="AF7" s="52">
        <v>204</v>
      </c>
      <c r="AG7" s="52">
        <v>207</v>
      </c>
      <c r="AH7" s="52">
        <v>213</v>
      </c>
      <c r="AI7" s="52">
        <v>216</v>
      </c>
      <c r="AJ7" s="52">
        <v>219</v>
      </c>
      <c r="AK7" s="52">
        <v>216</v>
      </c>
      <c r="AL7" s="52">
        <v>213</v>
      </c>
      <c r="AM7" s="52">
        <v>210</v>
      </c>
      <c r="AN7" s="52">
        <v>204</v>
      </c>
      <c r="AO7" s="52">
        <v>201</v>
      </c>
      <c r="AP7" s="52">
        <v>195</v>
      </c>
      <c r="AQ7" s="52">
        <v>192</v>
      </c>
      <c r="AR7" s="52">
        <v>186</v>
      </c>
      <c r="AS7" s="52">
        <v>180</v>
      </c>
      <c r="AT7" s="52">
        <v>174</v>
      </c>
    </row>
    <row r="8" spans="1:46">
      <c r="A8" s="96" t="s">
        <v>30</v>
      </c>
      <c r="B8" s="96" t="s">
        <v>45</v>
      </c>
      <c r="C8" s="96" t="s">
        <v>32</v>
      </c>
      <c r="D8" s="96" t="s">
        <v>33</v>
      </c>
      <c r="E8" s="96" t="s">
        <v>46</v>
      </c>
      <c r="F8" s="52">
        <v>3</v>
      </c>
      <c r="G8" s="52">
        <v>3</v>
      </c>
      <c r="H8" s="52">
        <v>3</v>
      </c>
      <c r="I8" s="52">
        <v>3</v>
      </c>
      <c r="J8" s="52">
        <v>3</v>
      </c>
      <c r="K8" s="52">
        <v>3</v>
      </c>
      <c r="L8" s="52">
        <v>6</v>
      </c>
      <c r="M8" s="52">
        <v>6</v>
      </c>
      <c r="N8" s="52">
        <v>6</v>
      </c>
      <c r="O8" s="52">
        <v>9</v>
      </c>
      <c r="P8" s="52">
        <v>9</v>
      </c>
      <c r="Q8" s="52">
        <v>9</v>
      </c>
      <c r="R8" s="52">
        <v>12</v>
      </c>
      <c r="S8" s="52">
        <v>12</v>
      </c>
      <c r="T8" s="52">
        <v>15</v>
      </c>
      <c r="U8" s="52">
        <v>15</v>
      </c>
      <c r="V8" s="52">
        <v>18</v>
      </c>
      <c r="W8" s="52">
        <v>21</v>
      </c>
      <c r="X8" s="52">
        <v>21</v>
      </c>
      <c r="Y8" s="52">
        <v>24</v>
      </c>
      <c r="Z8" s="52">
        <v>24</v>
      </c>
      <c r="AA8" s="52">
        <v>27</v>
      </c>
      <c r="AB8" s="52">
        <v>27</v>
      </c>
      <c r="AC8" s="52">
        <v>27</v>
      </c>
      <c r="AD8" s="52">
        <v>30</v>
      </c>
      <c r="AE8" s="52">
        <v>30</v>
      </c>
      <c r="AF8" s="52">
        <v>30</v>
      </c>
      <c r="AG8" s="52">
        <v>30</v>
      </c>
      <c r="AH8" s="52">
        <v>30</v>
      </c>
      <c r="AI8" s="52">
        <v>30</v>
      </c>
      <c r="AJ8" s="52">
        <v>30</v>
      </c>
      <c r="AK8" s="52">
        <v>30</v>
      </c>
      <c r="AL8" s="52">
        <v>30</v>
      </c>
      <c r="AM8" s="52">
        <v>30</v>
      </c>
      <c r="AN8" s="52">
        <v>27</v>
      </c>
      <c r="AO8" s="52">
        <v>27</v>
      </c>
      <c r="AP8" s="52">
        <v>27</v>
      </c>
      <c r="AQ8" s="52">
        <v>27</v>
      </c>
      <c r="AR8" s="52">
        <v>27</v>
      </c>
      <c r="AS8" s="52">
        <v>24</v>
      </c>
      <c r="AT8" s="52">
        <v>24</v>
      </c>
    </row>
    <row r="9" spans="1:46">
      <c r="A9" s="30" t="s">
        <v>47</v>
      </c>
      <c r="B9" s="97" t="s">
        <v>31</v>
      </c>
      <c r="C9" s="30" t="s">
        <v>32</v>
      </c>
      <c r="D9" s="97" t="s">
        <v>48</v>
      </c>
      <c r="E9" s="30" t="s">
        <v>34</v>
      </c>
      <c r="F9" s="52">
        <v>825</v>
      </c>
      <c r="G9" s="52">
        <v>1443</v>
      </c>
      <c r="H9" s="52">
        <v>1665</v>
      </c>
      <c r="I9" s="52">
        <v>2076</v>
      </c>
      <c r="J9" s="52">
        <v>2790</v>
      </c>
      <c r="K9" s="52">
        <v>3366</v>
      </c>
      <c r="L9" s="52">
        <v>4152</v>
      </c>
      <c r="M9" s="52">
        <v>5115</v>
      </c>
      <c r="N9" s="52">
        <v>6483</v>
      </c>
      <c r="O9" s="52">
        <v>7986</v>
      </c>
      <c r="P9" s="52">
        <v>9636</v>
      </c>
      <c r="Q9" s="52">
        <v>11958</v>
      </c>
      <c r="R9" s="52">
        <v>13860</v>
      </c>
      <c r="S9" s="100">
        <v>15981</v>
      </c>
      <c r="T9" s="100">
        <v>17940</v>
      </c>
      <c r="U9" s="100">
        <v>19932</v>
      </c>
      <c r="V9" s="100">
        <v>21441</v>
      </c>
      <c r="W9" s="100">
        <v>23007</v>
      </c>
      <c r="X9" s="100">
        <v>24609</v>
      </c>
      <c r="Y9" s="100">
        <v>26016</v>
      </c>
      <c r="Z9" s="100">
        <v>27180</v>
      </c>
      <c r="AA9" s="100">
        <v>28215</v>
      </c>
      <c r="AB9" s="100">
        <v>29103</v>
      </c>
      <c r="AC9" s="100">
        <v>29835</v>
      </c>
      <c r="AD9" s="100">
        <v>30603</v>
      </c>
      <c r="AE9" s="100">
        <v>31335</v>
      </c>
      <c r="AF9" s="100">
        <v>32163</v>
      </c>
      <c r="AG9" s="100">
        <v>32862</v>
      </c>
      <c r="AH9" s="100">
        <v>33537</v>
      </c>
      <c r="AI9" s="100">
        <v>34191</v>
      </c>
      <c r="AJ9" s="100">
        <v>34920</v>
      </c>
      <c r="AK9" s="100">
        <v>35205</v>
      </c>
      <c r="AL9" s="100">
        <v>35475</v>
      </c>
      <c r="AM9" s="100">
        <v>35778</v>
      </c>
      <c r="AN9" s="100">
        <v>36048</v>
      </c>
      <c r="AO9" s="100">
        <v>36336</v>
      </c>
      <c r="AP9" s="100">
        <v>36585</v>
      </c>
      <c r="AQ9" s="100">
        <v>36855</v>
      </c>
      <c r="AR9" s="100">
        <v>37146</v>
      </c>
      <c r="AS9" s="100">
        <v>37419</v>
      </c>
      <c r="AT9" s="52">
        <v>37707</v>
      </c>
    </row>
    <row r="10" spans="1:46">
      <c r="A10" s="30" t="s">
        <v>47</v>
      </c>
      <c r="B10" s="97" t="s">
        <v>35</v>
      </c>
      <c r="C10" s="30" t="s">
        <v>32</v>
      </c>
      <c r="D10" s="97" t="s">
        <v>48</v>
      </c>
      <c r="E10" s="30" t="s">
        <v>36</v>
      </c>
      <c r="F10" s="52">
        <v>9</v>
      </c>
      <c r="G10" s="52">
        <v>12</v>
      </c>
      <c r="H10" s="52">
        <v>18</v>
      </c>
      <c r="I10" s="52">
        <v>21</v>
      </c>
      <c r="J10" s="52">
        <v>24</v>
      </c>
      <c r="K10" s="52">
        <v>24</v>
      </c>
      <c r="L10" s="52">
        <v>24</v>
      </c>
      <c r="M10" s="52">
        <v>18</v>
      </c>
      <c r="N10" s="52">
        <v>18</v>
      </c>
      <c r="O10" s="52">
        <v>15</v>
      </c>
      <c r="P10" s="52">
        <v>15</v>
      </c>
      <c r="Q10" s="52">
        <v>15</v>
      </c>
      <c r="R10" s="52">
        <v>15</v>
      </c>
      <c r="S10" s="52">
        <v>15</v>
      </c>
      <c r="T10" s="52">
        <v>12</v>
      </c>
      <c r="U10" s="52">
        <v>12</v>
      </c>
      <c r="V10" s="52">
        <v>12</v>
      </c>
      <c r="W10" s="52">
        <v>12</v>
      </c>
      <c r="X10" s="52">
        <v>12</v>
      </c>
      <c r="Y10" s="52">
        <v>12</v>
      </c>
      <c r="Z10" s="52">
        <v>12</v>
      </c>
      <c r="AA10" s="52">
        <v>12</v>
      </c>
      <c r="AB10" s="52">
        <v>12</v>
      </c>
      <c r="AC10" s="52">
        <v>12</v>
      </c>
      <c r="AD10" s="52">
        <v>12</v>
      </c>
      <c r="AE10" s="52">
        <v>12</v>
      </c>
      <c r="AF10" s="52">
        <v>12</v>
      </c>
      <c r="AG10" s="52">
        <v>12</v>
      </c>
      <c r="AH10" s="52">
        <v>12</v>
      </c>
      <c r="AI10" s="52">
        <v>12</v>
      </c>
      <c r="AJ10" s="52">
        <v>12</v>
      </c>
      <c r="AK10" s="52">
        <v>12</v>
      </c>
      <c r="AL10" s="52">
        <v>12</v>
      </c>
      <c r="AM10" s="52">
        <v>12</v>
      </c>
      <c r="AN10" s="52">
        <v>12</v>
      </c>
      <c r="AO10" s="52">
        <v>12</v>
      </c>
      <c r="AP10" s="52">
        <v>12</v>
      </c>
      <c r="AQ10" s="52">
        <v>12</v>
      </c>
      <c r="AR10" s="52">
        <v>15</v>
      </c>
      <c r="AS10" s="52">
        <v>15</v>
      </c>
      <c r="AT10" s="52">
        <v>15</v>
      </c>
    </row>
    <row r="11" spans="1:46">
      <c r="A11" s="30" t="s">
        <v>47</v>
      </c>
      <c r="B11" s="97" t="s">
        <v>37</v>
      </c>
      <c r="C11" s="30" t="s">
        <v>32</v>
      </c>
      <c r="D11" s="97" t="s">
        <v>48</v>
      </c>
      <c r="E11" s="30" t="s">
        <v>38</v>
      </c>
      <c r="F11" s="52">
        <v>13056</v>
      </c>
      <c r="G11" s="52">
        <v>11442</v>
      </c>
      <c r="H11" s="52">
        <v>10683</v>
      </c>
      <c r="I11" s="52">
        <v>10692</v>
      </c>
      <c r="J11" s="52">
        <v>13851</v>
      </c>
      <c r="K11" s="52">
        <v>13974</v>
      </c>
      <c r="L11" s="52">
        <v>13914</v>
      </c>
      <c r="M11" s="52">
        <v>13632</v>
      </c>
      <c r="N11" s="52">
        <v>12960</v>
      </c>
      <c r="O11" s="52">
        <v>12270</v>
      </c>
      <c r="P11" s="52">
        <v>11448</v>
      </c>
      <c r="Q11" s="52">
        <v>10371</v>
      </c>
      <c r="R11" s="52">
        <v>9867</v>
      </c>
      <c r="S11" s="52">
        <v>9150</v>
      </c>
      <c r="T11" s="52">
        <v>8496</v>
      </c>
      <c r="U11" s="52">
        <v>7791</v>
      </c>
      <c r="V11" s="52">
        <v>7464</v>
      </c>
      <c r="W11" s="52">
        <v>7062</v>
      </c>
      <c r="X11" s="52">
        <v>6693</v>
      </c>
      <c r="Y11" s="52">
        <v>6426</v>
      </c>
      <c r="Z11" s="52">
        <v>6288</v>
      </c>
      <c r="AA11" s="52">
        <v>6129</v>
      </c>
      <c r="AB11" s="52">
        <v>5961</v>
      </c>
      <c r="AC11" s="52">
        <v>5940</v>
      </c>
      <c r="AD11" s="52">
        <v>5886</v>
      </c>
      <c r="AE11" s="52">
        <v>5853</v>
      </c>
      <c r="AF11" s="52">
        <v>5769</v>
      </c>
      <c r="AG11" s="52">
        <v>5766</v>
      </c>
      <c r="AH11" s="52">
        <v>5793</v>
      </c>
      <c r="AI11" s="52">
        <v>5811</v>
      </c>
      <c r="AJ11" s="52">
        <v>5790</v>
      </c>
      <c r="AK11" s="52">
        <v>5787</v>
      </c>
      <c r="AL11" s="52">
        <v>5745</v>
      </c>
      <c r="AM11" s="52">
        <v>5697</v>
      </c>
      <c r="AN11" s="52">
        <v>5670</v>
      </c>
      <c r="AO11" s="52">
        <v>5631</v>
      </c>
      <c r="AP11" s="52">
        <v>5598</v>
      </c>
      <c r="AQ11" s="52">
        <v>5571</v>
      </c>
      <c r="AR11" s="52">
        <v>5532</v>
      </c>
      <c r="AS11" s="52">
        <v>5505</v>
      </c>
      <c r="AT11" s="52">
        <v>5457</v>
      </c>
    </row>
    <row r="12" spans="1:46">
      <c r="A12" s="30" t="s">
        <v>47</v>
      </c>
      <c r="B12" s="97" t="s">
        <v>39</v>
      </c>
      <c r="C12" s="30" t="s">
        <v>32</v>
      </c>
      <c r="D12" s="97" t="s">
        <v>48</v>
      </c>
      <c r="E12" s="30" t="s">
        <v>40</v>
      </c>
      <c r="F12" s="52">
        <v>10305</v>
      </c>
      <c r="G12" s="52">
        <v>11250</v>
      </c>
      <c r="H12" s="52">
        <v>11775</v>
      </c>
      <c r="I12" s="52">
        <v>11343</v>
      </c>
      <c r="J12" s="52">
        <v>12471</v>
      </c>
      <c r="K12" s="52">
        <v>12114</v>
      </c>
      <c r="L12" s="52">
        <v>11721</v>
      </c>
      <c r="M12" s="52">
        <v>11367</v>
      </c>
      <c r="N12" s="52">
        <v>10989</v>
      </c>
      <c r="O12" s="52">
        <v>10485</v>
      </c>
      <c r="P12" s="52">
        <v>9960</v>
      </c>
      <c r="Q12" s="52">
        <v>9474</v>
      </c>
      <c r="R12" s="52">
        <v>8853</v>
      </c>
      <c r="S12" s="52">
        <v>8253</v>
      </c>
      <c r="T12" s="52">
        <v>7773</v>
      </c>
      <c r="U12" s="52">
        <v>7395</v>
      </c>
      <c r="V12" s="52">
        <v>7095</v>
      </c>
      <c r="W12" s="52">
        <v>6849</v>
      </c>
      <c r="X12" s="52">
        <v>6567</v>
      </c>
      <c r="Y12" s="52">
        <v>6408</v>
      </c>
      <c r="Z12" s="52">
        <v>6393</v>
      </c>
      <c r="AA12" s="52">
        <v>6165</v>
      </c>
      <c r="AB12" s="52">
        <v>6114</v>
      </c>
      <c r="AC12" s="52">
        <v>6081</v>
      </c>
      <c r="AD12" s="52">
        <v>6063</v>
      </c>
      <c r="AE12" s="52">
        <v>6069</v>
      </c>
      <c r="AF12" s="52">
        <v>6048</v>
      </c>
      <c r="AG12" s="52">
        <v>6084</v>
      </c>
      <c r="AH12" s="52">
        <v>6129</v>
      </c>
      <c r="AI12" s="52">
        <v>6213</v>
      </c>
      <c r="AJ12" s="52">
        <v>6279</v>
      </c>
      <c r="AK12" s="52">
        <v>6201</v>
      </c>
      <c r="AL12" s="52">
        <v>6183</v>
      </c>
      <c r="AM12" s="52">
        <v>6135</v>
      </c>
      <c r="AN12" s="52">
        <v>6105</v>
      </c>
      <c r="AO12" s="52">
        <v>6066</v>
      </c>
      <c r="AP12" s="52">
        <v>6060</v>
      </c>
      <c r="AQ12" s="52">
        <v>6030</v>
      </c>
      <c r="AR12" s="52">
        <v>5991</v>
      </c>
      <c r="AS12" s="52">
        <v>5961</v>
      </c>
      <c r="AT12" s="52">
        <v>5937</v>
      </c>
    </row>
    <row r="13" spans="1:46">
      <c r="A13" s="30" t="s">
        <v>47</v>
      </c>
      <c r="B13" s="97" t="s">
        <v>41</v>
      </c>
      <c r="C13" s="30" t="s">
        <v>32</v>
      </c>
      <c r="D13" s="97" t="s">
        <v>48</v>
      </c>
      <c r="E13" s="30" t="s">
        <v>42</v>
      </c>
      <c r="F13" s="52">
        <v>0</v>
      </c>
      <c r="G13" s="52">
        <v>48</v>
      </c>
      <c r="H13" s="52">
        <v>57</v>
      </c>
      <c r="I13" s="52">
        <v>69</v>
      </c>
      <c r="J13" s="52">
        <v>108</v>
      </c>
      <c r="K13" s="52">
        <v>135</v>
      </c>
      <c r="L13" s="52">
        <v>168</v>
      </c>
      <c r="M13" s="52">
        <v>210</v>
      </c>
      <c r="N13" s="52">
        <v>261</v>
      </c>
      <c r="O13" s="52">
        <v>324</v>
      </c>
      <c r="P13" s="52">
        <v>387</v>
      </c>
      <c r="Q13" s="52">
        <v>459</v>
      </c>
      <c r="R13" s="52">
        <v>537</v>
      </c>
      <c r="S13" s="52">
        <v>615</v>
      </c>
      <c r="T13" s="52">
        <v>687</v>
      </c>
      <c r="U13" s="52">
        <v>705</v>
      </c>
      <c r="V13" s="52">
        <v>768</v>
      </c>
      <c r="W13" s="52">
        <v>825</v>
      </c>
      <c r="X13" s="52">
        <v>873</v>
      </c>
      <c r="Y13" s="52">
        <v>915</v>
      </c>
      <c r="Z13" s="52">
        <v>954</v>
      </c>
      <c r="AA13" s="52">
        <v>987</v>
      </c>
      <c r="AB13" s="52">
        <v>1008</v>
      </c>
      <c r="AC13" s="52">
        <v>1035</v>
      </c>
      <c r="AD13" s="52">
        <v>1053</v>
      </c>
      <c r="AE13" s="52">
        <v>1074</v>
      </c>
      <c r="AF13" s="52">
        <v>1089</v>
      </c>
      <c r="AG13" s="52">
        <v>1107</v>
      </c>
      <c r="AH13" s="52">
        <v>1125</v>
      </c>
      <c r="AI13" s="52">
        <v>1143</v>
      </c>
      <c r="AJ13" s="52">
        <v>1155</v>
      </c>
      <c r="AK13" s="52">
        <v>1161</v>
      </c>
      <c r="AL13" s="52">
        <v>1161</v>
      </c>
      <c r="AM13" s="52">
        <v>1164</v>
      </c>
      <c r="AN13" s="52">
        <v>1164</v>
      </c>
      <c r="AO13" s="52">
        <v>1167</v>
      </c>
      <c r="AP13" s="52">
        <v>1170</v>
      </c>
      <c r="AQ13" s="52">
        <v>1170</v>
      </c>
      <c r="AR13" s="52">
        <v>1173</v>
      </c>
      <c r="AS13" s="52">
        <v>1176</v>
      </c>
      <c r="AT13" s="52">
        <v>1176</v>
      </c>
    </row>
    <row r="14" spans="1:46">
      <c r="A14" s="30" t="s">
        <v>47</v>
      </c>
      <c r="B14" s="97" t="s">
        <v>43</v>
      </c>
      <c r="C14" s="30" t="s">
        <v>32</v>
      </c>
      <c r="D14" s="97" t="s">
        <v>48</v>
      </c>
      <c r="E14" s="30" t="s">
        <v>44</v>
      </c>
      <c r="F14" s="52">
        <v>3</v>
      </c>
      <c r="G14" s="52">
        <v>3</v>
      </c>
      <c r="H14" s="52">
        <v>3</v>
      </c>
      <c r="I14" s="52">
        <v>0</v>
      </c>
      <c r="J14" s="52">
        <v>3</v>
      </c>
      <c r="K14" s="52">
        <v>3</v>
      </c>
      <c r="L14" s="52">
        <v>3</v>
      </c>
      <c r="M14" s="52">
        <v>3</v>
      </c>
      <c r="N14" s="52">
        <v>3</v>
      </c>
      <c r="O14" s="52">
        <v>3</v>
      </c>
      <c r="P14" s="52">
        <v>3</v>
      </c>
      <c r="Q14" s="52">
        <v>3</v>
      </c>
      <c r="R14" s="52">
        <v>3</v>
      </c>
      <c r="S14" s="52">
        <v>3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  <c r="AH14" s="52">
        <v>0</v>
      </c>
      <c r="AI14" s="52">
        <v>0</v>
      </c>
      <c r="AJ14" s="52">
        <v>0</v>
      </c>
      <c r="AK14" s="52">
        <v>0</v>
      </c>
      <c r="AL14" s="52">
        <v>0</v>
      </c>
      <c r="AM14" s="52">
        <v>0</v>
      </c>
      <c r="AN14" s="52">
        <v>0</v>
      </c>
      <c r="AO14" s="52">
        <v>0</v>
      </c>
      <c r="AP14" s="52">
        <v>0</v>
      </c>
      <c r="AQ14" s="52">
        <v>0</v>
      </c>
      <c r="AR14" s="52">
        <v>0</v>
      </c>
      <c r="AS14" s="52">
        <v>0</v>
      </c>
      <c r="AT14" s="52">
        <v>0</v>
      </c>
    </row>
    <row r="15" spans="1:46">
      <c r="A15" s="30" t="s">
        <v>47</v>
      </c>
      <c r="B15" s="97" t="s">
        <v>45</v>
      </c>
      <c r="C15" s="30" t="s">
        <v>32</v>
      </c>
      <c r="D15" s="97" t="s">
        <v>48</v>
      </c>
      <c r="E15" s="30" t="s">
        <v>46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0</v>
      </c>
      <c r="L15" s="52">
        <v>0</v>
      </c>
      <c r="M15" s="52">
        <v>0</v>
      </c>
      <c r="N15" s="52">
        <v>0</v>
      </c>
      <c r="O15" s="52">
        <v>0</v>
      </c>
      <c r="P15" s="52">
        <v>0</v>
      </c>
      <c r="Q15" s="52">
        <v>0</v>
      </c>
      <c r="R15" s="52">
        <v>0</v>
      </c>
      <c r="S15" s="52">
        <v>0</v>
      </c>
      <c r="T15" s="52">
        <v>0</v>
      </c>
      <c r="U15" s="52">
        <v>0</v>
      </c>
      <c r="V15" s="52">
        <v>0</v>
      </c>
      <c r="W15" s="52">
        <v>0</v>
      </c>
      <c r="X15" s="52">
        <v>0</v>
      </c>
      <c r="Y15" s="52">
        <v>0</v>
      </c>
      <c r="Z15" s="52">
        <v>0</v>
      </c>
      <c r="AA15" s="52">
        <v>0</v>
      </c>
      <c r="AB15" s="52">
        <v>0</v>
      </c>
      <c r="AC15" s="52">
        <v>0</v>
      </c>
      <c r="AD15" s="52">
        <v>0</v>
      </c>
      <c r="AE15" s="52">
        <v>0</v>
      </c>
      <c r="AF15" s="52">
        <v>0</v>
      </c>
      <c r="AG15" s="52">
        <v>0</v>
      </c>
      <c r="AH15" s="52">
        <v>0</v>
      </c>
      <c r="AI15" s="52">
        <v>0</v>
      </c>
      <c r="AJ15" s="52">
        <v>0</v>
      </c>
      <c r="AK15" s="52">
        <v>0</v>
      </c>
      <c r="AL15" s="52">
        <v>0</v>
      </c>
      <c r="AM15" s="52">
        <v>3</v>
      </c>
      <c r="AN15" s="52">
        <v>3</v>
      </c>
      <c r="AO15" s="52">
        <v>3</v>
      </c>
      <c r="AP15" s="52">
        <v>3</v>
      </c>
      <c r="AQ15" s="52">
        <v>3</v>
      </c>
      <c r="AR15" s="52">
        <v>3</v>
      </c>
      <c r="AS15" s="52">
        <v>3</v>
      </c>
      <c r="AT15" s="52">
        <v>3</v>
      </c>
    </row>
    <row r="16" spans="1:46">
      <c r="A16" s="35" t="s">
        <v>49</v>
      </c>
      <c r="B16" s="36" t="s">
        <v>31</v>
      </c>
      <c r="C16" s="35" t="s">
        <v>50</v>
      </c>
      <c r="D16" s="35" t="s">
        <v>33</v>
      </c>
      <c r="E16" s="35" t="s">
        <v>34</v>
      </c>
      <c r="F16" s="52">
        <v>15</v>
      </c>
      <c r="G16" s="52">
        <v>30</v>
      </c>
      <c r="H16" s="52">
        <v>33</v>
      </c>
      <c r="I16" s="52">
        <v>39</v>
      </c>
      <c r="J16" s="52">
        <v>45</v>
      </c>
      <c r="K16" s="52">
        <v>66</v>
      </c>
      <c r="L16" s="52">
        <v>90</v>
      </c>
      <c r="M16" s="52">
        <v>114</v>
      </c>
      <c r="N16" s="52">
        <v>147</v>
      </c>
      <c r="O16" s="52">
        <v>189</v>
      </c>
      <c r="P16" s="52">
        <v>240</v>
      </c>
      <c r="Q16" s="52">
        <v>300</v>
      </c>
      <c r="R16" s="52">
        <v>363</v>
      </c>
      <c r="S16" s="52">
        <v>435</v>
      </c>
      <c r="T16" s="52">
        <v>510</v>
      </c>
      <c r="U16" s="52">
        <v>585</v>
      </c>
      <c r="V16" s="52">
        <v>657</v>
      </c>
      <c r="W16" s="52">
        <v>726</v>
      </c>
      <c r="X16" s="52">
        <v>792</v>
      </c>
      <c r="Y16" s="52">
        <v>846</v>
      </c>
      <c r="Z16" s="52">
        <v>894</v>
      </c>
      <c r="AA16" s="52">
        <v>939</v>
      </c>
      <c r="AB16" s="52">
        <v>975</v>
      </c>
      <c r="AC16" s="52">
        <v>1002</v>
      </c>
      <c r="AD16" s="52">
        <v>1029</v>
      </c>
      <c r="AE16" s="52">
        <v>1050</v>
      </c>
      <c r="AF16" s="52">
        <v>1071</v>
      </c>
      <c r="AG16" s="52">
        <v>1086</v>
      </c>
      <c r="AH16" s="52">
        <v>1101</v>
      </c>
      <c r="AI16" s="52">
        <v>1110</v>
      </c>
      <c r="AJ16" s="52">
        <v>1119</v>
      </c>
      <c r="AK16" s="52">
        <v>1122</v>
      </c>
      <c r="AL16" s="52">
        <v>1122</v>
      </c>
      <c r="AM16" s="52">
        <v>1122</v>
      </c>
      <c r="AN16" s="52">
        <v>1122</v>
      </c>
      <c r="AO16" s="52">
        <v>1116</v>
      </c>
      <c r="AP16" s="52">
        <v>1110</v>
      </c>
      <c r="AQ16" s="52">
        <v>1098</v>
      </c>
      <c r="AR16" s="52">
        <v>1089</v>
      </c>
      <c r="AS16" s="52">
        <v>1074</v>
      </c>
      <c r="AT16" s="52">
        <v>1056</v>
      </c>
    </row>
    <row r="17" spans="1:46">
      <c r="A17" s="35" t="s">
        <v>49</v>
      </c>
      <c r="B17" s="36" t="s">
        <v>35</v>
      </c>
      <c r="C17" s="35" t="s">
        <v>50</v>
      </c>
      <c r="D17" s="35" t="s">
        <v>33</v>
      </c>
      <c r="E17" s="35" t="s">
        <v>36</v>
      </c>
      <c r="F17" s="52">
        <v>75</v>
      </c>
      <c r="G17" s="52">
        <v>81</v>
      </c>
      <c r="H17" s="52">
        <v>81</v>
      </c>
      <c r="I17" s="52">
        <v>84</v>
      </c>
      <c r="J17" s="52">
        <v>75</v>
      </c>
      <c r="K17" s="52">
        <v>90</v>
      </c>
      <c r="L17" s="52">
        <v>96</v>
      </c>
      <c r="M17" s="52">
        <v>93</v>
      </c>
      <c r="N17" s="52">
        <v>93</v>
      </c>
      <c r="O17" s="52">
        <v>93</v>
      </c>
      <c r="P17" s="52">
        <v>90</v>
      </c>
      <c r="Q17" s="52">
        <v>87</v>
      </c>
      <c r="R17" s="52">
        <v>84</v>
      </c>
      <c r="S17" s="52">
        <v>81</v>
      </c>
      <c r="T17" s="52">
        <v>75</v>
      </c>
      <c r="U17" s="52">
        <v>72</v>
      </c>
      <c r="V17" s="52">
        <v>66</v>
      </c>
      <c r="W17" s="52">
        <v>63</v>
      </c>
      <c r="X17" s="52">
        <v>60</v>
      </c>
      <c r="Y17" s="52">
        <v>57</v>
      </c>
      <c r="Z17" s="52">
        <v>54</v>
      </c>
      <c r="AA17" s="52">
        <v>51</v>
      </c>
      <c r="AB17" s="52">
        <v>51</v>
      </c>
      <c r="AC17" s="52">
        <v>51</v>
      </c>
      <c r="AD17" s="52">
        <v>48</v>
      </c>
      <c r="AE17" s="52">
        <v>48</v>
      </c>
      <c r="AF17" s="52">
        <v>48</v>
      </c>
      <c r="AG17" s="52">
        <v>48</v>
      </c>
      <c r="AH17" s="52">
        <v>48</v>
      </c>
      <c r="AI17" s="52">
        <v>48</v>
      </c>
      <c r="AJ17" s="52">
        <v>48</v>
      </c>
      <c r="AK17" s="52">
        <v>48</v>
      </c>
      <c r="AL17" s="52">
        <v>48</v>
      </c>
      <c r="AM17" s="52">
        <v>48</v>
      </c>
      <c r="AN17" s="52">
        <v>48</v>
      </c>
      <c r="AO17" s="52">
        <v>48</v>
      </c>
      <c r="AP17" s="52">
        <v>48</v>
      </c>
      <c r="AQ17" s="52">
        <v>48</v>
      </c>
      <c r="AR17" s="52">
        <v>48</v>
      </c>
      <c r="AS17" s="52">
        <v>48</v>
      </c>
      <c r="AT17" s="52">
        <v>45</v>
      </c>
    </row>
    <row r="18" spans="1:46">
      <c r="A18" s="35" t="s">
        <v>49</v>
      </c>
      <c r="B18" s="36" t="s">
        <v>37</v>
      </c>
      <c r="C18" s="35" t="s">
        <v>50</v>
      </c>
      <c r="D18" s="35" t="s">
        <v>33</v>
      </c>
      <c r="E18" s="35" t="s">
        <v>38</v>
      </c>
      <c r="F18" s="52">
        <v>252</v>
      </c>
      <c r="G18" s="52">
        <v>144</v>
      </c>
      <c r="H18" s="52">
        <v>138</v>
      </c>
      <c r="I18" s="52">
        <v>132</v>
      </c>
      <c r="J18" s="52">
        <v>108</v>
      </c>
      <c r="K18" s="52">
        <v>129</v>
      </c>
      <c r="L18" s="52">
        <v>135</v>
      </c>
      <c r="M18" s="52">
        <v>129</v>
      </c>
      <c r="N18" s="52">
        <v>126</v>
      </c>
      <c r="O18" s="52">
        <v>120</v>
      </c>
      <c r="P18" s="52">
        <v>114</v>
      </c>
      <c r="Q18" s="52">
        <v>108</v>
      </c>
      <c r="R18" s="52">
        <v>99</v>
      </c>
      <c r="S18" s="52">
        <v>93</v>
      </c>
      <c r="T18" s="52">
        <v>84</v>
      </c>
      <c r="U18" s="52">
        <v>78</v>
      </c>
      <c r="V18" s="52">
        <v>72</v>
      </c>
      <c r="W18" s="52">
        <v>66</v>
      </c>
      <c r="X18" s="52">
        <v>60</v>
      </c>
      <c r="Y18" s="52">
        <v>54</v>
      </c>
      <c r="Z18" s="52">
        <v>48</v>
      </c>
      <c r="AA18" s="52">
        <v>42</v>
      </c>
      <c r="AB18" s="52">
        <v>39</v>
      </c>
      <c r="AC18" s="52">
        <v>33</v>
      </c>
      <c r="AD18" s="52">
        <v>27</v>
      </c>
      <c r="AE18" s="52">
        <v>24</v>
      </c>
      <c r="AF18" s="52">
        <v>18</v>
      </c>
      <c r="AG18" s="52">
        <v>12</v>
      </c>
      <c r="AH18" s="52">
        <v>9</v>
      </c>
      <c r="AI18" s="52">
        <v>3</v>
      </c>
      <c r="AJ18" s="52">
        <v>0</v>
      </c>
      <c r="AK18" s="52">
        <v>0</v>
      </c>
      <c r="AL18" s="52">
        <v>0</v>
      </c>
      <c r="AM18" s="52">
        <v>0</v>
      </c>
      <c r="AN18" s="52">
        <v>0</v>
      </c>
      <c r="AO18" s="52">
        <v>0</v>
      </c>
      <c r="AP18" s="52">
        <v>0</v>
      </c>
      <c r="AQ18" s="52">
        <v>0</v>
      </c>
      <c r="AR18" s="52">
        <v>0</v>
      </c>
      <c r="AS18" s="52">
        <v>0</v>
      </c>
      <c r="AT18" s="52">
        <v>0</v>
      </c>
    </row>
    <row r="19" spans="1:46">
      <c r="A19" s="35" t="s">
        <v>49</v>
      </c>
      <c r="B19" s="36" t="s">
        <v>39</v>
      </c>
      <c r="C19" s="35" t="s">
        <v>50</v>
      </c>
      <c r="D19" s="35" t="s">
        <v>33</v>
      </c>
      <c r="E19" s="35" t="s">
        <v>40</v>
      </c>
      <c r="F19" s="52">
        <v>1473</v>
      </c>
      <c r="G19" s="52">
        <v>1557</v>
      </c>
      <c r="H19" s="52">
        <v>1554</v>
      </c>
      <c r="I19" s="52">
        <v>1548</v>
      </c>
      <c r="J19" s="52">
        <v>1317</v>
      </c>
      <c r="K19" s="52">
        <v>1593</v>
      </c>
      <c r="L19" s="52">
        <v>1725</v>
      </c>
      <c r="M19" s="52">
        <v>1749</v>
      </c>
      <c r="N19" s="52">
        <v>1764</v>
      </c>
      <c r="O19" s="52">
        <v>1773</v>
      </c>
      <c r="P19" s="52">
        <v>1770</v>
      </c>
      <c r="Q19" s="52">
        <v>1755</v>
      </c>
      <c r="R19" s="52">
        <v>1731</v>
      </c>
      <c r="S19" s="52">
        <v>1701</v>
      </c>
      <c r="T19" s="52">
        <v>1668</v>
      </c>
      <c r="U19" s="52">
        <v>1635</v>
      </c>
      <c r="V19" s="52">
        <v>1608</v>
      </c>
      <c r="W19" s="52">
        <v>1584</v>
      </c>
      <c r="X19" s="52">
        <v>1563</v>
      </c>
      <c r="Y19" s="52">
        <v>1548</v>
      </c>
      <c r="Z19" s="52">
        <v>1542</v>
      </c>
      <c r="AA19" s="52">
        <v>1533</v>
      </c>
      <c r="AB19" s="52">
        <v>1530</v>
      </c>
      <c r="AC19" s="52">
        <v>1530</v>
      </c>
      <c r="AD19" s="52">
        <v>1533</v>
      </c>
      <c r="AE19" s="52">
        <v>1536</v>
      </c>
      <c r="AF19" s="52">
        <v>1542</v>
      </c>
      <c r="AG19" s="52">
        <v>1545</v>
      </c>
      <c r="AH19" s="52">
        <v>1551</v>
      </c>
      <c r="AI19" s="52">
        <v>1554</v>
      </c>
      <c r="AJ19" s="52">
        <v>1557</v>
      </c>
      <c r="AK19" s="52">
        <v>1557</v>
      </c>
      <c r="AL19" s="52">
        <v>1554</v>
      </c>
      <c r="AM19" s="52">
        <v>1551</v>
      </c>
      <c r="AN19" s="52">
        <v>1545</v>
      </c>
      <c r="AO19" s="52">
        <v>1536</v>
      </c>
      <c r="AP19" s="52">
        <v>1521</v>
      </c>
      <c r="AQ19" s="52">
        <v>1506</v>
      </c>
      <c r="AR19" s="52">
        <v>1485</v>
      </c>
      <c r="AS19" s="52">
        <v>1464</v>
      </c>
      <c r="AT19" s="52">
        <v>1437</v>
      </c>
    </row>
    <row r="20" spans="1:46">
      <c r="A20" s="35" t="s">
        <v>49</v>
      </c>
      <c r="B20" s="36" t="s">
        <v>41</v>
      </c>
      <c r="C20" s="35" t="s">
        <v>50</v>
      </c>
      <c r="D20" s="35" t="s">
        <v>33</v>
      </c>
      <c r="E20" s="35" t="s">
        <v>42</v>
      </c>
      <c r="F20" s="52">
        <v>0</v>
      </c>
      <c r="G20" s="52">
        <v>0</v>
      </c>
      <c r="H20" s="52">
        <v>0</v>
      </c>
      <c r="I20" s="52">
        <v>0</v>
      </c>
      <c r="J20" s="52">
        <v>0</v>
      </c>
      <c r="K20" s="52">
        <v>0</v>
      </c>
      <c r="L20" s="52">
        <v>0</v>
      </c>
      <c r="M20" s="52">
        <v>0</v>
      </c>
      <c r="N20" s="52">
        <v>0</v>
      </c>
      <c r="O20" s="52">
        <v>3</v>
      </c>
      <c r="P20" s="52">
        <v>3</v>
      </c>
      <c r="Q20" s="52">
        <v>3</v>
      </c>
      <c r="R20" s="52">
        <v>6</v>
      </c>
      <c r="S20" s="52">
        <v>6</v>
      </c>
      <c r="T20" s="52">
        <v>6</v>
      </c>
      <c r="U20" s="52">
        <v>9</v>
      </c>
      <c r="V20" s="52">
        <v>9</v>
      </c>
      <c r="W20" s="52">
        <v>9</v>
      </c>
      <c r="X20" s="52">
        <v>12</v>
      </c>
      <c r="Y20" s="52">
        <v>12</v>
      </c>
      <c r="Z20" s="52">
        <v>12</v>
      </c>
      <c r="AA20" s="52">
        <v>15</v>
      </c>
      <c r="AB20" s="52">
        <v>15</v>
      </c>
      <c r="AC20" s="52">
        <v>15</v>
      </c>
      <c r="AD20" s="52">
        <v>15</v>
      </c>
      <c r="AE20" s="52">
        <v>15</v>
      </c>
      <c r="AF20" s="52">
        <v>15</v>
      </c>
      <c r="AG20" s="52">
        <v>15</v>
      </c>
      <c r="AH20" s="52">
        <v>15</v>
      </c>
      <c r="AI20" s="52">
        <v>18</v>
      </c>
      <c r="AJ20" s="52">
        <v>18</v>
      </c>
      <c r="AK20" s="52">
        <v>18</v>
      </c>
      <c r="AL20" s="52">
        <v>18</v>
      </c>
      <c r="AM20" s="52">
        <v>18</v>
      </c>
      <c r="AN20" s="52">
        <v>18</v>
      </c>
      <c r="AO20" s="52">
        <v>18</v>
      </c>
      <c r="AP20" s="52">
        <v>15</v>
      </c>
      <c r="AQ20" s="52">
        <v>15</v>
      </c>
      <c r="AR20" s="52">
        <v>15</v>
      </c>
      <c r="AS20" s="52">
        <v>15</v>
      </c>
      <c r="AT20" s="52">
        <v>15</v>
      </c>
    </row>
    <row r="21" spans="1:46">
      <c r="A21" s="35" t="s">
        <v>49</v>
      </c>
      <c r="B21" s="36" t="s">
        <v>43</v>
      </c>
      <c r="C21" s="35" t="s">
        <v>50</v>
      </c>
      <c r="D21" s="35" t="s">
        <v>33</v>
      </c>
      <c r="E21" s="35" t="s">
        <v>44</v>
      </c>
      <c r="F21" s="52">
        <v>9</v>
      </c>
      <c r="G21" s="52">
        <v>12</v>
      </c>
      <c r="H21" s="52">
        <v>15</v>
      </c>
      <c r="I21" s="52">
        <v>18</v>
      </c>
      <c r="J21" s="52">
        <v>18</v>
      </c>
      <c r="K21" s="52">
        <v>24</v>
      </c>
      <c r="L21" s="52">
        <v>27</v>
      </c>
      <c r="M21" s="52">
        <v>30</v>
      </c>
      <c r="N21" s="52">
        <v>36</v>
      </c>
      <c r="O21" s="52">
        <v>39</v>
      </c>
      <c r="P21" s="52">
        <v>42</v>
      </c>
      <c r="Q21" s="52">
        <v>42</v>
      </c>
      <c r="R21" s="52">
        <v>45</v>
      </c>
      <c r="S21" s="52">
        <v>48</v>
      </c>
      <c r="T21" s="52">
        <v>48</v>
      </c>
      <c r="U21" s="52">
        <v>51</v>
      </c>
      <c r="V21" s="52">
        <v>51</v>
      </c>
      <c r="W21" s="52">
        <v>54</v>
      </c>
      <c r="X21" s="52">
        <v>54</v>
      </c>
      <c r="Y21" s="52">
        <v>57</v>
      </c>
      <c r="Z21" s="52">
        <v>60</v>
      </c>
      <c r="AA21" s="52">
        <v>60</v>
      </c>
      <c r="AB21" s="52">
        <v>63</v>
      </c>
      <c r="AC21" s="52">
        <v>66</v>
      </c>
      <c r="AD21" s="52">
        <v>69</v>
      </c>
      <c r="AE21" s="52">
        <v>72</v>
      </c>
      <c r="AF21" s="52">
        <v>75</v>
      </c>
      <c r="AG21" s="52">
        <v>75</v>
      </c>
      <c r="AH21" s="52">
        <v>78</v>
      </c>
      <c r="AI21" s="52">
        <v>81</v>
      </c>
      <c r="AJ21" s="52">
        <v>84</v>
      </c>
      <c r="AK21" s="52">
        <v>84</v>
      </c>
      <c r="AL21" s="52">
        <v>84</v>
      </c>
      <c r="AM21" s="52">
        <v>84</v>
      </c>
      <c r="AN21" s="52">
        <v>84</v>
      </c>
      <c r="AO21" s="52">
        <v>84</v>
      </c>
      <c r="AP21" s="52">
        <v>81</v>
      </c>
      <c r="AQ21" s="52">
        <v>81</v>
      </c>
      <c r="AR21" s="52">
        <v>81</v>
      </c>
      <c r="AS21" s="52">
        <v>78</v>
      </c>
      <c r="AT21" s="52">
        <v>78</v>
      </c>
    </row>
    <row r="22" spans="1:46">
      <c r="A22" s="35" t="s">
        <v>49</v>
      </c>
      <c r="B22" s="36" t="s">
        <v>45</v>
      </c>
      <c r="C22" s="35" t="s">
        <v>50</v>
      </c>
      <c r="D22" s="35" t="s">
        <v>33</v>
      </c>
      <c r="E22" s="35" t="s">
        <v>46</v>
      </c>
      <c r="F22" s="52">
        <v>0</v>
      </c>
      <c r="G22" s="52">
        <v>0</v>
      </c>
      <c r="H22" s="52">
        <v>0</v>
      </c>
      <c r="I22" s="52">
        <v>0</v>
      </c>
      <c r="J22" s="52">
        <v>0</v>
      </c>
      <c r="K22" s="52">
        <v>0</v>
      </c>
      <c r="L22" s="52">
        <v>0</v>
      </c>
      <c r="M22" s="52">
        <v>0</v>
      </c>
      <c r="N22" s="52">
        <v>0</v>
      </c>
      <c r="O22" s="52">
        <v>3</v>
      </c>
      <c r="P22" s="52">
        <v>3</v>
      </c>
      <c r="Q22" s="52">
        <v>3</v>
      </c>
      <c r="R22" s="52">
        <v>6</v>
      </c>
      <c r="S22" s="52">
        <v>6</v>
      </c>
      <c r="T22" s="52">
        <v>9</v>
      </c>
      <c r="U22" s="52">
        <v>9</v>
      </c>
      <c r="V22" s="52">
        <v>12</v>
      </c>
      <c r="W22" s="52">
        <v>15</v>
      </c>
      <c r="X22" s="52">
        <v>15</v>
      </c>
      <c r="Y22" s="52">
        <v>15</v>
      </c>
      <c r="Z22" s="52">
        <v>18</v>
      </c>
      <c r="AA22" s="52">
        <v>18</v>
      </c>
      <c r="AB22" s="52">
        <v>18</v>
      </c>
      <c r="AC22" s="52">
        <v>21</v>
      </c>
      <c r="AD22" s="52">
        <v>21</v>
      </c>
      <c r="AE22" s="52">
        <v>21</v>
      </c>
      <c r="AF22" s="52">
        <v>21</v>
      </c>
      <c r="AG22" s="52">
        <v>21</v>
      </c>
      <c r="AH22" s="52">
        <v>24</v>
      </c>
      <c r="AI22" s="52">
        <v>24</v>
      </c>
      <c r="AJ22" s="52">
        <v>24</v>
      </c>
      <c r="AK22" s="52">
        <v>24</v>
      </c>
      <c r="AL22" s="52">
        <v>24</v>
      </c>
      <c r="AM22" s="52">
        <v>24</v>
      </c>
      <c r="AN22" s="52">
        <v>24</v>
      </c>
      <c r="AO22" s="52">
        <v>24</v>
      </c>
      <c r="AP22" s="52">
        <v>24</v>
      </c>
      <c r="AQ22" s="52">
        <v>24</v>
      </c>
      <c r="AR22" s="52">
        <v>24</v>
      </c>
      <c r="AS22" s="52">
        <v>24</v>
      </c>
      <c r="AT22" s="52">
        <v>24</v>
      </c>
    </row>
    <row r="23" spans="1:46">
      <c r="A23" s="98" t="s">
        <v>51</v>
      </c>
      <c r="B23" s="99" t="s">
        <v>31</v>
      </c>
      <c r="C23" s="98" t="s">
        <v>50</v>
      </c>
      <c r="D23" s="99" t="s">
        <v>48</v>
      </c>
      <c r="E23" s="98" t="s">
        <v>34</v>
      </c>
      <c r="F23" s="52">
        <v>621</v>
      </c>
      <c r="G23" s="52">
        <v>645</v>
      </c>
      <c r="H23" s="52">
        <v>648</v>
      </c>
      <c r="I23" s="52">
        <v>660</v>
      </c>
      <c r="J23" s="52">
        <v>813</v>
      </c>
      <c r="K23" s="52">
        <v>834</v>
      </c>
      <c r="L23" s="52">
        <v>867</v>
      </c>
      <c r="M23" s="52">
        <v>903</v>
      </c>
      <c r="N23" s="52">
        <v>951</v>
      </c>
      <c r="O23" s="52">
        <v>1005</v>
      </c>
      <c r="P23" s="52">
        <v>1068</v>
      </c>
      <c r="Q23" s="52">
        <v>1173</v>
      </c>
      <c r="R23" s="52">
        <v>1275</v>
      </c>
      <c r="S23" s="52">
        <v>1407</v>
      </c>
      <c r="T23" s="52">
        <v>1542</v>
      </c>
      <c r="U23" s="52">
        <v>1863</v>
      </c>
      <c r="V23" s="52">
        <v>2001</v>
      </c>
      <c r="W23" s="52">
        <v>2145</v>
      </c>
      <c r="X23" s="52">
        <v>2310</v>
      </c>
      <c r="Y23" s="52">
        <v>2460</v>
      </c>
      <c r="Z23" s="52">
        <v>2583</v>
      </c>
      <c r="AA23" s="52">
        <v>2721</v>
      </c>
      <c r="AB23" s="52">
        <v>2823</v>
      </c>
      <c r="AC23" s="52">
        <v>2919</v>
      </c>
      <c r="AD23" s="52">
        <v>3015</v>
      </c>
      <c r="AE23" s="52">
        <v>3105</v>
      </c>
      <c r="AF23" s="52">
        <v>3210</v>
      </c>
      <c r="AG23" s="52">
        <v>3294</v>
      </c>
      <c r="AH23" s="52">
        <v>3378</v>
      </c>
      <c r="AI23" s="52">
        <v>3453</v>
      </c>
      <c r="AJ23" s="52">
        <v>3537</v>
      </c>
      <c r="AK23" s="52">
        <v>3585</v>
      </c>
      <c r="AL23" s="52">
        <v>3618</v>
      </c>
      <c r="AM23" s="52">
        <v>3660</v>
      </c>
      <c r="AN23" s="52">
        <v>3699</v>
      </c>
      <c r="AO23" s="52">
        <v>3738</v>
      </c>
      <c r="AP23" s="52">
        <v>3768</v>
      </c>
      <c r="AQ23" s="52">
        <v>3804</v>
      </c>
      <c r="AR23" s="52">
        <v>3849</v>
      </c>
      <c r="AS23" s="52">
        <v>3888</v>
      </c>
      <c r="AT23" s="52">
        <v>3924</v>
      </c>
    </row>
    <row r="24" spans="1:46">
      <c r="A24" s="98" t="s">
        <v>51</v>
      </c>
      <c r="B24" s="99" t="s">
        <v>35</v>
      </c>
      <c r="C24" s="98" t="s">
        <v>50</v>
      </c>
      <c r="D24" s="99" t="s">
        <v>48</v>
      </c>
      <c r="E24" s="98" t="s">
        <v>36</v>
      </c>
      <c r="F24" s="52">
        <v>90</v>
      </c>
      <c r="G24" s="52">
        <v>123</v>
      </c>
      <c r="H24" s="52">
        <v>138</v>
      </c>
      <c r="I24" s="52">
        <v>168</v>
      </c>
      <c r="J24" s="52">
        <v>210</v>
      </c>
      <c r="K24" s="52">
        <v>225</v>
      </c>
      <c r="L24" s="52">
        <v>246</v>
      </c>
      <c r="M24" s="52">
        <v>255</v>
      </c>
      <c r="N24" s="52">
        <v>279</v>
      </c>
      <c r="O24" s="52">
        <v>324</v>
      </c>
      <c r="P24" s="52">
        <v>378</v>
      </c>
      <c r="Q24" s="52">
        <v>450</v>
      </c>
      <c r="R24" s="52">
        <v>534</v>
      </c>
      <c r="S24" s="52">
        <v>633</v>
      </c>
      <c r="T24" s="52">
        <v>738</v>
      </c>
      <c r="U24" s="52">
        <v>852</v>
      </c>
      <c r="V24" s="52">
        <v>963</v>
      </c>
      <c r="W24" s="52">
        <v>1080</v>
      </c>
      <c r="X24" s="52">
        <v>1218</v>
      </c>
      <c r="Y24" s="52">
        <v>1350</v>
      </c>
      <c r="Z24" s="52">
        <v>1446</v>
      </c>
      <c r="AA24" s="52">
        <v>1569</v>
      </c>
      <c r="AB24" s="52">
        <v>1659</v>
      </c>
      <c r="AC24" s="52">
        <v>1740</v>
      </c>
      <c r="AD24" s="52">
        <v>1824</v>
      </c>
      <c r="AE24" s="52">
        <v>1896</v>
      </c>
      <c r="AF24" s="52">
        <v>1977</v>
      </c>
      <c r="AG24" s="52">
        <v>2049</v>
      </c>
      <c r="AH24" s="52">
        <v>2115</v>
      </c>
      <c r="AI24" s="52">
        <v>2175</v>
      </c>
      <c r="AJ24" s="52">
        <v>2238</v>
      </c>
      <c r="AK24" s="52">
        <v>2292</v>
      </c>
      <c r="AL24" s="52">
        <v>2316</v>
      </c>
      <c r="AM24" s="52">
        <v>2364</v>
      </c>
      <c r="AN24" s="52">
        <v>2397</v>
      </c>
      <c r="AO24" s="52">
        <v>2439</v>
      </c>
      <c r="AP24" s="52">
        <v>2463</v>
      </c>
      <c r="AQ24" s="52">
        <v>2508</v>
      </c>
      <c r="AR24" s="52">
        <v>2541</v>
      </c>
      <c r="AS24" s="52">
        <v>2586</v>
      </c>
      <c r="AT24" s="52">
        <v>2619</v>
      </c>
    </row>
    <row r="25" spans="1:46">
      <c r="A25" s="98" t="s">
        <v>51</v>
      </c>
      <c r="B25" s="99" t="s">
        <v>37</v>
      </c>
      <c r="C25" s="98" t="s">
        <v>50</v>
      </c>
      <c r="D25" s="99" t="s">
        <v>48</v>
      </c>
      <c r="E25" s="98" t="s">
        <v>38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  <c r="K25" s="52">
        <v>0</v>
      </c>
      <c r="L25" s="52">
        <v>0</v>
      </c>
      <c r="M25" s="52">
        <v>0</v>
      </c>
      <c r="N25" s="52">
        <v>0</v>
      </c>
      <c r="O25" s="52">
        <v>0</v>
      </c>
      <c r="P25" s="52">
        <v>0</v>
      </c>
      <c r="Q25" s="52">
        <v>0</v>
      </c>
      <c r="R25" s="52">
        <v>0</v>
      </c>
      <c r="S25" s="52">
        <v>0</v>
      </c>
      <c r="T25" s="52">
        <v>0</v>
      </c>
      <c r="U25" s="52">
        <v>0</v>
      </c>
      <c r="V25" s="52">
        <v>0</v>
      </c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2">
        <v>0</v>
      </c>
      <c r="AD25" s="52">
        <v>0</v>
      </c>
      <c r="AE25" s="52">
        <v>0</v>
      </c>
      <c r="AF25" s="52">
        <v>0</v>
      </c>
      <c r="AG25" s="52">
        <v>0</v>
      </c>
      <c r="AH25" s="52">
        <v>0</v>
      </c>
      <c r="AI25" s="52">
        <v>0</v>
      </c>
      <c r="AJ25" s="52">
        <v>0</v>
      </c>
      <c r="AK25" s="52">
        <v>0</v>
      </c>
      <c r="AL25" s="52">
        <v>0</v>
      </c>
      <c r="AM25" s="52">
        <v>0</v>
      </c>
      <c r="AN25" s="52">
        <v>0</v>
      </c>
      <c r="AO25" s="52">
        <v>0</v>
      </c>
      <c r="AP25" s="52">
        <v>0</v>
      </c>
      <c r="AQ25" s="52">
        <v>0</v>
      </c>
      <c r="AR25" s="52">
        <v>0</v>
      </c>
      <c r="AS25" s="52">
        <v>0</v>
      </c>
      <c r="AT25" s="52">
        <v>0</v>
      </c>
    </row>
    <row r="26" spans="1:46">
      <c r="A26" s="98" t="s">
        <v>51</v>
      </c>
      <c r="B26" s="99" t="s">
        <v>39</v>
      </c>
      <c r="C26" s="98" t="s">
        <v>50</v>
      </c>
      <c r="D26" s="99" t="s">
        <v>48</v>
      </c>
      <c r="E26" s="98" t="s">
        <v>40</v>
      </c>
      <c r="F26" s="52">
        <v>20283</v>
      </c>
      <c r="G26" s="52">
        <v>20220</v>
      </c>
      <c r="H26" s="52">
        <v>20205</v>
      </c>
      <c r="I26" s="52">
        <v>20154</v>
      </c>
      <c r="J26" s="52">
        <v>24336</v>
      </c>
      <c r="K26" s="52">
        <v>24609</v>
      </c>
      <c r="L26" s="52">
        <v>24867</v>
      </c>
      <c r="M26" s="52">
        <v>25131</v>
      </c>
      <c r="N26" s="52">
        <v>25365</v>
      </c>
      <c r="O26" s="52">
        <v>25569</v>
      </c>
      <c r="P26" s="52">
        <v>25752</v>
      </c>
      <c r="Q26" s="52">
        <v>26280</v>
      </c>
      <c r="R26" s="52">
        <v>26808</v>
      </c>
      <c r="S26" s="52">
        <v>27309</v>
      </c>
      <c r="T26" s="52">
        <v>27822</v>
      </c>
      <c r="U26" s="52">
        <v>28332</v>
      </c>
      <c r="V26" s="52">
        <v>28881</v>
      </c>
      <c r="W26" s="52">
        <v>29430</v>
      </c>
      <c r="X26" s="52">
        <v>29961</v>
      </c>
      <c r="Y26" s="52">
        <v>30540</v>
      </c>
      <c r="Z26" s="52">
        <v>31206</v>
      </c>
      <c r="AA26" s="52">
        <v>31503</v>
      </c>
      <c r="AB26" s="52">
        <v>31887</v>
      </c>
      <c r="AC26" s="52">
        <v>32295</v>
      </c>
      <c r="AD26" s="52">
        <v>32715</v>
      </c>
      <c r="AE26" s="52">
        <v>33159</v>
      </c>
      <c r="AF26" s="52">
        <v>33588</v>
      </c>
      <c r="AG26" s="52">
        <v>34062</v>
      </c>
      <c r="AH26" s="52">
        <v>34551</v>
      </c>
      <c r="AI26" s="52">
        <v>35073</v>
      </c>
      <c r="AJ26" s="52">
        <v>35592</v>
      </c>
      <c r="AK26" s="52">
        <v>35658</v>
      </c>
      <c r="AL26" s="52">
        <v>35772</v>
      </c>
      <c r="AM26" s="52">
        <v>35856</v>
      </c>
      <c r="AN26" s="52">
        <v>35961</v>
      </c>
      <c r="AO26" s="52">
        <v>36054</v>
      </c>
      <c r="AP26" s="52">
        <v>36177</v>
      </c>
      <c r="AQ26" s="52">
        <v>36273</v>
      </c>
      <c r="AR26" s="52">
        <v>36372</v>
      </c>
      <c r="AS26" s="52">
        <v>36471</v>
      </c>
      <c r="AT26" s="52">
        <v>36576</v>
      </c>
    </row>
    <row r="27" spans="1:46">
      <c r="A27" s="98" t="s">
        <v>51</v>
      </c>
      <c r="B27" s="99" t="s">
        <v>41</v>
      </c>
      <c r="C27" s="98" t="s">
        <v>50</v>
      </c>
      <c r="D27" s="99" t="s">
        <v>48</v>
      </c>
      <c r="E27" s="98" t="s">
        <v>42</v>
      </c>
      <c r="F27" s="52">
        <v>156</v>
      </c>
      <c r="G27" s="52">
        <v>159</v>
      </c>
      <c r="H27" s="52">
        <v>159</v>
      </c>
      <c r="I27" s="52">
        <v>162</v>
      </c>
      <c r="J27" s="52">
        <v>189</v>
      </c>
      <c r="K27" s="52">
        <v>195</v>
      </c>
      <c r="L27" s="52">
        <v>198</v>
      </c>
      <c r="M27" s="52">
        <v>204</v>
      </c>
      <c r="N27" s="52">
        <v>213</v>
      </c>
      <c r="O27" s="52">
        <v>222</v>
      </c>
      <c r="P27" s="52">
        <v>234</v>
      </c>
      <c r="Q27" s="52">
        <v>252</v>
      </c>
      <c r="R27" s="52">
        <v>273</v>
      </c>
      <c r="S27" s="52">
        <v>297</v>
      </c>
      <c r="T27" s="52">
        <v>324</v>
      </c>
      <c r="U27" s="52">
        <v>168</v>
      </c>
      <c r="V27" s="52">
        <v>192</v>
      </c>
      <c r="W27" s="52">
        <v>216</v>
      </c>
      <c r="X27" s="52">
        <v>246</v>
      </c>
      <c r="Y27" s="52">
        <v>270</v>
      </c>
      <c r="Z27" s="52">
        <v>291</v>
      </c>
      <c r="AA27" s="52">
        <v>312</v>
      </c>
      <c r="AB27" s="52">
        <v>330</v>
      </c>
      <c r="AC27" s="52">
        <v>345</v>
      </c>
      <c r="AD27" s="52">
        <v>357</v>
      </c>
      <c r="AE27" s="52">
        <v>372</v>
      </c>
      <c r="AF27" s="52">
        <v>387</v>
      </c>
      <c r="AG27" s="52">
        <v>399</v>
      </c>
      <c r="AH27" s="52">
        <v>411</v>
      </c>
      <c r="AI27" s="52">
        <v>420</v>
      </c>
      <c r="AJ27" s="52">
        <v>432</v>
      </c>
      <c r="AK27" s="52">
        <v>438</v>
      </c>
      <c r="AL27" s="52">
        <v>444</v>
      </c>
      <c r="AM27" s="52">
        <v>450</v>
      </c>
      <c r="AN27" s="52">
        <v>453</v>
      </c>
      <c r="AO27" s="52">
        <v>459</v>
      </c>
      <c r="AP27" s="52">
        <v>462</v>
      </c>
      <c r="AQ27" s="52">
        <v>468</v>
      </c>
      <c r="AR27" s="52">
        <v>474</v>
      </c>
      <c r="AS27" s="52">
        <v>480</v>
      </c>
      <c r="AT27" s="52">
        <v>483</v>
      </c>
    </row>
    <row r="28" spans="1:46">
      <c r="A28" s="98" t="s">
        <v>51</v>
      </c>
      <c r="B28" s="99" t="s">
        <v>43</v>
      </c>
      <c r="C28" s="98" t="s">
        <v>50</v>
      </c>
      <c r="D28" s="99" t="s">
        <v>48</v>
      </c>
      <c r="E28" s="98" t="s">
        <v>44</v>
      </c>
      <c r="F28" s="52">
        <v>12</v>
      </c>
      <c r="G28" s="52">
        <v>15</v>
      </c>
      <c r="H28" s="52">
        <v>15</v>
      </c>
      <c r="I28" s="52">
        <v>21</v>
      </c>
      <c r="J28" s="52">
        <v>30</v>
      </c>
      <c r="K28" s="52">
        <v>33</v>
      </c>
      <c r="L28" s="52">
        <v>36</v>
      </c>
      <c r="M28" s="52">
        <v>42</v>
      </c>
      <c r="N28" s="52">
        <v>48</v>
      </c>
      <c r="O28" s="52">
        <v>54</v>
      </c>
      <c r="P28" s="52">
        <v>57</v>
      </c>
      <c r="Q28" s="52">
        <v>63</v>
      </c>
      <c r="R28" s="52">
        <v>66</v>
      </c>
      <c r="S28" s="52">
        <v>72</v>
      </c>
      <c r="T28" s="52">
        <v>78</v>
      </c>
      <c r="U28" s="52">
        <v>84</v>
      </c>
      <c r="V28" s="52">
        <v>87</v>
      </c>
      <c r="W28" s="52">
        <v>93</v>
      </c>
      <c r="X28" s="52">
        <v>99</v>
      </c>
      <c r="Y28" s="52">
        <v>105</v>
      </c>
      <c r="Z28" s="52">
        <v>111</v>
      </c>
      <c r="AA28" s="52">
        <v>120</v>
      </c>
      <c r="AB28" s="52">
        <v>126</v>
      </c>
      <c r="AC28" s="52">
        <v>132</v>
      </c>
      <c r="AD28" s="52">
        <v>141</v>
      </c>
      <c r="AE28" s="52">
        <v>147</v>
      </c>
      <c r="AF28" s="52">
        <v>156</v>
      </c>
      <c r="AG28" s="52">
        <v>165</v>
      </c>
      <c r="AH28" s="52">
        <v>174</v>
      </c>
      <c r="AI28" s="52">
        <v>180</v>
      </c>
      <c r="AJ28" s="52">
        <v>189</v>
      </c>
      <c r="AK28" s="52">
        <v>192</v>
      </c>
      <c r="AL28" s="52">
        <v>195</v>
      </c>
      <c r="AM28" s="52">
        <v>195</v>
      </c>
      <c r="AN28" s="52">
        <v>195</v>
      </c>
      <c r="AO28" s="52">
        <v>198</v>
      </c>
      <c r="AP28" s="52">
        <v>198</v>
      </c>
      <c r="AQ28" s="52">
        <v>201</v>
      </c>
      <c r="AR28" s="52">
        <v>201</v>
      </c>
      <c r="AS28" s="52">
        <v>201</v>
      </c>
      <c r="AT28" s="52">
        <v>204</v>
      </c>
    </row>
    <row r="29" spans="1:46">
      <c r="A29" s="98" t="s">
        <v>51</v>
      </c>
      <c r="B29" s="99" t="s">
        <v>45</v>
      </c>
      <c r="C29" s="98" t="s">
        <v>50</v>
      </c>
      <c r="D29" s="99" t="s">
        <v>48</v>
      </c>
      <c r="E29" s="98" t="s">
        <v>46</v>
      </c>
      <c r="F29" s="52">
        <v>0</v>
      </c>
      <c r="G29" s="52">
        <v>0</v>
      </c>
      <c r="H29" s="52">
        <v>0</v>
      </c>
      <c r="I29" s="52">
        <v>0</v>
      </c>
      <c r="J29" s="52">
        <v>3</v>
      </c>
      <c r="K29" s="52">
        <v>3</v>
      </c>
      <c r="L29" s="52">
        <v>6</v>
      </c>
      <c r="M29" s="52">
        <v>6</v>
      </c>
      <c r="N29" s="52">
        <v>9</v>
      </c>
      <c r="O29" s="52">
        <v>12</v>
      </c>
      <c r="P29" s="52">
        <v>15</v>
      </c>
      <c r="Q29" s="52">
        <v>18</v>
      </c>
      <c r="R29" s="52">
        <v>21</v>
      </c>
      <c r="S29" s="52">
        <v>27</v>
      </c>
      <c r="T29" s="52">
        <v>30</v>
      </c>
      <c r="U29" s="52">
        <v>42</v>
      </c>
      <c r="V29" s="52">
        <v>48</v>
      </c>
      <c r="W29" s="52">
        <v>54</v>
      </c>
      <c r="X29" s="52">
        <v>60</v>
      </c>
      <c r="Y29" s="52">
        <v>66</v>
      </c>
      <c r="Z29" s="52">
        <v>72</v>
      </c>
      <c r="AA29" s="52">
        <v>81</v>
      </c>
      <c r="AB29" s="52">
        <v>87</v>
      </c>
      <c r="AC29" s="52">
        <v>93</v>
      </c>
      <c r="AD29" s="52">
        <v>99</v>
      </c>
      <c r="AE29" s="52">
        <v>105</v>
      </c>
      <c r="AF29" s="52">
        <v>111</v>
      </c>
      <c r="AG29" s="52">
        <v>117</v>
      </c>
      <c r="AH29" s="52">
        <v>123</v>
      </c>
      <c r="AI29" s="52">
        <v>129</v>
      </c>
      <c r="AJ29" s="52">
        <v>135</v>
      </c>
      <c r="AK29" s="52">
        <v>138</v>
      </c>
      <c r="AL29" s="52">
        <v>144</v>
      </c>
      <c r="AM29" s="52">
        <v>147</v>
      </c>
      <c r="AN29" s="52">
        <v>153</v>
      </c>
      <c r="AO29" s="52">
        <v>156</v>
      </c>
      <c r="AP29" s="52">
        <v>162</v>
      </c>
      <c r="AQ29" s="52">
        <v>165</v>
      </c>
      <c r="AR29" s="52">
        <v>171</v>
      </c>
      <c r="AS29" s="52">
        <v>174</v>
      </c>
      <c r="AT29" s="52">
        <v>177</v>
      </c>
    </row>
  </sheetData>
  <phoneticPr fontId="4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2"/>
  <sheetViews>
    <sheetView workbookViewId="0">
      <selection activeCell="H34" sqref="C28:H34"/>
    </sheetView>
  </sheetViews>
  <sheetFormatPr defaultColWidth="9" defaultRowHeight="14.3"/>
  <cols>
    <col min="2" max="2" width="8" customWidth="1"/>
  </cols>
  <sheetData>
    <row r="1" spans="1:12">
      <c r="A1" t="s">
        <v>19</v>
      </c>
      <c r="B1" t="s">
        <v>20</v>
      </c>
      <c r="C1" t="s">
        <v>21</v>
      </c>
      <c r="D1" t="s">
        <v>22</v>
      </c>
      <c r="E1" t="s">
        <v>23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</row>
    <row r="2" spans="1:12">
      <c r="A2">
        <v>0</v>
      </c>
      <c r="B2" s="61">
        <v>1</v>
      </c>
      <c r="C2" s="61">
        <v>1</v>
      </c>
      <c r="D2" s="61">
        <v>1</v>
      </c>
      <c r="E2" s="61">
        <v>1</v>
      </c>
      <c r="F2" s="212" t="s">
        <v>24</v>
      </c>
      <c r="G2" s="212"/>
      <c r="H2">
        <v>0</v>
      </c>
      <c r="I2" s="61">
        <f>1-B2</f>
        <v>0</v>
      </c>
      <c r="J2" s="61">
        <f t="shared" ref="J2:L2" si="0">1-C2</f>
        <v>0</v>
      </c>
      <c r="K2" s="61">
        <f t="shared" si="0"/>
        <v>0</v>
      </c>
      <c r="L2" s="61">
        <f t="shared" si="0"/>
        <v>0</v>
      </c>
    </row>
    <row r="3" spans="1:12">
      <c r="A3">
        <v>1</v>
      </c>
      <c r="B3" s="61">
        <f>B2-$B$2/15</f>
        <v>0.93333333333333302</v>
      </c>
      <c r="C3" s="61">
        <f>C2-$C$2/8</f>
        <v>0.875</v>
      </c>
      <c r="D3" s="61">
        <f>D2-$D$2/13</f>
        <v>0.92307692307692302</v>
      </c>
      <c r="E3" s="61">
        <f>E2-$E$2/11</f>
        <v>0.90909090909090895</v>
      </c>
      <c r="H3">
        <v>1</v>
      </c>
      <c r="I3" s="61">
        <f t="shared" ref="I3:I22" si="1">1-B3</f>
        <v>6.6666666666666693E-2</v>
      </c>
      <c r="J3" s="61">
        <f t="shared" ref="J3:J22" si="2">1-C3</f>
        <v>0.125</v>
      </c>
      <c r="K3" s="61">
        <f t="shared" ref="K3:K22" si="3">1-D3</f>
        <v>7.69230769230769E-2</v>
      </c>
      <c r="L3" s="61">
        <f t="shared" ref="L3:L22" si="4">1-E3</f>
        <v>9.0909090909090898E-2</v>
      </c>
    </row>
    <row r="4" spans="1:12">
      <c r="A4">
        <v>2</v>
      </c>
      <c r="B4" s="61">
        <f t="shared" ref="B4:B17" si="5">B3-$B$2/15</f>
        <v>0.86666666666666703</v>
      </c>
      <c r="C4" s="61">
        <f t="shared" ref="C4:C10" si="6">C3-$C$2/8</f>
        <v>0.75</v>
      </c>
      <c r="D4" s="61">
        <f t="shared" ref="D4:D15" si="7">D3-$D$2/13</f>
        <v>0.84615384615384603</v>
      </c>
      <c r="E4" s="61">
        <f t="shared" ref="E4:E13" si="8">E3-$E$2/11</f>
        <v>0.81818181818181801</v>
      </c>
      <c r="H4">
        <v>2</v>
      </c>
      <c r="I4" s="61">
        <f t="shared" si="1"/>
        <v>0.133333333333333</v>
      </c>
      <c r="J4" s="61">
        <f t="shared" si="2"/>
        <v>0.25</v>
      </c>
      <c r="K4" s="61">
        <f t="shared" si="3"/>
        <v>0.15384615384615399</v>
      </c>
      <c r="L4" s="61">
        <f t="shared" si="4"/>
        <v>0.18181818181818199</v>
      </c>
    </row>
    <row r="5" spans="1:12">
      <c r="A5">
        <v>3</v>
      </c>
      <c r="B5" s="61">
        <f t="shared" si="5"/>
        <v>0.8</v>
      </c>
      <c r="C5" s="61">
        <f t="shared" si="6"/>
        <v>0.625</v>
      </c>
      <c r="D5" s="61">
        <f t="shared" si="7"/>
        <v>0.76923076923076905</v>
      </c>
      <c r="E5" s="61">
        <f t="shared" si="8"/>
        <v>0.72727272727272696</v>
      </c>
      <c r="H5">
        <v>3</v>
      </c>
      <c r="I5" s="61">
        <f t="shared" si="1"/>
        <v>0.2</v>
      </c>
      <c r="J5" s="61">
        <f t="shared" si="2"/>
        <v>0.375</v>
      </c>
      <c r="K5" s="61">
        <f t="shared" si="3"/>
        <v>0.230769230769231</v>
      </c>
      <c r="L5" s="61">
        <f t="shared" si="4"/>
        <v>0.27272727272727298</v>
      </c>
    </row>
    <row r="6" spans="1:12">
      <c r="A6">
        <v>4</v>
      </c>
      <c r="B6" s="61">
        <f t="shared" si="5"/>
        <v>0.73333333333333295</v>
      </c>
      <c r="C6" s="61">
        <f t="shared" si="6"/>
        <v>0.5</v>
      </c>
      <c r="D6" s="61">
        <f t="shared" si="7"/>
        <v>0.69230769230769296</v>
      </c>
      <c r="E6" s="61">
        <f t="shared" si="8"/>
        <v>0.63636363636363602</v>
      </c>
      <c r="H6">
        <v>4</v>
      </c>
      <c r="I6" s="61">
        <f t="shared" si="1"/>
        <v>0.266666666666667</v>
      </c>
      <c r="J6" s="61">
        <f t="shared" si="2"/>
        <v>0.5</v>
      </c>
      <c r="K6" s="61">
        <f t="shared" si="3"/>
        <v>0.30769230769230699</v>
      </c>
      <c r="L6" s="61">
        <f t="shared" si="4"/>
        <v>0.36363636363636398</v>
      </c>
    </row>
    <row r="7" spans="1:12">
      <c r="A7">
        <v>5</v>
      </c>
      <c r="B7" s="61">
        <f t="shared" si="5"/>
        <v>0.66666666666666696</v>
      </c>
      <c r="C7" s="61">
        <f t="shared" si="6"/>
        <v>0.375</v>
      </c>
      <c r="D7" s="61">
        <f t="shared" si="7"/>
        <v>0.61538461538461597</v>
      </c>
      <c r="E7" s="61">
        <f t="shared" si="8"/>
        <v>0.54545454545454497</v>
      </c>
      <c r="H7">
        <v>5</v>
      </c>
      <c r="I7" s="61">
        <f t="shared" si="1"/>
        <v>0.33333333333333298</v>
      </c>
      <c r="J7" s="61">
        <f t="shared" si="2"/>
        <v>0.625</v>
      </c>
      <c r="K7" s="61">
        <f t="shared" si="3"/>
        <v>0.38461538461538403</v>
      </c>
      <c r="L7" s="61">
        <f t="shared" si="4"/>
        <v>0.45454545454545497</v>
      </c>
    </row>
    <row r="8" spans="1:12">
      <c r="A8">
        <v>6</v>
      </c>
      <c r="B8" s="61">
        <f t="shared" si="5"/>
        <v>0.6</v>
      </c>
      <c r="C8" s="61">
        <f t="shared" si="6"/>
        <v>0.25</v>
      </c>
      <c r="D8" s="61">
        <f t="shared" si="7"/>
        <v>0.53846153846153899</v>
      </c>
      <c r="E8" s="61">
        <f t="shared" si="8"/>
        <v>0.45454545454545398</v>
      </c>
      <c r="H8">
        <v>6</v>
      </c>
      <c r="I8" s="61">
        <f t="shared" si="1"/>
        <v>0.4</v>
      </c>
      <c r="J8" s="61">
        <f t="shared" si="2"/>
        <v>0.75</v>
      </c>
      <c r="K8" s="61">
        <f t="shared" si="3"/>
        <v>0.46153846153846101</v>
      </c>
      <c r="L8" s="61">
        <f t="shared" si="4"/>
        <v>0.54545454545454597</v>
      </c>
    </row>
    <row r="9" spans="1:12">
      <c r="A9">
        <v>7</v>
      </c>
      <c r="B9" s="61">
        <f t="shared" si="5"/>
        <v>0.53333333333333299</v>
      </c>
      <c r="C9" s="61">
        <f t="shared" si="6"/>
        <v>0.125</v>
      </c>
      <c r="D9" s="61">
        <f t="shared" si="7"/>
        <v>0.46153846153846201</v>
      </c>
      <c r="E9" s="61">
        <f t="shared" si="8"/>
        <v>0.36363636363636298</v>
      </c>
      <c r="H9">
        <v>7</v>
      </c>
      <c r="I9" s="61">
        <f t="shared" si="1"/>
        <v>0.46666666666666701</v>
      </c>
      <c r="J9" s="61">
        <f t="shared" si="2"/>
        <v>0.875</v>
      </c>
      <c r="K9" s="61">
        <f t="shared" si="3"/>
        <v>0.53846153846153799</v>
      </c>
      <c r="L9" s="61">
        <f t="shared" si="4"/>
        <v>0.63636363636363702</v>
      </c>
    </row>
    <row r="10" spans="1:12">
      <c r="A10">
        <v>8</v>
      </c>
      <c r="B10" s="101">
        <f t="shared" si="5"/>
        <v>0.46666666666666701</v>
      </c>
      <c r="C10" s="101">
        <f t="shared" si="6"/>
        <v>0</v>
      </c>
      <c r="D10" s="101">
        <f t="shared" si="7"/>
        <v>0.38461538461538503</v>
      </c>
      <c r="E10" s="101">
        <f t="shared" si="8"/>
        <v>0.27272727272727199</v>
      </c>
      <c r="H10">
        <v>8</v>
      </c>
      <c r="I10" s="61">
        <f t="shared" si="1"/>
        <v>0.53333333333333299</v>
      </c>
      <c r="J10" s="61">
        <f t="shared" si="2"/>
        <v>1</v>
      </c>
      <c r="K10" s="61">
        <f t="shared" si="3"/>
        <v>0.61538461538461497</v>
      </c>
      <c r="L10" s="61">
        <f t="shared" si="4"/>
        <v>0.72727272727272796</v>
      </c>
    </row>
    <row r="11" spans="1:12">
      <c r="A11">
        <v>9</v>
      </c>
      <c r="B11" s="101">
        <f t="shared" si="5"/>
        <v>0.4</v>
      </c>
      <c r="C11" s="101">
        <v>0</v>
      </c>
      <c r="D11" s="101">
        <f t="shared" si="7"/>
        <v>0.30769230769230799</v>
      </c>
      <c r="E11" s="101">
        <f t="shared" si="8"/>
        <v>0.18181818181818199</v>
      </c>
      <c r="H11">
        <v>9</v>
      </c>
      <c r="I11" s="61">
        <f t="shared" si="1"/>
        <v>0.6</v>
      </c>
      <c r="J11" s="61">
        <f t="shared" si="2"/>
        <v>1</v>
      </c>
      <c r="K11" s="61">
        <f t="shared" si="3"/>
        <v>0.69230769230769196</v>
      </c>
      <c r="L11" s="61">
        <f t="shared" si="4"/>
        <v>0.81818181818181801</v>
      </c>
    </row>
    <row r="12" spans="1:12">
      <c r="A12">
        <v>10</v>
      </c>
      <c r="B12" s="101">
        <f t="shared" si="5"/>
        <v>0.33333333333333298</v>
      </c>
      <c r="C12" s="101">
        <v>0</v>
      </c>
      <c r="D12" s="101">
        <f t="shared" si="7"/>
        <v>0.230769230769231</v>
      </c>
      <c r="E12" s="101">
        <f t="shared" si="8"/>
        <v>9.0909090909090703E-2</v>
      </c>
      <c r="H12">
        <v>10</v>
      </c>
      <c r="I12" s="61">
        <f t="shared" si="1"/>
        <v>0.66666666666666696</v>
      </c>
      <c r="J12" s="61">
        <f t="shared" si="2"/>
        <v>1</v>
      </c>
      <c r="K12" s="61">
        <f t="shared" si="3"/>
        <v>0.76923076923076905</v>
      </c>
      <c r="L12" s="61">
        <f t="shared" si="4"/>
        <v>0.90909090909090895</v>
      </c>
    </row>
    <row r="13" spans="1:12">
      <c r="A13">
        <v>11</v>
      </c>
      <c r="B13" s="101">
        <f t="shared" si="5"/>
        <v>0.266666666666667</v>
      </c>
      <c r="C13" s="101">
        <v>0</v>
      </c>
      <c r="D13" s="101">
        <f t="shared" si="7"/>
        <v>0.15384615384615399</v>
      </c>
      <c r="E13" s="101">
        <f t="shared" si="8"/>
        <v>-2.4980018054066002E-16</v>
      </c>
      <c r="H13">
        <v>11</v>
      </c>
      <c r="I13" s="61">
        <f t="shared" si="1"/>
        <v>0.73333333333333295</v>
      </c>
      <c r="J13" s="61">
        <f t="shared" si="2"/>
        <v>1</v>
      </c>
      <c r="K13" s="61">
        <f t="shared" si="3"/>
        <v>0.84615384615384603</v>
      </c>
      <c r="L13" s="61">
        <f t="shared" si="4"/>
        <v>1</v>
      </c>
    </row>
    <row r="14" spans="1:12">
      <c r="A14">
        <v>12</v>
      </c>
      <c r="B14" s="101">
        <f t="shared" si="5"/>
        <v>0.2</v>
      </c>
      <c r="C14" s="101">
        <v>0</v>
      </c>
      <c r="D14" s="101">
        <f t="shared" si="7"/>
        <v>7.6923076923077205E-2</v>
      </c>
      <c r="E14" s="101">
        <v>0</v>
      </c>
      <c r="H14">
        <v>12</v>
      </c>
      <c r="I14" s="61">
        <f t="shared" si="1"/>
        <v>0.8</v>
      </c>
      <c r="J14" s="61">
        <f t="shared" si="2"/>
        <v>1</v>
      </c>
      <c r="K14" s="61">
        <f t="shared" si="3"/>
        <v>0.92307692307692302</v>
      </c>
      <c r="L14" s="61">
        <f t="shared" si="4"/>
        <v>1</v>
      </c>
    </row>
    <row r="15" spans="1:12" ht="14.45" customHeight="1">
      <c r="A15">
        <v>13</v>
      </c>
      <c r="B15" s="101">
        <f t="shared" si="5"/>
        <v>0.133333333333334</v>
      </c>
      <c r="C15" s="101">
        <v>0</v>
      </c>
      <c r="D15" s="101">
        <f t="shared" si="7"/>
        <v>2.7755575615628899E-16</v>
      </c>
      <c r="E15" s="101">
        <v>0</v>
      </c>
      <c r="H15">
        <v>13</v>
      </c>
      <c r="I15" s="61">
        <f t="shared" si="1"/>
        <v>0.86666666666666603</v>
      </c>
      <c r="J15" s="61">
        <f t="shared" si="2"/>
        <v>1</v>
      </c>
      <c r="K15" s="61">
        <f t="shared" si="3"/>
        <v>1</v>
      </c>
      <c r="L15" s="61">
        <f t="shared" si="4"/>
        <v>1</v>
      </c>
    </row>
    <row r="16" spans="1:12">
      <c r="A16">
        <v>14</v>
      </c>
      <c r="B16" s="101">
        <f t="shared" si="5"/>
        <v>6.6666666666666902E-2</v>
      </c>
      <c r="C16" s="101">
        <v>0</v>
      </c>
      <c r="D16" s="101">
        <v>0</v>
      </c>
      <c r="E16" s="101">
        <v>0</v>
      </c>
      <c r="H16">
        <v>14</v>
      </c>
      <c r="I16" s="61">
        <f t="shared" si="1"/>
        <v>0.93333333333333302</v>
      </c>
      <c r="J16" s="61">
        <f t="shared" si="2"/>
        <v>1</v>
      </c>
      <c r="K16" s="61">
        <f t="shared" si="3"/>
        <v>1</v>
      </c>
      <c r="L16" s="61">
        <f t="shared" si="4"/>
        <v>1</v>
      </c>
    </row>
    <row r="17" spans="1:12">
      <c r="A17">
        <v>15</v>
      </c>
      <c r="B17" s="101">
        <f t="shared" si="5"/>
        <v>1.94289029309402E-16</v>
      </c>
      <c r="C17" s="101">
        <v>0</v>
      </c>
      <c r="D17" s="101">
        <v>0</v>
      </c>
      <c r="E17" s="101">
        <v>0</v>
      </c>
      <c r="H17">
        <v>15</v>
      </c>
      <c r="I17" s="61">
        <f t="shared" si="1"/>
        <v>1</v>
      </c>
      <c r="J17" s="61">
        <f t="shared" si="2"/>
        <v>1</v>
      </c>
      <c r="K17" s="61">
        <f t="shared" si="3"/>
        <v>1</v>
      </c>
      <c r="L17" s="61">
        <f t="shared" si="4"/>
        <v>1</v>
      </c>
    </row>
    <row r="18" spans="1:12">
      <c r="A18">
        <v>16</v>
      </c>
      <c r="B18" s="101">
        <v>0</v>
      </c>
      <c r="C18" s="101">
        <v>0</v>
      </c>
      <c r="D18" s="101">
        <v>0</v>
      </c>
      <c r="E18" s="101">
        <v>0</v>
      </c>
      <c r="H18">
        <v>16</v>
      </c>
      <c r="I18" s="61">
        <f t="shared" si="1"/>
        <v>1</v>
      </c>
      <c r="J18" s="61">
        <f t="shared" si="2"/>
        <v>1</v>
      </c>
      <c r="K18" s="61">
        <f t="shared" si="3"/>
        <v>1</v>
      </c>
      <c r="L18" s="61">
        <f t="shared" si="4"/>
        <v>1</v>
      </c>
    </row>
    <row r="19" spans="1:12">
      <c r="A19">
        <v>17</v>
      </c>
      <c r="B19" s="101">
        <v>0</v>
      </c>
      <c r="C19" s="101">
        <v>0</v>
      </c>
      <c r="D19" s="101">
        <v>0</v>
      </c>
      <c r="E19" s="101">
        <v>0</v>
      </c>
      <c r="H19">
        <v>17</v>
      </c>
      <c r="I19" s="61">
        <f t="shared" si="1"/>
        <v>1</v>
      </c>
      <c r="J19" s="61">
        <f t="shared" si="2"/>
        <v>1</v>
      </c>
      <c r="K19" s="61">
        <f t="shared" si="3"/>
        <v>1</v>
      </c>
      <c r="L19" s="61">
        <f t="shared" si="4"/>
        <v>1</v>
      </c>
    </row>
    <row r="20" spans="1:12">
      <c r="A20">
        <v>18</v>
      </c>
      <c r="B20" s="101">
        <v>0</v>
      </c>
      <c r="C20" s="101">
        <v>0</v>
      </c>
      <c r="D20" s="101">
        <v>0</v>
      </c>
      <c r="E20" s="101">
        <v>0</v>
      </c>
      <c r="H20">
        <v>18</v>
      </c>
      <c r="I20" s="61">
        <f t="shared" si="1"/>
        <v>1</v>
      </c>
      <c r="J20" s="61">
        <f t="shared" si="2"/>
        <v>1</v>
      </c>
      <c r="K20" s="61">
        <f t="shared" si="3"/>
        <v>1</v>
      </c>
      <c r="L20" s="61">
        <f t="shared" si="4"/>
        <v>1</v>
      </c>
    </row>
    <row r="21" spans="1:12">
      <c r="A21">
        <v>19</v>
      </c>
      <c r="B21" s="101">
        <v>0</v>
      </c>
      <c r="C21" s="101">
        <v>0</v>
      </c>
      <c r="D21" s="101">
        <v>0</v>
      </c>
      <c r="E21" s="101">
        <v>0</v>
      </c>
      <c r="H21">
        <v>19</v>
      </c>
      <c r="I21" s="61">
        <f t="shared" si="1"/>
        <v>1</v>
      </c>
      <c r="J21" s="61">
        <f t="shared" si="2"/>
        <v>1</v>
      </c>
      <c r="K21" s="61">
        <f t="shared" si="3"/>
        <v>1</v>
      </c>
      <c r="L21" s="61">
        <f t="shared" si="4"/>
        <v>1</v>
      </c>
    </row>
    <row r="22" spans="1:12">
      <c r="A22">
        <v>20</v>
      </c>
      <c r="B22" s="101">
        <v>0</v>
      </c>
      <c r="C22" s="101">
        <v>0</v>
      </c>
      <c r="D22" s="101">
        <v>0</v>
      </c>
      <c r="E22" s="101">
        <v>0</v>
      </c>
      <c r="H22">
        <v>20</v>
      </c>
      <c r="I22" s="61">
        <f t="shared" si="1"/>
        <v>1</v>
      </c>
      <c r="J22" s="61">
        <f t="shared" si="2"/>
        <v>1</v>
      </c>
      <c r="K22" s="61">
        <f t="shared" si="3"/>
        <v>1</v>
      </c>
      <c r="L22" s="61">
        <f t="shared" si="4"/>
        <v>1</v>
      </c>
    </row>
  </sheetData>
  <mergeCells count="1">
    <mergeCell ref="F2:G2"/>
  </mergeCells>
  <phoneticPr fontId="49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CZ117"/>
  <sheetViews>
    <sheetView topLeftCell="BW1" zoomScale="93" zoomScaleNormal="93" workbookViewId="0">
      <selection activeCell="AY8" sqref="AY8"/>
    </sheetView>
  </sheetViews>
  <sheetFormatPr defaultColWidth="9" defaultRowHeight="14.3"/>
  <cols>
    <col min="1" max="1" width="27.125" customWidth="1"/>
    <col min="2" max="2" width="40" customWidth="1"/>
    <col min="3" max="3" width="16.125" customWidth="1"/>
    <col min="4" max="5" width="21.5" customWidth="1"/>
    <col min="8" max="12" width="8.75" customWidth="1"/>
    <col min="14" max="19" width="9" style="53" customWidth="1"/>
    <col min="20" max="20" width="11.75" style="53" customWidth="1"/>
    <col min="21" max="22" width="9" style="53" customWidth="1"/>
    <col min="23" max="25" width="11.25" style="53" customWidth="1"/>
    <col min="26" max="33" width="8.875" style="53"/>
    <col min="34" max="34" width="11.625" style="53" customWidth="1"/>
    <col min="35" max="40" width="8.875" style="53"/>
    <col min="41" max="41" width="11.625" style="53" customWidth="1"/>
    <col min="42" max="42" width="10.625" style="53" customWidth="1"/>
    <col min="49" max="49" width="9.125" customWidth="1"/>
    <col min="51" max="51" width="11.625" customWidth="1"/>
    <col min="75" max="75" width="17.375" customWidth="1"/>
    <col min="76" max="81" width="8.875" style="53"/>
    <col min="82" max="82" width="11.625" style="53" customWidth="1"/>
    <col min="83" max="88" width="8.875" style="53"/>
    <col min="89" max="89" width="11.625" style="53" customWidth="1"/>
    <col min="90" max="95" width="8.875" style="53"/>
    <col min="96" max="96" width="11.625" style="53" customWidth="1"/>
    <col min="97" max="104" width="8.875" style="53"/>
  </cols>
  <sheetData>
    <row r="1" spans="1:104">
      <c r="A1" s="66" t="s">
        <v>52</v>
      </c>
      <c r="M1" s="66" t="s">
        <v>53</v>
      </c>
      <c r="N1" s="223" t="s">
        <v>20</v>
      </c>
      <c r="O1" s="223"/>
      <c r="P1" s="223"/>
      <c r="Q1" s="223"/>
      <c r="R1" s="223"/>
      <c r="S1" s="223"/>
      <c r="T1" s="223"/>
      <c r="U1" s="223"/>
      <c r="V1" s="222" t="s">
        <v>21</v>
      </c>
      <c r="W1" s="222"/>
      <c r="X1" s="222"/>
      <c r="Y1" s="222"/>
      <c r="Z1" s="222"/>
      <c r="AA1" s="222"/>
      <c r="AB1" s="222"/>
      <c r="AC1" s="213" t="s">
        <v>22</v>
      </c>
      <c r="AD1" s="213"/>
      <c r="AE1" s="213"/>
      <c r="AF1" s="213"/>
      <c r="AG1" s="213"/>
      <c r="AH1" s="213"/>
      <c r="AI1" s="213"/>
      <c r="AJ1" s="214" t="s">
        <v>23</v>
      </c>
      <c r="AK1" s="214"/>
      <c r="AL1" s="214"/>
      <c r="AM1" s="214"/>
      <c r="AN1" s="214"/>
      <c r="AO1" s="214"/>
      <c r="AP1" s="214"/>
      <c r="AR1" s="66" t="s">
        <v>54</v>
      </c>
      <c r="AS1" s="223" t="s">
        <v>20</v>
      </c>
      <c r="AT1" s="223"/>
      <c r="AU1" s="223"/>
      <c r="AV1" s="223"/>
      <c r="AW1" s="223"/>
      <c r="AX1" s="223"/>
      <c r="AY1" s="223"/>
      <c r="AZ1" s="223"/>
      <c r="BA1" s="222" t="s">
        <v>21</v>
      </c>
      <c r="BB1" s="222"/>
      <c r="BC1" s="222"/>
      <c r="BD1" s="222"/>
      <c r="BE1" s="222"/>
      <c r="BF1" s="222"/>
      <c r="BG1" s="222"/>
      <c r="BH1" s="213" t="s">
        <v>22</v>
      </c>
      <c r="BI1" s="213"/>
      <c r="BJ1" s="213"/>
      <c r="BK1" s="213"/>
      <c r="BL1" s="213"/>
      <c r="BM1" s="213"/>
      <c r="BN1" s="213"/>
      <c r="BO1" s="214" t="s">
        <v>23</v>
      </c>
      <c r="BP1" s="214"/>
      <c r="BQ1" s="214"/>
      <c r="BR1" s="214"/>
      <c r="BS1" s="214"/>
      <c r="BT1" s="214"/>
      <c r="BU1" s="214"/>
      <c r="BW1" s="79" t="s">
        <v>55</v>
      </c>
      <c r="BX1" s="223" t="s">
        <v>20</v>
      </c>
      <c r="BY1" s="223"/>
      <c r="BZ1" s="223"/>
      <c r="CA1" s="223"/>
      <c r="CB1" s="223"/>
      <c r="CC1" s="223"/>
      <c r="CD1" s="223"/>
      <c r="CE1" s="223"/>
      <c r="CF1" s="222" t="s">
        <v>21</v>
      </c>
      <c r="CG1" s="222"/>
      <c r="CH1" s="222"/>
      <c r="CI1" s="222"/>
      <c r="CJ1" s="222"/>
      <c r="CK1" s="222"/>
      <c r="CL1" s="222"/>
      <c r="CM1" s="213" t="s">
        <v>22</v>
      </c>
      <c r="CN1" s="213"/>
      <c r="CO1" s="213"/>
      <c r="CP1" s="213"/>
      <c r="CQ1" s="213"/>
      <c r="CR1" s="213"/>
      <c r="CS1" s="213"/>
      <c r="CT1" s="214" t="s">
        <v>23</v>
      </c>
      <c r="CU1" s="214"/>
      <c r="CV1" s="214"/>
      <c r="CW1" s="214"/>
      <c r="CX1" s="214"/>
      <c r="CY1" s="214"/>
      <c r="CZ1" s="214"/>
    </row>
    <row r="2" spans="1:104">
      <c r="A2" s="67" t="s">
        <v>27</v>
      </c>
      <c r="B2" s="68" t="s">
        <v>20</v>
      </c>
      <c r="C2" s="68" t="s">
        <v>21</v>
      </c>
      <c r="D2" s="68" t="s">
        <v>22</v>
      </c>
      <c r="E2" s="68" t="s">
        <v>23</v>
      </c>
      <c r="N2" s="79" t="s">
        <v>56</v>
      </c>
      <c r="O2" s="79" t="s">
        <v>34</v>
      </c>
      <c r="P2" s="79" t="s">
        <v>36</v>
      </c>
      <c r="Q2" s="79" t="s">
        <v>38</v>
      </c>
      <c r="R2" s="79" t="s">
        <v>40</v>
      </c>
      <c r="S2" s="79" t="s">
        <v>42</v>
      </c>
      <c r="T2" s="79" t="s">
        <v>44</v>
      </c>
      <c r="U2" s="79" t="s">
        <v>46</v>
      </c>
      <c r="V2" s="79" t="s">
        <v>34</v>
      </c>
      <c r="W2" s="79" t="s">
        <v>36</v>
      </c>
      <c r="X2" s="79" t="s">
        <v>38</v>
      </c>
      <c r="Y2" s="79" t="s">
        <v>40</v>
      </c>
      <c r="Z2" s="79" t="s">
        <v>42</v>
      </c>
      <c r="AA2" s="79" t="s">
        <v>44</v>
      </c>
      <c r="AB2" s="79" t="s">
        <v>46</v>
      </c>
      <c r="AC2" s="79" t="s">
        <v>34</v>
      </c>
      <c r="AD2" s="79" t="s">
        <v>36</v>
      </c>
      <c r="AE2" s="79" t="s">
        <v>38</v>
      </c>
      <c r="AF2" s="79" t="s">
        <v>40</v>
      </c>
      <c r="AG2" s="79" t="s">
        <v>42</v>
      </c>
      <c r="AH2" s="79" t="s">
        <v>44</v>
      </c>
      <c r="AI2" s="79" t="s">
        <v>46</v>
      </c>
      <c r="AJ2" s="79" t="s">
        <v>34</v>
      </c>
      <c r="AK2" s="79" t="s">
        <v>36</v>
      </c>
      <c r="AL2" s="79" t="s">
        <v>38</v>
      </c>
      <c r="AM2" s="79" t="s">
        <v>40</v>
      </c>
      <c r="AN2" s="79" t="s">
        <v>42</v>
      </c>
      <c r="AO2" s="79" t="s">
        <v>44</v>
      </c>
      <c r="AP2" s="79" t="s">
        <v>46</v>
      </c>
      <c r="AS2" s="79" t="s">
        <v>56</v>
      </c>
      <c r="AT2" s="79" t="s">
        <v>34</v>
      </c>
      <c r="AU2" s="79" t="s">
        <v>36</v>
      </c>
      <c r="AV2" s="79" t="s">
        <v>38</v>
      </c>
      <c r="AW2" s="79" t="s">
        <v>40</v>
      </c>
      <c r="AX2" s="79" t="s">
        <v>42</v>
      </c>
      <c r="AY2" s="79" t="s">
        <v>44</v>
      </c>
      <c r="AZ2" s="79" t="s">
        <v>46</v>
      </c>
      <c r="BA2" s="79" t="s">
        <v>34</v>
      </c>
      <c r="BB2" s="79" t="s">
        <v>36</v>
      </c>
      <c r="BC2" s="79" t="s">
        <v>38</v>
      </c>
      <c r="BD2" s="79" t="s">
        <v>40</v>
      </c>
      <c r="BE2" s="79" t="s">
        <v>42</v>
      </c>
      <c r="BF2" s="79" t="s">
        <v>44</v>
      </c>
      <c r="BG2" s="79" t="s">
        <v>46</v>
      </c>
      <c r="BH2" s="79" t="s">
        <v>34</v>
      </c>
      <c r="BI2" s="79" t="s">
        <v>36</v>
      </c>
      <c r="BJ2" s="79" t="s">
        <v>38</v>
      </c>
      <c r="BK2" s="79" t="s">
        <v>40</v>
      </c>
      <c r="BL2" s="79" t="s">
        <v>42</v>
      </c>
      <c r="BM2" s="79" t="s">
        <v>44</v>
      </c>
      <c r="BN2" s="79" t="s">
        <v>46</v>
      </c>
      <c r="BO2" s="79" t="s">
        <v>34</v>
      </c>
      <c r="BP2" s="79" t="s">
        <v>36</v>
      </c>
      <c r="BQ2" s="79" t="s">
        <v>38</v>
      </c>
      <c r="BR2" s="79" t="s">
        <v>40</v>
      </c>
      <c r="BS2" s="79" t="s">
        <v>42</v>
      </c>
      <c r="BT2" s="79" t="s">
        <v>44</v>
      </c>
      <c r="BU2" s="79" t="s">
        <v>46</v>
      </c>
      <c r="BW2" s="79" t="s">
        <v>57</v>
      </c>
      <c r="BX2" s="79" t="s">
        <v>56</v>
      </c>
      <c r="BY2" s="79" t="s">
        <v>34</v>
      </c>
      <c r="BZ2" s="79" t="s">
        <v>36</v>
      </c>
      <c r="CA2" s="79" t="s">
        <v>38</v>
      </c>
      <c r="CB2" s="79" t="s">
        <v>40</v>
      </c>
      <c r="CC2" s="79" t="s">
        <v>42</v>
      </c>
      <c r="CD2" s="79" t="s">
        <v>44</v>
      </c>
      <c r="CE2" s="79" t="s">
        <v>46</v>
      </c>
      <c r="CF2" s="79" t="s">
        <v>34</v>
      </c>
      <c r="CG2" s="79" t="s">
        <v>36</v>
      </c>
      <c r="CH2" s="79" t="s">
        <v>38</v>
      </c>
      <c r="CI2" s="79" t="s">
        <v>40</v>
      </c>
      <c r="CJ2" s="79" t="s">
        <v>42</v>
      </c>
      <c r="CK2" s="79" t="s">
        <v>44</v>
      </c>
      <c r="CL2" s="79" t="s">
        <v>46</v>
      </c>
      <c r="CM2" s="79" t="s">
        <v>34</v>
      </c>
      <c r="CN2" s="79" t="s">
        <v>36</v>
      </c>
      <c r="CO2" s="79" t="s">
        <v>38</v>
      </c>
      <c r="CP2" s="79" t="s">
        <v>40</v>
      </c>
      <c r="CQ2" s="79" t="s">
        <v>42</v>
      </c>
      <c r="CR2" s="79" t="s">
        <v>44</v>
      </c>
      <c r="CS2" s="79" t="s">
        <v>46</v>
      </c>
      <c r="CT2" s="79" t="s">
        <v>34</v>
      </c>
      <c r="CU2" s="79" t="s">
        <v>36</v>
      </c>
      <c r="CV2" s="79" t="s">
        <v>38</v>
      </c>
      <c r="CW2" s="79" t="s">
        <v>40</v>
      </c>
      <c r="CX2" s="79" t="s">
        <v>42</v>
      </c>
      <c r="CY2" s="79" t="s">
        <v>44</v>
      </c>
      <c r="CZ2" s="79" t="s">
        <v>46</v>
      </c>
    </row>
    <row r="3" spans="1:104">
      <c r="A3" s="40" t="s">
        <v>58</v>
      </c>
      <c r="B3" s="40">
        <v>15</v>
      </c>
      <c r="C3" s="40">
        <v>8</v>
      </c>
      <c r="D3" s="40">
        <v>13</v>
      </c>
      <c r="E3" s="40">
        <v>11</v>
      </c>
      <c r="N3" s="80">
        <v>2000</v>
      </c>
      <c r="O3" s="80"/>
      <c r="P3" s="80">
        <v>361.61245228300498</v>
      </c>
      <c r="Q3" s="80">
        <v>32413.625268276701</v>
      </c>
      <c r="R3" s="80">
        <v>32.873859298455002</v>
      </c>
      <c r="S3" s="80"/>
      <c r="T3" s="80"/>
      <c r="U3" s="80"/>
      <c r="V3" s="80"/>
      <c r="W3" s="80">
        <v>0</v>
      </c>
      <c r="X3" s="80">
        <v>0</v>
      </c>
      <c r="Y3" s="80">
        <v>0</v>
      </c>
      <c r="Z3" s="80"/>
      <c r="AA3" s="80"/>
      <c r="AB3" s="80"/>
      <c r="AC3" s="80"/>
      <c r="AD3" s="80">
        <v>0</v>
      </c>
      <c r="AE3" s="80">
        <v>10947.063226857001</v>
      </c>
      <c r="AF3" s="80">
        <v>8666.4250545950908</v>
      </c>
      <c r="AG3" s="80"/>
      <c r="AH3" s="80"/>
      <c r="AI3" s="80"/>
      <c r="AJ3" s="80"/>
      <c r="AK3" s="80">
        <v>0</v>
      </c>
      <c r="AL3" s="80">
        <v>0</v>
      </c>
      <c r="AM3" s="80">
        <v>0</v>
      </c>
      <c r="AN3" s="80"/>
      <c r="AO3" s="80"/>
      <c r="AP3" s="80"/>
      <c r="AS3" s="53">
        <v>2020</v>
      </c>
      <c r="AT3" s="54">
        <v>12</v>
      </c>
      <c r="AU3" s="54">
        <v>6</v>
      </c>
      <c r="AV3" s="54">
        <v>6.62</v>
      </c>
      <c r="AW3" s="56">
        <v>6.5</v>
      </c>
      <c r="AX3" s="54">
        <v>5</v>
      </c>
      <c r="AY3" s="54">
        <v>6</v>
      </c>
      <c r="AZ3" s="54">
        <v>1</v>
      </c>
      <c r="BA3" s="54">
        <v>25</v>
      </c>
      <c r="BB3" s="54">
        <v>19.5</v>
      </c>
      <c r="BC3" s="54">
        <f>BD3*1.08</f>
        <v>10.368</v>
      </c>
      <c r="BD3" s="54">
        <v>9.6</v>
      </c>
      <c r="BE3" s="54">
        <v>9</v>
      </c>
      <c r="BF3" s="54">
        <v>40</v>
      </c>
      <c r="BG3" s="54">
        <v>3</v>
      </c>
      <c r="BH3" s="54">
        <v>62</v>
      </c>
      <c r="BI3" s="54">
        <v>22</v>
      </c>
      <c r="BJ3" s="54">
        <f>BK3*1.2</f>
        <v>23.28</v>
      </c>
      <c r="BK3" s="54">
        <v>19.399999999999999</v>
      </c>
      <c r="BL3" s="54">
        <v>20</v>
      </c>
      <c r="BM3" s="54">
        <v>60</v>
      </c>
      <c r="BN3" s="54">
        <v>6</v>
      </c>
      <c r="BO3" s="54">
        <v>130</v>
      </c>
      <c r="BP3" s="54">
        <v>36.241984945637</v>
      </c>
      <c r="BQ3" s="54">
        <f>BR3*1.2</f>
        <v>35.04</v>
      </c>
      <c r="BR3" s="54">
        <v>29.2</v>
      </c>
      <c r="BS3" s="54">
        <v>24.82</v>
      </c>
      <c r="BT3" s="54">
        <v>58.5</v>
      </c>
      <c r="BU3" s="54">
        <v>12</v>
      </c>
      <c r="BV3" s="54"/>
      <c r="BX3" s="53">
        <v>2000</v>
      </c>
      <c r="BY3" s="54">
        <v>12</v>
      </c>
      <c r="BZ3" s="54">
        <v>5.82</v>
      </c>
      <c r="CA3" s="54">
        <v>9.5</v>
      </c>
      <c r="CB3" s="54">
        <f>CA3/1.2</f>
        <v>7.9166666666666696</v>
      </c>
      <c r="CC3" s="54">
        <v>5.9</v>
      </c>
      <c r="CD3" s="54">
        <v>12.5</v>
      </c>
      <c r="CE3" s="54">
        <v>1.2</v>
      </c>
      <c r="CF3" s="54">
        <v>30</v>
      </c>
      <c r="CG3" s="54">
        <v>19.5</v>
      </c>
      <c r="CH3" s="54">
        <v>15.5</v>
      </c>
      <c r="CI3" s="54">
        <v>12</v>
      </c>
      <c r="CJ3" s="54">
        <v>9</v>
      </c>
      <c r="CK3" s="54">
        <v>40</v>
      </c>
      <c r="CL3" s="54">
        <v>3</v>
      </c>
      <c r="CM3" s="54">
        <v>70</v>
      </c>
      <c r="CN3" s="54">
        <v>34</v>
      </c>
      <c r="CO3" s="54">
        <f>CP3*1.2</f>
        <v>27</v>
      </c>
      <c r="CP3" s="54">
        <v>22.5</v>
      </c>
      <c r="CQ3" s="54">
        <v>20</v>
      </c>
      <c r="CR3" s="54">
        <v>60</v>
      </c>
      <c r="CS3" s="54">
        <v>6</v>
      </c>
      <c r="CT3" s="54">
        <v>130</v>
      </c>
      <c r="CU3" s="54">
        <v>36.241984945637</v>
      </c>
      <c r="CV3" s="54">
        <f>CW3*1.2</f>
        <v>42</v>
      </c>
      <c r="CW3" s="54">
        <v>35</v>
      </c>
      <c r="CX3" s="54">
        <v>24.82</v>
      </c>
      <c r="CY3" s="54">
        <v>58.5</v>
      </c>
      <c r="CZ3" s="54">
        <v>12</v>
      </c>
    </row>
    <row r="4" spans="1:104">
      <c r="N4" s="80">
        <v>2001</v>
      </c>
      <c r="O4" s="80"/>
      <c r="P4" s="80">
        <v>310.67554542232898</v>
      </c>
      <c r="Q4" s="80">
        <v>33698.786202442403</v>
      </c>
      <c r="R4" s="80">
        <v>57.062855281652297</v>
      </c>
      <c r="S4" s="80"/>
      <c r="T4" s="80"/>
      <c r="U4" s="80"/>
      <c r="V4" s="80"/>
      <c r="W4" s="80">
        <v>0</v>
      </c>
      <c r="X4" s="80">
        <v>0</v>
      </c>
      <c r="Y4" s="80">
        <v>0</v>
      </c>
      <c r="Z4" s="80"/>
      <c r="AA4" s="80"/>
      <c r="AB4" s="80"/>
      <c r="AC4" s="80"/>
      <c r="AD4" s="80">
        <v>0</v>
      </c>
      <c r="AE4" s="80">
        <v>2871.5111327070499</v>
      </c>
      <c r="AF4" s="80">
        <v>1230.6476283030199</v>
      </c>
      <c r="AG4" s="80"/>
      <c r="AH4" s="80"/>
      <c r="AI4" s="80"/>
      <c r="AJ4" s="80"/>
      <c r="AK4" s="80">
        <v>0</v>
      </c>
      <c r="AL4" s="80">
        <v>489023.537463271</v>
      </c>
      <c r="AM4" s="80">
        <v>0</v>
      </c>
      <c r="AN4" s="80"/>
      <c r="AO4" s="80"/>
      <c r="AP4" s="80"/>
      <c r="AS4" s="53">
        <v>2025</v>
      </c>
      <c r="AT4" s="54">
        <v>11</v>
      </c>
      <c r="AU4" s="54">
        <v>5.9</v>
      </c>
      <c r="AV4" s="54">
        <v>5.6</v>
      </c>
      <c r="AW4" s="56">
        <f t="shared" ref="AW4:AW11" si="0">AV4/1.2</f>
        <v>4.6666666666666696</v>
      </c>
      <c r="AX4" s="54">
        <v>4</v>
      </c>
      <c r="AY4" s="54">
        <v>6</v>
      </c>
      <c r="AZ4" s="54">
        <v>0.9</v>
      </c>
      <c r="BA4" s="134">
        <f>27.8571428571429*5/6</f>
        <v>23.214285714285751</v>
      </c>
      <c r="BB4" s="54">
        <v>19.5</v>
      </c>
      <c r="BC4" s="54">
        <f t="shared" ref="BC4:BC11" si="1">BD4*1.2</f>
        <v>10.4832</v>
      </c>
      <c r="BD4" s="54">
        <v>8.7360000000000007</v>
      </c>
      <c r="BE4" s="54">
        <v>7.74</v>
      </c>
      <c r="BF4" s="54">
        <v>40</v>
      </c>
      <c r="BG4" s="54">
        <v>2.5</v>
      </c>
      <c r="BH4" s="54">
        <v>58</v>
      </c>
      <c r="BI4" s="54">
        <v>22</v>
      </c>
      <c r="BJ4" s="54">
        <f t="shared" ref="BJ4:BJ11" si="2">BK4*1.2</f>
        <v>20.37</v>
      </c>
      <c r="BK4" s="54">
        <v>16.975000000000001</v>
      </c>
      <c r="BL4" s="54">
        <v>17.2</v>
      </c>
      <c r="BM4" s="54">
        <v>60</v>
      </c>
      <c r="BN4" s="54">
        <v>5.5</v>
      </c>
      <c r="BO4" s="54">
        <v>120.71428571428601</v>
      </c>
      <c r="BP4" s="54">
        <v>36.24</v>
      </c>
      <c r="BQ4" s="54">
        <f t="shared" ref="BQ4:BQ11" si="3">BR4*1.2</f>
        <v>31.886399999999998</v>
      </c>
      <c r="BR4" s="54">
        <v>26.571999999999999</v>
      </c>
      <c r="BS4" s="54">
        <v>21.345199999999998</v>
      </c>
      <c r="BT4" s="54">
        <v>58.5</v>
      </c>
      <c r="BU4" s="54">
        <v>11</v>
      </c>
      <c r="BV4" s="54"/>
      <c r="BX4" s="53">
        <v>2001</v>
      </c>
      <c r="BY4" s="54">
        <v>12</v>
      </c>
      <c r="BZ4" s="54">
        <v>5.82</v>
      </c>
      <c r="CA4" s="54">
        <f>CA3-($CA$3-$CA$11)/8</f>
        <v>9.3874999999999993</v>
      </c>
      <c r="CB4" s="54">
        <f t="shared" ref="CB4:CB22" si="4">CA4/1.2</f>
        <v>7.8229166666666696</v>
      </c>
      <c r="CC4" s="54">
        <v>5.9</v>
      </c>
      <c r="CD4" s="54">
        <v>12.5</v>
      </c>
      <c r="CE4" s="54">
        <v>1.2</v>
      </c>
      <c r="CF4" s="54">
        <v>30</v>
      </c>
      <c r="CG4" s="54">
        <v>19.5</v>
      </c>
      <c r="CH4" s="54">
        <v>15.5</v>
      </c>
      <c r="CI4" s="54">
        <v>12</v>
      </c>
      <c r="CJ4" s="54">
        <v>9</v>
      </c>
      <c r="CK4" s="54">
        <v>40</v>
      </c>
      <c r="CL4" s="54">
        <v>3</v>
      </c>
      <c r="CM4" s="54">
        <v>70</v>
      </c>
      <c r="CN4" s="54">
        <v>34</v>
      </c>
      <c r="CO4" s="54">
        <f t="shared" ref="CO4:CO62" si="5">CP4*1.2</f>
        <v>27</v>
      </c>
      <c r="CP4" s="54">
        <v>22.5</v>
      </c>
      <c r="CQ4" s="54">
        <v>20</v>
      </c>
      <c r="CR4" s="54">
        <v>60</v>
      </c>
      <c r="CS4" s="54">
        <v>6</v>
      </c>
      <c r="CT4" s="54">
        <v>130</v>
      </c>
      <c r="CU4" s="54">
        <v>36.241984945637</v>
      </c>
      <c r="CV4" s="54">
        <f t="shared" ref="CV4:CV62" si="6">CW4*1.2</f>
        <v>42</v>
      </c>
      <c r="CW4" s="54">
        <v>35</v>
      </c>
      <c r="CX4" s="54">
        <v>24.82</v>
      </c>
      <c r="CY4" s="54">
        <v>58.5</v>
      </c>
      <c r="CZ4" s="54">
        <v>12</v>
      </c>
    </row>
    <row r="5" spans="1:104">
      <c r="A5" s="69" t="s">
        <v>19</v>
      </c>
      <c r="B5" s="69" t="s">
        <v>20</v>
      </c>
      <c r="C5" s="69" t="s">
        <v>21</v>
      </c>
      <c r="D5" s="69" t="s">
        <v>22</v>
      </c>
      <c r="E5" s="69" t="s">
        <v>23</v>
      </c>
      <c r="H5" s="69" t="s">
        <v>19</v>
      </c>
      <c r="I5" s="69" t="s">
        <v>20</v>
      </c>
      <c r="J5" s="69" t="s">
        <v>21</v>
      </c>
      <c r="K5" s="69" t="s">
        <v>22</v>
      </c>
      <c r="L5" s="69" t="s">
        <v>23</v>
      </c>
      <c r="N5" s="80">
        <v>2002</v>
      </c>
      <c r="O5" s="80"/>
      <c r="P5" s="80">
        <v>498.15919442507999</v>
      </c>
      <c r="Q5" s="80">
        <v>56777.797110051797</v>
      </c>
      <c r="R5" s="80">
        <v>69.989308307655804</v>
      </c>
      <c r="S5" s="80"/>
      <c r="T5" s="80"/>
      <c r="U5" s="80"/>
      <c r="V5" s="80"/>
      <c r="W5" s="80">
        <v>0</v>
      </c>
      <c r="X5" s="80">
        <v>0</v>
      </c>
      <c r="Y5" s="80">
        <v>0</v>
      </c>
      <c r="Z5" s="80"/>
      <c r="AA5" s="80"/>
      <c r="AB5" s="80"/>
      <c r="AC5" s="80"/>
      <c r="AD5" s="80">
        <v>0</v>
      </c>
      <c r="AE5" s="80">
        <v>1434.6020265924899</v>
      </c>
      <c r="AF5" s="80">
        <v>910.85842958253204</v>
      </c>
      <c r="AG5" s="80"/>
      <c r="AH5" s="80"/>
      <c r="AI5" s="80"/>
      <c r="AJ5" s="80"/>
      <c r="AK5" s="80">
        <v>0</v>
      </c>
      <c r="AL5" s="80">
        <v>0</v>
      </c>
      <c r="AM5" s="80">
        <v>3137825.0336680501</v>
      </c>
      <c r="AN5" s="80"/>
      <c r="AO5" s="80"/>
      <c r="AP5" s="80"/>
      <c r="AS5" s="53">
        <v>2030</v>
      </c>
      <c r="AT5" s="54">
        <v>10.5</v>
      </c>
      <c r="AU5" s="54">
        <v>5.82</v>
      </c>
      <c r="AV5" s="54">
        <v>4.8</v>
      </c>
      <c r="AW5" s="56">
        <f t="shared" si="0"/>
        <v>4</v>
      </c>
      <c r="AX5" s="54">
        <v>3.5</v>
      </c>
      <c r="AY5" s="54">
        <v>6</v>
      </c>
      <c r="AZ5" s="54">
        <v>0.8</v>
      </c>
      <c r="BA5" s="54">
        <f>25.7142857142857*5/6</f>
        <v>21.428571428571416</v>
      </c>
      <c r="BB5" s="54">
        <v>19.5</v>
      </c>
      <c r="BC5" s="54">
        <f t="shared" si="1"/>
        <v>10.08</v>
      </c>
      <c r="BD5" s="54">
        <v>8.4</v>
      </c>
      <c r="BE5" s="54">
        <v>7.2</v>
      </c>
      <c r="BF5" s="54">
        <v>40</v>
      </c>
      <c r="BG5" s="54">
        <v>2.5</v>
      </c>
      <c r="BH5" s="54">
        <v>55</v>
      </c>
      <c r="BI5" s="54">
        <v>22</v>
      </c>
      <c r="BJ5" s="54">
        <f t="shared" si="2"/>
        <v>19.206</v>
      </c>
      <c r="BK5" s="54">
        <v>16.004999999999999</v>
      </c>
      <c r="BL5" s="54">
        <v>16</v>
      </c>
      <c r="BM5" s="54">
        <v>60</v>
      </c>
      <c r="BN5" s="54">
        <v>5.5</v>
      </c>
      <c r="BO5" s="54">
        <v>111.428571428571</v>
      </c>
      <c r="BP5" s="54">
        <v>36.24</v>
      </c>
      <c r="BQ5" s="54">
        <f t="shared" si="3"/>
        <v>30.66</v>
      </c>
      <c r="BR5" s="54">
        <v>25.55</v>
      </c>
      <c r="BS5" s="54">
        <v>19.856000000000002</v>
      </c>
      <c r="BT5" s="54">
        <v>58.5</v>
      </c>
      <c r="BU5" s="54">
        <v>10.5</v>
      </c>
      <c r="BV5" s="54"/>
      <c r="BX5" s="53">
        <v>2002</v>
      </c>
      <c r="BY5" s="54">
        <v>12</v>
      </c>
      <c r="BZ5" s="54">
        <v>5.82</v>
      </c>
      <c r="CA5" s="54">
        <f t="shared" ref="CA5:CA10" si="7">CA4-($CA$3-$CA$11)/8</f>
        <v>9.2750000000000004</v>
      </c>
      <c r="CB5" s="54">
        <f t="shared" si="4"/>
        <v>7.7291666666666696</v>
      </c>
      <c r="CC5" s="54">
        <v>5.9</v>
      </c>
      <c r="CD5" s="54">
        <v>12.5</v>
      </c>
      <c r="CE5" s="54">
        <v>1.2</v>
      </c>
      <c r="CF5" s="54">
        <v>30</v>
      </c>
      <c r="CG5" s="54">
        <v>19.5</v>
      </c>
      <c r="CH5" s="54">
        <v>15.5</v>
      </c>
      <c r="CI5" s="54">
        <v>12</v>
      </c>
      <c r="CJ5" s="54">
        <v>9</v>
      </c>
      <c r="CK5" s="54">
        <v>40</v>
      </c>
      <c r="CL5" s="54">
        <v>3</v>
      </c>
      <c r="CM5" s="54">
        <v>70</v>
      </c>
      <c r="CN5" s="54">
        <v>34</v>
      </c>
      <c r="CO5" s="54">
        <f t="shared" si="5"/>
        <v>27</v>
      </c>
      <c r="CP5" s="54">
        <v>22.5</v>
      </c>
      <c r="CQ5" s="54">
        <v>20</v>
      </c>
      <c r="CR5" s="54">
        <v>60</v>
      </c>
      <c r="CS5" s="54">
        <v>6</v>
      </c>
      <c r="CT5" s="54">
        <v>130</v>
      </c>
      <c r="CU5" s="54">
        <v>36.241984945637</v>
      </c>
      <c r="CV5" s="54">
        <f t="shared" si="6"/>
        <v>42</v>
      </c>
      <c r="CW5" s="54">
        <v>35</v>
      </c>
      <c r="CX5" s="54">
        <v>24.82</v>
      </c>
      <c r="CY5" s="54">
        <v>58.5</v>
      </c>
      <c r="CZ5" s="54">
        <v>12</v>
      </c>
    </row>
    <row r="6" spans="1:104">
      <c r="A6" s="70">
        <v>0</v>
      </c>
      <c r="B6" s="71">
        <v>1</v>
      </c>
      <c r="C6" s="71">
        <v>1</v>
      </c>
      <c r="D6" s="71">
        <v>1</v>
      </c>
      <c r="E6" s="71">
        <v>1</v>
      </c>
      <c r="F6" s="215" t="s">
        <v>24</v>
      </c>
      <c r="G6" s="212"/>
      <c r="H6" s="70">
        <v>0</v>
      </c>
      <c r="I6" s="71">
        <f>1-B6</f>
        <v>0</v>
      </c>
      <c r="J6" s="71">
        <f t="shared" ref="J6:L21" si="8">1-C6</f>
        <v>0</v>
      </c>
      <c r="K6" s="71">
        <f t="shared" si="8"/>
        <v>0</v>
      </c>
      <c r="L6" s="71">
        <f t="shared" si="8"/>
        <v>0</v>
      </c>
      <c r="N6" s="80">
        <v>2003</v>
      </c>
      <c r="O6" s="80"/>
      <c r="P6" s="80">
        <v>874.29228373582396</v>
      </c>
      <c r="Q6" s="80">
        <v>96790.337674188195</v>
      </c>
      <c r="R6" s="80">
        <v>232.555859983603</v>
      </c>
      <c r="S6" s="80"/>
      <c r="T6" s="80"/>
      <c r="U6" s="80"/>
      <c r="V6" s="80"/>
      <c r="W6" s="80">
        <v>0</v>
      </c>
      <c r="X6" s="80">
        <v>0</v>
      </c>
      <c r="Y6" s="80">
        <v>0</v>
      </c>
      <c r="Z6" s="80"/>
      <c r="AA6" s="80"/>
      <c r="AB6" s="80"/>
      <c r="AC6" s="80"/>
      <c r="AD6" s="80">
        <v>0</v>
      </c>
      <c r="AE6" s="80">
        <v>1026.88396652916</v>
      </c>
      <c r="AF6" s="80">
        <v>283.27833559425198</v>
      </c>
      <c r="AG6" s="80"/>
      <c r="AH6" s="80"/>
      <c r="AI6" s="80"/>
      <c r="AJ6" s="80"/>
      <c r="AK6" s="80">
        <v>0</v>
      </c>
      <c r="AL6" s="80">
        <v>9369.2043485303002</v>
      </c>
      <c r="AM6" s="80">
        <v>210807.097841932</v>
      </c>
      <c r="AN6" s="80"/>
      <c r="AO6" s="80"/>
      <c r="AP6" s="80"/>
      <c r="AS6" s="53">
        <v>2035</v>
      </c>
      <c r="AT6" s="54">
        <v>10</v>
      </c>
      <c r="AU6" s="54">
        <v>5.75</v>
      </c>
      <c r="AV6" s="54">
        <v>4</v>
      </c>
      <c r="AW6" s="56">
        <f t="shared" si="0"/>
        <v>3.3333333333333299</v>
      </c>
      <c r="AX6" s="54">
        <v>3.5</v>
      </c>
      <c r="AY6" s="54">
        <v>6</v>
      </c>
      <c r="AZ6" s="54">
        <v>0.75</v>
      </c>
      <c r="BA6" s="54">
        <v>20</v>
      </c>
      <c r="BB6" s="54">
        <v>19.5</v>
      </c>
      <c r="BC6" s="54">
        <f t="shared" si="1"/>
        <v>9.5039999999999996</v>
      </c>
      <c r="BD6" s="54">
        <v>7.92</v>
      </c>
      <c r="BE6" s="54">
        <v>6.84</v>
      </c>
      <c r="BF6" s="54">
        <v>40</v>
      </c>
      <c r="BG6" s="54">
        <v>2.5</v>
      </c>
      <c r="BH6" s="54">
        <v>53</v>
      </c>
      <c r="BI6" s="54">
        <v>22</v>
      </c>
      <c r="BJ6" s="54">
        <f t="shared" si="2"/>
        <v>18.042000000000002</v>
      </c>
      <c r="BK6" s="54">
        <v>15.035</v>
      </c>
      <c r="BL6" s="54">
        <v>15.2</v>
      </c>
      <c r="BM6" s="54">
        <v>60</v>
      </c>
      <c r="BN6" s="54">
        <v>5.5</v>
      </c>
      <c r="BO6" s="54">
        <v>102.142857142857</v>
      </c>
      <c r="BP6" s="54">
        <v>36.24</v>
      </c>
      <c r="BQ6" s="54">
        <f t="shared" si="3"/>
        <v>28.908000000000001</v>
      </c>
      <c r="BR6" s="54">
        <v>24.09</v>
      </c>
      <c r="BS6" s="54">
        <v>18.863199999999999</v>
      </c>
      <c r="BT6" s="54">
        <v>58.5</v>
      </c>
      <c r="BU6" s="54">
        <v>10</v>
      </c>
      <c r="BV6" s="54"/>
      <c r="BX6" s="53">
        <v>2003</v>
      </c>
      <c r="BY6" s="54">
        <v>12</v>
      </c>
      <c r="BZ6" s="54">
        <v>5.82</v>
      </c>
      <c r="CA6" s="54">
        <f t="shared" si="7"/>
        <v>9.1624999999999996</v>
      </c>
      <c r="CB6" s="54">
        <f t="shared" si="4"/>
        <v>7.6354166666666696</v>
      </c>
      <c r="CC6" s="54">
        <v>5.9</v>
      </c>
      <c r="CD6" s="54">
        <v>12.5</v>
      </c>
      <c r="CE6" s="54">
        <v>1.2</v>
      </c>
      <c r="CF6" s="54">
        <v>30</v>
      </c>
      <c r="CG6" s="54">
        <v>19.5</v>
      </c>
      <c r="CH6" s="54">
        <v>15.5</v>
      </c>
      <c r="CI6" s="54">
        <v>12</v>
      </c>
      <c r="CJ6" s="54">
        <v>9</v>
      </c>
      <c r="CK6" s="54">
        <v>40</v>
      </c>
      <c r="CL6" s="54">
        <v>3</v>
      </c>
      <c r="CM6" s="54">
        <v>70</v>
      </c>
      <c r="CN6" s="54">
        <v>34</v>
      </c>
      <c r="CO6" s="54">
        <f t="shared" si="5"/>
        <v>27</v>
      </c>
      <c r="CP6" s="54">
        <v>22.5</v>
      </c>
      <c r="CQ6" s="54">
        <v>20</v>
      </c>
      <c r="CR6" s="54">
        <v>60</v>
      </c>
      <c r="CS6" s="54">
        <v>6</v>
      </c>
      <c r="CT6" s="54">
        <v>130</v>
      </c>
      <c r="CU6" s="54">
        <v>36.241984945637</v>
      </c>
      <c r="CV6" s="54">
        <f t="shared" si="6"/>
        <v>42</v>
      </c>
      <c r="CW6" s="54">
        <v>35</v>
      </c>
      <c r="CX6" s="54">
        <v>24.82</v>
      </c>
      <c r="CY6" s="54">
        <v>58.5</v>
      </c>
      <c r="CZ6" s="54">
        <v>12</v>
      </c>
    </row>
    <row r="7" spans="1:104">
      <c r="A7" s="70">
        <v>1</v>
      </c>
      <c r="B7" s="71">
        <f>IF((B6-$B$6/$B$3)&lt;0,0,(B6-$B$6/$B$3))</f>
        <v>0.93333333333333302</v>
      </c>
      <c r="C7" s="71">
        <f>IF((C6-$C$6/$C$3)&lt;0,0,(C6-$C$6/$C$3))</f>
        <v>0.875</v>
      </c>
      <c r="D7" s="71">
        <f>IF((D6-$D$6/$D$3)&lt;0,0,(D6-$D$6/$D$3))</f>
        <v>0.92307692307692302</v>
      </c>
      <c r="E7" s="71">
        <f>IF((E6-$E$6/$E$3)&lt;0,0,(E6-$E$6/$E$3))</f>
        <v>0.90909090909090895</v>
      </c>
      <c r="H7" s="70">
        <v>1</v>
      </c>
      <c r="I7" s="71">
        <f t="shared" ref="I7:L26" si="9">1-B7</f>
        <v>6.6666666666666693E-2</v>
      </c>
      <c r="J7" s="71">
        <f t="shared" si="8"/>
        <v>0.125</v>
      </c>
      <c r="K7" s="71">
        <f t="shared" si="8"/>
        <v>7.69230769230769E-2</v>
      </c>
      <c r="L7" s="71">
        <f t="shared" si="8"/>
        <v>9.0909090909090898E-2</v>
      </c>
      <c r="N7" s="80">
        <v>2004</v>
      </c>
      <c r="O7" s="80"/>
      <c r="P7" s="80">
        <v>788.02987056642701</v>
      </c>
      <c r="Q7" s="80">
        <v>85479.970227303304</v>
      </c>
      <c r="R7" s="80">
        <v>632.04452343631203</v>
      </c>
      <c r="S7" s="80"/>
      <c r="T7" s="80"/>
      <c r="U7" s="80"/>
      <c r="V7" s="80"/>
      <c r="W7" s="80">
        <v>25193270.861908</v>
      </c>
      <c r="X7" s="80">
        <v>2256597261.48804</v>
      </c>
      <c r="Y7" s="80">
        <v>1677152031.66416</v>
      </c>
      <c r="Z7" s="80"/>
      <c r="AA7" s="80"/>
      <c r="AB7" s="80"/>
      <c r="AC7" s="80"/>
      <c r="AD7" s="80">
        <v>0</v>
      </c>
      <c r="AE7" s="80">
        <v>766.59217839882604</v>
      </c>
      <c r="AF7" s="80">
        <v>280.78666999491901</v>
      </c>
      <c r="AG7" s="80"/>
      <c r="AH7" s="80"/>
      <c r="AI7" s="80"/>
      <c r="AJ7" s="80"/>
      <c r="AK7" s="80">
        <v>0</v>
      </c>
      <c r="AL7" s="80">
        <v>570.18045806346402</v>
      </c>
      <c r="AM7" s="80">
        <v>165678.150243012</v>
      </c>
      <c r="AN7" s="80"/>
      <c r="AO7" s="80"/>
      <c r="AP7" s="80"/>
      <c r="AS7" s="53">
        <v>2040</v>
      </c>
      <c r="AT7" s="54">
        <v>10</v>
      </c>
      <c r="AU7" s="54">
        <v>5.75</v>
      </c>
      <c r="AV7" s="54">
        <v>4</v>
      </c>
      <c r="AW7" s="56">
        <f t="shared" si="0"/>
        <v>3.3333333333333299</v>
      </c>
      <c r="AX7" s="54">
        <v>3.5</v>
      </c>
      <c r="AY7" s="54">
        <v>6</v>
      </c>
      <c r="AZ7" s="54">
        <v>0.75</v>
      </c>
      <c r="BA7" s="54">
        <v>20</v>
      </c>
      <c r="BB7" s="54">
        <v>19.5</v>
      </c>
      <c r="BC7" s="54">
        <f t="shared" si="1"/>
        <v>9.5039999999999996</v>
      </c>
      <c r="BD7" s="54">
        <v>7.92</v>
      </c>
      <c r="BE7" s="54">
        <v>6.84</v>
      </c>
      <c r="BF7" s="54">
        <v>40</v>
      </c>
      <c r="BG7" s="54">
        <v>2.5</v>
      </c>
      <c r="BH7" s="54">
        <v>53</v>
      </c>
      <c r="BI7" s="54">
        <v>22</v>
      </c>
      <c r="BJ7" s="54">
        <f t="shared" si="2"/>
        <v>18.047999999999998</v>
      </c>
      <c r="BK7" s="54">
        <v>15.04</v>
      </c>
      <c r="BL7" s="54">
        <v>15.2</v>
      </c>
      <c r="BM7" s="54">
        <v>60</v>
      </c>
      <c r="BN7" s="54">
        <v>5.5</v>
      </c>
      <c r="BO7" s="54">
        <v>102.14</v>
      </c>
      <c r="BP7" s="54">
        <v>36.24</v>
      </c>
      <c r="BQ7" s="54">
        <f t="shared" si="3"/>
        <v>28.908000000000001</v>
      </c>
      <c r="BR7" s="54">
        <v>24.09</v>
      </c>
      <c r="BS7" s="54">
        <v>18.86</v>
      </c>
      <c r="BT7" s="54">
        <v>58.5</v>
      </c>
      <c r="BU7" s="54">
        <v>10</v>
      </c>
      <c r="BV7" s="54"/>
      <c r="BX7" s="53">
        <v>2004</v>
      </c>
      <c r="BY7" s="54">
        <v>12</v>
      </c>
      <c r="BZ7" s="54">
        <v>5.82</v>
      </c>
      <c r="CA7" s="54">
        <f t="shared" si="7"/>
        <v>9.0500000000000007</v>
      </c>
      <c r="CB7" s="54">
        <f t="shared" si="4"/>
        <v>7.5416666666666599</v>
      </c>
      <c r="CC7" s="54">
        <v>5.9</v>
      </c>
      <c r="CD7" s="54">
        <v>12.5</v>
      </c>
      <c r="CE7" s="54">
        <v>1.2</v>
      </c>
      <c r="CF7" s="54">
        <v>30</v>
      </c>
      <c r="CG7" s="54">
        <v>19.5</v>
      </c>
      <c r="CH7" s="54">
        <v>15.5</v>
      </c>
      <c r="CI7" s="54">
        <v>12</v>
      </c>
      <c r="CJ7" s="54">
        <v>9</v>
      </c>
      <c r="CK7" s="54">
        <v>40</v>
      </c>
      <c r="CL7" s="54">
        <v>3</v>
      </c>
      <c r="CM7" s="54">
        <v>70</v>
      </c>
      <c r="CN7" s="54">
        <v>34</v>
      </c>
      <c r="CO7" s="54">
        <f t="shared" si="5"/>
        <v>27</v>
      </c>
      <c r="CP7" s="54">
        <v>22.5</v>
      </c>
      <c r="CQ7" s="54">
        <v>20</v>
      </c>
      <c r="CR7" s="54">
        <v>60</v>
      </c>
      <c r="CS7" s="54">
        <v>6</v>
      </c>
      <c r="CT7" s="54">
        <v>130</v>
      </c>
      <c r="CU7" s="54">
        <v>36.241984945637</v>
      </c>
      <c r="CV7" s="54">
        <f t="shared" si="6"/>
        <v>42</v>
      </c>
      <c r="CW7" s="54">
        <v>35</v>
      </c>
      <c r="CX7" s="54">
        <v>24.82</v>
      </c>
      <c r="CY7" s="54">
        <v>58.5</v>
      </c>
      <c r="CZ7" s="54">
        <v>12</v>
      </c>
    </row>
    <row r="8" spans="1:104">
      <c r="A8" s="70">
        <v>2</v>
      </c>
      <c r="B8" s="71">
        <f t="shared" ref="B8:B26" si="10">IF((B7-$B$6/$B$3)&lt;0,0,(B7-$B$6/$B$3))</f>
        <v>0.86666666666666703</v>
      </c>
      <c r="C8" s="71">
        <f t="shared" ref="C8:C26" si="11">IF((C7-$C$6/$C$3)&lt;0,0,(C7-$C$6/$C$3))</f>
        <v>0.75</v>
      </c>
      <c r="D8" s="71">
        <f t="shared" ref="D8:D26" si="12">IF((D7-$D$6/$D$3)&lt;0,0,(D7-$D$6/$D$3))</f>
        <v>0.84615384615384603</v>
      </c>
      <c r="E8" s="71">
        <f t="shared" ref="E8:E26" si="13">IF((E7-$E$6/$E$3)&lt;0,0,(E7-$E$6/$E$3))</f>
        <v>0.81818181818181801</v>
      </c>
      <c r="H8" s="70">
        <v>2</v>
      </c>
      <c r="I8" s="71">
        <f t="shared" si="9"/>
        <v>0.133333333333333</v>
      </c>
      <c r="J8" s="71">
        <f t="shared" si="8"/>
        <v>0.25</v>
      </c>
      <c r="K8" s="71">
        <f t="shared" si="8"/>
        <v>0.15384615384615399</v>
      </c>
      <c r="L8" s="71">
        <f t="shared" si="8"/>
        <v>0.18181818181818199</v>
      </c>
      <c r="N8" s="80">
        <v>2005</v>
      </c>
      <c r="O8" s="80"/>
      <c r="P8" s="80">
        <v>1104.2580146631601</v>
      </c>
      <c r="Q8" s="80">
        <v>124312.682559807</v>
      </c>
      <c r="R8" s="80">
        <v>846.59781124175504</v>
      </c>
      <c r="S8" s="80"/>
      <c r="T8" s="80"/>
      <c r="U8" s="80"/>
      <c r="V8" s="80"/>
      <c r="W8" s="80">
        <v>433942.327141263</v>
      </c>
      <c r="X8" s="80">
        <v>41884113.415674701</v>
      </c>
      <c r="Y8" s="80">
        <v>29195639.770064201</v>
      </c>
      <c r="Z8" s="80"/>
      <c r="AA8" s="80"/>
      <c r="AB8" s="80"/>
      <c r="AC8" s="80"/>
      <c r="AD8" s="80">
        <v>0</v>
      </c>
      <c r="AE8" s="80">
        <v>843.39344257859</v>
      </c>
      <c r="AF8" s="80">
        <v>245.64857550832701</v>
      </c>
      <c r="AG8" s="80"/>
      <c r="AH8" s="80"/>
      <c r="AI8" s="80"/>
      <c r="AJ8" s="80"/>
      <c r="AK8" s="80">
        <v>0</v>
      </c>
      <c r="AL8" s="80">
        <v>10017.491629259899</v>
      </c>
      <c r="AM8" s="80">
        <v>56697.891624387601</v>
      </c>
      <c r="AN8" s="80"/>
      <c r="AO8" s="80"/>
      <c r="AP8" s="80"/>
      <c r="AS8" s="53">
        <v>2045</v>
      </c>
      <c r="AT8" s="54">
        <v>10</v>
      </c>
      <c r="AU8" s="54">
        <v>5.75</v>
      </c>
      <c r="AV8" s="54">
        <v>4</v>
      </c>
      <c r="AW8" s="56">
        <f t="shared" si="0"/>
        <v>3.3333333333333299</v>
      </c>
      <c r="AX8" s="54">
        <v>3.5</v>
      </c>
      <c r="AY8" s="54">
        <v>6</v>
      </c>
      <c r="AZ8" s="54">
        <v>0.75</v>
      </c>
      <c r="BA8" s="54">
        <v>20</v>
      </c>
      <c r="BB8" s="54">
        <v>19.5</v>
      </c>
      <c r="BC8" s="54">
        <f t="shared" si="1"/>
        <v>9.5039999999999996</v>
      </c>
      <c r="BD8" s="54">
        <v>7.92</v>
      </c>
      <c r="BE8" s="54">
        <v>6.84</v>
      </c>
      <c r="BF8" s="54">
        <v>40</v>
      </c>
      <c r="BG8" s="54">
        <v>2.5</v>
      </c>
      <c r="BH8" s="54">
        <v>53</v>
      </c>
      <c r="BI8" s="54">
        <v>22</v>
      </c>
      <c r="BJ8" s="54">
        <f t="shared" si="2"/>
        <v>18.047999999999998</v>
      </c>
      <c r="BK8" s="54">
        <v>15.04</v>
      </c>
      <c r="BL8" s="54">
        <v>15.2</v>
      </c>
      <c r="BM8" s="54">
        <v>60</v>
      </c>
      <c r="BN8" s="54">
        <v>5.5</v>
      </c>
      <c r="BO8" s="54">
        <v>102.14</v>
      </c>
      <c r="BP8" s="54">
        <v>36.24</v>
      </c>
      <c r="BQ8" s="54">
        <f t="shared" si="3"/>
        <v>28.908000000000001</v>
      </c>
      <c r="BR8" s="54">
        <v>24.09</v>
      </c>
      <c r="BS8" s="54">
        <v>18.86</v>
      </c>
      <c r="BT8" s="54">
        <v>58.5</v>
      </c>
      <c r="BU8" s="54">
        <v>10</v>
      </c>
      <c r="BV8" s="54"/>
      <c r="BX8" s="53">
        <v>2005</v>
      </c>
      <c r="BY8" s="54">
        <v>12</v>
      </c>
      <c r="BZ8" s="54">
        <v>5.82</v>
      </c>
      <c r="CA8" s="54">
        <f t="shared" si="7"/>
        <v>8.9375</v>
      </c>
      <c r="CB8" s="54">
        <f t="shared" si="4"/>
        <v>7.4479166666666599</v>
      </c>
      <c r="CC8" s="54">
        <v>5.9</v>
      </c>
      <c r="CD8" s="54">
        <v>12.5</v>
      </c>
      <c r="CE8" s="54">
        <v>1.2</v>
      </c>
      <c r="CF8" s="54">
        <v>30</v>
      </c>
      <c r="CG8" s="54">
        <v>19.5</v>
      </c>
      <c r="CH8" s="54">
        <v>15.5</v>
      </c>
      <c r="CI8" s="54">
        <v>12</v>
      </c>
      <c r="CJ8" s="54">
        <v>9</v>
      </c>
      <c r="CK8" s="54">
        <v>40</v>
      </c>
      <c r="CL8" s="54">
        <v>3</v>
      </c>
      <c r="CM8" s="54">
        <v>70</v>
      </c>
      <c r="CN8" s="54">
        <v>34</v>
      </c>
      <c r="CO8" s="54">
        <f t="shared" si="5"/>
        <v>27</v>
      </c>
      <c r="CP8" s="54">
        <v>22.5</v>
      </c>
      <c r="CQ8" s="54">
        <v>20</v>
      </c>
      <c r="CR8" s="54">
        <v>60</v>
      </c>
      <c r="CS8" s="54">
        <v>6</v>
      </c>
      <c r="CT8" s="54">
        <v>130</v>
      </c>
      <c r="CU8" s="54">
        <v>36.241984945637</v>
      </c>
      <c r="CV8" s="54">
        <f t="shared" si="6"/>
        <v>42</v>
      </c>
      <c r="CW8" s="54">
        <v>35</v>
      </c>
      <c r="CX8" s="54">
        <v>24.82</v>
      </c>
      <c r="CY8" s="54">
        <v>58.5</v>
      </c>
      <c r="CZ8" s="54">
        <v>12</v>
      </c>
    </row>
    <row r="9" spans="1:104">
      <c r="A9" s="70">
        <v>3</v>
      </c>
      <c r="B9" s="71">
        <f t="shared" si="10"/>
        <v>0.8</v>
      </c>
      <c r="C9" s="71">
        <f t="shared" si="11"/>
        <v>0.625</v>
      </c>
      <c r="D9" s="71">
        <f t="shared" si="12"/>
        <v>0.76923076923076905</v>
      </c>
      <c r="E9" s="71">
        <f t="shared" si="13"/>
        <v>0.72727272727272696</v>
      </c>
      <c r="H9" s="70">
        <v>3</v>
      </c>
      <c r="I9" s="71">
        <f t="shared" si="9"/>
        <v>0.2</v>
      </c>
      <c r="J9" s="71">
        <f t="shared" si="8"/>
        <v>0.375</v>
      </c>
      <c r="K9" s="71">
        <f t="shared" si="8"/>
        <v>0.230769230769231</v>
      </c>
      <c r="L9" s="71">
        <f t="shared" si="8"/>
        <v>0.27272727272727298</v>
      </c>
      <c r="N9" s="80">
        <v>2006</v>
      </c>
      <c r="O9" s="80"/>
      <c r="P9" s="80">
        <v>1514.9107522822801</v>
      </c>
      <c r="Q9" s="80">
        <v>150923.52941325199</v>
      </c>
      <c r="R9" s="80">
        <v>953.18592002391495</v>
      </c>
      <c r="S9" s="80"/>
      <c r="T9" s="80"/>
      <c r="U9" s="80"/>
      <c r="V9" s="80"/>
      <c r="W9" s="80">
        <v>12708.370781415601</v>
      </c>
      <c r="X9" s="80">
        <v>1555413.8095682601</v>
      </c>
      <c r="Y9" s="80">
        <v>1627579.20079129</v>
      </c>
      <c r="Z9" s="80"/>
      <c r="AA9" s="80"/>
      <c r="AB9" s="80"/>
      <c r="AC9" s="80"/>
      <c r="AD9" s="80">
        <v>0</v>
      </c>
      <c r="AE9" s="80">
        <v>748.72691393362595</v>
      </c>
      <c r="AF9" s="80">
        <v>466.261463198976</v>
      </c>
      <c r="AG9" s="80"/>
      <c r="AH9" s="80"/>
      <c r="AI9" s="80"/>
      <c r="AJ9" s="80"/>
      <c r="AK9" s="80">
        <v>0</v>
      </c>
      <c r="AL9" s="80">
        <v>599.06001569494595</v>
      </c>
      <c r="AM9" s="80">
        <v>34651.246750534701</v>
      </c>
      <c r="AN9" s="80"/>
      <c r="AO9" s="80"/>
      <c r="AP9" s="80"/>
      <c r="AS9" s="53">
        <v>2050</v>
      </c>
      <c r="AT9" s="54">
        <v>10</v>
      </c>
      <c r="AU9" s="54">
        <v>5.75</v>
      </c>
      <c r="AV9" s="54">
        <v>4</v>
      </c>
      <c r="AW9" s="56">
        <f t="shared" si="0"/>
        <v>3.3333333333333299</v>
      </c>
      <c r="AX9" s="54">
        <v>3.5</v>
      </c>
      <c r="AY9" s="54">
        <v>6</v>
      </c>
      <c r="AZ9" s="54">
        <v>0.75</v>
      </c>
      <c r="BA9" s="54">
        <v>20</v>
      </c>
      <c r="BB9" s="54">
        <v>19.5</v>
      </c>
      <c r="BC9" s="54">
        <f t="shared" si="1"/>
        <v>9.5039999999999996</v>
      </c>
      <c r="BD9" s="54">
        <v>7.92</v>
      </c>
      <c r="BE9" s="54">
        <v>6.84</v>
      </c>
      <c r="BF9" s="54">
        <v>40</v>
      </c>
      <c r="BG9" s="54">
        <v>2.5</v>
      </c>
      <c r="BH9" s="54">
        <v>53</v>
      </c>
      <c r="BI9" s="54">
        <v>22</v>
      </c>
      <c r="BJ9" s="54">
        <f t="shared" si="2"/>
        <v>18.047999999999998</v>
      </c>
      <c r="BK9" s="54">
        <v>15.04</v>
      </c>
      <c r="BL9" s="54">
        <v>15.2</v>
      </c>
      <c r="BM9" s="54">
        <v>60</v>
      </c>
      <c r="BN9" s="54">
        <v>5.5</v>
      </c>
      <c r="BO9" s="54">
        <v>102.14</v>
      </c>
      <c r="BP9" s="54">
        <v>36.24</v>
      </c>
      <c r="BQ9" s="54">
        <f t="shared" si="3"/>
        <v>28.908000000000001</v>
      </c>
      <c r="BR9" s="54">
        <v>24.09</v>
      </c>
      <c r="BS9" s="54">
        <v>18.86</v>
      </c>
      <c r="BT9" s="54">
        <v>58.5</v>
      </c>
      <c r="BU9" s="54">
        <v>10</v>
      </c>
      <c r="BV9" s="54"/>
      <c r="BX9" s="53">
        <v>2006</v>
      </c>
      <c r="BY9" s="54">
        <v>12</v>
      </c>
      <c r="BZ9" s="54">
        <v>5.82</v>
      </c>
      <c r="CA9" s="54">
        <f t="shared" si="7"/>
        <v>8.8249999999999993</v>
      </c>
      <c r="CB9" s="54">
        <f t="shared" si="4"/>
        <v>7.3541666666666599</v>
      </c>
      <c r="CC9" s="54">
        <v>5.9</v>
      </c>
      <c r="CD9" s="54">
        <v>12.5</v>
      </c>
      <c r="CE9" s="54">
        <v>1.2</v>
      </c>
      <c r="CF9" s="54">
        <v>30</v>
      </c>
      <c r="CG9" s="54">
        <v>19.5</v>
      </c>
      <c r="CH9" s="54">
        <v>15.5</v>
      </c>
      <c r="CI9" s="54">
        <v>12</v>
      </c>
      <c r="CJ9" s="54">
        <v>9</v>
      </c>
      <c r="CK9" s="54">
        <v>40</v>
      </c>
      <c r="CL9" s="54">
        <v>3</v>
      </c>
      <c r="CM9" s="54">
        <v>70</v>
      </c>
      <c r="CN9" s="54">
        <v>34</v>
      </c>
      <c r="CO9" s="54">
        <f t="shared" si="5"/>
        <v>27</v>
      </c>
      <c r="CP9" s="54">
        <v>22.5</v>
      </c>
      <c r="CQ9" s="54">
        <v>20</v>
      </c>
      <c r="CR9" s="54">
        <v>60</v>
      </c>
      <c r="CS9" s="54">
        <v>6</v>
      </c>
      <c r="CT9" s="54">
        <v>130</v>
      </c>
      <c r="CU9" s="54">
        <v>36.241984945637</v>
      </c>
      <c r="CV9" s="54">
        <f t="shared" si="6"/>
        <v>42</v>
      </c>
      <c r="CW9" s="54">
        <v>35</v>
      </c>
      <c r="CX9" s="54">
        <v>24.82</v>
      </c>
      <c r="CY9" s="54">
        <v>58.5</v>
      </c>
      <c r="CZ9" s="54">
        <v>12</v>
      </c>
    </row>
    <row r="10" spans="1:104">
      <c r="A10" s="70">
        <v>4</v>
      </c>
      <c r="B10" s="71">
        <f t="shared" si="10"/>
        <v>0.73333333333333295</v>
      </c>
      <c r="C10" s="71">
        <f t="shared" si="11"/>
        <v>0.5</v>
      </c>
      <c r="D10" s="71">
        <f t="shared" si="12"/>
        <v>0.69230769230769296</v>
      </c>
      <c r="E10" s="71">
        <f t="shared" si="13"/>
        <v>0.63636363636363602</v>
      </c>
      <c r="H10" s="70">
        <v>4</v>
      </c>
      <c r="I10" s="71">
        <f t="shared" si="9"/>
        <v>0.266666666666667</v>
      </c>
      <c r="J10" s="71">
        <f t="shared" si="8"/>
        <v>0.5</v>
      </c>
      <c r="K10" s="71">
        <f t="shared" si="8"/>
        <v>0.30769230769230699</v>
      </c>
      <c r="L10" s="71">
        <f t="shared" si="8"/>
        <v>0.36363636363636398</v>
      </c>
      <c r="N10" s="80">
        <v>2007</v>
      </c>
      <c r="O10" s="80"/>
      <c r="P10" s="80">
        <v>525.76088530725497</v>
      </c>
      <c r="Q10" s="80">
        <v>163890.03330739299</v>
      </c>
      <c r="R10" s="80">
        <v>1067.75666731046</v>
      </c>
      <c r="S10" s="80"/>
      <c r="T10" s="80"/>
      <c r="U10" s="80"/>
      <c r="V10" s="80"/>
      <c r="W10" s="80">
        <v>2581.6477396483601</v>
      </c>
      <c r="X10" s="80">
        <v>225299.98845375699</v>
      </c>
      <c r="Y10" s="80">
        <v>271482.79801857698</v>
      </c>
      <c r="Z10" s="80"/>
      <c r="AA10" s="80"/>
      <c r="AB10" s="80"/>
      <c r="AC10" s="80"/>
      <c r="AD10" s="80">
        <v>0</v>
      </c>
      <c r="AE10" s="80">
        <v>671.83004450313194</v>
      </c>
      <c r="AF10" s="80">
        <v>622.96967763017699</v>
      </c>
      <c r="AG10" s="80"/>
      <c r="AH10" s="80"/>
      <c r="AI10" s="80"/>
      <c r="AJ10" s="80"/>
      <c r="AK10" s="80">
        <v>3.4518693112720902</v>
      </c>
      <c r="AL10" s="80">
        <v>65.585516914169801</v>
      </c>
      <c r="AM10" s="80">
        <v>26589.749304728899</v>
      </c>
      <c r="AN10" s="80"/>
      <c r="AO10" s="80"/>
      <c r="AP10" s="80"/>
      <c r="AS10" s="53">
        <v>2055</v>
      </c>
      <c r="AT10" s="54">
        <v>10</v>
      </c>
      <c r="AU10" s="54">
        <v>5.75</v>
      </c>
      <c r="AV10" s="54">
        <v>4</v>
      </c>
      <c r="AW10" s="56">
        <f t="shared" si="0"/>
        <v>3.3333333333333299</v>
      </c>
      <c r="AX10" s="54">
        <v>3.5</v>
      </c>
      <c r="AY10" s="54">
        <v>6</v>
      </c>
      <c r="AZ10" s="54">
        <v>0.75</v>
      </c>
      <c r="BA10" s="54">
        <v>20</v>
      </c>
      <c r="BB10" s="54">
        <v>19.5</v>
      </c>
      <c r="BC10" s="54">
        <f t="shared" si="1"/>
        <v>9.5039999999999996</v>
      </c>
      <c r="BD10" s="54">
        <v>7.92</v>
      </c>
      <c r="BE10" s="54">
        <v>6.84</v>
      </c>
      <c r="BF10" s="54">
        <v>40</v>
      </c>
      <c r="BG10" s="54">
        <v>2.5</v>
      </c>
      <c r="BH10" s="54">
        <v>53</v>
      </c>
      <c r="BI10" s="54">
        <v>22</v>
      </c>
      <c r="BJ10" s="54">
        <f t="shared" si="2"/>
        <v>18.047999999999998</v>
      </c>
      <c r="BK10" s="54">
        <v>15.04</v>
      </c>
      <c r="BL10" s="54">
        <v>15.2</v>
      </c>
      <c r="BM10" s="54">
        <v>60</v>
      </c>
      <c r="BN10" s="54">
        <v>5.5</v>
      </c>
      <c r="BO10" s="54">
        <v>102.14</v>
      </c>
      <c r="BP10" s="54">
        <v>36.24</v>
      </c>
      <c r="BQ10" s="54">
        <f t="shared" si="3"/>
        <v>28.908000000000001</v>
      </c>
      <c r="BR10" s="54">
        <v>24.09</v>
      </c>
      <c r="BS10" s="54">
        <v>18.86</v>
      </c>
      <c r="BT10" s="54">
        <v>58.5</v>
      </c>
      <c r="BU10" s="54">
        <v>10</v>
      </c>
      <c r="BV10" s="54"/>
      <c r="BX10" s="53">
        <v>2007</v>
      </c>
      <c r="BY10" s="54">
        <v>12</v>
      </c>
      <c r="BZ10" s="54">
        <v>5.82</v>
      </c>
      <c r="CA10" s="54">
        <f t="shared" si="7"/>
        <v>8.7125000000000004</v>
      </c>
      <c r="CB10" s="54">
        <f t="shared" si="4"/>
        <v>7.2604166666666599</v>
      </c>
      <c r="CC10" s="54">
        <v>5.9</v>
      </c>
      <c r="CD10" s="54">
        <v>12.5</v>
      </c>
      <c r="CE10" s="54">
        <v>1.2</v>
      </c>
      <c r="CF10" s="54">
        <v>30</v>
      </c>
      <c r="CG10" s="54">
        <v>19.5</v>
      </c>
      <c r="CH10" s="54">
        <v>15.5</v>
      </c>
      <c r="CI10" s="54">
        <v>12</v>
      </c>
      <c r="CJ10" s="54">
        <v>9</v>
      </c>
      <c r="CK10" s="54">
        <v>40</v>
      </c>
      <c r="CL10" s="54">
        <v>3</v>
      </c>
      <c r="CM10" s="54">
        <v>70</v>
      </c>
      <c r="CN10" s="54">
        <v>34</v>
      </c>
      <c r="CO10" s="54">
        <f t="shared" si="5"/>
        <v>27</v>
      </c>
      <c r="CP10" s="54">
        <v>22.5</v>
      </c>
      <c r="CQ10" s="54">
        <v>20</v>
      </c>
      <c r="CR10" s="54">
        <v>60</v>
      </c>
      <c r="CS10" s="54">
        <v>6</v>
      </c>
      <c r="CT10" s="54">
        <v>130</v>
      </c>
      <c r="CU10" s="54">
        <v>36.241984945637</v>
      </c>
      <c r="CV10" s="54">
        <f t="shared" si="6"/>
        <v>42</v>
      </c>
      <c r="CW10" s="54">
        <v>35</v>
      </c>
      <c r="CX10" s="54">
        <v>24.82</v>
      </c>
      <c r="CY10" s="54">
        <v>58.5</v>
      </c>
      <c r="CZ10" s="54">
        <v>12</v>
      </c>
    </row>
    <row r="11" spans="1:104">
      <c r="A11" s="70">
        <v>5</v>
      </c>
      <c r="B11" s="71">
        <f t="shared" si="10"/>
        <v>0.66666666666666696</v>
      </c>
      <c r="C11" s="71">
        <f t="shared" si="11"/>
        <v>0.375</v>
      </c>
      <c r="D11" s="71">
        <f t="shared" si="12"/>
        <v>0.61538461538461597</v>
      </c>
      <c r="E11" s="71">
        <f t="shared" si="13"/>
        <v>0.54545454545454497</v>
      </c>
      <c r="H11" s="70">
        <v>5</v>
      </c>
      <c r="I11" s="71">
        <f t="shared" si="9"/>
        <v>0.33333333333333298</v>
      </c>
      <c r="J11" s="71">
        <f t="shared" si="8"/>
        <v>0.625</v>
      </c>
      <c r="K11" s="71">
        <f t="shared" si="8"/>
        <v>0.38461538461538403</v>
      </c>
      <c r="L11" s="71">
        <f t="shared" si="8"/>
        <v>0.45454545454545497</v>
      </c>
      <c r="N11" s="80">
        <v>2008</v>
      </c>
      <c r="O11" s="80"/>
      <c r="P11" s="80">
        <v>847.04390955029305</v>
      </c>
      <c r="Q11" s="80">
        <v>200698.40653745201</v>
      </c>
      <c r="R11" s="80">
        <v>859.23956793387094</v>
      </c>
      <c r="S11" s="80"/>
      <c r="T11" s="80"/>
      <c r="U11" s="80"/>
      <c r="V11" s="80"/>
      <c r="W11" s="80">
        <v>1197.82810996023</v>
      </c>
      <c r="X11" s="80">
        <v>88326.414585947699</v>
      </c>
      <c r="Y11" s="80">
        <v>89846.047262762906</v>
      </c>
      <c r="Z11" s="80"/>
      <c r="AA11" s="80"/>
      <c r="AB11" s="80"/>
      <c r="AC11" s="80"/>
      <c r="AD11" s="80">
        <v>474.32376848143798</v>
      </c>
      <c r="AE11" s="80">
        <v>916.64857848647</v>
      </c>
      <c r="AF11" s="80">
        <v>4208.0513437896798</v>
      </c>
      <c r="AG11" s="80"/>
      <c r="AH11" s="80"/>
      <c r="AI11" s="80"/>
      <c r="AJ11" s="80"/>
      <c r="AK11" s="80">
        <v>4.5232304403573798</v>
      </c>
      <c r="AL11" s="80">
        <v>36.185843522859102</v>
      </c>
      <c r="AM11" s="80">
        <v>33994.338374505904</v>
      </c>
      <c r="AN11" s="80"/>
      <c r="AO11" s="80"/>
      <c r="AP11" s="80"/>
      <c r="AS11" s="53">
        <v>2060</v>
      </c>
      <c r="AT11" s="54">
        <v>10</v>
      </c>
      <c r="AU11" s="54">
        <v>5.75</v>
      </c>
      <c r="AV11" s="54">
        <v>4</v>
      </c>
      <c r="AW11" s="56">
        <f t="shared" si="0"/>
        <v>3.3333333333333299</v>
      </c>
      <c r="AX11" s="54">
        <v>3.5</v>
      </c>
      <c r="AY11" s="54">
        <v>6</v>
      </c>
      <c r="AZ11" s="54">
        <v>0.75</v>
      </c>
      <c r="BA11" s="54">
        <v>20</v>
      </c>
      <c r="BB11" s="54">
        <v>19.5</v>
      </c>
      <c r="BC11" s="54">
        <f t="shared" si="1"/>
        <v>9.5039999999999996</v>
      </c>
      <c r="BD11" s="54">
        <v>7.92</v>
      </c>
      <c r="BE11" s="54">
        <v>6.84</v>
      </c>
      <c r="BF11" s="54">
        <v>40</v>
      </c>
      <c r="BG11" s="54">
        <v>2.5</v>
      </c>
      <c r="BH11" s="54">
        <v>53</v>
      </c>
      <c r="BI11" s="54">
        <v>22</v>
      </c>
      <c r="BJ11" s="54">
        <f t="shared" si="2"/>
        <v>18.047999999999998</v>
      </c>
      <c r="BK11" s="54">
        <v>15.04</v>
      </c>
      <c r="BL11" s="54">
        <v>15.2</v>
      </c>
      <c r="BM11" s="54">
        <v>60</v>
      </c>
      <c r="BN11" s="54">
        <v>5.5</v>
      </c>
      <c r="BO11" s="54">
        <v>102.14</v>
      </c>
      <c r="BP11" s="54">
        <v>36.24</v>
      </c>
      <c r="BQ11" s="54">
        <f t="shared" si="3"/>
        <v>28.908000000000001</v>
      </c>
      <c r="BR11" s="54">
        <v>24.09</v>
      </c>
      <c r="BS11" s="54">
        <v>18.86</v>
      </c>
      <c r="BT11" s="54">
        <v>58.5</v>
      </c>
      <c r="BU11" s="54">
        <v>10</v>
      </c>
      <c r="BV11" s="54"/>
      <c r="BX11" s="53">
        <v>2008</v>
      </c>
      <c r="BY11" s="54">
        <v>12</v>
      </c>
      <c r="BZ11" s="54">
        <v>5.82</v>
      </c>
      <c r="CA11" s="54">
        <v>8.6</v>
      </c>
      <c r="CB11" s="54">
        <f t="shared" si="4"/>
        <v>7.1666666666666696</v>
      </c>
      <c r="CC11" s="54">
        <v>5.9</v>
      </c>
      <c r="CD11" s="54">
        <v>12.5</v>
      </c>
      <c r="CE11" s="54">
        <v>1.2</v>
      </c>
      <c r="CF11" s="54">
        <v>30</v>
      </c>
      <c r="CG11" s="54">
        <v>19.5</v>
      </c>
      <c r="CH11" s="54">
        <v>14</v>
      </c>
      <c r="CI11" s="54">
        <v>11.5</v>
      </c>
      <c r="CJ11" s="54">
        <v>9</v>
      </c>
      <c r="CK11" s="54">
        <v>40</v>
      </c>
      <c r="CL11" s="54">
        <v>3</v>
      </c>
      <c r="CM11" s="54">
        <v>70</v>
      </c>
      <c r="CN11" s="54">
        <v>34</v>
      </c>
      <c r="CO11" s="54">
        <f t="shared" si="5"/>
        <v>27</v>
      </c>
      <c r="CP11" s="54">
        <v>22.5</v>
      </c>
      <c r="CQ11" s="54">
        <v>20</v>
      </c>
      <c r="CR11" s="54">
        <v>60</v>
      </c>
      <c r="CS11" s="54">
        <v>6</v>
      </c>
      <c r="CT11" s="54">
        <v>130</v>
      </c>
      <c r="CU11" s="54">
        <v>36.241984945637</v>
      </c>
      <c r="CV11" s="54">
        <f t="shared" si="6"/>
        <v>42</v>
      </c>
      <c r="CW11" s="54">
        <v>35</v>
      </c>
      <c r="CX11" s="54">
        <v>24.82</v>
      </c>
      <c r="CY11" s="54">
        <v>58.5</v>
      </c>
      <c r="CZ11" s="54">
        <v>12</v>
      </c>
    </row>
    <row r="12" spans="1:104">
      <c r="A12" s="70">
        <v>6</v>
      </c>
      <c r="B12" s="71">
        <f t="shared" si="10"/>
        <v>0.6</v>
      </c>
      <c r="C12" s="71">
        <f t="shared" si="11"/>
        <v>0.25</v>
      </c>
      <c r="D12" s="71">
        <f t="shared" si="12"/>
        <v>0.53846153846153899</v>
      </c>
      <c r="E12" s="71">
        <f t="shared" si="13"/>
        <v>0.45454545454545398</v>
      </c>
      <c r="H12" s="70">
        <v>6</v>
      </c>
      <c r="I12" s="71">
        <f t="shared" si="9"/>
        <v>0.4</v>
      </c>
      <c r="J12" s="71">
        <f t="shared" si="8"/>
        <v>0.75</v>
      </c>
      <c r="K12" s="71">
        <f t="shared" si="8"/>
        <v>0.46153846153846101</v>
      </c>
      <c r="L12" s="71">
        <f t="shared" si="8"/>
        <v>0.54545454545454597</v>
      </c>
      <c r="N12" s="80">
        <v>2009</v>
      </c>
      <c r="O12" s="80"/>
      <c r="P12" s="80">
        <v>1343.5912473697001</v>
      </c>
      <c r="Q12" s="80">
        <v>325587.04807117302</v>
      </c>
      <c r="R12" s="80">
        <v>967.13118989831401</v>
      </c>
      <c r="S12" s="80"/>
      <c r="T12" s="80"/>
      <c r="U12" s="80"/>
      <c r="V12" s="80"/>
      <c r="W12" s="80">
        <v>1647.8787492855199</v>
      </c>
      <c r="X12" s="80">
        <v>59802.627929602699</v>
      </c>
      <c r="Y12" s="80">
        <v>51409.527488556203</v>
      </c>
      <c r="Z12" s="80"/>
      <c r="AA12" s="80"/>
      <c r="AB12" s="80"/>
      <c r="AC12" s="80"/>
      <c r="AD12" s="80">
        <v>186.519240884038</v>
      </c>
      <c r="AE12" s="80">
        <v>671.924614373846</v>
      </c>
      <c r="AF12" s="80">
        <v>2171.6740445730102</v>
      </c>
      <c r="AG12" s="80"/>
      <c r="AH12" s="80"/>
      <c r="AI12" s="80"/>
      <c r="AJ12" s="80"/>
      <c r="AK12" s="80">
        <v>10.5202508936733</v>
      </c>
      <c r="AL12" s="80">
        <v>71.888381106767696</v>
      </c>
      <c r="AM12" s="80">
        <v>22732.508806079099</v>
      </c>
      <c r="AN12" s="80"/>
      <c r="AO12" s="80"/>
      <c r="AP12" s="80"/>
      <c r="AS12" s="53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X12" s="53">
        <v>2009</v>
      </c>
      <c r="BY12" s="54">
        <v>12</v>
      </c>
      <c r="BZ12" s="54">
        <v>5.82</v>
      </c>
      <c r="CA12" s="54">
        <f>CA11-($CA$11-$CA$18)/7</f>
        <v>8.3714285714285701</v>
      </c>
      <c r="CB12" s="54">
        <f t="shared" si="4"/>
        <v>6.9761904761904798</v>
      </c>
      <c r="CC12" s="54">
        <v>5.9</v>
      </c>
      <c r="CD12" s="54">
        <v>12.5</v>
      </c>
      <c r="CE12" s="54">
        <v>1.2</v>
      </c>
      <c r="CF12" s="54">
        <v>30</v>
      </c>
      <c r="CG12" s="54">
        <v>19.5</v>
      </c>
      <c r="CH12" s="54">
        <v>14</v>
      </c>
      <c r="CI12" s="54">
        <v>11.5</v>
      </c>
      <c r="CJ12" s="54">
        <v>9</v>
      </c>
      <c r="CK12" s="54">
        <v>40</v>
      </c>
      <c r="CL12" s="54">
        <v>3</v>
      </c>
      <c r="CM12" s="54">
        <v>70</v>
      </c>
      <c r="CN12" s="54">
        <v>34</v>
      </c>
      <c r="CO12" s="54">
        <f t="shared" si="5"/>
        <v>27</v>
      </c>
      <c r="CP12" s="54">
        <v>22.5</v>
      </c>
      <c r="CQ12" s="54">
        <v>20</v>
      </c>
      <c r="CR12" s="54">
        <v>60</v>
      </c>
      <c r="CS12" s="54">
        <v>6</v>
      </c>
      <c r="CT12" s="54">
        <v>130</v>
      </c>
      <c r="CU12" s="54">
        <v>36.241984945637</v>
      </c>
      <c r="CV12" s="54">
        <f t="shared" si="6"/>
        <v>42</v>
      </c>
      <c r="CW12" s="54">
        <v>35</v>
      </c>
      <c r="CX12" s="54">
        <v>24.82</v>
      </c>
      <c r="CY12" s="54">
        <v>58.5</v>
      </c>
      <c r="CZ12" s="54">
        <v>12</v>
      </c>
    </row>
    <row r="13" spans="1:104">
      <c r="A13" s="70">
        <v>7</v>
      </c>
      <c r="B13" s="71">
        <f t="shared" si="10"/>
        <v>0.53333333333333299</v>
      </c>
      <c r="C13" s="71">
        <f t="shared" si="11"/>
        <v>0.125</v>
      </c>
      <c r="D13" s="71">
        <f t="shared" si="12"/>
        <v>0.46153846153846201</v>
      </c>
      <c r="E13" s="71">
        <f t="shared" si="13"/>
        <v>0.36363636363636298</v>
      </c>
      <c r="H13" s="70">
        <v>7</v>
      </c>
      <c r="I13" s="71">
        <f t="shared" si="9"/>
        <v>0.46666666666666701</v>
      </c>
      <c r="J13" s="71">
        <f t="shared" si="8"/>
        <v>0.875</v>
      </c>
      <c r="K13" s="71">
        <f t="shared" si="8"/>
        <v>0.53846153846153799</v>
      </c>
      <c r="L13" s="71">
        <f t="shared" si="8"/>
        <v>0.63636363636363702</v>
      </c>
      <c r="N13" s="80">
        <v>2010</v>
      </c>
      <c r="O13" s="80"/>
      <c r="P13" s="80">
        <v>2738.4869186535102</v>
      </c>
      <c r="Q13" s="80">
        <v>404411.084007347</v>
      </c>
      <c r="R13" s="80">
        <v>1553.35642165431</v>
      </c>
      <c r="S13" s="80"/>
      <c r="T13" s="80"/>
      <c r="U13" s="80"/>
      <c r="V13" s="80"/>
      <c r="W13" s="80">
        <v>1673.2840110572399</v>
      </c>
      <c r="X13" s="80">
        <v>37742.047630103501</v>
      </c>
      <c r="Y13" s="80">
        <v>35843.411477578302</v>
      </c>
      <c r="Z13" s="80"/>
      <c r="AA13" s="80"/>
      <c r="AB13" s="80"/>
      <c r="AC13" s="80"/>
      <c r="AD13" s="80">
        <v>360.73285202004899</v>
      </c>
      <c r="AE13" s="80">
        <v>849.48917045111</v>
      </c>
      <c r="AF13" s="80">
        <v>2486.0664007371902</v>
      </c>
      <c r="AG13" s="80"/>
      <c r="AH13" s="80"/>
      <c r="AI13" s="80"/>
      <c r="AJ13" s="80"/>
      <c r="AK13" s="80">
        <v>208.78464135429101</v>
      </c>
      <c r="AL13" s="80">
        <v>53.145181435637603</v>
      </c>
      <c r="AM13" s="80">
        <v>36657.521575962397</v>
      </c>
      <c r="AN13" s="80"/>
      <c r="AO13" s="80"/>
      <c r="AP13" s="80"/>
      <c r="AS13" s="53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  <c r="BK13" s="54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X13" s="53">
        <v>2010</v>
      </c>
      <c r="BY13" s="54">
        <v>12</v>
      </c>
      <c r="BZ13" s="54">
        <v>5.82</v>
      </c>
      <c r="CA13" s="54">
        <f t="shared" ref="CA13:CA17" si="14">CA12-($CA$11-$CA$18)/7</f>
        <v>8.1428571428571406</v>
      </c>
      <c r="CB13" s="54">
        <f t="shared" si="4"/>
        <v>6.78571428571429</v>
      </c>
      <c r="CC13" s="54">
        <v>5.9</v>
      </c>
      <c r="CD13" s="54">
        <v>12.5</v>
      </c>
      <c r="CE13" s="54">
        <v>1.2</v>
      </c>
      <c r="CF13" s="54">
        <v>30</v>
      </c>
      <c r="CG13" s="54">
        <v>19.5</v>
      </c>
      <c r="CH13" s="54">
        <v>14</v>
      </c>
      <c r="CI13" s="54">
        <v>11.5</v>
      </c>
      <c r="CJ13" s="54">
        <v>9</v>
      </c>
      <c r="CK13" s="54">
        <v>40</v>
      </c>
      <c r="CL13" s="54">
        <v>3</v>
      </c>
      <c r="CM13" s="54">
        <v>70</v>
      </c>
      <c r="CN13" s="54">
        <v>34</v>
      </c>
      <c r="CO13" s="54">
        <f t="shared" si="5"/>
        <v>27</v>
      </c>
      <c r="CP13" s="54">
        <v>22.5</v>
      </c>
      <c r="CQ13" s="54">
        <v>20</v>
      </c>
      <c r="CR13" s="54">
        <v>60</v>
      </c>
      <c r="CS13" s="54">
        <v>6</v>
      </c>
      <c r="CT13" s="54">
        <v>130</v>
      </c>
      <c r="CU13" s="54">
        <v>36.241984945637</v>
      </c>
      <c r="CV13" s="54">
        <f t="shared" si="6"/>
        <v>42</v>
      </c>
      <c r="CW13" s="54">
        <v>35</v>
      </c>
      <c r="CX13" s="54">
        <v>24.82</v>
      </c>
      <c r="CY13" s="54">
        <v>58.5</v>
      </c>
      <c r="CZ13" s="54">
        <v>12</v>
      </c>
    </row>
    <row r="14" spans="1:104">
      <c r="A14" s="70">
        <v>8</v>
      </c>
      <c r="B14" s="71">
        <f t="shared" si="10"/>
        <v>0.46666666666666701</v>
      </c>
      <c r="C14" s="71">
        <f t="shared" si="11"/>
        <v>0</v>
      </c>
      <c r="D14" s="71">
        <f t="shared" si="12"/>
        <v>0.38461538461538503</v>
      </c>
      <c r="E14" s="71">
        <f t="shared" si="13"/>
        <v>0.27272727272727199</v>
      </c>
      <c r="H14" s="70">
        <v>8</v>
      </c>
      <c r="I14" s="71">
        <f t="shared" si="9"/>
        <v>0.53333333333333299</v>
      </c>
      <c r="J14" s="71">
        <f t="shared" si="8"/>
        <v>1</v>
      </c>
      <c r="K14" s="71">
        <f t="shared" si="8"/>
        <v>0.61538461538461497</v>
      </c>
      <c r="L14" s="71">
        <f t="shared" si="8"/>
        <v>0.72727272727272796</v>
      </c>
      <c r="N14" s="80">
        <v>2011</v>
      </c>
      <c r="O14" s="80"/>
      <c r="P14" s="80">
        <v>3600.8857667382399</v>
      </c>
      <c r="Q14" s="80">
        <v>409841.28864029603</v>
      </c>
      <c r="R14" s="80">
        <v>2153.6301006253002</v>
      </c>
      <c r="S14" s="80"/>
      <c r="T14" s="80"/>
      <c r="U14" s="80"/>
      <c r="V14" s="80"/>
      <c r="W14" s="80">
        <v>1540.0441700270901</v>
      </c>
      <c r="X14" s="80">
        <v>29561.533870572701</v>
      </c>
      <c r="Y14" s="80">
        <v>27521.686447476099</v>
      </c>
      <c r="Z14" s="80"/>
      <c r="AA14" s="80"/>
      <c r="AB14" s="80"/>
      <c r="AC14" s="80"/>
      <c r="AD14" s="80">
        <v>360.17742005068999</v>
      </c>
      <c r="AE14" s="80">
        <v>885.78741058856497</v>
      </c>
      <c r="AF14" s="80">
        <v>2936.52274590256</v>
      </c>
      <c r="AG14" s="80"/>
      <c r="AH14" s="80"/>
      <c r="AI14" s="80"/>
      <c r="AJ14" s="80"/>
      <c r="AK14" s="80">
        <v>301.70137002109402</v>
      </c>
      <c r="AL14" s="80">
        <v>64.566441055097798</v>
      </c>
      <c r="AM14" s="80">
        <v>30699.581818761199</v>
      </c>
      <c r="AN14" s="80"/>
      <c r="AO14" s="80"/>
      <c r="AP14" s="80"/>
      <c r="AS14" s="53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  <c r="BK14" s="54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X14" s="53">
        <v>2011</v>
      </c>
      <c r="BY14" s="54">
        <v>12</v>
      </c>
      <c r="BZ14" s="54">
        <v>5.82</v>
      </c>
      <c r="CA14" s="54">
        <f t="shared" si="14"/>
        <v>7.9142857142857199</v>
      </c>
      <c r="CB14" s="54">
        <f t="shared" si="4"/>
        <v>6.5952380952381002</v>
      </c>
      <c r="CC14" s="54">
        <v>5.9</v>
      </c>
      <c r="CD14" s="54">
        <v>12.5</v>
      </c>
      <c r="CE14" s="54">
        <v>1.2</v>
      </c>
      <c r="CF14" s="54">
        <v>30</v>
      </c>
      <c r="CG14" s="54">
        <v>19.5</v>
      </c>
      <c r="CH14" s="54">
        <v>14</v>
      </c>
      <c r="CI14" s="54">
        <v>11.5</v>
      </c>
      <c r="CJ14" s="54">
        <v>9</v>
      </c>
      <c r="CK14" s="54">
        <v>40</v>
      </c>
      <c r="CL14" s="54">
        <v>3</v>
      </c>
      <c r="CM14" s="54">
        <v>70</v>
      </c>
      <c r="CN14" s="54">
        <v>34</v>
      </c>
      <c r="CO14" s="54">
        <f t="shared" si="5"/>
        <v>27</v>
      </c>
      <c r="CP14" s="54">
        <v>22.5</v>
      </c>
      <c r="CQ14" s="54">
        <v>20</v>
      </c>
      <c r="CR14" s="54">
        <v>60</v>
      </c>
      <c r="CS14" s="54">
        <v>6</v>
      </c>
      <c r="CT14" s="54">
        <v>130</v>
      </c>
      <c r="CU14" s="54">
        <v>36.241984945637</v>
      </c>
      <c r="CV14" s="54">
        <f t="shared" si="6"/>
        <v>42</v>
      </c>
      <c r="CW14" s="54">
        <v>35</v>
      </c>
      <c r="CX14" s="54">
        <v>24.82</v>
      </c>
      <c r="CY14" s="54">
        <v>58.5</v>
      </c>
      <c r="CZ14" s="54">
        <v>12</v>
      </c>
    </row>
    <row r="15" spans="1:104">
      <c r="A15" s="70">
        <v>9</v>
      </c>
      <c r="B15" s="71">
        <f t="shared" si="10"/>
        <v>0.4</v>
      </c>
      <c r="C15" s="71">
        <f t="shared" si="11"/>
        <v>0</v>
      </c>
      <c r="D15" s="71">
        <f t="shared" si="12"/>
        <v>0.30769230769230799</v>
      </c>
      <c r="E15" s="71">
        <f t="shared" si="13"/>
        <v>0.18181818181818199</v>
      </c>
      <c r="H15" s="70">
        <v>9</v>
      </c>
      <c r="I15" s="71">
        <f t="shared" si="9"/>
        <v>0.6</v>
      </c>
      <c r="J15" s="71">
        <f t="shared" si="8"/>
        <v>1</v>
      </c>
      <c r="K15" s="71">
        <f t="shared" si="8"/>
        <v>0.69230769230769196</v>
      </c>
      <c r="L15" s="71">
        <f t="shared" si="8"/>
        <v>0.81818181818181801</v>
      </c>
      <c r="N15" s="80">
        <v>2012</v>
      </c>
      <c r="O15" s="80"/>
      <c r="P15" s="80">
        <v>4341.7413459146101</v>
      </c>
      <c r="Q15" s="80">
        <v>416346.33084478299</v>
      </c>
      <c r="R15" s="80">
        <v>2277.0244880196401</v>
      </c>
      <c r="S15" s="80"/>
      <c r="T15" s="80"/>
      <c r="U15" s="80"/>
      <c r="V15" s="80"/>
      <c r="W15" s="80">
        <v>1730.7100531393701</v>
      </c>
      <c r="X15" s="80">
        <v>26292.469690037298</v>
      </c>
      <c r="Y15" s="80">
        <v>23424.265374386301</v>
      </c>
      <c r="Z15" s="80"/>
      <c r="AA15" s="80"/>
      <c r="AB15" s="80"/>
      <c r="AC15" s="80"/>
      <c r="AD15" s="80">
        <v>429.39492909425798</v>
      </c>
      <c r="AE15" s="80">
        <v>648.55310335319803</v>
      </c>
      <c r="AF15" s="80">
        <v>2751.4120572481102</v>
      </c>
      <c r="AG15" s="80"/>
      <c r="AH15" s="80"/>
      <c r="AI15" s="80"/>
      <c r="AJ15" s="80"/>
      <c r="AK15" s="80">
        <v>337.76137596972802</v>
      </c>
      <c r="AL15" s="80">
        <v>13.6011292336803</v>
      </c>
      <c r="AM15" s="80">
        <v>15903.1203564807</v>
      </c>
      <c r="AN15" s="80"/>
      <c r="AO15" s="80"/>
      <c r="AP15" s="80"/>
      <c r="AS15" s="53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  <c r="BK15" s="54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X15" s="53">
        <v>2012</v>
      </c>
      <c r="BY15" s="54">
        <v>12</v>
      </c>
      <c r="BZ15" s="54">
        <v>5.82</v>
      </c>
      <c r="CA15" s="54">
        <f t="shared" si="14"/>
        <v>7.6857142857142904</v>
      </c>
      <c r="CB15" s="54">
        <f t="shared" si="4"/>
        <v>6.4047619047619104</v>
      </c>
      <c r="CC15" s="54">
        <v>5.9</v>
      </c>
      <c r="CD15" s="54">
        <v>12.5</v>
      </c>
      <c r="CE15" s="54">
        <v>1.2</v>
      </c>
      <c r="CF15" s="54">
        <v>30</v>
      </c>
      <c r="CG15" s="54">
        <v>19.5</v>
      </c>
      <c r="CH15" s="54">
        <v>14</v>
      </c>
      <c r="CI15" s="54">
        <v>11.5</v>
      </c>
      <c r="CJ15" s="54">
        <v>9</v>
      </c>
      <c r="CK15" s="54">
        <v>40</v>
      </c>
      <c r="CL15" s="54">
        <v>3</v>
      </c>
      <c r="CM15" s="54">
        <v>70</v>
      </c>
      <c r="CN15" s="54">
        <v>34</v>
      </c>
      <c r="CO15" s="54">
        <f t="shared" si="5"/>
        <v>27</v>
      </c>
      <c r="CP15" s="54">
        <v>22.5</v>
      </c>
      <c r="CQ15" s="54">
        <v>20</v>
      </c>
      <c r="CR15" s="54">
        <v>60</v>
      </c>
      <c r="CS15" s="54">
        <v>6</v>
      </c>
      <c r="CT15" s="54">
        <v>130</v>
      </c>
      <c r="CU15" s="54">
        <v>36.241984945637</v>
      </c>
      <c r="CV15" s="54">
        <f t="shared" si="6"/>
        <v>42</v>
      </c>
      <c r="CW15" s="54">
        <v>35</v>
      </c>
      <c r="CX15" s="54">
        <v>24.82</v>
      </c>
      <c r="CY15" s="54">
        <v>58.5</v>
      </c>
      <c r="CZ15" s="54">
        <v>12</v>
      </c>
    </row>
    <row r="16" spans="1:104">
      <c r="A16" s="70">
        <v>10</v>
      </c>
      <c r="B16" s="71">
        <f t="shared" si="10"/>
        <v>0.33333333333333298</v>
      </c>
      <c r="C16" s="71">
        <f t="shared" si="11"/>
        <v>0</v>
      </c>
      <c r="D16" s="71">
        <f t="shared" si="12"/>
        <v>0.230769230769231</v>
      </c>
      <c r="E16" s="71">
        <f t="shared" si="13"/>
        <v>9.0909090909090703E-2</v>
      </c>
      <c r="H16" s="70">
        <v>10</v>
      </c>
      <c r="I16" s="71">
        <f t="shared" si="9"/>
        <v>0.66666666666666696</v>
      </c>
      <c r="J16" s="71">
        <f t="shared" si="8"/>
        <v>1</v>
      </c>
      <c r="K16" s="71">
        <f t="shared" si="8"/>
        <v>0.76923076923076905</v>
      </c>
      <c r="L16" s="71">
        <f t="shared" si="8"/>
        <v>0.90909090909090895</v>
      </c>
      <c r="N16" s="80">
        <v>2013</v>
      </c>
      <c r="O16" s="80"/>
      <c r="P16" s="80">
        <v>2787.9085258438899</v>
      </c>
      <c r="Q16" s="80">
        <v>397273.95856123202</v>
      </c>
      <c r="R16" s="80">
        <v>2094.4388278266501</v>
      </c>
      <c r="S16" s="80"/>
      <c r="T16" s="80"/>
      <c r="U16" s="80"/>
      <c r="V16" s="80"/>
      <c r="W16" s="80">
        <v>1581.1520125087</v>
      </c>
      <c r="X16" s="80">
        <v>22541.057349056999</v>
      </c>
      <c r="Y16" s="80">
        <v>20190.880182688201</v>
      </c>
      <c r="Z16" s="80"/>
      <c r="AA16" s="80"/>
      <c r="AB16" s="80"/>
      <c r="AC16" s="80"/>
      <c r="AD16" s="80">
        <v>1055.3248480694499</v>
      </c>
      <c r="AE16" s="80">
        <v>492.16932145302098</v>
      </c>
      <c r="AF16" s="80">
        <v>2254.56758053458</v>
      </c>
      <c r="AG16" s="80"/>
      <c r="AH16" s="80"/>
      <c r="AI16" s="80"/>
      <c r="AJ16" s="80"/>
      <c r="AK16" s="80">
        <v>507.34071525438901</v>
      </c>
      <c r="AL16" s="80">
        <v>10.057415060108999</v>
      </c>
      <c r="AM16" s="80">
        <v>12172.824694418599</v>
      </c>
      <c r="AN16" s="80"/>
      <c r="AO16" s="80"/>
      <c r="AP16" s="80"/>
      <c r="BX16" s="53">
        <v>2013</v>
      </c>
      <c r="BY16" s="54">
        <v>12</v>
      </c>
      <c r="BZ16" s="54">
        <v>5.82</v>
      </c>
      <c r="CA16" s="54">
        <f t="shared" si="14"/>
        <v>7.45714285714286</v>
      </c>
      <c r="CB16" s="54">
        <f t="shared" si="4"/>
        <v>6.2142857142857197</v>
      </c>
      <c r="CC16" s="54">
        <v>5.9</v>
      </c>
      <c r="CD16" s="54">
        <v>12.5</v>
      </c>
      <c r="CE16" s="54">
        <v>1.2</v>
      </c>
      <c r="CF16" s="54">
        <v>30</v>
      </c>
      <c r="CG16" s="54">
        <v>19.5</v>
      </c>
      <c r="CH16" s="54">
        <v>14</v>
      </c>
      <c r="CI16" s="54">
        <v>11.5</v>
      </c>
      <c r="CJ16" s="54">
        <v>9</v>
      </c>
      <c r="CK16" s="54">
        <v>40</v>
      </c>
      <c r="CL16" s="54">
        <v>3</v>
      </c>
      <c r="CM16" s="54">
        <v>70</v>
      </c>
      <c r="CN16" s="54">
        <v>34</v>
      </c>
      <c r="CO16" s="54">
        <f t="shared" si="5"/>
        <v>27</v>
      </c>
      <c r="CP16" s="54">
        <v>22.5</v>
      </c>
      <c r="CQ16" s="54">
        <v>20</v>
      </c>
      <c r="CR16" s="54">
        <v>60</v>
      </c>
      <c r="CS16" s="54">
        <v>6</v>
      </c>
      <c r="CT16" s="54">
        <v>130</v>
      </c>
      <c r="CU16" s="54">
        <v>36.241984945637</v>
      </c>
      <c r="CV16" s="54">
        <f t="shared" si="6"/>
        <v>42</v>
      </c>
      <c r="CW16" s="54">
        <v>35</v>
      </c>
      <c r="CX16" s="54">
        <v>24.82</v>
      </c>
      <c r="CY16" s="54">
        <v>58.5</v>
      </c>
      <c r="CZ16" s="54">
        <v>12</v>
      </c>
    </row>
    <row r="17" spans="1:104">
      <c r="A17" s="70">
        <v>11</v>
      </c>
      <c r="B17" s="71">
        <f t="shared" si="10"/>
        <v>0.266666666666667</v>
      </c>
      <c r="C17" s="71">
        <f t="shared" si="11"/>
        <v>0</v>
      </c>
      <c r="D17" s="71">
        <f t="shared" si="12"/>
        <v>0.15384615384615399</v>
      </c>
      <c r="E17" s="71">
        <f t="shared" si="13"/>
        <v>0</v>
      </c>
      <c r="H17" s="70">
        <v>11</v>
      </c>
      <c r="I17" s="71">
        <f t="shared" si="9"/>
        <v>0.73333333333333295</v>
      </c>
      <c r="J17" s="71">
        <f t="shared" si="8"/>
        <v>1</v>
      </c>
      <c r="K17" s="71">
        <f t="shared" si="8"/>
        <v>0.84615384615384603</v>
      </c>
      <c r="L17" s="71">
        <f t="shared" si="8"/>
        <v>1</v>
      </c>
      <c r="N17" s="80">
        <v>2014</v>
      </c>
      <c r="O17" s="80"/>
      <c r="P17" s="80">
        <v>1537.82223260313</v>
      </c>
      <c r="Q17" s="80">
        <v>371484.62293707498</v>
      </c>
      <c r="R17" s="80">
        <v>1651.88321797512</v>
      </c>
      <c r="S17" s="80"/>
      <c r="T17" s="80"/>
      <c r="U17" s="80"/>
      <c r="V17" s="80"/>
      <c r="W17" s="80">
        <v>1125.65102451145</v>
      </c>
      <c r="X17" s="80">
        <v>16329.4709728859</v>
      </c>
      <c r="Y17" s="80">
        <v>15492.0107102253</v>
      </c>
      <c r="Z17" s="80"/>
      <c r="AA17" s="80"/>
      <c r="AB17" s="80"/>
      <c r="AC17" s="80"/>
      <c r="AD17" s="80">
        <v>866.23197950978897</v>
      </c>
      <c r="AE17" s="80">
        <v>410.21374732198598</v>
      </c>
      <c r="AF17" s="80">
        <v>1704.5252626637</v>
      </c>
      <c r="AG17" s="80"/>
      <c r="AH17" s="80"/>
      <c r="AI17" s="80"/>
      <c r="AJ17" s="80"/>
      <c r="AK17" s="80">
        <v>548.63045508649702</v>
      </c>
      <c r="AL17" s="80">
        <v>1.0011504654863099</v>
      </c>
      <c r="AM17" s="80">
        <v>7474.5893753207702</v>
      </c>
      <c r="AN17" s="80"/>
      <c r="AO17" s="80"/>
      <c r="AP17" s="80"/>
      <c r="BX17" s="53">
        <v>2014</v>
      </c>
      <c r="BY17" s="54">
        <v>12</v>
      </c>
      <c r="BZ17" s="54">
        <v>5.82</v>
      </c>
      <c r="CA17" s="54">
        <f t="shared" si="14"/>
        <v>7.2285714285714304</v>
      </c>
      <c r="CB17" s="54">
        <f t="shared" si="4"/>
        <v>6.0238095238095202</v>
      </c>
      <c r="CC17" s="54">
        <v>5.9</v>
      </c>
      <c r="CD17" s="54">
        <v>12.5</v>
      </c>
      <c r="CE17" s="54">
        <v>1.2</v>
      </c>
      <c r="CF17" s="54">
        <v>30</v>
      </c>
      <c r="CG17" s="54">
        <v>19.5</v>
      </c>
      <c r="CH17" s="54">
        <v>14</v>
      </c>
      <c r="CI17" s="54">
        <v>11.5</v>
      </c>
      <c r="CJ17" s="54">
        <v>9</v>
      </c>
      <c r="CK17" s="54">
        <v>40</v>
      </c>
      <c r="CL17" s="54">
        <v>3</v>
      </c>
      <c r="CM17" s="54">
        <v>70</v>
      </c>
      <c r="CN17" s="54">
        <v>34</v>
      </c>
      <c r="CO17" s="54">
        <f t="shared" si="5"/>
        <v>27</v>
      </c>
      <c r="CP17" s="54">
        <v>22.5</v>
      </c>
      <c r="CQ17" s="54">
        <v>20</v>
      </c>
      <c r="CR17" s="54">
        <v>60</v>
      </c>
      <c r="CS17" s="54">
        <v>6</v>
      </c>
      <c r="CT17" s="54">
        <v>130</v>
      </c>
      <c r="CU17" s="54">
        <v>36.241984945637</v>
      </c>
      <c r="CV17" s="54">
        <f t="shared" si="6"/>
        <v>42</v>
      </c>
      <c r="CW17" s="54">
        <v>35</v>
      </c>
      <c r="CX17" s="54">
        <v>24.82</v>
      </c>
      <c r="CY17" s="54">
        <v>58.5</v>
      </c>
      <c r="CZ17" s="54">
        <v>12</v>
      </c>
    </row>
    <row r="18" spans="1:104">
      <c r="A18" s="70">
        <v>12</v>
      </c>
      <c r="B18" s="71">
        <f t="shared" si="10"/>
        <v>0.2</v>
      </c>
      <c r="C18" s="71">
        <f t="shared" si="11"/>
        <v>0</v>
      </c>
      <c r="D18" s="71">
        <f t="shared" si="12"/>
        <v>7.6923076923077205E-2</v>
      </c>
      <c r="E18" s="71">
        <f t="shared" si="13"/>
        <v>0</v>
      </c>
      <c r="H18" s="70">
        <v>12</v>
      </c>
      <c r="I18" s="71">
        <f t="shared" si="9"/>
        <v>0.8</v>
      </c>
      <c r="J18" s="71">
        <f t="shared" si="8"/>
        <v>1</v>
      </c>
      <c r="K18" s="71">
        <f t="shared" si="8"/>
        <v>0.92307692307692302</v>
      </c>
      <c r="L18" s="71">
        <f t="shared" si="8"/>
        <v>1</v>
      </c>
      <c r="N18" s="80">
        <v>2015</v>
      </c>
      <c r="O18" s="80">
        <v>35</v>
      </c>
      <c r="P18" s="80">
        <v>942.07224289005103</v>
      </c>
      <c r="Q18" s="80">
        <v>371407.48141429399</v>
      </c>
      <c r="R18" s="80">
        <v>1404.1076741163799</v>
      </c>
      <c r="S18" s="80">
        <v>286</v>
      </c>
      <c r="T18" s="80"/>
      <c r="U18" s="80"/>
      <c r="V18" s="80"/>
      <c r="W18" s="80">
        <v>561.24183037589501</v>
      </c>
      <c r="X18" s="80">
        <v>16004.896260879799</v>
      </c>
      <c r="Y18" s="80">
        <v>7716.3248443659104</v>
      </c>
      <c r="Z18" s="80"/>
      <c r="AA18" s="80"/>
      <c r="AB18" s="80"/>
      <c r="AC18" s="80">
        <v>120</v>
      </c>
      <c r="AD18" s="80">
        <v>639.07169901884902</v>
      </c>
      <c r="AE18" s="80">
        <v>310.69978242396797</v>
      </c>
      <c r="AF18" s="80">
        <v>1232.0926930472599</v>
      </c>
      <c r="AG18" s="80">
        <v>291</v>
      </c>
      <c r="AH18" s="80"/>
      <c r="AI18" s="80"/>
      <c r="AJ18" s="80"/>
      <c r="AK18" s="80">
        <v>110.013165984594</v>
      </c>
      <c r="AL18" s="80">
        <v>8.0009575261523196</v>
      </c>
      <c r="AM18" s="80">
        <v>2826.3382461133101</v>
      </c>
      <c r="AN18" s="80"/>
      <c r="AO18" s="80"/>
      <c r="AP18" s="80"/>
      <c r="BX18" s="53">
        <v>2015</v>
      </c>
      <c r="BY18" s="54">
        <v>12</v>
      </c>
      <c r="BZ18" s="54">
        <v>5.82</v>
      </c>
      <c r="CA18" s="54">
        <v>7</v>
      </c>
      <c r="CB18" s="54">
        <f t="shared" si="4"/>
        <v>5.8333333333333304</v>
      </c>
      <c r="CC18" s="90">
        <v>5.9</v>
      </c>
      <c r="CD18" s="54">
        <v>12.5</v>
      </c>
      <c r="CE18" s="54">
        <v>1.2</v>
      </c>
      <c r="CF18" s="54">
        <v>30</v>
      </c>
      <c r="CG18" s="54">
        <v>19.5</v>
      </c>
      <c r="CH18" s="54">
        <v>14</v>
      </c>
      <c r="CI18" s="54">
        <v>11.5</v>
      </c>
      <c r="CJ18" s="54">
        <v>9</v>
      </c>
      <c r="CK18" s="54">
        <v>40</v>
      </c>
      <c r="CL18" s="54">
        <v>3</v>
      </c>
      <c r="CM18" s="54">
        <v>70</v>
      </c>
      <c r="CN18" s="54">
        <v>34</v>
      </c>
      <c r="CO18" s="54">
        <f t="shared" si="5"/>
        <v>27</v>
      </c>
      <c r="CP18" s="54">
        <v>22.5</v>
      </c>
      <c r="CQ18" s="54">
        <v>20</v>
      </c>
      <c r="CR18" s="54">
        <v>60</v>
      </c>
      <c r="CS18" s="54">
        <v>6</v>
      </c>
      <c r="CT18" s="54">
        <v>130</v>
      </c>
      <c r="CU18" s="54">
        <v>36.241984945637</v>
      </c>
      <c r="CV18" s="54">
        <f t="shared" si="6"/>
        <v>42</v>
      </c>
      <c r="CW18" s="54">
        <v>35</v>
      </c>
      <c r="CX18" s="54">
        <v>24.82</v>
      </c>
      <c r="CY18" s="54">
        <v>58.5</v>
      </c>
      <c r="CZ18" s="54">
        <v>12</v>
      </c>
    </row>
    <row r="19" spans="1:104">
      <c r="A19" s="70">
        <v>13</v>
      </c>
      <c r="B19" s="71">
        <f t="shared" si="10"/>
        <v>0.133333333333334</v>
      </c>
      <c r="C19" s="71">
        <f t="shared" si="11"/>
        <v>0</v>
      </c>
      <c r="D19" s="71">
        <f t="shared" si="12"/>
        <v>2.7755575615628899E-16</v>
      </c>
      <c r="E19" s="71">
        <f t="shared" si="13"/>
        <v>0</v>
      </c>
      <c r="H19" s="70">
        <v>13</v>
      </c>
      <c r="I19" s="71">
        <f t="shared" si="9"/>
        <v>0.86666666666666603</v>
      </c>
      <c r="J19" s="71">
        <f t="shared" si="8"/>
        <v>1</v>
      </c>
      <c r="K19" s="71">
        <f t="shared" si="8"/>
        <v>1</v>
      </c>
      <c r="L19" s="71">
        <f t="shared" si="8"/>
        <v>1</v>
      </c>
      <c r="N19" s="80">
        <v>2016</v>
      </c>
      <c r="O19" s="80">
        <v>26</v>
      </c>
      <c r="P19" s="80">
        <v>837.002320170693</v>
      </c>
      <c r="Q19" s="80">
        <v>423205.17312487197</v>
      </c>
      <c r="R19" s="80">
        <v>1651.0045765852001</v>
      </c>
      <c r="S19" s="80">
        <v>877</v>
      </c>
      <c r="T19" s="80"/>
      <c r="U19" s="80"/>
      <c r="V19" s="80">
        <v>1001</v>
      </c>
      <c r="W19" s="80">
        <v>370.00333357864599</v>
      </c>
      <c r="X19" s="80">
        <v>20700.186500210701</v>
      </c>
      <c r="Y19" s="80">
        <v>11893.107152029301</v>
      </c>
      <c r="Z19" s="80"/>
      <c r="AA19" s="80"/>
      <c r="AB19" s="80"/>
      <c r="AC19" s="80">
        <v>748</v>
      </c>
      <c r="AD19" s="80">
        <v>202.00112000828699</v>
      </c>
      <c r="AE19" s="80">
        <v>262.22288164910498</v>
      </c>
      <c r="AF19" s="80">
        <v>1880.39760294187</v>
      </c>
      <c r="AG19" s="80">
        <v>198</v>
      </c>
      <c r="AH19" s="80"/>
      <c r="AI19" s="80"/>
      <c r="AJ19" s="80">
        <v>1658</v>
      </c>
      <c r="AK19" s="80">
        <v>113.00028272634501</v>
      </c>
      <c r="AL19" s="80">
        <v>0</v>
      </c>
      <c r="AM19" s="80">
        <v>4783.0119670806098</v>
      </c>
      <c r="AN19" s="80"/>
      <c r="AO19" s="80"/>
      <c r="AP19" s="80"/>
      <c r="BX19" s="53">
        <v>2016</v>
      </c>
      <c r="BY19" s="54">
        <v>12</v>
      </c>
      <c r="BZ19" s="54">
        <v>5.82</v>
      </c>
      <c r="CA19" s="54">
        <f>CA18-($CA$18-$CA$23)/5</f>
        <v>6.9240000000000004</v>
      </c>
      <c r="CB19" s="54">
        <f t="shared" si="4"/>
        <v>5.77</v>
      </c>
      <c r="CC19" s="54">
        <v>5.9</v>
      </c>
      <c r="CD19" s="54">
        <v>12.5</v>
      </c>
      <c r="CE19" s="54">
        <v>1.2</v>
      </c>
      <c r="CF19" s="54">
        <v>30</v>
      </c>
      <c r="CG19" s="54">
        <v>19.5</v>
      </c>
      <c r="CH19" s="54">
        <v>14</v>
      </c>
      <c r="CI19" s="54">
        <v>11.5</v>
      </c>
      <c r="CJ19" s="54">
        <v>9</v>
      </c>
      <c r="CK19" s="54">
        <v>40</v>
      </c>
      <c r="CL19" s="54">
        <v>3</v>
      </c>
      <c r="CM19" s="54">
        <v>70</v>
      </c>
      <c r="CN19" s="54">
        <v>34</v>
      </c>
      <c r="CO19" s="54">
        <f t="shared" si="5"/>
        <v>27</v>
      </c>
      <c r="CP19" s="54">
        <v>22.5</v>
      </c>
      <c r="CQ19" s="54">
        <v>20</v>
      </c>
      <c r="CR19" s="54">
        <v>60</v>
      </c>
      <c r="CS19" s="54">
        <v>6</v>
      </c>
      <c r="CT19" s="54">
        <v>130</v>
      </c>
      <c r="CU19" s="54">
        <v>36.241984945637</v>
      </c>
      <c r="CV19" s="54">
        <f t="shared" si="6"/>
        <v>42</v>
      </c>
      <c r="CW19" s="54">
        <v>35</v>
      </c>
      <c r="CX19" s="54">
        <v>24.82</v>
      </c>
      <c r="CY19" s="54">
        <v>58.5</v>
      </c>
      <c r="CZ19" s="54">
        <v>12</v>
      </c>
    </row>
    <row r="20" spans="1:104">
      <c r="A20" s="70">
        <v>14</v>
      </c>
      <c r="B20" s="71">
        <f t="shared" si="10"/>
        <v>6.6666666666666902E-2</v>
      </c>
      <c r="C20" s="71">
        <f t="shared" si="11"/>
        <v>0</v>
      </c>
      <c r="D20" s="71">
        <f t="shared" si="12"/>
        <v>0</v>
      </c>
      <c r="E20" s="71">
        <f t="shared" si="13"/>
        <v>0</v>
      </c>
      <c r="H20" s="70">
        <v>14</v>
      </c>
      <c r="I20" s="71">
        <f t="shared" si="9"/>
        <v>0.93333333333333302</v>
      </c>
      <c r="J20" s="71">
        <f t="shared" si="8"/>
        <v>1</v>
      </c>
      <c r="K20" s="71">
        <f t="shared" si="8"/>
        <v>1</v>
      </c>
      <c r="L20" s="71">
        <f t="shared" si="8"/>
        <v>1</v>
      </c>
      <c r="N20" s="80">
        <v>2017</v>
      </c>
      <c r="O20" s="80"/>
      <c r="P20" s="80">
        <v>886</v>
      </c>
      <c r="Q20" s="80">
        <v>461281</v>
      </c>
      <c r="R20" s="80">
        <v>1718</v>
      </c>
      <c r="S20" s="80"/>
      <c r="T20" s="80"/>
      <c r="U20" s="80"/>
      <c r="V20" s="80">
        <v>126</v>
      </c>
      <c r="W20" s="80">
        <v>474</v>
      </c>
      <c r="X20" s="80">
        <v>20954</v>
      </c>
      <c r="Y20" s="80">
        <v>16120</v>
      </c>
      <c r="Z20" s="80"/>
      <c r="AA20" s="80"/>
      <c r="AB20" s="80"/>
      <c r="AC20" s="80">
        <v>535</v>
      </c>
      <c r="AD20" s="80">
        <v>234</v>
      </c>
      <c r="AE20" s="80">
        <v>239</v>
      </c>
      <c r="AF20" s="80">
        <v>1479</v>
      </c>
      <c r="AG20" s="80">
        <v>471</v>
      </c>
      <c r="AH20" s="80"/>
      <c r="AI20" s="80"/>
      <c r="AJ20" s="80">
        <v>1442</v>
      </c>
      <c r="AK20" s="80">
        <v>616</v>
      </c>
      <c r="AL20" s="80">
        <v>1</v>
      </c>
      <c r="AM20" s="80">
        <v>9074</v>
      </c>
      <c r="AN20" s="80">
        <v>130</v>
      </c>
      <c r="AO20" s="80"/>
      <c r="AP20" s="80"/>
      <c r="BX20" s="53">
        <v>2017</v>
      </c>
      <c r="BY20" s="54">
        <v>12</v>
      </c>
      <c r="BZ20" s="54">
        <v>5.82</v>
      </c>
      <c r="CA20" s="54">
        <f t="shared" ref="CA20:CA22" si="15">CA19-($CA$18-$CA$23)/5</f>
        <v>6.8479999999999999</v>
      </c>
      <c r="CB20" s="54">
        <f t="shared" si="4"/>
        <v>5.7066666666666697</v>
      </c>
      <c r="CC20" s="54">
        <v>5.9</v>
      </c>
      <c r="CD20" s="54">
        <v>12.5</v>
      </c>
      <c r="CE20" s="54">
        <v>1.2</v>
      </c>
      <c r="CF20" s="54">
        <v>30</v>
      </c>
      <c r="CG20" s="54">
        <v>19.5</v>
      </c>
      <c r="CH20" s="54">
        <v>14</v>
      </c>
      <c r="CI20" s="54">
        <v>11.5</v>
      </c>
      <c r="CJ20" s="54">
        <v>9</v>
      </c>
      <c r="CK20" s="54">
        <v>40</v>
      </c>
      <c r="CL20" s="54">
        <v>3</v>
      </c>
      <c r="CM20" s="54">
        <v>70</v>
      </c>
      <c r="CN20" s="54">
        <v>34</v>
      </c>
      <c r="CO20" s="54">
        <f t="shared" si="5"/>
        <v>27</v>
      </c>
      <c r="CP20" s="54">
        <v>22.5</v>
      </c>
      <c r="CQ20" s="54">
        <v>20</v>
      </c>
      <c r="CR20" s="54">
        <v>60</v>
      </c>
      <c r="CS20" s="54">
        <v>6</v>
      </c>
      <c r="CT20" s="54">
        <v>130</v>
      </c>
      <c r="CU20" s="54">
        <v>36.241984945637</v>
      </c>
      <c r="CV20" s="54">
        <f t="shared" si="6"/>
        <v>42</v>
      </c>
      <c r="CW20" s="54">
        <v>35</v>
      </c>
      <c r="CX20" s="54">
        <v>24.82</v>
      </c>
      <c r="CY20" s="54">
        <v>58.5</v>
      </c>
      <c r="CZ20" s="54">
        <v>12</v>
      </c>
    </row>
    <row r="21" spans="1:104">
      <c r="A21" s="70">
        <v>15</v>
      </c>
      <c r="B21" s="71">
        <f t="shared" si="10"/>
        <v>1.94289029309402E-16</v>
      </c>
      <c r="C21" s="71">
        <f t="shared" si="11"/>
        <v>0</v>
      </c>
      <c r="D21" s="71">
        <f t="shared" si="12"/>
        <v>0</v>
      </c>
      <c r="E21" s="71">
        <f t="shared" si="13"/>
        <v>0</v>
      </c>
      <c r="H21" s="70">
        <v>15</v>
      </c>
      <c r="I21" s="71">
        <f t="shared" si="9"/>
        <v>1</v>
      </c>
      <c r="J21" s="71">
        <f t="shared" si="8"/>
        <v>1</v>
      </c>
      <c r="K21" s="71">
        <f t="shared" si="8"/>
        <v>1</v>
      </c>
      <c r="L21" s="71">
        <f t="shared" si="8"/>
        <v>1</v>
      </c>
      <c r="N21" s="80">
        <v>2018</v>
      </c>
      <c r="O21" s="80">
        <v>1379</v>
      </c>
      <c r="P21" s="80">
        <v>3</v>
      </c>
      <c r="Q21" s="80">
        <v>320777</v>
      </c>
      <c r="R21" s="80">
        <v>2115</v>
      </c>
      <c r="S21" s="80">
        <v>3931</v>
      </c>
      <c r="T21" s="80">
        <v>2</v>
      </c>
      <c r="U21" s="80"/>
      <c r="V21" s="80">
        <v>13</v>
      </c>
      <c r="W21" s="80">
        <v>6</v>
      </c>
      <c r="X21" s="80">
        <v>20780</v>
      </c>
      <c r="Y21" s="80">
        <v>15433</v>
      </c>
      <c r="Z21" s="80"/>
      <c r="AA21" s="80"/>
      <c r="AB21" s="80"/>
      <c r="AC21" s="80">
        <v>1031</v>
      </c>
      <c r="AD21" s="80">
        <v>39</v>
      </c>
      <c r="AE21" s="80">
        <v>226</v>
      </c>
      <c r="AF21" s="80">
        <v>1109</v>
      </c>
      <c r="AG21" s="80">
        <v>34</v>
      </c>
      <c r="AH21" s="80"/>
      <c r="AI21" s="80"/>
      <c r="AJ21" s="80">
        <v>35</v>
      </c>
      <c r="AK21" s="80">
        <v>1714</v>
      </c>
      <c r="AL21" s="80">
        <v>2</v>
      </c>
      <c r="AM21" s="80">
        <v>12685</v>
      </c>
      <c r="AN21" s="80"/>
      <c r="AO21" s="80"/>
      <c r="AP21" s="80"/>
      <c r="BX21" s="53">
        <v>2018</v>
      </c>
      <c r="BY21" s="54">
        <v>12</v>
      </c>
      <c r="BZ21" s="54">
        <v>5.82</v>
      </c>
      <c r="CA21" s="54">
        <f t="shared" si="15"/>
        <v>6.7720000000000002</v>
      </c>
      <c r="CB21" s="54">
        <f t="shared" si="4"/>
        <v>5.64333333333333</v>
      </c>
      <c r="CC21" s="54">
        <v>5.9</v>
      </c>
      <c r="CD21" s="54">
        <v>12.5</v>
      </c>
      <c r="CE21" s="54">
        <v>1.2</v>
      </c>
      <c r="CF21" s="54">
        <v>30</v>
      </c>
      <c r="CG21" s="54">
        <v>19.5</v>
      </c>
      <c r="CH21" s="54">
        <f t="shared" ref="CH21:CH62" si="16">CI21*1.2</f>
        <v>11.52</v>
      </c>
      <c r="CI21" s="54">
        <v>9.6</v>
      </c>
      <c r="CJ21" s="54">
        <v>9</v>
      </c>
      <c r="CK21" s="54">
        <v>40</v>
      </c>
      <c r="CL21" s="54">
        <v>3</v>
      </c>
      <c r="CM21" s="54">
        <v>70</v>
      </c>
      <c r="CN21" s="54">
        <v>34</v>
      </c>
      <c r="CO21" s="54">
        <f t="shared" si="5"/>
        <v>27</v>
      </c>
      <c r="CP21" s="54">
        <v>22.5</v>
      </c>
      <c r="CQ21" s="54">
        <v>20</v>
      </c>
      <c r="CR21" s="54">
        <v>60</v>
      </c>
      <c r="CS21" s="54">
        <v>6</v>
      </c>
      <c r="CT21" s="54">
        <v>130</v>
      </c>
      <c r="CU21" s="54">
        <v>36.241984945637</v>
      </c>
      <c r="CV21" s="54">
        <f t="shared" si="6"/>
        <v>42</v>
      </c>
      <c r="CW21" s="54">
        <v>35</v>
      </c>
      <c r="CX21" s="54">
        <v>24.82</v>
      </c>
      <c r="CY21" s="54">
        <v>58.5</v>
      </c>
      <c r="CZ21" s="54">
        <v>12</v>
      </c>
    </row>
    <row r="22" spans="1:104">
      <c r="A22" s="70">
        <v>16</v>
      </c>
      <c r="B22" s="71">
        <f t="shared" si="10"/>
        <v>0</v>
      </c>
      <c r="C22" s="71">
        <f t="shared" si="11"/>
        <v>0</v>
      </c>
      <c r="D22" s="71">
        <f t="shared" si="12"/>
        <v>0</v>
      </c>
      <c r="E22" s="71">
        <f t="shared" si="13"/>
        <v>0</v>
      </c>
      <c r="H22" s="70">
        <v>16</v>
      </c>
      <c r="I22" s="71">
        <f t="shared" si="9"/>
        <v>1</v>
      </c>
      <c r="J22" s="71">
        <f t="shared" si="9"/>
        <v>1</v>
      </c>
      <c r="K22" s="71">
        <f t="shared" si="9"/>
        <v>1</v>
      </c>
      <c r="L22" s="71">
        <f t="shared" si="9"/>
        <v>1</v>
      </c>
      <c r="N22" s="80">
        <v>2019</v>
      </c>
      <c r="O22" s="80">
        <v>2265</v>
      </c>
      <c r="P22" s="80">
        <v>2</v>
      </c>
      <c r="Q22" s="80">
        <v>293496</v>
      </c>
      <c r="R22" s="80">
        <v>1655</v>
      </c>
      <c r="S22" s="80">
        <v>4804</v>
      </c>
      <c r="T22" s="80"/>
      <c r="U22" s="80"/>
      <c r="V22" s="80">
        <v>2</v>
      </c>
      <c r="W22" s="80">
        <v>68</v>
      </c>
      <c r="X22" s="80">
        <v>22780</v>
      </c>
      <c r="Y22" s="80">
        <v>19020</v>
      </c>
      <c r="Z22" s="80"/>
      <c r="AA22" s="80"/>
      <c r="AB22" s="80"/>
      <c r="AC22" s="80">
        <v>994</v>
      </c>
      <c r="AD22" s="80">
        <v>13</v>
      </c>
      <c r="AE22" s="80">
        <v>138</v>
      </c>
      <c r="AF22" s="80">
        <v>879</v>
      </c>
      <c r="AG22" s="80"/>
      <c r="AH22" s="80"/>
      <c r="AI22" s="80">
        <v>1</v>
      </c>
      <c r="AJ22" s="80">
        <v>9</v>
      </c>
      <c r="AK22" s="80">
        <v>3847</v>
      </c>
      <c r="AL22" s="80">
        <v>4</v>
      </c>
      <c r="AM22" s="80">
        <v>12640</v>
      </c>
      <c r="AN22" s="80"/>
      <c r="AO22" s="80"/>
      <c r="AP22" s="80"/>
      <c r="BX22" s="86">
        <v>2019</v>
      </c>
      <c r="BY22" s="86">
        <v>12</v>
      </c>
      <c r="BZ22" s="86">
        <v>5.82</v>
      </c>
      <c r="CA22" s="86">
        <f t="shared" si="15"/>
        <v>6.6959999999999997</v>
      </c>
      <c r="CB22" s="86">
        <f t="shared" si="4"/>
        <v>5.58</v>
      </c>
      <c r="CC22" s="86">
        <v>5.9</v>
      </c>
      <c r="CD22" s="86">
        <v>12.5</v>
      </c>
      <c r="CE22" s="86">
        <v>1.2</v>
      </c>
      <c r="CF22" s="86">
        <v>30</v>
      </c>
      <c r="CG22" s="86">
        <v>19.5</v>
      </c>
      <c r="CH22" s="86">
        <f t="shared" si="16"/>
        <v>11.52</v>
      </c>
      <c r="CI22" s="86">
        <v>9.6</v>
      </c>
      <c r="CJ22" s="86">
        <v>9</v>
      </c>
      <c r="CK22" s="86">
        <v>40</v>
      </c>
      <c r="CL22" s="86">
        <v>3</v>
      </c>
      <c r="CM22" s="86">
        <v>70</v>
      </c>
      <c r="CN22" s="86">
        <v>34</v>
      </c>
      <c r="CO22" s="86">
        <f t="shared" si="5"/>
        <v>23.279999999999998</v>
      </c>
      <c r="CP22" s="86">
        <v>19.399999999999999</v>
      </c>
      <c r="CQ22" s="86">
        <v>20</v>
      </c>
      <c r="CR22" s="86">
        <v>60</v>
      </c>
      <c r="CS22" s="86">
        <v>6</v>
      </c>
      <c r="CT22" s="86">
        <v>130</v>
      </c>
      <c r="CU22" s="86">
        <v>36.241984945637</v>
      </c>
      <c r="CV22" s="86">
        <f t="shared" si="6"/>
        <v>35.04</v>
      </c>
      <c r="CW22" s="86">
        <v>29.2</v>
      </c>
      <c r="CX22" s="86">
        <v>24.82</v>
      </c>
      <c r="CY22" s="86">
        <v>58.5</v>
      </c>
      <c r="CZ22" s="86">
        <v>12</v>
      </c>
    </row>
    <row r="23" spans="1:104">
      <c r="A23" s="70">
        <v>17</v>
      </c>
      <c r="B23" s="71">
        <f t="shared" si="10"/>
        <v>0</v>
      </c>
      <c r="C23" s="71">
        <f t="shared" si="11"/>
        <v>0</v>
      </c>
      <c r="D23" s="71">
        <f t="shared" si="12"/>
        <v>0</v>
      </c>
      <c r="E23" s="71">
        <f t="shared" si="13"/>
        <v>0</v>
      </c>
      <c r="H23" s="70">
        <v>17</v>
      </c>
      <c r="I23" s="71">
        <f t="shared" si="9"/>
        <v>1</v>
      </c>
      <c r="J23" s="71">
        <f t="shared" si="9"/>
        <v>1</v>
      </c>
      <c r="K23" s="71">
        <f t="shared" si="9"/>
        <v>1</v>
      </c>
      <c r="L23" s="71">
        <f t="shared" si="9"/>
        <v>1</v>
      </c>
      <c r="N23" s="80">
        <v>2020</v>
      </c>
      <c r="O23" s="80">
        <f>HLOOKUP(N23,'EPS new veh sales'!$F$1:$AT$29,2,0)</f>
        <v>19086</v>
      </c>
      <c r="P23" s="80">
        <f>HLOOKUP(N23,'EPS new veh sales'!$F$1:$AT$29,3,0)</f>
        <v>153</v>
      </c>
      <c r="Q23" s="80">
        <f>HLOOKUP(N23,'EPS new veh sales'!$F$1:$AT$29,4,0)</f>
        <v>507579</v>
      </c>
      <c r="R23" s="80">
        <f>HLOOKUP(N23,'EPS new veh sales'!$F$1:$AT$29,5,0)</f>
        <v>1833</v>
      </c>
      <c r="S23" s="80">
        <f>HLOOKUP(N23,'EPS new veh sales'!$F$1:$AT$29,6,0)</f>
        <v>927</v>
      </c>
      <c r="T23" s="80">
        <f>HLOOKUP(N23,'EPS new veh sales'!$F$1:$AT$29,7,0)</f>
        <v>120</v>
      </c>
      <c r="U23" s="80">
        <f>HLOOKUP(N23,'EPS new veh sales'!$F$1:$AT$29,8,0)</f>
        <v>3</v>
      </c>
      <c r="V23" s="80">
        <f>HLOOKUP(N23,'EPS new veh sales'!$F$1:$AT$29,9,0)</f>
        <v>825</v>
      </c>
      <c r="W23" s="80">
        <f>HLOOKUP(N23,'EPS new veh sales'!$F$1:$AT$29,10,0)</f>
        <v>9</v>
      </c>
      <c r="X23" s="80">
        <f>HLOOKUP(N23,'EPS new veh sales'!$F$1:$AT$29,11,0)</f>
        <v>13056</v>
      </c>
      <c r="Y23" s="80">
        <f>HLOOKUP(N23,'EPS new veh sales'!$F$1:$AT$29,12,0)</f>
        <v>10305</v>
      </c>
      <c r="Z23" s="80">
        <f>HLOOKUP(N23,'EPS new veh sales'!$F$1:$AT$29,13,0)</f>
        <v>0</v>
      </c>
      <c r="AA23" s="80">
        <f>HLOOKUP(N23,'EPS new veh sales'!$F$1:$AT$29,14,0)</f>
        <v>3</v>
      </c>
      <c r="AB23" s="80">
        <f>HLOOKUP(N23,'EPS new veh sales'!$F$1:$AT$29,15,0)</f>
        <v>0</v>
      </c>
      <c r="AC23" s="83">
        <f>HLOOKUP(N23,'EPS new veh sales'!$F$1:$AT$29,16,0)</f>
        <v>15</v>
      </c>
      <c r="AD23" s="83">
        <f>HLOOKUP(N23,'EPS new veh sales'!$F$1:$AT$29,17,0)</f>
        <v>75</v>
      </c>
      <c r="AE23" s="83">
        <f>HLOOKUP(N23,'EPS new veh sales'!$F$1:$AT$29,18,0)</f>
        <v>252</v>
      </c>
      <c r="AF23" s="83">
        <f>HLOOKUP(N23,'EPS new veh sales'!$F$1:$AT$29,19,0)</f>
        <v>1473</v>
      </c>
      <c r="AG23" s="83">
        <f>HLOOKUP(N23,'EPS new veh sales'!$F$1:$AT$29,20,0)</f>
        <v>0</v>
      </c>
      <c r="AH23" s="83">
        <f>HLOOKUP(N23,'EPS new veh sales'!$F$1:$AT$29,21,0)</f>
        <v>9</v>
      </c>
      <c r="AI23" s="83">
        <f>HLOOKUP(N23,'EPS new veh sales'!$F$1:$AT$29,22,0)</f>
        <v>0</v>
      </c>
      <c r="AJ23" s="80">
        <f>HLOOKUP(N23,'EPS new veh sales'!$F$1:$AT$29,23,0)</f>
        <v>621</v>
      </c>
      <c r="AK23" s="80">
        <f>HLOOKUP(N23,'EPS new veh sales'!$F$1:$AT$29,24,0)</f>
        <v>90</v>
      </c>
      <c r="AL23" s="80">
        <f>HLOOKUP(N23,'EPS new veh sales'!$F$1:$AT$29,25,0)</f>
        <v>0</v>
      </c>
      <c r="AM23" s="80">
        <f>HLOOKUP(N23,'EPS new veh sales'!$F$1:$AT$29,26,0)</f>
        <v>20283</v>
      </c>
      <c r="AN23" s="80">
        <f>HLOOKUP(N23,'EPS new veh sales'!$F$1:$AT$29,27,0)</f>
        <v>156</v>
      </c>
      <c r="AO23" s="80">
        <f>HLOOKUP(N23,'EPS new veh sales'!$F$1:$AT$29,28,0)</f>
        <v>12</v>
      </c>
      <c r="AP23" s="80">
        <f>HLOOKUP(N23,'EPS new veh sales'!$F$1:$AT$29,29,0)</f>
        <v>0</v>
      </c>
      <c r="BX23" s="86">
        <v>2020</v>
      </c>
      <c r="BY23" s="89">
        <f>AT3</f>
        <v>12</v>
      </c>
      <c r="BZ23" s="89">
        <f t="shared" ref="BZ23:CZ23" si="17">AU3</f>
        <v>6</v>
      </c>
      <c r="CA23" s="89">
        <f t="shared" si="17"/>
        <v>6.62</v>
      </c>
      <c r="CB23" s="89">
        <f t="shared" si="17"/>
        <v>6.5</v>
      </c>
      <c r="CC23" s="89">
        <f t="shared" si="17"/>
        <v>5</v>
      </c>
      <c r="CD23" s="89">
        <f t="shared" si="17"/>
        <v>6</v>
      </c>
      <c r="CE23" s="89">
        <f t="shared" si="17"/>
        <v>1</v>
      </c>
      <c r="CF23" s="89">
        <f t="shared" si="17"/>
        <v>25</v>
      </c>
      <c r="CG23" s="89">
        <f t="shared" si="17"/>
        <v>19.5</v>
      </c>
      <c r="CH23" s="89">
        <f t="shared" si="17"/>
        <v>10.368</v>
      </c>
      <c r="CI23" s="89">
        <f t="shared" si="17"/>
        <v>9.6</v>
      </c>
      <c r="CJ23" s="89">
        <f t="shared" si="17"/>
        <v>9</v>
      </c>
      <c r="CK23" s="89">
        <f t="shared" si="17"/>
        <v>40</v>
      </c>
      <c r="CL23" s="89">
        <f t="shared" si="17"/>
        <v>3</v>
      </c>
      <c r="CM23" s="89">
        <f t="shared" si="17"/>
        <v>62</v>
      </c>
      <c r="CN23" s="89">
        <f t="shared" si="17"/>
        <v>22</v>
      </c>
      <c r="CO23" s="89">
        <f t="shared" si="17"/>
        <v>23.28</v>
      </c>
      <c r="CP23" s="89">
        <f t="shared" si="17"/>
        <v>19.399999999999999</v>
      </c>
      <c r="CQ23" s="89">
        <f t="shared" si="17"/>
        <v>20</v>
      </c>
      <c r="CR23" s="89">
        <f t="shared" si="17"/>
        <v>60</v>
      </c>
      <c r="CS23" s="89">
        <f t="shared" si="17"/>
        <v>6</v>
      </c>
      <c r="CT23" s="89">
        <f t="shared" si="17"/>
        <v>130</v>
      </c>
      <c r="CU23" s="89">
        <f t="shared" si="17"/>
        <v>36.241984945637</v>
      </c>
      <c r="CV23" s="89">
        <f t="shared" si="17"/>
        <v>35.04</v>
      </c>
      <c r="CW23" s="89">
        <f t="shared" si="17"/>
        <v>29.2</v>
      </c>
      <c r="CX23" s="89">
        <f t="shared" si="17"/>
        <v>24.82</v>
      </c>
      <c r="CY23" s="89">
        <f t="shared" si="17"/>
        <v>58.5</v>
      </c>
      <c r="CZ23" s="89">
        <f t="shared" si="17"/>
        <v>12</v>
      </c>
    </row>
    <row r="24" spans="1:104">
      <c r="A24" s="70">
        <v>18</v>
      </c>
      <c r="B24" s="71">
        <f t="shared" si="10"/>
        <v>0</v>
      </c>
      <c r="C24" s="71">
        <f t="shared" si="11"/>
        <v>0</v>
      </c>
      <c r="D24" s="71">
        <f t="shared" si="12"/>
        <v>0</v>
      </c>
      <c r="E24" s="71">
        <f t="shared" si="13"/>
        <v>0</v>
      </c>
      <c r="H24" s="70">
        <v>18</v>
      </c>
      <c r="I24" s="71">
        <f t="shared" si="9"/>
        <v>1</v>
      </c>
      <c r="J24" s="71">
        <f t="shared" si="9"/>
        <v>1</v>
      </c>
      <c r="K24" s="71">
        <f t="shared" si="9"/>
        <v>1</v>
      </c>
      <c r="L24" s="71">
        <f t="shared" si="9"/>
        <v>1</v>
      </c>
      <c r="N24" s="80">
        <v>2021</v>
      </c>
      <c r="O24" s="80">
        <f>HLOOKUP(N24,'EPS new veh sales'!$F$1:$AT$29,2,0)</f>
        <v>29253</v>
      </c>
      <c r="P24" s="80">
        <f>HLOOKUP(N24,'EPS new veh sales'!$F$1:$AT$29,3,0)</f>
        <v>159</v>
      </c>
      <c r="Q24" s="80">
        <f>HLOOKUP(N24,'EPS new veh sales'!$F$1:$AT$29,4,0)</f>
        <v>496953</v>
      </c>
      <c r="R24" s="80">
        <f>HLOOKUP(N24,'EPS new veh sales'!$F$1:$AT$29,5,0)</f>
        <v>2199</v>
      </c>
      <c r="S24" s="80">
        <f>HLOOKUP(N24,'EPS new veh sales'!$F$1:$AT$29,6,0)</f>
        <v>1284</v>
      </c>
      <c r="T24" s="80">
        <f>HLOOKUP(N24,'EPS new veh sales'!$F$1:$AT$29,7,0)</f>
        <v>123</v>
      </c>
      <c r="U24" s="80">
        <f>HLOOKUP(N24,'EPS new veh sales'!$F$1:$AT$29,8,0)</f>
        <v>3</v>
      </c>
      <c r="V24" s="80">
        <f>HLOOKUP(N24,'EPS new veh sales'!$F$1:$AT$29,9,0)</f>
        <v>1443</v>
      </c>
      <c r="W24" s="80">
        <f>HLOOKUP(N24,'EPS new veh sales'!$F$1:$AT$29,10,0)</f>
        <v>12</v>
      </c>
      <c r="X24" s="80">
        <f>HLOOKUP(N24,'EPS new veh sales'!$F$1:$AT$29,11,0)</f>
        <v>11442</v>
      </c>
      <c r="Y24" s="80">
        <f>HLOOKUP(N24,'EPS new veh sales'!$F$1:$AT$29,12,0)</f>
        <v>11250</v>
      </c>
      <c r="Z24" s="80">
        <f>HLOOKUP(N24,'EPS new veh sales'!$F$1:$AT$29,13,0)</f>
        <v>48</v>
      </c>
      <c r="AA24" s="80">
        <f>HLOOKUP(N24,'EPS new veh sales'!$F$1:$AT$29,14,0)</f>
        <v>3</v>
      </c>
      <c r="AB24" s="80">
        <f>HLOOKUP(N24,'EPS new veh sales'!$F$1:$AT$29,15,0)</f>
        <v>0</v>
      </c>
      <c r="AC24" s="83">
        <f>HLOOKUP(N24,'EPS new veh sales'!$F$1:$AT$29,16,0)</f>
        <v>30</v>
      </c>
      <c r="AD24" s="83">
        <f>HLOOKUP(N24,'EPS new veh sales'!$F$1:$AT$29,17,0)</f>
        <v>81</v>
      </c>
      <c r="AE24" s="83">
        <f>HLOOKUP(N24,'EPS new veh sales'!$F$1:$AT$29,18,0)</f>
        <v>144</v>
      </c>
      <c r="AF24" s="83">
        <f>HLOOKUP(N24,'EPS new veh sales'!$F$1:$AT$29,19,0)</f>
        <v>1557</v>
      </c>
      <c r="AG24" s="83">
        <f>HLOOKUP(N24,'EPS new veh sales'!$F$1:$AT$29,20,0)</f>
        <v>0</v>
      </c>
      <c r="AH24" s="83">
        <f>HLOOKUP(N24,'EPS new veh sales'!$F$1:$AT$29,21,0)</f>
        <v>12</v>
      </c>
      <c r="AI24" s="83">
        <f>HLOOKUP(N24,'EPS new veh sales'!$F$1:$AT$29,22,0)</f>
        <v>0</v>
      </c>
      <c r="AJ24" s="80">
        <f>HLOOKUP(N24,'EPS new veh sales'!$F$1:$AT$29,23,0)</f>
        <v>645</v>
      </c>
      <c r="AK24" s="80">
        <f>HLOOKUP(N24,'EPS new veh sales'!$F$1:$AT$29,24,0)</f>
        <v>123</v>
      </c>
      <c r="AL24" s="80">
        <f>HLOOKUP(N24,'EPS new veh sales'!$F$1:$AT$29,25,0)</f>
        <v>0</v>
      </c>
      <c r="AM24" s="80">
        <f>HLOOKUP(N24,'EPS new veh sales'!$F$1:$AT$29,26,0)</f>
        <v>20220</v>
      </c>
      <c r="AN24" s="80">
        <f>HLOOKUP(N24,'EPS new veh sales'!$F$1:$AT$29,27,0)</f>
        <v>159</v>
      </c>
      <c r="AO24" s="80">
        <f>HLOOKUP(N24,'EPS new veh sales'!$F$1:$AT$29,28,0)</f>
        <v>15</v>
      </c>
      <c r="AP24" s="80">
        <f>HLOOKUP(N24,'EPS new veh sales'!$F$1:$AT$29,29,0)</f>
        <v>0</v>
      </c>
      <c r="BX24" s="53">
        <v>2021</v>
      </c>
      <c r="BY24" s="54">
        <f>BY23-(BY23-BY28)/5</f>
        <v>11.8</v>
      </c>
      <c r="BZ24" s="54">
        <f>BZ23-(BZ$23-BZ$28)/5</f>
        <v>5.98</v>
      </c>
      <c r="CA24" s="54">
        <f>CA23-($CA$23-$CA$28)/5</f>
        <v>6.4160000000000004</v>
      </c>
      <c r="CB24" s="54">
        <f>CA24/1.2</f>
        <v>5.3466666666666702</v>
      </c>
      <c r="CC24" s="54">
        <f>CC23-(CC$23-CC$28)/5</f>
        <v>4.8</v>
      </c>
      <c r="CD24" s="54">
        <f t="shared" ref="CD24:CG24" si="18">CD23-(CD$23-CD$28)/5</f>
        <v>6</v>
      </c>
      <c r="CE24" s="54">
        <f t="shared" si="18"/>
        <v>0.98</v>
      </c>
      <c r="CF24" s="54">
        <f t="shared" si="18"/>
        <v>24.642857142857149</v>
      </c>
      <c r="CG24" s="54">
        <f t="shared" si="18"/>
        <v>19.5</v>
      </c>
      <c r="CH24" s="54">
        <f t="shared" si="16"/>
        <v>11.31264</v>
      </c>
      <c r="CI24" s="54">
        <f>CI23-(CI$23-CI$28)/5</f>
        <v>9.4271999999999991</v>
      </c>
      <c r="CJ24" s="54">
        <f t="shared" ref="CJ24:CN24" si="19">CJ23-(CJ$23-CJ$28)/5</f>
        <v>8.7479999999999993</v>
      </c>
      <c r="CK24" s="54">
        <f t="shared" si="19"/>
        <v>40</v>
      </c>
      <c r="CL24" s="54">
        <f t="shared" si="19"/>
        <v>2.9</v>
      </c>
      <c r="CM24" s="54">
        <f t="shared" si="19"/>
        <v>61.2</v>
      </c>
      <c r="CN24" s="54">
        <f t="shared" si="19"/>
        <v>22</v>
      </c>
      <c r="CO24" s="54">
        <f t="shared" si="5"/>
        <v>22.698</v>
      </c>
      <c r="CP24" s="54">
        <f>CP23-(CP$23-CP$28)/5</f>
        <v>18.914999999999999</v>
      </c>
      <c r="CQ24" s="54">
        <f t="shared" ref="CQ24:CU24" si="20">CQ23-(CQ$23-CQ$28)/5</f>
        <v>19.440000000000001</v>
      </c>
      <c r="CR24" s="54">
        <f t="shared" si="20"/>
        <v>60</v>
      </c>
      <c r="CS24" s="54">
        <f t="shared" si="20"/>
        <v>5.9</v>
      </c>
      <c r="CT24" s="54">
        <f t="shared" si="20"/>
        <v>128.142857142857</v>
      </c>
      <c r="CU24" s="54">
        <f t="shared" si="20"/>
        <v>36.241587956509598</v>
      </c>
      <c r="CV24" s="54">
        <f t="shared" si="6"/>
        <v>34.409280000000003</v>
      </c>
      <c r="CW24" s="54">
        <f>CW23-(CW$23-CW$28)/5</f>
        <v>28.674399999999999</v>
      </c>
      <c r="CX24" s="54">
        <f t="shared" ref="CX24:CZ24" si="21">CX23-(CX$23-CX$28)/5</f>
        <v>24.125039999999998</v>
      </c>
      <c r="CY24" s="54">
        <f t="shared" si="21"/>
        <v>58.5</v>
      </c>
      <c r="CZ24" s="54">
        <f t="shared" si="21"/>
        <v>11.8</v>
      </c>
    </row>
    <row r="25" spans="1:104">
      <c r="A25" s="70">
        <v>19</v>
      </c>
      <c r="B25" s="71">
        <f t="shared" si="10"/>
        <v>0</v>
      </c>
      <c r="C25" s="71">
        <f t="shared" si="11"/>
        <v>0</v>
      </c>
      <c r="D25" s="71">
        <f t="shared" si="12"/>
        <v>0</v>
      </c>
      <c r="E25" s="71">
        <f t="shared" si="13"/>
        <v>0</v>
      </c>
      <c r="H25" s="70">
        <v>19</v>
      </c>
      <c r="I25" s="71">
        <f t="shared" si="9"/>
        <v>1</v>
      </c>
      <c r="J25" s="71">
        <f t="shared" si="9"/>
        <v>1</v>
      </c>
      <c r="K25" s="71">
        <f t="shared" si="9"/>
        <v>1</v>
      </c>
      <c r="L25" s="71">
        <f t="shared" si="9"/>
        <v>1</v>
      </c>
      <c r="N25" s="81">
        <v>2022</v>
      </c>
      <c r="O25" s="81">
        <f>HLOOKUP(N25,'EPS new veh sales'!$F$1:$AT$29,2,0)</f>
        <v>33396</v>
      </c>
      <c r="P25" s="81">
        <f>HLOOKUP(N25,'EPS new veh sales'!$F$1:$AT$29,3,0)</f>
        <v>162</v>
      </c>
      <c r="Q25" s="81">
        <f>HLOOKUP(N25,'EPS new veh sales'!$F$1:$AT$29,4,0)</f>
        <v>492480</v>
      </c>
      <c r="R25" s="81">
        <f>HLOOKUP(N25,'EPS new veh sales'!$F$1:$AT$29,5,0)</f>
        <v>2577</v>
      </c>
      <c r="S25" s="81">
        <f>HLOOKUP(N25,'EPS new veh sales'!$F$1:$AT$29,6,0)</f>
        <v>1404</v>
      </c>
      <c r="T25" s="81">
        <f>HLOOKUP(N25,'EPS new veh sales'!$F$1:$AT$29,7,0)</f>
        <v>129</v>
      </c>
      <c r="U25" s="81">
        <f>HLOOKUP(N25,'EPS new veh sales'!$F$1:$AT$29,8,0)</f>
        <v>3</v>
      </c>
      <c r="V25" s="81">
        <f>HLOOKUP(N25,'EPS new veh sales'!$F$1:$AT$29,9,0)</f>
        <v>1665</v>
      </c>
      <c r="W25" s="81">
        <f>HLOOKUP(N25,'EPS new veh sales'!$F$1:$AT$29,10,0)</f>
        <v>18</v>
      </c>
      <c r="X25" s="81">
        <f>HLOOKUP(N25,'EPS new veh sales'!$F$1:$AT$29,11,0)</f>
        <v>10683</v>
      </c>
      <c r="Y25" s="81">
        <f>HLOOKUP(N25,'EPS new veh sales'!$F$1:$AT$29,12,0)</f>
        <v>11775</v>
      </c>
      <c r="Z25" s="81">
        <f>HLOOKUP(N25,'EPS new veh sales'!$F$1:$AT$29,13,0)</f>
        <v>57</v>
      </c>
      <c r="AA25" s="81">
        <f>HLOOKUP(N25,'EPS new veh sales'!$F$1:$AT$29,14,0)</f>
        <v>3</v>
      </c>
      <c r="AB25" s="81">
        <f>HLOOKUP(N25,'EPS new veh sales'!$F$1:$AT$29,15,0)</f>
        <v>0</v>
      </c>
      <c r="AC25" s="84">
        <f>HLOOKUP(N25,'EPS new veh sales'!$F$1:$AT$29,16,0)</f>
        <v>33</v>
      </c>
      <c r="AD25" s="84">
        <f>HLOOKUP(N25,'EPS new veh sales'!$F$1:$AT$29,17,0)</f>
        <v>81</v>
      </c>
      <c r="AE25" s="84">
        <f>HLOOKUP(N25,'EPS new veh sales'!$F$1:$AT$29,18,0)</f>
        <v>138</v>
      </c>
      <c r="AF25" s="84">
        <f>HLOOKUP(N25,'EPS new veh sales'!$F$1:$AT$29,19,0)</f>
        <v>1554</v>
      </c>
      <c r="AG25" s="84">
        <f>HLOOKUP(N25,'EPS new veh sales'!$F$1:$AT$29,20,0)</f>
        <v>0</v>
      </c>
      <c r="AH25" s="84">
        <f>HLOOKUP(N25,'EPS new veh sales'!$F$1:$AT$29,21,0)</f>
        <v>15</v>
      </c>
      <c r="AI25" s="84">
        <f>HLOOKUP(N25,'EPS new veh sales'!$F$1:$AT$29,22,0)</f>
        <v>0</v>
      </c>
      <c r="AJ25" s="81">
        <f>HLOOKUP(N25,'EPS new veh sales'!$F$1:$AT$29,23,0)</f>
        <v>648</v>
      </c>
      <c r="AK25" s="81">
        <f>HLOOKUP(N25,'EPS new veh sales'!$F$1:$AT$29,24,0)</f>
        <v>138</v>
      </c>
      <c r="AL25" s="81">
        <f>HLOOKUP(N25,'EPS new veh sales'!$F$1:$AT$29,25,0)</f>
        <v>0</v>
      </c>
      <c r="AM25" s="81">
        <f>HLOOKUP(N25,'EPS new veh sales'!$F$1:$AT$29,26,0)</f>
        <v>20205</v>
      </c>
      <c r="AN25" s="81">
        <f>HLOOKUP(N25,'EPS new veh sales'!$F$1:$AT$29,27,0)</f>
        <v>159</v>
      </c>
      <c r="AO25" s="81">
        <f>HLOOKUP(N25,'EPS new veh sales'!$F$1:$AT$29,28,0)</f>
        <v>15</v>
      </c>
      <c r="AP25" s="81">
        <f>HLOOKUP(N25,'EPS new veh sales'!$F$1:$AT$29,29,0)</f>
        <v>0</v>
      </c>
      <c r="BX25" s="53">
        <v>2022</v>
      </c>
      <c r="BY25" s="54">
        <f t="shared" ref="BY25:BY27" si="22">BY24-(BY$23-BY$28)/5</f>
        <v>11.6</v>
      </c>
      <c r="BZ25" s="54">
        <f t="shared" ref="BZ25:BZ27" si="23">BZ24-(BZ$23-BZ$28)/5</f>
        <v>5.9600000000000009</v>
      </c>
      <c r="CA25" s="54">
        <f t="shared" ref="CA25:CA27" si="24">CA24-($CA$23-$CA$28)/5</f>
        <v>6.2119999999999997</v>
      </c>
      <c r="CB25" s="54">
        <f t="shared" ref="CB25:CB27" si="25">CA25/1.2</f>
        <v>5.1766666666666703</v>
      </c>
      <c r="CC25" s="54">
        <f t="shared" ref="CC25:CC27" si="26">CC24-(CC$23-CC$28)/5</f>
        <v>4.5999999999999996</v>
      </c>
      <c r="CD25" s="54">
        <f t="shared" ref="CD25:CD27" si="27">CD24-(CD$23-CD$28)/5</f>
        <v>6</v>
      </c>
      <c r="CE25" s="54">
        <f t="shared" ref="CE25:CE27" si="28">CE24-(CE$23-CE$28)/5</f>
        <v>0.96</v>
      </c>
      <c r="CF25" s="54">
        <f t="shared" ref="CF25:CF27" si="29">CF24-(CF$23-CF$28)/5</f>
        <v>24.285714285714299</v>
      </c>
      <c r="CG25" s="54">
        <f t="shared" ref="CG25:CG27" si="30">CG24-(CG$23-CG$28)/5</f>
        <v>19.5</v>
      </c>
      <c r="CH25" s="54">
        <f t="shared" si="16"/>
        <v>11.10528</v>
      </c>
      <c r="CI25" s="54">
        <f t="shared" ref="CI25:CI27" si="31">CI24-(CI$23-CI$28)/5</f>
        <v>9.2544000000000004</v>
      </c>
      <c r="CJ25" s="54">
        <f t="shared" ref="CJ25:CJ27" si="32">CJ24-(CJ$23-CJ$28)/5</f>
        <v>8.4960000000000004</v>
      </c>
      <c r="CK25" s="54">
        <f t="shared" ref="CK25:CK27" si="33">CK24-(CK$23-CK$28)/5</f>
        <v>40</v>
      </c>
      <c r="CL25" s="54">
        <f t="shared" ref="CL25:CL27" si="34">CL24-(CL$23-CL$28)/5</f>
        <v>2.8</v>
      </c>
      <c r="CM25" s="54">
        <f t="shared" ref="CM25:CM27" si="35">CM24-(CM$23-CM$28)/5</f>
        <v>60.400000000000006</v>
      </c>
      <c r="CN25" s="54">
        <f t="shared" ref="CN25:CN27" si="36">CN24-(CN$23-CN$28)/5</f>
        <v>22</v>
      </c>
      <c r="CO25" s="54">
        <f t="shared" si="5"/>
        <v>22.116</v>
      </c>
      <c r="CP25" s="54">
        <f t="shared" ref="CP25:CP27" si="37">CP24-(CP$23-CP$28)/5</f>
        <v>18.43</v>
      </c>
      <c r="CQ25" s="54">
        <f t="shared" ref="CQ25:CQ27" si="38">CQ24-(CQ$23-CQ$28)/5</f>
        <v>18.88</v>
      </c>
      <c r="CR25" s="54">
        <f t="shared" ref="CR25:CR27" si="39">CR24-(CR$23-CR$28)/5</f>
        <v>60</v>
      </c>
      <c r="CS25" s="54">
        <f t="shared" ref="CS25:CS27" si="40">CS24-(CS$23-CS$28)/5</f>
        <v>5.8</v>
      </c>
      <c r="CT25" s="54">
        <f t="shared" ref="CT25:CT27" si="41">CT24-(CT$23-CT$28)/5</f>
        <v>126.28571428571399</v>
      </c>
      <c r="CU25" s="54">
        <f t="shared" ref="CU25:CU27" si="42">CU24-(CU$23-CU$28)/5</f>
        <v>36.241190967382202</v>
      </c>
      <c r="CV25" s="54">
        <f t="shared" si="6"/>
        <v>33.778559999999999</v>
      </c>
      <c r="CW25" s="54">
        <f t="shared" ref="CW25:CW27" si="43">CW24-(CW$23-CW$28)/5</f>
        <v>28.148800000000001</v>
      </c>
      <c r="CX25" s="54">
        <f t="shared" ref="CX25:CX27" si="44">CX24-(CX$23-CX$28)/5</f>
        <v>23.43008</v>
      </c>
      <c r="CY25" s="54">
        <f t="shared" ref="CY25:CY27" si="45">CY24-(CY$23-CY$28)/5</f>
        <v>58.5</v>
      </c>
      <c r="CZ25" s="54">
        <f t="shared" ref="CZ25:CZ27" si="46">CZ24-(CZ$23-CZ$28)/5</f>
        <v>11.6</v>
      </c>
    </row>
    <row r="26" spans="1:104">
      <c r="A26" s="70">
        <v>20</v>
      </c>
      <c r="B26" s="71">
        <f t="shared" si="10"/>
        <v>0</v>
      </c>
      <c r="C26" s="71">
        <f t="shared" si="11"/>
        <v>0</v>
      </c>
      <c r="D26" s="71">
        <f t="shared" si="12"/>
        <v>0</v>
      </c>
      <c r="E26" s="71">
        <f t="shared" si="13"/>
        <v>0</v>
      </c>
      <c r="H26" s="70">
        <v>20</v>
      </c>
      <c r="I26" s="71">
        <f t="shared" si="9"/>
        <v>1</v>
      </c>
      <c r="J26" s="71">
        <f t="shared" si="9"/>
        <v>1</v>
      </c>
      <c r="K26" s="71">
        <f t="shared" si="9"/>
        <v>1</v>
      </c>
      <c r="L26" s="71">
        <f t="shared" si="9"/>
        <v>1</v>
      </c>
      <c r="N26" s="82">
        <v>2023</v>
      </c>
      <c r="O26" s="82">
        <f>HLOOKUP(N26,'EPS new veh sales'!$F$1:$AT$29,2,0)</f>
        <v>39351</v>
      </c>
      <c r="P26" s="82">
        <f>HLOOKUP(N26,'EPS new veh sales'!$F$1:$AT$29,3,0)</f>
        <v>162</v>
      </c>
      <c r="Q26" s="82">
        <f>HLOOKUP(N26,'EPS new veh sales'!$F$1:$AT$29,4,0)</f>
        <v>485979</v>
      </c>
      <c r="R26" s="82">
        <f>HLOOKUP(N26,'EPS new veh sales'!$F$1:$AT$29,5,0)</f>
        <v>2913</v>
      </c>
      <c r="S26" s="82">
        <f>HLOOKUP(N26,'EPS new veh sales'!$F$1:$AT$29,6,0)</f>
        <v>1554</v>
      </c>
      <c r="T26" s="82">
        <f>HLOOKUP(N26,'EPS new veh sales'!$F$1:$AT$29,7,0)</f>
        <v>135</v>
      </c>
      <c r="U26" s="82">
        <f>HLOOKUP(N26,'EPS new veh sales'!$F$1:$AT$29,8,0)</f>
        <v>3</v>
      </c>
      <c r="V26" s="82">
        <f>HLOOKUP(N26,'EPS new veh sales'!$F$1:$AT$29,9,0)</f>
        <v>2076</v>
      </c>
      <c r="W26" s="82">
        <f>HLOOKUP(N26,'EPS new veh sales'!$F$1:$AT$29,10,0)</f>
        <v>21</v>
      </c>
      <c r="X26" s="82">
        <f>HLOOKUP(N26,'EPS new veh sales'!$F$1:$AT$29,11,0)</f>
        <v>10692</v>
      </c>
      <c r="Y26" s="82">
        <f>HLOOKUP(N26,'EPS new veh sales'!$F$1:$AT$29,12,0)</f>
        <v>11343</v>
      </c>
      <c r="Z26" s="82">
        <f>HLOOKUP(N26,'EPS new veh sales'!$F$1:$AT$29,13,0)</f>
        <v>69</v>
      </c>
      <c r="AA26" s="82">
        <f>HLOOKUP(N26,'EPS new veh sales'!$F$1:$AT$29,14,0)</f>
        <v>0</v>
      </c>
      <c r="AB26" s="82">
        <f>HLOOKUP(N26,'EPS new veh sales'!$F$1:$AT$29,15,0)</f>
        <v>0</v>
      </c>
      <c r="AC26" s="85">
        <f>HLOOKUP(N26,'EPS new veh sales'!$F$1:$AT$29,16,0)</f>
        <v>39</v>
      </c>
      <c r="AD26" s="85">
        <f>HLOOKUP(N26,'EPS new veh sales'!$F$1:$AT$29,17,0)</f>
        <v>84</v>
      </c>
      <c r="AE26" s="85">
        <f>HLOOKUP(N26,'EPS new veh sales'!$F$1:$AT$29,18,0)</f>
        <v>132</v>
      </c>
      <c r="AF26" s="85">
        <f>HLOOKUP(N26,'EPS new veh sales'!$F$1:$AT$29,19,0)</f>
        <v>1548</v>
      </c>
      <c r="AG26" s="85">
        <f>HLOOKUP(N26,'EPS new veh sales'!$F$1:$AT$29,20,0)</f>
        <v>0</v>
      </c>
      <c r="AH26" s="85">
        <f>HLOOKUP(N26,'EPS new veh sales'!$F$1:$AT$29,21,0)</f>
        <v>18</v>
      </c>
      <c r="AI26" s="85">
        <f>HLOOKUP(N26,'EPS new veh sales'!$F$1:$AT$29,22,0)</f>
        <v>0</v>
      </c>
      <c r="AJ26" s="82">
        <f>HLOOKUP(N26,'EPS new veh sales'!$F$1:$AT$29,23,0)</f>
        <v>660</v>
      </c>
      <c r="AK26" s="82">
        <f>HLOOKUP(N26,'EPS new veh sales'!$F$1:$AT$29,24,0)</f>
        <v>168</v>
      </c>
      <c r="AL26" s="82">
        <f>HLOOKUP(N26,'EPS new veh sales'!$F$1:$AT$29,25,0)</f>
        <v>0</v>
      </c>
      <c r="AM26" s="82">
        <f>HLOOKUP(N26,'EPS new veh sales'!$F$1:$AT$29,26,0)</f>
        <v>20154</v>
      </c>
      <c r="AN26" s="82">
        <f>HLOOKUP(N26,'EPS new veh sales'!$F$1:$AT$29,27,0)</f>
        <v>162</v>
      </c>
      <c r="AO26" s="82">
        <f>HLOOKUP(N26,'EPS new veh sales'!$F$1:$AT$29,28,0)</f>
        <v>21</v>
      </c>
      <c r="AP26" s="82">
        <f>HLOOKUP(N26,'EPS new veh sales'!$F$1:$AT$29,29,0)</f>
        <v>0</v>
      </c>
      <c r="BX26" s="53">
        <v>2023</v>
      </c>
      <c r="BY26" s="54">
        <f t="shared" si="22"/>
        <v>11.4</v>
      </c>
      <c r="BZ26" s="54">
        <f t="shared" si="23"/>
        <v>5.9400000000000013</v>
      </c>
      <c r="CA26" s="54">
        <f t="shared" si="24"/>
        <v>6.008</v>
      </c>
      <c r="CB26" s="54">
        <f t="shared" si="25"/>
        <v>5.0066666666666704</v>
      </c>
      <c r="CC26" s="54">
        <f t="shared" si="26"/>
        <v>4.3999999999999995</v>
      </c>
      <c r="CD26" s="54">
        <f t="shared" si="27"/>
        <v>6</v>
      </c>
      <c r="CE26" s="54">
        <f t="shared" si="28"/>
        <v>0.94</v>
      </c>
      <c r="CF26" s="54">
        <f t="shared" si="29"/>
        <v>23.928571428571448</v>
      </c>
      <c r="CG26" s="54">
        <f t="shared" si="30"/>
        <v>19.5</v>
      </c>
      <c r="CH26" s="54">
        <f t="shared" si="16"/>
        <v>10.897919999999999</v>
      </c>
      <c r="CI26" s="54">
        <f t="shared" si="31"/>
        <v>9.0815999999999999</v>
      </c>
      <c r="CJ26" s="54">
        <f t="shared" si="32"/>
        <v>8.2439999999999998</v>
      </c>
      <c r="CK26" s="54">
        <f t="shared" si="33"/>
        <v>40</v>
      </c>
      <c r="CL26" s="54">
        <f t="shared" si="34"/>
        <v>2.7</v>
      </c>
      <c r="CM26" s="54">
        <f t="shared" si="35"/>
        <v>59.600000000000009</v>
      </c>
      <c r="CN26" s="54">
        <f t="shared" si="36"/>
        <v>22</v>
      </c>
      <c r="CO26" s="54">
        <f t="shared" si="5"/>
        <v>21.533999999999999</v>
      </c>
      <c r="CP26" s="54">
        <f t="shared" si="37"/>
        <v>17.945</v>
      </c>
      <c r="CQ26" s="54">
        <f t="shared" si="38"/>
        <v>18.32</v>
      </c>
      <c r="CR26" s="54">
        <f t="shared" si="39"/>
        <v>60</v>
      </c>
      <c r="CS26" s="54">
        <f t="shared" si="40"/>
        <v>5.7</v>
      </c>
      <c r="CT26" s="54">
        <f t="shared" si="41"/>
        <v>124.428571428571</v>
      </c>
      <c r="CU26" s="54">
        <f t="shared" si="42"/>
        <v>36.2407939782548</v>
      </c>
      <c r="CV26" s="54">
        <f t="shared" si="6"/>
        <v>33.147840000000002</v>
      </c>
      <c r="CW26" s="54">
        <f t="shared" si="43"/>
        <v>27.623200000000001</v>
      </c>
      <c r="CX26" s="54">
        <f t="shared" si="44"/>
        <v>22.735119999999998</v>
      </c>
      <c r="CY26" s="54">
        <f t="shared" si="45"/>
        <v>58.5</v>
      </c>
      <c r="CZ26" s="54">
        <f t="shared" si="46"/>
        <v>11.4</v>
      </c>
    </row>
    <row r="27" spans="1:104">
      <c r="A27" s="72"/>
      <c r="B27" s="73"/>
      <c r="C27" s="73"/>
      <c r="D27" s="73"/>
      <c r="E27" s="73"/>
      <c r="H27" s="72"/>
      <c r="I27" s="73"/>
      <c r="J27" s="73"/>
      <c r="K27" s="73"/>
      <c r="L27" s="73"/>
      <c r="N27" s="82">
        <v>2024</v>
      </c>
      <c r="O27" s="82">
        <f>HLOOKUP(N27,'EPS new veh sales'!$F$1:$AT$29,2,0)</f>
        <v>47217</v>
      </c>
      <c r="P27" s="82">
        <f>HLOOKUP(N27,'EPS new veh sales'!$F$1:$AT$29,3,0)</f>
        <v>162</v>
      </c>
      <c r="Q27" s="82">
        <f>HLOOKUP(N27,'EPS new veh sales'!$F$1:$AT$29,4,0)</f>
        <v>474243</v>
      </c>
      <c r="R27" s="82">
        <f>HLOOKUP(N27,'EPS new veh sales'!$F$1:$AT$29,5,0)</f>
        <v>3183</v>
      </c>
      <c r="S27" s="82">
        <f>HLOOKUP(N27,'EPS new veh sales'!$F$1:$AT$29,6,0)</f>
        <v>1734</v>
      </c>
      <c r="T27" s="82">
        <f>HLOOKUP(N27,'EPS new veh sales'!$F$1:$AT$29,7,0)</f>
        <v>138</v>
      </c>
      <c r="U27" s="82">
        <f>HLOOKUP(N27,'EPS new veh sales'!$F$1:$AT$29,8,0)</f>
        <v>3</v>
      </c>
      <c r="V27" s="82">
        <f>HLOOKUP(N27,'EPS new veh sales'!$F$1:$AT$29,9,0)</f>
        <v>2790</v>
      </c>
      <c r="W27" s="82">
        <f>HLOOKUP(N27,'EPS new veh sales'!$F$1:$AT$29,10,0)</f>
        <v>24</v>
      </c>
      <c r="X27" s="82">
        <f>HLOOKUP(N27,'EPS new veh sales'!$F$1:$AT$29,11,0)</f>
        <v>13851</v>
      </c>
      <c r="Y27" s="82">
        <f>HLOOKUP(N27,'EPS new veh sales'!$F$1:$AT$29,12,0)</f>
        <v>12471</v>
      </c>
      <c r="Z27" s="82">
        <f>HLOOKUP(N27,'EPS new veh sales'!$F$1:$AT$29,13,0)</f>
        <v>108</v>
      </c>
      <c r="AA27" s="82">
        <f>HLOOKUP(N27,'EPS new veh sales'!$F$1:$AT$29,14,0)</f>
        <v>3</v>
      </c>
      <c r="AB27" s="82">
        <f>HLOOKUP(N27,'EPS new veh sales'!$F$1:$AT$29,15,0)</f>
        <v>0</v>
      </c>
      <c r="AC27" s="85">
        <f>HLOOKUP(N27,'EPS new veh sales'!$F$1:$AT$29,16,0)</f>
        <v>45</v>
      </c>
      <c r="AD27" s="85">
        <f>HLOOKUP(N27,'EPS new veh sales'!$F$1:$AT$29,17,0)</f>
        <v>75</v>
      </c>
      <c r="AE27" s="85">
        <f>HLOOKUP(N27,'EPS new veh sales'!$F$1:$AT$29,18,0)</f>
        <v>108</v>
      </c>
      <c r="AF27" s="85">
        <f>HLOOKUP(N27,'EPS new veh sales'!$F$1:$AT$29,19,0)</f>
        <v>1317</v>
      </c>
      <c r="AG27" s="85">
        <f>HLOOKUP(N27,'EPS new veh sales'!$F$1:$AT$29,20,0)</f>
        <v>0</v>
      </c>
      <c r="AH27" s="85">
        <f>HLOOKUP(N27,'EPS new veh sales'!$F$1:$AT$29,21,0)</f>
        <v>18</v>
      </c>
      <c r="AI27" s="85">
        <f>HLOOKUP(N27,'EPS new veh sales'!$F$1:$AT$29,22,0)</f>
        <v>0</v>
      </c>
      <c r="AJ27" s="82">
        <f>HLOOKUP(N27,'EPS new veh sales'!$F$1:$AT$29,23,0)</f>
        <v>813</v>
      </c>
      <c r="AK27" s="82">
        <f>HLOOKUP(N27,'EPS new veh sales'!$F$1:$AT$29,24,0)</f>
        <v>210</v>
      </c>
      <c r="AL27" s="82">
        <f>HLOOKUP(N27,'EPS new veh sales'!$F$1:$AT$29,25,0)</f>
        <v>0</v>
      </c>
      <c r="AM27" s="82">
        <f>HLOOKUP(N27,'EPS new veh sales'!$F$1:$AT$29,26,0)</f>
        <v>24336</v>
      </c>
      <c r="AN27" s="82">
        <f>HLOOKUP(N27,'EPS new veh sales'!$F$1:$AT$29,27,0)</f>
        <v>189</v>
      </c>
      <c r="AO27" s="82">
        <f>HLOOKUP(N27,'EPS new veh sales'!$F$1:$AT$29,28,0)</f>
        <v>30</v>
      </c>
      <c r="AP27" s="82">
        <f>HLOOKUP(N27,'EPS new veh sales'!$F$1:$AT$29,29,0)</f>
        <v>3</v>
      </c>
      <c r="BX27" s="53">
        <v>2024</v>
      </c>
      <c r="BY27" s="54">
        <f t="shared" si="22"/>
        <v>11.2</v>
      </c>
      <c r="BZ27" s="54">
        <f t="shared" si="23"/>
        <v>5.9200000000000017</v>
      </c>
      <c r="CA27" s="54">
        <f t="shared" si="24"/>
        <v>5.8040000000000003</v>
      </c>
      <c r="CB27" s="54">
        <f t="shared" si="25"/>
        <v>4.8366666666666696</v>
      </c>
      <c r="CC27" s="54">
        <f t="shared" si="26"/>
        <v>4.1999999999999993</v>
      </c>
      <c r="CD27" s="54">
        <f t="shared" si="27"/>
        <v>6</v>
      </c>
      <c r="CE27" s="54">
        <f t="shared" si="28"/>
        <v>0.91999999999999993</v>
      </c>
      <c r="CF27" s="54">
        <f t="shared" si="29"/>
        <v>23.571428571428598</v>
      </c>
      <c r="CG27" s="54">
        <f t="shared" si="30"/>
        <v>19.5</v>
      </c>
      <c r="CH27" s="54">
        <f t="shared" si="16"/>
        <v>10.69056</v>
      </c>
      <c r="CI27" s="54">
        <f t="shared" si="31"/>
        <v>8.9087999999999994</v>
      </c>
      <c r="CJ27" s="54">
        <f t="shared" si="32"/>
        <v>7.992</v>
      </c>
      <c r="CK27" s="54">
        <f t="shared" si="33"/>
        <v>40</v>
      </c>
      <c r="CL27" s="54">
        <f t="shared" si="34"/>
        <v>2.6</v>
      </c>
      <c r="CM27" s="54">
        <f t="shared" si="35"/>
        <v>58.800000000000011</v>
      </c>
      <c r="CN27" s="54">
        <f t="shared" si="36"/>
        <v>22</v>
      </c>
      <c r="CO27" s="54">
        <f t="shared" si="5"/>
        <v>20.952000000000002</v>
      </c>
      <c r="CP27" s="54">
        <f t="shared" si="37"/>
        <v>17.46</v>
      </c>
      <c r="CQ27" s="54">
        <f t="shared" si="38"/>
        <v>17.760000000000002</v>
      </c>
      <c r="CR27" s="54">
        <f t="shared" si="39"/>
        <v>60</v>
      </c>
      <c r="CS27" s="54">
        <f t="shared" si="40"/>
        <v>5.6</v>
      </c>
      <c r="CT27" s="54">
        <f t="shared" si="41"/>
        <v>122.571428571429</v>
      </c>
      <c r="CU27" s="54">
        <f t="shared" si="42"/>
        <v>36.240396989127397</v>
      </c>
      <c r="CV27" s="54">
        <f t="shared" si="6"/>
        <v>32.517119999999998</v>
      </c>
      <c r="CW27" s="54">
        <f t="shared" si="43"/>
        <v>27.0976</v>
      </c>
      <c r="CX27" s="54">
        <f t="shared" si="44"/>
        <v>22.04016</v>
      </c>
      <c r="CY27" s="54">
        <f t="shared" si="45"/>
        <v>58.5</v>
      </c>
      <c r="CZ27" s="54">
        <f t="shared" si="46"/>
        <v>11.2</v>
      </c>
    </row>
    <row r="28" spans="1:104">
      <c r="A28" s="72"/>
      <c r="B28" s="73"/>
      <c r="C28" s="73"/>
      <c r="D28" s="73"/>
      <c r="E28" s="73"/>
      <c r="H28" s="72"/>
      <c r="I28" s="73"/>
      <c r="J28" s="73"/>
      <c r="K28" s="73"/>
      <c r="L28" s="73"/>
      <c r="N28" s="82">
        <v>2025</v>
      </c>
      <c r="O28" s="82">
        <f>HLOOKUP(N28,'EPS new veh sales'!$F$1:$AT$29,2,0)</f>
        <v>60798</v>
      </c>
      <c r="P28" s="82">
        <f>HLOOKUP(N28,'EPS new veh sales'!$F$1:$AT$29,3,0)</f>
        <v>171</v>
      </c>
      <c r="Q28" s="82">
        <f>HLOOKUP(N28,'EPS new veh sales'!$F$1:$AT$29,4,0)</f>
        <v>487419</v>
      </c>
      <c r="R28" s="82">
        <f>HLOOKUP(N28,'EPS new veh sales'!$F$1:$AT$29,5,0)</f>
        <v>3630</v>
      </c>
      <c r="S28" s="82">
        <f>HLOOKUP(N28,'EPS new veh sales'!$F$1:$AT$29,6,0)</f>
        <v>2064</v>
      </c>
      <c r="T28" s="82">
        <f>HLOOKUP(N28,'EPS new veh sales'!$F$1:$AT$29,7,0)</f>
        <v>147</v>
      </c>
      <c r="U28" s="82">
        <f>HLOOKUP(N28,'EPS new veh sales'!$F$1:$AT$29,8,0)</f>
        <v>3</v>
      </c>
      <c r="V28" s="82">
        <f>HLOOKUP(N28,'EPS new veh sales'!$F$1:$AT$29,9,0)</f>
        <v>3366</v>
      </c>
      <c r="W28" s="82">
        <f>HLOOKUP(N28,'EPS new veh sales'!$F$1:$AT$29,10,0)</f>
        <v>24</v>
      </c>
      <c r="X28" s="82">
        <f>HLOOKUP(N28,'EPS new veh sales'!$F$1:$AT$29,11,0)</f>
        <v>13974</v>
      </c>
      <c r="Y28" s="82">
        <f>HLOOKUP(N28,'EPS new veh sales'!$F$1:$AT$29,12,0)</f>
        <v>12114</v>
      </c>
      <c r="Z28" s="82">
        <f>HLOOKUP(N28,'EPS new veh sales'!$F$1:$AT$29,13,0)</f>
        <v>135</v>
      </c>
      <c r="AA28" s="82">
        <f>HLOOKUP(N28,'EPS new veh sales'!$F$1:$AT$29,14,0)</f>
        <v>3</v>
      </c>
      <c r="AB28" s="82">
        <f>HLOOKUP(N28,'EPS new veh sales'!$F$1:$AT$29,15,0)</f>
        <v>0</v>
      </c>
      <c r="AC28" s="85">
        <f>HLOOKUP(N28,'EPS new veh sales'!$F$1:$AT$29,16,0)</f>
        <v>66</v>
      </c>
      <c r="AD28" s="85">
        <f>HLOOKUP(N28,'EPS new veh sales'!$F$1:$AT$29,17,0)</f>
        <v>90</v>
      </c>
      <c r="AE28" s="85">
        <f>HLOOKUP(N28,'EPS new veh sales'!$F$1:$AT$29,18,0)</f>
        <v>129</v>
      </c>
      <c r="AF28" s="85">
        <f>HLOOKUP(N28,'EPS new veh sales'!$F$1:$AT$29,19,0)</f>
        <v>1593</v>
      </c>
      <c r="AG28" s="85">
        <f>HLOOKUP(N28,'EPS new veh sales'!$F$1:$AT$29,20,0)</f>
        <v>0</v>
      </c>
      <c r="AH28" s="85">
        <f>HLOOKUP(N28,'EPS new veh sales'!$F$1:$AT$29,21,0)</f>
        <v>24</v>
      </c>
      <c r="AI28" s="85">
        <f>HLOOKUP(N28,'EPS new veh sales'!$F$1:$AT$29,22,0)</f>
        <v>0</v>
      </c>
      <c r="AJ28" s="82">
        <f>HLOOKUP(N28,'EPS new veh sales'!$F$1:$AT$29,23,0)</f>
        <v>834</v>
      </c>
      <c r="AK28" s="82">
        <f>HLOOKUP(N28,'EPS new veh sales'!$F$1:$AT$29,24,0)</f>
        <v>225</v>
      </c>
      <c r="AL28" s="82">
        <f>HLOOKUP(N28,'EPS new veh sales'!$F$1:$AT$29,25,0)</f>
        <v>0</v>
      </c>
      <c r="AM28" s="82">
        <f>HLOOKUP(N28,'EPS new veh sales'!$F$1:$AT$29,26,0)</f>
        <v>24609</v>
      </c>
      <c r="AN28" s="82">
        <f>HLOOKUP(N28,'EPS new veh sales'!$F$1:$AT$29,27,0)</f>
        <v>195</v>
      </c>
      <c r="AO28" s="82">
        <f>HLOOKUP(N28,'EPS new veh sales'!$F$1:$AT$29,28,0)</f>
        <v>33</v>
      </c>
      <c r="AP28" s="82">
        <f>HLOOKUP(N28,'EPS new veh sales'!$F$1:$AT$29,29,0)</f>
        <v>3</v>
      </c>
      <c r="BX28" s="87">
        <v>2025</v>
      </c>
      <c r="BY28" s="90">
        <f>AT4</f>
        <v>11</v>
      </c>
      <c r="BZ28" s="90">
        <f t="shared" ref="BZ28:CZ28" si="47">AU4</f>
        <v>5.9</v>
      </c>
      <c r="CA28" s="90">
        <f t="shared" si="47"/>
        <v>5.6</v>
      </c>
      <c r="CB28" s="90">
        <f t="shared" si="47"/>
        <v>4.6666666666666696</v>
      </c>
      <c r="CC28" s="90">
        <f t="shared" si="47"/>
        <v>4</v>
      </c>
      <c r="CD28" s="90">
        <f t="shared" si="47"/>
        <v>6</v>
      </c>
      <c r="CE28" s="90">
        <f t="shared" si="47"/>
        <v>0.9</v>
      </c>
      <c r="CF28" s="90">
        <f t="shared" si="47"/>
        <v>23.214285714285751</v>
      </c>
      <c r="CG28" s="90">
        <f t="shared" si="47"/>
        <v>19.5</v>
      </c>
      <c r="CH28" s="90">
        <f t="shared" si="47"/>
        <v>10.4832</v>
      </c>
      <c r="CI28" s="90">
        <f t="shared" si="47"/>
        <v>8.7360000000000007</v>
      </c>
      <c r="CJ28" s="90">
        <f t="shared" si="47"/>
        <v>7.74</v>
      </c>
      <c r="CK28" s="90">
        <f t="shared" si="47"/>
        <v>40</v>
      </c>
      <c r="CL28" s="90">
        <f t="shared" si="47"/>
        <v>2.5</v>
      </c>
      <c r="CM28" s="90">
        <f t="shared" si="47"/>
        <v>58</v>
      </c>
      <c r="CN28" s="90">
        <f t="shared" si="47"/>
        <v>22</v>
      </c>
      <c r="CO28" s="90">
        <f t="shared" si="47"/>
        <v>20.37</v>
      </c>
      <c r="CP28" s="90">
        <f t="shared" si="47"/>
        <v>16.975000000000001</v>
      </c>
      <c r="CQ28" s="90">
        <f t="shared" si="47"/>
        <v>17.2</v>
      </c>
      <c r="CR28" s="90">
        <f t="shared" si="47"/>
        <v>60</v>
      </c>
      <c r="CS28" s="90">
        <f t="shared" si="47"/>
        <v>5.5</v>
      </c>
      <c r="CT28" s="90">
        <f t="shared" si="47"/>
        <v>120.71428571428601</v>
      </c>
      <c r="CU28" s="90">
        <f t="shared" si="47"/>
        <v>36.24</v>
      </c>
      <c r="CV28" s="90">
        <f t="shared" si="47"/>
        <v>31.886399999999998</v>
      </c>
      <c r="CW28" s="90">
        <f t="shared" si="47"/>
        <v>26.571999999999999</v>
      </c>
      <c r="CX28" s="90">
        <f t="shared" si="47"/>
        <v>21.345199999999998</v>
      </c>
      <c r="CY28" s="90">
        <f t="shared" si="47"/>
        <v>58.5</v>
      </c>
      <c r="CZ28" s="90">
        <f t="shared" si="47"/>
        <v>11</v>
      </c>
    </row>
    <row r="29" spans="1:104">
      <c r="A29" s="72"/>
      <c r="B29" s="73"/>
      <c r="C29" s="73"/>
      <c r="D29" s="73"/>
      <c r="E29" s="73"/>
      <c r="H29" s="72"/>
      <c r="I29" s="73"/>
      <c r="J29" s="73"/>
      <c r="K29" s="73"/>
      <c r="L29" s="73"/>
      <c r="N29" s="82">
        <v>2026</v>
      </c>
      <c r="O29" s="82">
        <f>HLOOKUP(N29,'EPS new veh sales'!$F$1:$AT$29,2,0)</f>
        <v>78954</v>
      </c>
      <c r="P29" s="82">
        <f>HLOOKUP(N29,'EPS new veh sales'!$F$1:$AT$29,3,0)</f>
        <v>177</v>
      </c>
      <c r="Q29" s="82">
        <f>HLOOKUP(N29,'EPS new veh sales'!$F$1:$AT$29,4,0)</f>
        <v>495429</v>
      </c>
      <c r="R29" s="82">
        <f>HLOOKUP(N29,'EPS new veh sales'!$F$1:$AT$29,5,0)</f>
        <v>4056</v>
      </c>
      <c r="S29" s="82">
        <f>HLOOKUP(N29,'EPS new veh sales'!$F$1:$AT$29,6,0)</f>
        <v>2478</v>
      </c>
      <c r="T29" s="82">
        <f>HLOOKUP(N29,'EPS new veh sales'!$F$1:$AT$29,7,0)</f>
        <v>156</v>
      </c>
      <c r="U29" s="82">
        <f>HLOOKUP(N29,'EPS new veh sales'!$F$1:$AT$29,8,0)</f>
        <v>6</v>
      </c>
      <c r="V29" s="82">
        <f>HLOOKUP(N29,'EPS new veh sales'!$F$1:$AT$29,9,0)</f>
        <v>4152</v>
      </c>
      <c r="W29" s="82">
        <f>HLOOKUP(N29,'EPS new veh sales'!$F$1:$AT$29,10,0)</f>
        <v>24</v>
      </c>
      <c r="X29" s="82">
        <f>HLOOKUP(N29,'EPS new veh sales'!$F$1:$AT$29,11,0)</f>
        <v>13914</v>
      </c>
      <c r="Y29" s="82">
        <f>HLOOKUP(N29,'EPS new veh sales'!$F$1:$AT$29,12,0)</f>
        <v>11721</v>
      </c>
      <c r="Z29" s="82">
        <f>HLOOKUP(N29,'EPS new veh sales'!$F$1:$AT$29,13,0)</f>
        <v>168</v>
      </c>
      <c r="AA29" s="82">
        <f>HLOOKUP(N29,'EPS new veh sales'!$F$1:$AT$29,14,0)</f>
        <v>3</v>
      </c>
      <c r="AB29" s="82">
        <f>HLOOKUP(N29,'EPS new veh sales'!$F$1:$AT$29,15,0)</f>
        <v>0</v>
      </c>
      <c r="AC29" s="85">
        <f>HLOOKUP(N29,'EPS new veh sales'!$F$1:$AT$29,16,0)</f>
        <v>90</v>
      </c>
      <c r="AD29" s="85">
        <f>HLOOKUP(N29,'EPS new veh sales'!$F$1:$AT$29,17,0)</f>
        <v>96</v>
      </c>
      <c r="AE29" s="85">
        <f>HLOOKUP(N29,'EPS new veh sales'!$F$1:$AT$29,18,0)</f>
        <v>135</v>
      </c>
      <c r="AF29" s="85">
        <f>HLOOKUP(N29,'EPS new veh sales'!$F$1:$AT$29,19,0)</f>
        <v>1725</v>
      </c>
      <c r="AG29" s="85">
        <f>HLOOKUP(N29,'EPS new veh sales'!$F$1:$AT$29,20,0)</f>
        <v>0</v>
      </c>
      <c r="AH29" s="85">
        <f>HLOOKUP(N29,'EPS new veh sales'!$F$1:$AT$29,21,0)</f>
        <v>27</v>
      </c>
      <c r="AI29" s="85">
        <f>HLOOKUP(N29,'EPS new veh sales'!$F$1:$AT$29,22,0)</f>
        <v>0</v>
      </c>
      <c r="AJ29" s="82">
        <f>HLOOKUP(N29,'EPS new veh sales'!$F$1:$AT$29,23,0)</f>
        <v>867</v>
      </c>
      <c r="AK29" s="82">
        <f>HLOOKUP(N29,'EPS new veh sales'!$F$1:$AT$29,24,0)</f>
        <v>246</v>
      </c>
      <c r="AL29" s="82">
        <f>HLOOKUP(N29,'EPS new veh sales'!$F$1:$AT$29,25,0)</f>
        <v>0</v>
      </c>
      <c r="AM29" s="82">
        <f>HLOOKUP(N29,'EPS new veh sales'!$F$1:$AT$29,26,0)</f>
        <v>24867</v>
      </c>
      <c r="AN29" s="82">
        <f>HLOOKUP(N29,'EPS new veh sales'!$F$1:$AT$29,27,0)</f>
        <v>198</v>
      </c>
      <c r="AO29" s="82">
        <f>HLOOKUP(N29,'EPS new veh sales'!$F$1:$AT$29,28,0)</f>
        <v>36</v>
      </c>
      <c r="AP29" s="82">
        <f>HLOOKUP(N29,'EPS new veh sales'!$F$1:$AT$29,29,0)</f>
        <v>6</v>
      </c>
      <c r="BW29" s="88"/>
      <c r="BX29" s="53">
        <v>2026</v>
      </c>
      <c r="BY29" s="54">
        <f>BY28-($BY$28-$BY$33)/5</f>
        <v>10.9</v>
      </c>
      <c r="BZ29" s="54">
        <f>BZ28-($BZ$28-$BZ$33)/5</f>
        <v>5.8840000000000003</v>
      </c>
      <c r="CA29" s="54">
        <f>CA28-($CA$28-$CA$33)/5</f>
        <v>5.44</v>
      </c>
      <c r="CB29" s="54">
        <f>CA29/1.2</f>
        <v>4.5333333333333297</v>
      </c>
      <c r="CC29" s="54">
        <f>CC28-(CC$28-CC$33)/5</f>
        <v>3.9</v>
      </c>
      <c r="CD29" s="54">
        <f t="shared" ref="CD29:CG29" si="48">CD28-(CD$28-CD$33)/5</f>
        <v>6</v>
      </c>
      <c r="CE29" s="54">
        <f t="shared" si="48"/>
        <v>0.88</v>
      </c>
      <c r="CF29" s="54">
        <f t="shared" si="48"/>
        <v>22.857142857142883</v>
      </c>
      <c r="CG29" s="54">
        <f t="shared" si="48"/>
        <v>19.5</v>
      </c>
      <c r="CH29" s="54">
        <f t="shared" si="16"/>
        <v>10.402559999999999</v>
      </c>
      <c r="CI29" s="54">
        <f>CI28-(CI$28-CI$33)/5</f>
        <v>8.6687999999999992</v>
      </c>
      <c r="CJ29" s="54">
        <f t="shared" ref="CJ29:CN29" si="49">CJ28-(CJ$28-CJ$33)/5</f>
        <v>7.6319999999999997</v>
      </c>
      <c r="CK29" s="54">
        <f t="shared" si="49"/>
        <v>40</v>
      </c>
      <c r="CL29" s="54">
        <f t="shared" si="49"/>
        <v>2.5</v>
      </c>
      <c r="CM29" s="54">
        <f t="shared" si="49"/>
        <v>57.4</v>
      </c>
      <c r="CN29" s="54">
        <f t="shared" si="49"/>
        <v>22</v>
      </c>
      <c r="CO29" s="54">
        <f t="shared" si="5"/>
        <v>20.1372</v>
      </c>
      <c r="CP29" s="54">
        <f>CP28-(CP$28-CP$33)/5</f>
        <v>16.780999999999999</v>
      </c>
      <c r="CQ29" s="54">
        <f t="shared" ref="CQ29:CU29" si="50">CQ28-(CQ$28-CQ$33)/5</f>
        <v>16.96</v>
      </c>
      <c r="CR29" s="54">
        <f t="shared" si="50"/>
        <v>60</v>
      </c>
      <c r="CS29" s="54">
        <f t="shared" si="50"/>
        <v>5.5</v>
      </c>
      <c r="CT29" s="54">
        <f t="shared" si="50"/>
        <v>118.857142857143</v>
      </c>
      <c r="CU29" s="54">
        <f t="shared" si="50"/>
        <v>36.24</v>
      </c>
      <c r="CV29" s="54">
        <f t="shared" si="6"/>
        <v>31.641120000000001</v>
      </c>
      <c r="CW29" s="54">
        <f>CW28-(CW$28-CW$33)/5</f>
        <v>26.367599999999999</v>
      </c>
      <c r="CX29" s="54">
        <f t="shared" ref="CX29:CZ29" si="51">CX28-(CX$28-CX$33)/5</f>
        <v>21.047360000000001</v>
      </c>
      <c r="CY29" s="54">
        <f t="shared" si="51"/>
        <v>58.5</v>
      </c>
      <c r="CZ29" s="54">
        <f t="shared" si="51"/>
        <v>10.9</v>
      </c>
    </row>
    <row r="30" spans="1:104">
      <c r="A30" s="72"/>
      <c r="B30" s="73"/>
      <c r="C30" s="73"/>
      <c r="D30" s="73"/>
      <c r="E30" s="73"/>
      <c r="H30" s="72"/>
      <c r="I30" s="73"/>
      <c r="J30" s="73"/>
      <c r="K30" s="73"/>
      <c r="L30" s="73"/>
      <c r="N30" s="82">
        <v>2027</v>
      </c>
      <c r="O30" s="82">
        <f>HLOOKUP(N30,'EPS new veh sales'!$F$1:$AT$29,2,0)</f>
        <v>101265</v>
      </c>
      <c r="P30" s="82">
        <f>HLOOKUP(N30,'EPS new veh sales'!$F$1:$AT$29,3,0)</f>
        <v>183</v>
      </c>
      <c r="Q30" s="82">
        <f>HLOOKUP(N30,'EPS new veh sales'!$F$1:$AT$29,4,0)</f>
        <v>493464</v>
      </c>
      <c r="R30" s="82">
        <f>HLOOKUP(N30,'EPS new veh sales'!$F$1:$AT$29,5,0)</f>
        <v>4410</v>
      </c>
      <c r="S30" s="82">
        <f>HLOOKUP(N30,'EPS new veh sales'!$F$1:$AT$29,6,0)</f>
        <v>2961</v>
      </c>
      <c r="T30" s="82">
        <f>HLOOKUP(N30,'EPS new veh sales'!$F$1:$AT$29,7,0)</f>
        <v>162</v>
      </c>
      <c r="U30" s="82">
        <f>HLOOKUP(N30,'EPS new veh sales'!$F$1:$AT$29,8,0)</f>
        <v>6</v>
      </c>
      <c r="V30" s="82">
        <f>HLOOKUP(N30,'EPS new veh sales'!$F$1:$AT$29,9,0)</f>
        <v>5115</v>
      </c>
      <c r="W30" s="82">
        <f>HLOOKUP(N30,'EPS new veh sales'!$F$1:$AT$29,10,0)</f>
        <v>18</v>
      </c>
      <c r="X30" s="82">
        <f>HLOOKUP(N30,'EPS new veh sales'!$F$1:$AT$29,11,0)</f>
        <v>13632</v>
      </c>
      <c r="Y30" s="82">
        <f>HLOOKUP(N30,'EPS new veh sales'!$F$1:$AT$29,12,0)</f>
        <v>11367</v>
      </c>
      <c r="Z30" s="82">
        <f>HLOOKUP(N30,'EPS new veh sales'!$F$1:$AT$29,13,0)</f>
        <v>210</v>
      </c>
      <c r="AA30" s="82">
        <f>HLOOKUP(N30,'EPS new veh sales'!$F$1:$AT$29,14,0)</f>
        <v>3</v>
      </c>
      <c r="AB30" s="82">
        <f>HLOOKUP(N30,'EPS new veh sales'!$F$1:$AT$29,15,0)</f>
        <v>0</v>
      </c>
      <c r="AC30" s="85">
        <f>HLOOKUP(N30,'EPS new veh sales'!$F$1:$AT$29,16,0)</f>
        <v>114</v>
      </c>
      <c r="AD30" s="85">
        <f>HLOOKUP(N30,'EPS new veh sales'!$F$1:$AT$29,17,0)</f>
        <v>93</v>
      </c>
      <c r="AE30" s="85">
        <f>HLOOKUP(N30,'EPS new veh sales'!$F$1:$AT$29,18,0)</f>
        <v>129</v>
      </c>
      <c r="AF30" s="85">
        <f>HLOOKUP(N30,'EPS new veh sales'!$F$1:$AT$29,19,0)</f>
        <v>1749</v>
      </c>
      <c r="AG30" s="85">
        <f>HLOOKUP(N30,'EPS new veh sales'!$F$1:$AT$29,20,0)</f>
        <v>0</v>
      </c>
      <c r="AH30" s="85">
        <f>HLOOKUP(N30,'EPS new veh sales'!$F$1:$AT$29,21,0)</f>
        <v>30</v>
      </c>
      <c r="AI30" s="85">
        <f>HLOOKUP(N30,'EPS new veh sales'!$F$1:$AT$29,22,0)</f>
        <v>0</v>
      </c>
      <c r="AJ30" s="82">
        <f>HLOOKUP(N30,'EPS new veh sales'!$F$1:$AT$29,23,0)</f>
        <v>903</v>
      </c>
      <c r="AK30" s="82">
        <f>HLOOKUP(N30,'EPS new veh sales'!$F$1:$AT$29,24,0)</f>
        <v>255</v>
      </c>
      <c r="AL30" s="82">
        <f>HLOOKUP(N30,'EPS new veh sales'!$F$1:$AT$29,25,0)</f>
        <v>0</v>
      </c>
      <c r="AM30" s="82">
        <f>HLOOKUP(N30,'EPS new veh sales'!$F$1:$AT$29,26,0)</f>
        <v>25131</v>
      </c>
      <c r="AN30" s="82">
        <f>HLOOKUP(N30,'EPS new veh sales'!$F$1:$AT$29,27,0)</f>
        <v>204</v>
      </c>
      <c r="AO30" s="82">
        <f>HLOOKUP(N30,'EPS new veh sales'!$F$1:$AT$29,28,0)</f>
        <v>42</v>
      </c>
      <c r="AP30" s="82">
        <f>HLOOKUP(N30,'EPS new veh sales'!$F$1:$AT$29,29,0)</f>
        <v>6</v>
      </c>
      <c r="BX30" s="53">
        <v>2027</v>
      </c>
      <c r="BY30" s="54">
        <f t="shared" ref="BY30:BY32" si="52">BY29-($BY$28-$BY$33)/5</f>
        <v>10.8</v>
      </c>
      <c r="BZ30" s="54">
        <f t="shared" ref="BZ30:BZ32" si="53">BZ29-($BZ$28-$BZ$33)/5</f>
        <v>5.8680000000000003</v>
      </c>
      <c r="CA30" s="54">
        <f t="shared" ref="CA30:CA32" si="54">CA29-($CA$28-$CA$33)/5</f>
        <v>5.28</v>
      </c>
      <c r="CB30" s="54">
        <f t="shared" ref="CB30:CB32" si="55">CA30/1.2</f>
        <v>4.4000000000000004</v>
      </c>
      <c r="CC30" s="54">
        <f t="shared" ref="CC30:CC32" si="56">CC29-(CC$28-CC$33)/5</f>
        <v>3.8</v>
      </c>
      <c r="CD30" s="54">
        <f t="shared" ref="CD30:CD32" si="57">CD29-(CD$28-CD$33)/5</f>
        <v>6</v>
      </c>
      <c r="CE30" s="54">
        <f t="shared" ref="CE30:CE32" si="58">CE29-(CE$28-CE$33)/5</f>
        <v>0.86</v>
      </c>
      <c r="CF30" s="54">
        <f t="shared" ref="CF30:CF32" si="59">CF29-(CF$28-CF$33)/5</f>
        <v>22.500000000000014</v>
      </c>
      <c r="CG30" s="54">
        <f t="shared" ref="CG30:CG32" si="60">CG29-(CG$28-CG$33)/5</f>
        <v>19.5</v>
      </c>
      <c r="CH30" s="54">
        <f t="shared" si="16"/>
        <v>10.32192</v>
      </c>
      <c r="CI30" s="54">
        <f t="shared" ref="CI30:CI32" si="61">CI29-(CI$28-CI$33)/5</f>
        <v>8.6015999999999995</v>
      </c>
      <c r="CJ30" s="54">
        <f t="shared" ref="CJ30:CJ32" si="62">CJ29-(CJ$28-CJ$33)/5</f>
        <v>7.524</v>
      </c>
      <c r="CK30" s="54">
        <f t="shared" ref="CK30:CK32" si="63">CK29-(CK$28-CK$33)/5</f>
        <v>40</v>
      </c>
      <c r="CL30" s="54">
        <f t="shared" ref="CL30:CL32" si="64">CL29-(CL$28-CL$33)/5</f>
        <v>2.5</v>
      </c>
      <c r="CM30" s="54">
        <f t="shared" ref="CM30:CM32" si="65">CM29-(CM$28-CM$33)/5</f>
        <v>56.8</v>
      </c>
      <c r="CN30" s="54">
        <f t="shared" ref="CN30:CN32" si="66">CN29-(CN$28-CN$33)/5</f>
        <v>22</v>
      </c>
      <c r="CO30" s="54">
        <f t="shared" si="5"/>
        <v>19.904399999999999</v>
      </c>
      <c r="CP30" s="54">
        <f t="shared" ref="CP30:CP32" si="67">CP29-(CP$28-CP$33)/5</f>
        <v>16.587</v>
      </c>
      <c r="CQ30" s="54">
        <f t="shared" ref="CQ30:CQ32" si="68">CQ29-(CQ$28-CQ$33)/5</f>
        <v>16.72</v>
      </c>
      <c r="CR30" s="54">
        <f t="shared" ref="CR30:CR32" si="69">CR29-(CR$28-CR$33)/5</f>
        <v>60</v>
      </c>
      <c r="CS30" s="54">
        <f t="shared" ref="CS30:CS32" si="70">CS29-(CS$28-CS$33)/5</f>
        <v>5.5</v>
      </c>
      <c r="CT30" s="54">
        <f t="shared" ref="CT30:CT32" si="71">CT29-(CT$28-CT$33)/5</f>
        <v>117</v>
      </c>
      <c r="CU30" s="54">
        <f t="shared" ref="CU30:CU32" si="72">CU29-(CU$28-CU$33)/5</f>
        <v>36.24</v>
      </c>
      <c r="CV30" s="54">
        <f t="shared" si="6"/>
        <v>31.39584</v>
      </c>
      <c r="CW30" s="54">
        <f t="shared" ref="CW30:CW32" si="73">CW29-(CW$28-CW$33)/5</f>
        <v>26.1632</v>
      </c>
      <c r="CX30" s="54">
        <f t="shared" ref="CX30:CX32" si="74">CX29-(CX$28-CX$33)/5</f>
        <v>20.74952</v>
      </c>
      <c r="CY30" s="54">
        <f t="shared" ref="CY30:CY32" si="75">CY29-(CY$28-CY$33)/5</f>
        <v>58.5</v>
      </c>
      <c r="CZ30" s="54">
        <f t="shared" ref="CZ30:CZ32" si="76">CZ29-(CZ$28-CZ$33)/5</f>
        <v>10.8</v>
      </c>
    </row>
    <row r="31" spans="1:104">
      <c r="A31" s="72"/>
      <c r="B31" s="73"/>
      <c r="C31" s="73"/>
      <c r="D31" s="73"/>
      <c r="E31" s="73"/>
      <c r="H31" s="72"/>
      <c r="I31" s="73"/>
      <c r="J31" s="73"/>
      <c r="K31" s="73"/>
      <c r="L31" s="73"/>
      <c r="N31" s="82">
        <v>2028</v>
      </c>
      <c r="O31" s="82">
        <f>HLOOKUP(N31,'EPS new veh sales'!$F$1:$AT$29,2,0)</f>
        <v>128511</v>
      </c>
      <c r="P31" s="82">
        <f>HLOOKUP(N31,'EPS new veh sales'!$F$1:$AT$29,3,0)</f>
        <v>189</v>
      </c>
      <c r="Q31" s="82">
        <f>HLOOKUP(N31,'EPS new veh sales'!$F$1:$AT$29,4,0)</f>
        <v>486504</v>
      </c>
      <c r="R31" s="82">
        <f>HLOOKUP(N31,'EPS new veh sales'!$F$1:$AT$29,5,0)</f>
        <v>4719</v>
      </c>
      <c r="S31" s="82">
        <f>HLOOKUP(N31,'EPS new veh sales'!$F$1:$AT$29,6,0)</f>
        <v>3549</v>
      </c>
      <c r="T31" s="82">
        <f>HLOOKUP(N31,'EPS new veh sales'!$F$1:$AT$29,7,0)</f>
        <v>165</v>
      </c>
      <c r="U31" s="82">
        <f>HLOOKUP(N31,'EPS new veh sales'!$F$1:$AT$29,8,0)</f>
        <v>6</v>
      </c>
      <c r="V31" s="82">
        <f>HLOOKUP(N31,'EPS new veh sales'!$F$1:$AT$29,9,0)</f>
        <v>6483</v>
      </c>
      <c r="W31" s="82">
        <f>HLOOKUP(N31,'EPS new veh sales'!$F$1:$AT$29,10,0)</f>
        <v>18</v>
      </c>
      <c r="X31" s="82">
        <f>HLOOKUP(N31,'EPS new veh sales'!$F$1:$AT$29,11,0)</f>
        <v>12960</v>
      </c>
      <c r="Y31" s="82">
        <f>HLOOKUP(N31,'EPS new veh sales'!$F$1:$AT$29,12,0)</f>
        <v>10989</v>
      </c>
      <c r="Z31" s="82">
        <f>HLOOKUP(N31,'EPS new veh sales'!$F$1:$AT$29,13,0)</f>
        <v>261</v>
      </c>
      <c r="AA31" s="82">
        <f>HLOOKUP(N31,'EPS new veh sales'!$F$1:$AT$29,14,0)</f>
        <v>3</v>
      </c>
      <c r="AB31" s="82">
        <f>HLOOKUP(N31,'EPS new veh sales'!$F$1:$AT$29,15,0)</f>
        <v>0</v>
      </c>
      <c r="AC31" s="85">
        <f>HLOOKUP(N31,'EPS new veh sales'!$F$1:$AT$29,16,0)</f>
        <v>147</v>
      </c>
      <c r="AD31" s="85">
        <f>HLOOKUP(N31,'EPS new veh sales'!$F$1:$AT$29,17,0)</f>
        <v>93</v>
      </c>
      <c r="AE31" s="85">
        <f>HLOOKUP(N31,'EPS new veh sales'!$F$1:$AT$29,18,0)</f>
        <v>126</v>
      </c>
      <c r="AF31" s="85">
        <f>HLOOKUP(N31,'EPS new veh sales'!$F$1:$AT$29,19,0)</f>
        <v>1764</v>
      </c>
      <c r="AG31" s="85">
        <f>HLOOKUP(N31,'EPS new veh sales'!$F$1:$AT$29,20,0)</f>
        <v>0</v>
      </c>
      <c r="AH31" s="85">
        <f>HLOOKUP(N31,'EPS new veh sales'!$F$1:$AT$29,21,0)</f>
        <v>36</v>
      </c>
      <c r="AI31" s="85">
        <f>HLOOKUP(N31,'EPS new veh sales'!$F$1:$AT$29,22,0)</f>
        <v>0</v>
      </c>
      <c r="AJ31" s="82">
        <f>HLOOKUP(N31,'EPS new veh sales'!$F$1:$AT$29,23,0)</f>
        <v>951</v>
      </c>
      <c r="AK31" s="82">
        <f>HLOOKUP(N31,'EPS new veh sales'!$F$1:$AT$29,24,0)</f>
        <v>279</v>
      </c>
      <c r="AL31" s="82">
        <f>HLOOKUP(N31,'EPS new veh sales'!$F$1:$AT$29,25,0)</f>
        <v>0</v>
      </c>
      <c r="AM31" s="82">
        <f>HLOOKUP(N31,'EPS new veh sales'!$F$1:$AT$29,26,0)</f>
        <v>25365</v>
      </c>
      <c r="AN31" s="82">
        <f>HLOOKUP(N31,'EPS new veh sales'!$F$1:$AT$29,27,0)</f>
        <v>213</v>
      </c>
      <c r="AO31" s="82">
        <f>HLOOKUP(N31,'EPS new veh sales'!$F$1:$AT$29,28,0)</f>
        <v>48</v>
      </c>
      <c r="AP31" s="82">
        <f>HLOOKUP(N31,'EPS new veh sales'!$F$1:$AT$29,29,0)</f>
        <v>9</v>
      </c>
      <c r="BX31" s="53">
        <v>2028</v>
      </c>
      <c r="BY31" s="54">
        <f t="shared" si="52"/>
        <v>10.7</v>
      </c>
      <c r="BZ31" s="54">
        <f t="shared" si="53"/>
        <v>5.8520000000000003</v>
      </c>
      <c r="CA31" s="54">
        <f t="shared" si="54"/>
        <v>5.12</v>
      </c>
      <c r="CB31" s="54">
        <f t="shared" si="55"/>
        <v>4.2666666666666702</v>
      </c>
      <c r="CC31" s="54">
        <f t="shared" si="56"/>
        <v>3.6999999999999997</v>
      </c>
      <c r="CD31" s="54">
        <f t="shared" si="57"/>
        <v>6</v>
      </c>
      <c r="CE31" s="54">
        <f t="shared" si="58"/>
        <v>0.84</v>
      </c>
      <c r="CF31" s="54">
        <f t="shared" si="59"/>
        <v>22.142857142857146</v>
      </c>
      <c r="CG31" s="54">
        <f t="shared" si="60"/>
        <v>19.5</v>
      </c>
      <c r="CH31" s="54">
        <f t="shared" si="16"/>
        <v>10.24128</v>
      </c>
      <c r="CI31" s="54">
        <f t="shared" si="61"/>
        <v>8.5343999999999998</v>
      </c>
      <c r="CJ31" s="54">
        <f t="shared" si="62"/>
        <v>7.4160000000000004</v>
      </c>
      <c r="CK31" s="54">
        <f t="shared" si="63"/>
        <v>40</v>
      </c>
      <c r="CL31" s="54">
        <f t="shared" si="64"/>
        <v>2.5</v>
      </c>
      <c r="CM31" s="54">
        <f t="shared" si="65"/>
        <v>56.199999999999996</v>
      </c>
      <c r="CN31" s="54">
        <f t="shared" si="66"/>
        <v>22</v>
      </c>
      <c r="CO31" s="54">
        <f t="shared" si="5"/>
        <v>19.671600000000002</v>
      </c>
      <c r="CP31" s="54">
        <f t="shared" si="67"/>
        <v>16.393000000000001</v>
      </c>
      <c r="CQ31" s="54">
        <f t="shared" si="68"/>
        <v>16.48</v>
      </c>
      <c r="CR31" s="54">
        <f t="shared" si="69"/>
        <v>60</v>
      </c>
      <c r="CS31" s="54">
        <f t="shared" si="70"/>
        <v>5.5</v>
      </c>
      <c r="CT31" s="54">
        <f t="shared" si="71"/>
        <v>115.142857142857</v>
      </c>
      <c r="CU31" s="54">
        <f t="shared" si="72"/>
        <v>36.24</v>
      </c>
      <c r="CV31" s="54">
        <f t="shared" si="6"/>
        <v>31.150559999999999</v>
      </c>
      <c r="CW31" s="54">
        <f t="shared" si="73"/>
        <v>25.9588</v>
      </c>
      <c r="CX31" s="54">
        <f t="shared" si="74"/>
        <v>20.45168</v>
      </c>
      <c r="CY31" s="54">
        <f t="shared" si="75"/>
        <v>58.5</v>
      </c>
      <c r="CZ31" s="54">
        <f t="shared" si="76"/>
        <v>10.7</v>
      </c>
    </row>
    <row r="32" spans="1:104">
      <c r="A32" s="72"/>
      <c r="B32" s="73"/>
      <c r="C32" s="73"/>
      <c r="D32" s="73"/>
      <c r="E32" s="73"/>
      <c r="H32" s="72"/>
      <c r="I32" s="73"/>
      <c r="J32" s="73"/>
      <c r="K32" s="73"/>
      <c r="L32" s="73"/>
      <c r="N32" s="82">
        <v>2029</v>
      </c>
      <c r="O32" s="82">
        <f>HLOOKUP(N32,'EPS new veh sales'!$F$1:$AT$29,2,0)</f>
        <v>159033</v>
      </c>
      <c r="P32" s="82">
        <f>HLOOKUP(N32,'EPS new veh sales'!$F$1:$AT$29,3,0)</f>
        <v>195</v>
      </c>
      <c r="Q32" s="82">
        <f>HLOOKUP(N32,'EPS new veh sales'!$F$1:$AT$29,4,0)</f>
        <v>475686</v>
      </c>
      <c r="R32" s="82">
        <f>HLOOKUP(N32,'EPS new veh sales'!$F$1:$AT$29,5,0)</f>
        <v>4974</v>
      </c>
      <c r="S32" s="82">
        <f>HLOOKUP(N32,'EPS new veh sales'!$F$1:$AT$29,6,0)</f>
        <v>4245</v>
      </c>
      <c r="T32" s="82">
        <f>HLOOKUP(N32,'EPS new veh sales'!$F$1:$AT$29,7,0)</f>
        <v>168</v>
      </c>
      <c r="U32" s="82">
        <f>HLOOKUP(N32,'EPS new veh sales'!$F$1:$AT$29,8,0)</f>
        <v>9</v>
      </c>
      <c r="V32" s="82">
        <f>HLOOKUP(N32,'EPS new veh sales'!$F$1:$AT$29,9,0)</f>
        <v>7986</v>
      </c>
      <c r="W32" s="82">
        <f>HLOOKUP(N32,'EPS new veh sales'!$F$1:$AT$29,10,0)</f>
        <v>15</v>
      </c>
      <c r="X32" s="82">
        <f>HLOOKUP(N32,'EPS new veh sales'!$F$1:$AT$29,11,0)</f>
        <v>12270</v>
      </c>
      <c r="Y32" s="82">
        <f>HLOOKUP(N32,'EPS new veh sales'!$F$1:$AT$29,12,0)</f>
        <v>10485</v>
      </c>
      <c r="Z32" s="82">
        <f>HLOOKUP(N32,'EPS new veh sales'!$F$1:$AT$29,13,0)</f>
        <v>324</v>
      </c>
      <c r="AA32" s="82">
        <f>HLOOKUP(N32,'EPS new veh sales'!$F$1:$AT$29,14,0)</f>
        <v>3</v>
      </c>
      <c r="AB32" s="82">
        <f>HLOOKUP(N32,'EPS new veh sales'!$F$1:$AT$29,15,0)</f>
        <v>0</v>
      </c>
      <c r="AC32" s="85">
        <f>HLOOKUP(N32,'EPS new veh sales'!$F$1:$AT$29,16,0)</f>
        <v>189</v>
      </c>
      <c r="AD32" s="85">
        <f>HLOOKUP(N32,'EPS new veh sales'!$F$1:$AT$29,17,0)</f>
        <v>93</v>
      </c>
      <c r="AE32" s="85">
        <f>HLOOKUP(N32,'EPS new veh sales'!$F$1:$AT$29,18,0)</f>
        <v>120</v>
      </c>
      <c r="AF32" s="85">
        <f>HLOOKUP(N32,'EPS new veh sales'!$F$1:$AT$29,19,0)</f>
        <v>1773</v>
      </c>
      <c r="AG32" s="85">
        <f>HLOOKUP(N32,'EPS new veh sales'!$F$1:$AT$29,20,0)</f>
        <v>3</v>
      </c>
      <c r="AH32" s="85">
        <f>HLOOKUP(N32,'EPS new veh sales'!$F$1:$AT$29,21,0)</f>
        <v>39</v>
      </c>
      <c r="AI32" s="85">
        <f>HLOOKUP(N32,'EPS new veh sales'!$F$1:$AT$29,22,0)</f>
        <v>3</v>
      </c>
      <c r="AJ32" s="82">
        <f>HLOOKUP(N32,'EPS new veh sales'!$F$1:$AT$29,23,0)</f>
        <v>1005</v>
      </c>
      <c r="AK32" s="82">
        <f>HLOOKUP(N32,'EPS new veh sales'!$F$1:$AT$29,24,0)</f>
        <v>324</v>
      </c>
      <c r="AL32" s="82">
        <f>HLOOKUP(N32,'EPS new veh sales'!$F$1:$AT$29,25,0)</f>
        <v>0</v>
      </c>
      <c r="AM32" s="82">
        <f>HLOOKUP(N32,'EPS new veh sales'!$F$1:$AT$29,26,0)</f>
        <v>25569</v>
      </c>
      <c r="AN32" s="82">
        <f>HLOOKUP(N32,'EPS new veh sales'!$F$1:$AT$29,27,0)</f>
        <v>222</v>
      </c>
      <c r="AO32" s="82">
        <f>HLOOKUP(N32,'EPS new veh sales'!$F$1:$AT$29,28,0)</f>
        <v>54</v>
      </c>
      <c r="AP32" s="82">
        <f>HLOOKUP(N32,'EPS new veh sales'!$F$1:$AT$29,29,0)</f>
        <v>12</v>
      </c>
      <c r="BX32" s="53">
        <v>2029</v>
      </c>
      <c r="BY32" s="54">
        <f t="shared" si="52"/>
        <v>10.6</v>
      </c>
      <c r="BZ32" s="54">
        <f t="shared" si="53"/>
        <v>5.8360000000000003</v>
      </c>
      <c r="CA32" s="54">
        <f t="shared" si="54"/>
        <v>4.96</v>
      </c>
      <c r="CB32" s="54">
        <f t="shared" si="55"/>
        <v>4.1333333333333302</v>
      </c>
      <c r="CC32" s="54">
        <f t="shared" si="56"/>
        <v>3.5999999999999996</v>
      </c>
      <c r="CD32" s="54">
        <f t="shared" si="57"/>
        <v>6</v>
      </c>
      <c r="CE32" s="54">
        <f t="shared" si="58"/>
        <v>0.82</v>
      </c>
      <c r="CF32" s="54">
        <f t="shared" si="59"/>
        <v>21.785714285714278</v>
      </c>
      <c r="CG32" s="54">
        <f t="shared" si="60"/>
        <v>19.5</v>
      </c>
      <c r="CH32" s="54">
        <f t="shared" si="16"/>
        <v>10.160640000000001</v>
      </c>
      <c r="CI32" s="54">
        <f t="shared" si="61"/>
        <v>8.4672000000000001</v>
      </c>
      <c r="CJ32" s="54">
        <f t="shared" si="62"/>
        <v>7.3079999999999998</v>
      </c>
      <c r="CK32" s="54">
        <f t="shared" si="63"/>
        <v>40</v>
      </c>
      <c r="CL32" s="54">
        <f t="shared" si="64"/>
        <v>2.5</v>
      </c>
      <c r="CM32" s="54">
        <f t="shared" si="65"/>
        <v>55.599999999999994</v>
      </c>
      <c r="CN32" s="54">
        <f t="shared" si="66"/>
        <v>22</v>
      </c>
      <c r="CO32" s="54">
        <f t="shared" si="5"/>
        <v>19.438800000000001</v>
      </c>
      <c r="CP32" s="54">
        <f t="shared" si="67"/>
        <v>16.199000000000002</v>
      </c>
      <c r="CQ32" s="54">
        <f t="shared" si="68"/>
        <v>16.239999999999998</v>
      </c>
      <c r="CR32" s="54">
        <f t="shared" si="69"/>
        <v>60</v>
      </c>
      <c r="CS32" s="54">
        <f t="shared" si="70"/>
        <v>5.5</v>
      </c>
      <c r="CT32" s="54">
        <f t="shared" si="71"/>
        <v>113.28571428571399</v>
      </c>
      <c r="CU32" s="54">
        <f t="shared" si="72"/>
        <v>36.24</v>
      </c>
      <c r="CV32" s="54">
        <f t="shared" si="6"/>
        <v>30.905280000000001</v>
      </c>
      <c r="CW32" s="54">
        <f t="shared" si="73"/>
        <v>25.7544</v>
      </c>
      <c r="CX32" s="54">
        <f t="shared" si="74"/>
        <v>20.153839999999999</v>
      </c>
      <c r="CY32" s="54">
        <f t="shared" si="75"/>
        <v>58.5</v>
      </c>
      <c r="CZ32" s="54">
        <f t="shared" si="76"/>
        <v>10.6</v>
      </c>
    </row>
    <row r="33" spans="1:104">
      <c r="A33" s="72"/>
      <c r="B33" s="73"/>
      <c r="C33" s="73"/>
      <c r="D33" s="73"/>
      <c r="E33" s="73"/>
      <c r="H33" s="72"/>
      <c r="I33" s="73"/>
      <c r="J33" s="73"/>
      <c r="K33" s="73"/>
      <c r="L33" s="73"/>
      <c r="N33" s="82">
        <v>2030</v>
      </c>
      <c r="O33" s="82">
        <f>HLOOKUP(N33,'EPS new veh sales'!$F$1:$AT$29,2,0)</f>
        <v>194529</v>
      </c>
      <c r="P33" s="82">
        <f>HLOOKUP(N33,'EPS new veh sales'!$F$1:$AT$29,3,0)</f>
        <v>201</v>
      </c>
      <c r="Q33" s="82">
        <f>HLOOKUP(N33,'EPS new veh sales'!$F$1:$AT$29,4,0)</f>
        <v>459357</v>
      </c>
      <c r="R33" s="82">
        <f>HLOOKUP(N33,'EPS new veh sales'!$F$1:$AT$29,5,0)</f>
        <v>5157</v>
      </c>
      <c r="S33" s="82">
        <f>HLOOKUP(N33,'EPS new veh sales'!$F$1:$AT$29,6,0)</f>
        <v>5022</v>
      </c>
      <c r="T33" s="82">
        <f>HLOOKUP(N33,'EPS new veh sales'!$F$1:$AT$29,7,0)</f>
        <v>168</v>
      </c>
      <c r="U33" s="82">
        <f>HLOOKUP(N33,'EPS new veh sales'!$F$1:$AT$29,8,0)</f>
        <v>9</v>
      </c>
      <c r="V33" s="82">
        <f>HLOOKUP(N33,'EPS new veh sales'!$F$1:$AT$29,9,0)</f>
        <v>9636</v>
      </c>
      <c r="W33" s="82">
        <f>HLOOKUP(N33,'EPS new veh sales'!$F$1:$AT$29,10,0)</f>
        <v>15</v>
      </c>
      <c r="X33" s="82">
        <f>HLOOKUP(N33,'EPS new veh sales'!$F$1:$AT$29,11,0)</f>
        <v>11448</v>
      </c>
      <c r="Y33" s="82">
        <f>HLOOKUP(N33,'EPS new veh sales'!$F$1:$AT$29,12,0)</f>
        <v>9960</v>
      </c>
      <c r="Z33" s="82">
        <f>HLOOKUP(N33,'EPS new veh sales'!$F$1:$AT$29,13,0)</f>
        <v>387</v>
      </c>
      <c r="AA33" s="82">
        <f>HLOOKUP(N33,'EPS new veh sales'!$F$1:$AT$29,14,0)</f>
        <v>3</v>
      </c>
      <c r="AB33" s="82">
        <f>HLOOKUP(N33,'EPS new veh sales'!$F$1:$AT$29,15,0)</f>
        <v>0</v>
      </c>
      <c r="AC33" s="85">
        <f>HLOOKUP(N33,'EPS new veh sales'!$F$1:$AT$29,16,0)</f>
        <v>240</v>
      </c>
      <c r="AD33" s="85">
        <f>HLOOKUP(N33,'EPS new veh sales'!$F$1:$AT$29,17,0)</f>
        <v>90</v>
      </c>
      <c r="AE33" s="85">
        <f>HLOOKUP(N33,'EPS new veh sales'!$F$1:$AT$29,18,0)</f>
        <v>114</v>
      </c>
      <c r="AF33" s="85">
        <f>HLOOKUP(N33,'EPS new veh sales'!$F$1:$AT$29,19,0)</f>
        <v>1770</v>
      </c>
      <c r="AG33" s="85">
        <f>HLOOKUP(N33,'EPS new veh sales'!$F$1:$AT$29,20,0)</f>
        <v>3</v>
      </c>
      <c r="AH33" s="85">
        <f>HLOOKUP(N33,'EPS new veh sales'!$F$1:$AT$29,21,0)</f>
        <v>42</v>
      </c>
      <c r="AI33" s="85">
        <f>HLOOKUP(N33,'EPS new veh sales'!$F$1:$AT$29,22,0)</f>
        <v>3</v>
      </c>
      <c r="AJ33" s="82">
        <f>HLOOKUP(N33,'EPS new veh sales'!$F$1:$AT$29,23,0)</f>
        <v>1068</v>
      </c>
      <c r="AK33" s="82">
        <f>HLOOKUP(N33,'EPS new veh sales'!$F$1:$AT$29,24,0)</f>
        <v>378</v>
      </c>
      <c r="AL33" s="82">
        <f>HLOOKUP(N33,'EPS new veh sales'!$F$1:$AT$29,25,0)</f>
        <v>0</v>
      </c>
      <c r="AM33" s="82">
        <f>HLOOKUP(N33,'EPS new veh sales'!$F$1:$AT$29,26,0)</f>
        <v>25752</v>
      </c>
      <c r="AN33" s="82">
        <f>HLOOKUP(N33,'EPS new veh sales'!$F$1:$AT$29,27,0)</f>
        <v>234</v>
      </c>
      <c r="AO33" s="82">
        <f>HLOOKUP(N33,'EPS new veh sales'!$F$1:$AT$29,28,0)</f>
        <v>57</v>
      </c>
      <c r="AP33" s="82">
        <f>HLOOKUP(N33,'EPS new veh sales'!$F$1:$AT$29,29,0)</f>
        <v>15</v>
      </c>
      <c r="BX33" s="87">
        <v>2030</v>
      </c>
      <c r="BY33" s="90">
        <f>AT5</f>
        <v>10.5</v>
      </c>
      <c r="BZ33" s="90">
        <f t="shared" ref="BZ33:CZ33" si="77">AU5</f>
        <v>5.82</v>
      </c>
      <c r="CA33" s="90">
        <f t="shared" si="77"/>
        <v>4.8</v>
      </c>
      <c r="CB33" s="90">
        <f t="shared" si="77"/>
        <v>4</v>
      </c>
      <c r="CC33" s="90">
        <f t="shared" si="77"/>
        <v>3.5</v>
      </c>
      <c r="CD33" s="90">
        <f t="shared" si="77"/>
        <v>6</v>
      </c>
      <c r="CE33" s="90">
        <f t="shared" si="77"/>
        <v>0.8</v>
      </c>
      <c r="CF33" s="90">
        <f t="shared" si="77"/>
        <v>21.428571428571416</v>
      </c>
      <c r="CG33" s="90">
        <f t="shared" si="77"/>
        <v>19.5</v>
      </c>
      <c r="CH33" s="90">
        <f t="shared" si="77"/>
        <v>10.08</v>
      </c>
      <c r="CI33" s="90">
        <f t="shared" si="77"/>
        <v>8.4</v>
      </c>
      <c r="CJ33" s="90">
        <f t="shared" si="77"/>
        <v>7.2</v>
      </c>
      <c r="CK33" s="90">
        <f t="shared" si="77"/>
        <v>40</v>
      </c>
      <c r="CL33" s="90">
        <f t="shared" si="77"/>
        <v>2.5</v>
      </c>
      <c r="CM33" s="90">
        <f t="shared" si="77"/>
        <v>55</v>
      </c>
      <c r="CN33" s="90">
        <f t="shared" si="77"/>
        <v>22</v>
      </c>
      <c r="CO33" s="90">
        <f t="shared" si="77"/>
        <v>19.206</v>
      </c>
      <c r="CP33" s="90">
        <f t="shared" si="77"/>
        <v>16.004999999999999</v>
      </c>
      <c r="CQ33" s="90">
        <f t="shared" si="77"/>
        <v>16</v>
      </c>
      <c r="CR33" s="90">
        <f t="shared" si="77"/>
        <v>60</v>
      </c>
      <c r="CS33" s="90">
        <f t="shared" si="77"/>
        <v>5.5</v>
      </c>
      <c r="CT33" s="90">
        <f t="shared" si="77"/>
        <v>111.428571428571</v>
      </c>
      <c r="CU33" s="90">
        <f t="shared" si="77"/>
        <v>36.24</v>
      </c>
      <c r="CV33" s="90">
        <f t="shared" si="77"/>
        <v>30.66</v>
      </c>
      <c r="CW33" s="90">
        <f t="shared" si="77"/>
        <v>25.55</v>
      </c>
      <c r="CX33" s="90">
        <f t="shared" si="77"/>
        <v>19.856000000000002</v>
      </c>
      <c r="CY33" s="90">
        <f t="shared" si="77"/>
        <v>58.5</v>
      </c>
      <c r="CZ33" s="90">
        <f t="shared" si="77"/>
        <v>10.5</v>
      </c>
    </row>
    <row r="34" spans="1:104">
      <c r="A34" s="72"/>
      <c r="B34" s="73"/>
      <c r="C34" s="73"/>
      <c r="D34" s="73"/>
      <c r="E34" s="73"/>
      <c r="H34" s="72"/>
      <c r="I34" s="73"/>
      <c r="J34" s="73"/>
      <c r="K34" s="73"/>
      <c r="L34" s="73"/>
      <c r="N34" s="82">
        <v>2031</v>
      </c>
      <c r="O34" s="82">
        <f>HLOOKUP(N34,'EPS new veh sales'!$F$1:$AT$29,2,0)</f>
        <v>226134</v>
      </c>
      <c r="P34" s="82">
        <f>HLOOKUP(N34,'EPS new veh sales'!$F$1:$AT$29,3,0)</f>
        <v>204</v>
      </c>
      <c r="Q34" s="82">
        <f>HLOOKUP(N34,'EPS new veh sales'!$F$1:$AT$29,4,0)</f>
        <v>432756</v>
      </c>
      <c r="R34" s="82">
        <f>HLOOKUP(N34,'EPS new veh sales'!$F$1:$AT$29,5,0)</f>
        <v>5205</v>
      </c>
      <c r="S34" s="82">
        <f>HLOOKUP(N34,'EPS new veh sales'!$F$1:$AT$29,6,0)</f>
        <v>5802</v>
      </c>
      <c r="T34" s="82">
        <f>HLOOKUP(N34,'EPS new veh sales'!$F$1:$AT$29,7,0)</f>
        <v>162</v>
      </c>
      <c r="U34" s="82">
        <f>HLOOKUP(N34,'EPS new veh sales'!$F$1:$AT$29,8,0)</f>
        <v>9</v>
      </c>
      <c r="V34" s="82">
        <f>HLOOKUP(N34,'EPS new veh sales'!$F$1:$AT$29,9,0)</f>
        <v>11958</v>
      </c>
      <c r="W34" s="82">
        <f>HLOOKUP(N34,'EPS new veh sales'!$F$1:$AT$29,10,0)</f>
        <v>15</v>
      </c>
      <c r="X34" s="82">
        <f>HLOOKUP(N34,'EPS new veh sales'!$F$1:$AT$29,11,0)</f>
        <v>10371</v>
      </c>
      <c r="Y34" s="82">
        <f>HLOOKUP(N34,'EPS new veh sales'!$F$1:$AT$29,12,0)</f>
        <v>9474</v>
      </c>
      <c r="Z34" s="82">
        <f>HLOOKUP(N34,'EPS new veh sales'!$F$1:$AT$29,13,0)</f>
        <v>459</v>
      </c>
      <c r="AA34" s="82">
        <f>HLOOKUP(N34,'EPS new veh sales'!$F$1:$AT$29,14,0)</f>
        <v>3</v>
      </c>
      <c r="AB34" s="82">
        <f>HLOOKUP(N34,'EPS new veh sales'!$F$1:$AT$29,15,0)</f>
        <v>0</v>
      </c>
      <c r="AC34" s="85">
        <f>HLOOKUP(N34,'EPS new veh sales'!$F$1:$AT$29,16,0)</f>
        <v>300</v>
      </c>
      <c r="AD34" s="85">
        <f>HLOOKUP(N34,'EPS new veh sales'!$F$1:$AT$29,17,0)</f>
        <v>87</v>
      </c>
      <c r="AE34" s="85">
        <f>HLOOKUP(N34,'EPS new veh sales'!$F$1:$AT$29,18,0)</f>
        <v>108</v>
      </c>
      <c r="AF34" s="85">
        <f>HLOOKUP(N34,'EPS new veh sales'!$F$1:$AT$29,19,0)</f>
        <v>1755</v>
      </c>
      <c r="AG34" s="85">
        <f>HLOOKUP(N34,'EPS new veh sales'!$F$1:$AT$29,20,0)</f>
        <v>3</v>
      </c>
      <c r="AH34" s="85">
        <f>HLOOKUP(N34,'EPS new veh sales'!$F$1:$AT$29,21,0)</f>
        <v>42</v>
      </c>
      <c r="AI34" s="85">
        <f>HLOOKUP(N34,'EPS new veh sales'!$F$1:$AT$29,22,0)</f>
        <v>3</v>
      </c>
      <c r="AJ34" s="82">
        <f>HLOOKUP(N34,'EPS new veh sales'!$F$1:$AT$29,23,0)</f>
        <v>1173</v>
      </c>
      <c r="AK34" s="82">
        <f>HLOOKUP(N34,'EPS new veh sales'!$F$1:$AT$29,24,0)</f>
        <v>450</v>
      </c>
      <c r="AL34" s="82">
        <f>HLOOKUP(N34,'EPS new veh sales'!$F$1:$AT$29,25,0)</f>
        <v>0</v>
      </c>
      <c r="AM34" s="82">
        <f>HLOOKUP(N34,'EPS new veh sales'!$F$1:$AT$29,26,0)</f>
        <v>26280</v>
      </c>
      <c r="AN34" s="82">
        <f>HLOOKUP(N34,'EPS new veh sales'!$F$1:$AT$29,27,0)</f>
        <v>252</v>
      </c>
      <c r="AO34" s="82">
        <f>HLOOKUP(N34,'EPS new veh sales'!$F$1:$AT$29,28,0)</f>
        <v>63</v>
      </c>
      <c r="AP34" s="82">
        <f>HLOOKUP(N34,'EPS new veh sales'!$F$1:$AT$29,29,0)</f>
        <v>18</v>
      </c>
      <c r="BX34" s="53">
        <v>2031</v>
      </c>
      <c r="BY34" s="54">
        <f>BY33-(BY$33-BY$38)/5</f>
        <v>10.4</v>
      </c>
      <c r="BZ34" s="54">
        <f t="shared" ref="BZ34:CA34" si="78">BZ33-(BZ$33-BZ$38)/5</f>
        <v>5.806</v>
      </c>
      <c r="CA34" s="54">
        <f t="shared" si="78"/>
        <v>4.6399999999999997</v>
      </c>
      <c r="CB34" s="54">
        <f>CA34/1.2</f>
        <v>3.8666666666666698</v>
      </c>
      <c r="CC34" s="54">
        <f>CC33-(CC$33-CC$38)/5</f>
        <v>3.5</v>
      </c>
      <c r="CD34" s="54">
        <f t="shared" ref="CD34:CG34" si="79">CD33-(CD$33-CD$38)/5</f>
        <v>6</v>
      </c>
      <c r="CE34" s="54">
        <f t="shared" si="79"/>
        <v>0.79</v>
      </c>
      <c r="CF34" s="54">
        <f t="shared" si="79"/>
        <v>21.142857142857132</v>
      </c>
      <c r="CG34" s="54">
        <f t="shared" si="79"/>
        <v>19.5</v>
      </c>
      <c r="CH34" s="54">
        <f t="shared" si="16"/>
        <v>9.9648000000000003</v>
      </c>
      <c r="CI34" s="54">
        <f>CI33-(CI$33-CI$38)/5</f>
        <v>8.3040000000000003</v>
      </c>
      <c r="CJ34" s="54">
        <f t="shared" ref="CJ34:CN34" si="80">CJ33-(CJ$33-CJ$38)/5</f>
        <v>7.1280000000000001</v>
      </c>
      <c r="CK34" s="54">
        <f t="shared" si="80"/>
        <v>40</v>
      </c>
      <c r="CL34" s="54">
        <f t="shared" si="80"/>
        <v>2.5</v>
      </c>
      <c r="CM34" s="54">
        <f t="shared" si="80"/>
        <v>54.6</v>
      </c>
      <c r="CN34" s="54">
        <f t="shared" si="80"/>
        <v>22</v>
      </c>
      <c r="CO34" s="54">
        <f t="shared" si="5"/>
        <v>18.973199999999999</v>
      </c>
      <c r="CP34" s="54">
        <f>CP33-(CP$33-CP$38)/5</f>
        <v>15.811</v>
      </c>
      <c r="CQ34" s="54">
        <f t="shared" ref="CQ34:CU34" si="81">CQ33-(CQ$33-CQ$38)/5</f>
        <v>15.84</v>
      </c>
      <c r="CR34" s="54">
        <f t="shared" si="81"/>
        <v>60</v>
      </c>
      <c r="CS34" s="54">
        <f t="shared" si="81"/>
        <v>5.5</v>
      </c>
      <c r="CT34" s="54">
        <f t="shared" si="81"/>
        <v>109.571428571429</v>
      </c>
      <c r="CU34" s="54">
        <f t="shared" si="81"/>
        <v>36.24</v>
      </c>
      <c r="CV34" s="54">
        <f t="shared" si="6"/>
        <v>30.3096</v>
      </c>
      <c r="CW34" s="54">
        <f>CW33-(CW$33-CW$38)/5</f>
        <v>25.257999999999999</v>
      </c>
      <c r="CX34" s="54">
        <f t="shared" ref="CX34:CZ34" si="82">CX33-(CX$33-CX$38)/5</f>
        <v>19.657440000000001</v>
      </c>
      <c r="CY34" s="54">
        <f t="shared" si="82"/>
        <v>58.5</v>
      </c>
      <c r="CZ34" s="54">
        <f t="shared" si="82"/>
        <v>10.4</v>
      </c>
    </row>
    <row r="35" spans="1:104">
      <c r="A35" s="72"/>
      <c r="B35" s="73"/>
      <c r="C35" s="73"/>
      <c r="D35" s="73"/>
      <c r="E35" s="73"/>
      <c r="H35" s="72"/>
      <c r="I35" s="73"/>
      <c r="J35" s="73"/>
      <c r="K35" s="73"/>
      <c r="L35" s="73"/>
      <c r="N35" s="82">
        <v>2032</v>
      </c>
      <c r="O35" s="82">
        <f>HLOOKUP(N35,'EPS new veh sales'!$F$1:$AT$29,2,0)</f>
        <v>253314</v>
      </c>
      <c r="P35" s="82">
        <f>HLOOKUP(N35,'EPS new veh sales'!$F$1:$AT$29,3,0)</f>
        <v>210</v>
      </c>
      <c r="Q35" s="82">
        <f>HLOOKUP(N35,'EPS new veh sales'!$F$1:$AT$29,4,0)</f>
        <v>410511</v>
      </c>
      <c r="R35" s="82">
        <f>HLOOKUP(N35,'EPS new veh sales'!$F$1:$AT$29,5,0)</f>
        <v>5238</v>
      </c>
      <c r="S35" s="82">
        <f>HLOOKUP(N35,'EPS new veh sales'!$F$1:$AT$29,6,0)</f>
        <v>6657</v>
      </c>
      <c r="T35" s="82">
        <f>HLOOKUP(N35,'EPS new veh sales'!$F$1:$AT$29,7,0)</f>
        <v>159</v>
      </c>
      <c r="U35" s="82">
        <f>HLOOKUP(N35,'EPS new veh sales'!$F$1:$AT$29,8,0)</f>
        <v>12</v>
      </c>
      <c r="V35" s="82">
        <f>HLOOKUP(N35,'EPS new veh sales'!$F$1:$AT$29,9,0)</f>
        <v>13860</v>
      </c>
      <c r="W35" s="82">
        <f>HLOOKUP(N35,'EPS new veh sales'!$F$1:$AT$29,10,0)</f>
        <v>15</v>
      </c>
      <c r="X35" s="82">
        <f>HLOOKUP(N35,'EPS new veh sales'!$F$1:$AT$29,11,0)</f>
        <v>9867</v>
      </c>
      <c r="Y35" s="82">
        <f>HLOOKUP(N35,'EPS new veh sales'!$F$1:$AT$29,12,0)</f>
        <v>8853</v>
      </c>
      <c r="Z35" s="82">
        <f>HLOOKUP(N35,'EPS new veh sales'!$F$1:$AT$29,13,0)</f>
        <v>537</v>
      </c>
      <c r="AA35" s="82">
        <f>HLOOKUP(N35,'EPS new veh sales'!$F$1:$AT$29,14,0)</f>
        <v>3</v>
      </c>
      <c r="AB35" s="82">
        <f>HLOOKUP(N35,'EPS new veh sales'!$F$1:$AT$29,15,0)</f>
        <v>0</v>
      </c>
      <c r="AC35" s="85">
        <f>HLOOKUP(N35,'EPS new veh sales'!$F$1:$AT$29,16,0)</f>
        <v>363</v>
      </c>
      <c r="AD35" s="85">
        <f>HLOOKUP(N35,'EPS new veh sales'!$F$1:$AT$29,17,0)</f>
        <v>84</v>
      </c>
      <c r="AE35" s="85">
        <f>HLOOKUP(N35,'EPS new veh sales'!$F$1:$AT$29,18,0)</f>
        <v>99</v>
      </c>
      <c r="AF35" s="85">
        <f>HLOOKUP(N35,'EPS new veh sales'!$F$1:$AT$29,19,0)</f>
        <v>1731</v>
      </c>
      <c r="AG35" s="85">
        <f>HLOOKUP(N35,'EPS new veh sales'!$F$1:$AT$29,20,0)</f>
        <v>6</v>
      </c>
      <c r="AH35" s="85">
        <f>HLOOKUP(N35,'EPS new veh sales'!$F$1:$AT$29,21,0)</f>
        <v>45</v>
      </c>
      <c r="AI35" s="85">
        <f>HLOOKUP(N35,'EPS new veh sales'!$F$1:$AT$29,22,0)</f>
        <v>6</v>
      </c>
      <c r="AJ35" s="82">
        <f>HLOOKUP(N35,'EPS new veh sales'!$F$1:$AT$29,23,0)</f>
        <v>1275</v>
      </c>
      <c r="AK35" s="82">
        <f>HLOOKUP(N35,'EPS new veh sales'!$F$1:$AT$29,24,0)</f>
        <v>534</v>
      </c>
      <c r="AL35" s="82">
        <f>HLOOKUP(N35,'EPS new veh sales'!$F$1:$AT$29,25,0)</f>
        <v>0</v>
      </c>
      <c r="AM35" s="82">
        <f>HLOOKUP(N35,'EPS new veh sales'!$F$1:$AT$29,26,0)</f>
        <v>26808</v>
      </c>
      <c r="AN35" s="82">
        <f>HLOOKUP(N35,'EPS new veh sales'!$F$1:$AT$29,27,0)</f>
        <v>273</v>
      </c>
      <c r="AO35" s="82">
        <f>HLOOKUP(N35,'EPS new veh sales'!$F$1:$AT$29,28,0)</f>
        <v>66</v>
      </c>
      <c r="AP35" s="82">
        <f>HLOOKUP(N35,'EPS new veh sales'!$F$1:$AT$29,29,0)</f>
        <v>21</v>
      </c>
      <c r="BX35" s="53">
        <v>2032</v>
      </c>
      <c r="BY35" s="54">
        <f t="shared" ref="BY35:BY37" si="83">BY34-(BY$33-BY$38)/5</f>
        <v>10.3</v>
      </c>
      <c r="BZ35" s="54">
        <f t="shared" ref="BZ35:BZ37" si="84">BZ34-(BZ$33-BZ$38)/5</f>
        <v>5.7919999999999998</v>
      </c>
      <c r="CA35" s="54">
        <f t="shared" ref="CA35:CA37" si="85">CA34-(CA$33-CA$38)/5</f>
        <v>4.4800000000000004</v>
      </c>
      <c r="CB35" s="54">
        <f t="shared" ref="CB35:CB37" si="86">CA35/1.2</f>
        <v>3.7333333333333298</v>
      </c>
      <c r="CC35" s="54">
        <f t="shared" ref="CC35:CC37" si="87">CC34-(CC$33-CC$38)/5</f>
        <v>3.5</v>
      </c>
      <c r="CD35" s="54">
        <f t="shared" ref="CD35:CD37" si="88">CD34-(CD$33-CD$38)/5</f>
        <v>6</v>
      </c>
      <c r="CE35" s="54">
        <f t="shared" ref="CE35:CE37" si="89">CE34-(CE$33-CE$38)/5</f>
        <v>0.78</v>
      </c>
      <c r="CF35" s="54">
        <f t="shared" ref="CF35:CF37" si="90">CF34-(CF$33-CF$38)/5</f>
        <v>20.857142857142847</v>
      </c>
      <c r="CG35" s="54">
        <f t="shared" ref="CG35:CG37" si="91">CG34-(CG$33-CG$38)/5</f>
        <v>19.5</v>
      </c>
      <c r="CH35" s="54">
        <f t="shared" si="16"/>
        <v>9.8496000000000006</v>
      </c>
      <c r="CI35" s="54">
        <f t="shared" ref="CI35:CI37" si="92">CI34-(CI$33-CI$38)/5</f>
        <v>8.2080000000000002</v>
      </c>
      <c r="CJ35" s="54">
        <f t="shared" ref="CJ35:CJ37" si="93">CJ34-(CJ$33-CJ$38)/5</f>
        <v>7.056</v>
      </c>
      <c r="CK35" s="54">
        <f t="shared" ref="CK35:CK37" si="94">CK34-(CK$33-CK$38)/5</f>
        <v>40</v>
      </c>
      <c r="CL35" s="54">
        <f t="shared" ref="CL35:CL37" si="95">CL34-(CL$33-CL$38)/5</f>
        <v>2.5</v>
      </c>
      <c r="CM35" s="54">
        <f t="shared" ref="CM35:CM37" si="96">CM34-(CM$33-CM$38)/5</f>
        <v>54.2</v>
      </c>
      <c r="CN35" s="54">
        <f t="shared" ref="CN35:CN37" si="97">CN34-(CN$33-CN$38)/5</f>
        <v>22</v>
      </c>
      <c r="CO35" s="54">
        <f t="shared" si="5"/>
        <v>18.740400000000001</v>
      </c>
      <c r="CP35" s="54">
        <f t="shared" ref="CP35:CP37" si="98">CP34-(CP$33-CP$38)/5</f>
        <v>15.617000000000001</v>
      </c>
      <c r="CQ35" s="54">
        <f t="shared" ref="CQ35:CQ37" si="99">CQ34-(CQ$33-CQ$38)/5</f>
        <v>15.68</v>
      </c>
      <c r="CR35" s="54">
        <f t="shared" ref="CR35:CR37" si="100">CR34-(CR$33-CR$38)/5</f>
        <v>60</v>
      </c>
      <c r="CS35" s="54">
        <f t="shared" ref="CS35:CS37" si="101">CS34-(CS$33-CS$38)/5</f>
        <v>5.5</v>
      </c>
      <c r="CT35" s="54">
        <f t="shared" ref="CT35:CT37" si="102">CT34-(CT$33-CT$38)/5</f>
        <v>107.71428571428601</v>
      </c>
      <c r="CU35" s="54">
        <f t="shared" ref="CU35:CU37" si="103">CU34-(CU$33-CU$38)/5</f>
        <v>36.24</v>
      </c>
      <c r="CV35" s="54">
        <f t="shared" si="6"/>
        <v>29.959199999999999</v>
      </c>
      <c r="CW35" s="54">
        <f t="shared" ref="CW35:CW37" si="104">CW34-(CW$33-CW$38)/5</f>
        <v>24.966000000000001</v>
      </c>
      <c r="CX35" s="54">
        <f t="shared" ref="CX35:CX37" si="105">CX34-(CX$33-CX$38)/5</f>
        <v>19.458880000000001</v>
      </c>
      <c r="CY35" s="54">
        <f t="shared" ref="CY35:CY37" si="106">CY34-(CY$33-CY$38)/5</f>
        <v>58.5</v>
      </c>
      <c r="CZ35" s="54">
        <f t="shared" ref="CZ35:CZ37" si="107">CZ34-(CZ$33-CZ$38)/5</f>
        <v>10.3</v>
      </c>
    </row>
    <row r="36" spans="1:104">
      <c r="A36" s="72"/>
      <c r="B36" s="73"/>
      <c r="C36" s="73"/>
      <c r="D36" s="73"/>
      <c r="E36" s="73"/>
      <c r="H36" s="72"/>
      <c r="I36" s="73"/>
      <c r="J36" s="73"/>
      <c r="K36" s="73"/>
      <c r="L36" s="73"/>
      <c r="N36" s="82">
        <v>2033</v>
      </c>
      <c r="O36" s="82">
        <f>HLOOKUP(N36,'EPS new veh sales'!$F$1:$AT$29,2,0)</f>
        <v>276594</v>
      </c>
      <c r="P36" s="82">
        <f>HLOOKUP(N36,'EPS new veh sales'!$F$1:$AT$29,3,0)</f>
        <v>219</v>
      </c>
      <c r="Q36" s="82">
        <f>HLOOKUP(N36,'EPS new veh sales'!$F$1:$AT$29,4,0)</f>
        <v>392031</v>
      </c>
      <c r="R36" s="82">
        <f>HLOOKUP(N36,'EPS new veh sales'!$F$1:$AT$29,5,0)</f>
        <v>5301</v>
      </c>
      <c r="S36" s="82">
        <f>HLOOKUP(N36,'EPS new veh sales'!$F$1:$AT$29,6,0)</f>
        <v>7617</v>
      </c>
      <c r="T36" s="82">
        <f>HLOOKUP(N36,'EPS new veh sales'!$F$1:$AT$29,7,0)</f>
        <v>156</v>
      </c>
      <c r="U36" s="82">
        <f>HLOOKUP(N36,'EPS new veh sales'!$F$1:$AT$29,8,0)</f>
        <v>12</v>
      </c>
      <c r="V36" s="82">
        <f>HLOOKUP(N36,'EPS new veh sales'!$F$1:$AT$29,9,0)</f>
        <v>15981</v>
      </c>
      <c r="W36" s="82">
        <f>HLOOKUP(N36,'EPS new veh sales'!$F$1:$AT$29,10,0)</f>
        <v>15</v>
      </c>
      <c r="X36" s="82">
        <f>HLOOKUP(N36,'EPS new veh sales'!$F$1:$AT$29,11,0)</f>
        <v>9150</v>
      </c>
      <c r="Y36" s="82">
        <f>HLOOKUP(N36,'EPS new veh sales'!$F$1:$AT$29,12,0)</f>
        <v>8253</v>
      </c>
      <c r="Z36" s="82">
        <f>HLOOKUP(N36,'EPS new veh sales'!$F$1:$AT$29,13,0)</f>
        <v>615</v>
      </c>
      <c r="AA36" s="82">
        <f>HLOOKUP(N36,'EPS new veh sales'!$F$1:$AT$29,14,0)</f>
        <v>3</v>
      </c>
      <c r="AB36" s="82">
        <f>HLOOKUP(N36,'EPS new veh sales'!$F$1:$AT$29,15,0)</f>
        <v>0</v>
      </c>
      <c r="AC36" s="85">
        <f>HLOOKUP(N36,'EPS new veh sales'!$F$1:$AT$29,16,0)</f>
        <v>435</v>
      </c>
      <c r="AD36" s="85">
        <f>HLOOKUP(N36,'EPS new veh sales'!$F$1:$AT$29,17,0)</f>
        <v>81</v>
      </c>
      <c r="AE36" s="85">
        <f>HLOOKUP(N36,'EPS new veh sales'!$F$1:$AT$29,18,0)</f>
        <v>93</v>
      </c>
      <c r="AF36" s="85">
        <f>HLOOKUP(N36,'EPS new veh sales'!$F$1:$AT$29,19,0)</f>
        <v>1701</v>
      </c>
      <c r="AG36" s="85">
        <f>HLOOKUP(N36,'EPS new veh sales'!$F$1:$AT$29,20,0)</f>
        <v>6</v>
      </c>
      <c r="AH36" s="85">
        <f>HLOOKUP(N36,'EPS new veh sales'!$F$1:$AT$29,21,0)</f>
        <v>48</v>
      </c>
      <c r="AI36" s="85">
        <f>HLOOKUP(N36,'EPS new veh sales'!$F$1:$AT$29,22,0)</f>
        <v>6</v>
      </c>
      <c r="AJ36" s="82">
        <f>HLOOKUP(N36,'EPS new veh sales'!$F$1:$AT$29,23,0)</f>
        <v>1407</v>
      </c>
      <c r="AK36" s="82">
        <f>HLOOKUP(N36,'EPS new veh sales'!$F$1:$AT$29,24,0)</f>
        <v>633</v>
      </c>
      <c r="AL36" s="82">
        <f>HLOOKUP(N36,'EPS new veh sales'!$F$1:$AT$29,25,0)</f>
        <v>0</v>
      </c>
      <c r="AM36" s="82">
        <f>HLOOKUP(N36,'EPS new veh sales'!$F$1:$AT$29,26,0)</f>
        <v>27309</v>
      </c>
      <c r="AN36" s="82">
        <f>HLOOKUP(N36,'EPS new veh sales'!$F$1:$AT$29,27,0)</f>
        <v>297</v>
      </c>
      <c r="AO36" s="82">
        <f>HLOOKUP(N36,'EPS new veh sales'!$F$1:$AT$29,28,0)</f>
        <v>72</v>
      </c>
      <c r="AP36" s="82">
        <f>HLOOKUP(N36,'EPS new veh sales'!$F$1:$AT$29,29,0)</f>
        <v>27</v>
      </c>
      <c r="BX36" s="53">
        <v>2033</v>
      </c>
      <c r="BY36" s="54">
        <f t="shared" si="83"/>
        <v>10.199999999999999</v>
      </c>
      <c r="BZ36" s="54">
        <f t="shared" si="84"/>
        <v>5.7779999999999996</v>
      </c>
      <c r="CA36" s="54">
        <f t="shared" si="85"/>
        <v>4.32</v>
      </c>
      <c r="CB36" s="54">
        <f t="shared" si="86"/>
        <v>3.6</v>
      </c>
      <c r="CC36" s="54">
        <f t="shared" si="87"/>
        <v>3.5</v>
      </c>
      <c r="CD36" s="54">
        <f t="shared" si="88"/>
        <v>6</v>
      </c>
      <c r="CE36" s="54">
        <f t="shared" si="89"/>
        <v>0.77</v>
      </c>
      <c r="CF36" s="54">
        <f t="shared" si="90"/>
        <v>20.571428571428562</v>
      </c>
      <c r="CG36" s="54">
        <f t="shared" si="91"/>
        <v>19.5</v>
      </c>
      <c r="CH36" s="54">
        <f t="shared" si="16"/>
        <v>9.7344000000000008</v>
      </c>
      <c r="CI36" s="54">
        <f t="shared" si="92"/>
        <v>8.1120000000000001</v>
      </c>
      <c r="CJ36" s="54">
        <f t="shared" si="93"/>
        <v>6.984</v>
      </c>
      <c r="CK36" s="54">
        <f t="shared" si="94"/>
        <v>40</v>
      </c>
      <c r="CL36" s="54">
        <f t="shared" si="95"/>
        <v>2.5</v>
      </c>
      <c r="CM36" s="54">
        <f t="shared" si="96"/>
        <v>53.800000000000004</v>
      </c>
      <c r="CN36" s="54">
        <f t="shared" si="97"/>
        <v>22</v>
      </c>
      <c r="CO36" s="54">
        <f t="shared" si="5"/>
        <v>18.5076</v>
      </c>
      <c r="CP36" s="54">
        <f t="shared" si="98"/>
        <v>15.423</v>
      </c>
      <c r="CQ36" s="54">
        <f t="shared" si="99"/>
        <v>15.52</v>
      </c>
      <c r="CR36" s="54">
        <f t="shared" si="100"/>
        <v>60</v>
      </c>
      <c r="CS36" s="54">
        <f t="shared" si="101"/>
        <v>5.5</v>
      </c>
      <c r="CT36" s="54">
        <f t="shared" si="102"/>
        <v>105.857142857143</v>
      </c>
      <c r="CU36" s="54">
        <f t="shared" si="103"/>
        <v>36.24</v>
      </c>
      <c r="CV36" s="54">
        <f t="shared" si="6"/>
        <v>29.608799999999999</v>
      </c>
      <c r="CW36" s="54">
        <f t="shared" si="104"/>
        <v>24.673999999999999</v>
      </c>
      <c r="CX36" s="54">
        <f t="shared" si="105"/>
        <v>19.26032</v>
      </c>
      <c r="CY36" s="54">
        <f t="shared" si="106"/>
        <v>58.5</v>
      </c>
      <c r="CZ36" s="54">
        <f t="shared" si="107"/>
        <v>10.199999999999999</v>
      </c>
    </row>
    <row r="37" spans="1:104">
      <c r="A37" s="72"/>
      <c r="B37" s="73"/>
      <c r="C37" s="73"/>
      <c r="D37" s="73"/>
      <c r="E37" s="73"/>
      <c r="H37" s="72"/>
      <c r="I37" s="73"/>
      <c r="J37" s="73"/>
      <c r="K37" s="73"/>
      <c r="L37" s="73"/>
      <c r="N37" s="82">
        <v>2034</v>
      </c>
      <c r="O37" s="82">
        <f>HLOOKUP(N37,'EPS new veh sales'!$F$1:$AT$29,2,0)</f>
        <v>294747</v>
      </c>
      <c r="P37" s="82">
        <f>HLOOKUP(N37,'EPS new veh sales'!$F$1:$AT$29,3,0)</f>
        <v>228</v>
      </c>
      <c r="Q37" s="82">
        <f>HLOOKUP(N37,'EPS new veh sales'!$F$1:$AT$29,4,0)</f>
        <v>377511</v>
      </c>
      <c r="R37" s="82">
        <f>HLOOKUP(N37,'EPS new veh sales'!$F$1:$AT$29,5,0)</f>
        <v>5391</v>
      </c>
      <c r="S37" s="82">
        <f>HLOOKUP(N37,'EPS new veh sales'!$F$1:$AT$29,6,0)</f>
        <v>8652</v>
      </c>
      <c r="T37" s="82">
        <f>HLOOKUP(N37,'EPS new veh sales'!$F$1:$AT$29,7,0)</f>
        <v>156</v>
      </c>
      <c r="U37" s="82">
        <f>HLOOKUP(N37,'EPS new veh sales'!$F$1:$AT$29,8,0)</f>
        <v>15</v>
      </c>
      <c r="V37" s="82">
        <f>HLOOKUP(N37,'EPS new veh sales'!$F$1:$AT$29,9,0)</f>
        <v>17940</v>
      </c>
      <c r="W37" s="82">
        <f>HLOOKUP(N37,'EPS new veh sales'!$F$1:$AT$29,10,0)</f>
        <v>12</v>
      </c>
      <c r="X37" s="82">
        <f>HLOOKUP(N37,'EPS new veh sales'!$F$1:$AT$29,11,0)</f>
        <v>8496</v>
      </c>
      <c r="Y37" s="82">
        <f>HLOOKUP(N37,'EPS new veh sales'!$F$1:$AT$29,12,0)</f>
        <v>7773</v>
      </c>
      <c r="Z37" s="82">
        <f>HLOOKUP(N37,'EPS new veh sales'!$F$1:$AT$29,13,0)</f>
        <v>687</v>
      </c>
      <c r="AA37" s="82">
        <f>HLOOKUP(N37,'EPS new veh sales'!$F$1:$AT$29,14,0)</f>
        <v>0</v>
      </c>
      <c r="AB37" s="82">
        <f>HLOOKUP(N37,'EPS new veh sales'!$F$1:$AT$29,15,0)</f>
        <v>0</v>
      </c>
      <c r="AC37" s="85">
        <f>HLOOKUP(N37,'EPS new veh sales'!$F$1:$AT$29,16,0)</f>
        <v>510</v>
      </c>
      <c r="AD37" s="85">
        <f>HLOOKUP(N37,'EPS new veh sales'!$F$1:$AT$29,17,0)</f>
        <v>75</v>
      </c>
      <c r="AE37" s="85">
        <f>HLOOKUP(N37,'EPS new veh sales'!$F$1:$AT$29,18,0)</f>
        <v>84</v>
      </c>
      <c r="AF37" s="85">
        <f>HLOOKUP(N37,'EPS new veh sales'!$F$1:$AT$29,19,0)</f>
        <v>1668</v>
      </c>
      <c r="AG37" s="85">
        <f>HLOOKUP(N37,'EPS new veh sales'!$F$1:$AT$29,20,0)</f>
        <v>6</v>
      </c>
      <c r="AH37" s="85">
        <f>HLOOKUP(N37,'EPS new veh sales'!$F$1:$AT$29,21,0)</f>
        <v>48</v>
      </c>
      <c r="AI37" s="85">
        <f>HLOOKUP(N37,'EPS new veh sales'!$F$1:$AT$29,22,0)</f>
        <v>9</v>
      </c>
      <c r="AJ37" s="82">
        <f>HLOOKUP(N37,'EPS new veh sales'!$F$1:$AT$29,23,0)</f>
        <v>1542</v>
      </c>
      <c r="AK37" s="82">
        <f>HLOOKUP(N37,'EPS new veh sales'!$F$1:$AT$29,24,0)</f>
        <v>738</v>
      </c>
      <c r="AL37" s="82">
        <f>HLOOKUP(N37,'EPS new veh sales'!$F$1:$AT$29,25,0)</f>
        <v>0</v>
      </c>
      <c r="AM37" s="82">
        <f>HLOOKUP(N37,'EPS new veh sales'!$F$1:$AT$29,26,0)</f>
        <v>27822</v>
      </c>
      <c r="AN37" s="82">
        <f>HLOOKUP(N37,'EPS new veh sales'!$F$1:$AT$29,27,0)</f>
        <v>324</v>
      </c>
      <c r="AO37" s="82">
        <f>HLOOKUP(N37,'EPS new veh sales'!$F$1:$AT$29,28,0)</f>
        <v>78</v>
      </c>
      <c r="AP37" s="82">
        <f>HLOOKUP(N37,'EPS new veh sales'!$F$1:$AT$29,29,0)</f>
        <v>30</v>
      </c>
      <c r="BX37" s="53">
        <v>2034</v>
      </c>
      <c r="BY37" s="54">
        <f t="shared" si="83"/>
        <v>10.1</v>
      </c>
      <c r="BZ37" s="54">
        <f t="shared" si="84"/>
        <v>5.7639999999999993</v>
      </c>
      <c r="CA37" s="54">
        <f t="shared" si="85"/>
        <v>4.16</v>
      </c>
      <c r="CB37" s="54">
        <f t="shared" si="86"/>
        <v>3.4666666666666699</v>
      </c>
      <c r="CC37" s="54">
        <f t="shared" si="87"/>
        <v>3.5</v>
      </c>
      <c r="CD37" s="54">
        <f t="shared" si="88"/>
        <v>6</v>
      </c>
      <c r="CE37" s="54">
        <f t="shared" si="89"/>
        <v>0.76</v>
      </c>
      <c r="CF37" s="54">
        <f t="shared" si="90"/>
        <v>20.285714285714278</v>
      </c>
      <c r="CG37" s="54">
        <f t="shared" si="91"/>
        <v>19.5</v>
      </c>
      <c r="CH37" s="54">
        <f t="shared" si="16"/>
        <v>9.6191999999999993</v>
      </c>
      <c r="CI37" s="54">
        <f t="shared" si="92"/>
        <v>8.016</v>
      </c>
      <c r="CJ37" s="54">
        <f t="shared" si="93"/>
        <v>6.9119999999999999</v>
      </c>
      <c r="CK37" s="54">
        <f t="shared" si="94"/>
        <v>40</v>
      </c>
      <c r="CL37" s="54">
        <f t="shared" si="95"/>
        <v>2.5</v>
      </c>
      <c r="CM37" s="54">
        <f t="shared" si="96"/>
        <v>53.400000000000006</v>
      </c>
      <c r="CN37" s="54">
        <f t="shared" si="97"/>
        <v>22</v>
      </c>
      <c r="CO37" s="54">
        <f t="shared" si="5"/>
        <v>18.274799999999999</v>
      </c>
      <c r="CP37" s="54">
        <f t="shared" si="98"/>
        <v>15.228999999999999</v>
      </c>
      <c r="CQ37" s="54">
        <f t="shared" si="99"/>
        <v>15.36</v>
      </c>
      <c r="CR37" s="54">
        <f t="shared" si="100"/>
        <v>60</v>
      </c>
      <c r="CS37" s="54">
        <f t="shared" si="101"/>
        <v>5.5</v>
      </c>
      <c r="CT37" s="54">
        <f t="shared" si="102"/>
        <v>104</v>
      </c>
      <c r="CU37" s="54">
        <f t="shared" si="103"/>
        <v>36.24</v>
      </c>
      <c r="CV37" s="54">
        <f t="shared" si="6"/>
        <v>29.258400000000002</v>
      </c>
      <c r="CW37" s="54">
        <f t="shared" si="104"/>
        <v>24.382000000000001</v>
      </c>
      <c r="CX37" s="54">
        <f t="shared" si="105"/>
        <v>19.06176</v>
      </c>
      <c r="CY37" s="54">
        <f t="shared" si="106"/>
        <v>58.5</v>
      </c>
      <c r="CZ37" s="54">
        <f t="shared" si="107"/>
        <v>10.1</v>
      </c>
    </row>
    <row r="38" spans="1:104">
      <c r="A38" s="72"/>
      <c r="B38" s="73"/>
      <c r="C38" s="73"/>
      <c r="D38" s="73"/>
      <c r="E38" s="73"/>
      <c r="H38" s="72"/>
      <c r="I38" s="73"/>
      <c r="J38" s="73"/>
      <c r="K38" s="73"/>
      <c r="L38" s="73"/>
      <c r="N38" s="82">
        <v>2035</v>
      </c>
      <c r="O38" s="82">
        <f>HLOOKUP(N38,'EPS new veh sales'!$F$1:$AT$29,2,0)</f>
        <v>308925</v>
      </c>
      <c r="P38" s="82">
        <f>HLOOKUP(N38,'EPS new veh sales'!$F$1:$AT$29,3,0)</f>
        <v>243</v>
      </c>
      <c r="Q38" s="82">
        <f>HLOOKUP(N38,'EPS new veh sales'!$F$1:$AT$29,4,0)</f>
        <v>366858</v>
      </c>
      <c r="R38" s="82">
        <f>HLOOKUP(N38,'EPS new veh sales'!$F$1:$AT$29,5,0)</f>
        <v>5529</v>
      </c>
      <c r="S38" s="82">
        <f>HLOOKUP(N38,'EPS new veh sales'!$F$1:$AT$29,6,0)</f>
        <v>9744</v>
      </c>
      <c r="T38" s="82">
        <f>HLOOKUP(N38,'EPS new veh sales'!$F$1:$AT$29,7,0)</f>
        <v>156</v>
      </c>
      <c r="U38" s="82">
        <f>HLOOKUP(N38,'EPS new veh sales'!$F$1:$AT$29,8,0)</f>
        <v>15</v>
      </c>
      <c r="V38" s="82">
        <f>HLOOKUP(N38,'EPS new veh sales'!$F$1:$AT$29,9,0)</f>
        <v>19932</v>
      </c>
      <c r="W38" s="82">
        <f>HLOOKUP(N38,'EPS new veh sales'!$F$1:$AT$29,10,0)</f>
        <v>12</v>
      </c>
      <c r="X38" s="82">
        <f>HLOOKUP(N38,'EPS new veh sales'!$F$1:$AT$29,11,0)</f>
        <v>7791</v>
      </c>
      <c r="Y38" s="82">
        <f>HLOOKUP(N38,'EPS new veh sales'!$F$1:$AT$29,12,0)</f>
        <v>7395</v>
      </c>
      <c r="Z38" s="82">
        <f>HLOOKUP(N38,'EPS new veh sales'!$F$1:$AT$29,13,0)</f>
        <v>705</v>
      </c>
      <c r="AA38" s="82">
        <f>HLOOKUP(N38,'EPS new veh sales'!$F$1:$AT$29,14,0)</f>
        <v>0</v>
      </c>
      <c r="AB38" s="82">
        <f>HLOOKUP(N38,'EPS new veh sales'!$F$1:$AT$29,15,0)</f>
        <v>0</v>
      </c>
      <c r="AC38" s="85">
        <f>HLOOKUP(N38,'EPS new veh sales'!$F$1:$AT$29,16,0)</f>
        <v>585</v>
      </c>
      <c r="AD38" s="85">
        <f>HLOOKUP(N38,'EPS new veh sales'!$F$1:$AT$29,17,0)</f>
        <v>72</v>
      </c>
      <c r="AE38" s="85">
        <f>HLOOKUP(N38,'EPS new veh sales'!$F$1:$AT$29,18,0)</f>
        <v>78</v>
      </c>
      <c r="AF38" s="85">
        <f>HLOOKUP(N38,'EPS new veh sales'!$F$1:$AT$29,19,0)</f>
        <v>1635</v>
      </c>
      <c r="AG38" s="85">
        <f>HLOOKUP(N38,'EPS new veh sales'!$F$1:$AT$29,20,0)</f>
        <v>9</v>
      </c>
      <c r="AH38" s="85">
        <f>HLOOKUP(N38,'EPS new veh sales'!$F$1:$AT$29,21,0)</f>
        <v>51</v>
      </c>
      <c r="AI38" s="85">
        <f>HLOOKUP(N38,'EPS new veh sales'!$F$1:$AT$29,22,0)</f>
        <v>9</v>
      </c>
      <c r="AJ38" s="82">
        <f>HLOOKUP(N38,'EPS new veh sales'!$F$1:$AT$29,23,0)</f>
        <v>1863</v>
      </c>
      <c r="AK38" s="82">
        <f>HLOOKUP(N38,'EPS new veh sales'!$F$1:$AT$29,24,0)</f>
        <v>852</v>
      </c>
      <c r="AL38" s="82">
        <f>HLOOKUP(N38,'EPS new veh sales'!$F$1:$AT$29,25,0)</f>
        <v>0</v>
      </c>
      <c r="AM38" s="82">
        <f>HLOOKUP(N38,'EPS new veh sales'!$F$1:$AT$29,26,0)</f>
        <v>28332</v>
      </c>
      <c r="AN38" s="82">
        <f>HLOOKUP(N38,'EPS new veh sales'!$F$1:$AT$29,27,0)</f>
        <v>168</v>
      </c>
      <c r="AO38" s="82">
        <f>HLOOKUP(N38,'EPS new veh sales'!$F$1:$AT$29,28,0)</f>
        <v>84</v>
      </c>
      <c r="AP38" s="82">
        <f>HLOOKUP(N38,'EPS new veh sales'!$F$1:$AT$29,29,0)</f>
        <v>42</v>
      </c>
      <c r="BX38" s="87">
        <v>2035</v>
      </c>
      <c r="BY38" s="90">
        <f>AT6</f>
        <v>10</v>
      </c>
      <c r="BZ38" s="90">
        <f t="shared" ref="BZ38:CZ38" si="108">AU6</f>
        <v>5.75</v>
      </c>
      <c r="CA38" s="90">
        <f t="shared" si="108"/>
        <v>4</v>
      </c>
      <c r="CB38" s="90">
        <f t="shared" si="108"/>
        <v>3.3333333333333299</v>
      </c>
      <c r="CC38" s="90">
        <f t="shared" si="108"/>
        <v>3.5</v>
      </c>
      <c r="CD38" s="90">
        <f t="shared" si="108"/>
        <v>6</v>
      </c>
      <c r="CE38" s="90">
        <f t="shared" si="108"/>
        <v>0.75</v>
      </c>
      <c r="CF38" s="90">
        <f t="shared" si="108"/>
        <v>20</v>
      </c>
      <c r="CG38" s="90">
        <f t="shared" si="108"/>
        <v>19.5</v>
      </c>
      <c r="CH38" s="90">
        <f t="shared" si="108"/>
        <v>9.5039999999999996</v>
      </c>
      <c r="CI38" s="90">
        <f t="shared" si="108"/>
        <v>7.92</v>
      </c>
      <c r="CJ38" s="90">
        <f t="shared" si="108"/>
        <v>6.84</v>
      </c>
      <c r="CK38" s="90">
        <f t="shared" si="108"/>
        <v>40</v>
      </c>
      <c r="CL38" s="90">
        <f t="shared" si="108"/>
        <v>2.5</v>
      </c>
      <c r="CM38" s="90">
        <f t="shared" si="108"/>
        <v>53</v>
      </c>
      <c r="CN38" s="90">
        <f t="shared" si="108"/>
        <v>22</v>
      </c>
      <c r="CO38" s="90">
        <f t="shared" si="108"/>
        <v>18.042000000000002</v>
      </c>
      <c r="CP38" s="90">
        <f t="shared" si="108"/>
        <v>15.035</v>
      </c>
      <c r="CQ38" s="90">
        <f t="shared" si="108"/>
        <v>15.2</v>
      </c>
      <c r="CR38" s="90">
        <f t="shared" si="108"/>
        <v>60</v>
      </c>
      <c r="CS38" s="90">
        <f t="shared" si="108"/>
        <v>5.5</v>
      </c>
      <c r="CT38" s="90">
        <f t="shared" si="108"/>
        <v>102.142857142857</v>
      </c>
      <c r="CU38" s="90">
        <f t="shared" si="108"/>
        <v>36.24</v>
      </c>
      <c r="CV38" s="90">
        <f t="shared" si="108"/>
        <v>28.908000000000001</v>
      </c>
      <c r="CW38" s="90">
        <f t="shared" si="108"/>
        <v>24.09</v>
      </c>
      <c r="CX38" s="90">
        <f t="shared" si="108"/>
        <v>18.863199999999999</v>
      </c>
      <c r="CY38" s="90">
        <f t="shared" si="108"/>
        <v>58.5</v>
      </c>
      <c r="CZ38" s="90">
        <f t="shared" si="108"/>
        <v>10</v>
      </c>
    </row>
    <row r="39" spans="1:104">
      <c r="A39" s="72"/>
      <c r="B39" s="73"/>
      <c r="C39" s="73"/>
      <c r="D39" s="73"/>
      <c r="E39" s="73"/>
      <c r="H39" s="72"/>
      <c r="I39" s="73"/>
      <c r="J39" s="73"/>
      <c r="K39" s="73"/>
      <c r="L39" s="73"/>
      <c r="N39" s="82">
        <v>2036</v>
      </c>
      <c r="O39" s="82">
        <f>HLOOKUP(N39,'EPS new veh sales'!$F$1:$AT$29,2,0)</f>
        <v>322230</v>
      </c>
      <c r="P39" s="82">
        <f>HLOOKUP(N39,'EPS new veh sales'!$F$1:$AT$29,3,0)</f>
        <v>258</v>
      </c>
      <c r="Q39" s="82">
        <f>HLOOKUP(N39,'EPS new veh sales'!$F$1:$AT$29,4,0)</f>
        <v>362700</v>
      </c>
      <c r="R39" s="82">
        <f>HLOOKUP(N39,'EPS new veh sales'!$F$1:$AT$29,5,0)</f>
        <v>5739</v>
      </c>
      <c r="S39" s="82">
        <f>HLOOKUP(N39,'EPS new veh sales'!$F$1:$AT$29,6,0)</f>
        <v>10959</v>
      </c>
      <c r="T39" s="82">
        <f>HLOOKUP(N39,'EPS new veh sales'!$F$1:$AT$29,7,0)</f>
        <v>159</v>
      </c>
      <c r="U39" s="82">
        <f>HLOOKUP(N39,'EPS new veh sales'!$F$1:$AT$29,8,0)</f>
        <v>18</v>
      </c>
      <c r="V39" s="82">
        <f>HLOOKUP(N39,'EPS new veh sales'!$F$1:$AT$29,9,0)</f>
        <v>21441</v>
      </c>
      <c r="W39" s="82">
        <f>HLOOKUP(N39,'EPS new veh sales'!$F$1:$AT$29,10,0)</f>
        <v>12</v>
      </c>
      <c r="X39" s="82">
        <f>HLOOKUP(N39,'EPS new veh sales'!$F$1:$AT$29,11,0)</f>
        <v>7464</v>
      </c>
      <c r="Y39" s="82">
        <f>HLOOKUP(N39,'EPS new veh sales'!$F$1:$AT$29,12,0)</f>
        <v>7095</v>
      </c>
      <c r="Z39" s="82">
        <f>HLOOKUP(N39,'EPS new veh sales'!$F$1:$AT$29,13,0)</f>
        <v>768</v>
      </c>
      <c r="AA39" s="82">
        <f>HLOOKUP(N39,'EPS new veh sales'!$F$1:$AT$29,14,0)</f>
        <v>0</v>
      </c>
      <c r="AB39" s="82">
        <f>HLOOKUP(N39,'EPS new veh sales'!$F$1:$AT$29,15,0)</f>
        <v>0</v>
      </c>
      <c r="AC39" s="85">
        <f>HLOOKUP(N39,'EPS new veh sales'!$F$1:$AT$29,16,0)</f>
        <v>657</v>
      </c>
      <c r="AD39" s="85">
        <f>HLOOKUP(N39,'EPS new veh sales'!$F$1:$AT$29,17,0)</f>
        <v>66</v>
      </c>
      <c r="AE39" s="85">
        <f>HLOOKUP(N39,'EPS new veh sales'!$F$1:$AT$29,18,0)</f>
        <v>72</v>
      </c>
      <c r="AF39" s="85">
        <f>HLOOKUP(N39,'EPS new veh sales'!$F$1:$AT$29,19,0)</f>
        <v>1608</v>
      </c>
      <c r="AG39" s="85">
        <f>HLOOKUP(N39,'EPS new veh sales'!$F$1:$AT$29,20,0)</f>
        <v>9</v>
      </c>
      <c r="AH39" s="85">
        <f>HLOOKUP(N39,'EPS new veh sales'!$F$1:$AT$29,21,0)</f>
        <v>51</v>
      </c>
      <c r="AI39" s="85">
        <f>HLOOKUP(N39,'EPS new veh sales'!$F$1:$AT$29,22,0)</f>
        <v>12</v>
      </c>
      <c r="AJ39" s="82">
        <f>HLOOKUP(N39,'EPS new veh sales'!$F$1:$AT$29,23,0)</f>
        <v>2001</v>
      </c>
      <c r="AK39" s="82">
        <f>HLOOKUP(N39,'EPS new veh sales'!$F$1:$AT$29,24,0)</f>
        <v>963</v>
      </c>
      <c r="AL39" s="82">
        <f>HLOOKUP(N39,'EPS new veh sales'!$F$1:$AT$29,25,0)</f>
        <v>0</v>
      </c>
      <c r="AM39" s="82">
        <f>HLOOKUP(N39,'EPS new veh sales'!$F$1:$AT$29,26,0)</f>
        <v>28881</v>
      </c>
      <c r="AN39" s="82">
        <f>HLOOKUP(N39,'EPS new veh sales'!$F$1:$AT$29,27,0)</f>
        <v>192</v>
      </c>
      <c r="AO39" s="82">
        <f>HLOOKUP(N39,'EPS new veh sales'!$F$1:$AT$29,28,0)</f>
        <v>87</v>
      </c>
      <c r="AP39" s="82">
        <f>HLOOKUP(N39,'EPS new veh sales'!$F$1:$AT$29,29,0)</f>
        <v>48</v>
      </c>
      <c r="BX39" s="53">
        <v>2036</v>
      </c>
      <c r="BY39" s="54">
        <f>BY38-(BY$38-BY$43)/5</f>
        <v>10</v>
      </c>
      <c r="BZ39" s="54">
        <f t="shared" ref="BZ39:CA39" si="109">BZ38-(BZ$38-BZ$43)/5</f>
        <v>5.75</v>
      </c>
      <c r="CA39" s="54">
        <f t="shared" si="109"/>
        <v>4</v>
      </c>
      <c r="CB39" s="54">
        <f>CA39/1.2</f>
        <v>3.3333333333333299</v>
      </c>
      <c r="CC39" s="54">
        <f>CC38-(CC$38-CC$43)/5</f>
        <v>3.5</v>
      </c>
      <c r="CD39" s="54">
        <f t="shared" ref="CD39:CG39" si="110">CD38-(CD$38-CD$43)/5</f>
        <v>6</v>
      </c>
      <c r="CE39" s="54">
        <f t="shared" si="110"/>
        <v>0.75</v>
      </c>
      <c r="CF39" s="54">
        <f t="shared" si="110"/>
        <v>20</v>
      </c>
      <c r="CG39" s="54">
        <f t="shared" si="110"/>
        <v>19.5</v>
      </c>
      <c r="CH39" s="54">
        <f t="shared" si="16"/>
        <v>9.5039999999999996</v>
      </c>
      <c r="CI39" s="54">
        <f>CI38-(CI$38-CI$43)/5</f>
        <v>7.92</v>
      </c>
      <c r="CJ39" s="54">
        <f t="shared" ref="CJ39:CN39" si="111">CJ38-(CJ$38-CJ$43)/5</f>
        <v>6.84</v>
      </c>
      <c r="CK39" s="54">
        <f t="shared" si="111"/>
        <v>40</v>
      </c>
      <c r="CL39" s="54">
        <f t="shared" si="111"/>
        <v>2.5</v>
      </c>
      <c r="CM39" s="54">
        <f t="shared" si="111"/>
        <v>53</v>
      </c>
      <c r="CN39" s="54">
        <f t="shared" si="111"/>
        <v>22</v>
      </c>
      <c r="CO39" s="54">
        <f t="shared" si="5"/>
        <v>18.043199999999999</v>
      </c>
      <c r="CP39" s="54">
        <f>CP38-(CP$38-CP$43)/5</f>
        <v>15.036</v>
      </c>
      <c r="CQ39" s="54">
        <f t="shared" ref="CQ39:CU39" si="112">CQ38-(CQ$38-CQ$43)/5</f>
        <v>15.2</v>
      </c>
      <c r="CR39" s="54">
        <f t="shared" si="112"/>
        <v>60</v>
      </c>
      <c r="CS39" s="54">
        <f t="shared" si="112"/>
        <v>5.5</v>
      </c>
      <c r="CT39" s="54">
        <f t="shared" si="112"/>
        <v>102.142285714286</v>
      </c>
      <c r="CU39" s="54">
        <f t="shared" si="112"/>
        <v>36.24</v>
      </c>
      <c r="CV39" s="54">
        <f t="shared" si="6"/>
        <v>28.908000000000001</v>
      </c>
      <c r="CW39" s="54">
        <f>CW38-(CW$38-CW$43)/5</f>
        <v>24.09</v>
      </c>
      <c r="CX39" s="54">
        <f t="shared" ref="CX39:CZ39" si="113">CX38-(CX$38-CX$43)/5</f>
        <v>18.862559999999998</v>
      </c>
      <c r="CY39" s="54">
        <f t="shared" si="113"/>
        <v>58.5</v>
      </c>
      <c r="CZ39" s="54">
        <f t="shared" si="113"/>
        <v>10</v>
      </c>
    </row>
    <row r="40" spans="1:104">
      <c r="A40" s="72"/>
      <c r="B40" s="73"/>
      <c r="C40" s="73"/>
      <c r="D40" s="73"/>
      <c r="E40" s="73"/>
      <c r="H40" s="72"/>
      <c r="I40" s="73"/>
      <c r="J40" s="73"/>
      <c r="K40" s="73"/>
      <c r="L40" s="73"/>
      <c r="N40" s="82">
        <v>2037</v>
      </c>
      <c r="O40" s="82">
        <f>HLOOKUP(N40,'EPS new veh sales'!$F$1:$AT$29,2,0)</f>
        <v>333102</v>
      </c>
      <c r="P40" s="82">
        <f>HLOOKUP(N40,'EPS new veh sales'!$F$1:$AT$29,3,0)</f>
        <v>273</v>
      </c>
      <c r="Q40" s="82">
        <f>HLOOKUP(N40,'EPS new veh sales'!$F$1:$AT$29,4,0)</f>
        <v>360426</v>
      </c>
      <c r="R40" s="82">
        <f>HLOOKUP(N40,'EPS new veh sales'!$F$1:$AT$29,5,0)</f>
        <v>5985</v>
      </c>
      <c r="S40" s="82">
        <f>HLOOKUP(N40,'EPS new veh sales'!$F$1:$AT$29,6,0)</f>
        <v>12165</v>
      </c>
      <c r="T40" s="82">
        <f>HLOOKUP(N40,'EPS new veh sales'!$F$1:$AT$29,7,0)</f>
        <v>162</v>
      </c>
      <c r="U40" s="82">
        <f>HLOOKUP(N40,'EPS new veh sales'!$F$1:$AT$29,8,0)</f>
        <v>21</v>
      </c>
      <c r="V40" s="82">
        <f>HLOOKUP(N40,'EPS new veh sales'!$F$1:$AT$29,9,0)</f>
        <v>23007</v>
      </c>
      <c r="W40" s="82">
        <f>HLOOKUP(N40,'EPS new veh sales'!$F$1:$AT$29,10,0)</f>
        <v>12</v>
      </c>
      <c r="X40" s="82">
        <f>HLOOKUP(N40,'EPS new veh sales'!$F$1:$AT$29,11,0)</f>
        <v>7062</v>
      </c>
      <c r="Y40" s="82">
        <f>HLOOKUP(N40,'EPS new veh sales'!$F$1:$AT$29,12,0)</f>
        <v>6849</v>
      </c>
      <c r="Z40" s="82">
        <f>HLOOKUP(N40,'EPS new veh sales'!$F$1:$AT$29,13,0)</f>
        <v>825</v>
      </c>
      <c r="AA40" s="82">
        <f>HLOOKUP(N40,'EPS new veh sales'!$F$1:$AT$29,14,0)</f>
        <v>0</v>
      </c>
      <c r="AB40" s="82">
        <f>HLOOKUP(N40,'EPS new veh sales'!$F$1:$AT$29,15,0)</f>
        <v>0</v>
      </c>
      <c r="AC40" s="85">
        <f>HLOOKUP(N40,'EPS new veh sales'!$F$1:$AT$29,16,0)</f>
        <v>726</v>
      </c>
      <c r="AD40" s="85">
        <f>HLOOKUP(N40,'EPS new veh sales'!$F$1:$AT$29,17,0)</f>
        <v>63</v>
      </c>
      <c r="AE40" s="85">
        <f>HLOOKUP(N40,'EPS new veh sales'!$F$1:$AT$29,18,0)</f>
        <v>66</v>
      </c>
      <c r="AF40" s="85">
        <f>HLOOKUP(N40,'EPS new veh sales'!$F$1:$AT$29,19,0)</f>
        <v>1584</v>
      </c>
      <c r="AG40" s="85">
        <f>HLOOKUP(N40,'EPS new veh sales'!$F$1:$AT$29,20,0)</f>
        <v>9</v>
      </c>
      <c r="AH40" s="85">
        <f>HLOOKUP(N40,'EPS new veh sales'!$F$1:$AT$29,21,0)</f>
        <v>54</v>
      </c>
      <c r="AI40" s="85">
        <f>HLOOKUP(N40,'EPS new veh sales'!$F$1:$AT$29,22,0)</f>
        <v>15</v>
      </c>
      <c r="AJ40" s="82">
        <f>HLOOKUP(N40,'EPS new veh sales'!$F$1:$AT$29,23,0)</f>
        <v>2145</v>
      </c>
      <c r="AK40" s="82">
        <f>HLOOKUP(N40,'EPS new veh sales'!$F$1:$AT$29,24,0)</f>
        <v>1080</v>
      </c>
      <c r="AL40" s="82">
        <f>HLOOKUP(N40,'EPS new veh sales'!$F$1:$AT$29,25,0)</f>
        <v>0</v>
      </c>
      <c r="AM40" s="82">
        <f>HLOOKUP(N40,'EPS new veh sales'!$F$1:$AT$29,26,0)</f>
        <v>29430</v>
      </c>
      <c r="AN40" s="82">
        <f>HLOOKUP(N40,'EPS new veh sales'!$F$1:$AT$29,27,0)</f>
        <v>216</v>
      </c>
      <c r="AO40" s="82">
        <f>HLOOKUP(N40,'EPS new veh sales'!$F$1:$AT$29,28,0)</f>
        <v>93</v>
      </c>
      <c r="AP40" s="82">
        <f>HLOOKUP(N40,'EPS new veh sales'!$F$1:$AT$29,29,0)</f>
        <v>54</v>
      </c>
      <c r="BX40" s="53">
        <v>2037</v>
      </c>
      <c r="BY40" s="54">
        <f t="shared" ref="BY40:BY42" si="114">BY39-(BY$38-BY$43)/5</f>
        <v>10</v>
      </c>
      <c r="BZ40" s="54">
        <f t="shared" ref="BZ40:BZ42" si="115">BZ39-(BZ$38-BZ$43)/5</f>
        <v>5.75</v>
      </c>
      <c r="CA40" s="54">
        <f t="shared" ref="CA40:CA42" si="116">CA39-(CA$38-CA$43)/5</f>
        <v>4</v>
      </c>
      <c r="CB40" s="54">
        <f t="shared" ref="CB40:CB42" si="117">CA40/1.2</f>
        <v>3.3333333333333299</v>
      </c>
      <c r="CC40" s="54">
        <f t="shared" ref="CC40:CC42" si="118">CC39-(CC$38-CC$43)/5</f>
        <v>3.5</v>
      </c>
      <c r="CD40" s="54">
        <f t="shared" ref="CD40:CD42" si="119">CD39-(CD$38-CD$43)/5</f>
        <v>6</v>
      </c>
      <c r="CE40" s="54">
        <f t="shared" ref="CE40:CE42" si="120">CE39-(CE$38-CE$43)/5</f>
        <v>0.75</v>
      </c>
      <c r="CF40" s="54">
        <f t="shared" ref="CF40:CF42" si="121">CF39-(CF$38-CF$43)/5</f>
        <v>20</v>
      </c>
      <c r="CG40" s="54">
        <f t="shared" ref="CG40:CG42" si="122">CG39-(CG$38-CG$43)/5</f>
        <v>19.5</v>
      </c>
      <c r="CH40" s="54">
        <f t="shared" si="16"/>
        <v>9.5039999999999996</v>
      </c>
      <c r="CI40" s="54">
        <f t="shared" ref="CI40:CI42" si="123">CI39-(CI$38-CI$43)/5</f>
        <v>7.92</v>
      </c>
      <c r="CJ40" s="54">
        <f t="shared" ref="CJ40:CJ42" si="124">CJ39-(CJ$38-CJ$43)/5</f>
        <v>6.84</v>
      </c>
      <c r="CK40" s="54">
        <f t="shared" ref="CK40:CK42" si="125">CK39-(CK$38-CK$43)/5</f>
        <v>40</v>
      </c>
      <c r="CL40" s="54">
        <f t="shared" ref="CL40:CL42" si="126">CL39-(CL$38-CL$43)/5</f>
        <v>2.5</v>
      </c>
      <c r="CM40" s="54">
        <f t="shared" ref="CM40:CM42" si="127">CM39-(CM$38-CM$43)/5</f>
        <v>53</v>
      </c>
      <c r="CN40" s="54">
        <f t="shared" ref="CN40:CN42" si="128">CN39-(CN$38-CN$43)/5</f>
        <v>22</v>
      </c>
      <c r="CO40" s="54">
        <f t="shared" si="5"/>
        <v>18.0444</v>
      </c>
      <c r="CP40" s="54">
        <f t="shared" ref="CP40:CP42" si="129">CP39-(CP$38-CP$43)/5</f>
        <v>15.037000000000001</v>
      </c>
      <c r="CQ40" s="54">
        <f t="shared" ref="CQ40:CQ42" si="130">CQ39-(CQ$38-CQ$43)/5</f>
        <v>15.2</v>
      </c>
      <c r="CR40" s="54">
        <f t="shared" ref="CR40:CR42" si="131">CR39-(CR$38-CR$43)/5</f>
        <v>60</v>
      </c>
      <c r="CS40" s="54">
        <f t="shared" ref="CS40:CS42" si="132">CS39-(CS$38-CS$43)/5</f>
        <v>5.5</v>
      </c>
      <c r="CT40" s="54">
        <f t="shared" ref="CT40:CT42" si="133">CT39-(CT$38-CT$43)/5</f>
        <v>102.141714285714</v>
      </c>
      <c r="CU40" s="54">
        <f t="shared" ref="CU40:CU42" si="134">CU39-(CU$38-CU$43)/5</f>
        <v>36.24</v>
      </c>
      <c r="CV40" s="54">
        <f t="shared" si="6"/>
        <v>28.908000000000001</v>
      </c>
      <c r="CW40" s="54">
        <f t="shared" ref="CW40:CW42" si="135">CW39-(CW$38-CW$43)/5</f>
        <v>24.09</v>
      </c>
      <c r="CX40" s="54">
        <f t="shared" ref="CX40:CX42" si="136">CX39-(CX$38-CX$43)/5</f>
        <v>18.861920000000001</v>
      </c>
      <c r="CY40" s="54">
        <f t="shared" ref="CY40:CY42" si="137">CY39-(CY$38-CY$43)/5</f>
        <v>58.5</v>
      </c>
      <c r="CZ40" s="54">
        <f t="shared" ref="CZ40:CZ42" si="138">CZ39-(CZ$38-CZ$43)/5</f>
        <v>10</v>
      </c>
    </row>
    <row r="41" spans="1:104">
      <c r="A41" s="72"/>
      <c r="B41" s="73"/>
      <c r="C41" s="73"/>
      <c r="D41" s="73"/>
      <c r="E41" s="73"/>
      <c r="H41" s="72"/>
      <c r="I41" s="73"/>
      <c r="J41" s="73"/>
      <c r="K41" s="73"/>
      <c r="L41" s="73"/>
      <c r="N41" s="82">
        <v>2038</v>
      </c>
      <c r="O41" s="82">
        <f>HLOOKUP(N41,'EPS new veh sales'!$F$1:$AT$29,2,0)</f>
        <v>342030</v>
      </c>
      <c r="P41" s="82">
        <f>HLOOKUP(N41,'EPS new veh sales'!$F$1:$AT$29,3,0)</f>
        <v>291</v>
      </c>
      <c r="Q41" s="82">
        <f>HLOOKUP(N41,'EPS new veh sales'!$F$1:$AT$29,4,0)</f>
        <v>359598</v>
      </c>
      <c r="R41" s="82">
        <f>HLOOKUP(N41,'EPS new veh sales'!$F$1:$AT$29,5,0)</f>
        <v>6249</v>
      </c>
      <c r="S41" s="82">
        <f>HLOOKUP(N41,'EPS new veh sales'!$F$1:$AT$29,6,0)</f>
        <v>13314</v>
      </c>
      <c r="T41" s="82">
        <f>HLOOKUP(N41,'EPS new veh sales'!$F$1:$AT$29,7,0)</f>
        <v>168</v>
      </c>
      <c r="U41" s="82">
        <f>HLOOKUP(N41,'EPS new veh sales'!$F$1:$AT$29,8,0)</f>
        <v>21</v>
      </c>
      <c r="V41" s="82">
        <f>HLOOKUP(N41,'EPS new veh sales'!$F$1:$AT$29,9,0)</f>
        <v>24609</v>
      </c>
      <c r="W41" s="82">
        <f>HLOOKUP(N41,'EPS new veh sales'!$F$1:$AT$29,10,0)</f>
        <v>12</v>
      </c>
      <c r="X41" s="82">
        <f>HLOOKUP(N41,'EPS new veh sales'!$F$1:$AT$29,11,0)</f>
        <v>6693</v>
      </c>
      <c r="Y41" s="82">
        <f>HLOOKUP(N41,'EPS new veh sales'!$F$1:$AT$29,12,0)</f>
        <v>6567</v>
      </c>
      <c r="Z41" s="82">
        <f>HLOOKUP(N41,'EPS new veh sales'!$F$1:$AT$29,13,0)</f>
        <v>873</v>
      </c>
      <c r="AA41" s="82">
        <f>HLOOKUP(N41,'EPS new veh sales'!$F$1:$AT$29,14,0)</f>
        <v>0</v>
      </c>
      <c r="AB41" s="82">
        <f>HLOOKUP(N41,'EPS new veh sales'!$F$1:$AT$29,15,0)</f>
        <v>0</v>
      </c>
      <c r="AC41" s="85">
        <f>HLOOKUP(N41,'EPS new veh sales'!$F$1:$AT$29,16,0)</f>
        <v>792</v>
      </c>
      <c r="AD41" s="85">
        <f>HLOOKUP(N41,'EPS new veh sales'!$F$1:$AT$29,17,0)</f>
        <v>60</v>
      </c>
      <c r="AE41" s="85">
        <f>HLOOKUP(N41,'EPS new veh sales'!$F$1:$AT$29,18,0)</f>
        <v>60</v>
      </c>
      <c r="AF41" s="85">
        <f>HLOOKUP(N41,'EPS new veh sales'!$F$1:$AT$29,19,0)</f>
        <v>1563</v>
      </c>
      <c r="AG41" s="85">
        <f>HLOOKUP(N41,'EPS new veh sales'!$F$1:$AT$29,20,0)</f>
        <v>12</v>
      </c>
      <c r="AH41" s="85">
        <f>HLOOKUP(N41,'EPS new veh sales'!$F$1:$AT$29,21,0)</f>
        <v>54</v>
      </c>
      <c r="AI41" s="85">
        <f>HLOOKUP(N41,'EPS new veh sales'!$F$1:$AT$29,22,0)</f>
        <v>15</v>
      </c>
      <c r="AJ41" s="82">
        <f>HLOOKUP(N41,'EPS new veh sales'!$F$1:$AT$29,23,0)</f>
        <v>2310</v>
      </c>
      <c r="AK41" s="82">
        <f>HLOOKUP(N41,'EPS new veh sales'!$F$1:$AT$29,24,0)</f>
        <v>1218</v>
      </c>
      <c r="AL41" s="82">
        <f>HLOOKUP(N41,'EPS new veh sales'!$F$1:$AT$29,25,0)</f>
        <v>0</v>
      </c>
      <c r="AM41" s="82">
        <f>HLOOKUP(N41,'EPS new veh sales'!$F$1:$AT$29,26,0)</f>
        <v>29961</v>
      </c>
      <c r="AN41" s="82">
        <f>HLOOKUP(N41,'EPS new veh sales'!$F$1:$AT$29,27,0)</f>
        <v>246</v>
      </c>
      <c r="AO41" s="82">
        <f>HLOOKUP(N41,'EPS new veh sales'!$F$1:$AT$29,28,0)</f>
        <v>99</v>
      </c>
      <c r="AP41" s="82">
        <f>HLOOKUP(N41,'EPS new veh sales'!$F$1:$AT$29,29,0)</f>
        <v>60</v>
      </c>
      <c r="BX41" s="53">
        <v>2038</v>
      </c>
      <c r="BY41" s="54">
        <f t="shared" si="114"/>
        <v>10</v>
      </c>
      <c r="BZ41" s="54">
        <f t="shared" si="115"/>
        <v>5.75</v>
      </c>
      <c r="CA41" s="54">
        <f t="shared" si="116"/>
        <v>4</v>
      </c>
      <c r="CB41" s="54">
        <f t="shared" si="117"/>
        <v>3.3333333333333299</v>
      </c>
      <c r="CC41" s="54">
        <f t="shared" si="118"/>
        <v>3.5</v>
      </c>
      <c r="CD41" s="54">
        <f t="shared" si="119"/>
        <v>6</v>
      </c>
      <c r="CE41" s="54">
        <f t="shared" si="120"/>
        <v>0.75</v>
      </c>
      <c r="CF41" s="54">
        <f t="shared" si="121"/>
        <v>20</v>
      </c>
      <c r="CG41" s="54">
        <f t="shared" si="122"/>
        <v>19.5</v>
      </c>
      <c r="CH41" s="54">
        <f t="shared" si="16"/>
        <v>9.5039999999999996</v>
      </c>
      <c r="CI41" s="54">
        <f t="shared" si="123"/>
        <v>7.92</v>
      </c>
      <c r="CJ41" s="54">
        <f t="shared" si="124"/>
        <v>6.84</v>
      </c>
      <c r="CK41" s="54">
        <f t="shared" si="125"/>
        <v>40</v>
      </c>
      <c r="CL41" s="54">
        <f t="shared" si="126"/>
        <v>2.5</v>
      </c>
      <c r="CM41" s="54">
        <f t="shared" si="127"/>
        <v>53</v>
      </c>
      <c r="CN41" s="54">
        <f t="shared" si="128"/>
        <v>22</v>
      </c>
      <c r="CO41" s="54">
        <f t="shared" si="5"/>
        <v>18.0456</v>
      </c>
      <c r="CP41" s="54">
        <f t="shared" si="129"/>
        <v>15.038</v>
      </c>
      <c r="CQ41" s="54">
        <f t="shared" si="130"/>
        <v>15.2</v>
      </c>
      <c r="CR41" s="54">
        <f t="shared" si="131"/>
        <v>60</v>
      </c>
      <c r="CS41" s="54">
        <f t="shared" si="132"/>
        <v>5.5</v>
      </c>
      <c r="CT41" s="54">
        <f t="shared" si="133"/>
        <v>102.141142857143</v>
      </c>
      <c r="CU41" s="54">
        <f t="shared" si="134"/>
        <v>36.24</v>
      </c>
      <c r="CV41" s="54">
        <f t="shared" si="6"/>
        <v>28.908000000000001</v>
      </c>
      <c r="CW41" s="54">
        <f t="shared" si="135"/>
        <v>24.09</v>
      </c>
      <c r="CX41" s="54">
        <f t="shared" si="136"/>
        <v>18.861280000000001</v>
      </c>
      <c r="CY41" s="54">
        <f t="shared" si="137"/>
        <v>58.5</v>
      </c>
      <c r="CZ41" s="54">
        <f t="shared" si="138"/>
        <v>10</v>
      </c>
    </row>
    <row r="42" spans="1:104">
      <c r="A42" s="72"/>
      <c r="B42" s="73"/>
      <c r="C42" s="73"/>
      <c r="D42" s="73"/>
      <c r="E42" s="73"/>
      <c r="H42" s="72"/>
      <c r="I42" s="73"/>
      <c r="J42" s="73"/>
      <c r="K42" s="73"/>
      <c r="L42" s="73"/>
      <c r="N42" s="82">
        <v>2039</v>
      </c>
      <c r="O42" s="82">
        <f>HLOOKUP(N42,'EPS new veh sales'!$F$1:$AT$29,2,0)</f>
        <v>349287</v>
      </c>
      <c r="P42" s="82">
        <f>HLOOKUP(N42,'EPS new veh sales'!$F$1:$AT$29,3,0)</f>
        <v>306</v>
      </c>
      <c r="Q42" s="82">
        <f>HLOOKUP(N42,'EPS new veh sales'!$F$1:$AT$29,4,0)</f>
        <v>359991</v>
      </c>
      <c r="R42" s="82">
        <f>HLOOKUP(N42,'EPS new veh sales'!$F$1:$AT$29,5,0)</f>
        <v>6534</v>
      </c>
      <c r="S42" s="82">
        <f>HLOOKUP(N42,'EPS new veh sales'!$F$1:$AT$29,6,0)</f>
        <v>14364</v>
      </c>
      <c r="T42" s="82">
        <f>HLOOKUP(N42,'EPS new veh sales'!$F$1:$AT$29,7,0)</f>
        <v>171</v>
      </c>
      <c r="U42" s="82">
        <f>HLOOKUP(N42,'EPS new veh sales'!$F$1:$AT$29,8,0)</f>
        <v>24</v>
      </c>
      <c r="V42" s="82">
        <f>HLOOKUP(N42,'EPS new veh sales'!$F$1:$AT$29,9,0)</f>
        <v>26016</v>
      </c>
      <c r="W42" s="82">
        <f>HLOOKUP(N42,'EPS new veh sales'!$F$1:$AT$29,10,0)</f>
        <v>12</v>
      </c>
      <c r="X42" s="82">
        <f>HLOOKUP(N42,'EPS new veh sales'!$F$1:$AT$29,11,0)</f>
        <v>6426</v>
      </c>
      <c r="Y42" s="82">
        <f>HLOOKUP(N42,'EPS new veh sales'!$F$1:$AT$29,12,0)</f>
        <v>6408</v>
      </c>
      <c r="Z42" s="82">
        <f>HLOOKUP(N42,'EPS new veh sales'!$F$1:$AT$29,13,0)</f>
        <v>915</v>
      </c>
      <c r="AA42" s="82">
        <f>HLOOKUP(N42,'EPS new veh sales'!$F$1:$AT$29,14,0)</f>
        <v>0</v>
      </c>
      <c r="AB42" s="82">
        <f>HLOOKUP(N42,'EPS new veh sales'!$F$1:$AT$29,15,0)</f>
        <v>0</v>
      </c>
      <c r="AC42" s="85">
        <f>HLOOKUP(N42,'EPS new veh sales'!$F$1:$AT$29,16,0)</f>
        <v>846</v>
      </c>
      <c r="AD42" s="85">
        <f>HLOOKUP(N42,'EPS new veh sales'!$F$1:$AT$29,17,0)</f>
        <v>57</v>
      </c>
      <c r="AE42" s="85">
        <f>HLOOKUP(N42,'EPS new veh sales'!$F$1:$AT$29,18,0)</f>
        <v>54</v>
      </c>
      <c r="AF42" s="85">
        <f>HLOOKUP(N42,'EPS new veh sales'!$F$1:$AT$29,19,0)</f>
        <v>1548</v>
      </c>
      <c r="AG42" s="85">
        <f>HLOOKUP(N42,'EPS new veh sales'!$F$1:$AT$29,20,0)</f>
        <v>12</v>
      </c>
      <c r="AH42" s="85">
        <f>HLOOKUP(N42,'EPS new veh sales'!$F$1:$AT$29,21,0)</f>
        <v>57</v>
      </c>
      <c r="AI42" s="85">
        <f>HLOOKUP(N42,'EPS new veh sales'!$F$1:$AT$29,22,0)</f>
        <v>15</v>
      </c>
      <c r="AJ42" s="82">
        <f>HLOOKUP(N42,'EPS new veh sales'!$F$1:$AT$29,23,0)</f>
        <v>2460</v>
      </c>
      <c r="AK42" s="82">
        <f>HLOOKUP(N42,'EPS new veh sales'!$F$1:$AT$29,24,0)</f>
        <v>1350</v>
      </c>
      <c r="AL42" s="82">
        <f>HLOOKUP(N42,'EPS new veh sales'!$F$1:$AT$29,25,0)</f>
        <v>0</v>
      </c>
      <c r="AM42" s="82">
        <f>HLOOKUP(N42,'EPS new veh sales'!$F$1:$AT$29,26,0)</f>
        <v>30540</v>
      </c>
      <c r="AN42" s="82">
        <f>HLOOKUP(N42,'EPS new veh sales'!$F$1:$AT$29,27,0)</f>
        <v>270</v>
      </c>
      <c r="AO42" s="82">
        <f>HLOOKUP(N42,'EPS new veh sales'!$F$1:$AT$29,28,0)</f>
        <v>105</v>
      </c>
      <c r="AP42" s="82">
        <f>HLOOKUP(N42,'EPS new veh sales'!$F$1:$AT$29,29,0)</f>
        <v>66</v>
      </c>
      <c r="BX42" s="53">
        <v>2039</v>
      </c>
      <c r="BY42" s="54">
        <f t="shared" si="114"/>
        <v>10</v>
      </c>
      <c r="BZ42" s="54">
        <f t="shared" si="115"/>
        <v>5.75</v>
      </c>
      <c r="CA42" s="54">
        <f t="shared" si="116"/>
        <v>4</v>
      </c>
      <c r="CB42" s="54">
        <f t="shared" si="117"/>
        <v>3.3333333333333299</v>
      </c>
      <c r="CC42" s="54">
        <f t="shared" si="118"/>
        <v>3.5</v>
      </c>
      <c r="CD42" s="54">
        <f t="shared" si="119"/>
        <v>6</v>
      </c>
      <c r="CE42" s="54">
        <f t="shared" si="120"/>
        <v>0.75</v>
      </c>
      <c r="CF42" s="54">
        <f t="shared" si="121"/>
        <v>20</v>
      </c>
      <c r="CG42" s="54">
        <f t="shared" si="122"/>
        <v>19.5</v>
      </c>
      <c r="CH42" s="54">
        <f t="shared" si="16"/>
        <v>9.5039999999999996</v>
      </c>
      <c r="CI42" s="54">
        <f t="shared" si="123"/>
        <v>7.92</v>
      </c>
      <c r="CJ42" s="54">
        <f t="shared" si="124"/>
        <v>6.84</v>
      </c>
      <c r="CK42" s="54">
        <f t="shared" si="125"/>
        <v>40</v>
      </c>
      <c r="CL42" s="54">
        <f t="shared" si="126"/>
        <v>2.5</v>
      </c>
      <c r="CM42" s="54">
        <f t="shared" si="127"/>
        <v>53</v>
      </c>
      <c r="CN42" s="54">
        <f t="shared" si="128"/>
        <v>22</v>
      </c>
      <c r="CO42" s="54">
        <f t="shared" si="5"/>
        <v>18.046800000000001</v>
      </c>
      <c r="CP42" s="54">
        <f t="shared" si="129"/>
        <v>15.039</v>
      </c>
      <c r="CQ42" s="54">
        <f t="shared" si="130"/>
        <v>15.2</v>
      </c>
      <c r="CR42" s="54">
        <f t="shared" si="131"/>
        <v>60</v>
      </c>
      <c r="CS42" s="54">
        <f t="shared" si="132"/>
        <v>5.5</v>
      </c>
      <c r="CT42" s="54">
        <f t="shared" si="133"/>
        <v>102.14057142857099</v>
      </c>
      <c r="CU42" s="54">
        <f t="shared" si="134"/>
        <v>36.24</v>
      </c>
      <c r="CV42" s="54">
        <f t="shared" si="6"/>
        <v>28.908000000000001</v>
      </c>
      <c r="CW42" s="54">
        <f t="shared" si="135"/>
        <v>24.09</v>
      </c>
      <c r="CX42" s="54">
        <f t="shared" si="136"/>
        <v>18.86064</v>
      </c>
      <c r="CY42" s="54">
        <f t="shared" si="137"/>
        <v>58.5</v>
      </c>
      <c r="CZ42" s="54">
        <f t="shared" si="138"/>
        <v>10</v>
      </c>
    </row>
    <row r="43" spans="1:104">
      <c r="N43" s="82">
        <v>2040</v>
      </c>
      <c r="O43" s="82">
        <f>HLOOKUP(N43,'EPS new veh sales'!$F$1:$AT$29,2,0)</f>
        <v>355407</v>
      </c>
      <c r="P43" s="82">
        <f>HLOOKUP(N43,'EPS new veh sales'!$F$1:$AT$29,3,0)</f>
        <v>321</v>
      </c>
      <c r="Q43" s="82">
        <f>HLOOKUP(N43,'EPS new veh sales'!$F$1:$AT$29,4,0)</f>
        <v>361602</v>
      </c>
      <c r="R43" s="82">
        <f>HLOOKUP(N43,'EPS new veh sales'!$F$1:$AT$29,5,0)</f>
        <v>6846</v>
      </c>
      <c r="S43" s="82">
        <f>HLOOKUP(N43,'EPS new veh sales'!$F$1:$AT$29,6,0)</f>
        <v>15309</v>
      </c>
      <c r="T43" s="82">
        <f>HLOOKUP(N43,'EPS new veh sales'!$F$1:$AT$29,7,0)</f>
        <v>177</v>
      </c>
      <c r="U43" s="82">
        <f>HLOOKUP(N43,'EPS new veh sales'!$F$1:$AT$29,8,0)</f>
        <v>24</v>
      </c>
      <c r="V43" s="82">
        <f>HLOOKUP(N43,'EPS new veh sales'!$F$1:$AT$29,9,0)</f>
        <v>27180</v>
      </c>
      <c r="W43" s="82">
        <f>HLOOKUP(N43,'EPS new veh sales'!$F$1:$AT$29,10,0)</f>
        <v>12</v>
      </c>
      <c r="X43" s="82">
        <f>HLOOKUP(N43,'EPS new veh sales'!$F$1:$AT$29,11,0)</f>
        <v>6288</v>
      </c>
      <c r="Y43" s="82">
        <f>HLOOKUP(N43,'EPS new veh sales'!$F$1:$AT$29,12,0)</f>
        <v>6393</v>
      </c>
      <c r="Z43" s="82">
        <f>HLOOKUP(N43,'EPS new veh sales'!$F$1:$AT$29,13,0)</f>
        <v>954</v>
      </c>
      <c r="AA43" s="82">
        <f>HLOOKUP(N43,'EPS new veh sales'!$F$1:$AT$29,14,0)</f>
        <v>0</v>
      </c>
      <c r="AB43" s="82">
        <f>HLOOKUP(N43,'EPS new veh sales'!$F$1:$AT$29,15,0)</f>
        <v>0</v>
      </c>
      <c r="AC43" s="85">
        <f>HLOOKUP(N43,'EPS new veh sales'!$F$1:$AT$29,16,0)</f>
        <v>894</v>
      </c>
      <c r="AD43" s="85">
        <f>HLOOKUP(N43,'EPS new veh sales'!$F$1:$AT$29,17,0)</f>
        <v>54</v>
      </c>
      <c r="AE43" s="85">
        <f>HLOOKUP(N43,'EPS new veh sales'!$F$1:$AT$29,18,0)</f>
        <v>48</v>
      </c>
      <c r="AF43" s="85">
        <f>HLOOKUP(N43,'EPS new veh sales'!$F$1:$AT$29,19,0)</f>
        <v>1542</v>
      </c>
      <c r="AG43" s="85">
        <f>HLOOKUP(N43,'EPS new veh sales'!$F$1:$AT$29,20,0)</f>
        <v>12</v>
      </c>
      <c r="AH43" s="85">
        <f>HLOOKUP(N43,'EPS new veh sales'!$F$1:$AT$29,21,0)</f>
        <v>60</v>
      </c>
      <c r="AI43" s="85">
        <f>HLOOKUP(N43,'EPS new veh sales'!$F$1:$AT$29,22,0)</f>
        <v>18</v>
      </c>
      <c r="AJ43" s="82">
        <f>HLOOKUP(N43,'EPS new veh sales'!$F$1:$AT$29,23,0)</f>
        <v>2583</v>
      </c>
      <c r="AK43" s="82">
        <f>HLOOKUP(N43,'EPS new veh sales'!$F$1:$AT$29,24,0)</f>
        <v>1446</v>
      </c>
      <c r="AL43" s="82">
        <f>HLOOKUP(N43,'EPS new veh sales'!$F$1:$AT$29,25,0)</f>
        <v>0</v>
      </c>
      <c r="AM43" s="82">
        <f>HLOOKUP(N43,'EPS new veh sales'!$F$1:$AT$29,26,0)</f>
        <v>31206</v>
      </c>
      <c r="AN43" s="82">
        <f>HLOOKUP(N43,'EPS new veh sales'!$F$1:$AT$29,27,0)</f>
        <v>291</v>
      </c>
      <c r="AO43" s="82">
        <f>HLOOKUP(N43,'EPS new veh sales'!$F$1:$AT$29,28,0)</f>
        <v>111</v>
      </c>
      <c r="AP43" s="82">
        <f>HLOOKUP(N43,'EPS new veh sales'!$F$1:$AT$29,29,0)</f>
        <v>72</v>
      </c>
      <c r="BX43" s="87">
        <v>2040</v>
      </c>
      <c r="BY43" s="90">
        <f>AT7</f>
        <v>10</v>
      </c>
      <c r="BZ43" s="90">
        <f t="shared" ref="BZ43:CZ43" si="139">AU7</f>
        <v>5.75</v>
      </c>
      <c r="CA43" s="90">
        <f t="shared" si="139"/>
        <v>4</v>
      </c>
      <c r="CB43" s="90">
        <f t="shared" si="139"/>
        <v>3.3333333333333299</v>
      </c>
      <c r="CC43" s="90">
        <f t="shared" si="139"/>
        <v>3.5</v>
      </c>
      <c r="CD43" s="90">
        <f t="shared" si="139"/>
        <v>6</v>
      </c>
      <c r="CE43" s="90">
        <f t="shared" si="139"/>
        <v>0.75</v>
      </c>
      <c r="CF43" s="90">
        <f t="shared" si="139"/>
        <v>20</v>
      </c>
      <c r="CG43" s="90">
        <f t="shared" si="139"/>
        <v>19.5</v>
      </c>
      <c r="CH43" s="90">
        <f t="shared" si="139"/>
        <v>9.5039999999999996</v>
      </c>
      <c r="CI43" s="90">
        <f t="shared" si="139"/>
        <v>7.92</v>
      </c>
      <c r="CJ43" s="90">
        <f t="shared" si="139"/>
        <v>6.84</v>
      </c>
      <c r="CK43" s="90">
        <f t="shared" si="139"/>
        <v>40</v>
      </c>
      <c r="CL43" s="90">
        <f t="shared" si="139"/>
        <v>2.5</v>
      </c>
      <c r="CM43" s="90">
        <f t="shared" si="139"/>
        <v>53</v>
      </c>
      <c r="CN43" s="90">
        <f t="shared" si="139"/>
        <v>22</v>
      </c>
      <c r="CO43" s="90">
        <f t="shared" si="139"/>
        <v>18.047999999999998</v>
      </c>
      <c r="CP43" s="90">
        <f t="shared" si="139"/>
        <v>15.04</v>
      </c>
      <c r="CQ43" s="90">
        <f t="shared" si="139"/>
        <v>15.2</v>
      </c>
      <c r="CR43" s="90">
        <f t="shared" si="139"/>
        <v>60</v>
      </c>
      <c r="CS43" s="90">
        <f t="shared" si="139"/>
        <v>5.5</v>
      </c>
      <c r="CT43" s="90">
        <f t="shared" si="139"/>
        <v>102.14</v>
      </c>
      <c r="CU43" s="90">
        <f t="shared" si="139"/>
        <v>36.24</v>
      </c>
      <c r="CV43" s="90">
        <f t="shared" si="139"/>
        <v>28.908000000000001</v>
      </c>
      <c r="CW43" s="90">
        <f t="shared" si="139"/>
        <v>24.09</v>
      </c>
      <c r="CX43" s="90">
        <f t="shared" si="139"/>
        <v>18.86</v>
      </c>
      <c r="CY43" s="90">
        <f t="shared" si="139"/>
        <v>58.5</v>
      </c>
      <c r="CZ43" s="90">
        <f t="shared" si="139"/>
        <v>10</v>
      </c>
    </row>
    <row r="44" spans="1:104">
      <c r="N44" s="82">
        <v>2041</v>
      </c>
      <c r="O44" s="82">
        <f>HLOOKUP(N44,'EPS new veh sales'!$F$1:$AT$29,2,0)</f>
        <v>358212</v>
      </c>
      <c r="P44" s="82">
        <f>HLOOKUP(N44,'EPS new veh sales'!$F$1:$AT$29,3,0)</f>
        <v>330</v>
      </c>
      <c r="Q44" s="82">
        <f>HLOOKUP(N44,'EPS new veh sales'!$F$1:$AT$29,4,0)</f>
        <v>360990</v>
      </c>
      <c r="R44" s="82">
        <f>HLOOKUP(N44,'EPS new veh sales'!$F$1:$AT$29,5,0)</f>
        <v>7104</v>
      </c>
      <c r="S44" s="82">
        <f>HLOOKUP(N44,'EPS new veh sales'!$F$1:$AT$29,6,0)</f>
        <v>16020</v>
      </c>
      <c r="T44" s="82">
        <f>HLOOKUP(N44,'EPS new veh sales'!$F$1:$AT$29,7,0)</f>
        <v>183</v>
      </c>
      <c r="U44" s="82">
        <f>HLOOKUP(N44,'EPS new veh sales'!$F$1:$AT$29,8,0)</f>
        <v>27</v>
      </c>
      <c r="V44" s="82">
        <f>HLOOKUP(N44,'EPS new veh sales'!$F$1:$AT$29,9,0)</f>
        <v>28215</v>
      </c>
      <c r="W44" s="82">
        <f>HLOOKUP(N44,'EPS new veh sales'!$F$1:$AT$29,10,0)</f>
        <v>12</v>
      </c>
      <c r="X44" s="82">
        <f>HLOOKUP(N44,'EPS new veh sales'!$F$1:$AT$29,11,0)</f>
        <v>6129</v>
      </c>
      <c r="Y44" s="82">
        <f>HLOOKUP(N44,'EPS new veh sales'!$F$1:$AT$29,12,0)</f>
        <v>6165</v>
      </c>
      <c r="Z44" s="82">
        <f>HLOOKUP(N44,'EPS new veh sales'!$F$1:$AT$29,13,0)</f>
        <v>987</v>
      </c>
      <c r="AA44" s="82">
        <f>HLOOKUP(N44,'EPS new veh sales'!$F$1:$AT$29,14,0)</f>
        <v>0</v>
      </c>
      <c r="AB44" s="82">
        <f>HLOOKUP(N44,'EPS new veh sales'!$F$1:$AT$29,15,0)</f>
        <v>0</v>
      </c>
      <c r="AC44" s="85">
        <f>HLOOKUP(N44,'EPS new veh sales'!$F$1:$AT$29,16,0)</f>
        <v>939</v>
      </c>
      <c r="AD44" s="85">
        <f>HLOOKUP(N44,'EPS new veh sales'!$F$1:$AT$29,17,0)</f>
        <v>51</v>
      </c>
      <c r="AE44" s="85">
        <f>HLOOKUP(N44,'EPS new veh sales'!$F$1:$AT$29,18,0)</f>
        <v>42</v>
      </c>
      <c r="AF44" s="85">
        <f>HLOOKUP(N44,'EPS new veh sales'!$F$1:$AT$29,19,0)</f>
        <v>1533</v>
      </c>
      <c r="AG44" s="85">
        <f>HLOOKUP(N44,'EPS new veh sales'!$F$1:$AT$29,20,0)</f>
        <v>15</v>
      </c>
      <c r="AH44" s="85">
        <f>HLOOKUP(N44,'EPS new veh sales'!$F$1:$AT$29,21,0)</f>
        <v>60</v>
      </c>
      <c r="AI44" s="85">
        <f>HLOOKUP(N44,'EPS new veh sales'!$F$1:$AT$29,22,0)</f>
        <v>18</v>
      </c>
      <c r="AJ44" s="82">
        <f>HLOOKUP(N44,'EPS new veh sales'!$F$1:$AT$29,23,0)</f>
        <v>2721</v>
      </c>
      <c r="AK44" s="82">
        <f>HLOOKUP(N44,'EPS new veh sales'!$F$1:$AT$29,24,0)</f>
        <v>1569</v>
      </c>
      <c r="AL44" s="82">
        <f>HLOOKUP(N44,'EPS new veh sales'!$F$1:$AT$29,25,0)</f>
        <v>0</v>
      </c>
      <c r="AM44" s="82">
        <f>HLOOKUP(N44,'EPS new veh sales'!$F$1:$AT$29,26,0)</f>
        <v>31503</v>
      </c>
      <c r="AN44" s="82">
        <f>HLOOKUP(N44,'EPS new veh sales'!$F$1:$AT$29,27,0)</f>
        <v>312</v>
      </c>
      <c r="AO44" s="82">
        <f>HLOOKUP(N44,'EPS new veh sales'!$F$1:$AT$29,28,0)</f>
        <v>120</v>
      </c>
      <c r="AP44" s="82">
        <f>HLOOKUP(N44,'EPS new veh sales'!$F$1:$AT$29,29,0)</f>
        <v>81</v>
      </c>
      <c r="BX44" s="53">
        <v>2041</v>
      </c>
      <c r="BY44" s="54">
        <f>BY43-(BY$43-BY$48)/5</f>
        <v>10</v>
      </c>
      <c r="BZ44" s="54">
        <f t="shared" ref="BZ44:CA44" si="140">BZ43-(BZ$43-BZ$48)/5</f>
        <v>5.75</v>
      </c>
      <c r="CA44" s="54">
        <f t="shared" si="140"/>
        <v>4</v>
      </c>
      <c r="CB44" s="54">
        <f>CA44/1.2</f>
        <v>3.3333333333333299</v>
      </c>
      <c r="CC44" s="54">
        <f>CC43-(CC$43-CC$48)/5</f>
        <v>3.5</v>
      </c>
      <c r="CD44" s="54">
        <f t="shared" ref="CD44:CG44" si="141">CD43-(CD$43-CD$48)/5</f>
        <v>6</v>
      </c>
      <c r="CE44" s="54">
        <f t="shared" si="141"/>
        <v>0.75</v>
      </c>
      <c r="CF44" s="54">
        <f t="shared" si="141"/>
        <v>20</v>
      </c>
      <c r="CG44" s="54">
        <f t="shared" si="141"/>
        <v>19.5</v>
      </c>
      <c r="CH44" s="54">
        <f t="shared" si="16"/>
        <v>9.5039999999999996</v>
      </c>
      <c r="CI44" s="54">
        <f>CI43-(CI$43-CI$48)/5</f>
        <v>7.92</v>
      </c>
      <c r="CJ44" s="54">
        <f t="shared" ref="CJ44:CN44" si="142">CJ43-(CJ$43-CJ$48)/5</f>
        <v>6.84</v>
      </c>
      <c r="CK44" s="54">
        <f t="shared" si="142"/>
        <v>40</v>
      </c>
      <c r="CL44" s="54">
        <f t="shared" si="142"/>
        <v>2.5</v>
      </c>
      <c r="CM44" s="54">
        <f t="shared" si="142"/>
        <v>53</v>
      </c>
      <c r="CN44" s="54">
        <f t="shared" si="142"/>
        <v>22</v>
      </c>
      <c r="CO44" s="54">
        <f t="shared" si="5"/>
        <v>18.047999999999998</v>
      </c>
      <c r="CP44" s="54">
        <f>CP43-(CP$43-CP$48)/5</f>
        <v>15.04</v>
      </c>
      <c r="CQ44" s="54">
        <f t="shared" ref="CQ44:CU44" si="143">CQ43-(CQ$43-CQ$48)/5</f>
        <v>15.2</v>
      </c>
      <c r="CR44" s="54">
        <f t="shared" si="143"/>
        <v>60</v>
      </c>
      <c r="CS44" s="54">
        <f t="shared" si="143"/>
        <v>5.5</v>
      </c>
      <c r="CT44" s="54">
        <f t="shared" si="143"/>
        <v>102.14</v>
      </c>
      <c r="CU44" s="54">
        <f t="shared" si="143"/>
        <v>36.24</v>
      </c>
      <c r="CV44" s="54">
        <f t="shared" si="6"/>
        <v>28.908000000000001</v>
      </c>
      <c r="CW44" s="54">
        <f>CW43-(CW$43-CW$48)/5</f>
        <v>24.09</v>
      </c>
      <c r="CX44" s="54">
        <f t="shared" ref="CX44:CZ44" si="144">CX43-(CX$43-CX$48)/5</f>
        <v>18.86</v>
      </c>
      <c r="CY44" s="54">
        <f t="shared" si="144"/>
        <v>58.5</v>
      </c>
      <c r="CZ44" s="54">
        <f t="shared" si="144"/>
        <v>10</v>
      </c>
    </row>
    <row r="45" spans="1:104">
      <c r="A45" s="74" t="s">
        <v>59</v>
      </c>
      <c r="N45" s="82">
        <v>2042</v>
      </c>
      <c r="O45" s="82">
        <f>HLOOKUP(N45,'EPS new veh sales'!$F$1:$AT$29,2,0)</f>
        <v>360669</v>
      </c>
      <c r="P45" s="82">
        <f>HLOOKUP(N45,'EPS new veh sales'!$F$1:$AT$29,3,0)</f>
        <v>339</v>
      </c>
      <c r="Q45" s="82">
        <f>HLOOKUP(N45,'EPS new veh sales'!$F$1:$AT$29,4,0)</f>
        <v>360825</v>
      </c>
      <c r="R45" s="82">
        <f>HLOOKUP(N45,'EPS new veh sales'!$F$1:$AT$29,5,0)</f>
        <v>7383</v>
      </c>
      <c r="S45" s="82">
        <f>HLOOKUP(N45,'EPS new veh sales'!$F$1:$AT$29,6,0)</f>
        <v>16614</v>
      </c>
      <c r="T45" s="82">
        <f>HLOOKUP(N45,'EPS new veh sales'!$F$1:$AT$29,7,0)</f>
        <v>186</v>
      </c>
      <c r="U45" s="82">
        <f>HLOOKUP(N45,'EPS new veh sales'!$F$1:$AT$29,8,0)</f>
        <v>27</v>
      </c>
      <c r="V45" s="82">
        <f>HLOOKUP(N45,'EPS new veh sales'!$F$1:$AT$29,9,0)</f>
        <v>29103</v>
      </c>
      <c r="W45" s="82">
        <f>HLOOKUP(N45,'EPS new veh sales'!$F$1:$AT$29,10,0)</f>
        <v>12</v>
      </c>
      <c r="X45" s="82">
        <f>HLOOKUP(N45,'EPS new veh sales'!$F$1:$AT$29,11,0)</f>
        <v>5961</v>
      </c>
      <c r="Y45" s="82">
        <f>HLOOKUP(N45,'EPS new veh sales'!$F$1:$AT$29,12,0)</f>
        <v>6114</v>
      </c>
      <c r="Z45" s="82">
        <f>HLOOKUP(N45,'EPS new veh sales'!$F$1:$AT$29,13,0)</f>
        <v>1008</v>
      </c>
      <c r="AA45" s="82">
        <f>HLOOKUP(N45,'EPS new veh sales'!$F$1:$AT$29,14,0)</f>
        <v>0</v>
      </c>
      <c r="AB45" s="82">
        <f>HLOOKUP(N45,'EPS new veh sales'!$F$1:$AT$29,15,0)</f>
        <v>0</v>
      </c>
      <c r="AC45" s="85">
        <f>HLOOKUP(N45,'EPS new veh sales'!$F$1:$AT$29,16,0)</f>
        <v>975</v>
      </c>
      <c r="AD45" s="85">
        <f>HLOOKUP(N45,'EPS new veh sales'!$F$1:$AT$29,17,0)</f>
        <v>51</v>
      </c>
      <c r="AE45" s="85">
        <f>HLOOKUP(N45,'EPS new veh sales'!$F$1:$AT$29,18,0)</f>
        <v>39</v>
      </c>
      <c r="AF45" s="85">
        <f>HLOOKUP(N45,'EPS new veh sales'!$F$1:$AT$29,19,0)</f>
        <v>1530</v>
      </c>
      <c r="AG45" s="85">
        <f>HLOOKUP(N45,'EPS new veh sales'!$F$1:$AT$29,20,0)</f>
        <v>15</v>
      </c>
      <c r="AH45" s="85">
        <f>HLOOKUP(N45,'EPS new veh sales'!$F$1:$AT$29,21,0)</f>
        <v>63</v>
      </c>
      <c r="AI45" s="85">
        <f>HLOOKUP(N45,'EPS new veh sales'!$F$1:$AT$29,22,0)</f>
        <v>18</v>
      </c>
      <c r="AJ45" s="82">
        <f>HLOOKUP(N45,'EPS new veh sales'!$F$1:$AT$29,23,0)</f>
        <v>2823</v>
      </c>
      <c r="AK45" s="82">
        <f>HLOOKUP(N45,'EPS new veh sales'!$F$1:$AT$29,24,0)</f>
        <v>1659</v>
      </c>
      <c r="AL45" s="82">
        <f>HLOOKUP(N45,'EPS new veh sales'!$F$1:$AT$29,25,0)</f>
        <v>0</v>
      </c>
      <c r="AM45" s="82">
        <f>HLOOKUP(N45,'EPS new veh sales'!$F$1:$AT$29,26,0)</f>
        <v>31887</v>
      </c>
      <c r="AN45" s="82">
        <f>HLOOKUP(N45,'EPS new veh sales'!$F$1:$AT$29,27,0)</f>
        <v>330</v>
      </c>
      <c r="AO45" s="82">
        <f>HLOOKUP(N45,'EPS new veh sales'!$F$1:$AT$29,28,0)</f>
        <v>126</v>
      </c>
      <c r="AP45" s="82">
        <f>HLOOKUP(N45,'EPS new veh sales'!$F$1:$AT$29,29,0)</f>
        <v>87</v>
      </c>
      <c r="BX45" s="53">
        <v>2042</v>
      </c>
      <c r="BY45" s="54">
        <f t="shared" ref="BY45:BY47" si="145">BY44-(BY$43-BY$48)/5</f>
        <v>10</v>
      </c>
      <c r="BZ45" s="54">
        <f t="shared" ref="BZ45:BZ47" si="146">BZ44-(BZ$43-BZ$48)/5</f>
        <v>5.75</v>
      </c>
      <c r="CA45" s="54">
        <f t="shared" ref="CA45:CA47" si="147">CA44-(CA$43-CA$48)/5</f>
        <v>4</v>
      </c>
      <c r="CB45" s="54">
        <f t="shared" ref="CB45:CB47" si="148">CA45/1.2</f>
        <v>3.3333333333333299</v>
      </c>
      <c r="CC45" s="54">
        <f t="shared" ref="CC45:CC47" si="149">CC44-(CC$43-CC$48)/5</f>
        <v>3.5</v>
      </c>
      <c r="CD45" s="54">
        <f t="shared" ref="CD45:CD47" si="150">CD44-(CD$43-CD$48)/5</f>
        <v>6</v>
      </c>
      <c r="CE45" s="54">
        <f t="shared" ref="CE45:CE47" si="151">CE44-(CE$43-CE$48)/5</f>
        <v>0.75</v>
      </c>
      <c r="CF45" s="54">
        <f t="shared" ref="CF45:CF47" si="152">CF44-(CF$43-CF$48)/5</f>
        <v>20</v>
      </c>
      <c r="CG45" s="54">
        <f t="shared" ref="CG45:CG47" si="153">CG44-(CG$43-CG$48)/5</f>
        <v>19.5</v>
      </c>
      <c r="CH45" s="54">
        <f t="shared" si="16"/>
        <v>9.5039999999999996</v>
      </c>
      <c r="CI45" s="54">
        <f t="shared" ref="CI45:CI47" si="154">CI44-(CI$43-CI$48)/5</f>
        <v>7.92</v>
      </c>
      <c r="CJ45" s="54">
        <f t="shared" ref="CJ45:CJ47" si="155">CJ44-(CJ$43-CJ$48)/5</f>
        <v>6.84</v>
      </c>
      <c r="CK45" s="54">
        <f t="shared" ref="CK45:CK47" si="156">CK44-(CK$43-CK$48)/5</f>
        <v>40</v>
      </c>
      <c r="CL45" s="54">
        <f t="shared" ref="CL45:CL47" si="157">CL44-(CL$43-CL$48)/5</f>
        <v>2.5</v>
      </c>
      <c r="CM45" s="54">
        <f t="shared" ref="CM45:CM47" si="158">CM44-(CM$43-CM$48)/5</f>
        <v>53</v>
      </c>
      <c r="CN45" s="54">
        <f t="shared" ref="CN45:CN47" si="159">CN44-(CN$43-CN$48)/5</f>
        <v>22</v>
      </c>
      <c r="CO45" s="54">
        <f t="shared" si="5"/>
        <v>18.047999999999998</v>
      </c>
      <c r="CP45" s="54">
        <f t="shared" ref="CP45:CP47" si="160">CP44-(CP$43-CP$48)/5</f>
        <v>15.04</v>
      </c>
      <c r="CQ45" s="54">
        <f t="shared" ref="CQ45:CQ47" si="161">CQ44-(CQ$43-CQ$48)/5</f>
        <v>15.2</v>
      </c>
      <c r="CR45" s="54">
        <f t="shared" ref="CR45:CR47" si="162">CR44-(CR$43-CR$48)/5</f>
        <v>60</v>
      </c>
      <c r="CS45" s="54">
        <f t="shared" ref="CS45:CS47" si="163">CS44-(CS$43-CS$48)/5</f>
        <v>5.5</v>
      </c>
      <c r="CT45" s="54">
        <f t="shared" ref="CT45:CT47" si="164">CT44-(CT$43-CT$48)/5</f>
        <v>102.14</v>
      </c>
      <c r="CU45" s="54">
        <f t="shared" ref="CU45:CU47" si="165">CU44-(CU$43-CU$48)/5</f>
        <v>36.24</v>
      </c>
      <c r="CV45" s="54">
        <f t="shared" si="6"/>
        <v>28.908000000000001</v>
      </c>
      <c r="CW45" s="54">
        <f t="shared" ref="CW45:CW47" si="166">CW44-(CW$43-CW$48)/5</f>
        <v>24.09</v>
      </c>
      <c r="CX45" s="54">
        <f t="shared" ref="CX45:CX47" si="167">CX44-(CX$43-CX$48)/5</f>
        <v>18.86</v>
      </c>
      <c r="CY45" s="54">
        <f t="shared" ref="CY45:CY47" si="168">CY44-(CY$43-CY$48)/5</f>
        <v>58.5</v>
      </c>
      <c r="CZ45" s="54">
        <f t="shared" ref="CZ45:CZ47" si="169">CZ44-(CZ$43-CZ$48)/5</f>
        <v>10</v>
      </c>
    </row>
    <row r="46" spans="1:104">
      <c r="A46" t="s">
        <v>60</v>
      </c>
      <c r="B46" t="s">
        <v>61</v>
      </c>
      <c r="D46" t="s">
        <v>62</v>
      </c>
      <c r="E46" t="s">
        <v>63</v>
      </c>
      <c r="N46" s="82">
        <v>2043</v>
      </c>
      <c r="O46" s="82">
        <f>HLOOKUP(N46,'EPS new veh sales'!$F$1:$AT$29,2,0)</f>
        <v>362058</v>
      </c>
      <c r="P46" s="82">
        <f>HLOOKUP(N46,'EPS new veh sales'!$F$1:$AT$29,3,0)</f>
        <v>345</v>
      </c>
      <c r="Q46" s="82">
        <f>HLOOKUP(N46,'EPS new veh sales'!$F$1:$AT$29,4,0)</f>
        <v>360810</v>
      </c>
      <c r="R46" s="82">
        <f>HLOOKUP(N46,'EPS new veh sales'!$F$1:$AT$29,5,0)</f>
        <v>7656</v>
      </c>
      <c r="S46" s="82">
        <f>HLOOKUP(N46,'EPS new veh sales'!$F$1:$AT$29,6,0)</f>
        <v>17076</v>
      </c>
      <c r="T46" s="82">
        <f>HLOOKUP(N46,'EPS new veh sales'!$F$1:$AT$29,7,0)</f>
        <v>192</v>
      </c>
      <c r="U46" s="82">
        <f>HLOOKUP(N46,'EPS new veh sales'!$F$1:$AT$29,8,0)</f>
        <v>27</v>
      </c>
      <c r="V46" s="82">
        <f>HLOOKUP(N46,'EPS new veh sales'!$F$1:$AT$29,9,0)</f>
        <v>29835</v>
      </c>
      <c r="W46" s="82">
        <f>HLOOKUP(N46,'EPS new veh sales'!$F$1:$AT$29,10,0)</f>
        <v>12</v>
      </c>
      <c r="X46" s="82">
        <f>HLOOKUP(N46,'EPS new veh sales'!$F$1:$AT$29,11,0)</f>
        <v>5940</v>
      </c>
      <c r="Y46" s="82">
        <f>HLOOKUP(N46,'EPS new veh sales'!$F$1:$AT$29,12,0)</f>
        <v>6081</v>
      </c>
      <c r="Z46" s="82">
        <f>HLOOKUP(N46,'EPS new veh sales'!$F$1:$AT$29,13,0)</f>
        <v>1035</v>
      </c>
      <c r="AA46" s="82">
        <f>HLOOKUP(N46,'EPS new veh sales'!$F$1:$AT$29,14,0)</f>
        <v>0</v>
      </c>
      <c r="AB46" s="82">
        <f>HLOOKUP(N46,'EPS new veh sales'!$F$1:$AT$29,15,0)</f>
        <v>0</v>
      </c>
      <c r="AC46" s="85">
        <f>HLOOKUP(N46,'EPS new veh sales'!$F$1:$AT$29,16,0)</f>
        <v>1002</v>
      </c>
      <c r="AD46" s="85">
        <f>HLOOKUP(N46,'EPS new veh sales'!$F$1:$AT$29,17,0)</f>
        <v>51</v>
      </c>
      <c r="AE46" s="85">
        <f>HLOOKUP(N46,'EPS new veh sales'!$F$1:$AT$29,18,0)</f>
        <v>33</v>
      </c>
      <c r="AF46" s="85">
        <f>HLOOKUP(N46,'EPS new veh sales'!$F$1:$AT$29,19,0)</f>
        <v>1530</v>
      </c>
      <c r="AG46" s="85">
        <f>HLOOKUP(N46,'EPS new veh sales'!$F$1:$AT$29,20,0)</f>
        <v>15</v>
      </c>
      <c r="AH46" s="85">
        <f>HLOOKUP(N46,'EPS new veh sales'!$F$1:$AT$29,21,0)</f>
        <v>66</v>
      </c>
      <c r="AI46" s="85">
        <f>HLOOKUP(N46,'EPS new veh sales'!$F$1:$AT$29,22,0)</f>
        <v>21</v>
      </c>
      <c r="AJ46" s="82">
        <f>HLOOKUP(N46,'EPS new veh sales'!$F$1:$AT$29,23,0)</f>
        <v>2919</v>
      </c>
      <c r="AK46" s="82">
        <f>HLOOKUP(N46,'EPS new veh sales'!$F$1:$AT$29,24,0)</f>
        <v>1740</v>
      </c>
      <c r="AL46" s="82">
        <f>HLOOKUP(N46,'EPS new veh sales'!$F$1:$AT$29,25,0)</f>
        <v>0</v>
      </c>
      <c r="AM46" s="82">
        <f>HLOOKUP(N46,'EPS new veh sales'!$F$1:$AT$29,26,0)</f>
        <v>32295</v>
      </c>
      <c r="AN46" s="82">
        <f>HLOOKUP(N46,'EPS new veh sales'!$F$1:$AT$29,27,0)</f>
        <v>345</v>
      </c>
      <c r="AO46" s="82">
        <f>HLOOKUP(N46,'EPS new veh sales'!$F$1:$AT$29,28,0)</f>
        <v>132</v>
      </c>
      <c r="AP46" s="82">
        <f>HLOOKUP(N46,'EPS new veh sales'!$F$1:$AT$29,29,0)</f>
        <v>93</v>
      </c>
      <c r="BX46" s="53">
        <v>2043</v>
      </c>
      <c r="BY46" s="54">
        <f t="shared" si="145"/>
        <v>10</v>
      </c>
      <c r="BZ46" s="54">
        <f t="shared" si="146"/>
        <v>5.75</v>
      </c>
      <c r="CA46" s="54">
        <f t="shared" si="147"/>
        <v>4</v>
      </c>
      <c r="CB46" s="54">
        <f t="shared" si="148"/>
        <v>3.3333333333333299</v>
      </c>
      <c r="CC46" s="54">
        <f t="shared" si="149"/>
        <v>3.5</v>
      </c>
      <c r="CD46" s="54">
        <f t="shared" si="150"/>
        <v>6</v>
      </c>
      <c r="CE46" s="54">
        <f t="shared" si="151"/>
        <v>0.75</v>
      </c>
      <c r="CF46" s="54">
        <f t="shared" si="152"/>
        <v>20</v>
      </c>
      <c r="CG46" s="54">
        <f t="shared" si="153"/>
        <v>19.5</v>
      </c>
      <c r="CH46" s="54">
        <f t="shared" si="16"/>
        <v>9.5039999999999996</v>
      </c>
      <c r="CI46" s="54">
        <f t="shared" si="154"/>
        <v>7.92</v>
      </c>
      <c r="CJ46" s="54">
        <f t="shared" si="155"/>
        <v>6.84</v>
      </c>
      <c r="CK46" s="54">
        <f t="shared" si="156"/>
        <v>40</v>
      </c>
      <c r="CL46" s="54">
        <f t="shared" si="157"/>
        <v>2.5</v>
      </c>
      <c r="CM46" s="54">
        <f t="shared" si="158"/>
        <v>53</v>
      </c>
      <c r="CN46" s="54">
        <f t="shared" si="159"/>
        <v>22</v>
      </c>
      <c r="CO46" s="54">
        <f t="shared" si="5"/>
        <v>18.047999999999998</v>
      </c>
      <c r="CP46" s="54">
        <f t="shared" si="160"/>
        <v>15.04</v>
      </c>
      <c r="CQ46" s="54">
        <f t="shared" si="161"/>
        <v>15.2</v>
      </c>
      <c r="CR46" s="54">
        <f t="shared" si="162"/>
        <v>60</v>
      </c>
      <c r="CS46" s="54">
        <f t="shared" si="163"/>
        <v>5.5</v>
      </c>
      <c r="CT46" s="54">
        <f t="shared" si="164"/>
        <v>102.14</v>
      </c>
      <c r="CU46" s="54">
        <f t="shared" si="165"/>
        <v>36.24</v>
      </c>
      <c r="CV46" s="54">
        <f t="shared" si="6"/>
        <v>28.908000000000001</v>
      </c>
      <c r="CW46" s="54">
        <f t="shared" si="166"/>
        <v>24.09</v>
      </c>
      <c r="CX46" s="54">
        <f t="shared" si="167"/>
        <v>18.86</v>
      </c>
      <c r="CY46" s="54">
        <f t="shared" si="168"/>
        <v>58.5</v>
      </c>
      <c r="CZ46" s="54">
        <f t="shared" si="169"/>
        <v>10</v>
      </c>
    </row>
    <row r="47" spans="1:104">
      <c r="A47" t="s">
        <v>64</v>
      </c>
      <c r="B47" t="s">
        <v>65</v>
      </c>
      <c r="D47" t="s">
        <v>66</v>
      </c>
      <c r="E47" t="s">
        <v>67</v>
      </c>
      <c r="N47" s="82">
        <v>2044</v>
      </c>
      <c r="O47" s="82">
        <f>HLOOKUP(N47,'EPS new veh sales'!$F$1:$AT$29,2,0)</f>
        <v>363171</v>
      </c>
      <c r="P47" s="82">
        <f>HLOOKUP(N47,'EPS new veh sales'!$F$1:$AT$29,3,0)</f>
        <v>351</v>
      </c>
      <c r="Q47" s="82">
        <f>HLOOKUP(N47,'EPS new veh sales'!$F$1:$AT$29,4,0)</f>
        <v>360639</v>
      </c>
      <c r="R47" s="82">
        <f>HLOOKUP(N47,'EPS new veh sales'!$F$1:$AT$29,5,0)</f>
        <v>7929</v>
      </c>
      <c r="S47" s="82">
        <f>HLOOKUP(N47,'EPS new veh sales'!$F$1:$AT$29,6,0)</f>
        <v>17442</v>
      </c>
      <c r="T47" s="82">
        <f>HLOOKUP(N47,'EPS new veh sales'!$F$1:$AT$29,7,0)</f>
        <v>195</v>
      </c>
      <c r="U47" s="82">
        <f>HLOOKUP(N47,'EPS new veh sales'!$F$1:$AT$29,8,0)</f>
        <v>30</v>
      </c>
      <c r="V47" s="82">
        <f>HLOOKUP(N47,'EPS new veh sales'!$F$1:$AT$29,9,0)</f>
        <v>30603</v>
      </c>
      <c r="W47" s="82">
        <f>HLOOKUP(N47,'EPS new veh sales'!$F$1:$AT$29,10,0)</f>
        <v>12</v>
      </c>
      <c r="X47" s="82">
        <f>HLOOKUP(N47,'EPS new veh sales'!$F$1:$AT$29,11,0)</f>
        <v>5886</v>
      </c>
      <c r="Y47" s="82">
        <f>HLOOKUP(N47,'EPS new veh sales'!$F$1:$AT$29,12,0)</f>
        <v>6063</v>
      </c>
      <c r="Z47" s="82">
        <f>HLOOKUP(N47,'EPS new veh sales'!$F$1:$AT$29,13,0)</f>
        <v>1053</v>
      </c>
      <c r="AA47" s="82">
        <f>HLOOKUP(N47,'EPS new veh sales'!$F$1:$AT$29,14,0)</f>
        <v>0</v>
      </c>
      <c r="AB47" s="82">
        <f>HLOOKUP(N47,'EPS new veh sales'!$F$1:$AT$29,15,0)</f>
        <v>0</v>
      </c>
      <c r="AC47" s="85">
        <f>HLOOKUP(N47,'EPS new veh sales'!$F$1:$AT$29,16,0)</f>
        <v>1029</v>
      </c>
      <c r="AD47" s="85">
        <f>HLOOKUP(N47,'EPS new veh sales'!$F$1:$AT$29,17,0)</f>
        <v>48</v>
      </c>
      <c r="AE47" s="85">
        <f>HLOOKUP(N47,'EPS new veh sales'!$F$1:$AT$29,18,0)</f>
        <v>27</v>
      </c>
      <c r="AF47" s="85">
        <f>HLOOKUP(N47,'EPS new veh sales'!$F$1:$AT$29,19,0)</f>
        <v>1533</v>
      </c>
      <c r="AG47" s="85">
        <f>HLOOKUP(N47,'EPS new veh sales'!$F$1:$AT$29,20,0)</f>
        <v>15</v>
      </c>
      <c r="AH47" s="85">
        <f>HLOOKUP(N47,'EPS new veh sales'!$F$1:$AT$29,21,0)</f>
        <v>69</v>
      </c>
      <c r="AI47" s="85">
        <f>HLOOKUP(N47,'EPS new veh sales'!$F$1:$AT$29,22,0)</f>
        <v>21</v>
      </c>
      <c r="AJ47" s="82">
        <f>HLOOKUP(N47,'EPS new veh sales'!$F$1:$AT$29,23,0)</f>
        <v>3015</v>
      </c>
      <c r="AK47" s="82">
        <f>HLOOKUP(N47,'EPS new veh sales'!$F$1:$AT$29,24,0)</f>
        <v>1824</v>
      </c>
      <c r="AL47" s="82">
        <f>HLOOKUP(N47,'EPS new veh sales'!$F$1:$AT$29,25,0)</f>
        <v>0</v>
      </c>
      <c r="AM47" s="82">
        <f>HLOOKUP(N47,'EPS new veh sales'!$F$1:$AT$29,26,0)</f>
        <v>32715</v>
      </c>
      <c r="AN47" s="82">
        <f>HLOOKUP(N47,'EPS new veh sales'!$F$1:$AT$29,27,0)</f>
        <v>357</v>
      </c>
      <c r="AO47" s="82">
        <f>HLOOKUP(N47,'EPS new veh sales'!$F$1:$AT$29,28,0)</f>
        <v>141</v>
      </c>
      <c r="AP47" s="82">
        <f>HLOOKUP(N47,'EPS new veh sales'!$F$1:$AT$29,29,0)</f>
        <v>99</v>
      </c>
      <c r="BX47" s="53">
        <v>2044</v>
      </c>
      <c r="BY47" s="54">
        <f t="shared" si="145"/>
        <v>10</v>
      </c>
      <c r="BZ47" s="54">
        <f t="shared" si="146"/>
        <v>5.75</v>
      </c>
      <c r="CA47" s="54">
        <f t="shared" si="147"/>
        <v>4</v>
      </c>
      <c r="CB47" s="54">
        <f t="shared" si="148"/>
        <v>3.3333333333333299</v>
      </c>
      <c r="CC47" s="54">
        <f t="shared" si="149"/>
        <v>3.5</v>
      </c>
      <c r="CD47" s="54">
        <f t="shared" si="150"/>
        <v>6</v>
      </c>
      <c r="CE47" s="54">
        <f t="shared" si="151"/>
        <v>0.75</v>
      </c>
      <c r="CF47" s="54">
        <f t="shared" si="152"/>
        <v>20</v>
      </c>
      <c r="CG47" s="54">
        <f t="shared" si="153"/>
        <v>19.5</v>
      </c>
      <c r="CH47" s="54">
        <f t="shared" si="16"/>
        <v>9.5039999999999996</v>
      </c>
      <c r="CI47" s="54">
        <f t="shared" si="154"/>
        <v>7.92</v>
      </c>
      <c r="CJ47" s="54">
        <f t="shared" si="155"/>
        <v>6.84</v>
      </c>
      <c r="CK47" s="54">
        <f t="shared" si="156"/>
        <v>40</v>
      </c>
      <c r="CL47" s="54">
        <f t="shared" si="157"/>
        <v>2.5</v>
      </c>
      <c r="CM47" s="54">
        <f t="shared" si="158"/>
        <v>53</v>
      </c>
      <c r="CN47" s="54">
        <f t="shared" si="159"/>
        <v>22</v>
      </c>
      <c r="CO47" s="54">
        <f t="shared" si="5"/>
        <v>18.047999999999998</v>
      </c>
      <c r="CP47" s="54">
        <f t="shared" si="160"/>
        <v>15.04</v>
      </c>
      <c r="CQ47" s="54">
        <f t="shared" si="161"/>
        <v>15.2</v>
      </c>
      <c r="CR47" s="54">
        <f t="shared" si="162"/>
        <v>60</v>
      </c>
      <c r="CS47" s="54">
        <f t="shared" si="163"/>
        <v>5.5</v>
      </c>
      <c r="CT47" s="54">
        <f t="shared" si="164"/>
        <v>102.14</v>
      </c>
      <c r="CU47" s="54">
        <f t="shared" si="165"/>
        <v>36.24</v>
      </c>
      <c r="CV47" s="54">
        <f t="shared" si="6"/>
        <v>28.908000000000001</v>
      </c>
      <c r="CW47" s="54">
        <f t="shared" si="166"/>
        <v>24.09</v>
      </c>
      <c r="CX47" s="54">
        <f t="shared" si="167"/>
        <v>18.86</v>
      </c>
      <c r="CY47" s="54">
        <f t="shared" si="168"/>
        <v>58.5</v>
      </c>
      <c r="CZ47" s="54">
        <f t="shared" si="169"/>
        <v>10</v>
      </c>
    </row>
    <row r="48" spans="1:104">
      <c r="A48" t="s">
        <v>68</v>
      </c>
      <c r="B48" t="s">
        <v>69</v>
      </c>
      <c r="D48" t="s">
        <v>70</v>
      </c>
      <c r="E48" t="s">
        <v>71</v>
      </c>
      <c r="N48" s="82">
        <v>2045</v>
      </c>
      <c r="O48" s="82">
        <f>HLOOKUP(N48,'EPS new veh sales'!$F$1:$AT$29,2,0)</f>
        <v>363909</v>
      </c>
      <c r="P48" s="82">
        <f>HLOOKUP(N48,'EPS new veh sales'!$F$1:$AT$29,3,0)</f>
        <v>357</v>
      </c>
      <c r="Q48" s="82">
        <f>HLOOKUP(N48,'EPS new veh sales'!$F$1:$AT$29,4,0)</f>
        <v>360405</v>
      </c>
      <c r="R48" s="82">
        <f>HLOOKUP(N48,'EPS new veh sales'!$F$1:$AT$29,5,0)</f>
        <v>8199</v>
      </c>
      <c r="S48" s="82">
        <f>HLOOKUP(N48,'EPS new veh sales'!$F$1:$AT$29,6,0)</f>
        <v>17718</v>
      </c>
      <c r="T48" s="82">
        <f>HLOOKUP(N48,'EPS new veh sales'!$F$1:$AT$29,7,0)</f>
        <v>201</v>
      </c>
      <c r="U48" s="82">
        <f>HLOOKUP(N48,'EPS new veh sales'!$F$1:$AT$29,8,0)</f>
        <v>30</v>
      </c>
      <c r="V48" s="82">
        <f>HLOOKUP(N48,'EPS new veh sales'!$F$1:$AT$29,9,0)</f>
        <v>31335</v>
      </c>
      <c r="W48" s="82">
        <f>HLOOKUP(N48,'EPS new veh sales'!$F$1:$AT$29,10,0)</f>
        <v>12</v>
      </c>
      <c r="X48" s="82">
        <f>HLOOKUP(N48,'EPS new veh sales'!$F$1:$AT$29,11,0)</f>
        <v>5853</v>
      </c>
      <c r="Y48" s="82">
        <f>HLOOKUP(N48,'EPS new veh sales'!$F$1:$AT$29,12,0)</f>
        <v>6069</v>
      </c>
      <c r="Z48" s="82">
        <f>HLOOKUP(N48,'EPS new veh sales'!$F$1:$AT$29,13,0)</f>
        <v>1074</v>
      </c>
      <c r="AA48" s="82">
        <f>HLOOKUP(N48,'EPS new veh sales'!$F$1:$AT$29,14,0)</f>
        <v>0</v>
      </c>
      <c r="AB48" s="82">
        <f>HLOOKUP(N48,'EPS new veh sales'!$F$1:$AT$29,15,0)</f>
        <v>0</v>
      </c>
      <c r="AC48" s="85">
        <f>HLOOKUP(N48,'EPS new veh sales'!$F$1:$AT$29,16,0)</f>
        <v>1050</v>
      </c>
      <c r="AD48" s="85">
        <f>HLOOKUP(N48,'EPS new veh sales'!$F$1:$AT$29,17,0)</f>
        <v>48</v>
      </c>
      <c r="AE48" s="85">
        <f>HLOOKUP(N48,'EPS new veh sales'!$F$1:$AT$29,18,0)</f>
        <v>24</v>
      </c>
      <c r="AF48" s="85">
        <f>HLOOKUP(N48,'EPS new veh sales'!$F$1:$AT$29,19,0)</f>
        <v>1536</v>
      </c>
      <c r="AG48" s="85">
        <f>HLOOKUP(N48,'EPS new veh sales'!$F$1:$AT$29,20,0)</f>
        <v>15</v>
      </c>
      <c r="AH48" s="85">
        <f>HLOOKUP(N48,'EPS new veh sales'!$F$1:$AT$29,21,0)</f>
        <v>72</v>
      </c>
      <c r="AI48" s="85">
        <f>HLOOKUP(N48,'EPS new veh sales'!$F$1:$AT$29,22,0)</f>
        <v>21</v>
      </c>
      <c r="AJ48" s="82">
        <f>HLOOKUP(N48,'EPS new veh sales'!$F$1:$AT$29,23,0)</f>
        <v>3105</v>
      </c>
      <c r="AK48" s="82">
        <f>HLOOKUP(N48,'EPS new veh sales'!$F$1:$AT$29,24,0)</f>
        <v>1896</v>
      </c>
      <c r="AL48" s="82">
        <f>HLOOKUP(N48,'EPS new veh sales'!$F$1:$AT$29,25,0)</f>
        <v>0</v>
      </c>
      <c r="AM48" s="82">
        <f>HLOOKUP(N48,'EPS new veh sales'!$F$1:$AT$29,26,0)</f>
        <v>33159</v>
      </c>
      <c r="AN48" s="82">
        <f>HLOOKUP(N48,'EPS new veh sales'!$F$1:$AT$29,27,0)</f>
        <v>372</v>
      </c>
      <c r="AO48" s="82">
        <f>HLOOKUP(N48,'EPS new veh sales'!$F$1:$AT$29,28,0)</f>
        <v>147</v>
      </c>
      <c r="AP48" s="82">
        <f>HLOOKUP(N48,'EPS new veh sales'!$F$1:$AT$29,29,0)</f>
        <v>105</v>
      </c>
      <c r="BX48" s="87">
        <v>2045</v>
      </c>
      <c r="BY48" s="90">
        <f>AT8</f>
        <v>10</v>
      </c>
      <c r="BZ48" s="90">
        <f t="shared" ref="BZ48:CZ48" si="170">AU8</f>
        <v>5.75</v>
      </c>
      <c r="CA48" s="90">
        <f t="shared" si="170"/>
        <v>4</v>
      </c>
      <c r="CB48" s="90">
        <f t="shared" si="170"/>
        <v>3.3333333333333299</v>
      </c>
      <c r="CC48" s="90">
        <f t="shared" si="170"/>
        <v>3.5</v>
      </c>
      <c r="CD48" s="90">
        <f t="shared" si="170"/>
        <v>6</v>
      </c>
      <c r="CE48" s="90">
        <f t="shared" si="170"/>
        <v>0.75</v>
      </c>
      <c r="CF48" s="90">
        <f t="shared" si="170"/>
        <v>20</v>
      </c>
      <c r="CG48" s="90">
        <f t="shared" si="170"/>
        <v>19.5</v>
      </c>
      <c r="CH48" s="90">
        <f t="shared" si="170"/>
        <v>9.5039999999999996</v>
      </c>
      <c r="CI48" s="90">
        <f t="shared" si="170"/>
        <v>7.92</v>
      </c>
      <c r="CJ48" s="90">
        <f t="shared" si="170"/>
        <v>6.84</v>
      </c>
      <c r="CK48" s="90">
        <f t="shared" si="170"/>
        <v>40</v>
      </c>
      <c r="CL48" s="90">
        <f t="shared" si="170"/>
        <v>2.5</v>
      </c>
      <c r="CM48" s="90">
        <f t="shared" si="170"/>
        <v>53</v>
      </c>
      <c r="CN48" s="90">
        <f t="shared" si="170"/>
        <v>22</v>
      </c>
      <c r="CO48" s="90">
        <f t="shared" si="170"/>
        <v>18.047999999999998</v>
      </c>
      <c r="CP48" s="90">
        <f t="shared" si="170"/>
        <v>15.04</v>
      </c>
      <c r="CQ48" s="90">
        <f t="shared" si="170"/>
        <v>15.2</v>
      </c>
      <c r="CR48" s="90">
        <f t="shared" si="170"/>
        <v>60</v>
      </c>
      <c r="CS48" s="90">
        <f t="shared" si="170"/>
        <v>5.5</v>
      </c>
      <c r="CT48" s="90">
        <f t="shared" si="170"/>
        <v>102.14</v>
      </c>
      <c r="CU48" s="90">
        <f t="shared" si="170"/>
        <v>36.24</v>
      </c>
      <c r="CV48" s="90">
        <f t="shared" si="170"/>
        <v>28.908000000000001</v>
      </c>
      <c r="CW48" s="90">
        <f t="shared" si="170"/>
        <v>24.09</v>
      </c>
      <c r="CX48" s="90">
        <f t="shared" si="170"/>
        <v>18.86</v>
      </c>
      <c r="CY48" s="90">
        <f t="shared" si="170"/>
        <v>58.5</v>
      </c>
      <c r="CZ48" s="90">
        <f t="shared" si="170"/>
        <v>10</v>
      </c>
    </row>
    <row r="49" spans="1:104">
      <c r="A49" t="s">
        <v>72</v>
      </c>
      <c r="B49" t="s">
        <v>73</v>
      </c>
      <c r="D49" t="s">
        <v>74</v>
      </c>
      <c r="E49" t="s">
        <v>69</v>
      </c>
      <c r="N49" s="82">
        <v>2046</v>
      </c>
      <c r="O49" s="82">
        <f>HLOOKUP(N49,'EPS new veh sales'!$F$1:$AT$29,2,0)</f>
        <v>363468</v>
      </c>
      <c r="P49" s="82">
        <f>HLOOKUP(N49,'EPS new veh sales'!$F$1:$AT$29,3,0)</f>
        <v>357</v>
      </c>
      <c r="Q49" s="82">
        <f>HLOOKUP(N49,'EPS new veh sales'!$F$1:$AT$29,4,0)</f>
        <v>358848</v>
      </c>
      <c r="R49" s="82">
        <f>HLOOKUP(N49,'EPS new veh sales'!$F$1:$AT$29,5,0)</f>
        <v>8442</v>
      </c>
      <c r="S49" s="82">
        <f>HLOOKUP(N49,'EPS new veh sales'!$F$1:$AT$29,6,0)</f>
        <v>17874</v>
      </c>
      <c r="T49" s="82">
        <f>HLOOKUP(N49,'EPS new veh sales'!$F$1:$AT$29,7,0)</f>
        <v>204</v>
      </c>
      <c r="U49" s="82">
        <f>HLOOKUP(N49,'EPS new veh sales'!$F$1:$AT$29,8,0)</f>
        <v>30</v>
      </c>
      <c r="V49" s="82">
        <f>HLOOKUP(N49,'EPS new veh sales'!$F$1:$AT$29,9,0)</f>
        <v>32163</v>
      </c>
      <c r="W49" s="82">
        <f>HLOOKUP(N49,'EPS new veh sales'!$F$1:$AT$29,10,0)</f>
        <v>12</v>
      </c>
      <c r="X49" s="82">
        <f>HLOOKUP(N49,'EPS new veh sales'!$F$1:$AT$29,11,0)</f>
        <v>5769</v>
      </c>
      <c r="Y49" s="82">
        <f>HLOOKUP(N49,'EPS new veh sales'!$F$1:$AT$29,12,0)</f>
        <v>6048</v>
      </c>
      <c r="Z49" s="82">
        <f>HLOOKUP(N49,'EPS new veh sales'!$F$1:$AT$29,13,0)</f>
        <v>1089</v>
      </c>
      <c r="AA49" s="82">
        <f>HLOOKUP(N49,'EPS new veh sales'!$F$1:$AT$29,14,0)</f>
        <v>0</v>
      </c>
      <c r="AB49" s="82">
        <f>HLOOKUP(N49,'EPS new veh sales'!$F$1:$AT$29,15,0)</f>
        <v>0</v>
      </c>
      <c r="AC49" s="85">
        <f>HLOOKUP(N49,'EPS new veh sales'!$F$1:$AT$29,16,0)</f>
        <v>1071</v>
      </c>
      <c r="AD49" s="85">
        <f>HLOOKUP(N49,'EPS new veh sales'!$F$1:$AT$29,17,0)</f>
        <v>48</v>
      </c>
      <c r="AE49" s="85">
        <f>HLOOKUP(N49,'EPS new veh sales'!$F$1:$AT$29,18,0)</f>
        <v>18</v>
      </c>
      <c r="AF49" s="85">
        <f>HLOOKUP(N49,'EPS new veh sales'!$F$1:$AT$29,19,0)</f>
        <v>1542</v>
      </c>
      <c r="AG49" s="85">
        <f>HLOOKUP(N49,'EPS new veh sales'!$F$1:$AT$29,20,0)</f>
        <v>15</v>
      </c>
      <c r="AH49" s="85">
        <f>HLOOKUP(N49,'EPS new veh sales'!$F$1:$AT$29,21,0)</f>
        <v>75</v>
      </c>
      <c r="AI49" s="85">
        <f>HLOOKUP(N49,'EPS new veh sales'!$F$1:$AT$29,22,0)</f>
        <v>21</v>
      </c>
      <c r="AJ49" s="82">
        <f>HLOOKUP(N49,'EPS new veh sales'!$F$1:$AT$29,23,0)</f>
        <v>3210</v>
      </c>
      <c r="AK49" s="82">
        <f>HLOOKUP(N49,'EPS new veh sales'!$F$1:$AT$29,24,0)</f>
        <v>1977</v>
      </c>
      <c r="AL49" s="82">
        <f>HLOOKUP(N49,'EPS new veh sales'!$F$1:$AT$29,25,0)</f>
        <v>0</v>
      </c>
      <c r="AM49" s="82">
        <f>HLOOKUP(N49,'EPS new veh sales'!$F$1:$AT$29,26,0)</f>
        <v>33588</v>
      </c>
      <c r="AN49" s="82">
        <f>HLOOKUP(N49,'EPS new veh sales'!$F$1:$AT$29,27,0)</f>
        <v>387</v>
      </c>
      <c r="AO49" s="82">
        <f>HLOOKUP(N49,'EPS new veh sales'!$F$1:$AT$29,28,0)</f>
        <v>156</v>
      </c>
      <c r="AP49" s="82">
        <f>HLOOKUP(N49,'EPS new veh sales'!$F$1:$AT$29,29,0)</f>
        <v>111</v>
      </c>
      <c r="BX49" s="53">
        <v>2046</v>
      </c>
      <c r="BY49" s="54">
        <f>BY48-(BY$48-BY$53)/5</f>
        <v>10</v>
      </c>
      <c r="BZ49" s="54">
        <f t="shared" ref="BZ49:CA49" si="171">BZ48-(BZ$48-BZ$53)/5</f>
        <v>5.75</v>
      </c>
      <c r="CA49" s="54">
        <f t="shared" si="171"/>
        <v>4</v>
      </c>
      <c r="CB49" s="54">
        <f>CA49/1.2</f>
        <v>3.3333333333333299</v>
      </c>
      <c r="CC49" s="54">
        <f>CC48-(CC$48-CC$53)/5</f>
        <v>3.5</v>
      </c>
      <c r="CD49" s="54">
        <f t="shared" ref="CD49:CG49" si="172">CD48-(CD$48-CD$53)/5</f>
        <v>6</v>
      </c>
      <c r="CE49" s="54">
        <f t="shared" si="172"/>
        <v>0.75</v>
      </c>
      <c r="CF49" s="54">
        <f t="shared" si="172"/>
        <v>20</v>
      </c>
      <c r="CG49" s="54">
        <f t="shared" si="172"/>
        <v>19.5</v>
      </c>
      <c r="CH49" s="54">
        <f t="shared" si="16"/>
        <v>9.5039999999999996</v>
      </c>
      <c r="CI49" s="54">
        <f>CI48-(CI$48-CI$53)/5</f>
        <v>7.92</v>
      </c>
      <c r="CJ49" s="54">
        <f t="shared" ref="CJ49:CN49" si="173">CJ48-(CJ$48-CJ$53)/5</f>
        <v>6.84</v>
      </c>
      <c r="CK49" s="54">
        <f t="shared" si="173"/>
        <v>40</v>
      </c>
      <c r="CL49" s="54">
        <f t="shared" si="173"/>
        <v>2.5</v>
      </c>
      <c r="CM49" s="54">
        <f t="shared" si="173"/>
        <v>53</v>
      </c>
      <c r="CN49" s="54">
        <f t="shared" si="173"/>
        <v>22</v>
      </c>
      <c r="CO49" s="54">
        <f t="shared" si="5"/>
        <v>18.047999999999998</v>
      </c>
      <c r="CP49" s="54">
        <f>CP48-(CP$48-CP$53)/5</f>
        <v>15.04</v>
      </c>
      <c r="CQ49" s="54">
        <f t="shared" ref="CQ49:CU49" si="174">CQ48-(CQ$48-CQ$53)/5</f>
        <v>15.2</v>
      </c>
      <c r="CR49" s="54">
        <f t="shared" si="174"/>
        <v>60</v>
      </c>
      <c r="CS49" s="54">
        <f t="shared" si="174"/>
        <v>5.5</v>
      </c>
      <c r="CT49" s="54">
        <f t="shared" si="174"/>
        <v>102.14</v>
      </c>
      <c r="CU49" s="54">
        <f t="shared" si="174"/>
        <v>36.24</v>
      </c>
      <c r="CV49" s="54">
        <f t="shared" si="6"/>
        <v>28.908000000000001</v>
      </c>
      <c r="CW49" s="54">
        <f>CW48-(CW$48-CW$53)/5</f>
        <v>24.09</v>
      </c>
      <c r="CX49" s="54">
        <f t="shared" ref="CX49:CZ49" si="175">CX48-(CX$48-CX$53)/5</f>
        <v>18.86</v>
      </c>
      <c r="CY49" s="54">
        <f t="shared" si="175"/>
        <v>58.5</v>
      </c>
      <c r="CZ49" s="54">
        <f t="shared" si="175"/>
        <v>10</v>
      </c>
    </row>
    <row r="50" spans="1:104">
      <c r="A50" t="s">
        <v>75</v>
      </c>
      <c r="B50" t="s">
        <v>61</v>
      </c>
      <c r="D50" t="s">
        <v>76</v>
      </c>
      <c r="E50" t="s">
        <v>77</v>
      </c>
      <c r="N50" s="82">
        <v>2047</v>
      </c>
      <c r="O50" s="82">
        <f>HLOOKUP(N50,'EPS new veh sales'!$F$1:$AT$29,2,0)</f>
        <v>362541</v>
      </c>
      <c r="P50" s="82">
        <f>HLOOKUP(N50,'EPS new veh sales'!$F$1:$AT$29,3,0)</f>
        <v>360</v>
      </c>
      <c r="Q50" s="82">
        <f>HLOOKUP(N50,'EPS new veh sales'!$F$1:$AT$29,4,0)</f>
        <v>357318</v>
      </c>
      <c r="R50" s="82">
        <f>HLOOKUP(N50,'EPS new veh sales'!$F$1:$AT$29,5,0)</f>
        <v>8679</v>
      </c>
      <c r="S50" s="82">
        <f>HLOOKUP(N50,'EPS new veh sales'!$F$1:$AT$29,6,0)</f>
        <v>17967</v>
      </c>
      <c r="T50" s="82">
        <f>HLOOKUP(N50,'EPS new veh sales'!$F$1:$AT$29,7,0)</f>
        <v>207</v>
      </c>
      <c r="U50" s="82">
        <f>HLOOKUP(N50,'EPS new veh sales'!$F$1:$AT$29,8,0)</f>
        <v>30</v>
      </c>
      <c r="V50" s="82">
        <f>HLOOKUP(N50,'EPS new veh sales'!$F$1:$AT$29,9,0)</f>
        <v>32862</v>
      </c>
      <c r="W50" s="82">
        <f>HLOOKUP(N50,'EPS new veh sales'!$F$1:$AT$29,10,0)</f>
        <v>12</v>
      </c>
      <c r="X50" s="82">
        <f>HLOOKUP(N50,'EPS new veh sales'!$F$1:$AT$29,11,0)</f>
        <v>5766</v>
      </c>
      <c r="Y50" s="82">
        <f>HLOOKUP(N50,'EPS new veh sales'!$F$1:$AT$29,12,0)</f>
        <v>6084</v>
      </c>
      <c r="Z50" s="82">
        <f>HLOOKUP(N50,'EPS new veh sales'!$F$1:$AT$29,13,0)</f>
        <v>1107</v>
      </c>
      <c r="AA50" s="82">
        <f>HLOOKUP(N50,'EPS new veh sales'!$F$1:$AT$29,14,0)</f>
        <v>0</v>
      </c>
      <c r="AB50" s="82">
        <f>HLOOKUP(N50,'EPS new veh sales'!$F$1:$AT$29,15,0)</f>
        <v>0</v>
      </c>
      <c r="AC50" s="85">
        <f>HLOOKUP(N50,'EPS new veh sales'!$F$1:$AT$29,16,0)</f>
        <v>1086</v>
      </c>
      <c r="AD50" s="85">
        <f>HLOOKUP(N50,'EPS new veh sales'!$F$1:$AT$29,17,0)</f>
        <v>48</v>
      </c>
      <c r="AE50" s="85">
        <f>HLOOKUP(N50,'EPS new veh sales'!$F$1:$AT$29,18,0)</f>
        <v>12</v>
      </c>
      <c r="AF50" s="85">
        <f>HLOOKUP(N50,'EPS new veh sales'!$F$1:$AT$29,19,0)</f>
        <v>1545</v>
      </c>
      <c r="AG50" s="85">
        <f>HLOOKUP(N50,'EPS new veh sales'!$F$1:$AT$29,20,0)</f>
        <v>15</v>
      </c>
      <c r="AH50" s="85">
        <f>HLOOKUP(N50,'EPS new veh sales'!$F$1:$AT$29,21,0)</f>
        <v>75</v>
      </c>
      <c r="AI50" s="85">
        <f>HLOOKUP(N50,'EPS new veh sales'!$F$1:$AT$29,22,0)</f>
        <v>21</v>
      </c>
      <c r="AJ50" s="82">
        <f>HLOOKUP(N50,'EPS new veh sales'!$F$1:$AT$29,23,0)</f>
        <v>3294</v>
      </c>
      <c r="AK50" s="82">
        <f>HLOOKUP(N50,'EPS new veh sales'!$F$1:$AT$29,24,0)</f>
        <v>2049</v>
      </c>
      <c r="AL50" s="82">
        <f>HLOOKUP(N50,'EPS new veh sales'!$F$1:$AT$29,25,0)</f>
        <v>0</v>
      </c>
      <c r="AM50" s="82">
        <f>HLOOKUP(N50,'EPS new veh sales'!$F$1:$AT$29,26,0)</f>
        <v>34062</v>
      </c>
      <c r="AN50" s="82">
        <f>HLOOKUP(N50,'EPS new veh sales'!$F$1:$AT$29,27,0)</f>
        <v>399</v>
      </c>
      <c r="AO50" s="82">
        <f>HLOOKUP(N50,'EPS new veh sales'!$F$1:$AT$29,28,0)</f>
        <v>165</v>
      </c>
      <c r="AP50" s="82">
        <f>HLOOKUP(N50,'EPS new veh sales'!$F$1:$AT$29,29,0)</f>
        <v>117</v>
      </c>
      <c r="BX50" s="53">
        <v>2047</v>
      </c>
      <c r="BY50" s="54">
        <f t="shared" ref="BY50:BY52" si="176">BY49-(BY$48-BY$53)/5</f>
        <v>10</v>
      </c>
      <c r="BZ50" s="54">
        <f t="shared" ref="BZ50:BZ52" si="177">BZ49-(BZ$48-BZ$53)/5</f>
        <v>5.75</v>
      </c>
      <c r="CA50" s="54">
        <f t="shared" ref="CA50:CA52" si="178">CA49-(CA$48-CA$53)/5</f>
        <v>4</v>
      </c>
      <c r="CB50" s="54">
        <f t="shared" ref="CB50:CB52" si="179">CA50/1.2</f>
        <v>3.3333333333333299</v>
      </c>
      <c r="CC50" s="54">
        <f t="shared" ref="CC50:CC52" si="180">CC49-(CC$48-CC$53)/5</f>
        <v>3.5</v>
      </c>
      <c r="CD50" s="54">
        <f t="shared" ref="CD50:CD52" si="181">CD49-(CD$48-CD$53)/5</f>
        <v>6</v>
      </c>
      <c r="CE50" s="54">
        <f t="shared" ref="CE50:CE52" si="182">CE49-(CE$48-CE$53)/5</f>
        <v>0.75</v>
      </c>
      <c r="CF50" s="54">
        <f t="shared" ref="CF50:CF52" si="183">CF49-(CF$48-CF$53)/5</f>
        <v>20</v>
      </c>
      <c r="CG50" s="54">
        <f t="shared" ref="CG50:CG52" si="184">CG49-(CG$48-CG$53)/5</f>
        <v>19.5</v>
      </c>
      <c r="CH50" s="54">
        <f t="shared" si="16"/>
        <v>9.5039999999999996</v>
      </c>
      <c r="CI50" s="54">
        <f t="shared" ref="CI50:CI52" si="185">CI49-(CI$48-CI$53)/5</f>
        <v>7.92</v>
      </c>
      <c r="CJ50" s="54">
        <f t="shared" ref="CJ50:CJ52" si="186">CJ49-(CJ$48-CJ$53)/5</f>
        <v>6.84</v>
      </c>
      <c r="CK50" s="54">
        <f t="shared" ref="CK50:CK52" si="187">CK49-(CK$48-CK$53)/5</f>
        <v>40</v>
      </c>
      <c r="CL50" s="54">
        <f t="shared" ref="CL50:CL52" si="188">CL49-(CL$48-CL$53)/5</f>
        <v>2.5</v>
      </c>
      <c r="CM50" s="54">
        <f t="shared" ref="CM50:CM52" si="189">CM49-(CM$48-CM$53)/5</f>
        <v>53</v>
      </c>
      <c r="CN50" s="54">
        <f t="shared" ref="CN50:CN52" si="190">CN49-(CN$48-CN$53)/5</f>
        <v>22</v>
      </c>
      <c r="CO50" s="54">
        <f t="shared" si="5"/>
        <v>18.047999999999998</v>
      </c>
      <c r="CP50" s="54">
        <f t="shared" ref="CP50:CP52" si="191">CP49-(CP$48-CP$53)/5</f>
        <v>15.04</v>
      </c>
      <c r="CQ50" s="54">
        <f t="shared" ref="CQ50:CQ52" si="192">CQ49-(CQ$48-CQ$53)/5</f>
        <v>15.2</v>
      </c>
      <c r="CR50" s="54">
        <f t="shared" ref="CR50:CR52" si="193">CR49-(CR$48-CR$53)/5</f>
        <v>60</v>
      </c>
      <c r="CS50" s="54">
        <f t="shared" ref="CS50:CS52" si="194">CS49-(CS$48-CS$53)/5</f>
        <v>5.5</v>
      </c>
      <c r="CT50" s="54">
        <f t="shared" ref="CT50:CT52" si="195">CT49-(CT$48-CT$53)/5</f>
        <v>102.14</v>
      </c>
      <c r="CU50" s="54">
        <f t="shared" ref="CU50:CU52" si="196">CU49-(CU$48-CU$53)/5</f>
        <v>36.24</v>
      </c>
      <c r="CV50" s="54">
        <f t="shared" si="6"/>
        <v>28.908000000000001</v>
      </c>
      <c r="CW50" s="54">
        <f t="shared" ref="CW50:CW52" si="197">CW49-(CW$48-CW$53)/5</f>
        <v>24.09</v>
      </c>
      <c r="CX50" s="54">
        <f t="shared" ref="CX50:CX52" si="198">CX49-(CX$48-CX$53)/5</f>
        <v>18.86</v>
      </c>
      <c r="CY50" s="54">
        <f t="shared" ref="CY50:CY52" si="199">CY49-(CY$48-CY$53)/5</f>
        <v>58.5</v>
      </c>
      <c r="CZ50" s="54">
        <f t="shared" ref="CZ50:CZ52" si="200">CZ49-(CZ$48-CZ$53)/5</f>
        <v>10</v>
      </c>
    </row>
    <row r="51" spans="1:104">
      <c r="A51" t="s">
        <v>78</v>
      </c>
      <c r="B51" t="s">
        <v>67</v>
      </c>
      <c r="D51" t="s">
        <v>79</v>
      </c>
      <c r="E51" t="s">
        <v>77</v>
      </c>
      <c r="N51" s="82">
        <v>2048</v>
      </c>
      <c r="O51" s="82">
        <f>HLOOKUP(N51,'EPS new veh sales'!$F$1:$AT$29,2,0)</f>
        <v>361014</v>
      </c>
      <c r="P51" s="82">
        <f>HLOOKUP(N51,'EPS new veh sales'!$F$1:$AT$29,3,0)</f>
        <v>360</v>
      </c>
      <c r="Q51" s="82">
        <f>HLOOKUP(N51,'EPS new veh sales'!$F$1:$AT$29,4,0)</f>
        <v>355410</v>
      </c>
      <c r="R51" s="82">
        <f>HLOOKUP(N51,'EPS new veh sales'!$F$1:$AT$29,5,0)</f>
        <v>8904</v>
      </c>
      <c r="S51" s="82">
        <f>HLOOKUP(N51,'EPS new veh sales'!$F$1:$AT$29,6,0)</f>
        <v>17997</v>
      </c>
      <c r="T51" s="82">
        <f>HLOOKUP(N51,'EPS new veh sales'!$F$1:$AT$29,7,0)</f>
        <v>213</v>
      </c>
      <c r="U51" s="82">
        <f>HLOOKUP(N51,'EPS new veh sales'!$F$1:$AT$29,8,0)</f>
        <v>30</v>
      </c>
      <c r="V51" s="82">
        <f>HLOOKUP(N51,'EPS new veh sales'!$F$1:$AT$29,9,0)</f>
        <v>33537</v>
      </c>
      <c r="W51" s="82">
        <f>HLOOKUP(N51,'EPS new veh sales'!$F$1:$AT$29,10,0)</f>
        <v>12</v>
      </c>
      <c r="X51" s="82">
        <f>HLOOKUP(N51,'EPS new veh sales'!$F$1:$AT$29,11,0)</f>
        <v>5793</v>
      </c>
      <c r="Y51" s="82">
        <f>HLOOKUP(N51,'EPS new veh sales'!$F$1:$AT$29,12,0)</f>
        <v>6129</v>
      </c>
      <c r="Z51" s="82">
        <f>HLOOKUP(N51,'EPS new veh sales'!$F$1:$AT$29,13,0)</f>
        <v>1125</v>
      </c>
      <c r="AA51" s="82">
        <f>HLOOKUP(N51,'EPS new veh sales'!$F$1:$AT$29,14,0)</f>
        <v>0</v>
      </c>
      <c r="AB51" s="82">
        <f>HLOOKUP(N51,'EPS new veh sales'!$F$1:$AT$29,15,0)</f>
        <v>0</v>
      </c>
      <c r="AC51" s="85">
        <f>HLOOKUP(N51,'EPS new veh sales'!$F$1:$AT$29,16,0)</f>
        <v>1101</v>
      </c>
      <c r="AD51" s="85">
        <f>HLOOKUP(N51,'EPS new veh sales'!$F$1:$AT$29,17,0)</f>
        <v>48</v>
      </c>
      <c r="AE51" s="85">
        <f>HLOOKUP(N51,'EPS new veh sales'!$F$1:$AT$29,18,0)</f>
        <v>9</v>
      </c>
      <c r="AF51" s="85">
        <f>HLOOKUP(N51,'EPS new veh sales'!$F$1:$AT$29,19,0)</f>
        <v>1551</v>
      </c>
      <c r="AG51" s="85">
        <f>HLOOKUP(N51,'EPS new veh sales'!$F$1:$AT$29,20,0)</f>
        <v>15</v>
      </c>
      <c r="AH51" s="85">
        <f>HLOOKUP(N51,'EPS new veh sales'!$F$1:$AT$29,21,0)</f>
        <v>78</v>
      </c>
      <c r="AI51" s="85">
        <f>HLOOKUP(N51,'EPS new veh sales'!$F$1:$AT$29,22,0)</f>
        <v>24</v>
      </c>
      <c r="AJ51" s="82">
        <f>HLOOKUP(N51,'EPS new veh sales'!$F$1:$AT$29,23,0)</f>
        <v>3378</v>
      </c>
      <c r="AK51" s="82">
        <f>HLOOKUP(N51,'EPS new veh sales'!$F$1:$AT$29,24,0)</f>
        <v>2115</v>
      </c>
      <c r="AL51" s="82">
        <f>HLOOKUP(N51,'EPS new veh sales'!$F$1:$AT$29,25,0)</f>
        <v>0</v>
      </c>
      <c r="AM51" s="82">
        <f>HLOOKUP(N51,'EPS new veh sales'!$F$1:$AT$29,26,0)</f>
        <v>34551</v>
      </c>
      <c r="AN51" s="82">
        <f>HLOOKUP(N51,'EPS new veh sales'!$F$1:$AT$29,27,0)</f>
        <v>411</v>
      </c>
      <c r="AO51" s="82">
        <f>HLOOKUP(N51,'EPS new veh sales'!$F$1:$AT$29,28,0)</f>
        <v>174</v>
      </c>
      <c r="AP51" s="82">
        <f>HLOOKUP(N51,'EPS new veh sales'!$F$1:$AT$29,29,0)</f>
        <v>123</v>
      </c>
      <c r="BX51" s="53">
        <v>2048</v>
      </c>
      <c r="BY51" s="54">
        <f t="shared" si="176"/>
        <v>10</v>
      </c>
      <c r="BZ51" s="54">
        <f t="shared" si="177"/>
        <v>5.75</v>
      </c>
      <c r="CA51" s="54">
        <f t="shared" si="178"/>
        <v>4</v>
      </c>
      <c r="CB51" s="54">
        <f t="shared" si="179"/>
        <v>3.3333333333333299</v>
      </c>
      <c r="CC51" s="54">
        <f t="shared" si="180"/>
        <v>3.5</v>
      </c>
      <c r="CD51" s="54">
        <f t="shared" si="181"/>
        <v>6</v>
      </c>
      <c r="CE51" s="54">
        <f t="shared" si="182"/>
        <v>0.75</v>
      </c>
      <c r="CF51" s="54">
        <f t="shared" si="183"/>
        <v>20</v>
      </c>
      <c r="CG51" s="54">
        <f t="shared" si="184"/>
        <v>19.5</v>
      </c>
      <c r="CH51" s="54">
        <f t="shared" si="16"/>
        <v>9.5039999999999996</v>
      </c>
      <c r="CI51" s="54">
        <f t="shared" si="185"/>
        <v>7.92</v>
      </c>
      <c r="CJ51" s="54">
        <f t="shared" si="186"/>
        <v>6.84</v>
      </c>
      <c r="CK51" s="54">
        <f t="shared" si="187"/>
        <v>40</v>
      </c>
      <c r="CL51" s="54">
        <f t="shared" si="188"/>
        <v>2.5</v>
      </c>
      <c r="CM51" s="54">
        <f t="shared" si="189"/>
        <v>53</v>
      </c>
      <c r="CN51" s="54">
        <f t="shared" si="190"/>
        <v>22</v>
      </c>
      <c r="CO51" s="54">
        <f t="shared" si="5"/>
        <v>18.047999999999998</v>
      </c>
      <c r="CP51" s="54">
        <f t="shared" si="191"/>
        <v>15.04</v>
      </c>
      <c r="CQ51" s="54">
        <f t="shared" si="192"/>
        <v>15.2</v>
      </c>
      <c r="CR51" s="54">
        <f t="shared" si="193"/>
        <v>60</v>
      </c>
      <c r="CS51" s="54">
        <f t="shared" si="194"/>
        <v>5.5</v>
      </c>
      <c r="CT51" s="54">
        <f t="shared" si="195"/>
        <v>102.14</v>
      </c>
      <c r="CU51" s="54">
        <f t="shared" si="196"/>
        <v>36.24</v>
      </c>
      <c r="CV51" s="54">
        <f t="shared" si="6"/>
        <v>28.908000000000001</v>
      </c>
      <c r="CW51" s="54">
        <f t="shared" si="197"/>
        <v>24.09</v>
      </c>
      <c r="CX51" s="54">
        <f t="shared" si="198"/>
        <v>18.86</v>
      </c>
      <c r="CY51" s="54">
        <f t="shared" si="199"/>
        <v>58.5</v>
      </c>
      <c r="CZ51" s="54">
        <f t="shared" si="200"/>
        <v>10</v>
      </c>
    </row>
    <row r="52" spans="1:104">
      <c r="A52" t="s">
        <v>80</v>
      </c>
      <c r="B52" t="s">
        <v>61</v>
      </c>
      <c r="D52" t="s">
        <v>81</v>
      </c>
      <c r="E52" t="s">
        <v>77</v>
      </c>
      <c r="N52" s="82">
        <v>2049</v>
      </c>
      <c r="O52" s="82">
        <f>HLOOKUP(N52,'EPS new veh sales'!$F$1:$AT$29,2,0)</f>
        <v>359229</v>
      </c>
      <c r="P52" s="82">
        <f>HLOOKUP(N52,'EPS new veh sales'!$F$1:$AT$29,3,0)</f>
        <v>360</v>
      </c>
      <c r="Q52" s="82">
        <f>HLOOKUP(N52,'EPS new veh sales'!$F$1:$AT$29,4,0)</f>
        <v>353271</v>
      </c>
      <c r="R52" s="82">
        <f>HLOOKUP(N52,'EPS new veh sales'!$F$1:$AT$29,5,0)</f>
        <v>9123</v>
      </c>
      <c r="S52" s="82">
        <f>HLOOKUP(N52,'EPS new veh sales'!$F$1:$AT$29,6,0)</f>
        <v>17988</v>
      </c>
      <c r="T52" s="82">
        <f>HLOOKUP(N52,'EPS new veh sales'!$F$1:$AT$29,7,0)</f>
        <v>216</v>
      </c>
      <c r="U52" s="82">
        <f>HLOOKUP(N52,'EPS new veh sales'!$F$1:$AT$29,8,0)</f>
        <v>30</v>
      </c>
      <c r="V52" s="82">
        <f>HLOOKUP(N52,'EPS new veh sales'!$F$1:$AT$29,9,0)</f>
        <v>34191</v>
      </c>
      <c r="W52" s="82">
        <f>HLOOKUP(N52,'EPS new veh sales'!$F$1:$AT$29,10,0)</f>
        <v>12</v>
      </c>
      <c r="X52" s="82">
        <f>HLOOKUP(N52,'EPS new veh sales'!$F$1:$AT$29,11,0)</f>
        <v>5811</v>
      </c>
      <c r="Y52" s="82">
        <f>HLOOKUP(N52,'EPS new veh sales'!$F$1:$AT$29,12,0)</f>
        <v>6213</v>
      </c>
      <c r="Z52" s="82">
        <f>HLOOKUP(N52,'EPS new veh sales'!$F$1:$AT$29,13,0)</f>
        <v>1143</v>
      </c>
      <c r="AA52" s="82">
        <f>HLOOKUP(N52,'EPS new veh sales'!$F$1:$AT$29,14,0)</f>
        <v>0</v>
      </c>
      <c r="AB52" s="82">
        <f>HLOOKUP(N52,'EPS new veh sales'!$F$1:$AT$29,15,0)</f>
        <v>0</v>
      </c>
      <c r="AC52" s="85">
        <f>HLOOKUP(N52,'EPS new veh sales'!$F$1:$AT$29,16,0)</f>
        <v>1110</v>
      </c>
      <c r="AD52" s="85">
        <f>HLOOKUP(N52,'EPS new veh sales'!$F$1:$AT$29,17,0)</f>
        <v>48</v>
      </c>
      <c r="AE52" s="85">
        <f>HLOOKUP(N52,'EPS new veh sales'!$F$1:$AT$29,18,0)</f>
        <v>3</v>
      </c>
      <c r="AF52" s="85">
        <f>HLOOKUP(N52,'EPS new veh sales'!$F$1:$AT$29,19,0)</f>
        <v>1554</v>
      </c>
      <c r="AG52" s="85">
        <f>HLOOKUP(N52,'EPS new veh sales'!$F$1:$AT$29,20,0)</f>
        <v>18</v>
      </c>
      <c r="AH52" s="85">
        <f>HLOOKUP(N52,'EPS new veh sales'!$F$1:$AT$29,21,0)</f>
        <v>81</v>
      </c>
      <c r="AI52" s="85">
        <f>HLOOKUP(N52,'EPS new veh sales'!$F$1:$AT$29,22,0)</f>
        <v>24</v>
      </c>
      <c r="AJ52" s="82">
        <f>HLOOKUP(N52,'EPS new veh sales'!$F$1:$AT$29,23,0)</f>
        <v>3453</v>
      </c>
      <c r="AK52" s="82">
        <f>HLOOKUP(N52,'EPS new veh sales'!$F$1:$AT$29,24,0)</f>
        <v>2175</v>
      </c>
      <c r="AL52" s="82">
        <f>HLOOKUP(N52,'EPS new veh sales'!$F$1:$AT$29,25,0)</f>
        <v>0</v>
      </c>
      <c r="AM52" s="82">
        <f>HLOOKUP(N52,'EPS new veh sales'!$F$1:$AT$29,26,0)</f>
        <v>35073</v>
      </c>
      <c r="AN52" s="82">
        <f>HLOOKUP(N52,'EPS new veh sales'!$F$1:$AT$29,27,0)</f>
        <v>420</v>
      </c>
      <c r="AO52" s="82">
        <f>HLOOKUP(N52,'EPS new veh sales'!$F$1:$AT$29,28,0)</f>
        <v>180</v>
      </c>
      <c r="AP52" s="82">
        <f>HLOOKUP(N52,'EPS new veh sales'!$F$1:$AT$29,29,0)</f>
        <v>129</v>
      </c>
      <c r="BX52" s="53">
        <v>2049</v>
      </c>
      <c r="BY52" s="54">
        <f t="shared" si="176"/>
        <v>10</v>
      </c>
      <c r="BZ52" s="54">
        <f t="shared" si="177"/>
        <v>5.75</v>
      </c>
      <c r="CA52" s="54">
        <f t="shared" si="178"/>
        <v>4</v>
      </c>
      <c r="CB52" s="54">
        <f t="shared" si="179"/>
        <v>3.3333333333333299</v>
      </c>
      <c r="CC52" s="54">
        <f t="shared" si="180"/>
        <v>3.5</v>
      </c>
      <c r="CD52" s="54">
        <f t="shared" si="181"/>
        <v>6</v>
      </c>
      <c r="CE52" s="54">
        <f t="shared" si="182"/>
        <v>0.75</v>
      </c>
      <c r="CF52" s="54">
        <f t="shared" si="183"/>
        <v>20</v>
      </c>
      <c r="CG52" s="54">
        <f t="shared" si="184"/>
        <v>19.5</v>
      </c>
      <c r="CH52" s="54">
        <f t="shared" si="16"/>
        <v>9.5039999999999996</v>
      </c>
      <c r="CI52" s="54">
        <f t="shared" si="185"/>
        <v>7.92</v>
      </c>
      <c r="CJ52" s="54">
        <f t="shared" si="186"/>
        <v>6.84</v>
      </c>
      <c r="CK52" s="54">
        <f t="shared" si="187"/>
        <v>40</v>
      </c>
      <c r="CL52" s="54">
        <f t="shared" si="188"/>
        <v>2.5</v>
      </c>
      <c r="CM52" s="54">
        <f t="shared" si="189"/>
        <v>53</v>
      </c>
      <c r="CN52" s="54">
        <f t="shared" si="190"/>
        <v>22</v>
      </c>
      <c r="CO52" s="54">
        <f t="shared" si="5"/>
        <v>18.047999999999998</v>
      </c>
      <c r="CP52" s="54">
        <f t="shared" si="191"/>
        <v>15.04</v>
      </c>
      <c r="CQ52" s="54">
        <f t="shared" si="192"/>
        <v>15.2</v>
      </c>
      <c r="CR52" s="54">
        <f t="shared" si="193"/>
        <v>60</v>
      </c>
      <c r="CS52" s="54">
        <f t="shared" si="194"/>
        <v>5.5</v>
      </c>
      <c r="CT52" s="54">
        <f t="shared" si="195"/>
        <v>102.14</v>
      </c>
      <c r="CU52" s="54">
        <f t="shared" si="196"/>
        <v>36.24</v>
      </c>
      <c r="CV52" s="54">
        <f t="shared" si="6"/>
        <v>28.908000000000001</v>
      </c>
      <c r="CW52" s="54">
        <f t="shared" si="197"/>
        <v>24.09</v>
      </c>
      <c r="CX52" s="54">
        <f t="shared" si="198"/>
        <v>18.86</v>
      </c>
      <c r="CY52" s="54">
        <f t="shared" si="199"/>
        <v>58.5</v>
      </c>
      <c r="CZ52" s="54">
        <f t="shared" si="200"/>
        <v>10</v>
      </c>
    </row>
    <row r="53" spans="1:104">
      <c r="N53" s="82">
        <v>2050</v>
      </c>
      <c r="O53" s="82">
        <f>HLOOKUP(N53,'EPS new veh sales'!$F$1:$AT$29,2,0)</f>
        <v>357063</v>
      </c>
      <c r="P53" s="82">
        <f>HLOOKUP(N53,'EPS new veh sales'!$F$1:$AT$29,3,0)</f>
        <v>357</v>
      </c>
      <c r="Q53" s="82">
        <f>HLOOKUP(N53,'EPS new veh sales'!$F$1:$AT$29,4,0)</f>
        <v>350523</v>
      </c>
      <c r="R53" s="82">
        <f>HLOOKUP(N53,'EPS new veh sales'!$F$1:$AT$29,5,0)</f>
        <v>9327</v>
      </c>
      <c r="S53" s="82">
        <f>HLOOKUP(N53,'EPS new veh sales'!$F$1:$AT$29,6,0)</f>
        <v>17931</v>
      </c>
      <c r="T53" s="82">
        <f>HLOOKUP(N53,'EPS new veh sales'!$F$1:$AT$29,7,0)</f>
        <v>219</v>
      </c>
      <c r="U53" s="82">
        <f>HLOOKUP(N53,'EPS new veh sales'!$F$1:$AT$29,8,0)</f>
        <v>30</v>
      </c>
      <c r="V53" s="82">
        <f>HLOOKUP(N53,'EPS new veh sales'!$F$1:$AT$29,9,0)</f>
        <v>34920</v>
      </c>
      <c r="W53" s="82">
        <f>HLOOKUP(N53,'EPS new veh sales'!$F$1:$AT$29,10,0)</f>
        <v>12</v>
      </c>
      <c r="X53" s="82">
        <f>HLOOKUP(N53,'EPS new veh sales'!$F$1:$AT$29,11,0)</f>
        <v>5790</v>
      </c>
      <c r="Y53" s="82">
        <f>HLOOKUP(N53,'EPS new veh sales'!$F$1:$AT$29,12,0)</f>
        <v>6279</v>
      </c>
      <c r="Z53" s="82">
        <f>HLOOKUP(N53,'EPS new veh sales'!$F$1:$AT$29,13,0)</f>
        <v>1155</v>
      </c>
      <c r="AA53" s="82">
        <f>HLOOKUP(N53,'EPS new veh sales'!$F$1:$AT$29,14,0)</f>
        <v>0</v>
      </c>
      <c r="AB53" s="82">
        <f>HLOOKUP(N53,'EPS new veh sales'!$F$1:$AT$29,15,0)</f>
        <v>0</v>
      </c>
      <c r="AC53" s="85">
        <f>HLOOKUP(N53,'EPS new veh sales'!$F$1:$AT$29,16,0)</f>
        <v>1119</v>
      </c>
      <c r="AD53" s="85">
        <f>HLOOKUP(N53,'EPS new veh sales'!$F$1:$AT$29,17,0)</f>
        <v>48</v>
      </c>
      <c r="AE53" s="85">
        <f>HLOOKUP(N53,'EPS new veh sales'!$F$1:$AT$29,18,0)</f>
        <v>0</v>
      </c>
      <c r="AF53" s="85">
        <f>HLOOKUP(N53,'EPS new veh sales'!$F$1:$AT$29,19,0)</f>
        <v>1557</v>
      </c>
      <c r="AG53" s="85">
        <f>HLOOKUP(N53,'EPS new veh sales'!$F$1:$AT$29,20,0)</f>
        <v>18</v>
      </c>
      <c r="AH53" s="85">
        <f>HLOOKUP(N53,'EPS new veh sales'!$F$1:$AT$29,21,0)</f>
        <v>84</v>
      </c>
      <c r="AI53" s="85">
        <f>HLOOKUP(N53,'EPS new veh sales'!$F$1:$AT$29,22,0)</f>
        <v>24</v>
      </c>
      <c r="AJ53" s="82">
        <f>HLOOKUP(N53,'EPS new veh sales'!$F$1:$AT$29,23,0)</f>
        <v>3537</v>
      </c>
      <c r="AK53" s="82">
        <f>HLOOKUP(N53,'EPS new veh sales'!$F$1:$AT$29,24,0)</f>
        <v>2238</v>
      </c>
      <c r="AL53" s="82">
        <f>HLOOKUP(N53,'EPS new veh sales'!$F$1:$AT$29,25,0)</f>
        <v>0</v>
      </c>
      <c r="AM53" s="82">
        <f>HLOOKUP(N53,'EPS new veh sales'!$F$1:$AT$29,26,0)</f>
        <v>35592</v>
      </c>
      <c r="AN53" s="82">
        <f>HLOOKUP(N53,'EPS new veh sales'!$F$1:$AT$29,27,0)</f>
        <v>432</v>
      </c>
      <c r="AO53" s="82">
        <f>HLOOKUP(N53,'EPS new veh sales'!$F$1:$AT$29,28,0)</f>
        <v>189</v>
      </c>
      <c r="AP53" s="82">
        <f>HLOOKUP(N53,'EPS new veh sales'!$F$1:$AT$29,29,0)</f>
        <v>135</v>
      </c>
      <c r="BX53" s="87">
        <v>2050</v>
      </c>
      <c r="BY53" s="90">
        <f>AT9</f>
        <v>10</v>
      </c>
      <c r="BZ53" s="90">
        <f t="shared" ref="BZ53:CZ53" si="201">AU9</f>
        <v>5.75</v>
      </c>
      <c r="CA53" s="90">
        <f t="shared" si="201"/>
        <v>4</v>
      </c>
      <c r="CB53" s="90">
        <f t="shared" si="201"/>
        <v>3.3333333333333299</v>
      </c>
      <c r="CC53" s="90">
        <f t="shared" si="201"/>
        <v>3.5</v>
      </c>
      <c r="CD53" s="90">
        <f t="shared" si="201"/>
        <v>6</v>
      </c>
      <c r="CE53" s="90">
        <f t="shared" si="201"/>
        <v>0.75</v>
      </c>
      <c r="CF53" s="90">
        <f t="shared" si="201"/>
        <v>20</v>
      </c>
      <c r="CG53" s="90">
        <f t="shared" si="201"/>
        <v>19.5</v>
      </c>
      <c r="CH53" s="90">
        <f t="shared" si="201"/>
        <v>9.5039999999999996</v>
      </c>
      <c r="CI53" s="90">
        <f t="shared" si="201"/>
        <v>7.92</v>
      </c>
      <c r="CJ53" s="90">
        <f t="shared" si="201"/>
        <v>6.84</v>
      </c>
      <c r="CK53" s="90">
        <f t="shared" si="201"/>
        <v>40</v>
      </c>
      <c r="CL53" s="90">
        <f t="shared" si="201"/>
        <v>2.5</v>
      </c>
      <c r="CM53" s="90">
        <f t="shared" si="201"/>
        <v>53</v>
      </c>
      <c r="CN53" s="90">
        <f t="shared" si="201"/>
        <v>22</v>
      </c>
      <c r="CO53" s="90">
        <f t="shared" si="201"/>
        <v>18.047999999999998</v>
      </c>
      <c r="CP53" s="90">
        <f t="shared" si="201"/>
        <v>15.04</v>
      </c>
      <c r="CQ53" s="90">
        <f t="shared" si="201"/>
        <v>15.2</v>
      </c>
      <c r="CR53" s="90">
        <f t="shared" si="201"/>
        <v>60</v>
      </c>
      <c r="CS53" s="90">
        <f t="shared" si="201"/>
        <v>5.5</v>
      </c>
      <c r="CT53" s="90">
        <f t="shared" si="201"/>
        <v>102.14</v>
      </c>
      <c r="CU53" s="90">
        <f t="shared" si="201"/>
        <v>36.24</v>
      </c>
      <c r="CV53" s="90">
        <f t="shared" si="201"/>
        <v>28.908000000000001</v>
      </c>
      <c r="CW53" s="90">
        <f t="shared" si="201"/>
        <v>24.09</v>
      </c>
      <c r="CX53" s="90">
        <f t="shared" si="201"/>
        <v>18.86</v>
      </c>
      <c r="CY53" s="90">
        <f t="shared" si="201"/>
        <v>58.5</v>
      </c>
      <c r="CZ53" s="90">
        <f t="shared" si="201"/>
        <v>10</v>
      </c>
    </row>
    <row r="54" spans="1:104">
      <c r="N54" s="82">
        <v>2051</v>
      </c>
      <c r="O54" s="82">
        <f>HLOOKUP(N54,'EPS new veh sales'!$F$1:$AT$29,2,0)</f>
        <v>352542</v>
      </c>
      <c r="P54" s="82">
        <f>HLOOKUP(N54,'EPS new veh sales'!$F$1:$AT$29,3,0)</f>
        <v>354</v>
      </c>
      <c r="Q54" s="82">
        <f>HLOOKUP(N54,'EPS new veh sales'!$F$1:$AT$29,4,0)</f>
        <v>345873</v>
      </c>
      <c r="R54" s="82">
        <f>HLOOKUP(N54,'EPS new veh sales'!$F$1:$AT$29,5,0)</f>
        <v>9195</v>
      </c>
      <c r="S54" s="82">
        <f>HLOOKUP(N54,'EPS new veh sales'!$F$1:$AT$29,6,0)</f>
        <v>17700</v>
      </c>
      <c r="T54" s="82">
        <f>HLOOKUP(N54,'EPS new veh sales'!$F$1:$AT$29,7,0)</f>
        <v>216</v>
      </c>
      <c r="U54" s="82">
        <f>HLOOKUP(N54,'EPS new veh sales'!$F$1:$AT$29,8,0)</f>
        <v>30</v>
      </c>
      <c r="V54" s="82">
        <f>HLOOKUP(N54,'EPS new veh sales'!$F$1:$AT$29,9,0)</f>
        <v>35205</v>
      </c>
      <c r="W54" s="82">
        <f>HLOOKUP(N54,'EPS new veh sales'!$F$1:$AT$29,10,0)</f>
        <v>12</v>
      </c>
      <c r="X54" s="82">
        <f>HLOOKUP(N54,'EPS new veh sales'!$F$1:$AT$29,11,0)</f>
        <v>5787</v>
      </c>
      <c r="Y54" s="82">
        <f>HLOOKUP(N54,'EPS new veh sales'!$F$1:$AT$29,12,0)</f>
        <v>6201</v>
      </c>
      <c r="Z54" s="82">
        <f>HLOOKUP(N54,'EPS new veh sales'!$F$1:$AT$29,13,0)</f>
        <v>1161</v>
      </c>
      <c r="AA54" s="82">
        <f>HLOOKUP(N54,'EPS new veh sales'!$F$1:$AT$29,14,0)</f>
        <v>0</v>
      </c>
      <c r="AB54" s="82">
        <f>HLOOKUP(N54,'EPS new veh sales'!$F$1:$AT$29,15,0)</f>
        <v>0</v>
      </c>
      <c r="AC54" s="85">
        <f>HLOOKUP(N54,'EPS new veh sales'!$F$1:$AT$29,16,0)</f>
        <v>1122</v>
      </c>
      <c r="AD54" s="85">
        <f>HLOOKUP(N54,'EPS new veh sales'!$F$1:$AT$29,17,0)</f>
        <v>48</v>
      </c>
      <c r="AE54" s="85">
        <f>HLOOKUP(N54,'EPS new veh sales'!$F$1:$AT$29,18,0)</f>
        <v>0</v>
      </c>
      <c r="AF54" s="85">
        <f>HLOOKUP(N54,'EPS new veh sales'!$F$1:$AT$29,19,0)</f>
        <v>1557</v>
      </c>
      <c r="AG54" s="85">
        <f>HLOOKUP(N54,'EPS new veh sales'!$F$1:$AT$29,20,0)</f>
        <v>18</v>
      </c>
      <c r="AH54" s="85">
        <f>HLOOKUP(N54,'EPS new veh sales'!$F$1:$AT$29,21,0)</f>
        <v>84</v>
      </c>
      <c r="AI54" s="85">
        <f>HLOOKUP(N54,'EPS new veh sales'!$F$1:$AT$29,22,0)</f>
        <v>24</v>
      </c>
      <c r="AJ54" s="82">
        <f>HLOOKUP(N54,'EPS new veh sales'!$F$1:$AT$29,23,0)</f>
        <v>3585</v>
      </c>
      <c r="AK54" s="82">
        <f>HLOOKUP(N54,'EPS new veh sales'!$F$1:$AT$29,24,0)</f>
        <v>2292</v>
      </c>
      <c r="AL54" s="82">
        <f>HLOOKUP(N54,'EPS new veh sales'!$F$1:$AT$29,25,0)</f>
        <v>0</v>
      </c>
      <c r="AM54" s="82">
        <f>HLOOKUP(N54,'EPS new veh sales'!$F$1:$AT$29,26,0)</f>
        <v>35658</v>
      </c>
      <c r="AN54" s="82">
        <f>HLOOKUP(N54,'EPS new veh sales'!$F$1:$AT$29,27,0)</f>
        <v>438</v>
      </c>
      <c r="AO54" s="82">
        <f>HLOOKUP(N54,'EPS new veh sales'!$F$1:$AT$29,28,0)</f>
        <v>192</v>
      </c>
      <c r="AP54" s="82">
        <f>HLOOKUP(N54,'EPS new veh sales'!$F$1:$AT$29,29,0)</f>
        <v>138</v>
      </c>
      <c r="BX54" s="53">
        <v>2051</v>
      </c>
      <c r="BY54" s="54">
        <f>BY53-(BY$53-BY$58)/5</f>
        <v>10</v>
      </c>
      <c r="BZ54" s="54">
        <f t="shared" ref="BZ54:CA54" si="202">BZ53-(BZ$53-BZ$58)/5</f>
        <v>5.75</v>
      </c>
      <c r="CA54" s="54">
        <f t="shared" si="202"/>
        <v>4</v>
      </c>
      <c r="CB54" s="54">
        <f>CA54/1.2</f>
        <v>3.3333333333333299</v>
      </c>
      <c r="CC54" s="54">
        <f>CC53-(CC$53-CC$58)/5</f>
        <v>3.5</v>
      </c>
      <c r="CD54" s="54">
        <f t="shared" ref="CD54:CG54" si="203">CD53-(CD$53-CD$58)/5</f>
        <v>6</v>
      </c>
      <c r="CE54" s="54">
        <f t="shared" si="203"/>
        <v>0.75</v>
      </c>
      <c r="CF54" s="54">
        <f t="shared" si="203"/>
        <v>20</v>
      </c>
      <c r="CG54" s="54">
        <f t="shared" si="203"/>
        <v>19.5</v>
      </c>
      <c r="CH54" s="54">
        <f t="shared" si="16"/>
        <v>9.5039999999999996</v>
      </c>
      <c r="CI54" s="54">
        <f>CI53-(CI$53-CI$58)/5</f>
        <v>7.92</v>
      </c>
      <c r="CJ54" s="54">
        <f t="shared" ref="CJ54:CN54" si="204">CJ53-(CJ$53-CJ$58)/5</f>
        <v>6.84</v>
      </c>
      <c r="CK54" s="54">
        <f t="shared" si="204"/>
        <v>40</v>
      </c>
      <c r="CL54" s="54">
        <f t="shared" si="204"/>
        <v>2.5</v>
      </c>
      <c r="CM54" s="54">
        <f t="shared" si="204"/>
        <v>53</v>
      </c>
      <c r="CN54" s="54">
        <f t="shared" si="204"/>
        <v>22</v>
      </c>
      <c r="CO54" s="54">
        <f t="shared" si="5"/>
        <v>18.047999999999998</v>
      </c>
      <c r="CP54" s="54">
        <f>CP53-(CP$53-CP$58)/5</f>
        <v>15.04</v>
      </c>
      <c r="CQ54" s="54">
        <f t="shared" ref="CQ54:CU54" si="205">CQ53-(CQ$53-CQ$58)/5</f>
        <v>15.2</v>
      </c>
      <c r="CR54" s="54">
        <f t="shared" si="205"/>
        <v>60</v>
      </c>
      <c r="CS54" s="54">
        <f t="shared" si="205"/>
        <v>5.5</v>
      </c>
      <c r="CT54" s="54">
        <f t="shared" si="205"/>
        <v>102.14</v>
      </c>
      <c r="CU54" s="54">
        <f t="shared" si="205"/>
        <v>36.24</v>
      </c>
      <c r="CV54" s="54">
        <f t="shared" si="6"/>
        <v>28.908000000000001</v>
      </c>
      <c r="CW54" s="54">
        <f>CW53-(CW$53-CW$58)/5</f>
        <v>24.09</v>
      </c>
      <c r="CX54" s="54">
        <f t="shared" ref="CX54:CZ54" si="206">CX53-(CX$53-CX$58)/5</f>
        <v>18.86</v>
      </c>
      <c r="CY54" s="54">
        <f t="shared" si="206"/>
        <v>58.5</v>
      </c>
      <c r="CZ54" s="54">
        <f t="shared" si="206"/>
        <v>10</v>
      </c>
    </row>
    <row r="55" spans="1:104">
      <c r="A55" t="s">
        <v>82</v>
      </c>
      <c r="B55" s="75" t="s">
        <v>67</v>
      </c>
      <c r="D55" t="s">
        <v>83</v>
      </c>
      <c r="E55" s="75" t="s">
        <v>67</v>
      </c>
      <c r="N55" s="82">
        <v>2052</v>
      </c>
      <c r="O55" s="82">
        <f>HLOOKUP(N55,'EPS new veh sales'!$F$1:$AT$29,2,0)</f>
        <v>347829</v>
      </c>
      <c r="P55" s="82">
        <f>HLOOKUP(N55,'EPS new veh sales'!$F$1:$AT$29,3,0)</f>
        <v>348</v>
      </c>
      <c r="Q55" s="82">
        <f>HLOOKUP(N55,'EPS new veh sales'!$F$1:$AT$29,4,0)</f>
        <v>340899</v>
      </c>
      <c r="R55" s="82">
        <f>HLOOKUP(N55,'EPS new veh sales'!$F$1:$AT$29,5,0)</f>
        <v>9069</v>
      </c>
      <c r="S55" s="82">
        <f>HLOOKUP(N55,'EPS new veh sales'!$F$1:$AT$29,6,0)</f>
        <v>17457</v>
      </c>
      <c r="T55" s="82">
        <f>HLOOKUP(N55,'EPS new veh sales'!$F$1:$AT$29,7,0)</f>
        <v>213</v>
      </c>
      <c r="U55" s="82">
        <f>HLOOKUP(N55,'EPS new veh sales'!$F$1:$AT$29,8,0)</f>
        <v>30</v>
      </c>
      <c r="V55" s="82">
        <f>HLOOKUP(N55,'EPS new veh sales'!$F$1:$AT$29,9,0)</f>
        <v>35475</v>
      </c>
      <c r="W55" s="82">
        <f>HLOOKUP(N55,'EPS new veh sales'!$F$1:$AT$29,10,0)</f>
        <v>12</v>
      </c>
      <c r="X55" s="82">
        <f>HLOOKUP(N55,'EPS new veh sales'!$F$1:$AT$29,11,0)</f>
        <v>5745</v>
      </c>
      <c r="Y55" s="82">
        <f>HLOOKUP(N55,'EPS new veh sales'!$F$1:$AT$29,12,0)</f>
        <v>6183</v>
      </c>
      <c r="Z55" s="82">
        <f>HLOOKUP(N55,'EPS new veh sales'!$F$1:$AT$29,13,0)</f>
        <v>1161</v>
      </c>
      <c r="AA55" s="82">
        <f>HLOOKUP(N55,'EPS new veh sales'!$F$1:$AT$29,14,0)</f>
        <v>0</v>
      </c>
      <c r="AB55" s="82">
        <f>HLOOKUP(N55,'EPS new veh sales'!$F$1:$AT$29,15,0)</f>
        <v>0</v>
      </c>
      <c r="AC55" s="85">
        <f>HLOOKUP(N55,'EPS new veh sales'!$F$1:$AT$29,16,0)</f>
        <v>1122</v>
      </c>
      <c r="AD55" s="85">
        <f>HLOOKUP(N55,'EPS new veh sales'!$F$1:$AT$29,17,0)</f>
        <v>48</v>
      </c>
      <c r="AE55" s="85">
        <f>HLOOKUP(N55,'EPS new veh sales'!$F$1:$AT$29,18,0)</f>
        <v>0</v>
      </c>
      <c r="AF55" s="85">
        <f>HLOOKUP(N55,'EPS new veh sales'!$F$1:$AT$29,19,0)</f>
        <v>1554</v>
      </c>
      <c r="AG55" s="85">
        <f>HLOOKUP(N55,'EPS new veh sales'!$F$1:$AT$29,20,0)</f>
        <v>18</v>
      </c>
      <c r="AH55" s="85">
        <f>HLOOKUP(N55,'EPS new veh sales'!$F$1:$AT$29,21,0)</f>
        <v>84</v>
      </c>
      <c r="AI55" s="85">
        <f>HLOOKUP(N55,'EPS new veh sales'!$F$1:$AT$29,22,0)</f>
        <v>24</v>
      </c>
      <c r="AJ55" s="82">
        <f>HLOOKUP(N55,'EPS new veh sales'!$F$1:$AT$29,23,0)</f>
        <v>3618</v>
      </c>
      <c r="AK55" s="82">
        <f>HLOOKUP(N55,'EPS new veh sales'!$F$1:$AT$29,24,0)</f>
        <v>2316</v>
      </c>
      <c r="AL55" s="82">
        <f>HLOOKUP(N55,'EPS new veh sales'!$F$1:$AT$29,25,0)</f>
        <v>0</v>
      </c>
      <c r="AM55" s="82">
        <f>HLOOKUP(N55,'EPS new veh sales'!$F$1:$AT$29,26,0)</f>
        <v>35772</v>
      </c>
      <c r="AN55" s="82">
        <f>HLOOKUP(N55,'EPS new veh sales'!$F$1:$AT$29,27,0)</f>
        <v>444</v>
      </c>
      <c r="AO55" s="82">
        <f>HLOOKUP(N55,'EPS new veh sales'!$F$1:$AT$29,28,0)</f>
        <v>195</v>
      </c>
      <c r="AP55" s="82">
        <f>HLOOKUP(N55,'EPS new veh sales'!$F$1:$AT$29,29,0)</f>
        <v>144</v>
      </c>
      <c r="BX55" s="53">
        <v>2052</v>
      </c>
      <c r="BY55" s="54">
        <f t="shared" ref="BY55:BY57" si="207">BY54-(BY$53-BY$58)/5</f>
        <v>10</v>
      </c>
      <c r="BZ55" s="54">
        <f t="shared" ref="BZ55:BZ57" si="208">BZ54-(BZ$53-BZ$58)/5</f>
        <v>5.75</v>
      </c>
      <c r="CA55" s="54">
        <f t="shared" ref="CA55:CA57" si="209">CA54-(CA$53-CA$58)/5</f>
        <v>4</v>
      </c>
      <c r="CB55" s="54">
        <f t="shared" ref="CB55:CB57" si="210">CA55/1.2</f>
        <v>3.3333333333333299</v>
      </c>
      <c r="CC55" s="54">
        <f t="shared" ref="CC55:CC57" si="211">CC54-(CC$53-CC$58)/5</f>
        <v>3.5</v>
      </c>
      <c r="CD55" s="54">
        <f t="shared" ref="CD55:CD57" si="212">CD54-(CD$53-CD$58)/5</f>
        <v>6</v>
      </c>
      <c r="CE55" s="54">
        <f t="shared" ref="CE55:CE57" si="213">CE54-(CE$53-CE$58)/5</f>
        <v>0.75</v>
      </c>
      <c r="CF55" s="54">
        <f t="shared" ref="CF55:CF57" si="214">CF54-(CF$53-CF$58)/5</f>
        <v>20</v>
      </c>
      <c r="CG55" s="54">
        <f t="shared" ref="CG55:CG57" si="215">CG54-(CG$53-CG$58)/5</f>
        <v>19.5</v>
      </c>
      <c r="CH55" s="54">
        <f t="shared" si="16"/>
        <v>9.5039999999999996</v>
      </c>
      <c r="CI55" s="54">
        <f t="shared" ref="CI55:CI57" si="216">CI54-(CI$53-CI$58)/5</f>
        <v>7.92</v>
      </c>
      <c r="CJ55" s="54">
        <f t="shared" ref="CJ55:CJ57" si="217">CJ54-(CJ$53-CJ$58)/5</f>
        <v>6.84</v>
      </c>
      <c r="CK55" s="54">
        <f t="shared" ref="CK55:CK57" si="218">CK54-(CK$53-CK$58)/5</f>
        <v>40</v>
      </c>
      <c r="CL55" s="54">
        <f t="shared" ref="CL55:CL57" si="219">CL54-(CL$53-CL$58)/5</f>
        <v>2.5</v>
      </c>
      <c r="CM55" s="54">
        <f t="shared" ref="CM55:CM57" si="220">CM54-(CM$53-CM$58)/5</f>
        <v>53</v>
      </c>
      <c r="CN55" s="54">
        <f t="shared" ref="CN55:CN57" si="221">CN54-(CN$53-CN$58)/5</f>
        <v>22</v>
      </c>
      <c r="CO55" s="54">
        <f t="shared" si="5"/>
        <v>18.047999999999998</v>
      </c>
      <c r="CP55" s="54">
        <f t="shared" ref="CP55:CP57" si="222">CP54-(CP$53-CP$58)/5</f>
        <v>15.04</v>
      </c>
      <c r="CQ55" s="54">
        <f t="shared" ref="CQ55:CQ57" si="223">CQ54-(CQ$53-CQ$58)/5</f>
        <v>15.2</v>
      </c>
      <c r="CR55" s="54">
        <f t="shared" ref="CR55:CR57" si="224">CR54-(CR$53-CR$58)/5</f>
        <v>60</v>
      </c>
      <c r="CS55" s="54">
        <f t="shared" ref="CS55:CS57" si="225">CS54-(CS$53-CS$58)/5</f>
        <v>5.5</v>
      </c>
      <c r="CT55" s="54">
        <f t="shared" ref="CT55:CT57" si="226">CT54-(CT$53-CT$58)/5</f>
        <v>102.14</v>
      </c>
      <c r="CU55" s="54">
        <f t="shared" ref="CU55:CU57" si="227">CU54-(CU$53-CU$58)/5</f>
        <v>36.24</v>
      </c>
      <c r="CV55" s="54">
        <f t="shared" si="6"/>
        <v>28.908000000000001</v>
      </c>
      <c r="CW55" s="54">
        <f t="shared" ref="CW55:CW57" si="228">CW54-(CW$53-CW$58)/5</f>
        <v>24.09</v>
      </c>
      <c r="CX55" s="54">
        <f t="shared" ref="CX55:CX57" si="229">CX54-(CX$53-CX$58)/5</f>
        <v>18.86</v>
      </c>
      <c r="CY55" s="54">
        <f t="shared" ref="CY55:CY57" si="230">CY54-(CY$53-CY$58)/5</f>
        <v>58.5</v>
      </c>
      <c r="CZ55" s="54">
        <f t="shared" ref="CZ55:CZ57" si="231">CZ54-(CZ$53-CZ$58)/5</f>
        <v>10</v>
      </c>
    </row>
    <row r="56" spans="1:104">
      <c r="A56" t="s">
        <v>84</v>
      </c>
      <c r="B56" t="s">
        <v>69</v>
      </c>
      <c r="D56" t="s">
        <v>85</v>
      </c>
      <c r="E56" t="s">
        <v>69</v>
      </c>
      <c r="N56" s="82">
        <v>2053</v>
      </c>
      <c r="O56" s="82">
        <f>HLOOKUP(N56,'EPS new veh sales'!$F$1:$AT$29,2,0)</f>
        <v>342630</v>
      </c>
      <c r="P56" s="82">
        <f>HLOOKUP(N56,'EPS new veh sales'!$F$1:$AT$29,3,0)</f>
        <v>342</v>
      </c>
      <c r="Q56" s="82">
        <f>HLOOKUP(N56,'EPS new veh sales'!$F$1:$AT$29,4,0)</f>
        <v>335394</v>
      </c>
      <c r="R56" s="82">
        <f>HLOOKUP(N56,'EPS new veh sales'!$F$1:$AT$29,5,0)</f>
        <v>8922</v>
      </c>
      <c r="S56" s="82">
        <f>HLOOKUP(N56,'EPS new veh sales'!$F$1:$AT$29,6,0)</f>
        <v>17190</v>
      </c>
      <c r="T56" s="82">
        <f>HLOOKUP(N56,'EPS new veh sales'!$F$1:$AT$29,7,0)</f>
        <v>210</v>
      </c>
      <c r="U56" s="82">
        <f>HLOOKUP(N56,'EPS new veh sales'!$F$1:$AT$29,8,0)</f>
        <v>30</v>
      </c>
      <c r="V56" s="82">
        <f>HLOOKUP(N56,'EPS new veh sales'!$F$1:$AT$29,9,0)</f>
        <v>35778</v>
      </c>
      <c r="W56" s="82">
        <f>HLOOKUP(N56,'EPS new veh sales'!$F$1:$AT$29,10,0)</f>
        <v>12</v>
      </c>
      <c r="X56" s="82">
        <f>HLOOKUP(N56,'EPS new veh sales'!$F$1:$AT$29,11,0)</f>
        <v>5697</v>
      </c>
      <c r="Y56" s="82">
        <f>HLOOKUP(N56,'EPS new veh sales'!$F$1:$AT$29,12,0)</f>
        <v>6135</v>
      </c>
      <c r="Z56" s="82">
        <f>HLOOKUP(N56,'EPS new veh sales'!$F$1:$AT$29,13,0)</f>
        <v>1164</v>
      </c>
      <c r="AA56" s="82">
        <f>HLOOKUP(N56,'EPS new veh sales'!$F$1:$AT$29,14,0)</f>
        <v>0</v>
      </c>
      <c r="AB56" s="82">
        <f>HLOOKUP(N56,'EPS new veh sales'!$F$1:$AT$29,15,0)</f>
        <v>3</v>
      </c>
      <c r="AC56" s="85">
        <f>HLOOKUP(N56,'EPS new veh sales'!$F$1:$AT$29,16,0)</f>
        <v>1122</v>
      </c>
      <c r="AD56" s="85">
        <f>HLOOKUP(N56,'EPS new veh sales'!$F$1:$AT$29,17,0)</f>
        <v>48</v>
      </c>
      <c r="AE56" s="85">
        <f>HLOOKUP(N56,'EPS new veh sales'!$F$1:$AT$29,18,0)</f>
        <v>0</v>
      </c>
      <c r="AF56" s="85">
        <f>HLOOKUP(N56,'EPS new veh sales'!$F$1:$AT$29,19,0)</f>
        <v>1551</v>
      </c>
      <c r="AG56" s="85">
        <f>HLOOKUP(N56,'EPS new veh sales'!$F$1:$AT$29,20,0)</f>
        <v>18</v>
      </c>
      <c r="AH56" s="85">
        <f>HLOOKUP(N56,'EPS new veh sales'!$F$1:$AT$29,21,0)</f>
        <v>84</v>
      </c>
      <c r="AI56" s="85">
        <f>HLOOKUP(N56,'EPS new veh sales'!$F$1:$AT$29,22,0)</f>
        <v>24</v>
      </c>
      <c r="AJ56" s="82">
        <f>HLOOKUP(N56,'EPS new veh sales'!$F$1:$AT$29,23,0)</f>
        <v>3660</v>
      </c>
      <c r="AK56" s="82">
        <f>HLOOKUP(N56,'EPS new veh sales'!$F$1:$AT$29,24,0)</f>
        <v>2364</v>
      </c>
      <c r="AL56" s="82">
        <f>HLOOKUP(N56,'EPS new veh sales'!$F$1:$AT$29,25,0)</f>
        <v>0</v>
      </c>
      <c r="AM56" s="82">
        <f>HLOOKUP(N56,'EPS new veh sales'!$F$1:$AT$29,26,0)</f>
        <v>35856</v>
      </c>
      <c r="AN56" s="82">
        <f>HLOOKUP(N56,'EPS new veh sales'!$F$1:$AT$29,27,0)</f>
        <v>450</v>
      </c>
      <c r="AO56" s="82">
        <f>HLOOKUP(N56,'EPS new veh sales'!$F$1:$AT$29,28,0)</f>
        <v>195</v>
      </c>
      <c r="AP56" s="82">
        <f>HLOOKUP(N56,'EPS new veh sales'!$F$1:$AT$29,29,0)</f>
        <v>147</v>
      </c>
      <c r="BX56" s="53">
        <v>2053</v>
      </c>
      <c r="BY56" s="54">
        <f t="shared" si="207"/>
        <v>10</v>
      </c>
      <c r="BZ56" s="54">
        <f t="shared" si="208"/>
        <v>5.75</v>
      </c>
      <c r="CA56" s="54">
        <f t="shared" si="209"/>
        <v>4</v>
      </c>
      <c r="CB56" s="54">
        <f t="shared" si="210"/>
        <v>3.3333333333333299</v>
      </c>
      <c r="CC56" s="54">
        <f t="shared" si="211"/>
        <v>3.5</v>
      </c>
      <c r="CD56" s="54">
        <f t="shared" si="212"/>
        <v>6</v>
      </c>
      <c r="CE56" s="54">
        <f t="shared" si="213"/>
        <v>0.75</v>
      </c>
      <c r="CF56" s="54">
        <f t="shared" si="214"/>
        <v>20</v>
      </c>
      <c r="CG56" s="54">
        <f t="shared" si="215"/>
        <v>19.5</v>
      </c>
      <c r="CH56" s="54">
        <f t="shared" si="16"/>
        <v>9.5039999999999996</v>
      </c>
      <c r="CI56" s="54">
        <f t="shared" si="216"/>
        <v>7.92</v>
      </c>
      <c r="CJ56" s="54">
        <f t="shared" si="217"/>
        <v>6.84</v>
      </c>
      <c r="CK56" s="54">
        <f t="shared" si="218"/>
        <v>40</v>
      </c>
      <c r="CL56" s="54">
        <f t="shared" si="219"/>
        <v>2.5</v>
      </c>
      <c r="CM56" s="54">
        <f t="shared" si="220"/>
        <v>53</v>
      </c>
      <c r="CN56" s="54">
        <f t="shared" si="221"/>
        <v>22</v>
      </c>
      <c r="CO56" s="54">
        <f t="shared" si="5"/>
        <v>18.047999999999998</v>
      </c>
      <c r="CP56" s="54">
        <f t="shared" si="222"/>
        <v>15.04</v>
      </c>
      <c r="CQ56" s="54">
        <f t="shared" si="223"/>
        <v>15.2</v>
      </c>
      <c r="CR56" s="54">
        <f t="shared" si="224"/>
        <v>60</v>
      </c>
      <c r="CS56" s="54">
        <f t="shared" si="225"/>
        <v>5.5</v>
      </c>
      <c r="CT56" s="54">
        <f t="shared" si="226"/>
        <v>102.14</v>
      </c>
      <c r="CU56" s="54">
        <f t="shared" si="227"/>
        <v>36.24</v>
      </c>
      <c r="CV56" s="54">
        <f t="shared" si="6"/>
        <v>28.908000000000001</v>
      </c>
      <c r="CW56" s="54">
        <f t="shared" si="228"/>
        <v>24.09</v>
      </c>
      <c r="CX56" s="54">
        <f t="shared" si="229"/>
        <v>18.86</v>
      </c>
      <c r="CY56" s="54">
        <f t="shared" si="230"/>
        <v>58.5</v>
      </c>
      <c r="CZ56" s="54">
        <f t="shared" si="231"/>
        <v>10</v>
      </c>
    </row>
    <row r="57" spans="1:104">
      <c r="A57" t="s">
        <v>86</v>
      </c>
      <c r="B57" t="s">
        <v>69</v>
      </c>
      <c r="D57" t="s">
        <v>87</v>
      </c>
      <c r="E57" t="s">
        <v>88</v>
      </c>
      <c r="N57" s="82">
        <v>2054</v>
      </c>
      <c r="O57" s="82">
        <f>HLOOKUP(N57,'EPS new veh sales'!$F$1:$AT$29,2,0)</f>
        <v>337116</v>
      </c>
      <c r="P57" s="82">
        <f>HLOOKUP(N57,'EPS new veh sales'!$F$1:$AT$29,3,0)</f>
        <v>336</v>
      </c>
      <c r="Q57" s="82">
        <f>HLOOKUP(N57,'EPS new veh sales'!$F$1:$AT$29,4,0)</f>
        <v>329694</v>
      </c>
      <c r="R57" s="82">
        <f>HLOOKUP(N57,'EPS new veh sales'!$F$1:$AT$29,5,0)</f>
        <v>8772</v>
      </c>
      <c r="S57" s="82">
        <f>HLOOKUP(N57,'EPS new veh sales'!$F$1:$AT$29,6,0)</f>
        <v>16905</v>
      </c>
      <c r="T57" s="82">
        <f>HLOOKUP(N57,'EPS new veh sales'!$F$1:$AT$29,7,0)</f>
        <v>204</v>
      </c>
      <c r="U57" s="82">
        <f>HLOOKUP(N57,'EPS new veh sales'!$F$1:$AT$29,8,0)</f>
        <v>27</v>
      </c>
      <c r="V57" s="82">
        <f>HLOOKUP(N57,'EPS new veh sales'!$F$1:$AT$29,9,0)</f>
        <v>36048</v>
      </c>
      <c r="W57" s="82">
        <f>HLOOKUP(N57,'EPS new veh sales'!$F$1:$AT$29,10,0)</f>
        <v>12</v>
      </c>
      <c r="X57" s="82">
        <f>HLOOKUP(N57,'EPS new veh sales'!$F$1:$AT$29,11,0)</f>
        <v>5670</v>
      </c>
      <c r="Y57" s="82">
        <f>HLOOKUP(N57,'EPS new veh sales'!$F$1:$AT$29,12,0)</f>
        <v>6105</v>
      </c>
      <c r="Z57" s="82">
        <f>HLOOKUP(N57,'EPS new veh sales'!$F$1:$AT$29,13,0)</f>
        <v>1164</v>
      </c>
      <c r="AA57" s="82">
        <f>HLOOKUP(N57,'EPS new veh sales'!$F$1:$AT$29,14,0)</f>
        <v>0</v>
      </c>
      <c r="AB57" s="82">
        <f>HLOOKUP(N57,'EPS new veh sales'!$F$1:$AT$29,15,0)</f>
        <v>3</v>
      </c>
      <c r="AC57" s="85">
        <f>HLOOKUP(N57,'EPS new veh sales'!$F$1:$AT$29,16,0)</f>
        <v>1122</v>
      </c>
      <c r="AD57" s="85">
        <f>HLOOKUP(N57,'EPS new veh sales'!$F$1:$AT$29,17,0)</f>
        <v>48</v>
      </c>
      <c r="AE57" s="85">
        <f>HLOOKUP(N57,'EPS new veh sales'!$F$1:$AT$29,18,0)</f>
        <v>0</v>
      </c>
      <c r="AF57" s="85">
        <f>HLOOKUP(N57,'EPS new veh sales'!$F$1:$AT$29,19,0)</f>
        <v>1545</v>
      </c>
      <c r="AG57" s="85">
        <f>HLOOKUP(N57,'EPS new veh sales'!$F$1:$AT$29,20,0)</f>
        <v>18</v>
      </c>
      <c r="AH57" s="85">
        <f>HLOOKUP(N57,'EPS new veh sales'!$F$1:$AT$29,21,0)</f>
        <v>84</v>
      </c>
      <c r="AI57" s="85">
        <f>HLOOKUP(N57,'EPS new veh sales'!$F$1:$AT$29,22,0)</f>
        <v>24</v>
      </c>
      <c r="AJ57" s="82">
        <f>HLOOKUP(N57,'EPS new veh sales'!$F$1:$AT$29,23,0)</f>
        <v>3699</v>
      </c>
      <c r="AK57" s="82">
        <f>HLOOKUP(N57,'EPS new veh sales'!$F$1:$AT$29,24,0)</f>
        <v>2397</v>
      </c>
      <c r="AL57" s="82">
        <f>HLOOKUP(N57,'EPS new veh sales'!$F$1:$AT$29,25,0)</f>
        <v>0</v>
      </c>
      <c r="AM57" s="82">
        <f>HLOOKUP(N57,'EPS new veh sales'!$F$1:$AT$29,26,0)</f>
        <v>35961</v>
      </c>
      <c r="AN57" s="82">
        <f>HLOOKUP(N57,'EPS new veh sales'!$F$1:$AT$29,27,0)</f>
        <v>453</v>
      </c>
      <c r="AO57" s="82">
        <f>HLOOKUP(N57,'EPS new veh sales'!$F$1:$AT$29,28,0)</f>
        <v>195</v>
      </c>
      <c r="AP57" s="82">
        <f>HLOOKUP(N57,'EPS new veh sales'!$F$1:$AT$29,29,0)</f>
        <v>153</v>
      </c>
      <c r="BX57" s="53">
        <v>2054</v>
      </c>
      <c r="BY57" s="54">
        <f t="shared" si="207"/>
        <v>10</v>
      </c>
      <c r="BZ57" s="54">
        <f t="shared" si="208"/>
        <v>5.75</v>
      </c>
      <c r="CA57" s="54">
        <f t="shared" si="209"/>
        <v>4</v>
      </c>
      <c r="CB57" s="54">
        <f t="shared" si="210"/>
        <v>3.3333333333333299</v>
      </c>
      <c r="CC57" s="54">
        <f t="shared" si="211"/>
        <v>3.5</v>
      </c>
      <c r="CD57" s="54">
        <f t="shared" si="212"/>
        <v>6</v>
      </c>
      <c r="CE57" s="54">
        <f t="shared" si="213"/>
        <v>0.75</v>
      </c>
      <c r="CF57" s="54">
        <f t="shared" si="214"/>
        <v>20</v>
      </c>
      <c r="CG57" s="54">
        <f t="shared" si="215"/>
        <v>19.5</v>
      </c>
      <c r="CH57" s="54">
        <f t="shared" si="16"/>
        <v>9.5039999999999996</v>
      </c>
      <c r="CI57" s="54">
        <f t="shared" si="216"/>
        <v>7.92</v>
      </c>
      <c r="CJ57" s="54">
        <f t="shared" si="217"/>
        <v>6.84</v>
      </c>
      <c r="CK57" s="54">
        <f t="shared" si="218"/>
        <v>40</v>
      </c>
      <c r="CL57" s="54">
        <f t="shared" si="219"/>
        <v>2.5</v>
      </c>
      <c r="CM57" s="54">
        <f t="shared" si="220"/>
        <v>53</v>
      </c>
      <c r="CN57" s="54">
        <f t="shared" si="221"/>
        <v>22</v>
      </c>
      <c r="CO57" s="54">
        <f t="shared" si="5"/>
        <v>18.047999999999998</v>
      </c>
      <c r="CP57" s="54">
        <f t="shared" si="222"/>
        <v>15.04</v>
      </c>
      <c r="CQ57" s="54">
        <f t="shared" si="223"/>
        <v>15.2</v>
      </c>
      <c r="CR57" s="54">
        <f t="shared" si="224"/>
        <v>60</v>
      </c>
      <c r="CS57" s="54">
        <f t="shared" si="225"/>
        <v>5.5</v>
      </c>
      <c r="CT57" s="54">
        <f t="shared" si="226"/>
        <v>102.14</v>
      </c>
      <c r="CU57" s="54">
        <f t="shared" si="227"/>
        <v>36.24</v>
      </c>
      <c r="CV57" s="54">
        <f t="shared" si="6"/>
        <v>28.908000000000001</v>
      </c>
      <c r="CW57" s="54">
        <f t="shared" si="228"/>
        <v>24.09</v>
      </c>
      <c r="CX57" s="54">
        <f t="shared" si="229"/>
        <v>18.86</v>
      </c>
      <c r="CY57" s="54">
        <f t="shared" si="230"/>
        <v>58.5</v>
      </c>
      <c r="CZ57" s="54">
        <f t="shared" si="231"/>
        <v>10</v>
      </c>
    </row>
    <row r="58" spans="1:104">
      <c r="A58" t="s">
        <v>89</v>
      </c>
      <c r="B58" t="s">
        <v>69</v>
      </c>
      <c r="D58" t="s">
        <v>90</v>
      </c>
      <c r="E58" t="s">
        <v>69</v>
      </c>
      <c r="N58" s="82">
        <v>2055</v>
      </c>
      <c r="O58" s="82">
        <f>HLOOKUP(N58,'EPS new veh sales'!$F$1:$AT$29,2,0)</f>
        <v>331098</v>
      </c>
      <c r="P58" s="82">
        <f>HLOOKUP(N58,'EPS new veh sales'!$F$1:$AT$29,3,0)</f>
        <v>330</v>
      </c>
      <c r="Q58" s="82">
        <f>HLOOKUP(N58,'EPS new veh sales'!$F$1:$AT$29,4,0)</f>
        <v>323478</v>
      </c>
      <c r="R58" s="82">
        <f>HLOOKUP(N58,'EPS new veh sales'!$F$1:$AT$29,5,0)</f>
        <v>8607</v>
      </c>
      <c r="S58" s="82">
        <f>HLOOKUP(N58,'EPS new veh sales'!$F$1:$AT$29,6,0)</f>
        <v>16599</v>
      </c>
      <c r="T58" s="82">
        <f>HLOOKUP(N58,'EPS new veh sales'!$F$1:$AT$29,7,0)</f>
        <v>201</v>
      </c>
      <c r="U58" s="82">
        <f>HLOOKUP(N58,'EPS new veh sales'!$F$1:$AT$29,8,0)</f>
        <v>27</v>
      </c>
      <c r="V58" s="82">
        <f>HLOOKUP(N58,'EPS new veh sales'!$F$1:$AT$29,9,0)</f>
        <v>36336</v>
      </c>
      <c r="W58" s="82">
        <f>HLOOKUP(N58,'EPS new veh sales'!$F$1:$AT$29,10,0)</f>
        <v>12</v>
      </c>
      <c r="X58" s="82">
        <f>HLOOKUP(N58,'EPS new veh sales'!$F$1:$AT$29,11,0)</f>
        <v>5631</v>
      </c>
      <c r="Y58" s="82">
        <f>HLOOKUP(N58,'EPS new veh sales'!$F$1:$AT$29,12,0)</f>
        <v>6066</v>
      </c>
      <c r="Z58" s="82">
        <f>HLOOKUP(N58,'EPS new veh sales'!$F$1:$AT$29,13,0)</f>
        <v>1167</v>
      </c>
      <c r="AA58" s="82">
        <f>HLOOKUP(N58,'EPS new veh sales'!$F$1:$AT$29,14,0)</f>
        <v>0</v>
      </c>
      <c r="AB58" s="82">
        <f>HLOOKUP(N58,'EPS new veh sales'!$F$1:$AT$29,15,0)</f>
        <v>3</v>
      </c>
      <c r="AC58" s="85">
        <f>HLOOKUP(N58,'EPS new veh sales'!$F$1:$AT$29,16,0)</f>
        <v>1116</v>
      </c>
      <c r="AD58" s="85">
        <f>HLOOKUP(N58,'EPS new veh sales'!$F$1:$AT$29,17,0)</f>
        <v>48</v>
      </c>
      <c r="AE58" s="85">
        <f>HLOOKUP(N58,'EPS new veh sales'!$F$1:$AT$29,18,0)</f>
        <v>0</v>
      </c>
      <c r="AF58" s="85">
        <f>HLOOKUP(N58,'EPS new veh sales'!$F$1:$AT$29,19,0)</f>
        <v>1536</v>
      </c>
      <c r="AG58" s="85">
        <f>HLOOKUP(N58,'EPS new veh sales'!$F$1:$AT$29,20,0)</f>
        <v>18</v>
      </c>
      <c r="AH58" s="85">
        <f>HLOOKUP(N58,'EPS new veh sales'!$F$1:$AT$29,21,0)</f>
        <v>84</v>
      </c>
      <c r="AI58" s="85">
        <f>HLOOKUP(N58,'EPS new veh sales'!$F$1:$AT$29,22,0)</f>
        <v>24</v>
      </c>
      <c r="AJ58" s="82">
        <f>HLOOKUP(N58,'EPS new veh sales'!$F$1:$AT$29,23,0)</f>
        <v>3738</v>
      </c>
      <c r="AK58" s="82">
        <f>HLOOKUP(N58,'EPS new veh sales'!$F$1:$AT$29,24,0)</f>
        <v>2439</v>
      </c>
      <c r="AL58" s="82">
        <f>HLOOKUP(N58,'EPS new veh sales'!$F$1:$AT$29,25,0)</f>
        <v>0</v>
      </c>
      <c r="AM58" s="82">
        <f>HLOOKUP(N58,'EPS new veh sales'!$F$1:$AT$29,26,0)</f>
        <v>36054</v>
      </c>
      <c r="AN58" s="82">
        <f>HLOOKUP(N58,'EPS new veh sales'!$F$1:$AT$29,27,0)</f>
        <v>459</v>
      </c>
      <c r="AO58" s="82">
        <f>HLOOKUP(N58,'EPS new veh sales'!$F$1:$AT$29,28,0)</f>
        <v>198</v>
      </c>
      <c r="AP58" s="82">
        <f>HLOOKUP(N58,'EPS new veh sales'!$F$1:$AT$29,29,0)</f>
        <v>156</v>
      </c>
      <c r="BX58" s="87">
        <v>2055</v>
      </c>
      <c r="BY58" s="90">
        <f>AT10</f>
        <v>10</v>
      </c>
      <c r="BZ58" s="90">
        <f t="shared" ref="BZ58:CZ58" si="232">AU10</f>
        <v>5.75</v>
      </c>
      <c r="CA58" s="90">
        <f t="shared" si="232"/>
        <v>4</v>
      </c>
      <c r="CB58" s="90">
        <f t="shared" si="232"/>
        <v>3.3333333333333299</v>
      </c>
      <c r="CC58" s="90">
        <f t="shared" si="232"/>
        <v>3.5</v>
      </c>
      <c r="CD58" s="90">
        <f t="shared" si="232"/>
        <v>6</v>
      </c>
      <c r="CE58" s="90">
        <f t="shared" si="232"/>
        <v>0.75</v>
      </c>
      <c r="CF58" s="90">
        <f t="shared" si="232"/>
        <v>20</v>
      </c>
      <c r="CG58" s="90">
        <f t="shared" si="232"/>
        <v>19.5</v>
      </c>
      <c r="CH58" s="90">
        <f t="shared" si="232"/>
        <v>9.5039999999999996</v>
      </c>
      <c r="CI58" s="90">
        <f t="shared" si="232"/>
        <v>7.92</v>
      </c>
      <c r="CJ58" s="90">
        <f t="shared" si="232"/>
        <v>6.84</v>
      </c>
      <c r="CK58" s="90">
        <f t="shared" si="232"/>
        <v>40</v>
      </c>
      <c r="CL58" s="90">
        <f t="shared" si="232"/>
        <v>2.5</v>
      </c>
      <c r="CM58" s="90">
        <f t="shared" si="232"/>
        <v>53</v>
      </c>
      <c r="CN58" s="90">
        <f t="shared" si="232"/>
        <v>22</v>
      </c>
      <c r="CO58" s="90">
        <f t="shared" si="232"/>
        <v>18.047999999999998</v>
      </c>
      <c r="CP58" s="90">
        <f t="shared" si="232"/>
        <v>15.04</v>
      </c>
      <c r="CQ58" s="90">
        <f t="shared" si="232"/>
        <v>15.2</v>
      </c>
      <c r="CR58" s="90">
        <f t="shared" si="232"/>
        <v>60</v>
      </c>
      <c r="CS58" s="90">
        <f t="shared" si="232"/>
        <v>5.5</v>
      </c>
      <c r="CT58" s="90">
        <f t="shared" si="232"/>
        <v>102.14</v>
      </c>
      <c r="CU58" s="90">
        <f t="shared" si="232"/>
        <v>36.24</v>
      </c>
      <c r="CV58" s="90">
        <f t="shared" si="232"/>
        <v>28.908000000000001</v>
      </c>
      <c r="CW58" s="90">
        <f t="shared" si="232"/>
        <v>24.09</v>
      </c>
      <c r="CX58" s="90">
        <f t="shared" si="232"/>
        <v>18.86</v>
      </c>
      <c r="CY58" s="90">
        <f t="shared" si="232"/>
        <v>58.5</v>
      </c>
      <c r="CZ58" s="90">
        <f t="shared" si="232"/>
        <v>10</v>
      </c>
    </row>
    <row r="59" spans="1:104">
      <c r="A59" t="s">
        <v>91</v>
      </c>
      <c r="B59" s="75" t="s">
        <v>67</v>
      </c>
      <c r="D59" t="s">
        <v>92</v>
      </c>
      <c r="E59" t="s">
        <v>93</v>
      </c>
      <c r="N59" s="82">
        <v>2056</v>
      </c>
      <c r="O59" s="82">
        <f>HLOOKUP(N59,'EPS new veh sales'!$F$1:$AT$29,2,0)</f>
        <v>322734</v>
      </c>
      <c r="P59" s="82">
        <f>HLOOKUP(N59,'EPS new veh sales'!$F$1:$AT$29,3,0)</f>
        <v>324</v>
      </c>
      <c r="Q59" s="82">
        <f>HLOOKUP(N59,'EPS new veh sales'!$F$1:$AT$29,4,0)</f>
        <v>315018</v>
      </c>
      <c r="R59" s="82">
        <f>HLOOKUP(N59,'EPS new veh sales'!$F$1:$AT$29,5,0)</f>
        <v>8385</v>
      </c>
      <c r="S59" s="82">
        <f>HLOOKUP(N59,'EPS new veh sales'!$F$1:$AT$29,6,0)</f>
        <v>16173</v>
      </c>
      <c r="T59" s="82">
        <f>HLOOKUP(N59,'EPS new veh sales'!$F$1:$AT$29,7,0)</f>
        <v>195</v>
      </c>
      <c r="U59" s="82">
        <f>HLOOKUP(N59,'EPS new veh sales'!$F$1:$AT$29,8,0)</f>
        <v>27</v>
      </c>
      <c r="V59" s="82">
        <f>HLOOKUP(N59,'EPS new veh sales'!$F$1:$AT$29,9,0)</f>
        <v>36585</v>
      </c>
      <c r="W59" s="82">
        <f>HLOOKUP(N59,'EPS new veh sales'!$F$1:$AT$29,10,0)</f>
        <v>12</v>
      </c>
      <c r="X59" s="82">
        <f>HLOOKUP(N59,'EPS new veh sales'!$F$1:$AT$29,11,0)</f>
        <v>5598</v>
      </c>
      <c r="Y59" s="82">
        <f>HLOOKUP(N59,'EPS new veh sales'!$F$1:$AT$29,12,0)</f>
        <v>6060</v>
      </c>
      <c r="Z59" s="82">
        <f>HLOOKUP(N59,'EPS new veh sales'!$F$1:$AT$29,13,0)</f>
        <v>1170</v>
      </c>
      <c r="AA59" s="82">
        <f>HLOOKUP(N59,'EPS new veh sales'!$F$1:$AT$29,14,0)</f>
        <v>0</v>
      </c>
      <c r="AB59" s="82">
        <f>HLOOKUP(N59,'EPS new veh sales'!$F$1:$AT$29,15,0)</f>
        <v>3</v>
      </c>
      <c r="AC59" s="85">
        <f>HLOOKUP(N59,'EPS new veh sales'!$F$1:$AT$29,16,0)</f>
        <v>1110</v>
      </c>
      <c r="AD59" s="85">
        <f>HLOOKUP(N59,'EPS new veh sales'!$F$1:$AT$29,17,0)</f>
        <v>48</v>
      </c>
      <c r="AE59" s="85">
        <f>HLOOKUP(N59,'EPS new veh sales'!$F$1:$AT$29,18,0)</f>
        <v>0</v>
      </c>
      <c r="AF59" s="85">
        <f>HLOOKUP(N59,'EPS new veh sales'!$F$1:$AT$29,19,0)</f>
        <v>1521</v>
      </c>
      <c r="AG59" s="85">
        <f>HLOOKUP(N59,'EPS new veh sales'!$F$1:$AT$29,20,0)</f>
        <v>15</v>
      </c>
      <c r="AH59" s="85">
        <f>HLOOKUP(N59,'EPS new veh sales'!$F$1:$AT$29,21,0)</f>
        <v>81</v>
      </c>
      <c r="AI59" s="85">
        <f>HLOOKUP(N59,'EPS new veh sales'!$F$1:$AT$29,22,0)</f>
        <v>24</v>
      </c>
      <c r="AJ59" s="82">
        <f>HLOOKUP(N59,'EPS new veh sales'!$F$1:$AT$29,23,0)</f>
        <v>3768</v>
      </c>
      <c r="AK59" s="82">
        <f>HLOOKUP(N59,'EPS new veh sales'!$F$1:$AT$29,24,0)</f>
        <v>2463</v>
      </c>
      <c r="AL59" s="82">
        <f>HLOOKUP(N59,'EPS new veh sales'!$F$1:$AT$29,25,0)</f>
        <v>0</v>
      </c>
      <c r="AM59" s="82">
        <f>HLOOKUP(N59,'EPS new veh sales'!$F$1:$AT$29,26,0)</f>
        <v>36177</v>
      </c>
      <c r="AN59" s="82">
        <f>HLOOKUP(N59,'EPS new veh sales'!$F$1:$AT$29,27,0)</f>
        <v>462</v>
      </c>
      <c r="AO59" s="82">
        <f>HLOOKUP(N59,'EPS new veh sales'!$F$1:$AT$29,28,0)</f>
        <v>198</v>
      </c>
      <c r="AP59" s="82">
        <f>HLOOKUP(N59,'EPS new veh sales'!$F$1:$AT$29,29,0)</f>
        <v>162</v>
      </c>
      <c r="BX59" s="53">
        <v>2056</v>
      </c>
      <c r="BY59" s="54">
        <f>BY58-(BY$58-BY$63)/5</f>
        <v>10</v>
      </c>
      <c r="BZ59" s="54">
        <f t="shared" ref="BZ59:CA59" si="233">BZ58-(BZ$58-BZ$63)/5</f>
        <v>5.75</v>
      </c>
      <c r="CA59" s="54">
        <f t="shared" si="233"/>
        <v>4</v>
      </c>
      <c r="CB59" s="54">
        <f>CA59/1.2</f>
        <v>3.3333333333333299</v>
      </c>
      <c r="CC59" s="54">
        <f>CC58-(CC$58-CC$63)/5</f>
        <v>3.5</v>
      </c>
      <c r="CD59" s="54">
        <f t="shared" ref="CD59:CG59" si="234">CD58-(CD$58-CD$63)/5</f>
        <v>6</v>
      </c>
      <c r="CE59" s="54">
        <f t="shared" si="234"/>
        <v>0.75</v>
      </c>
      <c r="CF59" s="54">
        <f t="shared" si="234"/>
        <v>20</v>
      </c>
      <c r="CG59" s="54">
        <f t="shared" si="234"/>
        <v>19.5</v>
      </c>
      <c r="CH59" s="54">
        <f t="shared" si="16"/>
        <v>9.5039999999999996</v>
      </c>
      <c r="CI59" s="54">
        <f>CI58-(CI$58-CI$63)/5</f>
        <v>7.92</v>
      </c>
      <c r="CJ59" s="54">
        <f t="shared" ref="CJ59:CN59" si="235">CJ58-(CJ$58-CJ$63)/5</f>
        <v>6.84</v>
      </c>
      <c r="CK59" s="54">
        <f t="shared" si="235"/>
        <v>40</v>
      </c>
      <c r="CL59" s="54">
        <f t="shared" si="235"/>
        <v>2.5</v>
      </c>
      <c r="CM59" s="54">
        <f t="shared" si="235"/>
        <v>53</v>
      </c>
      <c r="CN59" s="54">
        <f t="shared" si="235"/>
        <v>22</v>
      </c>
      <c r="CO59" s="54">
        <f t="shared" si="5"/>
        <v>18.047999999999998</v>
      </c>
      <c r="CP59" s="54">
        <f>CP58-(CP$58-CP$63)/5</f>
        <v>15.04</v>
      </c>
      <c r="CQ59" s="54">
        <f t="shared" ref="CQ59:CU59" si="236">CQ58-(CQ$58-CQ$63)/5</f>
        <v>15.2</v>
      </c>
      <c r="CR59" s="54">
        <f t="shared" si="236"/>
        <v>60</v>
      </c>
      <c r="CS59" s="54">
        <f t="shared" si="236"/>
        <v>5.5</v>
      </c>
      <c r="CT59" s="54">
        <f t="shared" si="236"/>
        <v>102.14</v>
      </c>
      <c r="CU59" s="54">
        <f t="shared" si="236"/>
        <v>36.24</v>
      </c>
      <c r="CV59" s="54">
        <f t="shared" si="6"/>
        <v>28.908000000000001</v>
      </c>
      <c r="CW59" s="54">
        <f>CW58-(CW$58-CW$63)/5</f>
        <v>24.09</v>
      </c>
      <c r="CX59" s="54">
        <f t="shared" ref="CX59:CZ59" si="237">CX58-(CX$58-CX$63)/5</f>
        <v>18.86</v>
      </c>
      <c r="CY59" s="54">
        <f t="shared" si="237"/>
        <v>58.5</v>
      </c>
      <c r="CZ59" s="54">
        <f t="shared" si="237"/>
        <v>10</v>
      </c>
    </row>
    <row r="60" spans="1:104">
      <c r="A60" t="s">
        <v>94</v>
      </c>
      <c r="B60" s="76" t="s">
        <v>95</v>
      </c>
      <c r="D60" t="s">
        <v>96</v>
      </c>
      <c r="E60" t="s">
        <v>67</v>
      </c>
      <c r="N60" s="82">
        <v>2057</v>
      </c>
      <c r="O60" s="82">
        <f>HLOOKUP(N60,'EPS new veh sales'!$F$1:$AT$29,2,0)</f>
        <v>314364</v>
      </c>
      <c r="P60" s="82">
        <f>HLOOKUP(N60,'EPS new veh sales'!$F$1:$AT$29,3,0)</f>
        <v>315</v>
      </c>
      <c r="Q60" s="82">
        <f>HLOOKUP(N60,'EPS new veh sales'!$F$1:$AT$29,4,0)</f>
        <v>306564</v>
      </c>
      <c r="R60" s="82">
        <f>HLOOKUP(N60,'EPS new veh sales'!$F$1:$AT$29,5,0)</f>
        <v>8160</v>
      </c>
      <c r="S60" s="82">
        <f>HLOOKUP(N60,'EPS new veh sales'!$F$1:$AT$29,6,0)</f>
        <v>15750</v>
      </c>
      <c r="T60" s="82">
        <f>HLOOKUP(N60,'EPS new veh sales'!$F$1:$AT$29,7,0)</f>
        <v>192</v>
      </c>
      <c r="U60" s="82">
        <f>HLOOKUP(N60,'EPS new veh sales'!$F$1:$AT$29,8,0)</f>
        <v>27</v>
      </c>
      <c r="V60" s="82">
        <f>HLOOKUP(N60,'EPS new veh sales'!$F$1:$AT$29,9,0)</f>
        <v>36855</v>
      </c>
      <c r="W60" s="82">
        <f>HLOOKUP(N60,'EPS new veh sales'!$F$1:$AT$29,10,0)</f>
        <v>12</v>
      </c>
      <c r="X60" s="82">
        <f>HLOOKUP(N60,'EPS new veh sales'!$F$1:$AT$29,11,0)</f>
        <v>5571</v>
      </c>
      <c r="Y60" s="82">
        <f>HLOOKUP(N60,'EPS new veh sales'!$F$1:$AT$29,12,0)</f>
        <v>6030</v>
      </c>
      <c r="Z60" s="82">
        <f>HLOOKUP(N60,'EPS new veh sales'!$F$1:$AT$29,13,0)</f>
        <v>1170</v>
      </c>
      <c r="AA60" s="82">
        <f>HLOOKUP(N60,'EPS new veh sales'!$F$1:$AT$29,14,0)</f>
        <v>0</v>
      </c>
      <c r="AB60" s="82">
        <f>HLOOKUP(N60,'EPS new veh sales'!$F$1:$AT$29,15,0)</f>
        <v>3</v>
      </c>
      <c r="AC60" s="85">
        <f>HLOOKUP(N60,'EPS new veh sales'!$F$1:$AT$29,16,0)</f>
        <v>1098</v>
      </c>
      <c r="AD60" s="85">
        <f>HLOOKUP(N60,'EPS new veh sales'!$F$1:$AT$29,17,0)</f>
        <v>48</v>
      </c>
      <c r="AE60" s="85">
        <f>HLOOKUP(N60,'EPS new veh sales'!$F$1:$AT$29,18,0)</f>
        <v>0</v>
      </c>
      <c r="AF60" s="85">
        <f>HLOOKUP(N60,'EPS new veh sales'!$F$1:$AT$29,19,0)</f>
        <v>1506</v>
      </c>
      <c r="AG60" s="85">
        <f>HLOOKUP(N60,'EPS new veh sales'!$F$1:$AT$29,20,0)</f>
        <v>15</v>
      </c>
      <c r="AH60" s="85">
        <f>HLOOKUP(N60,'EPS new veh sales'!$F$1:$AT$29,21,0)</f>
        <v>81</v>
      </c>
      <c r="AI60" s="85">
        <f>HLOOKUP(N60,'EPS new veh sales'!$F$1:$AT$29,22,0)</f>
        <v>24</v>
      </c>
      <c r="AJ60" s="82">
        <f>HLOOKUP(N60,'EPS new veh sales'!$F$1:$AT$29,23,0)</f>
        <v>3804</v>
      </c>
      <c r="AK60" s="82">
        <f>HLOOKUP(N60,'EPS new veh sales'!$F$1:$AT$29,24,0)</f>
        <v>2508</v>
      </c>
      <c r="AL60" s="82">
        <f>HLOOKUP(N60,'EPS new veh sales'!$F$1:$AT$29,25,0)</f>
        <v>0</v>
      </c>
      <c r="AM60" s="82">
        <f>HLOOKUP(N60,'EPS new veh sales'!$F$1:$AT$29,26,0)</f>
        <v>36273</v>
      </c>
      <c r="AN60" s="82">
        <f>HLOOKUP(N60,'EPS new veh sales'!$F$1:$AT$29,27,0)</f>
        <v>468</v>
      </c>
      <c r="AO60" s="82">
        <f>HLOOKUP(N60,'EPS new veh sales'!$F$1:$AT$29,28,0)</f>
        <v>201</v>
      </c>
      <c r="AP60" s="82">
        <f>HLOOKUP(N60,'EPS new veh sales'!$F$1:$AT$29,29,0)</f>
        <v>165</v>
      </c>
      <c r="BX60" s="53">
        <v>2057</v>
      </c>
      <c r="BY60" s="54">
        <f t="shared" ref="BY60:BY62" si="238">BY59-(BY$58-BY$63)/5</f>
        <v>10</v>
      </c>
      <c r="BZ60" s="54">
        <f t="shared" ref="BZ60:BZ62" si="239">BZ59-(BZ$58-BZ$63)/5</f>
        <v>5.75</v>
      </c>
      <c r="CA60" s="54">
        <f t="shared" ref="CA60:CA62" si="240">CA59-(CA$58-CA$63)/5</f>
        <v>4</v>
      </c>
      <c r="CB60" s="54">
        <f t="shared" ref="CB60:CB62" si="241">CA60/1.2</f>
        <v>3.3333333333333299</v>
      </c>
      <c r="CC60" s="54">
        <f t="shared" ref="CC60:CC62" si="242">CC59-(CC$58-CC$63)/5</f>
        <v>3.5</v>
      </c>
      <c r="CD60" s="54">
        <f t="shared" ref="CD60:CD62" si="243">CD59-(CD$58-CD$63)/5</f>
        <v>6</v>
      </c>
      <c r="CE60" s="54">
        <f t="shared" ref="CE60:CE62" si="244">CE59-(CE$58-CE$63)/5</f>
        <v>0.75</v>
      </c>
      <c r="CF60" s="54">
        <f t="shared" ref="CF60:CF62" si="245">CF59-(CF$58-CF$63)/5</f>
        <v>20</v>
      </c>
      <c r="CG60" s="54">
        <f t="shared" ref="CG60:CG62" si="246">CG59-(CG$58-CG$63)/5</f>
        <v>19.5</v>
      </c>
      <c r="CH60" s="54">
        <f t="shared" si="16"/>
        <v>9.5039999999999996</v>
      </c>
      <c r="CI60" s="54">
        <f t="shared" ref="CI60:CI62" si="247">CI59-(CI$58-CI$63)/5</f>
        <v>7.92</v>
      </c>
      <c r="CJ60" s="54">
        <f t="shared" ref="CJ60:CJ62" si="248">CJ59-(CJ$58-CJ$63)/5</f>
        <v>6.84</v>
      </c>
      <c r="CK60" s="54">
        <f t="shared" ref="CK60:CK62" si="249">CK59-(CK$58-CK$63)/5</f>
        <v>40</v>
      </c>
      <c r="CL60" s="54">
        <f t="shared" ref="CL60:CL62" si="250">CL59-(CL$58-CL$63)/5</f>
        <v>2.5</v>
      </c>
      <c r="CM60" s="54">
        <f t="shared" ref="CM60:CM62" si="251">CM59-(CM$58-CM$63)/5</f>
        <v>53</v>
      </c>
      <c r="CN60" s="54">
        <f t="shared" ref="CN60:CN62" si="252">CN59-(CN$58-CN$63)/5</f>
        <v>22</v>
      </c>
      <c r="CO60" s="54">
        <f t="shared" si="5"/>
        <v>18.047999999999998</v>
      </c>
      <c r="CP60" s="54">
        <f t="shared" ref="CP60:CP62" si="253">CP59-(CP$58-CP$63)/5</f>
        <v>15.04</v>
      </c>
      <c r="CQ60" s="54">
        <f t="shared" ref="CQ60:CQ62" si="254">CQ59-(CQ$58-CQ$63)/5</f>
        <v>15.2</v>
      </c>
      <c r="CR60" s="54">
        <f t="shared" ref="CR60:CR62" si="255">CR59-(CR$58-CR$63)/5</f>
        <v>60</v>
      </c>
      <c r="CS60" s="54">
        <f t="shared" ref="CS60:CS62" si="256">CS59-(CS$58-CS$63)/5</f>
        <v>5.5</v>
      </c>
      <c r="CT60" s="54">
        <f t="shared" ref="CT60:CT62" si="257">CT59-(CT$58-CT$63)/5</f>
        <v>102.14</v>
      </c>
      <c r="CU60" s="54">
        <f t="shared" ref="CU60:CU62" si="258">CU59-(CU$58-CU$63)/5</f>
        <v>36.24</v>
      </c>
      <c r="CV60" s="54">
        <f t="shared" si="6"/>
        <v>28.908000000000001</v>
      </c>
      <c r="CW60" s="54">
        <f t="shared" ref="CW60:CW62" si="259">CW59-(CW$58-CW$63)/5</f>
        <v>24.09</v>
      </c>
      <c r="CX60" s="54">
        <f t="shared" ref="CX60:CX62" si="260">CX59-(CX$58-CX$63)/5</f>
        <v>18.86</v>
      </c>
      <c r="CY60" s="54">
        <f t="shared" ref="CY60:CY62" si="261">CY59-(CY$58-CY$63)/5</f>
        <v>58.5</v>
      </c>
      <c r="CZ60" s="54">
        <f t="shared" ref="CZ60:CZ62" si="262">CZ59-(CZ$58-CZ$63)/5</f>
        <v>10</v>
      </c>
    </row>
    <row r="61" spans="1:104">
      <c r="A61" t="s">
        <v>97</v>
      </c>
      <c r="B61" s="75" t="s">
        <v>67</v>
      </c>
      <c r="D61" t="s">
        <v>98</v>
      </c>
      <c r="E61" s="75" t="s">
        <v>67</v>
      </c>
      <c r="N61" s="82">
        <v>2058</v>
      </c>
      <c r="O61" s="82">
        <f>HLOOKUP(N61,'EPS new veh sales'!$F$1:$AT$29,2,0)</f>
        <v>305226</v>
      </c>
      <c r="P61" s="82">
        <f>HLOOKUP(N61,'EPS new veh sales'!$F$1:$AT$29,3,0)</f>
        <v>306</v>
      </c>
      <c r="Q61" s="82">
        <f>HLOOKUP(N61,'EPS new veh sales'!$F$1:$AT$29,4,0)</f>
        <v>297351</v>
      </c>
      <c r="R61" s="82">
        <f>HLOOKUP(N61,'EPS new veh sales'!$F$1:$AT$29,5,0)</f>
        <v>7917</v>
      </c>
      <c r="S61" s="82">
        <f>HLOOKUP(N61,'EPS new veh sales'!$F$1:$AT$29,6,0)</f>
        <v>15285</v>
      </c>
      <c r="T61" s="82">
        <f>HLOOKUP(N61,'EPS new veh sales'!$F$1:$AT$29,7,0)</f>
        <v>186</v>
      </c>
      <c r="U61" s="82">
        <f>HLOOKUP(N61,'EPS new veh sales'!$F$1:$AT$29,8,0)</f>
        <v>27</v>
      </c>
      <c r="V61" s="82">
        <f>HLOOKUP(N61,'EPS new veh sales'!$F$1:$AT$29,9,0)</f>
        <v>37146</v>
      </c>
      <c r="W61" s="82">
        <f>HLOOKUP(N61,'EPS new veh sales'!$F$1:$AT$29,10,0)</f>
        <v>15</v>
      </c>
      <c r="X61" s="82">
        <f>HLOOKUP(N61,'EPS new veh sales'!$F$1:$AT$29,11,0)</f>
        <v>5532</v>
      </c>
      <c r="Y61" s="82">
        <f>HLOOKUP(N61,'EPS new veh sales'!$F$1:$AT$29,12,0)</f>
        <v>5991</v>
      </c>
      <c r="Z61" s="82">
        <f>HLOOKUP(N61,'EPS new veh sales'!$F$1:$AT$29,13,0)</f>
        <v>1173</v>
      </c>
      <c r="AA61" s="82">
        <f>HLOOKUP(N61,'EPS new veh sales'!$F$1:$AT$29,14,0)</f>
        <v>0</v>
      </c>
      <c r="AB61" s="82">
        <f>HLOOKUP(N61,'EPS new veh sales'!$F$1:$AT$29,15,0)</f>
        <v>3</v>
      </c>
      <c r="AC61" s="85">
        <f>HLOOKUP(N61,'EPS new veh sales'!$F$1:$AT$29,16,0)</f>
        <v>1089</v>
      </c>
      <c r="AD61" s="85">
        <f>HLOOKUP(N61,'EPS new veh sales'!$F$1:$AT$29,17,0)</f>
        <v>48</v>
      </c>
      <c r="AE61" s="85">
        <f>HLOOKUP(N61,'EPS new veh sales'!$F$1:$AT$29,18,0)</f>
        <v>0</v>
      </c>
      <c r="AF61" s="85">
        <f>HLOOKUP(N61,'EPS new veh sales'!$F$1:$AT$29,19,0)</f>
        <v>1485</v>
      </c>
      <c r="AG61" s="85">
        <f>HLOOKUP(N61,'EPS new veh sales'!$F$1:$AT$29,20,0)</f>
        <v>15</v>
      </c>
      <c r="AH61" s="85">
        <f>HLOOKUP(N61,'EPS new veh sales'!$F$1:$AT$29,21,0)</f>
        <v>81</v>
      </c>
      <c r="AI61" s="85">
        <f>HLOOKUP(N61,'EPS new veh sales'!$F$1:$AT$29,22,0)</f>
        <v>24</v>
      </c>
      <c r="AJ61" s="82">
        <f>HLOOKUP(N61,'EPS new veh sales'!$F$1:$AT$29,23,0)</f>
        <v>3849</v>
      </c>
      <c r="AK61" s="82">
        <f>HLOOKUP(N61,'EPS new veh sales'!$F$1:$AT$29,24,0)</f>
        <v>2541</v>
      </c>
      <c r="AL61" s="82">
        <f>HLOOKUP(N61,'EPS new veh sales'!$F$1:$AT$29,25,0)</f>
        <v>0</v>
      </c>
      <c r="AM61" s="82">
        <f>HLOOKUP(N61,'EPS new veh sales'!$F$1:$AT$29,26,0)</f>
        <v>36372</v>
      </c>
      <c r="AN61" s="82">
        <f>HLOOKUP(N61,'EPS new veh sales'!$F$1:$AT$29,27,0)</f>
        <v>474</v>
      </c>
      <c r="AO61" s="82">
        <f>HLOOKUP(N61,'EPS new veh sales'!$F$1:$AT$29,28,0)</f>
        <v>201</v>
      </c>
      <c r="AP61" s="82">
        <f>HLOOKUP(N61,'EPS new veh sales'!$F$1:$AT$29,29,0)</f>
        <v>171</v>
      </c>
      <c r="BX61" s="53">
        <v>2058</v>
      </c>
      <c r="BY61" s="54">
        <f t="shared" si="238"/>
        <v>10</v>
      </c>
      <c r="BZ61" s="54">
        <f t="shared" si="239"/>
        <v>5.75</v>
      </c>
      <c r="CA61" s="54">
        <f t="shared" si="240"/>
        <v>4</v>
      </c>
      <c r="CB61" s="54">
        <f t="shared" si="241"/>
        <v>3.3333333333333299</v>
      </c>
      <c r="CC61" s="54">
        <f t="shared" si="242"/>
        <v>3.5</v>
      </c>
      <c r="CD61" s="54">
        <f t="shared" si="243"/>
        <v>6</v>
      </c>
      <c r="CE61" s="54">
        <f t="shared" si="244"/>
        <v>0.75</v>
      </c>
      <c r="CF61" s="54">
        <f t="shared" si="245"/>
        <v>20</v>
      </c>
      <c r="CG61" s="54">
        <f t="shared" si="246"/>
        <v>19.5</v>
      </c>
      <c r="CH61" s="54">
        <f t="shared" si="16"/>
        <v>9.5039999999999996</v>
      </c>
      <c r="CI61" s="54">
        <f t="shared" si="247"/>
        <v>7.92</v>
      </c>
      <c r="CJ61" s="54">
        <f t="shared" si="248"/>
        <v>6.84</v>
      </c>
      <c r="CK61" s="54">
        <f t="shared" si="249"/>
        <v>40</v>
      </c>
      <c r="CL61" s="54">
        <f t="shared" si="250"/>
        <v>2.5</v>
      </c>
      <c r="CM61" s="54">
        <f t="shared" si="251"/>
        <v>53</v>
      </c>
      <c r="CN61" s="54">
        <f t="shared" si="252"/>
        <v>22</v>
      </c>
      <c r="CO61" s="54">
        <f t="shared" si="5"/>
        <v>18.047999999999998</v>
      </c>
      <c r="CP61" s="54">
        <f t="shared" si="253"/>
        <v>15.04</v>
      </c>
      <c r="CQ61" s="54">
        <f t="shared" si="254"/>
        <v>15.2</v>
      </c>
      <c r="CR61" s="54">
        <f t="shared" si="255"/>
        <v>60</v>
      </c>
      <c r="CS61" s="54">
        <f t="shared" si="256"/>
        <v>5.5</v>
      </c>
      <c r="CT61" s="54">
        <f t="shared" si="257"/>
        <v>102.14</v>
      </c>
      <c r="CU61" s="54">
        <f t="shared" si="258"/>
        <v>36.24</v>
      </c>
      <c r="CV61" s="54">
        <f t="shared" si="6"/>
        <v>28.908000000000001</v>
      </c>
      <c r="CW61" s="54">
        <f t="shared" si="259"/>
        <v>24.09</v>
      </c>
      <c r="CX61" s="54">
        <f t="shared" si="260"/>
        <v>18.86</v>
      </c>
      <c r="CY61" s="54">
        <f t="shared" si="261"/>
        <v>58.5</v>
      </c>
      <c r="CZ61" s="54">
        <f t="shared" si="262"/>
        <v>10</v>
      </c>
    </row>
    <row r="62" spans="1:104">
      <c r="A62" s="53" t="s">
        <v>99</v>
      </c>
      <c r="B62" s="77" t="s">
        <v>100</v>
      </c>
      <c r="C62" s="78"/>
      <c r="D62" s="78"/>
      <c r="E62" s="78"/>
      <c r="N62" s="82">
        <v>2059</v>
      </c>
      <c r="O62" s="82">
        <f>HLOOKUP(N62,'EPS new veh sales'!$F$1:$AT$29,2,0)</f>
        <v>295806</v>
      </c>
      <c r="P62" s="82">
        <f>HLOOKUP(N62,'EPS new veh sales'!$F$1:$AT$29,3,0)</f>
        <v>297</v>
      </c>
      <c r="Q62" s="82">
        <f>HLOOKUP(N62,'EPS new veh sales'!$F$1:$AT$29,4,0)</f>
        <v>287910</v>
      </c>
      <c r="R62" s="82">
        <f>HLOOKUP(N62,'EPS new veh sales'!$F$1:$AT$29,5,0)</f>
        <v>7665</v>
      </c>
      <c r="S62" s="82">
        <f>HLOOKUP(N62,'EPS new veh sales'!$F$1:$AT$29,6,0)</f>
        <v>14808</v>
      </c>
      <c r="T62" s="82">
        <f>HLOOKUP(N62,'EPS new veh sales'!$F$1:$AT$29,7,0)</f>
        <v>180</v>
      </c>
      <c r="U62" s="82">
        <f>HLOOKUP(N62,'EPS new veh sales'!$F$1:$AT$29,8,0)</f>
        <v>24</v>
      </c>
      <c r="V62" s="82">
        <f>HLOOKUP(N62,'EPS new veh sales'!$F$1:$AT$29,9,0)</f>
        <v>37419</v>
      </c>
      <c r="W62" s="82">
        <f>HLOOKUP(N62,'EPS new veh sales'!$F$1:$AT$29,10,0)</f>
        <v>15</v>
      </c>
      <c r="X62" s="82">
        <f>HLOOKUP(N62,'EPS new veh sales'!$F$1:$AT$29,11,0)</f>
        <v>5505</v>
      </c>
      <c r="Y62" s="82">
        <f>HLOOKUP(N62,'EPS new veh sales'!$F$1:$AT$29,12,0)</f>
        <v>5961</v>
      </c>
      <c r="Z62" s="82">
        <f>HLOOKUP(N62,'EPS new veh sales'!$F$1:$AT$29,13,0)</f>
        <v>1176</v>
      </c>
      <c r="AA62" s="82">
        <f>HLOOKUP(N62,'EPS new veh sales'!$F$1:$AT$29,14,0)</f>
        <v>0</v>
      </c>
      <c r="AB62" s="82">
        <f>HLOOKUP(N62,'EPS new veh sales'!$F$1:$AT$29,15,0)</f>
        <v>3</v>
      </c>
      <c r="AC62" s="85">
        <f>HLOOKUP(N62,'EPS new veh sales'!$F$1:$AT$29,16,0)</f>
        <v>1074</v>
      </c>
      <c r="AD62" s="85">
        <f>HLOOKUP(N62,'EPS new veh sales'!$F$1:$AT$29,17,0)</f>
        <v>48</v>
      </c>
      <c r="AE62" s="85">
        <f>HLOOKUP(N62,'EPS new veh sales'!$F$1:$AT$29,18,0)</f>
        <v>0</v>
      </c>
      <c r="AF62" s="85">
        <f>HLOOKUP(N62,'EPS new veh sales'!$F$1:$AT$29,19,0)</f>
        <v>1464</v>
      </c>
      <c r="AG62" s="85">
        <f>HLOOKUP(N62,'EPS new veh sales'!$F$1:$AT$29,20,0)</f>
        <v>15</v>
      </c>
      <c r="AH62" s="85">
        <f>HLOOKUP(N62,'EPS new veh sales'!$F$1:$AT$29,21,0)</f>
        <v>78</v>
      </c>
      <c r="AI62" s="85">
        <f>HLOOKUP(N62,'EPS new veh sales'!$F$1:$AT$29,22,0)</f>
        <v>24</v>
      </c>
      <c r="AJ62" s="82">
        <f>HLOOKUP(N62,'EPS new veh sales'!$F$1:$AT$29,23,0)</f>
        <v>3888</v>
      </c>
      <c r="AK62" s="82">
        <f>HLOOKUP(N62,'EPS new veh sales'!$F$1:$AT$29,24,0)</f>
        <v>2586</v>
      </c>
      <c r="AL62" s="82">
        <f>HLOOKUP(N62,'EPS new veh sales'!$F$1:$AT$29,25,0)</f>
        <v>0</v>
      </c>
      <c r="AM62" s="82">
        <f>HLOOKUP(N62,'EPS new veh sales'!$F$1:$AT$29,26,0)</f>
        <v>36471</v>
      </c>
      <c r="AN62" s="82">
        <f>HLOOKUP(N62,'EPS new veh sales'!$F$1:$AT$29,27,0)</f>
        <v>480</v>
      </c>
      <c r="AO62" s="82">
        <f>HLOOKUP(N62,'EPS new veh sales'!$F$1:$AT$29,28,0)</f>
        <v>201</v>
      </c>
      <c r="AP62" s="82">
        <f>HLOOKUP(N62,'EPS new veh sales'!$F$1:$AT$29,29,0)</f>
        <v>174</v>
      </c>
      <c r="BX62" s="53">
        <v>2059</v>
      </c>
      <c r="BY62" s="54">
        <f t="shared" si="238"/>
        <v>10</v>
      </c>
      <c r="BZ62" s="54">
        <f t="shared" si="239"/>
        <v>5.75</v>
      </c>
      <c r="CA62" s="54">
        <f t="shared" si="240"/>
        <v>4</v>
      </c>
      <c r="CB62" s="54">
        <f t="shared" si="241"/>
        <v>3.3333333333333299</v>
      </c>
      <c r="CC62" s="54">
        <f t="shared" si="242"/>
        <v>3.5</v>
      </c>
      <c r="CD62" s="54">
        <f t="shared" si="243"/>
        <v>6</v>
      </c>
      <c r="CE62" s="54">
        <f t="shared" si="244"/>
        <v>0.75</v>
      </c>
      <c r="CF62" s="54">
        <f t="shared" si="245"/>
        <v>20</v>
      </c>
      <c r="CG62" s="54">
        <f t="shared" si="246"/>
        <v>19.5</v>
      </c>
      <c r="CH62" s="54">
        <f t="shared" si="16"/>
        <v>9.5039999999999996</v>
      </c>
      <c r="CI62" s="54">
        <f t="shared" si="247"/>
        <v>7.92</v>
      </c>
      <c r="CJ62" s="54">
        <f t="shared" si="248"/>
        <v>6.84</v>
      </c>
      <c r="CK62" s="54">
        <f t="shared" si="249"/>
        <v>40</v>
      </c>
      <c r="CL62" s="54">
        <f t="shared" si="250"/>
        <v>2.5</v>
      </c>
      <c r="CM62" s="54">
        <f t="shared" si="251"/>
        <v>53</v>
      </c>
      <c r="CN62" s="54">
        <f t="shared" si="252"/>
        <v>22</v>
      </c>
      <c r="CO62" s="54">
        <f t="shared" si="5"/>
        <v>18.047999999999998</v>
      </c>
      <c r="CP62" s="54">
        <f t="shared" si="253"/>
        <v>15.04</v>
      </c>
      <c r="CQ62" s="54">
        <f t="shared" si="254"/>
        <v>15.2</v>
      </c>
      <c r="CR62" s="54">
        <f t="shared" si="255"/>
        <v>60</v>
      </c>
      <c r="CS62" s="54">
        <f t="shared" si="256"/>
        <v>5.5</v>
      </c>
      <c r="CT62" s="54">
        <f t="shared" si="257"/>
        <v>102.14</v>
      </c>
      <c r="CU62" s="54">
        <f t="shared" si="258"/>
        <v>36.24</v>
      </c>
      <c r="CV62" s="54">
        <f t="shared" si="6"/>
        <v>28.908000000000001</v>
      </c>
      <c r="CW62" s="54">
        <f t="shared" si="259"/>
        <v>24.09</v>
      </c>
      <c r="CX62" s="54">
        <f t="shared" si="260"/>
        <v>18.86</v>
      </c>
      <c r="CY62" s="54">
        <f t="shared" si="261"/>
        <v>58.5</v>
      </c>
      <c r="CZ62" s="54">
        <f t="shared" si="262"/>
        <v>10</v>
      </c>
    </row>
    <row r="63" spans="1:104">
      <c r="A63" s="212" t="s">
        <v>101</v>
      </c>
      <c r="B63" s="77" t="s">
        <v>102</v>
      </c>
      <c r="C63" s="78"/>
      <c r="D63" s="78"/>
      <c r="E63" s="78"/>
      <c r="N63" s="82">
        <v>2060</v>
      </c>
      <c r="O63" s="82">
        <f>HLOOKUP(N63,'EPS new veh sales'!$F$1:$AT$29,2,0)</f>
        <v>285903</v>
      </c>
      <c r="P63" s="82">
        <f>HLOOKUP(N63,'EPS new veh sales'!$F$1:$AT$29,3,0)</f>
        <v>285</v>
      </c>
      <c r="Q63" s="82">
        <f>HLOOKUP(N63,'EPS new veh sales'!$F$1:$AT$29,4,0)</f>
        <v>277929</v>
      </c>
      <c r="R63" s="82">
        <f>HLOOKUP(N63,'EPS new veh sales'!$F$1:$AT$29,5,0)</f>
        <v>7401</v>
      </c>
      <c r="S63" s="82">
        <f>HLOOKUP(N63,'EPS new veh sales'!$F$1:$AT$29,6,0)</f>
        <v>14307</v>
      </c>
      <c r="T63" s="82">
        <f>HLOOKUP(N63,'EPS new veh sales'!$F$1:$AT$29,7,0)</f>
        <v>174</v>
      </c>
      <c r="U63" s="82">
        <f>HLOOKUP(N63,'EPS new veh sales'!$F$1:$AT$29,8,0)</f>
        <v>24</v>
      </c>
      <c r="V63" s="82">
        <f>HLOOKUP(N63,'EPS new veh sales'!$F$1:$AT$29,9,0)</f>
        <v>37707</v>
      </c>
      <c r="W63" s="82">
        <f>HLOOKUP(N63,'EPS new veh sales'!$F$1:$AT$29,10,0)</f>
        <v>15</v>
      </c>
      <c r="X63" s="82">
        <f>HLOOKUP(N63,'EPS new veh sales'!$F$1:$AT$29,11,0)</f>
        <v>5457</v>
      </c>
      <c r="Y63" s="82">
        <f>HLOOKUP(N63,'EPS new veh sales'!$F$1:$AT$29,12,0)</f>
        <v>5937</v>
      </c>
      <c r="Z63" s="82">
        <f>HLOOKUP(N63,'EPS new veh sales'!$F$1:$AT$29,13,0)</f>
        <v>1176</v>
      </c>
      <c r="AA63" s="82">
        <f>HLOOKUP(N63,'EPS new veh sales'!$F$1:$AT$29,14,0)</f>
        <v>0</v>
      </c>
      <c r="AB63" s="82">
        <f>HLOOKUP(N63,'EPS new veh sales'!$F$1:$AT$29,15,0)</f>
        <v>3</v>
      </c>
      <c r="AC63" s="85">
        <f>HLOOKUP(N63,'EPS new veh sales'!$F$1:$AT$29,16,0)</f>
        <v>1056</v>
      </c>
      <c r="AD63" s="85">
        <f>HLOOKUP(N63,'EPS new veh sales'!$F$1:$AT$29,17,0)</f>
        <v>45</v>
      </c>
      <c r="AE63" s="85">
        <f>HLOOKUP(N63,'EPS new veh sales'!$F$1:$AT$29,18,0)</f>
        <v>0</v>
      </c>
      <c r="AF63" s="85">
        <f>HLOOKUP(N63,'EPS new veh sales'!$F$1:$AT$29,19,0)</f>
        <v>1437</v>
      </c>
      <c r="AG63" s="85">
        <f>HLOOKUP(N63,'EPS new veh sales'!$F$1:$AT$29,20,0)</f>
        <v>15</v>
      </c>
      <c r="AH63" s="85">
        <f>HLOOKUP(N63,'EPS new veh sales'!$F$1:$AT$29,21,0)</f>
        <v>78</v>
      </c>
      <c r="AI63" s="85">
        <f>HLOOKUP(N63,'EPS new veh sales'!$F$1:$AT$29,22,0)</f>
        <v>24</v>
      </c>
      <c r="AJ63" s="82">
        <f>HLOOKUP(N63,'EPS new veh sales'!$F$1:$AT$29,23,0)</f>
        <v>3924</v>
      </c>
      <c r="AK63" s="82">
        <f>HLOOKUP(N63,'EPS new veh sales'!$F$1:$AT$29,24,0)</f>
        <v>2619</v>
      </c>
      <c r="AL63" s="82">
        <f>HLOOKUP(N63,'EPS new veh sales'!$F$1:$AT$29,25,0)</f>
        <v>0</v>
      </c>
      <c r="AM63" s="82">
        <f>HLOOKUP(N63,'EPS new veh sales'!$F$1:$AT$29,26,0)</f>
        <v>36576</v>
      </c>
      <c r="AN63" s="82">
        <f>HLOOKUP(N63,'EPS new veh sales'!$F$1:$AT$29,27,0)</f>
        <v>483</v>
      </c>
      <c r="AO63" s="82">
        <f>HLOOKUP(N63,'EPS new veh sales'!$F$1:$AT$29,28,0)</f>
        <v>204</v>
      </c>
      <c r="AP63" s="82">
        <f>HLOOKUP(N63,'EPS new veh sales'!$F$1:$AT$29,29,0)</f>
        <v>177</v>
      </c>
      <c r="BX63" s="87">
        <v>2060</v>
      </c>
      <c r="BY63" s="90">
        <f>AT11</f>
        <v>10</v>
      </c>
      <c r="BZ63" s="90">
        <f t="shared" ref="BZ63:CZ63" si="263">AU11</f>
        <v>5.75</v>
      </c>
      <c r="CA63" s="90">
        <f t="shared" si="263"/>
        <v>4</v>
      </c>
      <c r="CB63" s="90">
        <f t="shared" si="263"/>
        <v>3.3333333333333299</v>
      </c>
      <c r="CC63" s="90">
        <f t="shared" si="263"/>
        <v>3.5</v>
      </c>
      <c r="CD63" s="90">
        <f t="shared" si="263"/>
        <v>6</v>
      </c>
      <c r="CE63" s="90">
        <f t="shared" si="263"/>
        <v>0.75</v>
      </c>
      <c r="CF63" s="90">
        <f t="shared" si="263"/>
        <v>20</v>
      </c>
      <c r="CG63" s="90">
        <f t="shared" si="263"/>
        <v>19.5</v>
      </c>
      <c r="CH63" s="90">
        <f t="shared" si="263"/>
        <v>9.5039999999999996</v>
      </c>
      <c r="CI63" s="90">
        <f t="shared" si="263"/>
        <v>7.92</v>
      </c>
      <c r="CJ63" s="90">
        <f t="shared" si="263"/>
        <v>6.84</v>
      </c>
      <c r="CK63" s="90">
        <f t="shared" si="263"/>
        <v>40</v>
      </c>
      <c r="CL63" s="90">
        <f t="shared" si="263"/>
        <v>2.5</v>
      </c>
      <c r="CM63" s="90">
        <f t="shared" si="263"/>
        <v>53</v>
      </c>
      <c r="CN63" s="90">
        <f t="shared" si="263"/>
        <v>22</v>
      </c>
      <c r="CO63" s="90">
        <f t="shared" si="263"/>
        <v>18.047999999999998</v>
      </c>
      <c r="CP63" s="90">
        <f t="shared" si="263"/>
        <v>15.04</v>
      </c>
      <c r="CQ63" s="90">
        <f t="shared" si="263"/>
        <v>15.2</v>
      </c>
      <c r="CR63" s="90">
        <f t="shared" si="263"/>
        <v>60</v>
      </c>
      <c r="CS63" s="90">
        <f t="shared" si="263"/>
        <v>5.5</v>
      </c>
      <c r="CT63" s="90">
        <f t="shared" si="263"/>
        <v>102.14</v>
      </c>
      <c r="CU63" s="90">
        <f t="shared" si="263"/>
        <v>36.24</v>
      </c>
      <c r="CV63" s="90">
        <f t="shared" si="263"/>
        <v>28.908000000000001</v>
      </c>
      <c r="CW63" s="90">
        <f t="shared" si="263"/>
        <v>24.09</v>
      </c>
      <c r="CX63" s="90">
        <f t="shared" si="263"/>
        <v>18.86</v>
      </c>
      <c r="CY63" s="90">
        <f t="shared" si="263"/>
        <v>58.5</v>
      </c>
      <c r="CZ63" s="90">
        <f t="shared" si="263"/>
        <v>10</v>
      </c>
    </row>
    <row r="64" spans="1:104">
      <c r="A64" s="212"/>
      <c r="B64" s="77" t="s">
        <v>103</v>
      </c>
      <c r="C64" s="78"/>
      <c r="D64" s="78"/>
      <c r="E64" s="78"/>
    </row>
    <row r="65" spans="1:5">
      <c r="A65" s="53" t="s">
        <v>104</v>
      </c>
      <c r="B65" s="77" t="s">
        <v>105</v>
      </c>
      <c r="C65" s="78"/>
      <c r="D65" s="78"/>
      <c r="E65" s="78"/>
    </row>
    <row r="66" spans="1:5">
      <c r="A66" s="212" t="s">
        <v>106</v>
      </c>
      <c r="B66" s="77" t="s">
        <v>107</v>
      </c>
      <c r="C66" s="78"/>
      <c r="D66" s="78"/>
      <c r="E66" s="78"/>
    </row>
    <row r="67" spans="1:5">
      <c r="A67" s="212"/>
      <c r="B67" s="77" t="s">
        <v>108</v>
      </c>
      <c r="C67" s="78"/>
      <c r="D67" s="78"/>
      <c r="E67" s="78"/>
    </row>
    <row r="68" spans="1:5">
      <c r="A68" s="53" t="s">
        <v>109</v>
      </c>
      <c r="B68" s="77" t="s">
        <v>110</v>
      </c>
      <c r="C68" s="78"/>
      <c r="D68" s="78"/>
      <c r="E68" s="78"/>
    </row>
    <row r="69" spans="1:5">
      <c r="A69" s="53" t="s">
        <v>111</v>
      </c>
      <c r="B69" s="91" t="s">
        <v>112</v>
      </c>
    </row>
    <row r="70" spans="1:5">
      <c r="A70" s="53" t="s">
        <v>113</v>
      </c>
      <c r="B70" s="77" t="s">
        <v>114</v>
      </c>
      <c r="C70" s="78"/>
      <c r="D70" s="78"/>
      <c r="E70" s="78"/>
    </row>
    <row r="71" spans="1:5">
      <c r="A71" s="53" t="s">
        <v>115</v>
      </c>
      <c r="B71" s="77" t="s">
        <v>116</v>
      </c>
      <c r="C71" s="78"/>
      <c r="D71" s="78"/>
      <c r="E71" s="78"/>
    </row>
    <row r="72" spans="1:5">
      <c r="A72" s="212" t="s">
        <v>117</v>
      </c>
      <c r="B72" s="77" t="s">
        <v>118</v>
      </c>
      <c r="C72" s="78"/>
      <c r="D72" s="78"/>
      <c r="E72" s="78"/>
    </row>
    <row r="73" spans="1:5">
      <c r="A73" s="212"/>
      <c r="B73" s="77" t="s">
        <v>119</v>
      </c>
      <c r="C73" s="78"/>
      <c r="D73" s="78"/>
      <c r="E73" s="78"/>
    </row>
    <row r="74" spans="1:5">
      <c r="A74" s="212"/>
      <c r="B74" s="77" t="s">
        <v>120</v>
      </c>
      <c r="C74" s="78"/>
      <c r="D74" s="78"/>
      <c r="E74" s="78"/>
    </row>
    <row r="75" spans="1:5">
      <c r="A75" s="212"/>
      <c r="B75" s="77" t="s">
        <v>121</v>
      </c>
      <c r="C75" s="78"/>
      <c r="D75" s="78"/>
      <c r="E75" s="78"/>
    </row>
    <row r="76" spans="1:5">
      <c r="A76" s="53" t="s">
        <v>122</v>
      </c>
      <c r="B76" s="77" t="s">
        <v>121</v>
      </c>
      <c r="C76" s="78"/>
      <c r="D76" s="78"/>
      <c r="E76" s="78"/>
    </row>
    <row r="77" spans="1:5">
      <c r="A77" s="53" t="s">
        <v>123</v>
      </c>
      <c r="B77" s="77" t="s">
        <v>124</v>
      </c>
      <c r="C77" s="78"/>
      <c r="D77" s="78"/>
      <c r="E77" s="78"/>
    </row>
    <row r="78" spans="1:5">
      <c r="A78" s="53" t="s">
        <v>125</v>
      </c>
      <c r="B78" s="77" t="s">
        <v>126</v>
      </c>
      <c r="C78" s="78"/>
      <c r="D78" s="78"/>
      <c r="E78" s="78"/>
    </row>
    <row r="79" spans="1:5">
      <c r="A79" s="53"/>
      <c r="B79" s="77"/>
      <c r="C79" s="78"/>
      <c r="D79" s="78"/>
      <c r="E79" s="78"/>
    </row>
    <row r="80" spans="1:5">
      <c r="A80" s="92" t="s">
        <v>127</v>
      </c>
      <c r="B80" s="78"/>
      <c r="C80" s="78"/>
      <c r="D80" s="78"/>
      <c r="E80" s="78"/>
    </row>
    <row r="81" spans="1:6">
      <c r="A81" t="s">
        <v>60</v>
      </c>
      <c r="B81" t="s">
        <v>128</v>
      </c>
      <c r="E81" t="s">
        <v>62</v>
      </c>
      <c r="F81" t="s">
        <v>129</v>
      </c>
    </row>
    <row r="82" spans="1:6">
      <c r="A82" t="s">
        <v>64</v>
      </c>
      <c r="B82" t="s">
        <v>130</v>
      </c>
      <c r="E82" t="s">
        <v>66</v>
      </c>
      <c r="F82" t="s">
        <v>130</v>
      </c>
    </row>
    <row r="83" spans="1:6">
      <c r="A83" t="s">
        <v>68</v>
      </c>
      <c r="B83" t="s">
        <v>61</v>
      </c>
      <c r="E83" t="s">
        <v>70</v>
      </c>
      <c r="F83" t="s">
        <v>61</v>
      </c>
    </row>
    <row r="84" spans="1:6">
      <c r="A84" t="s">
        <v>72</v>
      </c>
      <c r="B84" t="s">
        <v>61</v>
      </c>
      <c r="E84" t="s">
        <v>74</v>
      </c>
      <c r="F84" t="s">
        <v>61</v>
      </c>
    </row>
    <row r="85" spans="1:6">
      <c r="A85" t="s">
        <v>75</v>
      </c>
      <c r="B85" t="s">
        <v>61</v>
      </c>
      <c r="E85" t="s">
        <v>76</v>
      </c>
      <c r="F85" t="s">
        <v>131</v>
      </c>
    </row>
    <row r="86" spans="1:6">
      <c r="A86" t="s">
        <v>78</v>
      </c>
      <c r="B86" t="s">
        <v>130</v>
      </c>
      <c r="E86" t="s">
        <v>79</v>
      </c>
      <c r="F86" t="s">
        <v>130</v>
      </c>
    </row>
    <row r="87" spans="1:6">
      <c r="A87" t="s">
        <v>80</v>
      </c>
      <c r="B87" t="s">
        <v>61</v>
      </c>
      <c r="E87" t="s">
        <v>81</v>
      </c>
      <c r="F87" t="s">
        <v>61</v>
      </c>
    </row>
    <row r="90" spans="1:6">
      <c r="A90" t="s">
        <v>82</v>
      </c>
      <c r="B90" t="s">
        <v>132</v>
      </c>
      <c r="E90" t="s">
        <v>83</v>
      </c>
      <c r="F90" t="s">
        <v>132</v>
      </c>
    </row>
    <row r="91" spans="1:6">
      <c r="A91" t="s">
        <v>84</v>
      </c>
      <c r="B91" t="s">
        <v>130</v>
      </c>
      <c r="E91" t="s">
        <v>85</v>
      </c>
      <c r="F91" t="s">
        <v>130</v>
      </c>
    </row>
    <row r="92" spans="1:6">
      <c r="A92" t="s">
        <v>86</v>
      </c>
      <c r="B92" t="s">
        <v>61</v>
      </c>
      <c r="E92" t="s">
        <v>87</v>
      </c>
      <c r="F92" t="s">
        <v>61</v>
      </c>
    </row>
    <row r="93" spans="1:6">
      <c r="A93" t="s">
        <v>89</v>
      </c>
      <c r="B93" t="s">
        <v>61</v>
      </c>
      <c r="E93" t="s">
        <v>90</v>
      </c>
      <c r="F93" t="s">
        <v>61</v>
      </c>
    </row>
    <row r="94" spans="1:6">
      <c r="A94" t="s">
        <v>91</v>
      </c>
      <c r="B94" t="s">
        <v>133</v>
      </c>
      <c r="E94" t="s">
        <v>92</v>
      </c>
      <c r="F94" t="s">
        <v>131</v>
      </c>
    </row>
    <row r="95" spans="1:6">
      <c r="A95" t="s">
        <v>94</v>
      </c>
      <c r="B95" t="s">
        <v>130</v>
      </c>
      <c r="E95" t="s">
        <v>96</v>
      </c>
      <c r="F95" t="s">
        <v>130</v>
      </c>
    </row>
    <row r="96" spans="1:6">
      <c r="A96" t="s">
        <v>97</v>
      </c>
      <c r="B96" t="s">
        <v>63</v>
      </c>
      <c r="E96" t="s">
        <v>98</v>
      </c>
      <c r="F96" t="s">
        <v>134</v>
      </c>
    </row>
    <row r="99" spans="1:10">
      <c r="A99" s="216" t="s">
        <v>34</v>
      </c>
      <c r="B99" s="217"/>
      <c r="C99" s="217"/>
      <c r="D99" s="217"/>
      <c r="E99" s="217"/>
      <c r="F99" s="217"/>
      <c r="G99" s="217"/>
      <c r="H99" s="217"/>
      <c r="I99" s="217"/>
      <c r="J99" s="218"/>
    </row>
    <row r="100" spans="1:10">
      <c r="A100" s="93"/>
      <c r="B100" s="93" t="s">
        <v>135</v>
      </c>
      <c r="C100" s="93" t="s">
        <v>136</v>
      </c>
      <c r="D100" s="93" t="s">
        <v>129</v>
      </c>
      <c r="E100" s="93"/>
      <c r="F100" s="93" t="s">
        <v>137</v>
      </c>
      <c r="G100" s="93" t="s">
        <v>138</v>
      </c>
      <c r="H100" s="93"/>
      <c r="I100" s="93"/>
      <c r="J100" s="93"/>
    </row>
    <row r="101" spans="1:10">
      <c r="A101" s="93">
        <v>2020</v>
      </c>
      <c r="B101" s="93">
        <v>12</v>
      </c>
      <c r="C101" s="93">
        <v>0</v>
      </c>
      <c r="D101" s="93">
        <v>70</v>
      </c>
      <c r="E101" s="93"/>
      <c r="F101" s="93">
        <v>30</v>
      </c>
      <c r="G101" s="93">
        <v>130</v>
      </c>
      <c r="H101" s="93"/>
      <c r="I101" s="93"/>
      <c r="J101" s="93"/>
    </row>
    <row r="102" spans="1:10">
      <c r="A102" s="93">
        <v>2025</v>
      </c>
      <c r="B102" s="93">
        <v>11</v>
      </c>
      <c r="C102" s="94">
        <f>B102/$B$101</f>
        <v>0.91666666666666696</v>
      </c>
      <c r="D102" s="93">
        <v>65</v>
      </c>
      <c r="E102" s="94">
        <f>D102/D101</f>
        <v>0.92857142857142905</v>
      </c>
      <c r="F102" s="93">
        <f>E102*$F$101</f>
        <v>27.8571428571429</v>
      </c>
      <c r="G102" s="93">
        <f>E102*$G$101</f>
        <v>120.71428571428601</v>
      </c>
      <c r="H102" s="93"/>
      <c r="I102" s="93"/>
      <c r="J102" s="93"/>
    </row>
    <row r="103" spans="1:10">
      <c r="A103" s="93">
        <v>2030</v>
      </c>
      <c r="B103" s="93">
        <v>10.5</v>
      </c>
      <c r="C103" s="94">
        <f>B103/$B$101</f>
        <v>0.875</v>
      </c>
      <c r="D103" s="93">
        <v>60</v>
      </c>
      <c r="E103" s="94">
        <f>D103/D101</f>
        <v>0.85714285714285698</v>
      </c>
      <c r="F103" s="93">
        <f>E103*$F$101</f>
        <v>25.714285714285701</v>
      </c>
      <c r="G103" s="93">
        <f>E103*$G$101</f>
        <v>111.428571428571</v>
      </c>
      <c r="H103" s="93"/>
      <c r="I103" s="93"/>
      <c r="J103" s="93"/>
    </row>
    <row r="104" spans="1:10">
      <c r="A104" s="93">
        <v>2035</v>
      </c>
      <c r="B104" s="93">
        <v>10</v>
      </c>
      <c r="C104" s="94">
        <f>B104/$B$101</f>
        <v>0.83333333333333304</v>
      </c>
      <c r="D104" s="93">
        <v>55</v>
      </c>
      <c r="E104" s="94">
        <f>D104/D101</f>
        <v>0.78571428571428603</v>
      </c>
      <c r="F104" s="93">
        <f>E104*$F$101</f>
        <v>23.571428571428601</v>
      </c>
      <c r="G104" s="93">
        <f>E104*$G$101</f>
        <v>102.142857142857</v>
      </c>
      <c r="H104" s="93"/>
      <c r="I104" s="93"/>
      <c r="J104" s="93"/>
    </row>
    <row r="105" spans="1:10">
      <c r="A105" s="93"/>
      <c r="B105" s="93"/>
      <c r="C105" s="93"/>
      <c r="D105" s="93"/>
      <c r="E105" s="93"/>
      <c r="F105" s="93"/>
      <c r="G105" s="93"/>
      <c r="H105" s="93"/>
      <c r="I105" s="93"/>
      <c r="J105" s="93"/>
    </row>
    <row r="106" spans="1:10">
      <c r="A106" s="219" t="s">
        <v>42</v>
      </c>
      <c r="B106" s="220"/>
      <c r="C106" s="220"/>
      <c r="D106" s="220"/>
      <c r="E106" s="220"/>
      <c r="F106" s="220"/>
      <c r="G106" s="220"/>
      <c r="H106" s="220"/>
      <c r="I106" s="220"/>
      <c r="J106" s="221"/>
    </row>
    <row r="107" spans="1:10">
      <c r="A107" s="93"/>
      <c r="B107" s="93" t="s">
        <v>135</v>
      </c>
      <c r="C107" s="93" t="s">
        <v>136</v>
      </c>
      <c r="D107" s="93" t="s">
        <v>139</v>
      </c>
      <c r="E107" s="93" t="s">
        <v>137</v>
      </c>
      <c r="F107" s="93" t="s">
        <v>138</v>
      </c>
      <c r="G107" s="93"/>
      <c r="H107" s="93"/>
      <c r="I107" s="93"/>
      <c r="J107" s="93"/>
    </row>
    <row r="108" spans="1:10">
      <c r="A108" s="93">
        <v>2020</v>
      </c>
      <c r="B108" s="93">
        <v>5</v>
      </c>
      <c r="C108" s="93"/>
      <c r="D108" s="93">
        <v>20</v>
      </c>
      <c r="E108" s="93">
        <v>9</v>
      </c>
      <c r="F108" s="93">
        <v>24.82</v>
      </c>
      <c r="G108" s="93"/>
      <c r="H108" s="93"/>
      <c r="I108" s="93"/>
      <c r="J108" s="93"/>
    </row>
    <row r="109" spans="1:10">
      <c r="A109" s="93">
        <v>2025</v>
      </c>
      <c r="B109" s="95">
        <v>4.3</v>
      </c>
      <c r="C109" s="94">
        <f>B109/$B$108</f>
        <v>0.86</v>
      </c>
      <c r="D109" s="95">
        <f>C109*$D$108</f>
        <v>17.2</v>
      </c>
      <c r="E109" s="93">
        <f>C109*$E$108</f>
        <v>7.74</v>
      </c>
      <c r="F109" s="93">
        <f>$F$108*C109</f>
        <v>21.345199999999998</v>
      </c>
      <c r="G109" s="93"/>
      <c r="H109" s="93"/>
      <c r="I109" s="93"/>
      <c r="J109" s="93"/>
    </row>
    <row r="110" spans="1:10">
      <c r="A110" s="93">
        <v>2030</v>
      </c>
      <c r="B110" s="95">
        <v>4</v>
      </c>
      <c r="C110" s="94">
        <f>B110/$B$108</f>
        <v>0.8</v>
      </c>
      <c r="D110" s="95">
        <f>C110*$D$108</f>
        <v>16</v>
      </c>
      <c r="E110" s="93">
        <f>C110*$E$108</f>
        <v>7.2</v>
      </c>
      <c r="F110" s="93">
        <f>$F$108*C110</f>
        <v>19.856000000000002</v>
      </c>
      <c r="G110" s="93"/>
      <c r="H110" s="93"/>
      <c r="I110" s="93"/>
      <c r="J110" s="93"/>
    </row>
    <row r="111" spans="1:10">
      <c r="A111" s="93">
        <v>2035</v>
      </c>
      <c r="B111" s="95">
        <v>3.8</v>
      </c>
      <c r="C111" s="94">
        <f>B111/$B$108</f>
        <v>0.76</v>
      </c>
      <c r="D111" s="95">
        <f>C111*$D$108</f>
        <v>15.2</v>
      </c>
      <c r="E111" s="93">
        <f>C111*$E$108</f>
        <v>6.84</v>
      </c>
      <c r="F111" s="93">
        <f>$F$108*C111</f>
        <v>18.863199999999999</v>
      </c>
      <c r="G111" s="93"/>
      <c r="H111" s="93"/>
      <c r="I111" s="93"/>
      <c r="J111" s="93"/>
    </row>
    <row r="112" spans="1:10">
      <c r="A112" s="224" t="s">
        <v>140</v>
      </c>
      <c r="B112" s="225"/>
      <c r="C112" s="225"/>
      <c r="D112" s="225"/>
      <c r="E112" s="225"/>
      <c r="F112" s="225"/>
      <c r="G112" s="225"/>
      <c r="H112" s="225"/>
      <c r="I112" s="225"/>
      <c r="J112" s="226"/>
    </row>
    <row r="113" spans="1:10">
      <c r="A113" s="93"/>
      <c r="B113" s="227" t="s">
        <v>141</v>
      </c>
      <c r="C113" s="227"/>
      <c r="D113" s="93"/>
      <c r="E113" s="227" t="s">
        <v>142</v>
      </c>
      <c r="F113" s="227"/>
      <c r="G113" s="93"/>
      <c r="H113" s="93" t="s">
        <v>21</v>
      </c>
      <c r="I113" s="93" t="s">
        <v>22</v>
      </c>
      <c r="J113" s="93" t="s">
        <v>23</v>
      </c>
    </row>
    <row r="114" spans="1:10">
      <c r="A114" s="93"/>
      <c r="B114" s="93" t="s">
        <v>143</v>
      </c>
      <c r="C114" s="93" t="s">
        <v>144</v>
      </c>
      <c r="D114" s="93" t="s">
        <v>145</v>
      </c>
      <c r="E114" s="93" t="s">
        <v>143</v>
      </c>
      <c r="F114" s="93" t="s">
        <v>144</v>
      </c>
      <c r="G114" s="93" t="s">
        <v>145</v>
      </c>
      <c r="H114" s="93">
        <v>9.6</v>
      </c>
      <c r="I114" s="93">
        <v>19.399999999999999</v>
      </c>
      <c r="J114" s="93">
        <v>29.2</v>
      </c>
    </row>
    <row r="115" spans="1:10">
      <c r="A115" s="93">
        <v>2025</v>
      </c>
      <c r="B115" s="94">
        <v>0.1</v>
      </c>
      <c r="C115" s="94">
        <v>0.15</v>
      </c>
      <c r="D115" s="94">
        <v>0.125</v>
      </c>
      <c r="E115" s="94">
        <v>0.08</v>
      </c>
      <c r="F115" s="94">
        <v>0.1</v>
      </c>
      <c r="G115" s="94">
        <v>0.09</v>
      </c>
      <c r="H115" s="93">
        <f>$H$114*(1-G115)</f>
        <v>8.7360000000000007</v>
      </c>
      <c r="I115" s="93">
        <f>$I$114*(1-D115)</f>
        <v>16.975000000000001</v>
      </c>
      <c r="J115" s="93">
        <f>$J$114*(1-G115)</f>
        <v>26.571999999999999</v>
      </c>
    </row>
    <row r="116" spans="1:10">
      <c r="A116" s="93">
        <v>2030</v>
      </c>
      <c r="B116" s="94">
        <v>0.15</v>
      </c>
      <c r="C116" s="94">
        <v>0.2</v>
      </c>
      <c r="D116" s="94">
        <v>0.17499999999999999</v>
      </c>
      <c r="E116" s="94">
        <v>0.1</v>
      </c>
      <c r="F116" s="94">
        <v>0.15</v>
      </c>
      <c r="G116" s="94">
        <v>0.125</v>
      </c>
      <c r="H116" s="93">
        <f>$H$114*(1-G116)</f>
        <v>8.4</v>
      </c>
      <c r="I116" s="93">
        <f>$I$114*(1-D116)</f>
        <v>16.004999999999999</v>
      </c>
      <c r="J116" s="93">
        <f>$J$114*(1-G116)</f>
        <v>25.55</v>
      </c>
    </row>
    <row r="117" spans="1:10">
      <c r="A117" s="93">
        <v>2035</v>
      </c>
      <c r="B117" s="94">
        <v>0.2</v>
      </c>
      <c r="C117" s="94">
        <v>0.25</v>
      </c>
      <c r="D117" s="94">
        <v>0.22500000000000001</v>
      </c>
      <c r="E117" s="94">
        <v>0.15</v>
      </c>
      <c r="F117" s="94">
        <v>0.2</v>
      </c>
      <c r="G117" s="94">
        <v>0.17499999999999999</v>
      </c>
      <c r="H117" s="93">
        <f>$H$114*(1-G117)</f>
        <v>7.92</v>
      </c>
      <c r="I117" s="93">
        <f>$I$114*(1-D117)</f>
        <v>15.035</v>
      </c>
      <c r="J117" s="93">
        <f>$J$114*(1-G117)</f>
        <v>24.09</v>
      </c>
    </row>
  </sheetData>
  <mergeCells count="21">
    <mergeCell ref="A112:J112"/>
    <mergeCell ref="B113:C113"/>
    <mergeCell ref="E113:F113"/>
    <mergeCell ref="A63:A64"/>
    <mergeCell ref="A66:A67"/>
    <mergeCell ref="A72:A75"/>
    <mergeCell ref="CM1:CS1"/>
    <mergeCell ref="CT1:CZ1"/>
    <mergeCell ref="F6:G6"/>
    <mergeCell ref="A99:J99"/>
    <mergeCell ref="A106:J106"/>
    <mergeCell ref="BA1:BG1"/>
    <mergeCell ref="BH1:BN1"/>
    <mergeCell ref="BO1:BU1"/>
    <mergeCell ref="BX1:CE1"/>
    <mergeCell ref="CF1:CL1"/>
    <mergeCell ref="N1:U1"/>
    <mergeCell ref="V1:AB1"/>
    <mergeCell ref="AC1:AI1"/>
    <mergeCell ref="AJ1:AP1"/>
    <mergeCell ref="AS1:AZ1"/>
  </mergeCells>
  <phoneticPr fontId="49" type="noConversion"/>
  <dataValidations count="1">
    <dataValidation type="custom" allowBlank="1" showInputMessage="1" showErrorMessage="1" error="输入数据需在0-20范围内！" sqref="B3" xr:uid="{00000000-0002-0000-0300-000000000000}">
      <formula1>"B3&gt;20"</formula1>
    </dataValidation>
  </dataValidations>
  <hyperlinks>
    <hyperlink ref="B62" r:id="rId1" xr:uid="{00000000-0004-0000-0300-000000000000}"/>
    <hyperlink ref="B63" r:id="rId2" xr:uid="{00000000-0004-0000-0300-000001000000}"/>
    <hyperlink ref="B64" r:id="rId3" xr:uid="{00000000-0004-0000-0300-000002000000}"/>
    <hyperlink ref="B65" r:id="rId4" xr:uid="{00000000-0004-0000-0300-000003000000}"/>
    <hyperlink ref="B66" r:id="rId5" xr:uid="{00000000-0004-0000-0300-000004000000}"/>
    <hyperlink ref="B67" r:id="rId6" xr:uid="{00000000-0004-0000-0300-000005000000}"/>
    <hyperlink ref="B68" r:id="rId7" xr:uid="{00000000-0004-0000-0300-000006000000}"/>
    <hyperlink ref="B70" r:id="rId8" xr:uid="{00000000-0004-0000-0300-000007000000}"/>
    <hyperlink ref="B69" r:id="rId9" xr:uid="{00000000-0004-0000-0300-000008000000}"/>
    <hyperlink ref="B71" r:id="rId10" xr:uid="{00000000-0004-0000-0300-000009000000}"/>
    <hyperlink ref="B72" r:id="rId11" xr:uid="{00000000-0004-0000-0300-00000A000000}"/>
    <hyperlink ref="B73" r:id="rId12" xr:uid="{00000000-0004-0000-0300-00000B000000}"/>
    <hyperlink ref="B74" r:id="rId13" xr:uid="{00000000-0004-0000-0300-00000C000000}"/>
    <hyperlink ref="B75" r:id="rId14" xr:uid="{00000000-0004-0000-0300-00000D000000}"/>
    <hyperlink ref="B76" r:id="rId15" xr:uid="{00000000-0004-0000-0300-00000E000000}"/>
    <hyperlink ref="B78" r:id="rId16" xr:uid="{00000000-0004-0000-0300-00000F000000}"/>
    <hyperlink ref="B77" r:id="rId17" xr:uid="{00000000-0004-0000-0300-000010000000}"/>
  </hyperlinks>
  <pageMargins left="0.7" right="0.7" top="0.75" bottom="0.75" header="0.3" footer="0.3"/>
  <pageSetup paperSize="9" orientation="portrait"/>
  <drawing r:id="rId18"/>
  <legacyDrawing r:id="rId1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DZ510"/>
  <sheetViews>
    <sheetView topLeftCell="K1" workbookViewId="0">
      <selection activeCell="P4" sqref="P4"/>
    </sheetView>
  </sheetViews>
  <sheetFormatPr defaultColWidth="8.875" defaultRowHeight="14.3"/>
  <cols>
    <col min="1" max="1" width="8.875" style="53"/>
    <col min="2" max="2" width="8" style="53" customWidth="1"/>
    <col min="3" max="3" width="14.5" style="53" customWidth="1"/>
    <col min="4" max="4" width="10.5" style="53" customWidth="1"/>
    <col min="5" max="9" width="8.5" style="53" customWidth="1"/>
    <col min="10" max="10" width="11.75" style="53" customWidth="1"/>
    <col min="11" max="11" width="8.5" style="53" customWidth="1"/>
    <col min="12" max="12" width="5.5" style="53" customWidth="1"/>
    <col min="13" max="13" width="8.5" style="53" customWidth="1"/>
    <col min="14" max="14" width="8.5" style="54" customWidth="1"/>
    <col min="15" max="17" width="8.625" style="54" customWidth="1"/>
    <col min="18" max="18" width="8.5" style="54" customWidth="1"/>
    <col min="19" max="19" width="11.75" style="54" customWidth="1"/>
    <col min="20" max="20" width="8.625" style="54" customWidth="1"/>
    <col min="21" max="21" width="9" style="53" customWidth="1"/>
    <col min="22" max="22" width="8.5" style="53" customWidth="1"/>
    <col min="23" max="23" width="8.5" style="54" customWidth="1"/>
    <col min="24" max="26" width="8.625" style="54" customWidth="1"/>
    <col min="27" max="27" width="8.5" style="54" customWidth="1"/>
    <col min="28" max="28" width="11.75" style="54" customWidth="1"/>
    <col min="29" max="29" width="12.125" style="54" customWidth="1"/>
    <col min="30" max="30" width="9" style="53" customWidth="1"/>
    <col min="31" max="31" width="8.5" style="53" customWidth="1"/>
    <col min="32" max="32" width="8.625" style="54" customWidth="1"/>
    <col min="33" max="35" width="9.625" style="54" customWidth="1"/>
    <col min="36" max="36" width="8.625" style="54" customWidth="1"/>
    <col min="37" max="37" width="11.875" style="54" customWidth="1"/>
    <col min="38" max="38" width="9.625" style="54" customWidth="1"/>
    <col min="39" max="39" width="9" style="53" customWidth="1"/>
    <col min="40" max="40" width="8.5" style="53" customWidth="1"/>
    <col min="41" max="44" width="9.625" style="54" customWidth="1"/>
    <col min="45" max="45" width="8.625" style="54" customWidth="1"/>
    <col min="46" max="46" width="11.875" style="54" customWidth="1"/>
    <col min="47" max="47" width="9.625" style="54" customWidth="1"/>
    <col min="48" max="64" width="9" style="53" customWidth="1"/>
    <col min="65" max="74" width="8.875" style="53"/>
    <col min="75" max="75" width="9.5" style="53" customWidth="1"/>
    <col min="76" max="88" width="8.875" style="53"/>
    <col min="89" max="89" width="9.5" style="53" customWidth="1"/>
    <col min="90" max="16384" width="8.875" style="53"/>
  </cols>
  <sheetData>
    <row r="1" spans="1:47">
      <c r="A1" s="53" t="s">
        <v>19</v>
      </c>
      <c r="B1" s="60" t="s">
        <v>24</v>
      </c>
      <c r="D1" s="228" t="s">
        <v>146</v>
      </c>
      <c r="E1" s="228"/>
      <c r="F1" s="228"/>
      <c r="G1" s="228"/>
      <c r="H1" s="228"/>
      <c r="I1" s="228"/>
      <c r="J1" s="228"/>
      <c r="K1" s="228"/>
      <c r="M1" s="229" t="s">
        <v>147</v>
      </c>
      <c r="N1" s="229"/>
      <c r="O1" s="229"/>
      <c r="P1" s="229"/>
      <c r="Q1" s="229"/>
      <c r="R1" s="229"/>
      <c r="S1" s="229"/>
      <c r="T1" s="229"/>
      <c r="W1" s="62"/>
      <c r="X1" s="230" t="s">
        <v>148</v>
      </c>
      <c r="Y1" s="230"/>
      <c r="Z1" s="230"/>
      <c r="AA1" s="230"/>
      <c r="AB1" s="230"/>
      <c r="AC1" s="230"/>
      <c r="AD1" s="230"/>
      <c r="AF1" s="53"/>
      <c r="AG1" s="53"/>
      <c r="AH1" s="53"/>
      <c r="AI1" s="53"/>
      <c r="AJ1" s="53"/>
      <c r="AK1" s="53"/>
      <c r="AL1" s="53"/>
      <c r="AO1" s="53"/>
      <c r="AP1" s="53"/>
      <c r="AQ1" s="53"/>
      <c r="AR1" s="53"/>
      <c r="AS1" s="53"/>
      <c r="AT1" s="53"/>
      <c r="AU1" s="53"/>
    </row>
    <row r="2" spans="1:47">
      <c r="A2" s="53">
        <v>0</v>
      </c>
      <c r="B2" s="61">
        <f>'ZJQ-Parameter input'!I6</f>
        <v>0</v>
      </c>
      <c r="D2" s="53" t="s">
        <v>56</v>
      </c>
      <c r="E2" s="53" t="s">
        <v>34</v>
      </c>
      <c r="F2" s="53" t="s">
        <v>36</v>
      </c>
      <c r="G2" s="53" t="s">
        <v>38</v>
      </c>
      <c r="H2" s="53" t="s">
        <v>40</v>
      </c>
      <c r="I2" s="53" t="s">
        <v>42</v>
      </c>
      <c r="J2" s="53" t="s">
        <v>44</v>
      </c>
      <c r="K2" s="53" t="s">
        <v>46</v>
      </c>
      <c r="M2" s="53" t="s">
        <v>56</v>
      </c>
      <c r="N2" s="54" t="s">
        <v>34</v>
      </c>
      <c r="O2" s="54" t="s">
        <v>36</v>
      </c>
      <c r="P2" s="54" t="s">
        <v>38</v>
      </c>
      <c r="Q2" s="54" t="s">
        <v>40</v>
      </c>
      <c r="R2" s="54" t="s">
        <v>42</v>
      </c>
      <c r="S2" s="54" t="s">
        <v>44</v>
      </c>
      <c r="T2" s="54" t="s">
        <v>46</v>
      </c>
      <c r="W2" s="53" t="s">
        <v>56</v>
      </c>
      <c r="X2" s="54" t="s">
        <v>34</v>
      </c>
      <c r="Y2" s="54" t="s">
        <v>36</v>
      </c>
      <c r="Z2" s="54" t="s">
        <v>38</v>
      </c>
      <c r="AA2" s="54" t="s">
        <v>40</v>
      </c>
      <c r="AB2" s="54" t="s">
        <v>42</v>
      </c>
      <c r="AC2" s="54" t="s">
        <v>44</v>
      </c>
      <c r="AD2" s="54" t="s">
        <v>46</v>
      </c>
      <c r="AF2" s="53"/>
      <c r="AG2" s="53"/>
      <c r="AH2" s="53"/>
      <c r="AI2" s="53"/>
      <c r="AJ2" s="53"/>
      <c r="AK2" s="53"/>
      <c r="AL2" s="53"/>
      <c r="AO2" s="53"/>
      <c r="AP2" s="53"/>
      <c r="AQ2" s="53"/>
      <c r="AR2" s="53"/>
      <c r="AS2" s="53"/>
      <c r="AT2" s="53"/>
      <c r="AU2" s="53"/>
    </row>
    <row r="3" spans="1:47">
      <c r="A3" s="53">
        <v>1</v>
      </c>
      <c r="B3" s="61">
        <f>'ZJQ-Parameter input'!I7</f>
        <v>6.6666666666666693E-2</v>
      </c>
      <c r="D3" s="53">
        <v>2000</v>
      </c>
      <c r="E3" s="53">
        <f>'ZJQ-Parameter input'!O3</f>
        <v>0</v>
      </c>
      <c r="F3" s="53">
        <f>'ZJQ-Parameter input'!P3</f>
        <v>361.61245228300498</v>
      </c>
      <c r="G3" s="53">
        <f>'ZJQ-Parameter input'!Q3</f>
        <v>32413.625268276701</v>
      </c>
      <c r="H3" s="53">
        <f>'ZJQ-Parameter input'!R3</f>
        <v>32.873859298455002</v>
      </c>
      <c r="I3" s="53">
        <f>'ZJQ-Parameter input'!S3</f>
        <v>0</v>
      </c>
      <c r="J3" s="53">
        <f>'ZJQ-Parameter input'!T3</f>
        <v>0</v>
      </c>
      <c r="K3" s="53">
        <f>'ZJQ-Parameter input'!U3</f>
        <v>0</v>
      </c>
      <c r="M3" s="53">
        <v>2000</v>
      </c>
      <c r="N3" s="54">
        <f>'ZJQ-Parameter input'!BY3</f>
        <v>12</v>
      </c>
      <c r="O3" s="54">
        <f>'ZJQ-Parameter input'!BZ3</f>
        <v>5.82</v>
      </c>
      <c r="P3" s="54">
        <f>'ZJQ-Parameter input'!CA3</f>
        <v>9.5</v>
      </c>
      <c r="Q3" s="54">
        <f>'ZJQ-Parameter input'!CB3</f>
        <v>7.9166666666666696</v>
      </c>
      <c r="R3" s="54">
        <f>'ZJQ-Parameter input'!CC3</f>
        <v>5.9</v>
      </c>
      <c r="S3" s="54">
        <f>'ZJQ-Parameter input'!CD3</f>
        <v>12.5</v>
      </c>
      <c r="T3" s="54">
        <f>'ZJQ-Parameter input'!CE3</f>
        <v>1.2</v>
      </c>
      <c r="W3" s="53">
        <v>2020</v>
      </c>
      <c r="X3" s="54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12</v>
      </c>
      <c r="Y3" s="54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5.8199999999999958</v>
      </c>
      <c r="Z3" s="54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7.5561323279908317</v>
      </c>
      <c r="AA3" s="54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6.3114858864346735</v>
      </c>
      <c r="AB3" s="54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5.8999999999999995</v>
      </c>
      <c r="AC3" s="54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12.5</v>
      </c>
      <c r="AD3" s="54" t="e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#DIV/0!</v>
      </c>
      <c r="AF3" s="53"/>
      <c r="AG3" s="53"/>
      <c r="AH3" s="53"/>
      <c r="AI3" s="53"/>
      <c r="AJ3" s="53"/>
      <c r="AK3" s="53"/>
      <c r="AL3" s="53"/>
      <c r="AO3" s="53"/>
      <c r="AP3" s="53"/>
      <c r="AQ3" s="53"/>
      <c r="AR3" s="53"/>
      <c r="AS3" s="53"/>
      <c r="AT3" s="53"/>
      <c r="AU3" s="53"/>
    </row>
    <row r="4" spans="1:47">
      <c r="A4" s="53">
        <v>2</v>
      </c>
      <c r="B4" s="61">
        <f>'ZJQ-Parameter input'!I8</f>
        <v>0.133333333333333</v>
      </c>
      <c r="D4" s="53">
        <v>2001</v>
      </c>
      <c r="E4" s="53">
        <f>'ZJQ-Parameter input'!O4</f>
        <v>0</v>
      </c>
      <c r="F4" s="53">
        <f>'ZJQ-Parameter input'!P4</f>
        <v>310.67554542232898</v>
      </c>
      <c r="G4" s="53">
        <f>'ZJQ-Parameter input'!Q4</f>
        <v>33698.786202442403</v>
      </c>
      <c r="H4" s="53">
        <f>'ZJQ-Parameter input'!R4</f>
        <v>57.062855281652297</v>
      </c>
      <c r="I4" s="53">
        <f>'ZJQ-Parameter input'!S4</f>
        <v>0</v>
      </c>
      <c r="J4" s="53">
        <f>'ZJQ-Parameter input'!T4</f>
        <v>0</v>
      </c>
      <c r="K4" s="53">
        <f>'ZJQ-Parameter input'!U4</f>
        <v>0</v>
      </c>
      <c r="M4" s="53">
        <v>2001</v>
      </c>
      <c r="N4" s="54">
        <f>'ZJQ-Parameter input'!BY4</f>
        <v>12</v>
      </c>
      <c r="O4" s="54">
        <f>'ZJQ-Parameter input'!BZ4</f>
        <v>5.82</v>
      </c>
      <c r="P4" s="54">
        <f>'ZJQ-Parameter input'!CA4</f>
        <v>9.3874999999999993</v>
      </c>
      <c r="Q4" s="54">
        <f>'ZJQ-Parameter input'!CB4</f>
        <v>7.8229166666666696</v>
      </c>
      <c r="R4" s="54">
        <f>'ZJQ-Parameter input'!CC4</f>
        <v>5.9</v>
      </c>
      <c r="S4" s="54">
        <f>'ZJQ-Parameter input'!CD4</f>
        <v>12.5</v>
      </c>
      <c r="T4" s="54">
        <f>'ZJQ-Parameter input'!CE4</f>
        <v>1.2</v>
      </c>
      <c r="W4" s="53">
        <v>2021</v>
      </c>
      <c r="X4" s="54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11.999999999999998</v>
      </c>
      <c r="Y4" s="54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5.8212483440320169</v>
      </c>
      <c r="Z4" s="54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7.3329494727762512</v>
      </c>
      <c r="AA4" s="54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6.2857465671919206</v>
      </c>
      <c r="AB4" s="54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5.8229284064665086</v>
      </c>
      <c r="AC4" s="54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6.1065573770491799</v>
      </c>
      <c r="AD4" s="54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1</v>
      </c>
      <c r="AF4" s="53"/>
      <c r="AG4" s="53"/>
      <c r="AH4" s="53"/>
      <c r="AI4" s="53"/>
      <c r="AJ4" s="53"/>
      <c r="AK4" s="53"/>
      <c r="AL4" s="53"/>
      <c r="AO4" s="53"/>
      <c r="AP4" s="53"/>
      <c r="AQ4" s="53"/>
      <c r="AR4" s="53"/>
      <c r="AS4" s="53"/>
      <c r="AT4" s="53"/>
      <c r="AU4" s="53"/>
    </row>
    <row r="5" spans="1:47">
      <c r="A5" s="53">
        <v>3</v>
      </c>
      <c r="B5" s="61">
        <f>'ZJQ-Parameter input'!I9</f>
        <v>0.2</v>
      </c>
      <c r="D5" s="53">
        <v>2002</v>
      </c>
      <c r="E5" s="53">
        <f>'ZJQ-Parameter input'!O5</f>
        <v>0</v>
      </c>
      <c r="F5" s="53">
        <f>'ZJQ-Parameter input'!P5</f>
        <v>498.15919442507999</v>
      </c>
      <c r="G5" s="53">
        <f>'ZJQ-Parameter input'!Q5</f>
        <v>56777.797110051797</v>
      </c>
      <c r="H5" s="53">
        <f>'ZJQ-Parameter input'!R5</f>
        <v>69.989308307655804</v>
      </c>
      <c r="I5" s="53">
        <f>'ZJQ-Parameter input'!S5</f>
        <v>0</v>
      </c>
      <c r="J5" s="53">
        <f>'ZJQ-Parameter input'!T5</f>
        <v>0</v>
      </c>
      <c r="K5" s="53">
        <f>'ZJQ-Parameter input'!U5</f>
        <v>0</v>
      </c>
      <c r="M5" s="53">
        <v>2002</v>
      </c>
      <c r="N5" s="54">
        <f>'ZJQ-Parameter input'!BY5</f>
        <v>12</v>
      </c>
      <c r="O5" s="54">
        <f>'ZJQ-Parameter input'!BZ5</f>
        <v>5.82</v>
      </c>
      <c r="P5" s="54">
        <f>'ZJQ-Parameter input'!CA5</f>
        <v>9.2750000000000004</v>
      </c>
      <c r="Q5" s="54">
        <f>'ZJQ-Parameter input'!CB5</f>
        <v>7.7291666666666696</v>
      </c>
      <c r="R5" s="54">
        <f>'ZJQ-Parameter input'!CC5</f>
        <v>5.9</v>
      </c>
      <c r="S5" s="54">
        <f>'ZJQ-Parameter input'!CD5</f>
        <v>12.5</v>
      </c>
      <c r="T5" s="54">
        <f>'ZJQ-Parameter input'!CE5</f>
        <v>1.2</v>
      </c>
      <c r="W5" s="53">
        <v>2022</v>
      </c>
      <c r="X5" s="54">
        <f t="shared" si="0"/>
        <v>11.887583583121966</v>
      </c>
      <c r="Y5" s="54">
        <f t="shared" si="1"/>
        <v>5.8225587632445643</v>
      </c>
      <c r="Z5" s="54">
        <f t="shared" si="2"/>
        <v>7.2105846265519062</v>
      </c>
      <c r="AA5" s="54">
        <f t="shared" si="3"/>
        <v>6.1633857744299041</v>
      </c>
      <c r="AB5" s="54">
        <f t="shared" si="4"/>
        <v>5.7144603187711649</v>
      </c>
      <c r="AC5" s="54">
        <f t="shared" si="5"/>
        <v>6.0530612244897988</v>
      </c>
      <c r="AD5" s="54">
        <f t="shared" si="6"/>
        <v>0.99</v>
      </c>
      <c r="AF5" s="53"/>
      <c r="AG5" s="53"/>
      <c r="AH5" s="53"/>
      <c r="AI5" s="53"/>
      <c r="AJ5" s="53"/>
      <c r="AK5" s="53"/>
      <c r="AL5" s="53"/>
      <c r="AO5" s="53"/>
      <c r="AP5" s="53"/>
      <c r="AQ5" s="53"/>
      <c r="AR5" s="53"/>
      <c r="AS5" s="53"/>
      <c r="AT5" s="53"/>
      <c r="AU5" s="53"/>
    </row>
    <row r="6" spans="1:47">
      <c r="A6" s="53">
        <v>4</v>
      </c>
      <c r="B6" s="61">
        <f>'ZJQ-Parameter input'!I10</f>
        <v>0.266666666666667</v>
      </c>
      <c r="D6" s="53">
        <v>2003</v>
      </c>
      <c r="E6" s="53">
        <f>'ZJQ-Parameter input'!O6</f>
        <v>0</v>
      </c>
      <c r="F6" s="53">
        <f>'ZJQ-Parameter input'!P6</f>
        <v>874.29228373582396</v>
      </c>
      <c r="G6" s="53">
        <f>'ZJQ-Parameter input'!Q6</f>
        <v>96790.337674188195</v>
      </c>
      <c r="H6" s="53">
        <f>'ZJQ-Parameter input'!R6</f>
        <v>232.555859983603</v>
      </c>
      <c r="I6" s="53">
        <f>'ZJQ-Parameter input'!S6</f>
        <v>0</v>
      </c>
      <c r="J6" s="53">
        <f>'ZJQ-Parameter input'!T6</f>
        <v>0</v>
      </c>
      <c r="K6" s="53">
        <f>'ZJQ-Parameter input'!U6</f>
        <v>0</v>
      </c>
      <c r="M6" s="53">
        <v>2003</v>
      </c>
      <c r="N6" s="54">
        <f>'ZJQ-Parameter input'!BY6</f>
        <v>12</v>
      </c>
      <c r="O6" s="54">
        <f>'ZJQ-Parameter input'!BZ6</f>
        <v>5.82</v>
      </c>
      <c r="P6" s="54">
        <f>'ZJQ-Parameter input'!CA6</f>
        <v>9.1624999999999996</v>
      </c>
      <c r="Q6" s="54">
        <f>'ZJQ-Parameter input'!CB6</f>
        <v>7.6354166666666696</v>
      </c>
      <c r="R6" s="54">
        <f>'ZJQ-Parameter input'!CC6</f>
        <v>5.9</v>
      </c>
      <c r="S6" s="54">
        <f>'ZJQ-Parameter input'!CD6</f>
        <v>12.5</v>
      </c>
      <c r="T6" s="54">
        <f>'ZJQ-Parameter input'!CE6</f>
        <v>1.2</v>
      </c>
      <c r="W6" s="53">
        <v>2023</v>
      </c>
      <c r="X6" s="54">
        <f t="shared" si="0"/>
        <v>11.77517556179775</v>
      </c>
      <c r="Y6" s="54">
        <f t="shared" si="1"/>
        <v>5.8237194797459439</v>
      </c>
      <c r="Z6" s="54">
        <f t="shared" si="2"/>
        <v>7.085359056641102</v>
      </c>
      <c r="AA6" s="54">
        <f t="shared" si="3"/>
        <v>6.0243254289189307</v>
      </c>
      <c r="AB6" s="54">
        <f t="shared" si="4"/>
        <v>5.5986679493820821</v>
      </c>
      <c r="AC6" s="54">
        <f t="shared" si="5"/>
        <v>6.034759358288774</v>
      </c>
      <c r="AD6" s="54">
        <f t="shared" si="6"/>
        <v>0.97999999999999887</v>
      </c>
      <c r="AF6" s="53"/>
      <c r="AG6" s="53"/>
      <c r="AH6" s="53"/>
      <c r="AI6" s="53"/>
      <c r="AJ6" s="53"/>
      <c r="AK6" s="53"/>
      <c r="AL6" s="53"/>
      <c r="AO6" s="53"/>
      <c r="AP6" s="53"/>
      <c r="AQ6" s="53"/>
      <c r="AR6" s="53"/>
      <c r="AS6" s="53"/>
      <c r="AT6" s="53"/>
      <c r="AU6" s="53"/>
    </row>
    <row r="7" spans="1:47">
      <c r="A7" s="53">
        <v>5</v>
      </c>
      <c r="B7" s="61">
        <f>'ZJQ-Parameter input'!I11</f>
        <v>0.33333333333333298</v>
      </c>
      <c r="D7" s="53">
        <v>2004</v>
      </c>
      <c r="E7" s="53">
        <f>'ZJQ-Parameter input'!O7</f>
        <v>0</v>
      </c>
      <c r="F7" s="53">
        <f>'ZJQ-Parameter input'!P7</f>
        <v>788.02987056642701</v>
      </c>
      <c r="G7" s="53">
        <f>'ZJQ-Parameter input'!Q7</f>
        <v>85479.970227303304</v>
      </c>
      <c r="H7" s="53">
        <f>'ZJQ-Parameter input'!R7</f>
        <v>632.04452343631203</v>
      </c>
      <c r="I7" s="53">
        <f>'ZJQ-Parameter input'!S7</f>
        <v>0</v>
      </c>
      <c r="J7" s="53">
        <f>'ZJQ-Parameter input'!T7</f>
        <v>0</v>
      </c>
      <c r="K7" s="53">
        <f>'ZJQ-Parameter input'!U7</f>
        <v>0</v>
      </c>
      <c r="M7" s="53">
        <v>2004</v>
      </c>
      <c r="N7" s="54">
        <f>'ZJQ-Parameter input'!BY7</f>
        <v>12</v>
      </c>
      <c r="O7" s="54">
        <f>'ZJQ-Parameter input'!BZ7</f>
        <v>5.82</v>
      </c>
      <c r="P7" s="54">
        <f>'ZJQ-Parameter input'!CA7</f>
        <v>9.0500000000000007</v>
      </c>
      <c r="Q7" s="54">
        <f>'ZJQ-Parameter input'!CB7</f>
        <v>7.5416666666666599</v>
      </c>
      <c r="R7" s="54">
        <f>'ZJQ-Parameter input'!CC7</f>
        <v>5.9</v>
      </c>
      <c r="S7" s="54">
        <f>'ZJQ-Parameter input'!CD7</f>
        <v>12.5</v>
      </c>
      <c r="T7" s="54">
        <f>'ZJQ-Parameter input'!CE7</f>
        <v>1.2</v>
      </c>
      <c r="W7" s="53">
        <v>2024</v>
      </c>
      <c r="X7" s="54">
        <f t="shared" si="0"/>
        <v>11.656869485780231</v>
      </c>
      <c r="Y7" s="54">
        <f t="shared" si="1"/>
        <v>5.8248380916600286</v>
      </c>
      <c r="Z7" s="54">
        <f t="shared" si="2"/>
        <v>6.9514085484661425</v>
      </c>
      <c r="AA7" s="54">
        <f t="shared" si="3"/>
        <v>5.8871337984525525</v>
      </c>
      <c r="AB7" s="54">
        <f t="shared" si="4"/>
        <v>5.4750381628725036</v>
      </c>
      <c r="AC7" s="54">
        <f t="shared" si="5"/>
        <v>6.0255402750491118</v>
      </c>
      <c r="AD7" s="54">
        <f t="shared" si="6"/>
        <v>0.97</v>
      </c>
      <c r="AF7" s="53"/>
      <c r="AG7" s="65"/>
      <c r="AH7" s="53"/>
      <c r="AI7" s="53"/>
      <c r="AJ7" s="53"/>
      <c r="AK7" s="53"/>
      <c r="AL7" s="53"/>
      <c r="AO7" s="53"/>
      <c r="AP7" s="53"/>
      <c r="AQ7" s="53"/>
      <c r="AR7" s="53"/>
      <c r="AS7" s="53"/>
      <c r="AT7" s="53"/>
      <c r="AU7" s="53"/>
    </row>
    <row r="8" spans="1:47">
      <c r="A8" s="53">
        <v>6</v>
      </c>
      <c r="B8" s="61">
        <f>'ZJQ-Parameter input'!I12</f>
        <v>0.4</v>
      </c>
      <c r="D8" s="53">
        <v>2005</v>
      </c>
      <c r="E8" s="53">
        <f>'ZJQ-Parameter input'!O8</f>
        <v>0</v>
      </c>
      <c r="F8" s="53">
        <f>'ZJQ-Parameter input'!P8</f>
        <v>1104.2580146631601</v>
      </c>
      <c r="G8" s="53">
        <f>'ZJQ-Parameter input'!Q8</f>
        <v>124312.682559807</v>
      </c>
      <c r="H8" s="53">
        <f>'ZJQ-Parameter input'!R8</f>
        <v>846.59781124175504</v>
      </c>
      <c r="I8" s="53">
        <f>'ZJQ-Parameter input'!S8</f>
        <v>0</v>
      </c>
      <c r="J8" s="53">
        <f>'ZJQ-Parameter input'!T8</f>
        <v>0</v>
      </c>
      <c r="K8" s="53">
        <f>'ZJQ-Parameter input'!U8</f>
        <v>0</v>
      </c>
      <c r="M8" s="53">
        <v>2005</v>
      </c>
      <c r="N8" s="54">
        <f>'ZJQ-Parameter input'!BY8</f>
        <v>12</v>
      </c>
      <c r="O8" s="54">
        <f>'ZJQ-Parameter input'!BZ8</f>
        <v>5.82</v>
      </c>
      <c r="P8" s="54">
        <f>'ZJQ-Parameter input'!CA8</f>
        <v>8.9375</v>
      </c>
      <c r="Q8" s="54">
        <f>'ZJQ-Parameter input'!CB8</f>
        <v>7.4479166666666599</v>
      </c>
      <c r="R8" s="54">
        <f>'ZJQ-Parameter input'!CC8</f>
        <v>5.9</v>
      </c>
      <c r="S8" s="54">
        <f>'ZJQ-Parameter input'!CD8</f>
        <v>12.5</v>
      </c>
      <c r="T8" s="54">
        <f>'ZJQ-Parameter input'!CE8</f>
        <v>1.2</v>
      </c>
      <c r="W8" s="53">
        <v>2025</v>
      </c>
      <c r="X8" s="54">
        <f t="shared" si="0"/>
        <v>11.531456676433654</v>
      </c>
      <c r="Y8" s="54">
        <f t="shared" si="1"/>
        <v>5.8260243835371881</v>
      </c>
      <c r="Z8" s="54">
        <f t="shared" si="2"/>
        <v>6.7923238151242931</v>
      </c>
      <c r="AA8" s="54">
        <f t="shared" si="3"/>
        <v>5.7451997046807044</v>
      </c>
      <c r="AB8" s="54">
        <f t="shared" si="4"/>
        <v>5.3434438426284157</v>
      </c>
      <c r="AC8" s="54">
        <f t="shared" si="5"/>
        <v>6.0200927357032494</v>
      </c>
      <c r="AD8" s="54">
        <f t="shared" si="6"/>
        <v>0.96</v>
      </c>
      <c r="AF8" s="53"/>
      <c r="AG8" s="53"/>
      <c r="AH8" s="53"/>
      <c r="AI8" s="53"/>
      <c r="AJ8" s="53"/>
      <c r="AK8" s="53"/>
      <c r="AL8" s="53"/>
      <c r="AO8" s="53"/>
      <c r="AP8" s="53"/>
      <c r="AQ8" s="53"/>
      <c r="AR8" s="53"/>
      <c r="AS8" s="53"/>
      <c r="AT8" s="53"/>
      <c r="AU8" s="53"/>
    </row>
    <row r="9" spans="1:47">
      <c r="A9" s="53">
        <v>7</v>
      </c>
      <c r="B9" s="61">
        <f>'ZJQ-Parameter input'!I13</f>
        <v>0.46666666666666701</v>
      </c>
      <c r="D9" s="53">
        <v>2006</v>
      </c>
      <c r="E9" s="53">
        <f>'ZJQ-Parameter input'!O9</f>
        <v>0</v>
      </c>
      <c r="F9" s="53">
        <f>'ZJQ-Parameter input'!P9</f>
        <v>1514.9107522822801</v>
      </c>
      <c r="G9" s="53">
        <f>'ZJQ-Parameter input'!Q9</f>
        <v>150923.52941325199</v>
      </c>
      <c r="H9" s="53">
        <f>'ZJQ-Parameter input'!R9</f>
        <v>953.18592002391495</v>
      </c>
      <c r="I9" s="53">
        <f>'ZJQ-Parameter input'!S9</f>
        <v>0</v>
      </c>
      <c r="J9" s="53">
        <f>'ZJQ-Parameter input'!T9</f>
        <v>0</v>
      </c>
      <c r="K9" s="53">
        <f>'ZJQ-Parameter input'!U9</f>
        <v>0</v>
      </c>
      <c r="M9" s="53">
        <v>2006</v>
      </c>
      <c r="N9" s="54">
        <f>'ZJQ-Parameter input'!BY9</f>
        <v>12</v>
      </c>
      <c r="O9" s="54">
        <f>'ZJQ-Parameter input'!BZ9</f>
        <v>5.82</v>
      </c>
      <c r="P9" s="54">
        <f>'ZJQ-Parameter input'!CA9</f>
        <v>8.8249999999999993</v>
      </c>
      <c r="Q9" s="54">
        <f>'ZJQ-Parameter input'!CB9</f>
        <v>7.3541666666666599</v>
      </c>
      <c r="R9" s="54">
        <f>'ZJQ-Parameter input'!CC9</f>
        <v>5.9</v>
      </c>
      <c r="S9" s="54">
        <f>'ZJQ-Parameter input'!CD9</f>
        <v>12.5</v>
      </c>
      <c r="T9" s="54">
        <f>'ZJQ-Parameter input'!CE9</f>
        <v>1.2</v>
      </c>
      <c r="W9" s="53">
        <v>2026</v>
      </c>
      <c r="X9" s="54">
        <f t="shared" si="0"/>
        <v>11.392665137496458</v>
      </c>
      <c r="Y9" s="54">
        <f t="shared" si="1"/>
        <v>5.8278567047521461</v>
      </c>
      <c r="Z9" s="54">
        <f t="shared" si="2"/>
        <v>6.6164465749706212</v>
      </c>
      <c r="AA9" s="54">
        <f t="shared" si="3"/>
        <v>5.5778619324700944</v>
      </c>
      <c r="AB9" s="54">
        <f t="shared" si="4"/>
        <v>5.1964590511529325</v>
      </c>
      <c r="AC9" s="54">
        <f t="shared" si="5"/>
        <v>6.0163727959697759</v>
      </c>
      <c r="AD9" s="54">
        <f t="shared" si="6"/>
        <v>0.95000000000000173</v>
      </c>
      <c r="AF9" s="53"/>
      <c r="AG9" s="53"/>
      <c r="AH9" s="53"/>
      <c r="AI9" s="53"/>
      <c r="AJ9" s="53"/>
      <c r="AK9" s="53"/>
      <c r="AL9" s="53"/>
      <c r="AO9" s="53"/>
      <c r="AP9" s="53"/>
      <c r="AQ9" s="53"/>
      <c r="AR9" s="53"/>
      <c r="AS9" s="53"/>
      <c r="AT9" s="53"/>
      <c r="AU9" s="53"/>
    </row>
    <row r="10" spans="1:47">
      <c r="A10" s="53">
        <v>8</v>
      </c>
      <c r="B10" s="61">
        <f>'ZJQ-Parameter input'!I14</f>
        <v>0.53333333333333299</v>
      </c>
      <c r="D10" s="53">
        <v>2007</v>
      </c>
      <c r="E10" s="53">
        <f>'ZJQ-Parameter input'!O10</f>
        <v>0</v>
      </c>
      <c r="F10" s="53">
        <f>'ZJQ-Parameter input'!P10</f>
        <v>525.76088530725497</v>
      </c>
      <c r="G10" s="53">
        <f>'ZJQ-Parameter input'!Q10</f>
        <v>163890.03330739299</v>
      </c>
      <c r="H10" s="53">
        <f>'ZJQ-Parameter input'!R10</f>
        <v>1067.75666731046</v>
      </c>
      <c r="I10" s="53">
        <f>'ZJQ-Parameter input'!S10</f>
        <v>0</v>
      </c>
      <c r="J10" s="53">
        <f>'ZJQ-Parameter input'!T10</f>
        <v>0</v>
      </c>
      <c r="K10" s="53">
        <f>'ZJQ-Parameter input'!U10</f>
        <v>0</v>
      </c>
      <c r="M10" s="53">
        <v>2007</v>
      </c>
      <c r="N10" s="54">
        <f>'ZJQ-Parameter input'!BY10</f>
        <v>12</v>
      </c>
      <c r="O10" s="54">
        <f>'ZJQ-Parameter input'!BZ10</f>
        <v>5.82</v>
      </c>
      <c r="P10" s="54">
        <f>'ZJQ-Parameter input'!CA10</f>
        <v>8.7125000000000004</v>
      </c>
      <c r="Q10" s="54">
        <f>'ZJQ-Parameter input'!CB10</f>
        <v>7.2604166666666599</v>
      </c>
      <c r="R10" s="54">
        <f>'ZJQ-Parameter input'!CC10</f>
        <v>5.9</v>
      </c>
      <c r="S10" s="54">
        <f>'ZJQ-Parameter input'!CD10</f>
        <v>12.5</v>
      </c>
      <c r="T10" s="54">
        <f>'ZJQ-Parameter input'!CE10</f>
        <v>1.2</v>
      </c>
      <c r="W10" s="53">
        <v>2027</v>
      </c>
      <c r="X10" s="54">
        <f t="shared" si="0"/>
        <v>11.267896458814473</v>
      </c>
      <c r="Y10" s="54">
        <f t="shared" si="1"/>
        <v>5.8309190123313082</v>
      </c>
      <c r="Z10" s="54">
        <f t="shared" si="2"/>
        <v>6.4448233055031032</v>
      </c>
      <c r="AA10" s="54">
        <f t="shared" si="3"/>
        <v>5.393991017667207</v>
      </c>
      <c r="AB10" s="54">
        <f t="shared" si="4"/>
        <v>5.045935435505787</v>
      </c>
      <c r="AC10" s="54">
        <f t="shared" si="5"/>
        <v>6.0136842105263204</v>
      </c>
      <c r="AD10" s="54">
        <f t="shared" si="6"/>
        <v>0.9325</v>
      </c>
      <c r="AF10" s="53"/>
      <c r="AG10" s="53"/>
      <c r="AH10" s="53"/>
      <c r="AI10" s="53"/>
      <c r="AJ10" s="53"/>
      <c r="AK10" s="53"/>
      <c r="AL10" s="53"/>
      <c r="AO10" s="53"/>
      <c r="AP10" s="53"/>
      <c r="AQ10" s="53"/>
      <c r="AR10" s="53"/>
      <c r="AS10" s="53"/>
      <c r="AT10" s="53"/>
      <c r="AU10" s="53"/>
    </row>
    <row r="11" spans="1:47" ht="16.149999999999999" customHeight="1">
      <c r="A11" s="53">
        <v>9</v>
      </c>
      <c r="B11" s="61">
        <f>'ZJQ-Parameter input'!I15</f>
        <v>0.6</v>
      </c>
      <c r="D11" s="53">
        <v>2008</v>
      </c>
      <c r="E11" s="53">
        <f>'ZJQ-Parameter input'!O11</f>
        <v>0</v>
      </c>
      <c r="F11" s="53">
        <f>'ZJQ-Parameter input'!P11</f>
        <v>847.04390955029305</v>
      </c>
      <c r="G11" s="53">
        <f>'ZJQ-Parameter input'!Q11</f>
        <v>200698.40653745201</v>
      </c>
      <c r="H11" s="53">
        <f>'ZJQ-Parameter input'!R11</f>
        <v>859.23956793387094</v>
      </c>
      <c r="I11" s="53">
        <f>'ZJQ-Parameter input'!S11</f>
        <v>0</v>
      </c>
      <c r="J11" s="53">
        <f>'ZJQ-Parameter input'!T11</f>
        <v>0</v>
      </c>
      <c r="K11" s="53">
        <f>'ZJQ-Parameter input'!U11</f>
        <v>0</v>
      </c>
      <c r="M11" s="53">
        <v>2008</v>
      </c>
      <c r="N11" s="54">
        <f>'ZJQ-Parameter input'!BY11</f>
        <v>12</v>
      </c>
      <c r="O11" s="54">
        <f>'ZJQ-Parameter input'!BZ11</f>
        <v>5.82</v>
      </c>
      <c r="P11" s="54">
        <f>'ZJQ-Parameter input'!CA11</f>
        <v>8.6</v>
      </c>
      <c r="Q11" s="54">
        <f>'ZJQ-Parameter input'!CB11</f>
        <v>7.1666666666666696</v>
      </c>
      <c r="R11" s="54">
        <f>'ZJQ-Parameter input'!CC11</f>
        <v>5.9</v>
      </c>
      <c r="S11" s="54">
        <f>'ZJQ-Parameter input'!CD11</f>
        <v>12.5</v>
      </c>
      <c r="T11" s="54">
        <f>'ZJQ-Parameter input'!CE11</f>
        <v>1.2</v>
      </c>
      <c r="W11" s="53">
        <v>2028</v>
      </c>
      <c r="X11" s="54">
        <f t="shared" si="0"/>
        <v>11.153178136916656</v>
      </c>
      <c r="Y11" s="54">
        <f t="shared" si="1"/>
        <v>5.8374288760393274</v>
      </c>
      <c r="Z11" s="54">
        <f t="shared" si="2"/>
        <v>6.2787611448607512</v>
      </c>
      <c r="AA11" s="54">
        <f t="shared" si="3"/>
        <v>5.2137545071921929</v>
      </c>
      <c r="AB11" s="54">
        <f t="shared" si="4"/>
        <v>4.8941408821593164</v>
      </c>
      <c r="AC11" s="54">
        <f t="shared" si="5"/>
        <v>6.0116906474820153</v>
      </c>
      <c r="AD11" s="54">
        <f t="shared" si="6"/>
        <v>0.91800000000000004</v>
      </c>
      <c r="AF11" s="53"/>
      <c r="AG11" s="53"/>
      <c r="AH11" s="53"/>
      <c r="AI11" s="53"/>
      <c r="AJ11" s="53"/>
      <c r="AK11" s="53"/>
      <c r="AL11" s="53"/>
      <c r="AO11" s="53"/>
      <c r="AP11" s="53"/>
      <c r="AQ11" s="53"/>
      <c r="AR11" s="53"/>
      <c r="AS11" s="53"/>
      <c r="AT11" s="53"/>
      <c r="AU11" s="53"/>
    </row>
    <row r="12" spans="1:47">
      <c r="A12" s="53">
        <v>10</v>
      </c>
      <c r="B12" s="61">
        <f>'ZJQ-Parameter input'!I16</f>
        <v>0.66666666666666696</v>
      </c>
      <c r="D12" s="53">
        <v>2009</v>
      </c>
      <c r="E12" s="53">
        <f>'ZJQ-Parameter input'!O12</f>
        <v>0</v>
      </c>
      <c r="F12" s="53">
        <f>'ZJQ-Parameter input'!P12</f>
        <v>1343.5912473697001</v>
      </c>
      <c r="G12" s="53">
        <f>'ZJQ-Parameter input'!Q12</f>
        <v>325587.04807117302</v>
      </c>
      <c r="H12" s="53">
        <f>'ZJQ-Parameter input'!R12</f>
        <v>967.13118989831401</v>
      </c>
      <c r="I12" s="53">
        <f>'ZJQ-Parameter input'!S12</f>
        <v>0</v>
      </c>
      <c r="J12" s="53">
        <f>'ZJQ-Parameter input'!T12</f>
        <v>0</v>
      </c>
      <c r="K12" s="53">
        <f>'ZJQ-Parameter input'!U12</f>
        <v>0</v>
      </c>
      <c r="M12" s="53">
        <v>2009</v>
      </c>
      <c r="N12" s="54">
        <f>'ZJQ-Parameter input'!BY12</f>
        <v>12</v>
      </c>
      <c r="O12" s="54">
        <f>'ZJQ-Parameter input'!BZ12</f>
        <v>5.82</v>
      </c>
      <c r="P12" s="54">
        <f>'ZJQ-Parameter input'!CA12</f>
        <v>8.3714285714285701</v>
      </c>
      <c r="Q12" s="54">
        <f>'ZJQ-Parameter input'!CB12</f>
        <v>6.9761904761904798</v>
      </c>
      <c r="R12" s="54">
        <f>'ZJQ-Parameter input'!CC12</f>
        <v>5.9</v>
      </c>
      <c r="S12" s="54">
        <f>'ZJQ-Parameter input'!CD12</f>
        <v>12.5</v>
      </c>
      <c r="T12" s="54">
        <f>'ZJQ-Parameter input'!CE12</f>
        <v>1.2</v>
      </c>
      <c r="W12" s="53">
        <v>2029</v>
      </c>
      <c r="X12" s="54">
        <f t="shared" si="0"/>
        <v>11.045635193228147</v>
      </c>
      <c r="Y12" s="54">
        <f t="shared" si="1"/>
        <v>5.8463958652056824</v>
      </c>
      <c r="Z12" s="54">
        <f t="shared" si="2"/>
        <v>6.1238634308124356</v>
      </c>
      <c r="AA12" s="54">
        <f t="shared" si="3"/>
        <v>5.0484552581161983</v>
      </c>
      <c r="AB12" s="54">
        <f t="shared" si="4"/>
        <v>4.7419847054177273</v>
      </c>
      <c r="AC12" s="54">
        <f t="shared" si="5"/>
        <v>6.0101801096319569</v>
      </c>
      <c r="AD12" s="54">
        <f t="shared" si="6"/>
        <v>0.90500000000000058</v>
      </c>
      <c r="AF12" s="53"/>
      <c r="AG12" s="53"/>
      <c r="AH12" s="53"/>
      <c r="AI12" s="53"/>
      <c r="AJ12" s="53"/>
      <c r="AK12" s="53"/>
      <c r="AL12" s="53"/>
      <c r="AO12" s="53"/>
      <c r="AP12" s="53"/>
      <c r="AQ12" s="53"/>
      <c r="AR12" s="53"/>
      <c r="AS12" s="53"/>
      <c r="AT12" s="53"/>
      <c r="AU12" s="53"/>
    </row>
    <row r="13" spans="1:47">
      <c r="A13" s="53">
        <v>11</v>
      </c>
      <c r="B13" s="61">
        <f>'ZJQ-Parameter input'!I17</f>
        <v>0.73333333333333295</v>
      </c>
      <c r="D13" s="53">
        <v>2010</v>
      </c>
      <c r="E13" s="53">
        <f>'ZJQ-Parameter input'!O13</f>
        <v>0</v>
      </c>
      <c r="F13" s="53">
        <f>'ZJQ-Parameter input'!P13</f>
        <v>2738.4869186535102</v>
      </c>
      <c r="G13" s="53">
        <f>'ZJQ-Parameter input'!Q13</f>
        <v>404411.084007347</v>
      </c>
      <c r="H13" s="53">
        <f>'ZJQ-Parameter input'!R13</f>
        <v>1553.35642165431</v>
      </c>
      <c r="I13" s="53">
        <f>'ZJQ-Parameter input'!S13</f>
        <v>0</v>
      </c>
      <c r="J13" s="53">
        <f>'ZJQ-Parameter input'!T13</f>
        <v>0</v>
      </c>
      <c r="K13" s="53">
        <f>'ZJQ-Parameter input'!U13</f>
        <v>0</v>
      </c>
      <c r="M13" s="53">
        <v>2010</v>
      </c>
      <c r="N13" s="54">
        <f>'ZJQ-Parameter input'!BY13</f>
        <v>12</v>
      </c>
      <c r="O13" s="54">
        <f>'ZJQ-Parameter input'!BZ13</f>
        <v>5.82</v>
      </c>
      <c r="P13" s="54">
        <f>'ZJQ-Parameter input'!CA13</f>
        <v>8.1428571428571406</v>
      </c>
      <c r="Q13" s="54">
        <f>'ZJQ-Parameter input'!CB13</f>
        <v>6.78571428571429</v>
      </c>
      <c r="R13" s="54">
        <f>'ZJQ-Parameter input'!CC13</f>
        <v>5.9</v>
      </c>
      <c r="S13" s="54">
        <f>'ZJQ-Parameter input'!CD13</f>
        <v>12.5</v>
      </c>
      <c r="T13" s="54">
        <f>'ZJQ-Parameter input'!CE13</f>
        <v>1.2</v>
      </c>
      <c r="W13" s="53">
        <v>2030</v>
      </c>
      <c r="X13" s="54">
        <f t="shared" si="0"/>
        <v>10.944473563631842</v>
      </c>
      <c r="Y13" s="54">
        <f t="shared" si="1"/>
        <v>5.855194473144504</v>
      </c>
      <c r="Z13" s="54">
        <f t="shared" si="2"/>
        <v>5.9813819877331778</v>
      </c>
      <c r="AA13" s="54">
        <f t="shared" si="3"/>
        <v>4.9052535544087501</v>
      </c>
      <c r="AB13" s="54">
        <f t="shared" si="4"/>
        <v>4.590955822792699</v>
      </c>
      <c r="AC13" s="54">
        <f t="shared" si="5"/>
        <v>6.0089965397923946</v>
      </c>
      <c r="AD13" s="54">
        <f t="shared" si="6"/>
        <v>0.88799999999999935</v>
      </c>
      <c r="AF13" s="53"/>
      <c r="AG13" s="53"/>
      <c r="AH13" s="53"/>
      <c r="AI13" s="53"/>
      <c r="AJ13" s="53"/>
      <c r="AK13" s="53"/>
      <c r="AL13" s="53"/>
      <c r="AO13" s="53"/>
      <c r="AP13" s="53"/>
      <c r="AQ13" s="53"/>
      <c r="AR13" s="53"/>
      <c r="AS13" s="53"/>
      <c r="AT13" s="53"/>
      <c r="AU13" s="53"/>
    </row>
    <row r="14" spans="1:47">
      <c r="A14" s="53">
        <v>12</v>
      </c>
      <c r="B14" s="61">
        <f>'ZJQ-Parameter input'!I18</f>
        <v>0.8</v>
      </c>
      <c r="D14" s="53">
        <v>2011</v>
      </c>
      <c r="E14" s="53">
        <f>'ZJQ-Parameter input'!O14</f>
        <v>0</v>
      </c>
      <c r="F14" s="53">
        <f>'ZJQ-Parameter input'!P14</f>
        <v>3600.8857667382399</v>
      </c>
      <c r="G14" s="53">
        <f>'ZJQ-Parameter input'!Q14</f>
        <v>409841.28864029603</v>
      </c>
      <c r="H14" s="53">
        <f>'ZJQ-Parameter input'!R14</f>
        <v>2153.6301006253002</v>
      </c>
      <c r="I14" s="53">
        <f>'ZJQ-Parameter input'!S14</f>
        <v>0</v>
      </c>
      <c r="J14" s="53">
        <f>'ZJQ-Parameter input'!T14</f>
        <v>0</v>
      </c>
      <c r="K14" s="53">
        <f>'ZJQ-Parameter input'!U14</f>
        <v>0</v>
      </c>
      <c r="M14" s="53">
        <v>2011</v>
      </c>
      <c r="N14" s="54">
        <f>'ZJQ-Parameter input'!BY14</f>
        <v>12</v>
      </c>
      <c r="O14" s="54">
        <f>'ZJQ-Parameter input'!BZ14</f>
        <v>5.82</v>
      </c>
      <c r="P14" s="54">
        <f>'ZJQ-Parameter input'!CA14</f>
        <v>7.9142857142857199</v>
      </c>
      <c r="Q14" s="54">
        <f>'ZJQ-Parameter input'!CB14</f>
        <v>6.5952380952381002</v>
      </c>
      <c r="R14" s="54">
        <f>'ZJQ-Parameter input'!CC14</f>
        <v>5.9</v>
      </c>
      <c r="S14" s="54">
        <f>'ZJQ-Parameter input'!CD14</f>
        <v>12.5</v>
      </c>
      <c r="T14" s="54">
        <f>'ZJQ-Parameter input'!CE14</f>
        <v>1.2</v>
      </c>
      <c r="W14" s="53">
        <v>2031</v>
      </c>
      <c r="X14" s="54">
        <f t="shared" si="0"/>
        <v>10.847832387217434</v>
      </c>
      <c r="Y14" s="54">
        <f t="shared" si="1"/>
        <v>5.8623558214517475</v>
      </c>
      <c r="Z14" s="54">
        <f t="shared" si="2"/>
        <v>5.8470052295343677</v>
      </c>
      <c r="AA14" s="54">
        <f t="shared" si="3"/>
        <v>4.7776297900192413</v>
      </c>
      <c r="AB14" s="54">
        <f t="shared" si="4"/>
        <v>4.4320491936797533</v>
      </c>
      <c r="AC14" s="54">
        <f t="shared" si="5"/>
        <v>6.0080595164290065</v>
      </c>
      <c r="AD14" s="54">
        <f t="shared" si="6"/>
        <v>0.87333333333333385</v>
      </c>
      <c r="AF14" s="53"/>
      <c r="AG14" s="53"/>
      <c r="AH14" s="53"/>
      <c r="AI14" s="53"/>
      <c r="AJ14" s="53"/>
      <c r="AK14" s="53"/>
      <c r="AL14" s="53"/>
      <c r="AO14" s="53"/>
      <c r="AP14" s="53"/>
      <c r="AQ14" s="53"/>
      <c r="AR14" s="53"/>
      <c r="AS14" s="53"/>
      <c r="AT14" s="53"/>
      <c r="AU14" s="53"/>
    </row>
    <row r="15" spans="1:47">
      <c r="A15" s="53">
        <v>13</v>
      </c>
      <c r="B15" s="61">
        <f>'ZJQ-Parameter input'!I19</f>
        <v>0.86666666666666603</v>
      </c>
      <c r="D15" s="53">
        <v>2012</v>
      </c>
      <c r="E15" s="53">
        <f>'ZJQ-Parameter input'!O15</f>
        <v>0</v>
      </c>
      <c r="F15" s="53">
        <f>'ZJQ-Parameter input'!P15</f>
        <v>4341.7413459146101</v>
      </c>
      <c r="G15" s="53">
        <f>'ZJQ-Parameter input'!Q15</f>
        <v>416346.33084478299</v>
      </c>
      <c r="H15" s="53">
        <f>'ZJQ-Parameter input'!R15</f>
        <v>2277.0244880196401</v>
      </c>
      <c r="I15" s="53">
        <f>'ZJQ-Parameter input'!S15</f>
        <v>0</v>
      </c>
      <c r="J15" s="53">
        <f>'ZJQ-Parameter input'!T15</f>
        <v>0</v>
      </c>
      <c r="K15" s="53">
        <f>'ZJQ-Parameter input'!U15</f>
        <v>0</v>
      </c>
      <c r="M15" s="53">
        <v>2012</v>
      </c>
      <c r="N15" s="54">
        <f>'ZJQ-Parameter input'!BY15</f>
        <v>12</v>
      </c>
      <c r="O15" s="54">
        <f>'ZJQ-Parameter input'!BZ15</f>
        <v>5.82</v>
      </c>
      <c r="P15" s="54">
        <f>'ZJQ-Parameter input'!CA15</f>
        <v>7.6857142857142904</v>
      </c>
      <c r="Q15" s="54">
        <f>'ZJQ-Parameter input'!CB15</f>
        <v>6.4047619047619104</v>
      </c>
      <c r="R15" s="54">
        <f>'ZJQ-Parameter input'!CC15</f>
        <v>5.9</v>
      </c>
      <c r="S15" s="54">
        <f>'ZJQ-Parameter input'!CD15</f>
        <v>12.5</v>
      </c>
      <c r="T15" s="54">
        <f>'ZJQ-Parameter input'!CE15</f>
        <v>1.2</v>
      </c>
      <c r="W15" s="53">
        <v>2032</v>
      </c>
      <c r="X15" s="54">
        <f t="shared" si="0"/>
        <v>10.757480348671166</v>
      </c>
      <c r="Y15" s="54">
        <f t="shared" si="1"/>
        <v>5.8703170488534431</v>
      </c>
      <c r="Z15" s="54">
        <f t="shared" si="2"/>
        <v>5.7044915940387018</v>
      </c>
      <c r="AA15" s="54">
        <f t="shared" si="3"/>
        <v>4.6509022591238942</v>
      </c>
      <c r="AB15" s="54">
        <f t="shared" si="4"/>
        <v>4.2717210661174878</v>
      </c>
      <c r="AC15" s="54">
        <f t="shared" si="5"/>
        <v>6.0073239436619712</v>
      </c>
      <c r="AD15" s="54">
        <f t="shared" si="6"/>
        <v>0.86142857142857165</v>
      </c>
      <c r="AF15" s="53"/>
      <c r="AG15" s="53"/>
      <c r="AH15" s="53"/>
      <c r="AI15" s="53"/>
      <c r="AJ15" s="53"/>
      <c r="AK15" s="53"/>
      <c r="AL15" s="53"/>
      <c r="AO15" s="53"/>
      <c r="AP15" s="53"/>
      <c r="AQ15" s="53"/>
      <c r="AR15" s="53"/>
      <c r="AS15" s="53"/>
      <c r="AT15" s="53"/>
      <c r="AU15" s="53"/>
    </row>
    <row r="16" spans="1:47">
      <c r="A16" s="53">
        <v>14</v>
      </c>
      <c r="B16" s="61">
        <f>'ZJQ-Parameter input'!I20</f>
        <v>0.93333333333333302</v>
      </c>
      <c r="D16" s="53">
        <v>2013</v>
      </c>
      <c r="E16" s="53">
        <f>'ZJQ-Parameter input'!O16</f>
        <v>0</v>
      </c>
      <c r="F16" s="53">
        <f>'ZJQ-Parameter input'!P16</f>
        <v>2787.9085258438899</v>
      </c>
      <c r="G16" s="53">
        <f>'ZJQ-Parameter input'!Q16</f>
        <v>397273.95856123202</v>
      </c>
      <c r="H16" s="53">
        <f>'ZJQ-Parameter input'!R16</f>
        <v>2094.4388278266501</v>
      </c>
      <c r="I16" s="53">
        <f>'ZJQ-Parameter input'!S16</f>
        <v>0</v>
      </c>
      <c r="J16" s="53">
        <f>'ZJQ-Parameter input'!T16</f>
        <v>0</v>
      </c>
      <c r="K16" s="53">
        <f>'ZJQ-Parameter input'!U16</f>
        <v>0</v>
      </c>
      <c r="M16" s="53">
        <v>2013</v>
      </c>
      <c r="N16" s="54">
        <f>'ZJQ-Parameter input'!BY16</f>
        <v>12</v>
      </c>
      <c r="O16" s="54">
        <f>'ZJQ-Parameter input'!BZ16</f>
        <v>5.82</v>
      </c>
      <c r="P16" s="54">
        <f>'ZJQ-Parameter input'!CA16</f>
        <v>7.45714285714286</v>
      </c>
      <c r="Q16" s="54">
        <f>'ZJQ-Parameter input'!CB16</f>
        <v>6.2142857142857197</v>
      </c>
      <c r="R16" s="54">
        <f>'ZJQ-Parameter input'!CC16</f>
        <v>5.9</v>
      </c>
      <c r="S16" s="54">
        <f>'ZJQ-Parameter input'!CD16</f>
        <v>12.5</v>
      </c>
      <c r="T16" s="54">
        <f>'ZJQ-Parameter input'!CE16</f>
        <v>1.2</v>
      </c>
      <c r="W16" s="53">
        <v>2033</v>
      </c>
      <c r="X16" s="54">
        <f t="shared" si="0"/>
        <v>10.673167913800446</v>
      </c>
      <c r="Y16" s="54">
        <f t="shared" si="1"/>
        <v>5.8823763394770667</v>
      </c>
      <c r="Z16" s="54">
        <f t="shared" si="2"/>
        <v>5.5532804588181985</v>
      </c>
      <c r="AA16" s="54">
        <f t="shared" si="3"/>
        <v>4.5279995915639395</v>
      </c>
      <c r="AB16" s="54">
        <f t="shared" si="4"/>
        <v>4.1656126074025153</v>
      </c>
      <c r="AC16" s="54">
        <f t="shared" si="5"/>
        <v>6.0067218200620438</v>
      </c>
      <c r="AD16" s="54">
        <f t="shared" si="6"/>
        <v>0.84839999999999993</v>
      </c>
      <c r="AF16" s="53"/>
      <c r="AG16" s="53"/>
      <c r="AH16" s="53"/>
      <c r="AI16" s="53"/>
      <c r="AJ16" s="53"/>
      <c r="AK16" s="53"/>
      <c r="AL16" s="53"/>
      <c r="AO16" s="53"/>
      <c r="AP16" s="53"/>
      <c r="AQ16" s="53"/>
      <c r="AR16" s="53"/>
      <c r="AS16" s="53"/>
      <c r="AT16" s="53"/>
      <c r="AU16" s="53"/>
    </row>
    <row r="17" spans="1:47">
      <c r="A17" s="53">
        <v>15</v>
      </c>
      <c r="B17" s="61">
        <f>'ZJQ-Parameter input'!I21</f>
        <v>1</v>
      </c>
      <c r="D17" s="53">
        <v>2014</v>
      </c>
      <c r="E17" s="53">
        <f>'ZJQ-Parameter input'!O17</f>
        <v>0</v>
      </c>
      <c r="F17" s="53">
        <f>'ZJQ-Parameter input'!P17</f>
        <v>1537.82223260313</v>
      </c>
      <c r="G17" s="53">
        <f>'ZJQ-Parameter input'!Q17</f>
        <v>371484.62293707498</v>
      </c>
      <c r="H17" s="53">
        <f>'ZJQ-Parameter input'!R17</f>
        <v>1651.88321797512</v>
      </c>
      <c r="I17" s="53">
        <f>'ZJQ-Parameter input'!S17</f>
        <v>0</v>
      </c>
      <c r="J17" s="53">
        <f>'ZJQ-Parameter input'!T17</f>
        <v>0</v>
      </c>
      <c r="K17" s="53">
        <f>'ZJQ-Parameter input'!U17</f>
        <v>0</v>
      </c>
      <c r="M17" s="53">
        <v>2014</v>
      </c>
      <c r="N17" s="54">
        <f>'ZJQ-Parameter input'!BY17</f>
        <v>12</v>
      </c>
      <c r="O17" s="54">
        <f>'ZJQ-Parameter input'!BZ17</f>
        <v>5.82</v>
      </c>
      <c r="P17" s="54">
        <f>'ZJQ-Parameter input'!CA17</f>
        <v>7.2285714285714304</v>
      </c>
      <c r="Q17" s="54">
        <f>'ZJQ-Parameter input'!CB17</f>
        <v>6.0238095238095202</v>
      </c>
      <c r="R17" s="54">
        <f>'ZJQ-Parameter input'!CC17</f>
        <v>5.9</v>
      </c>
      <c r="S17" s="54">
        <f>'ZJQ-Parameter input'!CD17</f>
        <v>12.5</v>
      </c>
      <c r="T17" s="54">
        <f>'ZJQ-Parameter input'!CE17</f>
        <v>1.2</v>
      </c>
      <c r="W17" s="53">
        <v>2034</v>
      </c>
      <c r="X17" s="54">
        <f t="shared" si="0"/>
        <v>10.592725950172765</v>
      </c>
      <c r="Y17" s="54">
        <f t="shared" si="1"/>
        <v>5.8734821498626921</v>
      </c>
      <c r="Z17" s="54">
        <f t="shared" si="2"/>
        <v>5.4262560945582052</v>
      </c>
      <c r="AA17" s="54">
        <f t="shared" si="3"/>
        <v>4.4004227870289219</v>
      </c>
      <c r="AB17" s="54">
        <f t="shared" si="4"/>
        <v>3.9374476987447706</v>
      </c>
      <c r="AC17" s="54">
        <f t="shared" si="5"/>
        <v>5.9999999999999982</v>
      </c>
      <c r="AD17" s="54">
        <f t="shared" si="6"/>
        <v>0.83758620689655261</v>
      </c>
      <c r="AF17" s="53"/>
      <c r="AG17" s="53"/>
      <c r="AH17" s="53"/>
      <c r="AI17" s="53"/>
      <c r="AJ17" s="53"/>
      <c r="AK17" s="53"/>
      <c r="AL17" s="53"/>
      <c r="AO17" s="53"/>
      <c r="AP17" s="53"/>
      <c r="AQ17" s="53"/>
      <c r="AR17" s="53"/>
      <c r="AS17" s="53"/>
      <c r="AT17" s="53"/>
      <c r="AU17" s="53"/>
    </row>
    <row r="18" spans="1:47">
      <c r="A18" s="53">
        <v>16</v>
      </c>
      <c r="B18" s="61">
        <f>'ZJQ-Parameter input'!I22</f>
        <v>1</v>
      </c>
      <c r="D18" s="53">
        <v>2015</v>
      </c>
      <c r="E18" s="53">
        <f>'ZJQ-Parameter input'!O18</f>
        <v>35</v>
      </c>
      <c r="F18" s="53">
        <f>'ZJQ-Parameter input'!P18</f>
        <v>942.07224289005103</v>
      </c>
      <c r="G18" s="53">
        <f>'ZJQ-Parameter input'!Q18</f>
        <v>371407.48141429399</v>
      </c>
      <c r="H18" s="53">
        <f>'ZJQ-Parameter input'!R18</f>
        <v>1404.1076741163799</v>
      </c>
      <c r="I18" s="53">
        <f>'ZJQ-Parameter input'!S18</f>
        <v>286</v>
      </c>
      <c r="J18" s="53">
        <f>'ZJQ-Parameter input'!T18</f>
        <v>0</v>
      </c>
      <c r="K18" s="53">
        <f>'ZJQ-Parameter input'!U18</f>
        <v>0</v>
      </c>
      <c r="M18" s="53">
        <v>2015</v>
      </c>
      <c r="N18" s="54">
        <f>'ZJQ-Parameter input'!BY18</f>
        <v>12</v>
      </c>
      <c r="O18" s="54">
        <f>'ZJQ-Parameter input'!BZ18</f>
        <v>5.82</v>
      </c>
      <c r="P18" s="54">
        <f>'ZJQ-Parameter input'!CA18</f>
        <v>7</v>
      </c>
      <c r="Q18" s="54">
        <f>'ZJQ-Parameter input'!CB18</f>
        <v>5.8333333333333304</v>
      </c>
      <c r="R18" s="54">
        <f>'ZJQ-Parameter input'!CC18</f>
        <v>5.9</v>
      </c>
      <c r="S18" s="54">
        <f>'ZJQ-Parameter input'!CD18</f>
        <v>12.5</v>
      </c>
      <c r="T18" s="54">
        <f>'ZJQ-Parameter input'!CE18</f>
        <v>1.2</v>
      </c>
      <c r="W18" s="53">
        <v>2035</v>
      </c>
      <c r="X18" s="54">
        <f t="shared" si="0"/>
        <v>10.516308306842513</v>
      </c>
      <c r="Y18" s="54">
        <f t="shared" si="1"/>
        <v>5.8645254054054057</v>
      </c>
      <c r="Z18" s="54">
        <f t="shared" si="2"/>
        <v>5.3041690787269964</v>
      </c>
      <c r="AA18" s="54">
        <f t="shared" si="3"/>
        <v>4.2854936992070565</v>
      </c>
      <c r="AB18" s="54">
        <f t="shared" si="4"/>
        <v>3.7012922252010756</v>
      </c>
      <c r="AC18" s="54">
        <f t="shared" si="5"/>
        <v>5.9999999999999973</v>
      </c>
      <c r="AD18" s="54">
        <f t="shared" si="6"/>
        <v>0.82617647058823507</v>
      </c>
      <c r="AF18" s="53"/>
      <c r="AG18" s="53"/>
      <c r="AH18" s="53"/>
      <c r="AI18" s="53"/>
      <c r="AJ18" s="53"/>
      <c r="AK18" s="53"/>
      <c r="AL18" s="53"/>
      <c r="AO18" s="53"/>
      <c r="AP18" s="53"/>
      <c r="AQ18" s="53"/>
      <c r="AR18" s="53"/>
      <c r="AS18" s="53"/>
      <c r="AT18" s="53"/>
      <c r="AU18" s="53"/>
    </row>
    <row r="19" spans="1:47">
      <c r="A19" s="53">
        <v>17</v>
      </c>
      <c r="B19" s="61">
        <f>'ZJQ-Parameter input'!I23</f>
        <v>1</v>
      </c>
      <c r="D19" s="53">
        <v>2016</v>
      </c>
      <c r="E19" s="53">
        <f>'ZJQ-Parameter input'!O19</f>
        <v>26</v>
      </c>
      <c r="F19" s="53">
        <f>'ZJQ-Parameter input'!P19</f>
        <v>837.002320170693</v>
      </c>
      <c r="G19" s="53">
        <f>'ZJQ-Parameter input'!Q19</f>
        <v>423205.17312487197</v>
      </c>
      <c r="H19" s="53">
        <f>'ZJQ-Parameter input'!R19</f>
        <v>1651.0045765852001</v>
      </c>
      <c r="I19" s="53">
        <f>'ZJQ-Parameter input'!S19</f>
        <v>877</v>
      </c>
      <c r="J19" s="53">
        <f>'ZJQ-Parameter input'!T19</f>
        <v>0</v>
      </c>
      <c r="K19" s="53">
        <f>'ZJQ-Parameter input'!U19</f>
        <v>0</v>
      </c>
      <c r="M19" s="53">
        <v>2016</v>
      </c>
      <c r="N19" s="54">
        <f>'ZJQ-Parameter input'!BY19</f>
        <v>12</v>
      </c>
      <c r="O19" s="54">
        <f>'ZJQ-Parameter input'!BZ19</f>
        <v>5.82</v>
      </c>
      <c r="P19" s="54">
        <f>'ZJQ-Parameter input'!CA19</f>
        <v>6.9240000000000004</v>
      </c>
      <c r="Q19" s="54">
        <f>'ZJQ-Parameter input'!CB19</f>
        <v>5.77</v>
      </c>
      <c r="R19" s="54">
        <f>'ZJQ-Parameter input'!CC19</f>
        <v>5.9</v>
      </c>
      <c r="S19" s="54">
        <f>'ZJQ-Parameter input'!CD19</f>
        <v>12.5</v>
      </c>
      <c r="T19" s="54">
        <f>'ZJQ-Parameter input'!CE19</f>
        <v>1.2</v>
      </c>
      <c r="W19" s="53">
        <v>2036</v>
      </c>
      <c r="X19" s="54">
        <f t="shared" si="0"/>
        <v>10.432161122139977</v>
      </c>
      <c r="Y19" s="54">
        <f t="shared" si="1"/>
        <v>5.8475769633507859</v>
      </c>
      <c r="Z19" s="54">
        <f t="shared" si="2"/>
        <v>5.2120955826423803</v>
      </c>
      <c r="AA19" s="54">
        <f t="shared" si="3"/>
        <v>4.1409000961508653</v>
      </c>
      <c r="AB19" s="54">
        <f t="shared" si="4"/>
        <v>3.6524202139978712</v>
      </c>
      <c r="AC19" s="54">
        <f t="shared" si="5"/>
        <v>6</v>
      </c>
      <c r="AD19" s="54">
        <f t="shared" si="6"/>
        <v>0.81157894736842118</v>
      </c>
      <c r="AF19" s="53"/>
      <c r="AG19" s="53"/>
      <c r="AH19" s="53"/>
      <c r="AI19" s="53"/>
      <c r="AJ19" s="53"/>
      <c r="AK19" s="53"/>
      <c r="AL19" s="53"/>
      <c r="AO19" s="53"/>
      <c r="AP19" s="53"/>
      <c r="AQ19" s="53"/>
      <c r="AR19" s="53"/>
      <c r="AS19" s="53"/>
      <c r="AT19" s="53"/>
      <c r="AU19" s="53"/>
    </row>
    <row r="20" spans="1:47">
      <c r="A20" s="53">
        <v>18</v>
      </c>
      <c r="B20" s="61">
        <f>'ZJQ-Parameter input'!I24</f>
        <v>1</v>
      </c>
      <c r="D20" s="53">
        <v>2017</v>
      </c>
      <c r="E20" s="53">
        <f>'ZJQ-Parameter input'!O20</f>
        <v>0</v>
      </c>
      <c r="F20" s="53">
        <f>'ZJQ-Parameter input'!P20</f>
        <v>886</v>
      </c>
      <c r="G20" s="53">
        <f>'ZJQ-Parameter input'!Q20</f>
        <v>461281</v>
      </c>
      <c r="H20" s="53">
        <f>'ZJQ-Parameter input'!R20</f>
        <v>1718</v>
      </c>
      <c r="I20" s="53">
        <f>'ZJQ-Parameter input'!S20</f>
        <v>0</v>
      </c>
      <c r="J20" s="53">
        <f>'ZJQ-Parameter input'!T20</f>
        <v>0</v>
      </c>
      <c r="K20" s="53">
        <f>'ZJQ-Parameter input'!U20</f>
        <v>0</v>
      </c>
      <c r="M20" s="53">
        <v>2017</v>
      </c>
      <c r="N20" s="54">
        <f>'ZJQ-Parameter input'!BY20</f>
        <v>12</v>
      </c>
      <c r="O20" s="54">
        <f>'ZJQ-Parameter input'!BZ20</f>
        <v>5.82</v>
      </c>
      <c r="P20" s="54">
        <f>'ZJQ-Parameter input'!CA20</f>
        <v>6.8479999999999999</v>
      </c>
      <c r="Q20" s="54">
        <f>'ZJQ-Parameter input'!CB20</f>
        <v>5.7066666666666697</v>
      </c>
      <c r="R20" s="54">
        <f>'ZJQ-Parameter input'!CC20</f>
        <v>5.9</v>
      </c>
      <c r="S20" s="54">
        <f>'ZJQ-Parameter input'!CD20</f>
        <v>12.5</v>
      </c>
      <c r="T20" s="54">
        <f>'ZJQ-Parameter input'!CE20</f>
        <v>1.2</v>
      </c>
      <c r="W20" s="53">
        <v>2037</v>
      </c>
      <c r="X20" s="54">
        <f t="shared" si="0"/>
        <v>10.36116357319886</v>
      </c>
      <c r="Y20" s="54">
        <f t="shared" si="1"/>
        <v>5.8319797570850209</v>
      </c>
      <c r="Z20" s="54">
        <f t="shared" si="2"/>
        <v>5.0570198101638013</v>
      </c>
      <c r="AA20" s="54">
        <f t="shared" si="3"/>
        <v>4.0337861280174065</v>
      </c>
      <c r="AB20" s="54">
        <f t="shared" si="4"/>
        <v>3.6101877972112524</v>
      </c>
      <c r="AC20" s="54">
        <f t="shared" si="5"/>
        <v>6.0000000000000027</v>
      </c>
      <c r="AD20" s="54">
        <f t="shared" si="6"/>
        <v>0.79906976744186042</v>
      </c>
      <c r="AF20" s="53"/>
      <c r="AG20" s="53"/>
      <c r="AH20" s="53"/>
      <c r="AI20" s="53"/>
      <c r="AJ20" s="53"/>
      <c r="AK20" s="53"/>
      <c r="AL20" s="53"/>
      <c r="AO20" s="53"/>
      <c r="AP20" s="53"/>
      <c r="AQ20" s="53"/>
      <c r="AR20" s="53"/>
      <c r="AS20" s="53"/>
      <c r="AT20" s="53"/>
      <c r="AU20" s="53"/>
    </row>
    <row r="21" spans="1:47">
      <c r="A21" s="53">
        <v>19</v>
      </c>
      <c r="B21" s="61">
        <f>'ZJQ-Parameter input'!I25</f>
        <v>1</v>
      </c>
      <c r="D21" s="53">
        <v>2018</v>
      </c>
      <c r="E21" s="53">
        <f>'ZJQ-Parameter input'!O21</f>
        <v>1379</v>
      </c>
      <c r="F21" s="53">
        <f>'ZJQ-Parameter input'!P21</f>
        <v>3</v>
      </c>
      <c r="G21" s="53">
        <f>'ZJQ-Parameter input'!Q21</f>
        <v>320777</v>
      </c>
      <c r="H21" s="53">
        <f>'ZJQ-Parameter input'!R21</f>
        <v>2115</v>
      </c>
      <c r="I21" s="53">
        <f>'ZJQ-Parameter input'!S21</f>
        <v>3931</v>
      </c>
      <c r="J21" s="53">
        <f>'ZJQ-Parameter input'!T21</f>
        <v>2</v>
      </c>
      <c r="K21" s="53">
        <f>'ZJQ-Parameter input'!U21</f>
        <v>0</v>
      </c>
      <c r="M21" s="53">
        <v>2018</v>
      </c>
      <c r="N21" s="54">
        <f>'ZJQ-Parameter input'!BY21</f>
        <v>12</v>
      </c>
      <c r="O21" s="54">
        <f>'ZJQ-Parameter input'!BZ21</f>
        <v>5.82</v>
      </c>
      <c r="P21" s="54">
        <f>'ZJQ-Parameter input'!CA21</f>
        <v>6.7720000000000002</v>
      </c>
      <c r="Q21" s="54">
        <f>'ZJQ-Parameter input'!CB21</f>
        <v>5.64333333333333</v>
      </c>
      <c r="R21" s="54">
        <f>'ZJQ-Parameter input'!CC21</f>
        <v>5.9</v>
      </c>
      <c r="S21" s="54">
        <f>'ZJQ-Parameter input'!CD21</f>
        <v>12.5</v>
      </c>
      <c r="T21" s="54">
        <f>'ZJQ-Parameter input'!CE21</f>
        <v>1.2</v>
      </c>
      <c r="W21" s="53">
        <v>2038</v>
      </c>
      <c r="X21" s="54">
        <f t="shared" si="0"/>
        <v>10.303926960134582</v>
      </c>
      <c r="Y21" s="54">
        <f t="shared" si="1"/>
        <v>5.8179570731707315</v>
      </c>
      <c r="Z21" s="54">
        <f t="shared" si="2"/>
        <v>4.9122552458712043</v>
      </c>
      <c r="AA21" s="54">
        <f t="shared" si="3"/>
        <v>3.9338643427131452</v>
      </c>
      <c r="AB21" s="54">
        <f t="shared" si="4"/>
        <v>3.578145135734661</v>
      </c>
      <c r="AC21" s="54">
        <f t="shared" si="5"/>
        <v>6</v>
      </c>
      <c r="AD21" s="54">
        <f t="shared" si="6"/>
        <v>0.78877551020408232</v>
      </c>
      <c r="AF21" s="53"/>
      <c r="AG21" s="53"/>
      <c r="AH21" s="53"/>
      <c r="AI21" s="53"/>
      <c r="AJ21" s="53"/>
      <c r="AK21" s="53"/>
      <c r="AL21" s="53"/>
      <c r="AO21" s="53"/>
      <c r="AP21" s="53"/>
      <c r="AQ21" s="53"/>
      <c r="AR21" s="53"/>
      <c r="AS21" s="53"/>
      <c r="AT21" s="53"/>
      <c r="AU21" s="53"/>
    </row>
    <row r="22" spans="1:47">
      <c r="A22" s="53">
        <v>20</v>
      </c>
      <c r="B22" s="61">
        <f>'ZJQ-Parameter input'!I26</f>
        <v>1</v>
      </c>
      <c r="D22" s="53">
        <v>2019</v>
      </c>
      <c r="E22" s="53">
        <f>'ZJQ-Parameter input'!O22</f>
        <v>2265</v>
      </c>
      <c r="F22" s="53">
        <f>'ZJQ-Parameter input'!P22</f>
        <v>2</v>
      </c>
      <c r="G22" s="53">
        <f>'ZJQ-Parameter input'!Q22</f>
        <v>293496</v>
      </c>
      <c r="H22" s="53">
        <f>'ZJQ-Parameter input'!R22</f>
        <v>1655</v>
      </c>
      <c r="I22" s="53">
        <f>'ZJQ-Parameter input'!S22</f>
        <v>4804</v>
      </c>
      <c r="J22" s="53">
        <f>'ZJQ-Parameter input'!T22</f>
        <v>0</v>
      </c>
      <c r="K22" s="53">
        <f>'ZJQ-Parameter input'!U22</f>
        <v>0</v>
      </c>
      <c r="M22" s="53">
        <v>2019</v>
      </c>
      <c r="N22" s="54">
        <f>'ZJQ-Parameter input'!BY22</f>
        <v>12</v>
      </c>
      <c r="O22" s="54">
        <f>'ZJQ-Parameter input'!BZ22</f>
        <v>5.82</v>
      </c>
      <c r="P22" s="54">
        <f>'ZJQ-Parameter input'!CA22</f>
        <v>6.6959999999999997</v>
      </c>
      <c r="Q22" s="54">
        <f>'ZJQ-Parameter input'!CB22</f>
        <v>5.58</v>
      </c>
      <c r="R22" s="54">
        <f>'ZJQ-Parameter input'!CC22</f>
        <v>5.9</v>
      </c>
      <c r="S22" s="54">
        <f>'ZJQ-Parameter input'!CD22</f>
        <v>12.5</v>
      </c>
      <c r="T22" s="54">
        <f>'ZJQ-Parameter input'!CE22</f>
        <v>1.2</v>
      </c>
      <c r="W22" s="53">
        <v>2039</v>
      </c>
      <c r="X22" s="54">
        <f t="shared" si="0"/>
        <v>10.25689603735775</v>
      </c>
      <c r="Y22" s="54">
        <f t="shared" si="1"/>
        <v>5.8056142322097379</v>
      </c>
      <c r="Z22" s="54">
        <f t="shared" si="2"/>
        <v>4.7785144675734363</v>
      </c>
      <c r="AA22" s="54">
        <f t="shared" si="3"/>
        <v>3.8418734451488632</v>
      </c>
      <c r="AB22" s="54">
        <f t="shared" si="4"/>
        <v>3.5542433711828236</v>
      </c>
      <c r="AC22" s="54">
        <f t="shared" si="5"/>
        <v>5.9999999999999991</v>
      </c>
      <c r="AD22" s="54">
        <f t="shared" si="6"/>
        <v>0.78109090909090861</v>
      </c>
      <c r="AF22" s="53"/>
      <c r="AG22" s="53"/>
      <c r="AH22" s="53"/>
      <c r="AI22" s="53"/>
      <c r="AJ22" s="53"/>
      <c r="AK22" s="53"/>
      <c r="AL22" s="53"/>
      <c r="AO22" s="53"/>
      <c r="AP22" s="53"/>
      <c r="AQ22" s="53"/>
      <c r="AR22" s="53"/>
      <c r="AS22" s="53"/>
      <c r="AT22" s="53"/>
      <c r="AU22" s="53"/>
    </row>
    <row r="23" spans="1:47">
      <c r="D23" s="53">
        <v>2020</v>
      </c>
      <c r="E23" s="53">
        <f>'ZJQ-Parameter input'!O23</f>
        <v>19086</v>
      </c>
      <c r="F23" s="53">
        <f>'ZJQ-Parameter input'!P23</f>
        <v>153</v>
      </c>
      <c r="G23" s="53">
        <f>'ZJQ-Parameter input'!Q23</f>
        <v>507579</v>
      </c>
      <c r="H23" s="53">
        <f>'ZJQ-Parameter input'!R23</f>
        <v>1833</v>
      </c>
      <c r="I23" s="53">
        <f>'ZJQ-Parameter input'!S23</f>
        <v>927</v>
      </c>
      <c r="J23" s="53">
        <f>'ZJQ-Parameter input'!T23</f>
        <v>120</v>
      </c>
      <c r="K23" s="53">
        <f>'ZJQ-Parameter input'!U23</f>
        <v>3</v>
      </c>
      <c r="M23" s="53">
        <v>2020</v>
      </c>
      <c r="N23" s="54">
        <f>'ZJQ-Parameter input'!BY23</f>
        <v>12</v>
      </c>
      <c r="O23" s="54">
        <f>'ZJQ-Parameter input'!BZ23</f>
        <v>6</v>
      </c>
      <c r="P23" s="54">
        <f>'ZJQ-Parameter input'!CA28</f>
        <v>5.6</v>
      </c>
      <c r="Q23" s="54">
        <f>'ZJQ-Parameter input'!CB23</f>
        <v>6.5</v>
      </c>
      <c r="R23" s="54">
        <f>'ZJQ-Parameter input'!CC23</f>
        <v>5</v>
      </c>
      <c r="S23" s="54">
        <f>'ZJQ-Parameter input'!CD23</f>
        <v>6</v>
      </c>
      <c r="T23" s="54">
        <f>'ZJQ-Parameter input'!CE23</f>
        <v>1</v>
      </c>
      <c r="W23" s="53">
        <v>2040</v>
      </c>
      <c r="X23" s="54">
        <f t="shared" si="0"/>
        <v>10.217746649392801</v>
      </c>
      <c r="Y23" s="54">
        <f t="shared" si="1"/>
        <v>5.7949964157706084</v>
      </c>
      <c r="Z23" s="54">
        <f t="shared" si="2"/>
        <v>4.6572235963786799</v>
      </c>
      <c r="AA23" s="54">
        <f t="shared" si="3"/>
        <v>3.7588028214089109</v>
      </c>
      <c r="AB23" s="54">
        <f t="shared" si="4"/>
        <v>3.53691659138814</v>
      </c>
      <c r="AC23" s="54">
        <f t="shared" si="5"/>
        <v>6.0000000000000009</v>
      </c>
      <c r="AD23" s="54">
        <f t="shared" si="6"/>
        <v>0.77483870967741963</v>
      </c>
      <c r="AF23" s="53"/>
      <c r="AG23" s="53"/>
      <c r="AH23" s="53"/>
      <c r="AI23" s="53"/>
      <c r="AJ23" s="53"/>
      <c r="AK23" s="53"/>
      <c r="AL23" s="53"/>
      <c r="AO23" s="53"/>
      <c r="AP23" s="53"/>
      <c r="AQ23" s="53"/>
      <c r="AR23" s="53"/>
      <c r="AS23" s="53"/>
      <c r="AT23" s="53"/>
      <c r="AU23" s="53"/>
    </row>
    <row r="24" spans="1:47">
      <c r="D24" s="53">
        <v>2021</v>
      </c>
      <c r="E24" s="53">
        <f>'ZJQ-Parameter input'!O24</f>
        <v>29253</v>
      </c>
      <c r="F24" s="53">
        <f>'ZJQ-Parameter input'!P24</f>
        <v>159</v>
      </c>
      <c r="G24" s="53">
        <f>'ZJQ-Parameter input'!Q24</f>
        <v>496953</v>
      </c>
      <c r="H24" s="53">
        <f>'ZJQ-Parameter input'!R24</f>
        <v>2199</v>
      </c>
      <c r="I24" s="53">
        <f>'ZJQ-Parameter input'!S24</f>
        <v>1284</v>
      </c>
      <c r="J24" s="53">
        <f>'ZJQ-Parameter input'!T24</f>
        <v>123</v>
      </c>
      <c r="K24" s="53">
        <f>'ZJQ-Parameter input'!U24</f>
        <v>3</v>
      </c>
      <c r="M24" s="53">
        <v>2021</v>
      </c>
      <c r="N24" s="54">
        <f>'ZJQ-Parameter input'!BY24</f>
        <v>11.8</v>
      </c>
      <c r="O24" s="54">
        <f>'ZJQ-Parameter input'!BZ24</f>
        <v>5.98</v>
      </c>
      <c r="P24" s="54">
        <f>'ZJQ-Parameter input'!CA24</f>
        <v>6.4160000000000004</v>
      </c>
      <c r="Q24" s="54">
        <f>'ZJQ-Parameter input'!CB24</f>
        <v>5.3466666666666702</v>
      </c>
      <c r="R24" s="54">
        <f>'ZJQ-Parameter input'!CC24</f>
        <v>4.8</v>
      </c>
      <c r="S24" s="54">
        <f>'ZJQ-Parameter input'!CD24</f>
        <v>6</v>
      </c>
      <c r="T24" s="54">
        <f>'ZJQ-Parameter input'!CE24</f>
        <v>0.98</v>
      </c>
      <c r="W24" s="53">
        <v>2041</v>
      </c>
      <c r="X24" s="54">
        <f t="shared" si="0"/>
        <v>10.184195080533</v>
      </c>
      <c r="Y24" s="54">
        <f t="shared" si="1"/>
        <v>5.7857341337907364</v>
      </c>
      <c r="Z24" s="54">
        <f t="shared" si="2"/>
        <v>4.5446739067264401</v>
      </c>
      <c r="AA24" s="54">
        <f t="shared" si="3"/>
        <v>3.6824708297984801</v>
      </c>
      <c r="AB24" s="54">
        <f t="shared" si="4"/>
        <v>3.5245347530894358</v>
      </c>
      <c r="AC24" s="54">
        <f t="shared" si="5"/>
        <v>6.0000000000000009</v>
      </c>
      <c r="AD24" s="54">
        <f t="shared" si="6"/>
        <v>0.77014492753623165</v>
      </c>
      <c r="AF24" s="53"/>
      <c r="AG24" s="53"/>
      <c r="AH24" s="53"/>
      <c r="AI24" s="53"/>
      <c r="AJ24" s="53"/>
      <c r="AK24" s="53"/>
      <c r="AL24" s="53"/>
      <c r="AO24" s="53"/>
      <c r="AP24" s="53"/>
      <c r="AQ24" s="53"/>
      <c r="AR24" s="53"/>
      <c r="AS24" s="53"/>
      <c r="AT24" s="53"/>
      <c r="AU24" s="53"/>
    </row>
    <row r="25" spans="1:47">
      <c r="D25" s="53">
        <v>2022</v>
      </c>
      <c r="E25" s="53">
        <f>'ZJQ-Parameter input'!O25</f>
        <v>33396</v>
      </c>
      <c r="F25" s="53">
        <f>'ZJQ-Parameter input'!P25</f>
        <v>162</v>
      </c>
      <c r="G25" s="53">
        <f>'ZJQ-Parameter input'!Q25</f>
        <v>492480</v>
      </c>
      <c r="H25" s="53">
        <f>'ZJQ-Parameter input'!R25</f>
        <v>2577</v>
      </c>
      <c r="I25" s="53">
        <f>'ZJQ-Parameter input'!S25</f>
        <v>1404</v>
      </c>
      <c r="J25" s="53">
        <f>'ZJQ-Parameter input'!T25</f>
        <v>129</v>
      </c>
      <c r="K25" s="53">
        <f>'ZJQ-Parameter input'!U25</f>
        <v>3</v>
      </c>
      <c r="M25" s="53">
        <v>2022</v>
      </c>
      <c r="N25" s="54">
        <f>'ZJQ-Parameter input'!BY25</f>
        <v>11.6</v>
      </c>
      <c r="O25" s="54">
        <f>'ZJQ-Parameter input'!BZ25</f>
        <v>5.9600000000000009</v>
      </c>
      <c r="P25" s="54">
        <f>'ZJQ-Parameter input'!CA25</f>
        <v>6.2119999999999997</v>
      </c>
      <c r="Q25" s="54">
        <f>'ZJQ-Parameter input'!CB25</f>
        <v>5.1766666666666703</v>
      </c>
      <c r="R25" s="54">
        <f>'ZJQ-Parameter input'!CC25</f>
        <v>4.5999999999999996</v>
      </c>
      <c r="S25" s="54">
        <f>'ZJQ-Parameter input'!CD25</f>
        <v>6</v>
      </c>
      <c r="T25" s="54">
        <f>'ZJQ-Parameter input'!CE25</f>
        <v>0.96</v>
      </c>
      <c r="W25" s="53">
        <v>2042</v>
      </c>
      <c r="X25" s="54">
        <f t="shared" si="0"/>
        <v>10.153596340037801</v>
      </c>
      <c r="Y25" s="54">
        <f t="shared" si="1"/>
        <v>5.7777403451109279</v>
      </c>
      <c r="Z25" s="54">
        <f t="shared" si="2"/>
        <v>4.43903134413699</v>
      </c>
      <c r="AA25" s="54">
        <f t="shared" si="3"/>
        <v>3.6121780969649602</v>
      </c>
      <c r="AB25" s="54">
        <f t="shared" si="4"/>
        <v>3.5148306203255579</v>
      </c>
      <c r="AC25" s="54">
        <f t="shared" si="5"/>
        <v>6</v>
      </c>
      <c r="AD25" s="54">
        <f t="shared" si="6"/>
        <v>0.76486842105263175</v>
      </c>
      <c r="AF25" s="53"/>
      <c r="AG25" s="53"/>
      <c r="AH25" s="53"/>
      <c r="AI25" s="53"/>
      <c r="AJ25" s="53"/>
      <c r="AK25" s="53"/>
      <c r="AL25" s="53"/>
      <c r="AO25" s="53"/>
      <c r="AP25" s="53"/>
      <c r="AQ25" s="53"/>
      <c r="AR25" s="53"/>
      <c r="AS25" s="53"/>
      <c r="AT25" s="53"/>
      <c r="AU25" s="53"/>
    </row>
    <row r="26" spans="1:47">
      <c r="D26" s="53">
        <v>2023</v>
      </c>
      <c r="E26" s="53">
        <f>'ZJQ-Parameter input'!O26</f>
        <v>39351</v>
      </c>
      <c r="F26" s="53">
        <f>'ZJQ-Parameter input'!P26</f>
        <v>162</v>
      </c>
      <c r="G26" s="53">
        <f>'ZJQ-Parameter input'!Q26</f>
        <v>485979</v>
      </c>
      <c r="H26" s="53">
        <f>'ZJQ-Parameter input'!R26</f>
        <v>2913</v>
      </c>
      <c r="I26" s="53">
        <f>'ZJQ-Parameter input'!S26</f>
        <v>1554</v>
      </c>
      <c r="J26" s="53">
        <f>'ZJQ-Parameter input'!T26</f>
        <v>135</v>
      </c>
      <c r="K26" s="53">
        <f>'ZJQ-Parameter input'!U26</f>
        <v>3</v>
      </c>
      <c r="M26" s="53">
        <v>2023</v>
      </c>
      <c r="N26" s="54">
        <f>'ZJQ-Parameter input'!BY26</f>
        <v>11.4</v>
      </c>
      <c r="O26" s="54">
        <f>'ZJQ-Parameter input'!BZ26</f>
        <v>5.9400000000000013</v>
      </c>
      <c r="P26" s="54">
        <f>'ZJQ-Parameter input'!CA26</f>
        <v>6.008</v>
      </c>
      <c r="Q26" s="54">
        <f>'ZJQ-Parameter input'!CB26</f>
        <v>5.0066666666666704</v>
      </c>
      <c r="R26" s="54">
        <f>'ZJQ-Parameter input'!CC26</f>
        <v>4.3999999999999995</v>
      </c>
      <c r="S26" s="54">
        <f>'ZJQ-Parameter input'!CD26</f>
        <v>6</v>
      </c>
      <c r="T26" s="54">
        <f>'ZJQ-Parameter input'!CE26</f>
        <v>0.94</v>
      </c>
      <c r="W26" s="53">
        <v>2043</v>
      </c>
      <c r="X26" s="54">
        <f t="shared" si="0"/>
        <v>10.125244632305501</v>
      </c>
      <c r="Y26" s="54">
        <f t="shared" si="1"/>
        <v>5.7709314420803777</v>
      </c>
      <c r="Z26" s="54">
        <f t="shared" si="2"/>
        <v>4.3422930667452198</v>
      </c>
      <c r="AA26" s="54">
        <f t="shared" si="3"/>
        <v>3.54883806122215</v>
      </c>
      <c r="AB26" s="54">
        <f t="shared" si="4"/>
        <v>3.5075603367259225</v>
      </c>
      <c r="AC26" s="54">
        <f t="shared" si="5"/>
        <v>6.0000000000000009</v>
      </c>
      <c r="AD26" s="54">
        <f t="shared" si="6"/>
        <v>0.76096385542168676</v>
      </c>
      <c r="AF26" s="53"/>
      <c r="AG26" s="53"/>
      <c r="AH26" s="53"/>
      <c r="AI26" s="53"/>
      <c r="AJ26" s="53"/>
      <c r="AK26" s="53"/>
      <c r="AL26" s="53"/>
      <c r="AO26" s="53"/>
      <c r="AP26" s="53"/>
      <c r="AQ26" s="53"/>
      <c r="AR26" s="53"/>
      <c r="AS26" s="53"/>
      <c r="AT26" s="53"/>
      <c r="AU26" s="53"/>
    </row>
    <row r="27" spans="1:47">
      <c r="D27" s="53">
        <v>2024</v>
      </c>
      <c r="E27" s="53">
        <f>'ZJQ-Parameter input'!O27</f>
        <v>47217</v>
      </c>
      <c r="F27" s="53">
        <f>'ZJQ-Parameter input'!P27</f>
        <v>162</v>
      </c>
      <c r="G27" s="53">
        <f>'ZJQ-Parameter input'!Q27</f>
        <v>474243</v>
      </c>
      <c r="H27" s="53">
        <f>'ZJQ-Parameter input'!R27</f>
        <v>3183</v>
      </c>
      <c r="I27" s="53">
        <f>'ZJQ-Parameter input'!S27</f>
        <v>1734</v>
      </c>
      <c r="J27" s="53">
        <f>'ZJQ-Parameter input'!T27</f>
        <v>138</v>
      </c>
      <c r="K27" s="53">
        <f>'ZJQ-Parameter input'!U27</f>
        <v>3</v>
      </c>
      <c r="M27" s="53">
        <v>2024</v>
      </c>
      <c r="N27" s="54">
        <f>'ZJQ-Parameter input'!BY27</f>
        <v>11.2</v>
      </c>
      <c r="O27" s="54">
        <f>'ZJQ-Parameter input'!BZ27</f>
        <v>5.9200000000000017</v>
      </c>
      <c r="P27" s="54">
        <f>'ZJQ-Parameter input'!CA27</f>
        <v>5.8040000000000003</v>
      </c>
      <c r="Q27" s="54">
        <f>'ZJQ-Parameter input'!CB27</f>
        <v>4.8366666666666696</v>
      </c>
      <c r="R27" s="54">
        <f>'ZJQ-Parameter input'!CC27</f>
        <v>4.1999999999999993</v>
      </c>
      <c r="S27" s="54">
        <f>'ZJQ-Parameter input'!CD27</f>
        <v>6</v>
      </c>
      <c r="T27" s="54">
        <f>'ZJQ-Parameter input'!CE27</f>
        <v>0.91999999999999993</v>
      </c>
      <c r="W27" s="53">
        <v>2044</v>
      </c>
      <c r="X27" s="54">
        <f t="shared" si="0"/>
        <v>10.098731949208601</v>
      </c>
      <c r="Y27" s="54">
        <f t="shared" si="1"/>
        <v>5.7652429977289934</v>
      </c>
      <c r="Z27" s="54">
        <f t="shared" si="2"/>
        <v>4.2557900680702696</v>
      </c>
      <c r="AA27" s="54">
        <f t="shared" si="3"/>
        <v>3.49304803358031</v>
      </c>
      <c r="AB27" s="54">
        <f t="shared" si="4"/>
        <v>3.5025953778429946</v>
      </c>
      <c r="AC27" s="54">
        <f t="shared" si="5"/>
        <v>5.9999999999999982</v>
      </c>
      <c r="AD27" s="54">
        <f t="shared" si="6"/>
        <v>0.75811111111111096</v>
      </c>
      <c r="AF27" s="53"/>
      <c r="AG27" s="53"/>
      <c r="AH27" s="53"/>
      <c r="AI27" s="53"/>
      <c r="AJ27" s="53"/>
      <c r="AK27" s="53"/>
      <c r="AL27" s="53"/>
      <c r="AO27" s="53"/>
      <c r="AP27" s="53"/>
      <c r="AQ27" s="53"/>
      <c r="AR27" s="53"/>
      <c r="AS27" s="53"/>
      <c r="AT27" s="53"/>
      <c r="AU27" s="53"/>
    </row>
    <row r="28" spans="1:47">
      <c r="D28" s="53">
        <v>2025</v>
      </c>
      <c r="E28" s="53">
        <f>'ZJQ-Parameter input'!O28</f>
        <v>60798</v>
      </c>
      <c r="F28" s="53">
        <f>'ZJQ-Parameter input'!P28</f>
        <v>171</v>
      </c>
      <c r="G28" s="53">
        <f>'ZJQ-Parameter input'!Q28</f>
        <v>487419</v>
      </c>
      <c r="H28" s="53">
        <f>'ZJQ-Parameter input'!R28</f>
        <v>3630</v>
      </c>
      <c r="I28" s="53">
        <f>'ZJQ-Parameter input'!S28</f>
        <v>2064</v>
      </c>
      <c r="J28" s="53">
        <f>'ZJQ-Parameter input'!T28</f>
        <v>147</v>
      </c>
      <c r="K28" s="53">
        <f>'ZJQ-Parameter input'!U28</f>
        <v>3</v>
      </c>
      <c r="M28" s="53">
        <v>2025</v>
      </c>
      <c r="N28" s="54">
        <f>'ZJQ-Parameter input'!BY28</f>
        <v>11</v>
      </c>
      <c r="O28" s="54">
        <f>'ZJQ-Parameter input'!BZ28</f>
        <v>5.9</v>
      </c>
      <c r="P28" s="54">
        <f>'ZJQ-Parameter input'!CA28</f>
        <v>5.6</v>
      </c>
      <c r="Q28" s="54">
        <f>'ZJQ-Parameter input'!CB28</f>
        <v>4.6666666666666696</v>
      </c>
      <c r="R28" s="54">
        <f>'ZJQ-Parameter input'!CC28</f>
        <v>4</v>
      </c>
      <c r="S28" s="54">
        <f>'ZJQ-Parameter input'!CD28</f>
        <v>6</v>
      </c>
      <c r="T28" s="54">
        <f>'ZJQ-Parameter input'!CE28</f>
        <v>0.9</v>
      </c>
      <c r="W28" s="53">
        <v>2045</v>
      </c>
      <c r="X28" s="54">
        <f t="shared" si="0"/>
        <v>10.074143718131801</v>
      </c>
      <c r="Y28" s="54">
        <f t="shared" si="1"/>
        <v>5.7605943190094679</v>
      </c>
      <c r="Z28" s="54">
        <f t="shared" si="2"/>
        <v>4.1806607633201196</v>
      </c>
      <c r="AA28" s="54">
        <f t="shared" si="3"/>
        <v>3.4453123994594899</v>
      </c>
      <c r="AB28" s="54">
        <f t="shared" si="4"/>
        <v>3.5000000000000004</v>
      </c>
      <c r="AC28" s="54">
        <f t="shared" si="5"/>
        <v>6.0000000000000018</v>
      </c>
      <c r="AD28" s="54">
        <f t="shared" si="6"/>
        <v>0.75536082474226818</v>
      </c>
      <c r="AF28" s="53"/>
      <c r="AG28" s="53"/>
      <c r="AH28" s="53"/>
      <c r="AI28" s="53"/>
      <c r="AJ28" s="53"/>
      <c r="AK28" s="53"/>
      <c r="AL28" s="53"/>
      <c r="AO28" s="53"/>
      <c r="AP28" s="53"/>
      <c r="AQ28" s="53"/>
      <c r="AR28" s="53"/>
      <c r="AS28" s="53"/>
      <c r="AT28" s="53"/>
      <c r="AU28" s="53"/>
    </row>
    <row r="29" spans="1:47">
      <c r="D29" s="53">
        <v>2026</v>
      </c>
      <c r="E29" s="53">
        <f>'ZJQ-Parameter input'!O29</f>
        <v>78954</v>
      </c>
      <c r="F29" s="53">
        <f>'ZJQ-Parameter input'!P29</f>
        <v>177</v>
      </c>
      <c r="G29" s="53">
        <f>'ZJQ-Parameter input'!Q29</f>
        <v>495429</v>
      </c>
      <c r="H29" s="53">
        <f>'ZJQ-Parameter input'!R29</f>
        <v>4056</v>
      </c>
      <c r="I29" s="53">
        <f>'ZJQ-Parameter input'!S29</f>
        <v>2478</v>
      </c>
      <c r="J29" s="53">
        <f>'ZJQ-Parameter input'!T29</f>
        <v>156</v>
      </c>
      <c r="K29" s="53">
        <f>'ZJQ-Parameter input'!U29</f>
        <v>6</v>
      </c>
      <c r="M29" s="53">
        <v>2026</v>
      </c>
      <c r="N29" s="54">
        <f>'ZJQ-Parameter input'!BY29</f>
        <v>10.9</v>
      </c>
      <c r="O29" s="54">
        <f>'ZJQ-Parameter input'!BZ29</f>
        <v>5.8840000000000003</v>
      </c>
      <c r="P29" s="54">
        <f>'ZJQ-Parameter input'!CA29</f>
        <v>5.44</v>
      </c>
      <c r="Q29" s="54">
        <f>'ZJQ-Parameter input'!CB29</f>
        <v>4.5333333333333297</v>
      </c>
      <c r="R29" s="54">
        <f>'ZJQ-Parameter input'!CC29</f>
        <v>3.9</v>
      </c>
      <c r="S29" s="54">
        <f>'ZJQ-Parameter input'!CD29</f>
        <v>6</v>
      </c>
      <c r="T29" s="54">
        <f>'ZJQ-Parameter input'!CE29</f>
        <v>0.88</v>
      </c>
      <c r="W29" s="53">
        <v>2046</v>
      </c>
      <c r="X29" s="54">
        <f t="shared" si="0"/>
        <v>10.051591824615</v>
      </c>
      <c r="Y29" s="54">
        <f t="shared" si="1"/>
        <v>5.7569164912280693</v>
      </c>
      <c r="Z29" s="54">
        <f t="shared" si="2"/>
        <v>4.1180926589392701</v>
      </c>
      <c r="AA29" s="54">
        <f t="shared" si="3"/>
        <v>3.4060692921236302</v>
      </c>
      <c r="AB29" s="54">
        <f t="shared" si="4"/>
        <v>3.5000000000000004</v>
      </c>
      <c r="AC29" s="54">
        <f t="shared" si="5"/>
        <v>5.9999999999999991</v>
      </c>
      <c r="AD29" s="54">
        <f t="shared" si="6"/>
        <v>0.75355769230769221</v>
      </c>
      <c r="AF29" s="53"/>
      <c r="AG29" s="53"/>
      <c r="AH29" s="53"/>
      <c r="AI29" s="53"/>
      <c r="AJ29" s="53"/>
      <c r="AK29" s="53"/>
      <c r="AL29" s="53"/>
      <c r="AO29" s="53"/>
      <c r="AP29" s="53"/>
      <c r="AQ29" s="53"/>
      <c r="AR29" s="53"/>
      <c r="AS29" s="53"/>
      <c r="AT29" s="53"/>
      <c r="AU29" s="53"/>
    </row>
    <row r="30" spans="1:47">
      <c r="D30" s="53">
        <v>2027</v>
      </c>
      <c r="E30" s="53">
        <f>'ZJQ-Parameter input'!O30</f>
        <v>101265</v>
      </c>
      <c r="F30" s="53">
        <f>'ZJQ-Parameter input'!P30</f>
        <v>183</v>
      </c>
      <c r="G30" s="53">
        <f>'ZJQ-Parameter input'!Q30</f>
        <v>493464</v>
      </c>
      <c r="H30" s="53">
        <f>'ZJQ-Parameter input'!R30</f>
        <v>4410</v>
      </c>
      <c r="I30" s="53">
        <f>'ZJQ-Parameter input'!S30</f>
        <v>2961</v>
      </c>
      <c r="J30" s="53">
        <f>'ZJQ-Parameter input'!T30</f>
        <v>162</v>
      </c>
      <c r="K30" s="53">
        <f>'ZJQ-Parameter input'!U30</f>
        <v>6</v>
      </c>
      <c r="M30" s="53">
        <v>2027</v>
      </c>
      <c r="N30" s="54">
        <f>'ZJQ-Parameter input'!BY30</f>
        <v>10.8</v>
      </c>
      <c r="O30" s="54">
        <f>'ZJQ-Parameter input'!BZ30</f>
        <v>5.8680000000000003</v>
      </c>
      <c r="P30" s="54">
        <f>'ZJQ-Parameter input'!CA30</f>
        <v>5.28</v>
      </c>
      <c r="Q30" s="54">
        <f>'ZJQ-Parameter input'!CB30</f>
        <v>4.4000000000000004</v>
      </c>
      <c r="R30" s="54">
        <f>'ZJQ-Parameter input'!CC30</f>
        <v>3.8</v>
      </c>
      <c r="S30" s="54">
        <f>'ZJQ-Parameter input'!CD30</f>
        <v>6</v>
      </c>
      <c r="T30" s="54">
        <f>'ZJQ-Parameter input'!CE30</f>
        <v>0.86</v>
      </c>
      <c r="W30" s="53">
        <v>2047</v>
      </c>
      <c r="X30" s="54">
        <f t="shared" si="0"/>
        <v>10.032111793538901</v>
      </c>
      <c r="Y30" s="54">
        <f t="shared" si="1"/>
        <v>5.7540975609756098</v>
      </c>
      <c r="Z30" s="54">
        <f t="shared" si="2"/>
        <v>4.06944408201685</v>
      </c>
      <c r="AA30" s="54">
        <f t="shared" si="3"/>
        <v>3.3758111027380102</v>
      </c>
      <c r="AB30" s="54">
        <f t="shared" si="4"/>
        <v>3.4999999999999996</v>
      </c>
      <c r="AC30" s="54">
        <f t="shared" si="5"/>
        <v>6.0000000000000009</v>
      </c>
      <c r="AD30" s="54">
        <f t="shared" si="6"/>
        <v>0.75225225225225234</v>
      </c>
      <c r="AF30" s="53"/>
      <c r="AG30" s="53"/>
      <c r="AH30" s="53"/>
      <c r="AI30" s="53"/>
      <c r="AJ30" s="53"/>
      <c r="AK30" s="53"/>
      <c r="AL30" s="53"/>
      <c r="AO30" s="53"/>
      <c r="AP30" s="53"/>
      <c r="AQ30" s="53"/>
      <c r="AR30" s="53"/>
      <c r="AS30" s="53"/>
      <c r="AT30" s="53"/>
      <c r="AU30" s="53"/>
    </row>
    <row r="31" spans="1:47">
      <c r="D31" s="53">
        <v>2028</v>
      </c>
      <c r="E31" s="53">
        <f>'ZJQ-Parameter input'!O31</f>
        <v>128511</v>
      </c>
      <c r="F31" s="53">
        <f>'ZJQ-Parameter input'!P31</f>
        <v>189</v>
      </c>
      <c r="G31" s="53">
        <f>'ZJQ-Parameter input'!Q31</f>
        <v>486504</v>
      </c>
      <c r="H31" s="53">
        <f>'ZJQ-Parameter input'!R31</f>
        <v>4719</v>
      </c>
      <c r="I31" s="53">
        <f>'ZJQ-Parameter input'!S31</f>
        <v>3549</v>
      </c>
      <c r="J31" s="53">
        <f>'ZJQ-Parameter input'!T31</f>
        <v>165</v>
      </c>
      <c r="K31" s="53">
        <f>'ZJQ-Parameter input'!U31</f>
        <v>6</v>
      </c>
      <c r="M31" s="53">
        <v>2028</v>
      </c>
      <c r="N31" s="54">
        <f>'ZJQ-Parameter input'!BY31</f>
        <v>10.7</v>
      </c>
      <c r="O31" s="54">
        <f>'ZJQ-Parameter input'!BZ31</f>
        <v>5.8520000000000003</v>
      </c>
      <c r="P31" s="54">
        <f>'ZJQ-Parameter input'!CA31</f>
        <v>5.12</v>
      </c>
      <c r="Q31" s="54">
        <f>'ZJQ-Parameter input'!CB31</f>
        <v>4.2666666666666702</v>
      </c>
      <c r="R31" s="54">
        <f>'ZJQ-Parameter input'!CC31</f>
        <v>3.6999999999999997</v>
      </c>
      <c r="S31" s="54">
        <f>'ZJQ-Parameter input'!CD31</f>
        <v>6</v>
      </c>
      <c r="T31" s="54">
        <f>'ZJQ-Parameter input'!CE31</f>
        <v>0.84</v>
      </c>
      <c r="W31" s="53">
        <v>2048</v>
      </c>
      <c r="X31" s="54">
        <f t="shared" si="0"/>
        <v>10.016573045237299</v>
      </c>
      <c r="Y31" s="54">
        <f t="shared" si="1"/>
        <v>5.7520366972477053</v>
      </c>
      <c r="Z31" s="54">
        <f t="shared" si="2"/>
        <v>4.03403532829648</v>
      </c>
      <c r="AA31" s="54">
        <f t="shared" si="3"/>
        <v>3.35404308218247</v>
      </c>
      <c r="AB31" s="54">
        <f t="shared" si="4"/>
        <v>3.4999999999999996</v>
      </c>
      <c r="AC31" s="54">
        <f t="shared" si="5"/>
        <v>6.0000000000000009</v>
      </c>
      <c r="AD31" s="54">
        <f t="shared" si="6"/>
        <v>0.75111111111111106</v>
      </c>
      <c r="AF31" s="53"/>
      <c r="AG31" s="53"/>
      <c r="AH31" s="53"/>
      <c r="AI31" s="53"/>
      <c r="AJ31" s="53"/>
      <c r="AK31" s="53"/>
      <c r="AL31" s="53"/>
      <c r="AO31" s="53"/>
      <c r="AP31" s="53"/>
      <c r="AQ31" s="53"/>
      <c r="AR31" s="53"/>
      <c r="AS31" s="53"/>
      <c r="AT31" s="53"/>
      <c r="AU31" s="53"/>
    </row>
    <row r="32" spans="1:47">
      <c r="D32" s="53">
        <v>2029</v>
      </c>
      <c r="E32" s="53">
        <f>'ZJQ-Parameter input'!O32</f>
        <v>159033</v>
      </c>
      <c r="F32" s="53">
        <f>'ZJQ-Parameter input'!P32</f>
        <v>195</v>
      </c>
      <c r="G32" s="53">
        <f>'ZJQ-Parameter input'!Q32</f>
        <v>475686</v>
      </c>
      <c r="H32" s="53">
        <f>'ZJQ-Parameter input'!R32</f>
        <v>4974</v>
      </c>
      <c r="I32" s="53">
        <f>'ZJQ-Parameter input'!S32</f>
        <v>4245</v>
      </c>
      <c r="J32" s="53">
        <f>'ZJQ-Parameter input'!T32</f>
        <v>168</v>
      </c>
      <c r="K32" s="53">
        <f>'ZJQ-Parameter input'!U32</f>
        <v>9</v>
      </c>
      <c r="M32" s="53">
        <v>2029</v>
      </c>
      <c r="N32" s="54">
        <f>'ZJQ-Parameter input'!BY32</f>
        <v>10.6</v>
      </c>
      <c r="O32" s="54">
        <f>'ZJQ-Parameter input'!BZ32</f>
        <v>5.8360000000000003</v>
      </c>
      <c r="P32" s="54">
        <f>'ZJQ-Parameter input'!CA32</f>
        <v>4.96</v>
      </c>
      <c r="Q32" s="54">
        <f>'ZJQ-Parameter input'!CB32</f>
        <v>4.1333333333333302</v>
      </c>
      <c r="R32" s="54">
        <f>'ZJQ-Parameter input'!CC32</f>
        <v>3.5999999999999996</v>
      </c>
      <c r="S32" s="54">
        <f>'ZJQ-Parameter input'!CD32</f>
        <v>6</v>
      </c>
      <c r="T32" s="54">
        <f>'ZJQ-Parameter input'!CE32</f>
        <v>0.82</v>
      </c>
      <c r="W32" s="53">
        <v>2049</v>
      </c>
      <c r="X32" s="54">
        <f t="shared" si="0"/>
        <v>10.0056673723314</v>
      </c>
      <c r="Y32" s="54">
        <f t="shared" si="1"/>
        <v>5.7506764144945972</v>
      </c>
      <c r="Z32" s="54">
        <f t="shared" si="2"/>
        <v>4.0111361593648596</v>
      </c>
      <c r="AA32" s="54">
        <f t="shared" si="3"/>
        <v>3.3400782591560398</v>
      </c>
      <c r="AB32" s="54">
        <f t="shared" si="4"/>
        <v>3.4999999999999991</v>
      </c>
      <c r="AC32" s="54">
        <f t="shared" si="5"/>
        <v>6</v>
      </c>
      <c r="AD32" s="54">
        <f t="shared" si="6"/>
        <v>0.75040650406504128</v>
      </c>
      <c r="AF32" s="53"/>
      <c r="AG32" s="53"/>
      <c r="AH32" s="53"/>
      <c r="AI32" s="53"/>
      <c r="AJ32" s="53"/>
      <c r="AK32" s="53"/>
      <c r="AL32" s="53"/>
      <c r="AO32" s="53"/>
      <c r="AP32" s="53"/>
      <c r="AQ32" s="53"/>
      <c r="AR32" s="53"/>
      <c r="AS32" s="53"/>
      <c r="AT32" s="53"/>
      <c r="AU32" s="53"/>
    </row>
    <row r="33" spans="4:47">
      <c r="D33" s="53">
        <v>2030</v>
      </c>
      <c r="E33" s="53">
        <f>'ZJQ-Parameter input'!O33</f>
        <v>194529</v>
      </c>
      <c r="F33" s="53">
        <f>'ZJQ-Parameter input'!P33</f>
        <v>201</v>
      </c>
      <c r="G33" s="53">
        <f>'ZJQ-Parameter input'!Q33</f>
        <v>459357</v>
      </c>
      <c r="H33" s="53">
        <f>'ZJQ-Parameter input'!R33</f>
        <v>5157</v>
      </c>
      <c r="I33" s="53">
        <f>'ZJQ-Parameter input'!S33</f>
        <v>5022</v>
      </c>
      <c r="J33" s="53">
        <f>'ZJQ-Parameter input'!T33</f>
        <v>168</v>
      </c>
      <c r="K33" s="53">
        <f>'ZJQ-Parameter input'!U33</f>
        <v>9</v>
      </c>
      <c r="M33" s="53">
        <v>2030</v>
      </c>
      <c r="N33" s="54">
        <f>'ZJQ-Parameter input'!BY33</f>
        <v>10.5</v>
      </c>
      <c r="O33" s="54">
        <f>'ZJQ-Parameter input'!BZ33</f>
        <v>5.82</v>
      </c>
      <c r="P33" s="54">
        <f>'ZJQ-Parameter input'!CA33</f>
        <v>4.8</v>
      </c>
      <c r="Q33" s="54">
        <f>'ZJQ-Parameter input'!CB33</f>
        <v>4</v>
      </c>
      <c r="R33" s="54">
        <f>'ZJQ-Parameter input'!CC33</f>
        <v>3.5</v>
      </c>
      <c r="S33" s="54">
        <f>'ZJQ-Parameter input'!CD33</f>
        <v>6</v>
      </c>
      <c r="T33" s="54">
        <f>'ZJQ-Parameter input'!CE33</f>
        <v>0.8</v>
      </c>
      <c r="W33" s="53">
        <v>2050</v>
      </c>
      <c r="X33" s="54">
        <f t="shared" si="0"/>
        <v>10</v>
      </c>
      <c r="Y33" s="54">
        <f t="shared" si="1"/>
        <v>5.7500000000000009</v>
      </c>
      <c r="Z33" s="54">
        <f t="shared" si="2"/>
        <v>4</v>
      </c>
      <c r="AA33" s="54">
        <f t="shared" si="3"/>
        <v>3.3333333333333299</v>
      </c>
      <c r="AB33" s="54">
        <f t="shared" si="4"/>
        <v>3.5000000000000009</v>
      </c>
      <c r="AC33" s="54">
        <f t="shared" si="5"/>
        <v>6.0000000000000036</v>
      </c>
      <c r="AD33" s="54">
        <f t="shared" si="6"/>
        <v>0.75000000000000011</v>
      </c>
      <c r="AF33" s="53"/>
      <c r="AG33" s="53"/>
      <c r="AH33" s="53"/>
      <c r="AI33" s="53"/>
      <c r="AJ33" s="53"/>
      <c r="AK33" s="53"/>
      <c r="AL33" s="53"/>
      <c r="AO33" s="53"/>
      <c r="AP33" s="53"/>
      <c r="AQ33" s="53"/>
      <c r="AR33" s="53"/>
      <c r="AS33" s="53"/>
      <c r="AT33" s="53"/>
      <c r="AU33" s="53"/>
    </row>
    <row r="34" spans="4:47">
      <c r="D34" s="53">
        <v>2031</v>
      </c>
      <c r="E34" s="53">
        <f>'ZJQ-Parameter input'!O34</f>
        <v>226134</v>
      </c>
      <c r="F34" s="53">
        <f>'ZJQ-Parameter input'!P34</f>
        <v>204</v>
      </c>
      <c r="G34" s="53">
        <f>'ZJQ-Parameter input'!Q34</f>
        <v>432756</v>
      </c>
      <c r="H34" s="53">
        <f>'ZJQ-Parameter input'!R34</f>
        <v>5205</v>
      </c>
      <c r="I34" s="53">
        <f>'ZJQ-Parameter input'!S34</f>
        <v>5802</v>
      </c>
      <c r="J34" s="53">
        <f>'ZJQ-Parameter input'!T34</f>
        <v>162</v>
      </c>
      <c r="K34" s="53">
        <f>'ZJQ-Parameter input'!U34</f>
        <v>9</v>
      </c>
      <c r="M34" s="53">
        <v>2031</v>
      </c>
      <c r="N34" s="54">
        <f>'ZJQ-Parameter input'!BY34</f>
        <v>10.4</v>
      </c>
      <c r="O34" s="54">
        <f>'ZJQ-Parameter input'!BZ34</f>
        <v>5.806</v>
      </c>
      <c r="P34" s="54">
        <f>'ZJQ-Parameter input'!CA34</f>
        <v>4.6399999999999997</v>
      </c>
      <c r="Q34" s="54">
        <f>'ZJQ-Parameter input'!CB34</f>
        <v>3.8666666666666698</v>
      </c>
      <c r="R34" s="54">
        <f>'ZJQ-Parameter input'!CC34</f>
        <v>3.5</v>
      </c>
      <c r="S34" s="54">
        <f>'ZJQ-Parameter input'!CD34</f>
        <v>6</v>
      </c>
      <c r="T34" s="54">
        <f>'ZJQ-Parameter input'!CE34</f>
        <v>0.79</v>
      </c>
      <c r="W34" s="53">
        <v>2051</v>
      </c>
      <c r="X34" s="54">
        <f t="shared" si="0"/>
        <v>10</v>
      </c>
      <c r="Y34" s="54">
        <f t="shared" si="1"/>
        <v>5.7499999999999973</v>
      </c>
      <c r="Z34" s="54">
        <f t="shared" si="2"/>
        <v>4</v>
      </c>
      <c r="AA34" s="54">
        <f t="shared" si="3"/>
        <v>3.3333333333333299</v>
      </c>
      <c r="AB34" s="54">
        <f t="shared" si="4"/>
        <v>3.4999999999999996</v>
      </c>
      <c r="AC34" s="54">
        <f t="shared" si="5"/>
        <v>6</v>
      </c>
      <c r="AD34" s="54">
        <f t="shared" si="6"/>
        <v>0.74999999999999978</v>
      </c>
      <c r="AF34" s="53"/>
      <c r="AG34" s="53"/>
      <c r="AH34" s="53"/>
      <c r="AI34" s="53"/>
      <c r="AJ34" s="53"/>
      <c r="AK34" s="53"/>
      <c r="AL34" s="53"/>
      <c r="AO34" s="53"/>
      <c r="AP34" s="53"/>
      <c r="AQ34" s="53"/>
      <c r="AR34" s="53"/>
      <c r="AS34" s="53"/>
      <c r="AT34" s="53"/>
      <c r="AU34" s="53"/>
    </row>
    <row r="35" spans="4:47">
      <c r="D35" s="53">
        <v>2032</v>
      </c>
      <c r="E35" s="53">
        <f>'ZJQ-Parameter input'!O35</f>
        <v>253314</v>
      </c>
      <c r="F35" s="53">
        <f>'ZJQ-Parameter input'!P35</f>
        <v>210</v>
      </c>
      <c r="G35" s="53">
        <f>'ZJQ-Parameter input'!Q35</f>
        <v>410511</v>
      </c>
      <c r="H35" s="53">
        <f>'ZJQ-Parameter input'!R35</f>
        <v>5238</v>
      </c>
      <c r="I35" s="53">
        <f>'ZJQ-Parameter input'!S35</f>
        <v>6657</v>
      </c>
      <c r="J35" s="53">
        <f>'ZJQ-Parameter input'!T35</f>
        <v>159</v>
      </c>
      <c r="K35" s="53">
        <f>'ZJQ-Parameter input'!U35</f>
        <v>12</v>
      </c>
      <c r="M35" s="53">
        <v>2032</v>
      </c>
      <c r="N35" s="54">
        <f>'ZJQ-Parameter input'!BY35</f>
        <v>10.3</v>
      </c>
      <c r="O35" s="54">
        <f>'ZJQ-Parameter input'!BZ35</f>
        <v>5.7919999999999998</v>
      </c>
      <c r="P35" s="54">
        <f>'ZJQ-Parameter input'!CA35</f>
        <v>4.4800000000000004</v>
      </c>
      <c r="Q35" s="54">
        <f>'ZJQ-Parameter input'!CB35</f>
        <v>3.7333333333333298</v>
      </c>
      <c r="R35" s="54">
        <f>'ZJQ-Parameter input'!CC35</f>
        <v>3.5</v>
      </c>
      <c r="S35" s="54">
        <f>'ZJQ-Parameter input'!CD35</f>
        <v>6</v>
      </c>
      <c r="T35" s="54">
        <f>'ZJQ-Parameter input'!CE35</f>
        <v>0.78</v>
      </c>
      <c r="W35" s="53">
        <v>2052</v>
      </c>
      <c r="X35" s="54">
        <f t="shared" si="0"/>
        <v>10</v>
      </c>
      <c r="Y35" s="54">
        <f t="shared" si="1"/>
        <v>5.7499999999999964</v>
      </c>
      <c r="Z35" s="54">
        <f t="shared" si="2"/>
        <v>4</v>
      </c>
      <c r="AA35" s="54">
        <f t="shared" si="3"/>
        <v>3.3333333333333299</v>
      </c>
      <c r="AB35" s="54">
        <f t="shared" si="4"/>
        <v>3.5</v>
      </c>
      <c r="AC35" s="54">
        <f t="shared" si="5"/>
        <v>6.0000000000000018</v>
      </c>
      <c r="AD35" s="54">
        <f t="shared" si="6"/>
        <v>0.75</v>
      </c>
      <c r="AF35" s="53"/>
      <c r="AG35" s="53"/>
      <c r="AH35" s="53"/>
      <c r="AI35" s="53"/>
      <c r="AJ35" s="53"/>
      <c r="AK35" s="53"/>
      <c r="AL35" s="53"/>
      <c r="AO35" s="53"/>
      <c r="AP35" s="53"/>
      <c r="AQ35" s="53"/>
      <c r="AR35" s="53"/>
      <c r="AS35" s="53"/>
      <c r="AT35" s="53"/>
      <c r="AU35" s="53"/>
    </row>
    <row r="36" spans="4:47">
      <c r="D36" s="53">
        <v>2033</v>
      </c>
      <c r="E36" s="53">
        <f>'ZJQ-Parameter input'!O36</f>
        <v>276594</v>
      </c>
      <c r="F36" s="53">
        <f>'ZJQ-Parameter input'!P36</f>
        <v>219</v>
      </c>
      <c r="G36" s="53">
        <f>'ZJQ-Parameter input'!Q36</f>
        <v>392031</v>
      </c>
      <c r="H36" s="53">
        <f>'ZJQ-Parameter input'!R36</f>
        <v>5301</v>
      </c>
      <c r="I36" s="53">
        <f>'ZJQ-Parameter input'!S36</f>
        <v>7617</v>
      </c>
      <c r="J36" s="53">
        <f>'ZJQ-Parameter input'!T36</f>
        <v>156</v>
      </c>
      <c r="K36" s="53">
        <f>'ZJQ-Parameter input'!U36</f>
        <v>12</v>
      </c>
      <c r="M36" s="53">
        <v>2033</v>
      </c>
      <c r="N36" s="54">
        <f>'ZJQ-Parameter input'!BY36</f>
        <v>10.199999999999999</v>
      </c>
      <c r="O36" s="54">
        <f>'ZJQ-Parameter input'!BZ36</f>
        <v>5.7779999999999996</v>
      </c>
      <c r="P36" s="54">
        <f>'ZJQ-Parameter input'!CA36</f>
        <v>4.32</v>
      </c>
      <c r="Q36" s="54">
        <f>'ZJQ-Parameter input'!CB36</f>
        <v>3.6</v>
      </c>
      <c r="R36" s="54">
        <f>'ZJQ-Parameter input'!CC36</f>
        <v>3.5</v>
      </c>
      <c r="S36" s="54">
        <f>'ZJQ-Parameter input'!CD36</f>
        <v>6</v>
      </c>
      <c r="T36" s="54">
        <f>'ZJQ-Parameter input'!CE36</f>
        <v>0.77</v>
      </c>
      <c r="W36" s="53">
        <v>2053</v>
      </c>
      <c r="X36" s="54">
        <f t="shared" si="0"/>
        <v>10</v>
      </c>
      <c r="Y36" s="54">
        <f t="shared" si="1"/>
        <v>5.7499999999999991</v>
      </c>
      <c r="Z36" s="54">
        <f t="shared" si="2"/>
        <v>4</v>
      </c>
      <c r="AA36" s="54">
        <f t="shared" si="3"/>
        <v>3.3333333333333299</v>
      </c>
      <c r="AB36" s="54">
        <f t="shared" si="4"/>
        <v>3.5000000000000004</v>
      </c>
      <c r="AC36" s="54">
        <f t="shared" si="5"/>
        <v>5.9999999999999982</v>
      </c>
      <c r="AD36" s="54">
        <f t="shared" si="6"/>
        <v>0.75</v>
      </c>
      <c r="AF36" s="53"/>
      <c r="AG36" s="53"/>
      <c r="AH36" s="53"/>
      <c r="AI36" s="53"/>
      <c r="AJ36" s="53"/>
      <c r="AK36" s="53"/>
      <c r="AL36" s="53"/>
      <c r="AO36" s="53"/>
      <c r="AP36" s="53"/>
      <c r="AQ36" s="53"/>
      <c r="AR36" s="53"/>
      <c r="AS36" s="53"/>
      <c r="AT36" s="53"/>
      <c r="AU36" s="53"/>
    </row>
    <row r="37" spans="4:47">
      <c r="D37" s="53">
        <v>2034</v>
      </c>
      <c r="E37" s="53">
        <f>'ZJQ-Parameter input'!O37</f>
        <v>294747</v>
      </c>
      <c r="F37" s="53">
        <f>'ZJQ-Parameter input'!P37</f>
        <v>228</v>
      </c>
      <c r="G37" s="53">
        <f>'ZJQ-Parameter input'!Q37</f>
        <v>377511</v>
      </c>
      <c r="H37" s="53">
        <f>'ZJQ-Parameter input'!R37</f>
        <v>5391</v>
      </c>
      <c r="I37" s="53">
        <f>'ZJQ-Parameter input'!S37</f>
        <v>8652</v>
      </c>
      <c r="J37" s="53">
        <f>'ZJQ-Parameter input'!T37</f>
        <v>156</v>
      </c>
      <c r="K37" s="53">
        <f>'ZJQ-Parameter input'!U37</f>
        <v>15</v>
      </c>
      <c r="M37" s="53">
        <v>2034</v>
      </c>
      <c r="N37" s="54">
        <f>'ZJQ-Parameter input'!BY37</f>
        <v>10.1</v>
      </c>
      <c r="O37" s="54">
        <f>'ZJQ-Parameter input'!BZ37</f>
        <v>5.7639999999999993</v>
      </c>
      <c r="P37" s="54">
        <f>'ZJQ-Parameter input'!CA37</f>
        <v>4.16</v>
      </c>
      <c r="Q37" s="54">
        <f>'ZJQ-Parameter input'!CB37</f>
        <v>3.4666666666666699</v>
      </c>
      <c r="R37" s="54">
        <f>'ZJQ-Parameter input'!CC37</f>
        <v>3.5</v>
      </c>
      <c r="S37" s="54">
        <f>'ZJQ-Parameter input'!CD37</f>
        <v>6</v>
      </c>
      <c r="T37" s="54">
        <f>'ZJQ-Parameter input'!CE37</f>
        <v>0.76</v>
      </c>
      <c r="W37" s="53">
        <v>2054</v>
      </c>
      <c r="X37" s="54">
        <f t="shared" si="0"/>
        <v>10</v>
      </c>
      <c r="Y37" s="54">
        <f t="shared" si="1"/>
        <v>5.7500000000000009</v>
      </c>
      <c r="Z37" s="54">
        <f t="shared" si="2"/>
        <v>4</v>
      </c>
      <c r="AA37" s="54">
        <f t="shared" si="3"/>
        <v>3.3333333333333299</v>
      </c>
      <c r="AB37" s="54">
        <f t="shared" si="4"/>
        <v>3.5000000000000004</v>
      </c>
      <c r="AC37" s="54">
        <f t="shared" si="5"/>
        <v>5.9999999999999982</v>
      </c>
      <c r="AD37" s="54">
        <f t="shared" si="6"/>
        <v>0.74999999999999944</v>
      </c>
      <c r="AF37" s="53"/>
      <c r="AG37" s="53"/>
      <c r="AH37" s="53"/>
      <c r="AI37" s="53"/>
      <c r="AJ37" s="53"/>
      <c r="AK37" s="53"/>
      <c r="AL37" s="53"/>
      <c r="AO37" s="53"/>
      <c r="AP37" s="53"/>
      <c r="AQ37" s="53"/>
      <c r="AR37" s="53"/>
      <c r="AS37" s="53"/>
      <c r="AT37" s="53"/>
      <c r="AU37" s="53"/>
    </row>
    <row r="38" spans="4:47">
      <c r="D38" s="53">
        <v>2035</v>
      </c>
      <c r="E38" s="53">
        <f>'ZJQ-Parameter input'!O38</f>
        <v>308925</v>
      </c>
      <c r="F38" s="53">
        <f>'ZJQ-Parameter input'!P38</f>
        <v>243</v>
      </c>
      <c r="G38" s="53">
        <f>'ZJQ-Parameter input'!Q38</f>
        <v>366858</v>
      </c>
      <c r="H38" s="53">
        <f>'ZJQ-Parameter input'!R38</f>
        <v>5529</v>
      </c>
      <c r="I38" s="53">
        <f>'ZJQ-Parameter input'!S38</f>
        <v>9744</v>
      </c>
      <c r="J38" s="53">
        <f>'ZJQ-Parameter input'!T38</f>
        <v>156</v>
      </c>
      <c r="K38" s="53">
        <f>'ZJQ-Parameter input'!U38</f>
        <v>15</v>
      </c>
      <c r="M38" s="53">
        <v>2035</v>
      </c>
      <c r="N38" s="54">
        <f>'ZJQ-Parameter input'!BY38</f>
        <v>10</v>
      </c>
      <c r="O38" s="54">
        <f>'ZJQ-Parameter input'!BZ38</f>
        <v>5.75</v>
      </c>
      <c r="P38" s="54">
        <f>'ZJQ-Parameter input'!CA38</f>
        <v>4</v>
      </c>
      <c r="Q38" s="54">
        <f>'ZJQ-Parameter input'!CB38</f>
        <v>3.3333333333333299</v>
      </c>
      <c r="R38" s="54">
        <f>'ZJQ-Parameter input'!CC38</f>
        <v>3.5</v>
      </c>
      <c r="S38" s="54">
        <f>'ZJQ-Parameter input'!CD38</f>
        <v>6</v>
      </c>
      <c r="T38" s="54">
        <f>'ZJQ-Parameter input'!CE38</f>
        <v>0.75</v>
      </c>
      <c r="W38" s="53">
        <v>2055</v>
      </c>
      <c r="X38" s="54">
        <f t="shared" si="0"/>
        <v>10</v>
      </c>
      <c r="Y38" s="54">
        <f t="shared" si="1"/>
        <v>5.7500000000000018</v>
      </c>
      <c r="Z38" s="54">
        <f t="shared" si="2"/>
        <v>4</v>
      </c>
      <c r="AA38" s="54">
        <f t="shared" si="3"/>
        <v>3.3333333333333299</v>
      </c>
      <c r="AB38" s="54">
        <f t="shared" si="4"/>
        <v>3.5</v>
      </c>
      <c r="AC38" s="54">
        <f t="shared" si="5"/>
        <v>5.9999999999999991</v>
      </c>
      <c r="AD38" s="54">
        <f t="shared" si="6"/>
        <v>0.74999999999999967</v>
      </c>
      <c r="AF38" s="53"/>
      <c r="AG38" s="53"/>
      <c r="AH38" s="53"/>
      <c r="AI38" s="53"/>
      <c r="AJ38" s="53"/>
      <c r="AK38" s="53"/>
      <c r="AL38" s="53"/>
      <c r="AO38" s="53"/>
      <c r="AP38" s="53"/>
      <c r="AQ38" s="53"/>
      <c r="AR38" s="53"/>
      <c r="AS38" s="53"/>
      <c r="AT38" s="53"/>
      <c r="AU38" s="53"/>
    </row>
    <row r="39" spans="4:47">
      <c r="D39" s="53">
        <v>2036</v>
      </c>
      <c r="E39" s="53">
        <f>'ZJQ-Parameter input'!O39</f>
        <v>322230</v>
      </c>
      <c r="F39" s="53">
        <f>'ZJQ-Parameter input'!P39</f>
        <v>258</v>
      </c>
      <c r="G39" s="53">
        <f>'ZJQ-Parameter input'!Q39</f>
        <v>362700</v>
      </c>
      <c r="H39" s="53">
        <f>'ZJQ-Parameter input'!R39</f>
        <v>5739</v>
      </c>
      <c r="I39" s="53">
        <f>'ZJQ-Parameter input'!S39</f>
        <v>10959</v>
      </c>
      <c r="J39" s="53">
        <f>'ZJQ-Parameter input'!T39</f>
        <v>159</v>
      </c>
      <c r="K39" s="53">
        <f>'ZJQ-Parameter input'!U39</f>
        <v>18</v>
      </c>
      <c r="M39" s="53">
        <v>2036</v>
      </c>
      <c r="N39" s="54">
        <f>'ZJQ-Parameter input'!BY39</f>
        <v>10</v>
      </c>
      <c r="O39" s="54">
        <f>'ZJQ-Parameter input'!BZ39</f>
        <v>5.75</v>
      </c>
      <c r="P39" s="54">
        <f>'ZJQ-Parameter input'!CA39</f>
        <v>4</v>
      </c>
      <c r="Q39" s="54">
        <f>'ZJQ-Parameter input'!CB39</f>
        <v>3.3333333333333299</v>
      </c>
      <c r="R39" s="54">
        <f>'ZJQ-Parameter input'!CC39</f>
        <v>3.5</v>
      </c>
      <c r="S39" s="54">
        <f>'ZJQ-Parameter input'!CD39</f>
        <v>6</v>
      </c>
      <c r="T39" s="54">
        <f>'ZJQ-Parameter input'!CE39</f>
        <v>0.75</v>
      </c>
      <c r="W39" s="53">
        <v>2056</v>
      </c>
      <c r="X39" s="54">
        <f t="shared" si="0"/>
        <v>10</v>
      </c>
      <c r="Y39" s="54">
        <f t="shared" si="1"/>
        <v>5.7499999999999991</v>
      </c>
      <c r="Z39" s="54">
        <f t="shared" si="2"/>
        <v>4</v>
      </c>
      <c r="AA39" s="54">
        <f t="shared" si="3"/>
        <v>3.3333333333333299</v>
      </c>
      <c r="AB39" s="54">
        <f t="shared" si="4"/>
        <v>3.5</v>
      </c>
      <c r="AC39" s="54">
        <f t="shared" si="5"/>
        <v>5.9999999999999991</v>
      </c>
      <c r="AD39" s="54">
        <f t="shared" si="6"/>
        <v>0.75000000000000022</v>
      </c>
      <c r="AF39" s="53"/>
      <c r="AG39" s="53"/>
      <c r="AH39" s="53"/>
      <c r="AI39" s="53"/>
      <c r="AJ39" s="53"/>
      <c r="AK39" s="53"/>
      <c r="AL39" s="53"/>
      <c r="AO39" s="53"/>
      <c r="AP39" s="53"/>
      <c r="AQ39" s="53"/>
      <c r="AR39" s="53"/>
      <c r="AS39" s="53"/>
      <c r="AT39" s="53"/>
      <c r="AU39" s="53"/>
    </row>
    <row r="40" spans="4:47">
      <c r="D40" s="53">
        <v>2037</v>
      </c>
      <c r="E40" s="53">
        <f>'ZJQ-Parameter input'!O40</f>
        <v>333102</v>
      </c>
      <c r="F40" s="53">
        <f>'ZJQ-Parameter input'!P40</f>
        <v>273</v>
      </c>
      <c r="G40" s="53">
        <f>'ZJQ-Parameter input'!Q40</f>
        <v>360426</v>
      </c>
      <c r="H40" s="53">
        <f>'ZJQ-Parameter input'!R40</f>
        <v>5985</v>
      </c>
      <c r="I40" s="53">
        <f>'ZJQ-Parameter input'!S40</f>
        <v>12165</v>
      </c>
      <c r="J40" s="53">
        <f>'ZJQ-Parameter input'!T40</f>
        <v>162</v>
      </c>
      <c r="K40" s="53">
        <f>'ZJQ-Parameter input'!U40</f>
        <v>21</v>
      </c>
      <c r="M40" s="53">
        <v>2037</v>
      </c>
      <c r="N40" s="54">
        <f>'ZJQ-Parameter input'!BY40</f>
        <v>10</v>
      </c>
      <c r="O40" s="54">
        <f>'ZJQ-Parameter input'!BZ40</f>
        <v>5.75</v>
      </c>
      <c r="P40" s="54">
        <f>'ZJQ-Parameter input'!CA40</f>
        <v>4</v>
      </c>
      <c r="Q40" s="54">
        <f>'ZJQ-Parameter input'!CB40</f>
        <v>3.3333333333333299</v>
      </c>
      <c r="R40" s="54">
        <f>'ZJQ-Parameter input'!CC40</f>
        <v>3.5</v>
      </c>
      <c r="S40" s="54">
        <f>'ZJQ-Parameter input'!CD40</f>
        <v>6</v>
      </c>
      <c r="T40" s="54">
        <f>'ZJQ-Parameter input'!CE40</f>
        <v>0.75</v>
      </c>
      <c r="W40" s="53">
        <v>2057</v>
      </c>
      <c r="X40" s="54">
        <f t="shared" si="0"/>
        <v>10</v>
      </c>
      <c r="Y40" s="54">
        <f t="shared" si="1"/>
        <v>5.75</v>
      </c>
      <c r="Z40" s="54">
        <f t="shared" si="2"/>
        <v>4</v>
      </c>
      <c r="AA40" s="54">
        <f t="shared" si="3"/>
        <v>3.3333333333333299</v>
      </c>
      <c r="AB40" s="54">
        <f t="shared" si="4"/>
        <v>3.4999999999999991</v>
      </c>
      <c r="AC40" s="54">
        <f t="shared" si="5"/>
        <v>6.0000000000000009</v>
      </c>
      <c r="AD40" s="54">
        <f t="shared" si="6"/>
        <v>0.75000000000000022</v>
      </c>
      <c r="AF40" s="53"/>
      <c r="AG40" s="53"/>
      <c r="AH40" s="53"/>
      <c r="AI40" s="53"/>
      <c r="AJ40" s="53"/>
      <c r="AK40" s="53"/>
      <c r="AL40" s="53"/>
      <c r="AO40" s="53"/>
      <c r="AP40" s="53"/>
      <c r="AQ40" s="53"/>
      <c r="AR40" s="53"/>
      <c r="AS40" s="53"/>
      <c r="AT40" s="53"/>
      <c r="AU40" s="53"/>
    </row>
    <row r="41" spans="4:47">
      <c r="D41" s="53">
        <v>2038</v>
      </c>
      <c r="E41" s="53">
        <f>'ZJQ-Parameter input'!O41</f>
        <v>342030</v>
      </c>
      <c r="F41" s="53">
        <f>'ZJQ-Parameter input'!P41</f>
        <v>291</v>
      </c>
      <c r="G41" s="53">
        <f>'ZJQ-Parameter input'!Q41</f>
        <v>359598</v>
      </c>
      <c r="H41" s="53">
        <f>'ZJQ-Parameter input'!R41</f>
        <v>6249</v>
      </c>
      <c r="I41" s="53">
        <f>'ZJQ-Parameter input'!S41</f>
        <v>13314</v>
      </c>
      <c r="J41" s="53">
        <f>'ZJQ-Parameter input'!T41</f>
        <v>168</v>
      </c>
      <c r="K41" s="53">
        <f>'ZJQ-Parameter input'!U41</f>
        <v>21</v>
      </c>
      <c r="M41" s="53">
        <v>2038</v>
      </c>
      <c r="N41" s="54">
        <f>'ZJQ-Parameter input'!BY41</f>
        <v>10</v>
      </c>
      <c r="O41" s="54">
        <f>'ZJQ-Parameter input'!BZ41</f>
        <v>5.75</v>
      </c>
      <c r="P41" s="54">
        <f>'ZJQ-Parameter input'!CA41</f>
        <v>4</v>
      </c>
      <c r="Q41" s="54">
        <f>'ZJQ-Parameter input'!CB41</f>
        <v>3.3333333333333299</v>
      </c>
      <c r="R41" s="54">
        <f>'ZJQ-Parameter input'!CC41</f>
        <v>3.5</v>
      </c>
      <c r="S41" s="54">
        <f>'ZJQ-Parameter input'!CD41</f>
        <v>6</v>
      </c>
      <c r="T41" s="54">
        <f>'ZJQ-Parameter input'!CE41</f>
        <v>0.75</v>
      </c>
      <c r="W41" s="53">
        <v>2058</v>
      </c>
      <c r="X41" s="54">
        <f t="shared" si="0"/>
        <v>10</v>
      </c>
      <c r="Y41" s="54">
        <f t="shared" si="1"/>
        <v>5.75</v>
      </c>
      <c r="Z41" s="54">
        <f t="shared" si="2"/>
        <v>4</v>
      </c>
      <c r="AA41" s="54">
        <f t="shared" si="3"/>
        <v>3.3333333333333299</v>
      </c>
      <c r="AB41" s="54">
        <f t="shared" si="4"/>
        <v>3.4999999999999991</v>
      </c>
      <c r="AC41" s="54">
        <f t="shared" si="5"/>
        <v>6</v>
      </c>
      <c r="AD41" s="54">
        <f t="shared" si="6"/>
        <v>0.75000000000000022</v>
      </c>
      <c r="AF41" s="53"/>
      <c r="AG41" s="53"/>
      <c r="AH41" s="53"/>
      <c r="AI41" s="53"/>
      <c r="AJ41" s="53"/>
      <c r="AK41" s="53"/>
      <c r="AL41" s="53"/>
      <c r="AO41" s="53"/>
      <c r="AP41" s="53"/>
      <c r="AQ41" s="53"/>
      <c r="AR41" s="53"/>
      <c r="AS41" s="53"/>
      <c r="AT41" s="53"/>
      <c r="AU41" s="53"/>
    </row>
    <row r="42" spans="4:47">
      <c r="D42" s="53">
        <v>2039</v>
      </c>
      <c r="E42" s="53">
        <f>'ZJQ-Parameter input'!O42</f>
        <v>349287</v>
      </c>
      <c r="F42" s="53">
        <f>'ZJQ-Parameter input'!P42</f>
        <v>306</v>
      </c>
      <c r="G42" s="53">
        <f>'ZJQ-Parameter input'!Q42</f>
        <v>359991</v>
      </c>
      <c r="H42" s="53">
        <f>'ZJQ-Parameter input'!R42</f>
        <v>6534</v>
      </c>
      <c r="I42" s="53">
        <f>'ZJQ-Parameter input'!S42</f>
        <v>14364</v>
      </c>
      <c r="J42" s="53">
        <f>'ZJQ-Parameter input'!T42</f>
        <v>171</v>
      </c>
      <c r="K42" s="53">
        <f>'ZJQ-Parameter input'!U42</f>
        <v>24</v>
      </c>
      <c r="M42" s="53">
        <v>2039</v>
      </c>
      <c r="N42" s="54">
        <f>'ZJQ-Parameter input'!BY42</f>
        <v>10</v>
      </c>
      <c r="O42" s="54">
        <f>'ZJQ-Parameter input'!BZ42</f>
        <v>5.75</v>
      </c>
      <c r="P42" s="54">
        <f>'ZJQ-Parameter input'!CA42</f>
        <v>4</v>
      </c>
      <c r="Q42" s="54">
        <f>'ZJQ-Parameter input'!CB42</f>
        <v>3.3333333333333299</v>
      </c>
      <c r="R42" s="54">
        <f>'ZJQ-Parameter input'!CC42</f>
        <v>3.5</v>
      </c>
      <c r="S42" s="54">
        <f>'ZJQ-Parameter input'!CD42</f>
        <v>6</v>
      </c>
      <c r="T42" s="54">
        <f>'ZJQ-Parameter input'!CE42</f>
        <v>0.75</v>
      </c>
      <c r="W42" s="53">
        <v>2059</v>
      </c>
      <c r="X42" s="54">
        <f t="shared" si="0"/>
        <v>10</v>
      </c>
      <c r="Y42" s="54">
        <f t="shared" si="1"/>
        <v>5.7500000000000009</v>
      </c>
      <c r="Z42" s="54">
        <f t="shared" si="2"/>
        <v>4</v>
      </c>
      <c r="AA42" s="54">
        <f t="shared" si="3"/>
        <v>3.3333333333333299</v>
      </c>
      <c r="AB42" s="54">
        <f t="shared" si="4"/>
        <v>3.5000000000000004</v>
      </c>
      <c r="AC42" s="54">
        <f t="shared" si="5"/>
        <v>6.0000000000000018</v>
      </c>
      <c r="AD42" s="54">
        <f t="shared" si="6"/>
        <v>0.75000000000000033</v>
      </c>
      <c r="AF42" s="53"/>
      <c r="AG42" s="53"/>
      <c r="AH42" s="53"/>
      <c r="AI42" s="53"/>
      <c r="AJ42" s="53"/>
      <c r="AK42" s="53"/>
      <c r="AL42" s="53"/>
      <c r="AO42" s="53"/>
      <c r="AP42" s="53"/>
      <c r="AQ42" s="53"/>
      <c r="AR42" s="53"/>
      <c r="AS42" s="53"/>
      <c r="AT42" s="53"/>
      <c r="AU42" s="53"/>
    </row>
    <row r="43" spans="4:47">
      <c r="D43" s="53">
        <v>2040</v>
      </c>
      <c r="E43" s="53">
        <f>'ZJQ-Parameter input'!O43</f>
        <v>355407</v>
      </c>
      <c r="F43" s="53">
        <f>'ZJQ-Parameter input'!P43</f>
        <v>321</v>
      </c>
      <c r="G43" s="53">
        <f>'ZJQ-Parameter input'!Q43</f>
        <v>361602</v>
      </c>
      <c r="H43" s="53">
        <f>'ZJQ-Parameter input'!R43</f>
        <v>6846</v>
      </c>
      <c r="I43" s="53">
        <f>'ZJQ-Parameter input'!S43</f>
        <v>15309</v>
      </c>
      <c r="J43" s="53">
        <f>'ZJQ-Parameter input'!T43</f>
        <v>177</v>
      </c>
      <c r="K43" s="53">
        <f>'ZJQ-Parameter input'!U43</f>
        <v>24</v>
      </c>
      <c r="M43" s="53">
        <v>2040</v>
      </c>
      <c r="N43" s="54">
        <f>'ZJQ-Parameter input'!BY43</f>
        <v>10</v>
      </c>
      <c r="O43" s="54">
        <f>'ZJQ-Parameter input'!BZ43</f>
        <v>5.75</v>
      </c>
      <c r="P43" s="54">
        <f>'ZJQ-Parameter input'!CA43</f>
        <v>4</v>
      </c>
      <c r="Q43" s="54">
        <f>'ZJQ-Parameter input'!CB43</f>
        <v>3.3333333333333299</v>
      </c>
      <c r="R43" s="54">
        <f>'ZJQ-Parameter input'!CC43</f>
        <v>3.5</v>
      </c>
      <c r="S43" s="54">
        <f>'ZJQ-Parameter input'!CD43</f>
        <v>6</v>
      </c>
      <c r="T43" s="54">
        <f>'ZJQ-Parameter input'!CE43</f>
        <v>0.75</v>
      </c>
      <c r="W43" s="53">
        <v>2060</v>
      </c>
      <c r="X43" s="54">
        <f t="shared" si="0"/>
        <v>10</v>
      </c>
      <c r="Y43" s="54">
        <f t="shared" si="1"/>
        <v>5.7500000000000009</v>
      </c>
      <c r="Z43" s="54">
        <f t="shared" si="2"/>
        <v>4</v>
      </c>
      <c r="AA43" s="54">
        <f t="shared" si="3"/>
        <v>3.3333333333333299</v>
      </c>
      <c r="AB43" s="54">
        <f t="shared" si="4"/>
        <v>3.4999999999999991</v>
      </c>
      <c r="AC43" s="54">
        <f t="shared" si="5"/>
        <v>5.9999999999999964</v>
      </c>
      <c r="AD43" s="54">
        <f t="shared" si="6"/>
        <v>0.74999999999999978</v>
      </c>
      <c r="AF43" s="53"/>
      <c r="AG43" s="53"/>
      <c r="AH43" s="53"/>
      <c r="AI43" s="53"/>
      <c r="AJ43" s="53"/>
      <c r="AK43" s="53"/>
      <c r="AL43" s="53"/>
      <c r="AO43" s="53"/>
      <c r="AP43" s="53"/>
      <c r="AQ43" s="53"/>
      <c r="AR43" s="53"/>
      <c r="AS43" s="53"/>
      <c r="AT43" s="53"/>
      <c r="AU43" s="53"/>
    </row>
    <row r="44" spans="4:47">
      <c r="D44" s="53">
        <v>2041</v>
      </c>
      <c r="E44" s="53">
        <f>'ZJQ-Parameter input'!O44</f>
        <v>358212</v>
      </c>
      <c r="F44" s="53">
        <f>'ZJQ-Parameter input'!P44</f>
        <v>330</v>
      </c>
      <c r="G44" s="53">
        <f>'ZJQ-Parameter input'!Q44</f>
        <v>360990</v>
      </c>
      <c r="H44" s="53">
        <f>'ZJQ-Parameter input'!R44</f>
        <v>7104</v>
      </c>
      <c r="I44" s="53">
        <f>'ZJQ-Parameter input'!S44</f>
        <v>16020</v>
      </c>
      <c r="J44" s="53">
        <f>'ZJQ-Parameter input'!T44</f>
        <v>183</v>
      </c>
      <c r="K44" s="53">
        <f>'ZJQ-Parameter input'!U44</f>
        <v>27</v>
      </c>
      <c r="M44" s="53">
        <v>2041</v>
      </c>
      <c r="N44" s="54">
        <f>'ZJQ-Parameter input'!BY44</f>
        <v>10</v>
      </c>
      <c r="O44" s="54">
        <f>'ZJQ-Parameter input'!BZ44</f>
        <v>5.75</v>
      </c>
      <c r="P44" s="54">
        <f>'ZJQ-Parameter input'!CA44</f>
        <v>4</v>
      </c>
      <c r="Q44" s="54">
        <f>'ZJQ-Parameter input'!CB44</f>
        <v>3.3333333333333299</v>
      </c>
      <c r="R44" s="54">
        <f>'ZJQ-Parameter input'!CC44</f>
        <v>3.5</v>
      </c>
      <c r="S44" s="54">
        <f>'ZJQ-Parameter input'!CD44</f>
        <v>6</v>
      </c>
      <c r="T44" s="54">
        <f>'ZJQ-Parameter input'!CE44</f>
        <v>0.75</v>
      </c>
      <c r="W44" s="53"/>
      <c r="AD44" s="54"/>
      <c r="AF44" s="53"/>
      <c r="AG44" s="53"/>
      <c r="AH44" s="53"/>
      <c r="AI44" s="53"/>
      <c r="AJ44" s="53"/>
      <c r="AK44" s="53"/>
      <c r="AL44" s="53"/>
      <c r="AO44" s="53"/>
      <c r="AP44" s="53"/>
      <c r="AQ44" s="53"/>
      <c r="AR44" s="53"/>
      <c r="AS44" s="53"/>
      <c r="AT44" s="53"/>
      <c r="AU44" s="53"/>
    </row>
    <row r="45" spans="4:47">
      <c r="D45" s="53">
        <v>2042</v>
      </c>
      <c r="E45" s="53">
        <f>'ZJQ-Parameter input'!O45</f>
        <v>360669</v>
      </c>
      <c r="F45" s="53">
        <f>'ZJQ-Parameter input'!P45</f>
        <v>339</v>
      </c>
      <c r="G45" s="53">
        <f>'ZJQ-Parameter input'!Q45</f>
        <v>360825</v>
      </c>
      <c r="H45" s="53">
        <f>'ZJQ-Parameter input'!R45</f>
        <v>7383</v>
      </c>
      <c r="I45" s="53">
        <f>'ZJQ-Parameter input'!S45</f>
        <v>16614</v>
      </c>
      <c r="J45" s="53">
        <f>'ZJQ-Parameter input'!T45</f>
        <v>186</v>
      </c>
      <c r="K45" s="53">
        <f>'ZJQ-Parameter input'!U45</f>
        <v>27</v>
      </c>
      <c r="M45" s="53">
        <v>2042</v>
      </c>
      <c r="N45" s="54">
        <f>'ZJQ-Parameter input'!BY45</f>
        <v>10</v>
      </c>
      <c r="O45" s="54">
        <f>'ZJQ-Parameter input'!BZ45</f>
        <v>5.75</v>
      </c>
      <c r="P45" s="54">
        <f>'ZJQ-Parameter input'!CA45</f>
        <v>4</v>
      </c>
      <c r="Q45" s="54">
        <f>'ZJQ-Parameter input'!CB45</f>
        <v>3.3333333333333299</v>
      </c>
      <c r="R45" s="54">
        <f>'ZJQ-Parameter input'!CC45</f>
        <v>3.5</v>
      </c>
      <c r="S45" s="54">
        <f>'ZJQ-Parameter input'!CD45</f>
        <v>6</v>
      </c>
      <c r="T45" s="54">
        <f>'ZJQ-Parameter input'!CE45</f>
        <v>0.75</v>
      </c>
      <c r="W45" s="53"/>
      <c r="AD45" s="54"/>
      <c r="AF45" s="53"/>
      <c r="AG45" s="53"/>
      <c r="AH45" s="53"/>
      <c r="AI45" s="53"/>
      <c r="AJ45" s="53"/>
      <c r="AK45" s="53"/>
      <c r="AL45" s="53"/>
      <c r="AO45" s="53"/>
      <c r="AP45" s="53"/>
      <c r="AQ45" s="53"/>
      <c r="AR45" s="53"/>
      <c r="AS45" s="53"/>
      <c r="AT45" s="53"/>
      <c r="AU45" s="53"/>
    </row>
    <row r="46" spans="4:47">
      <c r="D46" s="53">
        <v>2043</v>
      </c>
      <c r="E46" s="53">
        <f>'ZJQ-Parameter input'!O46</f>
        <v>362058</v>
      </c>
      <c r="F46" s="53">
        <f>'ZJQ-Parameter input'!P46</f>
        <v>345</v>
      </c>
      <c r="G46" s="53">
        <f>'ZJQ-Parameter input'!Q46</f>
        <v>360810</v>
      </c>
      <c r="H46" s="53">
        <f>'ZJQ-Parameter input'!R46</f>
        <v>7656</v>
      </c>
      <c r="I46" s="53">
        <f>'ZJQ-Parameter input'!S46</f>
        <v>17076</v>
      </c>
      <c r="J46" s="53">
        <f>'ZJQ-Parameter input'!T46</f>
        <v>192</v>
      </c>
      <c r="K46" s="53">
        <f>'ZJQ-Parameter input'!U46</f>
        <v>27</v>
      </c>
      <c r="M46" s="53">
        <v>2043</v>
      </c>
      <c r="N46" s="54">
        <f>'ZJQ-Parameter input'!BY46</f>
        <v>10</v>
      </c>
      <c r="O46" s="54">
        <f>'ZJQ-Parameter input'!BZ46</f>
        <v>5.75</v>
      </c>
      <c r="P46" s="54">
        <f>'ZJQ-Parameter input'!CA46</f>
        <v>4</v>
      </c>
      <c r="Q46" s="54">
        <f>'ZJQ-Parameter input'!CB46</f>
        <v>3.3333333333333299</v>
      </c>
      <c r="R46" s="54">
        <f>'ZJQ-Parameter input'!CC46</f>
        <v>3.5</v>
      </c>
      <c r="S46" s="54">
        <f>'ZJQ-Parameter input'!CD46</f>
        <v>6</v>
      </c>
      <c r="T46" s="54">
        <f>'ZJQ-Parameter input'!CE46</f>
        <v>0.75</v>
      </c>
      <c r="W46" s="53"/>
      <c r="AD46" s="54"/>
      <c r="AF46" s="53"/>
      <c r="AG46" s="53"/>
      <c r="AH46" s="53"/>
      <c r="AI46" s="53"/>
      <c r="AJ46" s="53"/>
      <c r="AK46" s="53"/>
      <c r="AL46" s="53"/>
      <c r="AO46" s="53"/>
      <c r="AP46" s="53"/>
      <c r="AQ46" s="53"/>
      <c r="AR46" s="53"/>
      <c r="AS46" s="53"/>
      <c r="AT46" s="53"/>
      <c r="AU46" s="53"/>
    </row>
    <row r="47" spans="4:47">
      <c r="D47" s="53">
        <v>2044</v>
      </c>
      <c r="E47" s="53">
        <f>'ZJQ-Parameter input'!O47</f>
        <v>363171</v>
      </c>
      <c r="F47" s="53">
        <f>'ZJQ-Parameter input'!P47</f>
        <v>351</v>
      </c>
      <c r="G47" s="53">
        <f>'ZJQ-Parameter input'!Q47</f>
        <v>360639</v>
      </c>
      <c r="H47" s="53">
        <f>'ZJQ-Parameter input'!R47</f>
        <v>7929</v>
      </c>
      <c r="I47" s="53">
        <f>'ZJQ-Parameter input'!S47</f>
        <v>17442</v>
      </c>
      <c r="J47" s="53">
        <f>'ZJQ-Parameter input'!T47</f>
        <v>195</v>
      </c>
      <c r="K47" s="53">
        <f>'ZJQ-Parameter input'!U47</f>
        <v>30</v>
      </c>
      <c r="M47" s="53">
        <v>2044</v>
      </c>
      <c r="N47" s="54">
        <f>'ZJQ-Parameter input'!BY47</f>
        <v>10</v>
      </c>
      <c r="O47" s="54">
        <f>'ZJQ-Parameter input'!BZ47</f>
        <v>5.75</v>
      </c>
      <c r="P47" s="54">
        <f>'ZJQ-Parameter input'!CA47</f>
        <v>4</v>
      </c>
      <c r="Q47" s="54">
        <f>'ZJQ-Parameter input'!CB47</f>
        <v>3.3333333333333299</v>
      </c>
      <c r="R47" s="54">
        <f>'ZJQ-Parameter input'!CC47</f>
        <v>3.5</v>
      </c>
      <c r="S47" s="54">
        <f>'ZJQ-Parameter input'!CD47</f>
        <v>6</v>
      </c>
      <c r="T47" s="54">
        <f>'ZJQ-Parameter input'!CE47</f>
        <v>0.75</v>
      </c>
      <c r="W47" s="53"/>
      <c r="AD47" s="54"/>
      <c r="AF47" s="53"/>
      <c r="AG47" s="53"/>
      <c r="AH47" s="53"/>
      <c r="AI47" s="53"/>
      <c r="AJ47" s="53"/>
      <c r="AK47" s="53"/>
      <c r="AL47" s="53"/>
      <c r="AO47" s="53"/>
      <c r="AP47" s="53"/>
      <c r="AQ47" s="53"/>
      <c r="AR47" s="53"/>
      <c r="AS47" s="53"/>
      <c r="AT47" s="53"/>
      <c r="AU47" s="53"/>
    </row>
    <row r="48" spans="4:47">
      <c r="D48" s="53">
        <v>2045</v>
      </c>
      <c r="E48" s="53">
        <f>'ZJQ-Parameter input'!O48</f>
        <v>363909</v>
      </c>
      <c r="F48" s="53">
        <f>'ZJQ-Parameter input'!P48</f>
        <v>357</v>
      </c>
      <c r="G48" s="53">
        <f>'ZJQ-Parameter input'!Q48</f>
        <v>360405</v>
      </c>
      <c r="H48" s="53">
        <f>'ZJQ-Parameter input'!R48</f>
        <v>8199</v>
      </c>
      <c r="I48" s="53">
        <f>'ZJQ-Parameter input'!S48</f>
        <v>17718</v>
      </c>
      <c r="J48" s="53">
        <f>'ZJQ-Parameter input'!T48</f>
        <v>201</v>
      </c>
      <c r="K48" s="53">
        <f>'ZJQ-Parameter input'!U48</f>
        <v>30</v>
      </c>
      <c r="M48" s="53">
        <v>2045</v>
      </c>
      <c r="N48" s="54">
        <f>'ZJQ-Parameter input'!BY48</f>
        <v>10</v>
      </c>
      <c r="O48" s="54">
        <f>'ZJQ-Parameter input'!BZ48</f>
        <v>5.75</v>
      </c>
      <c r="P48" s="54">
        <f>'ZJQ-Parameter input'!CA48</f>
        <v>4</v>
      </c>
      <c r="Q48" s="54">
        <f>'ZJQ-Parameter input'!CB48</f>
        <v>3.3333333333333299</v>
      </c>
      <c r="R48" s="54">
        <f>'ZJQ-Parameter input'!CC48</f>
        <v>3.5</v>
      </c>
      <c r="S48" s="54">
        <f>'ZJQ-Parameter input'!CD48</f>
        <v>6</v>
      </c>
      <c r="T48" s="54">
        <f>'ZJQ-Parameter input'!CE48</f>
        <v>0.75</v>
      </c>
      <c r="W48" s="53"/>
      <c r="AD48" s="54"/>
      <c r="AF48" s="53"/>
      <c r="AG48" s="53"/>
      <c r="AH48" s="53"/>
      <c r="AI48" s="53"/>
      <c r="AJ48" s="53"/>
      <c r="AK48" s="53"/>
      <c r="AL48" s="53"/>
      <c r="AO48" s="53"/>
      <c r="AP48" s="53"/>
      <c r="AQ48" s="53"/>
      <c r="AR48" s="53"/>
      <c r="AS48" s="53"/>
      <c r="AT48" s="53"/>
      <c r="AU48" s="53"/>
    </row>
    <row r="49" spans="2:67">
      <c r="D49" s="53">
        <v>2046</v>
      </c>
      <c r="E49" s="53">
        <f>'ZJQ-Parameter input'!O49</f>
        <v>363468</v>
      </c>
      <c r="F49" s="53">
        <f>'ZJQ-Parameter input'!P49</f>
        <v>357</v>
      </c>
      <c r="G49" s="53">
        <f>'ZJQ-Parameter input'!Q49</f>
        <v>358848</v>
      </c>
      <c r="H49" s="53">
        <f>'ZJQ-Parameter input'!R49</f>
        <v>8442</v>
      </c>
      <c r="I49" s="53">
        <f>'ZJQ-Parameter input'!S49</f>
        <v>17874</v>
      </c>
      <c r="J49" s="53">
        <f>'ZJQ-Parameter input'!T49</f>
        <v>204</v>
      </c>
      <c r="K49" s="53">
        <f>'ZJQ-Parameter input'!U49</f>
        <v>30</v>
      </c>
      <c r="M49" s="53">
        <v>2046</v>
      </c>
      <c r="N49" s="54">
        <f>'ZJQ-Parameter input'!BY49</f>
        <v>10</v>
      </c>
      <c r="O49" s="54">
        <f>'ZJQ-Parameter input'!BZ49</f>
        <v>5.75</v>
      </c>
      <c r="P49" s="54">
        <f>'ZJQ-Parameter input'!CA49</f>
        <v>4</v>
      </c>
      <c r="Q49" s="54">
        <f>'ZJQ-Parameter input'!CB49</f>
        <v>3.3333333333333299</v>
      </c>
      <c r="R49" s="54">
        <f>'ZJQ-Parameter input'!CC49</f>
        <v>3.5</v>
      </c>
      <c r="S49" s="54">
        <f>'ZJQ-Parameter input'!CD49</f>
        <v>6</v>
      </c>
      <c r="T49" s="54">
        <f>'ZJQ-Parameter input'!CE49</f>
        <v>0.75</v>
      </c>
      <c r="W49" s="53"/>
      <c r="AD49" s="54"/>
      <c r="AF49" s="53"/>
      <c r="AG49" s="53"/>
      <c r="AH49" s="53"/>
      <c r="AI49" s="53"/>
      <c r="AJ49" s="53"/>
      <c r="AK49" s="53"/>
      <c r="AL49" s="53"/>
      <c r="AO49" s="53"/>
      <c r="AP49" s="53"/>
      <c r="AQ49" s="53"/>
      <c r="AR49" s="53"/>
      <c r="AS49" s="53"/>
      <c r="AT49" s="53"/>
      <c r="AU49" s="53"/>
    </row>
    <row r="50" spans="2:67">
      <c r="D50" s="53">
        <v>2047</v>
      </c>
      <c r="E50" s="53">
        <f>'ZJQ-Parameter input'!O50</f>
        <v>362541</v>
      </c>
      <c r="F50" s="53">
        <f>'ZJQ-Parameter input'!P50</f>
        <v>360</v>
      </c>
      <c r="G50" s="53">
        <f>'ZJQ-Parameter input'!Q50</f>
        <v>357318</v>
      </c>
      <c r="H50" s="53">
        <f>'ZJQ-Parameter input'!R50</f>
        <v>8679</v>
      </c>
      <c r="I50" s="53">
        <f>'ZJQ-Parameter input'!S50</f>
        <v>17967</v>
      </c>
      <c r="J50" s="53">
        <f>'ZJQ-Parameter input'!T50</f>
        <v>207</v>
      </c>
      <c r="K50" s="53">
        <f>'ZJQ-Parameter input'!U50</f>
        <v>30</v>
      </c>
      <c r="M50" s="53">
        <v>2047</v>
      </c>
      <c r="N50" s="54">
        <f>'ZJQ-Parameter input'!BY50</f>
        <v>10</v>
      </c>
      <c r="O50" s="54">
        <f>'ZJQ-Parameter input'!BZ50</f>
        <v>5.75</v>
      </c>
      <c r="P50" s="54">
        <f>'ZJQ-Parameter input'!CA50</f>
        <v>4</v>
      </c>
      <c r="Q50" s="54">
        <f>'ZJQ-Parameter input'!CB50</f>
        <v>3.3333333333333299</v>
      </c>
      <c r="R50" s="54">
        <f>'ZJQ-Parameter input'!CC50</f>
        <v>3.5</v>
      </c>
      <c r="S50" s="54">
        <f>'ZJQ-Parameter input'!CD50</f>
        <v>6</v>
      </c>
      <c r="T50" s="54">
        <f>'ZJQ-Parameter input'!CE50</f>
        <v>0.75</v>
      </c>
      <c r="W50" s="53"/>
      <c r="AD50" s="54"/>
      <c r="AF50" s="53"/>
      <c r="AG50" s="53"/>
      <c r="AH50" s="53"/>
      <c r="AI50" s="53"/>
      <c r="AJ50" s="53"/>
      <c r="AK50" s="53"/>
      <c r="AL50" s="53"/>
      <c r="AO50" s="53"/>
      <c r="AP50" s="53"/>
      <c r="AQ50" s="53"/>
      <c r="AR50" s="53"/>
      <c r="AS50" s="53"/>
      <c r="AT50" s="53"/>
      <c r="AU50" s="53"/>
    </row>
    <row r="51" spans="2:67">
      <c r="D51" s="53">
        <v>2048</v>
      </c>
      <c r="E51" s="53">
        <f>'ZJQ-Parameter input'!O51</f>
        <v>361014</v>
      </c>
      <c r="F51" s="53">
        <f>'ZJQ-Parameter input'!P51</f>
        <v>360</v>
      </c>
      <c r="G51" s="53">
        <f>'ZJQ-Parameter input'!Q51</f>
        <v>355410</v>
      </c>
      <c r="H51" s="53">
        <f>'ZJQ-Parameter input'!R51</f>
        <v>8904</v>
      </c>
      <c r="I51" s="53">
        <f>'ZJQ-Parameter input'!S51</f>
        <v>17997</v>
      </c>
      <c r="J51" s="53">
        <f>'ZJQ-Parameter input'!T51</f>
        <v>213</v>
      </c>
      <c r="K51" s="53">
        <f>'ZJQ-Parameter input'!U51</f>
        <v>30</v>
      </c>
      <c r="M51" s="53">
        <v>2048</v>
      </c>
      <c r="N51" s="54">
        <f>'ZJQ-Parameter input'!BY51</f>
        <v>10</v>
      </c>
      <c r="O51" s="54">
        <f>'ZJQ-Parameter input'!BZ51</f>
        <v>5.75</v>
      </c>
      <c r="P51" s="54">
        <f>'ZJQ-Parameter input'!CA51</f>
        <v>4</v>
      </c>
      <c r="Q51" s="54">
        <f>'ZJQ-Parameter input'!CB51</f>
        <v>3.3333333333333299</v>
      </c>
      <c r="R51" s="54">
        <f>'ZJQ-Parameter input'!CC51</f>
        <v>3.5</v>
      </c>
      <c r="S51" s="54">
        <f>'ZJQ-Parameter input'!CD51</f>
        <v>6</v>
      </c>
      <c r="T51" s="54">
        <f>'ZJQ-Parameter input'!CE51</f>
        <v>0.75</v>
      </c>
      <c r="W51" s="53"/>
      <c r="AD51" s="54"/>
      <c r="AF51" s="53"/>
      <c r="AG51" s="53"/>
      <c r="AH51" s="53"/>
      <c r="AI51" s="53"/>
      <c r="AJ51" s="53"/>
      <c r="AK51" s="53"/>
      <c r="AL51" s="53"/>
      <c r="AO51" s="53"/>
      <c r="AP51" s="53"/>
      <c r="AQ51" s="53"/>
      <c r="AR51" s="53"/>
      <c r="AS51" s="53"/>
      <c r="AT51" s="53"/>
      <c r="AU51" s="53"/>
    </row>
    <row r="52" spans="2:67">
      <c r="D52" s="53">
        <v>2049</v>
      </c>
      <c r="E52" s="53">
        <f>'ZJQ-Parameter input'!O52</f>
        <v>359229</v>
      </c>
      <c r="F52" s="53">
        <f>'ZJQ-Parameter input'!P52</f>
        <v>360</v>
      </c>
      <c r="G52" s="53">
        <f>'ZJQ-Parameter input'!Q52</f>
        <v>353271</v>
      </c>
      <c r="H52" s="53">
        <f>'ZJQ-Parameter input'!R52</f>
        <v>9123</v>
      </c>
      <c r="I52" s="53">
        <f>'ZJQ-Parameter input'!S52</f>
        <v>17988</v>
      </c>
      <c r="J52" s="53">
        <f>'ZJQ-Parameter input'!T52</f>
        <v>216</v>
      </c>
      <c r="K52" s="53">
        <f>'ZJQ-Parameter input'!U52</f>
        <v>30</v>
      </c>
      <c r="M52" s="53">
        <v>2049</v>
      </c>
      <c r="N52" s="54">
        <f>'ZJQ-Parameter input'!BY52</f>
        <v>10</v>
      </c>
      <c r="O52" s="54">
        <f>'ZJQ-Parameter input'!BZ52</f>
        <v>5.75</v>
      </c>
      <c r="P52" s="54">
        <f>'ZJQ-Parameter input'!CA52</f>
        <v>4</v>
      </c>
      <c r="Q52" s="54">
        <f>'ZJQ-Parameter input'!CB52</f>
        <v>3.3333333333333299</v>
      </c>
      <c r="R52" s="54">
        <f>'ZJQ-Parameter input'!CC52</f>
        <v>3.5</v>
      </c>
      <c r="S52" s="54">
        <f>'ZJQ-Parameter input'!CD52</f>
        <v>6</v>
      </c>
      <c r="T52" s="54">
        <f>'ZJQ-Parameter input'!CE52</f>
        <v>0.75</v>
      </c>
      <c r="W52" s="53"/>
      <c r="AD52" s="54"/>
      <c r="AF52" s="53"/>
      <c r="AG52" s="53"/>
      <c r="AH52" s="53"/>
      <c r="AI52" s="53"/>
      <c r="AJ52" s="53"/>
      <c r="AK52" s="53"/>
      <c r="AL52" s="53"/>
      <c r="AO52" s="53"/>
      <c r="AP52" s="53"/>
      <c r="AQ52" s="53"/>
      <c r="AR52" s="53"/>
      <c r="AS52" s="53"/>
      <c r="AT52" s="53"/>
      <c r="AU52" s="53"/>
    </row>
    <row r="53" spans="2:67">
      <c r="D53" s="53">
        <v>2050</v>
      </c>
      <c r="E53" s="53">
        <f>'ZJQ-Parameter input'!O53</f>
        <v>357063</v>
      </c>
      <c r="F53" s="53">
        <f>'ZJQ-Parameter input'!P53</f>
        <v>357</v>
      </c>
      <c r="G53" s="53">
        <f>'ZJQ-Parameter input'!Q53</f>
        <v>350523</v>
      </c>
      <c r="H53" s="53">
        <f>'ZJQ-Parameter input'!R53</f>
        <v>9327</v>
      </c>
      <c r="I53" s="53">
        <f>'ZJQ-Parameter input'!S53</f>
        <v>17931</v>
      </c>
      <c r="J53" s="53">
        <f>'ZJQ-Parameter input'!T53</f>
        <v>219</v>
      </c>
      <c r="K53" s="53">
        <f>'ZJQ-Parameter input'!U53</f>
        <v>30</v>
      </c>
      <c r="M53" s="53">
        <v>2050</v>
      </c>
      <c r="N53" s="54">
        <f>'ZJQ-Parameter input'!BY53</f>
        <v>10</v>
      </c>
      <c r="O53" s="54">
        <f>'ZJQ-Parameter input'!BZ53</f>
        <v>5.75</v>
      </c>
      <c r="P53" s="54">
        <f>'ZJQ-Parameter input'!CA53</f>
        <v>4</v>
      </c>
      <c r="Q53" s="54">
        <f>'ZJQ-Parameter input'!CB53</f>
        <v>3.3333333333333299</v>
      </c>
      <c r="R53" s="54">
        <f>'ZJQ-Parameter input'!CC53</f>
        <v>3.5</v>
      </c>
      <c r="S53" s="54">
        <f>'ZJQ-Parameter input'!CD53</f>
        <v>6</v>
      </c>
      <c r="T53" s="54">
        <f>'ZJQ-Parameter input'!CE53</f>
        <v>0.75</v>
      </c>
      <c r="W53" s="53"/>
      <c r="AD53" s="54"/>
      <c r="AF53" s="53"/>
      <c r="AG53" s="53"/>
      <c r="AH53" s="53"/>
      <c r="AI53" s="53"/>
      <c r="AJ53" s="53"/>
      <c r="AK53" s="53"/>
      <c r="AL53" s="53"/>
      <c r="AO53" s="53"/>
      <c r="AP53" s="53"/>
      <c r="AQ53" s="53"/>
      <c r="AR53" s="53"/>
      <c r="AS53" s="53"/>
      <c r="AT53" s="53"/>
      <c r="AU53" s="53"/>
    </row>
    <row r="54" spans="2:67">
      <c r="D54" s="53">
        <v>2051</v>
      </c>
      <c r="E54" s="53">
        <f>'ZJQ-Parameter input'!O54</f>
        <v>352542</v>
      </c>
      <c r="F54" s="53">
        <f>'ZJQ-Parameter input'!P54</f>
        <v>354</v>
      </c>
      <c r="G54" s="53">
        <f>'ZJQ-Parameter input'!Q54</f>
        <v>345873</v>
      </c>
      <c r="H54" s="53">
        <f>'ZJQ-Parameter input'!R54</f>
        <v>9195</v>
      </c>
      <c r="I54" s="53">
        <f>'ZJQ-Parameter input'!S54</f>
        <v>17700</v>
      </c>
      <c r="J54" s="53">
        <f>'ZJQ-Parameter input'!T54</f>
        <v>216</v>
      </c>
      <c r="K54" s="53">
        <f>'ZJQ-Parameter input'!U54</f>
        <v>30</v>
      </c>
      <c r="M54" s="53">
        <v>2051</v>
      </c>
      <c r="N54" s="54">
        <f>'ZJQ-Parameter input'!BY54</f>
        <v>10</v>
      </c>
      <c r="O54" s="54">
        <f>'ZJQ-Parameter input'!BZ54</f>
        <v>5.75</v>
      </c>
      <c r="P54" s="54">
        <f>'ZJQ-Parameter input'!CA54</f>
        <v>4</v>
      </c>
      <c r="Q54" s="54">
        <f>'ZJQ-Parameter input'!CB54</f>
        <v>3.3333333333333299</v>
      </c>
      <c r="R54" s="54">
        <f>'ZJQ-Parameter input'!CC54</f>
        <v>3.5</v>
      </c>
      <c r="S54" s="54">
        <f>'ZJQ-Parameter input'!CD54</f>
        <v>6</v>
      </c>
      <c r="T54" s="54">
        <f>'ZJQ-Parameter input'!CE54</f>
        <v>0.75</v>
      </c>
      <c r="W54" s="53"/>
      <c r="AD54" s="54"/>
      <c r="AF54" s="53"/>
      <c r="AG54" s="53"/>
      <c r="AH54" s="53"/>
      <c r="AI54" s="53"/>
      <c r="AJ54" s="53"/>
      <c r="AK54" s="53"/>
      <c r="AL54" s="53"/>
      <c r="AO54" s="53"/>
      <c r="AP54" s="53"/>
      <c r="AQ54" s="53"/>
      <c r="AR54" s="53"/>
      <c r="AS54" s="53"/>
      <c r="AT54" s="53"/>
      <c r="AU54" s="53"/>
    </row>
    <row r="55" spans="2:67">
      <c r="D55" s="53">
        <v>2052</v>
      </c>
      <c r="E55" s="53">
        <f>'ZJQ-Parameter input'!O55</f>
        <v>347829</v>
      </c>
      <c r="F55" s="53">
        <f>'ZJQ-Parameter input'!P55</f>
        <v>348</v>
      </c>
      <c r="G55" s="53">
        <f>'ZJQ-Parameter input'!Q55</f>
        <v>340899</v>
      </c>
      <c r="H55" s="53">
        <f>'ZJQ-Parameter input'!R55</f>
        <v>9069</v>
      </c>
      <c r="I55" s="53">
        <f>'ZJQ-Parameter input'!S55</f>
        <v>17457</v>
      </c>
      <c r="J55" s="53">
        <f>'ZJQ-Parameter input'!T55</f>
        <v>213</v>
      </c>
      <c r="K55" s="53">
        <f>'ZJQ-Parameter input'!U55</f>
        <v>30</v>
      </c>
      <c r="M55" s="53">
        <v>2052</v>
      </c>
      <c r="N55" s="54">
        <f>'ZJQ-Parameter input'!BY55</f>
        <v>10</v>
      </c>
      <c r="O55" s="54">
        <f>'ZJQ-Parameter input'!BZ55</f>
        <v>5.75</v>
      </c>
      <c r="P55" s="54">
        <f>'ZJQ-Parameter input'!CA55</f>
        <v>4</v>
      </c>
      <c r="Q55" s="54">
        <f>'ZJQ-Parameter input'!CB55</f>
        <v>3.3333333333333299</v>
      </c>
      <c r="R55" s="54">
        <f>'ZJQ-Parameter input'!CC55</f>
        <v>3.5</v>
      </c>
      <c r="S55" s="54">
        <f>'ZJQ-Parameter input'!CD55</f>
        <v>6</v>
      </c>
      <c r="T55" s="54">
        <f>'ZJQ-Parameter input'!CE55</f>
        <v>0.75</v>
      </c>
      <c r="W55" s="53"/>
      <c r="AD55" s="54"/>
      <c r="AF55" s="53"/>
      <c r="AG55" s="53"/>
      <c r="AH55" s="53"/>
      <c r="AI55" s="53"/>
      <c r="AJ55" s="53"/>
      <c r="AK55" s="53"/>
      <c r="AL55" s="53"/>
      <c r="AO55" s="53"/>
      <c r="AP55" s="53"/>
      <c r="AQ55" s="53"/>
      <c r="AR55" s="53"/>
      <c r="AS55" s="53"/>
      <c r="AT55" s="53"/>
      <c r="AU55" s="53"/>
    </row>
    <row r="56" spans="2:67">
      <c r="D56" s="53">
        <v>2053</v>
      </c>
      <c r="E56" s="53">
        <f>'ZJQ-Parameter input'!O56</f>
        <v>342630</v>
      </c>
      <c r="F56" s="53">
        <f>'ZJQ-Parameter input'!P56</f>
        <v>342</v>
      </c>
      <c r="G56" s="53">
        <f>'ZJQ-Parameter input'!Q56</f>
        <v>335394</v>
      </c>
      <c r="H56" s="53">
        <f>'ZJQ-Parameter input'!R56</f>
        <v>8922</v>
      </c>
      <c r="I56" s="53">
        <f>'ZJQ-Parameter input'!S56</f>
        <v>17190</v>
      </c>
      <c r="J56" s="53">
        <f>'ZJQ-Parameter input'!T56</f>
        <v>210</v>
      </c>
      <c r="K56" s="53">
        <f>'ZJQ-Parameter input'!U56</f>
        <v>30</v>
      </c>
      <c r="M56" s="53">
        <v>2053</v>
      </c>
      <c r="N56" s="54">
        <f>'ZJQ-Parameter input'!BY56</f>
        <v>10</v>
      </c>
      <c r="O56" s="54">
        <f>'ZJQ-Parameter input'!BZ56</f>
        <v>5.75</v>
      </c>
      <c r="P56" s="54">
        <f>'ZJQ-Parameter input'!CA56</f>
        <v>4</v>
      </c>
      <c r="Q56" s="54">
        <f>'ZJQ-Parameter input'!CB56</f>
        <v>3.3333333333333299</v>
      </c>
      <c r="R56" s="54">
        <f>'ZJQ-Parameter input'!CC56</f>
        <v>3.5</v>
      </c>
      <c r="S56" s="54">
        <f>'ZJQ-Parameter input'!CD56</f>
        <v>6</v>
      </c>
      <c r="T56" s="54">
        <f>'ZJQ-Parameter input'!CE56</f>
        <v>0.75</v>
      </c>
      <c r="W56" s="53"/>
      <c r="AD56" s="54"/>
      <c r="AF56" s="53"/>
      <c r="AG56" s="53"/>
      <c r="AH56" s="53"/>
      <c r="AI56" s="53"/>
      <c r="AJ56" s="53"/>
      <c r="AK56" s="53"/>
      <c r="AL56" s="53"/>
      <c r="AO56" s="53"/>
      <c r="AP56" s="53"/>
      <c r="AQ56" s="53"/>
      <c r="AR56" s="53"/>
      <c r="AS56" s="53"/>
      <c r="AT56" s="53"/>
      <c r="AU56" s="53"/>
    </row>
    <row r="57" spans="2:67">
      <c r="D57" s="53">
        <v>2054</v>
      </c>
      <c r="E57" s="53">
        <f>'ZJQ-Parameter input'!O57</f>
        <v>337116</v>
      </c>
      <c r="F57" s="53">
        <f>'ZJQ-Parameter input'!P57</f>
        <v>336</v>
      </c>
      <c r="G57" s="53">
        <f>'ZJQ-Parameter input'!Q57</f>
        <v>329694</v>
      </c>
      <c r="H57" s="53">
        <f>'ZJQ-Parameter input'!R57</f>
        <v>8772</v>
      </c>
      <c r="I57" s="53">
        <f>'ZJQ-Parameter input'!S57</f>
        <v>16905</v>
      </c>
      <c r="J57" s="53">
        <f>'ZJQ-Parameter input'!T57</f>
        <v>204</v>
      </c>
      <c r="K57" s="53">
        <f>'ZJQ-Parameter input'!U57</f>
        <v>27</v>
      </c>
      <c r="M57" s="53">
        <v>2054</v>
      </c>
      <c r="N57" s="54">
        <f>'ZJQ-Parameter input'!BY57</f>
        <v>10</v>
      </c>
      <c r="O57" s="54">
        <f>'ZJQ-Parameter input'!BZ57</f>
        <v>5.75</v>
      </c>
      <c r="P57" s="54">
        <f>'ZJQ-Parameter input'!CA57</f>
        <v>4</v>
      </c>
      <c r="Q57" s="54">
        <f>'ZJQ-Parameter input'!CB57</f>
        <v>3.3333333333333299</v>
      </c>
      <c r="R57" s="54">
        <f>'ZJQ-Parameter input'!CC57</f>
        <v>3.5</v>
      </c>
      <c r="S57" s="54">
        <f>'ZJQ-Parameter input'!CD57</f>
        <v>6</v>
      </c>
      <c r="T57" s="54">
        <f>'ZJQ-Parameter input'!CE57</f>
        <v>0.75</v>
      </c>
      <c r="W57" s="53"/>
      <c r="AD57" s="54"/>
      <c r="AF57" s="53"/>
      <c r="AG57" s="53"/>
      <c r="AH57" s="53"/>
      <c r="AI57" s="53"/>
      <c r="AJ57" s="53"/>
      <c r="AK57" s="53"/>
      <c r="AL57" s="53"/>
      <c r="AO57" s="53"/>
      <c r="AP57" s="53"/>
      <c r="AQ57" s="53"/>
      <c r="AR57" s="53"/>
      <c r="AS57" s="53"/>
      <c r="AT57" s="53"/>
      <c r="AU57" s="53"/>
    </row>
    <row r="58" spans="2:67">
      <c r="D58" s="53">
        <v>2055</v>
      </c>
      <c r="E58" s="53">
        <f>'ZJQ-Parameter input'!O58</f>
        <v>331098</v>
      </c>
      <c r="F58" s="53">
        <f>'ZJQ-Parameter input'!P58</f>
        <v>330</v>
      </c>
      <c r="G58" s="53">
        <f>'ZJQ-Parameter input'!Q58</f>
        <v>323478</v>
      </c>
      <c r="H58" s="53">
        <f>'ZJQ-Parameter input'!R58</f>
        <v>8607</v>
      </c>
      <c r="I58" s="53">
        <f>'ZJQ-Parameter input'!S58</f>
        <v>16599</v>
      </c>
      <c r="J58" s="53">
        <f>'ZJQ-Parameter input'!T58</f>
        <v>201</v>
      </c>
      <c r="K58" s="53">
        <f>'ZJQ-Parameter input'!U58</f>
        <v>27</v>
      </c>
      <c r="M58" s="53">
        <v>2055</v>
      </c>
      <c r="N58" s="54">
        <f>'ZJQ-Parameter input'!BY58</f>
        <v>10</v>
      </c>
      <c r="O58" s="54">
        <f>'ZJQ-Parameter input'!BZ58</f>
        <v>5.75</v>
      </c>
      <c r="P58" s="54">
        <f>'ZJQ-Parameter input'!CA58</f>
        <v>4</v>
      </c>
      <c r="Q58" s="54">
        <f>'ZJQ-Parameter input'!CB58</f>
        <v>3.3333333333333299</v>
      </c>
      <c r="R58" s="54">
        <f>'ZJQ-Parameter input'!CC58</f>
        <v>3.5</v>
      </c>
      <c r="S58" s="54">
        <f>'ZJQ-Parameter input'!CD58</f>
        <v>6</v>
      </c>
      <c r="T58" s="54">
        <f>'ZJQ-Parameter input'!CE58</f>
        <v>0.75</v>
      </c>
      <c r="W58" s="53"/>
      <c r="AD58" s="54"/>
      <c r="AF58" s="53"/>
      <c r="AG58" s="53"/>
      <c r="AH58" s="53"/>
      <c r="AI58" s="53"/>
      <c r="AJ58" s="53"/>
      <c r="AK58" s="53"/>
      <c r="AL58" s="53"/>
      <c r="AO58" s="53"/>
      <c r="AP58" s="53"/>
      <c r="AQ58" s="53"/>
      <c r="AR58" s="53"/>
      <c r="AS58" s="53"/>
      <c r="AT58" s="53"/>
      <c r="AU58" s="53"/>
    </row>
    <row r="59" spans="2:67">
      <c r="D59" s="53">
        <v>2056</v>
      </c>
      <c r="E59" s="53">
        <f>'ZJQ-Parameter input'!O59</f>
        <v>322734</v>
      </c>
      <c r="F59" s="53">
        <f>'ZJQ-Parameter input'!P59</f>
        <v>324</v>
      </c>
      <c r="G59" s="53">
        <f>'ZJQ-Parameter input'!Q59</f>
        <v>315018</v>
      </c>
      <c r="H59" s="53">
        <f>'ZJQ-Parameter input'!R59</f>
        <v>8385</v>
      </c>
      <c r="I59" s="53">
        <f>'ZJQ-Parameter input'!S59</f>
        <v>16173</v>
      </c>
      <c r="J59" s="53">
        <f>'ZJQ-Parameter input'!T59</f>
        <v>195</v>
      </c>
      <c r="K59" s="53">
        <f>'ZJQ-Parameter input'!U59</f>
        <v>27</v>
      </c>
      <c r="M59" s="53">
        <v>2056</v>
      </c>
      <c r="N59" s="54">
        <f>'ZJQ-Parameter input'!BY59</f>
        <v>10</v>
      </c>
      <c r="O59" s="54">
        <f>'ZJQ-Parameter input'!BZ59</f>
        <v>5.75</v>
      </c>
      <c r="P59" s="54">
        <f>'ZJQ-Parameter input'!CA59</f>
        <v>4</v>
      </c>
      <c r="Q59" s="54">
        <f>'ZJQ-Parameter input'!CB59</f>
        <v>3.3333333333333299</v>
      </c>
      <c r="R59" s="54">
        <f>'ZJQ-Parameter input'!CC59</f>
        <v>3.5</v>
      </c>
      <c r="S59" s="54">
        <f>'ZJQ-Parameter input'!CD59</f>
        <v>6</v>
      </c>
      <c r="T59" s="54">
        <f>'ZJQ-Parameter input'!CE59</f>
        <v>0.75</v>
      </c>
      <c r="W59" s="53"/>
      <c r="AD59" s="54"/>
      <c r="AF59" s="53"/>
      <c r="AG59" s="53"/>
      <c r="AH59" s="53"/>
      <c r="AI59" s="53"/>
      <c r="AJ59" s="53"/>
      <c r="AK59" s="53"/>
      <c r="AL59" s="53"/>
      <c r="AO59" s="53"/>
      <c r="AP59" s="53"/>
      <c r="AQ59" s="53"/>
      <c r="AR59" s="53"/>
      <c r="AS59" s="53"/>
      <c r="AT59" s="53"/>
      <c r="AU59" s="53"/>
    </row>
    <row r="60" spans="2:67">
      <c r="D60" s="53">
        <v>2057</v>
      </c>
      <c r="E60" s="53">
        <f>'ZJQ-Parameter input'!O60</f>
        <v>314364</v>
      </c>
      <c r="F60" s="53">
        <f>'ZJQ-Parameter input'!P60</f>
        <v>315</v>
      </c>
      <c r="G60" s="53">
        <f>'ZJQ-Parameter input'!Q60</f>
        <v>306564</v>
      </c>
      <c r="H60" s="53">
        <f>'ZJQ-Parameter input'!R60</f>
        <v>8160</v>
      </c>
      <c r="I60" s="53">
        <f>'ZJQ-Parameter input'!S60</f>
        <v>15750</v>
      </c>
      <c r="J60" s="53">
        <f>'ZJQ-Parameter input'!T60</f>
        <v>192</v>
      </c>
      <c r="K60" s="53">
        <f>'ZJQ-Parameter input'!U60</f>
        <v>27</v>
      </c>
      <c r="M60" s="53">
        <v>2057</v>
      </c>
      <c r="N60" s="54">
        <f>'ZJQ-Parameter input'!BY60</f>
        <v>10</v>
      </c>
      <c r="O60" s="54">
        <f>'ZJQ-Parameter input'!BZ60</f>
        <v>5.75</v>
      </c>
      <c r="P60" s="54">
        <f>'ZJQ-Parameter input'!CA60</f>
        <v>4</v>
      </c>
      <c r="Q60" s="54">
        <f>'ZJQ-Parameter input'!CB60</f>
        <v>3.3333333333333299</v>
      </c>
      <c r="R60" s="54">
        <f>'ZJQ-Parameter input'!CC60</f>
        <v>3.5</v>
      </c>
      <c r="S60" s="54">
        <f>'ZJQ-Parameter input'!CD60</f>
        <v>6</v>
      </c>
      <c r="T60" s="54">
        <f>'ZJQ-Parameter input'!CE60</f>
        <v>0.75</v>
      </c>
      <c r="W60" s="53"/>
      <c r="AD60" s="54"/>
      <c r="AF60" s="53"/>
      <c r="AG60" s="53"/>
      <c r="AH60" s="53"/>
      <c r="AI60" s="53"/>
      <c r="AJ60" s="53"/>
      <c r="AK60" s="53"/>
      <c r="AL60" s="53"/>
      <c r="AO60" s="53"/>
      <c r="AP60" s="53"/>
      <c r="AQ60" s="53"/>
      <c r="AR60" s="53"/>
      <c r="AS60" s="53"/>
      <c r="AT60" s="53"/>
      <c r="AU60" s="53"/>
    </row>
    <row r="61" spans="2:67">
      <c r="D61" s="53">
        <v>2058</v>
      </c>
      <c r="E61" s="53">
        <f>'ZJQ-Parameter input'!O61</f>
        <v>305226</v>
      </c>
      <c r="F61" s="53">
        <f>'ZJQ-Parameter input'!P61</f>
        <v>306</v>
      </c>
      <c r="G61" s="53">
        <f>'ZJQ-Parameter input'!Q61</f>
        <v>297351</v>
      </c>
      <c r="H61" s="53">
        <f>'ZJQ-Parameter input'!R61</f>
        <v>7917</v>
      </c>
      <c r="I61" s="53">
        <f>'ZJQ-Parameter input'!S61</f>
        <v>15285</v>
      </c>
      <c r="J61" s="53">
        <f>'ZJQ-Parameter input'!T61</f>
        <v>186</v>
      </c>
      <c r="K61" s="53">
        <f>'ZJQ-Parameter input'!U61</f>
        <v>27</v>
      </c>
      <c r="M61" s="53">
        <v>2058</v>
      </c>
      <c r="N61" s="54">
        <f>'ZJQ-Parameter input'!BY61</f>
        <v>10</v>
      </c>
      <c r="O61" s="54">
        <f>'ZJQ-Parameter input'!BZ61</f>
        <v>5.75</v>
      </c>
      <c r="P61" s="54">
        <f>'ZJQ-Parameter input'!CA61</f>
        <v>4</v>
      </c>
      <c r="Q61" s="54">
        <f>'ZJQ-Parameter input'!CB61</f>
        <v>3.3333333333333299</v>
      </c>
      <c r="R61" s="54">
        <f>'ZJQ-Parameter input'!CC61</f>
        <v>3.5</v>
      </c>
      <c r="S61" s="54">
        <f>'ZJQ-Parameter input'!CD61</f>
        <v>6</v>
      </c>
      <c r="T61" s="54">
        <f>'ZJQ-Parameter input'!CE61</f>
        <v>0.75</v>
      </c>
      <c r="W61" s="53"/>
      <c r="AD61" s="54"/>
      <c r="AF61" s="53"/>
      <c r="AG61" s="53"/>
      <c r="AH61" s="53"/>
      <c r="AI61" s="53"/>
      <c r="AJ61" s="53"/>
      <c r="AK61" s="53"/>
      <c r="AL61" s="53"/>
      <c r="AO61" s="53"/>
      <c r="AP61" s="53"/>
      <c r="AQ61" s="53"/>
      <c r="AR61" s="53"/>
      <c r="AS61" s="53"/>
      <c r="AT61" s="53"/>
      <c r="AU61" s="53"/>
    </row>
    <row r="62" spans="2:67">
      <c r="D62" s="53">
        <v>2059</v>
      </c>
      <c r="E62" s="53">
        <f>'ZJQ-Parameter input'!O62</f>
        <v>295806</v>
      </c>
      <c r="F62" s="53">
        <f>'ZJQ-Parameter input'!P62</f>
        <v>297</v>
      </c>
      <c r="G62" s="53">
        <f>'ZJQ-Parameter input'!Q62</f>
        <v>287910</v>
      </c>
      <c r="H62" s="53">
        <f>'ZJQ-Parameter input'!R62</f>
        <v>7665</v>
      </c>
      <c r="I62" s="53">
        <f>'ZJQ-Parameter input'!S62</f>
        <v>14808</v>
      </c>
      <c r="J62" s="53">
        <f>'ZJQ-Parameter input'!T62</f>
        <v>180</v>
      </c>
      <c r="K62" s="53">
        <f>'ZJQ-Parameter input'!U62</f>
        <v>24</v>
      </c>
      <c r="M62" s="53">
        <v>2059</v>
      </c>
      <c r="N62" s="54">
        <f>'ZJQ-Parameter input'!BY62</f>
        <v>10</v>
      </c>
      <c r="O62" s="54">
        <f>'ZJQ-Parameter input'!BZ62</f>
        <v>5.75</v>
      </c>
      <c r="P62" s="54">
        <f>'ZJQ-Parameter input'!CA62</f>
        <v>4</v>
      </c>
      <c r="Q62" s="54">
        <f>'ZJQ-Parameter input'!CB62</f>
        <v>3.3333333333333299</v>
      </c>
      <c r="R62" s="54">
        <f>'ZJQ-Parameter input'!CC62</f>
        <v>3.5</v>
      </c>
      <c r="S62" s="54">
        <f>'ZJQ-Parameter input'!CD62</f>
        <v>6</v>
      </c>
      <c r="T62" s="54">
        <f>'ZJQ-Parameter input'!CE62</f>
        <v>0.75</v>
      </c>
      <c r="W62" s="53"/>
      <c r="AD62" s="54"/>
      <c r="AF62" s="53"/>
      <c r="AG62" s="53"/>
      <c r="AH62" s="53"/>
      <c r="AI62" s="53"/>
      <c r="AJ62" s="53"/>
      <c r="AK62" s="53"/>
      <c r="AL62" s="53"/>
      <c r="AO62" s="53"/>
      <c r="AP62" s="53"/>
      <c r="AQ62" s="53"/>
      <c r="AR62" s="53"/>
      <c r="AS62" s="53"/>
      <c r="AT62" s="53"/>
      <c r="AU62" s="53"/>
    </row>
    <row r="63" spans="2:67">
      <c r="D63" s="53">
        <v>2060</v>
      </c>
      <c r="E63" s="53">
        <f>'ZJQ-Parameter input'!O63</f>
        <v>285903</v>
      </c>
      <c r="F63" s="53">
        <f>'ZJQ-Parameter input'!P63</f>
        <v>285</v>
      </c>
      <c r="G63" s="53">
        <f>'ZJQ-Parameter input'!Q63</f>
        <v>277929</v>
      </c>
      <c r="H63" s="53">
        <f>'ZJQ-Parameter input'!R63</f>
        <v>7401</v>
      </c>
      <c r="I63" s="53">
        <f>'ZJQ-Parameter input'!S63</f>
        <v>14307</v>
      </c>
      <c r="J63" s="53">
        <f>'ZJQ-Parameter input'!T63</f>
        <v>174</v>
      </c>
      <c r="K63" s="53">
        <f>'ZJQ-Parameter input'!U63</f>
        <v>24</v>
      </c>
      <c r="M63" s="53">
        <v>2060</v>
      </c>
      <c r="N63" s="54">
        <f>'ZJQ-Parameter input'!BY63</f>
        <v>10</v>
      </c>
      <c r="O63" s="54">
        <f>'ZJQ-Parameter input'!BZ63</f>
        <v>5.75</v>
      </c>
      <c r="P63" s="54">
        <f>'ZJQ-Parameter input'!CA63</f>
        <v>4</v>
      </c>
      <c r="Q63" s="54">
        <f>'ZJQ-Parameter input'!CB63</f>
        <v>3.3333333333333299</v>
      </c>
      <c r="R63" s="54">
        <f>'ZJQ-Parameter input'!CC63</f>
        <v>3.5</v>
      </c>
      <c r="S63" s="54">
        <f>'ZJQ-Parameter input'!CD63</f>
        <v>6</v>
      </c>
      <c r="T63" s="54">
        <f>'ZJQ-Parameter input'!CE63</f>
        <v>0.75</v>
      </c>
      <c r="W63" s="53"/>
      <c r="AD63" s="54"/>
      <c r="AF63" s="53"/>
      <c r="AG63" s="53"/>
      <c r="AH63" s="53"/>
      <c r="AI63" s="53"/>
      <c r="AJ63" s="53"/>
      <c r="AK63" s="53"/>
      <c r="AL63" s="53"/>
      <c r="AO63" s="53"/>
      <c r="AP63" s="53"/>
      <c r="AQ63" s="53"/>
      <c r="AR63" s="53"/>
      <c r="AS63" s="53"/>
      <c r="AT63" s="53"/>
      <c r="AU63" s="53"/>
    </row>
    <row r="64" spans="2:67">
      <c r="B64" s="60" t="s">
        <v>34</v>
      </c>
      <c r="C64" s="53" t="s">
        <v>149</v>
      </c>
      <c r="N64" s="53"/>
      <c r="U64" s="54"/>
      <c r="W64" s="53"/>
      <c r="AD64" s="54"/>
      <c r="AF64" s="53"/>
      <c r="AM64" s="54"/>
      <c r="AO64" s="53"/>
      <c r="AV64" s="54"/>
      <c r="BN64" s="212" t="s">
        <v>150</v>
      </c>
      <c r="BO64" s="212"/>
    </row>
    <row r="65" spans="1:130" s="59" customFormat="1">
      <c r="A65" s="59" t="s">
        <v>19</v>
      </c>
      <c r="B65" s="59" t="s">
        <v>24</v>
      </c>
      <c r="C65" s="59" t="s">
        <v>56</v>
      </c>
      <c r="D65" s="59">
        <v>2000</v>
      </c>
      <c r="E65" s="59">
        <v>2001</v>
      </c>
      <c r="F65" s="59">
        <v>2002</v>
      </c>
      <c r="G65" s="59">
        <v>2003</v>
      </c>
      <c r="H65" s="59">
        <v>2004</v>
      </c>
      <c r="I65" s="59">
        <v>2005</v>
      </c>
      <c r="J65" s="59">
        <v>2006</v>
      </c>
      <c r="K65" s="59">
        <v>2007</v>
      </c>
      <c r="L65" s="59">
        <v>2008</v>
      </c>
      <c r="M65" s="59">
        <v>2009</v>
      </c>
      <c r="N65" s="59">
        <v>2010</v>
      </c>
      <c r="O65" s="59">
        <v>2011</v>
      </c>
      <c r="P65" s="59">
        <v>2012</v>
      </c>
      <c r="Q65" s="59">
        <v>2013</v>
      </c>
      <c r="R65" s="59">
        <v>2014</v>
      </c>
      <c r="S65" s="59">
        <v>2015</v>
      </c>
      <c r="T65" s="59">
        <v>2016</v>
      </c>
      <c r="U65" s="59">
        <v>2017</v>
      </c>
      <c r="V65" s="59">
        <v>2018</v>
      </c>
      <c r="W65" s="59">
        <v>2019</v>
      </c>
      <c r="X65" s="59">
        <v>2020</v>
      </c>
      <c r="Y65" s="59">
        <v>2021</v>
      </c>
      <c r="Z65" s="59">
        <v>2022</v>
      </c>
      <c r="AA65" s="59">
        <v>2023</v>
      </c>
      <c r="AB65" s="59">
        <v>2024</v>
      </c>
      <c r="AC65" s="59">
        <v>2025</v>
      </c>
      <c r="AD65" s="59">
        <v>2026</v>
      </c>
      <c r="AE65" s="59">
        <v>2027</v>
      </c>
      <c r="AF65" s="59">
        <v>2028</v>
      </c>
      <c r="AG65" s="59">
        <v>2029</v>
      </c>
      <c r="AH65" s="59">
        <v>2030</v>
      </c>
      <c r="AI65" s="59">
        <v>2031</v>
      </c>
      <c r="AJ65" s="59">
        <v>2032</v>
      </c>
      <c r="AK65" s="59">
        <v>2033</v>
      </c>
      <c r="AL65" s="59">
        <v>2034</v>
      </c>
      <c r="AM65" s="59">
        <v>2035</v>
      </c>
      <c r="AN65" s="59">
        <v>2036</v>
      </c>
      <c r="AO65" s="59">
        <v>2037</v>
      </c>
      <c r="AP65" s="59">
        <v>2038</v>
      </c>
      <c r="AQ65" s="59">
        <v>2039</v>
      </c>
      <c r="AR65" s="59">
        <v>2040</v>
      </c>
      <c r="AS65" s="59">
        <v>2041</v>
      </c>
      <c r="AT65" s="59">
        <v>2042</v>
      </c>
      <c r="AU65" s="59">
        <v>2043</v>
      </c>
      <c r="AV65" s="59">
        <v>2044</v>
      </c>
      <c r="AW65" s="59">
        <v>2045</v>
      </c>
      <c r="AX65" s="59">
        <v>2046</v>
      </c>
      <c r="AY65" s="59">
        <v>2047</v>
      </c>
      <c r="AZ65" s="59">
        <v>2048</v>
      </c>
      <c r="BA65" s="59">
        <v>2049</v>
      </c>
      <c r="BB65" s="59">
        <v>2050</v>
      </c>
      <c r="BC65" s="59">
        <v>2051</v>
      </c>
      <c r="BD65" s="59">
        <v>2052</v>
      </c>
      <c r="BE65" s="59">
        <v>2053</v>
      </c>
      <c r="BF65" s="59">
        <v>2054</v>
      </c>
      <c r="BG65" s="59">
        <v>2055</v>
      </c>
      <c r="BH65" s="59">
        <v>2056</v>
      </c>
      <c r="BI65" s="59">
        <v>2057</v>
      </c>
      <c r="BJ65" s="59">
        <v>2058</v>
      </c>
      <c r="BK65" s="59">
        <v>2059</v>
      </c>
      <c r="BL65" s="59">
        <v>2060</v>
      </c>
      <c r="BM65" s="59" t="s">
        <v>151</v>
      </c>
      <c r="BP65" s="59" t="s">
        <v>56</v>
      </c>
      <c r="BQ65" s="59">
        <v>2000</v>
      </c>
      <c r="BR65" s="59">
        <v>2001</v>
      </c>
      <c r="BS65" s="59">
        <v>2002</v>
      </c>
      <c r="BT65" s="59">
        <v>2003</v>
      </c>
      <c r="BU65" s="59">
        <v>2004</v>
      </c>
      <c r="BV65" s="59">
        <v>2005</v>
      </c>
      <c r="BW65" s="59">
        <v>2006</v>
      </c>
      <c r="BX65" s="59">
        <v>2007</v>
      </c>
      <c r="BY65" s="59">
        <v>2008</v>
      </c>
      <c r="BZ65" s="59">
        <v>2009</v>
      </c>
      <c r="CA65" s="59">
        <v>2010</v>
      </c>
      <c r="CB65" s="59">
        <v>2011</v>
      </c>
      <c r="CC65" s="59">
        <v>2012</v>
      </c>
      <c r="CD65" s="59">
        <v>2013</v>
      </c>
      <c r="CE65" s="59">
        <v>2014</v>
      </c>
      <c r="CF65" s="59">
        <v>2015</v>
      </c>
      <c r="CG65" s="59">
        <v>2016</v>
      </c>
      <c r="CH65" s="59">
        <v>2017</v>
      </c>
      <c r="CI65" s="59">
        <v>2018</v>
      </c>
      <c r="CJ65" s="59">
        <v>2019</v>
      </c>
      <c r="CK65" s="59">
        <v>2020</v>
      </c>
      <c r="CL65" s="59">
        <v>2021</v>
      </c>
      <c r="CM65" s="59">
        <v>2022</v>
      </c>
      <c r="CN65" s="59">
        <v>2023</v>
      </c>
      <c r="CO65" s="59">
        <v>2024</v>
      </c>
      <c r="CP65" s="59">
        <v>2025</v>
      </c>
      <c r="CQ65" s="59">
        <v>2026</v>
      </c>
      <c r="CR65" s="59">
        <v>2027</v>
      </c>
      <c r="CS65" s="59">
        <v>2028</v>
      </c>
      <c r="CT65" s="59">
        <v>2029</v>
      </c>
      <c r="CU65" s="59">
        <v>2030</v>
      </c>
      <c r="CV65" s="59">
        <v>2031</v>
      </c>
      <c r="CW65" s="59">
        <v>2032</v>
      </c>
      <c r="CX65" s="59">
        <v>2033</v>
      </c>
      <c r="CY65" s="59">
        <v>2034</v>
      </c>
      <c r="CZ65" s="59">
        <v>2035</v>
      </c>
      <c r="DA65" s="59">
        <v>2036</v>
      </c>
      <c r="DB65" s="59">
        <v>2037</v>
      </c>
      <c r="DC65" s="59">
        <v>2038</v>
      </c>
      <c r="DD65" s="59">
        <v>2039</v>
      </c>
      <c r="DE65" s="59">
        <v>2040</v>
      </c>
      <c r="DF65" s="59">
        <v>2041</v>
      </c>
      <c r="DG65" s="59">
        <v>2042</v>
      </c>
      <c r="DH65" s="59">
        <v>2043</v>
      </c>
      <c r="DI65" s="59">
        <v>2044</v>
      </c>
      <c r="DJ65" s="59">
        <v>2045</v>
      </c>
      <c r="DK65" s="59">
        <v>2046</v>
      </c>
      <c r="DL65" s="59">
        <v>2047</v>
      </c>
      <c r="DM65" s="59">
        <v>2048</v>
      </c>
      <c r="DN65" s="59">
        <v>2049</v>
      </c>
      <c r="DO65" s="59">
        <v>2050</v>
      </c>
      <c r="DP65" s="59">
        <v>2051</v>
      </c>
      <c r="DQ65" s="59">
        <v>2052</v>
      </c>
      <c r="DR65" s="59">
        <v>2053</v>
      </c>
      <c r="DS65" s="59">
        <v>2054</v>
      </c>
      <c r="DT65" s="59">
        <v>2055</v>
      </c>
      <c r="DU65" s="59">
        <v>2056</v>
      </c>
      <c r="DV65" s="59">
        <v>2057</v>
      </c>
      <c r="DW65" s="59">
        <v>2058</v>
      </c>
      <c r="DX65" s="59">
        <v>2059</v>
      </c>
      <c r="DY65" s="59">
        <v>2060</v>
      </c>
      <c r="DZ65" s="59" t="s">
        <v>152</v>
      </c>
    </row>
    <row r="66" spans="1:130">
      <c r="A66" s="53">
        <v>0</v>
      </c>
      <c r="B66" s="63">
        <f>B2</f>
        <v>0</v>
      </c>
      <c r="C66" s="53">
        <v>2000</v>
      </c>
      <c r="D66" s="64">
        <f>VLOOKUP($C$66,$D$3:$K$63,$A$68,0)*B66</f>
        <v>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54">
        <f>SUM(D66:BL66)</f>
        <v>0</v>
      </c>
      <c r="BP66" s="53">
        <v>2000</v>
      </c>
      <c r="BQ66" s="61" t="e">
        <f>D66/$BM66</f>
        <v>#DIV/0!</v>
      </c>
      <c r="BR66" s="61" t="e">
        <f t="shared" ref="BR66:CL78" si="7">E66/$BM66</f>
        <v>#DIV/0!</v>
      </c>
      <c r="BS66" s="61" t="e">
        <f t="shared" si="7"/>
        <v>#DIV/0!</v>
      </c>
      <c r="BT66" s="61" t="e">
        <f t="shared" si="7"/>
        <v>#DIV/0!</v>
      </c>
      <c r="BU66" s="61" t="e">
        <f t="shared" si="7"/>
        <v>#DIV/0!</v>
      </c>
      <c r="BV66" s="61" t="e">
        <f t="shared" si="7"/>
        <v>#DIV/0!</v>
      </c>
      <c r="BW66" s="61" t="e">
        <f t="shared" si="7"/>
        <v>#DIV/0!</v>
      </c>
      <c r="BX66" s="61" t="e">
        <f t="shared" si="7"/>
        <v>#DIV/0!</v>
      </c>
      <c r="BY66" s="61" t="e">
        <f t="shared" si="7"/>
        <v>#DIV/0!</v>
      </c>
      <c r="BZ66" s="61" t="e">
        <f t="shared" si="7"/>
        <v>#DIV/0!</v>
      </c>
      <c r="CA66" s="61" t="e">
        <f t="shared" si="7"/>
        <v>#DIV/0!</v>
      </c>
      <c r="CB66" s="61" t="e">
        <f t="shared" si="7"/>
        <v>#DIV/0!</v>
      </c>
      <c r="CC66" s="61" t="e">
        <f t="shared" si="7"/>
        <v>#DIV/0!</v>
      </c>
      <c r="CD66" s="61" t="e">
        <f t="shared" si="7"/>
        <v>#DIV/0!</v>
      </c>
      <c r="CE66" s="61" t="e">
        <f t="shared" si="7"/>
        <v>#DIV/0!</v>
      </c>
      <c r="CF66" s="61" t="e">
        <f t="shared" si="7"/>
        <v>#DIV/0!</v>
      </c>
      <c r="CG66" s="61" t="e">
        <f t="shared" si="7"/>
        <v>#DIV/0!</v>
      </c>
      <c r="CH66" s="61" t="e">
        <f t="shared" si="7"/>
        <v>#DIV/0!</v>
      </c>
      <c r="CI66" s="61" t="e">
        <f t="shared" si="7"/>
        <v>#DIV/0!</v>
      </c>
      <c r="CJ66" s="61" t="e">
        <f t="shared" si="7"/>
        <v>#DIV/0!</v>
      </c>
      <c r="CK66" s="61" t="e">
        <f t="shared" si="7"/>
        <v>#DIV/0!</v>
      </c>
      <c r="CL66" s="61" t="e">
        <f t="shared" si="7"/>
        <v>#DIV/0!</v>
      </c>
      <c r="CM66" s="61" t="e">
        <f>Z66/$BM66</f>
        <v>#DIV/0!</v>
      </c>
      <c r="CN66" s="61" t="e">
        <f t="shared" ref="CN66:DC81" si="8">AA66/$BM66</f>
        <v>#DIV/0!</v>
      </c>
      <c r="CO66" s="61" t="e">
        <f t="shared" si="8"/>
        <v>#DIV/0!</v>
      </c>
      <c r="CP66" s="61" t="e">
        <f t="shared" si="8"/>
        <v>#DIV/0!</v>
      </c>
      <c r="CQ66" s="61" t="e">
        <f t="shared" si="8"/>
        <v>#DIV/0!</v>
      </c>
      <c r="CR66" s="61" t="e">
        <f t="shared" si="8"/>
        <v>#DIV/0!</v>
      </c>
      <c r="CS66" s="61" t="e">
        <f t="shared" si="8"/>
        <v>#DIV/0!</v>
      </c>
      <c r="CT66" s="61" t="e">
        <f t="shared" si="8"/>
        <v>#DIV/0!</v>
      </c>
      <c r="CU66" s="61" t="e">
        <f t="shared" si="8"/>
        <v>#DIV/0!</v>
      </c>
      <c r="CV66" s="61" t="e">
        <f t="shared" si="8"/>
        <v>#DIV/0!</v>
      </c>
      <c r="CW66" s="61" t="e">
        <f t="shared" si="8"/>
        <v>#DIV/0!</v>
      </c>
      <c r="CX66" s="61" t="e">
        <f t="shared" si="8"/>
        <v>#DIV/0!</v>
      </c>
      <c r="CY66" s="61" t="e">
        <f t="shared" si="8"/>
        <v>#DIV/0!</v>
      </c>
      <c r="CZ66" s="61" t="e">
        <f t="shared" si="8"/>
        <v>#DIV/0!</v>
      </c>
      <c r="DA66" s="61" t="e">
        <f t="shared" si="8"/>
        <v>#DIV/0!</v>
      </c>
      <c r="DB66" s="61" t="e">
        <f t="shared" si="8"/>
        <v>#DIV/0!</v>
      </c>
      <c r="DC66" s="61" t="e">
        <f t="shared" si="8"/>
        <v>#DIV/0!</v>
      </c>
      <c r="DD66" s="61" t="e">
        <f t="shared" ref="DD66:DG81" si="9">AQ66/$BM66</f>
        <v>#DIV/0!</v>
      </c>
      <c r="DE66" s="61" t="e">
        <f t="shared" si="9"/>
        <v>#DIV/0!</v>
      </c>
      <c r="DF66" s="61" t="e">
        <f t="shared" si="9"/>
        <v>#DIV/0!</v>
      </c>
      <c r="DG66" s="61" t="e">
        <f t="shared" si="9"/>
        <v>#DIV/0!</v>
      </c>
      <c r="DH66" s="61" t="e">
        <f t="shared" ref="DH66:DY69" si="10">AU66/$BM66</f>
        <v>#DIV/0!</v>
      </c>
      <c r="DI66" s="61" t="e">
        <f t="shared" si="10"/>
        <v>#DIV/0!</v>
      </c>
      <c r="DJ66" s="61" t="e">
        <f t="shared" si="10"/>
        <v>#DIV/0!</v>
      </c>
      <c r="DK66" s="61" t="e">
        <f t="shared" si="10"/>
        <v>#DIV/0!</v>
      </c>
      <c r="DL66" s="61" t="e">
        <f t="shared" si="10"/>
        <v>#DIV/0!</v>
      </c>
      <c r="DM66" s="61" t="e">
        <f t="shared" si="10"/>
        <v>#DIV/0!</v>
      </c>
      <c r="DN66" s="61" t="e">
        <f t="shared" si="10"/>
        <v>#DIV/0!</v>
      </c>
      <c r="DO66" s="61" t="e">
        <f t="shared" si="10"/>
        <v>#DIV/0!</v>
      </c>
      <c r="DP66" s="61" t="e">
        <f t="shared" si="10"/>
        <v>#DIV/0!</v>
      </c>
      <c r="DQ66" s="61" t="e">
        <f t="shared" si="10"/>
        <v>#DIV/0!</v>
      </c>
      <c r="DR66" s="61" t="e">
        <f t="shared" si="10"/>
        <v>#DIV/0!</v>
      </c>
      <c r="DS66" s="61" t="e">
        <f t="shared" si="10"/>
        <v>#DIV/0!</v>
      </c>
      <c r="DT66" s="61" t="e">
        <f t="shared" si="10"/>
        <v>#DIV/0!</v>
      </c>
      <c r="DU66" s="61" t="e">
        <f t="shared" si="10"/>
        <v>#DIV/0!</v>
      </c>
      <c r="DV66" s="61" t="e">
        <f t="shared" si="10"/>
        <v>#DIV/0!</v>
      </c>
      <c r="DW66" s="61" t="e">
        <f t="shared" si="10"/>
        <v>#DIV/0!</v>
      </c>
      <c r="DX66" s="61" t="e">
        <f t="shared" si="10"/>
        <v>#DIV/0!</v>
      </c>
      <c r="DY66" s="61" t="e">
        <f t="shared" si="10"/>
        <v>#DIV/0!</v>
      </c>
      <c r="DZ66" s="61" t="e">
        <f>SUM(BQ66:DY66)</f>
        <v>#DIV/0!</v>
      </c>
    </row>
    <row r="67" spans="1:130">
      <c r="A67" s="53">
        <v>1</v>
      </c>
      <c r="B67" s="63">
        <f t="shared" ref="B67:B86" si="11">B3</f>
        <v>6.6666666666666693E-2</v>
      </c>
      <c r="C67" s="53">
        <v>2001</v>
      </c>
      <c r="D67" s="64">
        <f>VLOOKUP($C$66,$D$3:$K$63,$A$68,0)*(B67-B66)</f>
        <v>0</v>
      </c>
      <c r="E67" s="64">
        <f>VLOOKUP($C$67,$D$3:$K$63,$A$68,0)*B66</f>
        <v>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54">
        <f t="shared" ref="BM67:BM126" si="12">SUM(D67:BL67)</f>
        <v>0</v>
      </c>
      <c r="BP67" s="53">
        <v>2001</v>
      </c>
      <c r="BQ67" s="61" t="e">
        <f t="shared" ref="BQ67:BQ126" si="13">D67/$BM67</f>
        <v>#DIV/0!</v>
      </c>
      <c r="BR67" s="61" t="e">
        <f t="shared" si="7"/>
        <v>#DIV/0!</v>
      </c>
      <c r="BS67" s="61" t="e">
        <f t="shared" si="7"/>
        <v>#DIV/0!</v>
      </c>
      <c r="BT67" s="61" t="e">
        <f t="shared" si="7"/>
        <v>#DIV/0!</v>
      </c>
      <c r="BU67" s="61" t="e">
        <f t="shared" si="7"/>
        <v>#DIV/0!</v>
      </c>
      <c r="BV67" s="61" t="e">
        <f t="shared" si="7"/>
        <v>#DIV/0!</v>
      </c>
      <c r="BW67" s="61" t="e">
        <f t="shared" si="7"/>
        <v>#DIV/0!</v>
      </c>
      <c r="BX67" s="61" t="e">
        <f t="shared" si="7"/>
        <v>#DIV/0!</v>
      </c>
      <c r="BY67" s="61" t="e">
        <f t="shared" si="7"/>
        <v>#DIV/0!</v>
      </c>
      <c r="BZ67" s="61" t="e">
        <f t="shared" si="7"/>
        <v>#DIV/0!</v>
      </c>
      <c r="CA67" s="61" t="e">
        <f t="shared" si="7"/>
        <v>#DIV/0!</v>
      </c>
      <c r="CB67" s="61" t="e">
        <f t="shared" si="7"/>
        <v>#DIV/0!</v>
      </c>
      <c r="CC67" s="61" t="e">
        <f t="shared" si="7"/>
        <v>#DIV/0!</v>
      </c>
      <c r="CD67" s="61" t="e">
        <f t="shared" si="7"/>
        <v>#DIV/0!</v>
      </c>
      <c r="CE67" s="61" t="e">
        <f t="shared" si="7"/>
        <v>#DIV/0!</v>
      </c>
      <c r="CF67" s="61" t="e">
        <f t="shared" si="7"/>
        <v>#DIV/0!</v>
      </c>
      <c r="CG67" s="61" t="e">
        <f t="shared" si="7"/>
        <v>#DIV/0!</v>
      </c>
      <c r="CH67" s="61" t="e">
        <f t="shared" si="7"/>
        <v>#DIV/0!</v>
      </c>
      <c r="CI67" s="61" t="e">
        <f t="shared" si="7"/>
        <v>#DIV/0!</v>
      </c>
      <c r="CJ67" s="61" t="e">
        <f t="shared" si="7"/>
        <v>#DIV/0!</v>
      </c>
      <c r="CK67" s="61" t="e">
        <f t="shared" si="7"/>
        <v>#DIV/0!</v>
      </c>
      <c r="CL67" s="61" t="e">
        <f t="shared" si="7"/>
        <v>#DIV/0!</v>
      </c>
      <c r="CM67" s="61" t="e">
        <f t="shared" ref="CM67:CM126" si="14">Z67/$BM67</f>
        <v>#DIV/0!</v>
      </c>
      <c r="CN67" s="61" t="e">
        <f t="shared" si="8"/>
        <v>#DIV/0!</v>
      </c>
      <c r="CO67" s="61" t="e">
        <f t="shared" si="8"/>
        <v>#DIV/0!</v>
      </c>
      <c r="CP67" s="61" t="e">
        <f t="shared" si="8"/>
        <v>#DIV/0!</v>
      </c>
      <c r="CQ67" s="61" t="e">
        <f t="shared" si="8"/>
        <v>#DIV/0!</v>
      </c>
      <c r="CR67" s="61" t="e">
        <f t="shared" si="8"/>
        <v>#DIV/0!</v>
      </c>
      <c r="CS67" s="61" t="e">
        <f t="shared" si="8"/>
        <v>#DIV/0!</v>
      </c>
      <c r="CT67" s="61" t="e">
        <f t="shared" si="8"/>
        <v>#DIV/0!</v>
      </c>
      <c r="CU67" s="61" t="e">
        <f t="shared" si="8"/>
        <v>#DIV/0!</v>
      </c>
      <c r="CV67" s="61" t="e">
        <f t="shared" si="8"/>
        <v>#DIV/0!</v>
      </c>
      <c r="CW67" s="61" t="e">
        <f t="shared" si="8"/>
        <v>#DIV/0!</v>
      </c>
      <c r="CX67" s="61" t="e">
        <f t="shared" si="8"/>
        <v>#DIV/0!</v>
      </c>
      <c r="CY67" s="61" t="e">
        <f t="shared" si="8"/>
        <v>#DIV/0!</v>
      </c>
      <c r="CZ67" s="61" t="e">
        <f t="shared" si="8"/>
        <v>#DIV/0!</v>
      </c>
      <c r="DA67" s="61" t="e">
        <f t="shared" si="8"/>
        <v>#DIV/0!</v>
      </c>
      <c r="DB67" s="61" t="e">
        <f t="shared" si="8"/>
        <v>#DIV/0!</v>
      </c>
      <c r="DC67" s="61" t="e">
        <f t="shared" si="8"/>
        <v>#DIV/0!</v>
      </c>
      <c r="DD67" s="61" t="e">
        <f t="shared" si="9"/>
        <v>#DIV/0!</v>
      </c>
      <c r="DE67" s="61" t="e">
        <f t="shared" si="9"/>
        <v>#DIV/0!</v>
      </c>
      <c r="DF67" s="61" t="e">
        <f t="shared" si="9"/>
        <v>#DIV/0!</v>
      </c>
      <c r="DG67" s="61" t="e">
        <f t="shared" si="9"/>
        <v>#DIV/0!</v>
      </c>
      <c r="DH67" s="61" t="e">
        <f t="shared" si="10"/>
        <v>#DIV/0!</v>
      </c>
      <c r="DI67" s="61" t="e">
        <f t="shared" si="10"/>
        <v>#DIV/0!</v>
      </c>
      <c r="DJ67" s="61" t="e">
        <f t="shared" si="10"/>
        <v>#DIV/0!</v>
      </c>
      <c r="DK67" s="61" t="e">
        <f t="shared" si="10"/>
        <v>#DIV/0!</v>
      </c>
      <c r="DL67" s="61" t="e">
        <f t="shared" si="10"/>
        <v>#DIV/0!</v>
      </c>
      <c r="DM67" s="61" t="e">
        <f t="shared" si="10"/>
        <v>#DIV/0!</v>
      </c>
      <c r="DN67" s="61" t="e">
        <f t="shared" si="10"/>
        <v>#DIV/0!</v>
      </c>
      <c r="DO67" s="61" t="e">
        <f t="shared" si="10"/>
        <v>#DIV/0!</v>
      </c>
      <c r="DP67" s="61" t="e">
        <f t="shared" si="10"/>
        <v>#DIV/0!</v>
      </c>
      <c r="DQ67" s="61" t="e">
        <f t="shared" si="10"/>
        <v>#DIV/0!</v>
      </c>
      <c r="DR67" s="61" t="e">
        <f t="shared" si="10"/>
        <v>#DIV/0!</v>
      </c>
      <c r="DS67" s="61" t="e">
        <f t="shared" si="10"/>
        <v>#DIV/0!</v>
      </c>
      <c r="DT67" s="61" t="e">
        <f t="shared" si="10"/>
        <v>#DIV/0!</v>
      </c>
      <c r="DU67" s="61" t="e">
        <f t="shared" si="10"/>
        <v>#DIV/0!</v>
      </c>
      <c r="DV67" s="61" t="e">
        <f t="shared" si="10"/>
        <v>#DIV/0!</v>
      </c>
      <c r="DW67" s="61" t="e">
        <f t="shared" si="10"/>
        <v>#DIV/0!</v>
      </c>
      <c r="DX67" s="61" t="e">
        <f t="shared" si="10"/>
        <v>#DIV/0!</v>
      </c>
      <c r="DY67" s="61" t="e">
        <f t="shared" si="10"/>
        <v>#DIV/0!</v>
      </c>
      <c r="DZ67" s="61" t="e">
        <f t="shared" ref="DZ67:DZ126" si="15">SUM(BQ67:DY67)</f>
        <v>#DIV/0!</v>
      </c>
    </row>
    <row r="68" spans="1:130">
      <c r="A68" s="53">
        <v>2</v>
      </c>
      <c r="B68" s="63">
        <f t="shared" si="11"/>
        <v>0.133333333333333</v>
      </c>
      <c r="C68" s="53">
        <v>2002</v>
      </c>
      <c r="D68" s="64">
        <f t="shared" ref="D68:D86" si="16">VLOOKUP($C$66,$D$3:$K$63,$A$68,0)*(B68-B67)</f>
        <v>0</v>
      </c>
      <c r="E68" s="64">
        <f>VLOOKUP($C$67,$D$3:$K$63,$A$68,0)*(B67-B66)</f>
        <v>0</v>
      </c>
      <c r="F68" s="64">
        <f>VLOOKUP($C$68,$D$3:$K$63,$A$68,0)*B66</f>
        <v>0</v>
      </c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54">
        <f t="shared" si="12"/>
        <v>0</v>
      </c>
      <c r="BP68" s="53">
        <v>2002</v>
      </c>
      <c r="BQ68" s="61" t="e">
        <f t="shared" si="13"/>
        <v>#DIV/0!</v>
      </c>
      <c r="BR68" s="61" t="e">
        <f t="shared" si="7"/>
        <v>#DIV/0!</v>
      </c>
      <c r="BS68" s="61" t="e">
        <f t="shared" si="7"/>
        <v>#DIV/0!</v>
      </c>
      <c r="BT68" s="61" t="e">
        <f t="shared" si="7"/>
        <v>#DIV/0!</v>
      </c>
      <c r="BU68" s="61" t="e">
        <f t="shared" si="7"/>
        <v>#DIV/0!</v>
      </c>
      <c r="BV68" s="61" t="e">
        <f t="shared" si="7"/>
        <v>#DIV/0!</v>
      </c>
      <c r="BW68" s="61" t="e">
        <f t="shared" si="7"/>
        <v>#DIV/0!</v>
      </c>
      <c r="BX68" s="61" t="e">
        <f t="shared" si="7"/>
        <v>#DIV/0!</v>
      </c>
      <c r="BY68" s="61" t="e">
        <f t="shared" si="7"/>
        <v>#DIV/0!</v>
      </c>
      <c r="BZ68" s="61" t="e">
        <f t="shared" si="7"/>
        <v>#DIV/0!</v>
      </c>
      <c r="CA68" s="61" t="e">
        <f t="shared" si="7"/>
        <v>#DIV/0!</v>
      </c>
      <c r="CB68" s="61" t="e">
        <f t="shared" si="7"/>
        <v>#DIV/0!</v>
      </c>
      <c r="CC68" s="61" t="e">
        <f t="shared" si="7"/>
        <v>#DIV/0!</v>
      </c>
      <c r="CD68" s="61" t="e">
        <f t="shared" si="7"/>
        <v>#DIV/0!</v>
      </c>
      <c r="CE68" s="61" t="e">
        <f t="shared" si="7"/>
        <v>#DIV/0!</v>
      </c>
      <c r="CF68" s="61" t="e">
        <f t="shared" si="7"/>
        <v>#DIV/0!</v>
      </c>
      <c r="CG68" s="61" t="e">
        <f t="shared" si="7"/>
        <v>#DIV/0!</v>
      </c>
      <c r="CH68" s="61" t="e">
        <f t="shared" si="7"/>
        <v>#DIV/0!</v>
      </c>
      <c r="CI68" s="61" t="e">
        <f t="shared" si="7"/>
        <v>#DIV/0!</v>
      </c>
      <c r="CJ68" s="61" t="e">
        <f t="shared" si="7"/>
        <v>#DIV/0!</v>
      </c>
      <c r="CK68" s="61" t="e">
        <f t="shared" si="7"/>
        <v>#DIV/0!</v>
      </c>
      <c r="CL68" s="61" t="e">
        <f t="shared" si="7"/>
        <v>#DIV/0!</v>
      </c>
      <c r="CM68" s="61" t="e">
        <f t="shared" si="14"/>
        <v>#DIV/0!</v>
      </c>
      <c r="CN68" s="61" t="e">
        <f t="shared" si="8"/>
        <v>#DIV/0!</v>
      </c>
      <c r="CO68" s="61" t="e">
        <f t="shared" si="8"/>
        <v>#DIV/0!</v>
      </c>
      <c r="CP68" s="61" t="e">
        <f t="shared" si="8"/>
        <v>#DIV/0!</v>
      </c>
      <c r="CQ68" s="61" t="e">
        <f t="shared" si="8"/>
        <v>#DIV/0!</v>
      </c>
      <c r="CR68" s="61" t="e">
        <f t="shared" si="8"/>
        <v>#DIV/0!</v>
      </c>
      <c r="CS68" s="61" t="e">
        <f t="shared" si="8"/>
        <v>#DIV/0!</v>
      </c>
      <c r="CT68" s="61" t="e">
        <f t="shared" si="8"/>
        <v>#DIV/0!</v>
      </c>
      <c r="CU68" s="61" t="e">
        <f t="shared" si="8"/>
        <v>#DIV/0!</v>
      </c>
      <c r="CV68" s="61" t="e">
        <f t="shared" si="8"/>
        <v>#DIV/0!</v>
      </c>
      <c r="CW68" s="61" t="e">
        <f t="shared" si="8"/>
        <v>#DIV/0!</v>
      </c>
      <c r="CX68" s="61" t="e">
        <f t="shared" si="8"/>
        <v>#DIV/0!</v>
      </c>
      <c r="CY68" s="61" t="e">
        <f t="shared" si="8"/>
        <v>#DIV/0!</v>
      </c>
      <c r="CZ68" s="61" t="e">
        <f t="shared" si="8"/>
        <v>#DIV/0!</v>
      </c>
      <c r="DA68" s="61" t="e">
        <f t="shared" si="8"/>
        <v>#DIV/0!</v>
      </c>
      <c r="DB68" s="61" t="e">
        <f t="shared" si="8"/>
        <v>#DIV/0!</v>
      </c>
      <c r="DC68" s="61" t="e">
        <f t="shared" si="8"/>
        <v>#DIV/0!</v>
      </c>
      <c r="DD68" s="61" t="e">
        <f t="shared" si="9"/>
        <v>#DIV/0!</v>
      </c>
      <c r="DE68" s="61" t="e">
        <f t="shared" si="9"/>
        <v>#DIV/0!</v>
      </c>
      <c r="DF68" s="61" t="e">
        <f t="shared" si="9"/>
        <v>#DIV/0!</v>
      </c>
      <c r="DG68" s="61" t="e">
        <f t="shared" si="9"/>
        <v>#DIV/0!</v>
      </c>
      <c r="DH68" s="61" t="e">
        <f t="shared" si="10"/>
        <v>#DIV/0!</v>
      </c>
      <c r="DI68" s="61" t="e">
        <f t="shared" si="10"/>
        <v>#DIV/0!</v>
      </c>
      <c r="DJ68" s="61" t="e">
        <f t="shared" si="10"/>
        <v>#DIV/0!</v>
      </c>
      <c r="DK68" s="61" t="e">
        <f t="shared" si="10"/>
        <v>#DIV/0!</v>
      </c>
      <c r="DL68" s="61" t="e">
        <f t="shared" si="10"/>
        <v>#DIV/0!</v>
      </c>
      <c r="DM68" s="61" t="e">
        <f t="shared" si="10"/>
        <v>#DIV/0!</v>
      </c>
      <c r="DN68" s="61" t="e">
        <f t="shared" si="10"/>
        <v>#DIV/0!</v>
      </c>
      <c r="DO68" s="61" t="e">
        <f t="shared" si="10"/>
        <v>#DIV/0!</v>
      </c>
      <c r="DP68" s="61" t="e">
        <f t="shared" si="10"/>
        <v>#DIV/0!</v>
      </c>
      <c r="DQ68" s="61" t="e">
        <f t="shared" si="10"/>
        <v>#DIV/0!</v>
      </c>
      <c r="DR68" s="61" t="e">
        <f t="shared" si="10"/>
        <v>#DIV/0!</v>
      </c>
      <c r="DS68" s="61" t="e">
        <f t="shared" si="10"/>
        <v>#DIV/0!</v>
      </c>
      <c r="DT68" s="61" t="e">
        <f t="shared" si="10"/>
        <v>#DIV/0!</v>
      </c>
      <c r="DU68" s="61" t="e">
        <f t="shared" si="10"/>
        <v>#DIV/0!</v>
      </c>
      <c r="DV68" s="61" t="e">
        <f t="shared" si="10"/>
        <v>#DIV/0!</v>
      </c>
      <c r="DW68" s="61" t="e">
        <f t="shared" si="10"/>
        <v>#DIV/0!</v>
      </c>
      <c r="DX68" s="61" t="e">
        <f t="shared" si="10"/>
        <v>#DIV/0!</v>
      </c>
      <c r="DY68" s="61" t="e">
        <f t="shared" si="10"/>
        <v>#DIV/0!</v>
      </c>
      <c r="DZ68" s="61" t="e">
        <f t="shared" si="15"/>
        <v>#DIV/0!</v>
      </c>
    </row>
    <row r="69" spans="1:130">
      <c r="A69" s="53">
        <v>3</v>
      </c>
      <c r="B69" s="63">
        <f t="shared" si="11"/>
        <v>0.2</v>
      </c>
      <c r="C69" s="53">
        <v>2003</v>
      </c>
      <c r="D69" s="64">
        <f t="shared" si="16"/>
        <v>0</v>
      </c>
      <c r="E69" s="64">
        <f t="shared" ref="E69:E87" si="17">VLOOKUP($C$67,$D$3:$K$63,$A$68,0)*(B68-B67)</f>
        <v>0</v>
      </c>
      <c r="F69" s="64">
        <f>VLOOKUP($C$68,$D$3:$K$63,$A$68,0)*(B67-B66)</f>
        <v>0</v>
      </c>
      <c r="G69" s="64">
        <f>VLOOKUP($C$69,$D$3:$K$63,$A$68,0)*B66</f>
        <v>0</v>
      </c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54">
        <f t="shared" si="12"/>
        <v>0</v>
      </c>
      <c r="BP69" s="53">
        <v>2003</v>
      </c>
      <c r="BQ69" s="61" t="e">
        <f t="shared" si="13"/>
        <v>#DIV/0!</v>
      </c>
      <c r="BR69" s="61" t="e">
        <f t="shared" si="7"/>
        <v>#DIV/0!</v>
      </c>
      <c r="BS69" s="61" t="e">
        <f t="shared" si="7"/>
        <v>#DIV/0!</v>
      </c>
      <c r="BT69" s="61" t="e">
        <f t="shared" si="7"/>
        <v>#DIV/0!</v>
      </c>
      <c r="BU69" s="61" t="e">
        <f t="shared" si="7"/>
        <v>#DIV/0!</v>
      </c>
      <c r="BV69" s="61" t="e">
        <f t="shared" si="7"/>
        <v>#DIV/0!</v>
      </c>
      <c r="BW69" s="61" t="e">
        <f t="shared" si="7"/>
        <v>#DIV/0!</v>
      </c>
      <c r="BX69" s="61" t="e">
        <f t="shared" si="7"/>
        <v>#DIV/0!</v>
      </c>
      <c r="BY69" s="61" t="e">
        <f t="shared" si="7"/>
        <v>#DIV/0!</v>
      </c>
      <c r="BZ69" s="61" t="e">
        <f t="shared" si="7"/>
        <v>#DIV/0!</v>
      </c>
      <c r="CA69" s="61" t="e">
        <f t="shared" si="7"/>
        <v>#DIV/0!</v>
      </c>
      <c r="CB69" s="61" t="e">
        <f t="shared" si="7"/>
        <v>#DIV/0!</v>
      </c>
      <c r="CC69" s="61" t="e">
        <f t="shared" si="7"/>
        <v>#DIV/0!</v>
      </c>
      <c r="CD69" s="61" t="e">
        <f t="shared" si="7"/>
        <v>#DIV/0!</v>
      </c>
      <c r="CE69" s="61" t="e">
        <f t="shared" si="7"/>
        <v>#DIV/0!</v>
      </c>
      <c r="CF69" s="61" t="e">
        <f t="shared" si="7"/>
        <v>#DIV/0!</v>
      </c>
      <c r="CG69" s="61" t="e">
        <f t="shared" si="7"/>
        <v>#DIV/0!</v>
      </c>
      <c r="CH69" s="61" t="e">
        <f t="shared" si="7"/>
        <v>#DIV/0!</v>
      </c>
      <c r="CI69" s="61" t="e">
        <f t="shared" si="7"/>
        <v>#DIV/0!</v>
      </c>
      <c r="CJ69" s="61" t="e">
        <f t="shared" si="7"/>
        <v>#DIV/0!</v>
      </c>
      <c r="CK69" s="61" t="e">
        <f t="shared" si="7"/>
        <v>#DIV/0!</v>
      </c>
      <c r="CL69" s="61" t="e">
        <f t="shared" si="7"/>
        <v>#DIV/0!</v>
      </c>
      <c r="CM69" s="61" t="e">
        <f t="shared" si="14"/>
        <v>#DIV/0!</v>
      </c>
      <c r="CN69" s="61" t="e">
        <f t="shared" si="8"/>
        <v>#DIV/0!</v>
      </c>
      <c r="CO69" s="61" t="e">
        <f t="shared" si="8"/>
        <v>#DIV/0!</v>
      </c>
      <c r="CP69" s="61" t="e">
        <f t="shared" si="8"/>
        <v>#DIV/0!</v>
      </c>
      <c r="CQ69" s="61" t="e">
        <f t="shared" si="8"/>
        <v>#DIV/0!</v>
      </c>
      <c r="CR69" s="61" t="e">
        <f t="shared" si="8"/>
        <v>#DIV/0!</v>
      </c>
      <c r="CS69" s="61" t="e">
        <f t="shared" si="8"/>
        <v>#DIV/0!</v>
      </c>
      <c r="CT69" s="61" t="e">
        <f t="shared" si="8"/>
        <v>#DIV/0!</v>
      </c>
      <c r="CU69" s="61" t="e">
        <f t="shared" si="8"/>
        <v>#DIV/0!</v>
      </c>
      <c r="CV69" s="61" t="e">
        <f t="shared" si="8"/>
        <v>#DIV/0!</v>
      </c>
      <c r="CW69" s="61" t="e">
        <f t="shared" si="8"/>
        <v>#DIV/0!</v>
      </c>
      <c r="CX69" s="61" t="e">
        <f t="shared" si="8"/>
        <v>#DIV/0!</v>
      </c>
      <c r="CY69" s="61" t="e">
        <f t="shared" si="8"/>
        <v>#DIV/0!</v>
      </c>
      <c r="CZ69" s="61" t="e">
        <f t="shared" si="8"/>
        <v>#DIV/0!</v>
      </c>
      <c r="DA69" s="61" t="e">
        <f t="shared" si="8"/>
        <v>#DIV/0!</v>
      </c>
      <c r="DB69" s="61" t="e">
        <f t="shared" si="8"/>
        <v>#DIV/0!</v>
      </c>
      <c r="DC69" s="61" t="e">
        <f t="shared" si="8"/>
        <v>#DIV/0!</v>
      </c>
      <c r="DD69" s="61" t="e">
        <f t="shared" si="9"/>
        <v>#DIV/0!</v>
      </c>
      <c r="DE69" s="61" t="e">
        <f t="shared" si="9"/>
        <v>#DIV/0!</v>
      </c>
      <c r="DF69" s="61" t="e">
        <f t="shared" si="9"/>
        <v>#DIV/0!</v>
      </c>
      <c r="DG69" s="61" t="e">
        <f t="shared" si="9"/>
        <v>#DIV/0!</v>
      </c>
      <c r="DH69" s="61" t="e">
        <f t="shared" si="10"/>
        <v>#DIV/0!</v>
      </c>
      <c r="DI69" s="61" t="e">
        <f t="shared" si="10"/>
        <v>#DIV/0!</v>
      </c>
      <c r="DJ69" s="61" t="e">
        <f t="shared" si="10"/>
        <v>#DIV/0!</v>
      </c>
      <c r="DK69" s="61" t="e">
        <f t="shared" si="10"/>
        <v>#DIV/0!</v>
      </c>
      <c r="DL69" s="61" t="e">
        <f t="shared" si="10"/>
        <v>#DIV/0!</v>
      </c>
      <c r="DM69" s="61" t="e">
        <f t="shared" si="10"/>
        <v>#DIV/0!</v>
      </c>
      <c r="DN69" s="61" t="e">
        <f t="shared" si="10"/>
        <v>#DIV/0!</v>
      </c>
      <c r="DO69" s="61" t="e">
        <f t="shared" si="10"/>
        <v>#DIV/0!</v>
      </c>
      <c r="DP69" s="61" t="e">
        <f t="shared" si="10"/>
        <v>#DIV/0!</v>
      </c>
      <c r="DQ69" s="61" t="e">
        <f t="shared" si="10"/>
        <v>#DIV/0!</v>
      </c>
      <c r="DR69" s="61" t="e">
        <f t="shared" si="10"/>
        <v>#DIV/0!</v>
      </c>
      <c r="DS69" s="61" t="e">
        <f t="shared" si="10"/>
        <v>#DIV/0!</v>
      </c>
      <c r="DT69" s="61" t="e">
        <f t="shared" si="10"/>
        <v>#DIV/0!</v>
      </c>
      <c r="DU69" s="61" t="e">
        <f t="shared" si="10"/>
        <v>#DIV/0!</v>
      </c>
      <c r="DV69" s="61" t="e">
        <f t="shared" si="10"/>
        <v>#DIV/0!</v>
      </c>
      <c r="DW69" s="61" t="e">
        <f t="shared" si="10"/>
        <v>#DIV/0!</v>
      </c>
      <c r="DX69" s="61" t="e">
        <f t="shared" si="10"/>
        <v>#DIV/0!</v>
      </c>
      <c r="DY69" s="61" t="e">
        <f t="shared" si="10"/>
        <v>#DIV/0!</v>
      </c>
      <c r="DZ69" s="61" t="e">
        <f t="shared" si="15"/>
        <v>#DIV/0!</v>
      </c>
    </row>
    <row r="70" spans="1:130">
      <c r="A70" s="53">
        <v>4</v>
      </c>
      <c r="B70" s="63">
        <f t="shared" si="11"/>
        <v>0.266666666666667</v>
      </c>
      <c r="C70" s="53">
        <v>2004</v>
      </c>
      <c r="D70" s="64">
        <f t="shared" si="16"/>
        <v>0</v>
      </c>
      <c r="E70" s="64">
        <f t="shared" si="17"/>
        <v>0</v>
      </c>
      <c r="F70" s="64">
        <f t="shared" ref="F70:F88" si="18">VLOOKUP($C$68,$D$3:$K$63,$A$68,0)*(B68-B67)</f>
        <v>0</v>
      </c>
      <c r="G70" s="64">
        <f>VLOOKUP($C$69,$D$3:$K$63,$A$68,0)*(B67-B66)</f>
        <v>0</v>
      </c>
      <c r="H70" s="64">
        <f>VLOOKUP($C$70,$D$3:$K$63,$A$68,0)*B66</f>
        <v>0</v>
      </c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54">
        <f t="shared" si="12"/>
        <v>0</v>
      </c>
      <c r="BP70" s="53">
        <v>2004</v>
      </c>
      <c r="BQ70" s="61" t="e">
        <f t="shared" si="13"/>
        <v>#DIV/0!</v>
      </c>
      <c r="BR70" s="61" t="e">
        <f t="shared" si="7"/>
        <v>#DIV/0!</v>
      </c>
      <c r="BS70" s="61" t="e">
        <f t="shared" si="7"/>
        <v>#DIV/0!</v>
      </c>
      <c r="BT70" s="61" t="e">
        <f t="shared" si="7"/>
        <v>#DIV/0!</v>
      </c>
      <c r="BU70" s="61" t="e">
        <f t="shared" si="7"/>
        <v>#DIV/0!</v>
      </c>
      <c r="BV70" s="61" t="e">
        <f t="shared" si="7"/>
        <v>#DIV/0!</v>
      </c>
      <c r="BW70" s="61" t="e">
        <f t="shared" si="7"/>
        <v>#DIV/0!</v>
      </c>
      <c r="BX70" s="61" t="e">
        <f t="shared" si="7"/>
        <v>#DIV/0!</v>
      </c>
      <c r="BY70" s="61" t="e">
        <f t="shared" si="7"/>
        <v>#DIV/0!</v>
      </c>
      <c r="BZ70" s="61" t="e">
        <f t="shared" si="7"/>
        <v>#DIV/0!</v>
      </c>
      <c r="CA70" s="61" t="e">
        <f t="shared" si="7"/>
        <v>#DIV/0!</v>
      </c>
      <c r="CB70" s="61" t="e">
        <f t="shared" si="7"/>
        <v>#DIV/0!</v>
      </c>
      <c r="CC70" s="61" t="e">
        <f t="shared" si="7"/>
        <v>#DIV/0!</v>
      </c>
      <c r="CD70" s="61" t="e">
        <f t="shared" si="7"/>
        <v>#DIV/0!</v>
      </c>
      <c r="CE70" s="61" t="e">
        <f t="shared" si="7"/>
        <v>#DIV/0!</v>
      </c>
      <c r="CF70" s="61" t="e">
        <f t="shared" si="7"/>
        <v>#DIV/0!</v>
      </c>
      <c r="CG70" s="61" t="e">
        <f t="shared" si="7"/>
        <v>#DIV/0!</v>
      </c>
      <c r="CH70" s="61" t="e">
        <f t="shared" si="7"/>
        <v>#DIV/0!</v>
      </c>
      <c r="CI70" s="61" t="e">
        <f t="shared" si="7"/>
        <v>#DIV/0!</v>
      </c>
      <c r="CJ70" s="61" t="e">
        <f t="shared" si="7"/>
        <v>#DIV/0!</v>
      </c>
      <c r="CK70" s="61" t="e">
        <f t="shared" si="7"/>
        <v>#DIV/0!</v>
      </c>
      <c r="CL70" s="61" t="e">
        <f t="shared" si="7"/>
        <v>#DIV/0!</v>
      </c>
      <c r="CM70" s="61" t="e">
        <f t="shared" si="14"/>
        <v>#DIV/0!</v>
      </c>
      <c r="CN70" s="61" t="e">
        <f t="shared" si="8"/>
        <v>#DIV/0!</v>
      </c>
      <c r="CO70" s="61" t="e">
        <f t="shared" si="8"/>
        <v>#DIV/0!</v>
      </c>
      <c r="CP70" s="61" t="e">
        <f t="shared" si="8"/>
        <v>#DIV/0!</v>
      </c>
      <c r="CQ70" s="61" t="e">
        <f t="shared" si="8"/>
        <v>#DIV/0!</v>
      </c>
      <c r="CR70" s="61" t="e">
        <f t="shared" si="8"/>
        <v>#DIV/0!</v>
      </c>
      <c r="CS70" s="61" t="e">
        <f t="shared" si="8"/>
        <v>#DIV/0!</v>
      </c>
      <c r="CT70" s="61" t="e">
        <f t="shared" si="8"/>
        <v>#DIV/0!</v>
      </c>
      <c r="CU70" s="61" t="e">
        <f t="shared" si="8"/>
        <v>#DIV/0!</v>
      </c>
      <c r="CV70" s="61" t="e">
        <f t="shared" si="8"/>
        <v>#DIV/0!</v>
      </c>
      <c r="CW70" s="61" t="e">
        <f t="shared" si="8"/>
        <v>#DIV/0!</v>
      </c>
      <c r="CX70" s="61" t="e">
        <f t="shared" si="8"/>
        <v>#DIV/0!</v>
      </c>
      <c r="CY70" s="61" t="e">
        <f t="shared" si="8"/>
        <v>#DIV/0!</v>
      </c>
      <c r="CZ70" s="61" t="e">
        <f t="shared" si="8"/>
        <v>#DIV/0!</v>
      </c>
      <c r="DA70" s="61" t="e">
        <f t="shared" si="8"/>
        <v>#DIV/0!</v>
      </c>
      <c r="DB70" s="61" t="e">
        <f t="shared" si="8"/>
        <v>#DIV/0!</v>
      </c>
      <c r="DC70" s="61" t="e">
        <f t="shared" si="8"/>
        <v>#DIV/0!</v>
      </c>
      <c r="DD70" s="61" t="e">
        <f t="shared" si="9"/>
        <v>#DIV/0!</v>
      </c>
      <c r="DE70" s="61" t="e">
        <f t="shared" si="9"/>
        <v>#DIV/0!</v>
      </c>
      <c r="DF70" s="61" t="e">
        <f t="shared" si="9"/>
        <v>#DIV/0!</v>
      </c>
      <c r="DG70" s="61" t="e">
        <f t="shared" si="9"/>
        <v>#DIV/0!</v>
      </c>
      <c r="DH70" s="61" t="e">
        <f t="shared" ref="DH70:DH126" si="19">AU70/$BM70</f>
        <v>#DIV/0!</v>
      </c>
      <c r="DI70" s="61" t="e">
        <f t="shared" ref="DI70:DI126" si="20">AV70/$BM70</f>
        <v>#DIV/0!</v>
      </c>
      <c r="DJ70" s="61" t="e">
        <f t="shared" ref="DJ70:DJ126" si="21">AW70/$BM70</f>
        <v>#DIV/0!</v>
      </c>
      <c r="DK70" s="61" t="e">
        <f t="shared" ref="DK70:DK126" si="22">AX70/$BM70</f>
        <v>#DIV/0!</v>
      </c>
      <c r="DL70" s="61" t="e">
        <f t="shared" ref="DL70:DL126" si="23">AY70/$BM70</f>
        <v>#DIV/0!</v>
      </c>
      <c r="DM70" s="61" t="e">
        <f t="shared" ref="DM70:DM126" si="24">AZ70/$BM70</f>
        <v>#DIV/0!</v>
      </c>
      <c r="DN70" s="61" t="e">
        <f t="shared" ref="DN70:DN126" si="25">BA70/$BM70</f>
        <v>#DIV/0!</v>
      </c>
      <c r="DO70" s="61" t="e">
        <f t="shared" ref="DO70:DO126" si="26">BB70/$BM70</f>
        <v>#DIV/0!</v>
      </c>
      <c r="DP70" s="61" t="e">
        <f t="shared" ref="DP70:DP126" si="27">BC70/$BM70</f>
        <v>#DIV/0!</v>
      </c>
      <c r="DQ70" s="61" t="e">
        <f t="shared" ref="DQ70:DQ126" si="28">BD70/$BM70</f>
        <v>#DIV/0!</v>
      </c>
      <c r="DR70" s="61" t="e">
        <f t="shared" ref="DR70:DR126" si="29">BE70/$BM70</f>
        <v>#DIV/0!</v>
      </c>
      <c r="DS70" s="61" t="e">
        <f t="shared" ref="DS70:DS126" si="30">BF70/$BM70</f>
        <v>#DIV/0!</v>
      </c>
      <c r="DT70" s="61" t="e">
        <f t="shared" ref="DT70:DT126" si="31">BG70/$BM70</f>
        <v>#DIV/0!</v>
      </c>
      <c r="DU70" s="61" t="e">
        <f t="shared" ref="DU70:DU126" si="32">BH70/$BM70</f>
        <v>#DIV/0!</v>
      </c>
      <c r="DV70" s="61" t="e">
        <f t="shared" ref="DV70:DV126" si="33">BI70/$BM70</f>
        <v>#DIV/0!</v>
      </c>
      <c r="DW70" s="61" t="e">
        <f t="shared" ref="DW70:DW126" si="34">BJ70/$BM70</f>
        <v>#DIV/0!</v>
      </c>
      <c r="DX70" s="61" t="e">
        <f t="shared" ref="DX70:DX126" si="35">BK70/$BM70</f>
        <v>#DIV/0!</v>
      </c>
      <c r="DY70" s="61" t="e">
        <f t="shared" ref="DY70:DY126" si="36">BL70/$BM70</f>
        <v>#DIV/0!</v>
      </c>
      <c r="DZ70" s="61" t="e">
        <f t="shared" si="15"/>
        <v>#DIV/0!</v>
      </c>
    </row>
    <row r="71" spans="1:130">
      <c r="A71" s="53">
        <v>5</v>
      </c>
      <c r="B71" s="63">
        <f t="shared" si="11"/>
        <v>0.33333333333333298</v>
      </c>
      <c r="C71" s="53">
        <v>2005</v>
      </c>
      <c r="D71" s="64">
        <f t="shared" si="16"/>
        <v>0</v>
      </c>
      <c r="E71" s="64">
        <f t="shared" si="17"/>
        <v>0</v>
      </c>
      <c r="F71" s="64">
        <f t="shared" si="18"/>
        <v>0</v>
      </c>
      <c r="G71" s="64">
        <f t="shared" ref="G71:G89" si="37">VLOOKUP($C$69,$D$3:$K$63,$A$68,0)*(B68-B67)</f>
        <v>0</v>
      </c>
      <c r="H71" s="64">
        <f>VLOOKUP($C$70,$D$3:$K$63,$A$68,0)*(B67-B66)</f>
        <v>0</v>
      </c>
      <c r="I71" s="64">
        <f>VLOOKUP($C$71,$D$3:$K$63,$A$68,0)*B66</f>
        <v>0</v>
      </c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54">
        <f t="shared" si="12"/>
        <v>0</v>
      </c>
      <c r="BP71" s="53">
        <v>2005</v>
      </c>
      <c r="BQ71" s="61" t="e">
        <f t="shared" si="13"/>
        <v>#DIV/0!</v>
      </c>
      <c r="BR71" s="61" t="e">
        <f t="shared" si="7"/>
        <v>#DIV/0!</v>
      </c>
      <c r="BS71" s="61" t="e">
        <f t="shared" si="7"/>
        <v>#DIV/0!</v>
      </c>
      <c r="BT71" s="61" t="e">
        <f t="shared" si="7"/>
        <v>#DIV/0!</v>
      </c>
      <c r="BU71" s="61" t="e">
        <f t="shared" si="7"/>
        <v>#DIV/0!</v>
      </c>
      <c r="BV71" s="61" t="e">
        <f t="shared" si="7"/>
        <v>#DIV/0!</v>
      </c>
      <c r="BW71" s="61" t="e">
        <f t="shared" si="7"/>
        <v>#DIV/0!</v>
      </c>
      <c r="BX71" s="61" t="e">
        <f t="shared" si="7"/>
        <v>#DIV/0!</v>
      </c>
      <c r="BY71" s="61" t="e">
        <f t="shared" si="7"/>
        <v>#DIV/0!</v>
      </c>
      <c r="BZ71" s="61" t="e">
        <f t="shared" si="7"/>
        <v>#DIV/0!</v>
      </c>
      <c r="CA71" s="61" t="e">
        <f t="shared" si="7"/>
        <v>#DIV/0!</v>
      </c>
      <c r="CB71" s="61" t="e">
        <f t="shared" si="7"/>
        <v>#DIV/0!</v>
      </c>
      <c r="CC71" s="61" t="e">
        <f t="shared" si="7"/>
        <v>#DIV/0!</v>
      </c>
      <c r="CD71" s="61" t="e">
        <f t="shared" si="7"/>
        <v>#DIV/0!</v>
      </c>
      <c r="CE71" s="61" t="e">
        <f t="shared" si="7"/>
        <v>#DIV/0!</v>
      </c>
      <c r="CF71" s="61" t="e">
        <f t="shared" si="7"/>
        <v>#DIV/0!</v>
      </c>
      <c r="CG71" s="61" t="e">
        <f t="shared" si="7"/>
        <v>#DIV/0!</v>
      </c>
      <c r="CH71" s="61" t="e">
        <f t="shared" si="7"/>
        <v>#DIV/0!</v>
      </c>
      <c r="CI71" s="61" t="e">
        <f t="shared" si="7"/>
        <v>#DIV/0!</v>
      </c>
      <c r="CJ71" s="61" t="e">
        <f t="shared" si="7"/>
        <v>#DIV/0!</v>
      </c>
      <c r="CK71" s="61" t="e">
        <f t="shared" si="7"/>
        <v>#DIV/0!</v>
      </c>
      <c r="CL71" s="61" t="e">
        <f t="shared" si="7"/>
        <v>#DIV/0!</v>
      </c>
      <c r="CM71" s="61" t="e">
        <f t="shared" si="14"/>
        <v>#DIV/0!</v>
      </c>
      <c r="CN71" s="61" t="e">
        <f t="shared" si="8"/>
        <v>#DIV/0!</v>
      </c>
      <c r="CO71" s="61" t="e">
        <f t="shared" si="8"/>
        <v>#DIV/0!</v>
      </c>
      <c r="CP71" s="61" t="e">
        <f t="shared" si="8"/>
        <v>#DIV/0!</v>
      </c>
      <c r="CQ71" s="61" t="e">
        <f t="shared" si="8"/>
        <v>#DIV/0!</v>
      </c>
      <c r="CR71" s="61" t="e">
        <f t="shared" si="8"/>
        <v>#DIV/0!</v>
      </c>
      <c r="CS71" s="61" t="e">
        <f t="shared" si="8"/>
        <v>#DIV/0!</v>
      </c>
      <c r="CT71" s="61" t="e">
        <f t="shared" si="8"/>
        <v>#DIV/0!</v>
      </c>
      <c r="CU71" s="61" t="e">
        <f t="shared" si="8"/>
        <v>#DIV/0!</v>
      </c>
      <c r="CV71" s="61" t="e">
        <f t="shared" si="8"/>
        <v>#DIV/0!</v>
      </c>
      <c r="CW71" s="61" t="e">
        <f t="shared" si="8"/>
        <v>#DIV/0!</v>
      </c>
      <c r="CX71" s="61" t="e">
        <f t="shared" si="8"/>
        <v>#DIV/0!</v>
      </c>
      <c r="CY71" s="61" t="e">
        <f t="shared" si="8"/>
        <v>#DIV/0!</v>
      </c>
      <c r="CZ71" s="61" t="e">
        <f t="shared" si="8"/>
        <v>#DIV/0!</v>
      </c>
      <c r="DA71" s="61" t="e">
        <f t="shared" si="8"/>
        <v>#DIV/0!</v>
      </c>
      <c r="DB71" s="61" t="e">
        <f t="shared" si="8"/>
        <v>#DIV/0!</v>
      </c>
      <c r="DC71" s="61" t="e">
        <f t="shared" si="8"/>
        <v>#DIV/0!</v>
      </c>
      <c r="DD71" s="61" t="e">
        <f t="shared" si="9"/>
        <v>#DIV/0!</v>
      </c>
      <c r="DE71" s="61" t="e">
        <f t="shared" si="9"/>
        <v>#DIV/0!</v>
      </c>
      <c r="DF71" s="61" t="e">
        <f t="shared" si="9"/>
        <v>#DIV/0!</v>
      </c>
      <c r="DG71" s="61" t="e">
        <f t="shared" si="9"/>
        <v>#DIV/0!</v>
      </c>
      <c r="DH71" s="61" t="e">
        <f t="shared" si="19"/>
        <v>#DIV/0!</v>
      </c>
      <c r="DI71" s="61" t="e">
        <f t="shared" si="20"/>
        <v>#DIV/0!</v>
      </c>
      <c r="DJ71" s="61" t="e">
        <f t="shared" si="21"/>
        <v>#DIV/0!</v>
      </c>
      <c r="DK71" s="61" t="e">
        <f t="shared" si="22"/>
        <v>#DIV/0!</v>
      </c>
      <c r="DL71" s="61" t="e">
        <f t="shared" si="23"/>
        <v>#DIV/0!</v>
      </c>
      <c r="DM71" s="61" t="e">
        <f t="shared" si="24"/>
        <v>#DIV/0!</v>
      </c>
      <c r="DN71" s="61" t="e">
        <f t="shared" si="25"/>
        <v>#DIV/0!</v>
      </c>
      <c r="DO71" s="61" t="e">
        <f t="shared" si="26"/>
        <v>#DIV/0!</v>
      </c>
      <c r="DP71" s="61" t="e">
        <f t="shared" si="27"/>
        <v>#DIV/0!</v>
      </c>
      <c r="DQ71" s="61" t="e">
        <f t="shared" si="28"/>
        <v>#DIV/0!</v>
      </c>
      <c r="DR71" s="61" t="e">
        <f t="shared" si="29"/>
        <v>#DIV/0!</v>
      </c>
      <c r="DS71" s="61" t="e">
        <f t="shared" si="30"/>
        <v>#DIV/0!</v>
      </c>
      <c r="DT71" s="61" t="e">
        <f t="shared" si="31"/>
        <v>#DIV/0!</v>
      </c>
      <c r="DU71" s="61" t="e">
        <f t="shared" si="32"/>
        <v>#DIV/0!</v>
      </c>
      <c r="DV71" s="61" t="e">
        <f t="shared" si="33"/>
        <v>#DIV/0!</v>
      </c>
      <c r="DW71" s="61" t="e">
        <f t="shared" si="34"/>
        <v>#DIV/0!</v>
      </c>
      <c r="DX71" s="61" t="e">
        <f t="shared" si="35"/>
        <v>#DIV/0!</v>
      </c>
      <c r="DY71" s="61" t="e">
        <f t="shared" si="36"/>
        <v>#DIV/0!</v>
      </c>
      <c r="DZ71" s="61" t="e">
        <f t="shared" si="15"/>
        <v>#DIV/0!</v>
      </c>
    </row>
    <row r="72" spans="1:130">
      <c r="A72" s="53">
        <v>6</v>
      </c>
      <c r="B72" s="63">
        <f t="shared" si="11"/>
        <v>0.4</v>
      </c>
      <c r="C72" s="53">
        <v>2006</v>
      </c>
      <c r="D72" s="64">
        <f t="shared" si="16"/>
        <v>0</v>
      </c>
      <c r="E72" s="64">
        <f t="shared" si="17"/>
        <v>0</v>
      </c>
      <c r="F72" s="64">
        <f t="shared" si="18"/>
        <v>0</v>
      </c>
      <c r="G72" s="64">
        <f t="shared" si="37"/>
        <v>0</v>
      </c>
      <c r="H72" s="64">
        <f t="shared" ref="H72:H90" si="38">VLOOKUP($C$70,$D$3:$K$63,$A$68,0)*(B68-B67)</f>
        <v>0</v>
      </c>
      <c r="I72" s="64">
        <f>VLOOKUP($C$71,$D$3:$K$63,$A$68,0)*(B67-B66)</f>
        <v>0</v>
      </c>
      <c r="J72" s="64">
        <f>VLOOKUP($C$72,$D$3:$K$63,$A$68,0)*B66</f>
        <v>0</v>
      </c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54">
        <f t="shared" si="12"/>
        <v>0</v>
      </c>
      <c r="BP72" s="53">
        <v>2006</v>
      </c>
      <c r="BQ72" s="61" t="e">
        <f t="shared" si="13"/>
        <v>#DIV/0!</v>
      </c>
      <c r="BR72" s="61" t="e">
        <f t="shared" si="7"/>
        <v>#DIV/0!</v>
      </c>
      <c r="BS72" s="61" t="e">
        <f t="shared" si="7"/>
        <v>#DIV/0!</v>
      </c>
      <c r="BT72" s="61" t="e">
        <f t="shared" si="7"/>
        <v>#DIV/0!</v>
      </c>
      <c r="BU72" s="61" t="e">
        <f t="shared" si="7"/>
        <v>#DIV/0!</v>
      </c>
      <c r="BV72" s="61" t="e">
        <f t="shared" si="7"/>
        <v>#DIV/0!</v>
      </c>
      <c r="BW72" s="61" t="e">
        <f t="shared" si="7"/>
        <v>#DIV/0!</v>
      </c>
      <c r="BX72" s="61" t="e">
        <f t="shared" si="7"/>
        <v>#DIV/0!</v>
      </c>
      <c r="BY72" s="61" t="e">
        <f t="shared" si="7"/>
        <v>#DIV/0!</v>
      </c>
      <c r="BZ72" s="61" t="e">
        <f t="shared" si="7"/>
        <v>#DIV/0!</v>
      </c>
      <c r="CA72" s="61" t="e">
        <f t="shared" si="7"/>
        <v>#DIV/0!</v>
      </c>
      <c r="CB72" s="61" t="e">
        <f t="shared" si="7"/>
        <v>#DIV/0!</v>
      </c>
      <c r="CC72" s="61" t="e">
        <f t="shared" si="7"/>
        <v>#DIV/0!</v>
      </c>
      <c r="CD72" s="61" t="e">
        <f t="shared" si="7"/>
        <v>#DIV/0!</v>
      </c>
      <c r="CE72" s="61" t="e">
        <f t="shared" si="7"/>
        <v>#DIV/0!</v>
      </c>
      <c r="CF72" s="61" t="e">
        <f t="shared" si="7"/>
        <v>#DIV/0!</v>
      </c>
      <c r="CG72" s="61" t="e">
        <f t="shared" si="7"/>
        <v>#DIV/0!</v>
      </c>
      <c r="CH72" s="61" t="e">
        <f t="shared" si="7"/>
        <v>#DIV/0!</v>
      </c>
      <c r="CI72" s="61" t="e">
        <f t="shared" si="7"/>
        <v>#DIV/0!</v>
      </c>
      <c r="CJ72" s="61" t="e">
        <f t="shared" si="7"/>
        <v>#DIV/0!</v>
      </c>
      <c r="CK72" s="61" t="e">
        <f t="shared" si="7"/>
        <v>#DIV/0!</v>
      </c>
      <c r="CL72" s="61" t="e">
        <f t="shared" si="7"/>
        <v>#DIV/0!</v>
      </c>
      <c r="CM72" s="61" t="e">
        <f t="shared" si="14"/>
        <v>#DIV/0!</v>
      </c>
      <c r="CN72" s="61" t="e">
        <f t="shared" si="8"/>
        <v>#DIV/0!</v>
      </c>
      <c r="CO72" s="61" t="e">
        <f t="shared" si="8"/>
        <v>#DIV/0!</v>
      </c>
      <c r="CP72" s="61" t="e">
        <f t="shared" si="8"/>
        <v>#DIV/0!</v>
      </c>
      <c r="CQ72" s="61" t="e">
        <f t="shared" si="8"/>
        <v>#DIV/0!</v>
      </c>
      <c r="CR72" s="61" t="e">
        <f t="shared" si="8"/>
        <v>#DIV/0!</v>
      </c>
      <c r="CS72" s="61" t="e">
        <f t="shared" si="8"/>
        <v>#DIV/0!</v>
      </c>
      <c r="CT72" s="61" t="e">
        <f t="shared" si="8"/>
        <v>#DIV/0!</v>
      </c>
      <c r="CU72" s="61" t="e">
        <f t="shared" si="8"/>
        <v>#DIV/0!</v>
      </c>
      <c r="CV72" s="61" t="e">
        <f t="shared" si="8"/>
        <v>#DIV/0!</v>
      </c>
      <c r="CW72" s="61" t="e">
        <f t="shared" si="8"/>
        <v>#DIV/0!</v>
      </c>
      <c r="CX72" s="61" t="e">
        <f t="shared" si="8"/>
        <v>#DIV/0!</v>
      </c>
      <c r="CY72" s="61" t="e">
        <f t="shared" si="8"/>
        <v>#DIV/0!</v>
      </c>
      <c r="CZ72" s="61" t="e">
        <f t="shared" si="8"/>
        <v>#DIV/0!</v>
      </c>
      <c r="DA72" s="61" t="e">
        <f t="shared" si="8"/>
        <v>#DIV/0!</v>
      </c>
      <c r="DB72" s="61" t="e">
        <f t="shared" si="8"/>
        <v>#DIV/0!</v>
      </c>
      <c r="DC72" s="61" t="e">
        <f t="shared" si="8"/>
        <v>#DIV/0!</v>
      </c>
      <c r="DD72" s="61" t="e">
        <f t="shared" si="9"/>
        <v>#DIV/0!</v>
      </c>
      <c r="DE72" s="61" t="e">
        <f t="shared" si="9"/>
        <v>#DIV/0!</v>
      </c>
      <c r="DF72" s="61" t="e">
        <f t="shared" si="9"/>
        <v>#DIV/0!</v>
      </c>
      <c r="DG72" s="61" t="e">
        <f t="shared" si="9"/>
        <v>#DIV/0!</v>
      </c>
      <c r="DH72" s="61" t="e">
        <f t="shared" si="19"/>
        <v>#DIV/0!</v>
      </c>
      <c r="DI72" s="61" t="e">
        <f t="shared" si="20"/>
        <v>#DIV/0!</v>
      </c>
      <c r="DJ72" s="61" t="e">
        <f t="shared" si="21"/>
        <v>#DIV/0!</v>
      </c>
      <c r="DK72" s="61" t="e">
        <f t="shared" si="22"/>
        <v>#DIV/0!</v>
      </c>
      <c r="DL72" s="61" t="e">
        <f t="shared" si="23"/>
        <v>#DIV/0!</v>
      </c>
      <c r="DM72" s="61" t="e">
        <f t="shared" si="24"/>
        <v>#DIV/0!</v>
      </c>
      <c r="DN72" s="61" t="e">
        <f t="shared" si="25"/>
        <v>#DIV/0!</v>
      </c>
      <c r="DO72" s="61" t="e">
        <f t="shared" si="26"/>
        <v>#DIV/0!</v>
      </c>
      <c r="DP72" s="61" t="e">
        <f t="shared" si="27"/>
        <v>#DIV/0!</v>
      </c>
      <c r="DQ72" s="61" t="e">
        <f t="shared" si="28"/>
        <v>#DIV/0!</v>
      </c>
      <c r="DR72" s="61" t="e">
        <f t="shared" si="29"/>
        <v>#DIV/0!</v>
      </c>
      <c r="DS72" s="61" t="e">
        <f t="shared" si="30"/>
        <v>#DIV/0!</v>
      </c>
      <c r="DT72" s="61" t="e">
        <f t="shared" si="31"/>
        <v>#DIV/0!</v>
      </c>
      <c r="DU72" s="61" t="e">
        <f t="shared" si="32"/>
        <v>#DIV/0!</v>
      </c>
      <c r="DV72" s="61" t="e">
        <f t="shared" si="33"/>
        <v>#DIV/0!</v>
      </c>
      <c r="DW72" s="61" t="e">
        <f t="shared" si="34"/>
        <v>#DIV/0!</v>
      </c>
      <c r="DX72" s="61" t="e">
        <f t="shared" si="35"/>
        <v>#DIV/0!</v>
      </c>
      <c r="DY72" s="61" t="e">
        <f t="shared" si="36"/>
        <v>#DIV/0!</v>
      </c>
      <c r="DZ72" s="61" t="e">
        <f t="shared" si="15"/>
        <v>#DIV/0!</v>
      </c>
    </row>
    <row r="73" spans="1:130">
      <c r="A73" s="53">
        <v>7</v>
      </c>
      <c r="B73" s="63">
        <f t="shared" si="11"/>
        <v>0.46666666666666701</v>
      </c>
      <c r="C73" s="53">
        <v>2007</v>
      </c>
      <c r="D73" s="64">
        <f t="shared" si="16"/>
        <v>0</v>
      </c>
      <c r="E73" s="64">
        <f t="shared" si="17"/>
        <v>0</v>
      </c>
      <c r="F73" s="64">
        <f t="shared" si="18"/>
        <v>0</v>
      </c>
      <c r="G73" s="64">
        <f t="shared" si="37"/>
        <v>0</v>
      </c>
      <c r="H73" s="64">
        <f t="shared" si="38"/>
        <v>0</v>
      </c>
      <c r="I73" s="64">
        <f t="shared" ref="I73:I91" si="39">VLOOKUP($C$71,$D$3:$K$63,$A$68,0)*(B68-B67)</f>
        <v>0</v>
      </c>
      <c r="J73" s="64">
        <f>VLOOKUP($C$72,$D$3:$K$63,$A$68,0)*(B67-B66)</f>
        <v>0</v>
      </c>
      <c r="K73" s="64">
        <f>VLOOKUP($C$73,$D$3:$K$63,$A$68,0)*B66</f>
        <v>0</v>
      </c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54">
        <f t="shared" si="12"/>
        <v>0</v>
      </c>
      <c r="BP73" s="53">
        <v>2007</v>
      </c>
      <c r="BQ73" s="61" t="e">
        <f t="shared" si="13"/>
        <v>#DIV/0!</v>
      </c>
      <c r="BR73" s="61" t="e">
        <f t="shared" si="7"/>
        <v>#DIV/0!</v>
      </c>
      <c r="BS73" s="61" t="e">
        <f t="shared" si="7"/>
        <v>#DIV/0!</v>
      </c>
      <c r="BT73" s="61" t="e">
        <f t="shared" si="7"/>
        <v>#DIV/0!</v>
      </c>
      <c r="BU73" s="61" t="e">
        <f t="shared" si="7"/>
        <v>#DIV/0!</v>
      </c>
      <c r="BV73" s="61" t="e">
        <f t="shared" si="7"/>
        <v>#DIV/0!</v>
      </c>
      <c r="BW73" s="61" t="e">
        <f t="shared" si="7"/>
        <v>#DIV/0!</v>
      </c>
      <c r="BX73" s="61" t="e">
        <f t="shared" si="7"/>
        <v>#DIV/0!</v>
      </c>
      <c r="BY73" s="61" t="e">
        <f t="shared" si="7"/>
        <v>#DIV/0!</v>
      </c>
      <c r="BZ73" s="61" t="e">
        <f t="shared" si="7"/>
        <v>#DIV/0!</v>
      </c>
      <c r="CA73" s="61" t="e">
        <f t="shared" si="7"/>
        <v>#DIV/0!</v>
      </c>
      <c r="CB73" s="61" t="e">
        <f t="shared" si="7"/>
        <v>#DIV/0!</v>
      </c>
      <c r="CC73" s="61" t="e">
        <f t="shared" si="7"/>
        <v>#DIV/0!</v>
      </c>
      <c r="CD73" s="61" t="e">
        <f t="shared" si="7"/>
        <v>#DIV/0!</v>
      </c>
      <c r="CE73" s="61" t="e">
        <f t="shared" si="7"/>
        <v>#DIV/0!</v>
      </c>
      <c r="CF73" s="61" t="e">
        <f t="shared" si="7"/>
        <v>#DIV/0!</v>
      </c>
      <c r="CG73" s="61" t="e">
        <f t="shared" si="7"/>
        <v>#DIV/0!</v>
      </c>
      <c r="CH73" s="61" t="e">
        <f t="shared" si="7"/>
        <v>#DIV/0!</v>
      </c>
      <c r="CI73" s="61" t="e">
        <f t="shared" si="7"/>
        <v>#DIV/0!</v>
      </c>
      <c r="CJ73" s="61" t="e">
        <f t="shared" si="7"/>
        <v>#DIV/0!</v>
      </c>
      <c r="CK73" s="61" t="e">
        <f t="shared" si="7"/>
        <v>#DIV/0!</v>
      </c>
      <c r="CL73" s="61" t="e">
        <f t="shared" si="7"/>
        <v>#DIV/0!</v>
      </c>
      <c r="CM73" s="61" t="e">
        <f t="shared" si="14"/>
        <v>#DIV/0!</v>
      </c>
      <c r="CN73" s="61" t="e">
        <f t="shared" si="8"/>
        <v>#DIV/0!</v>
      </c>
      <c r="CO73" s="61" t="e">
        <f t="shared" si="8"/>
        <v>#DIV/0!</v>
      </c>
      <c r="CP73" s="61" t="e">
        <f t="shared" si="8"/>
        <v>#DIV/0!</v>
      </c>
      <c r="CQ73" s="61" t="e">
        <f t="shared" si="8"/>
        <v>#DIV/0!</v>
      </c>
      <c r="CR73" s="61" t="e">
        <f t="shared" si="8"/>
        <v>#DIV/0!</v>
      </c>
      <c r="CS73" s="61" t="e">
        <f t="shared" si="8"/>
        <v>#DIV/0!</v>
      </c>
      <c r="CT73" s="61" t="e">
        <f t="shared" si="8"/>
        <v>#DIV/0!</v>
      </c>
      <c r="CU73" s="61" t="e">
        <f t="shared" si="8"/>
        <v>#DIV/0!</v>
      </c>
      <c r="CV73" s="61" t="e">
        <f t="shared" si="8"/>
        <v>#DIV/0!</v>
      </c>
      <c r="CW73" s="61" t="e">
        <f t="shared" si="8"/>
        <v>#DIV/0!</v>
      </c>
      <c r="CX73" s="61" t="e">
        <f t="shared" si="8"/>
        <v>#DIV/0!</v>
      </c>
      <c r="CY73" s="61" t="e">
        <f t="shared" si="8"/>
        <v>#DIV/0!</v>
      </c>
      <c r="CZ73" s="61" t="e">
        <f t="shared" si="8"/>
        <v>#DIV/0!</v>
      </c>
      <c r="DA73" s="61" t="e">
        <f t="shared" si="8"/>
        <v>#DIV/0!</v>
      </c>
      <c r="DB73" s="61" t="e">
        <f t="shared" si="8"/>
        <v>#DIV/0!</v>
      </c>
      <c r="DC73" s="61" t="e">
        <f t="shared" si="8"/>
        <v>#DIV/0!</v>
      </c>
      <c r="DD73" s="61" t="e">
        <f t="shared" si="9"/>
        <v>#DIV/0!</v>
      </c>
      <c r="DE73" s="61" t="e">
        <f t="shared" si="9"/>
        <v>#DIV/0!</v>
      </c>
      <c r="DF73" s="61" t="e">
        <f t="shared" si="9"/>
        <v>#DIV/0!</v>
      </c>
      <c r="DG73" s="61" t="e">
        <f t="shared" si="9"/>
        <v>#DIV/0!</v>
      </c>
      <c r="DH73" s="61" t="e">
        <f t="shared" si="19"/>
        <v>#DIV/0!</v>
      </c>
      <c r="DI73" s="61" t="e">
        <f t="shared" si="20"/>
        <v>#DIV/0!</v>
      </c>
      <c r="DJ73" s="61" t="e">
        <f t="shared" si="21"/>
        <v>#DIV/0!</v>
      </c>
      <c r="DK73" s="61" t="e">
        <f t="shared" si="22"/>
        <v>#DIV/0!</v>
      </c>
      <c r="DL73" s="61" t="e">
        <f t="shared" si="23"/>
        <v>#DIV/0!</v>
      </c>
      <c r="DM73" s="61" t="e">
        <f t="shared" si="24"/>
        <v>#DIV/0!</v>
      </c>
      <c r="DN73" s="61" t="e">
        <f t="shared" si="25"/>
        <v>#DIV/0!</v>
      </c>
      <c r="DO73" s="61" t="e">
        <f t="shared" si="26"/>
        <v>#DIV/0!</v>
      </c>
      <c r="DP73" s="61" t="e">
        <f t="shared" si="27"/>
        <v>#DIV/0!</v>
      </c>
      <c r="DQ73" s="61" t="e">
        <f t="shared" si="28"/>
        <v>#DIV/0!</v>
      </c>
      <c r="DR73" s="61" t="e">
        <f t="shared" si="29"/>
        <v>#DIV/0!</v>
      </c>
      <c r="DS73" s="61" t="e">
        <f t="shared" si="30"/>
        <v>#DIV/0!</v>
      </c>
      <c r="DT73" s="61" t="e">
        <f t="shared" si="31"/>
        <v>#DIV/0!</v>
      </c>
      <c r="DU73" s="61" t="e">
        <f t="shared" si="32"/>
        <v>#DIV/0!</v>
      </c>
      <c r="DV73" s="61" t="e">
        <f t="shared" si="33"/>
        <v>#DIV/0!</v>
      </c>
      <c r="DW73" s="61" t="e">
        <f t="shared" si="34"/>
        <v>#DIV/0!</v>
      </c>
      <c r="DX73" s="61" t="e">
        <f t="shared" si="35"/>
        <v>#DIV/0!</v>
      </c>
      <c r="DY73" s="61" t="e">
        <f t="shared" si="36"/>
        <v>#DIV/0!</v>
      </c>
      <c r="DZ73" s="61" t="e">
        <f t="shared" si="15"/>
        <v>#DIV/0!</v>
      </c>
    </row>
    <row r="74" spans="1:130">
      <c r="A74" s="53">
        <v>8</v>
      </c>
      <c r="B74" s="63">
        <f t="shared" si="11"/>
        <v>0.53333333333333299</v>
      </c>
      <c r="C74" s="53">
        <v>2008</v>
      </c>
      <c r="D74" s="64">
        <f t="shared" si="16"/>
        <v>0</v>
      </c>
      <c r="E74" s="64">
        <f t="shared" si="17"/>
        <v>0</v>
      </c>
      <c r="F74" s="64">
        <f t="shared" si="18"/>
        <v>0</v>
      </c>
      <c r="G74" s="64">
        <f t="shared" si="37"/>
        <v>0</v>
      </c>
      <c r="H74" s="64">
        <f t="shared" si="38"/>
        <v>0</v>
      </c>
      <c r="I74" s="64">
        <f t="shared" si="39"/>
        <v>0</v>
      </c>
      <c r="J74" s="64">
        <f t="shared" ref="J74:J92" si="40">VLOOKUP($C$72,$D$3:$K$63,$A$68,0)*(B68-B67)</f>
        <v>0</v>
      </c>
      <c r="K74" s="64">
        <f>VLOOKUP($C$73,$D$3:$K$63,$A$68,0)*(B67-B66)</f>
        <v>0</v>
      </c>
      <c r="L74" s="64">
        <f>VLOOKUP($C$74,$D$3:$K$63,$A$68,0)*B66</f>
        <v>0</v>
      </c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54">
        <f t="shared" si="12"/>
        <v>0</v>
      </c>
      <c r="BP74" s="53">
        <v>2008</v>
      </c>
      <c r="BQ74" s="61" t="e">
        <f t="shared" si="13"/>
        <v>#DIV/0!</v>
      </c>
      <c r="BR74" s="61" t="e">
        <f t="shared" si="7"/>
        <v>#DIV/0!</v>
      </c>
      <c r="BS74" s="61" t="e">
        <f t="shared" si="7"/>
        <v>#DIV/0!</v>
      </c>
      <c r="BT74" s="61" t="e">
        <f t="shared" si="7"/>
        <v>#DIV/0!</v>
      </c>
      <c r="BU74" s="61" t="e">
        <f t="shared" si="7"/>
        <v>#DIV/0!</v>
      </c>
      <c r="BV74" s="61" t="e">
        <f t="shared" si="7"/>
        <v>#DIV/0!</v>
      </c>
      <c r="BW74" s="61" t="e">
        <f t="shared" si="7"/>
        <v>#DIV/0!</v>
      </c>
      <c r="BX74" s="61" t="e">
        <f t="shared" si="7"/>
        <v>#DIV/0!</v>
      </c>
      <c r="BY74" s="61" t="e">
        <f t="shared" si="7"/>
        <v>#DIV/0!</v>
      </c>
      <c r="BZ74" s="61" t="e">
        <f t="shared" si="7"/>
        <v>#DIV/0!</v>
      </c>
      <c r="CA74" s="61" t="e">
        <f t="shared" si="7"/>
        <v>#DIV/0!</v>
      </c>
      <c r="CB74" s="61" t="e">
        <f t="shared" si="7"/>
        <v>#DIV/0!</v>
      </c>
      <c r="CC74" s="61" t="e">
        <f t="shared" si="7"/>
        <v>#DIV/0!</v>
      </c>
      <c r="CD74" s="61" t="e">
        <f t="shared" si="7"/>
        <v>#DIV/0!</v>
      </c>
      <c r="CE74" s="61" t="e">
        <f t="shared" si="7"/>
        <v>#DIV/0!</v>
      </c>
      <c r="CF74" s="61" t="e">
        <f t="shared" si="7"/>
        <v>#DIV/0!</v>
      </c>
      <c r="CG74" s="61" t="e">
        <f t="shared" si="7"/>
        <v>#DIV/0!</v>
      </c>
      <c r="CH74" s="61" t="e">
        <f t="shared" si="7"/>
        <v>#DIV/0!</v>
      </c>
      <c r="CI74" s="61" t="e">
        <f t="shared" si="7"/>
        <v>#DIV/0!</v>
      </c>
      <c r="CJ74" s="61" t="e">
        <f t="shared" si="7"/>
        <v>#DIV/0!</v>
      </c>
      <c r="CK74" s="61" t="e">
        <f t="shared" si="7"/>
        <v>#DIV/0!</v>
      </c>
      <c r="CL74" s="61" t="e">
        <f t="shared" si="7"/>
        <v>#DIV/0!</v>
      </c>
      <c r="CM74" s="61" t="e">
        <f t="shared" si="14"/>
        <v>#DIV/0!</v>
      </c>
      <c r="CN74" s="61" t="e">
        <f t="shared" si="8"/>
        <v>#DIV/0!</v>
      </c>
      <c r="CO74" s="61" t="e">
        <f t="shared" si="8"/>
        <v>#DIV/0!</v>
      </c>
      <c r="CP74" s="61" t="e">
        <f t="shared" si="8"/>
        <v>#DIV/0!</v>
      </c>
      <c r="CQ74" s="61" t="e">
        <f t="shared" si="8"/>
        <v>#DIV/0!</v>
      </c>
      <c r="CR74" s="61" t="e">
        <f t="shared" si="8"/>
        <v>#DIV/0!</v>
      </c>
      <c r="CS74" s="61" t="e">
        <f t="shared" si="8"/>
        <v>#DIV/0!</v>
      </c>
      <c r="CT74" s="61" t="e">
        <f t="shared" si="8"/>
        <v>#DIV/0!</v>
      </c>
      <c r="CU74" s="61" t="e">
        <f t="shared" si="8"/>
        <v>#DIV/0!</v>
      </c>
      <c r="CV74" s="61" t="e">
        <f t="shared" si="8"/>
        <v>#DIV/0!</v>
      </c>
      <c r="CW74" s="61" t="e">
        <f t="shared" si="8"/>
        <v>#DIV/0!</v>
      </c>
      <c r="CX74" s="61" t="e">
        <f t="shared" si="8"/>
        <v>#DIV/0!</v>
      </c>
      <c r="CY74" s="61" t="e">
        <f t="shared" si="8"/>
        <v>#DIV/0!</v>
      </c>
      <c r="CZ74" s="61" t="e">
        <f t="shared" si="8"/>
        <v>#DIV/0!</v>
      </c>
      <c r="DA74" s="61" t="e">
        <f t="shared" si="8"/>
        <v>#DIV/0!</v>
      </c>
      <c r="DB74" s="61" t="e">
        <f t="shared" si="8"/>
        <v>#DIV/0!</v>
      </c>
      <c r="DC74" s="61" t="e">
        <f t="shared" si="8"/>
        <v>#DIV/0!</v>
      </c>
      <c r="DD74" s="61" t="e">
        <f t="shared" si="9"/>
        <v>#DIV/0!</v>
      </c>
      <c r="DE74" s="61" t="e">
        <f t="shared" si="9"/>
        <v>#DIV/0!</v>
      </c>
      <c r="DF74" s="61" t="e">
        <f t="shared" si="9"/>
        <v>#DIV/0!</v>
      </c>
      <c r="DG74" s="61" t="e">
        <f t="shared" si="9"/>
        <v>#DIV/0!</v>
      </c>
      <c r="DH74" s="61" t="e">
        <f t="shared" si="19"/>
        <v>#DIV/0!</v>
      </c>
      <c r="DI74" s="61" t="e">
        <f t="shared" si="20"/>
        <v>#DIV/0!</v>
      </c>
      <c r="DJ74" s="61" t="e">
        <f t="shared" si="21"/>
        <v>#DIV/0!</v>
      </c>
      <c r="DK74" s="61" t="e">
        <f t="shared" si="22"/>
        <v>#DIV/0!</v>
      </c>
      <c r="DL74" s="61" t="e">
        <f t="shared" si="23"/>
        <v>#DIV/0!</v>
      </c>
      <c r="DM74" s="61" t="e">
        <f t="shared" si="24"/>
        <v>#DIV/0!</v>
      </c>
      <c r="DN74" s="61" t="e">
        <f t="shared" si="25"/>
        <v>#DIV/0!</v>
      </c>
      <c r="DO74" s="61" t="e">
        <f t="shared" si="26"/>
        <v>#DIV/0!</v>
      </c>
      <c r="DP74" s="61" t="e">
        <f t="shared" si="27"/>
        <v>#DIV/0!</v>
      </c>
      <c r="DQ74" s="61" t="e">
        <f t="shared" si="28"/>
        <v>#DIV/0!</v>
      </c>
      <c r="DR74" s="61" t="e">
        <f t="shared" si="29"/>
        <v>#DIV/0!</v>
      </c>
      <c r="DS74" s="61" t="e">
        <f t="shared" si="30"/>
        <v>#DIV/0!</v>
      </c>
      <c r="DT74" s="61" t="e">
        <f t="shared" si="31"/>
        <v>#DIV/0!</v>
      </c>
      <c r="DU74" s="61" t="e">
        <f t="shared" si="32"/>
        <v>#DIV/0!</v>
      </c>
      <c r="DV74" s="61" t="e">
        <f t="shared" si="33"/>
        <v>#DIV/0!</v>
      </c>
      <c r="DW74" s="61" t="e">
        <f t="shared" si="34"/>
        <v>#DIV/0!</v>
      </c>
      <c r="DX74" s="61" t="e">
        <f t="shared" si="35"/>
        <v>#DIV/0!</v>
      </c>
      <c r="DY74" s="61" t="e">
        <f t="shared" si="36"/>
        <v>#DIV/0!</v>
      </c>
      <c r="DZ74" s="61" t="e">
        <f t="shared" si="15"/>
        <v>#DIV/0!</v>
      </c>
    </row>
    <row r="75" spans="1:130">
      <c r="A75" s="53">
        <v>9</v>
      </c>
      <c r="B75" s="63">
        <f t="shared" si="11"/>
        <v>0.6</v>
      </c>
      <c r="C75" s="53">
        <v>2009</v>
      </c>
      <c r="D75" s="64">
        <f t="shared" si="16"/>
        <v>0</v>
      </c>
      <c r="E75" s="64">
        <f t="shared" si="17"/>
        <v>0</v>
      </c>
      <c r="F75" s="64">
        <f t="shared" si="18"/>
        <v>0</v>
      </c>
      <c r="G75" s="64">
        <f t="shared" si="37"/>
        <v>0</v>
      </c>
      <c r="H75" s="64">
        <f t="shared" si="38"/>
        <v>0</v>
      </c>
      <c r="I75" s="64">
        <f t="shared" si="39"/>
        <v>0</v>
      </c>
      <c r="J75" s="64">
        <f t="shared" si="40"/>
        <v>0</v>
      </c>
      <c r="K75" s="64">
        <f t="shared" ref="K75:K93" si="41">VLOOKUP($C$73,$D$3:$K$63,$A$68,0)*(B68-B67)</f>
        <v>0</v>
      </c>
      <c r="L75" s="64">
        <f>VLOOKUP($C$74,$D$3:$K$63,$A$68,0)*(B67-B66)</f>
        <v>0</v>
      </c>
      <c r="M75" s="64">
        <f>VLOOKUP($C$75,$D$3:$K$63,$A$68,0)*B66</f>
        <v>0</v>
      </c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54">
        <f t="shared" si="12"/>
        <v>0</v>
      </c>
      <c r="BP75" s="53">
        <v>2009</v>
      </c>
      <c r="BQ75" s="61" t="e">
        <f t="shared" si="13"/>
        <v>#DIV/0!</v>
      </c>
      <c r="BR75" s="61" t="e">
        <f t="shared" si="7"/>
        <v>#DIV/0!</v>
      </c>
      <c r="BS75" s="61" t="e">
        <f t="shared" si="7"/>
        <v>#DIV/0!</v>
      </c>
      <c r="BT75" s="61" t="e">
        <f t="shared" si="7"/>
        <v>#DIV/0!</v>
      </c>
      <c r="BU75" s="61" t="e">
        <f t="shared" si="7"/>
        <v>#DIV/0!</v>
      </c>
      <c r="BV75" s="61" t="e">
        <f t="shared" si="7"/>
        <v>#DIV/0!</v>
      </c>
      <c r="BW75" s="61" t="e">
        <f t="shared" si="7"/>
        <v>#DIV/0!</v>
      </c>
      <c r="BX75" s="61" t="e">
        <f t="shared" si="7"/>
        <v>#DIV/0!</v>
      </c>
      <c r="BY75" s="61" t="e">
        <f t="shared" si="7"/>
        <v>#DIV/0!</v>
      </c>
      <c r="BZ75" s="61" t="e">
        <f t="shared" si="7"/>
        <v>#DIV/0!</v>
      </c>
      <c r="CA75" s="61" t="e">
        <f t="shared" si="7"/>
        <v>#DIV/0!</v>
      </c>
      <c r="CB75" s="61" t="e">
        <f t="shared" si="7"/>
        <v>#DIV/0!</v>
      </c>
      <c r="CC75" s="61" t="e">
        <f t="shared" si="7"/>
        <v>#DIV/0!</v>
      </c>
      <c r="CD75" s="61" t="e">
        <f t="shared" si="7"/>
        <v>#DIV/0!</v>
      </c>
      <c r="CE75" s="61" t="e">
        <f t="shared" si="7"/>
        <v>#DIV/0!</v>
      </c>
      <c r="CF75" s="61" t="e">
        <f t="shared" si="7"/>
        <v>#DIV/0!</v>
      </c>
      <c r="CG75" s="61" t="e">
        <f t="shared" si="7"/>
        <v>#DIV/0!</v>
      </c>
      <c r="CH75" s="61" t="e">
        <f t="shared" si="7"/>
        <v>#DIV/0!</v>
      </c>
      <c r="CI75" s="61" t="e">
        <f t="shared" si="7"/>
        <v>#DIV/0!</v>
      </c>
      <c r="CJ75" s="61" t="e">
        <f t="shared" si="7"/>
        <v>#DIV/0!</v>
      </c>
      <c r="CK75" s="61" t="e">
        <f t="shared" si="7"/>
        <v>#DIV/0!</v>
      </c>
      <c r="CL75" s="61" t="e">
        <f t="shared" si="7"/>
        <v>#DIV/0!</v>
      </c>
      <c r="CM75" s="61" t="e">
        <f t="shared" si="14"/>
        <v>#DIV/0!</v>
      </c>
      <c r="CN75" s="61" t="e">
        <f t="shared" si="8"/>
        <v>#DIV/0!</v>
      </c>
      <c r="CO75" s="61" t="e">
        <f t="shared" si="8"/>
        <v>#DIV/0!</v>
      </c>
      <c r="CP75" s="61" t="e">
        <f t="shared" si="8"/>
        <v>#DIV/0!</v>
      </c>
      <c r="CQ75" s="61" t="e">
        <f t="shared" si="8"/>
        <v>#DIV/0!</v>
      </c>
      <c r="CR75" s="61" t="e">
        <f t="shared" si="8"/>
        <v>#DIV/0!</v>
      </c>
      <c r="CS75" s="61" t="e">
        <f t="shared" si="8"/>
        <v>#DIV/0!</v>
      </c>
      <c r="CT75" s="61" t="e">
        <f t="shared" si="8"/>
        <v>#DIV/0!</v>
      </c>
      <c r="CU75" s="61" t="e">
        <f t="shared" si="8"/>
        <v>#DIV/0!</v>
      </c>
      <c r="CV75" s="61" t="e">
        <f t="shared" si="8"/>
        <v>#DIV/0!</v>
      </c>
      <c r="CW75" s="61" t="e">
        <f t="shared" si="8"/>
        <v>#DIV/0!</v>
      </c>
      <c r="CX75" s="61" t="e">
        <f t="shared" si="8"/>
        <v>#DIV/0!</v>
      </c>
      <c r="CY75" s="61" t="e">
        <f t="shared" si="8"/>
        <v>#DIV/0!</v>
      </c>
      <c r="CZ75" s="61" t="e">
        <f t="shared" si="8"/>
        <v>#DIV/0!</v>
      </c>
      <c r="DA75" s="61" t="e">
        <f t="shared" si="8"/>
        <v>#DIV/0!</v>
      </c>
      <c r="DB75" s="61" t="e">
        <f t="shared" si="8"/>
        <v>#DIV/0!</v>
      </c>
      <c r="DC75" s="61" t="e">
        <f t="shared" si="8"/>
        <v>#DIV/0!</v>
      </c>
      <c r="DD75" s="61" t="e">
        <f t="shared" si="9"/>
        <v>#DIV/0!</v>
      </c>
      <c r="DE75" s="61" t="e">
        <f t="shared" si="9"/>
        <v>#DIV/0!</v>
      </c>
      <c r="DF75" s="61" t="e">
        <f t="shared" si="9"/>
        <v>#DIV/0!</v>
      </c>
      <c r="DG75" s="61" t="e">
        <f t="shared" si="9"/>
        <v>#DIV/0!</v>
      </c>
      <c r="DH75" s="61" t="e">
        <f t="shared" si="19"/>
        <v>#DIV/0!</v>
      </c>
      <c r="DI75" s="61" t="e">
        <f t="shared" si="20"/>
        <v>#DIV/0!</v>
      </c>
      <c r="DJ75" s="61" t="e">
        <f t="shared" si="21"/>
        <v>#DIV/0!</v>
      </c>
      <c r="DK75" s="61" t="e">
        <f t="shared" si="22"/>
        <v>#DIV/0!</v>
      </c>
      <c r="DL75" s="61" t="e">
        <f t="shared" si="23"/>
        <v>#DIV/0!</v>
      </c>
      <c r="DM75" s="61" t="e">
        <f t="shared" si="24"/>
        <v>#DIV/0!</v>
      </c>
      <c r="DN75" s="61" t="e">
        <f t="shared" si="25"/>
        <v>#DIV/0!</v>
      </c>
      <c r="DO75" s="61" t="e">
        <f t="shared" si="26"/>
        <v>#DIV/0!</v>
      </c>
      <c r="DP75" s="61" t="e">
        <f t="shared" si="27"/>
        <v>#DIV/0!</v>
      </c>
      <c r="DQ75" s="61" t="e">
        <f t="shared" si="28"/>
        <v>#DIV/0!</v>
      </c>
      <c r="DR75" s="61" t="e">
        <f t="shared" si="29"/>
        <v>#DIV/0!</v>
      </c>
      <c r="DS75" s="61" t="e">
        <f t="shared" si="30"/>
        <v>#DIV/0!</v>
      </c>
      <c r="DT75" s="61" t="e">
        <f t="shared" si="31"/>
        <v>#DIV/0!</v>
      </c>
      <c r="DU75" s="61" t="e">
        <f t="shared" si="32"/>
        <v>#DIV/0!</v>
      </c>
      <c r="DV75" s="61" t="e">
        <f t="shared" si="33"/>
        <v>#DIV/0!</v>
      </c>
      <c r="DW75" s="61" t="e">
        <f t="shared" si="34"/>
        <v>#DIV/0!</v>
      </c>
      <c r="DX75" s="61" t="e">
        <f t="shared" si="35"/>
        <v>#DIV/0!</v>
      </c>
      <c r="DY75" s="61" t="e">
        <f t="shared" si="36"/>
        <v>#DIV/0!</v>
      </c>
      <c r="DZ75" s="61" t="e">
        <f t="shared" si="15"/>
        <v>#DIV/0!</v>
      </c>
    </row>
    <row r="76" spans="1:130">
      <c r="A76" s="53">
        <v>10</v>
      </c>
      <c r="B76" s="63">
        <f t="shared" si="11"/>
        <v>0.66666666666666696</v>
      </c>
      <c r="C76" s="53">
        <v>2010</v>
      </c>
      <c r="D76" s="64">
        <f t="shared" si="16"/>
        <v>0</v>
      </c>
      <c r="E76" s="64">
        <f t="shared" si="17"/>
        <v>0</v>
      </c>
      <c r="F76" s="64">
        <f t="shared" si="18"/>
        <v>0</v>
      </c>
      <c r="G76" s="64">
        <f t="shared" si="37"/>
        <v>0</v>
      </c>
      <c r="H76" s="64">
        <f t="shared" si="38"/>
        <v>0</v>
      </c>
      <c r="I76" s="64">
        <f t="shared" si="39"/>
        <v>0</v>
      </c>
      <c r="J76" s="64">
        <f t="shared" si="40"/>
        <v>0</v>
      </c>
      <c r="K76" s="64">
        <f t="shared" si="41"/>
        <v>0</v>
      </c>
      <c r="L76" s="64">
        <f t="shared" ref="L76:L94" si="42">VLOOKUP($C$74,$D$3:$K$63,$A$68,0)*(B68-B67)</f>
        <v>0</v>
      </c>
      <c r="M76" s="64">
        <f>VLOOKUP($C$75,$D$3:$K$63,$A$68,0)*(B67-B66)</f>
        <v>0</v>
      </c>
      <c r="N76" s="64">
        <f>VLOOKUP($C$76,$D$3:$K$63,$A$68,0)*B66</f>
        <v>0</v>
      </c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54">
        <f t="shared" si="12"/>
        <v>0</v>
      </c>
      <c r="BP76" s="53">
        <v>2010</v>
      </c>
      <c r="BQ76" s="61" t="e">
        <f t="shared" si="13"/>
        <v>#DIV/0!</v>
      </c>
      <c r="BR76" s="61" t="e">
        <f t="shared" si="7"/>
        <v>#DIV/0!</v>
      </c>
      <c r="BS76" s="61" t="e">
        <f t="shared" si="7"/>
        <v>#DIV/0!</v>
      </c>
      <c r="BT76" s="61" t="e">
        <f t="shared" si="7"/>
        <v>#DIV/0!</v>
      </c>
      <c r="BU76" s="61" t="e">
        <f t="shared" si="7"/>
        <v>#DIV/0!</v>
      </c>
      <c r="BV76" s="61" t="e">
        <f t="shared" si="7"/>
        <v>#DIV/0!</v>
      </c>
      <c r="BW76" s="61" t="e">
        <f t="shared" si="7"/>
        <v>#DIV/0!</v>
      </c>
      <c r="BX76" s="61" t="e">
        <f t="shared" si="7"/>
        <v>#DIV/0!</v>
      </c>
      <c r="BY76" s="61" t="e">
        <f t="shared" si="7"/>
        <v>#DIV/0!</v>
      </c>
      <c r="BZ76" s="61" t="e">
        <f t="shared" si="7"/>
        <v>#DIV/0!</v>
      </c>
      <c r="CA76" s="61" t="e">
        <f t="shared" si="7"/>
        <v>#DIV/0!</v>
      </c>
      <c r="CB76" s="61" t="e">
        <f t="shared" si="7"/>
        <v>#DIV/0!</v>
      </c>
      <c r="CC76" s="61" t="e">
        <f t="shared" si="7"/>
        <v>#DIV/0!</v>
      </c>
      <c r="CD76" s="61" t="e">
        <f t="shared" si="7"/>
        <v>#DIV/0!</v>
      </c>
      <c r="CE76" s="61" t="e">
        <f t="shared" si="7"/>
        <v>#DIV/0!</v>
      </c>
      <c r="CF76" s="61" t="e">
        <f t="shared" si="7"/>
        <v>#DIV/0!</v>
      </c>
      <c r="CG76" s="61" t="e">
        <f t="shared" si="7"/>
        <v>#DIV/0!</v>
      </c>
      <c r="CH76" s="61" t="e">
        <f t="shared" si="7"/>
        <v>#DIV/0!</v>
      </c>
      <c r="CI76" s="61" t="e">
        <f t="shared" si="7"/>
        <v>#DIV/0!</v>
      </c>
      <c r="CJ76" s="61" t="e">
        <f t="shared" si="7"/>
        <v>#DIV/0!</v>
      </c>
      <c r="CK76" s="61" t="e">
        <f t="shared" si="7"/>
        <v>#DIV/0!</v>
      </c>
      <c r="CL76" s="61" t="e">
        <f t="shared" si="7"/>
        <v>#DIV/0!</v>
      </c>
      <c r="CM76" s="61" t="e">
        <f t="shared" si="14"/>
        <v>#DIV/0!</v>
      </c>
      <c r="CN76" s="61" t="e">
        <f t="shared" si="8"/>
        <v>#DIV/0!</v>
      </c>
      <c r="CO76" s="61" t="e">
        <f t="shared" si="8"/>
        <v>#DIV/0!</v>
      </c>
      <c r="CP76" s="61" t="e">
        <f t="shared" si="8"/>
        <v>#DIV/0!</v>
      </c>
      <c r="CQ76" s="61" t="e">
        <f t="shared" si="8"/>
        <v>#DIV/0!</v>
      </c>
      <c r="CR76" s="61" t="e">
        <f t="shared" si="8"/>
        <v>#DIV/0!</v>
      </c>
      <c r="CS76" s="61" t="e">
        <f t="shared" si="8"/>
        <v>#DIV/0!</v>
      </c>
      <c r="CT76" s="61" t="e">
        <f t="shared" si="8"/>
        <v>#DIV/0!</v>
      </c>
      <c r="CU76" s="61" t="e">
        <f t="shared" si="8"/>
        <v>#DIV/0!</v>
      </c>
      <c r="CV76" s="61" t="e">
        <f t="shared" si="8"/>
        <v>#DIV/0!</v>
      </c>
      <c r="CW76" s="61" t="e">
        <f t="shared" si="8"/>
        <v>#DIV/0!</v>
      </c>
      <c r="CX76" s="61" t="e">
        <f t="shared" si="8"/>
        <v>#DIV/0!</v>
      </c>
      <c r="CY76" s="61" t="e">
        <f t="shared" si="8"/>
        <v>#DIV/0!</v>
      </c>
      <c r="CZ76" s="61" t="e">
        <f t="shared" si="8"/>
        <v>#DIV/0!</v>
      </c>
      <c r="DA76" s="61" t="e">
        <f t="shared" si="8"/>
        <v>#DIV/0!</v>
      </c>
      <c r="DB76" s="61" t="e">
        <f t="shared" si="8"/>
        <v>#DIV/0!</v>
      </c>
      <c r="DC76" s="61" t="e">
        <f t="shared" si="8"/>
        <v>#DIV/0!</v>
      </c>
      <c r="DD76" s="61" t="e">
        <f t="shared" si="9"/>
        <v>#DIV/0!</v>
      </c>
      <c r="DE76" s="61" t="e">
        <f t="shared" si="9"/>
        <v>#DIV/0!</v>
      </c>
      <c r="DF76" s="61" t="e">
        <f t="shared" si="9"/>
        <v>#DIV/0!</v>
      </c>
      <c r="DG76" s="61" t="e">
        <f t="shared" si="9"/>
        <v>#DIV/0!</v>
      </c>
      <c r="DH76" s="61" t="e">
        <f t="shared" si="19"/>
        <v>#DIV/0!</v>
      </c>
      <c r="DI76" s="61" t="e">
        <f t="shared" si="20"/>
        <v>#DIV/0!</v>
      </c>
      <c r="DJ76" s="61" t="e">
        <f t="shared" si="21"/>
        <v>#DIV/0!</v>
      </c>
      <c r="DK76" s="61" t="e">
        <f t="shared" si="22"/>
        <v>#DIV/0!</v>
      </c>
      <c r="DL76" s="61" t="e">
        <f t="shared" si="23"/>
        <v>#DIV/0!</v>
      </c>
      <c r="DM76" s="61" t="e">
        <f t="shared" si="24"/>
        <v>#DIV/0!</v>
      </c>
      <c r="DN76" s="61" t="e">
        <f t="shared" si="25"/>
        <v>#DIV/0!</v>
      </c>
      <c r="DO76" s="61" t="e">
        <f t="shared" si="26"/>
        <v>#DIV/0!</v>
      </c>
      <c r="DP76" s="61" t="e">
        <f t="shared" si="27"/>
        <v>#DIV/0!</v>
      </c>
      <c r="DQ76" s="61" t="e">
        <f t="shared" si="28"/>
        <v>#DIV/0!</v>
      </c>
      <c r="DR76" s="61" t="e">
        <f t="shared" si="29"/>
        <v>#DIV/0!</v>
      </c>
      <c r="DS76" s="61" t="e">
        <f t="shared" si="30"/>
        <v>#DIV/0!</v>
      </c>
      <c r="DT76" s="61" t="e">
        <f t="shared" si="31"/>
        <v>#DIV/0!</v>
      </c>
      <c r="DU76" s="61" t="e">
        <f t="shared" si="32"/>
        <v>#DIV/0!</v>
      </c>
      <c r="DV76" s="61" t="e">
        <f t="shared" si="33"/>
        <v>#DIV/0!</v>
      </c>
      <c r="DW76" s="61" t="e">
        <f t="shared" si="34"/>
        <v>#DIV/0!</v>
      </c>
      <c r="DX76" s="61" t="e">
        <f t="shared" si="35"/>
        <v>#DIV/0!</v>
      </c>
      <c r="DY76" s="61" t="e">
        <f t="shared" si="36"/>
        <v>#DIV/0!</v>
      </c>
      <c r="DZ76" s="61" t="e">
        <f t="shared" si="15"/>
        <v>#DIV/0!</v>
      </c>
    </row>
    <row r="77" spans="1:130">
      <c r="A77" s="53">
        <v>11</v>
      </c>
      <c r="B77" s="63">
        <f t="shared" si="11"/>
        <v>0.73333333333333295</v>
      </c>
      <c r="C77" s="53">
        <v>2011</v>
      </c>
      <c r="D77" s="64">
        <f t="shared" si="16"/>
        <v>0</v>
      </c>
      <c r="E77" s="64">
        <f t="shared" si="17"/>
        <v>0</v>
      </c>
      <c r="F77" s="64">
        <f t="shared" si="18"/>
        <v>0</v>
      </c>
      <c r="G77" s="64">
        <f t="shared" si="37"/>
        <v>0</v>
      </c>
      <c r="H77" s="64">
        <f t="shared" si="38"/>
        <v>0</v>
      </c>
      <c r="I77" s="64">
        <f t="shared" si="39"/>
        <v>0</v>
      </c>
      <c r="J77" s="64">
        <f t="shared" si="40"/>
        <v>0</v>
      </c>
      <c r="K77" s="64">
        <f t="shared" si="41"/>
        <v>0</v>
      </c>
      <c r="L77" s="64">
        <f t="shared" si="42"/>
        <v>0</v>
      </c>
      <c r="M77" s="64">
        <f t="shared" ref="M77:M95" si="43">VLOOKUP($C$75,$D$3:$K$63,$A$68,0)*(B68-B67)</f>
        <v>0</v>
      </c>
      <c r="N77" s="64">
        <f>VLOOKUP($C$76,$D$3:$K$63,$A$68,0)*(B67-B66)</f>
        <v>0</v>
      </c>
      <c r="O77" s="64">
        <f>VLOOKUP($C$77,$D$3:$K$63,$A$68,0)*B66</f>
        <v>0</v>
      </c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54">
        <f t="shared" si="12"/>
        <v>0</v>
      </c>
      <c r="BP77" s="53">
        <v>2011</v>
      </c>
      <c r="BQ77" s="61" t="e">
        <f t="shared" si="13"/>
        <v>#DIV/0!</v>
      </c>
      <c r="BR77" s="61" t="e">
        <f t="shared" si="7"/>
        <v>#DIV/0!</v>
      </c>
      <c r="BS77" s="61" t="e">
        <f t="shared" si="7"/>
        <v>#DIV/0!</v>
      </c>
      <c r="BT77" s="61" t="e">
        <f t="shared" si="7"/>
        <v>#DIV/0!</v>
      </c>
      <c r="BU77" s="61" t="e">
        <f t="shared" si="7"/>
        <v>#DIV/0!</v>
      </c>
      <c r="BV77" s="61" t="e">
        <f t="shared" si="7"/>
        <v>#DIV/0!</v>
      </c>
      <c r="BW77" s="61" t="e">
        <f t="shared" si="7"/>
        <v>#DIV/0!</v>
      </c>
      <c r="BX77" s="61" t="e">
        <f t="shared" si="7"/>
        <v>#DIV/0!</v>
      </c>
      <c r="BY77" s="61" t="e">
        <f t="shared" si="7"/>
        <v>#DIV/0!</v>
      </c>
      <c r="BZ77" s="61" t="e">
        <f t="shared" si="7"/>
        <v>#DIV/0!</v>
      </c>
      <c r="CA77" s="61" t="e">
        <f t="shared" si="7"/>
        <v>#DIV/0!</v>
      </c>
      <c r="CB77" s="61" t="e">
        <f t="shared" si="7"/>
        <v>#DIV/0!</v>
      </c>
      <c r="CC77" s="61" t="e">
        <f t="shared" si="7"/>
        <v>#DIV/0!</v>
      </c>
      <c r="CD77" s="61" t="e">
        <f t="shared" si="7"/>
        <v>#DIV/0!</v>
      </c>
      <c r="CE77" s="61" t="e">
        <f t="shared" si="7"/>
        <v>#DIV/0!</v>
      </c>
      <c r="CF77" s="61" t="e">
        <f t="shared" si="7"/>
        <v>#DIV/0!</v>
      </c>
      <c r="CG77" s="61" t="e">
        <f t="shared" si="7"/>
        <v>#DIV/0!</v>
      </c>
      <c r="CH77" s="61" t="e">
        <f t="shared" si="7"/>
        <v>#DIV/0!</v>
      </c>
      <c r="CI77" s="61" t="e">
        <f t="shared" si="7"/>
        <v>#DIV/0!</v>
      </c>
      <c r="CJ77" s="61" t="e">
        <f t="shared" si="7"/>
        <v>#DIV/0!</v>
      </c>
      <c r="CK77" s="61" t="e">
        <f t="shared" si="7"/>
        <v>#DIV/0!</v>
      </c>
      <c r="CL77" s="61" t="e">
        <f t="shared" si="7"/>
        <v>#DIV/0!</v>
      </c>
      <c r="CM77" s="61" t="e">
        <f t="shared" si="14"/>
        <v>#DIV/0!</v>
      </c>
      <c r="CN77" s="61" t="e">
        <f t="shared" si="8"/>
        <v>#DIV/0!</v>
      </c>
      <c r="CO77" s="61" t="e">
        <f t="shared" si="8"/>
        <v>#DIV/0!</v>
      </c>
      <c r="CP77" s="61" t="e">
        <f t="shared" si="8"/>
        <v>#DIV/0!</v>
      </c>
      <c r="CQ77" s="61" t="e">
        <f t="shared" si="8"/>
        <v>#DIV/0!</v>
      </c>
      <c r="CR77" s="61" t="e">
        <f t="shared" si="8"/>
        <v>#DIV/0!</v>
      </c>
      <c r="CS77" s="61" t="e">
        <f t="shared" si="8"/>
        <v>#DIV/0!</v>
      </c>
      <c r="CT77" s="61" t="e">
        <f t="shared" si="8"/>
        <v>#DIV/0!</v>
      </c>
      <c r="CU77" s="61" t="e">
        <f t="shared" si="8"/>
        <v>#DIV/0!</v>
      </c>
      <c r="CV77" s="61" t="e">
        <f t="shared" si="8"/>
        <v>#DIV/0!</v>
      </c>
      <c r="CW77" s="61" t="e">
        <f t="shared" si="8"/>
        <v>#DIV/0!</v>
      </c>
      <c r="CX77" s="61" t="e">
        <f t="shared" si="8"/>
        <v>#DIV/0!</v>
      </c>
      <c r="CY77" s="61" t="e">
        <f t="shared" si="8"/>
        <v>#DIV/0!</v>
      </c>
      <c r="CZ77" s="61" t="e">
        <f t="shared" si="8"/>
        <v>#DIV/0!</v>
      </c>
      <c r="DA77" s="61" t="e">
        <f t="shared" si="8"/>
        <v>#DIV/0!</v>
      </c>
      <c r="DB77" s="61" t="e">
        <f t="shared" si="8"/>
        <v>#DIV/0!</v>
      </c>
      <c r="DC77" s="61" t="e">
        <f t="shared" si="8"/>
        <v>#DIV/0!</v>
      </c>
      <c r="DD77" s="61" t="e">
        <f t="shared" si="9"/>
        <v>#DIV/0!</v>
      </c>
      <c r="DE77" s="61" t="e">
        <f t="shared" si="9"/>
        <v>#DIV/0!</v>
      </c>
      <c r="DF77" s="61" t="e">
        <f t="shared" si="9"/>
        <v>#DIV/0!</v>
      </c>
      <c r="DG77" s="61" t="e">
        <f t="shared" si="9"/>
        <v>#DIV/0!</v>
      </c>
      <c r="DH77" s="61" t="e">
        <f t="shared" si="19"/>
        <v>#DIV/0!</v>
      </c>
      <c r="DI77" s="61" t="e">
        <f t="shared" si="20"/>
        <v>#DIV/0!</v>
      </c>
      <c r="DJ77" s="61" t="e">
        <f t="shared" si="21"/>
        <v>#DIV/0!</v>
      </c>
      <c r="DK77" s="61" t="e">
        <f t="shared" si="22"/>
        <v>#DIV/0!</v>
      </c>
      <c r="DL77" s="61" t="e">
        <f t="shared" si="23"/>
        <v>#DIV/0!</v>
      </c>
      <c r="DM77" s="61" t="e">
        <f t="shared" si="24"/>
        <v>#DIV/0!</v>
      </c>
      <c r="DN77" s="61" t="e">
        <f t="shared" si="25"/>
        <v>#DIV/0!</v>
      </c>
      <c r="DO77" s="61" t="e">
        <f t="shared" si="26"/>
        <v>#DIV/0!</v>
      </c>
      <c r="DP77" s="61" t="e">
        <f t="shared" si="27"/>
        <v>#DIV/0!</v>
      </c>
      <c r="DQ77" s="61" t="e">
        <f t="shared" si="28"/>
        <v>#DIV/0!</v>
      </c>
      <c r="DR77" s="61" t="e">
        <f t="shared" si="29"/>
        <v>#DIV/0!</v>
      </c>
      <c r="DS77" s="61" t="e">
        <f t="shared" si="30"/>
        <v>#DIV/0!</v>
      </c>
      <c r="DT77" s="61" t="e">
        <f t="shared" si="31"/>
        <v>#DIV/0!</v>
      </c>
      <c r="DU77" s="61" t="e">
        <f t="shared" si="32"/>
        <v>#DIV/0!</v>
      </c>
      <c r="DV77" s="61" t="e">
        <f t="shared" si="33"/>
        <v>#DIV/0!</v>
      </c>
      <c r="DW77" s="61" t="e">
        <f t="shared" si="34"/>
        <v>#DIV/0!</v>
      </c>
      <c r="DX77" s="61" t="e">
        <f t="shared" si="35"/>
        <v>#DIV/0!</v>
      </c>
      <c r="DY77" s="61" t="e">
        <f t="shared" si="36"/>
        <v>#DIV/0!</v>
      </c>
      <c r="DZ77" s="61" t="e">
        <f t="shared" si="15"/>
        <v>#DIV/0!</v>
      </c>
    </row>
    <row r="78" spans="1:130">
      <c r="A78" s="53">
        <v>12</v>
      </c>
      <c r="B78" s="63">
        <f t="shared" si="11"/>
        <v>0.8</v>
      </c>
      <c r="C78" s="53">
        <v>2012</v>
      </c>
      <c r="D78" s="64">
        <f t="shared" si="16"/>
        <v>0</v>
      </c>
      <c r="E78" s="64">
        <f t="shared" si="17"/>
        <v>0</v>
      </c>
      <c r="F78" s="64">
        <f t="shared" si="18"/>
        <v>0</v>
      </c>
      <c r="G78" s="64">
        <f t="shared" si="37"/>
        <v>0</v>
      </c>
      <c r="H78" s="64">
        <f t="shared" si="38"/>
        <v>0</v>
      </c>
      <c r="I78" s="64">
        <f t="shared" si="39"/>
        <v>0</v>
      </c>
      <c r="J78" s="64">
        <f t="shared" si="40"/>
        <v>0</v>
      </c>
      <c r="K78" s="64">
        <f t="shared" si="41"/>
        <v>0</v>
      </c>
      <c r="L78" s="64">
        <f t="shared" si="42"/>
        <v>0</v>
      </c>
      <c r="M78" s="64">
        <f t="shared" si="43"/>
        <v>0</v>
      </c>
      <c r="N78" s="64">
        <f t="shared" ref="N78:N96" si="44">VLOOKUP($C$76,$D$3:$K$63,$A$68,0)*(B68-B67)</f>
        <v>0</v>
      </c>
      <c r="O78" s="64">
        <f>VLOOKUP($C$77,$D$3:$K$63,$A$68,0)*(B67-B66)</f>
        <v>0</v>
      </c>
      <c r="P78" s="64">
        <f>VLOOKUP($C$78,$D$3:$K$63,$A$68,0)*B66</f>
        <v>0</v>
      </c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54">
        <f t="shared" si="12"/>
        <v>0</v>
      </c>
      <c r="BP78" s="53">
        <v>2012</v>
      </c>
      <c r="BQ78" s="61" t="e">
        <f t="shared" si="13"/>
        <v>#DIV/0!</v>
      </c>
      <c r="BR78" s="61" t="e">
        <f t="shared" si="7"/>
        <v>#DIV/0!</v>
      </c>
      <c r="BS78" s="61" t="e">
        <f t="shared" si="7"/>
        <v>#DIV/0!</v>
      </c>
      <c r="BT78" s="61" t="e">
        <f t="shared" si="7"/>
        <v>#DIV/0!</v>
      </c>
      <c r="BU78" s="61" t="e">
        <f t="shared" ref="BU78:BU126" si="45">H78/$BM78</f>
        <v>#DIV/0!</v>
      </c>
      <c r="BV78" s="61" t="e">
        <f t="shared" ref="BV78:BV126" si="46">I78/$BM78</f>
        <v>#DIV/0!</v>
      </c>
      <c r="BW78" s="61" t="e">
        <f t="shared" ref="BW78:BW126" si="47">J78/$BM78</f>
        <v>#DIV/0!</v>
      </c>
      <c r="BX78" s="61" t="e">
        <f t="shared" ref="BX78:BX126" si="48">K78/$BM78</f>
        <v>#DIV/0!</v>
      </c>
      <c r="BY78" s="61" t="e">
        <f t="shared" ref="BY78:BY126" si="49">L78/$BM78</f>
        <v>#DIV/0!</v>
      </c>
      <c r="BZ78" s="61" t="e">
        <f t="shared" ref="BZ78:BZ126" si="50">M78/$BM78</f>
        <v>#DIV/0!</v>
      </c>
      <c r="CA78" s="61" t="e">
        <f t="shared" ref="CA78:CA126" si="51">N78/$BM78</f>
        <v>#DIV/0!</v>
      </c>
      <c r="CB78" s="61" t="e">
        <f t="shared" ref="CB78:CB126" si="52">O78/$BM78</f>
        <v>#DIV/0!</v>
      </c>
      <c r="CC78" s="61" t="e">
        <f t="shared" ref="CC78:CC126" si="53">P78/$BM78</f>
        <v>#DIV/0!</v>
      </c>
      <c r="CD78" s="61" t="e">
        <f t="shared" ref="CD78:CD126" si="54">Q78/$BM78</f>
        <v>#DIV/0!</v>
      </c>
      <c r="CE78" s="61" t="e">
        <f t="shared" ref="CE78:CE126" si="55">R78/$BM78</f>
        <v>#DIV/0!</v>
      </c>
      <c r="CF78" s="61" t="e">
        <f t="shared" ref="CF78:CF126" si="56">S78/$BM78</f>
        <v>#DIV/0!</v>
      </c>
      <c r="CG78" s="61" t="e">
        <f t="shared" ref="CG78:CG126" si="57">T78/$BM78</f>
        <v>#DIV/0!</v>
      </c>
      <c r="CH78" s="61" t="e">
        <f t="shared" ref="CH78:CH126" si="58">U78/$BM78</f>
        <v>#DIV/0!</v>
      </c>
      <c r="CI78" s="61" t="e">
        <f t="shared" ref="CI78:CI126" si="59">V78/$BM78</f>
        <v>#DIV/0!</v>
      </c>
      <c r="CJ78" s="61" t="e">
        <f t="shared" ref="CJ78:CJ126" si="60">W78/$BM78</f>
        <v>#DIV/0!</v>
      </c>
      <c r="CK78" s="61" t="e">
        <f t="shared" ref="CK78:CK126" si="61">X78/$BM78</f>
        <v>#DIV/0!</v>
      </c>
      <c r="CL78" s="61" t="e">
        <f t="shared" ref="CL78:CL126" si="62">Y78/$BM78</f>
        <v>#DIV/0!</v>
      </c>
      <c r="CM78" s="61" t="e">
        <f t="shared" si="14"/>
        <v>#DIV/0!</v>
      </c>
      <c r="CN78" s="61" t="e">
        <f t="shared" si="8"/>
        <v>#DIV/0!</v>
      </c>
      <c r="CO78" s="61" t="e">
        <f t="shared" si="8"/>
        <v>#DIV/0!</v>
      </c>
      <c r="CP78" s="61" t="e">
        <f t="shared" si="8"/>
        <v>#DIV/0!</v>
      </c>
      <c r="CQ78" s="61" t="e">
        <f t="shared" si="8"/>
        <v>#DIV/0!</v>
      </c>
      <c r="CR78" s="61" t="e">
        <f t="shared" si="8"/>
        <v>#DIV/0!</v>
      </c>
      <c r="CS78" s="61" t="e">
        <f t="shared" si="8"/>
        <v>#DIV/0!</v>
      </c>
      <c r="CT78" s="61" t="e">
        <f t="shared" si="8"/>
        <v>#DIV/0!</v>
      </c>
      <c r="CU78" s="61" t="e">
        <f t="shared" si="8"/>
        <v>#DIV/0!</v>
      </c>
      <c r="CV78" s="61" t="e">
        <f t="shared" si="8"/>
        <v>#DIV/0!</v>
      </c>
      <c r="CW78" s="61" t="e">
        <f t="shared" si="8"/>
        <v>#DIV/0!</v>
      </c>
      <c r="CX78" s="61" t="e">
        <f t="shared" si="8"/>
        <v>#DIV/0!</v>
      </c>
      <c r="CY78" s="61" t="e">
        <f t="shared" si="8"/>
        <v>#DIV/0!</v>
      </c>
      <c r="CZ78" s="61" t="e">
        <f t="shared" si="8"/>
        <v>#DIV/0!</v>
      </c>
      <c r="DA78" s="61" t="e">
        <f t="shared" si="8"/>
        <v>#DIV/0!</v>
      </c>
      <c r="DB78" s="61" t="e">
        <f t="shared" si="8"/>
        <v>#DIV/0!</v>
      </c>
      <c r="DC78" s="61" t="e">
        <f t="shared" si="8"/>
        <v>#DIV/0!</v>
      </c>
      <c r="DD78" s="61" t="e">
        <f t="shared" si="9"/>
        <v>#DIV/0!</v>
      </c>
      <c r="DE78" s="61" t="e">
        <f t="shared" si="9"/>
        <v>#DIV/0!</v>
      </c>
      <c r="DF78" s="61" t="e">
        <f t="shared" si="9"/>
        <v>#DIV/0!</v>
      </c>
      <c r="DG78" s="61" t="e">
        <f t="shared" si="9"/>
        <v>#DIV/0!</v>
      </c>
      <c r="DH78" s="61" t="e">
        <f t="shared" si="19"/>
        <v>#DIV/0!</v>
      </c>
      <c r="DI78" s="61" t="e">
        <f t="shared" si="20"/>
        <v>#DIV/0!</v>
      </c>
      <c r="DJ78" s="61" t="e">
        <f t="shared" si="21"/>
        <v>#DIV/0!</v>
      </c>
      <c r="DK78" s="61" t="e">
        <f t="shared" si="22"/>
        <v>#DIV/0!</v>
      </c>
      <c r="DL78" s="61" t="e">
        <f t="shared" si="23"/>
        <v>#DIV/0!</v>
      </c>
      <c r="DM78" s="61" t="e">
        <f t="shared" si="24"/>
        <v>#DIV/0!</v>
      </c>
      <c r="DN78" s="61" t="e">
        <f t="shared" si="25"/>
        <v>#DIV/0!</v>
      </c>
      <c r="DO78" s="61" t="e">
        <f t="shared" si="26"/>
        <v>#DIV/0!</v>
      </c>
      <c r="DP78" s="61" t="e">
        <f t="shared" si="27"/>
        <v>#DIV/0!</v>
      </c>
      <c r="DQ78" s="61" t="e">
        <f t="shared" si="28"/>
        <v>#DIV/0!</v>
      </c>
      <c r="DR78" s="61" t="e">
        <f t="shared" si="29"/>
        <v>#DIV/0!</v>
      </c>
      <c r="DS78" s="61" t="e">
        <f t="shared" si="30"/>
        <v>#DIV/0!</v>
      </c>
      <c r="DT78" s="61" t="e">
        <f t="shared" si="31"/>
        <v>#DIV/0!</v>
      </c>
      <c r="DU78" s="61" t="e">
        <f t="shared" si="32"/>
        <v>#DIV/0!</v>
      </c>
      <c r="DV78" s="61" t="e">
        <f t="shared" si="33"/>
        <v>#DIV/0!</v>
      </c>
      <c r="DW78" s="61" t="e">
        <f t="shared" si="34"/>
        <v>#DIV/0!</v>
      </c>
      <c r="DX78" s="61" t="e">
        <f t="shared" si="35"/>
        <v>#DIV/0!</v>
      </c>
      <c r="DY78" s="61" t="e">
        <f t="shared" si="36"/>
        <v>#DIV/0!</v>
      </c>
      <c r="DZ78" s="61" t="e">
        <f t="shared" si="15"/>
        <v>#DIV/0!</v>
      </c>
    </row>
    <row r="79" spans="1:130">
      <c r="A79" s="53">
        <v>13</v>
      </c>
      <c r="B79" s="63">
        <f t="shared" si="11"/>
        <v>0.86666666666666603</v>
      </c>
      <c r="C79" s="53">
        <v>2013</v>
      </c>
      <c r="D79" s="64">
        <f t="shared" si="16"/>
        <v>0</v>
      </c>
      <c r="E79" s="64">
        <f t="shared" si="17"/>
        <v>0</v>
      </c>
      <c r="F79" s="64">
        <f t="shared" si="18"/>
        <v>0</v>
      </c>
      <c r="G79" s="64">
        <f t="shared" si="37"/>
        <v>0</v>
      </c>
      <c r="H79" s="64">
        <f t="shared" si="38"/>
        <v>0</v>
      </c>
      <c r="I79" s="64">
        <f t="shared" si="39"/>
        <v>0</v>
      </c>
      <c r="J79" s="64">
        <f t="shared" si="40"/>
        <v>0</v>
      </c>
      <c r="K79" s="64">
        <f t="shared" si="41"/>
        <v>0</v>
      </c>
      <c r="L79" s="64">
        <f t="shared" si="42"/>
        <v>0</v>
      </c>
      <c r="M79" s="64">
        <f t="shared" si="43"/>
        <v>0</v>
      </c>
      <c r="N79" s="64">
        <f t="shared" si="44"/>
        <v>0</v>
      </c>
      <c r="O79" s="64">
        <f t="shared" ref="O79:O97" si="63">VLOOKUP($C$77,$D$3:$K$63,$A$68,0)*(B68-B67)</f>
        <v>0</v>
      </c>
      <c r="P79" s="64">
        <f>VLOOKUP($C$78,$D$3:$K$63,$A$68,0)*(B67-B66)</f>
        <v>0</v>
      </c>
      <c r="Q79" s="64">
        <f>VLOOKUP($C$79,$D$3:$K$63,$A$68,0)*B66</f>
        <v>0</v>
      </c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54">
        <f t="shared" si="12"/>
        <v>0</v>
      </c>
      <c r="BP79" s="53">
        <v>2013</v>
      </c>
      <c r="BQ79" s="61" t="e">
        <f t="shared" si="13"/>
        <v>#DIV/0!</v>
      </c>
      <c r="BR79" s="61" t="e">
        <f t="shared" ref="BR79:BR126" si="64">E79/$BM79</f>
        <v>#DIV/0!</v>
      </c>
      <c r="BS79" s="61" t="e">
        <f t="shared" ref="BS79:BS126" si="65">F79/$BM79</f>
        <v>#DIV/0!</v>
      </c>
      <c r="BT79" s="61" t="e">
        <f t="shared" ref="BT79:BT126" si="66">G79/$BM79</f>
        <v>#DIV/0!</v>
      </c>
      <c r="BU79" s="61" t="e">
        <f t="shared" si="45"/>
        <v>#DIV/0!</v>
      </c>
      <c r="BV79" s="61" t="e">
        <f t="shared" si="46"/>
        <v>#DIV/0!</v>
      </c>
      <c r="BW79" s="61" t="e">
        <f t="shared" si="47"/>
        <v>#DIV/0!</v>
      </c>
      <c r="BX79" s="61" t="e">
        <f t="shared" si="48"/>
        <v>#DIV/0!</v>
      </c>
      <c r="BY79" s="61" t="e">
        <f t="shared" si="49"/>
        <v>#DIV/0!</v>
      </c>
      <c r="BZ79" s="61" t="e">
        <f t="shared" si="50"/>
        <v>#DIV/0!</v>
      </c>
      <c r="CA79" s="61" t="e">
        <f t="shared" si="51"/>
        <v>#DIV/0!</v>
      </c>
      <c r="CB79" s="61" t="e">
        <f t="shared" si="52"/>
        <v>#DIV/0!</v>
      </c>
      <c r="CC79" s="61" t="e">
        <f t="shared" si="53"/>
        <v>#DIV/0!</v>
      </c>
      <c r="CD79" s="61" t="e">
        <f t="shared" si="54"/>
        <v>#DIV/0!</v>
      </c>
      <c r="CE79" s="61" t="e">
        <f t="shared" si="55"/>
        <v>#DIV/0!</v>
      </c>
      <c r="CF79" s="61" t="e">
        <f t="shared" si="56"/>
        <v>#DIV/0!</v>
      </c>
      <c r="CG79" s="61" t="e">
        <f t="shared" si="57"/>
        <v>#DIV/0!</v>
      </c>
      <c r="CH79" s="61" t="e">
        <f t="shared" si="58"/>
        <v>#DIV/0!</v>
      </c>
      <c r="CI79" s="61" t="e">
        <f t="shared" si="59"/>
        <v>#DIV/0!</v>
      </c>
      <c r="CJ79" s="61" t="e">
        <f t="shared" si="60"/>
        <v>#DIV/0!</v>
      </c>
      <c r="CK79" s="61" t="e">
        <f t="shared" si="61"/>
        <v>#DIV/0!</v>
      </c>
      <c r="CL79" s="61" t="e">
        <f t="shared" si="62"/>
        <v>#DIV/0!</v>
      </c>
      <c r="CM79" s="61" t="e">
        <f t="shared" si="14"/>
        <v>#DIV/0!</v>
      </c>
      <c r="CN79" s="61" t="e">
        <f t="shared" si="8"/>
        <v>#DIV/0!</v>
      </c>
      <c r="CO79" s="61" t="e">
        <f t="shared" si="8"/>
        <v>#DIV/0!</v>
      </c>
      <c r="CP79" s="61" t="e">
        <f t="shared" si="8"/>
        <v>#DIV/0!</v>
      </c>
      <c r="CQ79" s="61" t="e">
        <f t="shared" si="8"/>
        <v>#DIV/0!</v>
      </c>
      <c r="CR79" s="61" t="e">
        <f t="shared" si="8"/>
        <v>#DIV/0!</v>
      </c>
      <c r="CS79" s="61" t="e">
        <f t="shared" si="8"/>
        <v>#DIV/0!</v>
      </c>
      <c r="CT79" s="61" t="e">
        <f t="shared" si="8"/>
        <v>#DIV/0!</v>
      </c>
      <c r="CU79" s="61" t="e">
        <f t="shared" si="8"/>
        <v>#DIV/0!</v>
      </c>
      <c r="CV79" s="61" t="e">
        <f t="shared" si="8"/>
        <v>#DIV/0!</v>
      </c>
      <c r="CW79" s="61" t="e">
        <f t="shared" si="8"/>
        <v>#DIV/0!</v>
      </c>
      <c r="CX79" s="61" t="e">
        <f t="shared" si="8"/>
        <v>#DIV/0!</v>
      </c>
      <c r="CY79" s="61" t="e">
        <f t="shared" si="8"/>
        <v>#DIV/0!</v>
      </c>
      <c r="CZ79" s="61" t="e">
        <f t="shared" si="8"/>
        <v>#DIV/0!</v>
      </c>
      <c r="DA79" s="61" t="e">
        <f t="shared" si="8"/>
        <v>#DIV/0!</v>
      </c>
      <c r="DB79" s="61" t="e">
        <f t="shared" si="8"/>
        <v>#DIV/0!</v>
      </c>
      <c r="DC79" s="61" t="e">
        <f t="shared" si="8"/>
        <v>#DIV/0!</v>
      </c>
      <c r="DD79" s="61" t="e">
        <f t="shared" si="9"/>
        <v>#DIV/0!</v>
      </c>
      <c r="DE79" s="61" t="e">
        <f t="shared" si="9"/>
        <v>#DIV/0!</v>
      </c>
      <c r="DF79" s="61" t="e">
        <f t="shared" si="9"/>
        <v>#DIV/0!</v>
      </c>
      <c r="DG79" s="61" t="e">
        <f t="shared" si="9"/>
        <v>#DIV/0!</v>
      </c>
      <c r="DH79" s="61" t="e">
        <f t="shared" si="19"/>
        <v>#DIV/0!</v>
      </c>
      <c r="DI79" s="61" t="e">
        <f t="shared" si="20"/>
        <v>#DIV/0!</v>
      </c>
      <c r="DJ79" s="61" t="e">
        <f t="shared" si="21"/>
        <v>#DIV/0!</v>
      </c>
      <c r="DK79" s="61" t="e">
        <f t="shared" si="22"/>
        <v>#DIV/0!</v>
      </c>
      <c r="DL79" s="61" t="e">
        <f t="shared" si="23"/>
        <v>#DIV/0!</v>
      </c>
      <c r="DM79" s="61" t="e">
        <f t="shared" si="24"/>
        <v>#DIV/0!</v>
      </c>
      <c r="DN79" s="61" t="e">
        <f t="shared" si="25"/>
        <v>#DIV/0!</v>
      </c>
      <c r="DO79" s="61" t="e">
        <f t="shared" si="26"/>
        <v>#DIV/0!</v>
      </c>
      <c r="DP79" s="61" t="e">
        <f t="shared" si="27"/>
        <v>#DIV/0!</v>
      </c>
      <c r="DQ79" s="61" t="e">
        <f t="shared" si="28"/>
        <v>#DIV/0!</v>
      </c>
      <c r="DR79" s="61" t="e">
        <f t="shared" si="29"/>
        <v>#DIV/0!</v>
      </c>
      <c r="DS79" s="61" t="e">
        <f t="shared" si="30"/>
        <v>#DIV/0!</v>
      </c>
      <c r="DT79" s="61" t="e">
        <f t="shared" si="31"/>
        <v>#DIV/0!</v>
      </c>
      <c r="DU79" s="61" t="e">
        <f t="shared" si="32"/>
        <v>#DIV/0!</v>
      </c>
      <c r="DV79" s="61" t="e">
        <f t="shared" si="33"/>
        <v>#DIV/0!</v>
      </c>
      <c r="DW79" s="61" t="e">
        <f t="shared" si="34"/>
        <v>#DIV/0!</v>
      </c>
      <c r="DX79" s="61" t="e">
        <f t="shared" si="35"/>
        <v>#DIV/0!</v>
      </c>
      <c r="DY79" s="61" t="e">
        <f t="shared" si="36"/>
        <v>#DIV/0!</v>
      </c>
      <c r="DZ79" s="61" t="e">
        <f t="shared" si="15"/>
        <v>#DIV/0!</v>
      </c>
    </row>
    <row r="80" spans="1:130">
      <c r="A80" s="53">
        <v>14</v>
      </c>
      <c r="B80" s="63">
        <f t="shared" si="11"/>
        <v>0.93333333333333302</v>
      </c>
      <c r="C80" s="53">
        <v>2014</v>
      </c>
      <c r="D80" s="64">
        <f t="shared" si="16"/>
        <v>0</v>
      </c>
      <c r="E80" s="64">
        <f t="shared" si="17"/>
        <v>0</v>
      </c>
      <c r="F80" s="64">
        <f t="shared" si="18"/>
        <v>0</v>
      </c>
      <c r="G80" s="64">
        <f t="shared" si="37"/>
        <v>0</v>
      </c>
      <c r="H80" s="64">
        <f t="shared" si="38"/>
        <v>0</v>
      </c>
      <c r="I80" s="64">
        <f t="shared" si="39"/>
        <v>0</v>
      </c>
      <c r="J80" s="64">
        <f t="shared" si="40"/>
        <v>0</v>
      </c>
      <c r="K80" s="64">
        <f t="shared" si="41"/>
        <v>0</v>
      </c>
      <c r="L80" s="64">
        <f t="shared" si="42"/>
        <v>0</v>
      </c>
      <c r="M80" s="64">
        <f t="shared" si="43"/>
        <v>0</v>
      </c>
      <c r="N80" s="64">
        <f t="shared" si="44"/>
        <v>0</v>
      </c>
      <c r="O80" s="64">
        <f t="shared" si="63"/>
        <v>0</v>
      </c>
      <c r="P80" s="64">
        <f t="shared" ref="P80:P98" si="67">VLOOKUP($C$78,$D$3:$K$63,$A$68,0)*(B68-B67)</f>
        <v>0</v>
      </c>
      <c r="Q80" s="64">
        <f>VLOOKUP($C$79,$D$3:$K$63,$A$68,0)*(B67-B66)</f>
        <v>0</v>
      </c>
      <c r="R80" s="64">
        <f>VLOOKUP($C$80,$D$3:$K$63,$A$68,0)*B66</f>
        <v>0</v>
      </c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54">
        <f t="shared" si="12"/>
        <v>0</v>
      </c>
      <c r="BP80" s="53">
        <v>2014</v>
      </c>
      <c r="BQ80" s="61" t="e">
        <f t="shared" si="13"/>
        <v>#DIV/0!</v>
      </c>
      <c r="BR80" s="61" t="e">
        <f t="shared" si="64"/>
        <v>#DIV/0!</v>
      </c>
      <c r="BS80" s="61" t="e">
        <f t="shared" si="65"/>
        <v>#DIV/0!</v>
      </c>
      <c r="BT80" s="61" t="e">
        <f t="shared" si="66"/>
        <v>#DIV/0!</v>
      </c>
      <c r="BU80" s="61" t="e">
        <f t="shared" si="45"/>
        <v>#DIV/0!</v>
      </c>
      <c r="BV80" s="61" t="e">
        <f t="shared" si="46"/>
        <v>#DIV/0!</v>
      </c>
      <c r="BW80" s="61" t="e">
        <f t="shared" si="47"/>
        <v>#DIV/0!</v>
      </c>
      <c r="BX80" s="61" t="e">
        <f t="shared" si="48"/>
        <v>#DIV/0!</v>
      </c>
      <c r="BY80" s="61" t="e">
        <f t="shared" si="49"/>
        <v>#DIV/0!</v>
      </c>
      <c r="BZ80" s="61" t="e">
        <f t="shared" si="50"/>
        <v>#DIV/0!</v>
      </c>
      <c r="CA80" s="61" t="e">
        <f t="shared" si="51"/>
        <v>#DIV/0!</v>
      </c>
      <c r="CB80" s="61" t="e">
        <f t="shared" si="52"/>
        <v>#DIV/0!</v>
      </c>
      <c r="CC80" s="61" t="e">
        <f t="shared" si="53"/>
        <v>#DIV/0!</v>
      </c>
      <c r="CD80" s="61" t="e">
        <f t="shared" si="54"/>
        <v>#DIV/0!</v>
      </c>
      <c r="CE80" s="61" t="e">
        <f t="shared" si="55"/>
        <v>#DIV/0!</v>
      </c>
      <c r="CF80" s="61" t="e">
        <f t="shared" si="56"/>
        <v>#DIV/0!</v>
      </c>
      <c r="CG80" s="61" t="e">
        <f t="shared" si="57"/>
        <v>#DIV/0!</v>
      </c>
      <c r="CH80" s="61" t="e">
        <f t="shared" si="58"/>
        <v>#DIV/0!</v>
      </c>
      <c r="CI80" s="61" t="e">
        <f t="shared" si="59"/>
        <v>#DIV/0!</v>
      </c>
      <c r="CJ80" s="61" t="e">
        <f t="shared" si="60"/>
        <v>#DIV/0!</v>
      </c>
      <c r="CK80" s="61" t="e">
        <f t="shared" si="61"/>
        <v>#DIV/0!</v>
      </c>
      <c r="CL80" s="61" t="e">
        <f t="shared" si="62"/>
        <v>#DIV/0!</v>
      </c>
      <c r="CM80" s="61" t="e">
        <f t="shared" si="14"/>
        <v>#DIV/0!</v>
      </c>
      <c r="CN80" s="61" t="e">
        <f t="shared" si="8"/>
        <v>#DIV/0!</v>
      </c>
      <c r="CO80" s="61" t="e">
        <f t="shared" si="8"/>
        <v>#DIV/0!</v>
      </c>
      <c r="CP80" s="61" t="e">
        <f t="shared" si="8"/>
        <v>#DIV/0!</v>
      </c>
      <c r="CQ80" s="61" t="e">
        <f t="shared" si="8"/>
        <v>#DIV/0!</v>
      </c>
      <c r="CR80" s="61" t="e">
        <f t="shared" si="8"/>
        <v>#DIV/0!</v>
      </c>
      <c r="CS80" s="61" t="e">
        <f t="shared" si="8"/>
        <v>#DIV/0!</v>
      </c>
      <c r="CT80" s="61" t="e">
        <f t="shared" si="8"/>
        <v>#DIV/0!</v>
      </c>
      <c r="CU80" s="61" t="e">
        <f t="shared" si="8"/>
        <v>#DIV/0!</v>
      </c>
      <c r="CV80" s="61" t="e">
        <f t="shared" si="8"/>
        <v>#DIV/0!</v>
      </c>
      <c r="CW80" s="61" t="e">
        <f t="shared" si="8"/>
        <v>#DIV/0!</v>
      </c>
      <c r="CX80" s="61" t="e">
        <f t="shared" si="8"/>
        <v>#DIV/0!</v>
      </c>
      <c r="CY80" s="61" t="e">
        <f t="shared" si="8"/>
        <v>#DIV/0!</v>
      </c>
      <c r="CZ80" s="61" t="e">
        <f t="shared" si="8"/>
        <v>#DIV/0!</v>
      </c>
      <c r="DA80" s="61" t="e">
        <f t="shared" si="8"/>
        <v>#DIV/0!</v>
      </c>
      <c r="DB80" s="61" t="e">
        <f t="shared" si="8"/>
        <v>#DIV/0!</v>
      </c>
      <c r="DC80" s="61" t="e">
        <f t="shared" si="8"/>
        <v>#DIV/0!</v>
      </c>
      <c r="DD80" s="61" t="e">
        <f t="shared" si="9"/>
        <v>#DIV/0!</v>
      </c>
      <c r="DE80" s="61" t="e">
        <f t="shared" si="9"/>
        <v>#DIV/0!</v>
      </c>
      <c r="DF80" s="61" t="e">
        <f t="shared" si="9"/>
        <v>#DIV/0!</v>
      </c>
      <c r="DG80" s="61" t="e">
        <f t="shared" si="9"/>
        <v>#DIV/0!</v>
      </c>
      <c r="DH80" s="61" t="e">
        <f t="shared" si="19"/>
        <v>#DIV/0!</v>
      </c>
      <c r="DI80" s="61" t="e">
        <f t="shared" si="20"/>
        <v>#DIV/0!</v>
      </c>
      <c r="DJ80" s="61" t="e">
        <f t="shared" si="21"/>
        <v>#DIV/0!</v>
      </c>
      <c r="DK80" s="61" t="e">
        <f t="shared" si="22"/>
        <v>#DIV/0!</v>
      </c>
      <c r="DL80" s="61" t="e">
        <f t="shared" si="23"/>
        <v>#DIV/0!</v>
      </c>
      <c r="DM80" s="61" t="e">
        <f t="shared" si="24"/>
        <v>#DIV/0!</v>
      </c>
      <c r="DN80" s="61" t="e">
        <f t="shared" si="25"/>
        <v>#DIV/0!</v>
      </c>
      <c r="DO80" s="61" t="e">
        <f t="shared" si="26"/>
        <v>#DIV/0!</v>
      </c>
      <c r="DP80" s="61" t="e">
        <f t="shared" si="27"/>
        <v>#DIV/0!</v>
      </c>
      <c r="DQ80" s="61" t="e">
        <f t="shared" si="28"/>
        <v>#DIV/0!</v>
      </c>
      <c r="DR80" s="61" t="e">
        <f t="shared" si="29"/>
        <v>#DIV/0!</v>
      </c>
      <c r="DS80" s="61" t="e">
        <f t="shared" si="30"/>
        <v>#DIV/0!</v>
      </c>
      <c r="DT80" s="61" t="e">
        <f t="shared" si="31"/>
        <v>#DIV/0!</v>
      </c>
      <c r="DU80" s="61" t="e">
        <f t="shared" si="32"/>
        <v>#DIV/0!</v>
      </c>
      <c r="DV80" s="61" t="e">
        <f t="shared" si="33"/>
        <v>#DIV/0!</v>
      </c>
      <c r="DW80" s="61" t="e">
        <f t="shared" si="34"/>
        <v>#DIV/0!</v>
      </c>
      <c r="DX80" s="61" t="e">
        <f t="shared" si="35"/>
        <v>#DIV/0!</v>
      </c>
      <c r="DY80" s="61" t="e">
        <f t="shared" si="36"/>
        <v>#DIV/0!</v>
      </c>
      <c r="DZ80" s="61" t="e">
        <f t="shared" si="15"/>
        <v>#DIV/0!</v>
      </c>
    </row>
    <row r="81" spans="1:130">
      <c r="A81" s="53">
        <v>15</v>
      </c>
      <c r="B81" s="63">
        <f t="shared" si="11"/>
        <v>1</v>
      </c>
      <c r="C81" s="53">
        <v>2015</v>
      </c>
      <c r="D81" s="64">
        <f t="shared" si="16"/>
        <v>0</v>
      </c>
      <c r="E81" s="64">
        <f t="shared" si="17"/>
        <v>0</v>
      </c>
      <c r="F81" s="64">
        <f t="shared" si="18"/>
        <v>0</v>
      </c>
      <c r="G81" s="64">
        <f t="shared" si="37"/>
        <v>0</v>
      </c>
      <c r="H81" s="64">
        <f t="shared" si="38"/>
        <v>0</v>
      </c>
      <c r="I81" s="64">
        <f t="shared" si="39"/>
        <v>0</v>
      </c>
      <c r="J81" s="64">
        <f t="shared" si="40"/>
        <v>0</v>
      </c>
      <c r="K81" s="64">
        <f t="shared" si="41"/>
        <v>0</v>
      </c>
      <c r="L81" s="64">
        <f t="shared" si="42"/>
        <v>0</v>
      </c>
      <c r="M81" s="64">
        <f t="shared" si="43"/>
        <v>0</v>
      </c>
      <c r="N81" s="64">
        <f t="shared" si="44"/>
        <v>0</v>
      </c>
      <c r="O81" s="64">
        <f t="shared" si="63"/>
        <v>0</v>
      </c>
      <c r="P81" s="64">
        <f t="shared" si="67"/>
        <v>0</v>
      </c>
      <c r="Q81" s="64">
        <f t="shared" ref="Q81:Q99" si="68">VLOOKUP($C$79,$D$3:$K$63,$A$68,0)*(B68-B67)</f>
        <v>0</v>
      </c>
      <c r="R81" s="64">
        <f>VLOOKUP($C$80,$D$3:$K$63,$A$68,0)*(B67-B66)</f>
        <v>0</v>
      </c>
      <c r="S81" s="64">
        <f>VLOOKUP($C$81,$D$3:$K$63,$A$68,0)*B66</f>
        <v>0</v>
      </c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54">
        <f t="shared" si="12"/>
        <v>0</v>
      </c>
      <c r="BP81" s="53">
        <v>2015</v>
      </c>
      <c r="BQ81" s="61" t="e">
        <f t="shared" si="13"/>
        <v>#DIV/0!</v>
      </c>
      <c r="BR81" s="61" t="e">
        <f t="shared" si="64"/>
        <v>#DIV/0!</v>
      </c>
      <c r="BS81" s="61" t="e">
        <f t="shared" si="65"/>
        <v>#DIV/0!</v>
      </c>
      <c r="BT81" s="61" t="e">
        <f t="shared" si="66"/>
        <v>#DIV/0!</v>
      </c>
      <c r="BU81" s="61" t="e">
        <f t="shared" si="45"/>
        <v>#DIV/0!</v>
      </c>
      <c r="BV81" s="61" t="e">
        <f t="shared" si="46"/>
        <v>#DIV/0!</v>
      </c>
      <c r="BW81" s="61" t="e">
        <f t="shared" si="47"/>
        <v>#DIV/0!</v>
      </c>
      <c r="BX81" s="61" t="e">
        <f t="shared" si="48"/>
        <v>#DIV/0!</v>
      </c>
      <c r="BY81" s="61" t="e">
        <f t="shared" si="49"/>
        <v>#DIV/0!</v>
      </c>
      <c r="BZ81" s="61" t="e">
        <f t="shared" si="50"/>
        <v>#DIV/0!</v>
      </c>
      <c r="CA81" s="61" t="e">
        <f t="shared" si="51"/>
        <v>#DIV/0!</v>
      </c>
      <c r="CB81" s="61" t="e">
        <f t="shared" si="52"/>
        <v>#DIV/0!</v>
      </c>
      <c r="CC81" s="61" t="e">
        <f t="shared" si="53"/>
        <v>#DIV/0!</v>
      </c>
      <c r="CD81" s="61" t="e">
        <f t="shared" si="54"/>
        <v>#DIV/0!</v>
      </c>
      <c r="CE81" s="61" t="e">
        <f t="shared" si="55"/>
        <v>#DIV/0!</v>
      </c>
      <c r="CF81" s="61" t="e">
        <f t="shared" si="56"/>
        <v>#DIV/0!</v>
      </c>
      <c r="CG81" s="61" t="e">
        <f t="shared" si="57"/>
        <v>#DIV/0!</v>
      </c>
      <c r="CH81" s="61" t="e">
        <f t="shared" si="58"/>
        <v>#DIV/0!</v>
      </c>
      <c r="CI81" s="61" t="e">
        <f t="shared" si="59"/>
        <v>#DIV/0!</v>
      </c>
      <c r="CJ81" s="61" t="e">
        <f t="shared" si="60"/>
        <v>#DIV/0!</v>
      </c>
      <c r="CK81" s="61" t="e">
        <f t="shared" si="61"/>
        <v>#DIV/0!</v>
      </c>
      <c r="CL81" s="61" t="e">
        <f t="shared" si="62"/>
        <v>#DIV/0!</v>
      </c>
      <c r="CM81" s="61" t="e">
        <f t="shared" si="14"/>
        <v>#DIV/0!</v>
      </c>
      <c r="CN81" s="61" t="e">
        <f t="shared" si="8"/>
        <v>#DIV/0!</v>
      </c>
      <c r="CO81" s="61" t="e">
        <f t="shared" si="8"/>
        <v>#DIV/0!</v>
      </c>
      <c r="CP81" s="61" t="e">
        <f t="shared" si="8"/>
        <v>#DIV/0!</v>
      </c>
      <c r="CQ81" s="61" t="e">
        <f t="shared" si="8"/>
        <v>#DIV/0!</v>
      </c>
      <c r="CR81" s="61" t="e">
        <f t="shared" si="8"/>
        <v>#DIV/0!</v>
      </c>
      <c r="CS81" s="61" t="e">
        <f t="shared" si="8"/>
        <v>#DIV/0!</v>
      </c>
      <c r="CT81" s="61" t="e">
        <f t="shared" si="8"/>
        <v>#DIV/0!</v>
      </c>
      <c r="CU81" s="61" t="e">
        <f t="shared" si="8"/>
        <v>#DIV/0!</v>
      </c>
      <c r="CV81" s="61" t="e">
        <f t="shared" si="8"/>
        <v>#DIV/0!</v>
      </c>
      <c r="CW81" s="61" t="e">
        <f t="shared" si="8"/>
        <v>#DIV/0!</v>
      </c>
      <c r="CX81" s="61" t="e">
        <f t="shared" si="8"/>
        <v>#DIV/0!</v>
      </c>
      <c r="CY81" s="61" t="e">
        <f t="shared" si="8"/>
        <v>#DIV/0!</v>
      </c>
      <c r="CZ81" s="61" t="e">
        <f t="shared" si="8"/>
        <v>#DIV/0!</v>
      </c>
      <c r="DA81" s="61" t="e">
        <f t="shared" si="8"/>
        <v>#DIV/0!</v>
      </c>
      <c r="DB81" s="61" t="e">
        <f t="shared" si="8"/>
        <v>#DIV/0!</v>
      </c>
      <c r="DC81" s="61" t="e">
        <f t="shared" ref="DC81:DC126" si="69">AP81/$BM81</f>
        <v>#DIV/0!</v>
      </c>
      <c r="DD81" s="61" t="e">
        <f t="shared" si="9"/>
        <v>#DIV/0!</v>
      </c>
      <c r="DE81" s="61" t="e">
        <f t="shared" si="9"/>
        <v>#DIV/0!</v>
      </c>
      <c r="DF81" s="61" t="e">
        <f t="shared" si="9"/>
        <v>#DIV/0!</v>
      </c>
      <c r="DG81" s="61" t="e">
        <f t="shared" si="9"/>
        <v>#DIV/0!</v>
      </c>
      <c r="DH81" s="61" t="e">
        <f t="shared" si="19"/>
        <v>#DIV/0!</v>
      </c>
      <c r="DI81" s="61" t="e">
        <f t="shared" si="20"/>
        <v>#DIV/0!</v>
      </c>
      <c r="DJ81" s="61" t="e">
        <f t="shared" si="21"/>
        <v>#DIV/0!</v>
      </c>
      <c r="DK81" s="61" t="e">
        <f t="shared" si="22"/>
        <v>#DIV/0!</v>
      </c>
      <c r="DL81" s="61" t="e">
        <f t="shared" si="23"/>
        <v>#DIV/0!</v>
      </c>
      <c r="DM81" s="61" t="e">
        <f t="shared" si="24"/>
        <v>#DIV/0!</v>
      </c>
      <c r="DN81" s="61" t="e">
        <f t="shared" si="25"/>
        <v>#DIV/0!</v>
      </c>
      <c r="DO81" s="61" t="e">
        <f t="shared" si="26"/>
        <v>#DIV/0!</v>
      </c>
      <c r="DP81" s="61" t="e">
        <f t="shared" si="27"/>
        <v>#DIV/0!</v>
      </c>
      <c r="DQ81" s="61" t="e">
        <f t="shared" si="28"/>
        <v>#DIV/0!</v>
      </c>
      <c r="DR81" s="61" t="e">
        <f t="shared" si="29"/>
        <v>#DIV/0!</v>
      </c>
      <c r="DS81" s="61" t="e">
        <f t="shared" si="30"/>
        <v>#DIV/0!</v>
      </c>
      <c r="DT81" s="61" t="e">
        <f t="shared" si="31"/>
        <v>#DIV/0!</v>
      </c>
      <c r="DU81" s="61" t="e">
        <f t="shared" si="32"/>
        <v>#DIV/0!</v>
      </c>
      <c r="DV81" s="61" t="e">
        <f t="shared" si="33"/>
        <v>#DIV/0!</v>
      </c>
      <c r="DW81" s="61" t="e">
        <f t="shared" si="34"/>
        <v>#DIV/0!</v>
      </c>
      <c r="DX81" s="61" t="e">
        <f t="shared" si="35"/>
        <v>#DIV/0!</v>
      </c>
      <c r="DY81" s="61" t="e">
        <f t="shared" si="36"/>
        <v>#DIV/0!</v>
      </c>
      <c r="DZ81" s="61" t="e">
        <f t="shared" si="15"/>
        <v>#DIV/0!</v>
      </c>
    </row>
    <row r="82" spans="1:130">
      <c r="A82" s="53">
        <v>16</v>
      </c>
      <c r="B82" s="63">
        <f t="shared" si="11"/>
        <v>1</v>
      </c>
      <c r="C82" s="53">
        <v>2016</v>
      </c>
      <c r="D82" s="64">
        <f t="shared" si="16"/>
        <v>0</v>
      </c>
      <c r="E82" s="64">
        <f t="shared" si="17"/>
        <v>0</v>
      </c>
      <c r="F82" s="64">
        <f t="shared" si="18"/>
        <v>0</v>
      </c>
      <c r="G82" s="64">
        <f t="shared" si="37"/>
        <v>0</v>
      </c>
      <c r="H82" s="64">
        <f t="shared" si="38"/>
        <v>0</v>
      </c>
      <c r="I82" s="64">
        <f t="shared" si="39"/>
        <v>0</v>
      </c>
      <c r="J82" s="64">
        <f t="shared" si="40"/>
        <v>0</v>
      </c>
      <c r="K82" s="64">
        <f t="shared" si="41"/>
        <v>0</v>
      </c>
      <c r="L82" s="64">
        <f t="shared" si="42"/>
        <v>0</v>
      </c>
      <c r="M82" s="64">
        <f t="shared" si="43"/>
        <v>0</v>
      </c>
      <c r="N82" s="64">
        <f t="shared" si="44"/>
        <v>0</v>
      </c>
      <c r="O82" s="64">
        <f t="shared" si="63"/>
        <v>0</v>
      </c>
      <c r="P82" s="64">
        <f t="shared" si="67"/>
        <v>0</v>
      </c>
      <c r="Q82" s="64">
        <f t="shared" si="68"/>
        <v>0</v>
      </c>
      <c r="R82" s="64">
        <f t="shared" ref="R82:R100" si="70">VLOOKUP($C$80,$D$3:$K$63,$A$68,0)*(B68-B67)</f>
        <v>0</v>
      </c>
      <c r="S82" s="64">
        <f>VLOOKUP($C$81,$D$3:$K$63,$A$68,0)*(B67-B66)</f>
        <v>2.3333333333333299</v>
      </c>
      <c r="T82" s="64">
        <f>VLOOKUP($C$82,$D$3:$K$63,$A$68,0)*B66</f>
        <v>0</v>
      </c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54">
        <f t="shared" si="12"/>
        <v>2.3333333333333299</v>
      </c>
      <c r="BP82" s="53">
        <v>2016</v>
      </c>
      <c r="BQ82" s="61">
        <f t="shared" si="13"/>
        <v>0</v>
      </c>
      <c r="BR82" s="61">
        <f t="shared" si="64"/>
        <v>0</v>
      </c>
      <c r="BS82" s="61">
        <f t="shared" si="65"/>
        <v>0</v>
      </c>
      <c r="BT82" s="61">
        <f t="shared" si="66"/>
        <v>0</v>
      </c>
      <c r="BU82" s="61">
        <f t="shared" si="45"/>
        <v>0</v>
      </c>
      <c r="BV82" s="61">
        <f t="shared" si="46"/>
        <v>0</v>
      </c>
      <c r="BW82" s="61">
        <f t="shared" si="47"/>
        <v>0</v>
      </c>
      <c r="BX82" s="61">
        <f t="shared" si="48"/>
        <v>0</v>
      </c>
      <c r="BY82" s="61">
        <f t="shared" si="49"/>
        <v>0</v>
      </c>
      <c r="BZ82" s="61">
        <f t="shared" si="50"/>
        <v>0</v>
      </c>
      <c r="CA82" s="61">
        <f t="shared" si="51"/>
        <v>0</v>
      </c>
      <c r="CB82" s="61">
        <f t="shared" si="52"/>
        <v>0</v>
      </c>
      <c r="CC82" s="61">
        <f t="shared" si="53"/>
        <v>0</v>
      </c>
      <c r="CD82" s="61">
        <f t="shared" si="54"/>
        <v>0</v>
      </c>
      <c r="CE82" s="61">
        <f t="shared" si="55"/>
        <v>0</v>
      </c>
      <c r="CF82" s="61">
        <f t="shared" si="56"/>
        <v>1</v>
      </c>
      <c r="CG82" s="61">
        <f t="shared" si="57"/>
        <v>0</v>
      </c>
      <c r="CH82" s="61">
        <f t="shared" si="58"/>
        <v>0</v>
      </c>
      <c r="CI82" s="61">
        <f t="shared" si="59"/>
        <v>0</v>
      </c>
      <c r="CJ82" s="61">
        <f t="shared" si="60"/>
        <v>0</v>
      </c>
      <c r="CK82" s="61">
        <f t="shared" si="61"/>
        <v>0</v>
      </c>
      <c r="CL82" s="61">
        <f t="shared" si="62"/>
        <v>0</v>
      </c>
      <c r="CM82" s="61">
        <f t="shared" si="14"/>
        <v>0</v>
      </c>
      <c r="CN82" s="61">
        <f t="shared" ref="CN82:CN126" si="71">AA82/$BM82</f>
        <v>0</v>
      </c>
      <c r="CO82" s="61">
        <f t="shared" ref="CO82:CO126" si="72">AB82/$BM82</f>
        <v>0</v>
      </c>
      <c r="CP82" s="61">
        <f t="shared" ref="CP82:CP126" si="73">AC82/$BM82</f>
        <v>0</v>
      </c>
      <c r="CQ82" s="61">
        <f t="shared" ref="CQ82:CQ126" si="74">AD82/$BM82</f>
        <v>0</v>
      </c>
      <c r="CR82" s="61">
        <f t="shared" ref="CR82:CR126" si="75">AE82/$BM82</f>
        <v>0</v>
      </c>
      <c r="CS82" s="61">
        <f t="shared" ref="CS82:CS126" si="76">AF82/$BM82</f>
        <v>0</v>
      </c>
      <c r="CT82" s="61">
        <f t="shared" ref="CT82:CT126" si="77">AG82/$BM82</f>
        <v>0</v>
      </c>
      <c r="CU82" s="61">
        <f t="shared" ref="CU82:CU126" si="78">AH82/$BM82</f>
        <v>0</v>
      </c>
      <c r="CV82" s="61">
        <f t="shared" ref="CV82:CV126" si="79">AI82/$BM82</f>
        <v>0</v>
      </c>
      <c r="CW82" s="61">
        <f t="shared" ref="CW82:CW126" si="80">AJ82/$BM82</f>
        <v>0</v>
      </c>
      <c r="CX82" s="61">
        <f t="shared" ref="CX82:CX126" si="81">AK82/$BM82</f>
        <v>0</v>
      </c>
      <c r="CY82" s="61">
        <f t="shared" ref="CY82:CY126" si="82">AL82/$BM82</f>
        <v>0</v>
      </c>
      <c r="CZ82" s="61">
        <f t="shared" ref="CZ82:CZ126" si="83">AM82/$BM82</f>
        <v>0</v>
      </c>
      <c r="DA82" s="61">
        <f t="shared" ref="DA82:DA126" si="84">AN82/$BM82</f>
        <v>0</v>
      </c>
      <c r="DB82" s="61">
        <f t="shared" ref="DB82:DB126" si="85">AO82/$BM82</f>
        <v>0</v>
      </c>
      <c r="DC82" s="61">
        <f t="shared" si="69"/>
        <v>0</v>
      </c>
      <c r="DD82" s="61">
        <f t="shared" ref="DD82:DD126" si="86">AQ82/$BM82</f>
        <v>0</v>
      </c>
      <c r="DE82" s="61">
        <f t="shared" ref="DE82:DE126" si="87">AR82/$BM82</f>
        <v>0</v>
      </c>
      <c r="DF82" s="61">
        <f t="shared" ref="DF82:DF126" si="88">AS82/$BM82</f>
        <v>0</v>
      </c>
      <c r="DG82" s="61">
        <f t="shared" ref="DG82:DG126" si="89">AT82/$BM82</f>
        <v>0</v>
      </c>
      <c r="DH82" s="61">
        <f t="shared" si="19"/>
        <v>0</v>
      </c>
      <c r="DI82" s="61">
        <f t="shared" si="20"/>
        <v>0</v>
      </c>
      <c r="DJ82" s="61">
        <f t="shared" si="21"/>
        <v>0</v>
      </c>
      <c r="DK82" s="61">
        <f t="shared" si="22"/>
        <v>0</v>
      </c>
      <c r="DL82" s="61">
        <f t="shared" si="23"/>
        <v>0</v>
      </c>
      <c r="DM82" s="61">
        <f t="shared" si="24"/>
        <v>0</v>
      </c>
      <c r="DN82" s="61">
        <f t="shared" si="25"/>
        <v>0</v>
      </c>
      <c r="DO82" s="61">
        <f t="shared" si="26"/>
        <v>0</v>
      </c>
      <c r="DP82" s="61">
        <f t="shared" si="27"/>
        <v>0</v>
      </c>
      <c r="DQ82" s="61">
        <f t="shared" si="28"/>
        <v>0</v>
      </c>
      <c r="DR82" s="61">
        <f t="shared" si="29"/>
        <v>0</v>
      </c>
      <c r="DS82" s="61">
        <f t="shared" si="30"/>
        <v>0</v>
      </c>
      <c r="DT82" s="61">
        <f t="shared" si="31"/>
        <v>0</v>
      </c>
      <c r="DU82" s="61">
        <f t="shared" si="32"/>
        <v>0</v>
      </c>
      <c r="DV82" s="61">
        <f t="shared" si="33"/>
        <v>0</v>
      </c>
      <c r="DW82" s="61">
        <f t="shared" si="34"/>
        <v>0</v>
      </c>
      <c r="DX82" s="61">
        <f t="shared" si="35"/>
        <v>0</v>
      </c>
      <c r="DY82" s="61">
        <f t="shared" si="36"/>
        <v>0</v>
      </c>
      <c r="DZ82" s="61">
        <f t="shared" si="15"/>
        <v>1</v>
      </c>
    </row>
    <row r="83" spans="1:130">
      <c r="A83" s="53">
        <v>17</v>
      </c>
      <c r="B83" s="63">
        <f t="shared" si="11"/>
        <v>1</v>
      </c>
      <c r="C83" s="53">
        <v>2017</v>
      </c>
      <c r="D83" s="64">
        <f t="shared" si="16"/>
        <v>0</v>
      </c>
      <c r="E83" s="64">
        <f t="shared" si="17"/>
        <v>0</v>
      </c>
      <c r="F83" s="64">
        <f t="shared" si="18"/>
        <v>0</v>
      </c>
      <c r="G83" s="64">
        <f t="shared" si="37"/>
        <v>0</v>
      </c>
      <c r="H83" s="64">
        <f t="shared" si="38"/>
        <v>0</v>
      </c>
      <c r="I83" s="64">
        <f t="shared" si="39"/>
        <v>0</v>
      </c>
      <c r="J83" s="64">
        <f t="shared" si="40"/>
        <v>0</v>
      </c>
      <c r="K83" s="64">
        <f t="shared" si="41"/>
        <v>0</v>
      </c>
      <c r="L83" s="64">
        <f t="shared" si="42"/>
        <v>0</v>
      </c>
      <c r="M83" s="64">
        <f t="shared" si="43"/>
        <v>0</v>
      </c>
      <c r="N83" s="64">
        <f t="shared" si="44"/>
        <v>0</v>
      </c>
      <c r="O83" s="64">
        <f t="shared" si="63"/>
        <v>0</v>
      </c>
      <c r="P83" s="64">
        <f t="shared" si="67"/>
        <v>0</v>
      </c>
      <c r="Q83" s="64">
        <f t="shared" si="68"/>
        <v>0</v>
      </c>
      <c r="R83" s="64">
        <f t="shared" si="70"/>
        <v>0</v>
      </c>
      <c r="S83" s="64">
        <f t="shared" ref="S83:S101" si="90">VLOOKUP($C$81,$D$3:$K$63,$A$68,0)*(B68-B67)</f>
        <v>2.3333333333333299</v>
      </c>
      <c r="T83" s="64">
        <f>VLOOKUP($C$82,$D$3:$K$63,$A$68,0)*(B67-B66)</f>
        <v>1.7333333333333301</v>
      </c>
      <c r="U83" s="64">
        <f>VLOOKUP($C$83,$D$3:$K$63,$A$68,0)*B66</f>
        <v>0</v>
      </c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54">
        <f t="shared" si="12"/>
        <v>4.06666666666667</v>
      </c>
      <c r="BP83" s="53">
        <v>2017</v>
      </c>
      <c r="BQ83" s="61">
        <f t="shared" si="13"/>
        <v>0</v>
      </c>
      <c r="BR83" s="61">
        <f t="shared" si="64"/>
        <v>0</v>
      </c>
      <c r="BS83" s="61">
        <f t="shared" si="65"/>
        <v>0</v>
      </c>
      <c r="BT83" s="61">
        <f t="shared" si="66"/>
        <v>0</v>
      </c>
      <c r="BU83" s="61">
        <f t="shared" si="45"/>
        <v>0</v>
      </c>
      <c r="BV83" s="61">
        <f t="shared" si="46"/>
        <v>0</v>
      </c>
      <c r="BW83" s="61">
        <f t="shared" si="47"/>
        <v>0</v>
      </c>
      <c r="BX83" s="61">
        <f t="shared" si="48"/>
        <v>0</v>
      </c>
      <c r="BY83" s="61">
        <f t="shared" si="49"/>
        <v>0</v>
      </c>
      <c r="BZ83" s="61">
        <f t="shared" si="50"/>
        <v>0</v>
      </c>
      <c r="CA83" s="61">
        <f t="shared" si="51"/>
        <v>0</v>
      </c>
      <c r="CB83" s="61">
        <f t="shared" si="52"/>
        <v>0</v>
      </c>
      <c r="CC83" s="61">
        <f t="shared" si="53"/>
        <v>0</v>
      </c>
      <c r="CD83" s="61">
        <f t="shared" si="54"/>
        <v>0</v>
      </c>
      <c r="CE83" s="61">
        <f t="shared" si="55"/>
        <v>0</v>
      </c>
      <c r="CF83" s="61">
        <f t="shared" si="56"/>
        <v>0.57377049180327899</v>
      </c>
      <c r="CG83" s="61">
        <f t="shared" si="57"/>
        <v>0.42622950819672101</v>
      </c>
      <c r="CH83" s="61">
        <f t="shared" si="58"/>
        <v>0</v>
      </c>
      <c r="CI83" s="61">
        <f t="shared" si="59"/>
        <v>0</v>
      </c>
      <c r="CJ83" s="61">
        <f t="shared" si="60"/>
        <v>0</v>
      </c>
      <c r="CK83" s="61">
        <f t="shared" si="61"/>
        <v>0</v>
      </c>
      <c r="CL83" s="61">
        <f t="shared" si="62"/>
        <v>0</v>
      </c>
      <c r="CM83" s="61">
        <f t="shared" si="14"/>
        <v>0</v>
      </c>
      <c r="CN83" s="61">
        <f t="shared" si="71"/>
        <v>0</v>
      </c>
      <c r="CO83" s="61">
        <f t="shared" si="72"/>
        <v>0</v>
      </c>
      <c r="CP83" s="61">
        <f t="shared" si="73"/>
        <v>0</v>
      </c>
      <c r="CQ83" s="61">
        <f t="shared" si="74"/>
        <v>0</v>
      </c>
      <c r="CR83" s="61">
        <f t="shared" si="75"/>
        <v>0</v>
      </c>
      <c r="CS83" s="61">
        <f t="shared" si="76"/>
        <v>0</v>
      </c>
      <c r="CT83" s="61">
        <f t="shared" si="77"/>
        <v>0</v>
      </c>
      <c r="CU83" s="61">
        <f t="shared" si="78"/>
        <v>0</v>
      </c>
      <c r="CV83" s="61">
        <f t="shared" si="79"/>
        <v>0</v>
      </c>
      <c r="CW83" s="61">
        <f t="shared" si="80"/>
        <v>0</v>
      </c>
      <c r="CX83" s="61">
        <f t="shared" si="81"/>
        <v>0</v>
      </c>
      <c r="CY83" s="61">
        <f t="shared" si="82"/>
        <v>0</v>
      </c>
      <c r="CZ83" s="61">
        <f t="shared" si="83"/>
        <v>0</v>
      </c>
      <c r="DA83" s="61">
        <f t="shared" si="84"/>
        <v>0</v>
      </c>
      <c r="DB83" s="61">
        <f t="shared" si="85"/>
        <v>0</v>
      </c>
      <c r="DC83" s="61">
        <f t="shared" si="69"/>
        <v>0</v>
      </c>
      <c r="DD83" s="61">
        <f t="shared" si="86"/>
        <v>0</v>
      </c>
      <c r="DE83" s="61">
        <f t="shared" si="87"/>
        <v>0</v>
      </c>
      <c r="DF83" s="61">
        <f t="shared" si="88"/>
        <v>0</v>
      </c>
      <c r="DG83" s="61">
        <f t="shared" si="89"/>
        <v>0</v>
      </c>
      <c r="DH83" s="61">
        <f t="shared" si="19"/>
        <v>0</v>
      </c>
      <c r="DI83" s="61">
        <f t="shared" si="20"/>
        <v>0</v>
      </c>
      <c r="DJ83" s="61">
        <f t="shared" si="21"/>
        <v>0</v>
      </c>
      <c r="DK83" s="61">
        <f t="shared" si="22"/>
        <v>0</v>
      </c>
      <c r="DL83" s="61">
        <f t="shared" si="23"/>
        <v>0</v>
      </c>
      <c r="DM83" s="61">
        <f t="shared" si="24"/>
        <v>0</v>
      </c>
      <c r="DN83" s="61">
        <f t="shared" si="25"/>
        <v>0</v>
      </c>
      <c r="DO83" s="61">
        <f t="shared" si="26"/>
        <v>0</v>
      </c>
      <c r="DP83" s="61">
        <f t="shared" si="27"/>
        <v>0</v>
      </c>
      <c r="DQ83" s="61">
        <f t="shared" si="28"/>
        <v>0</v>
      </c>
      <c r="DR83" s="61">
        <f t="shared" si="29"/>
        <v>0</v>
      </c>
      <c r="DS83" s="61">
        <f t="shared" si="30"/>
        <v>0</v>
      </c>
      <c r="DT83" s="61">
        <f t="shared" si="31"/>
        <v>0</v>
      </c>
      <c r="DU83" s="61">
        <f t="shared" si="32"/>
        <v>0</v>
      </c>
      <c r="DV83" s="61">
        <f t="shared" si="33"/>
        <v>0</v>
      </c>
      <c r="DW83" s="61">
        <f t="shared" si="34"/>
        <v>0</v>
      </c>
      <c r="DX83" s="61">
        <f t="shared" si="35"/>
        <v>0</v>
      </c>
      <c r="DY83" s="61">
        <f t="shared" si="36"/>
        <v>0</v>
      </c>
      <c r="DZ83" s="61">
        <f t="shared" si="15"/>
        <v>1</v>
      </c>
    </row>
    <row r="84" spans="1:130">
      <c r="A84" s="53">
        <v>18</v>
      </c>
      <c r="B84" s="63">
        <f t="shared" si="11"/>
        <v>1</v>
      </c>
      <c r="C84" s="53">
        <v>2018</v>
      </c>
      <c r="D84" s="64">
        <f t="shared" si="16"/>
        <v>0</v>
      </c>
      <c r="E84" s="64">
        <f t="shared" si="17"/>
        <v>0</v>
      </c>
      <c r="F84" s="64">
        <f t="shared" si="18"/>
        <v>0</v>
      </c>
      <c r="G84" s="64">
        <f t="shared" si="37"/>
        <v>0</v>
      </c>
      <c r="H84" s="64">
        <f t="shared" si="38"/>
        <v>0</v>
      </c>
      <c r="I84" s="64">
        <f t="shared" si="39"/>
        <v>0</v>
      </c>
      <c r="J84" s="64">
        <f t="shared" si="40"/>
        <v>0</v>
      </c>
      <c r="K84" s="64">
        <f t="shared" si="41"/>
        <v>0</v>
      </c>
      <c r="L84" s="64">
        <f t="shared" si="42"/>
        <v>0</v>
      </c>
      <c r="M84" s="64">
        <f t="shared" si="43"/>
        <v>0</v>
      </c>
      <c r="N84" s="64">
        <f t="shared" si="44"/>
        <v>0</v>
      </c>
      <c r="O84" s="64">
        <f t="shared" si="63"/>
        <v>0</v>
      </c>
      <c r="P84" s="64">
        <f t="shared" si="67"/>
        <v>0</v>
      </c>
      <c r="Q84" s="64">
        <f t="shared" si="68"/>
        <v>0</v>
      </c>
      <c r="R84" s="64">
        <f t="shared" si="70"/>
        <v>0</v>
      </c>
      <c r="S84" s="64">
        <f t="shared" si="90"/>
        <v>2.3333333333333299</v>
      </c>
      <c r="T84" s="64">
        <f t="shared" ref="T84:T102" si="91">VLOOKUP($C$82,$D$3:$K$63,$A$68,0)*(B68-B67)</f>
        <v>1.7333333333333301</v>
      </c>
      <c r="U84" s="64">
        <f>VLOOKUP($C$83,$D$3:$K$63,$A$68,0)*(B67-B66)</f>
        <v>0</v>
      </c>
      <c r="V84" s="64">
        <f>VLOOKUP($C$84,$D$3:$K$63,$A$68,0)*B66</f>
        <v>0</v>
      </c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54">
        <f t="shared" si="12"/>
        <v>4.06666666666667</v>
      </c>
      <c r="BP84" s="53">
        <v>2018</v>
      </c>
      <c r="BQ84" s="61">
        <f t="shared" si="13"/>
        <v>0</v>
      </c>
      <c r="BR84" s="61">
        <f t="shared" si="64"/>
        <v>0</v>
      </c>
      <c r="BS84" s="61">
        <f t="shared" si="65"/>
        <v>0</v>
      </c>
      <c r="BT84" s="61">
        <f t="shared" si="66"/>
        <v>0</v>
      </c>
      <c r="BU84" s="61">
        <f t="shared" si="45"/>
        <v>0</v>
      </c>
      <c r="BV84" s="61">
        <f t="shared" si="46"/>
        <v>0</v>
      </c>
      <c r="BW84" s="61">
        <f t="shared" si="47"/>
        <v>0</v>
      </c>
      <c r="BX84" s="61">
        <f t="shared" si="48"/>
        <v>0</v>
      </c>
      <c r="BY84" s="61">
        <f t="shared" si="49"/>
        <v>0</v>
      </c>
      <c r="BZ84" s="61">
        <f t="shared" si="50"/>
        <v>0</v>
      </c>
      <c r="CA84" s="61">
        <f t="shared" si="51"/>
        <v>0</v>
      </c>
      <c r="CB84" s="61">
        <f t="shared" si="52"/>
        <v>0</v>
      </c>
      <c r="CC84" s="61">
        <f t="shared" si="53"/>
        <v>0</v>
      </c>
      <c r="CD84" s="61">
        <f t="shared" si="54"/>
        <v>0</v>
      </c>
      <c r="CE84" s="61">
        <f t="shared" si="55"/>
        <v>0</v>
      </c>
      <c r="CF84" s="61">
        <f t="shared" si="56"/>
        <v>0.57377049180327899</v>
      </c>
      <c r="CG84" s="61">
        <f t="shared" si="57"/>
        <v>0.42622950819672101</v>
      </c>
      <c r="CH84" s="61">
        <f t="shared" si="58"/>
        <v>0</v>
      </c>
      <c r="CI84" s="61">
        <f t="shared" si="59"/>
        <v>0</v>
      </c>
      <c r="CJ84" s="61">
        <f t="shared" si="60"/>
        <v>0</v>
      </c>
      <c r="CK84" s="61">
        <f t="shared" si="61"/>
        <v>0</v>
      </c>
      <c r="CL84" s="61">
        <f t="shared" si="62"/>
        <v>0</v>
      </c>
      <c r="CM84" s="61">
        <f t="shared" si="14"/>
        <v>0</v>
      </c>
      <c r="CN84" s="61">
        <f t="shared" si="71"/>
        <v>0</v>
      </c>
      <c r="CO84" s="61">
        <f t="shared" si="72"/>
        <v>0</v>
      </c>
      <c r="CP84" s="61">
        <f t="shared" si="73"/>
        <v>0</v>
      </c>
      <c r="CQ84" s="61">
        <f t="shared" si="74"/>
        <v>0</v>
      </c>
      <c r="CR84" s="61">
        <f t="shared" si="75"/>
        <v>0</v>
      </c>
      <c r="CS84" s="61">
        <f t="shared" si="76"/>
        <v>0</v>
      </c>
      <c r="CT84" s="61">
        <f t="shared" si="77"/>
        <v>0</v>
      </c>
      <c r="CU84" s="61">
        <f t="shared" si="78"/>
        <v>0</v>
      </c>
      <c r="CV84" s="61">
        <f t="shared" si="79"/>
        <v>0</v>
      </c>
      <c r="CW84" s="61">
        <f t="shared" si="80"/>
        <v>0</v>
      </c>
      <c r="CX84" s="61">
        <f t="shared" si="81"/>
        <v>0</v>
      </c>
      <c r="CY84" s="61">
        <f t="shared" si="82"/>
        <v>0</v>
      </c>
      <c r="CZ84" s="61">
        <f t="shared" si="83"/>
        <v>0</v>
      </c>
      <c r="DA84" s="61">
        <f t="shared" si="84"/>
        <v>0</v>
      </c>
      <c r="DB84" s="61">
        <f t="shared" si="85"/>
        <v>0</v>
      </c>
      <c r="DC84" s="61">
        <f t="shared" si="69"/>
        <v>0</v>
      </c>
      <c r="DD84" s="61">
        <f t="shared" si="86"/>
        <v>0</v>
      </c>
      <c r="DE84" s="61">
        <f t="shared" si="87"/>
        <v>0</v>
      </c>
      <c r="DF84" s="61">
        <f t="shared" si="88"/>
        <v>0</v>
      </c>
      <c r="DG84" s="61">
        <f t="shared" si="89"/>
        <v>0</v>
      </c>
      <c r="DH84" s="61">
        <f t="shared" si="19"/>
        <v>0</v>
      </c>
      <c r="DI84" s="61">
        <f t="shared" si="20"/>
        <v>0</v>
      </c>
      <c r="DJ84" s="61">
        <f t="shared" si="21"/>
        <v>0</v>
      </c>
      <c r="DK84" s="61">
        <f t="shared" si="22"/>
        <v>0</v>
      </c>
      <c r="DL84" s="61">
        <f t="shared" si="23"/>
        <v>0</v>
      </c>
      <c r="DM84" s="61">
        <f t="shared" si="24"/>
        <v>0</v>
      </c>
      <c r="DN84" s="61">
        <f t="shared" si="25"/>
        <v>0</v>
      </c>
      <c r="DO84" s="61">
        <f t="shared" si="26"/>
        <v>0</v>
      </c>
      <c r="DP84" s="61">
        <f t="shared" si="27"/>
        <v>0</v>
      </c>
      <c r="DQ84" s="61">
        <f t="shared" si="28"/>
        <v>0</v>
      </c>
      <c r="DR84" s="61">
        <f t="shared" si="29"/>
        <v>0</v>
      </c>
      <c r="DS84" s="61">
        <f t="shared" si="30"/>
        <v>0</v>
      </c>
      <c r="DT84" s="61">
        <f t="shared" si="31"/>
        <v>0</v>
      </c>
      <c r="DU84" s="61">
        <f t="shared" si="32"/>
        <v>0</v>
      </c>
      <c r="DV84" s="61">
        <f t="shared" si="33"/>
        <v>0</v>
      </c>
      <c r="DW84" s="61">
        <f t="shared" si="34"/>
        <v>0</v>
      </c>
      <c r="DX84" s="61">
        <f t="shared" si="35"/>
        <v>0</v>
      </c>
      <c r="DY84" s="61">
        <f t="shared" si="36"/>
        <v>0</v>
      </c>
      <c r="DZ84" s="61">
        <f t="shared" si="15"/>
        <v>1</v>
      </c>
    </row>
    <row r="85" spans="1:130">
      <c r="A85" s="53">
        <v>19</v>
      </c>
      <c r="B85" s="63">
        <f t="shared" si="11"/>
        <v>1</v>
      </c>
      <c r="C85" s="53">
        <v>2019</v>
      </c>
      <c r="D85" s="64">
        <f t="shared" si="16"/>
        <v>0</v>
      </c>
      <c r="E85" s="64">
        <f t="shared" si="17"/>
        <v>0</v>
      </c>
      <c r="F85" s="64">
        <f t="shared" si="18"/>
        <v>0</v>
      </c>
      <c r="G85" s="64">
        <f t="shared" si="37"/>
        <v>0</v>
      </c>
      <c r="H85" s="64">
        <f t="shared" si="38"/>
        <v>0</v>
      </c>
      <c r="I85" s="64">
        <f t="shared" si="39"/>
        <v>0</v>
      </c>
      <c r="J85" s="64">
        <f t="shared" si="40"/>
        <v>0</v>
      </c>
      <c r="K85" s="64">
        <f t="shared" si="41"/>
        <v>0</v>
      </c>
      <c r="L85" s="64">
        <f t="shared" si="42"/>
        <v>0</v>
      </c>
      <c r="M85" s="64">
        <f t="shared" si="43"/>
        <v>0</v>
      </c>
      <c r="N85" s="64">
        <f t="shared" si="44"/>
        <v>0</v>
      </c>
      <c r="O85" s="64">
        <f t="shared" si="63"/>
        <v>0</v>
      </c>
      <c r="P85" s="64">
        <f t="shared" si="67"/>
        <v>0</v>
      </c>
      <c r="Q85" s="64">
        <f t="shared" si="68"/>
        <v>0</v>
      </c>
      <c r="R85" s="64">
        <f t="shared" si="70"/>
        <v>0</v>
      </c>
      <c r="S85" s="64">
        <f t="shared" si="90"/>
        <v>2.3333333333333299</v>
      </c>
      <c r="T85" s="64">
        <f t="shared" si="91"/>
        <v>1.7333333333333301</v>
      </c>
      <c r="U85" s="64">
        <f t="shared" ref="U85:U103" si="92">VLOOKUP($C$83,$D$3:$K$63,$A$68,0)*(B68-B67)</f>
        <v>0</v>
      </c>
      <c r="V85" s="64">
        <f>VLOOKUP($C$84,$D$3:$K$63,$A$68,0)*(B67-B66)</f>
        <v>91.933333333333294</v>
      </c>
      <c r="W85" s="64">
        <f>VLOOKUP($C$85,$D$3:$K$63,$A$68,0)*B66</f>
        <v>0</v>
      </c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54">
        <f t="shared" si="12"/>
        <v>96</v>
      </c>
      <c r="BP85" s="53">
        <v>2019</v>
      </c>
      <c r="BQ85" s="61">
        <f t="shared" si="13"/>
        <v>0</v>
      </c>
      <c r="BR85" s="61">
        <f t="shared" si="64"/>
        <v>0</v>
      </c>
      <c r="BS85" s="61">
        <f t="shared" si="65"/>
        <v>0</v>
      </c>
      <c r="BT85" s="61">
        <f t="shared" si="66"/>
        <v>0</v>
      </c>
      <c r="BU85" s="61">
        <f t="shared" si="45"/>
        <v>0</v>
      </c>
      <c r="BV85" s="61">
        <f t="shared" si="46"/>
        <v>0</v>
      </c>
      <c r="BW85" s="61">
        <f t="shared" si="47"/>
        <v>0</v>
      </c>
      <c r="BX85" s="61">
        <f t="shared" si="48"/>
        <v>0</v>
      </c>
      <c r="BY85" s="61">
        <f t="shared" si="49"/>
        <v>0</v>
      </c>
      <c r="BZ85" s="61">
        <f t="shared" si="50"/>
        <v>0</v>
      </c>
      <c r="CA85" s="61">
        <f t="shared" si="51"/>
        <v>0</v>
      </c>
      <c r="CB85" s="61">
        <f t="shared" si="52"/>
        <v>0</v>
      </c>
      <c r="CC85" s="61">
        <f t="shared" si="53"/>
        <v>0</v>
      </c>
      <c r="CD85" s="61">
        <f t="shared" si="54"/>
        <v>0</v>
      </c>
      <c r="CE85" s="61">
        <f t="shared" si="55"/>
        <v>0</v>
      </c>
      <c r="CF85" s="61">
        <f t="shared" si="56"/>
        <v>2.4305555555555601E-2</v>
      </c>
      <c r="CG85" s="61">
        <f t="shared" si="57"/>
        <v>1.8055555555555599E-2</v>
      </c>
      <c r="CH85" s="61">
        <f t="shared" si="58"/>
        <v>0</v>
      </c>
      <c r="CI85" s="61">
        <f t="shared" si="59"/>
        <v>0.95763888888888904</v>
      </c>
      <c r="CJ85" s="61">
        <f t="shared" si="60"/>
        <v>0</v>
      </c>
      <c r="CK85" s="61">
        <f t="shared" si="61"/>
        <v>0</v>
      </c>
      <c r="CL85" s="61">
        <f t="shared" si="62"/>
        <v>0</v>
      </c>
      <c r="CM85" s="61">
        <f t="shared" si="14"/>
        <v>0</v>
      </c>
      <c r="CN85" s="61">
        <f t="shared" si="71"/>
        <v>0</v>
      </c>
      <c r="CO85" s="61">
        <f t="shared" si="72"/>
        <v>0</v>
      </c>
      <c r="CP85" s="61">
        <f t="shared" si="73"/>
        <v>0</v>
      </c>
      <c r="CQ85" s="61">
        <f t="shared" si="74"/>
        <v>0</v>
      </c>
      <c r="CR85" s="61">
        <f t="shared" si="75"/>
        <v>0</v>
      </c>
      <c r="CS85" s="61">
        <f t="shared" si="76"/>
        <v>0</v>
      </c>
      <c r="CT85" s="61">
        <f t="shared" si="77"/>
        <v>0</v>
      </c>
      <c r="CU85" s="61">
        <f t="shared" si="78"/>
        <v>0</v>
      </c>
      <c r="CV85" s="61">
        <f t="shared" si="79"/>
        <v>0</v>
      </c>
      <c r="CW85" s="61">
        <f t="shared" si="80"/>
        <v>0</v>
      </c>
      <c r="CX85" s="61">
        <f t="shared" si="81"/>
        <v>0</v>
      </c>
      <c r="CY85" s="61">
        <f t="shared" si="82"/>
        <v>0</v>
      </c>
      <c r="CZ85" s="61">
        <f t="shared" si="83"/>
        <v>0</v>
      </c>
      <c r="DA85" s="61">
        <f t="shared" si="84"/>
        <v>0</v>
      </c>
      <c r="DB85" s="61">
        <f t="shared" si="85"/>
        <v>0</v>
      </c>
      <c r="DC85" s="61">
        <f t="shared" si="69"/>
        <v>0</v>
      </c>
      <c r="DD85" s="61">
        <f t="shared" si="86"/>
        <v>0</v>
      </c>
      <c r="DE85" s="61">
        <f t="shared" si="87"/>
        <v>0</v>
      </c>
      <c r="DF85" s="61">
        <f t="shared" si="88"/>
        <v>0</v>
      </c>
      <c r="DG85" s="61">
        <f t="shared" si="89"/>
        <v>0</v>
      </c>
      <c r="DH85" s="61">
        <f t="shared" si="19"/>
        <v>0</v>
      </c>
      <c r="DI85" s="61">
        <f t="shared" si="20"/>
        <v>0</v>
      </c>
      <c r="DJ85" s="61">
        <f t="shared" si="21"/>
        <v>0</v>
      </c>
      <c r="DK85" s="61">
        <f t="shared" si="22"/>
        <v>0</v>
      </c>
      <c r="DL85" s="61">
        <f t="shared" si="23"/>
        <v>0</v>
      </c>
      <c r="DM85" s="61">
        <f t="shared" si="24"/>
        <v>0</v>
      </c>
      <c r="DN85" s="61">
        <f t="shared" si="25"/>
        <v>0</v>
      </c>
      <c r="DO85" s="61">
        <f t="shared" si="26"/>
        <v>0</v>
      </c>
      <c r="DP85" s="61">
        <f t="shared" si="27"/>
        <v>0</v>
      </c>
      <c r="DQ85" s="61">
        <f t="shared" si="28"/>
        <v>0</v>
      </c>
      <c r="DR85" s="61">
        <f t="shared" si="29"/>
        <v>0</v>
      </c>
      <c r="DS85" s="61">
        <f t="shared" si="30"/>
        <v>0</v>
      </c>
      <c r="DT85" s="61">
        <f t="shared" si="31"/>
        <v>0</v>
      </c>
      <c r="DU85" s="61">
        <f t="shared" si="32"/>
        <v>0</v>
      </c>
      <c r="DV85" s="61">
        <f t="shared" si="33"/>
        <v>0</v>
      </c>
      <c r="DW85" s="61">
        <f t="shared" si="34"/>
        <v>0</v>
      </c>
      <c r="DX85" s="61">
        <f t="shared" si="35"/>
        <v>0</v>
      </c>
      <c r="DY85" s="61">
        <f t="shared" si="36"/>
        <v>0</v>
      </c>
      <c r="DZ85" s="61">
        <f t="shared" si="15"/>
        <v>1</v>
      </c>
    </row>
    <row r="86" spans="1:130">
      <c r="A86" s="53">
        <v>20</v>
      </c>
      <c r="B86" s="63">
        <f t="shared" si="11"/>
        <v>1</v>
      </c>
      <c r="C86" s="53">
        <v>2020</v>
      </c>
      <c r="D86" s="64">
        <f t="shared" si="16"/>
        <v>0</v>
      </c>
      <c r="E86" s="64">
        <f t="shared" si="17"/>
        <v>0</v>
      </c>
      <c r="F86" s="64">
        <f t="shared" si="18"/>
        <v>0</v>
      </c>
      <c r="G86" s="64">
        <f t="shared" si="37"/>
        <v>0</v>
      </c>
      <c r="H86" s="64">
        <f t="shared" si="38"/>
        <v>0</v>
      </c>
      <c r="I86" s="64">
        <f t="shared" si="39"/>
        <v>0</v>
      </c>
      <c r="J86" s="64">
        <f t="shared" si="40"/>
        <v>0</v>
      </c>
      <c r="K86" s="64">
        <f t="shared" si="41"/>
        <v>0</v>
      </c>
      <c r="L86" s="64">
        <f t="shared" si="42"/>
        <v>0</v>
      </c>
      <c r="M86" s="64">
        <f t="shared" si="43"/>
        <v>0</v>
      </c>
      <c r="N86" s="64">
        <f t="shared" si="44"/>
        <v>0</v>
      </c>
      <c r="O86" s="64">
        <f t="shared" si="63"/>
        <v>0</v>
      </c>
      <c r="P86" s="64">
        <f t="shared" si="67"/>
        <v>0</v>
      </c>
      <c r="Q86" s="64">
        <f t="shared" si="68"/>
        <v>0</v>
      </c>
      <c r="R86" s="64">
        <f t="shared" si="70"/>
        <v>0</v>
      </c>
      <c r="S86" s="64">
        <f t="shared" si="90"/>
        <v>2.3333333333333299</v>
      </c>
      <c r="T86" s="64">
        <f t="shared" si="91"/>
        <v>1.7333333333333301</v>
      </c>
      <c r="U86" s="64">
        <f t="shared" si="92"/>
        <v>0</v>
      </c>
      <c r="V86" s="64">
        <f t="shared" ref="V86:V104" si="93">VLOOKUP($C$84,$D$3:$K$63,$A$68,0)*(B68-B67)</f>
        <v>91.933333333333294</v>
      </c>
      <c r="W86" s="64">
        <f>VLOOKUP($C$85,$D$3:$K$63,$A$68,0)*(B67-B66)</f>
        <v>151</v>
      </c>
      <c r="X86" s="64">
        <f>VLOOKUP($C$86,$D$3:$K$63,$A$68,0)*B66</f>
        <v>0</v>
      </c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54">
        <f t="shared" si="12"/>
        <v>247</v>
      </c>
      <c r="BP86" s="53">
        <v>2020</v>
      </c>
      <c r="BQ86" s="61">
        <f t="shared" si="13"/>
        <v>0</v>
      </c>
      <c r="BR86" s="61">
        <f t="shared" si="64"/>
        <v>0</v>
      </c>
      <c r="BS86" s="61">
        <f t="shared" si="65"/>
        <v>0</v>
      </c>
      <c r="BT86" s="61">
        <f t="shared" si="66"/>
        <v>0</v>
      </c>
      <c r="BU86" s="61">
        <f t="shared" si="45"/>
        <v>0</v>
      </c>
      <c r="BV86" s="61">
        <f t="shared" si="46"/>
        <v>0</v>
      </c>
      <c r="BW86" s="61">
        <f t="shared" si="47"/>
        <v>0</v>
      </c>
      <c r="BX86" s="61">
        <f t="shared" si="48"/>
        <v>0</v>
      </c>
      <c r="BY86" s="61">
        <f t="shared" si="49"/>
        <v>0</v>
      </c>
      <c r="BZ86" s="61">
        <f t="shared" si="50"/>
        <v>0</v>
      </c>
      <c r="CA86" s="61">
        <f t="shared" si="51"/>
        <v>0</v>
      </c>
      <c r="CB86" s="61">
        <f t="shared" si="52"/>
        <v>0</v>
      </c>
      <c r="CC86" s="61">
        <f t="shared" si="53"/>
        <v>0</v>
      </c>
      <c r="CD86" s="61">
        <f t="shared" si="54"/>
        <v>0</v>
      </c>
      <c r="CE86" s="61">
        <f t="shared" si="55"/>
        <v>0</v>
      </c>
      <c r="CF86" s="61">
        <f t="shared" si="56"/>
        <v>9.4466936572199702E-3</v>
      </c>
      <c r="CG86" s="61">
        <f t="shared" si="57"/>
        <v>7.0175438596491203E-3</v>
      </c>
      <c r="CH86" s="61">
        <f t="shared" si="58"/>
        <v>0</v>
      </c>
      <c r="CI86" s="61">
        <f t="shared" si="59"/>
        <v>0.372199730094467</v>
      </c>
      <c r="CJ86" s="61">
        <f t="shared" si="60"/>
        <v>0.61133603238866396</v>
      </c>
      <c r="CK86" s="61">
        <f t="shared" si="61"/>
        <v>0</v>
      </c>
      <c r="CL86" s="61">
        <f t="shared" si="62"/>
        <v>0</v>
      </c>
      <c r="CM86" s="61">
        <f t="shared" si="14"/>
        <v>0</v>
      </c>
      <c r="CN86" s="61">
        <f t="shared" si="71"/>
        <v>0</v>
      </c>
      <c r="CO86" s="61">
        <f t="shared" si="72"/>
        <v>0</v>
      </c>
      <c r="CP86" s="61">
        <f t="shared" si="73"/>
        <v>0</v>
      </c>
      <c r="CQ86" s="61">
        <f t="shared" si="74"/>
        <v>0</v>
      </c>
      <c r="CR86" s="61">
        <f t="shared" si="75"/>
        <v>0</v>
      </c>
      <c r="CS86" s="61">
        <f t="shared" si="76"/>
        <v>0</v>
      </c>
      <c r="CT86" s="61">
        <f t="shared" si="77"/>
        <v>0</v>
      </c>
      <c r="CU86" s="61">
        <f t="shared" si="78"/>
        <v>0</v>
      </c>
      <c r="CV86" s="61">
        <f t="shared" si="79"/>
        <v>0</v>
      </c>
      <c r="CW86" s="61">
        <f t="shared" si="80"/>
        <v>0</v>
      </c>
      <c r="CX86" s="61">
        <f t="shared" si="81"/>
        <v>0</v>
      </c>
      <c r="CY86" s="61">
        <f t="shared" si="82"/>
        <v>0</v>
      </c>
      <c r="CZ86" s="61">
        <f t="shared" si="83"/>
        <v>0</v>
      </c>
      <c r="DA86" s="61">
        <f t="shared" si="84"/>
        <v>0</v>
      </c>
      <c r="DB86" s="61">
        <f t="shared" si="85"/>
        <v>0</v>
      </c>
      <c r="DC86" s="61">
        <f t="shared" si="69"/>
        <v>0</v>
      </c>
      <c r="DD86" s="61">
        <f t="shared" si="86"/>
        <v>0</v>
      </c>
      <c r="DE86" s="61">
        <f t="shared" si="87"/>
        <v>0</v>
      </c>
      <c r="DF86" s="61">
        <f t="shared" si="88"/>
        <v>0</v>
      </c>
      <c r="DG86" s="61">
        <f t="shared" si="89"/>
        <v>0</v>
      </c>
      <c r="DH86" s="61">
        <f t="shared" si="19"/>
        <v>0</v>
      </c>
      <c r="DI86" s="61">
        <f t="shared" si="20"/>
        <v>0</v>
      </c>
      <c r="DJ86" s="61">
        <f t="shared" si="21"/>
        <v>0</v>
      </c>
      <c r="DK86" s="61">
        <f t="shared" si="22"/>
        <v>0</v>
      </c>
      <c r="DL86" s="61">
        <f t="shared" si="23"/>
        <v>0</v>
      </c>
      <c r="DM86" s="61">
        <f t="shared" si="24"/>
        <v>0</v>
      </c>
      <c r="DN86" s="61">
        <f t="shared" si="25"/>
        <v>0</v>
      </c>
      <c r="DO86" s="61">
        <f t="shared" si="26"/>
        <v>0</v>
      </c>
      <c r="DP86" s="61">
        <f t="shared" si="27"/>
        <v>0</v>
      </c>
      <c r="DQ86" s="61">
        <f t="shared" si="28"/>
        <v>0</v>
      </c>
      <c r="DR86" s="61">
        <f t="shared" si="29"/>
        <v>0</v>
      </c>
      <c r="DS86" s="61">
        <f t="shared" si="30"/>
        <v>0</v>
      </c>
      <c r="DT86" s="61">
        <f t="shared" si="31"/>
        <v>0</v>
      </c>
      <c r="DU86" s="61">
        <f t="shared" si="32"/>
        <v>0</v>
      </c>
      <c r="DV86" s="61">
        <f t="shared" si="33"/>
        <v>0</v>
      </c>
      <c r="DW86" s="61">
        <f t="shared" si="34"/>
        <v>0</v>
      </c>
      <c r="DX86" s="61">
        <f t="shared" si="35"/>
        <v>0</v>
      </c>
      <c r="DY86" s="61">
        <f t="shared" si="36"/>
        <v>0</v>
      </c>
      <c r="DZ86" s="61">
        <f t="shared" si="15"/>
        <v>1</v>
      </c>
    </row>
    <row r="87" spans="1:130">
      <c r="B87" s="63"/>
      <c r="C87" s="53">
        <v>2021</v>
      </c>
      <c r="D87" s="64"/>
      <c r="E87" s="64">
        <f t="shared" si="17"/>
        <v>0</v>
      </c>
      <c r="F87" s="64">
        <f t="shared" si="18"/>
        <v>0</v>
      </c>
      <c r="G87" s="64">
        <f t="shared" si="37"/>
        <v>0</v>
      </c>
      <c r="H87" s="64">
        <f t="shared" si="38"/>
        <v>0</v>
      </c>
      <c r="I87" s="64">
        <f t="shared" si="39"/>
        <v>0</v>
      </c>
      <c r="J87" s="64">
        <f t="shared" si="40"/>
        <v>0</v>
      </c>
      <c r="K87" s="64">
        <f t="shared" si="41"/>
        <v>0</v>
      </c>
      <c r="L87" s="64">
        <f t="shared" si="42"/>
        <v>0</v>
      </c>
      <c r="M87" s="64">
        <f t="shared" si="43"/>
        <v>0</v>
      </c>
      <c r="N87" s="64">
        <f t="shared" si="44"/>
        <v>0</v>
      </c>
      <c r="O87" s="64">
        <f t="shared" si="63"/>
        <v>0</v>
      </c>
      <c r="P87" s="64">
        <f t="shared" si="67"/>
        <v>0</v>
      </c>
      <c r="Q87" s="64">
        <f t="shared" si="68"/>
        <v>0</v>
      </c>
      <c r="R87" s="64">
        <f t="shared" si="70"/>
        <v>0</v>
      </c>
      <c r="S87" s="64">
        <f t="shared" si="90"/>
        <v>2.3333333333333299</v>
      </c>
      <c r="T87" s="64">
        <f t="shared" si="91"/>
        <v>1.7333333333333301</v>
      </c>
      <c r="U87" s="64">
        <f t="shared" si="92"/>
        <v>0</v>
      </c>
      <c r="V87" s="64">
        <f t="shared" si="93"/>
        <v>91.933333333333294</v>
      </c>
      <c r="W87" s="64">
        <f t="shared" ref="W87:W105" si="94">VLOOKUP($C$85,$D$3:$K$63,$A$68,0)*(B68-B67)</f>
        <v>151</v>
      </c>
      <c r="X87" s="64">
        <f>VLOOKUP($C$86,$D$3:$K$63,$A$68,0)*(B67-B66)</f>
        <v>1272.4000000000001</v>
      </c>
      <c r="Y87" s="64">
        <f>VLOOKUP($C$87,$D$3:$K$63,$A$68,0)*B66</f>
        <v>0</v>
      </c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54">
        <f t="shared" si="12"/>
        <v>1519.4</v>
      </c>
      <c r="BP87" s="53">
        <v>2021</v>
      </c>
      <c r="BQ87" s="61">
        <f t="shared" si="13"/>
        <v>0</v>
      </c>
      <c r="BR87" s="61">
        <f t="shared" si="64"/>
        <v>0</v>
      </c>
      <c r="BS87" s="61">
        <f t="shared" si="65"/>
        <v>0</v>
      </c>
      <c r="BT87" s="61">
        <f t="shared" si="66"/>
        <v>0</v>
      </c>
      <c r="BU87" s="61">
        <f t="shared" si="45"/>
        <v>0</v>
      </c>
      <c r="BV87" s="61">
        <f t="shared" si="46"/>
        <v>0</v>
      </c>
      <c r="BW87" s="61">
        <f t="shared" si="47"/>
        <v>0</v>
      </c>
      <c r="BX87" s="61">
        <f t="shared" si="48"/>
        <v>0</v>
      </c>
      <c r="BY87" s="61">
        <f t="shared" si="49"/>
        <v>0</v>
      </c>
      <c r="BZ87" s="61">
        <f t="shared" si="50"/>
        <v>0</v>
      </c>
      <c r="CA87" s="61">
        <f t="shared" si="51"/>
        <v>0</v>
      </c>
      <c r="CB87" s="61">
        <f t="shared" si="52"/>
        <v>0</v>
      </c>
      <c r="CC87" s="61">
        <f t="shared" si="53"/>
        <v>0</v>
      </c>
      <c r="CD87" s="61">
        <f t="shared" si="54"/>
        <v>0</v>
      </c>
      <c r="CE87" s="61">
        <f t="shared" si="55"/>
        <v>0</v>
      </c>
      <c r="CF87" s="61">
        <f t="shared" si="56"/>
        <v>1.5356939142643999E-3</v>
      </c>
      <c r="CG87" s="61">
        <f t="shared" si="57"/>
        <v>1.1408011934535599E-3</v>
      </c>
      <c r="CH87" s="61">
        <f t="shared" si="58"/>
        <v>0</v>
      </c>
      <c r="CI87" s="61">
        <f t="shared" si="59"/>
        <v>6.05063402220175E-2</v>
      </c>
      <c r="CJ87" s="61">
        <f t="shared" si="60"/>
        <v>9.9381334737396299E-2</v>
      </c>
      <c r="CK87" s="61">
        <f t="shared" si="61"/>
        <v>0.83743582993286803</v>
      </c>
      <c r="CL87" s="61">
        <f t="shared" si="62"/>
        <v>0</v>
      </c>
      <c r="CM87" s="61">
        <f t="shared" si="14"/>
        <v>0</v>
      </c>
      <c r="CN87" s="61">
        <f t="shared" si="71"/>
        <v>0</v>
      </c>
      <c r="CO87" s="61">
        <f t="shared" si="72"/>
        <v>0</v>
      </c>
      <c r="CP87" s="61">
        <f t="shared" si="73"/>
        <v>0</v>
      </c>
      <c r="CQ87" s="61">
        <f t="shared" si="74"/>
        <v>0</v>
      </c>
      <c r="CR87" s="61">
        <f t="shared" si="75"/>
        <v>0</v>
      </c>
      <c r="CS87" s="61">
        <f t="shared" si="76"/>
        <v>0</v>
      </c>
      <c r="CT87" s="61">
        <f t="shared" si="77"/>
        <v>0</v>
      </c>
      <c r="CU87" s="61">
        <f t="shared" si="78"/>
        <v>0</v>
      </c>
      <c r="CV87" s="61">
        <f t="shared" si="79"/>
        <v>0</v>
      </c>
      <c r="CW87" s="61">
        <f t="shared" si="80"/>
        <v>0</v>
      </c>
      <c r="CX87" s="61">
        <f t="shared" si="81"/>
        <v>0</v>
      </c>
      <c r="CY87" s="61">
        <f t="shared" si="82"/>
        <v>0</v>
      </c>
      <c r="CZ87" s="61">
        <f t="shared" si="83"/>
        <v>0</v>
      </c>
      <c r="DA87" s="61">
        <f t="shared" si="84"/>
        <v>0</v>
      </c>
      <c r="DB87" s="61">
        <f t="shared" si="85"/>
        <v>0</v>
      </c>
      <c r="DC87" s="61">
        <f t="shared" si="69"/>
        <v>0</v>
      </c>
      <c r="DD87" s="61">
        <f t="shared" si="86"/>
        <v>0</v>
      </c>
      <c r="DE87" s="61">
        <f t="shared" si="87"/>
        <v>0</v>
      </c>
      <c r="DF87" s="61">
        <f t="shared" si="88"/>
        <v>0</v>
      </c>
      <c r="DG87" s="61">
        <f t="shared" si="89"/>
        <v>0</v>
      </c>
      <c r="DH87" s="61">
        <f t="shared" si="19"/>
        <v>0</v>
      </c>
      <c r="DI87" s="61">
        <f t="shared" si="20"/>
        <v>0</v>
      </c>
      <c r="DJ87" s="61">
        <f t="shared" si="21"/>
        <v>0</v>
      </c>
      <c r="DK87" s="61">
        <f t="shared" si="22"/>
        <v>0</v>
      </c>
      <c r="DL87" s="61">
        <f t="shared" si="23"/>
        <v>0</v>
      </c>
      <c r="DM87" s="61">
        <f t="shared" si="24"/>
        <v>0</v>
      </c>
      <c r="DN87" s="61">
        <f t="shared" si="25"/>
        <v>0</v>
      </c>
      <c r="DO87" s="61">
        <f t="shared" si="26"/>
        <v>0</v>
      </c>
      <c r="DP87" s="61">
        <f t="shared" si="27"/>
        <v>0</v>
      </c>
      <c r="DQ87" s="61">
        <f t="shared" si="28"/>
        <v>0</v>
      </c>
      <c r="DR87" s="61">
        <f t="shared" si="29"/>
        <v>0</v>
      </c>
      <c r="DS87" s="61">
        <f t="shared" si="30"/>
        <v>0</v>
      </c>
      <c r="DT87" s="61">
        <f t="shared" si="31"/>
        <v>0</v>
      </c>
      <c r="DU87" s="61">
        <f t="shared" si="32"/>
        <v>0</v>
      </c>
      <c r="DV87" s="61">
        <f t="shared" si="33"/>
        <v>0</v>
      </c>
      <c r="DW87" s="61">
        <f t="shared" si="34"/>
        <v>0</v>
      </c>
      <c r="DX87" s="61">
        <f t="shared" si="35"/>
        <v>0</v>
      </c>
      <c r="DY87" s="61">
        <f t="shared" si="36"/>
        <v>0</v>
      </c>
      <c r="DZ87" s="61">
        <f t="shared" si="15"/>
        <v>1</v>
      </c>
    </row>
    <row r="88" spans="1:130">
      <c r="B88" s="63"/>
      <c r="C88" s="53">
        <v>2022</v>
      </c>
      <c r="D88" s="64"/>
      <c r="E88" s="64"/>
      <c r="F88" s="64">
        <f t="shared" si="18"/>
        <v>0</v>
      </c>
      <c r="G88" s="64">
        <f t="shared" si="37"/>
        <v>0</v>
      </c>
      <c r="H88" s="64">
        <f t="shared" si="38"/>
        <v>0</v>
      </c>
      <c r="I88" s="64">
        <f t="shared" si="39"/>
        <v>0</v>
      </c>
      <c r="J88" s="64">
        <f t="shared" si="40"/>
        <v>0</v>
      </c>
      <c r="K88" s="64">
        <f t="shared" si="41"/>
        <v>0</v>
      </c>
      <c r="L88" s="64">
        <f t="shared" si="42"/>
        <v>0</v>
      </c>
      <c r="M88" s="64">
        <f t="shared" si="43"/>
        <v>0</v>
      </c>
      <c r="N88" s="64">
        <f t="shared" si="44"/>
        <v>0</v>
      </c>
      <c r="O88" s="64">
        <f t="shared" si="63"/>
        <v>0</v>
      </c>
      <c r="P88" s="64">
        <f t="shared" si="67"/>
        <v>0</v>
      </c>
      <c r="Q88" s="64">
        <f t="shared" si="68"/>
        <v>0</v>
      </c>
      <c r="R88" s="64">
        <f t="shared" si="70"/>
        <v>0</v>
      </c>
      <c r="S88" s="64">
        <f t="shared" si="90"/>
        <v>2.3333333333333299</v>
      </c>
      <c r="T88" s="64">
        <f t="shared" si="91"/>
        <v>1.7333333333333301</v>
      </c>
      <c r="U88" s="64">
        <f t="shared" si="92"/>
        <v>0</v>
      </c>
      <c r="V88" s="64">
        <f t="shared" si="93"/>
        <v>91.933333333333294</v>
      </c>
      <c r="W88" s="64">
        <f t="shared" si="94"/>
        <v>151</v>
      </c>
      <c r="X88" s="64">
        <f t="shared" ref="X88:X106" si="95">VLOOKUP($C$86,$D$3:$K$63,$A$68,0)*(B68-B67)</f>
        <v>1272.4000000000001</v>
      </c>
      <c r="Y88" s="64">
        <f>VLOOKUP($C$87,$D$3:$K$63,$A$68,0)*(B67-B66)</f>
        <v>1950.2</v>
      </c>
      <c r="Z88" s="64">
        <f>VLOOKUP($C$88,$D$3:$K$63,$A$68,0)*B66</f>
        <v>0</v>
      </c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54">
        <f t="shared" si="12"/>
        <v>3469.6</v>
      </c>
      <c r="BP88" s="53">
        <v>2022</v>
      </c>
      <c r="BQ88" s="61">
        <f t="shared" si="13"/>
        <v>0</v>
      </c>
      <c r="BR88" s="61">
        <f t="shared" si="64"/>
        <v>0</v>
      </c>
      <c r="BS88" s="61">
        <f t="shared" si="65"/>
        <v>0</v>
      </c>
      <c r="BT88" s="61">
        <f t="shared" si="66"/>
        <v>0</v>
      </c>
      <c r="BU88" s="61">
        <f t="shared" si="45"/>
        <v>0</v>
      </c>
      <c r="BV88" s="61">
        <f t="shared" si="46"/>
        <v>0</v>
      </c>
      <c r="BW88" s="61">
        <f t="shared" si="47"/>
        <v>0</v>
      </c>
      <c r="BX88" s="61">
        <f t="shared" si="48"/>
        <v>0</v>
      </c>
      <c r="BY88" s="61">
        <f t="shared" si="49"/>
        <v>0</v>
      </c>
      <c r="BZ88" s="61">
        <f t="shared" si="50"/>
        <v>0</v>
      </c>
      <c r="CA88" s="61">
        <f t="shared" si="51"/>
        <v>0</v>
      </c>
      <c r="CB88" s="61">
        <f t="shared" si="52"/>
        <v>0</v>
      </c>
      <c r="CC88" s="61">
        <f t="shared" si="53"/>
        <v>0</v>
      </c>
      <c r="CD88" s="61">
        <f t="shared" si="54"/>
        <v>0</v>
      </c>
      <c r="CE88" s="61">
        <f t="shared" si="55"/>
        <v>0</v>
      </c>
      <c r="CF88" s="61">
        <f t="shared" si="56"/>
        <v>6.7250787794942695E-4</v>
      </c>
      <c r="CG88" s="61">
        <f t="shared" si="57"/>
        <v>4.9957728076243204E-4</v>
      </c>
      <c r="CH88" s="61">
        <f t="shared" si="58"/>
        <v>0</v>
      </c>
      <c r="CI88" s="61">
        <f t="shared" si="59"/>
        <v>2.6496810391207399E-2</v>
      </c>
      <c r="CJ88" s="61">
        <f t="shared" si="60"/>
        <v>4.35208669587272E-2</v>
      </c>
      <c r="CK88" s="61">
        <f t="shared" si="61"/>
        <v>0.36672815310122198</v>
      </c>
      <c r="CL88" s="61">
        <f t="shared" si="62"/>
        <v>0.56208208439013096</v>
      </c>
      <c r="CM88" s="61">
        <f t="shared" si="14"/>
        <v>0</v>
      </c>
      <c r="CN88" s="61">
        <f t="shared" si="71"/>
        <v>0</v>
      </c>
      <c r="CO88" s="61">
        <f t="shared" si="72"/>
        <v>0</v>
      </c>
      <c r="CP88" s="61">
        <f t="shared" si="73"/>
        <v>0</v>
      </c>
      <c r="CQ88" s="61">
        <f t="shared" si="74"/>
        <v>0</v>
      </c>
      <c r="CR88" s="61">
        <f t="shared" si="75"/>
        <v>0</v>
      </c>
      <c r="CS88" s="61">
        <f t="shared" si="76"/>
        <v>0</v>
      </c>
      <c r="CT88" s="61">
        <f t="shared" si="77"/>
        <v>0</v>
      </c>
      <c r="CU88" s="61">
        <f t="shared" si="78"/>
        <v>0</v>
      </c>
      <c r="CV88" s="61">
        <f t="shared" si="79"/>
        <v>0</v>
      </c>
      <c r="CW88" s="61">
        <f t="shared" si="80"/>
        <v>0</v>
      </c>
      <c r="CX88" s="61">
        <f t="shared" si="81"/>
        <v>0</v>
      </c>
      <c r="CY88" s="61">
        <f t="shared" si="82"/>
        <v>0</v>
      </c>
      <c r="CZ88" s="61">
        <f t="shared" si="83"/>
        <v>0</v>
      </c>
      <c r="DA88" s="61">
        <f t="shared" si="84"/>
        <v>0</v>
      </c>
      <c r="DB88" s="61">
        <f t="shared" si="85"/>
        <v>0</v>
      </c>
      <c r="DC88" s="61">
        <f t="shared" si="69"/>
        <v>0</v>
      </c>
      <c r="DD88" s="61">
        <f t="shared" si="86"/>
        <v>0</v>
      </c>
      <c r="DE88" s="61">
        <f t="shared" si="87"/>
        <v>0</v>
      </c>
      <c r="DF88" s="61">
        <f t="shared" si="88"/>
        <v>0</v>
      </c>
      <c r="DG88" s="61">
        <f t="shared" si="89"/>
        <v>0</v>
      </c>
      <c r="DH88" s="61">
        <f t="shared" si="19"/>
        <v>0</v>
      </c>
      <c r="DI88" s="61">
        <f t="shared" si="20"/>
        <v>0</v>
      </c>
      <c r="DJ88" s="61">
        <f t="shared" si="21"/>
        <v>0</v>
      </c>
      <c r="DK88" s="61">
        <f t="shared" si="22"/>
        <v>0</v>
      </c>
      <c r="DL88" s="61">
        <f t="shared" si="23"/>
        <v>0</v>
      </c>
      <c r="DM88" s="61">
        <f t="shared" si="24"/>
        <v>0</v>
      </c>
      <c r="DN88" s="61">
        <f t="shared" si="25"/>
        <v>0</v>
      </c>
      <c r="DO88" s="61">
        <f t="shared" si="26"/>
        <v>0</v>
      </c>
      <c r="DP88" s="61">
        <f t="shared" si="27"/>
        <v>0</v>
      </c>
      <c r="DQ88" s="61">
        <f t="shared" si="28"/>
        <v>0</v>
      </c>
      <c r="DR88" s="61">
        <f t="shared" si="29"/>
        <v>0</v>
      </c>
      <c r="DS88" s="61">
        <f t="shared" si="30"/>
        <v>0</v>
      </c>
      <c r="DT88" s="61">
        <f t="shared" si="31"/>
        <v>0</v>
      </c>
      <c r="DU88" s="61">
        <f t="shared" si="32"/>
        <v>0</v>
      </c>
      <c r="DV88" s="61">
        <f t="shared" si="33"/>
        <v>0</v>
      </c>
      <c r="DW88" s="61">
        <f t="shared" si="34"/>
        <v>0</v>
      </c>
      <c r="DX88" s="61">
        <f t="shared" si="35"/>
        <v>0</v>
      </c>
      <c r="DY88" s="61">
        <f t="shared" si="36"/>
        <v>0</v>
      </c>
      <c r="DZ88" s="61">
        <f t="shared" si="15"/>
        <v>1</v>
      </c>
    </row>
    <row r="89" spans="1:130">
      <c r="B89" s="63"/>
      <c r="C89" s="53">
        <v>2023</v>
      </c>
      <c r="D89" s="64"/>
      <c r="E89" s="64"/>
      <c r="F89" s="64"/>
      <c r="G89" s="64">
        <f t="shared" si="37"/>
        <v>0</v>
      </c>
      <c r="H89" s="64">
        <f t="shared" si="38"/>
        <v>0</v>
      </c>
      <c r="I89" s="64">
        <f t="shared" si="39"/>
        <v>0</v>
      </c>
      <c r="J89" s="64">
        <f t="shared" si="40"/>
        <v>0</v>
      </c>
      <c r="K89" s="64">
        <f t="shared" si="41"/>
        <v>0</v>
      </c>
      <c r="L89" s="64">
        <f t="shared" si="42"/>
        <v>0</v>
      </c>
      <c r="M89" s="64">
        <f t="shared" si="43"/>
        <v>0</v>
      </c>
      <c r="N89" s="64">
        <f t="shared" si="44"/>
        <v>0</v>
      </c>
      <c r="O89" s="64">
        <f t="shared" si="63"/>
        <v>0</v>
      </c>
      <c r="P89" s="64">
        <f t="shared" si="67"/>
        <v>0</v>
      </c>
      <c r="Q89" s="64">
        <f t="shared" si="68"/>
        <v>0</v>
      </c>
      <c r="R89" s="64">
        <f t="shared" si="70"/>
        <v>0</v>
      </c>
      <c r="S89" s="64">
        <f t="shared" si="90"/>
        <v>2.3333333333333299</v>
      </c>
      <c r="T89" s="64">
        <f t="shared" si="91"/>
        <v>1.7333333333333301</v>
      </c>
      <c r="U89" s="64">
        <f t="shared" si="92"/>
        <v>0</v>
      </c>
      <c r="V89" s="64">
        <f t="shared" si="93"/>
        <v>91.933333333333294</v>
      </c>
      <c r="W89" s="64">
        <f t="shared" si="94"/>
        <v>151</v>
      </c>
      <c r="X89" s="64">
        <f t="shared" si="95"/>
        <v>1272.4000000000001</v>
      </c>
      <c r="Y89" s="64">
        <f t="shared" ref="Y89:Y107" si="96">VLOOKUP($C$87,$D$3:$K$63,$A$68,0)*(B68-B67)</f>
        <v>1950.2</v>
      </c>
      <c r="Z89" s="64">
        <f>VLOOKUP($C$88,$D$3:$K$63,$A$68,0)*(B67-B66)</f>
        <v>2226.4</v>
      </c>
      <c r="AA89" s="64">
        <f>VLOOKUP($C$89,$D$3:$K$63,$A$68,0)*B66</f>
        <v>0</v>
      </c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54">
        <f t="shared" si="12"/>
        <v>5696</v>
      </c>
      <c r="BP89" s="53">
        <v>2023</v>
      </c>
      <c r="BQ89" s="61">
        <f t="shared" si="13"/>
        <v>0</v>
      </c>
      <c r="BR89" s="61">
        <f t="shared" si="64"/>
        <v>0</v>
      </c>
      <c r="BS89" s="61">
        <f t="shared" si="65"/>
        <v>0</v>
      </c>
      <c r="BT89" s="61">
        <f t="shared" si="66"/>
        <v>0</v>
      </c>
      <c r="BU89" s="61">
        <f t="shared" si="45"/>
        <v>0</v>
      </c>
      <c r="BV89" s="61">
        <f t="shared" si="46"/>
        <v>0</v>
      </c>
      <c r="BW89" s="61">
        <f t="shared" si="47"/>
        <v>0</v>
      </c>
      <c r="BX89" s="61">
        <f t="shared" si="48"/>
        <v>0</v>
      </c>
      <c r="BY89" s="61">
        <f t="shared" si="49"/>
        <v>0</v>
      </c>
      <c r="BZ89" s="61">
        <f t="shared" si="50"/>
        <v>0</v>
      </c>
      <c r="CA89" s="61">
        <f t="shared" si="51"/>
        <v>0</v>
      </c>
      <c r="CB89" s="61">
        <f t="shared" si="52"/>
        <v>0</v>
      </c>
      <c r="CC89" s="61">
        <f t="shared" si="53"/>
        <v>0</v>
      </c>
      <c r="CD89" s="61">
        <f t="shared" si="54"/>
        <v>0</v>
      </c>
      <c r="CE89" s="61">
        <f t="shared" si="55"/>
        <v>0</v>
      </c>
      <c r="CF89" s="61">
        <f t="shared" si="56"/>
        <v>4.0964419475655401E-4</v>
      </c>
      <c r="CG89" s="61">
        <f t="shared" si="57"/>
        <v>3.0430711610486902E-4</v>
      </c>
      <c r="CH89" s="61">
        <f t="shared" si="58"/>
        <v>0</v>
      </c>
      <c r="CI89" s="61">
        <f t="shared" si="59"/>
        <v>1.61399812734082E-2</v>
      </c>
      <c r="CJ89" s="61">
        <f t="shared" si="60"/>
        <v>2.6509831460674201E-2</v>
      </c>
      <c r="CK89" s="61">
        <f t="shared" si="61"/>
        <v>0.223384831460674</v>
      </c>
      <c r="CL89" s="61">
        <f t="shared" si="62"/>
        <v>0.342380617977528</v>
      </c>
      <c r="CM89" s="61">
        <f t="shared" si="14"/>
        <v>0.39087078651685397</v>
      </c>
      <c r="CN89" s="61">
        <f t="shared" si="71"/>
        <v>0</v>
      </c>
      <c r="CO89" s="61">
        <f t="shared" si="72"/>
        <v>0</v>
      </c>
      <c r="CP89" s="61">
        <f t="shared" si="73"/>
        <v>0</v>
      </c>
      <c r="CQ89" s="61">
        <f t="shared" si="74"/>
        <v>0</v>
      </c>
      <c r="CR89" s="61">
        <f t="shared" si="75"/>
        <v>0</v>
      </c>
      <c r="CS89" s="61">
        <f t="shared" si="76"/>
        <v>0</v>
      </c>
      <c r="CT89" s="61">
        <f t="shared" si="77"/>
        <v>0</v>
      </c>
      <c r="CU89" s="61">
        <f t="shared" si="78"/>
        <v>0</v>
      </c>
      <c r="CV89" s="61">
        <f t="shared" si="79"/>
        <v>0</v>
      </c>
      <c r="CW89" s="61">
        <f t="shared" si="80"/>
        <v>0</v>
      </c>
      <c r="CX89" s="61">
        <f t="shared" si="81"/>
        <v>0</v>
      </c>
      <c r="CY89" s="61">
        <f t="shared" si="82"/>
        <v>0</v>
      </c>
      <c r="CZ89" s="61">
        <f t="shared" si="83"/>
        <v>0</v>
      </c>
      <c r="DA89" s="61">
        <f t="shared" si="84"/>
        <v>0</v>
      </c>
      <c r="DB89" s="61">
        <f t="shared" si="85"/>
        <v>0</v>
      </c>
      <c r="DC89" s="61">
        <f t="shared" si="69"/>
        <v>0</v>
      </c>
      <c r="DD89" s="61">
        <f t="shared" si="86"/>
        <v>0</v>
      </c>
      <c r="DE89" s="61">
        <f t="shared" si="87"/>
        <v>0</v>
      </c>
      <c r="DF89" s="61">
        <f t="shared" si="88"/>
        <v>0</v>
      </c>
      <c r="DG89" s="61">
        <f t="shared" si="89"/>
        <v>0</v>
      </c>
      <c r="DH89" s="61">
        <f t="shared" si="19"/>
        <v>0</v>
      </c>
      <c r="DI89" s="61">
        <f t="shared" si="20"/>
        <v>0</v>
      </c>
      <c r="DJ89" s="61">
        <f t="shared" si="21"/>
        <v>0</v>
      </c>
      <c r="DK89" s="61">
        <f t="shared" si="22"/>
        <v>0</v>
      </c>
      <c r="DL89" s="61">
        <f t="shared" si="23"/>
        <v>0</v>
      </c>
      <c r="DM89" s="61">
        <f t="shared" si="24"/>
        <v>0</v>
      </c>
      <c r="DN89" s="61">
        <f t="shared" si="25"/>
        <v>0</v>
      </c>
      <c r="DO89" s="61">
        <f t="shared" si="26"/>
        <v>0</v>
      </c>
      <c r="DP89" s="61">
        <f t="shared" si="27"/>
        <v>0</v>
      </c>
      <c r="DQ89" s="61">
        <f t="shared" si="28"/>
        <v>0</v>
      </c>
      <c r="DR89" s="61">
        <f t="shared" si="29"/>
        <v>0</v>
      </c>
      <c r="DS89" s="61">
        <f t="shared" si="30"/>
        <v>0</v>
      </c>
      <c r="DT89" s="61">
        <f t="shared" si="31"/>
        <v>0</v>
      </c>
      <c r="DU89" s="61">
        <f t="shared" si="32"/>
        <v>0</v>
      </c>
      <c r="DV89" s="61">
        <f t="shared" si="33"/>
        <v>0</v>
      </c>
      <c r="DW89" s="61">
        <f t="shared" si="34"/>
        <v>0</v>
      </c>
      <c r="DX89" s="61">
        <f t="shared" si="35"/>
        <v>0</v>
      </c>
      <c r="DY89" s="61">
        <f t="shared" si="36"/>
        <v>0</v>
      </c>
      <c r="DZ89" s="61">
        <f t="shared" si="15"/>
        <v>1</v>
      </c>
    </row>
    <row r="90" spans="1:130">
      <c r="B90" s="63"/>
      <c r="C90" s="53">
        <v>2024</v>
      </c>
      <c r="D90" s="64"/>
      <c r="E90" s="64"/>
      <c r="F90" s="64"/>
      <c r="G90" s="64"/>
      <c r="H90" s="64">
        <f t="shared" si="38"/>
        <v>0</v>
      </c>
      <c r="I90" s="64">
        <f t="shared" si="39"/>
        <v>0</v>
      </c>
      <c r="J90" s="64">
        <f t="shared" si="40"/>
        <v>0</v>
      </c>
      <c r="K90" s="64">
        <f t="shared" si="41"/>
        <v>0</v>
      </c>
      <c r="L90" s="64">
        <f t="shared" si="42"/>
        <v>0</v>
      </c>
      <c r="M90" s="64">
        <f t="shared" si="43"/>
        <v>0</v>
      </c>
      <c r="N90" s="64">
        <f t="shared" si="44"/>
        <v>0</v>
      </c>
      <c r="O90" s="64">
        <f t="shared" si="63"/>
        <v>0</v>
      </c>
      <c r="P90" s="64">
        <f t="shared" si="67"/>
        <v>0</v>
      </c>
      <c r="Q90" s="64">
        <f t="shared" si="68"/>
        <v>0</v>
      </c>
      <c r="R90" s="64">
        <f t="shared" si="70"/>
        <v>0</v>
      </c>
      <c r="S90" s="64">
        <f t="shared" si="90"/>
        <v>2.3333333333333299</v>
      </c>
      <c r="T90" s="64">
        <f t="shared" si="91"/>
        <v>1.7333333333333301</v>
      </c>
      <c r="U90" s="64">
        <f t="shared" si="92"/>
        <v>0</v>
      </c>
      <c r="V90" s="64">
        <f t="shared" si="93"/>
        <v>91.933333333333294</v>
      </c>
      <c r="W90" s="64">
        <f t="shared" si="94"/>
        <v>151</v>
      </c>
      <c r="X90" s="64">
        <f t="shared" si="95"/>
        <v>1272.4000000000001</v>
      </c>
      <c r="Y90" s="64">
        <f t="shared" si="96"/>
        <v>1950.2</v>
      </c>
      <c r="Z90" s="64">
        <f t="shared" ref="Z90:Z108" si="97">VLOOKUP($C$88,$D$3:$K$63,$A$68,0)*(B68-B67)</f>
        <v>2226.4</v>
      </c>
      <c r="AA90" s="64">
        <f>VLOOKUP($C$89,$D$3:$K$63,$A$68,0)*(B67-B66)</f>
        <v>2623.4</v>
      </c>
      <c r="AB90" s="64">
        <f>VLOOKUP($C$90,$D$3:$K$63,$A$68,0)*B66</f>
        <v>0</v>
      </c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54">
        <f t="shared" si="12"/>
        <v>8319.4</v>
      </c>
      <c r="BP90" s="53">
        <v>2024</v>
      </c>
      <c r="BQ90" s="61">
        <f t="shared" si="13"/>
        <v>0</v>
      </c>
      <c r="BR90" s="61">
        <f t="shared" si="64"/>
        <v>0</v>
      </c>
      <c r="BS90" s="61">
        <f t="shared" si="65"/>
        <v>0</v>
      </c>
      <c r="BT90" s="61">
        <f t="shared" si="66"/>
        <v>0</v>
      </c>
      <c r="BU90" s="61">
        <f t="shared" si="45"/>
        <v>0</v>
      </c>
      <c r="BV90" s="61">
        <f t="shared" si="46"/>
        <v>0</v>
      </c>
      <c r="BW90" s="61">
        <f t="shared" si="47"/>
        <v>0</v>
      </c>
      <c r="BX90" s="61">
        <f t="shared" si="48"/>
        <v>0</v>
      </c>
      <c r="BY90" s="61">
        <f t="shared" si="49"/>
        <v>0</v>
      </c>
      <c r="BZ90" s="61">
        <f t="shared" si="50"/>
        <v>0</v>
      </c>
      <c r="CA90" s="61">
        <f t="shared" si="51"/>
        <v>0</v>
      </c>
      <c r="CB90" s="61">
        <f t="shared" si="52"/>
        <v>0</v>
      </c>
      <c r="CC90" s="61">
        <f t="shared" si="53"/>
        <v>0</v>
      </c>
      <c r="CD90" s="61">
        <f t="shared" si="54"/>
        <v>0</v>
      </c>
      <c r="CE90" s="61">
        <f t="shared" si="55"/>
        <v>0</v>
      </c>
      <c r="CF90" s="61">
        <f t="shared" si="56"/>
        <v>2.8046894407449298E-4</v>
      </c>
      <c r="CG90" s="61">
        <f t="shared" si="57"/>
        <v>2.0834835845533699E-4</v>
      </c>
      <c r="CH90" s="61">
        <f t="shared" si="58"/>
        <v>0</v>
      </c>
      <c r="CI90" s="61">
        <f t="shared" si="59"/>
        <v>1.1050476396534999E-2</v>
      </c>
      <c r="CJ90" s="61">
        <f t="shared" si="60"/>
        <v>1.8150347380820699E-2</v>
      </c>
      <c r="CK90" s="61">
        <f t="shared" si="61"/>
        <v>0.152943721903022</v>
      </c>
      <c r="CL90" s="61">
        <f t="shared" si="62"/>
        <v>0.234415943457461</v>
      </c>
      <c r="CM90" s="61">
        <f t="shared" si="14"/>
        <v>0.26761545303747902</v>
      </c>
      <c r="CN90" s="61">
        <f t="shared" si="71"/>
        <v>0.315335240522153</v>
      </c>
      <c r="CO90" s="61">
        <f t="shared" si="72"/>
        <v>0</v>
      </c>
      <c r="CP90" s="61">
        <f t="shared" si="73"/>
        <v>0</v>
      </c>
      <c r="CQ90" s="61">
        <f t="shared" si="74"/>
        <v>0</v>
      </c>
      <c r="CR90" s="61">
        <f t="shared" si="75"/>
        <v>0</v>
      </c>
      <c r="CS90" s="61">
        <f t="shared" si="76"/>
        <v>0</v>
      </c>
      <c r="CT90" s="61">
        <f t="shared" si="77"/>
        <v>0</v>
      </c>
      <c r="CU90" s="61">
        <f t="shared" si="78"/>
        <v>0</v>
      </c>
      <c r="CV90" s="61">
        <f t="shared" si="79"/>
        <v>0</v>
      </c>
      <c r="CW90" s="61">
        <f t="shared" si="80"/>
        <v>0</v>
      </c>
      <c r="CX90" s="61">
        <f t="shared" si="81"/>
        <v>0</v>
      </c>
      <c r="CY90" s="61">
        <f t="shared" si="82"/>
        <v>0</v>
      </c>
      <c r="CZ90" s="61">
        <f t="shared" si="83"/>
        <v>0</v>
      </c>
      <c r="DA90" s="61">
        <f t="shared" si="84"/>
        <v>0</v>
      </c>
      <c r="DB90" s="61">
        <f t="shared" si="85"/>
        <v>0</v>
      </c>
      <c r="DC90" s="61">
        <f t="shared" si="69"/>
        <v>0</v>
      </c>
      <c r="DD90" s="61">
        <f t="shared" si="86"/>
        <v>0</v>
      </c>
      <c r="DE90" s="61">
        <f t="shared" si="87"/>
        <v>0</v>
      </c>
      <c r="DF90" s="61">
        <f t="shared" si="88"/>
        <v>0</v>
      </c>
      <c r="DG90" s="61">
        <f t="shared" si="89"/>
        <v>0</v>
      </c>
      <c r="DH90" s="61">
        <f t="shared" si="19"/>
        <v>0</v>
      </c>
      <c r="DI90" s="61">
        <f t="shared" si="20"/>
        <v>0</v>
      </c>
      <c r="DJ90" s="61">
        <f t="shared" si="21"/>
        <v>0</v>
      </c>
      <c r="DK90" s="61">
        <f t="shared" si="22"/>
        <v>0</v>
      </c>
      <c r="DL90" s="61">
        <f t="shared" si="23"/>
        <v>0</v>
      </c>
      <c r="DM90" s="61">
        <f t="shared" si="24"/>
        <v>0</v>
      </c>
      <c r="DN90" s="61">
        <f t="shared" si="25"/>
        <v>0</v>
      </c>
      <c r="DO90" s="61">
        <f t="shared" si="26"/>
        <v>0</v>
      </c>
      <c r="DP90" s="61">
        <f t="shared" si="27"/>
        <v>0</v>
      </c>
      <c r="DQ90" s="61">
        <f t="shared" si="28"/>
        <v>0</v>
      </c>
      <c r="DR90" s="61">
        <f t="shared" si="29"/>
        <v>0</v>
      </c>
      <c r="DS90" s="61">
        <f t="shared" si="30"/>
        <v>0</v>
      </c>
      <c r="DT90" s="61">
        <f t="shared" si="31"/>
        <v>0</v>
      </c>
      <c r="DU90" s="61">
        <f t="shared" si="32"/>
        <v>0</v>
      </c>
      <c r="DV90" s="61">
        <f t="shared" si="33"/>
        <v>0</v>
      </c>
      <c r="DW90" s="61">
        <f t="shared" si="34"/>
        <v>0</v>
      </c>
      <c r="DX90" s="61">
        <f t="shared" si="35"/>
        <v>0</v>
      </c>
      <c r="DY90" s="61">
        <f t="shared" si="36"/>
        <v>0</v>
      </c>
      <c r="DZ90" s="61">
        <f t="shared" si="15"/>
        <v>1</v>
      </c>
    </row>
    <row r="91" spans="1:130">
      <c r="B91" s="63"/>
      <c r="C91" s="53">
        <v>2025</v>
      </c>
      <c r="D91" s="64"/>
      <c r="E91" s="64"/>
      <c r="F91" s="64"/>
      <c r="G91" s="64"/>
      <c r="H91" s="64"/>
      <c r="I91" s="64">
        <f t="shared" si="39"/>
        <v>0</v>
      </c>
      <c r="J91" s="64">
        <f t="shared" si="40"/>
        <v>0</v>
      </c>
      <c r="K91" s="64">
        <f t="shared" si="41"/>
        <v>0</v>
      </c>
      <c r="L91" s="64">
        <f t="shared" si="42"/>
        <v>0</v>
      </c>
      <c r="M91" s="64">
        <f t="shared" si="43"/>
        <v>0</v>
      </c>
      <c r="N91" s="64">
        <f t="shared" si="44"/>
        <v>0</v>
      </c>
      <c r="O91" s="64">
        <f t="shared" si="63"/>
        <v>0</v>
      </c>
      <c r="P91" s="64">
        <f t="shared" si="67"/>
        <v>0</v>
      </c>
      <c r="Q91" s="64">
        <f t="shared" si="68"/>
        <v>0</v>
      </c>
      <c r="R91" s="64">
        <f t="shared" si="70"/>
        <v>0</v>
      </c>
      <c r="S91" s="64">
        <f t="shared" si="90"/>
        <v>2.3333333333333299</v>
      </c>
      <c r="T91" s="64">
        <f t="shared" si="91"/>
        <v>1.7333333333333301</v>
      </c>
      <c r="U91" s="64">
        <f t="shared" si="92"/>
        <v>0</v>
      </c>
      <c r="V91" s="64">
        <f t="shared" si="93"/>
        <v>91.933333333333294</v>
      </c>
      <c r="W91" s="64">
        <f t="shared" si="94"/>
        <v>151</v>
      </c>
      <c r="X91" s="64">
        <f t="shared" si="95"/>
        <v>1272.4000000000001</v>
      </c>
      <c r="Y91" s="64">
        <f t="shared" si="96"/>
        <v>1950.2</v>
      </c>
      <c r="Z91" s="64">
        <f t="shared" si="97"/>
        <v>2226.4</v>
      </c>
      <c r="AA91" s="64">
        <f t="shared" ref="AA91:AA109" si="98">VLOOKUP($C$89,$D$3:$K$63,$A$68,0)*(B68-B67)</f>
        <v>2623.4</v>
      </c>
      <c r="AB91" s="64">
        <f>VLOOKUP($C$90,$D$3:$K$63,$A$68,0)*(B67-B66)</f>
        <v>3147.8</v>
      </c>
      <c r="AC91" s="64">
        <f>VLOOKUP($C$91,$D$3:$K$63,$A$68,0)*B66</f>
        <v>0</v>
      </c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54">
        <f t="shared" si="12"/>
        <v>11467.2</v>
      </c>
      <c r="BP91" s="53">
        <v>2025</v>
      </c>
      <c r="BQ91" s="61">
        <f t="shared" si="13"/>
        <v>0</v>
      </c>
      <c r="BR91" s="61">
        <f t="shared" si="64"/>
        <v>0</v>
      </c>
      <c r="BS91" s="61">
        <f t="shared" si="65"/>
        <v>0</v>
      </c>
      <c r="BT91" s="61">
        <f t="shared" si="66"/>
        <v>0</v>
      </c>
      <c r="BU91" s="61">
        <f t="shared" si="45"/>
        <v>0</v>
      </c>
      <c r="BV91" s="61">
        <f t="shared" si="46"/>
        <v>0</v>
      </c>
      <c r="BW91" s="61">
        <f t="shared" si="47"/>
        <v>0</v>
      </c>
      <c r="BX91" s="61">
        <f t="shared" si="48"/>
        <v>0</v>
      </c>
      <c r="BY91" s="61">
        <f t="shared" si="49"/>
        <v>0</v>
      </c>
      <c r="BZ91" s="61">
        <f t="shared" si="50"/>
        <v>0</v>
      </c>
      <c r="CA91" s="61">
        <f t="shared" si="51"/>
        <v>0</v>
      </c>
      <c r="CB91" s="61">
        <f t="shared" si="52"/>
        <v>0</v>
      </c>
      <c r="CC91" s="61">
        <f t="shared" si="53"/>
        <v>0</v>
      </c>
      <c r="CD91" s="61">
        <f t="shared" si="54"/>
        <v>0</v>
      </c>
      <c r="CE91" s="61">
        <f t="shared" si="55"/>
        <v>0</v>
      </c>
      <c r="CF91" s="61">
        <f t="shared" si="56"/>
        <v>2.0347890795776899E-4</v>
      </c>
      <c r="CG91" s="61">
        <f t="shared" si="57"/>
        <v>1.5115576019719999E-4</v>
      </c>
      <c r="CH91" s="61">
        <f t="shared" si="58"/>
        <v>0</v>
      </c>
      <c r="CI91" s="61">
        <f t="shared" si="59"/>
        <v>8.0170689735361202E-3</v>
      </c>
      <c r="CJ91" s="61">
        <f t="shared" si="60"/>
        <v>1.31679921864099E-2</v>
      </c>
      <c r="CK91" s="61">
        <f t="shared" si="61"/>
        <v>0.11095995535091401</v>
      </c>
      <c r="CL91" s="61">
        <f t="shared" si="62"/>
        <v>0.170067671271104</v>
      </c>
      <c r="CM91" s="61">
        <f t="shared" si="14"/>
        <v>0.194153760290219</v>
      </c>
      <c r="CN91" s="61">
        <f t="shared" si="71"/>
        <v>0.228774243058462</v>
      </c>
      <c r="CO91" s="61">
        <f t="shared" si="72"/>
        <v>0.27450467420120001</v>
      </c>
      <c r="CP91" s="61">
        <f t="shared" si="73"/>
        <v>0</v>
      </c>
      <c r="CQ91" s="61">
        <f t="shared" si="74"/>
        <v>0</v>
      </c>
      <c r="CR91" s="61">
        <f t="shared" si="75"/>
        <v>0</v>
      </c>
      <c r="CS91" s="61">
        <f t="shared" si="76"/>
        <v>0</v>
      </c>
      <c r="CT91" s="61">
        <f t="shared" si="77"/>
        <v>0</v>
      </c>
      <c r="CU91" s="61">
        <f t="shared" si="78"/>
        <v>0</v>
      </c>
      <c r="CV91" s="61">
        <f t="shared" si="79"/>
        <v>0</v>
      </c>
      <c r="CW91" s="61">
        <f t="shared" si="80"/>
        <v>0</v>
      </c>
      <c r="CX91" s="61">
        <f t="shared" si="81"/>
        <v>0</v>
      </c>
      <c r="CY91" s="61">
        <f t="shared" si="82"/>
        <v>0</v>
      </c>
      <c r="CZ91" s="61">
        <f t="shared" si="83"/>
        <v>0</v>
      </c>
      <c r="DA91" s="61">
        <f t="shared" si="84"/>
        <v>0</v>
      </c>
      <c r="DB91" s="61">
        <f t="shared" si="85"/>
        <v>0</v>
      </c>
      <c r="DC91" s="61">
        <f t="shared" si="69"/>
        <v>0</v>
      </c>
      <c r="DD91" s="61">
        <f t="shared" si="86"/>
        <v>0</v>
      </c>
      <c r="DE91" s="61">
        <f t="shared" si="87"/>
        <v>0</v>
      </c>
      <c r="DF91" s="61">
        <f t="shared" si="88"/>
        <v>0</v>
      </c>
      <c r="DG91" s="61">
        <f t="shared" si="89"/>
        <v>0</v>
      </c>
      <c r="DH91" s="61">
        <f t="shared" si="19"/>
        <v>0</v>
      </c>
      <c r="DI91" s="61">
        <f t="shared" si="20"/>
        <v>0</v>
      </c>
      <c r="DJ91" s="61">
        <f t="shared" si="21"/>
        <v>0</v>
      </c>
      <c r="DK91" s="61">
        <f t="shared" si="22"/>
        <v>0</v>
      </c>
      <c r="DL91" s="61">
        <f t="shared" si="23"/>
        <v>0</v>
      </c>
      <c r="DM91" s="61">
        <f t="shared" si="24"/>
        <v>0</v>
      </c>
      <c r="DN91" s="61">
        <f t="shared" si="25"/>
        <v>0</v>
      </c>
      <c r="DO91" s="61">
        <f t="shared" si="26"/>
        <v>0</v>
      </c>
      <c r="DP91" s="61">
        <f t="shared" si="27"/>
        <v>0</v>
      </c>
      <c r="DQ91" s="61">
        <f t="shared" si="28"/>
        <v>0</v>
      </c>
      <c r="DR91" s="61">
        <f t="shared" si="29"/>
        <v>0</v>
      </c>
      <c r="DS91" s="61">
        <f t="shared" si="30"/>
        <v>0</v>
      </c>
      <c r="DT91" s="61">
        <f t="shared" si="31"/>
        <v>0</v>
      </c>
      <c r="DU91" s="61">
        <f t="shared" si="32"/>
        <v>0</v>
      </c>
      <c r="DV91" s="61">
        <f t="shared" si="33"/>
        <v>0</v>
      </c>
      <c r="DW91" s="61">
        <f t="shared" si="34"/>
        <v>0</v>
      </c>
      <c r="DX91" s="61">
        <f t="shared" si="35"/>
        <v>0</v>
      </c>
      <c r="DY91" s="61">
        <f t="shared" si="36"/>
        <v>0</v>
      </c>
      <c r="DZ91" s="61">
        <f t="shared" si="15"/>
        <v>1</v>
      </c>
    </row>
    <row r="92" spans="1:130">
      <c r="B92" s="63"/>
      <c r="C92" s="53">
        <v>2026</v>
      </c>
      <c r="D92" s="64"/>
      <c r="E92" s="64"/>
      <c r="F92" s="64"/>
      <c r="G92" s="64"/>
      <c r="H92" s="64"/>
      <c r="I92" s="64"/>
      <c r="J92" s="64">
        <f t="shared" si="40"/>
        <v>0</v>
      </c>
      <c r="K92" s="64">
        <f t="shared" si="41"/>
        <v>0</v>
      </c>
      <c r="L92" s="64">
        <f t="shared" si="42"/>
        <v>0</v>
      </c>
      <c r="M92" s="64">
        <f t="shared" si="43"/>
        <v>0</v>
      </c>
      <c r="N92" s="64">
        <f t="shared" si="44"/>
        <v>0</v>
      </c>
      <c r="O92" s="64">
        <f t="shared" si="63"/>
        <v>0</v>
      </c>
      <c r="P92" s="64">
        <f t="shared" si="67"/>
        <v>0</v>
      </c>
      <c r="Q92" s="64">
        <f t="shared" si="68"/>
        <v>0</v>
      </c>
      <c r="R92" s="64">
        <f t="shared" si="70"/>
        <v>0</v>
      </c>
      <c r="S92" s="64">
        <f t="shared" si="90"/>
        <v>2.3333333333333299</v>
      </c>
      <c r="T92" s="64">
        <f t="shared" si="91"/>
        <v>1.7333333333333301</v>
      </c>
      <c r="U92" s="64">
        <f t="shared" si="92"/>
        <v>0</v>
      </c>
      <c r="V92" s="64">
        <f t="shared" si="93"/>
        <v>91.933333333333294</v>
      </c>
      <c r="W92" s="64">
        <f t="shared" si="94"/>
        <v>151</v>
      </c>
      <c r="X92" s="64">
        <f t="shared" si="95"/>
        <v>1272.4000000000001</v>
      </c>
      <c r="Y92" s="64">
        <f t="shared" si="96"/>
        <v>1950.2</v>
      </c>
      <c r="Z92" s="64">
        <f t="shared" si="97"/>
        <v>2226.4</v>
      </c>
      <c r="AA92" s="64">
        <f t="shared" si="98"/>
        <v>2623.4</v>
      </c>
      <c r="AB92" s="64">
        <f t="shared" ref="AB92:AB110" si="99">VLOOKUP($C$90,$D$3:$K$63,$A$68,0)*(B68-B67)</f>
        <v>3147.8</v>
      </c>
      <c r="AC92" s="64">
        <f>VLOOKUP($C$91,$D$3:$K$63,$A$68,0)*(B67-B66)</f>
        <v>4053.2</v>
      </c>
      <c r="AD92" s="64">
        <f>VLOOKUP($C$92,$D$3:$K$63,$A$68,0)*B66</f>
        <v>0</v>
      </c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54">
        <f t="shared" si="12"/>
        <v>15520.4</v>
      </c>
      <c r="BP92" s="53">
        <v>2026</v>
      </c>
      <c r="BQ92" s="61">
        <f t="shared" si="13"/>
        <v>0</v>
      </c>
      <c r="BR92" s="61">
        <f t="shared" si="64"/>
        <v>0</v>
      </c>
      <c r="BS92" s="61">
        <f t="shared" si="65"/>
        <v>0</v>
      </c>
      <c r="BT92" s="61">
        <f t="shared" si="66"/>
        <v>0</v>
      </c>
      <c r="BU92" s="61">
        <f t="shared" si="45"/>
        <v>0</v>
      </c>
      <c r="BV92" s="61">
        <f t="shared" si="46"/>
        <v>0</v>
      </c>
      <c r="BW92" s="61">
        <f t="shared" si="47"/>
        <v>0</v>
      </c>
      <c r="BX92" s="61">
        <f t="shared" si="48"/>
        <v>0</v>
      </c>
      <c r="BY92" s="61">
        <f t="shared" si="49"/>
        <v>0</v>
      </c>
      <c r="BZ92" s="61">
        <f t="shared" si="50"/>
        <v>0</v>
      </c>
      <c r="CA92" s="61">
        <f t="shared" si="51"/>
        <v>0</v>
      </c>
      <c r="CB92" s="61">
        <f t="shared" si="52"/>
        <v>0</v>
      </c>
      <c r="CC92" s="61">
        <f t="shared" si="53"/>
        <v>0</v>
      </c>
      <c r="CD92" s="61">
        <f t="shared" si="54"/>
        <v>0</v>
      </c>
      <c r="CE92" s="61">
        <f t="shared" si="55"/>
        <v>0</v>
      </c>
      <c r="CF92" s="61">
        <f t="shared" si="56"/>
        <v>1.5033976787539799E-4</v>
      </c>
      <c r="CG92" s="61">
        <f t="shared" si="57"/>
        <v>1.1168097042172499E-4</v>
      </c>
      <c r="CH92" s="61">
        <f t="shared" si="58"/>
        <v>0</v>
      </c>
      <c r="CI92" s="61">
        <f t="shared" si="59"/>
        <v>5.9233868542906999E-3</v>
      </c>
      <c r="CJ92" s="61">
        <f t="shared" si="60"/>
        <v>9.7291306925079302E-3</v>
      </c>
      <c r="CK92" s="61">
        <f t="shared" si="61"/>
        <v>8.1982423133424395E-2</v>
      </c>
      <c r="CL92" s="61">
        <f t="shared" si="62"/>
        <v>0.12565397799025799</v>
      </c>
      <c r="CM92" s="61">
        <f t="shared" si="14"/>
        <v>0.14344991108476601</v>
      </c>
      <c r="CN92" s="61">
        <f t="shared" si="71"/>
        <v>0.16902914873328001</v>
      </c>
      <c r="CO92" s="61">
        <f t="shared" si="72"/>
        <v>0.202816937707791</v>
      </c>
      <c r="CP92" s="61">
        <f t="shared" si="73"/>
        <v>0.26115306306538499</v>
      </c>
      <c r="CQ92" s="61">
        <f t="shared" si="74"/>
        <v>0</v>
      </c>
      <c r="CR92" s="61">
        <f t="shared" si="75"/>
        <v>0</v>
      </c>
      <c r="CS92" s="61">
        <f t="shared" si="76"/>
        <v>0</v>
      </c>
      <c r="CT92" s="61">
        <f t="shared" si="77"/>
        <v>0</v>
      </c>
      <c r="CU92" s="61">
        <f t="shared" si="78"/>
        <v>0</v>
      </c>
      <c r="CV92" s="61">
        <f t="shared" si="79"/>
        <v>0</v>
      </c>
      <c r="CW92" s="61">
        <f t="shared" si="80"/>
        <v>0</v>
      </c>
      <c r="CX92" s="61">
        <f t="shared" si="81"/>
        <v>0</v>
      </c>
      <c r="CY92" s="61">
        <f t="shared" si="82"/>
        <v>0</v>
      </c>
      <c r="CZ92" s="61">
        <f t="shared" si="83"/>
        <v>0</v>
      </c>
      <c r="DA92" s="61">
        <f t="shared" si="84"/>
        <v>0</v>
      </c>
      <c r="DB92" s="61">
        <f t="shared" si="85"/>
        <v>0</v>
      </c>
      <c r="DC92" s="61">
        <f t="shared" si="69"/>
        <v>0</v>
      </c>
      <c r="DD92" s="61">
        <f t="shared" si="86"/>
        <v>0</v>
      </c>
      <c r="DE92" s="61">
        <f t="shared" si="87"/>
        <v>0</v>
      </c>
      <c r="DF92" s="61">
        <f t="shared" si="88"/>
        <v>0</v>
      </c>
      <c r="DG92" s="61">
        <f t="shared" si="89"/>
        <v>0</v>
      </c>
      <c r="DH92" s="61">
        <f t="shared" si="19"/>
        <v>0</v>
      </c>
      <c r="DI92" s="61">
        <f t="shared" si="20"/>
        <v>0</v>
      </c>
      <c r="DJ92" s="61">
        <f t="shared" si="21"/>
        <v>0</v>
      </c>
      <c r="DK92" s="61">
        <f t="shared" si="22"/>
        <v>0</v>
      </c>
      <c r="DL92" s="61">
        <f t="shared" si="23"/>
        <v>0</v>
      </c>
      <c r="DM92" s="61">
        <f t="shared" si="24"/>
        <v>0</v>
      </c>
      <c r="DN92" s="61">
        <f t="shared" si="25"/>
        <v>0</v>
      </c>
      <c r="DO92" s="61">
        <f t="shared" si="26"/>
        <v>0</v>
      </c>
      <c r="DP92" s="61">
        <f t="shared" si="27"/>
        <v>0</v>
      </c>
      <c r="DQ92" s="61">
        <f t="shared" si="28"/>
        <v>0</v>
      </c>
      <c r="DR92" s="61">
        <f t="shared" si="29"/>
        <v>0</v>
      </c>
      <c r="DS92" s="61">
        <f t="shared" si="30"/>
        <v>0</v>
      </c>
      <c r="DT92" s="61">
        <f t="shared" si="31"/>
        <v>0</v>
      </c>
      <c r="DU92" s="61">
        <f t="shared" si="32"/>
        <v>0</v>
      </c>
      <c r="DV92" s="61">
        <f t="shared" si="33"/>
        <v>0</v>
      </c>
      <c r="DW92" s="61">
        <f t="shared" si="34"/>
        <v>0</v>
      </c>
      <c r="DX92" s="61">
        <f t="shared" si="35"/>
        <v>0</v>
      </c>
      <c r="DY92" s="61">
        <f t="shared" si="36"/>
        <v>0</v>
      </c>
      <c r="DZ92" s="61">
        <f t="shared" si="15"/>
        <v>1</v>
      </c>
    </row>
    <row r="93" spans="1:130">
      <c r="B93" s="63"/>
      <c r="C93" s="53">
        <v>2027</v>
      </c>
      <c r="D93" s="64"/>
      <c r="E93" s="64"/>
      <c r="F93" s="64"/>
      <c r="G93" s="64"/>
      <c r="H93" s="64"/>
      <c r="I93" s="64"/>
      <c r="J93" s="64"/>
      <c r="K93" s="64">
        <f t="shared" si="41"/>
        <v>0</v>
      </c>
      <c r="L93" s="64">
        <f t="shared" si="42"/>
        <v>0</v>
      </c>
      <c r="M93" s="64">
        <f t="shared" si="43"/>
        <v>0</v>
      </c>
      <c r="N93" s="64">
        <f t="shared" si="44"/>
        <v>0</v>
      </c>
      <c r="O93" s="64">
        <f t="shared" si="63"/>
        <v>0</v>
      </c>
      <c r="P93" s="64">
        <f t="shared" si="67"/>
        <v>0</v>
      </c>
      <c r="Q93" s="64">
        <f t="shared" si="68"/>
        <v>0</v>
      </c>
      <c r="R93" s="64">
        <f t="shared" si="70"/>
        <v>0</v>
      </c>
      <c r="S93" s="64">
        <f t="shared" si="90"/>
        <v>2.3333333333333299</v>
      </c>
      <c r="T93" s="64">
        <f t="shared" si="91"/>
        <v>1.7333333333333301</v>
      </c>
      <c r="U93" s="64">
        <f t="shared" si="92"/>
        <v>0</v>
      </c>
      <c r="V93" s="64">
        <f t="shared" si="93"/>
        <v>91.933333333333294</v>
      </c>
      <c r="W93" s="64">
        <f t="shared" si="94"/>
        <v>151</v>
      </c>
      <c r="X93" s="64">
        <f t="shared" si="95"/>
        <v>1272.4000000000001</v>
      </c>
      <c r="Y93" s="64">
        <f t="shared" si="96"/>
        <v>1950.2</v>
      </c>
      <c r="Z93" s="64">
        <f t="shared" si="97"/>
        <v>2226.4</v>
      </c>
      <c r="AA93" s="64">
        <f t="shared" si="98"/>
        <v>2623.4</v>
      </c>
      <c r="AB93" s="64">
        <f t="shared" si="99"/>
        <v>3147.8</v>
      </c>
      <c r="AC93" s="64">
        <f t="shared" ref="AC93:AC111" si="100">VLOOKUP($C$91,$D$3:$K$63,$A$68,0)*(B68-B67)</f>
        <v>4053.2</v>
      </c>
      <c r="AD93" s="64">
        <f>VLOOKUP($C$92,$D$3:$K$63,$A$68,0)*(B67-B66)</f>
        <v>5263.6</v>
      </c>
      <c r="AE93" s="64">
        <f>VLOOKUP($C$93,$D$3:$K$63,$A$68,0)*B66</f>
        <v>0</v>
      </c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54">
        <f t="shared" si="12"/>
        <v>20784</v>
      </c>
      <c r="BP93" s="53">
        <v>2027</v>
      </c>
      <c r="BQ93" s="61">
        <f t="shared" si="13"/>
        <v>0</v>
      </c>
      <c r="BR93" s="61">
        <f t="shared" si="64"/>
        <v>0</v>
      </c>
      <c r="BS93" s="61">
        <f t="shared" si="65"/>
        <v>0</v>
      </c>
      <c r="BT93" s="61">
        <f t="shared" si="66"/>
        <v>0</v>
      </c>
      <c r="BU93" s="61">
        <f t="shared" si="45"/>
        <v>0</v>
      </c>
      <c r="BV93" s="61">
        <f t="shared" si="46"/>
        <v>0</v>
      </c>
      <c r="BW93" s="61">
        <f t="shared" si="47"/>
        <v>0</v>
      </c>
      <c r="BX93" s="61">
        <f t="shared" si="48"/>
        <v>0</v>
      </c>
      <c r="BY93" s="61">
        <f t="shared" si="49"/>
        <v>0</v>
      </c>
      <c r="BZ93" s="61">
        <f t="shared" si="50"/>
        <v>0</v>
      </c>
      <c r="CA93" s="61">
        <f t="shared" si="51"/>
        <v>0</v>
      </c>
      <c r="CB93" s="61">
        <f t="shared" si="52"/>
        <v>0</v>
      </c>
      <c r="CC93" s="61">
        <f t="shared" si="53"/>
        <v>0</v>
      </c>
      <c r="CD93" s="61">
        <f t="shared" si="54"/>
        <v>0</v>
      </c>
      <c r="CE93" s="61">
        <f t="shared" si="55"/>
        <v>0</v>
      </c>
      <c r="CF93" s="61">
        <f t="shared" si="56"/>
        <v>1.12265845522197E-4</v>
      </c>
      <c r="CG93" s="61">
        <f t="shared" si="57"/>
        <v>8.3397485245060294E-5</v>
      </c>
      <c r="CH93" s="61">
        <f t="shared" si="58"/>
        <v>0</v>
      </c>
      <c r="CI93" s="61">
        <f t="shared" si="59"/>
        <v>4.4232743135745496E-3</v>
      </c>
      <c r="CJ93" s="61">
        <f t="shared" si="60"/>
        <v>7.2652040030792902E-3</v>
      </c>
      <c r="CK93" s="61">
        <f t="shared" si="61"/>
        <v>6.1220169361047003E-2</v>
      </c>
      <c r="CL93" s="61">
        <f t="shared" si="62"/>
        <v>9.3831793687451898E-2</v>
      </c>
      <c r="CM93" s="61">
        <f t="shared" si="14"/>
        <v>0.10712086220169401</v>
      </c>
      <c r="CN93" s="61">
        <f t="shared" si="71"/>
        <v>0.126222093918399</v>
      </c>
      <c r="CO93" s="61">
        <f t="shared" si="72"/>
        <v>0.151453040800616</v>
      </c>
      <c r="CP93" s="61">
        <f t="shared" si="73"/>
        <v>0.19501539645881399</v>
      </c>
      <c r="CQ93" s="61">
        <f t="shared" si="74"/>
        <v>0.25325250192455701</v>
      </c>
      <c r="CR93" s="61">
        <f t="shared" si="75"/>
        <v>0</v>
      </c>
      <c r="CS93" s="61">
        <f t="shared" si="76"/>
        <v>0</v>
      </c>
      <c r="CT93" s="61">
        <f t="shared" si="77"/>
        <v>0</v>
      </c>
      <c r="CU93" s="61">
        <f t="shared" si="78"/>
        <v>0</v>
      </c>
      <c r="CV93" s="61">
        <f t="shared" si="79"/>
        <v>0</v>
      </c>
      <c r="CW93" s="61">
        <f t="shared" si="80"/>
        <v>0</v>
      </c>
      <c r="CX93" s="61">
        <f t="shared" si="81"/>
        <v>0</v>
      </c>
      <c r="CY93" s="61">
        <f t="shared" si="82"/>
        <v>0</v>
      </c>
      <c r="CZ93" s="61">
        <f t="shared" si="83"/>
        <v>0</v>
      </c>
      <c r="DA93" s="61">
        <f t="shared" si="84"/>
        <v>0</v>
      </c>
      <c r="DB93" s="61">
        <f t="shared" si="85"/>
        <v>0</v>
      </c>
      <c r="DC93" s="61">
        <f t="shared" si="69"/>
        <v>0</v>
      </c>
      <c r="DD93" s="61">
        <f t="shared" si="86"/>
        <v>0</v>
      </c>
      <c r="DE93" s="61">
        <f t="shared" si="87"/>
        <v>0</v>
      </c>
      <c r="DF93" s="61">
        <f t="shared" si="88"/>
        <v>0</v>
      </c>
      <c r="DG93" s="61">
        <f t="shared" si="89"/>
        <v>0</v>
      </c>
      <c r="DH93" s="61">
        <f t="shared" si="19"/>
        <v>0</v>
      </c>
      <c r="DI93" s="61">
        <f t="shared" si="20"/>
        <v>0</v>
      </c>
      <c r="DJ93" s="61">
        <f t="shared" si="21"/>
        <v>0</v>
      </c>
      <c r="DK93" s="61">
        <f t="shared" si="22"/>
        <v>0</v>
      </c>
      <c r="DL93" s="61">
        <f t="shared" si="23"/>
        <v>0</v>
      </c>
      <c r="DM93" s="61">
        <f t="shared" si="24"/>
        <v>0</v>
      </c>
      <c r="DN93" s="61">
        <f t="shared" si="25"/>
        <v>0</v>
      </c>
      <c r="DO93" s="61">
        <f t="shared" si="26"/>
        <v>0</v>
      </c>
      <c r="DP93" s="61">
        <f t="shared" si="27"/>
        <v>0</v>
      </c>
      <c r="DQ93" s="61">
        <f t="shared" si="28"/>
        <v>0</v>
      </c>
      <c r="DR93" s="61">
        <f t="shared" si="29"/>
        <v>0</v>
      </c>
      <c r="DS93" s="61">
        <f t="shared" si="30"/>
        <v>0</v>
      </c>
      <c r="DT93" s="61">
        <f t="shared" si="31"/>
        <v>0</v>
      </c>
      <c r="DU93" s="61">
        <f t="shared" si="32"/>
        <v>0</v>
      </c>
      <c r="DV93" s="61">
        <f t="shared" si="33"/>
        <v>0</v>
      </c>
      <c r="DW93" s="61">
        <f t="shared" si="34"/>
        <v>0</v>
      </c>
      <c r="DX93" s="61">
        <f t="shared" si="35"/>
        <v>0</v>
      </c>
      <c r="DY93" s="61">
        <f t="shared" si="36"/>
        <v>0</v>
      </c>
      <c r="DZ93" s="61">
        <f t="shared" si="15"/>
        <v>1</v>
      </c>
    </row>
    <row r="94" spans="1:130">
      <c r="B94" s="63"/>
      <c r="C94" s="53">
        <v>2028</v>
      </c>
      <c r="D94" s="64"/>
      <c r="E94" s="64"/>
      <c r="F94" s="64"/>
      <c r="G94" s="64"/>
      <c r="H94" s="64"/>
      <c r="I94" s="64"/>
      <c r="J94" s="64"/>
      <c r="K94" s="64"/>
      <c r="L94" s="64">
        <f t="shared" si="42"/>
        <v>0</v>
      </c>
      <c r="M94" s="64">
        <f t="shared" si="43"/>
        <v>0</v>
      </c>
      <c r="N94" s="64">
        <f t="shared" si="44"/>
        <v>0</v>
      </c>
      <c r="O94" s="64">
        <f t="shared" si="63"/>
        <v>0</v>
      </c>
      <c r="P94" s="64">
        <f t="shared" si="67"/>
        <v>0</v>
      </c>
      <c r="Q94" s="64">
        <f t="shared" si="68"/>
        <v>0</v>
      </c>
      <c r="R94" s="64">
        <f t="shared" si="70"/>
        <v>0</v>
      </c>
      <c r="S94" s="64">
        <f t="shared" si="90"/>
        <v>2.3333333333333299</v>
      </c>
      <c r="T94" s="64">
        <f t="shared" si="91"/>
        <v>1.7333333333333301</v>
      </c>
      <c r="U94" s="64">
        <f t="shared" si="92"/>
        <v>0</v>
      </c>
      <c r="V94" s="64">
        <f t="shared" si="93"/>
        <v>91.933333333333294</v>
      </c>
      <c r="W94" s="64">
        <f t="shared" si="94"/>
        <v>151</v>
      </c>
      <c r="X94" s="64">
        <f t="shared" si="95"/>
        <v>1272.4000000000001</v>
      </c>
      <c r="Y94" s="64">
        <f t="shared" si="96"/>
        <v>1950.2</v>
      </c>
      <c r="Z94" s="64">
        <f t="shared" si="97"/>
        <v>2226.4</v>
      </c>
      <c r="AA94" s="64">
        <f t="shared" si="98"/>
        <v>2623.4</v>
      </c>
      <c r="AB94" s="64">
        <f t="shared" si="99"/>
        <v>3147.8</v>
      </c>
      <c r="AC94" s="64">
        <f t="shared" si="100"/>
        <v>4053.2</v>
      </c>
      <c r="AD94" s="64">
        <f t="shared" ref="AD94:AD112" si="101">VLOOKUP($C$92,$D$3:$K$63,$A$68,0)*(B68-B67)</f>
        <v>5263.6</v>
      </c>
      <c r="AE94" s="64">
        <f>VLOOKUP($C$93,$D$3:$K$63,$A$68,0)*(B67-B66)</f>
        <v>6751</v>
      </c>
      <c r="AF94" s="64">
        <f>VLOOKUP($C$94,$D$3:$K$63,$A$68,0)*B66</f>
        <v>0</v>
      </c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54">
        <f t="shared" si="12"/>
        <v>27535</v>
      </c>
      <c r="BP94" s="53">
        <v>2028</v>
      </c>
      <c r="BQ94" s="61">
        <f t="shared" si="13"/>
        <v>0</v>
      </c>
      <c r="BR94" s="61">
        <f t="shared" si="64"/>
        <v>0</v>
      </c>
      <c r="BS94" s="61">
        <f t="shared" si="65"/>
        <v>0</v>
      </c>
      <c r="BT94" s="61">
        <f t="shared" si="66"/>
        <v>0</v>
      </c>
      <c r="BU94" s="61">
        <f t="shared" si="45"/>
        <v>0</v>
      </c>
      <c r="BV94" s="61">
        <f t="shared" si="46"/>
        <v>0</v>
      </c>
      <c r="BW94" s="61">
        <f t="shared" si="47"/>
        <v>0</v>
      </c>
      <c r="BX94" s="61">
        <f t="shared" si="48"/>
        <v>0</v>
      </c>
      <c r="BY94" s="61">
        <f t="shared" si="49"/>
        <v>0</v>
      </c>
      <c r="BZ94" s="61">
        <f t="shared" si="50"/>
        <v>0</v>
      </c>
      <c r="CA94" s="61">
        <f t="shared" si="51"/>
        <v>0</v>
      </c>
      <c r="CB94" s="61">
        <f t="shared" si="52"/>
        <v>0</v>
      </c>
      <c r="CC94" s="61">
        <f t="shared" si="53"/>
        <v>0</v>
      </c>
      <c r="CD94" s="61">
        <f t="shared" si="54"/>
        <v>0</v>
      </c>
      <c r="CE94" s="61">
        <f t="shared" si="55"/>
        <v>0</v>
      </c>
      <c r="CF94" s="61">
        <f t="shared" si="56"/>
        <v>8.4740633133587596E-5</v>
      </c>
      <c r="CG94" s="61">
        <f t="shared" si="57"/>
        <v>6.2950184613522195E-5</v>
      </c>
      <c r="CH94" s="61">
        <f t="shared" si="58"/>
        <v>0</v>
      </c>
      <c r="CI94" s="61">
        <f t="shared" si="59"/>
        <v>3.3387809454633499E-3</v>
      </c>
      <c r="CJ94" s="61">
        <f t="shared" si="60"/>
        <v>5.4839295442164499E-3</v>
      </c>
      <c r="CK94" s="61">
        <f t="shared" si="61"/>
        <v>4.6210277828218599E-2</v>
      </c>
      <c r="CL94" s="61">
        <f t="shared" si="62"/>
        <v>7.0826221173052498E-2</v>
      </c>
      <c r="CM94" s="61">
        <f t="shared" si="14"/>
        <v>8.08570909751226E-2</v>
      </c>
      <c r="CN94" s="61">
        <f t="shared" si="71"/>
        <v>9.52751044125658E-2</v>
      </c>
      <c r="CO94" s="61">
        <f t="shared" si="72"/>
        <v>0.114319956419103</v>
      </c>
      <c r="CP94" s="61">
        <f t="shared" si="73"/>
        <v>0.147201743235882</v>
      </c>
      <c r="CQ94" s="61">
        <f t="shared" si="74"/>
        <v>0.19116034138369301</v>
      </c>
      <c r="CR94" s="61">
        <f t="shared" si="75"/>
        <v>0.24517886326493599</v>
      </c>
      <c r="CS94" s="61">
        <f t="shared" si="76"/>
        <v>0</v>
      </c>
      <c r="CT94" s="61">
        <f t="shared" si="77"/>
        <v>0</v>
      </c>
      <c r="CU94" s="61">
        <f t="shared" si="78"/>
        <v>0</v>
      </c>
      <c r="CV94" s="61">
        <f t="shared" si="79"/>
        <v>0</v>
      </c>
      <c r="CW94" s="61">
        <f t="shared" si="80"/>
        <v>0</v>
      </c>
      <c r="CX94" s="61">
        <f t="shared" si="81"/>
        <v>0</v>
      </c>
      <c r="CY94" s="61">
        <f t="shared" si="82"/>
        <v>0</v>
      </c>
      <c r="CZ94" s="61">
        <f t="shared" si="83"/>
        <v>0</v>
      </c>
      <c r="DA94" s="61">
        <f t="shared" si="84"/>
        <v>0</v>
      </c>
      <c r="DB94" s="61">
        <f t="shared" si="85"/>
        <v>0</v>
      </c>
      <c r="DC94" s="61">
        <f t="shared" si="69"/>
        <v>0</v>
      </c>
      <c r="DD94" s="61">
        <f t="shared" si="86"/>
        <v>0</v>
      </c>
      <c r="DE94" s="61">
        <f t="shared" si="87"/>
        <v>0</v>
      </c>
      <c r="DF94" s="61">
        <f t="shared" si="88"/>
        <v>0</v>
      </c>
      <c r="DG94" s="61">
        <f t="shared" si="89"/>
        <v>0</v>
      </c>
      <c r="DH94" s="61">
        <f t="shared" si="19"/>
        <v>0</v>
      </c>
      <c r="DI94" s="61">
        <f t="shared" si="20"/>
        <v>0</v>
      </c>
      <c r="DJ94" s="61">
        <f t="shared" si="21"/>
        <v>0</v>
      </c>
      <c r="DK94" s="61">
        <f t="shared" si="22"/>
        <v>0</v>
      </c>
      <c r="DL94" s="61">
        <f t="shared" si="23"/>
        <v>0</v>
      </c>
      <c r="DM94" s="61">
        <f t="shared" si="24"/>
        <v>0</v>
      </c>
      <c r="DN94" s="61">
        <f t="shared" si="25"/>
        <v>0</v>
      </c>
      <c r="DO94" s="61">
        <f t="shared" si="26"/>
        <v>0</v>
      </c>
      <c r="DP94" s="61">
        <f t="shared" si="27"/>
        <v>0</v>
      </c>
      <c r="DQ94" s="61">
        <f t="shared" si="28"/>
        <v>0</v>
      </c>
      <c r="DR94" s="61">
        <f t="shared" si="29"/>
        <v>0</v>
      </c>
      <c r="DS94" s="61">
        <f t="shared" si="30"/>
        <v>0</v>
      </c>
      <c r="DT94" s="61">
        <f t="shared" si="31"/>
        <v>0</v>
      </c>
      <c r="DU94" s="61">
        <f t="shared" si="32"/>
        <v>0</v>
      </c>
      <c r="DV94" s="61">
        <f t="shared" si="33"/>
        <v>0</v>
      </c>
      <c r="DW94" s="61">
        <f t="shared" si="34"/>
        <v>0</v>
      </c>
      <c r="DX94" s="61">
        <f t="shared" si="35"/>
        <v>0</v>
      </c>
      <c r="DY94" s="61">
        <f t="shared" si="36"/>
        <v>0</v>
      </c>
      <c r="DZ94" s="61">
        <f t="shared" si="15"/>
        <v>1</v>
      </c>
    </row>
    <row r="95" spans="1:130">
      <c r="B95" s="63"/>
      <c r="C95" s="53">
        <v>2029</v>
      </c>
      <c r="D95" s="64"/>
      <c r="E95" s="64"/>
      <c r="F95" s="64"/>
      <c r="G95" s="64"/>
      <c r="H95" s="64"/>
      <c r="I95" s="64"/>
      <c r="J95" s="64"/>
      <c r="K95" s="64"/>
      <c r="L95" s="64"/>
      <c r="M95" s="64">
        <f t="shared" si="43"/>
        <v>0</v>
      </c>
      <c r="N95" s="64">
        <f t="shared" si="44"/>
        <v>0</v>
      </c>
      <c r="O95" s="64">
        <f t="shared" si="63"/>
        <v>0</v>
      </c>
      <c r="P95" s="64">
        <f t="shared" si="67"/>
        <v>0</v>
      </c>
      <c r="Q95" s="64">
        <f t="shared" si="68"/>
        <v>0</v>
      </c>
      <c r="R95" s="64">
        <f t="shared" si="70"/>
        <v>0</v>
      </c>
      <c r="S95" s="64">
        <f t="shared" si="90"/>
        <v>2.3333333333333299</v>
      </c>
      <c r="T95" s="64">
        <f t="shared" si="91"/>
        <v>1.7333333333333301</v>
      </c>
      <c r="U95" s="64">
        <f t="shared" si="92"/>
        <v>0</v>
      </c>
      <c r="V95" s="64">
        <f t="shared" si="93"/>
        <v>91.933333333333294</v>
      </c>
      <c r="W95" s="64">
        <f t="shared" si="94"/>
        <v>151</v>
      </c>
      <c r="X95" s="64">
        <f t="shared" si="95"/>
        <v>1272.4000000000001</v>
      </c>
      <c r="Y95" s="64">
        <f t="shared" si="96"/>
        <v>1950.2</v>
      </c>
      <c r="Z95" s="64">
        <f t="shared" si="97"/>
        <v>2226.4</v>
      </c>
      <c r="AA95" s="64">
        <f t="shared" si="98"/>
        <v>2623.4</v>
      </c>
      <c r="AB95" s="64">
        <f t="shared" si="99"/>
        <v>3147.8</v>
      </c>
      <c r="AC95" s="64">
        <f t="shared" si="100"/>
        <v>4053.2</v>
      </c>
      <c r="AD95" s="64">
        <f t="shared" si="101"/>
        <v>5263.6</v>
      </c>
      <c r="AE95" s="64">
        <f t="shared" ref="AE95:AE113" si="102">VLOOKUP($C$93,$D$3:$K$63,$A$68,0)*(B68-B67)</f>
        <v>6751</v>
      </c>
      <c r="AF95" s="64">
        <f>VLOOKUP($C$94,$D$3:$K$63,$A$68,0)*(B67-B66)</f>
        <v>8567.4</v>
      </c>
      <c r="AG95" s="64">
        <f>VLOOKUP($C$95,$D$3:$K$63,$A$68,0)*B66</f>
        <v>0</v>
      </c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54">
        <f t="shared" si="12"/>
        <v>36102.400000000001</v>
      </c>
      <c r="BP95" s="53">
        <v>2029</v>
      </c>
      <c r="BQ95" s="61">
        <f t="shared" si="13"/>
        <v>0</v>
      </c>
      <c r="BR95" s="61">
        <f t="shared" si="64"/>
        <v>0</v>
      </c>
      <c r="BS95" s="61">
        <f t="shared" si="65"/>
        <v>0</v>
      </c>
      <c r="BT95" s="61">
        <f t="shared" si="66"/>
        <v>0</v>
      </c>
      <c r="BU95" s="61">
        <f t="shared" si="45"/>
        <v>0</v>
      </c>
      <c r="BV95" s="61">
        <f t="shared" si="46"/>
        <v>0</v>
      </c>
      <c r="BW95" s="61">
        <f t="shared" si="47"/>
        <v>0</v>
      </c>
      <c r="BX95" s="61">
        <f t="shared" si="48"/>
        <v>0</v>
      </c>
      <c r="BY95" s="61">
        <f t="shared" si="49"/>
        <v>0</v>
      </c>
      <c r="BZ95" s="61">
        <f t="shared" si="50"/>
        <v>0</v>
      </c>
      <c r="CA95" s="61">
        <f t="shared" si="51"/>
        <v>0</v>
      </c>
      <c r="CB95" s="61">
        <f t="shared" si="52"/>
        <v>0</v>
      </c>
      <c r="CC95" s="61">
        <f t="shared" si="53"/>
        <v>0</v>
      </c>
      <c r="CD95" s="61">
        <f t="shared" si="54"/>
        <v>0</v>
      </c>
      <c r="CE95" s="61">
        <f t="shared" si="55"/>
        <v>0</v>
      </c>
      <c r="CF95" s="61">
        <f t="shared" si="56"/>
        <v>6.4630975595343602E-5</v>
      </c>
      <c r="CG95" s="61">
        <f t="shared" si="57"/>
        <v>4.80115818708267E-5</v>
      </c>
      <c r="CH95" s="61">
        <f t="shared" si="58"/>
        <v>0</v>
      </c>
      <c r="CI95" s="61">
        <f t="shared" si="59"/>
        <v>2.5464604384565401E-3</v>
      </c>
      <c r="CJ95" s="61">
        <f t="shared" si="60"/>
        <v>4.1825474206700899E-3</v>
      </c>
      <c r="CK95" s="61">
        <f t="shared" si="61"/>
        <v>3.5244194291792201E-2</v>
      </c>
      <c r="CL95" s="61">
        <f t="shared" si="62"/>
        <v>5.4018569402588201E-2</v>
      </c>
      <c r="CM95" s="61">
        <f t="shared" si="14"/>
        <v>6.1669030313774201E-2</v>
      </c>
      <c r="CN95" s="61">
        <f t="shared" si="71"/>
        <v>7.2665529161496198E-2</v>
      </c>
      <c r="CO95" s="61">
        <f t="shared" si="72"/>
        <v>8.7190879276724004E-2</v>
      </c>
      <c r="CP95" s="61">
        <f t="shared" si="73"/>
        <v>0.11226954440702</v>
      </c>
      <c r="CQ95" s="61">
        <f t="shared" si="74"/>
        <v>0.145796401347279</v>
      </c>
      <c r="CR95" s="61">
        <f t="shared" si="75"/>
        <v>0.186995878390356</v>
      </c>
      <c r="CS95" s="61">
        <f t="shared" si="76"/>
        <v>0.237308322992377</v>
      </c>
      <c r="CT95" s="61">
        <f t="shared" si="77"/>
        <v>0</v>
      </c>
      <c r="CU95" s="61">
        <f t="shared" si="78"/>
        <v>0</v>
      </c>
      <c r="CV95" s="61">
        <f t="shared" si="79"/>
        <v>0</v>
      </c>
      <c r="CW95" s="61">
        <f t="shared" si="80"/>
        <v>0</v>
      </c>
      <c r="CX95" s="61">
        <f t="shared" si="81"/>
        <v>0</v>
      </c>
      <c r="CY95" s="61">
        <f t="shared" si="82"/>
        <v>0</v>
      </c>
      <c r="CZ95" s="61">
        <f t="shared" si="83"/>
        <v>0</v>
      </c>
      <c r="DA95" s="61">
        <f t="shared" si="84"/>
        <v>0</v>
      </c>
      <c r="DB95" s="61">
        <f t="shared" si="85"/>
        <v>0</v>
      </c>
      <c r="DC95" s="61">
        <f t="shared" si="69"/>
        <v>0</v>
      </c>
      <c r="DD95" s="61">
        <f t="shared" si="86"/>
        <v>0</v>
      </c>
      <c r="DE95" s="61">
        <f t="shared" si="87"/>
        <v>0</v>
      </c>
      <c r="DF95" s="61">
        <f t="shared" si="88"/>
        <v>0</v>
      </c>
      <c r="DG95" s="61">
        <f t="shared" si="89"/>
        <v>0</v>
      </c>
      <c r="DH95" s="61">
        <f t="shared" si="19"/>
        <v>0</v>
      </c>
      <c r="DI95" s="61">
        <f t="shared" si="20"/>
        <v>0</v>
      </c>
      <c r="DJ95" s="61">
        <f t="shared" si="21"/>
        <v>0</v>
      </c>
      <c r="DK95" s="61">
        <f t="shared" si="22"/>
        <v>0</v>
      </c>
      <c r="DL95" s="61">
        <f t="shared" si="23"/>
        <v>0</v>
      </c>
      <c r="DM95" s="61">
        <f t="shared" si="24"/>
        <v>0</v>
      </c>
      <c r="DN95" s="61">
        <f t="shared" si="25"/>
        <v>0</v>
      </c>
      <c r="DO95" s="61">
        <f t="shared" si="26"/>
        <v>0</v>
      </c>
      <c r="DP95" s="61">
        <f t="shared" si="27"/>
        <v>0</v>
      </c>
      <c r="DQ95" s="61">
        <f t="shared" si="28"/>
        <v>0</v>
      </c>
      <c r="DR95" s="61">
        <f t="shared" si="29"/>
        <v>0</v>
      </c>
      <c r="DS95" s="61">
        <f t="shared" si="30"/>
        <v>0</v>
      </c>
      <c r="DT95" s="61">
        <f t="shared" si="31"/>
        <v>0</v>
      </c>
      <c r="DU95" s="61">
        <f t="shared" si="32"/>
        <v>0</v>
      </c>
      <c r="DV95" s="61">
        <f t="shared" si="33"/>
        <v>0</v>
      </c>
      <c r="DW95" s="61">
        <f t="shared" si="34"/>
        <v>0</v>
      </c>
      <c r="DX95" s="61">
        <f t="shared" si="35"/>
        <v>0</v>
      </c>
      <c r="DY95" s="61">
        <f t="shared" si="36"/>
        <v>0</v>
      </c>
      <c r="DZ95" s="61">
        <f t="shared" si="15"/>
        <v>1</v>
      </c>
    </row>
    <row r="96" spans="1:130">
      <c r="B96" s="63"/>
      <c r="C96" s="53">
        <v>2030</v>
      </c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>
        <f t="shared" si="44"/>
        <v>0</v>
      </c>
      <c r="O96" s="64">
        <f t="shared" si="63"/>
        <v>0</v>
      </c>
      <c r="P96" s="64">
        <f t="shared" si="67"/>
        <v>0</v>
      </c>
      <c r="Q96" s="64">
        <f t="shared" si="68"/>
        <v>0</v>
      </c>
      <c r="R96" s="64">
        <f t="shared" si="70"/>
        <v>0</v>
      </c>
      <c r="S96" s="64">
        <f t="shared" si="90"/>
        <v>2.3333333333333299</v>
      </c>
      <c r="T96" s="64">
        <f t="shared" si="91"/>
        <v>1.7333333333333301</v>
      </c>
      <c r="U96" s="64">
        <f t="shared" si="92"/>
        <v>0</v>
      </c>
      <c r="V96" s="64">
        <f t="shared" si="93"/>
        <v>91.933333333333294</v>
      </c>
      <c r="W96" s="64">
        <f t="shared" si="94"/>
        <v>151</v>
      </c>
      <c r="X96" s="64">
        <f t="shared" si="95"/>
        <v>1272.4000000000001</v>
      </c>
      <c r="Y96" s="64">
        <f t="shared" si="96"/>
        <v>1950.2</v>
      </c>
      <c r="Z96" s="64">
        <f t="shared" si="97"/>
        <v>2226.4</v>
      </c>
      <c r="AA96" s="64">
        <f t="shared" si="98"/>
        <v>2623.4</v>
      </c>
      <c r="AB96" s="64">
        <f t="shared" si="99"/>
        <v>3147.8</v>
      </c>
      <c r="AC96" s="64">
        <f t="shared" si="100"/>
        <v>4053.2</v>
      </c>
      <c r="AD96" s="64">
        <f t="shared" si="101"/>
        <v>5263.6</v>
      </c>
      <c r="AE96" s="64">
        <f t="shared" si="102"/>
        <v>6751</v>
      </c>
      <c r="AF96" s="64">
        <f t="shared" ref="AF96:AF114" si="103">VLOOKUP($C$94,$D$3:$K$63,$A$68,0)*(B68-B67)</f>
        <v>8567.4</v>
      </c>
      <c r="AG96" s="64">
        <f>VLOOKUP($C$95,$D$3:$K$63,$A$68,0)*(B67-B66)</f>
        <v>10602.2</v>
      </c>
      <c r="AH96" s="64">
        <f>VLOOKUP($C$96,$D$3:$K$63,$A$68,0)*B66</f>
        <v>0</v>
      </c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54">
        <f t="shared" si="12"/>
        <v>46704.6</v>
      </c>
      <c r="BP96" s="53">
        <v>2030</v>
      </c>
      <c r="BQ96" s="61">
        <f t="shared" si="13"/>
        <v>0</v>
      </c>
      <c r="BR96" s="61">
        <f t="shared" si="64"/>
        <v>0</v>
      </c>
      <c r="BS96" s="61">
        <f t="shared" si="65"/>
        <v>0</v>
      </c>
      <c r="BT96" s="61">
        <f t="shared" si="66"/>
        <v>0</v>
      </c>
      <c r="BU96" s="61">
        <f t="shared" si="45"/>
        <v>0</v>
      </c>
      <c r="BV96" s="61">
        <f t="shared" si="46"/>
        <v>0</v>
      </c>
      <c r="BW96" s="61">
        <f t="shared" si="47"/>
        <v>0</v>
      </c>
      <c r="BX96" s="61">
        <f t="shared" si="48"/>
        <v>0</v>
      </c>
      <c r="BY96" s="61">
        <f t="shared" si="49"/>
        <v>0</v>
      </c>
      <c r="BZ96" s="61">
        <f t="shared" si="50"/>
        <v>0</v>
      </c>
      <c r="CA96" s="61">
        <f t="shared" si="51"/>
        <v>0</v>
      </c>
      <c r="CB96" s="61">
        <f t="shared" si="52"/>
        <v>0</v>
      </c>
      <c r="CC96" s="61">
        <f t="shared" si="53"/>
        <v>0</v>
      </c>
      <c r="CD96" s="61">
        <f t="shared" si="54"/>
        <v>0</v>
      </c>
      <c r="CE96" s="61">
        <f t="shared" si="55"/>
        <v>0</v>
      </c>
      <c r="CF96" s="61">
        <f t="shared" si="56"/>
        <v>4.9959390152861502E-5</v>
      </c>
      <c r="CG96" s="61">
        <f t="shared" si="57"/>
        <v>3.7112689827839897E-5</v>
      </c>
      <c r="CH96" s="61">
        <f t="shared" si="58"/>
        <v>0</v>
      </c>
      <c r="CI96" s="61">
        <f t="shared" si="59"/>
        <v>1.9683999720227401E-3</v>
      </c>
      <c r="CJ96" s="61">
        <f t="shared" si="60"/>
        <v>3.23308624846375E-3</v>
      </c>
      <c r="CK96" s="61">
        <f t="shared" si="61"/>
        <v>2.7243569155929001E-2</v>
      </c>
      <c r="CL96" s="61">
        <f t="shared" si="62"/>
        <v>4.1756058289761602E-2</v>
      </c>
      <c r="CM96" s="61">
        <f t="shared" si="14"/>
        <v>4.7669822672713198E-2</v>
      </c>
      <c r="CN96" s="61">
        <f t="shared" si="71"/>
        <v>5.6170056054435799E-2</v>
      </c>
      <c r="CO96" s="61">
        <f t="shared" si="72"/>
        <v>6.73980721385046E-2</v>
      </c>
      <c r="CP96" s="61">
        <f t="shared" si="73"/>
        <v>8.6783742928962002E-2</v>
      </c>
      <c r="CQ96" s="61">
        <f t="shared" si="74"/>
        <v>0.11269981971797199</v>
      </c>
      <c r="CR96" s="61">
        <f t="shared" si="75"/>
        <v>0.14454678982370001</v>
      </c>
      <c r="CS96" s="61">
        <f t="shared" si="76"/>
        <v>0.18343803394098199</v>
      </c>
      <c r="CT96" s="61">
        <f t="shared" si="77"/>
        <v>0.227005476976572</v>
      </c>
      <c r="CU96" s="61">
        <f t="shared" si="78"/>
        <v>0</v>
      </c>
      <c r="CV96" s="61">
        <f t="shared" si="79"/>
        <v>0</v>
      </c>
      <c r="CW96" s="61">
        <f t="shared" si="80"/>
        <v>0</v>
      </c>
      <c r="CX96" s="61">
        <f t="shared" si="81"/>
        <v>0</v>
      </c>
      <c r="CY96" s="61">
        <f t="shared" si="82"/>
        <v>0</v>
      </c>
      <c r="CZ96" s="61">
        <f t="shared" si="83"/>
        <v>0</v>
      </c>
      <c r="DA96" s="61">
        <f t="shared" si="84"/>
        <v>0</v>
      </c>
      <c r="DB96" s="61">
        <f t="shared" si="85"/>
        <v>0</v>
      </c>
      <c r="DC96" s="61">
        <f t="shared" si="69"/>
        <v>0</v>
      </c>
      <c r="DD96" s="61">
        <f t="shared" si="86"/>
        <v>0</v>
      </c>
      <c r="DE96" s="61">
        <f t="shared" si="87"/>
        <v>0</v>
      </c>
      <c r="DF96" s="61">
        <f t="shared" si="88"/>
        <v>0</v>
      </c>
      <c r="DG96" s="61">
        <f t="shared" si="89"/>
        <v>0</v>
      </c>
      <c r="DH96" s="61">
        <f t="shared" si="19"/>
        <v>0</v>
      </c>
      <c r="DI96" s="61">
        <f t="shared" si="20"/>
        <v>0</v>
      </c>
      <c r="DJ96" s="61">
        <f t="shared" si="21"/>
        <v>0</v>
      </c>
      <c r="DK96" s="61">
        <f t="shared" si="22"/>
        <v>0</v>
      </c>
      <c r="DL96" s="61">
        <f t="shared" si="23"/>
        <v>0</v>
      </c>
      <c r="DM96" s="61">
        <f t="shared" si="24"/>
        <v>0</v>
      </c>
      <c r="DN96" s="61">
        <f t="shared" si="25"/>
        <v>0</v>
      </c>
      <c r="DO96" s="61">
        <f t="shared" si="26"/>
        <v>0</v>
      </c>
      <c r="DP96" s="61">
        <f t="shared" si="27"/>
        <v>0</v>
      </c>
      <c r="DQ96" s="61">
        <f t="shared" si="28"/>
        <v>0</v>
      </c>
      <c r="DR96" s="61">
        <f t="shared" si="29"/>
        <v>0</v>
      </c>
      <c r="DS96" s="61">
        <f t="shared" si="30"/>
        <v>0</v>
      </c>
      <c r="DT96" s="61">
        <f t="shared" si="31"/>
        <v>0</v>
      </c>
      <c r="DU96" s="61">
        <f t="shared" si="32"/>
        <v>0</v>
      </c>
      <c r="DV96" s="61">
        <f t="shared" si="33"/>
        <v>0</v>
      </c>
      <c r="DW96" s="61">
        <f t="shared" si="34"/>
        <v>0</v>
      </c>
      <c r="DX96" s="61">
        <f t="shared" si="35"/>
        <v>0</v>
      </c>
      <c r="DY96" s="61">
        <f t="shared" si="36"/>
        <v>0</v>
      </c>
      <c r="DZ96" s="61">
        <f t="shared" si="15"/>
        <v>1</v>
      </c>
    </row>
    <row r="97" spans="2:130">
      <c r="B97" s="63"/>
      <c r="C97" s="53">
        <v>2031</v>
      </c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>
        <f t="shared" si="63"/>
        <v>0</v>
      </c>
      <c r="P97" s="64">
        <f t="shared" si="67"/>
        <v>0</v>
      </c>
      <c r="Q97" s="64">
        <f t="shared" si="68"/>
        <v>0</v>
      </c>
      <c r="R97" s="64">
        <f t="shared" si="70"/>
        <v>0</v>
      </c>
      <c r="S97" s="64">
        <f t="shared" si="90"/>
        <v>7.7715611723761005E-15</v>
      </c>
      <c r="T97" s="64">
        <f t="shared" si="91"/>
        <v>1.7333333333333301</v>
      </c>
      <c r="U97" s="64">
        <f t="shared" si="92"/>
        <v>0</v>
      </c>
      <c r="V97" s="64">
        <f t="shared" si="93"/>
        <v>91.933333333333294</v>
      </c>
      <c r="W97" s="64">
        <f t="shared" si="94"/>
        <v>151</v>
      </c>
      <c r="X97" s="64">
        <f t="shared" si="95"/>
        <v>1272.4000000000001</v>
      </c>
      <c r="Y97" s="64">
        <f t="shared" si="96"/>
        <v>1950.2</v>
      </c>
      <c r="Z97" s="64">
        <f t="shared" si="97"/>
        <v>2226.4</v>
      </c>
      <c r="AA97" s="64">
        <f t="shared" si="98"/>
        <v>2623.4</v>
      </c>
      <c r="AB97" s="64">
        <f t="shared" si="99"/>
        <v>3147.8</v>
      </c>
      <c r="AC97" s="64">
        <f t="shared" si="100"/>
        <v>4053.2</v>
      </c>
      <c r="AD97" s="64">
        <f t="shared" si="101"/>
        <v>5263.6</v>
      </c>
      <c r="AE97" s="64">
        <f t="shared" si="102"/>
        <v>6751</v>
      </c>
      <c r="AF97" s="64">
        <f t="shared" si="103"/>
        <v>8567.4</v>
      </c>
      <c r="AG97" s="64">
        <f t="shared" ref="AG97:AG115" si="104">VLOOKUP($C$95,$D$3:$K$63,$A$68,0)*(B68-B67)</f>
        <v>10602.2</v>
      </c>
      <c r="AH97" s="64">
        <f>VLOOKUP($C$96,$D$3:$K$63,$A$68,0)*(B67-B66)</f>
        <v>12968.6</v>
      </c>
      <c r="AI97" s="64">
        <f>VLOOKUP($C$97,$D$3:$K$63,$A$68,0)*B66</f>
        <v>0</v>
      </c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54">
        <f t="shared" si="12"/>
        <v>59670.866666666698</v>
      </c>
      <c r="BP97" s="53">
        <v>2031</v>
      </c>
      <c r="BQ97" s="61">
        <f t="shared" si="13"/>
        <v>0</v>
      </c>
      <c r="BR97" s="61">
        <f t="shared" si="64"/>
        <v>0</v>
      </c>
      <c r="BS97" s="61">
        <f t="shared" si="65"/>
        <v>0</v>
      </c>
      <c r="BT97" s="61">
        <f t="shared" si="66"/>
        <v>0</v>
      </c>
      <c r="BU97" s="61">
        <f t="shared" si="45"/>
        <v>0</v>
      </c>
      <c r="BV97" s="61">
        <f t="shared" si="46"/>
        <v>0</v>
      </c>
      <c r="BW97" s="61">
        <f t="shared" si="47"/>
        <v>0</v>
      </c>
      <c r="BX97" s="61">
        <f t="shared" si="48"/>
        <v>0</v>
      </c>
      <c r="BY97" s="61">
        <f t="shared" si="49"/>
        <v>0</v>
      </c>
      <c r="BZ97" s="61">
        <f t="shared" si="50"/>
        <v>0</v>
      </c>
      <c r="CA97" s="61">
        <f t="shared" si="51"/>
        <v>0</v>
      </c>
      <c r="CB97" s="61">
        <f t="shared" si="52"/>
        <v>0</v>
      </c>
      <c r="CC97" s="61">
        <f t="shared" si="53"/>
        <v>0</v>
      </c>
      <c r="CD97" s="61">
        <f t="shared" si="54"/>
        <v>0</v>
      </c>
      <c r="CE97" s="61">
        <f t="shared" si="55"/>
        <v>0</v>
      </c>
      <c r="CF97" s="61">
        <f t="shared" si="56"/>
        <v>1.30240460823027E-19</v>
      </c>
      <c r="CG97" s="61">
        <f t="shared" si="57"/>
        <v>2.90482345935426E-5</v>
      </c>
      <c r="CH97" s="61">
        <f t="shared" si="58"/>
        <v>0</v>
      </c>
      <c r="CI97" s="61">
        <f t="shared" si="59"/>
        <v>1.54067367324982E-3</v>
      </c>
      <c r="CJ97" s="61">
        <f t="shared" si="60"/>
        <v>2.53054812901438E-3</v>
      </c>
      <c r="CK97" s="61">
        <f t="shared" si="61"/>
        <v>2.1323638671244399E-2</v>
      </c>
      <c r="CL97" s="61">
        <f t="shared" si="62"/>
        <v>3.2682615637111598E-2</v>
      </c>
      <c r="CM97" s="61">
        <f t="shared" si="14"/>
        <v>3.7311340095613398E-2</v>
      </c>
      <c r="CN97" s="61">
        <f t="shared" si="71"/>
        <v>4.3964503057326701E-2</v>
      </c>
      <c r="CO97" s="61">
        <f t="shared" si="72"/>
        <v>5.2752711261665398E-2</v>
      </c>
      <c r="CP97" s="61">
        <f t="shared" si="73"/>
        <v>6.7925944877623101E-2</v>
      </c>
      <c r="CQ97" s="61">
        <f t="shared" si="74"/>
        <v>8.8210550542252297E-2</v>
      </c>
      <c r="CR97" s="61">
        <f t="shared" si="75"/>
        <v>0.113137287542888</v>
      </c>
      <c r="CS97" s="61">
        <f t="shared" si="76"/>
        <v>0.14357760291733701</v>
      </c>
      <c r="CT97" s="61">
        <f t="shared" si="77"/>
        <v>0.17767799585057101</v>
      </c>
      <c r="CU97" s="61">
        <f t="shared" si="78"/>
        <v>0.21733553950950901</v>
      </c>
      <c r="CV97" s="61">
        <f t="shared" si="79"/>
        <v>0</v>
      </c>
      <c r="CW97" s="61">
        <f t="shared" si="80"/>
        <v>0</v>
      </c>
      <c r="CX97" s="61">
        <f t="shared" si="81"/>
        <v>0</v>
      </c>
      <c r="CY97" s="61">
        <f t="shared" si="82"/>
        <v>0</v>
      </c>
      <c r="CZ97" s="61">
        <f t="shared" si="83"/>
        <v>0</v>
      </c>
      <c r="DA97" s="61">
        <f t="shared" si="84"/>
        <v>0</v>
      </c>
      <c r="DB97" s="61">
        <f t="shared" si="85"/>
        <v>0</v>
      </c>
      <c r="DC97" s="61">
        <f t="shared" si="69"/>
        <v>0</v>
      </c>
      <c r="DD97" s="61">
        <f t="shared" si="86"/>
        <v>0</v>
      </c>
      <c r="DE97" s="61">
        <f t="shared" si="87"/>
        <v>0</v>
      </c>
      <c r="DF97" s="61">
        <f t="shared" si="88"/>
        <v>0</v>
      </c>
      <c r="DG97" s="61">
        <f t="shared" si="89"/>
        <v>0</v>
      </c>
      <c r="DH97" s="61">
        <f t="shared" si="19"/>
        <v>0</v>
      </c>
      <c r="DI97" s="61">
        <f t="shared" si="20"/>
        <v>0</v>
      </c>
      <c r="DJ97" s="61">
        <f t="shared" si="21"/>
        <v>0</v>
      </c>
      <c r="DK97" s="61">
        <f t="shared" si="22"/>
        <v>0</v>
      </c>
      <c r="DL97" s="61">
        <f t="shared" si="23"/>
        <v>0</v>
      </c>
      <c r="DM97" s="61">
        <f t="shared" si="24"/>
        <v>0</v>
      </c>
      <c r="DN97" s="61">
        <f t="shared" si="25"/>
        <v>0</v>
      </c>
      <c r="DO97" s="61">
        <f t="shared" si="26"/>
        <v>0</v>
      </c>
      <c r="DP97" s="61">
        <f t="shared" si="27"/>
        <v>0</v>
      </c>
      <c r="DQ97" s="61">
        <f t="shared" si="28"/>
        <v>0</v>
      </c>
      <c r="DR97" s="61">
        <f t="shared" si="29"/>
        <v>0</v>
      </c>
      <c r="DS97" s="61">
        <f t="shared" si="30"/>
        <v>0</v>
      </c>
      <c r="DT97" s="61">
        <f t="shared" si="31"/>
        <v>0</v>
      </c>
      <c r="DU97" s="61">
        <f t="shared" si="32"/>
        <v>0</v>
      </c>
      <c r="DV97" s="61">
        <f t="shared" si="33"/>
        <v>0</v>
      </c>
      <c r="DW97" s="61">
        <f t="shared" si="34"/>
        <v>0</v>
      </c>
      <c r="DX97" s="61">
        <f t="shared" si="35"/>
        <v>0</v>
      </c>
      <c r="DY97" s="61">
        <f t="shared" si="36"/>
        <v>0</v>
      </c>
      <c r="DZ97" s="61">
        <f t="shared" si="15"/>
        <v>1</v>
      </c>
    </row>
    <row r="98" spans="2:130">
      <c r="B98" s="63"/>
      <c r="C98" s="53">
        <v>2032</v>
      </c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>
        <f t="shared" si="67"/>
        <v>0</v>
      </c>
      <c r="Q98" s="64">
        <f t="shared" si="68"/>
        <v>0</v>
      </c>
      <c r="R98" s="64">
        <f t="shared" si="70"/>
        <v>0</v>
      </c>
      <c r="S98" s="64">
        <f t="shared" si="90"/>
        <v>0</v>
      </c>
      <c r="T98" s="64">
        <f t="shared" si="91"/>
        <v>5.7731597280508101E-15</v>
      </c>
      <c r="U98" s="64">
        <f t="shared" si="92"/>
        <v>0</v>
      </c>
      <c r="V98" s="64">
        <f t="shared" si="93"/>
        <v>91.933333333333294</v>
      </c>
      <c r="W98" s="64">
        <f t="shared" si="94"/>
        <v>151</v>
      </c>
      <c r="X98" s="64">
        <f t="shared" si="95"/>
        <v>1272.4000000000001</v>
      </c>
      <c r="Y98" s="64">
        <f t="shared" si="96"/>
        <v>1950.2</v>
      </c>
      <c r="Z98" s="64">
        <f t="shared" si="97"/>
        <v>2226.4</v>
      </c>
      <c r="AA98" s="64">
        <f t="shared" si="98"/>
        <v>2623.4</v>
      </c>
      <c r="AB98" s="64">
        <f t="shared" si="99"/>
        <v>3147.8</v>
      </c>
      <c r="AC98" s="64">
        <f t="shared" si="100"/>
        <v>4053.2</v>
      </c>
      <c r="AD98" s="64">
        <f t="shared" si="101"/>
        <v>5263.6</v>
      </c>
      <c r="AE98" s="64">
        <f t="shared" si="102"/>
        <v>6751</v>
      </c>
      <c r="AF98" s="64">
        <f t="shared" si="103"/>
        <v>8567.4</v>
      </c>
      <c r="AG98" s="64">
        <f t="shared" si="104"/>
        <v>10602.2</v>
      </c>
      <c r="AH98" s="64">
        <f t="shared" ref="AH98:AH116" si="105">VLOOKUP($C$96,$D$3:$K$63,$A$68,0)*(B68-B67)</f>
        <v>12968.6</v>
      </c>
      <c r="AI98" s="64">
        <f>VLOOKUP($C$97,$D$3:$K$63,$A$68,0)*(B67-B66)</f>
        <v>15075.6</v>
      </c>
      <c r="AJ98" s="64">
        <f>VLOOKUP($C$98,$D$3:$K$63,$A$68,0)*B66</f>
        <v>0</v>
      </c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54">
        <f t="shared" si="12"/>
        <v>74744.733333333294</v>
      </c>
      <c r="BP98" s="53">
        <v>2032</v>
      </c>
      <c r="BQ98" s="61">
        <f t="shared" si="13"/>
        <v>0</v>
      </c>
      <c r="BR98" s="61">
        <f t="shared" si="64"/>
        <v>0</v>
      </c>
      <c r="BS98" s="61">
        <f t="shared" si="65"/>
        <v>0</v>
      </c>
      <c r="BT98" s="61">
        <f t="shared" si="66"/>
        <v>0</v>
      </c>
      <c r="BU98" s="61">
        <f t="shared" si="45"/>
        <v>0</v>
      </c>
      <c r="BV98" s="61">
        <f t="shared" si="46"/>
        <v>0</v>
      </c>
      <c r="BW98" s="61">
        <f t="shared" si="47"/>
        <v>0</v>
      </c>
      <c r="BX98" s="61">
        <f t="shared" si="48"/>
        <v>0</v>
      </c>
      <c r="BY98" s="61">
        <f t="shared" si="49"/>
        <v>0</v>
      </c>
      <c r="BZ98" s="61">
        <f t="shared" si="50"/>
        <v>0</v>
      </c>
      <c r="CA98" s="61">
        <f t="shared" si="51"/>
        <v>0</v>
      </c>
      <c r="CB98" s="61">
        <f t="shared" si="52"/>
        <v>0</v>
      </c>
      <c r="CC98" s="61">
        <f t="shared" si="53"/>
        <v>0</v>
      </c>
      <c r="CD98" s="61">
        <f t="shared" si="54"/>
        <v>0</v>
      </c>
      <c r="CE98" s="61">
        <f t="shared" si="55"/>
        <v>0</v>
      </c>
      <c r="CF98" s="61">
        <f t="shared" si="56"/>
        <v>0</v>
      </c>
      <c r="CG98" s="61">
        <f t="shared" si="57"/>
        <v>7.7238348049282602E-20</v>
      </c>
      <c r="CH98" s="61">
        <f t="shared" si="58"/>
        <v>0</v>
      </c>
      <c r="CI98" s="61">
        <f t="shared" si="59"/>
        <v>1.2299640286807299E-3</v>
      </c>
      <c r="CJ98" s="61">
        <f t="shared" si="60"/>
        <v>2.0202092276735699E-3</v>
      </c>
      <c r="CK98" s="61">
        <f t="shared" si="61"/>
        <v>1.70232729886877E-2</v>
      </c>
      <c r="CL98" s="61">
        <f t="shared" si="62"/>
        <v>2.60914704358211E-2</v>
      </c>
      <c r="CM98" s="61">
        <f t="shared" si="14"/>
        <v>2.9786714069486301E-2</v>
      </c>
      <c r="CN98" s="61">
        <f t="shared" si="71"/>
        <v>3.5098125085290303E-2</v>
      </c>
      <c r="CO98" s="61">
        <f t="shared" si="72"/>
        <v>4.2114004019012302E-2</v>
      </c>
      <c r="CP98" s="61">
        <f t="shared" si="73"/>
        <v>5.42272320636192E-2</v>
      </c>
      <c r="CQ98" s="61">
        <f t="shared" si="74"/>
        <v>7.0421015170745602E-2</v>
      </c>
      <c r="CR98" s="61">
        <f t="shared" si="75"/>
        <v>9.0320745006783096E-2</v>
      </c>
      <c r="CS98" s="61">
        <f t="shared" si="76"/>
        <v>0.11462212276271901</v>
      </c>
      <c r="CT98" s="61">
        <f t="shared" si="77"/>
        <v>0.141845445520799</v>
      </c>
      <c r="CU98" s="61">
        <f t="shared" si="78"/>
        <v>0.173505201258327</v>
      </c>
      <c r="CV98" s="61">
        <f t="shared" si="79"/>
        <v>0.20169447836235499</v>
      </c>
      <c r="CW98" s="61">
        <f t="shared" si="80"/>
        <v>0</v>
      </c>
      <c r="CX98" s="61">
        <f t="shared" si="81"/>
        <v>0</v>
      </c>
      <c r="CY98" s="61">
        <f t="shared" si="82"/>
        <v>0</v>
      </c>
      <c r="CZ98" s="61">
        <f t="shared" si="83"/>
        <v>0</v>
      </c>
      <c r="DA98" s="61">
        <f t="shared" si="84"/>
        <v>0</v>
      </c>
      <c r="DB98" s="61">
        <f t="shared" si="85"/>
        <v>0</v>
      </c>
      <c r="DC98" s="61">
        <f t="shared" si="69"/>
        <v>0</v>
      </c>
      <c r="DD98" s="61">
        <f t="shared" si="86"/>
        <v>0</v>
      </c>
      <c r="DE98" s="61">
        <f t="shared" si="87"/>
        <v>0</v>
      </c>
      <c r="DF98" s="61">
        <f t="shared" si="88"/>
        <v>0</v>
      </c>
      <c r="DG98" s="61">
        <f t="shared" si="89"/>
        <v>0</v>
      </c>
      <c r="DH98" s="61">
        <f t="shared" si="19"/>
        <v>0</v>
      </c>
      <c r="DI98" s="61">
        <f t="shared" si="20"/>
        <v>0</v>
      </c>
      <c r="DJ98" s="61">
        <f t="shared" si="21"/>
        <v>0</v>
      </c>
      <c r="DK98" s="61">
        <f t="shared" si="22"/>
        <v>0</v>
      </c>
      <c r="DL98" s="61">
        <f t="shared" si="23"/>
        <v>0</v>
      </c>
      <c r="DM98" s="61">
        <f t="shared" si="24"/>
        <v>0</v>
      </c>
      <c r="DN98" s="61">
        <f t="shared" si="25"/>
        <v>0</v>
      </c>
      <c r="DO98" s="61">
        <f t="shared" si="26"/>
        <v>0</v>
      </c>
      <c r="DP98" s="61">
        <f t="shared" si="27"/>
        <v>0</v>
      </c>
      <c r="DQ98" s="61">
        <f t="shared" si="28"/>
        <v>0</v>
      </c>
      <c r="DR98" s="61">
        <f t="shared" si="29"/>
        <v>0</v>
      </c>
      <c r="DS98" s="61">
        <f t="shared" si="30"/>
        <v>0</v>
      </c>
      <c r="DT98" s="61">
        <f t="shared" si="31"/>
        <v>0</v>
      </c>
      <c r="DU98" s="61">
        <f t="shared" si="32"/>
        <v>0</v>
      </c>
      <c r="DV98" s="61">
        <f t="shared" si="33"/>
        <v>0</v>
      </c>
      <c r="DW98" s="61">
        <f t="shared" si="34"/>
        <v>0</v>
      </c>
      <c r="DX98" s="61">
        <f t="shared" si="35"/>
        <v>0</v>
      </c>
      <c r="DY98" s="61">
        <f t="shared" si="36"/>
        <v>0</v>
      </c>
      <c r="DZ98" s="61">
        <f t="shared" si="15"/>
        <v>1</v>
      </c>
    </row>
    <row r="99" spans="2:130">
      <c r="B99" s="63"/>
      <c r="C99" s="53">
        <v>2033</v>
      </c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>
        <f t="shared" si="68"/>
        <v>0</v>
      </c>
      <c r="R99" s="64">
        <f t="shared" si="70"/>
        <v>0</v>
      </c>
      <c r="S99" s="64">
        <f t="shared" si="90"/>
        <v>0</v>
      </c>
      <c r="T99" s="64">
        <f t="shared" si="91"/>
        <v>0</v>
      </c>
      <c r="U99" s="64">
        <f t="shared" si="92"/>
        <v>0</v>
      </c>
      <c r="V99" s="64">
        <f t="shared" si="93"/>
        <v>91.933333333333294</v>
      </c>
      <c r="W99" s="64">
        <f t="shared" si="94"/>
        <v>151</v>
      </c>
      <c r="X99" s="64">
        <f t="shared" si="95"/>
        <v>1272.4000000000001</v>
      </c>
      <c r="Y99" s="64">
        <f t="shared" si="96"/>
        <v>1950.2</v>
      </c>
      <c r="Z99" s="64">
        <f t="shared" si="97"/>
        <v>2226.4</v>
      </c>
      <c r="AA99" s="64">
        <f t="shared" si="98"/>
        <v>2623.4</v>
      </c>
      <c r="AB99" s="64">
        <f t="shared" si="99"/>
        <v>3147.8</v>
      </c>
      <c r="AC99" s="64">
        <f t="shared" si="100"/>
        <v>4053.2</v>
      </c>
      <c r="AD99" s="64">
        <f t="shared" si="101"/>
        <v>5263.6</v>
      </c>
      <c r="AE99" s="64">
        <f t="shared" si="102"/>
        <v>6751</v>
      </c>
      <c r="AF99" s="64">
        <f t="shared" si="103"/>
        <v>8567.4</v>
      </c>
      <c r="AG99" s="64">
        <f t="shared" si="104"/>
        <v>10602.2</v>
      </c>
      <c r="AH99" s="64">
        <f t="shared" si="105"/>
        <v>12968.6</v>
      </c>
      <c r="AI99" s="64">
        <f t="shared" ref="AI99:AI117" si="106">VLOOKUP($C$97,$D$3:$K$63,$A$68,0)*(B68-B67)</f>
        <v>15075.6</v>
      </c>
      <c r="AJ99" s="64">
        <f>VLOOKUP($C$98,$D$3:$K$63,$A$68,0)*(B67-B66)</f>
        <v>16887.599999999999</v>
      </c>
      <c r="AK99" s="64">
        <f>VLOOKUP($C$99,$D$3:$K$63,$A$68,0)*B66</f>
        <v>0</v>
      </c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54">
        <f t="shared" si="12"/>
        <v>91632.333333333299</v>
      </c>
      <c r="BP99" s="53">
        <v>2033</v>
      </c>
      <c r="BQ99" s="61">
        <f t="shared" si="13"/>
        <v>0</v>
      </c>
      <c r="BR99" s="61">
        <f t="shared" si="64"/>
        <v>0</v>
      </c>
      <c r="BS99" s="61">
        <f t="shared" si="65"/>
        <v>0</v>
      </c>
      <c r="BT99" s="61">
        <f t="shared" si="66"/>
        <v>0</v>
      </c>
      <c r="BU99" s="61">
        <f t="shared" si="45"/>
        <v>0</v>
      </c>
      <c r="BV99" s="61">
        <f t="shared" si="46"/>
        <v>0</v>
      </c>
      <c r="BW99" s="61">
        <f t="shared" si="47"/>
        <v>0</v>
      </c>
      <c r="BX99" s="61">
        <f t="shared" si="48"/>
        <v>0</v>
      </c>
      <c r="BY99" s="61">
        <f t="shared" si="49"/>
        <v>0</v>
      </c>
      <c r="BZ99" s="61">
        <f t="shared" si="50"/>
        <v>0</v>
      </c>
      <c r="CA99" s="61">
        <f t="shared" si="51"/>
        <v>0</v>
      </c>
      <c r="CB99" s="61">
        <f t="shared" si="52"/>
        <v>0</v>
      </c>
      <c r="CC99" s="61">
        <f t="shared" si="53"/>
        <v>0</v>
      </c>
      <c r="CD99" s="61">
        <f t="shared" si="54"/>
        <v>0</v>
      </c>
      <c r="CE99" s="61">
        <f t="shared" si="55"/>
        <v>0</v>
      </c>
      <c r="CF99" s="61">
        <f t="shared" si="56"/>
        <v>0</v>
      </c>
      <c r="CG99" s="61">
        <f t="shared" si="57"/>
        <v>0</v>
      </c>
      <c r="CH99" s="61">
        <f t="shared" si="58"/>
        <v>0</v>
      </c>
      <c r="CI99" s="61">
        <f t="shared" si="59"/>
        <v>1.0032848666955299E-3</v>
      </c>
      <c r="CJ99" s="61">
        <f t="shared" si="60"/>
        <v>1.6478899369582101E-3</v>
      </c>
      <c r="CK99" s="61">
        <f t="shared" si="61"/>
        <v>1.38859281840107E-2</v>
      </c>
      <c r="CL99" s="61">
        <f t="shared" si="62"/>
        <v>2.1282880497058902E-2</v>
      </c>
      <c r="CM99" s="61">
        <f t="shared" si="14"/>
        <v>2.42971003685017E-2</v>
      </c>
      <c r="CN99" s="61">
        <f t="shared" si="71"/>
        <v>2.8629632189510999E-2</v>
      </c>
      <c r="CO99" s="61">
        <f t="shared" si="72"/>
        <v>3.4352502937463801E-2</v>
      </c>
      <c r="CP99" s="61">
        <f t="shared" si="73"/>
        <v>4.4233294652178803E-2</v>
      </c>
      <c r="CQ99" s="61">
        <f t="shared" si="74"/>
        <v>5.7442605775981502E-2</v>
      </c>
      <c r="CR99" s="61">
        <f t="shared" si="75"/>
        <v>7.3674867313939393E-2</v>
      </c>
      <c r="CS99" s="61">
        <f t="shared" si="76"/>
        <v>9.3497564542355902E-2</v>
      </c>
      <c r="CT99" s="61">
        <f t="shared" si="77"/>
        <v>0.115703699931247</v>
      </c>
      <c r="CU99" s="61">
        <f t="shared" si="78"/>
        <v>0.141528645274412</v>
      </c>
      <c r="CV99" s="61">
        <f t="shared" si="79"/>
        <v>0.164522712143094</v>
      </c>
      <c r="CW99" s="61">
        <f t="shared" si="80"/>
        <v>0.18429739138659201</v>
      </c>
      <c r="CX99" s="61">
        <f t="shared" si="81"/>
        <v>0</v>
      </c>
      <c r="CY99" s="61">
        <f t="shared" si="82"/>
        <v>0</v>
      </c>
      <c r="CZ99" s="61">
        <f t="shared" si="83"/>
        <v>0</v>
      </c>
      <c r="DA99" s="61">
        <f t="shared" si="84"/>
        <v>0</v>
      </c>
      <c r="DB99" s="61">
        <f t="shared" si="85"/>
        <v>0</v>
      </c>
      <c r="DC99" s="61">
        <f t="shared" si="69"/>
        <v>0</v>
      </c>
      <c r="DD99" s="61">
        <f t="shared" si="86"/>
        <v>0</v>
      </c>
      <c r="DE99" s="61">
        <f t="shared" si="87"/>
        <v>0</v>
      </c>
      <c r="DF99" s="61">
        <f t="shared" si="88"/>
        <v>0</v>
      </c>
      <c r="DG99" s="61">
        <f t="shared" si="89"/>
        <v>0</v>
      </c>
      <c r="DH99" s="61">
        <f t="shared" si="19"/>
        <v>0</v>
      </c>
      <c r="DI99" s="61">
        <f t="shared" si="20"/>
        <v>0</v>
      </c>
      <c r="DJ99" s="61">
        <f t="shared" si="21"/>
        <v>0</v>
      </c>
      <c r="DK99" s="61">
        <f t="shared" si="22"/>
        <v>0</v>
      </c>
      <c r="DL99" s="61">
        <f t="shared" si="23"/>
        <v>0</v>
      </c>
      <c r="DM99" s="61">
        <f t="shared" si="24"/>
        <v>0</v>
      </c>
      <c r="DN99" s="61">
        <f t="shared" si="25"/>
        <v>0</v>
      </c>
      <c r="DO99" s="61">
        <f t="shared" si="26"/>
        <v>0</v>
      </c>
      <c r="DP99" s="61">
        <f t="shared" si="27"/>
        <v>0</v>
      </c>
      <c r="DQ99" s="61">
        <f t="shared" si="28"/>
        <v>0</v>
      </c>
      <c r="DR99" s="61">
        <f t="shared" si="29"/>
        <v>0</v>
      </c>
      <c r="DS99" s="61">
        <f t="shared" si="30"/>
        <v>0</v>
      </c>
      <c r="DT99" s="61">
        <f t="shared" si="31"/>
        <v>0</v>
      </c>
      <c r="DU99" s="61">
        <f t="shared" si="32"/>
        <v>0</v>
      </c>
      <c r="DV99" s="61">
        <f t="shared" si="33"/>
        <v>0</v>
      </c>
      <c r="DW99" s="61">
        <f t="shared" si="34"/>
        <v>0</v>
      </c>
      <c r="DX99" s="61">
        <f t="shared" si="35"/>
        <v>0</v>
      </c>
      <c r="DY99" s="61">
        <f t="shared" si="36"/>
        <v>0</v>
      </c>
      <c r="DZ99" s="61">
        <f t="shared" si="15"/>
        <v>1</v>
      </c>
    </row>
    <row r="100" spans="2:130">
      <c r="B100" s="63"/>
      <c r="C100" s="53">
        <v>2034</v>
      </c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>
        <f t="shared" si="70"/>
        <v>0</v>
      </c>
      <c r="S100" s="64">
        <f t="shared" si="90"/>
        <v>0</v>
      </c>
      <c r="T100" s="64">
        <f t="shared" si="91"/>
        <v>0</v>
      </c>
      <c r="U100" s="64">
        <f t="shared" si="92"/>
        <v>0</v>
      </c>
      <c r="V100" s="64">
        <f t="shared" si="93"/>
        <v>3.0619951019161802E-13</v>
      </c>
      <c r="W100" s="64">
        <f t="shared" si="94"/>
        <v>151</v>
      </c>
      <c r="X100" s="64">
        <f t="shared" si="95"/>
        <v>1272.4000000000001</v>
      </c>
      <c r="Y100" s="64">
        <f t="shared" si="96"/>
        <v>1950.2</v>
      </c>
      <c r="Z100" s="64">
        <f t="shared" si="97"/>
        <v>2226.4</v>
      </c>
      <c r="AA100" s="64">
        <f t="shared" si="98"/>
        <v>2623.4</v>
      </c>
      <c r="AB100" s="64">
        <f t="shared" si="99"/>
        <v>3147.8</v>
      </c>
      <c r="AC100" s="64">
        <f t="shared" si="100"/>
        <v>4053.2</v>
      </c>
      <c r="AD100" s="64">
        <f t="shared" si="101"/>
        <v>5263.6</v>
      </c>
      <c r="AE100" s="64">
        <f t="shared" si="102"/>
        <v>6751</v>
      </c>
      <c r="AF100" s="64">
        <f t="shared" si="103"/>
        <v>8567.4</v>
      </c>
      <c r="AG100" s="64">
        <f t="shared" si="104"/>
        <v>10602.2</v>
      </c>
      <c r="AH100" s="64">
        <f t="shared" si="105"/>
        <v>12968.6</v>
      </c>
      <c r="AI100" s="64">
        <f t="shared" si="106"/>
        <v>15075.6</v>
      </c>
      <c r="AJ100" s="64">
        <f t="shared" ref="AJ100:AJ118" si="107">VLOOKUP($C$98,$D$3:$K$63,$A$68,0)*(B68-B67)</f>
        <v>16887.599999999999</v>
      </c>
      <c r="AK100" s="64">
        <f>VLOOKUP($C$99,$D$3:$K$63,$A$68,0)*(B67-B66)</f>
        <v>18439.599999999999</v>
      </c>
      <c r="AL100" s="64">
        <f>VLOOKUP($C$100,$D$3:$K$63,$A$68,0)*B66</f>
        <v>0</v>
      </c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54">
        <f t="shared" si="12"/>
        <v>109980</v>
      </c>
      <c r="BP100" s="53">
        <v>2034</v>
      </c>
      <c r="BQ100" s="61">
        <f t="shared" si="13"/>
        <v>0</v>
      </c>
      <c r="BR100" s="61">
        <f t="shared" si="64"/>
        <v>0</v>
      </c>
      <c r="BS100" s="61">
        <f t="shared" si="65"/>
        <v>0</v>
      </c>
      <c r="BT100" s="61">
        <f t="shared" si="66"/>
        <v>0</v>
      </c>
      <c r="BU100" s="61">
        <f t="shared" si="45"/>
        <v>0</v>
      </c>
      <c r="BV100" s="61">
        <f t="shared" si="46"/>
        <v>0</v>
      </c>
      <c r="BW100" s="61">
        <f t="shared" si="47"/>
        <v>0</v>
      </c>
      <c r="BX100" s="61">
        <f t="shared" si="48"/>
        <v>0</v>
      </c>
      <c r="BY100" s="61">
        <f t="shared" si="49"/>
        <v>0</v>
      </c>
      <c r="BZ100" s="61">
        <f t="shared" si="50"/>
        <v>0</v>
      </c>
      <c r="CA100" s="61">
        <f t="shared" si="51"/>
        <v>0</v>
      </c>
      <c r="CB100" s="61">
        <f t="shared" si="52"/>
        <v>0</v>
      </c>
      <c r="CC100" s="61">
        <f t="shared" si="53"/>
        <v>0</v>
      </c>
      <c r="CD100" s="61">
        <f t="shared" si="54"/>
        <v>0</v>
      </c>
      <c r="CE100" s="61">
        <f t="shared" si="55"/>
        <v>0</v>
      </c>
      <c r="CF100" s="61">
        <f t="shared" si="56"/>
        <v>0</v>
      </c>
      <c r="CG100" s="61">
        <f t="shared" si="57"/>
        <v>0</v>
      </c>
      <c r="CH100" s="61">
        <f t="shared" si="58"/>
        <v>0</v>
      </c>
      <c r="CI100" s="61">
        <f t="shared" si="59"/>
        <v>2.7841381177634E-18</v>
      </c>
      <c r="CJ100" s="61">
        <f t="shared" si="60"/>
        <v>1.3729769048918001E-3</v>
      </c>
      <c r="CK100" s="61">
        <f t="shared" si="61"/>
        <v>1.15693762502273E-2</v>
      </c>
      <c r="CL100" s="61">
        <f t="shared" si="62"/>
        <v>1.77323149663575E-2</v>
      </c>
      <c r="CM100" s="61">
        <f t="shared" si="14"/>
        <v>2.0243680669212599E-2</v>
      </c>
      <c r="CN100" s="61">
        <f t="shared" si="71"/>
        <v>2.3853427895981098E-2</v>
      </c>
      <c r="CO100" s="61">
        <f t="shared" si="72"/>
        <v>2.8621567557737801E-2</v>
      </c>
      <c r="CP100" s="61">
        <f t="shared" si="73"/>
        <v>3.6853973449718101E-2</v>
      </c>
      <c r="CQ100" s="61">
        <f t="shared" si="74"/>
        <v>4.7859610838334198E-2</v>
      </c>
      <c r="CR100" s="61">
        <f t="shared" si="75"/>
        <v>6.1383887979632699E-2</v>
      </c>
      <c r="CS100" s="61">
        <f t="shared" si="76"/>
        <v>7.7899618112384106E-2</v>
      </c>
      <c r="CT100" s="61">
        <f t="shared" si="77"/>
        <v>9.6401163847972399E-2</v>
      </c>
      <c r="CU100" s="61">
        <f t="shared" si="78"/>
        <v>0.117917803236952</v>
      </c>
      <c r="CV100" s="61">
        <f t="shared" si="79"/>
        <v>0.137075831969449</v>
      </c>
      <c r="CW100" s="61">
        <f t="shared" si="80"/>
        <v>0.153551554828151</v>
      </c>
      <c r="CX100" s="61">
        <f t="shared" si="81"/>
        <v>0.16766321149299901</v>
      </c>
      <c r="CY100" s="61">
        <f t="shared" si="82"/>
        <v>0</v>
      </c>
      <c r="CZ100" s="61">
        <f t="shared" si="83"/>
        <v>0</v>
      </c>
      <c r="DA100" s="61">
        <f t="shared" si="84"/>
        <v>0</v>
      </c>
      <c r="DB100" s="61">
        <f t="shared" si="85"/>
        <v>0</v>
      </c>
      <c r="DC100" s="61">
        <f t="shared" si="69"/>
        <v>0</v>
      </c>
      <c r="DD100" s="61">
        <f t="shared" si="86"/>
        <v>0</v>
      </c>
      <c r="DE100" s="61">
        <f t="shared" si="87"/>
        <v>0</v>
      </c>
      <c r="DF100" s="61">
        <f t="shared" si="88"/>
        <v>0</v>
      </c>
      <c r="DG100" s="61">
        <f t="shared" si="89"/>
        <v>0</v>
      </c>
      <c r="DH100" s="61">
        <f t="shared" si="19"/>
        <v>0</v>
      </c>
      <c r="DI100" s="61">
        <f t="shared" si="20"/>
        <v>0</v>
      </c>
      <c r="DJ100" s="61">
        <f t="shared" si="21"/>
        <v>0</v>
      </c>
      <c r="DK100" s="61">
        <f t="shared" si="22"/>
        <v>0</v>
      </c>
      <c r="DL100" s="61">
        <f t="shared" si="23"/>
        <v>0</v>
      </c>
      <c r="DM100" s="61">
        <f t="shared" si="24"/>
        <v>0</v>
      </c>
      <c r="DN100" s="61">
        <f t="shared" si="25"/>
        <v>0</v>
      </c>
      <c r="DO100" s="61">
        <f t="shared" si="26"/>
        <v>0</v>
      </c>
      <c r="DP100" s="61">
        <f t="shared" si="27"/>
        <v>0</v>
      </c>
      <c r="DQ100" s="61">
        <f t="shared" si="28"/>
        <v>0</v>
      </c>
      <c r="DR100" s="61">
        <f t="shared" si="29"/>
        <v>0</v>
      </c>
      <c r="DS100" s="61">
        <f t="shared" si="30"/>
        <v>0</v>
      </c>
      <c r="DT100" s="61">
        <f t="shared" si="31"/>
        <v>0</v>
      </c>
      <c r="DU100" s="61">
        <f t="shared" si="32"/>
        <v>0</v>
      </c>
      <c r="DV100" s="61">
        <f t="shared" si="33"/>
        <v>0</v>
      </c>
      <c r="DW100" s="61">
        <f t="shared" si="34"/>
        <v>0</v>
      </c>
      <c r="DX100" s="61">
        <f t="shared" si="35"/>
        <v>0</v>
      </c>
      <c r="DY100" s="61">
        <f t="shared" si="36"/>
        <v>0</v>
      </c>
      <c r="DZ100" s="61">
        <f t="shared" si="15"/>
        <v>1</v>
      </c>
    </row>
    <row r="101" spans="2:130">
      <c r="B101" s="63"/>
      <c r="C101" s="53">
        <v>2035</v>
      </c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>
        <f t="shared" si="90"/>
        <v>0</v>
      </c>
      <c r="T101" s="64">
        <f t="shared" si="91"/>
        <v>0</v>
      </c>
      <c r="U101" s="64">
        <f t="shared" si="92"/>
        <v>0</v>
      </c>
      <c r="V101" s="64">
        <f t="shared" si="93"/>
        <v>0</v>
      </c>
      <c r="W101" s="64">
        <f t="shared" si="94"/>
        <v>5.0293103015519601E-13</v>
      </c>
      <c r="X101" s="64">
        <f t="shared" si="95"/>
        <v>1272.4000000000001</v>
      </c>
      <c r="Y101" s="64">
        <f t="shared" si="96"/>
        <v>1950.2</v>
      </c>
      <c r="Z101" s="64">
        <f t="shared" si="97"/>
        <v>2226.4</v>
      </c>
      <c r="AA101" s="64">
        <f t="shared" si="98"/>
        <v>2623.4</v>
      </c>
      <c r="AB101" s="64">
        <f t="shared" si="99"/>
        <v>3147.8</v>
      </c>
      <c r="AC101" s="64">
        <f t="shared" si="100"/>
        <v>4053.2</v>
      </c>
      <c r="AD101" s="64">
        <f t="shared" si="101"/>
        <v>5263.6</v>
      </c>
      <c r="AE101" s="64">
        <f t="shared" si="102"/>
        <v>6751</v>
      </c>
      <c r="AF101" s="64">
        <f t="shared" si="103"/>
        <v>8567.4</v>
      </c>
      <c r="AG101" s="64">
        <f t="shared" si="104"/>
        <v>10602.2</v>
      </c>
      <c r="AH101" s="64">
        <f t="shared" si="105"/>
        <v>12968.6</v>
      </c>
      <c r="AI101" s="64">
        <f t="shared" si="106"/>
        <v>15075.6</v>
      </c>
      <c r="AJ101" s="64">
        <f t="shared" si="107"/>
        <v>16887.599999999999</v>
      </c>
      <c r="AK101" s="64">
        <f t="shared" ref="AK101:AK119" si="108">VLOOKUP($C$99,$D$3:$K$63,$A$68,0)*(B68-B67)</f>
        <v>18439.599999999999</v>
      </c>
      <c r="AL101" s="64">
        <f>VLOOKUP($C$100,$D$3:$K$63,$A$68,0)*(B67-B66)</f>
        <v>19649.8</v>
      </c>
      <c r="AM101" s="64">
        <f>VLOOKUP($C$101,$D$3:$K$63,$A$68,0)*B66</f>
        <v>0</v>
      </c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54">
        <f t="shared" si="12"/>
        <v>129478.8</v>
      </c>
      <c r="BP101" s="53">
        <v>2035</v>
      </c>
      <c r="BQ101" s="61">
        <f t="shared" si="13"/>
        <v>0</v>
      </c>
      <c r="BR101" s="61">
        <f t="shared" si="64"/>
        <v>0</v>
      </c>
      <c r="BS101" s="61">
        <f t="shared" si="65"/>
        <v>0</v>
      </c>
      <c r="BT101" s="61">
        <f t="shared" si="66"/>
        <v>0</v>
      </c>
      <c r="BU101" s="61">
        <f t="shared" si="45"/>
        <v>0</v>
      </c>
      <c r="BV101" s="61">
        <f t="shared" si="46"/>
        <v>0</v>
      </c>
      <c r="BW101" s="61">
        <f t="shared" si="47"/>
        <v>0</v>
      </c>
      <c r="BX101" s="61">
        <f t="shared" si="48"/>
        <v>0</v>
      </c>
      <c r="BY101" s="61">
        <f t="shared" si="49"/>
        <v>0</v>
      </c>
      <c r="BZ101" s="61">
        <f t="shared" si="50"/>
        <v>0</v>
      </c>
      <c r="CA101" s="61">
        <f t="shared" si="51"/>
        <v>0</v>
      </c>
      <c r="CB101" s="61">
        <f t="shared" si="52"/>
        <v>0</v>
      </c>
      <c r="CC101" s="61">
        <f t="shared" si="53"/>
        <v>0</v>
      </c>
      <c r="CD101" s="61">
        <f t="shared" si="54"/>
        <v>0</v>
      </c>
      <c r="CE101" s="61">
        <f t="shared" si="55"/>
        <v>0</v>
      </c>
      <c r="CF101" s="61">
        <f t="shared" si="56"/>
        <v>0</v>
      </c>
      <c r="CG101" s="61">
        <f t="shared" si="57"/>
        <v>0</v>
      </c>
      <c r="CH101" s="61">
        <f t="shared" si="58"/>
        <v>0</v>
      </c>
      <c r="CI101" s="61">
        <f t="shared" si="59"/>
        <v>0</v>
      </c>
      <c r="CJ101" s="61">
        <f t="shared" si="60"/>
        <v>3.88427317951044E-18</v>
      </c>
      <c r="CK101" s="61">
        <f t="shared" si="61"/>
        <v>9.8270913848444701E-3</v>
      </c>
      <c r="CL101" s="61">
        <f t="shared" si="62"/>
        <v>1.5061925195476E-2</v>
      </c>
      <c r="CM101" s="61">
        <f t="shared" si="14"/>
        <v>1.7195092941856099E-2</v>
      </c>
      <c r="CN101" s="61">
        <f t="shared" si="71"/>
        <v>2.0261231954574799E-2</v>
      </c>
      <c r="CO101" s="61">
        <f t="shared" si="72"/>
        <v>2.43113158293095E-2</v>
      </c>
      <c r="CP101" s="61">
        <f t="shared" si="73"/>
        <v>3.1303966363605502E-2</v>
      </c>
      <c r="CQ101" s="61">
        <f t="shared" si="74"/>
        <v>4.0652214879964899E-2</v>
      </c>
      <c r="CR101" s="61">
        <f t="shared" si="75"/>
        <v>5.2139809760362303E-2</v>
      </c>
      <c r="CS101" s="61">
        <f t="shared" si="76"/>
        <v>6.6168361152559294E-2</v>
      </c>
      <c r="CT101" s="61">
        <f t="shared" si="77"/>
        <v>8.1883675165355302E-2</v>
      </c>
      <c r="CU101" s="61">
        <f t="shared" si="78"/>
        <v>0.10016002619733901</v>
      </c>
      <c r="CV101" s="61">
        <f t="shared" si="79"/>
        <v>0.11643296045375801</v>
      </c>
      <c r="CW101" s="61">
        <f t="shared" si="80"/>
        <v>0.13042752944883601</v>
      </c>
      <c r="CX101" s="61">
        <f t="shared" si="81"/>
        <v>0.14241404770510699</v>
      </c>
      <c r="CY101" s="61">
        <f t="shared" si="82"/>
        <v>0.15176075156705199</v>
      </c>
      <c r="CZ101" s="61">
        <f t="shared" si="83"/>
        <v>0</v>
      </c>
      <c r="DA101" s="61">
        <f t="shared" si="84"/>
        <v>0</v>
      </c>
      <c r="DB101" s="61">
        <f t="shared" si="85"/>
        <v>0</v>
      </c>
      <c r="DC101" s="61">
        <f t="shared" si="69"/>
        <v>0</v>
      </c>
      <c r="DD101" s="61">
        <f t="shared" si="86"/>
        <v>0</v>
      </c>
      <c r="DE101" s="61">
        <f t="shared" si="87"/>
        <v>0</v>
      </c>
      <c r="DF101" s="61">
        <f t="shared" si="88"/>
        <v>0</v>
      </c>
      <c r="DG101" s="61">
        <f t="shared" si="89"/>
        <v>0</v>
      </c>
      <c r="DH101" s="61">
        <f t="shared" si="19"/>
        <v>0</v>
      </c>
      <c r="DI101" s="61">
        <f t="shared" si="20"/>
        <v>0</v>
      </c>
      <c r="DJ101" s="61">
        <f t="shared" si="21"/>
        <v>0</v>
      </c>
      <c r="DK101" s="61">
        <f t="shared" si="22"/>
        <v>0</v>
      </c>
      <c r="DL101" s="61">
        <f t="shared" si="23"/>
        <v>0</v>
      </c>
      <c r="DM101" s="61">
        <f t="shared" si="24"/>
        <v>0</v>
      </c>
      <c r="DN101" s="61">
        <f t="shared" si="25"/>
        <v>0</v>
      </c>
      <c r="DO101" s="61">
        <f t="shared" si="26"/>
        <v>0</v>
      </c>
      <c r="DP101" s="61">
        <f t="shared" si="27"/>
        <v>0</v>
      </c>
      <c r="DQ101" s="61">
        <f t="shared" si="28"/>
        <v>0</v>
      </c>
      <c r="DR101" s="61">
        <f t="shared" si="29"/>
        <v>0</v>
      </c>
      <c r="DS101" s="61">
        <f t="shared" si="30"/>
        <v>0</v>
      </c>
      <c r="DT101" s="61">
        <f t="shared" si="31"/>
        <v>0</v>
      </c>
      <c r="DU101" s="61">
        <f t="shared" si="32"/>
        <v>0</v>
      </c>
      <c r="DV101" s="61">
        <f t="shared" si="33"/>
        <v>0</v>
      </c>
      <c r="DW101" s="61">
        <f t="shared" si="34"/>
        <v>0</v>
      </c>
      <c r="DX101" s="61">
        <f t="shared" si="35"/>
        <v>0</v>
      </c>
      <c r="DY101" s="61">
        <f t="shared" si="36"/>
        <v>0</v>
      </c>
      <c r="DZ101" s="61">
        <f t="shared" si="15"/>
        <v>1</v>
      </c>
    </row>
    <row r="102" spans="2:130">
      <c r="B102" s="63"/>
      <c r="C102" s="53">
        <v>2036</v>
      </c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>
        <f t="shared" si="91"/>
        <v>0</v>
      </c>
      <c r="U102" s="64">
        <f t="shared" si="92"/>
        <v>0</v>
      </c>
      <c r="V102" s="64">
        <f t="shared" si="93"/>
        <v>0</v>
      </c>
      <c r="W102" s="64">
        <f t="shared" si="94"/>
        <v>0</v>
      </c>
      <c r="X102" s="64">
        <f t="shared" si="95"/>
        <v>4.23794332959915E-12</v>
      </c>
      <c r="Y102" s="64">
        <f t="shared" si="96"/>
        <v>1950.2</v>
      </c>
      <c r="Z102" s="64">
        <f t="shared" si="97"/>
        <v>2226.4</v>
      </c>
      <c r="AA102" s="64">
        <f t="shared" si="98"/>
        <v>2623.4</v>
      </c>
      <c r="AB102" s="64">
        <f t="shared" si="99"/>
        <v>3147.8</v>
      </c>
      <c r="AC102" s="64">
        <f t="shared" si="100"/>
        <v>4053.2</v>
      </c>
      <c r="AD102" s="64">
        <f t="shared" si="101"/>
        <v>5263.6</v>
      </c>
      <c r="AE102" s="64">
        <f t="shared" si="102"/>
        <v>6751</v>
      </c>
      <c r="AF102" s="64">
        <f t="shared" si="103"/>
        <v>8567.4</v>
      </c>
      <c r="AG102" s="64">
        <f t="shared" si="104"/>
        <v>10602.2</v>
      </c>
      <c r="AH102" s="64">
        <f t="shared" si="105"/>
        <v>12968.6</v>
      </c>
      <c r="AI102" s="64">
        <f t="shared" si="106"/>
        <v>15075.6</v>
      </c>
      <c r="AJ102" s="64">
        <f t="shared" si="107"/>
        <v>16887.599999999999</v>
      </c>
      <c r="AK102" s="64">
        <f t="shared" si="108"/>
        <v>18439.599999999999</v>
      </c>
      <c r="AL102" s="64">
        <f t="shared" ref="AL102:AL120" si="109">VLOOKUP($C$100,$D$3:$K$63,$A$68,0)*(B68-B67)</f>
        <v>19649.8</v>
      </c>
      <c r="AM102" s="64">
        <f>VLOOKUP($C$101,$D$3:$K$63,$A$68,0)*(B67-B66)</f>
        <v>20595</v>
      </c>
      <c r="AN102" s="64">
        <f>VLOOKUP($C$102,$D$3:$K$63,$A$68,0)*B66</f>
        <v>0</v>
      </c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54">
        <f t="shared" si="12"/>
        <v>148801.4</v>
      </c>
      <c r="BP102" s="53">
        <v>2036</v>
      </c>
      <c r="BQ102" s="61">
        <f t="shared" si="13"/>
        <v>0</v>
      </c>
      <c r="BR102" s="61">
        <f t="shared" si="64"/>
        <v>0</v>
      </c>
      <c r="BS102" s="61">
        <f t="shared" si="65"/>
        <v>0</v>
      </c>
      <c r="BT102" s="61">
        <f t="shared" si="66"/>
        <v>0</v>
      </c>
      <c r="BU102" s="61">
        <f t="shared" si="45"/>
        <v>0</v>
      </c>
      <c r="BV102" s="61">
        <f t="shared" si="46"/>
        <v>0</v>
      </c>
      <c r="BW102" s="61">
        <f t="shared" si="47"/>
        <v>0</v>
      </c>
      <c r="BX102" s="61">
        <f t="shared" si="48"/>
        <v>0</v>
      </c>
      <c r="BY102" s="61">
        <f t="shared" si="49"/>
        <v>0</v>
      </c>
      <c r="BZ102" s="61">
        <f t="shared" si="50"/>
        <v>0</v>
      </c>
      <c r="CA102" s="61">
        <f t="shared" si="51"/>
        <v>0</v>
      </c>
      <c r="CB102" s="61">
        <f t="shared" si="52"/>
        <v>0</v>
      </c>
      <c r="CC102" s="61">
        <f t="shared" si="53"/>
        <v>0</v>
      </c>
      <c r="CD102" s="61">
        <f t="shared" si="54"/>
        <v>0</v>
      </c>
      <c r="CE102" s="61">
        <f t="shared" si="55"/>
        <v>0</v>
      </c>
      <c r="CF102" s="61">
        <f t="shared" si="56"/>
        <v>0</v>
      </c>
      <c r="CG102" s="61">
        <f t="shared" si="57"/>
        <v>0</v>
      </c>
      <c r="CH102" s="61">
        <f t="shared" si="58"/>
        <v>0</v>
      </c>
      <c r="CI102" s="61">
        <f t="shared" si="59"/>
        <v>0</v>
      </c>
      <c r="CJ102" s="61">
        <f t="shared" si="60"/>
        <v>0</v>
      </c>
      <c r="CK102" s="61">
        <f t="shared" si="61"/>
        <v>2.8480533984217498E-17</v>
      </c>
      <c r="CL102" s="61">
        <f t="shared" si="62"/>
        <v>1.3106059485999501E-2</v>
      </c>
      <c r="CM102" s="61">
        <f t="shared" si="14"/>
        <v>1.49622248177773E-2</v>
      </c>
      <c r="CN102" s="61">
        <f t="shared" si="71"/>
        <v>1.7630210468449901E-2</v>
      </c>
      <c r="CO102" s="61">
        <f t="shared" si="72"/>
        <v>2.1154370859414E-2</v>
      </c>
      <c r="CP102" s="61">
        <f t="shared" si="73"/>
        <v>2.7238991030998399E-2</v>
      </c>
      <c r="CQ102" s="61">
        <f t="shared" si="74"/>
        <v>3.5373323100454698E-2</v>
      </c>
      <c r="CR102" s="61">
        <f t="shared" si="75"/>
        <v>4.5369196795191399E-2</v>
      </c>
      <c r="CS102" s="61">
        <f t="shared" si="76"/>
        <v>5.7576071192878601E-2</v>
      </c>
      <c r="CT102" s="61">
        <f t="shared" si="77"/>
        <v>7.1250673716779497E-2</v>
      </c>
      <c r="CU102" s="61">
        <f t="shared" si="78"/>
        <v>8.7153749897514399E-2</v>
      </c>
      <c r="CV102" s="61">
        <f t="shared" si="79"/>
        <v>0.10131356291002599</v>
      </c>
      <c r="CW102" s="61">
        <f t="shared" si="80"/>
        <v>0.113490867693449</v>
      </c>
      <c r="CX102" s="61">
        <f t="shared" si="81"/>
        <v>0.12392087708852199</v>
      </c>
      <c r="CY102" s="61">
        <f t="shared" si="82"/>
        <v>0.13205386508460301</v>
      </c>
      <c r="CZ102" s="61">
        <f t="shared" si="83"/>
        <v>0.13840595585794199</v>
      </c>
      <c r="DA102" s="61">
        <f t="shared" si="84"/>
        <v>0</v>
      </c>
      <c r="DB102" s="61">
        <f t="shared" si="85"/>
        <v>0</v>
      </c>
      <c r="DC102" s="61">
        <f t="shared" si="69"/>
        <v>0</v>
      </c>
      <c r="DD102" s="61">
        <f t="shared" si="86"/>
        <v>0</v>
      </c>
      <c r="DE102" s="61">
        <f t="shared" si="87"/>
        <v>0</v>
      </c>
      <c r="DF102" s="61">
        <f t="shared" si="88"/>
        <v>0</v>
      </c>
      <c r="DG102" s="61">
        <f t="shared" si="89"/>
        <v>0</v>
      </c>
      <c r="DH102" s="61">
        <f t="shared" si="19"/>
        <v>0</v>
      </c>
      <c r="DI102" s="61">
        <f t="shared" si="20"/>
        <v>0</v>
      </c>
      <c r="DJ102" s="61">
        <f t="shared" si="21"/>
        <v>0</v>
      </c>
      <c r="DK102" s="61">
        <f t="shared" si="22"/>
        <v>0</v>
      </c>
      <c r="DL102" s="61">
        <f t="shared" si="23"/>
        <v>0</v>
      </c>
      <c r="DM102" s="61">
        <f t="shared" si="24"/>
        <v>0</v>
      </c>
      <c r="DN102" s="61">
        <f t="shared" si="25"/>
        <v>0</v>
      </c>
      <c r="DO102" s="61">
        <f t="shared" si="26"/>
        <v>0</v>
      </c>
      <c r="DP102" s="61">
        <f t="shared" si="27"/>
        <v>0</v>
      </c>
      <c r="DQ102" s="61">
        <f t="shared" si="28"/>
        <v>0</v>
      </c>
      <c r="DR102" s="61">
        <f t="shared" si="29"/>
        <v>0</v>
      </c>
      <c r="DS102" s="61">
        <f t="shared" si="30"/>
        <v>0</v>
      </c>
      <c r="DT102" s="61">
        <f t="shared" si="31"/>
        <v>0</v>
      </c>
      <c r="DU102" s="61">
        <f t="shared" si="32"/>
        <v>0</v>
      </c>
      <c r="DV102" s="61">
        <f t="shared" si="33"/>
        <v>0</v>
      </c>
      <c r="DW102" s="61">
        <f t="shared" si="34"/>
        <v>0</v>
      </c>
      <c r="DX102" s="61">
        <f t="shared" si="35"/>
        <v>0</v>
      </c>
      <c r="DY102" s="61">
        <f t="shared" si="36"/>
        <v>0</v>
      </c>
      <c r="DZ102" s="61">
        <f t="shared" si="15"/>
        <v>1</v>
      </c>
    </row>
    <row r="103" spans="2:130">
      <c r="B103" s="63"/>
      <c r="C103" s="53">
        <v>2037</v>
      </c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>
        <f t="shared" si="92"/>
        <v>0</v>
      </c>
      <c r="V103" s="64">
        <f t="shared" si="93"/>
        <v>0</v>
      </c>
      <c r="W103" s="64">
        <f t="shared" si="94"/>
        <v>0</v>
      </c>
      <c r="X103" s="64">
        <f t="shared" si="95"/>
        <v>0</v>
      </c>
      <c r="Y103" s="64">
        <f t="shared" si="96"/>
        <v>6.49547082787194E-12</v>
      </c>
      <c r="Z103" s="64">
        <f t="shared" si="97"/>
        <v>2226.4</v>
      </c>
      <c r="AA103" s="64">
        <f t="shared" si="98"/>
        <v>2623.4</v>
      </c>
      <c r="AB103" s="64">
        <f t="shared" si="99"/>
        <v>3147.8</v>
      </c>
      <c r="AC103" s="64">
        <f t="shared" si="100"/>
        <v>4053.2</v>
      </c>
      <c r="AD103" s="64">
        <f t="shared" si="101"/>
        <v>5263.6</v>
      </c>
      <c r="AE103" s="64">
        <f t="shared" si="102"/>
        <v>6751</v>
      </c>
      <c r="AF103" s="64">
        <f t="shared" si="103"/>
        <v>8567.4</v>
      </c>
      <c r="AG103" s="64">
        <f t="shared" si="104"/>
        <v>10602.2</v>
      </c>
      <c r="AH103" s="64">
        <f t="shared" si="105"/>
        <v>12968.6</v>
      </c>
      <c r="AI103" s="64">
        <f t="shared" si="106"/>
        <v>15075.6</v>
      </c>
      <c r="AJ103" s="64">
        <f t="shared" si="107"/>
        <v>16887.599999999999</v>
      </c>
      <c r="AK103" s="64">
        <f t="shared" si="108"/>
        <v>18439.599999999999</v>
      </c>
      <c r="AL103" s="64">
        <f t="shared" si="109"/>
        <v>19649.8</v>
      </c>
      <c r="AM103" s="64">
        <f t="shared" ref="AM103:AM121" si="110">VLOOKUP($C$101,$D$3:$K$63,$A$68,0)*(B68-B67)</f>
        <v>20595</v>
      </c>
      <c r="AN103" s="64">
        <f>VLOOKUP($C$102,$D$3:$K$63,$A$68,0)*(B67-B66)</f>
        <v>21482</v>
      </c>
      <c r="AO103" s="64">
        <f>VLOOKUP($C$103,$D$3:$K$63,$A$68,0)*B66</f>
        <v>0</v>
      </c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54">
        <f t="shared" si="12"/>
        <v>168333.2</v>
      </c>
      <c r="BP103" s="53">
        <v>2037</v>
      </c>
      <c r="BQ103" s="61">
        <f t="shared" si="13"/>
        <v>0</v>
      </c>
      <c r="BR103" s="61">
        <f t="shared" si="64"/>
        <v>0</v>
      </c>
      <c r="BS103" s="61">
        <f t="shared" si="65"/>
        <v>0</v>
      </c>
      <c r="BT103" s="61">
        <f t="shared" si="66"/>
        <v>0</v>
      </c>
      <c r="BU103" s="61">
        <f t="shared" si="45"/>
        <v>0</v>
      </c>
      <c r="BV103" s="61">
        <f t="shared" si="46"/>
        <v>0</v>
      </c>
      <c r="BW103" s="61">
        <f t="shared" si="47"/>
        <v>0</v>
      </c>
      <c r="BX103" s="61">
        <f t="shared" si="48"/>
        <v>0</v>
      </c>
      <c r="BY103" s="61">
        <f t="shared" si="49"/>
        <v>0</v>
      </c>
      <c r="BZ103" s="61">
        <f t="shared" si="50"/>
        <v>0</v>
      </c>
      <c r="CA103" s="61">
        <f t="shared" si="51"/>
        <v>0</v>
      </c>
      <c r="CB103" s="61">
        <f t="shared" si="52"/>
        <v>0</v>
      </c>
      <c r="CC103" s="61">
        <f t="shared" si="53"/>
        <v>0</v>
      </c>
      <c r="CD103" s="61">
        <f t="shared" si="54"/>
        <v>0</v>
      </c>
      <c r="CE103" s="61">
        <f t="shared" si="55"/>
        <v>0</v>
      </c>
      <c r="CF103" s="61">
        <f t="shared" si="56"/>
        <v>0</v>
      </c>
      <c r="CG103" s="61">
        <f t="shared" si="57"/>
        <v>0</v>
      </c>
      <c r="CH103" s="61">
        <f t="shared" si="58"/>
        <v>0</v>
      </c>
      <c r="CI103" s="61">
        <f t="shared" si="59"/>
        <v>0</v>
      </c>
      <c r="CJ103" s="61">
        <f t="shared" si="60"/>
        <v>0</v>
      </c>
      <c r="CK103" s="61">
        <f t="shared" si="61"/>
        <v>0</v>
      </c>
      <c r="CL103" s="61">
        <f t="shared" si="62"/>
        <v>3.8586985977049901E-17</v>
      </c>
      <c r="CM103" s="61">
        <f t="shared" si="14"/>
        <v>1.3226149090019099E-2</v>
      </c>
      <c r="CN103" s="61">
        <f t="shared" si="71"/>
        <v>1.5584566799656901E-2</v>
      </c>
      <c r="CO103" s="61">
        <f t="shared" si="72"/>
        <v>1.8699816791934099E-2</v>
      </c>
      <c r="CP103" s="61">
        <f t="shared" si="73"/>
        <v>2.40784349136118E-2</v>
      </c>
      <c r="CQ103" s="61">
        <f t="shared" si="74"/>
        <v>3.1268935658562903E-2</v>
      </c>
      <c r="CR103" s="61">
        <f t="shared" si="75"/>
        <v>4.0104982261372102E-2</v>
      </c>
      <c r="CS103" s="61">
        <f t="shared" si="76"/>
        <v>5.0895485857810598E-2</v>
      </c>
      <c r="CT103" s="61">
        <f t="shared" si="77"/>
        <v>6.2983416224488095E-2</v>
      </c>
      <c r="CU103" s="61">
        <f t="shared" si="78"/>
        <v>7.7041249141583501E-2</v>
      </c>
      <c r="CV103" s="61">
        <f t="shared" si="79"/>
        <v>8.9558090739081803E-2</v>
      </c>
      <c r="CW103" s="61">
        <f t="shared" si="80"/>
        <v>0.10032245570095499</v>
      </c>
      <c r="CX103" s="61">
        <f t="shared" si="81"/>
        <v>0.109542264983972</v>
      </c>
      <c r="CY103" s="61">
        <f t="shared" si="82"/>
        <v>0.11673157760917</v>
      </c>
      <c r="CZ103" s="61">
        <f t="shared" si="83"/>
        <v>0.122346631561688</v>
      </c>
      <c r="DA103" s="61">
        <f t="shared" si="84"/>
        <v>0.127615942666093</v>
      </c>
      <c r="DB103" s="61">
        <f t="shared" si="85"/>
        <v>0</v>
      </c>
      <c r="DC103" s="61">
        <f t="shared" si="69"/>
        <v>0</v>
      </c>
      <c r="DD103" s="61">
        <f t="shared" si="86"/>
        <v>0</v>
      </c>
      <c r="DE103" s="61">
        <f t="shared" si="87"/>
        <v>0</v>
      </c>
      <c r="DF103" s="61">
        <f t="shared" si="88"/>
        <v>0</v>
      </c>
      <c r="DG103" s="61">
        <f t="shared" si="89"/>
        <v>0</v>
      </c>
      <c r="DH103" s="61">
        <f t="shared" si="19"/>
        <v>0</v>
      </c>
      <c r="DI103" s="61">
        <f t="shared" si="20"/>
        <v>0</v>
      </c>
      <c r="DJ103" s="61">
        <f t="shared" si="21"/>
        <v>0</v>
      </c>
      <c r="DK103" s="61">
        <f t="shared" si="22"/>
        <v>0</v>
      </c>
      <c r="DL103" s="61">
        <f t="shared" si="23"/>
        <v>0</v>
      </c>
      <c r="DM103" s="61">
        <f t="shared" si="24"/>
        <v>0</v>
      </c>
      <c r="DN103" s="61">
        <f t="shared" si="25"/>
        <v>0</v>
      </c>
      <c r="DO103" s="61">
        <f t="shared" si="26"/>
        <v>0</v>
      </c>
      <c r="DP103" s="61">
        <f t="shared" si="27"/>
        <v>0</v>
      </c>
      <c r="DQ103" s="61">
        <f t="shared" si="28"/>
        <v>0</v>
      </c>
      <c r="DR103" s="61">
        <f t="shared" si="29"/>
        <v>0</v>
      </c>
      <c r="DS103" s="61">
        <f t="shared" si="30"/>
        <v>0</v>
      </c>
      <c r="DT103" s="61">
        <f t="shared" si="31"/>
        <v>0</v>
      </c>
      <c r="DU103" s="61">
        <f t="shared" si="32"/>
        <v>0</v>
      </c>
      <c r="DV103" s="61">
        <f t="shared" si="33"/>
        <v>0</v>
      </c>
      <c r="DW103" s="61">
        <f t="shared" si="34"/>
        <v>0</v>
      </c>
      <c r="DX103" s="61">
        <f t="shared" si="35"/>
        <v>0</v>
      </c>
      <c r="DY103" s="61">
        <f t="shared" si="36"/>
        <v>0</v>
      </c>
      <c r="DZ103" s="61">
        <f t="shared" si="15"/>
        <v>1</v>
      </c>
    </row>
    <row r="104" spans="2:130">
      <c r="B104" s="63"/>
      <c r="C104" s="53">
        <v>2038</v>
      </c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>
        <f t="shared" si="93"/>
        <v>0</v>
      </c>
      <c r="W104" s="64">
        <f t="shared" si="94"/>
        <v>0</v>
      </c>
      <c r="X104" s="64">
        <f t="shared" si="95"/>
        <v>0</v>
      </c>
      <c r="Y104" s="64">
        <f t="shared" si="96"/>
        <v>0</v>
      </c>
      <c r="Z104" s="64">
        <f t="shared" si="97"/>
        <v>7.4154016260763504E-12</v>
      </c>
      <c r="AA104" s="64">
        <f t="shared" si="98"/>
        <v>2623.4</v>
      </c>
      <c r="AB104" s="64">
        <f t="shared" si="99"/>
        <v>3147.8</v>
      </c>
      <c r="AC104" s="64">
        <f t="shared" si="100"/>
        <v>4053.2</v>
      </c>
      <c r="AD104" s="64">
        <f t="shared" si="101"/>
        <v>5263.6</v>
      </c>
      <c r="AE104" s="64">
        <f t="shared" si="102"/>
        <v>6751</v>
      </c>
      <c r="AF104" s="64">
        <f t="shared" si="103"/>
        <v>8567.4</v>
      </c>
      <c r="AG104" s="64">
        <f t="shared" si="104"/>
        <v>10602.2</v>
      </c>
      <c r="AH104" s="64">
        <f t="shared" si="105"/>
        <v>12968.6</v>
      </c>
      <c r="AI104" s="64">
        <f t="shared" si="106"/>
        <v>15075.6</v>
      </c>
      <c r="AJ104" s="64">
        <f t="shared" si="107"/>
        <v>16887.599999999999</v>
      </c>
      <c r="AK104" s="64">
        <f t="shared" si="108"/>
        <v>18439.599999999999</v>
      </c>
      <c r="AL104" s="64">
        <f t="shared" si="109"/>
        <v>19649.8</v>
      </c>
      <c r="AM104" s="64">
        <f t="shared" si="110"/>
        <v>20595</v>
      </c>
      <c r="AN104" s="64">
        <f t="shared" ref="AN104:AN122" si="111">VLOOKUP($C$102,$D$3:$K$63,$A$68,0)*(B68-B67)</f>
        <v>21482</v>
      </c>
      <c r="AO104" s="64">
        <f>VLOOKUP($C$103,$D$3:$K$63,$A$68,0)*(B67-B66)</f>
        <v>22206.799999999999</v>
      </c>
      <c r="AP104" s="64">
        <f>VLOOKUP($C$104,$D$3:$K$63,$A$68,0)*B66</f>
        <v>0</v>
      </c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54">
        <f t="shared" si="12"/>
        <v>188313.60000000001</v>
      </c>
      <c r="BP104" s="53">
        <v>2038</v>
      </c>
      <c r="BQ104" s="61">
        <f t="shared" si="13"/>
        <v>0</v>
      </c>
      <c r="BR104" s="61">
        <f t="shared" si="64"/>
        <v>0</v>
      </c>
      <c r="BS104" s="61">
        <f t="shared" si="65"/>
        <v>0</v>
      </c>
      <c r="BT104" s="61">
        <f t="shared" si="66"/>
        <v>0</v>
      </c>
      <c r="BU104" s="61">
        <f t="shared" si="45"/>
        <v>0</v>
      </c>
      <c r="BV104" s="61">
        <f t="shared" si="46"/>
        <v>0</v>
      </c>
      <c r="BW104" s="61">
        <f t="shared" si="47"/>
        <v>0</v>
      </c>
      <c r="BX104" s="61">
        <f t="shared" si="48"/>
        <v>0</v>
      </c>
      <c r="BY104" s="61">
        <f t="shared" si="49"/>
        <v>0</v>
      </c>
      <c r="BZ104" s="61">
        <f t="shared" si="50"/>
        <v>0</v>
      </c>
      <c r="CA104" s="61">
        <f t="shared" si="51"/>
        <v>0</v>
      </c>
      <c r="CB104" s="61">
        <f t="shared" si="52"/>
        <v>0</v>
      </c>
      <c r="CC104" s="61">
        <f t="shared" si="53"/>
        <v>0</v>
      </c>
      <c r="CD104" s="61">
        <f t="shared" si="54"/>
        <v>0</v>
      </c>
      <c r="CE104" s="61">
        <f t="shared" si="55"/>
        <v>0</v>
      </c>
      <c r="CF104" s="61">
        <f t="shared" si="56"/>
        <v>0</v>
      </c>
      <c r="CG104" s="61">
        <f t="shared" si="57"/>
        <v>0</v>
      </c>
      <c r="CH104" s="61">
        <f t="shared" si="58"/>
        <v>0</v>
      </c>
      <c r="CI104" s="61">
        <f t="shared" si="59"/>
        <v>0</v>
      </c>
      <c r="CJ104" s="61">
        <f t="shared" si="60"/>
        <v>0</v>
      </c>
      <c r="CK104" s="61">
        <f t="shared" si="61"/>
        <v>0</v>
      </c>
      <c r="CL104" s="61">
        <f t="shared" si="62"/>
        <v>0</v>
      </c>
      <c r="CM104" s="61">
        <f t="shared" si="14"/>
        <v>3.9377939915525699E-17</v>
      </c>
      <c r="CN104" s="61">
        <f t="shared" si="71"/>
        <v>1.3931017196846101E-2</v>
      </c>
      <c r="CO104" s="61">
        <f t="shared" si="72"/>
        <v>1.6715733754757999E-2</v>
      </c>
      <c r="CP104" s="61">
        <f t="shared" si="73"/>
        <v>2.1523671152800398E-2</v>
      </c>
      <c r="CQ104" s="61">
        <f t="shared" si="74"/>
        <v>2.79512472811311E-2</v>
      </c>
      <c r="CR104" s="61">
        <f t="shared" si="75"/>
        <v>3.5849773994018501E-2</v>
      </c>
      <c r="CS104" s="61">
        <f t="shared" si="76"/>
        <v>4.5495386419249599E-2</v>
      </c>
      <c r="CT104" s="61">
        <f t="shared" si="77"/>
        <v>5.6300766381185398E-2</v>
      </c>
      <c r="CU104" s="61">
        <f t="shared" si="78"/>
        <v>6.8867038811854298E-2</v>
      </c>
      <c r="CV104" s="61">
        <f t="shared" si="79"/>
        <v>8.0055821778140301E-2</v>
      </c>
      <c r="CW104" s="61">
        <f t="shared" si="80"/>
        <v>8.96780689233279E-2</v>
      </c>
      <c r="CX104" s="61">
        <f t="shared" si="81"/>
        <v>9.7919640429581303E-2</v>
      </c>
      <c r="CY104" s="61">
        <f t="shared" si="82"/>
        <v>0.10434615449972801</v>
      </c>
      <c r="CZ104" s="61">
        <f t="shared" si="83"/>
        <v>0.109365441476346</v>
      </c>
      <c r="DA104" s="61">
        <f t="shared" si="84"/>
        <v>0.114075669521479</v>
      </c>
      <c r="DB104" s="61">
        <f t="shared" si="85"/>
        <v>0.11792456837955401</v>
      </c>
      <c r="DC104" s="61">
        <f t="shared" si="69"/>
        <v>0</v>
      </c>
      <c r="DD104" s="61">
        <f t="shared" si="86"/>
        <v>0</v>
      </c>
      <c r="DE104" s="61">
        <f t="shared" si="87"/>
        <v>0</v>
      </c>
      <c r="DF104" s="61">
        <f t="shared" si="88"/>
        <v>0</v>
      </c>
      <c r="DG104" s="61">
        <f t="shared" si="89"/>
        <v>0</v>
      </c>
      <c r="DH104" s="61">
        <f t="shared" si="19"/>
        <v>0</v>
      </c>
      <c r="DI104" s="61">
        <f t="shared" si="20"/>
        <v>0</v>
      </c>
      <c r="DJ104" s="61">
        <f t="shared" si="21"/>
        <v>0</v>
      </c>
      <c r="DK104" s="61">
        <f t="shared" si="22"/>
        <v>0</v>
      </c>
      <c r="DL104" s="61">
        <f t="shared" si="23"/>
        <v>0</v>
      </c>
      <c r="DM104" s="61">
        <f t="shared" si="24"/>
        <v>0</v>
      </c>
      <c r="DN104" s="61">
        <f t="shared" si="25"/>
        <v>0</v>
      </c>
      <c r="DO104" s="61">
        <f t="shared" si="26"/>
        <v>0</v>
      </c>
      <c r="DP104" s="61">
        <f t="shared" si="27"/>
        <v>0</v>
      </c>
      <c r="DQ104" s="61">
        <f t="shared" si="28"/>
        <v>0</v>
      </c>
      <c r="DR104" s="61">
        <f t="shared" si="29"/>
        <v>0</v>
      </c>
      <c r="DS104" s="61">
        <f t="shared" si="30"/>
        <v>0</v>
      </c>
      <c r="DT104" s="61">
        <f t="shared" si="31"/>
        <v>0</v>
      </c>
      <c r="DU104" s="61">
        <f t="shared" si="32"/>
        <v>0</v>
      </c>
      <c r="DV104" s="61">
        <f t="shared" si="33"/>
        <v>0</v>
      </c>
      <c r="DW104" s="61">
        <f t="shared" si="34"/>
        <v>0</v>
      </c>
      <c r="DX104" s="61">
        <f t="shared" si="35"/>
        <v>0</v>
      </c>
      <c r="DY104" s="61">
        <f t="shared" si="36"/>
        <v>0</v>
      </c>
      <c r="DZ104" s="61">
        <f t="shared" si="15"/>
        <v>1</v>
      </c>
    </row>
    <row r="105" spans="2:130">
      <c r="B105" s="63"/>
      <c r="C105" s="53">
        <v>2039</v>
      </c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>
        <f t="shared" si="94"/>
        <v>0</v>
      </c>
      <c r="X105" s="64">
        <f t="shared" si="95"/>
        <v>0</v>
      </c>
      <c r="Y105" s="64">
        <f t="shared" si="96"/>
        <v>0</v>
      </c>
      <c r="Z105" s="64">
        <f t="shared" si="97"/>
        <v>0</v>
      </c>
      <c r="AA105" s="64">
        <f t="shared" si="98"/>
        <v>8.7376772484049102E-12</v>
      </c>
      <c r="AB105" s="64">
        <f t="shared" si="99"/>
        <v>3147.8</v>
      </c>
      <c r="AC105" s="64">
        <f t="shared" si="100"/>
        <v>4053.2</v>
      </c>
      <c r="AD105" s="64">
        <f t="shared" si="101"/>
        <v>5263.6</v>
      </c>
      <c r="AE105" s="64">
        <f t="shared" si="102"/>
        <v>6751</v>
      </c>
      <c r="AF105" s="64">
        <f t="shared" si="103"/>
        <v>8567.4</v>
      </c>
      <c r="AG105" s="64">
        <f t="shared" si="104"/>
        <v>10602.2</v>
      </c>
      <c r="AH105" s="64">
        <f t="shared" si="105"/>
        <v>12968.6</v>
      </c>
      <c r="AI105" s="64">
        <f t="shared" si="106"/>
        <v>15075.6</v>
      </c>
      <c r="AJ105" s="64">
        <f t="shared" si="107"/>
        <v>16887.599999999999</v>
      </c>
      <c r="AK105" s="64">
        <f t="shared" si="108"/>
        <v>18439.599999999999</v>
      </c>
      <c r="AL105" s="64">
        <f t="shared" si="109"/>
        <v>19649.8</v>
      </c>
      <c r="AM105" s="64">
        <f t="shared" si="110"/>
        <v>20595</v>
      </c>
      <c r="AN105" s="64">
        <f t="shared" si="111"/>
        <v>21482</v>
      </c>
      <c r="AO105" s="64">
        <f t="shared" ref="AO105:AO123" si="112">VLOOKUP($C$103,$D$3:$K$63,$A$68,0)*(B68-B67)</f>
        <v>22206.799999999999</v>
      </c>
      <c r="AP105" s="64">
        <f>VLOOKUP($C$104,$D$3:$K$63,$A$68,0)*(B67-B66)</f>
        <v>22802</v>
      </c>
      <c r="AQ105" s="64">
        <f>VLOOKUP($C$105,$D$3:$K$63,$A$68,0)*B66</f>
        <v>0</v>
      </c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54">
        <f t="shared" si="12"/>
        <v>208492.2</v>
      </c>
      <c r="BP105" s="53">
        <v>2039</v>
      </c>
      <c r="BQ105" s="61">
        <f t="shared" si="13"/>
        <v>0</v>
      </c>
      <c r="BR105" s="61">
        <f t="shared" si="64"/>
        <v>0</v>
      </c>
      <c r="BS105" s="61">
        <f t="shared" si="65"/>
        <v>0</v>
      </c>
      <c r="BT105" s="61">
        <f t="shared" si="66"/>
        <v>0</v>
      </c>
      <c r="BU105" s="61">
        <f t="shared" si="45"/>
        <v>0</v>
      </c>
      <c r="BV105" s="61">
        <f t="shared" si="46"/>
        <v>0</v>
      </c>
      <c r="BW105" s="61">
        <f t="shared" si="47"/>
        <v>0</v>
      </c>
      <c r="BX105" s="61">
        <f t="shared" si="48"/>
        <v>0</v>
      </c>
      <c r="BY105" s="61">
        <f t="shared" si="49"/>
        <v>0</v>
      </c>
      <c r="BZ105" s="61">
        <f t="shared" si="50"/>
        <v>0</v>
      </c>
      <c r="CA105" s="61">
        <f t="shared" si="51"/>
        <v>0</v>
      </c>
      <c r="CB105" s="61">
        <f t="shared" si="52"/>
        <v>0</v>
      </c>
      <c r="CC105" s="61">
        <f t="shared" si="53"/>
        <v>0</v>
      </c>
      <c r="CD105" s="61">
        <f t="shared" si="54"/>
        <v>0</v>
      </c>
      <c r="CE105" s="61">
        <f t="shared" si="55"/>
        <v>0</v>
      </c>
      <c r="CF105" s="61">
        <f t="shared" si="56"/>
        <v>0</v>
      </c>
      <c r="CG105" s="61">
        <f t="shared" si="57"/>
        <v>0</v>
      </c>
      <c r="CH105" s="61">
        <f t="shared" si="58"/>
        <v>0</v>
      </c>
      <c r="CI105" s="61">
        <f t="shared" si="59"/>
        <v>0</v>
      </c>
      <c r="CJ105" s="61">
        <f t="shared" si="60"/>
        <v>0</v>
      </c>
      <c r="CK105" s="61">
        <f t="shared" si="61"/>
        <v>0</v>
      </c>
      <c r="CL105" s="61">
        <f t="shared" si="62"/>
        <v>0</v>
      </c>
      <c r="CM105" s="61">
        <f t="shared" si="14"/>
        <v>0</v>
      </c>
      <c r="CN105" s="61">
        <f t="shared" si="71"/>
        <v>4.1908892747090299E-17</v>
      </c>
      <c r="CO105" s="61">
        <f t="shared" si="72"/>
        <v>1.5097926924844201E-2</v>
      </c>
      <c r="CP105" s="61">
        <f t="shared" si="73"/>
        <v>1.9440535425306101E-2</v>
      </c>
      <c r="CQ105" s="61">
        <f t="shared" si="74"/>
        <v>2.5246028388591999E-2</v>
      </c>
      <c r="CR105" s="61">
        <f t="shared" si="75"/>
        <v>3.2380108224672202E-2</v>
      </c>
      <c r="CS105" s="61">
        <f t="shared" si="76"/>
        <v>4.1092184743601899E-2</v>
      </c>
      <c r="CT105" s="61">
        <f t="shared" si="77"/>
        <v>5.0851782464763698E-2</v>
      </c>
      <c r="CU105" s="61">
        <f t="shared" si="78"/>
        <v>6.2201847359277702E-2</v>
      </c>
      <c r="CV105" s="61">
        <f t="shared" si="79"/>
        <v>7.2307741009016199E-2</v>
      </c>
      <c r="CW105" s="61">
        <f t="shared" si="80"/>
        <v>8.0998713620941201E-2</v>
      </c>
      <c r="CX105" s="61">
        <f t="shared" si="81"/>
        <v>8.8442637182590003E-2</v>
      </c>
      <c r="CY105" s="61">
        <f t="shared" si="82"/>
        <v>9.4247170877375705E-2</v>
      </c>
      <c r="CZ105" s="61">
        <f t="shared" si="83"/>
        <v>9.8780673809379896E-2</v>
      </c>
      <c r="DA105" s="61">
        <f t="shared" si="84"/>
        <v>0.103035029607822</v>
      </c>
      <c r="DB105" s="61">
        <f t="shared" si="85"/>
        <v>0.106511418652592</v>
      </c>
      <c r="DC105" s="61">
        <f t="shared" si="69"/>
        <v>0.10936620170922499</v>
      </c>
      <c r="DD105" s="61">
        <f t="shared" si="86"/>
        <v>0</v>
      </c>
      <c r="DE105" s="61">
        <f t="shared" si="87"/>
        <v>0</v>
      </c>
      <c r="DF105" s="61">
        <f t="shared" si="88"/>
        <v>0</v>
      </c>
      <c r="DG105" s="61">
        <f t="shared" si="89"/>
        <v>0</v>
      </c>
      <c r="DH105" s="61">
        <f t="shared" si="19"/>
        <v>0</v>
      </c>
      <c r="DI105" s="61">
        <f t="shared" si="20"/>
        <v>0</v>
      </c>
      <c r="DJ105" s="61">
        <f t="shared" si="21"/>
        <v>0</v>
      </c>
      <c r="DK105" s="61">
        <f t="shared" si="22"/>
        <v>0</v>
      </c>
      <c r="DL105" s="61">
        <f t="shared" si="23"/>
        <v>0</v>
      </c>
      <c r="DM105" s="61">
        <f t="shared" si="24"/>
        <v>0</v>
      </c>
      <c r="DN105" s="61">
        <f t="shared" si="25"/>
        <v>0</v>
      </c>
      <c r="DO105" s="61">
        <f t="shared" si="26"/>
        <v>0</v>
      </c>
      <c r="DP105" s="61">
        <f t="shared" si="27"/>
        <v>0</v>
      </c>
      <c r="DQ105" s="61">
        <f t="shared" si="28"/>
        <v>0</v>
      </c>
      <c r="DR105" s="61">
        <f t="shared" si="29"/>
        <v>0</v>
      </c>
      <c r="DS105" s="61">
        <f t="shared" si="30"/>
        <v>0</v>
      </c>
      <c r="DT105" s="61">
        <f t="shared" si="31"/>
        <v>0</v>
      </c>
      <c r="DU105" s="61">
        <f t="shared" si="32"/>
        <v>0</v>
      </c>
      <c r="DV105" s="61">
        <f t="shared" si="33"/>
        <v>0</v>
      </c>
      <c r="DW105" s="61">
        <f t="shared" si="34"/>
        <v>0</v>
      </c>
      <c r="DX105" s="61">
        <f t="shared" si="35"/>
        <v>0</v>
      </c>
      <c r="DY105" s="61">
        <f t="shared" si="36"/>
        <v>0</v>
      </c>
      <c r="DZ105" s="61">
        <f t="shared" si="15"/>
        <v>1</v>
      </c>
    </row>
    <row r="106" spans="2:130">
      <c r="B106" s="63"/>
      <c r="C106" s="53">
        <v>2040</v>
      </c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>
        <f t="shared" si="95"/>
        <v>0</v>
      </c>
      <c r="Y106" s="64">
        <f t="shared" si="96"/>
        <v>0</v>
      </c>
      <c r="Z106" s="64">
        <f t="shared" si="97"/>
        <v>0</v>
      </c>
      <c r="AA106" s="64">
        <f t="shared" si="98"/>
        <v>0</v>
      </c>
      <c r="AB106" s="64">
        <f t="shared" si="99"/>
        <v>1.04842801107452E-11</v>
      </c>
      <c r="AC106" s="64">
        <f t="shared" si="100"/>
        <v>4053.2</v>
      </c>
      <c r="AD106" s="64">
        <f t="shared" si="101"/>
        <v>5263.6</v>
      </c>
      <c r="AE106" s="64">
        <f t="shared" si="102"/>
        <v>6751</v>
      </c>
      <c r="AF106" s="64">
        <f t="shared" si="103"/>
        <v>8567.4</v>
      </c>
      <c r="AG106" s="64">
        <f t="shared" si="104"/>
        <v>10602.2</v>
      </c>
      <c r="AH106" s="64">
        <f t="shared" si="105"/>
        <v>12968.6</v>
      </c>
      <c r="AI106" s="64">
        <f t="shared" si="106"/>
        <v>15075.6</v>
      </c>
      <c r="AJ106" s="64">
        <f t="shared" si="107"/>
        <v>16887.599999999999</v>
      </c>
      <c r="AK106" s="64">
        <f t="shared" si="108"/>
        <v>18439.599999999999</v>
      </c>
      <c r="AL106" s="64">
        <f t="shared" si="109"/>
        <v>19649.8</v>
      </c>
      <c r="AM106" s="64">
        <f t="shared" si="110"/>
        <v>20595</v>
      </c>
      <c r="AN106" s="64">
        <f t="shared" si="111"/>
        <v>21482</v>
      </c>
      <c r="AO106" s="64">
        <f t="shared" si="112"/>
        <v>22206.799999999999</v>
      </c>
      <c r="AP106" s="64">
        <f t="shared" ref="AP106:AP124" si="113">VLOOKUP($C$104,$D$3:$K$63,$A$68,0)*(B68-B67)</f>
        <v>22802</v>
      </c>
      <c r="AQ106" s="64">
        <f>VLOOKUP($C$105,$D$3:$K$63,$A$68,0)*(B67-B66)</f>
        <v>23285.8</v>
      </c>
      <c r="AR106" s="64">
        <f>VLOOKUP($C$106,$D$3:$K$63,$A$68,0)*B66</f>
        <v>0</v>
      </c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54">
        <f t="shared" si="12"/>
        <v>228630.2</v>
      </c>
      <c r="BP106" s="53">
        <v>2040</v>
      </c>
      <c r="BQ106" s="61">
        <f t="shared" si="13"/>
        <v>0</v>
      </c>
      <c r="BR106" s="61">
        <f t="shared" si="64"/>
        <v>0</v>
      </c>
      <c r="BS106" s="61">
        <f t="shared" si="65"/>
        <v>0</v>
      </c>
      <c r="BT106" s="61">
        <f t="shared" si="66"/>
        <v>0</v>
      </c>
      <c r="BU106" s="61">
        <f t="shared" si="45"/>
        <v>0</v>
      </c>
      <c r="BV106" s="61">
        <f t="shared" si="46"/>
        <v>0</v>
      </c>
      <c r="BW106" s="61">
        <f t="shared" si="47"/>
        <v>0</v>
      </c>
      <c r="BX106" s="61">
        <f t="shared" si="48"/>
        <v>0</v>
      </c>
      <c r="BY106" s="61">
        <f t="shared" si="49"/>
        <v>0</v>
      </c>
      <c r="BZ106" s="61">
        <f t="shared" si="50"/>
        <v>0</v>
      </c>
      <c r="CA106" s="61">
        <f t="shared" si="51"/>
        <v>0</v>
      </c>
      <c r="CB106" s="61">
        <f t="shared" si="52"/>
        <v>0</v>
      </c>
      <c r="CC106" s="61">
        <f t="shared" si="53"/>
        <v>0</v>
      </c>
      <c r="CD106" s="61">
        <f t="shared" si="54"/>
        <v>0</v>
      </c>
      <c r="CE106" s="61">
        <f t="shared" si="55"/>
        <v>0</v>
      </c>
      <c r="CF106" s="61">
        <f t="shared" si="56"/>
        <v>0</v>
      </c>
      <c r="CG106" s="61">
        <f t="shared" si="57"/>
        <v>0</v>
      </c>
      <c r="CH106" s="61">
        <f t="shared" si="58"/>
        <v>0</v>
      </c>
      <c r="CI106" s="61">
        <f t="shared" si="59"/>
        <v>0</v>
      </c>
      <c r="CJ106" s="61">
        <f t="shared" si="60"/>
        <v>0</v>
      </c>
      <c r="CK106" s="61">
        <f t="shared" si="61"/>
        <v>0</v>
      </c>
      <c r="CL106" s="61">
        <f t="shared" si="62"/>
        <v>0</v>
      </c>
      <c r="CM106" s="61">
        <f t="shared" si="14"/>
        <v>0</v>
      </c>
      <c r="CN106" s="61">
        <f t="shared" si="71"/>
        <v>0</v>
      </c>
      <c r="CO106" s="61">
        <f t="shared" si="72"/>
        <v>4.5856934520221803E-17</v>
      </c>
      <c r="CP106" s="61">
        <f t="shared" si="73"/>
        <v>1.77281916387249E-2</v>
      </c>
      <c r="CQ106" s="61">
        <f t="shared" si="74"/>
        <v>2.3022330383300201E-2</v>
      </c>
      <c r="CR106" s="61">
        <f t="shared" si="75"/>
        <v>2.9528032604616498E-2</v>
      </c>
      <c r="CS106" s="61">
        <f t="shared" si="76"/>
        <v>3.74727398217733E-2</v>
      </c>
      <c r="CT106" s="61">
        <f t="shared" si="77"/>
        <v>4.6372701419147601E-2</v>
      </c>
      <c r="CU106" s="61">
        <f t="shared" si="78"/>
        <v>5.67230400883173E-2</v>
      </c>
      <c r="CV106" s="61">
        <f t="shared" si="79"/>
        <v>6.5938795487210294E-2</v>
      </c>
      <c r="CW106" s="61">
        <f t="shared" si="80"/>
        <v>7.3864257652750995E-2</v>
      </c>
      <c r="CX106" s="61">
        <f t="shared" si="81"/>
        <v>8.0652512222794695E-2</v>
      </c>
      <c r="CY106" s="61">
        <f t="shared" si="82"/>
        <v>8.5945776192296597E-2</v>
      </c>
      <c r="CZ106" s="61">
        <f t="shared" si="83"/>
        <v>9.0079963189464901E-2</v>
      </c>
      <c r="DA106" s="61">
        <f t="shared" si="84"/>
        <v>9.3959590640256593E-2</v>
      </c>
      <c r="DB106" s="61">
        <f t="shared" si="85"/>
        <v>9.7129775506472907E-2</v>
      </c>
      <c r="DC106" s="61">
        <f>AP105/$BM106</f>
        <v>9.9733106125087595E-2</v>
      </c>
      <c r="DD106" s="61">
        <f t="shared" si="86"/>
        <v>0.101849187027785</v>
      </c>
      <c r="DE106" s="61">
        <f t="shared" si="87"/>
        <v>0</v>
      </c>
      <c r="DF106" s="61">
        <f t="shared" si="88"/>
        <v>0</v>
      </c>
      <c r="DG106" s="61">
        <f t="shared" si="89"/>
        <v>0</v>
      </c>
      <c r="DH106" s="61">
        <f t="shared" si="19"/>
        <v>0</v>
      </c>
      <c r="DI106" s="61">
        <f t="shared" si="20"/>
        <v>0</v>
      </c>
      <c r="DJ106" s="61">
        <f t="shared" si="21"/>
        <v>0</v>
      </c>
      <c r="DK106" s="61">
        <f t="shared" si="22"/>
        <v>0</v>
      </c>
      <c r="DL106" s="61">
        <f t="shared" si="23"/>
        <v>0</v>
      </c>
      <c r="DM106" s="61">
        <f t="shared" si="24"/>
        <v>0</v>
      </c>
      <c r="DN106" s="61">
        <f t="shared" si="25"/>
        <v>0</v>
      </c>
      <c r="DO106" s="61">
        <f t="shared" si="26"/>
        <v>0</v>
      </c>
      <c r="DP106" s="61">
        <f t="shared" si="27"/>
        <v>0</v>
      </c>
      <c r="DQ106" s="61">
        <f t="shared" si="28"/>
        <v>0</v>
      </c>
      <c r="DR106" s="61">
        <f t="shared" si="29"/>
        <v>0</v>
      </c>
      <c r="DS106" s="61">
        <f t="shared" si="30"/>
        <v>0</v>
      </c>
      <c r="DT106" s="61">
        <f t="shared" si="31"/>
        <v>0</v>
      </c>
      <c r="DU106" s="61">
        <f t="shared" si="32"/>
        <v>0</v>
      </c>
      <c r="DV106" s="61">
        <f t="shared" si="33"/>
        <v>0</v>
      </c>
      <c r="DW106" s="61">
        <f t="shared" si="34"/>
        <v>0</v>
      </c>
      <c r="DX106" s="61">
        <f t="shared" si="35"/>
        <v>0</v>
      </c>
      <c r="DY106" s="61">
        <f t="shared" si="36"/>
        <v>0</v>
      </c>
      <c r="DZ106" s="61">
        <f t="shared" si="15"/>
        <v>1</v>
      </c>
    </row>
    <row r="107" spans="2:130">
      <c r="B107" s="63"/>
      <c r="C107" s="53">
        <v>2041</v>
      </c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>
        <f t="shared" si="96"/>
        <v>0</v>
      </c>
      <c r="Z107" s="64">
        <f t="shared" si="97"/>
        <v>0</v>
      </c>
      <c r="AA107" s="64">
        <f t="shared" si="98"/>
        <v>0</v>
      </c>
      <c r="AB107" s="64">
        <f t="shared" si="99"/>
        <v>0</v>
      </c>
      <c r="AC107" s="64">
        <f t="shared" si="100"/>
        <v>1.34998678902321E-11</v>
      </c>
      <c r="AD107" s="64">
        <f t="shared" si="101"/>
        <v>5263.6</v>
      </c>
      <c r="AE107" s="64">
        <f t="shared" si="102"/>
        <v>6751</v>
      </c>
      <c r="AF107" s="64">
        <f t="shared" si="103"/>
        <v>8567.4</v>
      </c>
      <c r="AG107" s="64">
        <f t="shared" si="104"/>
        <v>10602.2</v>
      </c>
      <c r="AH107" s="64">
        <f t="shared" si="105"/>
        <v>12968.6</v>
      </c>
      <c r="AI107" s="64">
        <f t="shared" si="106"/>
        <v>15075.6</v>
      </c>
      <c r="AJ107" s="64">
        <f t="shared" si="107"/>
        <v>16887.599999999999</v>
      </c>
      <c r="AK107" s="64">
        <f t="shared" si="108"/>
        <v>18439.599999999999</v>
      </c>
      <c r="AL107" s="64">
        <f t="shared" si="109"/>
        <v>19649.8</v>
      </c>
      <c r="AM107" s="64">
        <f t="shared" si="110"/>
        <v>20595</v>
      </c>
      <c r="AN107" s="64">
        <f t="shared" si="111"/>
        <v>21482</v>
      </c>
      <c r="AO107" s="64">
        <f t="shared" si="112"/>
        <v>22206.799999999999</v>
      </c>
      <c r="AP107" s="64">
        <f t="shared" si="113"/>
        <v>22802</v>
      </c>
      <c r="AQ107" s="64">
        <f t="shared" ref="AQ107:AQ125" si="114">VLOOKUP($C$105,$D$3:$K$63,$A$68,0)*(B68-B67)</f>
        <v>23285.8</v>
      </c>
      <c r="AR107" s="64">
        <f>VLOOKUP($C$106,$D$3:$K$63,$A$68,0)*(B67-B66)</f>
        <v>23693.8</v>
      </c>
      <c r="AS107" s="64">
        <f>VLOOKUP($C$107,$D$3:$K$63,$A$68,0)*B66</f>
        <v>0</v>
      </c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54">
        <f t="shared" si="12"/>
        <v>248270.8</v>
      </c>
      <c r="BP107" s="53">
        <v>2041</v>
      </c>
      <c r="BQ107" s="61">
        <f t="shared" si="13"/>
        <v>0</v>
      </c>
      <c r="BR107" s="61">
        <f t="shared" si="64"/>
        <v>0</v>
      </c>
      <c r="BS107" s="61">
        <f t="shared" si="65"/>
        <v>0</v>
      </c>
      <c r="BT107" s="61">
        <f t="shared" si="66"/>
        <v>0</v>
      </c>
      <c r="BU107" s="61">
        <f t="shared" si="45"/>
        <v>0</v>
      </c>
      <c r="BV107" s="61">
        <f t="shared" si="46"/>
        <v>0</v>
      </c>
      <c r="BW107" s="61">
        <f t="shared" si="47"/>
        <v>0</v>
      </c>
      <c r="BX107" s="61">
        <f t="shared" si="48"/>
        <v>0</v>
      </c>
      <c r="BY107" s="61">
        <f t="shared" si="49"/>
        <v>0</v>
      </c>
      <c r="BZ107" s="61">
        <f t="shared" si="50"/>
        <v>0</v>
      </c>
      <c r="CA107" s="61">
        <f t="shared" si="51"/>
        <v>0</v>
      </c>
      <c r="CB107" s="61">
        <f t="shared" si="52"/>
        <v>0</v>
      </c>
      <c r="CC107" s="61">
        <f t="shared" si="53"/>
        <v>0</v>
      </c>
      <c r="CD107" s="61">
        <f t="shared" si="54"/>
        <v>0</v>
      </c>
      <c r="CE107" s="61">
        <f t="shared" si="55"/>
        <v>0</v>
      </c>
      <c r="CF107" s="61">
        <f t="shared" si="56"/>
        <v>0</v>
      </c>
      <c r="CG107" s="61">
        <f t="shared" si="57"/>
        <v>0</v>
      </c>
      <c r="CH107" s="61">
        <f t="shared" si="58"/>
        <v>0</v>
      </c>
      <c r="CI107" s="61">
        <f t="shared" si="59"/>
        <v>0</v>
      </c>
      <c r="CJ107" s="61">
        <f t="shared" si="60"/>
        <v>0</v>
      </c>
      <c r="CK107" s="61">
        <f t="shared" si="61"/>
        <v>0</v>
      </c>
      <c r="CL107" s="61">
        <f t="shared" si="62"/>
        <v>0</v>
      </c>
      <c r="CM107" s="61">
        <f t="shared" si="14"/>
        <v>0</v>
      </c>
      <c r="CN107" s="61">
        <f t="shared" si="71"/>
        <v>0</v>
      </c>
      <c r="CO107" s="61">
        <f t="shared" si="72"/>
        <v>0</v>
      </c>
      <c r="CP107" s="61">
        <f t="shared" si="73"/>
        <v>5.4375576548801002E-17</v>
      </c>
      <c r="CQ107" s="61">
        <f t="shared" si="74"/>
        <v>2.12010433768288E-2</v>
      </c>
      <c r="CR107" s="61">
        <f t="shared" si="75"/>
        <v>2.7192082194120299E-2</v>
      </c>
      <c r="CS107" s="61">
        <f t="shared" si="76"/>
        <v>3.4508286918961101E-2</v>
      </c>
      <c r="CT107" s="61">
        <f t="shared" si="77"/>
        <v>4.2704176246260099E-2</v>
      </c>
      <c r="CU107" s="61">
        <f t="shared" si="78"/>
        <v>5.2235703916852103E-2</v>
      </c>
      <c r="CV107" s="61">
        <f t="shared" si="79"/>
        <v>6.0722404729029698E-2</v>
      </c>
      <c r="CW107" s="61">
        <f t="shared" si="80"/>
        <v>6.8020886870304498E-2</v>
      </c>
      <c r="CX107" s="61">
        <f t="shared" si="81"/>
        <v>7.4272125437224196E-2</v>
      </c>
      <c r="CY107" s="61">
        <f t="shared" si="82"/>
        <v>7.9146641489857006E-2</v>
      </c>
      <c r="CZ107" s="61">
        <f t="shared" si="83"/>
        <v>8.2953774668627994E-2</v>
      </c>
      <c r="DA107" s="61">
        <f t="shared" si="84"/>
        <v>8.6526486401139399E-2</v>
      </c>
      <c r="DB107" s="61">
        <f t="shared" si="85"/>
        <v>8.9445879257649297E-2</v>
      </c>
      <c r="DC107" s="61">
        <f t="shared" si="69"/>
        <v>9.1843261470942197E-2</v>
      </c>
      <c r="DD107" s="61">
        <f t="shared" si="86"/>
        <v>9.3791940091223006E-2</v>
      </c>
      <c r="DE107" s="61">
        <f t="shared" si="87"/>
        <v>9.5435306930980193E-2</v>
      </c>
      <c r="DF107" s="61">
        <f t="shared" si="88"/>
        <v>0</v>
      </c>
      <c r="DG107" s="61">
        <f t="shared" si="89"/>
        <v>0</v>
      </c>
      <c r="DH107" s="61">
        <f t="shared" si="19"/>
        <v>0</v>
      </c>
      <c r="DI107" s="61">
        <f t="shared" si="20"/>
        <v>0</v>
      </c>
      <c r="DJ107" s="61">
        <f t="shared" si="21"/>
        <v>0</v>
      </c>
      <c r="DK107" s="61">
        <f t="shared" si="22"/>
        <v>0</v>
      </c>
      <c r="DL107" s="61">
        <f t="shared" si="23"/>
        <v>0</v>
      </c>
      <c r="DM107" s="61">
        <f t="shared" si="24"/>
        <v>0</v>
      </c>
      <c r="DN107" s="61">
        <f t="shared" si="25"/>
        <v>0</v>
      </c>
      <c r="DO107" s="61">
        <f t="shared" si="26"/>
        <v>0</v>
      </c>
      <c r="DP107" s="61">
        <f t="shared" si="27"/>
        <v>0</v>
      </c>
      <c r="DQ107" s="61">
        <f t="shared" si="28"/>
        <v>0</v>
      </c>
      <c r="DR107" s="61">
        <f t="shared" si="29"/>
        <v>0</v>
      </c>
      <c r="DS107" s="61">
        <f t="shared" si="30"/>
        <v>0</v>
      </c>
      <c r="DT107" s="61">
        <f t="shared" si="31"/>
        <v>0</v>
      </c>
      <c r="DU107" s="61">
        <f t="shared" si="32"/>
        <v>0</v>
      </c>
      <c r="DV107" s="61">
        <f t="shared" si="33"/>
        <v>0</v>
      </c>
      <c r="DW107" s="61">
        <f t="shared" si="34"/>
        <v>0</v>
      </c>
      <c r="DX107" s="61">
        <f t="shared" si="35"/>
        <v>0</v>
      </c>
      <c r="DY107" s="61">
        <f t="shared" si="36"/>
        <v>0</v>
      </c>
      <c r="DZ107" s="61">
        <f t="shared" si="15"/>
        <v>1</v>
      </c>
    </row>
    <row r="108" spans="2:130">
      <c r="B108" s="63"/>
      <c r="C108" s="53">
        <v>2042</v>
      </c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>
        <f t="shared" si="97"/>
        <v>0</v>
      </c>
      <c r="AA108" s="64">
        <f t="shared" si="98"/>
        <v>0</v>
      </c>
      <c r="AB108" s="64">
        <f t="shared" si="99"/>
        <v>0</v>
      </c>
      <c r="AC108" s="64">
        <f t="shared" si="100"/>
        <v>0</v>
      </c>
      <c r="AD108" s="64">
        <f t="shared" si="101"/>
        <v>1.7531309737250899E-11</v>
      </c>
      <c r="AE108" s="64">
        <f t="shared" si="102"/>
        <v>6751</v>
      </c>
      <c r="AF108" s="64">
        <f t="shared" si="103"/>
        <v>8567.4</v>
      </c>
      <c r="AG108" s="64">
        <f t="shared" si="104"/>
        <v>10602.2</v>
      </c>
      <c r="AH108" s="64">
        <f t="shared" si="105"/>
        <v>12968.6</v>
      </c>
      <c r="AI108" s="64">
        <f t="shared" si="106"/>
        <v>15075.6</v>
      </c>
      <c r="AJ108" s="64">
        <f t="shared" si="107"/>
        <v>16887.599999999999</v>
      </c>
      <c r="AK108" s="64">
        <f t="shared" si="108"/>
        <v>18439.599999999999</v>
      </c>
      <c r="AL108" s="64">
        <f t="shared" si="109"/>
        <v>19649.8</v>
      </c>
      <c r="AM108" s="64">
        <f t="shared" si="110"/>
        <v>20595</v>
      </c>
      <c r="AN108" s="64">
        <f t="shared" si="111"/>
        <v>21482</v>
      </c>
      <c r="AO108" s="64">
        <f t="shared" si="112"/>
        <v>22206.799999999999</v>
      </c>
      <c r="AP108" s="64">
        <f t="shared" si="113"/>
        <v>22802</v>
      </c>
      <c r="AQ108" s="64">
        <f t="shared" si="114"/>
        <v>23285.8</v>
      </c>
      <c r="AR108" s="64">
        <f t="shared" ref="AR108:AR126" si="115">VLOOKUP($C$106,$D$3:$K$63,$A$68,0)*(B68-B67)</f>
        <v>23693.8</v>
      </c>
      <c r="AS108" s="64">
        <f>VLOOKUP($C$107,$D$3:$K$63,$A$68,0)*(B67-B66)</f>
        <v>23880.799999999999</v>
      </c>
      <c r="AT108" s="64">
        <f>VLOOKUP($C$108,$D$3:$K$63,$A$68,0)*B66</f>
        <v>0</v>
      </c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54">
        <f t="shared" si="12"/>
        <v>266888</v>
      </c>
      <c r="BP108" s="53">
        <v>2042</v>
      </c>
      <c r="BQ108" s="61">
        <f t="shared" si="13"/>
        <v>0</v>
      </c>
      <c r="BR108" s="61">
        <f t="shared" si="64"/>
        <v>0</v>
      </c>
      <c r="BS108" s="61">
        <f t="shared" si="65"/>
        <v>0</v>
      </c>
      <c r="BT108" s="61">
        <f t="shared" si="66"/>
        <v>0</v>
      </c>
      <c r="BU108" s="61">
        <f t="shared" si="45"/>
        <v>0</v>
      </c>
      <c r="BV108" s="61">
        <f t="shared" si="46"/>
        <v>0</v>
      </c>
      <c r="BW108" s="61">
        <f t="shared" si="47"/>
        <v>0</v>
      </c>
      <c r="BX108" s="61">
        <f t="shared" si="48"/>
        <v>0</v>
      </c>
      <c r="BY108" s="61">
        <f t="shared" si="49"/>
        <v>0</v>
      </c>
      <c r="BZ108" s="61">
        <f t="shared" si="50"/>
        <v>0</v>
      </c>
      <c r="CA108" s="61">
        <f t="shared" si="51"/>
        <v>0</v>
      </c>
      <c r="CB108" s="61">
        <f t="shared" si="52"/>
        <v>0</v>
      </c>
      <c r="CC108" s="61">
        <f t="shared" si="53"/>
        <v>0</v>
      </c>
      <c r="CD108" s="61">
        <f t="shared" si="54"/>
        <v>0</v>
      </c>
      <c r="CE108" s="61">
        <f t="shared" si="55"/>
        <v>0</v>
      </c>
      <c r="CF108" s="61">
        <f t="shared" si="56"/>
        <v>0</v>
      </c>
      <c r="CG108" s="61">
        <f t="shared" si="57"/>
        <v>0</v>
      </c>
      <c r="CH108" s="61">
        <f t="shared" si="58"/>
        <v>0</v>
      </c>
      <c r="CI108" s="61">
        <f t="shared" si="59"/>
        <v>0</v>
      </c>
      <c r="CJ108" s="61">
        <f t="shared" si="60"/>
        <v>0</v>
      </c>
      <c r="CK108" s="61">
        <f t="shared" si="61"/>
        <v>0</v>
      </c>
      <c r="CL108" s="61">
        <f t="shared" si="62"/>
        <v>0</v>
      </c>
      <c r="CM108" s="61">
        <f t="shared" si="14"/>
        <v>0</v>
      </c>
      <c r="CN108" s="61">
        <f t="shared" si="71"/>
        <v>0</v>
      </c>
      <c r="CO108" s="61">
        <f t="shared" si="72"/>
        <v>0</v>
      </c>
      <c r="CP108" s="61">
        <f t="shared" si="73"/>
        <v>0</v>
      </c>
      <c r="CQ108" s="61">
        <f t="shared" si="74"/>
        <v>6.56878905655216E-17</v>
      </c>
      <c r="CR108" s="61">
        <f t="shared" si="75"/>
        <v>2.52952549384011E-2</v>
      </c>
      <c r="CS108" s="61">
        <f t="shared" si="76"/>
        <v>3.2101106081951998E-2</v>
      </c>
      <c r="CT108" s="61">
        <f t="shared" si="77"/>
        <v>3.9725278019243998E-2</v>
      </c>
      <c r="CU108" s="61">
        <f t="shared" si="78"/>
        <v>4.85919187074728E-2</v>
      </c>
      <c r="CV108" s="61">
        <f t="shared" si="79"/>
        <v>5.6486616108629803E-2</v>
      </c>
      <c r="CW108" s="61">
        <f t="shared" si="80"/>
        <v>6.3275980935823303E-2</v>
      </c>
      <c r="CX108" s="61">
        <f t="shared" si="81"/>
        <v>6.9091154341896194E-2</v>
      </c>
      <c r="CY108" s="61">
        <f t="shared" si="82"/>
        <v>7.3625640718203905E-2</v>
      </c>
      <c r="CZ108" s="61">
        <f t="shared" si="83"/>
        <v>7.7167201222984899E-2</v>
      </c>
      <c r="DA108" s="61">
        <f t="shared" si="84"/>
        <v>8.0490692725038199E-2</v>
      </c>
      <c r="DB108" s="61">
        <f t="shared" si="85"/>
        <v>8.3206438655915593E-2</v>
      </c>
      <c r="DC108" s="61">
        <f t="shared" si="69"/>
        <v>8.5436587632265207E-2</v>
      </c>
      <c r="DD108" s="61">
        <f t="shared" si="86"/>
        <v>8.7249333053565498E-2</v>
      </c>
      <c r="DE108" s="61">
        <f t="shared" si="87"/>
        <v>8.8778064206708404E-2</v>
      </c>
      <c r="DF108" s="61">
        <f t="shared" si="88"/>
        <v>8.9478732651898901E-2</v>
      </c>
      <c r="DG108" s="61">
        <f t="shared" si="89"/>
        <v>0</v>
      </c>
      <c r="DH108" s="61">
        <f t="shared" si="19"/>
        <v>0</v>
      </c>
      <c r="DI108" s="61">
        <f t="shared" si="20"/>
        <v>0</v>
      </c>
      <c r="DJ108" s="61">
        <f t="shared" si="21"/>
        <v>0</v>
      </c>
      <c r="DK108" s="61">
        <f t="shared" si="22"/>
        <v>0</v>
      </c>
      <c r="DL108" s="61">
        <f t="shared" si="23"/>
        <v>0</v>
      </c>
      <c r="DM108" s="61">
        <f t="shared" si="24"/>
        <v>0</v>
      </c>
      <c r="DN108" s="61">
        <f t="shared" si="25"/>
        <v>0</v>
      </c>
      <c r="DO108" s="61">
        <f t="shared" si="26"/>
        <v>0</v>
      </c>
      <c r="DP108" s="61">
        <f t="shared" si="27"/>
        <v>0</v>
      </c>
      <c r="DQ108" s="61">
        <f t="shared" si="28"/>
        <v>0</v>
      </c>
      <c r="DR108" s="61">
        <f t="shared" si="29"/>
        <v>0</v>
      </c>
      <c r="DS108" s="61">
        <f t="shared" si="30"/>
        <v>0</v>
      </c>
      <c r="DT108" s="61">
        <f t="shared" si="31"/>
        <v>0</v>
      </c>
      <c r="DU108" s="61">
        <f t="shared" si="32"/>
        <v>0</v>
      </c>
      <c r="DV108" s="61">
        <f t="shared" si="33"/>
        <v>0</v>
      </c>
      <c r="DW108" s="61">
        <f t="shared" si="34"/>
        <v>0</v>
      </c>
      <c r="DX108" s="61">
        <f t="shared" si="35"/>
        <v>0</v>
      </c>
      <c r="DY108" s="61">
        <f t="shared" si="36"/>
        <v>0</v>
      </c>
      <c r="DZ108" s="61">
        <f t="shared" si="15"/>
        <v>1</v>
      </c>
    </row>
    <row r="109" spans="2:130">
      <c r="B109" s="63"/>
      <c r="C109" s="53">
        <v>2043</v>
      </c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>
        <f t="shared" si="98"/>
        <v>0</v>
      </c>
      <c r="AB109" s="64">
        <f t="shared" si="99"/>
        <v>0</v>
      </c>
      <c r="AC109" s="64">
        <f t="shared" si="100"/>
        <v>0</v>
      </c>
      <c r="AD109" s="64">
        <f t="shared" si="101"/>
        <v>0</v>
      </c>
      <c r="AE109" s="64">
        <f t="shared" si="102"/>
        <v>2.2485346917733299E-11</v>
      </c>
      <c r="AF109" s="64">
        <f t="shared" si="103"/>
        <v>8567.4</v>
      </c>
      <c r="AG109" s="64">
        <f t="shared" si="104"/>
        <v>10602.2</v>
      </c>
      <c r="AH109" s="64">
        <f t="shared" si="105"/>
        <v>12968.6</v>
      </c>
      <c r="AI109" s="64">
        <f t="shared" si="106"/>
        <v>15075.6</v>
      </c>
      <c r="AJ109" s="64">
        <f t="shared" si="107"/>
        <v>16887.599999999999</v>
      </c>
      <c r="AK109" s="64">
        <f t="shared" si="108"/>
        <v>18439.599999999999</v>
      </c>
      <c r="AL109" s="64">
        <f t="shared" si="109"/>
        <v>19649.8</v>
      </c>
      <c r="AM109" s="64">
        <f t="shared" si="110"/>
        <v>20595</v>
      </c>
      <c r="AN109" s="64">
        <f t="shared" si="111"/>
        <v>21482</v>
      </c>
      <c r="AO109" s="64">
        <f t="shared" si="112"/>
        <v>22206.799999999999</v>
      </c>
      <c r="AP109" s="64">
        <f t="shared" si="113"/>
        <v>22802</v>
      </c>
      <c r="AQ109" s="64">
        <f t="shared" si="114"/>
        <v>23285.8</v>
      </c>
      <c r="AR109" s="64">
        <f t="shared" si="115"/>
        <v>23693.8</v>
      </c>
      <c r="AS109" s="64">
        <f t="shared" ref="AS109:AS126" si="116">VLOOKUP($C$107,$D$3:$K$63,$A$68,0)*(B68-B67)</f>
        <v>23880.799999999999</v>
      </c>
      <c r="AT109" s="64">
        <f>VLOOKUP($C$108,$D$3:$K$63,$A$68,0)*(B67-B66)</f>
        <v>24044.6</v>
      </c>
      <c r="AU109" s="64">
        <f>VLOOKUP($C$109,$D$3:$K$63,$A$68,0)*B66</f>
        <v>0</v>
      </c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54">
        <f t="shared" si="12"/>
        <v>284181.59999999998</v>
      </c>
      <c r="BP109" s="53">
        <v>2043</v>
      </c>
      <c r="BQ109" s="61">
        <f t="shared" si="13"/>
        <v>0</v>
      </c>
      <c r="BR109" s="61">
        <f t="shared" si="64"/>
        <v>0</v>
      </c>
      <c r="BS109" s="61">
        <f t="shared" si="65"/>
        <v>0</v>
      </c>
      <c r="BT109" s="61">
        <f t="shared" si="66"/>
        <v>0</v>
      </c>
      <c r="BU109" s="61">
        <f t="shared" si="45"/>
        <v>0</v>
      </c>
      <c r="BV109" s="61">
        <f t="shared" si="46"/>
        <v>0</v>
      </c>
      <c r="BW109" s="61">
        <f t="shared" si="47"/>
        <v>0</v>
      </c>
      <c r="BX109" s="61">
        <f t="shared" si="48"/>
        <v>0</v>
      </c>
      <c r="BY109" s="61">
        <f t="shared" si="49"/>
        <v>0</v>
      </c>
      <c r="BZ109" s="61">
        <f t="shared" si="50"/>
        <v>0</v>
      </c>
      <c r="CA109" s="61">
        <f t="shared" si="51"/>
        <v>0</v>
      </c>
      <c r="CB109" s="61">
        <f t="shared" si="52"/>
        <v>0</v>
      </c>
      <c r="CC109" s="61">
        <f t="shared" si="53"/>
        <v>0</v>
      </c>
      <c r="CD109" s="61">
        <f t="shared" si="54"/>
        <v>0</v>
      </c>
      <c r="CE109" s="61">
        <f t="shared" si="55"/>
        <v>0</v>
      </c>
      <c r="CF109" s="61">
        <f t="shared" si="56"/>
        <v>0</v>
      </c>
      <c r="CG109" s="61">
        <f t="shared" si="57"/>
        <v>0</v>
      </c>
      <c r="CH109" s="61">
        <f t="shared" si="58"/>
        <v>0</v>
      </c>
      <c r="CI109" s="61">
        <f t="shared" si="59"/>
        <v>0</v>
      </c>
      <c r="CJ109" s="61">
        <f t="shared" si="60"/>
        <v>0</v>
      </c>
      <c r="CK109" s="61">
        <f t="shared" si="61"/>
        <v>0</v>
      </c>
      <c r="CL109" s="61">
        <f t="shared" si="62"/>
        <v>0</v>
      </c>
      <c r="CM109" s="61">
        <f t="shared" si="14"/>
        <v>0</v>
      </c>
      <c r="CN109" s="61">
        <f t="shared" si="71"/>
        <v>0</v>
      </c>
      <c r="CO109" s="61">
        <f t="shared" si="72"/>
        <v>0</v>
      </c>
      <c r="CP109" s="61">
        <f t="shared" si="73"/>
        <v>0</v>
      </c>
      <c r="CQ109" s="61">
        <f t="shared" si="74"/>
        <v>0</v>
      </c>
      <c r="CR109" s="61">
        <f t="shared" si="75"/>
        <v>7.9123162505008406E-17</v>
      </c>
      <c r="CS109" s="61">
        <f t="shared" si="76"/>
        <v>3.0147623913722801E-2</v>
      </c>
      <c r="CT109" s="61">
        <f t="shared" si="77"/>
        <v>3.7307834145490097E-2</v>
      </c>
      <c r="CU109" s="61">
        <f t="shared" si="78"/>
        <v>4.56349038783651E-2</v>
      </c>
      <c r="CV109" s="61">
        <f t="shared" si="79"/>
        <v>5.3049177005126298E-2</v>
      </c>
      <c r="CW109" s="61">
        <f t="shared" si="80"/>
        <v>5.94253815166077E-2</v>
      </c>
      <c r="CX109" s="61">
        <f t="shared" si="81"/>
        <v>6.4886678095978104E-2</v>
      </c>
      <c r="CY109" s="61">
        <f t="shared" si="82"/>
        <v>6.91452226322887E-2</v>
      </c>
      <c r="CZ109" s="61">
        <f t="shared" si="83"/>
        <v>7.2471264853178397E-2</v>
      </c>
      <c r="DA109" s="61">
        <f t="shared" si="84"/>
        <v>7.5592508452341695E-2</v>
      </c>
      <c r="DB109" s="61">
        <f t="shared" si="85"/>
        <v>7.8142990256934303E-2</v>
      </c>
      <c r="DC109" s="61">
        <f t="shared" si="69"/>
        <v>8.0237425646136104E-2</v>
      </c>
      <c r="DD109" s="61">
        <f t="shared" si="86"/>
        <v>8.1939858175195002E-2</v>
      </c>
      <c r="DE109" s="61">
        <f t="shared" si="87"/>
        <v>8.3375559853276895E-2</v>
      </c>
      <c r="DF109" s="61">
        <f t="shared" si="88"/>
        <v>8.40335897890645E-2</v>
      </c>
      <c r="DG109" s="61">
        <f t="shared" si="89"/>
        <v>8.4609981786294405E-2</v>
      </c>
      <c r="DH109" s="61">
        <f t="shared" si="19"/>
        <v>0</v>
      </c>
      <c r="DI109" s="61">
        <f t="shared" si="20"/>
        <v>0</v>
      </c>
      <c r="DJ109" s="61">
        <f t="shared" si="21"/>
        <v>0</v>
      </c>
      <c r="DK109" s="61">
        <f t="shared" si="22"/>
        <v>0</v>
      </c>
      <c r="DL109" s="61">
        <f t="shared" si="23"/>
        <v>0</v>
      </c>
      <c r="DM109" s="61">
        <f t="shared" si="24"/>
        <v>0</v>
      </c>
      <c r="DN109" s="61">
        <f t="shared" si="25"/>
        <v>0</v>
      </c>
      <c r="DO109" s="61">
        <f t="shared" si="26"/>
        <v>0</v>
      </c>
      <c r="DP109" s="61">
        <f t="shared" si="27"/>
        <v>0</v>
      </c>
      <c r="DQ109" s="61">
        <f t="shared" si="28"/>
        <v>0</v>
      </c>
      <c r="DR109" s="61">
        <f t="shared" si="29"/>
        <v>0</v>
      </c>
      <c r="DS109" s="61">
        <f t="shared" si="30"/>
        <v>0</v>
      </c>
      <c r="DT109" s="61">
        <f t="shared" si="31"/>
        <v>0</v>
      </c>
      <c r="DU109" s="61">
        <f t="shared" si="32"/>
        <v>0</v>
      </c>
      <c r="DV109" s="61">
        <f t="shared" si="33"/>
        <v>0</v>
      </c>
      <c r="DW109" s="61">
        <f t="shared" si="34"/>
        <v>0</v>
      </c>
      <c r="DX109" s="61">
        <f t="shared" si="35"/>
        <v>0</v>
      </c>
      <c r="DY109" s="61">
        <f t="shared" si="36"/>
        <v>0</v>
      </c>
      <c r="DZ109" s="61">
        <f t="shared" si="15"/>
        <v>1</v>
      </c>
    </row>
    <row r="110" spans="2:130">
      <c r="B110" s="63"/>
      <c r="C110" s="53">
        <v>2044</v>
      </c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>
        <f t="shared" si="99"/>
        <v>0</v>
      </c>
      <c r="AC110" s="64">
        <f t="shared" si="100"/>
        <v>0</v>
      </c>
      <c r="AD110" s="64">
        <f t="shared" si="101"/>
        <v>0</v>
      </c>
      <c r="AE110" s="64">
        <f t="shared" si="102"/>
        <v>0</v>
      </c>
      <c r="AF110" s="64">
        <f t="shared" si="103"/>
        <v>2.8535174223520698E-11</v>
      </c>
      <c r="AG110" s="64">
        <f t="shared" si="104"/>
        <v>10602.2</v>
      </c>
      <c r="AH110" s="64">
        <f t="shared" si="105"/>
        <v>12968.6</v>
      </c>
      <c r="AI110" s="64">
        <f t="shared" si="106"/>
        <v>15075.6</v>
      </c>
      <c r="AJ110" s="64">
        <f t="shared" si="107"/>
        <v>16887.599999999999</v>
      </c>
      <c r="AK110" s="64">
        <f t="shared" si="108"/>
        <v>18439.599999999999</v>
      </c>
      <c r="AL110" s="64">
        <f t="shared" si="109"/>
        <v>19649.8</v>
      </c>
      <c r="AM110" s="64">
        <f t="shared" si="110"/>
        <v>20595</v>
      </c>
      <c r="AN110" s="64">
        <f t="shared" si="111"/>
        <v>21482</v>
      </c>
      <c r="AO110" s="64">
        <f t="shared" si="112"/>
        <v>22206.799999999999</v>
      </c>
      <c r="AP110" s="64">
        <f t="shared" si="113"/>
        <v>22802</v>
      </c>
      <c r="AQ110" s="64">
        <f t="shared" si="114"/>
        <v>23285.8</v>
      </c>
      <c r="AR110" s="64">
        <f t="shared" si="115"/>
        <v>23693.8</v>
      </c>
      <c r="AS110" s="64">
        <f t="shared" si="116"/>
        <v>23880.799999999999</v>
      </c>
      <c r="AT110" s="64">
        <f t="shared" ref="AT110:AT126" si="117">VLOOKUP($C$108,$D$3:$K$63,$A$68,0)*(B68-B67)</f>
        <v>24044.6</v>
      </c>
      <c r="AU110" s="64">
        <f>VLOOKUP($C$109,$D$3:$K$63,$A$68,0)*(B67-B66)</f>
        <v>24137.200000000001</v>
      </c>
      <c r="AV110" s="64">
        <f>VLOOKUP($C$110,$D$3:$K$63,$A$68,0)*B66</f>
        <v>0</v>
      </c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54">
        <f t="shared" si="12"/>
        <v>299751.40000000002</v>
      </c>
      <c r="BP110" s="53">
        <v>2044</v>
      </c>
      <c r="BQ110" s="61">
        <f t="shared" si="13"/>
        <v>0</v>
      </c>
      <c r="BR110" s="61">
        <f t="shared" si="64"/>
        <v>0</v>
      </c>
      <c r="BS110" s="61">
        <f t="shared" si="65"/>
        <v>0</v>
      </c>
      <c r="BT110" s="61">
        <f t="shared" si="66"/>
        <v>0</v>
      </c>
      <c r="BU110" s="61">
        <f t="shared" si="45"/>
        <v>0</v>
      </c>
      <c r="BV110" s="61">
        <f t="shared" si="46"/>
        <v>0</v>
      </c>
      <c r="BW110" s="61">
        <f t="shared" si="47"/>
        <v>0</v>
      </c>
      <c r="BX110" s="61">
        <f t="shared" si="48"/>
        <v>0</v>
      </c>
      <c r="BY110" s="61">
        <f t="shared" si="49"/>
        <v>0</v>
      </c>
      <c r="BZ110" s="61">
        <f t="shared" si="50"/>
        <v>0</v>
      </c>
      <c r="CA110" s="61">
        <f t="shared" si="51"/>
        <v>0</v>
      </c>
      <c r="CB110" s="61">
        <f t="shared" si="52"/>
        <v>0</v>
      </c>
      <c r="CC110" s="61">
        <f t="shared" si="53"/>
        <v>0</v>
      </c>
      <c r="CD110" s="61">
        <f t="shared" si="54"/>
        <v>0</v>
      </c>
      <c r="CE110" s="61">
        <f t="shared" si="55"/>
        <v>0</v>
      </c>
      <c r="CF110" s="61">
        <f t="shared" si="56"/>
        <v>0</v>
      </c>
      <c r="CG110" s="61">
        <f t="shared" si="57"/>
        <v>0</v>
      </c>
      <c r="CH110" s="61">
        <f t="shared" si="58"/>
        <v>0</v>
      </c>
      <c r="CI110" s="61">
        <f t="shared" si="59"/>
        <v>0</v>
      </c>
      <c r="CJ110" s="61">
        <f t="shared" si="60"/>
        <v>0</v>
      </c>
      <c r="CK110" s="61">
        <f t="shared" si="61"/>
        <v>0</v>
      </c>
      <c r="CL110" s="61">
        <f t="shared" si="62"/>
        <v>0</v>
      </c>
      <c r="CM110" s="61">
        <f t="shared" si="14"/>
        <v>0</v>
      </c>
      <c r="CN110" s="61">
        <f t="shared" si="71"/>
        <v>0</v>
      </c>
      <c r="CO110" s="61">
        <f t="shared" si="72"/>
        <v>0</v>
      </c>
      <c r="CP110" s="61">
        <f t="shared" si="73"/>
        <v>0</v>
      </c>
      <c r="CQ110" s="61">
        <f t="shared" si="74"/>
        <v>0</v>
      </c>
      <c r="CR110" s="61">
        <f t="shared" si="75"/>
        <v>0</v>
      </c>
      <c r="CS110" s="61">
        <f t="shared" si="76"/>
        <v>9.51961332741755E-17</v>
      </c>
      <c r="CT110" s="61">
        <f t="shared" si="77"/>
        <v>3.5369976587265303E-2</v>
      </c>
      <c r="CU110" s="61">
        <f t="shared" si="78"/>
        <v>4.32645185310227E-2</v>
      </c>
      <c r="CV110" s="61">
        <f t="shared" si="79"/>
        <v>5.02936766934199E-2</v>
      </c>
      <c r="CW110" s="61">
        <f t="shared" si="80"/>
        <v>5.6338685991124599E-2</v>
      </c>
      <c r="CX110" s="61">
        <f t="shared" si="81"/>
        <v>6.1516309848761302E-2</v>
      </c>
      <c r="CY110" s="61">
        <f t="shared" si="82"/>
        <v>6.5553655462493199E-2</v>
      </c>
      <c r="CZ110" s="61">
        <f t="shared" si="83"/>
        <v>6.8706935146925094E-2</v>
      </c>
      <c r="DA110" s="61">
        <f t="shared" si="84"/>
        <v>7.1666053936695506E-2</v>
      </c>
      <c r="DB110" s="61">
        <f t="shared" si="85"/>
        <v>7.4084057655777399E-2</v>
      </c>
      <c r="DC110" s="61">
        <f t="shared" si="69"/>
        <v>7.6069703093963895E-2</v>
      </c>
      <c r="DD110" s="61">
        <f t="shared" si="86"/>
        <v>7.7683707232059598E-2</v>
      </c>
      <c r="DE110" s="61">
        <f t="shared" si="87"/>
        <v>7.9044835153397094E-2</v>
      </c>
      <c r="DF110" s="61">
        <f t="shared" si="88"/>
        <v>7.9668685450676804E-2</v>
      </c>
      <c r="DG110" s="61">
        <f t="shared" si="89"/>
        <v>8.0215138277919595E-2</v>
      </c>
      <c r="DH110" s="61">
        <f t="shared" si="19"/>
        <v>8.0524060938497705E-2</v>
      </c>
      <c r="DI110" s="61">
        <f t="shared" si="20"/>
        <v>0</v>
      </c>
      <c r="DJ110" s="61">
        <f t="shared" si="21"/>
        <v>0</v>
      </c>
      <c r="DK110" s="61">
        <f t="shared" si="22"/>
        <v>0</v>
      </c>
      <c r="DL110" s="61">
        <f t="shared" si="23"/>
        <v>0</v>
      </c>
      <c r="DM110" s="61">
        <f t="shared" si="24"/>
        <v>0</v>
      </c>
      <c r="DN110" s="61">
        <f t="shared" si="25"/>
        <v>0</v>
      </c>
      <c r="DO110" s="61">
        <f t="shared" si="26"/>
        <v>0</v>
      </c>
      <c r="DP110" s="61">
        <f t="shared" si="27"/>
        <v>0</v>
      </c>
      <c r="DQ110" s="61">
        <f t="shared" si="28"/>
        <v>0</v>
      </c>
      <c r="DR110" s="61">
        <f t="shared" si="29"/>
        <v>0</v>
      </c>
      <c r="DS110" s="61">
        <f t="shared" si="30"/>
        <v>0</v>
      </c>
      <c r="DT110" s="61">
        <f t="shared" si="31"/>
        <v>0</v>
      </c>
      <c r="DU110" s="61">
        <f t="shared" si="32"/>
        <v>0</v>
      </c>
      <c r="DV110" s="61">
        <f t="shared" si="33"/>
        <v>0</v>
      </c>
      <c r="DW110" s="61">
        <f t="shared" si="34"/>
        <v>0</v>
      </c>
      <c r="DX110" s="61">
        <f t="shared" si="35"/>
        <v>0</v>
      </c>
      <c r="DY110" s="61">
        <f t="shared" si="36"/>
        <v>0</v>
      </c>
      <c r="DZ110" s="61">
        <f t="shared" si="15"/>
        <v>1</v>
      </c>
    </row>
    <row r="111" spans="2:130">
      <c r="B111" s="63"/>
      <c r="C111" s="53">
        <v>2045</v>
      </c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>
        <f t="shared" si="100"/>
        <v>0</v>
      </c>
      <c r="AD111" s="64">
        <f t="shared" si="101"/>
        <v>0</v>
      </c>
      <c r="AE111" s="64">
        <f t="shared" si="102"/>
        <v>0</v>
      </c>
      <c r="AF111" s="64">
        <f t="shared" si="103"/>
        <v>0</v>
      </c>
      <c r="AG111" s="64">
        <f t="shared" si="104"/>
        <v>3.5312419655042498E-11</v>
      </c>
      <c r="AH111" s="64">
        <f t="shared" si="105"/>
        <v>12968.6</v>
      </c>
      <c r="AI111" s="64">
        <f t="shared" si="106"/>
        <v>15075.6</v>
      </c>
      <c r="AJ111" s="64">
        <f t="shared" si="107"/>
        <v>16887.599999999999</v>
      </c>
      <c r="AK111" s="64">
        <f t="shared" si="108"/>
        <v>18439.599999999999</v>
      </c>
      <c r="AL111" s="64">
        <f t="shared" si="109"/>
        <v>19649.8</v>
      </c>
      <c r="AM111" s="64">
        <f t="shared" si="110"/>
        <v>20595</v>
      </c>
      <c r="AN111" s="64">
        <f t="shared" si="111"/>
        <v>21482</v>
      </c>
      <c r="AO111" s="64">
        <f t="shared" si="112"/>
        <v>22206.799999999999</v>
      </c>
      <c r="AP111" s="64">
        <f t="shared" si="113"/>
        <v>22802</v>
      </c>
      <c r="AQ111" s="64">
        <f t="shared" si="114"/>
        <v>23285.8</v>
      </c>
      <c r="AR111" s="64">
        <f t="shared" si="115"/>
        <v>23693.8</v>
      </c>
      <c r="AS111" s="64">
        <f t="shared" si="116"/>
        <v>23880.799999999999</v>
      </c>
      <c r="AT111" s="64">
        <f t="shared" si="117"/>
        <v>24044.6</v>
      </c>
      <c r="AU111" s="64">
        <f t="shared" ref="AU111:AU126" si="118">VLOOKUP($C$109,$D$3:$K$63,$A$68,0)*(B68-B67)</f>
        <v>24137.200000000001</v>
      </c>
      <c r="AV111" s="64">
        <f>VLOOKUP($C$110,$D$3:$K$63,$A$68,0)*(B67-B66)</f>
        <v>24211.4</v>
      </c>
      <c r="AW111" s="64">
        <f>VLOOKUP($C$111,$D$3:$K$63,$A$68,0)*B66</f>
        <v>0</v>
      </c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54">
        <f t="shared" si="12"/>
        <v>313360.59999999998</v>
      </c>
      <c r="BP111" s="53">
        <v>2045</v>
      </c>
      <c r="BQ111" s="61">
        <f t="shared" si="13"/>
        <v>0</v>
      </c>
      <c r="BR111" s="61">
        <f t="shared" si="64"/>
        <v>0</v>
      </c>
      <c r="BS111" s="61">
        <f t="shared" si="65"/>
        <v>0</v>
      </c>
      <c r="BT111" s="61">
        <f t="shared" si="66"/>
        <v>0</v>
      </c>
      <c r="BU111" s="61">
        <f t="shared" si="45"/>
        <v>0</v>
      </c>
      <c r="BV111" s="61">
        <f t="shared" si="46"/>
        <v>0</v>
      </c>
      <c r="BW111" s="61">
        <f t="shared" si="47"/>
        <v>0</v>
      </c>
      <c r="BX111" s="61">
        <f t="shared" si="48"/>
        <v>0</v>
      </c>
      <c r="BY111" s="61">
        <f t="shared" si="49"/>
        <v>0</v>
      </c>
      <c r="BZ111" s="61">
        <f t="shared" si="50"/>
        <v>0</v>
      </c>
      <c r="CA111" s="61">
        <f t="shared" si="51"/>
        <v>0</v>
      </c>
      <c r="CB111" s="61">
        <f t="shared" si="52"/>
        <v>0</v>
      </c>
      <c r="CC111" s="61">
        <f t="shared" si="53"/>
        <v>0</v>
      </c>
      <c r="CD111" s="61">
        <f t="shared" si="54"/>
        <v>0</v>
      </c>
      <c r="CE111" s="61">
        <f t="shared" si="55"/>
        <v>0</v>
      </c>
      <c r="CF111" s="61">
        <f t="shared" si="56"/>
        <v>0</v>
      </c>
      <c r="CG111" s="61">
        <f t="shared" si="57"/>
        <v>0</v>
      </c>
      <c r="CH111" s="61">
        <f t="shared" si="58"/>
        <v>0</v>
      </c>
      <c r="CI111" s="61">
        <f t="shared" si="59"/>
        <v>0</v>
      </c>
      <c r="CJ111" s="61">
        <f t="shared" si="60"/>
        <v>0</v>
      </c>
      <c r="CK111" s="61">
        <f t="shared" si="61"/>
        <v>0</v>
      </c>
      <c r="CL111" s="61">
        <f t="shared" si="62"/>
        <v>0</v>
      </c>
      <c r="CM111" s="61">
        <f t="shared" si="14"/>
        <v>0</v>
      </c>
      <c r="CN111" s="61">
        <f t="shared" si="71"/>
        <v>0</v>
      </c>
      <c r="CO111" s="61">
        <f t="shared" si="72"/>
        <v>0</v>
      </c>
      <c r="CP111" s="61">
        <f t="shared" si="73"/>
        <v>0</v>
      </c>
      <c r="CQ111" s="61">
        <f t="shared" si="74"/>
        <v>0</v>
      </c>
      <c r="CR111" s="61">
        <f t="shared" si="75"/>
        <v>0</v>
      </c>
      <c r="CS111" s="61">
        <f t="shared" si="76"/>
        <v>0</v>
      </c>
      <c r="CT111" s="61">
        <f t="shared" si="77"/>
        <v>1.1268940528912201E-16</v>
      </c>
      <c r="CU111" s="61">
        <f t="shared" si="78"/>
        <v>4.1385547512992997E-2</v>
      </c>
      <c r="CV111" s="61">
        <f t="shared" si="79"/>
        <v>4.8109430477220202E-2</v>
      </c>
      <c r="CW111" s="61">
        <f t="shared" si="80"/>
        <v>5.3891906002222399E-2</v>
      </c>
      <c r="CX111" s="61">
        <f t="shared" si="81"/>
        <v>5.8844666496043203E-2</v>
      </c>
      <c r="CY111" s="61">
        <f t="shared" si="82"/>
        <v>6.2706670845026499E-2</v>
      </c>
      <c r="CZ111" s="61">
        <f t="shared" si="83"/>
        <v>6.5723004104536395E-2</v>
      </c>
      <c r="DA111" s="61">
        <f t="shared" si="84"/>
        <v>6.8553608845528094E-2</v>
      </c>
      <c r="DB111" s="61">
        <f t="shared" si="85"/>
        <v>7.0866599055529E-2</v>
      </c>
      <c r="DC111" s="61">
        <f t="shared" si="69"/>
        <v>7.2766008234602594E-2</v>
      </c>
      <c r="DD111" s="61">
        <f t="shared" si="86"/>
        <v>7.4309916434931497E-2</v>
      </c>
      <c r="DE111" s="61">
        <f t="shared" si="87"/>
        <v>7.5611930791554496E-2</v>
      </c>
      <c r="DF111" s="61">
        <f t="shared" si="88"/>
        <v>7.6208687371673398E-2</v>
      </c>
      <c r="DG111" s="61">
        <f t="shared" si="89"/>
        <v>7.67314078413176E-2</v>
      </c>
      <c r="DH111" s="61">
        <f t="shared" si="19"/>
        <v>7.7026914040884506E-2</v>
      </c>
      <c r="DI111" s="61">
        <f t="shared" si="20"/>
        <v>7.7263701945936999E-2</v>
      </c>
      <c r="DJ111" s="61">
        <f t="shared" si="21"/>
        <v>0</v>
      </c>
      <c r="DK111" s="61">
        <f t="shared" si="22"/>
        <v>0</v>
      </c>
      <c r="DL111" s="61">
        <f t="shared" si="23"/>
        <v>0</v>
      </c>
      <c r="DM111" s="61">
        <f t="shared" si="24"/>
        <v>0</v>
      </c>
      <c r="DN111" s="61">
        <f t="shared" si="25"/>
        <v>0</v>
      </c>
      <c r="DO111" s="61">
        <f t="shared" si="26"/>
        <v>0</v>
      </c>
      <c r="DP111" s="61">
        <f t="shared" si="27"/>
        <v>0</v>
      </c>
      <c r="DQ111" s="61">
        <f t="shared" si="28"/>
        <v>0</v>
      </c>
      <c r="DR111" s="61">
        <f t="shared" si="29"/>
        <v>0</v>
      </c>
      <c r="DS111" s="61">
        <f t="shared" si="30"/>
        <v>0</v>
      </c>
      <c r="DT111" s="61">
        <f t="shared" si="31"/>
        <v>0</v>
      </c>
      <c r="DU111" s="61">
        <f t="shared" si="32"/>
        <v>0</v>
      </c>
      <c r="DV111" s="61">
        <f t="shared" si="33"/>
        <v>0</v>
      </c>
      <c r="DW111" s="61">
        <f t="shared" si="34"/>
        <v>0</v>
      </c>
      <c r="DX111" s="61">
        <f t="shared" si="35"/>
        <v>0</v>
      </c>
      <c r="DY111" s="61">
        <f t="shared" si="36"/>
        <v>0</v>
      </c>
      <c r="DZ111" s="61">
        <f t="shared" si="15"/>
        <v>1</v>
      </c>
    </row>
    <row r="112" spans="2:130">
      <c r="B112" s="63"/>
      <c r="C112" s="53">
        <v>2046</v>
      </c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>
        <f t="shared" si="101"/>
        <v>0</v>
      </c>
      <c r="AE112" s="64">
        <f t="shared" si="102"/>
        <v>0</v>
      </c>
      <c r="AF112" s="64">
        <f t="shared" si="103"/>
        <v>0</v>
      </c>
      <c r="AG112" s="64">
        <f t="shared" si="104"/>
        <v>0</v>
      </c>
      <c r="AH112" s="64">
        <f t="shared" si="105"/>
        <v>4.3194114951461402E-11</v>
      </c>
      <c r="AI112" s="64">
        <f t="shared" si="106"/>
        <v>15075.6</v>
      </c>
      <c r="AJ112" s="64">
        <f t="shared" si="107"/>
        <v>16887.599999999999</v>
      </c>
      <c r="AK112" s="64">
        <f t="shared" si="108"/>
        <v>18439.599999999999</v>
      </c>
      <c r="AL112" s="64">
        <f t="shared" si="109"/>
        <v>19649.8</v>
      </c>
      <c r="AM112" s="64">
        <f t="shared" si="110"/>
        <v>20595</v>
      </c>
      <c r="AN112" s="64">
        <f t="shared" si="111"/>
        <v>21482</v>
      </c>
      <c r="AO112" s="64">
        <f t="shared" si="112"/>
        <v>22206.799999999999</v>
      </c>
      <c r="AP112" s="64">
        <f t="shared" si="113"/>
        <v>22802</v>
      </c>
      <c r="AQ112" s="64">
        <f t="shared" si="114"/>
        <v>23285.8</v>
      </c>
      <c r="AR112" s="64">
        <f t="shared" si="115"/>
        <v>23693.8</v>
      </c>
      <c r="AS112" s="64">
        <f t="shared" si="116"/>
        <v>23880.799999999999</v>
      </c>
      <c r="AT112" s="64">
        <f t="shared" si="117"/>
        <v>24044.6</v>
      </c>
      <c r="AU112" s="64">
        <f t="shared" si="118"/>
        <v>24137.200000000001</v>
      </c>
      <c r="AV112" s="64">
        <f t="shared" ref="AV112:AV126" si="119">VLOOKUP($C$110,$D$3:$K$63,$A$68,0)*(B68-B67)</f>
        <v>24211.4</v>
      </c>
      <c r="AW112" s="64">
        <f>VLOOKUP($C$111,$D$3:$K$63,$A$68,0)*(B67-B66)</f>
        <v>24260.6</v>
      </c>
      <c r="AX112" s="64">
        <f>VLOOKUP($C$112,$D$3:$K$63,$A$68,0)*B66</f>
        <v>0</v>
      </c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54">
        <f t="shared" si="12"/>
        <v>324652.59999999998</v>
      </c>
      <c r="BP112" s="53">
        <v>2046</v>
      </c>
      <c r="BQ112" s="61">
        <f t="shared" si="13"/>
        <v>0</v>
      </c>
      <c r="BR112" s="61">
        <f t="shared" si="64"/>
        <v>0</v>
      </c>
      <c r="BS112" s="61">
        <f t="shared" si="65"/>
        <v>0</v>
      </c>
      <c r="BT112" s="61">
        <f t="shared" si="66"/>
        <v>0</v>
      </c>
      <c r="BU112" s="61">
        <f t="shared" si="45"/>
        <v>0</v>
      </c>
      <c r="BV112" s="61">
        <f t="shared" si="46"/>
        <v>0</v>
      </c>
      <c r="BW112" s="61">
        <f t="shared" si="47"/>
        <v>0</v>
      </c>
      <c r="BX112" s="61">
        <f t="shared" si="48"/>
        <v>0</v>
      </c>
      <c r="BY112" s="61">
        <f t="shared" si="49"/>
        <v>0</v>
      </c>
      <c r="BZ112" s="61">
        <f t="shared" si="50"/>
        <v>0</v>
      </c>
      <c r="CA112" s="61">
        <f t="shared" si="51"/>
        <v>0</v>
      </c>
      <c r="CB112" s="61">
        <f t="shared" si="52"/>
        <v>0</v>
      </c>
      <c r="CC112" s="61">
        <f t="shared" si="53"/>
        <v>0</v>
      </c>
      <c r="CD112" s="61">
        <f t="shared" si="54"/>
        <v>0</v>
      </c>
      <c r="CE112" s="61">
        <f t="shared" si="55"/>
        <v>0</v>
      </c>
      <c r="CF112" s="61">
        <f t="shared" si="56"/>
        <v>0</v>
      </c>
      <c r="CG112" s="61">
        <f t="shared" si="57"/>
        <v>0</v>
      </c>
      <c r="CH112" s="61">
        <f t="shared" si="58"/>
        <v>0</v>
      </c>
      <c r="CI112" s="61">
        <f t="shared" si="59"/>
        <v>0</v>
      </c>
      <c r="CJ112" s="61">
        <f t="shared" si="60"/>
        <v>0</v>
      </c>
      <c r="CK112" s="61">
        <f t="shared" si="61"/>
        <v>0</v>
      </c>
      <c r="CL112" s="61">
        <f t="shared" si="62"/>
        <v>0</v>
      </c>
      <c r="CM112" s="61">
        <f t="shared" si="14"/>
        <v>0</v>
      </c>
      <c r="CN112" s="61">
        <f t="shared" si="71"/>
        <v>0</v>
      </c>
      <c r="CO112" s="61">
        <f t="shared" si="72"/>
        <v>0</v>
      </c>
      <c r="CP112" s="61">
        <f t="shared" si="73"/>
        <v>0</v>
      </c>
      <c r="CQ112" s="61">
        <f t="shared" si="74"/>
        <v>0</v>
      </c>
      <c r="CR112" s="61">
        <f t="shared" si="75"/>
        <v>0</v>
      </c>
      <c r="CS112" s="61">
        <f t="shared" si="76"/>
        <v>0</v>
      </c>
      <c r="CT112" s="61">
        <f t="shared" si="77"/>
        <v>0</v>
      </c>
      <c r="CU112" s="61">
        <f t="shared" si="78"/>
        <v>1.3304718628916401E-16</v>
      </c>
      <c r="CV112" s="61">
        <f t="shared" si="79"/>
        <v>4.6436098155382098E-2</v>
      </c>
      <c r="CW112" s="61">
        <f t="shared" si="80"/>
        <v>5.2017448805276797E-2</v>
      </c>
      <c r="CX112" s="61">
        <f t="shared" si="81"/>
        <v>5.6797943401654602E-2</v>
      </c>
      <c r="CY112" s="61">
        <f t="shared" si="82"/>
        <v>6.0525620309216703E-2</v>
      </c>
      <c r="CZ112" s="61">
        <f t="shared" si="83"/>
        <v>6.3437040085309607E-2</v>
      </c>
      <c r="DA112" s="61">
        <f t="shared" si="84"/>
        <v>6.6169191314038395E-2</v>
      </c>
      <c r="DB112" s="61">
        <f t="shared" si="85"/>
        <v>6.8401731573996302E-2</v>
      </c>
      <c r="DC112" s="61">
        <f t="shared" si="69"/>
        <v>7.0235075893431906E-2</v>
      </c>
      <c r="DD112" s="61">
        <f t="shared" si="86"/>
        <v>7.1725284196091393E-2</v>
      </c>
      <c r="DE112" s="61">
        <f t="shared" si="87"/>
        <v>7.2982012156994902E-2</v>
      </c>
      <c r="DF112" s="61">
        <f t="shared" si="88"/>
        <v>7.3558012472409007E-2</v>
      </c>
      <c r="DG112" s="61">
        <f t="shared" si="89"/>
        <v>7.40625517861246E-2</v>
      </c>
      <c r="DH112" s="61">
        <f t="shared" si="19"/>
        <v>7.4347779749800197E-2</v>
      </c>
      <c r="DI112" s="61">
        <f t="shared" si="20"/>
        <v>7.4576331746611602E-2</v>
      </c>
      <c r="DJ112" s="61">
        <f t="shared" si="21"/>
        <v>7.4727878353661695E-2</v>
      </c>
      <c r="DK112" s="61">
        <f t="shared" si="22"/>
        <v>0</v>
      </c>
      <c r="DL112" s="61">
        <f t="shared" si="23"/>
        <v>0</v>
      </c>
      <c r="DM112" s="61">
        <f t="shared" si="24"/>
        <v>0</v>
      </c>
      <c r="DN112" s="61">
        <f t="shared" si="25"/>
        <v>0</v>
      </c>
      <c r="DO112" s="61">
        <f t="shared" si="26"/>
        <v>0</v>
      </c>
      <c r="DP112" s="61">
        <f t="shared" si="27"/>
        <v>0</v>
      </c>
      <c r="DQ112" s="61">
        <f t="shared" si="28"/>
        <v>0</v>
      </c>
      <c r="DR112" s="61">
        <f t="shared" si="29"/>
        <v>0</v>
      </c>
      <c r="DS112" s="61">
        <f t="shared" si="30"/>
        <v>0</v>
      </c>
      <c r="DT112" s="61">
        <f t="shared" si="31"/>
        <v>0</v>
      </c>
      <c r="DU112" s="61">
        <f t="shared" si="32"/>
        <v>0</v>
      </c>
      <c r="DV112" s="61">
        <f t="shared" si="33"/>
        <v>0</v>
      </c>
      <c r="DW112" s="61">
        <f t="shared" si="34"/>
        <v>0</v>
      </c>
      <c r="DX112" s="61">
        <f t="shared" si="35"/>
        <v>0</v>
      </c>
      <c r="DY112" s="61">
        <f t="shared" si="36"/>
        <v>0</v>
      </c>
      <c r="DZ112" s="61">
        <f t="shared" si="15"/>
        <v>1</v>
      </c>
    </row>
    <row r="113" spans="2:130">
      <c r="B113" s="63"/>
      <c r="C113" s="53">
        <v>2047</v>
      </c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>
        <f t="shared" si="102"/>
        <v>0</v>
      </c>
      <c r="AF113" s="64">
        <f t="shared" si="103"/>
        <v>0</v>
      </c>
      <c r="AG113" s="64">
        <f t="shared" si="104"/>
        <v>0</v>
      </c>
      <c r="AH113" s="64">
        <f t="shared" si="105"/>
        <v>0</v>
      </c>
      <c r="AI113" s="64">
        <f t="shared" si="106"/>
        <v>5.0211834690116998E-11</v>
      </c>
      <c r="AJ113" s="64">
        <f t="shared" si="107"/>
        <v>16887.599999999999</v>
      </c>
      <c r="AK113" s="64">
        <f t="shared" si="108"/>
        <v>18439.599999999999</v>
      </c>
      <c r="AL113" s="64">
        <f t="shared" si="109"/>
        <v>19649.8</v>
      </c>
      <c r="AM113" s="64">
        <f t="shared" si="110"/>
        <v>20595</v>
      </c>
      <c r="AN113" s="64">
        <f t="shared" si="111"/>
        <v>21482</v>
      </c>
      <c r="AO113" s="64">
        <f t="shared" si="112"/>
        <v>22206.799999999999</v>
      </c>
      <c r="AP113" s="64">
        <f t="shared" si="113"/>
        <v>22802</v>
      </c>
      <c r="AQ113" s="64">
        <f t="shared" si="114"/>
        <v>23285.8</v>
      </c>
      <c r="AR113" s="64">
        <f t="shared" si="115"/>
        <v>23693.8</v>
      </c>
      <c r="AS113" s="64">
        <f t="shared" si="116"/>
        <v>23880.799999999999</v>
      </c>
      <c r="AT113" s="64">
        <f t="shared" si="117"/>
        <v>24044.6</v>
      </c>
      <c r="AU113" s="64">
        <f t="shared" si="118"/>
        <v>24137.200000000001</v>
      </c>
      <c r="AV113" s="64">
        <f t="shared" si="119"/>
        <v>24211.4</v>
      </c>
      <c r="AW113" s="64">
        <f t="shared" ref="AW113:AW126" si="120">VLOOKUP($C$111,$D$3:$K$63,$A$68,0)*(B68-B67)</f>
        <v>24260.6</v>
      </c>
      <c r="AX113" s="64">
        <f>VLOOKUP($C$112,$D$3:$K$63,$A$68,0)*(B67-B66)</f>
        <v>24231.200000000001</v>
      </c>
      <c r="AY113" s="64">
        <f>VLOOKUP($C$113,$D$3:$K$63,$A$68,0)*B66</f>
        <v>0</v>
      </c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54">
        <f t="shared" si="12"/>
        <v>333808.2</v>
      </c>
      <c r="BP113" s="53">
        <v>2047</v>
      </c>
      <c r="BQ113" s="61">
        <f t="shared" si="13"/>
        <v>0</v>
      </c>
      <c r="BR113" s="61">
        <f t="shared" si="64"/>
        <v>0</v>
      </c>
      <c r="BS113" s="61">
        <f t="shared" si="65"/>
        <v>0</v>
      </c>
      <c r="BT113" s="61">
        <f t="shared" si="66"/>
        <v>0</v>
      </c>
      <c r="BU113" s="61">
        <f t="shared" si="45"/>
        <v>0</v>
      </c>
      <c r="BV113" s="61">
        <f t="shared" si="46"/>
        <v>0</v>
      </c>
      <c r="BW113" s="61">
        <f t="shared" si="47"/>
        <v>0</v>
      </c>
      <c r="BX113" s="61">
        <f t="shared" si="48"/>
        <v>0</v>
      </c>
      <c r="BY113" s="61">
        <f t="shared" si="49"/>
        <v>0</v>
      </c>
      <c r="BZ113" s="61">
        <f t="shared" si="50"/>
        <v>0</v>
      </c>
      <c r="CA113" s="61">
        <f t="shared" si="51"/>
        <v>0</v>
      </c>
      <c r="CB113" s="61">
        <f t="shared" si="52"/>
        <v>0</v>
      </c>
      <c r="CC113" s="61">
        <f t="shared" si="53"/>
        <v>0</v>
      </c>
      <c r="CD113" s="61">
        <f t="shared" si="54"/>
        <v>0</v>
      </c>
      <c r="CE113" s="61">
        <f t="shared" si="55"/>
        <v>0</v>
      </c>
      <c r="CF113" s="61">
        <f t="shared" si="56"/>
        <v>0</v>
      </c>
      <c r="CG113" s="61">
        <f t="shared" si="57"/>
        <v>0</v>
      </c>
      <c r="CH113" s="61">
        <f t="shared" si="58"/>
        <v>0</v>
      </c>
      <c r="CI113" s="61">
        <f t="shared" si="59"/>
        <v>0</v>
      </c>
      <c r="CJ113" s="61">
        <f t="shared" si="60"/>
        <v>0</v>
      </c>
      <c r="CK113" s="61">
        <f t="shared" si="61"/>
        <v>0</v>
      </c>
      <c r="CL113" s="61">
        <f t="shared" si="62"/>
        <v>0</v>
      </c>
      <c r="CM113" s="61">
        <f t="shared" si="14"/>
        <v>0</v>
      </c>
      <c r="CN113" s="61">
        <f t="shared" si="71"/>
        <v>0</v>
      </c>
      <c r="CO113" s="61">
        <f t="shared" si="72"/>
        <v>0</v>
      </c>
      <c r="CP113" s="61">
        <f t="shared" si="73"/>
        <v>0</v>
      </c>
      <c r="CQ113" s="61">
        <f t="shared" si="74"/>
        <v>0</v>
      </c>
      <c r="CR113" s="61">
        <f t="shared" si="75"/>
        <v>0</v>
      </c>
      <c r="CS113" s="61">
        <f t="shared" si="76"/>
        <v>0</v>
      </c>
      <c r="CT113" s="61">
        <f t="shared" si="77"/>
        <v>0</v>
      </c>
      <c r="CU113" s="61">
        <f t="shared" si="78"/>
        <v>0</v>
      </c>
      <c r="CV113" s="61">
        <f t="shared" si="79"/>
        <v>1.5042121400887399E-16</v>
      </c>
      <c r="CW113" s="61">
        <f t="shared" si="80"/>
        <v>5.0590728448252603E-2</v>
      </c>
      <c r="CX113" s="61">
        <f t="shared" si="81"/>
        <v>5.5240104946493201E-2</v>
      </c>
      <c r="CY113" s="61">
        <f t="shared" si="82"/>
        <v>5.8865540151500202E-2</v>
      </c>
      <c r="CZ113" s="61">
        <f t="shared" si="83"/>
        <v>6.16971063023617E-2</v>
      </c>
      <c r="DA113" s="61">
        <f t="shared" si="84"/>
        <v>6.4354320834539097E-2</v>
      </c>
      <c r="DB113" s="61">
        <f t="shared" si="85"/>
        <v>6.6525627590934E-2</v>
      </c>
      <c r="DC113" s="61">
        <f t="shared" si="69"/>
        <v>6.8308687443867505E-2</v>
      </c>
      <c r="DD113" s="61">
        <f t="shared" si="86"/>
        <v>6.9758022720831897E-2</v>
      </c>
      <c r="DE113" s="61">
        <f t="shared" si="87"/>
        <v>7.0980281490987895E-2</v>
      </c>
      <c r="DF113" s="61">
        <f t="shared" si="88"/>
        <v>7.1540483427309495E-2</v>
      </c>
      <c r="DG113" s="61">
        <f t="shared" si="89"/>
        <v>7.2031184374739696E-2</v>
      </c>
      <c r="DH113" s="61">
        <f t="shared" si="19"/>
        <v>7.2308589183848707E-2</v>
      </c>
      <c r="DI113" s="61">
        <f t="shared" si="20"/>
        <v>7.2530872519009401E-2</v>
      </c>
      <c r="DJ113" s="61">
        <f t="shared" si="21"/>
        <v>7.2678262547175299E-2</v>
      </c>
      <c r="DK113" s="61">
        <f t="shared" si="22"/>
        <v>7.2590188018149301E-2</v>
      </c>
      <c r="DL113" s="61">
        <f t="shared" si="23"/>
        <v>0</v>
      </c>
      <c r="DM113" s="61">
        <f t="shared" si="24"/>
        <v>0</v>
      </c>
      <c r="DN113" s="61">
        <f t="shared" si="25"/>
        <v>0</v>
      </c>
      <c r="DO113" s="61">
        <f t="shared" si="26"/>
        <v>0</v>
      </c>
      <c r="DP113" s="61">
        <f t="shared" si="27"/>
        <v>0</v>
      </c>
      <c r="DQ113" s="61">
        <f t="shared" si="28"/>
        <v>0</v>
      </c>
      <c r="DR113" s="61">
        <f t="shared" si="29"/>
        <v>0</v>
      </c>
      <c r="DS113" s="61">
        <f t="shared" si="30"/>
        <v>0</v>
      </c>
      <c r="DT113" s="61">
        <f t="shared" si="31"/>
        <v>0</v>
      </c>
      <c r="DU113" s="61">
        <f t="shared" si="32"/>
        <v>0</v>
      </c>
      <c r="DV113" s="61">
        <f t="shared" si="33"/>
        <v>0</v>
      </c>
      <c r="DW113" s="61">
        <f t="shared" si="34"/>
        <v>0</v>
      </c>
      <c r="DX113" s="61">
        <f t="shared" si="35"/>
        <v>0</v>
      </c>
      <c r="DY113" s="61">
        <f t="shared" si="36"/>
        <v>0</v>
      </c>
      <c r="DZ113" s="61">
        <f t="shared" si="15"/>
        <v>1</v>
      </c>
    </row>
    <row r="114" spans="2:130">
      <c r="B114" s="63"/>
      <c r="C114" s="53">
        <v>2048</v>
      </c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>
        <f t="shared" si="103"/>
        <v>0</v>
      </c>
      <c r="AG114" s="64">
        <f t="shared" si="104"/>
        <v>0</v>
      </c>
      <c r="AH114" s="64">
        <f t="shared" si="105"/>
        <v>0</v>
      </c>
      <c r="AI114" s="64">
        <f t="shared" si="106"/>
        <v>0</v>
      </c>
      <c r="AJ114" s="64">
        <f t="shared" si="107"/>
        <v>5.62470070519794E-11</v>
      </c>
      <c r="AK114" s="64">
        <f t="shared" si="108"/>
        <v>18439.599999999999</v>
      </c>
      <c r="AL114" s="64">
        <f t="shared" si="109"/>
        <v>19649.8</v>
      </c>
      <c r="AM114" s="64">
        <f t="shared" si="110"/>
        <v>20595</v>
      </c>
      <c r="AN114" s="64">
        <f t="shared" si="111"/>
        <v>21482</v>
      </c>
      <c r="AO114" s="64">
        <f t="shared" si="112"/>
        <v>22206.799999999999</v>
      </c>
      <c r="AP114" s="64">
        <f t="shared" si="113"/>
        <v>22802</v>
      </c>
      <c r="AQ114" s="64">
        <f t="shared" si="114"/>
        <v>23285.8</v>
      </c>
      <c r="AR114" s="64">
        <f t="shared" si="115"/>
        <v>23693.8</v>
      </c>
      <c r="AS114" s="64">
        <f t="shared" si="116"/>
        <v>23880.799999999999</v>
      </c>
      <c r="AT114" s="64">
        <f t="shared" si="117"/>
        <v>24044.6</v>
      </c>
      <c r="AU114" s="64">
        <f t="shared" si="118"/>
        <v>24137.200000000001</v>
      </c>
      <c r="AV114" s="64">
        <f t="shared" si="119"/>
        <v>24211.4</v>
      </c>
      <c r="AW114" s="64">
        <f t="shared" si="120"/>
        <v>24260.6</v>
      </c>
      <c r="AX114" s="64">
        <f t="shared" ref="AX114:AX126" si="121">VLOOKUP($C$112,$D$3:$K$63,$A$68,0)*(B68-B67)</f>
        <v>24231.200000000001</v>
      </c>
      <c r="AY114" s="64">
        <f>VLOOKUP($C$113,$D$3:$K$63,$A$68,0)*(B67-B66)</f>
        <v>24169.4</v>
      </c>
      <c r="AZ114" s="64">
        <f>VLOOKUP($C$114,$D$3:$K$63,$A$68,0)*B66</f>
        <v>0</v>
      </c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54">
        <f t="shared" si="12"/>
        <v>341090</v>
      </c>
      <c r="BP114" s="53">
        <v>2048</v>
      </c>
      <c r="BQ114" s="61">
        <f t="shared" si="13"/>
        <v>0</v>
      </c>
      <c r="BR114" s="61">
        <f t="shared" si="64"/>
        <v>0</v>
      </c>
      <c r="BS114" s="61">
        <f t="shared" si="65"/>
        <v>0</v>
      </c>
      <c r="BT114" s="61">
        <f t="shared" si="66"/>
        <v>0</v>
      </c>
      <c r="BU114" s="61">
        <f t="shared" si="45"/>
        <v>0</v>
      </c>
      <c r="BV114" s="61">
        <f t="shared" si="46"/>
        <v>0</v>
      </c>
      <c r="BW114" s="61">
        <f t="shared" si="47"/>
        <v>0</v>
      </c>
      <c r="BX114" s="61">
        <f t="shared" si="48"/>
        <v>0</v>
      </c>
      <c r="BY114" s="61">
        <f t="shared" si="49"/>
        <v>0</v>
      </c>
      <c r="BZ114" s="61">
        <f t="shared" si="50"/>
        <v>0</v>
      </c>
      <c r="CA114" s="61">
        <f t="shared" si="51"/>
        <v>0</v>
      </c>
      <c r="CB114" s="61">
        <f t="shared" si="52"/>
        <v>0</v>
      </c>
      <c r="CC114" s="61">
        <f t="shared" si="53"/>
        <v>0</v>
      </c>
      <c r="CD114" s="61">
        <f t="shared" si="54"/>
        <v>0</v>
      </c>
      <c r="CE114" s="61">
        <f t="shared" si="55"/>
        <v>0</v>
      </c>
      <c r="CF114" s="61">
        <f t="shared" si="56"/>
        <v>0</v>
      </c>
      <c r="CG114" s="61">
        <f t="shared" si="57"/>
        <v>0</v>
      </c>
      <c r="CH114" s="61">
        <f t="shared" si="58"/>
        <v>0</v>
      </c>
      <c r="CI114" s="61">
        <f t="shared" si="59"/>
        <v>0</v>
      </c>
      <c r="CJ114" s="61">
        <f t="shared" si="60"/>
        <v>0</v>
      </c>
      <c r="CK114" s="61">
        <f t="shared" si="61"/>
        <v>0</v>
      </c>
      <c r="CL114" s="61">
        <f t="shared" si="62"/>
        <v>0</v>
      </c>
      <c r="CM114" s="61">
        <f t="shared" si="14"/>
        <v>0</v>
      </c>
      <c r="CN114" s="61">
        <f t="shared" si="71"/>
        <v>0</v>
      </c>
      <c r="CO114" s="61">
        <f t="shared" si="72"/>
        <v>0</v>
      </c>
      <c r="CP114" s="61">
        <f t="shared" si="73"/>
        <v>0</v>
      </c>
      <c r="CQ114" s="61">
        <f t="shared" si="74"/>
        <v>0</v>
      </c>
      <c r="CR114" s="61">
        <f t="shared" si="75"/>
        <v>0</v>
      </c>
      <c r="CS114" s="61">
        <f t="shared" si="76"/>
        <v>0</v>
      </c>
      <c r="CT114" s="61">
        <f t="shared" si="77"/>
        <v>0</v>
      </c>
      <c r="CU114" s="61">
        <f t="shared" si="78"/>
        <v>0</v>
      </c>
      <c r="CV114" s="61">
        <f t="shared" si="79"/>
        <v>0</v>
      </c>
      <c r="CW114" s="61">
        <f t="shared" si="80"/>
        <v>1.64903711782753E-16</v>
      </c>
      <c r="CX114" s="61">
        <f t="shared" si="81"/>
        <v>5.4060805066111599E-2</v>
      </c>
      <c r="CY114" s="61">
        <f t="shared" si="82"/>
        <v>5.7608842241050701E-2</v>
      </c>
      <c r="CZ114" s="61">
        <f t="shared" si="83"/>
        <v>6.0379958368759E-2</v>
      </c>
      <c r="DA114" s="61">
        <f t="shared" si="84"/>
        <v>6.2980445043830102E-2</v>
      </c>
      <c r="DB114" s="61">
        <f t="shared" si="85"/>
        <v>6.51053974024451E-2</v>
      </c>
      <c r="DC114" s="61">
        <f t="shared" si="69"/>
        <v>6.6850391392301103E-2</v>
      </c>
      <c r="DD114" s="61">
        <f t="shared" si="86"/>
        <v>6.82687853645665E-2</v>
      </c>
      <c r="DE114" s="61">
        <f t="shared" si="87"/>
        <v>6.9464950599548506E-2</v>
      </c>
      <c r="DF114" s="61">
        <f t="shared" si="88"/>
        <v>7.0013192998915202E-2</v>
      </c>
      <c r="DG114" s="61">
        <f t="shared" si="89"/>
        <v>7.0493418159429999E-2</v>
      </c>
      <c r="DH114" s="61">
        <f t="shared" si="19"/>
        <v>7.0764900759330396E-2</v>
      </c>
      <c r="DI114" s="61">
        <f t="shared" si="20"/>
        <v>7.0982438652555005E-2</v>
      </c>
      <c r="DJ114" s="61">
        <f t="shared" si="21"/>
        <v>7.1126682107361699E-2</v>
      </c>
      <c r="DK114" s="61">
        <f t="shared" si="22"/>
        <v>7.1040487847782094E-2</v>
      </c>
      <c r="DL114" s="61">
        <f t="shared" si="23"/>
        <v>7.0859303996012798E-2</v>
      </c>
      <c r="DM114" s="61">
        <f t="shared" si="24"/>
        <v>0</v>
      </c>
      <c r="DN114" s="61">
        <f t="shared" si="25"/>
        <v>0</v>
      </c>
      <c r="DO114" s="61">
        <f t="shared" si="26"/>
        <v>0</v>
      </c>
      <c r="DP114" s="61">
        <f t="shared" si="27"/>
        <v>0</v>
      </c>
      <c r="DQ114" s="61">
        <f t="shared" si="28"/>
        <v>0</v>
      </c>
      <c r="DR114" s="61">
        <f t="shared" si="29"/>
        <v>0</v>
      </c>
      <c r="DS114" s="61">
        <f t="shared" si="30"/>
        <v>0</v>
      </c>
      <c r="DT114" s="61">
        <f t="shared" si="31"/>
        <v>0</v>
      </c>
      <c r="DU114" s="61">
        <f t="shared" si="32"/>
        <v>0</v>
      </c>
      <c r="DV114" s="61">
        <f t="shared" si="33"/>
        <v>0</v>
      </c>
      <c r="DW114" s="61">
        <f t="shared" si="34"/>
        <v>0</v>
      </c>
      <c r="DX114" s="61">
        <f t="shared" si="35"/>
        <v>0</v>
      </c>
      <c r="DY114" s="61">
        <f t="shared" si="36"/>
        <v>0</v>
      </c>
      <c r="DZ114" s="61">
        <f t="shared" si="15"/>
        <v>1</v>
      </c>
    </row>
    <row r="115" spans="2:130">
      <c r="B115" s="63"/>
      <c r="C115" s="53">
        <v>2049</v>
      </c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>
        <f t="shared" si="104"/>
        <v>0</v>
      </c>
      <c r="AH115" s="64">
        <f t="shared" si="105"/>
        <v>0</v>
      </c>
      <c r="AI115" s="64">
        <f t="shared" si="106"/>
        <v>0</v>
      </c>
      <c r="AJ115" s="64">
        <f t="shared" si="107"/>
        <v>0</v>
      </c>
      <c r="AK115" s="64">
        <f t="shared" si="108"/>
        <v>6.1416205454634097E-11</v>
      </c>
      <c r="AL115" s="64">
        <f t="shared" si="109"/>
        <v>19649.8</v>
      </c>
      <c r="AM115" s="64">
        <f t="shared" si="110"/>
        <v>20595</v>
      </c>
      <c r="AN115" s="64">
        <f t="shared" si="111"/>
        <v>21482</v>
      </c>
      <c r="AO115" s="64">
        <f t="shared" si="112"/>
        <v>22206.799999999999</v>
      </c>
      <c r="AP115" s="64">
        <f t="shared" si="113"/>
        <v>22802</v>
      </c>
      <c r="AQ115" s="64">
        <f t="shared" si="114"/>
        <v>23285.8</v>
      </c>
      <c r="AR115" s="64">
        <f t="shared" si="115"/>
        <v>23693.8</v>
      </c>
      <c r="AS115" s="64">
        <f t="shared" si="116"/>
        <v>23880.799999999999</v>
      </c>
      <c r="AT115" s="64">
        <f t="shared" si="117"/>
        <v>24044.6</v>
      </c>
      <c r="AU115" s="64">
        <f t="shared" si="118"/>
        <v>24137.200000000001</v>
      </c>
      <c r="AV115" s="64">
        <f t="shared" si="119"/>
        <v>24211.4</v>
      </c>
      <c r="AW115" s="64">
        <f t="shared" si="120"/>
        <v>24260.6</v>
      </c>
      <c r="AX115" s="64">
        <f t="shared" si="121"/>
        <v>24231.200000000001</v>
      </c>
      <c r="AY115" s="64">
        <f t="shared" ref="AY115:AY126" si="122">VLOOKUP($C$113,$D$3:$K$63,$A$68,0)*(B68-B67)</f>
        <v>24169.4</v>
      </c>
      <c r="AZ115" s="64">
        <f>VLOOKUP($C$114,$D$3:$K$63,$A$68,0)*(B67-B66)</f>
        <v>24067.599999999999</v>
      </c>
      <c r="BA115" s="64">
        <f>VLOOKUP($C$115,$D$3:$K$63,$A$68,0)*B66</f>
        <v>0</v>
      </c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54">
        <f t="shared" si="12"/>
        <v>346718</v>
      </c>
      <c r="BP115" s="53">
        <v>2049</v>
      </c>
      <c r="BQ115" s="61">
        <f t="shared" si="13"/>
        <v>0</v>
      </c>
      <c r="BR115" s="61">
        <f t="shared" si="64"/>
        <v>0</v>
      </c>
      <c r="BS115" s="61">
        <f t="shared" si="65"/>
        <v>0</v>
      </c>
      <c r="BT115" s="61">
        <f t="shared" si="66"/>
        <v>0</v>
      </c>
      <c r="BU115" s="61">
        <f t="shared" si="45"/>
        <v>0</v>
      </c>
      <c r="BV115" s="61">
        <f t="shared" si="46"/>
        <v>0</v>
      </c>
      <c r="BW115" s="61">
        <f t="shared" si="47"/>
        <v>0</v>
      </c>
      <c r="BX115" s="61">
        <f t="shared" si="48"/>
        <v>0</v>
      </c>
      <c r="BY115" s="61">
        <f t="shared" si="49"/>
        <v>0</v>
      </c>
      <c r="BZ115" s="61">
        <f t="shared" si="50"/>
        <v>0</v>
      </c>
      <c r="CA115" s="61">
        <f t="shared" si="51"/>
        <v>0</v>
      </c>
      <c r="CB115" s="61">
        <f t="shared" si="52"/>
        <v>0</v>
      </c>
      <c r="CC115" s="61">
        <f t="shared" si="53"/>
        <v>0</v>
      </c>
      <c r="CD115" s="61">
        <f t="shared" si="54"/>
        <v>0</v>
      </c>
      <c r="CE115" s="61">
        <f t="shared" si="55"/>
        <v>0</v>
      </c>
      <c r="CF115" s="61">
        <f t="shared" si="56"/>
        <v>0</v>
      </c>
      <c r="CG115" s="61">
        <f t="shared" si="57"/>
        <v>0</v>
      </c>
      <c r="CH115" s="61">
        <f t="shared" si="58"/>
        <v>0</v>
      </c>
      <c r="CI115" s="61">
        <f t="shared" si="59"/>
        <v>0</v>
      </c>
      <c r="CJ115" s="61">
        <f t="shared" si="60"/>
        <v>0</v>
      </c>
      <c r="CK115" s="61">
        <f t="shared" si="61"/>
        <v>0</v>
      </c>
      <c r="CL115" s="61">
        <f t="shared" si="62"/>
        <v>0</v>
      </c>
      <c r="CM115" s="61">
        <f t="shared" si="14"/>
        <v>0</v>
      </c>
      <c r="CN115" s="61">
        <f t="shared" si="71"/>
        <v>0</v>
      </c>
      <c r="CO115" s="61">
        <f t="shared" si="72"/>
        <v>0</v>
      </c>
      <c r="CP115" s="61">
        <f t="shared" si="73"/>
        <v>0</v>
      </c>
      <c r="CQ115" s="61">
        <f t="shared" si="74"/>
        <v>0</v>
      </c>
      <c r="CR115" s="61">
        <f t="shared" si="75"/>
        <v>0</v>
      </c>
      <c r="CS115" s="61">
        <f t="shared" si="76"/>
        <v>0</v>
      </c>
      <c r="CT115" s="61">
        <f t="shared" si="77"/>
        <v>0</v>
      </c>
      <c r="CU115" s="61">
        <f t="shared" si="78"/>
        <v>0</v>
      </c>
      <c r="CV115" s="61">
        <f t="shared" si="79"/>
        <v>0</v>
      </c>
      <c r="CW115" s="61">
        <f t="shared" si="80"/>
        <v>0</v>
      </c>
      <c r="CX115" s="61">
        <f t="shared" si="81"/>
        <v>1.7713590137989399E-16</v>
      </c>
      <c r="CY115" s="61">
        <f t="shared" si="82"/>
        <v>5.66737233140477E-2</v>
      </c>
      <c r="CZ115" s="61">
        <f t="shared" si="83"/>
        <v>5.93998580979355E-2</v>
      </c>
      <c r="DA115" s="61">
        <f t="shared" si="84"/>
        <v>6.1958133122595301E-2</v>
      </c>
      <c r="DB115" s="61">
        <f t="shared" si="85"/>
        <v>6.4048592804527002E-2</v>
      </c>
      <c r="DC115" s="61">
        <f t="shared" si="69"/>
        <v>6.5765261682404694E-2</v>
      </c>
      <c r="DD115" s="61">
        <f t="shared" si="86"/>
        <v>6.7160631983340893E-2</v>
      </c>
      <c r="DE115" s="61">
        <f t="shared" si="87"/>
        <v>6.8337380810918405E-2</v>
      </c>
      <c r="DF115" s="61">
        <f t="shared" si="88"/>
        <v>6.8876724023558003E-2</v>
      </c>
      <c r="DG115" s="61">
        <f t="shared" si="89"/>
        <v>6.9349154067570806E-2</v>
      </c>
      <c r="DH115" s="61">
        <f t="shared" si="19"/>
        <v>6.9616229904418001E-2</v>
      </c>
      <c r="DI115" s="61">
        <f t="shared" si="20"/>
        <v>6.9830236676492102E-2</v>
      </c>
      <c r="DJ115" s="61">
        <f t="shared" si="21"/>
        <v>6.9972138740994103E-2</v>
      </c>
      <c r="DK115" s="61">
        <f t="shared" si="22"/>
        <v>6.9887343604889296E-2</v>
      </c>
      <c r="DL115" s="61">
        <f t="shared" si="23"/>
        <v>6.9709100767770898E-2</v>
      </c>
      <c r="DM115" s="61">
        <f t="shared" si="24"/>
        <v>6.9415490398537102E-2</v>
      </c>
      <c r="DN115" s="61">
        <f t="shared" si="25"/>
        <v>0</v>
      </c>
      <c r="DO115" s="61">
        <f t="shared" si="26"/>
        <v>0</v>
      </c>
      <c r="DP115" s="61">
        <f t="shared" si="27"/>
        <v>0</v>
      </c>
      <c r="DQ115" s="61">
        <f t="shared" si="28"/>
        <v>0</v>
      </c>
      <c r="DR115" s="61">
        <f t="shared" si="29"/>
        <v>0</v>
      </c>
      <c r="DS115" s="61">
        <f t="shared" si="30"/>
        <v>0</v>
      </c>
      <c r="DT115" s="61">
        <f t="shared" si="31"/>
        <v>0</v>
      </c>
      <c r="DU115" s="61">
        <f t="shared" si="32"/>
        <v>0</v>
      </c>
      <c r="DV115" s="61">
        <f t="shared" si="33"/>
        <v>0</v>
      </c>
      <c r="DW115" s="61">
        <f t="shared" si="34"/>
        <v>0</v>
      </c>
      <c r="DX115" s="61">
        <f t="shared" si="35"/>
        <v>0</v>
      </c>
      <c r="DY115" s="61">
        <f t="shared" si="36"/>
        <v>0</v>
      </c>
      <c r="DZ115" s="61">
        <f t="shared" si="15"/>
        <v>1</v>
      </c>
    </row>
    <row r="116" spans="2:130">
      <c r="B116" s="63"/>
      <c r="C116" s="53">
        <v>2050</v>
      </c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>
        <f t="shared" si="105"/>
        <v>0</v>
      </c>
      <c r="AI116" s="64">
        <f t="shared" si="106"/>
        <v>0</v>
      </c>
      <c r="AJ116" s="64">
        <f t="shared" si="107"/>
        <v>0</v>
      </c>
      <c r="AK116" s="64">
        <f t="shared" si="108"/>
        <v>0</v>
      </c>
      <c r="AL116" s="64">
        <f t="shared" si="109"/>
        <v>6.5446981167838203E-11</v>
      </c>
      <c r="AM116" s="64">
        <f t="shared" si="110"/>
        <v>20595</v>
      </c>
      <c r="AN116" s="64">
        <f t="shared" si="111"/>
        <v>21482</v>
      </c>
      <c r="AO116" s="64">
        <f t="shared" si="112"/>
        <v>22206.799999999999</v>
      </c>
      <c r="AP116" s="64">
        <f t="shared" si="113"/>
        <v>22802</v>
      </c>
      <c r="AQ116" s="64">
        <f t="shared" si="114"/>
        <v>23285.8</v>
      </c>
      <c r="AR116" s="64">
        <f t="shared" si="115"/>
        <v>23693.8</v>
      </c>
      <c r="AS116" s="64">
        <f t="shared" si="116"/>
        <v>23880.799999999999</v>
      </c>
      <c r="AT116" s="64">
        <f t="shared" si="117"/>
        <v>24044.6</v>
      </c>
      <c r="AU116" s="64">
        <f t="shared" si="118"/>
        <v>24137.200000000001</v>
      </c>
      <c r="AV116" s="64">
        <f t="shared" si="119"/>
        <v>24211.4</v>
      </c>
      <c r="AW116" s="64">
        <f t="shared" si="120"/>
        <v>24260.6</v>
      </c>
      <c r="AX116" s="64">
        <f t="shared" si="121"/>
        <v>24231.200000000001</v>
      </c>
      <c r="AY116" s="64">
        <f t="shared" si="122"/>
        <v>24169.4</v>
      </c>
      <c r="AZ116" s="64">
        <f t="shared" ref="AZ116:AZ126" si="123">VLOOKUP($C$114,$D$3:$K$63,$A$68,0)*(B68-B67)</f>
        <v>24067.599999999999</v>
      </c>
      <c r="BA116" s="64">
        <f>VLOOKUP($C$115,$D$3:$K$63,$A$68,0)*(B67-B66)</f>
        <v>23948.6</v>
      </c>
      <c r="BB116" s="64">
        <f>VLOOKUP($C$116,$D$3:$K$63,$A$68,0)*B66</f>
        <v>0</v>
      </c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54">
        <f t="shared" si="12"/>
        <v>351016.8</v>
      </c>
      <c r="BP116" s="53">
        <v>2050</v>
      </c>
      <c r="BQ116" s="61">
        <f t="shared" si="13"/>
        <v>0</v>
      </c>
      <c r="BR116" s="61">
        <f t="shared" si="64"/>
        <v>0</v>
      </c>
      <c r="BS116" s="61">
        <f t="shared" si="65"/>
        <v>0</v>
      </c>
      <c r="BT116" s="61">
        <f t="shared" si="66"/>
        <v>0</v>
      </c>
      <c r="BU116" s="61">
        <f t="shared" si="45"/>
        <v>0</v>
      </c>
      <c r="BV116" s="61">
        <f t="shared" si="46"/>
        <v>0</v>
      </c>
      <c r="BW116" s="61">
        <f t="shared" si="47"/>
        <v>0</v>
      </c>
      <c r="BX116" s="61">
        <f t="shared" si="48"/>
        <v>0</v>
      </c>
      <c r="BY116" s="61">
        <f t="shared" si="49"/>
        <v>0</v>
      </c>
      <c r="BZ116" s="61">
        <f t="shared" si="50"/>
        <v>0</v>
      </c>
      <c r="CA116" s="61">
        <f t="shared" si="51"/>
        <v>0</v>
      </c>
      <c r="CB116" s="61">
        <f t="shared" si="52"/>
        <v>0</v>
      </c>
      <c r="CC116" s="61">
        <f t="shared" si="53"/>
        <v>0</v>
      </c>
      <c r="CD116" s="61">
        <f t="shared" si="54"/>
        <v>0</v>
      </c>
      <c r="CE116" s="61">
        <f t="shared" si="55"/>
        <v>0</v>
      </c>
      <c r="CF116" s="61">
        <f t="shared" si="56"/>
        <v>0</v>
      </c>
      <c r="CG116" s="61">
        <f t="shared" si="57"/>
        <v>0</v>
      </c>
      <c r="CH116" s="61">
        <f t="shared" si="58"/>
        <v>0</v>
      </c>
      <c r="CI116" s="61">
        <f t="shared" si="59"/>
        <v>0</v>
      </c>
      <c r="CJ116" s="61">
        <f t="shared" si="60"/>
        <v>0</v>
      </c>
      <c r="CK116" s="61">
        <f t="shared" si="61"/>
        <v>0</v>
      </c>
      <c r="CL116" s="61">
        <f t="shared" si="62"/>
        <v>0</v>
      </c>
      <c r="CM116" s="61">
        <f t="shared" si="14"/>
        <v>0</v>
      </c>
      <c r="CN116" s="61">
        <f t="shared" si="71"/>
        <v>0</v>
      </c>
      <c r="CO116" s="61">
        <f t="shared" si="72"/>
        <v>0</v>
      </c>
      <c r="CP116" s="61">
        <f t="shared" si="73"/>
        <v>0</v>
      </c>
      <c r="CQ116" s="61">
        <f t="shared" si="74"/>
        <v>0</v>
      </c>
      <c r="CR116" s="61">
        <f t="shared" si="75"/>
        <v>0</v>
      </c>
      <c r="CS116" s="61">
        <f t="shared" si="76"/>
        <v>0</v>
      </c>
      <c r="CT116" s="61">
        <f t="shared" si="77"/>
        <v>0</v>
      </c>
      <c r="CU116" s="61">
        <f t="shared" si="78"/>
        <v>0</v>
      </c>
      <c r="CV116" s="61">
        <f t="shared" si="79"/>
        <v>0</v>
      </c>
      <c r="CW116" s="61">
        <f t="shared" si="80"/>
        <v>0</v>
      </c>
      <c r="CX116" s="61">
        <f t="shared" si="81"/>
        <v>0</v>
      </c>
      <c r="CY116" s="61">
        <f t="shared" si="82"/>
        <v>1.8644971171704101E-16</v>
      </c>
      <c r="CZ116" s="61">
        <f t="shared" si="83"/>
        <v>5.8672405423330201E-2</v>
      </c>
      <c r="DA116" s="61">
        <f t="shared" si="84"/>
        <v>6.1199350002621E-2</v>
      </c>
      <c r="DB116" s="61">
        <f t="shared" si="85"/>
        <v>6.3264208436747196E-2</v>
      </c>
      <c r="DC116" s="61">
        <f t="shared" si="69"/>
        <v>6.4959853773380594E-2</v>
      </c>
      <c r="DD116" s="61">
        <f t="shared" si="86"/>
        <v>6.6338135382693897E-2</v>
      </c>
      <c r="DE116" s="61">
        <f t="shared" si="87"/>
        <v>6.7500472911837806E-2</v>
      </c>
      <c r="DF116" s="61">
        <f t="shared" si="88"/>
        <v>6.8033210946028794E-2</v>
      </c>
      <c r="DG116" s="61">
        <f t="shared" si="89"/>
        <v>6.8499855277582095E-2</v>
      </c>
      <c r="DH116" s="61">
        <f t="shared" si="19"/>
        <v>6.8763660314833899E-2</v>
      </c>
      <c r="DI116" s="61">
        <f t="shared" si="20"/>
        <v>6.8975046208614499E-2</v>
      </c>
      <c r="DJ116" s="61">
        <f t="shared" si="21"/>
        <v>6.9115210440070102E-2</v>
      </c>
      <c r="DK116" s="61">
        <f t="shared" si="22"/>
        <v>6.9031453765175901E-2</v>
      </c>
      <c r="DL116" s="61">
        <f t="shared" si="23"/>
        <v>6.8855393815908494E-2</v>
      </c>
      <c r="DM116" s="61">
        <f t="shared" si="24"/>
        <v>6.8565379206921101E-2</v>
      </c>
      <c r="DN116" s="61">
        <f t="shared" si="25"/>
        <v>6.8226364094254199E-2</v>
      </c>
      <c r="DO116" s="61">
        <f t="shared" si="26"/>
        <v>0</v>
      </c>
      <c r="DP116" s="61">
        <f t="shared" si="27"/>
        <v>0</v>
      </c>
      <c r="DQ116" s="61">
        <f t="shared" si="28"/>
        <v>0</v>
      </c>
      <c r="DR116" s="61">
        <f t="shared" si="29"/>
        <v>0</v>
      </c>
      <c r="DS116" s="61">
        <f t="shared" si="30"/>
        <v>0</v>
      </c>
      <c r="DT116" s="61">
        <f t="shared" si="31"/>
        <v>0</v>
      </c>
      <c r="DU116" s="61">
        <f t="shared" si="32"/>
        <v>0</v>
      </c>
      <c r="DV116" s="61">
        <f t="shared" si="33"/>
        <v>0</v>
      </c>
      <c r="DW116" s="61">
        <f t="shared" si="34"/>
        <v>0</v>
      </c>
      <c r="DX116" s="61">
        <f t="shared" si="35"/>
        <v>0</v>
      </c>
      <c r="DY116" s="61">
        <f t="shared" si="36"/>
        <v>0</v>
      </c>
      <c r="DZ116" s="61">
        <f t="shared" si="15"/>
        <v>1</v>
      </c>
    </row>
    <row r="117" spans="2:130">
      <c r="B117" s="63"/>
      <c r="C117" s="53">
        <v>2051</v>
      </c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>
        <f t="shared" si="106"/>
        <v>0</v>
      </c>
      <c r="AJ117" s="64">
        <f t="shared" si="107"/>
        <v>0</v>
      </c>
      <c r="AK117" s="64">
        <f t="shared" si="108"/>
        <v>0</v>
      </c>
      <c r="AL117" s="64">
        <f t="shared" si="109"/>
        <v>0</v>
      </c>
      <c r="AM117" s="64">
        <f t="shared" si="110"/>
        <v>6.8595129576465297E-11</v>
      </c>
      <c r="AN117" s="64">
        <f t="shared" si="111"/>
        <v>21482</v>
      </c>
      <c r="AO117" s="64">
        <f t="shared" si="112"/>
        <v>22206.799999999999</v>
      </c>
      <c r="AP117" s="64">
        <f t="shared" si="113"/>
        <v>22802</v>
      </c>
      <c r="AQ117" s="64">
        <f t="shared" si="114"/>
        <v>23285.8</v>
      </c>
      <c r="AR117" s="64">
        <f t="shared" si="115"/>
        <v>23693.8</v>
      </c>
      <c r="AS117" s="64">
        <f t="shared" si="116"/>
        <v>23880.799999999999</v>
      </c>
      <c r="AT117" s="64">
        <f t="shared" si="117"/>
        <v>24044.6</v>
      </c>
      <c r="AU117" s="64">
        <f t="shared" si="118"/>
        <v>24137.200000000001</v>
      </c>
      <c r="AV117" s="64">
        <f t="shared" si="119"/>
        <v>24211.4</v>
      </c>
      <c r="AW117" s="64">
        <f t="shared" si="120"/>
        <v>24260.6</v>
      </c>
      <c r="AX117" s="64">
        <f t="shared" si="121"/>
        <v>24231.200000000001</v>
      </c>
      <c r="AY117" s="64">
        <f t="shared" si="122"/>
        <v>24169.4</v>
      </c>
      <c r="AZ117" s="64">
        <f t="shared" si="123"/>
        <v>24067.599999999999</v>
      </c>
      <c r="BA117" s="64">
        <f t="shared" ref="BA117:BA126" si="124">VLOOKUP($C$115,$D$3:$K$63,$A$68,0)*(B68-B67)</f>
        <v>23948.6</v>
      </c>
      <c r="BB117" s="64">
        <f>VLOOKUP($C$116,$D$3:$K$63,$A$68,0)*(B67-B66)</f>
        <v>23804.2</v>
      </c>
      <c r="BC117" s="64">
        <f>VLOOKUP($C$117,$D$3:$K$63,$A$68,0)*B66</f>
        <v>0</v>
      </c>
      <c r="BD117" s="64"/>
      <c r="BE117" s="64"/>
      <c r="BF117" s="64"/>
      <c r="BG117" s="64"/>
      <c r="BH117" s="64"/>
      <c r="BI117" s="64"/>
      <c r="BJ117" s="64"/>
      <c r="BK117" s="64"/>
      <c r="BL117" s="64"/>
      <c r="BM117" s="54">
        <f t="shared" si="12"/>
        <v>354226</v>
      </c>
      <c r="BP117" s="53">
        <v>2051</v>
      </c>
      <c r="BQ117" s="61">
        <f t="shared" si="13"/>
        <v>0</v>
      </c>
      <c r="BR117" s="61">
        <f t="shared" si="64"/>
        <v>0</v>
      </c>
      <c r="BS117" s="61">
        <f t="shared" si="65"/>
        <v>0</v>
      </c>
      <c r="BT117" s="61">
        <f t="shared" si="66"/>
        <v>0</v>
      </c>
      <c r="BU117" s="61">
        <f t="shared" si="45"/>
        <v>0</v>
      </c>
      <c r="BV117" s="61">
        <f t="shared" si="46"/>
        <v>0</v>
      </c>
      <c r="BW117" s="61">
        <f t="shared" si="47"/>
        <v>0</v>
      </c>
      <c r="BX117" s="61">
        <f t="shared" si="48"/>
        <v>0</v>
      </c>
      <c r="BY117" s="61">
        <f t="shared" si="49"/>
        <v>0</v>
      </c>
      <c r="BZ117" s="61">
        <f t="shared" si="50"/>
        <v>0</v>
      </c>
      <c r="CA117" s="61">
        <f t="shared" si="51"/>
        <v>0</v>
      </c>
      <c r="CB117" s="61">
        <f t="shared" si="52"/>
        <v>0</v>
      </c>
      <c r="CC117" s="61">
        <f t="shared" si="53"/>
        <v>0</v>
      </c>
      <c r="CD117" s="61">
        <f t="shared" si="54"/>
        <v>0</v>
      </c>
      <c r="CE117" s="61">
        <f t="shared" si="55"/>
        <v>0</v>
      </c>
      <c r="CF117" s="61">
        <f t="shared" si="56"/>
        <v>0</v>
      </c>
      <c r="CG117" s="61">
        <f t="shared" si="57"/>
        <v>0</v>
      </c>
      <c r="CH117" s="61">
        <f t="shared" si="58"/>
        <v>0</v>
      </c>
      <c r="CI117" s="61">
        <f t="shared" si="59"/>
        <v>0</v>
      </c>
      <c r="CJ117" s="61">
        <f t="shared" si="60"/>
        <v>0</v>
      </c>
      <c r="CK117" s="61">
        <f t="shared" si="61"/>
        <v>0</v>
      </c>
      <c r="CL117" s="61">
        <f t="shared" si="62"/>
        <v>0</v>
      </c>
      <c r="CM117" s="61">
        <f t="shared" si="14"/>
        <v>0</v>
      </c>
      <c r="CN117" s="61">
        <f t="shared" si="71"/>
        <v>0</v>
      </c>
      <c r="CO117" s="61">
        <f t="shared" si="72"/>
        <v>0</v>
      </c>
      <c r="CP117" s="61">
        <f t="shared" si="73"/>
        <v>0</v>
      </c>
      <c r="CQ117" s="61">
        <f t="shared" si="74"/>
        <v>0</v>
      </c>
      <c r="CR117" s="61">
        <f t="shared" si="75"/>
        <v>0</v>
      </c>
      <c r="CS117" s="61">
        <f t="shared" si="76"/>
        <v>0</v>
      </c>
      <c r="CT117" s="61">
        <f t="shared" si="77"/>
        <v>0</v>
      </c>
      <c r="CU117" s="61">
        <f t="shared" si="78"/>
        <v>0</v>
      </c>
      <c r="CV117" s="61">
        <f t="shared" si="79"/>
        <v>0</v>
      </c>
      <c r="CW117" s="61">
        <f t="shared" si="80"/>
        <v>0</v>
      </c>
      <c r="CX117" s="61">
        <f t="shared" si="81"/>
        <v>0</v>
      </c>
      <c r="CY117" s="61">
        <f t="shared" si="82"/>
        <v>0</v>
      </c>
      <c r="CZ117" s="61">
        <f t="shared" si="83"/>
        <v>1.9364792414013999E-16</v>
      </c>
      <c r="DA117" s="61">
        <f t="shared" si="84"/>
        <v>6.0644899019270199E-2</v>
      </c>
      <c r="DB117" s="61">
        <f t="shared" si="85"/>
        <v>6.2691050346388999E-2</v>
      </c>
      <c r="DC117" s="61">
        <f t="shared" si="69"/>
        <v>6.4371333555413801E-2</v>
      </c>
      <c r="DD117" s="61">
        <f t="shared" si="86"/>
        <v>6.5737128274039699E-2</v>
      </c>
      <c r="DE117" s="61">
        <f t="shared" si="87"/>
        <v>6.6888935312484105E-2</v>
      </c>
      <c r="DF117" s="61">
        <f t="shared" si="88"/>
        <v>6.7416846871771102E-2</v>
      </c>
      <c r="DG117" s="61">
        <f t="shared" si="89"/>
        <v>6.7879263521028896E-2</v>
      </c>
      <c r="DH117" s="61">
        <f t="shared" si="19"/>
        <v>6.8140678549852299E-2</v>
      </c>
      <c r="DI117" s="61">
        <f t="shared" si="20"/>
        <v>6.8350149339687097E-2</v>
      </c>
      <c r="DJ117" s="61">
        <f t="shared" si="21"/>
        <v>6.8489043717852402E-2</v>
      </c>
      <c r="DK117" s="61">
        <f t="shared" si="22"/>
        <v>6.8406045857729206E-2</v>
      </c>
      <c r="DL117" s="61">
        <f t="shared" si="23"/>
        <v>6.8231580968082503E-2</v>
      </c>
      <c r="DM117" s="61">
        <f t="shared" si="24"/>
        <v>6.7944193819764798E-2</v>
      </c>
      <c r="DN117" s="61">
        <f t="shared" si="25"/>
        <v>6.7608250100218495E-2</v>
      </c>
      <c r="DO117" s="61">
        <f t="shared" si="26"/>
        <v>6.7200600746416095E-2</v>
      </c>
      <c r="DP117" s="61">
        <f t="shared" si="27"/>
        <v>0</v>
      </c>
      <c r="DQ117" s="61">
        <f t="shared" si="28"/>
        <v>0</v>
      </c>
      <c r="DR117" s="61">
        <f t="shared" si="29"/>
        <v>0</v>
      </c>
      <c r="DS117" s="61">
        <f t="shared" si="30"/>
        <v>0</v>
      </c>
      <c r="DT117" s="61">
        <f t="shared" si="31"/>
        <v>0</v>
      </c>
      <c r="DU117" s="61">
        <f t="shared" si="32"/>
        <v>0</v>
      </c>
      <c r="DV117" s="61">
        <f t="shared" si="33"/>
        <v>0</v>
      </c>
      <c r="DW117" s="61">
        <f t="shared" si="34"/>
        <v>0</v>
      </c>
      <c r="DX117" s="61">
        <f t="shared" si="35"/>
        <v>0</v>
      </c>
      <c r="DY117" s="61">
        <f t="shared" si="36"/>
        <v>0</v>
      </c>
      <c r="DZ117" s="61">
        <f t="shared" si="15"/>
        <v>1</v>
      </c>
    </row>
    <row r="118" spans="2:130">
      <c r="B118" s="63"/>
      <c r="C118" s="53">
        <v>2052</v>
      </c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>
        <f t="shared" si="107"/>
        <v>0</v>
      </c>
      <c r="AK118" s="64">
        <f t="shared" si="108"/>
        <v>0</v>
      </c>
      <c r="AL118" s="64">
        <f t="shared" si="109"/>
        <v>0</v>
      </c>
      <c r="AM118" s="64">
        <f t="shared" si="110"/>
        <v>0</v>
      </c>
      <c r="AN118" s="64">
        <f t="shared" si="111"/>
        <v>7.15494330449928E-11</v>
      </c>
      <c r="AO118" s="64">
        <f t="shared" si="112"/>
        <v>22206.799999999999</v>
      </c>
      <c r="AP118" s="64">
        <f t="shared" si="113"/>
        <v>22802</v>
      </c>
      <c r="AQ118" s="64">
        <f t="shared" si="114"/>
        <v>23285.8</v>
      </c>
      <c r="AR118" s="64">
        <f t="shared" si="115"/>
        <v>23693.8</v>
      </c>
      <c r="AS118" s="64">
        <f t="shared" si="116"/>
        <v>23880.799999999999</v>
      </c>
      <c r="AT118" s="64">
        <f t="shared" si="117"/>
        <v>24044.6</v>
      </c>
      <c r="AU118" s="64">
        <f t="shared" si="118"/>
        <v>24137.200000000001</v>
      </c>
      <c r="AV118" s="64">
        <f t="shared" si="119"/>
        <v>24211.4</v>
      </c>
      <c r="AW118" s="64">
        <f t="shared" si="120"/>
        <v>24260.6</v>
      </c>
      <c r="AX118" s="64">
        <f t="shared" si="121"/>
        <v>24231.200000000001</v>
      </c>
      <c r="AY118" s="64">
        <f t="shared" si="122"/>
        <v>24169.4</v>
      </c>
      <c r="AZ118" s="64">
        <f t="shared" si="123"/>
        <v>24067.599999999999</v>
      </c>
      <c r="BA118" s="64">
        <f t="shared" si="124"/>
        <v>23948.6</v>
      </c>
      <c r="BB118" s="64">
        <f t="shared" ref="BB118:BB126" si="125">VLOOKUP($C$116,$D$3:$K$63,$A$68,0)*(B68-B67)</f>
        <v>23804.2</v>
      </c>
      <c r="BC118" s="64">
        <f>VLOOKUP($C$117,$D$3:$K$63,$A$68,0)*(B67-B66)</f>
        <v>23502.799999999999</v>
      </c>
      <c r="BD118" s="64">
        <f>VLOOKUP($C$118,$D$3:$K$63,$A$68,0)*B66</f>
        <v>0</v>
      </c>
      <c r="BE118" s="64"/>
      <c r="BF118" s="64"/>
      <c r="BG118" s="64"/>
      <c r="BH118" s="64"/>
      <c r="BI118" s="64"/>
      <c r="BJ118" s="64"/>
      <c r="BK118" s="64"/>
      <c r="BL118" s="64"/>
      <c r="BM118" s="54">
        <f t="shared" si="12"/>
        <v>356246.8</v>
      </c>
      <c r="BP118" s="53">
        <v>2052</v>
      </c>
      <c r="BQ118" s="61">
        <f t="shared" si="13"/>
        <v>0</v>
      </c>
      <c r="BR118" s="61">
        <f t="shared" si="64"/>
        <v>0</v>
      </c>
      <c r="BS118" s="61">
        <f t="shared" si="65"/>
        <v>0</v>
      </c>
      <c r="BT118" s="61">
        <f t="shared" si="66"/>
        <v>0</v>
      </c>
      <c r="BU118" s="61">
        <f t="shared" si="45"/>
        <v>0</v>
      </c>
      <c r="BV118" s="61">
        <f t="shared" si="46"/>
        <v>0</v>
      </c>
      <c r="BW118" s="61">
        <f t="shared" si="47"/>
        <v>0</v>
      </c>
      <c r="BX118" s="61">
        <f t="shared" si="48"/>
        <v>0</v>
      </c>
      <c r="BY118" s="61">
        <f t="shared" si="49"/>
        <v>0</v>
      </c>
      <c r="BZ118" s="61">
        <f t="shared" si="50"/>
        <v>0</v>
      </c>
      <c r="CA118" s="61">
        <f t="shared" si="51"/>
        <v>0</v>
      </c>
      <c r="CB118" s="61">
        <f t="shared" si="52"/>
        <v>0</v>
      </c>
      <c r="CC118" s="61">
        <f t="shared" si="53"/>
        <v>0</v>
      </c>
      <c r="CD118" s="61">
        <f t="shared" si="54"/>
        <v>0</v>
      </c>
      <c r="CE118" s="61">
        <f t="shared" si="55"/>
        <v>0</v>
      </c>
      <c r="CF118" s="61">
        <f t="shared" si="56"/>
        <v>0</v>
      </c>
      <c r="CG118" s="61">
        <f t="shared" si="57"/>
        <v>0</v>
      </c>
      <c r="CH118" s="61">
        <f t="shared" si="58"/>
        <v>0</v>
      </c>
      <c r="CI118" s="61">
        <f t="shared" si="59"/>
        <v>0</v>
      </c>
      <c r="CJ118" s="61">
        <f t="shared" si="60"/>
        <v>0</v>
      </c>
      <c r="CK118" s="61">
        <f t="shared" si="61"/>
        <v>0</v>
      </c>
      <c r="CL118" s="61">
        <f t="shared" si="62"/>
        <v>0</v>
      </c>
      <c r="CM118" s="61">
        <f t="shared" si="14"/>
        <v>0</v>
      </c>
      <c r="CN118" s="61">
        <f t="shared" si="71"/>
        <v>0</v>
      </c>
      <c r="CO118" s="61">
        <f t="shared" si="72"/>
        <v>0</v>
      </c>
      <c r="CP118" s="61">
        <f t="shared" si="73"/>
        <v>0</v>
      </c>
      <c r="CQ118" s="61">
        <f t="shared" si="74"/>
        <v>0</v>
      </c>
      <c r="CR118" s="61">
        <f t="shared" si="75"/>
        <v>0</v>
      </c>
      <c r="CS118" s="61">
        <f t="shared" si="76"/>
        <v>0</v>
      </c>
      <c r="CT118" s="61">
        <f t="shared" si="77"/>
        <v>0</v>
      </c>
      <c r="CU118" s="61">
        <f t="shared" si="78"/>
        <v>0</v>
      </c>
      <c r="CV118" s="61">
        <f t="shared" si="79"/>
        <v>0</v>
      </c>
      <c r="CW118" s="61">
        <f t="shared" si="80"/>
        <v>0</v>
      </c>
      <c r="CX118" s="61">
        <f t="shared" si="81"/>
        <v>0</v>
      </c>
      <c r="CY118" s="61">
        <f t="shared" si="82"/>
        <v>0</v>
      </c>
      <c r="CZ118" s="61">
        <f t="shared" si="83"/>
        <v>0</v>
      </c>
      <c r="DA118" s="61">
        <f t="shared" si="84"/>
        <v>2.0084231786781801E-16</v>
      </c>
      <c r="DB118" s="61">
        <f t="shared" si="85"/>
        <v>6.2335437118312402E-2</v>
      </c>
      <c r="DC118" s="61">
        <f t="shared" si="69"/>
        <v>6.4006188967872801E-2</v>
      </c>
      <c r="DD118" s="61">
        <f t="shared" si="86"/>
        <v>6.5364236254192298E-2</v>
      </c>
      <c r="DE118" s="61">
        <f t="shared" si="87"/>
        <v>6.6509509699455502E-2</v>
      </c>
      <c r="DF118" s="61">
        <f t="shared" si="88"/>
        <v>6.7034426695201196E-2</v>
      </c>
      <c r="DG118" s="61">
        <f t="shared" si="89"/>
        <v>6.7494220298961294E-2</v>
      </c>
      <c r="DH118" s="61">
        <f t="shared" si="19"/>
        <v>6.7754152458351896E-2</v>
      </c>
      <c r="DI118" s="61">
        <f t="shared" si="20"/>
        <v>6.7962435030995305E-2</v>
      </c>
      <c r="DJ118" s="61">
        <f t="shared" si="21"/>
        <v>6.8100541534688905E-2</v>
      </c>
      <c r="DK118" s="61">
        <f t="shared" si="22"/>
        <v>6.8018014477603694E-2</v>
      </c>
      <c r="DL118" s="61">
        <f t="shared" si="23"/>
        <v>6.7844539235159401E-2</v>
      </c>
      <c r="DM118" s="61">
        <f t="shared" si="24"/>
        <v>6.7558782282395202E-2</v>
      </c>
      <c r="DN118" s="61">
        <f t="shared" si="25"/>
        <v>6.7224744194193498E-2</v>
      </c>
      <c r="DO118" s="61">
        <f t="shared" si="26"/>
        <v>6.6819407219938495E-2</v>
      </c>
      <c r="DP118" s="61">
        <f t="shared" si="27"/>
        <v>6.5973364532677894E-2</v>
      </c>
      <c r="DQ118" s="61">
        <f t="shared" si="28"/>
        <v>0</v>
      </c>
      <c r="DR118" s="61">
        <f t="shared" si="29"/>
        <v>0</v>
      </c>
      <c r="DS118" s="61">
        <f t="shared" si="30"/>
        <v>0</v>
      </c>
      <c r="DT118" s="61">
        <f t="shared" si="31"/>
        <v>0</v>
      </c>
      <c r="DU118" s="61">
        <f t="shared" si="32"/>
        <v>0</v>
      </c>
      <c r="DV118" s="61">
        <f t="shared" si="33"/>
        <v>0</v>
      </c>
      <c r="DW118" s="61">
        <f t="shared" si="34"/>
        <v>0</v>
      </c>
      <c r="DX118" s="61">
        <f t="shared" si="35"/>
        <v>0</v>
      </c>
      <c r="DY118" s="61">
        <f t="shared" si="36"/>
        <v>0</v>
      </c>
      <c r="DZ118" s="61">
        <f t="shared" si="15"/>
        <v>1</v>
      </c>
    </row>
    <row r="119" spans="2:130">
      <c r="B119" s="63"/>
      <c r="C119" s="53">
        <v>2053</v>
      </c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>
        <f t="shared" si="108"/>
        <v>0</v>
      </c>
      <c r="AL119" s="64">
        <f t="shared" si="109"/>
        <v>0</v>
      </c>
      <c r="AM119" s="64">
        <f t="shared" si="110"/>
        <v>0</v>
      </c>
      <c r="AN119" s="64">
        <f t="shared" si="111"/>
        <v>0</v>
      </c>
      <c r="AO119" s="64">
        <f t="shared" si="112"/>
        <v>7.3963501989737805E-11</v>
      </c>
      <c r="AP119" s="64">
        <f t="shared" si="113"/>
        <v>22802</v>
      </c>
      <c r="AQ119" s="64">
        <f t="shared" si="114"/>
        <v>23285.8</v>
      </c>
      <c r="AR119" s="64">
        <f t="shared" si="115"/>
        <v>23693.8</v>
      </c>
      <c r="AS119" s="64">
        <f t="shared" si="116"/>
        <v>23880.799999999999</v>
      </c>
      <c r="AT119" s="64">
        <f t="shared" si="117"/>
        <v>24044.6</v>
      </c>
      <c r="AU119" s="64">
        <f t="shared" si="118"/>
        <v>24137.200000000001</v>
      </c>
      <c r="AV119" s="64">
        <f t="shared" si="119"/>
        <v>24211.4</v>
      </c>
      <c r="AW119" s="64">
        <f t="shared" si="120"/>
        <v>24260.6</v>
      </c>
      <c r="AX119" s="64">
        <f t="shared" si="121"/>
        <v>24231.200000000001</v>
      </c>
      <c r="AY119" s="64">
        <f t="shared" si="122"/>
        <v>24169.4</v>
      </c>
      <c r="AZ119" s="64">
        <f t="shared" si="123"/>
        <v>24067.599999999999</v>
      </c>
      <c r="BA119" s="64">
        <f t="shared" si="124"/>
        <v>23948.6</v>
      </c>
      <c r="BB119" s="64">
        <f t="shared" si="125"/>
        <v>23804.2</v>
      </c>
      <c r="BC119" s="64">
        <f t="shared" ref="BC119:BC126" si="126">VLOOKUP($C$117,$D$3:$K$63,$A$68,0)*(B68-B67)</f>
        <v>23502.799999999999</v>
      </c>
      <c r="BD119" s="64">
        <f>VLOOKUP($C$118,$D$3:$K$63,$A$68,0)*(B67-B66)</f>
        <v>23188.6</v>
      </c>
      <c r="BE119" s="64">
        <f>VLOOKUP($C$119,$D$3:$K$63,$A$68,0)*B66</f>
        <v>0</v>
      </c>
      <c r="BF119" s="64"/>
      <c r="BG119" s="64"/>
      <c r="BH119" s="64"/>
      <c r="BI119" s="64"/>
      <c r="BJ119" s="64"/>
      <c r="BK119" s="64"/>
      <c r="BL119" s="64"/>
      <c r="BM119" s="54">
        <f t="shared" si="12"/>
        <v>357228.6</v>
      </c>
      <c r="BP119" s="53">
        <v>2053</v>
      </c>
      <c r="BQ119" s="61">
        <f t="shared" si="13"/>
        <v>0</v>
      </c>
      <c r="BR119" s="61">
        <f t="shared" si="64"/>
        <v>0</v>
      </c>
      <c r="BS119" s="61">
        <f t="shared" si="65"/>
        <v>0</v>
      </c>
      <c r="BT119" s="61">
        <f t="shared" si="66"/>
        <v>0</v>
      </c>
      <c r="BU119" s="61">
        <f t="shared" si="45"/>
        <v>0</v>
      </c>
      <c r="BV119" s="61">
        <f t="shared" si="46"/>
        <v>0</v>
      </c>
      <c r="BW119" s="61">
        <f t="shared" si="47"/>
        <v>0</v>
      </c>
      <c r="BX119" s="61">
        <f t="shared" si="48"/>
        <v>0</v>
      </c>
      <c r="BY119" s="61">
        <f t="shared" si="49"/>
        <v>0</v>
      </c>
      <c r="BZ119" s="61">
        <f t="shared" si="50"/>
        <v>0</v>
      </c>
      <c r="CA119" s="61">
        <f t="shared" si="51"/>
        <v>0</v>
      </c>
      <c r="CB119" s="61">
        <f t="shared" si="52"/>
        <v>0</v>
      </c>
      <c r="CC119" s="61">
        <f t="shared" si="53"/>
        <v>0</v>
      </c>
      <c r="CD119" s="61">
        <f t="shared" si="54"/>
        <v>0</v>
      </c>
      <c r="CE119" s="61">
        <f t="shared" si="55"/>
        <v>0</v>
      </c>
      <c r="CF119" s="61">
        <f t="shared" si="56"/>
        <v>0</v>
      </c>
      <c r="CG119" s="61">
        <f t="shared" si="57"/>
        <v>0</v>
      </c>
      <c r="CH119" s="61">
        <f t="shared" si="58"/>
        <v>0</v>
      </c>
      <c r="CI119" s="61">
        <f t="shared" si="59"/>
        <v>0</v>
      </c>
      <c r="CJ119" s="61">
        <f t="shared" si="60"/>
        <v>0</v>
      </c>
      <c r="CK119" s="61">
        <f t="shared" si="61"/>
        <v>0</v>
      </c>
      <c r="CL119" s="61">
        <f t="shared" si="62"/>
        <v>0</v>
      </c>
      <c r="CM119" s="61">
        <f t="shared" si="14"/>
        <v>0</v>
      </c>
      <c r="CN119" s="61">
        <f t="shared" si="71"/>
        <v>0</v>
      </c>
      <c r="CO119" s="61">
        <f t="shared" si="72"/>
        <v>0</v>
      </c>
      <c r="CP119" s="61">
        <f t="shared" si="73"/>
        <v>0</v>
      </c>
      <c r="CQ119" s="61">
        <f t="shared" si="74"/>
        <v>0</v>
      </c>
      <c r="CR119" s="61">
        <f t="shared" si="75"/>
        <v>0</v>
      </c>
      <c r="CS119" s="61">
        <f t="shared" si="76"/>
        <v>0</v>
      </c>
      <c r="CT119" s="61">
        <f t="shared" si="77"/>
        <v>0</v>
      </c>
      <c r="CU119" s="61">
        <f t="shared" si="78"/>
        <v>0</v>
      </c>
      <c r="CV119" s="61">
        <f t="shared" si="79"/>
        <v>0</v>
      </c>
      <c r="CW119" s="61">
        <f t="shared" si="80"/>
        <v>0</v>
      </c>
      <c r="CX119" s="61">
        <f t="shared" si="81"/>
        <v>0</v>
      </c>
      <c r="CY119" s="61">
        <f t="shared" si="82"/>
        <v>0</v>
      </c>
      <c r="CZ119" s="61">
        <f t="shared" si="83"/>
        <v>0</v>
      </c>
      <c r="DA119" s="61">
        <f t="shared" si="84"/>
        <v>0</v>
      </c>
      <c r="DB119" s="61">
        <f t="shared" si="85"/>
        <v>2.0704809746402701E-16</v>
      </c>
      <c r="DC119" s="61">
        <f t="shared" si="69"/>
        <v>6.3830275627427394E-2</v>
      </c>
      <c r="DD119" s="61">
        <f t="shared" si="86"/>
        <v>6.5184590483516699E-2</v>
      </c>
      <c r="DE119" s="61">
        <f t="shared" si="87"/>
        <v>6.6326716281954995E-2</v>
      </c>
      <c r="DF119" s="61">
        <f t="shared" si="88"/>
        <v>6.6850190606239202E-2</v>
      </c>
      <c r="DG119" s="61">
        <f t="shared" si="89"/>
        <v>6.7308720522377005E-2</v>
      </c>
      <c r="DH119" s="61">
        <f t="shared" si="19"/>
        <v>6.7567938289375504E-2</v>
      </c>
      <c r="DI119" s="61">
        <f t="shared" si="20"/>
        <v>6.7775648422326806E-2</v>
      </c>
      <c r="DJ119" s="61">
        <f t="shared" si="21"/>
        <v>6.7913375356844302E-2</v>
      </c>
      <c r="DK119" s="61">
        <f t="shared" si="22"/>
        <v>6.7831075115486306E-2</v>
      </c>
      <c r="DL119" s="61">
        <f t="shared" si="23"/>
        <v>6.7658076648958093E-2</v>
      </c>
      <c r="DM119" s="61">
        <f t="shared" si="24"/>
        <v>6.7373105064936004E-2</v>
      </c>
      <c r="DN119" s="61">
        <f t="shared" si="25"/>
        <v>6.7039985040391506E-2</v>
      </c>
      <c r="DO119" s="61">
        <f t="shared" si="26"/>
        <v>6.6635762086238295E-2</v>
      </c>
      <c r="DP119" s="61">
        <f t="shared" si="27"/>
        <v>6.5792044645921394E-2</v>
      </c>
      <c r="DQ119" s="61">
        <f t="shared" si="28"/>
        <v>6.4912495808006399E-2</v>
      </c>
      <c r="DR119" s="61">
        <f t="shared" si="29"/>
        <v>0</v>
      </c>
      <c r="DS119" s="61">
        <f t="shared" si="30"/>
        <v>0</v>
      </c>
      <c r="DT119" s="61">
        <f t="shared" si="31"/>
        <v>0</v>
      </c>
      <c r="DU119" s="61">
        <f t="shared" si="32"/>
        <v>0</v>
      </c>
      <c r="DV119" s="61">
        <f t="shared" si="33"/>
        <v>0</v>
      </c>
      <c r="DW119" s="61">
        <f t="shared" si="34"/>
        <v>0</v>
      </c>
      <c r="DX119" s="61">
        <f t="shared" si="35"/>
        <v>0</v>
      </c>
      <c r="DY119" s="61">
        <f t="shared" si="36"/>
        <v>0</v>
      </c>
      <c r="DZ119" s="61">
        <f t="shared" si="15"/>
        <v>1</v>
      </c>
    </row>
    <row r="120" spans="2:130">
      <c r="B120" s="63"/>
      <c r="C120" s="53">
        <v>2054</v>
      </c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>
        <f t="shared" si="109"/>
        <v>0</v>
      </c>
      <c r="AM120" s="64">
        <f t="shared" si="110"/>
        <v>0</v>
      </c>
      <c r="AN120" s="64">
        <f t="shared" si="111"/>
        <v>0</v>
      </c>
      <c r="AO120" s="64">
        <f t="shared" si="112"/>
        <v>0</v>
      </c>
      <c r="AP120" s="64">
        <f t="shared" si="113"/>
        <v>7.5945916222508497E-11</v>
      </c>
      <c r="AQ120" s="64">
        <f t="shared" si="114"/>
        <v>23285.8</v>
      </c>
      <c r="AR120" s="64">
        <f t="shared" si="115"/>
        <v>23693.8</v>
      </c>
      <c r="AS120" s="64">
        <f t="shared" si="116"/>
        <v>23880.799999999999</v>
      </c>
      <c r="AT120" s="64">
        <f t="shared" si="117"/>
        <v>24044.6</v>
      </c>
      <c r="AU120" s="64">
        <f t="shared" si="118"/>
        <v>24137.200000000001</v>
      </c>
      <c r="AV120" s="64">
        <f t="shared" si="119"/>
        <v>24211.4</v>
      </c>
      <c r="AW120" s="64">
        <f t="shared" si="120"/>
        <v>24260.6</v>
      </c>
      <c r="AX120" s="64">
        <f t="shared" si="121"/>
        <v>24231.200000000001</v>
      </c>
      <c r="AY120" s="64">
        <f t="shared" si="122"/>
        <v>24169.4</v>
      </c>
      <c r="AZ120" s="64">
        <f t="shared" si="123"/>
        <v>24067.599999999999</v>
      </c>
      <c r="BA120" s="64">
        <f t="shared" si="124"/>
        <v>23948.6</v>
      </c>
      <c r="BB120" s="64">
        <f t="shared" si="125"/>
        <v>23804.2</v>
      </c>
      <c r="BC120" s="64">
        <f t="shared" si="126"/>
        <v>23502.799999999999</v>
      </c>
      <c r="BD120" s="64">
        <f t="shared" ref="BD120:BD126" si="127">VLOOKUP($C$118,$D$3:$K$63,$A$68,0)*(B68-B67)</f>
        <v>23188.6</v>
      </c>
      <c r="BE120" s="64">
        <f>VLOOKUP($C$119,$D$3:$K$63,$A$68,0)*(B67-B66)</f>
        <v>22842</v>
      </c>
      <c r="BF120" s="64">
        <f>VLOOKUP($C$120,$D$3:$K$63,$A$68,0)*B66</f>
        <v>0</v>
      </c>
      <c r="BG120" s="64"/>
      <c r="BH120" s="64"/>
      <c r="BI120" s="64"/>
      <c r="BJ120" s="64"/>
      <c r="BK120" s="64"/>
      <c r="BL120" s="64"/>
      <c r="BM120" s="54">
        <f t="shared" si="12"/>
        <v>357268.6</v>
      </c>
      <c r="BP120" s="53">
        <v>2054</v>
      </c>
      <c r="BQ120" s="61">
        <f t="shared" si="13"/>
        <v>0</v>
      </c>
      <c r="BR120" s="61">
        <f t="shared" si="64"/>
        <v>0</v>
      </c>
      <c r="BS120" s="61">
        <f t="shared" si="65"/>
        <v>0</v>
      </c>
      <c r="BT120" s="61">
        <f t="shared" si="66"/>
        <v>0</v>
      </c>
      <c r="BU120" s="61">
        <f t="shared" si="45"/>
        <v>0</v>
      </c>
      <c r="BV120" s="61">
        <f t="shared" si="46"/>
        <v>0</v>
      </c>
      <c r="BW120" s="61">
        <f t="shared" si="47"/>
        <v>0</v>
      </c>
      <c r="BX120" s="61">
        <f t="shared" si="48"/>
        <v>0</v>
      </c>
      <c r="BY120" s="61">
        <f t="shared" si="49"/>
        <v>0</v>
      </c>
      <c r="BZ120" s="61">
        <f t="shared" si="50"/>
        <v>0</v>
      </c>
      <c r="CA120" s="61">
        <f t="shared" si="51"/>
        <v>0</v>
      </c>
      <c r="CB120" s="61">
        <f t="shared" si="52"/>
        <v>0</v>
      </c>
      <c r="CC120" s="61">
        <f t="shared" si="53"/>
        <v>0</v>
      </c>
      <c r="CD120" s="61">
        <f t="shared" si="54"/>
        <v>0</v>
      </c>
      <c r="CE120" s="61">
        <f t="shared" si="55"/>
        <v>0</v>
      </c>
      <c r="CF120" s="61">
        <f t="shared" si="56"/>
        <v>0</v>
      </c>
      <c r="CG120" s="61">
        <f t="shared" si="57"/>
        <v>0</v>
      </c>
      <c r="CH120" s="61">
        <f t="shared" si="58"/>
        <v>0</v>
      </c>
      <c r="CI120" s="61">
        <f t="shared" si="59"/>
        <v>0</v>
      </c>
      <c r="CJ120" s="61">
        <f t="shared" si="60"/>
        <v>0</v>
      </c>
      <c r="CK120" s="61">
        <f t="shared" si="61"/>
        <v>0</v>
      </c>
      <c r="CL120" s="61">
        <f t="shared" si="62"/>
        <v>0</v>
      </c>
      <c r="CM120" s="61">
        <f t="shared" si="14"/>
        <v>0</v>
      </c>
      <c r="CN120" s="61">
        <f t="shared" si="71"/>
        <v>0</v>
      </c>
      <c r="CO120" s="61">
        <f t="shared" si="72"/>
        <v>0</v>
      </c>
      <c r="CP120" s="61">
        <f t="shared" si="73"/>
        <v>0</v>
      </c>
      <c r="CQ120" s="61">
        <f t="shared" si="74"/>
        <v>0</v>
      </c>
      <c r="CR120" s="61">
        <f t="shared" si="75"/>
        <v>0</v>
      </c>
      <c r="CS120" s="61">
        <f t="shared" si="76"/>
        <v>0</v>
      </c>
      <c r="CT120" s="61">
        <f t="shared" si="77"/>
        <v>0</v>
      </c>
      <c r="CU120" s="61">
        <f t="shared" si="78"/>
        <v>0</v>
      </c>
      <c r="CV120" s="61">
        <f t="shared" si="79"/>
        <v>0</v>
      </c>
      <c r="CW120" s="61">
        <f t="shared" si="80"/>
        <v>0</v>
      </c>
      <c r="CX120" s="61">
        <f t="shared" si="81"/>
        <v>0</v>
      </c>
      <c r="CY120" s="61">
        <f t="shared" si="82"/>
        <v>0</v>
      </c>
      <c r="CZ120" s="61">
        <f t="shared" si="83"/>
        <v>0</v>
      </c>
      <c r="DA120" s="61">
        <f t="shared" si="84"/>
        <v>0</v>
      </c>
      <c r="DB120" s="61">
        <f t="shared" si="85"/>
        <v>0</v>
      </c>
      <c r="DC120" s="61">
        <f t="shared" si="69"/>
        <v>2.1257372246681801E-16</v>
      </c>
      <c r="DD120" s="61">
        <f t="shared" si="86"/>
        <v>6.5177292378899201E-2</v>
      </c>
      <c r="DE120" s="61">
        <f t="shared" si="87"/>
        <v>6.6319290304269696E-2</v>
      </c>
      <c r="DF120" s="61">
        <f t="shared" si="88"/>
        <v>6.6842706020064493E-2</v>
      </c>
      <c r="DG120" s="61">
        <f t="shared" si="89"/>
        <v>6.7301184598926395E-2</v>
      </c>
      <c r="DH120" s="61">
        <f t="shared" si="19"/>
        <v>6.7560373343753102E-2</v>
      </c>
      <c r="DI120" s="61">
        <f t="shared" si="20"/>
        <v>6.7768060221357299E-2</v>
      </c>
      <c r="DJ120" s="61">
        <f t="shared" si="21"/>
        <v>6.7905771735887202E-2</v>
      </c>
      <c r="DK120" s="61">
        <f t="shared" si="22"/>
        <v>6.7823480708912004E-2</v>
      </c>
      <c r="DL120" s="61">
        <f t="shared" si="23"/>
        <v>6.7650501611392605E-2</v>
      </c>
      <c r="DM120" s="61">
        <f t="shared" si="24"/>
        <v>6.7365561932954607E-2</v>
      </c>
      <c r="DN120" s="61">
        <f t="shared" si="25"/>
        <v>6.7032479204721607E-2</v>
      </c>
      <c r="DO120" s="61">
        <f t="shared" si="26"/>
        <v>6.6628301507605195E-2</v>
      </c>
      <c r="DP120" s="61">
        <f t="shared" si="27"/>
        <v>6.5784678530383001E-2</v>
      </c>
      <c r="DQ120" s="61">
        <f t="shared" si="28"/>
        <v>6.4905228167266904E-2</v>
      </c>
      <c r="DR120" s="61">
        <f t="shared" si="29"/>
        <v>6.3935089733606607E-2</v>
      </c>
      <c r="DS120" s="61">
        <f t="shared" si="30"/>
        <v>0</v>
      </c>
      <c r="DT120" s="61">
        <f t="shared" si="31"/>
        <v>0</v>
      </c>
      <c r="DU120" s="61">
        <f t="shared" si="32"/>
        <v>0</v>
      </c>
      <c r="DV120" s="61">
        <f t="shared" si="33"/>
        <v>0</v>
      </c>
      <c r="DW120" s="61">
        <f t="shared" si="34"/>
        <v>0</v>
      </c>
      <c r="DX120" s="61">
        <f t="shared" si="35"/>
        <v>0</v>
      </c>
      <c r="DY120" s="61">
        <f t="shared" si="36"/>
        <v>0</v>
      </c>
      <c r="DZ120" s="61">
        <f t="shared" si="15"/>
        <v>1</v>
      </c>
    </row>
    <row r="121" spans="2:130">
      <c r="B121" s="63"/>
      <c r="C121" s="53">
        <v>2055</v>
      </c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>
        <f t="shared" si="110"/>
        <v>0</v>
      </c>
      <c r="AN121" s="64">
        <f t="shared" si="111"/>
        <v>0</v>
      </c>
      <c r="AO121" s="64">
        <f t="shared" si="112"/>
        <v>0</v>
      </c>
      <c r="AP121" s="64">
        <f t="shared" si="113"/>
        <v>0</v>
      </c>
      <c r="AQ121" s="64">
        <f t="shared" si="114"/>
        <v>7.7557293920449398E-11</v>
      </c>
      <c r="AR121" s="64">
        <f t="shared" si="115"/>
        <v>23693.8</v>
      </c>
      <c r="AS121" s="64">
        <f t="shared" si="116"/>
        <v>23880.799999999999</v>
      </c>
      <c r="AT121" s="64">
        <f t="shared" si="117"/>
        <v>24044.6</v>
      </c>
      <c r="AU121" s="64">
        <f t="shared" si="118"/>
        <v>24137.200000000001</v>
      </c>
      <c r="AV121" s="64">
        <f t="shared" si="119"/>
        <v>24211.4</v>
      </c>
      <c r="AW121" s="64">
        <f t="shared" si="120"/>
        <v>24260.6</v>
      </c>
      <c r="AX121" s="64">
        <f t="shared" si="121"/>
        <v>24231.200000000001</v>
      </c>
      <c r="AY121" s="64">
        <f t="shared" si="122"/>
        <v>24169.4</v>
      </c>
      <c r="AZ121" s="64">
        <f t="shared" si="123"/>
        <v>24067.599999999999</v>
      </c>
      <c r="BA121" s="64">
        <f t="shared" si="124"/>
        <v>23948.6</v>
      </c>
      <c r="BB121" s="64">
        <f t="shared" si="125"/>
        <v>23804.2</v>
      </c>
      <c r="BC121" s="64">
        <f t="shared" si="126"/>
        <v>23502.799999999999</v>
      </c>
      <c r="BD121" s="64">
        <f t="shared" si="127"/>
        <v>23188.6</v>
      </c>
      <c r="BE121" s="64">
        <f t="shared" ref="BE121:BE126" si="128">VLOOKUP($C$119,$D$3:$K$63,$A$68,0)*(B68-B67)</f>
        <v>22842</v>
      </c>
      <c r="BF121" s="64">
        <f>VLOOKUP($C$120,$D$3:$K$63,$A$68,0)*(B67-B66)</f>
        <v>22474.400000000001</v>
      </c>
      <c r="BG121" s="64">
        <f>VLOOKUP($C$121,$D$3:$K$63,$A$68,0)*B66</f>
        <v>0</v>
      </c>
      <c r="BH121" s="64"/>
      <c r="BI121" s="64"/>
      <c r="BJ121" s="64"/>
      <c r="BK121" s="64"/>
      <c r="BL121" s="64"/>
      <c r="BM121" s="54">
        <f t="shared" si="12"/>
        <v>356457.2</v>
      </c>
      <c r="BP121" s="53">
        <v>2055</v>
      </c>
      <c r="BQ121" s="61">
        <f t="shared" si="13"/>
        <v>0</v>
      </c>
      <c r="BR121" s="61">
        <f t="shared" si="64"/>
        <v>0</v>
      </c>
      <c r="BS121" s="61">
        <f t="shared" si="65"/>
        <v>0</v>
      </c>
      <c r="BT121" s="61">
        <f t="shared" si="66"/>
        <v>0</v>
      </c>
      <c r="BU121" s="61">
        <f t="shared" si="45"/>
        <v>0</v>
      </c>
      <c r="BV121" s="61">
        <f t="shared" si="46"/>
        <v>0</v>
      </c>
      <c r="BW121" s="61">
        <f t="shared" si="47"/>
        <v>0</v>
      </c>
      <c r="BX121" s="61">
        <f t="shared" si="48"/>
        <v>0</v>
      </c>
      <c r="BY121" s="61">
        <f t="shared" si="49"/>
        <v>0</v>
      </c>
      <c r="BZ121" s="61">
        <f t="shared" si="50"/>
        <v>0</v>
      </c>
      <c r="CA121" s="61">
        <f t="shared" si="51"/>
        <v>0</v>
      </c>
      <c r="CB121" s="61">
        <f t="shared" si="52"/>
        <v>0</v>
      </c>
      <c r="CC121" s="61">
        <f t="shared" si="53"/>
        <v>0</v>
      </c>
      <c r="CD121" s="61">
        <f t="shared" si="54"/>
        <v>0</v>
      </c>
      <c r="CE121" s="61">
        <f t="shared" si="55"/>
        <v>0</v>
      </c>
      <c r="CF121" s="61">
        <f t="shared" si="56"/>
        <v>0</v>
      </c>
      <c r="CG121" s="61">
        <f t="shared" si="57"/>
        <v>0</v>
      </c>
      <c r="CH121" s="61">
        <f t="shared" si="58"/>
        <v>0</v>
      </c>
      <c r="CI121" s="61">
        <f t="shared" si="59"/>
        <v>0</v>
      </c>
      <c r="CJ121" s="61">
        <f t="shared" si="60"/>
        <v>0</v>
      </c>
      <c r="CK121" s="61">
        <f t="shared" si="61"/>
        <v>0</v>
      </c>
      <c r="CL121" s="61">
        <f t="shared" si="62"/>
        <v>0</v>
      </c>
      <c r="CM121" s="61">
        <f t="shared" si="14"/>
        <v>0</v>
      </c>
      <c r="CN121" s="61">
        <f t="shared" si="71"/>
        <v>0</v>
      </c>
      <c r="CO121" s="61">
        <f t="shared" si="72"/>
        <v>0</v>
      </c>
      <c r="CP121" s="61">
        <f t="shared" si="73"/>
        <v>0</v>
      </c>
      <c r="CQ121" s="61">
        <f t="shared" si="74"/>
        <v>0</v>
      </c>
      <c r="CR121" s="61">
        <f t="shared" si="75"/>
        <v>0</v>
      </c>
      <c r="CS121" s="61">
        <f t="shared" si="76"/>
        <v>0</v>
      </c>
      <c r="CT121" s="61">
        <f t="shared" si="77"/>
        <v>0</v>
      </c>
      <c r="CU121" s="61">
        <f t="shared" si="78"/>
        <v>0</v>
      </c>
      <c r="CV121" s="61">
        <f t="shared" si="79"/>
        <v>0</v>
      </c>
      <c r="CW121" s="61">
        <f t="shared" si="80"/>
        <v>0</v>
      </c>
      <c r="CX121" s="61">
        <f t="shared" si="81"/>
        <v>0</v>
      </c>
      <c r="CY121" s="61">
        <f t="shared" si="82"/>
        <v>0</v>
      </c>
      <c r="CZ121" s="61">
        <f t="shared" si="83"/>
        <v>0</v>
      </c>
      <c r="DA121" s="61">
        <f t="shared" si="84"/>
        <v>0</v>
      </c>
      <c r="DB121" s="61">
        <f t="shared" si="85"/>
        <v>0</v>
      </c>
      <c r="DC121" s="61">
        <f t="shared" si="69"/>
        <v>0</v>
      </c>
      <c r="DD121" s="61">
        <f t="shared" si="86"/>
        <v>2.1757813819008099E-16</v>
      </c>
      <c r="DE121" s="61">
        <f t="shared" si="87"/>
        <v>6.6470252249077905E-2</v>
      </c>
      <c r="DF121" s="61">
        <f t="shared" si="88"/>
        <v>6.6994859410891394E-2</v>
      </c>
      <c r="DG121" s="61">
        <f t="shared" si="89"/>
        <v>6.7454381620009399E-2</v>
      </c>
      <c r="DH121" s="61">
        <f t="shared" si="19"/>
        <v>6.7714160353613301E-2</v>
      </c>
      <c r="DI121" s="61">
        <f t="shared" si="20"/>
        <v>6.7922319986803495E-2</v>
      </c>
      <c r="DJ121" s="61">
        <f t="shared" si="21"/>
        <v>6.8060344972692394E-2</v>
      </c>
      <c r="DK121" s="61">
        <f t="shared" si="22"/>
        <v>6.7977866627466105E-2</v>
      </c>
      <c r="DL121" s="61">
        <f t="shared" si="23"/>
        <v>6.7804493779337296E-2</v>
      </c>
      <c r="DM121" s="61">
        <f t="shared" si="24"/>
        <v>6.7518905495526499E-2</v>
      </c>
      <c r="DN121" s="61">
        <f t="shared" si="25"/>
        <v>6.7185064574372497E-2</v>
      </c>
      <c r="DO121" s="61">
        <f t="shared" si="26"/>
        <v>6.6779966851560305E-2</v>
      </c>
      <c r="DP121" s="61">
        <f t="shared" si="27"/>
        <v>6.5934423543696094E-2</v>
      </c>
      <c r="DQ121" s="61">
        <f t="shared" si="28"/>
        <v>6.50529712964137E-2</v>
      </c>
      <c r="DR121" s="61">
        <f t="shared" si="29"/>
        <v>6.4080624546228801E-2</v>
      </c>
      <c r="DS121" s="61">
        <f t="shared" si="30"/>
        <v>6.30493646923109E-2</v>
      </c>
      <c r="DT121" s="61">
        <f t="shared" si="31"/>
        <v>0</v>
      </c>
      <c r="DU121" s="61">
        <f t="shared" si="32"/>
        <v>0</v>
      </c>
      <c r="DV121" s="61">
        <f t="shared" si="33"/>
        <v>0</v>
      </c>
      <c r="DW121" s="61">
        <f t="shared" si="34"/>
        <v>0</v>
      </c>
      <c r="DX121" s="61">
        <f t="shared" si="35"/>
        <v>0</v>
      </c>
      <c r="DY121" s="61">
        <f t="shared" si="36"/>
        <v>0</v>
      </c>
      <c r="DZ121" s="61">
        <f t="shared" si="15"/>
        <v>1</v>
      </c>
    </row>
    <row r="122" spans="2:130">
      <c r="B122" s="63"/>
      <c r="C122" s="53">
        <v>2056</v>
      </c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>
        <f t="shared" si="111"/>
        <v>0</v>
      </c>
      <c r="AO122" s="64">
        <f t="shared" si="112"/>
        <v>0</v>
      </c>
      <c r="AP122" s="64">
        <f t="shared" si="113"/>
        <v>0</v>
      </c>
      <c r="AQ122" s="64">
        <f t="shared" si="114"/>
        <v>0</v>
      </c>
      <c r="AR122" s="64">
        <f t="shared" si="115"/>
        <v>7.8916206902590602E-11</v>
      </c>
      <c r="AS122" s="64">
        <f t="shared" si="116"/>
        <v>23880.799999999999</v>
      </c>
      <c r="AT122" s="64">
        <f t="shared" si="117"/>
        <v>24044.6</v>
      </c>
      <c r="AU122" s="64">
        <f t="shared" si="118"/>
        <v>24137.200000000001</v>
      </c>
      <c r="AV122" s="64">
        <f t="shared" si="119"/>
        <v>24211.4</v>
      </c>
      <c r="AW122" s="64">
        <f t="shared" si="120"/>
        <v>24260.6</v>
      </c>
      <c r="AX122" s="64">
        <f t="shared" si="121"/>
        <v>24231.200000000001</v>
      </c>
      <c r="AY122" s="64">
        <f t="shared" si="122"/>
        <v>24169.4</v>
      </c>
      <c r="AZ122" s="64">
        <f t="shared" si="123"/>
        <v>24067.599999999999</v>
      </c>
      <c r="BA122" s="64">
        <f t="shared" si="124"/>
        <v>23948.6</v>
      </c>
      <c r="BB122" s="64">
        <f t="shared" si="125"/>
        <v>23804.2</v>
      </c>
      <c r="BC122" s="64">
        <f t="shared" si="126"/>
        <v>23502.799999999999</v>
      </c>
      <c r="BD122" s="64">
        <f t="shared" si="127"/>
        <v>23188.6</v>
      </c>
      <c r="BE122" s="64">
        <f t="shared" si="128"/>
        <v>22842</v>
      </c>
      <c r="BF122" s="64">
        <f t="shared" ref="BF122:BF126" si="129">VLOOKUP($C$120,$D$3:$K$63,$A$68,0)*(B68-B67)</f>
        <v>22474.400000000001</v>
      </c>
      <c r="BG122" s="64">
        <f>VLOOKUP($C$121,$D$3:$K$63,$A$68,0)*(B67-B66)</f>
        <v>22073.200000000001</v>
      </c>
      <c r="BH122" s="64">
        <f>VLOOKUP($C$122,$D$3:$K$63,$A$68,0)*B66</f>
        <v>0</v>
      </c>
      <c r="BI122" s="64"/>
      <c r="BJ122" s="64"/>
      <c r="BK122" s="64"/>
      <c r="BL122" s="64"/>
      <c r="BM122" s="54">
        <f t="shared" si="12"/>
        <v>354836.6</v>
      </c>
      <c r="BP122" s="53">
        <v>2056</v>
      </c>
      <c r="BQ122" s="61">
        <f t="shared" si="13"/>
        <v>0</v>
      </c>
      <c r="BR122" s="61">
        <f t="shared" si="64"/>
        <v>0</v>
      </c>
      <c r="BS122" s="61">
        <f t="shared" si="65"/>
        <v>0</v>
      </c>
      <c r="BT122" s="61">
        <f t="shared" si="66"/>
        <v>0</v>
      </c>
      <c r="BU122" s="61">
        <f t="shared" si="45"/>
        <v>0</v>
      </c>
      <c r="BV122" s="61">
        <f t="shared" si="46"/>
        <v>0</v>
      </c>
      <c r="BW122" s="61">
        <f t="shared" si="47"/>
        <v>0</v>
      </c>
      <c r="BX122" s="61">
        <f t="shared" si="48"/>
        <v>0</v>
      </c>
      <c r="BY122" s="61">
        <f t="shared" si="49"/>
        <v>0</v>
      </c>
      <c r="BZ122" s="61">
        <f t="shared" si="50"/>
        <v>0</v>
      </c>
      <c r="CA122" s="61">
        <f t="shared" si="51"/>
        <v>0</v>
      </c>
      <c r="CB122" s="61">
        <f t="shared" si="52"/>
        <v>0</v>
      </c>
      <c r="CC122" s="61">
        <f t="shared" si="53"/>
        <v>0</v>
      </c>
      <c r="CD122" s="61">
        <f t="shared" si="54"/>
        <v>0</v>
      </c>
      <c r="CE122" s="61">
        <f t="shared" si="55"/>
        <v>0</v>
      </c>
      <c r="CF122" s="61">
        <f t="shared" si="56"/>
        <v>0</v>
      </c>
      <c r="CG122" s="61">
        <f t="shared" si="57"/>
        <v>0</v>
      </c>
      <c r="CH122" s="61">
        <f t="shared" si="58"/>
        <v>0</v>
      </c>
      <c r="CI122" s="61">
        <f t="shared" si="59"/>
        <v>0</v>
      </c>
      <c r="CJ122" s="61">
        <f t="shared" si="60"/>
        <v>0</v>
      </c>
      <c r="CK122" s="61">
        <f t="shared" si="61"/>
        <v>0</v>
      </c>
      <c r="CL122" s="61">
        <f t="shared" si="62"/>
        <v>0</v>
      </c>
      <c r="CM122" s="61">
        <f t="shared" si="14"/>
        <v>0</v>
      </c>
      <c r="CN122" s="61">
        <f t="shared" si="71"/>
        <v>0</v>
      </c>
      <c r="CO122" s="61">
        <f t="shared" si="72"/>
        <v>0</v>
      </c>
      <c r="CP122" s="61">
        <f t="shared" si="73"/>
        <v>0</v>
      </c>
      <c r="CQ122" s="61">
        <f t="shared" si="74"/>
        <v>0</v>
      </c>
      <c r="CR122" s="61">
        <f t="shared" si="75"/>
        <v>0</v>
      </c>
      <c r="CS122" s="61">
        <f t="shared" si="76"/>
        <v>0</v>
      </c>
      <c r="CT122" s="61">
        <f t="shared" si="77"/>
        <v>0</v>
      </c>
      <c r="CU122" s="61">
        <f t="shared" si="78"/>
        <v>0</v>
      </c>
      <c r="CV122" s="61">
        <f t="shared" si="79"/>
        <v>0</v>
      </c>
      <c r="CW122" s="61">
        <f t="shared" si="80"/>
        <v>0</v>
      </c>
      <c r="CX122" s="61">
        <f t="shared" si="81"/>
        <v>0</v>
      </c>
      <c r="CY122" s="61">
        <f t="shared" si="82"/>
        <v>0</v>
      </c>
      <c r="CZ122" s="61">
        <f t="shared" si="83"/>
        <v>0</v>
      </c>
      <c r="DA122" s="61">
        <f t="shared" si="84"/>
        <v>0</v>
      </c>
      <c r="DB122" s="61">
        <f t="shared" si="85"/>
        <v>0</v>
      </c>
      <c r="DC122" s="61">
        <f t="shared" si="69"/>
        <v>0</v>
      </c>
      <c r="DD122" s="61">
        <f t="shared" si="86"/>
        <v>0</v>
      </c>
      <c r="DE122" s="61">
        <f t="shared" si="87"/>
        <v>2.2240154173101301E-16</v>
      </c>
      <c r="DF122" s="61">
        <f t="shared" si="88"/>
        <v>6.7300836497700606E-2</v>
      </c>
      <c r="DG122" s="61">
        <f t="shared" si="89"/>
        <v>6.7762457424065003E-2</v>
      </c>
      <c r="DH122" s="61">
        <f t="shared" si="19"/>
        <v>6.8023422611985296E-2</v>
      </c>
      <c r="DI122" s="61">
        <f t="shared" si="20"/>
        <v>6.8232532946150407E-2</v>
      </c>
      <c r="DJ122" s="61">
        <f t="shared" si="21"/>
        <v>6.8371188315974094E-2</v>
      </c>
      <c r="DK122" s="61">
        <f t="shared" si="22"/>
        <v>6.8288333277908703E-2</v>
      </c>
      <c r="DL122" s="61">
        <f t="shared" si="23"/>
        <v>6.8114168606056999E-2</v>
      </c>
      <c r="DM122" s="61">
        <f t="shared" si="24"/>
        <v>6.7827275991259095E-2</v>
      </c>
      <c r="DN122" s="61">
        <f t="shared" si="25"/>
        <v>6.7491910360994306E-2</v>
      </c>
      <c r="DO122" s="61">
        <f t="shared" si="26"/>
        <v>6.7084962486958805E-2</v>
      </c>
      <c r="DP122" s="61">
        <f t="shared" si="27"/>
        <v>6.6235557436859605E-2</v>
      </c>
      <c r="DQ122" s="61">
        <f t="shared" si="28"/>
        <v>6.5350079445017806E-2</v>
      </c>
      <c r="DR122" s="61">
        <f t="shared" si="29"/>
        <v>6.43732918193895E-2</v>
      </c>
      <c r="DS122" s="61">
        <f t="shared" si="30"/>
        <v>6.3337322023714601E-2</v>
      </c>
      <c r="DT122" s="61">
        <f t="shared" si="31"/>
        <v>6.2206660755964802E-2</v>
      </c>
      <c r="DU122" s="61">
        <f t="shared" si="32"/>
        <v>0</v>
      </c>
      <c r="DV122" s="61">
        <f t="shared" si="33"/>
        <v>0</v>
      </c>
      <c r="DW122" s="61">
        <f t="shared" si="34"/>
        <v>0</v>
      </c>
      <c r="DX122" s="61">
        <f t="shared" si="35"/>
        <v>0</v>
      </c>
      <c r="DY122" s="61">
        <f t="shared" si="36"/>
        <v>0</v>
      </c>
      <c r="DZ122" s="61">
        <f t="shared" si="15"/>
        <v>1</v>
      </c>
    </row>
    <row r="123" spans="2:130">
      <c r="B123" s="63"/>
      <c r="C123" s="53">
        <v>2057</v>
      </c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>
        <f t="shared" si="112"/>
        <v>0</v>
      </c>
      <c r="AP123" s="64">
        <f t="shared" si="113"/>
        <v>0</v>
      </c>
      <c r="AQ123" s="64">
        <f t="shared" si="114"/>
        <v>0</v>
      </c>
      <c r="AR123" s="64">
        <f t="shared" si="115"/>
        <v>0</v>
      </c>
      <c r="AS123" s="64">
        <f t="shared" si="116"/>
        <v>7.9539042019405302E-11</v>
      </c>
      <c r="AT123" s="64">
        <f t="shared" si="117"/>
        <v>24044.6</v>
      </c>
      <c r="AU123" s="64">
        <f t="shared" si="118"/>
        <v>24137.200000000001</v>
      </c>
      <c r="AV123" s="64">
        <f t="shared" si="119"/>
        <v>24211.4</v>
      </c>
      <c r="AW123" s="64">
        <f t="shared" si="120"/>
        <v>24260.6</v>
      </c>
      <c r="AX123" s="64">
        <f t="shared" si="121"/>
        <v>24231.200000000001</v>
      </c>
      <c r="AY123" s="64">
        <f t="shared" si="122"/>
        <v>24169.4</v>
      </c>
      <c r="AZ123" s="64">
        <f t="shared" si="123"/>
        <v>24067.599999999999</v>
      </c>
      <c r="BA123" s="64">
        <f t="shared" si="124"/>
        <v>23948.6</v>
      </c>
      <c r="BB123" s="64">
        <f t="shared" si="125"/>
        <v>23804.2</v>
      </c>
      <c r="BC123" s="64">
        <f t="shared" si="126"/>
        <v>23502.799999999999</v>
      </c>
      <c r="BD123" s="64">
        <f t="shared" si="127"/>
        <v>23188.6</v>
      </c>
      <c r="BE123" s="64">
        <f t="shared" si="128"/>
        <v>22842</v>
      </c>
      <c r="BF123" s="64">
        <f t="shared" si="129"/>
        <v>22474.400000000001</v>
      </c>
      <c r="BG123" s="64">
        <f t="shared" ref="BG123:BG126" si="130">VLOOKUP($C$121,$D$3:$K$63,$A$68,0)*(B68-B67)</f>
        <v>22073.200000000001</v>
      </c>
      <c r="BH123" s="64">
        <f>VLOOKUP($C$122,$D$3:$K$63,$A$68,0)*(B67-B66)</f>
        <v>21515.599999999999</v>
      </c>
      <c r="BI123" s="64">
        <f>VLOOKUP($C$123,$D$3:$K$63,$A$68,0)*B66</f>
        <v>0</v>
      </c>
      <c r="BJ123" s="64"/>
      <c r="BK123" s="64"/>
      <c r="BL123" s="64"/>
      <c r="BM123" s="54">
        <f t="shared" si="12"/>
        <v>352471.4</v>
      </c>
      <c r="BP123" s="53">
        <v>2057</v>
      </c>
      <c r="BQ123" s="61">
        <f t="shared" si="13"/>
        <v>0</v>
      </c>
      <c r="BR123" s="61">
        <f t="shared" si="64"/>
        <v>0</v>
      </c>
      <c r="BS123" s="61">
        <f t="shared" si="65"/>
        <v>0</v>
      </c>
      <c r="BT123" s="61">
        <f t="shared" si="66"/>
        <v>0</v>
      </c>
      <c r="BU123" s="61">
        <f t="shared" si="45"/>
        <v>0</v>
      </c>
      <c r="BV123" s="61">
        <f t="shared" si="46"/>
        <v>0</v>
      </c>
      <c r="BW123" s="61">
        <f t="shared" si="47"/>
        <v>0</v>
      </c>
      <c r="BX123" s="61">
        <f t="shared" si="48"/>
        <v>0</v>
      </c>
      <c r="BY123" s="61">
        <f t="shared" si="49"/>
        <v>0</v>
      </c>
      <c r="BZ123" s="61">
        <f t="shared" si="50"/>
        <v>0</v>
      </c>
      <c r="CA123" s="61">
        <f t="shared" si="51"/>
        <v>0</v>
      </c>
      <c r="CB123" s="61">
        <f t="shared" si="52"/>
        <v>0</v>
      </c>
      <c r="CC123" s="61">
        <f t="shared" si="53"/>
        <v>0</v>
      </c>
      <c r="CD123" s="61">
        <f t="shared" si="54"/>
        <v>0</v>
      </c>
      <c r="CE123" s="61">
        <f t="shared" si="55"/>
        <v>0</v>
      </c>
      <c r="CF123" s="61">
        <f t="shared" si="56"/>
        <v>0</v>
      </c>
      <c r="CG123" s="61">
        <f t="shared" si="57"/>
        <v>0</v>
      </c>
      <c r="CH123" s="61">
        <f t="shared" si="58"/>
        <v>0</v>
      </c>
      <c r="CI123" s="61">
        <f t="shared" si="59"/>
        <v>0</v>
      </c>
      <c r="CJ123" s="61">
        <f t="shared" si="60"/>
        <v>0</v>
      </c>
      <c r="CK123" s="61">
        <f t="shared" si="61"/>
        <v>0</v>
      </c>
      <c r="CL123" s="61">
        <f t="shared" si="62"/>
        <v>0</v>
      </c>
      <c r="CM123" s="61">
        <f t="shared" si="14"/>
        <v>0</v>
      </c>
      <c r="CN123" s="61">
        <f t="shared" si="71"/>
        <v>0</v>
      </c>
      <c r="CO123" s="61">
        <f t="shared" si="72"/>
        <v>0</v>
      </c>
      <c r="CP123" s="61">
        <f t="shared" si="73"/>
        <v>0</v>
      </c>
      <c r="CQ123" s="61">
        <f t="shared" si="74"/>
        <v>0</v>
      </c>
      <c r="CR123" s="61">
        <f t="shared" si="75"/>
        <v>0</v>
      </c>
      <c r="CS123" s="61">
        <f t="shared" si="76"/>
        <v>0</v>
      </c>
      <c r="CT123" s="61">
        <f t="shared" si="77"/>
        <v>0</v>
      </c>
      <c r="CU123" s="61">
        <f t="shared" si="78"/>
        <v>0</v>
      </c>
      <c r="CV123" s="61">
        <f t="shared" si="79"/>
        <v>0</v>
      </c>
      <c r="CW123" s="61">
        <f t="shared" si="80"/>
        <v>0</v>
      </c>
      <c r="CX123" s="61">
        <f t="shared" si="81"/>
        <v>0</v>
      </c>
      <c r="CY123" s="61">
        <f t="shared" si="82"/>
        <v>0</v>
      </c>
      <c r="CZ123" s="61">
        <f t="shared" si="83"/>
        <v>0</v>
      </c>
      <c r="DA123" s="61">
        <f t="shared" si="84"/>
        <v>0</v>
      </c>
      <c r="DB123" s="61">
        <f t="shared" si="85"/>
        <v>0</v>
      </c>
      <c r="DC123" s="61">
        <f t="shared" si="69"/>
        <v>0</v>
      </c>
      <c r="DD123" s="61">
        <f t="shared" si="86"/>
        <v>0</v>
      </c>
      <c r="DE123" s="61">
        <f t="shared" si="87"/>
        <v>0</v>
      </c>
      <c r="DF123" s="61">
        <f t="shared" si="88"/>
        <v>2.25660981343182E-16</v>
      </c>
      <c r="DG123" s="61">
        <f t="shared" si="89"/>
        <v>6.8217165988502901E-2</v>
      </c>
      <c r="DH123" s="61">
        <f t="shared" si="19"/>
        <v>6.84798823393898E-2</v>
      </c>
      <c r="DI123" s="61">
        <f t="shared" si="20"/>
        <v>6.8690395873253804E-2</v>
      </c>
      <c r="DJ123" s="61">
        <f t="shared" si="21"/>
        <v>6.8829981666597595E-2</v>
      </c>
      <c r="DK123" s="61">
        <f t="shared" si="22"/>
        <v>6.87465706437458E-2</v>
      </c>
      <c r="DL123" s="61">
        <f t="shared" si="23"/>
        <v>6.8571237269179797E-2</v>
      </c>
      <c r="DM123" s="61">
        <f t="shared" si="24"/>
        <v>6.8282419509781506E-2</v>
      </c>
      <c r="DN123" s="61">
        <f t="shared" si="25"/>
        <v>6.7944803464905196E-2</v>
      </c>
      <c r="DO123" s="61">
        <f t="shared" si="26"/>
        <v>6.7535124835660404E-2</v>
      </c>
      <c r="DP123" s="61">
        <f t="shared" si="27"/>
        <v>6.6680019995948595E-2</v>
      </c>
      <c r="DQ123" s="61">
        <f t="shared" si="28"/>
        <v>6.5788600153090404E-2</v>
      </c>
      <c r="DR123" s="61">
        <f t="shared" si="29"/>
        <v>6.4805257958518006E-2</v>
      </c>
      <c r="DS123" s="61">
        <f t="shared" si="30"/>
        <v>6.3762336461908695E-2</v>
      </c>
      <c r="DT123" s="61">
        <f t="shared" si="31"/>
        <v>6.2624088082040105E-2</v>
      </c>
      <c r="DU123" s="61">
        <f t="shared" si="32"/>
        <v>6.1042115757477103E-2</v>
      </c>
      <c r="DV123" s="61">
        <f t="shared" si="33"/>
        <v>0</v>
      </c>
      <c r="DW123" s="61">
        <f t="shared" si="34"/>
        <v>0</v>
      </c>
      <c r="DX123" s="61">
        <f t="shared" si="35"/>
        <v>0</v>
      </c>
      <c r="DY123" s="61">
        <f t="shared" si="36"/>
        <v>0</v>
      </c>
      <c r="DZ123" s="61">
        <f t="shared" si="15"/>
        <v>1</v>
      </c>
    </row>
    <row r="124" spans="2:130">
      <c r="B124" s="63"/>
      <c r="C124" s="53">
        <v>2058</v>
      </c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>
        <f t="shared" si="113"/>
        <v>0</v>
      </c>
      <c r="AQ124" s="64">
        <f t="shared" si="114"/>
        <v>0</v>
      </c>
      <c r="AR124" s="64">
        <f t="shared" si="115"/>
        <v>0</v>
      </c>
      <c r="AS124" s="64">
        <f t="shared" si="116"/>
        <v>0</v>
      </c>
      <c r="AT124" s="64">
        <f t="shared" si="117"/>
        <v>8.0084605613706104E-11</v>
      </c>
      <c r="AU124" s="64">
        <f t="shared" si="118"/>
        <v>24137.200000000001</v>
      </c>
      <c r="AV124" s="64">
        <f t="shared" si="119"/>
        <v>24211.4</v>
      </c>
      <c r="AW124" s="64">
        <f t="shared" si="120"/>
        <v>24260.6</v>
      </c>
      <c r="AX124" s="64">
        <f t="shared" si="121"/>
        <v>24231.200000000001</v>
      </c>
      <c r="AY124" s="64">
        <f t="shared" si="122"/>
        <v>24169.4</v>
      </c>
      <c r="AZ124" s="64">
        <f t="shared" si="123"/>
        <v>24067.599999999999</v>
      </c>
      <c r="BA124" s="64">
        <f t="shared" si="124"/>
        <v>23948.6</v>
      </c>
      <c r="BB124" s="64">
        <f t="shared" si="125"/>
        <v>23804.2</v>
      </c>
      <c r="BC124" s="64">
        <f t="shared" si="126"/>
        <v>23502.799999999999</v>
      </c>
      <c r="BD124" s="64">
        <f t="shared" si="127"/>
        <v>23188.6</v>
      </c>
      <c r="BE124" s="64">
        <f t="shared" si="128"/>
        <v>22842</v>
      </c>
      <c r="BF124" s="64">
        <f t="shared" si="129"/>
        <v>22474.400000000001</v>
      </c>
      <c r="BG124" s="64">
        <f t="shared" si="130"/>
        <v>22073.200000000001</v>
      </c>
      <c r="BH124" s="64">
        <f t="shared" ref="BH124:BH126" si="131">VLOOKUP($C$122,$D$3:$K$63,$A$68,0)*(B68-B67)</f>
        <v>21515.599999999999</v>
      </c>
      <c r="BI124" s="64">
        <f>VLOOKUP($C$123,$D$3:$K$63,$A$68,0)*(B67-B66)</f>
        <v>20957.599999999999</v>
      </c>
      <c r="BJ124" s="64">
        <f>VLOOKUP($C$124,$D$3:$K$63,$A$68,0)*B66</f>
        <v>0</v>
      </c>
      <c r="BK124" s="64"/>
      <c r="BL124" s="64"/>
      <c r="BM124" s="54">
        <f t="shared" si="12"/>
        <v>349384.4</v>
      </c>
      <c r="BP124" s="53">
        <v>2058</v>
      </c>
      <c r="BQ124" s="61">
        <f t="shared" si="13"/>
        <v>0</v>
      </c>
      <c r="BR124" s="61">
        <f t="shared" si="64"/>
        <v>0</v>
      </c>
      <c r="BS124" s="61">
        <f t="shared" si="65"/>
        <v>0</v>
      </c>
      <c r="BT124" s="61">
        <f t="shared" si="66"/>
        <v>0</v>
      </c>
      <c r="BU124" s="61">
        <f t="shared" si="45"/>
        <v>0</v>
      </c>
      <c r="BV124" s="61">
        <f t="shared" si="46"/>
        <v>0</v>
      </c>
      <c r="BW124" s="61">
        <f t="shared" si="47"/>
        <v>0</v>
      </c>
      <c r="BX124" s="61">
        <f t="shared" si="48"/>
        <v>0</v>
      </c>
      <c r="BY124" s="61">
        <f t="shared" si="49"/>
        <v>0</v>
      </c>
      <c r="BZ124" s="61">
        <f t="shared" si="50"/>
        <v>0</v>
      </c>
      <c r="CA124" s="61">
        <f t="shared" si="51"/>
        <v>0</v>
      </c>
      <c r="CB124" s="61">
        <f t="shared" si="52"/>
        <v>0</v>
      </c>
      <c r="CC124" s="61">
        <f t="shared" si="53"/>
        <v>0</v>
      </c>
      <c r="CD124" s="61">
        <f t="shared" si="54"/>
        <v>0</v>
      </c>
      <c r="CE124" s="61">
        <f t="shared" si="55"/>
        <v>0</v>
      </c>
      <c r="CF124" s="61">
        <f t="shared" si="56"/>
        <v>0</v>
      </c>
      <c r="CG124" s="61">
        <f t="shared" si="57"/>
        <v>0</v>
      </c>
      <c r="CH124" s="61">
        <f t="shared" si="58"/>
        <v>0</v>
      </c>
      <c r="CI124" s="61">
        <f t="shared" si="59"/>
        <v>0</v>
      </c>
      <c r="CJ124" s="61">
        <f t="shared" si="60"/>
        <v>0</v>
      </c>
      <c r="CK124" s="61">
        <f t="shared" si="61"/>
        <v>0</v>
      </c>
      <c r="CL124" s="61">
        <f t="shared" si="62"/>
        <v>0</v>
      </c>
      <c r="CM124" s="61">
        <f t="shared" si="14"/>
        <v>0</v>
      </c>
      <c r="CN124" s="61">
        <f t="shared" si="71"/>
        <v>0</v>
      </c>
      <c r="CO124" s="61">
        <f t="shared" si="72"/>
        <v>0</v>
      </c>
      <c r="CP124" s="61">
        <f t="shared" si="73"/>
        <v>0</v>
      </c>
      <c r="CQ124" s="61">
        <f t="shared" si="74"/>
        <v>0</v>
      </c>
      <c r="CR124" s="61">
        <f t="shared" si="75"/>
        <v>0</v>
      </c>
      <c r="CS124" s="61">
        <f t="shared" si="76"/>
        <v>0</v>
      </c>
      <c r="CT124" s="61">
        <f t="shared" si="77"/>
        <v>0</v>
      </c>
      <c r="CU124" s="61">
        <f t="shared" si="78"/>
        <v>0</v>
      </c>
      <c r="CV124" s="61">
        <f t="shared" si="79"/>
        <v>0</v>
      </c>
      <c r="CW124" s="61">
        <f t="shared" si="80"/>
        <v>0</v>
      </c>
      <c r="CX124" s="61">
        <f t="shared" si="81"/>
        <v>0</v>
      </c>
      <c r="CY124" s="61">
        <f t="shared" si="82"/>
        <v>0</v>
      </c>
      <c r="CZ124" s="61">
        <f t="shared" si="83"/>
        <v>0</v>
      </c>
      <c r="DA124" s="61">
        <f t="shared" si="84"/>
        <v>0</v>
      </c>
      <c r="DB124" s="61">
        <f t="shared" si="85"/>
        <v>0</v>
      </c>
      <c r="DC124" s="61">
        <f t="shared" si="69"/>
        <v>0</v>
      </c>
      <c r="DD124" s="61">
        <f t="shared" si="86"/>
        <v>0</v>
      </c>
      <c r="DE124" s="61">
        <f t="shared" si="87"/>
        <v>0</v>
      </c>
      <c r="DF124" s="61">
        <f t="shared" si="88"/>
        <v>0</v>
      </c>
      <c r="DG124" s="61">
        <f t="shared" si="89"/>
        <v>2.2921631765386799E-16</v>
      </c>
      <c r="DH124" s="61">
        <f t="shared" si="19"/>
        <v>6.9084939110046095E-2</v>
      </c>
      <c r="DI124" s="61">
        <f t="shared" si="20"/>
        <v>6.9297312644754597E-2</v>
      </c>
      <c r="DJ124" s="61">
        <f t="shared" si="21"/>
        <v>6.9438131754022206E-2</v>
      </c>
      <c r="DK124" s="61">
        <f t="shared" si="22"/>
        <v>6.9353983749703793E-2</v>
      </c>
      <c r="DL124" s="61">
        <f t="shared" si="23"/>
        <v>6.91771012100139E-2</v>
      </c>
      <c r="DM124" s="61">
        <f t="shared" si="24"/>
        <v>6.8885731589618804E-2</v>
      </c>
      <c r="DN124" s="61">
        <f t="shared" si="25"/>
        <v>6.8545132524520297E-2</v>
      </c>
      <c r="DO124" s="61">
        <f t="shared" si="26"/>
        <v>6.8131834163173796E-2</v>
      </c>
      <c r="DP124" s="61">
        <f t="shared" si="27"/>
        <v>6.7269174010058802E-2</v>
      </c>
      <c r="DQ124" s="61">
        <f t="shared" si="28"/>
        <v>6.6369877991118098E-2</v>
      </c>
      <c r="DR124" s="61">
        <f t="shared" si="29"/>
        <v>6.5377847436805997E-2</v>
      </c>
      <c r="DS124" s="61">
        <f t="shared" si="30"/>
        <v>6.4325711165123603E-2</v>
      </c>
      <c r="DT124" s="61">
        <f t="shared" si="31"/>
        <v>6.3177405745648604E-2</v>
      </c>
      <c r="DU124" s="61">
        <f t="shared" si="32"/>
        <v>6.1581455840615702E-2</v>
      </c>
      <c r="DV124" s="61">
        <f t="shared" si="33"/>
        <v>5.9984361064775601E-2</v>
      </c>
      <c r="DW124" s="61">
        <f t="shared" si="34"/>
        <v>0</v>
      </c>
      <c r="DX124" s="61">
        <f t="shared" si="35"/>
        <v>0</v>
      </c>
      <c r="DY124" s="61">
        <f t="shared" si="36"/>
        <v>0</v>
      </c>
      <c r="DZ124" s="61">
        <f t="shared" si="15"/>
        <v>1</v>
      </c>
    </row>
    <row r="125" spans="2:130">
      <c r="B125" s="63"/>
      <c r="C125" s="53">
        <v>2059</v>
      </c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>
        <f t="shared" si="114"/>
        <v>0</v>
      </c>
      <c r="AR125" s="64">
        <f t="shared" si="115"/>
        <v>0</v>
      </c>
      <c r="AS125" s="64">
        <f t="shared" si="116"/>
        <v>0</v>
      </c>
      <c r="AT125" s="64">
        <f t="shared" si="117"/>
        <v>0</v>
      </c>
      <c r="AU125" s="64">
        <f t="shared" si="118"/>
        <v>8.0393025569946998E-11</v>
      </c>
      <c r="AV125" s="64">
        <f t="shared" si="119"/>
        <v>24211.4</v>
      </c>
      <c r="AW125" s="64">
        <f t="shared" si="120"/>
        <v>24260.6</v>
      </c>
      <c r="AX125" s="64">
        <f t="shared" si="121"/>
        <v>24231.200000000001</v>
      </c>
      <c r="AY125" s="64">
        <f t="shared" si="122"/>
        <v>24169.4</v>
      </c>
      <c r="AZ125" s="64">
        <f t="shared" si="123"/>
        <v>24067.599999999999</v>
      </c>
      <c r="BA125" s="64">
        <f t="shared" si="124"/>
        <v>23948.6</v>
      </c>
      <c r="BB125" s="64">
        <f t="shared" si="125"/>
        <v>23804.2</v>
      </c>
      <c r="BC125" s="64">
        <f t="shared" si="126"/>
        <v>23502.799999999999</v>
      </c>
      <c r="BD125" s="64">
        <f t="shared" si="127"/>
        <v>23188.6</v>
      </c>
      <c r="BE125" s="64">
        <f t="shared" si="128"/>
        <v>22842</v>
      </c>
      <c r="BF125" s="64">
        <f t="shared" si="129"/>
        <v>22474.400000000001</v>
      </c>
      <c r="BG125" s="64">
        <f t="shared" si="130"/>
        <v>22073.200000000001</v>
      </c>
      <c r="BH125" s="64">
        <f t="shared" si="131"/>
        <v>21515.599999999999</v>
      </c>
      <c r="BI125" s="64">
        <f t="shared" ref="BI125:BI126" si="132">VLOOKUP($C$123,$D$3:$K$63,$A$68,0)*(B68-B67)</f>
        <v>20957.599999999999</v>
      </c>
      <c r="BJ125" s="64">
        <f>VLOOKUP($C$124,$D$3:$K$63,$A$68,0)*(B67-B66)</f>
        <v>20348.400000000001</v>
      </c>
      <c r="BK125" s="64">
        <f>VLOOKUP($C$125,$D$3:$K$63,$A$68,0)*B66</f>
        <v>0</v>
      </c>
      <c r="BL125" s="64"/>
      <c r="BM125" s="54">
        <f t="shared" si="12"/>
        <v>345595.6</v>
      </c>
      <c r="BP125" s="53">
        <v>2059</v>
      </c>
      <c r="BQ125" s="61">
        <f t="shared" si="13"/>
        <v>0</v>
      </c>
      <c r="BR125" s="61">
        <f t="shared" si="64"/>
        <v>0</v>
      </c>
      <c r="BS125" s="61">
        <f t="shared" si="65"/>
        <v>0</v>
      </c>
      <c r="BT125" s="61">
        <f t="shared" si="66"/>
        <v>0</v>
      </c>
      <c r="BU125" s="61">
        <f t="shared" si="45"/>
        <v>0</v>
      </c>
      <c r="BV125" s="61">
        <f t="shared" si="46"/>
        <v>0</v>
      </c>
      <c r="BW125" s="61">
        <f t="shared" si="47"/>
        <v>0</v>
      </c>
      <c r="BX125" s="61">
        <f t="shared" si="48"/>
        <v>0</v>
      </c>
      <c r="BY125" s="61">
        <f t="shared" si="49"/>
        <v>0</v>
      </c>
      <c r="BZ125" s="61">
        <f t="shared" si="50"/>
        <v>0</v>
      </c>
      <c r="CA125" s="61">
        <f t="shared" si="51"/>
        <v>0</v>
      </c>
      <c r="CB125" s="61">
        <f t="shared" si="52"/>
        <v>0</v>
      </c>
      <c r="CC125" s="61">
        <f t="shared" si="53"/>
        <v>0</v>
      </c>
      <c r="CD125" s="61">
        <f t="shared" si="54"/>
        <v>0</v>
      </c>
      <c r="CE125" s="61">
        <f t="shared" si="55"/>
        <v>0</v>
      </c>
      <c r="CF125" s="61">
        <f t="shared" si="56"/>
        <v>0</v>
      </c>
      <c r="CG125" s="61">
        <f t="shared" si="57"/>
        <v>0</v>
      </c>
      <c r="CH125" s="61">
        <f t="shared" si="58"/>
        <v>0</v>
      </c>
      <c r="CI125" s="61">
        <f t="shared" si="59"/>
        <v>0</v>
      </c>
      <c r="CJ125" s="61">
        <f t="shared" si="60"/>
        <v>0</v>
      </c>
      <c r="CK125" s="61">
        <f t="shared" si="61"/>
        <v>0</v>
      </c>
      <c r="CL125" s="61">
        <f t="shared" si="62"/>
        <v>0</v>
      </c>
      <c r="CM125" s="61">
        <f t="shared" si="14"/>
        <v>0</v>
      </c>
      <c r="CN125" s="61">
        <f t="shared" si="71"/>
        <v>0</v>
      </c>
      <c r="CO125" s="61">
        <f t="shared" si="72"/>
        <v>0</v>
      </c>
      <c r="CP125" s="61">
        <f t="shared" si="73"/>
        <v>0</v>
      </c>
      <c r="CQ125" s="61">
        <f t="shared" si="74"/>
        <v>0</v>
      </c>
      <c r="CR125" s="61">
        <f t="shared" si="75"/>
        <v>0</v>
      </c>
      <c r="CS125" s="61">
        <f t="shared" si="76"/>
        <v>0</v>
      </c>
      <c r="CT125" s="61">
        <f t="shared" si="77"/>
        <v>0</v>
      </c>
      <c r="CU125" s="61">
        <f t="shared" si="78"/>
        <v>0</v>
      </c>
      <c r="CV125" s="61">
        <f t="shared" si="79"/>
        <v>0</v>
      </c>
      <c r="CW125" s="61">
        <f t="shared" si="80"/>
        <v>0</v>
      </c>
      <c r="CX125" s="61">
        <f t="shared" si="81"/>
        <v>0</v>
      </c>
      <c r="CY125" s="61">
        <f t="shared" si="82"/>
        <v>0</v>
      </c>
      <c r="CZ125" s="61">
        <f t="shared" si="83"/>
        <v>0</v>
      </c>
      <c r="DA125" s="61">
        <f t="shared" si="84"/>
        <v>0</v>
      </c>
      <c r="DB125" s="61">
        <f t="shared" si="85"/>
        <v>0</v>
      </c>
      <c r="DC125" s="61">
        <f t="shared" si="69"/>
        <v>0</v>
      </c>
      <c r="DD125" s="61">
        <f t="shared" si="86"/>
        <v>0</v>
      </c>
      <c r="DE125" s="61">
        <f t="shared" si="87"/>
        <v>0</v>
      </c>
      <c r="DF125" s="61">
        <f t="shared" si="88"/>
        <v>0</v>
      </c>
      <c r="DG125" s="61">
        <f t="shared" si="89"/>
        <v>0</v>
      </c>
      <c r="DH125" s="61">
        <f t="shared" si="19"/>
        <v>2.3262166986485601E-16</v>
      </c>
      <c r="DI125" s="61">
        <f t="shared" si="20"/>
        <v>7.0057026188990804E-2</v>
      </c>
      <c r="DJ125" s="61">
        <f t="shared" si="21"/>
        <v>7.0199389112592894E-2</v>
      </c>
      <c r="DK125" s="61">
        <f t="shared" si="22"/>
        <v>7.0114318585074595E-2</v>
      </c>
      <c r="DL125" s="61">
        <f t="shared" si="23"/>
        <v>6.9935496863964705E-2</v>
      </c>
      <c r="DM125" s="61">
        <f t="shared" si="24"/>
        <v>6.9640932928544202E-2</v>
      </c>
      <c r="DN125" s="61">
        <f t="shared" si="25"/>
        <v>6.9296599840970197E-2</v>
      </c>
      <c r="DO125" s="61">
        <f t="shared" si="26"/>
        <v>6.8878770447308904E-2</v>
      </c>
      <c r="DP125" s="61">
        <f t="shared" si="27"/>
        <v>6.8006652862478603E-2</v>
      </c>
      <c r="DQ125" s="61">
        <f t="shared" si="28"/>
        <v>6.7097497769068801E-2</v>
      </c>
      <c r="DR125" s="61">
        <f t="shared" si="29"/>
        <v>6.6094591482067505E-2</v>
      </c>
      <c r="DS125" s="61">
        <f t="shared" si="30"/>
        <v>6.5030920532553105E-2</v>
      </c>
      <c r="DT125" s="61">
        <f t="shared" si="31"/>
        <v>6.3870026123017801E-2</v>
      </c>
      <c r="DU125" s="61">
        <f t="shared" si="32"/>
        <v>6.2256579655527999E-2</v>
      </c>
      <c r="DV125" s="61">
        <f t="shared" si="33"/>
        <v>6.0641975765895202E-2</v>
      </c>
      <c r="DW125" s="61">
        <f t="shared" si="34"/>
        <v>5.8879221841944697E-2</v>
      </c>
      <c r="DX125" s="61">
        <f t="shared" si="35"/>
        <v>0</v>
      </c>
      <c r="DY125" s="61">
        <f t="shared" si="36"/>
        <v>0</v>
      </c>
      <c r="DZ125" s="61">
        <f t="shared" si="15"/>
        <v>1</v>
      </c>
    </row>
    <row r="126" spans="2:130">
      <c r="B126" s="63"/>
      <c r="C126" s="53">
        <v>2060</v>
      </c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>
        <f t="shared" si="115"/>
        <v>0</v>
      </c>
      <c r="AS126" s="64">
        <f t="shared" si="116"/>
        <v>0</v>
      </c>
      <c r="AT126" s="64">
        <f t="shared" si="117"/>
        <v>0</v>
      </c>
      <c r="AU126" s="64">
        <f t="shared" si="118"/>
        <v>0</v>
      </c>
      <c r="AV126" s="64">
        <f t="shared" si="119"/>
        <v>8.0640161215228506E-11</v>
      </c>
      <c r="AW126" s="64">
        <f t="shared" si="120"/>
        <v>24260.6</v>
      </c>
      <c r="AX126" s="64">
        <f t="shared" si="121"/>
        <v>24231.200000000001</v>
      </c>
      <c r="AY126" s="64">
        <f t="shared" si="122"/>
        <v>24169.4</v>
      </c>
      <c r="AZ126" s="64">
        <f t="shared" si="123"/>
        <v>24067.599999999999</v>
      </c>
      <c r="BA126" s="64">
        <f t="shared" si="124"/>
        <v>23948.6</v>
      </c>
      <c r="BB126" s="64">
        <f t="shared" si="125"/>
        <v>23804.2</v>
      </c>
      <c r="BC126" s="64">
        <f t="shared" si="126"/>
        <v>23502.799999999999</v>
      </c>
      <c r="BD126" s="64">
        <f t="shared" si="127"/>
        <v>23188.6</v>
      </c>
      <c r="BE126" s="64">
        <f t="shared" si="128"/>
        <v>22842</v>
      </c>
      <c r="BF126" s="64">
        <f t="shared" si="129"/>
        <v>22474.400000000001</v>
      </c>
      <c r="BG126" s="64">
        <f t="shared" si="130"/>
        <v>22073.200000000001</v>
      </c>
      <c r="BH126" s="64">
        <f t="shared" si="131"/>
        <v>21515.599999999999</v>
      </c>
      <c r="BI126" s="64">
        <f t="shared" si="132"/>
        <v>20957.599999999999</v>
      </c>
      <c r="BJ126" s="64">
        <f>VLOOKUP($C$124,$D$3:$K$63,$A$68,0)*(B68-B67)</f>
        <v>20348.400000000001</v>
      </c>
      <c r="BK126" s="64">
        <f>VLOOKUP($C$125,$D$3:$K$63,$A$68,0)*(B67-B66)</f>
        <v>19720.400000000001</v>
      </c>
      <c r="BL126" s="64">
        <f>VLOOKUP($C$126,$D$3:$K$63,$A$68,0)*B66</f>
        <v>0</v>
      </c>
      <c r="BM126" s="54">
        <f t="shared" si="12"/>
        <v>341104.6</v>
      </c>
      <c r="BP126" s="53">
        <v>2060</v>
      </c>
      <c r="BQ126" s="61">
        <f t="shared" si="13"/>
        <v>0</v>
      </c>
      <c r="BR126" s="61">
        <f t="shared" si="64"/>
        <v>0</v>
      </c>
      <c r="BS126" s="61">
        <f t="shared" si="65"/>
        <v>0</v>
      </c>
      <c r="BT126" s="61">
        <f t="shared" si="66"/>
        <v>0</v>
      </c>
      <c r="BU126" s="61">
        <f t="shared" si="45"/>
        <v>0</v>
      </c>
      <c r="BV126" s="61">
        <f t="shared" si="46"/>
        <v>0</v>
      </c>
      <c r="BW126" s="61">
        <f t="shared" si="47"/>
        <v>0</v>
      </c>
      <c r="BX126" s="61">
        <f t="shared" si="48"/>
        <v>0</v>
      </c>
      <c r="BY126" s="61">
        <f t="shared" si="49"/>
        <v>0</v>
      </c>
      <c r="BZ126" s="61">
        <f t="shared" si="50"/>
        <v>0</v>
      </c>
      <c r="CA126" s="61">
        <f t="shared" si="51"/>
        <v>0</v>
      </c>
      <c r="CB126" s="61">
        <f t="shared" si="52"/>
        <v>0</v>
      </c>
      <c r="CC126" s="61">
        <f t="shared" si="53"/>
        <v>0</v>
      </c>
      <c r="CD126" s="61">
        <f t="shared" si="54"/>
        <v>0</v>
      </c>
      <c r="CE126" s="61">
        <f t="shared" si="55"/>
        <v>0</v>
      </c>
      <c r="CF126" s="61">
        <f t="shared" si="56"/>
        <v>0</v>
      </c>
      <c r="CG126" s="61">
        <f t="shared" si="57"/>
        <v>0</v>
      </c>
      <c r="CH126" s="61">
        <f t="shared" si="58"/>
        <v>0</v>
      </c>
      <c r="CI126" s="61">
        <f t="shared" si="59"/>
        <v>0</v>
      </c>
      <c r="CJ126" s="61">
        <f t="shared" si="60"/>
        <v>0</v>
      </c>
      <c r="CK126" s="61">
        <f t="shared" si="61"/>
        <v>0</v>
      </c>
      <c r="CL126" s="61">
        <f t="shared" si="62"/>
        <v>0</v>
      </c>
      <c r="CM126" s="61">
        <f t="shared" si="14"/>
        <v>0</v>
      </c>
      <c r="CN126" s="61">
        <f t="shared" si="71"/>
        <v>0</v>
      </c>
      <c r="CO126" s="61">
        <f t="shared" si="72"/>
        <v>0</v>
      </c>
      <c r="CP126" s="61">
        <f t="shared" si="73"/>
        <v>0</v>
      </c>
      <c r="CQ126" s="61">
        <f t="shared" si="74"/>
        <v>0</v>
      </c>
      <c r="CR126" s="61">
        <f t="shared" si="75"/>
        <v>0</v>
      </c>
      <c r="CS126" s="61">
        <f t="shared" si="76"/>
        <v>0</v>
      </c>
      <c r="CT126" s="61">
        <f t="shared" si="77"/>
        <v>0</v>
      </c>
      <c r="CU126" s="61">
        <f t="shared" si="78"/>
        <v>0</v>
      </c>
      <c r="CV126" s="61">
        <f t="shared" si="79"/>
        <v>0</v>
      </c>
      <c r="CW126" s="61">
        <f t="shared" si="80"/>
        <v>0</v>
      </c>
      <c r="CX126" s="61">
        <f t="shared" si="81"/>
        <v>0</v>
      </c>
      <c r="CY126" s="61">
        <f t="shared" si="82"/>
        <v>0</v>
      </c>
      <c r="CZ126" s="61">
        <f t="shared" si="83"/>
        <v>0</v>
      </c>
      <c r="DA126" s="61">
        <f t="shared" si="84"/>
        <v>0</v>
      </c>
      <c r="DB126" s="61">
        <f t="shared" si="85"/>
        <v>0</v>
      </c>
      <c r="DC126" s="61">
        <f t="shared" si="69"/>
        <v>0</v>
      </c>
      <c r="DD126" s="61">
        <f t="shared" si="86"/>
        <v>0</v>
      </c>
      <c r="DE126" s="61">
        <f t="shared" si="87"/>
        <v>0</v>
      </c>
      <c r="DF126" s="61">
        <f t="shared" si="88"/>
        <v>0</v>
      </c>
      <c r="DG126" s="61">
        <f t="shared" si="89"/>
        <v>0</v>
      </c>
      <c r="DH126" s="61">
        <f t="shared" si="19"/>
        <v>0</v>
      </c>
      <c r="DI126" s="61">
        <f t="shared" si="20"/>
        <v>2.36408893973369E-16</v>
      </c>
      <c r="DJ126" s="61">
        <f t="shared" si="21"/>
        <v>7.1123637734583495E-2</v>
      </c>
      <c r="DK126" s="61">
        <f t="shared" si="22"/>
        <v>7.1037447164300896E-2</v>
      </c>
      <c r="DL126" s="61">
        <f t="shared" si="23"/>
        <v>7.0856271067584506E-2</v>
      </c>
      <c r="DM126" s="61">
        <f t="shared" si="24"/>
        <v>7.0557828888851107E-2</v>
      </c>
      <c r="DN126" s="61">
        <f t="shared" si="25"/>
        <v>7.0208962294850297E-2</v>
      </c>
      <c r="DO126" s="61">
        <f t="shared" si="26"/>
        <v>6.97856317387687E-2</v>
      </c>
      <c r="DP126" s="61">
        <f t="shared" si="27"/>
        <v>6.8902031810770106E-2</v>
      </c>
      <c r="DQ126" s="61">
        <f t="shared" si="28"/>
        <v>6.7980906736526001E-2</v>
      </c>
      <c r="DR126" s="61">
        <f t="shared" si="29"/>
        <v>6.6964796135848104E-2</v>
      </c>
      <c r="DS126" s="61">
        <f t="shared" si="30"/>
        <v>6.5887120842111194E-2</v>
      </c>
      <c r="DT126" s="61">
        <f t="shared" si="31"/>
        <v>6.4710942039479996E-2</v>
      </c>
      <c r="DU126" s="61">
        <f t="shared" si="32"/>
        <v>6.3076252856162002E-2</v>
      </c>
      <c r="DV126" s="61">
        <f t="shared" si="33"/>
        <v>6.14403910120239E-2</v>
      </c>
      <c r="DW126" s="61">
        <f t="shared" si="34"/>
        <v>5.9654428582903901E-2</v>
      </c>
      <c r="DX126" s="61">
        <f t="shared" si="35"/>
        <v>5.7813351095235901E-2</v>
      </c>
      <c r="DY126" s="61">
        <f t="shared" si="36"/>
        <v>0</v>
      </c>
      <c r="DZ126" s="61">
        <f t="shared" si="15"/>
        <v>1</v>
      </c>
    </row>
    <row r="127" spans="2:130">
      <c r="N127" s="53"/>
      <c r="U127" s="54"/>
      <c r="W127" s="53"/>
      <c r="AD127" s="54"/>
      <c r="AF127" s="53"/>
      <c r="AM127" s="54"/>
      <c r="AO127" s="53"/>
      <c r="AV127" s="54"/>
    </row>
    <row r="128" spans="2:130">
      <c r="B128" s="60" t="s">
        <v>36</v>
      </c>
      <c r="C128" s="53" t="s">
        <v>149</v>
      </c>
      <c r="N128" s="53"/>
      <c r="U128" s="54"/>
      <c r="W128" s="53"/>
      <c r="AD128" s="54"/>
      <c r="AF128" s="53"/>
      <c r="AM128" s="54"/>
      <c r="AO128" s="53"/>
      <c r="AV128" s="54"/>
      <c r="BN128" s="212" t="s">
        <v>150</v>
      </c>
      <c r="BO128" s="212"/>
    </row>
    <row r="129" spans="1:130">
      <c r="A129" s="59" t="s">
        <v>19</v>
      </c>
      <c r="B129" s="59" t="s">
        <v>24</v>
      </c>
      <c r="C129" s="59" t="s">
        <v>56</v>
      </c>
      <c r="D129" s="59">
        <v>2000</v>
      </c>
      <c r="E129" s="59">
        <v>2001</v>
      </c>
      <c r="F129" s="59">
        <v>2002</v>
      </c>
      <c r="G129" s="59">
        <v>2003</v>
      </c>
      <c r="H129" s="59">
        <v>2004</v>
      </c>
      <c r="I129" s="59">
        <v>2005</v>
      </c>
      <c r="J129" s="59">
        <v>2006</v>
      </c>
      <c r="K129" s="59">
        <v>2007</v>
      </c>
      <c r="L129" s="59">
        <v>2008</v>
      </c>
      <c r="M129" s="59">
        <v>2009</v>
      </c>
      <c r="N129" s="59">
        <v>2010</v>
      </c>
      <c r="O129" s="59">
        <v>2011</v>
      </c>
      <c r="P129" s="59">
        <v>2012</v>
      </c>
      <c r="Q129" s="59">
        <v>2013</v>
      </c>
      <c r="R129" s="59">
        <v>2014</v>
      </c>
      <c r="S129" s="59">
        <v>2015</v>
      </c>
      <c r="T129" s="59">
        <v>2016</v>
      </c>
      <c r="U129" s="59">
        <v>2017</v>
      </c>
      <c r="V129" s="59">
        <v>2018</v>
      </c>
      <c r="W129" s="59">
        <v>2019</v>
      </c>
      <c r="X129" s="59">
        <v>2020</v>
      </c>
      <c r="Y129" s="59">
        <v>2021</v>
      </c>
      <c r="Z129" s="59">
        <v>2022</v>
      </c>
      <c r="AA129" s="59">
        <v>2023</v>
      </c>
      <c r="AB129" s="59">
        <v>2024</v>
      </c>
      <c r="AC129" s="59">
        <v>2025</v>
      </c>
      <c r="AD129" s="59">
        <v>2026</v>
      </c>
      <c r="AE129" s="59">
        <v>2027</v>
      </c>
      <c r="AF129" s="59">
        <v>2028</v>
      </c>
      <c r="AG129" s="59">
        <v>2029</v>
      </c>
      <c r="AH129" s="59">
        <v>2030</v>
      </c>
      <c r="AI129" s="59">
        <v>2031</v>
      </c>
      <c r="AJ129" s="59">
        <v>2032</v>
      </c>
      <c r="AK129" s="59">
        <v>2033</v>
      </c>
      <c r="AL129" s="59">
        <v>2034</v>
      </c>
      <c r="AM129" s="59">
        <v>2035</v>
      </c>
      <c r="AN129" s="59">
        <v>2036</v>
      </c>
      <c r="AO129" s="59">
        <v>2037</v>
      </c>
      <c r="AP129" s="59">
        <v>2038</v>
      </c>
      <c r="AQ129" s="59">
        <v>2039</v>
      </c>
      <c r="AR129" s="59">
        <v>2040</v>
      </c>
      <c r="AS129" s="59">
        <v>2041</v>
      </c>
      <c r="AT129" s="59">
        <v>2042</v>
      </c>
      <c r="AU129" s="59">
        <v>2043</v>
      </c>
      <c r="AV129" s="59">
        <v>2044</v>
      </c>
      <c r="AW129" s="59">
        <v>2045</v>
      </c>
      <c r="AX129" s="59">
        <v>2046</v>
      </c>
      <c r="AY129" s="59">
        <v>2047</v>
      </c>
      <c r="AZ129" s="59">
        <v>2048</v>
      </c>
      <c r="BA129" s="59">
        <v>2049</v>
      </c>
      <c r="BB129" s="59">
        <v>2050</v>
      </c>
      <c r="BC129" s="59">
        <v>2051</v>
      </c>
      <c r="BD129" s="59">
        <v>2052</v>
      </c>
      <c r="BE129" s="59">
        <v>2053</v>
      </c>
      <c r="BF129" s="59">
        <v>2054</v>
      </c>
      <c r="BG129" s="59">
        <v>2055</v>
      </c>
      <c r="BH129" s="59">
        <v>2056</v>
      </c>
      <c r="BI129" s="59">
        <v>2057</v>
      </c>
      <c r="BJ129" s="59">
        <v>2058</v>
      </c>
      <c r="BK129" s="59">
        <v>2059</v>
      </c>
      <c r="BL129" s="59">
        <v>2060</v>
      </c>
      <c r="BM129" s="59" t="s">
        <v>151</v>
      </c>
      <c r="BN129" s="59"/>
      <c r="BO129" s="59"/>
      <c r="BP129" s="59" t="s">
        <v>56</v>
      </c>
      <c r="BQ129" s="59">
        <v>2000</v>
      </c>
      <c r="BR129" s="59">
        <v>2001</v>
      </c>
      <c r="BS129" s="59">
        <v>2002</v>
      </c>
      <c r="BT129" s="59">
        <v>2003</v>
      </c>
      <c r="BU129" s="59">
        <v>2004</v>
      </c>
      <c r="BV129" s="59">
        <v>2005</v>
      </c>
      <c r="BW129" s="59">
        <v>2006</v>
      </c>
      <c r="BX129" s="59">
        <v>2007</v>
      </c>
      <c r="BY129" s="59">
        <v>2008</v>
      </c>
      <c r="BZ129" s="59">
        <v>2009</v>
      </c>
      <c r="CA129" s="59">
        <v>2010</v>
      </c>
      <c r="CB129" s="59">
        <v>2011</v>
      </c>
      <c r="CC129" s="59">
        <v>2012</v>
      </c>
      <c r="CD129" s="59">
        <v>2013</v>
      </c>
      <c r="CE129" s="59">
        <v>2014</v>
      </c>
      <c r="CF129" s="59">
        <v>2015</v>
      </c>
      <c r="CG129" s="59">
        <v>2016</v>
      </c>
      <c r="CH129" s="59">
        <v>2017</v>
      </c>
      <c r="CI129" s="59">
        <v>2018</v>
      </c>
      <c r="CJ129" s="59">
        <v>2019</v>
      </c>
      <c r="CK129" s="59">
        <v>2020</v>
      </c>
      <c r="CL129" s="59">
        <v>2021</v>
      </c>
      <c r="CM129" s="59">
        <v>2022</v>
      </c>
      <c r="CN129" s="59">
        <v>2023</v>
      </c>
      <c r="CO129" s="59">
        <v>2024</v>
      </c>
      <c r="CP129" s="59">
        <v>2025</v>
      </c>
      <c r="CQ129" s="59">
        <v>2026</v>
      </c>
      <c r="CR129" s="59">
        <v>2027</v>
      </c>
      <c r="CS129" s="59">
        <v>2028</v>
      </c>
      <c r="CT129" s="59">
        <v>2029</v>
      </c>
      <c r="CU129" s="59">
        <v>2030</v>
      </c>
      <c r="CV129" s="59">
        <v>2031</v>
      </c>
      <c r="CW129" s="59">
        <v>2032</v>
      </c>
      <c r="CX129" s="59">
        <v>2033</v>
      </c>
      <c r="CY129" s="59">
        <v>2034</v>
      </c>
      <c r="CZ129" s="59">
        <v>2035</v>
      </c>
      <c r="DA129" s="59">
        <v>2036</v>
      </c>
      <c r="DB129" s="59">
        <v>2037</v>
      </c>
      <c r="DC129" s="59">
        <v>2038</v>
      </c>
      <c r="DD129" s="59">
        <v>2039</v>
      </c>
      <c r="DE129" s="59">
        <v>2040</v>
      </c>
      <c r="DF129" s="59">
        <v>2041</v>
      </c>
      <c r="DG129" s="59">
        <v>2042</v>
      </c>
      <c r="DH129" s="59">
        <v>2043</v>
      </c>
      <c r="DI129" s="59">
        <v>2044</v>
      </c>
      <c r="DJ129" s="59">
        <v>2045</v>
      </c>
      <c r="DK129" s="59">
        <v>2046</v>
      </c>
      <c r="DL129" s="59">
        <v>2047</v>
      </c>
      <c r="DM129" s="59">
        <v>2048</v>
      </c>
      <c r="DN129" s="59">
        <v>2049</v>
      </c>
      <c r="DO129" s="59">
        <v>2050</v>
      </c>
      <c r="DP129" s="59">
        <v>2051</v>
      </c>
      <c r="DQ129" s="59">
        <v>2052</v>
      </c>
      <c r="DR129" s="59">
        <v>2053</v>
      </c>
      <c r="DS129" s="59">
        <v>2054</v>
      </c>
      <c r="DT129" s="59">
        <v>2055</v>
      </c>
      <c r="DU129" s="59">
        <v>2056</v>
      </c>
      <c r="DV129" s="59">
        <v>2057</v>
      </c>
      <c r="DW129" s="59">
        <v>2058</v>
      </c>
      <c r="DX129" s="59">
        <v>2059</v>
      </c>
      <c r="DY129" s="59">
        <v>2060</v>
      </c>
      <c r="DZ129" s="59" t="s">
        <v>152</v>
      </c>
    </row>
    <row r="130" spans="1:130">
      <c r="A130" s="53">
        <v>0</v>
      </c>
      <c r="B130" s="63">
        <f>B66</f>
        <v>0</v>
      </c>
      <c r="C130" s="53">
        <v>2000</v>
      </c>
      <c r="D130" s="64">
        <f>VLOOKUP($C$66,$D$3:$K$63,$A$69,0)*B130</f>
        <v>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54">
        <f>SUM(D130:BL130)</f>
        <v>0</v>
      </c>
      <c r="BP130" s="53">
        <v>2000</v>
      </c>
      <c r="BQ130" s="61" t="e">
        <f>D130/$BM130</f>
        <v>#DIV/0!</v>
      </c>
      <c r="BR130" s="61" t="e">
        <f t="shared" ref="BR130:CG145" si="133">E130/$BM130</f>
        <v>#DIV/0!</v>
      </c>
      <c r="BS130" s="61" t="e">
        <f t="shared" si="133"/>
        <v>#DIV/0!</v>
      </c>
      <c r="BT130" s="61" t="e">
        <f t="shared" si="133"/>
        <v>#DIV/0!</v>
      </c>
      <c r="BU130" s="61" t="e">
        <f t="shared" si="133"/>
        <v>#DIV/0!</v>
      </c>
      <c r="BV130" s="61" t="e">
        <f t="shared" si="133"/>
        <v>#DIV/0!</v>
      </c>
      <c r="BW130" s="61" t="e">
        <f t="shared" si="133"/>
        <v>#DIV/0!</v>
      </c>
      <c r="BX130" s="61" t="e">
        <f t="shared" si="133"/>
        <v>#DIV/0!</v>
      </c>
      <c r="BY130" s="61" t="e">
        <f t="shared" si="133"/>
        <v>#DIV/0!</v>
      </c>
      <c r="BZ130" s="61" t="e">
        <f t="shared" si="133"/>
        <v>#DIV/0!</v>
      </c>
      <c r="CA130" s="61" t="e">
        <f t="shared" si="133"/>
        <v>#DIV/0!</v>
      </c>
      <c r="CB130" s="61" t="e">
        <f t="shared" si="133"/>
        <v>#DIV/0!</v>
      </c>
      <c r="CC130" s="61" t="e">
        <f t="shared" si="133"/>
        <v>#DIV/0!</v>
      </c>
      <c r="CD130" s="61" t="e">
        <f t="shared" si="133"/>
        <v>#DIV/0!</v>
      </c>
      <c r="CE130" s="61" t="e">
        <f t="shared" si="133"/>
        <v>#DIV/0!</v>
      </c>
      <c r="CF130" s="61" t="e">
        <f t="shared" si="133"/>
        <v>#DIV/0!</v>
      </c>
      <c r="CG130" s="61" t="e">
        <f t="shared" si="133"/>
        <v>#DIV/0!</v>
      </c>
      <c r="CH130" s="61" t="e">
        <f t="shared" ref="CH130:CL145" si="134">U130/$BM130</f>
        <v>#DIV/0!</v>
      </c>
      <c r="CI130" s="61" t="e">
        <f t="shared" si="134"/>
        <v>#DIV/0!</v>
      </c>
      <c r="CJ130" s="61" t="e">
        <f t="shared" si="134"/>
        <v>#DIV/0!</v>
      </c>
      <c r="CK130" s="61" t="e">
        <f t="shared" si="134"/>
        <v>#DIV/0!</v>
      </c>
      <c r="CL130" s="61" t="e">
        <f t="shared" si="134"/>
        <v>#DIV/0!</v>
      </c>
      <c r="CM130" s="61" t="e">
        <f>Z130/$BM130</f>
        <v>#DIV/0!</v>
      </c>
      <c r="CN130" s="61" t="e">
        <f t="shared" ref="CN130:DC145" si="135">AA130/$BM130</f>
        <v>#DIV/0!</v>
      </c>
      <c r="CO130" s="61" t="e">
        <f t="shared" si="135"/>
        <v>#DIV/0!</v>
      </c>
      <c r="CP130" s="61" t="e">
        <f t="shared" si="135"/>
        <v>#DIV/0!</v>
      </c>
      <c r="CQ130" s="61" t="e">
        <f t="shared" si="135"/>
        <v>#DIV/0!</v>
      </c>
      <c r="CR130" s="61" t="e">
        <f t="shared" si="135"/>
        <v>#DIV/0!</v>
      </c>
      <c r="CS130" s="61" t="e">
        <f t="shared" si="135"/>
        <v>#DIV/0!</v>
      </c>
      <c r="CT130" s="61" t="e">
        <f t="shared" si="135"/>
        <v>#DIV/0!</v>
      </c>
      <c r="CU130" s="61" t="e">
        <f t="shared" si="135"/>
        <v>#DIV/0!</v>
      </c>
      <c r="CV130" s="61" t="e">
        <f t="shared" si="135"/>
        <v>#DIV/0!</v>
      </c>
      <c r="CW130" s="61" t="e">
        <f t="shared" si="135"/>
        <v>#DIV/0!</v>
      </c>
      <c r="CX130" s="61" t="e">
        <f t="shared" si="135"/>
        <v>#DIV/0!</v>
      </c>
      <c r="CY130" s="61" t="e">
        <f t="shared" si="135"/>
        <v>#DIV/0!</v>
      </c>
      <c r="CZ130" s="61" t="e">
        <f t="shared" si="135"/>
        <v>#DIV/0!</v>
      </c>
      <c r="DA130" s="61" t="e">
        <f t="shared" si="135"/>
        <v>#DIV/0!</v>
      </c>
      <c r="DB130" s="61" t="e">
        <f t="shared" si="135"/>
        <v>#DIV/0!</v>
      </c>
      <c r="DC130" s="61" t="e">
        <f t="shared" si="135"/>
        <v>#DIV/0!</v>
      </c>
      <c r="DD130" s="61" t="e">
        <f t="shared" ref="DD130:DD190" si="136">AQ130/$BM130</f>
        <v>#DIV/0!</v>
      </c>
      <c r="DE130" s="61" t="e">
        <f t="shared" ref="DE130:DE190" si="137">AR130/$BM130</f>
        <v>#DIV/0!</v>
      </c>
      <c r="DF130" s="61" t="e">
        <f t="shared" ref="DF130:DF190" si="138">AS130/$BM130</f>
        <v>#DIV/0!</v>
      </c>
      <c r="DG130" s="61" t="e">
        <f t="shared" ref="DG130:DG190" si="139">AT130/$BM130</f>
        <v>#DIV/0!</v>
      </c>
      <c r="DH130" s="61" t="e">
        <f t="shared" ref="DH130:DH190" si="140">AU130/$BM130</f>
        <v>#DIV/0!</v>
      </c>
      <c r="DI130" s="61" t="e">
        <f t="shared" ref="DI130:DI190" si="141">AV130/$BM130</f>
        <v>#DIV/0!</v>
      </c>
      <c r="DJ130" s="61" t="e">
        <f t="shared" ref="DJ130:DJ190" si="142">AW130/$BM130</f>
        <v>#DIV/0!</v>
      </c>
      <c r="DK130" s="61" t="e">
        <f t="shared" ref="DK130:DK190" si="143">AX130/$BM130</f>
        <v>#DIV/0!</v>
      </c>
      <c r="DL130" s="61" t="e">
        <f t="shared" ref="DL130:DL190" si="144">AY130/$BM130</f>
        <v>#DIV/0!</v>
      </c>
      <c r="DM130" s="61" t="e">
        <f t="shared" ref="DM130:DM190" si="145">AZ130/$BM130</f>
        <v>#DIV/0!</v>
      </c>
      <c r="DN130" s="61" t="e">
        <f t="shared" ref="DN130:DN190" si="146">BA130/$BM130</f>
        <v>#DIV/0!</v>
      </c>
      <c r="DO130" s="61" t="e">
        <f t="shared" ref="DO130:DO190" si="147">BB130/$BM130</f>
        <v>#DIV/0!</v>
      </c>
      <c r="DP130" s="61" t="e">
        <f t="shared" ref="DP130:DP190" si="148">BC130/$BM130</f>
        <v>#DIV/0!</v>
      </c>
      <c r="DQ130" s="61" t="e">
        <f t="shared" ref="DQ130:DQ190" si="149">BD130/$BM130</f>
        <v>#DIV/0!</v>
      </c>
      <c r="DR130" s="61" t="e">
        <f t="shared" ref="DR130:DR190" si="150">BE130/$BM130</f>
        <v>#DIV/0!</v>
      </c>
      <c r="DS130" s="61" t="e">
        <f t="shared" ref="DS130:DS190" si="151">BF130/$BM130</f>
        <v>#DIV/0!</v>
      </c>
      <c r="DT130" s="61" t="e">
        <f t="shared" ref="DT130:DT190" si="152">BG130/$BM130</f>
        <v>#DIV/0!</v>
      </c>
      <c r="DU130" s="61" t="e">
        <f t="shared" ref="DU130:DU190" si="153">BH130/$BM130</f>
        <v>#DIV/0!</v>
      </c>
      <c r="DV130" s="61" t="e">
        <f t="shared" ref="DV130:DV190" si="154">BI130/$BM130</f>
        <v>#DIV/0!</v>
      </c>
      <c r="DW130" s="61" t="e">
        <f t="shared" ref="DW130:DW190" si="155">BJ130/$BM130</f>
        <v>#DIV/0!</v>
      </c>
      <c r="DX130" s="61" t="e">
        <f t="shared" ref="DX130:DX190" si="156">BK130/$BM130</f>
        <v>#DIV/0!</v>
      </c>
      <c r="DY130" s="61" t="e">
        <f t="shared" ref="DY130:DY190" si="157">BL130/$BM130</f>
        <v>#DIV/0!</v>
      </c>
      <c r="DZ130" s="61" t="e">
        <f>SUM(BQ130:DY130)</f>
        <v>#DIV/0!</v>
      </c>
    </row>
    <row r="131" spans="1:130">
      <c r="A131" s="53">
        <v>1</v>
      </c>
      <c r="B131" s="63">
        <f t="shared" ref="B131:B150" si="158">B67</f>
        <v>6.6666666666666693E-2</v>
      </c>
      <c r="C131" s="53">
        <v>2001</v>
      </c>
      <c r="D131" s="64">
        <f>VLOOKUP($C$66,$D$3:$K$63,$A$69,0)*(B131-B130)</f>
        <v>24.107496818866998</v>
      </c>
      <c r="E131" s="64">
        <f>VLOOKUP($C$67,$D$3:$K$63,$A$69,0)*B130</f>
        <v>0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54">
        <f t="shared" ref="BM131:BM190" si="159">SUM(D131:BL131)</f>
        <v>24.107496818866998</v>
      </c>
      <c r="BP131" s="53">
        <v>2001</v>
      </c>
      <c r="BQ131" s="61">
        <f t="shared" ref="BQ131:BQ190" si="160">D131/$BM131</f>
        <v>1</v>
      </c>
      <c r="BR131" s="61">
        <f t="shared" si="133"/>
        <v>0</v>
      </c>
      <c r="BS131" s="61">
        <f t="shared" si="133"/>
        <v>0</v>
      </c>
      <c r="BT131" s="61">
        <f t="shared" si="133"/>
        <v>0</v>
      </c>
      <c r="BU131" s="61">
        <f t="shared" si="133"/>
        <v>0</v>
      </c>
      <c r="BV131" s="61">
        <f t="shared" si="133"/>
        <v>0</v>
      </c>
      <c r="BW131" s="61">
        <f t="shared" si="133"/>
        <v>0</v>
      </c>
      <c r="BX131" s="61">
        <f t="shared" si="133"/>
        <v>0</v>
      </c>
      <c r="BY131" s="61">
        <f t="shared" si="133"/>
        <v>0</v>
      </c>
      <c r="BZ131" s="61">
        <f t="shared" si="133"/>
        <v>0</v>
      </c>
      <c r="CA131" s="61">
        <f t="shared" si="133"/>
        <v>0</v>
      </c>
      <c r="CB131" s="61">
        <f t="shared" si="133"/>
        <v>0</v>
      </c>
      <c r="CC131" s="61">
        <f t="shared" si="133"/>
        <v>0</v>
      </c>
      <c r="CD131" s="61">
        <f t="shared" si="133"/>
        <v>0</v>
      </c>
      <c r="CE131" s="61">
        <f t="shared" si="133"/>
        <v>0</v>
      </c>
      <c r="CF131" s="61">
        <f t="shared" si="133"/>
        <v>0</v>
      </c>
      <c r="CG131" s="61">
        <f t="shared" si="133"/>
        <v>0</v>
      </c>
      <c r="CH131" s="61">
        <f t="shared" si="134"/>
        <v>0</v>
      </c>
      <c r="CI131" s="61">
        <f t="shared" si="134"/>
        <v>0</v>
      </c>
      <c r="CJ131" s="61">
        <f t="shared" si="134"/>
        <v>0</v>
      </c>
      <c r="CK131" s="61">
        <f t="shared" si="134"/>
        <v>0</v>
      </c>
      <c r="CL131" s="61">
        <f t="shared" si="134"/>
        <v>0</v>
      </c>
      <c r="CM131" s="61">
        <f t="shared" ref="CM131:CM190" si="161">Z131/$BM131</f>
        <v>0</v>
      </c>
      <c r="CN131" s="61">
        <f t="shared" si="135"/>
        <v>0</v>
      </c>
      <c r="CO131" s="61">
        <f t="shared" si="135"/>
        <v>0</v>
      </c>
      <c r="CP131" s="61">
        <f t="shared" si="135"/>
        <v>0</v>
      </c>
      <c r="CQ131" s="61">
        <f t="shared" si="135"/>
        <v>0</v>
      </c>
      <c r="CR131" s="61">
        <f t="shared" si="135"/>
        <v>0</v>
      </c>
      <c r="CS131" s="61">
        <f t="shared" si="135"/>
        <v>0</v>
      </c>
      <c r="CT131" s="61">
        <f t="shared" si="135"/>
        <v>0</v>
      </c>
      <c r="CU131" s="61">
        <f t="shared" si="135"/>
        <v>0</v>
      </c>
      <c r="CV131" s="61">
        <f t="shared" si="135"/>
        <v>0</v>
      </c>
      <c r="CW131" s="61">
        <f t="shared" si="135"/>
        <v>0</v>
      </c>
      <c r="CX131" s="61">
        <f t="shared" si="135"/>
        <v>0</v>
      </c>
      <c r="CY131" s="61">
        <f t="shared" si="135"/>
        <v>0</v>
      </c>
      <c r="CZ131" s="61">
        <f t="shared" si="135"/>
        <v>0</v>
      </c>
      <c r="DA131" s="61">
        <f t="shared" si="135"/>
        <v>0</v>
      </c>
      <c r="DB131" s="61">
        <f t="shared" si="135"/>
        <v>0</v>
      </c>
      <c r="DC131" s="61">
        <f t="shared" si="135"/>
        <v>0</v>
      </c>
      <c r="DD131" s="61">
        <f t="shared" si="136"/>
        <v>0</v>
      </c>
      <c r="DE131" s="61">
        <f t="shared" si="137"/>
        <v>0</v>
      </c>
      <c r="DF131" s="61">
        <f t="shared" si="138"/>
        <v>0</v>
      </c>
      <c r="DG131" s="61">
        <f t="shared" si="139"/>
        <v>0</v>
      </c>
      <c r="DH131" s="61">
        <f t="shared" si="140"/>
        <v>0</v>
      </c>
      <c r="DI131" s="61">
        <f t="shared" si="141"/>
        <v>0</v>
      </c>
      <c r="DJ131" s="61">
        <f t="shared" si="142"/>
        <v>0</v>
      </c>
      <c r="DK131" s="61">
        <f t="shared" si="143"/>
        <v>0</v>
      </c>
      <c r="DL131" s="61">
        <f t="shared" si="144"/>
        <v>0</v>
      </c>
      <c r="DM131" s="61">
        <f t="shared" si="145"/>
        <v>0</v>
      </c>
      <c r="DN131" s="61">
        <f t="shared" si="146"/>
        <v>0</v>
      </c>
      <c r="DO131" s="61">
        <f t="shared" si="147"/>
        <v>0</v>
      </c>
      <c r="DP131" s="61">
        <f t="shared" si="148"/>
        <v>0</v>
      </c>
      <c r="DQ131" s="61">
        <f t="shared" si="149"/>
        <v>0</v>
      </c>
      <c r="DR131" s="61">
        <f t="shared" si="150"/>
        <v>0</v>
      </c>
      <c r="DS131" s="61">
        <f t="shared" si="151"/>
        <v>0</v>
      </c>
      <c r="DT131" s="61">
        <f t="shared" si="152"/>
        <v>0</v>
      </c>
      <c r="DU131" s="61">
        <f t="shared" si="153"/>
        <v>0</v>
      </c>
      <c r="DV131" s="61">
        <f t="shared" si="154"/>
        <v>0</v>
      </c>
      <c r="DW131" s="61">
        <f t="shared" si="155"/>
        <v>0</v>
      </c>
      <c r="DX131" s="61">
        <f t="shared" si="156"/>
        <v>0</v>
      </c>
      <c r="DY131" s="61">
        <f t="shared" si="157"/>
        <v>0</v>
      </c>
      <c r="DZ131" s="61">
        <f t="shared" ref="DZ131:DZ169" si="162">SUM(BQ131:DY131)</f>
        <v>1</v>
      </c>
    </row>
    <row r="132" spans="1:130">
      <c r="A132" s="53">
        <v>2</v>
      </c>
      <c r="B132" s="63">
        <f t="shared" si="158"/>
        <v>0.133333333333333</v>
      </c>
      <c r="C132" s="53">
        <v>2002</v>
      </c>
      <c r="D132" s="64">
        <f t="shared" ref="D132:D150" si="163">VLOOKUP($C$66,$D$3:$K$63,$A$69,0)*(B132-B131)</f>
        <v>24.107496818866998</v>
      </c>
      <c r="E132" s="64">
        <f>VLOOKUP($C$67,$D$3:$K$63,$A$69,0)*(B131-B130)</f>
        <v>20.711703028155299</v>
      </c>
      <c r="F132" s="64">
        <f>VLOOKUP($C$68,$D$3:$K$63,$A$69,0)*B130</f>
        <v>0</v>
      </c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54">
        <f t="shared" si="159"/>
        <v>44.819199847022297</v>
      </c>
      <c r="BP132" s="53">
        <v>2002</v>
      </c>
      <c r="BQ132" s="61">
        <f t="shared" si="160"/>
        <v>0.53788324872267201</v>
      </c>
      <c r="BR132" s="61">
        <f t="shared" si="133"/>
        <v>0.46211675127732799</v>
      </c>
      <c r="BS132" s="61">
        <f t="shared" si="133"/>
        <v>0</v>
      </c>
      <c r="BT132" s="61">
        <f t="shared" si="133"/>
        <v>0</v>
      </c>
      <c r="BU132" s="61">
        <f t="shared" si="133"/>
        <v>0</v>
      </c>
      <c r="BV132" s="61">
        <f t="shared" si="133"/>
        <v>0</v>
      </c>
      <c r="BW132" s="61">
        <f t="shared" si="133"/>
        <v>0</v>
      </c>
      <c r="BX132" s="61">
        <f t="shared" si="133"/>
        <v>0</v>
      </c>
      <c r="BY132" s="61">
        <f t="shared" si="133"/>
        <v>0</v>
      </c>
      <c r="BZ132" s="61">
        <f t="shared" si="133"/>
        <v>0</v>
      </c>
      <c r="CA132" s="61">
        <f t="shared" si="133"/>
        <v>0</v>
      </c>
      <c r="CB132" s="61">
        <f t="shared" si="133"/>
        <v>0</v>
      </c>
      <c r="CC132" s="61">
        <f t="shared" si="133"/>
        <v>0</v>
      </c>
      <c r="CD132" s="61">
        <f t="shared" si="133"/>
        <v>0</v>
      </c>
      <c r="CE132" s="61">
        <f t="shared" si="133"/>
        <v>0</v>
      </c>
      <c r="CF132" s="61">
        <f t="shared" si="133"/>
        <v>0</v>
      </c>
      <c r="CG132" s="61">
        <f t="shared" si="133"/>
        <v>0</v>
      </c>
      <c r="CH132" s="61">
        <f t="shared" si="134"/>
        <v>0</v>
      </c>
      <c r="CI132" s="61">
        <f t="shared" si="134"/>
        <v>0</v>
      </c>
      <c r="CJ132" s="61">
        <f t="shared" si="134"/>
        <v>0</v>
      </c>
      <c r="CK132" s="61">
        <f t="shared" si="134"/>
        <v>0</v>
      </c>
      <c r="CL132" s="61">
        <f t="shared" si="134"/>
        <v>0</v>
      </c>
      <c r="CM132" s="61">
        <f t="shared" si="161"/>
        <v>0</v>
      </c>
      <c r="CN132" s="61">
        <f t="shared" si="135"/>
        <v>0</v>
      </c>
      <c r="CO132" s="61">
        <f t="shared" si="135"/>
        <v>0</v>
      </c>
      <c r="CP132" s="61">
        <f t="shared" si="135"/>
        <v>0</v>
      </c>
      <c r="CQ132" s="61">
        <f t="shared" si="135"/>
        <v>0</v>
      </c>
      <c r="CR132" s="61">
        <f t="shared" si="135"/>
        <v>0</v>
      </c>
      <c r="CS132" s="61">
        <f t="shared" si="135"/>
        <v>0</v>
      </c>
      <c r="CT132" s="61">
        <f t="shared" si="135"/>
        <v>0</v>
      </c>
      <c r="CU132" s="61">
        <f t="shared" si="135"/>
        <v>0</v>
      </c>
      <c r="CV132" s="61">
        <f t="shared" si="135"/>
        <v>0</v>
      </c>
      <c r="CW132" s="61">
        <f t="shared" si="135"/>
        <v>0</v>
      </c>
      <c r="CX132" s="61">
        <f t="shared" si="135"/>
        <v>0</v>
      </c>
      <c r="CY132" s="61">
        <f t="shared" si="135"/>
        <v>0</v>
      </c>
      <c r="CZ132" s="61">
        <f t="shared" si="135"/>
        <v>0</v>
      </c>
      <c r="DA132" s="61">
        <f t="shared" si="135"/>
        <v>0</v>
      </c>
      <c r="DB132" s="61">
        <f t="shared" si="135"/>
        <v>0</v>
      </c>
      <c r="DC132" s="61">
        <f t="shared" si="135"/>
        <v>0</v>
      </c>
      <c r="DD132" s="61">
        <f t="shared" si="136"/>
        <v>0</v>
      </c>
      <c r="DE132" s="61">
        <f t="shared" si="137"/>
        <v>0</v>
      </c>
      <c r="DF132" s="61">
        <f t="shared" si="138"/>
        <v>0</v>
      </c>
      <c r="DG132" s="61">
        <f t="shared" si="139"/>
        <v>0</v>
      </c>
      <c r="DH132" s="61">
        <f t="shared" si="140"/>
        <v>0</v>
      </c>
      <c r="DI132" s="61">
        <f t="shared" si="141"/>
        <v>0</v>
      </c>
      <c r="DJ132" s="61">
        <f t="shared" si="142"/>
        <v>0</v>
      </c>
      <c r="DK132" s="61">
        <f t="shared" si="143"/>
        <v>0</v>
      </c>
      <c r="DL132" s="61">
        <f t="shared" si="144"/>
        <v>0</v>
      </c>
      <c r="DM132" s="61">
        <f t="shared" si="145"/>
        <v>0</v>
      </c>
      <c r="DN132" s="61">
        <f t="shared" si="146"/>
        <v>0</v>
      </c>
      <c r="DO132" s="61">
        <f t="shared" si="147"/>
        <v>0</v>
      </c>
      <c r="DP132" s="61">
        <f t="shared" si="148"/>
        <v>0</v>
      </c>
      <c r="DQ132" s="61">
        <f t="shared" si="149"/>
        <v>0</v>
      </c>
      <c r="DR132" s="61">
        <f t="shared" si="150"/>
        <v>0</v>
      </c>
      <c r="DS132" s="61">
        <f t="shared" si="151"/>
        <v>0</v>
      </c>
      <c r="DT132" s="61">
        <f t="shared" si="152"/>
        <v>0</v>
      </c>
      <c r="DU132" s="61">
        <f t="shared" si="153"/>
        <v>0</v>
      </c>
      <c r="DV132" s="61">
        <f t="shared" si="154"/>
        <v>0</v>
      </c>
      <c r="DW132" s="61">
        <f t="shared" si="155"/>
        <v>0</v>
      </c>
      <c r="DX132" s="61">
        <f t="shared" si="156"/>
        <v>0</v>
      </c>
      <c r="DY132" s="61">
        <f t="shared" si="157"/>
        <v>0</v>
      </c>
      <c r="DZ132" s="61">
        <f t="shared" si="162"/>
        <v>1</v>
      </c>
    </row>
    <row r="133" spans="1:130">
      <c r="A133" s="53">
        <v>3</v>
      </c>
      <c r="B133" s="63">
        <f t="shared" si="158"/>
        <v>0.2</v>
      </c>
      <c r="C133" s="53">
        <v>2003</v>
      </c>
      <c r="D133" s="64">
        <f t="shared" si="163"/>
        <v>24.107496818866998</v>
      </c>
      <c r="E133" s="64">
        <f t="shared" ref="E133:E151" si="164">VLOOKUP($C$67,$D$3:$K$63,$A$69,0)*(B132-B131)</f>
        <v>20.711703028155299</v>
      </c>
      <c r="F133" s="64">
        <f>VLOOKUP($C$68,$D$3:$K$63,$A$69,0)*(B131-B130)</f>
        <v>33.210612961671998</v>
      </c>
      <c r="G133" s="64">
        <f>VLOOKUP($C$69,$D$3:$K$63,$A$69,0)*B130</f>
        <v>0</v>
      </c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54">
        <f t="shared" si="159"/>
        <v>78.029812808694302</v>
      </c>
      <c r="BP133" s="53">
        <v>2003</v>
      </c>
      <c r="BQ133" s="61">
        <f t="shared" si="160"/>
        <v>0.30895238564741101</v>
      </c>
      <c r="BR133" s="61">
        <f t="shared" si="133"/>
        <v>0.26543320152432198</v>
      </c>
      <c r="BS133" s="61">
        <f t="shared" si="133"/>
        <v>0.42561441282826701</v>
      </c>
      <c r="BT133" s="61">
        <f t="shared" si="133"/>
        <v>0</v>
      </c>
      <c r="BU133" s="61">
        <f t="shared" si="133"/>
        <v>0</v>
      </c>
      <c r="BV133" s="61">
        <f t="shared" si="133"/>
        <v>0</v>
      </c>
      <c r="BW133" s="61">
        <f t="shared" si="133"/>
        <v>0</v>
      </c>
      <c r="BX133" s="61">
        <f t="shared" si="133"/>
        <v>0</v>
      </c>
      <c r="BY133" s="61">
        <f t="shared" si="133"/>
        <v>0</v>
      </c>
      <c r="BZ133" s="61">
        <f t="shared" si="133"/>
        <v>0</v>
      </c>
      <c r="CA133" s="61">
        <f t="shared" si="133"/>
        <v>0</v>
      </c>
      <c r="CB133" s="61">
        <f t="shared" si="133"/>
        <v>0</v>
      </c>
      <c r="CC133" s="61">
        <f t="shared" si="133"/>
        <v>0</v>
      </c>
      <c r="CD133" s="61">
        <f t="shared" si="133"/>
        <v>0</v>
      </c>
      <c r="CE133" s="61">
        <f t="shared" si="133"/>
        <v>0</v>
      </c>
      <c r="CF133" s="61">
        <f t="shared" si="133"/>
        <v>0</v>
      </c>
      <c r="CG133" s="61">
        <f t="shared" si="133"/>
        <v>0</v>
      </c>
      <c r="CH133" s="61">
        <f t="shared" si="134"/>
        <v>0</v>
      </c>
      <c r="CI133" s="61">
        <f t="shared" si="134"/>
        <v>0</v>
      </c>
      <c r="CJ133" s="61">
        <f t="shared" si="134"/>
        <v>0</v>
      </c>
      <c r="CK133" s="61">
        <f t="shared" si="134"/>
        <v>0</v>
      </c>
      <c r="CL133" s="61">
        <f t="shared" si="134"/>
        <v>0</v>
      </c>
      <c r="CM133" s="61">
        <f t="shared" si="161"/>
        <v>0</v>
      </c>
      <c r="CN133" s="61">
        <f t="shared" si="135"/>
        <v>0</v>
      </c>
      <c r="CO133" s="61">
        <f t="shared" si="135"/>
        <v>0</v>
      </c>
      <c r="CP133" s="61">
        <f t="shared" si="135"/>
        <v>0</v>
      </c>
      <c r="CQ133" s="61">
        <f t="shared" si="135"/>
        <v>0</v>
      </c>
      <c r="CR133" s="61">
        <f t="shared" si="135"/>
        <v>0</v>
      </c>
      <c r="CS133" s="61">
        <f t="shared" si="135"/>
        <v>0</v>
      </c>
      <c r="CT133" s="61">
        <f t="shared" si="135"/>
        <v>0</v>
      </c>
      <c r="CU133" s="61">
        <f t="shared" si="135"/>
        <v>0</v>
      </c>
      <c r="CV133" s="61">
        <f t="shared" si="135"/>
        <v>0</v>
      </c>
      <c r="CW133" s="61">
        <f t="shared" si="135"/>
        <v>0</v>
      </c>
      <c r="CX133" s="61">
        <f t="shared" si="135"/>
        <v>0</v>
      </c>
      <c r="CY133" s="61">
        <f t="shared" si="135"/>
        <v>0</v>
      </c>
      <c r="CZ133" s="61">
        <f t="shared" si="135"/>
        <v>0</v>
      </c>
      <c r="DA133" s="61">
        <f t="shared" si="135"/>
        <v>0</v>
      </c>
      <c r="DB133" s="61">
        <f t="shared" si="135"/>
        <v>0</v>
      </c>
      <c r="DC133" s="61">
        <f t="shared" si="135"/>
        <v>0</v>
      </c>
      <c r="DD133" s="61">
        <f t="shared" si="136"/>
        <v>0</v>
      </c>
      <c r="DE133" s="61">
        <f t="shared" si="137"/>
        <v>0</v>
      </c>
      <c r="DF133" s="61">
        <f t="shared" si="138"/>
        <v>0</v>
      </c>
      <c r="DG133" s="61">
        <f t="shared" si="139"/>
        <v>0</v>
      </c>
      <c r="DH133" s="61">
        <f t="shared" si="140"/>
        <v>0</v>
      </c>
      <c r="DI133" s="61">
        <f t="shared" si="141"/>
        <v>0</v>
      </c>
      <c r="DJ133" s="61">
        <f t="shared" si="142"/>
        <v>0</v>
      </c>
      <c r="DK133" s="61">
        <f t="shared" si="143"/>
        <v>0</v>
      </c>
      <c r="DL133" s="61">
        <f t="shared" si="144"/>
        <v>0</v>
      </c>
      <c r="DM133" s="61">
        <f t="shared" si="145"/>
        <v>0</v>
      </c>
      <c r="DN133" s="61">
        <f t="shared" si="146"/>
        <v>0</v>
      </c>
      <c r="DO133" s="61">
        <f t="shared" si="147"/>
        <v>0</v>
      </c>
      <c r="DP133" s="61">
        <f t="shared" si="148"/>
        <v>0</v>
      </c>
      <c r="DQ133" s="61">
        <f t="shared" si="149"/>
        <v>0</v>
      </c>
      <c r="DR133" s="61">
        <f t="shared" si="150"/>
        <v>0</v>
      </c>
      <c r="DS133" s="61">
        <f t="shared" si="151"/>
        <v>0</v>
      </c>
      <c r="DT133" s="61">
        <f t="shared" si="152"/>
        <v>0</v>
      </c>
      <c r="DU133" s="61">
        <f t="shared" si="153"/>
        <v>0</v>
      </c>
      <c r="DV133" s="61">
        <f t="shared" si="154"/>
        <v>0</v>
      </c>
      <c r="DW133" s="61">
        <f t="shared" si="155"/>
        <v>0</v>
      </c>
      <c r="DX133" s="61">
        <f t="shared" si="156"/>
        <v>0</v>
      </c>
      <c r="DY133" s="61">
        <f t="shared" si="157"/>
        <v>0</v>
      </c>
      <c r="DZ133" s="61">
        <f t="shared" si="162"/>
        <v>1</v>
      </c>
    </row>
    <row r="134" spans="1:130">
      <c r="A134" s="53">
        <v>4</v>
      </c>
      <c r="B134" s="63">
        <f t="shared" si="158"/>
        <v>0.266666666666667</v>
      </c>
      <c r="C134" s="53">
        <v>2004</v>
      </c>
      <c r="D134" s="64">
        <f t="shared" si="163"/>
        <v>24.107496818866998</v>
      </c>
      <c r="E134" s="64">
        <f t="shared" si="164"/>
        <v>20.711703028155299</v>
      </c>
      <c r="F134" s="64">
        <f t="shared" ref="F134:F152" si="165">VLOOKUP($C$68,$D$3:$K$63,$A$69,0)*(B132-B131)</f>
        <v>33.210612961671998</v>
      </c>
      <c r="G134" s="64">
        <f>VLOOKUP($C$69,$D$3:$K$63,$A$69,0)*(B131-B130)</f>
        <v>58.286152249055</v>
      </c>
      <c r="H134" s="64">
        <f>VLOOKUP($C$70,$D$3:$K$63,$A$69,0)*B130</f>
        <v>0</v>
      </c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54">
        <f t="shared" si="159"/>
        <v>136.315965057749</v>
      </c>
      <c r="BP134" s="53">
        <v>2004</v>
      </c>
      <c r="BQ134" s="61">
        <f t="shared" si="160"/>
        <v>0.17685013496881399</v>
      </c>
      <c r="BR134" s="61">
        <f t="shared" si="133"/>
        <v>0.151938938475628</v>
      </c>
      <c r="BS134" s="61">
        <f t="shared" si="133"/>
        <v>0.243629665443828</v>
      </c>
      <c r="BT134" s="61">
        <f t="shared" si="133"/>
        <v>0.42758126111173</v>
      </c>
      <c r="BU134" s="61">
        <f t="shared" si="133"/>
        <v>0</v>
      </c>
      <c r="BV134" s="61">
        <f t="shared" si="133"/>
        <v>0</v>
      </c>
      <c r="BW134" s="61">
        <f t="shared" si="133"/>
        <v>0</v>
      </c>
      <c r="BX134" s="61">
        <f t="shared" si="133"/>
        <v>0</v>
      </c>
      <c r="BY134" s="61">
        <f t="shared" si="133"/>
        <v>0</v>
      </c>
      <c r="BZ134" s="61">
        <f t="shared" si="133"/>
        <v>0</v>
      </c>
      <c r="CA134" s="61">
        <f t="shared" si="133"/>
        <v>0</v>
      </c>
      <c r="CB134" s="61">
        <f t="shared" si="133"/>
        <v>0</v>
      </c>
      <c r="CC134" s="61">
        <f t="shared" si="133"/>
        <v>0</v>
      </c>
      <c r="CD134" s="61">
        <f t="shared" si="133"/>
        <v>0</v>
      </c>
      <c r="CE134" s="61">
        <f t="shared" si="133"/>
        <v>0</v>
      </c>
      <c r="CF134" s="61">
        <f t="shared" si="133"/>
        <v>0</v>
      </c>
      <c r="CG134" s="61">
        <f t="shared" si="133"/>
        <v>0</v>
      </c>
      <c r="CH134" s="61">
        <f t="shared" si="134"/>
        <v>0</v>
      </c>
      <c r="CI134" s="61">
        <f t="shared" si="134"/>
        <v>0</v>
      </c>
      <c r="CJ134" s="61">
        <f t="shared" si="134"/>
        <v>0</v>
      </c>
      <c r="CK134" s="61">
        <f t="shared" si="134"/>
        <v>0</v>
      </c>
      <c r="CL134" s="61">
        <f t="shared" si="134"/>
        <v>0</v>
      </c>
      <c r="CM134" s="61">
        <f t="shared" si="161"/>
        <v>0</v>
      </c>
      <c r="CN134" s="61">
        <f t="shared" si="135"/>
        <v>0</v>
      </c>
      <c r="CO134" s="61">
        <f t="shared" si="135"/>
        <v>0</v>
      </c>
      <c r="CP134" s="61">
        <f t="shared" si="135"/>
        <v>0</v>
      </c>
      <c r="CQ134" s="61">
        <f t="shared" si="135"/>
        <v>0</v>
      </c>
      <c r="CR134" s="61">
        <f t="shared" si="135"/>
        <v>0</v>
      </c>
      <c r="CS134" s="61">
        <f t="shared" si="135"/>
        <v>0</v>
      </c>
      <c r="CT134" s="61">
        <f t="shared" si="135"/>
        <v>0</v>
      </c>
      <c r="CU134" s="61">
        <f t="shared" si="135"/>
        <v>0</v>
      </c>
      <c r="CV134" s="61">
        <f t="shared" si="135"/>
        <v>0</v>
      </c>
      <c r="CW134" s="61">
        <f t="shared" si="135"/>
        <v>0</v>
      </c>
      <c r="CX134" s="61">
        <f t="shared" si="135"/>
        <v>0</v>
      </c>
      <c r="CY134" s="61">
        <f t="shared" si="135"/>
        <v>0</v>
      </c>
      <c r="CZ134" s="61">
        <f t="shared" si="135"/>
        <v>0</v>
      </c>
      <c r="DA134" s="61">
        <f t="shared" si="135"/>
        <v>0</v>
      </c>
      <c r="DB134" s="61">
        <f t="shared" si="135"/>
        <v>0</v>
      </c>
      <c r="DC134" s="61">
        <f t="shared" si="135"/>
        <v>0</v>
      </c>
      <c r="DD134" s="61">
        <f t="shared" si="136"/>
        <v>0</v>
      </c>
      <c r="DE134" s="61">
        <f t="shared" si="137"/>
        <v>0</v>
      </c>
      <c r="DF134" s="61">
        <f t="shared" si="138"/>
        <v>0</v>
      </c>
      <c r="DG134" s="61">
        <f t="shared" si="139"/>
        <v>0</v>
      </c>
      <c r="DH134" s="61">
        <f t="shared" si="140"/>
        <v>0</v>
      </c>
      <c r="DI134" s="61">
        <f t="shared" si="141"/>
        <v>0</v>
      </c>
      <c r="DJ134" s="61">
        <f t="shared" si="142"/>
        <v>0</v>
      </c>
      <c r="DK134" s="61">
        <f t="shared" si="143"/>
        <v>0</v>
      </c>
      <c r="DL134" s="61">
        <f t="shared" si="144"/>
        <v>0</v>
      </c>
      <c r="DM134" s="61">
        <f t="shared" si="145"/>
        <v>0</v>
      </c>
      <c r="DN134" s="61">
        <f t="shared" si="146"/>
        <v>0</v>
      </c>
      <c r="DO134" s="61">
        <f t="shared" si="147"/>
        <v>0</v>
      </c>
      <c r="DP134" s="61">
        <f t="shared" si="148"/>
        <v>0</v>
      </c>
      <c r="DQ134" s="61">
        <f t="shared" si="149"/>
        <v>0</v>
      </c>
      <c r="DR134" s="61">
        <f t="shared" si="150"/>
        <v>0</v>
      </c>
      <c r="DS134" s="61">
        <f t="shared" si="151"/>
        <v>0</v>
      </c>
      <c r="DT134" s="61">
        <f t="shared" si="152"/>
        <v>0</v>
      </c>
      <c r="DU134" s="61">
        <f t="shared" si="153"/>
        <v>0</v>
      </c>
      <c r="DV134" s="61">
        <f t="shared" si="154"/>
        <v>0</v>
      </c>
      <c r="DW134" s="61">
        <f t="shared" si="155"/>
        <v>0</v>
      </c>
      <c r="DX134" s="61">
        <f t="shared" si="156"/>
        <v>0</v>
      </c>
      <c r="DY134" s="61">
        <f t="shared" si="157"/>
        <v>0</v>
      </c>
      <c r="DZ134" s="61">
        <f t="shared" si="162"/>
        <v>1</v>
      </c>
    </row>
    <row r="135" spans="1:130">
      <c r="A135" s="53">
        <v>5</v>
      </c>
      <c r="B135" s="63">
        <f t="shared" si="158"/>
        <v>0.33333333333333298</v>
      </c>
      <c r="C135" s="53">
        <v>2005</v>
      </c>
      <c r="D135" s="64">
        <f t="shared" si="163"/>
        <v>24.107496818866998</v>
      </c>
      <c r="E135" s="64">
        <f t="shared" si="164"/>
        <v>20.711703028155299</v>
      </c>
      <c r="F135" s="64">
        <f t="shared" si="165"/>
        <v>33.210612961671998</v>
      </c>
      <c r="G135" s="64">
        <f t="shared" ref="G135:G153" si="166">VLOOKUP($C$69,$D$3:$K$63,$A$69,0)*(B132-B131)</f>
        <v>58.286152249055</v>
      </c>
      <c r="H135" s="64">
        <f>VLOOKUP($C$70,$D$3:$K$63,$A$69,0)*(B131-B130)</f>
        <v>52.535324704428497</v>
      </c>
      <c r="I135" s="64">
        <f>VLOOKUP($C$71,$D$3:$K$63,$A$69,0)*B130</f>
        <v>0</v>
      </c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54">
        <f t="shared" si="159"/>
        <v>188.851289762178</v>
      </c>
      <c r="BP135" s="53">
        <v>2005</v>
      </c>
      <c r="BQ135" s="61">
        <f t="shared" si="160"/>
        <v>0.127653334267538</v>
      </c>
      <c r="BR135" s="61">
        <f t="shared" si="133"/>
        <v>0.109672023178861</v>
      </c>
      <c r="BS135" s="61">
        <f t="shared" si="133"/>
        <v>0.17585589700496301</v>
      </c>
      <c r="BT135" s="61">
        <f t="shared" si="133"/>
        <v>0.30863518233026299</v>
      </c>
      <c r="BU135" s="61">
        <f t="shared" si="133"/>
        <v>0.27818356321837501</v>
      </c>
      <c r="BV135" s="61">
        <f t="shared" si="133"/>
        <v>0</v>
      </c>
      <c r="BW135" s="61">
        <f t="shared" si="133"/>
        <v>0</v>
      </c>
      <c r="BX135" s="61">
        <f t="shared" si="133"/>
        <v>0</v>
      </c>
      <c r="BY135" s="61">
        <f t="shared" si="133"/>
        <v>0</v>
      </c>
      <c r="BZ135" s="61">
        <f t="shared" si="133"/>
        <v>0</v>
      </c>
      <c r="CA135" s="61">
        <f t="shared" si="133"/>
        <v>0</v>
      </c>
      <c r="CB135" s="61">
        <f t="shared" si="133"/>
        <v>0</v>
      </c>
      <c r="CC135" s="61">
        <f t="shared" si="133"/>
        <v>0</v>
      </c>
      <c r="CD135" s="61">
        <f t="shared" si="133"/>
        <v>0</v>
      </c>
      <c r="CE135" s="61">
        <f t="shared" si="133"/>
        <v>0</v>
      </c>
      <c r="CF135" s="61">
        <f t="shared" si="133"/>
        <v>0</v>
      </c>
      <c r="CG135" s="61">
        <f t="shared" si="133"/>
        <v>0</v>
      </c>
      <c r="CH135" s="61">
        <f t="shared" si="134"/>
        <v>0</v>
      </c>
      <c r="CI135" s="61">
        <f t="shared" si="134"/>
        <v>0</v>
      </c>
      <c r="CJ135" s="61">
        <f t="shared" si="134"/>
        <v>0</v>
      </c>
      <c r="CK135" s="61">
        <f t="shared" si="134"/>
        <v>0</v>
      </c>
      <c r="CL135" s="61">
        <f t="shared" si="134"/>
        <v>0</v>
      </c>
      <c r="CM135" s="61">
        <f t="shared" si="161"/>
        <v>0</v>
      </c>
      <c r="CN135" s="61">
        <f t="shared" si="135"/>
        <v>0</v>
      </c>
      <c r="CO135" s="61">
        <f t="shared" si="135"/>
        <v>0</v>
      </c>
      <c r="CP135" s="61">
        <f t="shared" si="135"/>
        <v>0</v>
      </c>
      <c r="CQ135" s="61">
        <f t="shared" si="135"/>
        <v>0</v>
      </c>
      <c r="CR135" s="61">
        <f t="shared" si="135"/>
        <v>0</v>
      </c>
      <c r="CS135" s="61">
        <f t="shared" si="135"/>
        <v>0</v>
      </c>
      <c r="CT135" s="61">
        <f t="shared" si="135"/>
        <v>0</v>
      </c>
      <c r="CU135" s="61">
        <f t="shared" si="135"/>
        <v>0</v>
      </c>
      <c r="CV135" s="61">
        <f t="shared" si="135"/>
        <v>0</v>
      </c>
      <c r="CW135" s="61">
        <f t="shared" si="135"/>
        <v>0</v>
      </c>
      <c r="CX135" s="61">
        <f t="shared" si="135"/>
        <v>0</v>
      </c>
      <c r="CY135" s="61">
        <f t="shared" si="135"/>
        <v>0</v>
      </c>
      <c r="CZ135" s="61">
        <f t="shared" si="135"/>
        <v>0</v>
      </c>
      <c r="DA135" s="61">
        <f t="shared" si="135"/>
        <v>0</v>
      </c>
      <c r="DB135" s="61">
        <f t="shared" si="135"/>
        <v>0</v>
      </c>
      <c r="DC135" s="61">
        <f t="shared" si="135"/>
        <v>0</v>
      </c>
      <c r="DD135" s="61">
        <f t="shared" si="136"/>
        <v>0</v>
      </c>
      <c r="DE135" s="61">
        <f t="shared" si="137"/>
        <v>0</v>
      </c>
      <c r="DF135" s="61">
        <f t="shared" si="138"/>
        <v>0</v>
      </c>
      <c r="DG135" s="61">
        <f t="shared" si="139"/>
        <v>0</v>
      </c>
      <c r="DH135" s="61">
        <f t="shared" si="140"/>
        <v>0</v>
      </c>
      <c r="DI135" s="61">
        <f t="shared" si="141"/>
        <v>0</v>
      </c>
      <c r="DJ135" s="61">
        <f t="shared" si="142"/>
        <v>0</v>
      </c>
      <c r="DK135" s="61">
        <f t="shared" si="143"/>
        <v>0</v>
      </c>
      <c r="DL135" s="61">
        <f t="shared" si="144"/>
        <v>0</v>
      </c>
      <c r="DM135" s="61">
        <f t="shared" si="145"/>
        <v>0</v>
      </c>
      <c r="DN135" s="61">
        <f t="shared" si="146"/>
        <v>0</v>
      </c>
      <c r="DO135" s="61">
        <f t="shared" si="147"/>
        <v>0</v>
      </c>
      <c r="DP135" s="61">
        <f t="shared" si="148"/>
        <v>0</v>
      </c>
      <c r="DQ135" s="61">
        <f t="shared" si="149"/>
        <v>0</v>
      </c>
      <c r="DR135" s="61">
        <f t="shared" si="150"/>
        <v>0</v>
      </c>
      <c r="DS135" s="61">
        <f t="shared" si="151"/>
        <v>0</v>
      </c>
      <c r="DT135" s="61">
        <f t="shared" si="152"/>
        <v>0</v>
      </c>
      <c r="DU135" s="61">
        <f t="shared" si="153"/>
        <v>0</v>
      </c>
      <c r="DV135" s="61">
        <f t="shared" si="154"/>
        <v>0</v>
      </c>
      <c r="DW135" s="61">
        <f t="shared" si="155"/>
        <v>0</v>
      </c>
      <c r="DX135" s="61">
        <f t="shared" si="156"/>
        <v>0</v>
      </c>
      <c r="DY135" s="61">
        <f t="shared" si="157"/>
        <v>0</v>
      </c>
      <c r="DZ135" s="61">
        <f t="shared" si="162"/>
        <v>1</v>
      </c>
    </row>
    <row r="136" spans="1:130">
      <c r="A136" s="53">
        <v>6</v>
      </c>
      <c r="B136" s="63">
        <f t="shared" si="158"/>
        <v>0.4</v>
      </c>
      <c r="C136" s="53">
        <v>2006</v>
      </c>
      <c r="D136" s="64">
        <f t="shared" si="163"/>
        <v>24.107496818866998</v>
      </c>
      <c r="E136" s="64">
        <f t="shared" si="164"/>
        <v>20.711703028155299</v>
      </c>
      <c r="F136" s="64">
        <f t="shared" si="165"/>
        <v>33.210612961671998</v>
      </c>
      <c r="G136" s="64">
        <f t="shared" si="166"/>
        <v>58.286152249055</v>
      </c>
      <c r="H136" s="64">
        <f t="shared" ref="H136:H154" si="167">VLOOKUP($C$70,$D$3:$K$63,$A$69,0)*(B132-B131)</f>
        <v>52.535324704428497</v>
      </c>
      <c r="I136" s="64">
        <f>VLOOKUP($C$71,$D$3:$K$63,$A$69,0)*(B131-B130)</f>
        <v>73.617200977544002</v>
      </c>
      <c r="J136" s="64">
        <f>VLOOKUP($C$72,$D$3:$K$63,$A$69,0)*B130</f>
        <v>0</v>
      </c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54">
        <f t="shared" si="159"/>
        <v>262.46849073972197</v>
      </c>
      <c r="BP136" s="53">
        <v>2006</v>
      </c>
      <c r="BQ136" s="61">
        <f t="shared" si="160"/>
        <v>9.1849108252667802E-2</v>
      </c>
      <c r="BR136" s="61">
        <f t="shared" si="133"/>
        <v>7.8911197949067896E-2</v>
      </c>
      <c r="BS136" s="61">
        <f t="shared" si="133"/>
        <v>0.126531809087154</v>
      </c>
      <c r="BT136" s="61">
        <f t="shared" si="133"/>
        <v>0.22206914088919999</v>
      </c>
      <c r="BU136" s="61">
        <f t="shared" si="133"/>
        <v>0.20015859639519701</v>
      </c>
      <c r="BV136" s="61">
        <f t="shared" si="133"/>
        <v>0.28048014742671301</v>
      </c>
      <c r="BW136" s="61">
        <f t="shared" si="133"/>
        <v>0</v>
      </c>
      <c r="BX136" s="61">
        <f t="shared" si="133"/>
        <v>0</v>
      </c>
      <c r="BY136" s="61">
        <f t="shared" si="133"/>
        <v>0</v>
      </c>
      <c r="BZ136" s="61">
        <f t="shared" si="133"/>
        <v>0</v>
      </c>
      <c r="CA136" s="61">
        <f t="shared" si="133"/>
        <v>0</v>
      </c>
      <c r="CB136" s="61">
        <f t="shared" si="133"/>
        <v>0</v>
      </c>
      <c r="CC136" s="61">
        <f t="shared" si="133"/>
        <v>0</v>
      </c>
      <c r="CD136" s="61">
        <f t="shared" si="133"/>
        <v>0</v>
      </c>
      <c r="CE136" s="61">
        <f t="shared" si="133"/>
        <v>0</v>
      </c>
      <c r="CF136" s="61">
        <f t="shared" si="133"/>
        <v>0</v>
      </c>
      <c r="CG136" s="61">
        <f t="shared" si="133"/>
        <v>0</v>
      </c>
      <c r="CH136" s="61">
        <f t="shared" si="134"/>
        <v>0</v>
      </c>
      <c r="CI136" s="61">
        <f t="shared" si="134"/>
        <v>0</v>
      </c>
      <c r="CJ136" s="61">
        <f t="shared" si="134"/>
        <v>0</v>
      </c>
      <c r="CK136" s="61">
        <f t="shared" si="134"/>
        <v>0</v>
      </c>
      <c r="CL136" s="61">
        <f t="shared" si="134"/>
        <v>0</v>
      </c>
      <c r="CM136" s="61">
        <f t="shared" si="161"/>
        <v>0</v>
      </c>
      <c r="CN136" s="61">
        <f t="shared" si="135"/>
        <v>0</v>
      </c>
      <c r="CO136" s="61">
        <f t="shared" si="135"/>
        <v>0</v>
      </c>
      <c r="CP136" s="61">
        <f t="shared" si="135"/>
        <v>0</v>
      </c>
      <c r="CQ136" s="61">
        <f t="shared" si="135"/>
        <v>0</v>
      </c>
      <c r="CR136" s="61">
        <f t="shared" si="135"/>
        <v>0</v>
      </c>
      <c r="CS136" s="61">
        <f t="shared" si="135"/>
        <v>0</v>
      </c>
      <c r="CT136" s="61">
        <f t="shared" si="135"/>
        <v>0</v>
      </c>
      <c r="CU136" s="61">
        <f t="shared" si="135"/>
        <v>0</v>
      </c>
      <c r="CV136" s="61">
        <f t="shared" si="135"/>
        <v>0</v>
      </c>
      <c r="CW136" s="61">
        <f t="shared" si="135"/>
        <v>0</v>
      </c>
      <c r="CX136" s="61">
        <f t="shared" si="135"/>
        <v>0</v>
      </c>
      <c r="CY136" s="61">
        <f t="shared" si="135"/>
        <v>0</v>
      </c>
      <c r="CZ136" s="61">
        <f t="shared" si="135"/>
        <v>0</v>
      </c>
      <c r="DA136" s="61">
        <f t="shared" si="135"/>
        <v>0</v>
      </c>
      <c r="DB136" s="61">
        <f t="shared" si="135"/>
        <v>0</v>
      </c>
      <c r="DC136" s="61">
        <f t="shared" si="135"/>
        <v>0</v>
      </c>
      <c r="DD136" s="61">
        <f t="shared" si="136"/>
        <v>0</v>
      </c>
      <c r="DE136" s="61">
        <f t="shared" si="137"/>
        <v>0</v>
      </c>
      <c r="DF136" s="61">
        <f t="shared" si="138"/>
        <v>0</v>
      </c>
      <c r="DG136" s="61">
        <f t="shared" si="139"/>
        <v>0</v>
      </c>
      <c r="DH136" s="61">
        <f t="shared" si="140"/>
        <v>0</v>
      </c>
      <c r="DI136" s="61">
        <f t="shared" si="141"/>
        <v>0</v>
      </c>
      <c r="DJ136" s="61">
        <f t="shared" si="142"/>
        <v>0</v>
      </c>
      <c r="DK136" s="61">
        <f t="shared" si="143"/>
        <v>0</v>
      </c>
      <c r="DL136" s="61">
        <f t="shared" si="144"/>
        <v>0</v>
      </c>
      <c r="DM136" s="61">
        <f t="shared" si="145"/>
        <v>0</v>
      </c>
      <c r="DN136" s="61">
        <f t="shared" si="146"/>
        <v>0</v>
      </c>
      <c r="DO136" s="61">
        <f t="shared" si="147"/>
        <v>0</v>
      </c>
      <c r="DP136" s="61">
        <f t="shared" si="148"/>
        <v>0</v>
      </c>
      <c r="DQ136" s="61">
        <f t="shared" si="149"/>
        <v>0</v>
      </c>
      <c r="DR136" s="61">
        <f t="shared" si="150"/>
        <v>0</v>
      </c>
      <c r="DS136" s="61">
        <f t="shared" si="151"/>
        <v>0</v>
      </c>
      <c r="DT136" s="61">
        <f t="shared" si="152"/>
        <v>0</v>
      </c>
      <c r="DU136" s="61">
        <f t="shared" si="153"/>
        <v>0</v>
      </c>
      <c r="DV136" s="61">
        <f t="shared" si="154"/>
        <v>0</v>
      </c>
      <c r="DW136" s="61">
        <f t="shared" si="155"/>
        <v>0</v>
      </c>
      <c r="DX136" s="61">
        <f t="shared" si="156"/>
        <v>0</v>
      </c>
      <c r="DY136" s="61">
        <f t="shared" si="157"/>
        <v>0</v>
      </c>
      <c r="DZ136" s="61">
        <f t="shared" si="162"/>
        <v>1</v>
      </c>
    </row>
    <row r="137" spans="1:130">
      <c r="A137" s="53">
        <v>7</v>
      </c>
      <c r="B137" s="63">
        <f t="shared" si="158"/>
        <v>0.46666666666666701</v>
      </c>
      <c r="C137" s="53">
        <v>2007</v>
      </c>
      <c r="D137" s="64">
        <f t="shared" si="163"/>
        <v>24.107496818866998</v>
      </c>
      <c r="E137" s="64">
        <f t="shared" si="164"/>
        <v>20.711703028155299</v>
      </c>
      <c r="F137" s="64">
        <f t="shared" si="165"/>
        <v>33.210612961671998</v>
      </c>
      <c r="G137" s="64">
        <f t="shared" si="166"/>
        <v>58.286152249055</v>
      </c>
      <c r="H137" s="64">
        <f t="shared" si="167"/>
        <v>52.535324704428497</v>
      </c>
      <c r="I137" s="64">
        <f t="shared" ref="I137:I155" si="168">VLOOKUP($C$71,$D$3:$K$63,$A$69,0)*(B132-B131)</f>
        <v>73.617200977544002</v>
      </c>
      <c r="J137" s="64">
        <f>VLOOKUP($C$72,$D$3:$K$63,$A$69,0)*(B131-B130)</f>
        <v>100.994050152152</v>
      </c>
      <c r="K137" s="64">
        <f>VLOOKUP($C$73,$D$3:$K$63,$A$69,0)*B130</f>
        <v>0</v>
      </c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54">
        <f t="shared" si="159"/>
        <v>363.46254089187403</v>
      </c>
      <c r="BP137" s="53">
        <v>2007</v>
      </c>
      <c r="BQ137" s="61">
        <f t="shared" si="160"/>
        <v>6.6327321543814197E-2</v>
      </c>
      <c r="BR137" s="61">
        <f t="shared" si="133"/>
        <v>5.6984422596431397E-2</v>
      </c>
      <c r="BS137" s="61">
        <f t="shared" si="133"/>
        <v>9.13728630196083E-2</v>
      </c>
      <c r="BT137" s="61">
        <f t="shared" si="133"/>
        <v>0.16036357448564301</v>
      </c>
      <c r="BU137" s="61">
        <f t="shared" si="133"/>
        <v>0.14454123546133801</v>
      </c>
      <c r="BV137" s="61">
        <f t="shared" si="133"/>
        <v>0.20254412131962801</v>
      </c>
      <c r="BW137" s="61">
        <f t="shared" si="133"/>
        <v>0.277866461573538</v>
      </c>
      <c r="BX137" s="61">
        <f t="shared" si="133"/>
        <v>0</v>
      </c>
      <c r="BY137" s="61">
        <f t="shared" si="133"/>
        <v>0</v>
      </c>
      <c r="BZ137" s="61">
        <f t="shared" si="133"/>
        <v>0</v>
      </c>
      <c r="CA137" s="61">
        <f t="shared" si="133"/>
        <v>0</v>
      </c>
      <c r="CB137" s="61">
        <f t="shared" si="133"/>
        <v>0</v>
      </c>
      <c r="CC137" s="61">
        <f t="shared" si="133"/>
        <v>0</v>
      </c>
      <c r="CD137" s="61">
        <f t="shared" si="133"/>
        <v>0</v>
      </c>
      <c r="CE137" s="61">
        <f t="shared" si="133"/>
        <v>0</v>
      </c>
      <c r="CF137" s="61">
        <f t="shared" si="133"/>
        <v>0</v>
      </c>
      <c r="CG137" s="61">
        <f t="shared" si="133"/>
        <v>0</v>
      </c>
      <c r="CH137" s="61">
        <f t="shared" si="134"/>
        <v>0</v>
      </c>
      <c r="CI137" s="61">
        <f t="shared" si="134"/>
        <v>0</v>
      </c>
      <c r="CJ137" s="61">
        <f t="shared" si="134"/>
        <v>0</v>
      </c>
      <c r="CK137" s="61">
        <f t="shared" si="134"/>
        <v>0</v>
      </c>
      <c r="CL137" s="61">
        <f t="shared" si="134"/>
        <v>0</v>
      </c>
      <c r="CM137" s="61">
        <f t="shared" si="161"/>
        <v>0</v>
      </c>
      <c r="CN137" s="61">
        <f t="shared" si="135"/>
        <v>0</v>
      </c>
      <c r="CO137" s="61">
        <f t="shared" si="135"/>
        <v>0</v>
      </c>
      <c r="CP137" s="61">
        <f t="shared" si="135"/>
        <v>0</v>
      </c>
      <c r="CQ137" s="61">
        <f t="shared" si="135"/>
        <v>0</v>
      </c>
      <c r="CR137" s="61">
        <f t="shared" si="135"/>
        <v>0</v>
      </c>
      <c r="CS137" s="61">
        <f t="shared" si="135"/>
        <v>0</v>
      </c>
      <c r="CT137" s="61">
        <f t="shared" si="135"/>
        <v>0</v>
      </c>
      <c r="CU137" s="61">
        <f t="shared" si="135"/>
        <v>0</v>
      </c>
      <c r="CV137" s="61">
        <f t="shared" si="135"/>
        <v>0</v>
      </c>
      <c r="CW137" s="61">
        <f t="shared" si="135"/>
        <v>0</v>
      </c>
      <c r="CX137" s="61">
        <f t="shared" si="135"/>
        <v>0</v>
      </c>
      <c r="CY137" s="61">
        <f t="shared" si="135"/>
        <v>0</v>
      </c>
      <c r="CZ137" s="61">
        <f t="shared" si="135"/>
        <v>0</v>
      </c>
      <c r="DA137" s="61">
        <f t="shared" si="135"/>
        <v>0</v>
      </c>
      <c r="DB137" s="61">
        <f t="shared" si="135"/>
        <v>0</v>
      </c>
      <c r="DC137" s="61">
        <f t="shared" si="135"/>
        <v>0</v>
      </c>
      <c r="DD137" s="61">
        <f t="shared" si="136"/>
        <v>0</v>
      </c>
      <c r="DE137" s="61">
        <f t="shared" si="137"/>
        <v>0</v>
      </c>
      <c r="DF137" s="61">
        <f t="shared" si="138"/>
        <v>0</v>
      </c>
      <c r="DG137" s="61">
        <f t="shared" si="139"/>
        <v>0</v>
      </c>
      <c r="DH137" s="61">
        <f t="shared" si="140"/>
        <v>0</v>
      </c>
      <c r="DI137" s="61">
        <f t="shared" si="141"/>
        <v>0</v>
      </c>
      <c r="DJ137" s="61">
        <f t="shared" si="142"/>
        <v>0</v>
      </c>
      <c r="DK137" s="61">
        <f t="shared" si="143"/>
        <v>0</v>
      </c>
      <c r="DL137" s="61">
        <f t="shared" si="144"/>
        <v>0</v>
      </c>
      <c r="DM137" s="61">
        <f t="shared" si="145"/>
        <v>0</v>
      </c>
      <c r="DN137" s="61">
        <f t="shared" si="146"/>
        <v>0</v>
      </c>
      <c r="DO137" s="61">
        <f t="shared" si="147"/>
        <v>0</v>
      </c>
      <c r="DP137" s="61">
        <f t="shared" si="148"/>
        <v>0</v>
      </c>
      <c r="DQ137" s="61">
        <f t="shared" si="149"/>
        <v>0</v>
      </c>
      <c r="DR137" s="61">
        <f t="shared" si="150"/>
        <v>0</v>
      </c>
      <c r="DS137" s="61">
        <f t="shared" si="151"/>
        <v>0</v>
      </c>
      <c r="DT137" s="61">
        <f t="shared" si="152"/>
        <v>0</v>
      </c>
      <c r="DU137" s="61">
        <f t="shared" si="153"/>
        <v>0</v>
      </c>
      <c r="DV137" s="61">
        <f t="shared" si="154"/>
        <v>0</v>
      </c>
      <c r="DW137" s="61">
        <f t="shared" si="155"/>
        <v>0</v>
      </c>
      <c r="DX137" s="61">
        <f t="shared" si="156"/>
        <v>0</v>
      </c>
      <c r="DY137" s="61">
        <f t="shared" si="157"/>
        <v>0</v>
      </c>
      <c r="DZ137" s="61">
        <f t="shared" si="162"/>
        <v>1</v>
      </c>
    </row>
    <row r="138" spans="1:130">
      <c r="A138" s="53">
        <v>8</v>
      </c>
      <c r="B138" s="63">
        <f t="shared" si="158"/>
        <v>0.53333333333333299</v>
      </c>
      <c r="C138" s="53">
        <v>2008</v>
      </c>
      <c r="D138" s="64">
        <f t="shared" si="163"/>
        <v>24.107496818866998</v>
      </c>
      <c r="E138" s="64">
        <f t="shared" si="164"/>
        <v>20.711703028155299</v>
      </c>
      <c r="F138" s="64">
        <f t="shared" si="165"/>
        <v>33.210612961671998</v>
      </c>
      <c r="G138" s="64">
        <f t="shared" si="166"/>
        <v>58.286152249055</v>
      </c>
      <c r="H138" s="64">
        <f t="shared" si="167"/>
        <v>52.535324704428497</v>
      </c>
      <c r="I138" s="64">
        <f t="shared" si="168"/>
        <v>73.617200977544002</v>
      </c>
      <c r="J138" s="64">
        <f t="shared" ref="J138:J156" si="169">VLOOKUP($C$72,$D$3:$K$63,$A$69,0)*(B132-B131)</f>
        <v>100.994050152152</v>
      </c>
      <c r="K138" s="64">
        <f>VLOOKUP($C$73,$D$3:$K$63,$A$69,0)*(B131-B130)</f>
        <v>35.050725687150297</v>
      </c>
      <c r="L138" s="64">
        <f>VLOOKUP($C$74,$D$3:$K$63,$A$69,0)*B130</f>
        <v>0</v>
      </c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54">
        <f t="shared" si="159"/>
        <v>398.51326657902399</v>
      </c>
      <c r="BP138" s="53">
        <v>2008</v>
      </c>
      <c r="BQ138" s="61">
        <f t="shared" si="160"/>
        <v>6.0493586639697401E-2</v>
      </c>
      <c r="BR138" s="61">
        <f t="shared" si="133"/>
        <v>5.1972430443663002E-2</v>
      </c>
      <c r="BS138" s="61">
        <f t="shared" si="133"/>
        <v>8.3336279483901196E-2</v>
      </c>
      <c r="BT138" s="61">
        <f t="shared" si="133"/>
        <v>0.14625900098484401</v>
      </c>
      <c r="BU138" s="61">
        <f t="shared" si="133"/>
        <v>0.13182829559329301</v>
      </c>
      <c r="BV138" s="61">
        <f t="shared" si="133"/>
        <v>0.184729611662617</v>
      </c>
      <c r="BW138" s="61">
        <f t="shared" si="133"/>
        <v>0.25342707162328598</v>
      </c>
      <c r="BX138" s="61">
        <f t="shared" si="133"/>
        <v>8.7953723568698003E-2</v>
      </c>
      <c r="BY138" s="61">
        <f t="shared" si="133"/>
        <v>0</v>
      </c>
      <c r="BZ138" s="61">
        <f t="shared" si="133"/>
        <v>0</v>
      </c>
      <c r="CA138" s="61">
        <f t="shared" si="133"/>
        <v>0</v>
      </c>
      <c r="CB138" s="61">
        <f t="shared" si="133"/>
        <v>0</v>
      </c>
      <c r="CC138" s="61">
        <f t="shared" si="133"/>
        <v>0</v>
      </c>
      <c r="CD138" s="61">
        <f t="shared" si="133"/>
        <v>0</v>
      </c>
      <c r="CE138" s="61">
        <f t="shared" si="133"/>
        <v>0</v>
      </c>
      <c r="CF138" s="61">
        <f t="shared" si="133"/>
        <v>0</v>
      </c>
      <c r="CG138" s="61">
        <f t="shared" si="133"/>
        <v>0</v>
      </c>
      <c r="CH138" s="61">
        <f t="shared" si="134"/>
        <v>0</v>
      </c>
      <c r="CI138" s="61">
        <f t="shared" si="134"/>
        <v>0</v>
      </c>
      <c r="CJ138" s="61">
        <f t="shared" si="134"/>
        <v>0</v>
      </c>
      <c r="CK138" s="61">
        <f t="shared" si="134"/>
        <v>0</v>
      </c>
      <c r="CL138" s="61">
        <f t="shared" si="134"/>
        <v>0</v>
      </c>
      <c r="CM138" s="61">
        <f t="shared" si="161"/>
        <v>0</v>
      </c>
      <c r="CN138" s="61">
        <f t="shared" si="135"/>
        <v>0</v>
      </c>
      <c r="CO138" s="61">
        <f t="shared" si="135"/>
        <v>0</v>
      </c>
      <c r="CP138" s="61">
        <f t="shared" si="135"/>
        <v>0</v>
      </c>
      <c r="CQ138" s="61">
        <f t="shared" si="135"/>
        <v>0</v>
      </c>
      <c r="CR138" s="61">
        <f t="shared" si="135"/>
        <v>0</v>
      </c>
      <c r="CS138" s="61">
        <f t="shared" si="135"/>
        <v>0</v>
      </c>
      <c r="CT138" s="61">
        <f t="shared" si="135"/>
        <v>0</v>
      </c>
      <c r="CU138" s="61">
        <f t="shared" si="135"/>
        <v>0</v>
      </c>
      <c r="CV138" s="61">
        <f t="shared" si="135"/>
        <v>0</v>
      </c>
      <c r="CW138" s="61">
        <f t="shared" si="135"/>
        <v>0</v>
      </c>
      <c r="CX138" s="61">
        <f t="shared" si="135"/>
        <v>0</v>
      </c>
      <c r="CY138" s="61">
        <f t="shared" si="135"/>
        <v>0</v>
      </c>
      <c r="CZ138" s="61">
        <f t="shared" si="135"/>
        <v>0</v>
      </c>
      <c r="DA138" s="61">
        <f t="shared" si="135"/>
        <v>0</v>
      </c>
      <c r="DB138" s="61">
        <f t="shared" si="135"/>
        <v>0</v>
      </c>
      <c r="DC138" s="61">
        <f t="shared" si="135"/>
        <v>0</v>
      </c>
      <c r="DD138" s="61">
        <f t="shared" si="136"/>
        <v>0</v>
      </c>
      <c r="DE138" s="61">
        <f t="shared" si="137"/>
        <v>0</v>
      </c>
      <c r="DF138" s="61">
        <f t="shared" si="138"/>
        <v>0</v>
      </c>
      <c r="DG138" s="61">
        <f t="shared" si="139"/>
        <v>0</v>
      </c>
      <c r="DH138" s="61">
        <f t="shared" si="140"/>
        <v>0</v>
      </c>
      <c r="DI138" s="61">
        <f t="shared" si="141"/>
        <v>0</v>
      </c>
      <c r="DJ138" s="61">
        <f t="shared" si="142"/>
        <v>0</v>
      </c>
      <c r="DK138" s="61">
        <f t="shared" si="143"/>
        <v>0</v>
      </c>
      <c r="DL138" s="61">
        <f t="shared" si="144"/>
        <v>0</v>
      </c>
      <c r="DM138" s="61">
        <f t="shared" si="145"/>
        <v>0</v>
      </c>
      <c r="DN138" s="61">
        <f t="shared" si="146"/>
        <v>0</v>
      </c>
      <c r="DO138" s="61">
        <f t="shared" si="147"/>
        <v>0</v>
      </c>
      <c r="DP138" s="61">
        <f t="shared" si="148"/>
        <v>0</v>
      </c>
      <c r="DQ138" s="61">
        <f t="shared" si="149"/>
        <v>0</v>
      </c>
      <c r="DR138" s="61">
        <f t="shared" si="150"/>
        <v>0</v>
      </c>
      <c r="DS138" s="61">
        <f t="shared" si="151"/>
        <v>0</v>
      </c>
      <c r="DT138" s="61">
        <f t="shared" si="152"/>
        <v>0</v>
      </c>
      <c r="DU138" s="61">
        <f t="shared" si="153"/>
        <v>0</v>
      </c>
      <c r="DV138" s="61">
        <f t="shared" si="154"/>
        <v>0</v>
      </c>
      <c r="DW138" s="61">
        <f t="shared" si="155"/>
        <v>0</v>
      </c>
      <c r="DX138" s="61">
        <f t="shared" si="156"/>
        <v>0</v>
      </c>
      <c r="DY138" s="61">
        <f t="shared" si="157"/>
        <v>0</v>
      </c>
      <c r="DZ138" s="61">
        <f t="shared" si="162"/>
        <v>1</v>
      </c>
    </row>
    <row r="139" spans="1:130">
      <c r="A139" s="53">
        <v>9</v>
      </c>
      <c r="B139" s="63">
        <f t="shared" si="158"/>
        <v>0.6</v>
      </c>
      <c r="C139" s="53">
        <v>2009</v>
      </c>
      <c r="D139" s="64">
        <f t="shared" si="163"/>
        <v>24.107496818866998</v>
      </c>
      <c r="E139" s="64">
        <f t="shared" si="164"/>
        <v>20.711703028155299</v>
      </c>
      <c r="F139" s="64">
        <f t="shared" si="165"/>
        <v>33.210612961671998</v>
      </c>
      <c r="G139" s="64">
        <f t="shared" si="166"/>
        <v>58.286152249055</v>
      </c>
      <c r="H139" s="64">
        <f t="shared" si="167"/>
        <v>52.535324704428497</v>
      </c>
      <c r="I139" s="64">
        <f t="shared" si="168"/>
        <v>73.617200977544002</v>
      </c>
      <c r="J139" s="64">
        <f t="shared" si="169"/>
        <v>100.994050152152</v>
      </c>
      <c r="K139" s="64">
        <f t="shared" ref="K139:K157" si="170">VLOOKUP($C$73,$D$3:$K$63,$A$69,0)*(B132-B131)</f>
        <v>35.050725687150297</v>
      </c>
      <c r="L139" s="64">
        <f>VLOOKUP($C$74,$D$3:$K$63,$A$69,0)*(B131-B130)</f>
        <v>56.469593970019503</v>
      </c>
      <c r="M139" s="64">
        <f>VLOOKUP($C$75,$D$3:$K$63,$A$69,0)*B130</f>
        <v>0</v>
      </c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54">
        <f t="shared" si="159"/>
        <v>454.98286054904401</v>
      </c>
      <c r="BP139" s="53">
        <v>2009</v>
      </c>
      <c r="BQ139" s="61">
        <f t="shared" si="160"/>
        <v>5.2985505409534901E-2</v>
      </c>
      <c r="BR139" s="61">
        <f t="shared" si="133"/>
        <v>4.5521941207107799E-2</v>
      </c>
      <c r="BS139" s="61">
        <f t="shared" si="133"/>
        <v>7.2993107743873201E-2</v>
      </c>
      <c r="BT139" s="61">
        <f t="shared" si="133"/>
        <v>0.128106259164838</v>
      </c>
      <c r="BU139" s="61">
        <f t="shared" si="133"/>
        <v>0.115466601623262</v>
      </c>
      <c r="BV139" s="61">
        <f t="shared" si="133"/>
        <v>0.16180214104924201</v>
      </c>
      <c r="BW139" s="61">
        <f t="shared" si="133"/>
        <v>0.22197330692914299</v>
      </c>
      <c r="BX139" s="61">
        <f t="shared" si="133"/>
        <v>7.7037463883482094E-2</v>
      </c>
      <c r="BY139" s="61">
        <f t="shared" si="133"/>
        <v>0.124113672989518</v>
      </c>
      <c r="BZ139" s="61">
        <f t="shared" si="133"/>
        <v>0</v>
      </c>
      <c r="CA139" s="61">
        <f t="shared" si="133"/>
        <v>0</v>
      </c>
      <c r="CB139" s="61">
        <f t="shared" si="133"/>
        <v>0</v>
      </c>
      <c r="CC139" s="61">
        <f t="shared" si="133"/>
        <v>0</v>
      </c>
      <c r="CD139" s="61">
        <f t="shared" si="133"/>
        <v>0</v>
      </c>
      <c r="CE139" s="61">
        <f t="shared" si="133"/>
        <v>0</v>
      </c>
      <c r="CF139" s="61">
        <f t="shared" si="133"/>
        <v>0</v>
      </c>
      <c r="CG139" s="61">
        <f t="shared" si="133"/>
        <v>0</v>
      </c>
      <c r="CH139" s="61">
        <f t="shared" si="134"/>
        <v>0</v>
      </c>
      <c r="CI139" s="61">
        <f t="shared" si="134"/>
        <v>0</v>
      </c>
      <c r="CJ139" s="61">
        <f t="shared" si="134"/>
        <v>0</v>
      </c>
      <c r="CK139" s="61">
        <f t="shared" si="134"/>
        <v>0</v>
      </c>
      <c r="CL139" s="61">
        <f t="shared" si="134"/>
        <v>0</v>
      </c>
      <c r="CM139" s="61">
        <f t="shared" si="161"/>
        <v>0</v>
      </c>
      <c r="CN139" s="61">
        <f t="shared" si="135"/>
        <v>0</v>
      </c>
      <c r="CO139" s="61">
        <f t="shared" si="135"/>
        <v>0</v>
      </c>
      <c r="CP139" s="61">
        <f t="shared" si="135"/>
        <v>0</v>
      </c>
      <c r="CQ139" s="61">
        <f t="shared" si="135"/>
        <v>0</v>
      </c>
      <c r="CR139" s="61">
        <f t="shared" si="135"/>
        <v>0</v>
      </c>
      <c r="CS139" s="61">
        <f t="shared" si="135"/>
        <v>0</v>
      </c>
      <c r="CT139" s="61">
        <f t="shared" si="135"/>
        <v>0</v>
      </c>
      <c r="CU139" s="61">
        <f t="shared" si="135"/>
        <v>0</v>
      </c>
      <c r="CV139" s="61">
        <f t="shared" si="135"/>
        <v>0</v>
      </c>
      <c r="CW139" s="61">
        <f t="shared" si="135"/>
        <v>0</v>
      </c>
      <c r="CX139" s="61">
        <f t="shared" si="135"/>
        <v>0</v>
      </c>
      <c r="CY139" s="61">
        <f t="shared" si="135"/>
        <v>0</v>
      </c>
      <c r="CZ139" s="61">
        <f t="shared" si="135"/>
        <v>0</v>
      </c>
      <c r="DA139" s="61">
        <f t="shared" si="135"/>
        <v>0</v>
      </c>
      <c r="DB139" s="61">
        <f t="shared" si="135"/>
        <v>0</v>
      </c>
      <c r="DC139" s="61">
        <f t="shared" si="135"/>
        <v>0</v>
      </c>
      <c r="DD139" s="61">
        <f t="shared" si="136"/>
        <v>0</v>
      </c>
      <c r="DE139" s="61">
        <f t="shared" si="137"/>
        <v>0</v>
      </c>
      <c r="DF139" s="61">
        <f t="shared" si="138"/>
        <v>0</v>
      </c>
      <c r="DG139" s="61">
        <f t="shared" si="139"/>
        <v>0</v>
      </c>
      <c r="DH139" s="61">
        <f t="shared" si="140"/>
        <v>0</v>
      </c>
      <c r="DI139" s="61">
        <f t="shared" si="141"/>
        <v>0</v>
      </c>
      <c r="DJ139" s="61">
        <f t="shared" si="142"/>
        <v>0</v>
      </c>
      <c r="DK139" s="61">
        <f t="shared" si="143"/>
        <v>0</v>
      </c>
      <c r="DL139" s="61">
        <f t="shared" si="144"/>
        <v>0</v>
      </c>
      <c r="DM139" s="61">
        <f t="shared" si="145"/>
        <v>0</v>
      </c>
      <c r="DN139" s="61">
        <f t="shared" si="146"/>
        <v>0</v>
      </c>
      <c r="DO139" s="61">
        <f t="shared" si="147"/>
        <v>0</v>
      </c>
      <c r="DP139" s="61">
        <f t="shared" si="148"/>
        <v>0</v>
      </c>
      <c r="DQ139" s="61">
        <f t="shared" si="149"/>
        <v>0</v>
      </c>
      <c r="DR139" s="61">
        <f t="shared" si="150"/>
        <v>0</v>
      </c>
      <c r="DS139" s="61">
        <f t="shared" si="151"/>
        <v>0</v>
      </c>
      <c r="DT139" s="61">
        <f t="shared" si="152"/>
        <v>0</v>
      </c>
      <c r="DU139" s="61">
        <f t="shared" si="153"/>
        <v>0</v>
      </c>
      <c r="DV139" s="61">
        <f t="shared" si="154"/>
        <v>0</v>
      </c>
      <c r="DW139" s="61">
        <f t="shared" si="155"/>
        <v>0</v>
      </c>
      <c r="DX139" s="61">
        <f t="shared" si="156"/>
        <v>0</v>
      </c>
      <c r="DY139" s="61">
        <f t="shared" si="157"/>
        <v>0</v>
      </c>
      <c r="DZ139" s="61">
        <f t="shared" si="162"/>
        <v>1</v>
      </c>
    </row>
    <row r="140" spans="1:130">
      <c r="A140" s="53">
        <v>10</v>
      </c>
      <c r="B140" s="63">
        <f t="shared" si="158"/>
        <v>0.66666666666666696</v>
      </c>
      <c r="C140" s="53">
        <v>2010</v>
      </c>
      <c r="D140" s="64">
        <f t="shared" si="163"/>
        <v>24.107496818866998</v>
      </c>
      <c r="E140" s="64">
        <f t="shared" si="164"/>
        <v>20.711703028155299</v>
      </c>
      <c r="F140" s="64">
        <f t="shared" si="165"/>
        <v>33.210612961671998</v>
      </c>
      <c r="G140" s="64">
        <f t="shared" si="166"/>
        <v>58.286152249055</v>
      </c>
      <c r="H140" s="64">
        <f t="shared" si="167"/>
        <v>52.535324704428497</v>
      </c>
      <c r="I140" s="64">
        <f t="shared" si="168"/>
        <v>73.617200977544002</v>
      </c>
      <c r="J140" s="64">
        <f t="shared" si="169"/>
        <v>100.994050152152</v>
      </c>
      <c r="K140" s="64">
        <f t="shared" si="170"/>
        <v>35.050725687150297</v>
      </c>
      <c r="L140" s="64">
        <f t="shared" ref="L140:L158" si="171">VLOOKUP($C$74,$D$3:$K$63,$A$69,0)*(B132-B131)</f>
        <v>56.469593970019503</v>
      </c>
      <c r="M140" s="64">
        <f>VLOOKUP($C$75,$D$3:$K$63,$A$69,0)*(B131-B130)</f>
        <v>89.572749824646394</v>
      </c>
      <c r="N140" s="64">
        <f>VLOOKUP($C$76,$D$3:$K$63,$A$69,0)*B130</f>
        <v>0</v>
      </c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54">
        <f t="shared" si="159"/>
        <v>544.55561037369</v>
      </c>
      <c r="BP140" s="53">
        <v>2010</v>
      </c>
      <c r="BQ140" s="61">
        <f t="shared" si="160"/>
        <v>4.4270036631013199E-2</v>
      </c>
      <c r="BR140" s="61">
        <f t="shared" si="133"/>
        <v>3.8034137622679702E-2</v>
      </c>
      <c r="BS140" s="61">
        <f t="shared" si="133"/>
        <v>6.0986632639560702E-2</v>
      </c>
      <c r="BT140" s="61">
        <f t="shared" si="133"/>
        <v>0.10703434348800001</v>
      </c>
      <c r="BU140" s="61">
        <f t="shared" si="133"/>
        <v>9.6473755303663394E-2</v>
      </c>
      <c r="BV140" s="61">
        <f t="shared" si="133"/>
        <v>0.135187664170838</v>
      </c>
      <c r="BW140" s="61">
        <f t="shared" si="133"/>
        <v>0.185461407849323</v>
      </c>
      <c r="BX140" s="61">
        <f t="shared" si="133"/>
        <v>6.4365741568795001E-2</v>
      </c>
      <c r="BY140" s="61">
        <f t="shared" si="133"/>
        <v>0.10369848899595099</v>
      </c>
      <c r="BZ140" s="61">
        <f t="shared" si="133"/>
        <v>0.164487791730176</v>
      </c>
      <c r="CA140" s="61">
        <f t="shared" si="133"/>
        <v>0</v>
      </c>
      <c r="CB140" s="61">
        <f t="shared" si="133"/>
        <v>0</v>
      </c>
      <c r="CC140" s="61">
        <f t="shared" si="133"/>
        <v>0</v>
      </c>
      <c r="CD140" s="61">
        <f t="shared" si="133"/>
        <v>0</v>
      </c>
      <c r="CE140" s="61">
        <f t="shared" si="133"/>
        <v>0</v>
      </c>
      <c r="CF140" s="61">
        <f t="shared" si="133"/>
        <v>0</v>
      </c>
      <c r="CG140" s="61">
        <f t="shared" si="133"/>
        <v>0</v>
      </c>
      <c r="CH140" s="61">
        <f t="shared" si="134"/>
        <v>0</v>
      </c>
      <c r="CI140" s="61">
        <f t="shared" si="134"/>
        <v>0</v>
      </c>
      <c r="CJ140" s="61">
        <f t="shared" si="134"/>
        <v>0</v>
      </c>
      <c r="CK140" s="61">
        <f t="shared" si="134"/>
        <v>0</v>
      </c>
      <c r="CL140" s="61">
        <f t="shared" si="134"/>
        <v>0</v>
      </c>
      <c r="CM140" s="61">
        <f t="shared" si="161"/>
        <v>0</v>
      </c>
      <c r="CN140" s="61">
        <f t="shared" si="135"/>
        <v>0</v>
      </c>
      <c r="CO140" s="61">
        <f t="shared" si="135"/>
        <v>0</v>
      </c>
      <c r="CP140" s="61">
        <f t="shared" si="135"/>
        <v>0</v>
      </c>
      <c r="CQ140" s="61">
        <f t="shared" si="135"/>
        <v>0</v>
      </c>
      <c r="CR140" s="61">
        <f t="shared" si="135"/>
        <v>0</v>
      </c>
      <c r="CS140" s="61">
        <f t="shared" si="135"/>
        <v>0</v>
      </c>
      <c r="CT140" s="61">
        <f t="shared" si="135"/>
        <v>0</v>
      </c>
      <c r="CU140" s="61">
        <f t="shared" si="135"/>
        <v>0</v>
      </c>
      <c r="CV140" s="61">
        <f t="shared" si="135"/>
        <v>0</v>
      </c>
      <c r="CW140" s="61">
        <f t="shared" si="135"/>
        <v>0</v>
      </c>
      <c r="CX140" s="61">
        <f t="shared" si="135"/>
        <v>0</v>
      </c>
      <c r="CY140" s="61">
        <f t="shared" si="135"/>
        <v>0</v>
      </c>
      <c r="CZ140" s="61">
        <f t="shared" si="135"/>
        <v>0</v>
      </c>
      <c r="DA140" s="61">
        <f t="shared" si="135"/>
        <v>0</v>
      </c>
      <c r="DB140" s="61">
        <f t="shared" si="135"/>
        <v>0</v>
      </c>
      <c r="DC140" s="61">
        <f t="shared" si="135"/>
        <v>0</v>
      </c>
      <c r="DD140" s="61">
        <f t="shared" si="136"/>
        <v>0</v>
      </c>
      <c r="DE140" s="61">
        <f t="shared" si="137"/>
        <v>0</v>
      </c>
      <c r="DF140" s="61">
        <f t="shared" si="138"/>
        <v>0</v>
      </c>
      <c r="DG140" s="61">
        <f t="shared" si="139"/>
        <v>0</v>
      </c>
      <c r="DH140" s="61">
        <f t="shared" si="140"/>
        <v>0</v>
      </c>
      <c r="DI140" s="61">
        <f t="shared" si="141"/>
        <v>0</v>
      </c>
      <c r="DJ140" s="61">
        <f t="shared" si="142"/>
        <v>0</v>
      </c>
      <c r="DK140" s="61">
        <f t="shared" si="143"/>
        <v>0</v>
      </c>
      <c r="DL140" s="61">
        <f t="shared" si="144"/>
        <v>0</v>
      </c>
      <c r="DM140" s="61">
        <f t="shared" si="145"/>
        <v>0</v>
      </c>
      <c r="DN140" s="61">
        <f t="shared" si="146"/>
        <v>0</v>
      </c>
      <c r="DO140" s="61">
        <f t="shared" si="147"/>
        <v>0</v>
      </c>
      <c r="DP140" s="61">
        <f t="shared" si="148"/>
        <v>0</v>
      </c>
      <c r="DQ140" s="61">
        <f t="shared" si="149"/>
        <v>0</v>
      </c>
      <c r="DR140" s="61">
        <f t="shared" si="150"/>
        <v>0</v>
      </c>
      <c r="DS140" s="61">
        <f t="shared" si="151"/>
        <v>0</v>
      </c>
      <c r="DT140" s="61">
        <f t="shared" si="152"/>
        <v>0</v>
      </c>
      <c r="DU140" s="61">
        <f t="shared" si="153"/>
        <v>0</v>
      </c>
      <c r="DV140" s="61">
        <f t="shared" si="154"/>
        <v>0</v>
      </c>
      <c r="DW140" s="61">
        <f t="shared" si="155"/>
        <v>0</v>
      </c>
      <c r="DX140" s="61">
        <f t="shared" si="156"/>
        <v>0</v>
      </c>
      <c r="DY140" s="61">
        <f t="shared" si="157"/>
        <v>0</v>
      </c>
      <c r="DZ140" s="61">
        <f t="shared" si="162"/>
        <v>1</v>
      </c>
    </row>
    <row r="141" spans="1:130">
      <c r="A141" s="53">
        <v>11</v>
      </c>
      <c r="B141" s="63">
        <f t="shared" si="158"/>
        <v>0.73333333333333295</v>
      </c>
      <c r="C141" s="53">
        <v>2011</v>
      </c>
      <c r="D141" s="64">
        <f t="shared" si="163"/>
        <v>24.107496818866998</v>
      </c>
      <c r="E141" s="64">
        <f t="shared" si="164"/>
        <v>20.711703028155299</v>
      </c>
      <c r="F141" s="64">
        <f t="shared" si="165"/>
        <v>33.210612961671998</v>
      </c>
      <c r="G141" s="64">
        <f t="shared" si="166"/>
        <v>58.286152249055</v>
      </c>
      <c r="H141" s="64">
        <f t="shared" si="167"/>
        <v>52.535324704428497</v>
      </c>
      <c r="I141" s="64">
        <f t="shared" si="168"/>
        <v>73.617200977544002</v>
      </c>
      <c r="J141" s="64">
        <f t="shared" si="169"/>
        <v>100.994050152152</v>
      </c>
      <c r="K141" s="64">
        <f t="shared" si="170"/>
        <v>35.050725687150297</v>
      </c>
      <c r="L141" s="64">
        <f t="shared" si="171"/>
        <v>56.469593970019503</v>
      </c>
      <c r="M141" s="64">
        <f t="shared" ref="M141:M159" si="172">VLOOKUP($C$75,$D$3:$K$63,$A$69,0)*(B132-B131)</f>
        <v>89.572749824646394</v>
      </c>
      <c r="N141" s="64">
        <f>VLOOKUP($C$76,$D$3:$K$63,$A$69,0)*(B131-B130)</f>
        <v>182.565794576901</v>
      </c>
      <c r="O141" s="64">
        <f>VLOOKUP($C$77,$D$3:$K$63,$A$69,0)*B130</f>
        <v>0</v>
      </c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54">
        <f t="shared" si="159"/>
        <v>727.121404950591</v>
      </c>
      <c r="BP141" s="53">
        <v>2011</v>
      </c>
      <c r="BQ141" s="61">
        <f t="shared" si="160"/>
        <v>3.3154706565824699E-2</v>
      </c>
      <c r="BR141" s="61">
        <f t="shared" si="133"/>
        <v>2.84845183859808E-2</v>
      </c>
      <c r="BS141" s="61">
        <f t="shared" si="133"/>
        <v>4.5674096148948698E-2</v>
      </c>
      <c r="BT141" s="61">
        <f t="shared" si="133"/>
        <v>8.0160138117534294E-2</v>
      </c>
      <c r="BU141" s="61">
        <f t="shared" si="133"/>
        <v>7.2251104625366297E-2</v>
      </c>
      <c r="BV141" s="61">
        <f t="shared" si="133"/>
        <v>0.10124471714946499</v>
      </c>
      <c r="BW141" s="61">
        <f t="shared" si="133"/>
        <v>0.13889571874041401</v>
      </c>
      <c r="BX141" s="61">
        <f t="shared" si="133"/>
        <v>4.82047777008189E-2</v>
      </c>
      <c r="BY141" s="61">
        <f t="shared" si="133"/>
        <v>7.7661850669705906E-2</v>
      </c>
      <c r="BZ141" s="61">
        <f t="shared" si="133"/>
        <v>0.123188162547261</v>
      </c>
      <c r="CA141" s="61">
        <f t="shared" si="133"/>
        <v>0.25108020934867997</v>
      </c>
      <c r="CB141" s="61">
        <f t="shared" si="133"/>
        <v>0</v>
      </c>
      <c r="CC141" s="61">
        <f t="shared" si="133"/>
        <v>0</v>
      </c>
      <c r="CD141" s="61">
        <f t="shared" si="133"/>
        <v>0</v>
      </c>
      <c r="CE141" s="61">
        <f t="shared" si="133"/>
        <v>0</v>
      </c>
      <c r="CF141" s="61">
        <f t="shared" si="133"/>
        <v>0</v>
      </c>
      <c r="CG141" s="61">
        <f t="shared" si="133"/>
        <v>0</v>
      </c>
      <c r="CH141" s="61">
        <f t="shared" si="134"/>
        <v>0</v>
      </c>
      <c r="CI141" s="61">
        <f t="shared" si="134"/>
        <v>0</v>
      </c>
      <c r="CJ141" s="61">
        <f t="shared" si="134"/>
        <v>0</v>
      </c>
      <c r="CK141" s="61">
        <f t="shared" si="134"/>
        <v>0</v>
      </c>
      <c r="CL141" s="61">
        <f t="shared" si="134"/>
        <v>0</v>
      </c>
      <c r="CM141" s="61">
        <f t="shared" si="161"/>
        <v>0</v>
      </c>
      <c r="CN141" s="61">
        <f t="shared" si="135"/>
        <v>0</v>
      </c>
      <c r="CO141" s="61">
        <f t="shared" si="135"/>
        <v>0</v>
      </c>
      <c r="CP141" s="61">
        <f t="shared" si="135"/>
        <v>0</v>
      </c>
      <c r="CQ141" s="61">
        <f t="shared" si="135"/>
        <v>0</v>
      </c>
      <c r="CR141" s="61">
        <f t="shared" si="135"/>
        <v>0</v>
      </c>
      <c r="CS141" s="61">
        <f t="shared" si="135"/>
        <v>0</v>
      </c>
      <c r="CT141" s="61">
        <f t="shared" si="135"/>
        <v>0</v>
      </c>
      <c r="CU141" s="61">
        <f t="shared" si="135"/>
        <v>0</v>
      </c>
      <c r="CV141" s="61">
        <f t="shared" si="135"/>
        <v>0</v>
      </c>
      <c r="CW141" s="61">
        <f t="shared" si="135"/>
        <v>0</v>
      </c>
      <c r="CX141" s="61">
        <f t="shared" si="135"/>
        <v>0</v>
      </c>
      <c r="CY141" s="61">
        <f t="shared" si="135"/>
        <v>0</v>
      </c>
      <c r="CZ141" s="61">
        <f t="shared" si="135"/>
        <v>0</v>
      </c>
      <c r="DA141" s="61">
        <f t="shared" si="135"/>
        <v>0</v>
      </c>
      <c r="DB141" s="61">
        <f t="shared" si="135"/>
        <v>0</v>
      </c>
      <c r="DC141" s="61">
        <f t="shared" si="135"/>
        <v>0</v>
      </c>
      <c r="DD141" s="61">
        <f t="shared" si="136"/>
        <v>0</v>
      </c>
      <c r="DE141" s="61">
        <f t="shared" si="137"/>
        <v>0</v>
      </c>
      <c r="DF141" s="61">
        <f t="shared" si="138"/>
        <v>0</v>
      </c>
      <c r="DG141" s="61">
        <f t="shared" si="139"/>
        <v>0</v>
      </c>
      <c r="DH141" s="61">
        <f t="shared" si="140"/>
        <v>0</v>
      </c>
      <c r="DI141" s="61">
        <f t="shared" si="141"/>
        <v>0</v>
      </c>
      <c r="DJ141" s="61">
        <f t="shared" si="142"/>
        <v>0</v>
      </c>
      <c r="DK141" s="61">
        <f t="shared" si="143"/>
        <v>0</v>
      </c>
      <c r="DL141" s="61">
        <f t="shared" si="144"/>
        <v>0</v>
      </c>
      <c r="DM141" s="61">
        <f t="shared" si="145"/>
        <v>0</v>
      </c>
      <c r="DN141" s="61">
        <f t="shared" si="146"/>
        <v>0</v>
      </c>
      <c r="DO141" s="61">
        <f t="shared" si="147"/>
        <v>0</v>
      </c>
      <c r="DP141" s="61">
        <f t="shared" si="148"/>
        <v>0</v>
      </c>
      <c r="DQ141" s="61">
        <f t="shared" si="149"/>
        <v>0</v>
      </c>
      <c r="DR141" s="61">
        <f t="shared" si="150"/>
        <v>0</v>
      </c>
      <c r="DS141" s="61">
        <f t="shared" si="151"/>
        <v>0</v>
      </c>
      <c r="DT141" s="61">
        <f t="shared" si="152"/>
        <v>0</v>
      </c>
      <c r="DU141" s="61">
        <f t="shared" si="153"/>
        <v>0</v>
      </c>
      <c r="DV141" s="61">
        <f t="shared" si="154"/>
        <v>0</v>
      </c>
      <c r="DW141" s="61">
        <f t="shared" si="155"/>
        <v>0</v>
      </c>
      <c r="DX141" s="61">
        <f t="shared" si="156"/>
        <v>0</v>
      </c>
      <c r="DY141" s="61">
        <f t="shared" si="157"/>
        <v>0</v>
      </c>
      <c r="DZ141" s="61">
        <f t="shared" si="162"/>
        <v>1</v>
      </c>
    </row>
    <row r="142" spans="1:130">
      <c r="A142" s="53">
        <v>12</v>
      </c>
      <c r="B142" s="63">
        <f t="shared" si="158"/>
        <v>0.8</v>
      </c>
      <c r="C142" s="53">
        <v>2012</v>
      </c>
      <c r="D142" s="64">
        <f t="shared" si="163"/>
        <v>24.107496818866998</v>
      </c>
      <c r="E142" s="64">
        <f t="shared" si="164"/>
        <v>20.711703028155299</v>
      </c>
      <c r="F142" s="64">
        <f t="shared" si="165"/>
        <v>33.210612961671998</v>
      </c>
      <c r="G142" s="64">
        <f t="shared" si="166"/>
        <v>58.286152249055</v>
      </c>
      <c r="H142" s="64">
        <f t="shared" si="167"/>
        <v>52.535324704428497</v>
      </c>
      <c r="I142" s="64">
        <f t="shared" si="168"/>
        <v>73.617200977544002</v>
      </c>
      <c r="J142" s="64">
        <f t="shared" si="169"/>
        <v>100.994050152152</v>
      </c>
      <c r="K142" s="64">
        <f t="shared" si="170"/>
        <v>35.050725687150297</v>
      </c>
      <c r="L142" s="64">
        <f t="shared" si="171"/>
        <v>56.469593970019503</v>
      </c>
      <c r="M142" s="64">
        <f t="shared" si="172"/>
        <v>89.572749824646394</v>
      </c>
      <c r="N142" s="64">
        <f t="shared" ref="N142:N160" si="173">VLOOKUP($C$76,$D$3:$K$63,$A$69,0)*(B132-B131)</f>
        <v>182.565794576901</v>
      </c>
      <c r="O142" s="64">
        <f>VLOOKUP($C$77,$D$3:$K$63,$A$69,0)*(B131-B130)</f>
        <v>240.05905111588299</v>
      </c>
      <c r="P142" s="64">
        <f>VLOOKUP($C$78,$D$3:$K$63,$A$69,0)*B130</f>
        <v>0</v>
      </c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54">
        <f t="shared" si="159"/>
        <v>967.18045606647399</v>
      </c>
      <c r="BP142" s="53">
        <v>2012</v>
      </c>
      <c r="BQ142" s="61">
        <f t="shared" si="160"/>
        <v>2.4925541730766901E-2</v>
      </c>
      <c r="BR142" s="61">
        <f t="shared" si="133"/>
        <v>2.1414517733732801E-2</v>
      </c>
      <c r="BS142" s="61">
        <f t="shared" si="133"/>
        <v>3.4337555885630297E-2</v>
      </c>
      <c r="BT142" s="61">
        <f t="shared" si="133"/>
        <v>6.0263988879701899E-2</v>
      </c>
      <c r="BU142" s="61">
        <f t="shared" si="133"/>
        <v>5.4318017258216597E-2</v>
      </c>
      <c r="BV142" s="61">
        <f t="shared" si="133"/>
        <v>7.6115269405820501E-2</v>
      </c>
      <c r="BW142" s="61">
        <f t="shared" si="133"/>
        <v>0.104421103134047</v>
      </c>
      <c r="BX142" s="61">
        <f t="shared" si="133"/>
        <v>3.6240109554841297E-2</v>
      </c>
      <c r="BY142" s="61">
        <f t="shared" si="133"/>
        <v>5.8385788935067601E-2</v>
      </c>
      <c r="BZ142" s="61">
        <f t="shared" si="133"/>
        <v>9.2612241348361296E-2</v>
      </c>
      <c r="CA142" s="61">
        <f t="shared" si="133"/>
        <v>0.18876083923303899</v>
      </c>
      <c r="CB142" s="61">
        <f t="shared" si="133"/>
        <v>0.24820502690077501</v>
      </c>
      <c r="CC142" s="61">
        <f t="shared" si="133"/>
        <v>0</v>
      </c>
      <c r="CD142" s="61">
        <f t="shared" si="133"/>
        <v>0</v>
      </c>
      <c r="CE142" s="61">
        <f t="shared" si="133"/>
        <v>0</v>
      </c>
      <c r="CF142" s="61">
        <f t="shared" si="133"/>
        <v>0</v>
      </c>
      <c r="CG142" s="61">
        <f t="shared" si="133"/>
        <v>0</v>
      </c>
      <c r="CH142" s="61">
        <f t="shared" si="134"/>
        <v>0</v>
      </c>
      <c r="CI142" s="61">
        <f t="shared" si="134"/>
        <v>0</v>
      </c>
      <c r="CJ142" s="61">
        <f t="shared" si="134"/>
        <v>0</v>
      </c>
      <c r="CK142" s="61">
        <f t="shared" si="134"/>
        <v>0</v>
      </c>
      <c r="CL142" s="61">
        <f t="shared" si="134"/>
        <v>0</v>
      </c>
      <c r="CM142" s="61">
        <f t="shared" si="161"/>
        <v>0</v>
      </c>
      <c r="CN142" s="61">
        <f t="shared" si="135"/>
        <v>0</v>
      </c>
      <c r="CO142" s="61">
        <f t="shared" si="135"/>
        <v>0</v>
      </c>
      <c r="CP142" s="61">
        <f t="shared" si="135"/>
        <v>0</v>
      </c>
      <c r="CQ142" s="61">
        <f t="shared" si="135"/>
        <v>0</v>
      </c>
      <c r="CR142" s="61">
        <f t="shared" si="135"/>
        <v>0</v>
      </c>
      <c r="CS142" s="61">
        <f t="shared" si="135"/>
        <v>0</v>
      </c>
      <c r="CT142" s="61">
        <f t="shared" si="135"/>
        <v>0</v>
      </c>
      <c r="CU142" s="61">
        <f t="shared" si="135"/>
        <v>0</v>
      </c>
      <c r="CV142" s="61">
        <f t="shared" si="135"/>
        <v>0</v>
      </c>
      <c r="CW142" s="61">
        <f t="shared" si="135"/>
        <v>0</v>
      </c>
      <c r="CX142" s="61">
        <f t="shared" si="135"/>
        <v>0</v>
      </c>
      <c r="CY142" s="61">
        <f t="shared" si="135"/>
        <v>0</v>
      </c>
      <c r="CZ142" s="61">
        <f t="shared" si="135"/>
        <v>0</v>
      </c>
      <c r="DA142" s="61">
        <f t="shared" si="135"/>
        <v>0</v>
      </c>
      <c r="DB142" s="61">
        <f t="shared" si="135"/>
        <v>0</v>
      </c>
      <c r="DC142" s="61">
        <f t="shared" si="135"/>
        <v>0</v>
      </c>
      <c r="DD142" s="61">
        <f t="shared" si="136"/>
        <v>0</v>
      </c>
      <c r="DE142" s="61">
        <f t="shared" si="137"/>
        <v>0</v>
      </c>
      <c r="DF142" s="61">
        <f t="shared" si="138"/>
        <v>0</v>
      </c>
      <c r="DG142" s="61">
        <f t="shared" si="139"/>
        <v>0</v>
      </c>
      <c r="DH142" s="61">
        <f t="shared" si="140"/>
        <v>0</v>
      </c>
      <c r="DI142" s="61">
        <f t="shared" si="141"/>
        <v>0</v>
      </c>
      <c r="DJ142" s="61">
        <f t="shared" si="142"/>
        <v>0</v>
      </c>
      <c r="DK142" s="61">
        <f t="shared" si="143"/>
        <v>0</v>
      </c>
      <c r="DL142" s="61">
        <f t="shared" si="144"/>
        <v>0</v>
      </c>
      <c r="DM142" s="61">
        <f t="shared" si="145"/>
        <v>0</v>
      </c>
      <c r="DN142" s="61">
        <f t="shared" si="146"/>
        <v>0</v>
      </c>
      <c r="DO142" s="61">
        <f t="shared" si="147"/>
        <v>0</v>
      </c>
      <c r="DP142" s="61">
        <f t="shared" si="148"/>
        <v>0</v>
      </c>
      <c r="DQ142" s="61">
        <f t="shared" si="149"/>
        <v>0</v>
      </c>
      <c r="DR142" s="61">
        <f t="shared" si="150"/>
        <v>0</v>
      </c>
      <c r="DS142" s="61">
        <f t="shared" si="151"/>
        <v>0</v>
      </c>
      <c r="DT142" s="61">
        <f t="shared" si="152"/>
        <v>0</v>
      </c>
      <c r="DU142" s="61">
        <f t="shared" si="153"/>
        <v>0</v>
      </c>
      <c r="DV142" s="61">
        <f t="shared" si="154"/>
        <v>0</v>
      </c>
      <c r="DW142" s="61">
        <f t="shared" si="155"/>
        <v>0</v>
      </c>
      <c r="DX142" s="61">
        <f t="shared" si="156"/>
        <v>0</v>
      </c>
      <c r="DY142" s="61">
        <f t="shared" si="157"/>
        <v>0</v>
      </c>
      <c r="DZ142" s="61">
        <f t="shared" si="162"/>
        <v>1</v>
      </c>
    </row>
    <row r="143" spans="1:130">
      <c r="A143" s="53">
        <v>13</v>
      </c>
      <c r="B143" s="63">
        <f t="shared" si="158"/>
        <v>0.86666666666666603</v>
      </c>
      <c r="C143" s="53">
        <v>2013</v>
      </c>
      <c r="D143" s="64">
        <f t="shared" si="163"/>
        <v>24.107496818866998</v>
      </c>
      <c r="E143" s="64">
        <f t="shared" si="164"/>
        <v>20.711703028155299</v>
      </c>
      <c r="F143" s="64">
        <f t="shared" si="165"/>
        <v>33.210612961671998</v>
      </c>
      <c r="G143" s="64">
        <f t="shared" si="166"/>
        <v>58.286152249055</v>
      </c>
      <c r="H143" s="64">
        <f t="shared" si="167"/>
        <v>52.535324704428497</v>
      </c>
      <c r="I143" s="64">
        <f t="shared" si="168"/>
        <v>73.617200977544002</v>
      </c>
      <c r="J143" s="64">
        <f t="shared" si="169"/>
        <v>100.994050152152</v>
      </c>
      <c r="K143" s="64">
        <f t="shared" si="170"/>
        <v>35.050725687150297</v>
      </c>
      <c r="L143" s="64">
        <f t="shared" si="171"/>
        <v>56.469593970019503</v>
      </c>
      <c r="M143" s="64">
        <f t="shared" si="172"/>
        <v>89.572749824646394</v>
      </c>
      <c r="N143" s="64">
        <f t="shared" si="173"/>
        <v>182.565794576901</v>
      </c>
      <c r="O143" s="64">
        <f t="shared" ref="O143:O161" si="174">VLOOKUP($C$77,$D$3:$K$63,$A$69,0)*(B132-B131)</f>
        <v>240.05905111588299</v>
      </c>
      <c r="P143" s="64">
        <f>VLOOKUP($C$78,$D$3:$K$63,$A$69,0)*(B131-B130)</f>
        <v>289.44942306097403</v>
      </c>
      <c r="Q143" s="64">
        <f>VLOOKUP($C$79,$D$3:$K$63,$A$69,0)*B130</f>
        <v>0</v>
      </c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54">
        <f t="shared" si="159"/>
        <v>1256.6298791274501</v>
      </c>
      <c r="BP143" s="53">
        <v>2013</v>
      </c>
      <c r="BQ143" s="61">
        <f t="shared" si="160"/>
        <v>1.9184246069022599E-2</v>
      </c>
      <c r="BR143" s="61">
        <f t="shared" si="133"/>
        <v>1.64819437864526E-2</v>
      </c>
      <c r="BS143" s="61">
        <f t="shared" si="133"/>
        <v>2.6428317130842101E-2</v>
      </c>
      <c r="BT143" s="61">
        <f t="shared" si="133"/>
        <v>4.6382911322724901E-2</v>
      </c>
      <c r="BU143" s="61">
        <f t="shared" si="133"/>
        <v>4.1806522013392598E-2</v>
      </c>
      <c r="BV143" s="61">
        <f t="shared" si="133"/>
        <v>5.8583041992174102E-2</v>
      </c>
      <c r="BW143" s="61">
        <f t="shared" si="133"/>
        <v>8.0368970871740206E-2</v>
      </c>
      <c r="BX143" s="61">
        <f t="shared" si="133"/>
        <v>2.7892640680713499E-2</v>
      </c>
      <c r="BY143" s="61">
        <f t="shared" si="133"/>
        <v>4.4937331912901599E-2</v>
      </c>
      <c r="BZ143" s="61">
        <f t="shared" si="133"/>
        <v>7.1280136906216193E-2</v>
      </c>
      <c r="CA143" s="61">
        <f t="shared" si="133"/>
        <v>0.14528207359168199</v>
      </c>
      <c r="CB143" s="61">
        <f t="shared" si="133"/>
        <v>0.191034014950026</v>
      </c>
      <c r="CC143" s="61">
        <f t="shared" si="133"/>
        <v>0.230337848772111</v>
      </c>
      <c r="CD143" s="61">
        <f t="shared" si="133"/>
        <v>0</v>
      </c>
      <c r="CE143" s="61">
        <f t="shared" si="133"/>
        <v>0</v>
      </c>
      <c r="CF143" s="61">
        <f t="shared" si="133"/>
        <v>0</v>
      </c>
      <c r="CG143" s="61">
        <f t="shared" si="133"/>
        <v>0</v>
      </c>
      <c r="CH143" s="61">
        <f t="shared" si="134"/>
        <v>0</v>
      </c>
      <c r="CI143" s="61">
        <f t="shared" si="134"/>
        <v>0</v>
      </c>
      <c r="CJ143" s="61">
        <f t="shared" si="134"/>
        <v>0</v>
      </c>
      <c r="CK143" s="61">
        <f t="shared" si="134"/>
        <v>0</v>
      </c>
      <c r="CL143" s="61">
        <f t="shared" si="134"/>
        <v>0</v>
      </c>
      <c r="CM143" s="61">
        <f t="shared" si="161"/>
        <v>0</v>
      </c>
      <c r="CN143" s="61">
        <f t="shared" si="135"/>
        <v>0</v>
      </c>
      <c r="CO143" s="61">
        <f t="shared" si="135"/>
        <v>0</v>
      </c>
      <c r="CP143" s="61">
        <f t="shared" si="135"/>
        <v>0</v>
      </c>
      <c r="CQ143" s="61">
        <f t="shared" si="135"/>
        <v>0</v>
      </c>
      <c r="CR143" s="61">
        <f t="shared" si="135"/>
        <v>0</v>
      </c>
      <c r="CS143" s="61">
        <f t="shared" si="135"/>
        <v>0</v>
      </c>
      <c r="CT143" s="61">
        <f t="shared" si="135"/>
        <v>0</v>
      </c>
      <c r="CU143" s="61">
        <f t="shared" si="135"/>
        <v>0</v>
      </c>
      <c r="CV143" s="61">
        <f t="shared" si="135"/>
        <v>0</v>
      </c>
      <c r="CW143" s="61">
        <f t="shared" si="135"/>
        <v>0</v>
      </c>
      <c r="CX143" s="61">
        <f t="shared" si="135"/>
        <v>0</v>
      </c>
      <c r="CY143" s="61">
        <f t="shared" si="135"/>
        <v>0</v>
      </c>
      <c r="CZ143" s="61">
        <f t="shared" si="135"/>
        <v>0</v>
      </c>
      <c r="DA143" s="61">
        <f t="shared" si="135"/>
        <v>0</v>
      </c>
      <c r="DB143" s="61">
        <f t="shared" si="135"/>
        <v>0</v>
      </c>
      <c r="DC143" s="61">
        <f t="shared" si="135"/>
        <v>0</v>
      </c>
      <c r="DD143" s="61">
        <f t="shared" si="136"/>
        <v>0</v>
      </c>
      <c r="DE143" s="61">
        <f t="shared" si="137"/>
        <v>0</v>
      </c>
      <c r="DF143" s="61">
        <f t="shared" si="138"/>
        <v>0</v>
      </c>
      <c r="DG143" s="61">
        <f t="shared" si="139"/>
        <v>0</v>
      </c>
      <c r="DH143" s="61">
        <f t="shared" si="140"/>
        <v>0</v>
      </c>
      <c r="DI143" s="61">
        <f t="shared" si="141"/>
        <v>0</v>
      </c>
      <c r="DJ143" s="61">
        <f t="shared" si="142"/>
        <v>0</v>
      </c>
      <c r="DK143" s="61">
        <f t="shared" si="143"/>
        <v>0</v>
      </c>
      <c r="DL143" s="61">
        <f t="shared" si="144"/>
        <v>0</v>
      </c>
      <c r="DM143" s="61">
        <f t="shared" si="145"/>
        <v>0</v>
      </c>
      <c r="DN143" s="61">
        <f t="shared" si="146"/>
        <v>0</v>
      </c>
      <c r="DO143" s="61">
        <f t="shared" si="147"/>
        <v>0</v>
      </c>
      <c r="DP143" s="61">
        <f t="shared" si="148"/>
        <v>0</v>
      </c>
      <c r="DQ143" s="61">
        <f t="shared" si="149"/>
        <v>0</v>
      </c>
      <c r="DR143" s="61">
        <f t="shared" si="150"/>
        <v>0</v>
      </c>
      <c r="DS143" s="61">
        <f t="shared" si="151"/>
        <v>0</v>
      </c>
      <c r="DT143" s="61">
        <f t="shared" si="152"/>
        <v>0</v>
      </c>
      <c r="DU143" s="61">
        <f t="shared" si="153"/>
        <v>0</v>
      </c>
      <c r="DV143" s="61">
        <f t="shared" si="154"/>
        <v>0</v>
      </c>
      <c r="DW143" s="61">
        <f t="shared" si="155"/>
        <v>0</v>
      </c>
      <c r="DX143" s="61">
        <f t="shared" si="156"/>
        <v>0</v>
      </c>
      <c r="DY143" s="61">
        <f t="shared" si="157"/>
        <v>0</v>
      </c>
      <c r="DZ143" s="61">
        <f t="shared" si="162"/>
        <v>1</v>
      </c>
    </row>
    <row r="144" spans="1:130">
      <c r="A144" s="53">
        <v>14</v>
      </c>
      <c r="B144" s="63">
        <f t="shared" si="158"/>
        <v>0.93333333333333302</v>
      </c>
      <c r="C144" s="53">
        <v>2014</v>
      </c>
      <c r="D144" s="64">
        <f t="shared" si="163"/>
        <v>24.107496818866998</v>
      </c>
      <c r="E144" s="64">
        <f t="shared" si="164"/>
        <v>20.711703028155299</v>
      </c>
      <c r="F144" s="64">
        <f t="shared" si="165"/>
        <v>33.210612961671998</v>
      </c>
      <c r="G144" s="64">
        <f t="shared" si="166"/>
        <v>58.286152249055</v>
      </c>
      <c r="H144" s="64">
        <f t="shared" si="167"/>
        <v>52.535324704428497</v>
      </c>
      <c r="I144" s="64">
        <f t="shared" si="168"/>
        <v>73.617200977544002</v>
      </c>
      <c r="J144" s="64">
        <f t="shared" si="169"/>
        <v>100.994050152152</v>
      </c>
      <c r="K144" s="64">
        <f t="shared" si="170"/>
        <v>35.050725687150297</v>
      </c>
      <c r="L144" s="64">
        <f t="shared" si="171"/>
        <v>56.469593970019503</v>
      </c>
      <c r="M144" s="64">
        <f t="shared" si="172"/>
        <v>89.572749824646394</v>
      </c>
      <c r="N144" s="64">
        <f t="shared" si="173"/>
        <v>182.565794576901</v>
      </c>
      <c r="O144" s="64">
        <f t="shared" si="174"/>
        <v>240.05905111588299</v>
      </c>
      <c r="P144" s="64">
        <f t="shared" ref="P144:P162" si="175">VLOOKUP($C$78,$D$3:$K$63,$A$69,0)*(B132-B131)</f>
        <v>289.44942306097403</v>
      </c>
      <c r="Q144" s="64">
        <f>VLOOKUP($C$79,$D$3:$K$63,$A$69,0)*(B131-B130)</f>
        <v>185.860568389593</v>
      </c>
      <c r="R144" s="64">
        <f>VLOOKUP($C$80,$D$3:$K$63,$A$69,0)*B130</f>
        <v>0</v>
      </c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54">
        <f t="shared" si="159"/>
        <v>1442.4904475170399</v>
      </c>
      <c r="BP144" s="53">
        <v>2014</v>
      </c>
      <c r="BQ144" s="61">
        <f t="shared" si="160"/>
        <v>1.6712413493179999E-2</v>
      </c>
      <c r="BR144" s="61">
        <f t="shared" si="133"/>
        <v>1.43582947559939E-2</v>
      </c>
      <c r="BS144" s="61">
        <f t="shared" si="133"/>
        <v>2.3023107722368201E-2</v>
      </c>
      <c r="BT144" s="61">
        <f t="shared" si="133"/>
        <v>4.0406612292915298E-2</v>
      </c>
      <c r="BU144" s="61">
        <f t="shared" si="133"/>
        <v>3.6419877022310601E-2</v>
      </c>
      <c r="BV144" s="61">
        <f t="shared" si="133"/>
        <v>5.1034792711633699E-2</v>
      </c>
      <c r="BW144" s="61">
        <f t="shared" si="133"/>
        <v>7.0013669987203903E-2</v>
      </c>
      <c r="BX144" s="61">
        <f t="shared" si="133"/>
        <v>2.4298757574085301E-2</v>
      </c>
      <c r="BY144" s="61">
        <f t="shared" si="133"/>
        <v>3.9147291455011501E-2</v>
      </c>
      <c r="BZ144" s="61">
        <f t="shared" si="133"/>
        <v>6.2095905022336903E-2</v>
      </c>
      <c r="CA144" s="61">
        <f t="shared" si="133"/>
        <v>0.12656291408456199</v>
      </c>
      <c r="CB144" s="61">
        <f t="shared" si="133"/>
        <v>0.16641985500084</v>
      </c>
      <c r="CC144" s="61">
        <f t="shared" si="133"/>
        <v>0.20065950770017499</v>
      </c>
      <c r="CD144" s="61">
        <f t="shared" si="133"/>
        <v>0.12884700117738401</v>
      </c>
      <c r="CE144" s="61">
        <f t="shared" si="133"/>
        <v>0</v>
      </c>
      <c r="CF144" s="61">
        <f t="shared" si="133"/>
        <v>0</v>
      </c>
      <c r="CG144" s="61">
        <f t="shared" si="133"/>
        <v>0</v>
      </c>
      <c r="CH144" s="61">
        <f t="shared" si="134"/>
        <v>0</v>
      </c>
      <c r="CI144" s="61">
        <f t="shared" si="134"/>
        <v>0</v>
      </c>
      <c r="CJ144" s="61">
        <f t="shared" si="134"/>
        <v>0</v>
      </c>
      <c r="CK144" s="61">
        <f t="shared" si="134"/>
        <v>0</v>
      </c>
      <c r="CL144" s="61">
        <f t="shared" si="134"/>
        <v>0</v>
      </c>
      <c r="CM144" s="61">
        <f t="shared" si="161"/>
        <v>0</v>
      </c>
      <c r="CN144" s="61">
        <f t="shared" si="135"/>
        <v>0</v>
      </c>
      <c r="CO144" s="61">
        <f t="shared" si="135"/>
        <v>0</v>
      </c>
      <c r="CP144" s="61">
        <f t="shared" si="135"/>
        <v>0</v>
      </c>
      <c r="CQ144" s="61">
        <f t="shared" si="135"/>
        <v>0</v>
      </c>
      <c r="CR144" s="61">
        <f t="shared" si="135"/>
        <v>0</v>
      </c>
      <c r="CS144" s="61">
        <f t="shared" si="135"/>
        <v>0</v>
      </c>
      <c r="CT144" s="61">
        <f t="shared" si="135"/>
        <v>0</v>
      </c>
      <c r="CU144" s="61">
        <f t="shared" si="135"/>
        <v>0</v>
      </c>
      <c r="CV144" s="61">
        <f t="shared" si="135"/>
        <v>0</v>
      </c>
      <c r="CW144" s="61">
        <f t="shared" si="135"/>
        <v>0</v>
      </c>
      <c r="CX144" s="61">
        <f t="shared" si="135"/>
        <v>0</v>
      </c>
      <c r="CY144" s="61">
        <f t="shared" si="135"/>
        <v>0</v>
      </c>
      <c r="CZ144" s="61">
        <f t="shared" si="135"/>
        <v>0</v>
      </c>
      <c r="DA144" s="61">
        <f t="shared" si="135"/>
        <v>0</v>
      </c>
      <c r="DB144" s="61">
        <f t="shared" si="135"/>
        <v>0</v>
      </c>
      <c r="DC144" s="61">
        <f t="shared" si="135"/>
        <v>0</v>
      </c>
      <c r="DD144" s="61">
        <f t="shared" si="136"/>
        <v>0</v>
      </c>
      <c r="DE144" s="61">
        <f t="shared" si="137"/>
        <v>0</v>
      </c>
      <c r="DF144" s="61">
        <f t="shared" si="138"/>
        <v>0</v>
      </c>
      <c r="DG144" s="61">
        <f t="shared" si="139"/>
        <v>0</v>
      </c>
      <c r="DH144" s="61">
        <f t="shared" si="140"/>
        <v>0</v>
      </c>
      <c r="DI144" s="61">
        <f t="shared" si="141"/>
        <v>0</v>
      </c>
      <c r="DJ144" s="61">
        <f t="shared" si="142"/>
        <v>0</v>
      </c>
      <c r="DK144" s="61">
        <f t="shared" si="143"/>
        <v>0</v>
      </c>
      <c r="DL144" s="61">
        <f t="shared" si="144"/>
        <v>0</v>
      </c>
      <c r="DM144" s="61">
        <f t="shared" si="145"/>
        <v>0</v>
      </c>
      <c r="DN144" s="61">
        <f t="shared" si="146"/>
        <v>0</v>
      </c>
      <c r="DO144" s="61">
        <f t="shared" si="147"/>
        <v>0</v>
      </c>
      <c r="DP144" s="61">
        <f t="shared" si="148"/>
        <v>0</v>
      </c>
      <c r="DQ144" s="61">
        <f t="shared" si="149"/>
        <v>0</v>
      </c>
      <c r="DR144" s="61">
        <f t="shared" si="150"/>
        <v>0</v>
      </c>
      <c r="DS144" s="61">
        <f t="shared" si="151"/>
        <v>0</v>
      </c>
      <c r="DT144" s="61">
        <f t="shared" si="152"/>
        <v>0</v>
      </c>
      <c r="DU144" s="61">
        <f t="shared" si="153"/>
        <v>0</v>
      </c>
      <c r="DV144" s="61">
        <f t="shared" si="154"/>
        <v>0</v>
      </c>
      <c r="DW144" s="61">
        <f t="shared" si="155"/>
        <v>0</v>
      </c>
      <c r="DX144" s="61">
        <f t="shared" si="156"/>
        <v>0</v>
      </c>
      <c r="DY144" s="61">
        <f t="shared" si="157"/>
        <v>0</v>
      </c>
      <c r="DZ144" s="61">
        <f t="shared" si="162"/>
        <v>1</v>
      </c>
    </row>
    <row r="145" spans="1:130">
      <c r="A145" s="53">
        <v>15</v>
      </c>
      <c r="B145" s="63">
        <f t="shared" si="158"/>
        <v>1</v>
      </c>
      <c r="C145" s="53">
        <v>2015</v>
      </c>
      <c r="D145" s="64">
        <f t="shared" si="163"/>
        <v>24.107496818866998</v>
      </c>
      <c r="E145" s="64">
        <f t="shared" si="164"/>
        <v>20.711703028155299</v>
      </c>
      <c r="F145" s="64">
        <f t="shared" si="165"/>
        <v>33.210612961671998</v>
      </c>
      <c r="G145" s="64">
        <f t="shared" si="166"/>
        <v>58.286152249055</v>
      </c>
      <c r="H145" s="64">
        <f t="shared" si="167"/>
        <v>52.535324704428497</v>
      </c>
      <c r="I145" s="64">
        <f t="shared" si="168"/>
        <v>73.617200977544002</v>
      </c>
      <c r="J145" s="64">
        <f t="shared" si="169"/>
        <v>100.994050152152</v>
      </c>
      <c r="K145" s="64">
        <f t="shared" si="170"/>
        <v>35.050725687150297</v>
      </c>
      <c r="L145" s="64">
        <f t="shared" si="171"/>
        <v>56.469593970019503</v>
      </c>
      <c r="M145" s="64">
        <f t="shared" si="172"/>
        <v>89.572749824646394</v>
      </c>
      <c r="N145" s="64">
        <f t="shared" si="173"/>
        <v>182.565794576901</v>
      </c>
      <c r="O145" s="64">
        <f t="shared" si="174"/>
        <v>240.05905111588299</v>
      </c>
      <c r="P145" s="64">
        <f t="shared" si="175"/>
        <v>289.44942306097403</v>
      </c>
      <c r="Q145" s="64">
        <f t="shared" ref="Q145:Q163" si="176">VLOOKUP($C$79,$D$3:$K$63,$A$69,0)*(B132-B131)</f>
        <v>185.860568389593</v>
      </c>
      <c r="R145" s="64">
        <f>VLOOKUP($C$80,$D$3:$K$63,$A$69,0)*(B131-B130)</f>
        <v>102.521482173542</v>
      </c>
      <c r="S145" s="64">
        <f>VLOOKUP($C$81,$D$3:$K$63,$A$69,0)*B130</f>
        <v>0</v>
      </c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54">
        <f t="shared" si="159"/>
        <v>1545.01192969058</v>
      </c>
      <c r="BP145" s="53">
        <v>2015</v>
      </c>
      <c r="BQ145" s="61">
        <f t="shared" si="160"/>
        <v>1.5603437329894901E-2</v>
      </c>
      <c r="BR145" s="61">
        <f t="shared" si="133"/>
        <v>1.34055295173696E-2</v>
      </c>
      <c r="BS145" s="61">
        <f t="shared" si="133"/>
        <v>2.1495376393839902E-2</v>
      </c>
      <c r="BT145" s="61">
        <f t="shared" si="133"/>
        <v>3.7725373590304798E-2</v>
      </c>
      <c r="BU145" s="61">
        <f t="shared" si="133"/>
        <v>3.4003183855641599E-2</v>
      </c>
      <c r="BV145" s="61">
        <f t="shared" si="133"/>
        <v>4.7648305856309602E-2</v>
      </c>
      <c r="BW145" s="61">
        <f t="shared" si="133"/>
        <v>6.5367812514158505E-2</v>
      </c>
      <c r="BX145" s="61">
        <f t="shared" si="133"/>
        <v>2.2686378670338101E-2</v>
      </c>
      <c r="BY145" s="61">
        <f t="shared" si="133"/>
        <v>3.65496167924921E-2</v>
      </c>
      <c r="BZ145" s="61">
        <f t="shared" si="133"/>
        <v>5.7975442197773203E-2</v>
      </c>
      <c r="CA145" s="61">
        <f t="shared" si="133"/>
        <v>0.118164650426656</v>
      </c>
      <c r="CB145" s="61">
        <f t="shared" si="133"/>
        <v>0.15537682687276</v>
      </c>
      <c r="CC145" s="61">
        <f t="shared" si="133"/>
        <v>0.187344458316863</v>
      </c>
      <c r="CD145" s="61">
        <f t="shared" si="133"/>
        <v>0.120297173645005</v>
      </c>
      <c r="CE145" s="61">
        <f t="shared" si="133"/>
        <v>6.63564340205927E-2</v>
      </c>
      <c r="CF145" s="61">
        <f t="shared" si="133"/>
        <v>0</v>
      </c>
      <c r="CG145" s="61">
        <f t="shared" ref="CG145:CG190" si="177">T145/$BM145</f>
        <v>0</v>
      </c>
      <c r="CH145" s="61">
        <f t="shared" si="134"/>
        <v>0</v>
      </c>
      <c r="CI145" s="61">
        <f t="shared" si="134"/>
        <v>0</v>
      </c>
      <c r="CJ145" s="61">
        <f t="shared" si="134"/>
        <v>0</v>
      </c>
      <c r="CK145" s="61">
        <f t="shared" si="134"/>
        <v>0</v>
      </c>
      <c r="CL145" s="61">
        <f t="shared" si="134"/>
        <v>0</v>
      </c>
      <c r="CM145" s="61">
        <f t="shared" si="161"/>
        <v>0</v>
      </c>
      <c r="CN145" s="61">
        <f t="shared" si="135"/>
        <v>0</v>
      </c>
      <c r="CO145" s="61">
        <f t="shared" si="135"/>
        <v>0</v>
      </c>
      <c r="CP145" s="61">
        <f t="shared" si="135"/>
        <v>0</v>
      </c>
      <c r="CQ145" s="61">
        <f t="shared" si="135"/>
        <v>0</v>
      </c>
      <c r="CR145" s="61">
        <f t="shared" si="135"/>
        <v>0</v>
      </c>
      <c r="CS145" s="61">
        <f t="shared" si="135"/>
        <v>0</v>
      </c>
      <c r="CT145" s="61">
        <f t="shared" si="135"/>
        <v>0</v>
      </c>
      <c r="CU145" s="61">
        <f t="shared" si="135"/>
        <v>0</v>
      </c>
      <c r="CV145" s="61">
        <f t="shared" si="135"/>
        <v>0</v>
      </c>
      <c r="CW145" s="61">
        <f t="shared" si="135"/>
        <v>0</v>
      </c>
      <c r="CX145" s="61">
        <f t="shared" si="135"/>
        <v>0</v>
      </c>
      <c r="CY145" s="61">
        <f t="shared" si="135"/>
        <v>0</v>
      </c>
      <c r="CZ145" s="61">
        <f t="shared" si="135"/>
        <v>0</v>
      </c>
      <c r="DA145" s="61">
        <f t="shared" si="135"/>
        <v>0</v>
      </c>
      <c r="DB145" s="61">
        <f t="shared" si="135"/>
        <v>0</v>
      </c>
      <c r="DC145" s="61">
        <f t="shared" ref="DC145:DC169" si="178">AP145/$BM145</f>
        <v>0</v>
      </c>
      <c r="DD145" s="61">
        <f t="shared" si="136"/>
        <v>0</v>
      </c>
      <c r="DE145" s="61">
        <f t="shared" si="137"/>
        <v>0</v>
      </c>
      <c r="DF145" s="61">
        <f t="shared" si="138"/>
        <v>0</v>
      </c>
      <c r="DG145" s="61">
        <f t="shared" si="139"/>
        <v>0</v>
      </c>
      <c r="DH145" s="61">
        <f t="shared" si="140"/>
        <v>0</v>
      </c>
      <c r="DI145" s="61">
        <f t="shared" si="141"/>
        <v>0</v>
      </c>
      <c r="DJ145" s="61">
        <f t="shared" si="142"/>
        <v>0</v>
      </c>
      <c r="DK145" s="61">
        <f t="shared" si="143"/>
        <v>0</v>
      </c>
      <c r="DL145" s="61">
        <f t="shared" si="144"/>
        <v>0</v>
      </c>
      <c r="DM145" s="61">
        <f t="shared" si="145"/>
        <v>0</v>
      </c>
      <c r="DN145" s="61">
        <f t="shared" si="146"/>
        <v>0</v>
      </c>
      <c r="DO145" s="61">
        <f t="shared" si="147"/>
        <v>0</v>
      </c>
      <c r="DP145" s="61">
        <f t="shared" si="148"/>
        <v>0</v>
      </c>
      <c r="DQ145" s="61">
        <f t="shared" si="149"/>
        <v>0</v>
      </c>
      <c r="DR145" s="61">
        <f t="shared" si="150"/>
        <v>0</v>
      </c>
      <c r="DS145" s="61">
        <f t="shared" si="151"/>
        <v>0</v>
      </c>
      <c r="DT145" s="61">
        <f t="shared" si="152"/>
        <v>0</v>
      </c>
      <c r="DU145" s="61">
        <f t="shared" si="153"/>
        <v>0</v>
      </c>
      <c r="DV145" s="61">
        <f t="shared" si="154"/>
        <v>0</v>
      </c>
      <c r="DW145" s="61">
        <f t="shared" si="155"/>
        <v>0</v>
      </c>
      <c r="DX145" s="61">
        <f t="shared" si="156"/>
        <v>0</v>
      </c>
      <c r="DY145" s="61">
        <f t="shared" si="157"/>
        <v>0</v>
      </c>
      <c r="DZ145" s="61">
        <f t="shared" si="162"/>
        <v>1</v>
      </c>
    </row>
    <row r="146" spans="1:130">
      <c r="A146" s="53">
        <v>16</v>
      </c>
      <c r="B146" s="63">
        <f t="shared" si="158"/>
        <v>1</v>
      </c>
      <c r="C146" s="53">
        <v>2016</v>
      </c>
      <c r="D146" s="64">
        <f t="shared" si="163"/>
        <v>8.0294094103151704E-14</v>
      </c>
      <c r="E146" s="64">
        <f t="shared" si="164"/>
        <v>20.711703028155299</v>
      </c>
      <c r="F146" s="64">
        <f t="shared" si="165"/>
        <v>33.210612961671998</v>
      </c>
      <c r="G146" s="64">
        <f t="shared" si="166"/>
        <v>58.286152249055</v>
      </c>
      <c r="H146" s="64">
        <f t="shared" si="167"/>
        <v>52.535324704428497</v>
      </c>
      <c r="I146" s="64">
        <f t="shared" si="168"/>
        <v>73.617200977544002</v>
      </c>
      <c r="J146" s="64">
        <f t="shared" si="169"/>
        <v>100.994050152152</v>
      </c>
      <c r="K146" s="64">
        <f t="shared" si="170"/>
        <v>35.050725687150297</v>
      </c>
      <c r="L146" s="64">
        <f t="shared" si="171"/>
        <v>56.469593970019503</v>
      </c>
      <c r="M146" s="64">
        <f t="shared" si="172"/>
        <v>89.572749824646394</v>
      </c>
      <c r="N146" s="64">
        <f t="shared" si="173"/>
        <v>182.565794576901</v>
      </c>
      <c r="O146" s="64">
        <f t="shared" si="174"/>
        <v>240.05905111588299</v>
      </c>
      <c r="P146" s="64">
        <f t="shared" si="175"/>
        <v>289.44942306097403</v>
      </c>
      <c r="Q146" s="64">
        <f t="shared" si="176"/>
        <v>185.860568389593</v>
      </c>
      <c r="R146" s="64">
        <f t="shared" ref="R146:R164" si="179">VLOOKUP($C$80,$D$3:$K$63,$A$69,0)*(B132-B131)</f>
        <v>102.521482173542</v>
      </c>
      <c r="S146" s="64">
        <f>VLOOKUP($C$81,$D$3:$K$63,$A$69,0)*(B131-B130)</f>
        <v>62.804816192670103</v>
      </c>
      <c r="T146" s="64">
        <f>VLOOKUP($C$82,$D$3:$K$63,$A$69,0)*B130</f>
        <v>0</v>
      </c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54">
        <f t="shared" si="159"/>
        <v>1583.70924906439</v>
      </c>
      <c r="BP146" s="53">
        <v>2016</v>
      </c>
      <c r="BQ146" s="61">
        <f t="shared" si="160"/>
        <v>5.0700022210887099E-17</v>
      </c>
      <c r="BR146" s="61">
        <f t="shared" ref="BR146:BR190" si="180">E146/$BM146</f>
        <v>1.3077970618907E-2</v>
      </c>
      <c r="BS146" s="61">
        <f t="shared" ref="BS146:BS190" si="181">F146/$BM146</f>
        <v>2.0970145234229E-2</v>
      </c>
      <c r="BT146" s="61">
        <f t="shared" ref="BT146:BT190" si="182">G146/$BM146</f>
        <v>3.6803568763325002E-2</v>
      </c>
      <c r="BU146" s="61">
        <f t="shared" ref="BU146:BU190" si="183">H146/$BM146</f>
        <v>3.3172329286745697E-2</v>
      </c>
      <c r="BV146" s="61">
        <f t="shared" ref="BV146:BV190" si="184">I146/$BM146</f>
        <v>4.6484038039832802E-2</v>
      </c>
      <c r="BW146" s="61">
        <f t="shared" ref="BW146:BW190" si="185">J146/$BM146</f>
        <v>6.37705754461034E-2</v>
      </c>
      <c r="BX146" s="61">
        <f t="shared" ref="BX146:BX190" si="186">K146/$BM146</f>
        <v>2.2132045833449202E-2</v>
      </c>
      <c r="BY146" s="61">
        <f t="shared" ref="BY146:BY190" si="187">L146/$BM146</f>
        <v>3.5656541125449803E-2</v>
      </c>
      <c r="BZ146" s="61">
        <f t="shared" ref="BZ146:BZ190" si="188">M146/$BM146</f>
        <v>5.6558834822467402E-2</v>
      </c>
      <c r="CA146" s="61">
        <f t="shared" ref="CA146:CA190" si="189">N146/$BM146</f>
        <v>0.11527734316431899</v>
      </c>
      <c r="CB146" s="61">
        <f t="shared" ref="CB146:CB190" si="190">O146/$BM146</f>
        <v>0.15158025455600699</v>
      </c>
      <c r="CC146" s="61">
        <f t="shared" ref="CC146:CC190" si="191">P146/$BM146</f>
        <v>0.18276676936247799</v>
      </c>
      <c r="CD146" s="61">
        <f t="shared" ref="CD146:CD190" si="192">Q146/$BM146</f>
        <v>0.11735775900746601</v>
      </c>
      <c r="CE146" s="61">
        <f t="shared" ref="CE146:CE190" si="193">R146/$BM146</f>
        <v>6.4735040370641803E-2</v>
      </c>
      <c r="CF146" s="61">
        <f t="shared" ref="CF146:CF190" si="194">S146/$BM146</f>
        <v>3.9656784368578703E-2</v>
      </c>
      <c r="CG146" s="61">
        <f t="shared" si="177"/>
        <v>0</v>
      </c>
      <c r="CH146" s="61">
        <f t="shared" ref="CH146:CH190" si="195">U146/$BM146</f>
        <v>0</v>
      </c>
      <c r="CI146" s="61">
        <f t="shared" ref="CI146:CI190" si="196">V146/$BM146</f>
        <v>0</v>
      </c>
      <c r="CJ146" s="61">
        <f t="shared" ref="CJ146:CJ190" si="197">W146/$BM146</f>
        <v>0</v>
      </c>
      <c r="CK146" s="61">
        <f t="shared" ref="CK146:CK190" si="198">X146/$BM146</f>
        <v>0</v>
      </c>
      <c r="CL146" s="61">
        <f t="shared" ref="CL146:CL190" si="199">Y146/$BM146</f>
        <v>0</v>
      </c>
      <c r="CM146" s="61">
        <f t="shared" si="161"/>
        <v>0</v>
      </c>
      <c r="CN146" s="61">
        <f t="shared" ref="CN146:CN190" si="200">AA146/$BM146</f>
        <v>0</v>
      </c>
      <c r="CO146" s="61">
        <f t="shared" ref="CO146:CO190" si="201">AB146/$BM146</f>
        <v>0</v>
      </c>
      <c r="CP146" s="61">
        <f t="shared" ref="CP146:CP190" si="202">AC146/$BM146</f>
        <v>0</v>
      </c>
      <c r="CQ146" s="61">
        <f t="shared" ref="CQ146:CQ190" si="203">AD146/$BM146</f>
        <v>0</v>
      </c>
      <c r="CR146" s="61">
        <f t="shared" ref="CR146:CR190" si="204">AE146/$BM146</f>
        <v>0</v>
      </c>
      <c r="CS146" s="61">
        <f t="shared" ref="CS146:CS190" si="205">AF146/$BM146</f>
        <v>0</v>
      </c>
      <c r="CT146" s="61">
        <f t="shared" ref="CT146:CT190" si="206">AG146/$BM146</f>
        <v>0</v>
      </c>
      <c r="CU146" s="61">
        <f t="shared" ref="CU146:CU190" si="207">AH146/$BM146</f>
        <v>0</v>
      </c>
      <c r="CV146" s="61">
        <f t="shared" ref="CV146:CV190" si="208">AI146/$BM146</f>
        <v>0</v>
      </c>
      <c r="CW146" s="61">
        <f t="shared" ref="CW146:CW190" si="209">AJ146/$BM146</f>
        <v>0</v>
      </c>
      <c r="CX146" s="61">
        <f t="shared" ref="CX146:CX190" si="210">AK146/$BM146</f>
        <v>0</v>
      </c>
      <c r="CY146" s="61">
        <f t="shared" ref="CY146:CY190" si="211">AL146/$BM146</f>
        <v>0</v>
      </c>
      <c r="CZ146" s="61">
        <f t="shared" ref="CZ146:CZ190" si="212">AM146/$BM146</f>
        <v>0</v>
      </c>
      <c r="DA146" s="61">
        <f t="shared" ref="DA146:DA190" si="213">AN146/$BM146</f>
        <v>0</v>
      </c>
      <c r="DB146" s="61">
        <f t="shared" ref="DB146:DB190" si="214">AO146/$BM146</f>
        <v>0</v>
      </c>
      <c r="DC146" s="61">
        <f t="shared" si="178"/>
        <v>0</v>
      </c>
      <c r="DD146" s="61">
        <f t="shared" si="136"/>
        <v>0</v>
      </c>
      <c r="DE146" s="61">
        <f t="shared" si="137"/>
        <v>0</v>
      </c>
      <c r="DF146" s="61">
        <f t="shared" si="138"/>
        <v>0</v>
      </c>
      <c r="DG146" s="61">
        <f t="shared" si="139"/>
        <v>0</v>
      </c>
      <c r="DH146" s="61">
        <f t="shared" si="140"/>
        <v>0</v>
      </c>
      <c r="DI146" s="61">
        <f t="shared" si="141"/>
        <v>0</v>
      </c>
      <c r="DJ146" s="61">
        <f t="shared" si="142"/>
        <v>0</v>
      </c>
      <c r="DK146" s="61">
        <f t="shared" si="143"/>
        <v>0</v>
      </c>
      <c r="DL146" s="61">
        <f t="shared" si="144"/>
        <v>0</v>
      </c>
      <c r="DM146" s="61">
        <f t="shared" si="145"/>
        <v>0</v>
      </c>
      <c r="DN146" s="61">
        <f t="shared" si="146"/>
        <v>0</v>
      </c>
      <c r="DO146" s="61">
        <f t="shared" si="147"/>
        <v>0</v>
      </c>
      <c r="DP146" s="61">
        <f t="shared" si="148"/>
        <v>0</v>
      </c>
      <c r="DQ146" s="61">
        <f t="shared" si="149"/>
        <v>0</v>
      </c>
      <c r="DR146" s="61">
        <f t="shared" si="150"/>
        <v>0</v>
      </c>
      <c r="DS146" s="61">
        <f t="shared" si="151"/>
        <v>0</v>
      </c>
      <c r="DT146" s="61">
        <f t="shared" si="152"/>
        <v>0</v>
      </c>
      <c r="DU146" s="61">
        <f t="shared" si="153"/>
        <v>0</v>
      </c>
      <c r="DV146" s="61">
        <f t="shared" si="154"/>
        <v>0</v>
      </c>
      <c r="DW146" s="61">
        <f t="shared" si="155"/>
        <v>0</v>
      </c>
      <c r="DX146" s="61">
        <f t="shared" si="156"/>
        <v>0</v>
      </c>
      <c r="DY146" s="61">
        <f t="shared" si="157"/>
        <v>0</v>
      </c>
      <c r="DZ146" s="61">
        <f t="shared" si="162"/>
        <v>1</v>
      </c>
    </row>
    <row r="147" spans="1:130">
      <c r="A147" s="53">
        <v>17</v>
      </c>
      <c r="B147" s="63">
        <f t="shared" si="158"/>
        <v>1</v>
      </c>
      <c r="C147" s="53">
        <v>2017</v>
      </c>
      <c r="D147" s="64">
        <f t="shared" si="163"/>
        <v>0</v>
      </c>
      <c r="E147" s="64">
        <f t="shared" si="164"/>
        <v>6.8983828743169695E-14</v>
      </c>
      <c r="F147" s="64">
        <f t="shared" si="165"/>
        <v>33.210612961671998</v>
      </c>
      <c r="G147" s="64">
        <f t="shared" si="166"/>
        <v>58.286152249055</v>
      </c>
      <c r="H147" s="64">
        <f t="shared" si="167"/>
        <v>52.535324704428497</v>
      </c>
      <c r="I147" s="64">
        <f t="shared" si="168"/>
        <v>73.617200977544002</v>
      </c>
      <c r="J147" s="64">
        <f t="shared" si="169"/>
        <v>100.994050152152</v>
      </c>
      <c r="K147" s="64">
        <f t="shared" si="170"/>
        <v>35.050725687150297</v>
      </c>
      <c r="L147" s="64">
        <f t="shared" si="171"/>
        <v>56.469593970019503</v>
      </c>
      <c r="M147" s="64">
        <f t="shared" si="172"/>
        <v>89.572749824646394</v>
      </c>
      <c r="N147" s="64">
        <f t="shared" si="173"/>
        <v>182.565794576901</v>
      </c>
      <c r="O147" s="64">
        <f t="shared" si="174"/>
        <v>240.05905111588299</v>
      </c>
      <c r="P147" s="64">
        <f t="shared" si="175"/>
        <v>289.44942306097403</v>
      </c>
      <c r="Q147" s="64">
        <f t="shared" si="176"/>
        <v>185.860568389593</v>
      </c>
      <c r="R147" s="64">
        <f t="shared" si="179"/>
        <v>102.521482173542</v>
      </c>
      <c r="S147" s="64">
        <f t="shared" ref="S147:S165" si="215">VLOOKUP($C$81,$D$3:$K$63,$A$69,0)*(B132-B131)</f>
        <v>62.804816192670103</v>
      </c>
      <c r="T147" s="64">
        <f>VLOOKUP($C$82,$D$3:$K$63,$A$69,0)*(B131-B130)</f>
        <v>55.800154678046198</v>
      </c>
      <c r="U147" s="64">
        <f>VLOOKUP($C$83,$D$3:$K$63,$A$69,0)*B130</f>
        <v>0</v>
      </c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54">
        <f t="shared" si="159"/>
        <v>1618.7977007142799</v>
      </c>
      <c r="BP147" s="53">
        <v>2017</v>
      </c>
      <c r="BQ147" s="61">
        <f t="shared" si="160"/>
        <v>0</v>
      </c>
      <c r="BR147" s="61">
        <f t="shared" si="180"/>
        <v>4.2614236919617201E-17</v>
      </c>
      <c r="BS147" s="61">
        <f t="shared" si="181"/>
        <v>2.05156042333259E-2</v>
      </c>
      <c r="BT147" s="61">
        <f t="shared" si="182"/>
        <v>3.6005828414098197E-2</v>
      </c>
      <c r="BU147" s="61">
        <f t="shared" si="183"/>
        <v>3.2453298322111399E-2</v>
      </c>
      <c r="BV147" s="61">
        <f t="shared" si="184"/>
        <v>4.5476467470309097E-2</v>
      </c>
      <c r="BW147" s="61">
        <f t="shared" si="185"/>
        <v>6.2388308377006998E-2</v>
      </c>
      <c r="BX147" s="61">
        <f t="shared" si="186"/>
        <v>2.1652319911057798E-2</v>
      </c>
      <c r="BY147" s="61">
        <f t="shared" si="187"/>
        <v>3.4883663316980798E-2</v>
      </c>
      <c r="BZ147" s="61">
        <f t="shared" si="188"/>
        <v>5.5332886737560497E-2</v>
      </c>
      <c r="CA147" s="61">
        <f t="shared" si="189"/>
        <v>0.112778634721525</v>
      </c>
      <c r="CB147" s="61">
        <f t="shared" si="190"/>
        <v>0.14829465782534701</v>
      </c>
      <c r="CC147" s="61">
        <f t="shared" si="191"/>
        <v>0.178805185436857</v>
      </c>
      <c r="CD147" s="61">
        <f t="shared" si="192"/>
        <v>0.11481395625134901</v>
      </c>
      <c r="CE147" s="61">
        <f t="shared" si="193"/>
        <v>6.3331867921671295E-2</v>
      </c>
      <c r="CF147" s="61">
        <f t="shared" si="194"/>
        <v>3.8797198788309499E-2</v>
      </c>
      <c r="CG147" s="61">
        <f t="shared" si="177"/>
        <v>3.4470122272489599E-2</v>
      </c>
      <c r="CH147" s="61">
        <f t="shared" si="195"/>
        <v>0</v>
      </c>
      <c r="CI147" s="61">
        <f t="shared" si="196"/>
        <v>0</v>
      </c>
      <c r="CJ147" s="61">
        <f t="shared" si="197"/>
        <v>0</v>
      </c>
      <c r="CK147" s="61">
        <f t="shared" si="198"/>
        <v>0</v>
      </c>
      <c r="CL147" s="61">
        <f t="shared" si="199"/>
        <v>0</v>
      </c>
      <c r="CM147" s="61">
        <f t="shared" si="161"/>
        <v>0</v>
      </c>
      <c r="CN147" s="61">
        <f t="shared" si="200"/>
        <v>0</v>
      </c>
      <c r="CO147" s="61">
        <f t="shared" si="201"/>
        <v>0</v>
      </c>
      <c r="CP147" s="61">
        <f t="shared" si="202"/>
        <v>0</v>
      </c>
      <c r="CQ147" s="61">
        <f t="shared" si="203"/>
        <v>0</v>
      </c>
      <c r="CR147" s="61">
        <f t="shared" si="204"/>
        <v>0</v>
      </c>
      <c r="CS147" s="61">
        <f t="shared" si="205"/>
        <v>0</v>
      </c>
      <c r="CT147" s="61">
        <f t="shared" si="206"/>
        <v>0</v>
      </c>
      <c r="CU147" s="61">
        <f t="shared" si="207"/>
        <v>0</v>
      </c>
      <c r="CV147" s="61">
        <f t="shared" si="208"/>
        <v>0</v>
      </c>
      <c r="CW147" s="61">
        <f t="shared" si="209"/>
        <v>0</v>
      </c>
      <c r="CX147" s="61">
        <f t="shared" si="210"/>
        <v>0</v>
      </c>
      <c r="CY147" s="61">
        <f t="shared" si="211"/>
        <v>0</v>
      </c>
      <c r="CZ147" s="61">
        <f t="shared" si="212"/>
        <v>0</v>
      </c>
      <c r="DA147" s="61">
        <f t="shared" si="213"/>
        <v>0</v>
      </c>
      <c r="DB147" s="61">
        <f t="shared" si="214"/>
        <v>0</v>
      </c>
      <c r="DC147" s="61">
        <f t="shared" si="178"/>
        <v>0</v>
      </c>
      <c r="DD147" s="61">
        <f t="shared" si="136"/>
        <v>0</v>
      </c>
      <c r="DE147" s="61">
        <f t="shared" si="137"/>
        <v>0</v>
      </c>
      <c r="DF147" s="61">
        <f t="shared" si="138"/>
        <v>0</v>
      </c>
      <c r="DG147" s="61">
        <f t="shared" si="139"/>
        <v>0</v>
      </c>
      <c r="DH147" s="61">
        <f t="shared" si="140"/>
        <v>0</v>
      </c>
      <c r="DI147" s="61">
        <f t="shared" si="141"/>
        <v>0</v>
      </c>
      <c r="DJ147" s="61">
        <f t="shared" si="142"/>
        <v>0</v>
      </c>
      <c r="DK147" s="61">
        <f t="shared" si="143"/>
        <v>0</v>
      </c>
      <c r="DL147" s="61">
        <f t="shared" si="144"/>
        <v>0</v>
      </c>
      <c r="DM147" s="61">
        <f t="shared" si="145"/>
        <v>0</v>
      </c>
      <c r="DN147" s="61">
        <f t="shared" si="146"/>
        <v>0</v>
      </c>
      <c r="DO147" s="61">
        <f t="shared" si="147"/>
        <v>0</v>
      </c>
      <c r="DP147" s="61">
        <f t="shared" si="148"/>
        <v>0</v>
      </c>
      <c r="DQ147" s="61">
        <f t="shared" si="149"/>
        <v>0</v>
      </c>
      <c r="DR147" s="61">
        <f t="shared" si="150"/>
        <v>0</v>
      </c>
      <c r="DS147" s="61">
        <f t="shared" si="151"/>
        <v>0</v>
      </c>
      <c r="DT147" s="61">
        <f t="shared" si="152"/>
        <v>0</v>
      </c>
      <c r="DU147" s="61">
        <f t="shared" si="153"/>
        <v>0</v>
      </c>
      <c r="DV147" s="61">
        <f t="shared" si="154"/>
        <v>0</v>
      </c>
      <c r="DW147" s="61">
        <f t="shared" si="155"/>
        <v>0</v>
      </c>
      <c r="DX147" s="61">
        <f t="shared" si="156"/>
        <v>0</v>
      </c>
      <c r="DY147" s="61">
        <f t="shared" si="157"/>
        <v>0</v>
      </c>
      <c r="DZ147" s="61">
        <f t="shared" si="162"/>
        <v>1</v>
      </c>
    </row>
    <row r="148" spans="1:130">
      <c r="A148" s="53">
        <v>18</v>
      </c>
      <c r="B148" s="63">
        <f t="shared" si="158"/>
        <v>1</v>
      </c>
      <c r="C148" s="53">
        <v>2018</v>
      </c>
      <c r="D148" s="64">
        <f t="shared" si="163"/>
        <v>0</v>
      </c>
      <c r="E148" s="64">
        <f t="shared" si="164"/>
        <v>0</v>
      </c>
      <c r="F148" s="64">
        <f t="shared" si="165"/>
        <v>1.10613561515889E-13</v>
      </c>
      <c r="G148" s="64">
        <f t="shared" si="166"/>
        <v>58.286152249055</v>
      </c>
      <c r="H148" s="64">
        <f t="shared" si="167"/>
        <v>52.535324704428497</v>
      </c>
      <c r="I148" s="64">
        <f t="shared" si="168"/>
        <v>73.617200977544002</v>
      </c>
      <c r="J148" s="64">
        <f t="shared" si="169"/>
        <v>100.994050152152</v>
      </c>
      <c r="K148" s="64">
        <f t="shared" si="170"/>
        <v>35.050725687150297</v>
      </c>
      <c r="L148" s="64">
        <f t="shared" si="171"/>
        <v>56.469593970019503</v>
      </c>
      <c r="M148" s="64">
        <f t="shared" si="172"/>
        <v>89.572749824646394</v>
      </c>
      <c r="N148" s="64">
        <f t="shared" si="173"/>
        <v>182.565794576901</v>
      </c>
      <c r="O148" s="64">
        <f t="shared" si="174"/>
        <v>240.05905111588299</v>
      </c>
      <c r="P148" s="64">
        <f t="shared" si="175"/>
        <v>289.44942306097403</v>
      </c>
      <c r="Q148" s="64">
        <f t="shared" si="176"/>
        <v>185.860568389593</v>
      </c>
      <c r="R148" s="64">
        <f t="shared" si="179"/>
        <v>102.521482173542</v>
      </c>
      <c r="S148" s="64">
        <f t="shared" si="215"/>
        <v>62.804816192670103</v>
      </c>
      <c r="T148" s="64">
        <f t="shared" ref="T148:T166" si="216">VLOOKUP($C$82,$D$3:$K$63,$A$69,0)*(B132-B131)</f>
        <v>55.800154678046198</v>
      </c>
      <c r="U148" s="64">
        <f>VLOOKUP($C$83,$D$3:$K$63,$A$69,0)*(B131-B130)</f>
        <v>59.066666666666698</v>
      </c>
      <c r="V148" s="64">
        <f>VLOOKUP($C$84,$D$3:$K$63,$A$69,0)*B130</f>
        <v>0</v>
      </c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54">
        <f t="shared" si="159"/>
        <v>1644.6537544192699</v>
      </c>
      <c r="BP148" s="53">
        <v>2018</v>
      </c>
      <c r="BQ148" s="61">
        <f t="shared" si="160"/>
        <v>0</v>
      </c>
      <c r="BR148" s="61">
        <f t="shared" si="180"/>
        <v>0</v>
      </c>
      <c r="BS148" s="61">
        <f t="shared" si="181"/>
        <v>6.7256443016449098E-17</v>
      </c>
      <c r="BT148" s="61">
        <f t="shared" si="182"/>
        <v>3.5439770889427E-2</v>
      </c>
      <c r="BU148" s="61">
        <f t="shared" si="183"/>
        <v>3.1943091099426398E-2</v>
      </c>
      <c r="BV148" s="61">
        <f t="shared" si="184"/>
        <v>4.4761519426037698E-2</v>
      </c>
      <c r="BW148" s="61">
        <f t="shared" si="185"/>
        <v>6.1407484633635399E-2</v>
      </c>
      <c r="BX148" s="61">
        <f t="shared" si="186"/>
        <v>2.13119178386133E-2</v>
      </c>
      <c r="BY148" s="61">
        <f t="shared" si="187"/>
        <v>3.4335247658227597E-2</v>
      </c>
      <c r="BZ148" s="61">
        <f t="shared" si="188"/>
        <v>5.4462983216959603E-2</v>
      </c>
      <c r="CA148" s="61">
        <f t="shared" si="189"/>
        <v>0.111005610807951</v>
      </c>
      <c r="CB148" s="61">
        <f t="shared" si="190"/>
        <v>0.14596327675100701</v>
      </c>
      <c r="CC148" s="61">
        <f t="shared" si="191"/>
        <v>0.175994139972142</v>
      </c>
      <c r="CD148" s="61">
        <f t="shared" si="192"/>
        <v>0.113008934488597</v>
      </c>
      <c r="CE148" s="61">
        <f t="shared" si="193"/>
        <v>6.2336210219361497E-2</v>
      </c>
      <c r="CF148" s="61">
        <f t="shared" si="194"/>
        <v>3.8187257362779399E-2</v>
      </c>
      <c r="CG148" s="61">
        <f t="shared" si="177"/>
        <v>3.3928208006158297E-2</v>
      </c>
      <c r="CH148" s="61">
        <f t="shared" si="195"/>
        <v>3.5914347629676699E-2</v>
      </c>
      <c r="CI148" s="61">
        <f t="shared" si="196"/>
        <v>0</v>
      </c>
      <c r="CJ148" s="61">
        <f t="shared" si="197"/>
        <v>0</v>
      </c>
      <c r="CK148" s="61">
        <f t="shared" si="198"/>
        <v>0</v>
      </c>
      <c r="CL148" s="61">
        <f t="shared" si="199"/>
        <v>0</v>
      </c>
      <c r="CM148" s="61">
        <f t="shared" si="161"/>
        <v>0</v>
      </c>
      <c r="CN148" s="61">
        <f t="shared" si="200"/>
        <v>0</v>
      </c>
      <c r="CO148" s="61">
        <f t="shared" si="201"/>
        <v>0</v>
      </c>
      <c r="CP148" s="61">
        <f t="shared" si="202"/>
        <v>0</v>
      </c>
      <c r="CQ148" s="61">
        <f t="shared" si="203"/>
        <v>0</v>
      </c>
      <c r="CR148" s="61">
        <f t="shared" si="204"/>
        <v>0</v>
      </c>
      <c r="CS148" s="61">
        <f t="shared" si="205"/>
        <v>0</v>
      </c>
      <c r="CT148" s="61">
        <f t="shared" si="206"/>
        <v>0</v>
      </c>
      <c r="CU148" s="61">
        <f t="shared" si="207"/>
        <v>0</v>
      </c>
      <c r="CV148" s="61">
        <f t="shared" si="208"/>
        <v>0</v>
      </c>
      <c r="CW148" s="61">
        <f t="shared" si="209"/>
        <v>0</v>
      </c>
      <c r="CX148" s="61">
        <f t="shared" si="210"/>
        <v>0</v>
      </c>
      <c r="CY148" s="61">
        <f t="shared" si="211"/>
        <v>0</v>
      </c>
      <c r="CZ148" s="61">
        <f t="shared" si="212"/>
        <v>0</v>
      </c>
      <c r="DA148" s="61">
        <f t="shared" si="213"/>
        <v>0</v>
      </c>
      <c r="DB148" s="61">
        <f t="shared" si="214"/>
        <v>0</v>
      </c>
      <c r="DC148" s="61">
        <f t="shared" si="178"/>
        <v>0</v>
      </c>
      <c r="DD148" s="61">
        <f t="shared" si="136"/>
        <v>0</v>
      </c>
      <c r="DE148" s="61">
        <f t="shared" si="137"/>
        <v>0</v>
      </c>
      <c r="DF148" s="61">
        <f t="shared" si="138"/>
        <v>0</v>
      </c>
      <c r="DG148" s="61">
        <f t="shared" si="139"/>
        <v>0</v>
      </c>
      <c r="DH148" s="61">
        <f t="shared" si="140"/>
        <v>0</v>
      </c>
      <c r="DI148" s="61">
        <f t="shared" si="141"/>
        <v>0</v>
      </c>
      <c r="DJ148" s="61">
        <f t="shared" si="142"/>
        <v>0</v>
      </c>
      <c r="DK148" s="61">
        <f t="shared" si="143"/>
        <v>0</v>
      </c>
      <c r="DL148" s="61">
        <f t="shared" si="144"/>
        <v>0</v>
      </c>
      <c r="DM148" s="61">
        <f t="shared" si="145"/>
        <v>0</v>
      </c>
      <c r="DN148" s="61">
        <f t="shared" si="146"/>
        <v>0</v>
      </c>
      <c r="DO148" s="61">
        <f t="shared" si="147"/>
        <v>0</v>
      </c>
      <c r="DP148" s="61">
        <f t="shared" si="148"/>
        <v>0</v>
      </c>
      <c r="DQ148" s="61">
        <f t="shared" si="149"/>
        <v>0</v>
      </c>
      <c r="DR148" s="61">
        <f t="shared" si="150"/>
        <v>0</v>
      </c>
      <c r="DS148" s="61">
        <f t="shared" si="151"/>
        <v>0</v>
      </c>
      <c r="DT148" s="61">
        <f t="shared" si="152"/>
        <v>0</v>
      </c>
      <c r="DU148" s="61">
        <f t="shared" si="153"/>
        <v>0</v>
      </c>
      <c r="DV148" s="61">
        <f t="shared" si="154"/>
        <v>0</v>
      </c>
      <c r="DW148" s="61">
        <f t="shared" si="155"/>
        <v>0</v>
      </c>
      <c r="DX148" s="61">
        <f t="shared" si="156"/>
        <v>0</v>
      </c>
      <c r="DY148" s="61">
        <f t="shared" si="157"/>
        <v>0</v>
      </c>
      <c r="DZ148" s="61">
        <f t="shared" si="162"/>
        <v>1</v>
      </c>
    </row>
    <row r="149" spans="1:130">
      <c r="A149" s="53">
        <v>19</v>
      </c>
      <c r="B149" s="63">
        <f t="shared" si="158"/>
        <v>1</v>
      </c>
      <c r="C149" s="53">
        <v>2019</v>
      </c>
      <c r="D149" s="64">
        <f t="shared" si="163"/>
        <v>0</v>
      </c>
      <c r="E149" s="64">
        <f t="shared" si="164"/>
        <v>0</v>
      </c>
      <c r="F149" s="64">
        <f t="shared" si="165"/>
        <v>0</v>
      </c>
      <c r="G149" s="64">
        <f t="shared" si="166"/>
        <v>1.9413188473112501E-13</v>
      </c>
      <c r="H149" s="64">
        <f t="shared" si="167"/>
        <v>52.535324704428497</v>
      </c>
      <c r="I149" s="64">
        <f t="shared" si="168"/>
        <v>73.617200977544002</v>
      </c>
      <c r="J149" s="64">
        <f t="shared" si="169"/>
        <v>100.994050152152</v>
      </c>
      <c r="K149" s="64">
        <f t="shared" si="170"/>
        <v>35.050725687150297</v>
      </c>
      <c r="L149" s="64">
        <f t="shared" si="171"/>
        <v>56.469593970019503</v>
      </c>
      <c r="M149" s="64">
        <f t="shared" si="172"/>
        <v>89.572749824646394</v>
      </c>
      <c r="N149" s="64">
        <f t="shared" si="173"/>
        <v>182.565794576901</v>
      </c>
      <c r="O149" s="64">
        <f t="shared" si="174"/>
        <v>240.05905111588299</v>
      </c>
      <c r="P149" s="64">
        <f t="shared" si="175"/>
        <v>289.44942306097403</v>
      </c>
      <c r="Q149" s="64">
        <f t="shared" si="176"/>
        <v>185.860568389593</v>
      </c>
      <c r="R149" s="64">
        <f t="shared" si="179"/>
        <v>102.521482173542</v>
      </c>
      <c r="S149" s="64">
        <f t="shared" si="215"/>
        <v>62.804816192670103</v>
      </c>
      <c r="T149" s="64">
        <f t="shared" si="216"/>
        <v>55.800154678046198</v>
      </c>
      <c r="U149" s="64">
        <f t="shared" ref="U149:U167" si="217">VLOOKUP($C$83,$D$3:$K$63,$A$69,0)*(B132-B131)</f>
        <v>59.066666666666698</v>
      </c>
      <c r="V149" s="64">
        <f>VLOOKUP($C$84,$D$3:$K$63,$A$69,0)*(B131-B130)</f>
        <v>0.2</v>
      </c>
      <c r="W149" s="64">
        <f>VLOOKUP($C$85,$D$3:$K$63,$A$69,0)*B130</f>
        <v>0</v>
      </c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54">
        <f t="shared" si="159"/>
        <v>1586.56760217022</v>
      </c>
      <c r="BP149" s="53">
        <v>2019</v>
      </c>
      <c r="BQ149" s="61">
        <f t="shared" si="160"/>
        <v>0</v>
      </c>
      <c r="BR149" s="61">
        <f t="shared" si="180"/>
        <v>0</v>
      </c>
      <c r="BS149" s="61">
        <f t="shared" si="181"/>
        <v>0</v>
      </c>
      <c r="BT149" s="61">
        <f t="shared" si="182"/>
        <v>1.22359667792017E-16</v>
      </c>
      <c r="BU149" s="61">
        <f t="shared" si="183"/>
        <v>3.3112566166463402E-2</v>
      </c>
      <c r="BV149" s="61">
        <f t="shared" si="184"/>
        <v>4.6400292604516398E-2</v>
      </c>
      <c r="BW149" s="61">
        <f t="shared" si="185"/>
        <v>6.3655686662204405E-2</v>
      </c>
      <c r="BX149" s="61">
        <f t="shared" si="186"/>
        <v>2.2092172838526099E-2</v>
      </c>
      <c r="BY149" s="61">
        <f t="shared" si="187"/>
        <v>3.5592302460214401E-2</v>
      </c>
      <c r="BZ149" s="61">
        <f t="shared" si="188"/>
        <v>5.64569386782654E-2</v>
      </c>
      <c r="CA149" s="61">
        <f t="shared" si="189"/>
        <v>0.115069660017748</v>
      </c>
      <c r="CB149" s="61">
        <f t="shared" si="190"/>
        <v>0.15130716824641699</v>
      </c>
      <c r="CC149" s="61">
        <f t="shared" si="191"/>
        <v>0.18243749756710301</v>
      </c>
      <c r="CD149" s="61">
        <f t="shared" si="192"/>
        <v>0.117146327793004</v>
      </c>
      <c r="CE149" s="61">
        <f t="shared" si="193"/>
        <v>6.4618414011042402E-2</v>
      </c>
      <c r="CF149" s="61">
        <f t="shared" si="194"/>
        <v>3.9585338882983198E-2</v>
      </c>
      <c r="CG149" s="61">
        <f t="shared" si="177"/>
        <v>3.5170360595866701E-2</v>
      </c>
      <c r="CH149" s="61">
        <f t="shared" si="195"/>
        <v>3.7229215184951002E-2</v>
      </c>
      <c r="CI149" s="61">
        <f t="shared" si="196"/>
        <v>1.2605829069396501E-4</v>
      </c>
      <c r="CJ149" s="61">
        <f t="shared" si="197"/>
        <v>0</v>
      </c>
      <c r="CK149" s="61">
        <f t="shared" si="198"/>
        <v>0</v>
      </c>
      <c r="CL149" s="61">
        <f t="shared" si="199"/>
        <v>0</v>
      </c>
      <c r="CM149" s="61">
        <f t="shared" si="161"/>
        <v>0</v>
      </c>
      <c r="CN149" s="61">
        <f t="shared" si="200"/>
        <v>0</v>
      </c>
      <c r="CO149" s="61">
        <f t="shared" si="201"/>
        <v>0</v>
      </c>
      <c r="CP149" s="61">
        <f t="shared" si="202"/>
        <v>0</v>
      </c>
      <c r="CQ149" s="61">
        <f t="shared" si="203"/>
        <v>0</v>
      </c>
      <c r="CR149" s="61">
        <f t="shared" si="204"/>
        <v>0</v>
      </c>
      <c r="CS149" s="61">
        <f t="shared" si="205"/>
        <v>0</v>
      </c>
      <c r="CT149" s="61">
        <f t="shared" si="206"/>
        <v>0</v>
      </c>
      <c r="CU149" s="61">
        <f t="shared" si="207"/>
        <v>0</v>
      </c>
      <c r="CV149" s="61">
        <f t="shared" si="208"/>
        <v>0</v>
      </c>
      <c r="CW149" s="61">
        <f t="shared" si="209"/>
        <v>0</v>
      </c>
      <c r="CX149" s="61">
        <f t="shared" si="210"/>
        <v>0</v>
      </c>
      <c r="CY149" s="61">
        <f t="shared" si="211"/>
        <v>0</v>
      </c>
      <c r="CZ149" s="61">
        <f t="shared" si="212"/>
        <v>0</v>
      </c>
      <c r="DA149" s="61">
        <f t="shared" si="213"/>
        <v>0</v>
      </c>
      <c r="DB149" s="61">
        <f t="shared" si="214"/>
        <v>0</v>
      </c>
      <c r="DC149" s="61">
        <f t="shared" si="178"/>
        <v>0</v>
      </c>
      <c r="DD149" s="61">
        <f t="shared" si="136"/>
        <v>0</v>
      </c>
      <c r="DE149" s="61">
        <f t="shared" si="137"/>
        <v>0</v>
      </c>
      <c r="DF149" s="61">
        <f t="shared" si="138"/>
        <v>0</v>
      </c>
      <c r="DG149" s="61">
        <f t="shared" si="139"/>
        <v>0</v>
      </c>
      <c r="DH149" s="61">
        <f t="shared" si="140"/>
        <v>0</v>
      </c>
      <c r="DI149" s="61">
        <f t="shared" si="141"/>
        <v>0</v>
      </c>
      <c r="DJ149" s="61">
        <f t="shared" si="142"/>
        <v>0</v>
      </c>
      <c r="DK149" s="61">
        <f t="shared" si="143"/>
        <v>0</v>
      </c>
      <c r="DL149" s="61">
        <f t="shared" si="144"/>
        <v>0</v>
      </c>
      <c r="DM149" s="61">
        <f t="shared" si="145"/>
        <v>0</v>
      </c>
      <c r="DN149" s="61">
        <f t="shared" si="146"/>
        <v>0</v>
      </c>
      <c r="DO149" s="61">
        <f t="shared" si="147"/>
        <v>0</v>
      </c>
      <c r="DP149" s="61">
        <f t="shared" si="148"/>
        <v>0</v>
      </c>
      <c r="DQ149" s="61">
        <f t="shared" si="149"/>
        <v>0</v>
      </c>
      <c r="DR149" s="61">
        <f t="shared" si="150"/>
        <v>0</v>
      </c>
      <c r="DS149" s="61">
        <f t="shared" si="151"/>
        <v>0</v>
      </c>
      <c r="DT149" s="61">
        <f t="shared" si="152"/>
        <v>0</v>
      </c>
      <c r="DU149" s="61">
        <f t="shared" si="153"/>
        <v>0</v>
      </c>
      <c r="DV149" s="61">
        <f t="shared" si="154"/>
        <v>0</v>
      </c>
      <c r="DW149" s="61">
        <f t="shared" si="155"/>
        <v>0</v>
      </c>
      <c r="DX149" s="61">
        <f t="shared" si="156"/>
        <v>0</v>
      </c>
      <c r="DY149" s="61">
        <f t="shared" si="157"/>
        <v>0</v>
      </c>
      <c r="DZ149" s="61">
        <f t="shared" si="162"/>
        <v>1</v>
      </c>
    </row>
    <row r="150" spans="1:130">
      <c r="A150" s="53">
        <v>20</v>
      </c>
      <c r="B150" s="63">
        <f t="shared" si="158"/>
        <v>1</v>
      </c>
      <c r="C150" s="53">
        <v>2020</v>
      </c>
      <c r="D150" s="64">
        <f t="shared" si="163"/>
        <v>0</v>
      </c>
      <c r="E150" s="64">
        <f t="shared" si="164"/>
        <v>0</v>
      </c>
      <c r="F150" s="64">
        <f t="shared" si="165"/>
        <v>0</v>
      </c>
      <c r="G150" s="64">
        <f t="shared" si="166"/>
        <v>0</v>
      </c>
      <c r="H150" s="64">
        <f t="shared" si="167"/>
        <v>1.7497778127904599E-13</v>
      </c>
      <c r="I150" s="64">
        <f t="shared" si="168"/>
        <v>73.617200977544002</v>
      </c>
      <c r="J150" s="64">
        <f t="shared" si="169"/>
        <v>100.994050152152</v>
      </c>
      <c r="K150" s="64">
        <f t="shared" si="170"/>
        <v>35.050725687150297</v>
      </c>
      <c r="L150" s="64">
        <f t="shared" si="171"/>
        <v>56.469593970019503</v>
      </c>
      <c r="M150" s="64">
        <f t="shared" si="172"/>
        <v>89.572749824646394</v>
      </c>
      <c r="N150" s="64">
        <f t="shared" si="173"/>
        <v>182.565794576901</v>
      </c>
      <c r="O150" s="64">
        <f t="shared" si="174"/>
        <v>240.05905111588299</v>
      </c>
      <c r="P150" s="64">
        <f t="shared" si="175"/>
        <v>289.44942306097403</v>
      </c>
      <c r="Q150" s="64">
        <f t="shared" si="176"/>
        <v>185.860568389593</v>
      </c>
      <c r="R150" s="64">
        <f t="shared" si="179"/>
        <v>102.521482173542</v>
      </c>
      <c r="S150" s="64">
        <f t="shared" si="215"/>
        <v>62.804816192670103</v>
      </c>
      <c r="T150" s="64">
        <f t="shared" si="216"/>
        <v>55.800154678046198</v>
      </c>
      <c r="U150" s="64">
        <f t="shared" si="217"/>
        <v>59.066666666666698</v>
      </c>
      <c r="V150" s="64">
        <f t="shared" ref="V150:V168" si="218">VLOOKUP($C$84,$D$3:$K$63,$A$69,0)*(B132-B131)</f>
        <v>0.2</v>
      </c>
      <c r="W150" s="64">
        <f>VLOOKUP($C$85,$D$3:$K$63,$A$69,0)*(B131-B130)</f>
        <v>0.133333333333333</v>
      </c>
      <c r="X150" s="64">
        <f>VLOOKUP($C$86,$D$3:$K$63,$A$69,0)*B130</f>
        <v>0</v>
      </c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54">
        <f t="shared" si="159"/>
        <v>1534.16561079912</v>
      </c>
      <c r="BP150" s="53">
        <v>2020</v>
      </c>
      <c r="BQ150" s="61">
        <f t="shared" si="160"/>
        <v>0</v>
      </c>
      <c r="BR150" s="61">
        <f t="shared" si="180"/>
        <v>0</v>
      </c>
      <c r="BS150" s="61">
        <f t="shared" si="181"/>
        <v>0</v>
      </c>
      <c r="BT150" s="61">
        <f t="shared" si="182"/>
        <v>0</v>
      </c>
      <c r="BU150" s="61">
        <f t="shared" si="183"/>
        <v>1.1405403696143501E-16</v>
      </c>
      <c r="BV150" s="61">
        <f t="shared" si="184"/>
        <v>4.7985172173946697E-2</v>
      </c>
      <c r="BW150" s="61">
        <f t="shared" si="185"/>
        <v>6.5829953064549598E-2</v>
      </c>
      <c r="BX150" s="61">
        <f t="shared" si="186"/>
        <v>2.2846767937193601E-2</v>
      </c>
      <c r="BY150" s="61">
        <f t="shared" si="187"/>
        <v>3.6808017056649697E-2</v>
      </c>
      <c r="BZ150" s="61">
        <f t="shared" si="188"/>
        <v>5.8385319807807097E-2</v>
      </c>
      <c r="CA150" s="61">
        <f t="shared" si="189"/>
        <v>0.11900005663782599</v>
      </c>
      <c r="CB150" s="61">
        <f t="shared" si="190"/>
        <v>0.15647531754465499</v>
      </c>
      <c r="CC150" s="61">
        <f t="shared" si="191"/>
        <v>0.188668955309332</v>
      </c>
      <c r="CD150" s="61">
        <f t="shared" si="192"/>
        <v>0.12114765647287699</v>
      </c>
      <c r="CE150" s="61">
        <f t="shared" si="193"/>
        <v>6.6825563975547606E-2</v>
      </c>
      <c r="CF150" s="61">
        <f t="shared" si="194"/>
        <v>4.0937442314298897E-2</v>
      </c>
      <c r="CG150" s="61">
        <f t="shared" si="177"/>
        <v>3.63716630624909E-2</v>
      </c>
      <c r="CH150" s="61">
        <f t="shared" si="195"/>
        <v>3.8500841272214301E-2</v>
      </c>
      <c r="CI150" s="61">
        <f t="shared" si="196"/>
        <v>1.3036402236641401E-4</v>
      </c>
      <c r="CJ150" s="61">
        <f t="shared" si="197"/>
        <v>8.6909348244276099E-5</v>
      </c>
      <c r="CK150" s="61">
        <f t="shared" si="198"/>
        <v>0</v>
      </c>
      <c r="CL150" s="61">
        <f t="shared" si="199"/>
        <v>0</v>
      </c>
      <c r="CM150" s="61">
        <f t="shared" si="161"/>
        <v>0</v>
      </c>
      <c r="CN150" s="61">
        <f t="shared" si="200"/>
        <v>0</v>
      </c>
      <c r="CO150" s="61">
        <f t="shared" si="201"/>
        <v>0</v>
      </c>
      <c r="CP150" s="61">
        <f t="shared" si="202"/>
        <v>0</v>
      </c>
      <c r="CQ150" s="61">
        <f t="shared" si="203"/>
        <v>0</v>
      </c>
      <c r="CR150" s="61">
        <f t="shared" si="204"/>
        <v>0</v>
      </c>
      <c r="CS150" s="61">
        <f t="shared" si="205"/>
        <v>0</v>
      </c>
      <c r="CT150" s="61">
        <f t="shared" si="206"/>
        <v>0</v>
      </c>
      <c r="CU150" s="61">
        <f t="shared" si="207"/>
        <v>0</v>
      </c>
      <c r="CV150" s="61">
        <f t="shared" si="208"/>
        <v>0</v>
      </c>
      <c r="CW150" s="61">
        <f t="shared" si="209"/>
        <v>0</v>
      </c>
      <c r="CX150" s="61">
        <f t="shared" si="210"/>
        <v>0</v>
      </c>
      <c r="CY150" s="61">
        <f t="shared" si="211"/>
        <v>0</v>
      </c>
      <c r="CZ150" s="61">
        <f t="shared" si="212"/>
        <v>0</v>
      </c>
      <c r="DA150" s="61">
        <f t="shared" si="213"/>
        <v>0</v>
      </c>
      <c r="DB150" s="61">
        <f t="shared" si="214"/>
        <v>0</v>
      </c>
      <c r="DC150" s="61">
        <f t="shared" si="178"/>
        <v>0</v>
      </c>
      <c r="DD150" s="61">
        <f t="shared" si="136"/>
        <v>0</v>
      </c>
      <c r="DE150" s="61">
        <f t="shared" si="137"/>
        <v>0</v>
      </c>
      <c r="DF150" s="61">
        <f t="shared" si="138"/>
        <v>0</v>
      </c>
      <c r="DG150" s="61">
        <f t="shared" si="139"/>
        <v>0</v>
      </c>
      <c r="DH150" s="61">
        <f t="shared" si="140"/>
        <v>0</v>
      </c>
      <c r="DI150" s="61">
        <f t="shared" si="141"/>
        <v>0</v>
      </c>
      <c r="DJ150" s="61">
        <f t="shared" si="142"/>
        <v>0</v>
      </c>
      <c r="DK150" s="61">
        <f t="shared" si="143"/>
        <v>0</v>
      </c>
      <c r="DL150" s="61">
        <f t="shared" si="144"/>
        <v>0</v>
      </c>
      <c r="DM150" s="61">
        <f t="shared" si="145"/>
        <v>0</v>
      </c>
      <c r="DN150" s="61">
        <f t="shared" si="146"/>
        <v>0</v>
      </c>
      <c r="DO150" s="61">
        <f t="shared" si="147"/>
        <v>0</v>
      </c>
      <c r="DP150" s="61">
        <f t="shared" si="148"/>
        <v>0</v>
      </c>
      <c r="DQ150" s="61">
        <f t="shared" si="149"/>
        <v>0</v>
      </c>
      <c r="DR150" s="61">
        <f t="shared" si="150"/>
        <v>0</v>
      </c>
      <c r="DS150" s="61">
        <f t="shared" si="151"/>
        <v>0</v>
      </c>
      <c r="DT150" s="61">
        <f t="shared" si="152"/>
        <v>0</v>
      </c>
      <c r="DU150" s="61">
        <f t="shared" si="153"/>
        <v>0</v>
      </c>
      <c r="DV150" s="61">
        <f t="shared" si="154"/>
        <v>0</v>
      </c>
      <c r="DW150" s="61">
        <f t="shared" si="155"/>
        <v>0</v>
      </c>
      <c r="DX150" s="61">
        <f t="shared" si="156"/>
        <v>0</v>
      </c>
      <c r="DY150" s="61">
        <f t="shared" si="157"/>
        <v>0</v>
      </c>
      <c r="DZ150" s="61">
        <f t="shared" si="162"/>
        <v>1</v>
      </c>
    </row>
    <row r="151" spans="1:130">
      <c r="C151" s="53">
        <v>2021</v>
      </c>
      <c r="D151" s="64"/>
      <c r="E151" s="64">
        <f t="shared" si="164"/>
        <v>0</v>
      </c>
      <c r="F151" s="64">
        <f t="shared" si="165"/>
        <v>0</v>
      </c>
      <c r="G151" s="64">
        <f t="shared" si="166"/>
        <v>0</v>
      </c>
      <c r="H151" s="64">
        <f t="shared" si="167"/>
        <v>0</v>
      </c>
      <c r="I151" s="64">
        <f t="shared" si="168"/>
        <v>2.4519453460118102E-13</v>
      </c>
      <c r="J151" s="64">
        <f t="shared" si="169"/>
        <v>100.994050152152</v>
      </c>
      <c r="K151" s="64">
        <f t="shared" si="170"/>
        <v>35.050725687150297</v>
      </c>
      <c r="L151" s="64">
        <f t="shared" si="171"/>
        <v>56.469593970019503</v>
      </c>
      <c r="M151" s="64">
        <f t="shared" si="172"/>
        <v>89.572749824646394</v>
      </c>
      <c r="N151" s="64">
        <f t="shared" si="173"/>
        <v>182.565794576901</v>
      </c>
      <c r="O151" s="64">
        <f t="shared" si="174"/>
        <v>240.05905111588299</v>
      </c>
      <c r="P151" s="64">
        <f t="shared" si="175"/>
        <v>289.44942306097403</v>
      </c>
      <c r="Q151" s="64">
        <f t="shared" si="176"/>
        <v>185.860568389593</v>
      </c>
      <c r="R151" s="64">
        <f t="shared" si="179"/>
        <v>102.521482173542</v>
      </c>
      <c r="S151" s="64">
        <f t="shared" si="215"/>
        <v>62.804816192670103</v>
      </c>
      <c r="T151" s="64">
        <f t="shared" si="216"/>
        <v>55.800154678046198</v>
      </c>
      <c r="U151" s="64">
        <f t="shared" si="217"/>
        <v>59.066666666666698</v>
      </c>
      <c r="V151" s="64">
        <f t="shared" si="218"/>
        <v>0.2</v>
      </c>
      <c r="W151" s="64">
        <f t="shared" ref="W151:W169" si="219">VLOOKUP($C$85,$D$3:$K$63,$A$69,0)*(B132-B131)</f>
        <v>0.133333333333333</v>
      </c>
      <c r="X151" s="64">
        <f>VLOOKUP($C$86,$D$3:$K$63,$A$69,0)*(B131-B130)</f>
        <v>10.199999999999999</v>
      </c>
      <c r="Y151" s="64">
        <f>VLOOKUP($C$87,$D$3:$K$63,$A$69,0)*B130</f>
        <v>0</v>
      </c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54">
        <f t="shared" si="159"/>
        <v>1470.74840982158</v>
      </c>
      <c r="BP151" s="53">
        <v>2021</v>
      </c>
      <c r="BQ151" s="61">
        <f t="shared" si="160"/>
        <v>0</v>
      </c>
      <c r="BR151" s="61">
        <f t="shared" si="180"/>
        <v>0</v>
      </c>
      <c r="BS151" s="61">
        <f t="shared" si="181"/>
        <v>0</v>
      </c>
      <c r="BT151" s="61">
        <f t="shared" si="182"/>
        <v>0</v>
      </c>
      <c r="BU151" s="61">
        <f t="shared" si="183"/>
        <v>0</v>
      </c>
      <c r="BV151" s="61">
        <f t="shared" si="184"/>
        <v>1.6671412524656501E-16</v>
      </c>
      <c r="BW151" s="61">
        <f t="shared" si="185"/>
        <v>6.8668474823919204E-2</v>
      </c>
      <c r="BX151" s="61">
        <f t="shared" si="186"/>
        <v>2.3831897728451401E-2</v>
      </c>
      <c r="BY151" s="61">
        <f t="shared" si="187"/>
        <v>3.8395141951484503E-2</v>
      </c>
      <c r="BZ151" s="61">
        <f t="shared" si="188"/>
        <v>6.09028364242888E-2</v>
      </c>
      <c r="CA151" s="61">
        <f t="shared" si="189"/>
        <v>0.124131220103817</v>
      </c>
      <c r="CB151" s="61">
        <f t="shared" si="190"/>
        <v>0.16322237679318999</v>
      </c>
      <c r="CC151" s="61">
        <f t="shared" si="191"/>
        <v>0.19680417203108699</v>
      </c>
      <c r="CD151" s="61">
        <f t="shared" si="192"/>
        <v>0.12637142229658499</v>
      </c>
      <c r="CE151" s="61">
        <f t="shared" si="193"/>
        <v>6.9707015481987905E-2</v>
      </c>
      <c r="CF151" s="61">
        <f t="shared" si="194"/>
        <v>4.2702623897644898E-2</v>
      </c>
      <c r="CG151" s="61">
        <f t="shared" si="177"/>
        <v>3.7939972809364099E-2</v>
      </c>
      <c r="CH151" s="61">
        <f t="shared" si="195"/>
        <v>4.0160959054738897E-2</v>
      </c>
      <c r="CI151" s="61">
        <f t="shared" si="196"/>
        <v>1.3598518867293099E-4</v>
      </c>
      <c r="CJ151" s="61">
        <f t="shared" si="197"/>
        <v>9.0656792448620498E-5</v>
      </c>
      <c r="CK151" s="61">
        <f t="shared" si="198"/>
        <v>6.9352446223194704E-3</v>
      </c>
      <c r="CL151" s="61">
        <f t="shared" si="199"/>
        <v>0</v>
      </c>
      <c r="CM151" s="61">
        <f t="shared" si="161"/>
        <v>0</v>
      </c>
      <c r="CN151" s="61">
        <f t="shared" si="200"/>
        <v>0</v>
      </c>
      <c r="CO151" s="61">
        <f t="shared" si="201"/>
        <v>0</v>
      </c>
      <c r="CP151" s="61">
        <f t="shared" si="202"/>
        <v>0</v>
      </c>
      <c r="CQ151" s="61">
        <f t="shared" si="203"/>
        <v>0</v>
      </c>
      <c r="CR151" s="61">
        <f t="shared" si="204"/>
        <v>0</v>
      </c>
      <c r="CS151" s="61">
        <f t="shared" si="205"/>
        <v>0</v>
      </c>
      <c r="CT151" s="61">
        <f t="shared" si="206"/>
        <v>0</v>
      </c>
      <c r="CU151" s="61">
        <f t="shared" si="207"/>
        <v>0</v>
      </c>
      <c r="CV151" s="61">
        <f t="shared" si="208"/>
        <v>0</v>
      </c>
      <c r="CW151" s="61">
        <f t="shared" si="209"/>
        <v>0</v>
      </c>
      <c r="CX151" s="61">
        <f t="shared" si="210"/>
        <v>0</v>
      </c>
      <c r="CY151" s="61">
        <f t="shared" si="211"/>
        <v>0</v>
      </c>
      <c r="CZ151" s="61">
        <f t="shared" si="212"/>
        <v>0</v>
      </c>
      <c r="DA151" s="61">
        <f t="shared" si="213"/>
        <v>0</v>
      </c>
      <c r="DB151" s="61">
        <f t="shared" si="214"/>
        <v>0</v>
      </c>
      <c r="DC151" s="61">
        <f t="shared" si="178"/>
        <v>0</v>
      </c>
      <c r="DD151" s="61">
        <f t="shared" si="136"/>
        <v>0</v>
      </c>
      <c r="DE151" s="61">
        <f t="shared" si="137"/>
        <v>0</v>
      </c>
      <c r="DF151" s="61">
        <f t="shared" si="138"/>
        <v>0</v>
      </c>
      <c r="DG151" s="61">
        <f t="shared" si="139"/>
        <v>0</v>
      </c>
      <c r="DH151" s="61">
        <f t="shared" si="140"/>
        <v>0</v>
      </c>
      <c r="DI151" s="61">
        <f t="shared" si="141"/>
        <v>0</v>
      </c>
      <c r="DJ151" s="61">
        <f t="shared" si="142"/>
        <v>0</v>
      </c>
      <c r="DK151" s="61">
        <f t="shared" si="143"/>
        <v>0</v>
      </c>
      <c r="DL151" s="61">
        <f t="shared" si="144"/>
        <v>0</v>
      </c>
      <c r="DM151" s="61">
        <f t="shared" si="145"/>
        <v>0</v>
      </c>
      <c r="DN151" s="61">
        <f t="shared" si="146"/>
        <v>0</v>
      </c>
      <c r="DO151" s="61">
        <f t="shared" si="147"/>
        <v>0</v>
      </c>
      <c r="DP151" s="61">
        <f t="shared" si="148"/>
        <v>0</v>
      </c>
      <c r="DQ151" s="61">
        <f t="shared" si="149"/>
        <v>0</v>
      </c>
      <c r="DR151" s="61">
        <f t="shared" si="150"/>
        <v>0</v>
      </c>
      <c r="DS151" s="61">
        <f t="shared" si="151"/>
        <v>0</v>
      </c>
      <c r="DT151" s="61">
        <f t="shared" si="152"/>
        <v>0</v>
      </c>
      <c r="DU151" s="61">
        <f t="shared" si="153"/>
        <v>0</v>
      </c>
      <c r="DV151" s="61">
        <f t="shared" si="154"/>
        <v>0</v>
      </c>
      <c r="DW151" s="61">
        <f t="shared" si="155"/>
        <v>0</v>
      </c>
      <c r="DX151" s="61">
        <f t="shared" si="156"/>
        <v>0</v>
      </c>
      <c r="DY151" s="61">
        <f t="shared" si="157"/>
        <v>0</v>
      </c>
      <c r="DZ151" s="61">
        <f t="shared" si="162"/>
        <v>1</v>
      </c>
    </row>
    <row r="152" spans="1:130">
      <c r="C152" s="53">
        <v>2022</v>
      </c>
      <c r="D152" s="64"/>
      <c r="E152" s="64"/>
      <c r="F152" s="64">
        <f t="shared" si="165"/>
        <v>0</v>
      </c>
      <c r="G152" s="64">
        <f t="shared" si="166"/>
        <v>0</v>
      </c>
      <c r="H152" s="64">
        <f t="shared" si="167"/>
        <v>0</v>
      </c>
      <c r="I152" s="64">
        <f t="shared" si="168"/>
        <v>0</v>
      </c>
      <c r="J152" s="64">
        <f t="shared" si="169"/>
        <v>3.3637775948720202E-13</v>
      </c>
      <c r="K152" s="64">
        <f t="shared" si="170"/>
        <v>35.050725687150297</v>
      </c>
      <c r="L152" s="64">
        <f t="shared" si="171"/>
        <v>56.469593970019503</v>
      </c>
      <c r="M152" s="64">
        <f t="shared" si="172"/>
        <v>89.572749824646394</v>
      </c>
      <c r="N152" s="64">
        <f t="shared" si="173"/>
        <v>182.565794576901</v>
      </c>
      <c r="O152" s="64">
        <f t="shared" si="174"/>
        <v>240.05905111588299</v>
      </c>
      <c r="P152" s="64">
        <f t="shared" si="175"/>
        <v>289.44942306097403</v>
      </c>
      <c r="Q152" s="64">
        <f t="shared" si="176"/>
        <v>185.860568389593</v>
      </c>
      <c r="R152" s="64">
        <f t="shared" si="179"/>
        <v>102.521482173542</v>
      </c>
      <c r="S152" s="64">
        <f t="shared" si="215"/>
        <v>62.804816192670103</v>
      </c>
      <c r="T152" s="64">
        <f t="shared" si="216"/>
        <v>55.800154678046198</v>
      </c>
      <c r="U152" s="64">
        <f t="shared" si="217"/>
        <v>59.066666666666698</v>
      </c>
      <c r="V152" s="64">
        <f t="shared" si="218"/>
        <v>0.2</v>
      </c>
      <c r="W152" s="64">
        <f t="shared" si="219"/>
        <v>0.133333333333333</v>
      </c>
      <c r="X152" s="64">
        <f t="shared" ref="X152:X170" si="220">VLOOKUP($C$86,$D$3:$K$63,$A$69,0)*(B132-B131)</f>
        <v>10.199999999999999</v>
      </c>
      <c r="Y152" s="64">
        <f>VLOOKUP($C$87,$D$3:$K$63,$A$69,0)*(B131-B130)</f>
        <v>10.6</v>
      </c>
      <c r="Z152" s="64">
        <f>VLOOKUP($C$88,$D$3:$K$63,$A$69,0)*B130</f>
        <v>0</v>
      </c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54">
        <f t="shared" si="159"/>
        <v>1380.3543596694201</v>
      </c>
      <c r="BP152" s="53">
        <v>2022</v>
      </c>
      <c r="BQ152" s="61">
        <f t="shared" si="160"/>
        <v>0</v>
      </c>
      <c r="BR152" s="61">
        <f t="shared" si="180"/>
        <v>0</v>
      </c>
      <c r="BS152" s="61">
        <f t="shared" si="181"/>
        <v>0</v>
      </c>
      <c r="BT152" s="61">
        <f t="shared" si="182"/>
        <v>0</v>
      </c>
      <c r="BU152" s="61">
        <f t="shared" si="183"/>
        <v>0</v>
      </c>
      <c r="BV152" s="61">
        <f t="shared" si="184"/>
        <v>0</v>
      </c>
      <c r="BW152" s="61">
        <f t="shared" si="185"/>
        <v>2.4368942448065202E-16</v>
      </c>
      <c r="BX152" s="61">
        <f t="shared" si="186"/>
        <v>2.5392556224145602E-2</v>
      </c>
      <c r="BY152" s="61">
        <f t="shared" si="187"/>
        <v>4.0909490794482098E-2</v>
      </c>
      <c r="BZ152" s="61">
        <f t="shared" si="188"/>
        <v>6.4891126830720305E-2</v>
      </c>
      <c r="CA152" s="61">
        <f t="shared" si="189"/>
        <v>0.13226009198147001</v>
      </c>
      <c r="CB152" s="61">
        <f t="shared" si="190"/>
        <v>0.17391117681793899</v>
      </c>
      <c r="CC152" s="61">
        <f t="shared" si="191"/>
        <v>0.20969211350213901</v>
      </c>
      <c r="CD152" s="61">
        <f t="shared" si="192"/>
        <v>0.13464699632209201</v>
      </c>
      <c r="CE152" s="61">
        <f t="shared" si="193"/>
        <v>7.4271857407755895E-2</v>
      </c>
      <c r="CF152" s="61">
        <f t="shared" si="194"/>
        <v>4.5499053016872397E-2</v>
      </c>
      <c r="CG152" s="61">
        <f t="shared" si="177"/>
        <v>4.04245143916592E-2</v>
      </c>
      <c r="CH152" s="61">
        <f t="shared" si="195"/>
        <v>4.2790944407066801E-2</v>
      </c>
      <c r="CI152" s="61">
        <f t="shared" si="196"/>
        <v>1.4489033094943599E-4</v>
      </c>
      <c r="CJ152" s="61">
        <f t="shared" si="197"/>
        <v>9.6593553966290796E-5</v>
      </c>
      <c r="CK152" s="61">
        <f t="shared" si="198"/>
        <v>7.3894068784212397E-3</v>
      </c>
      <c r="CL152" s="61">
        <f t="shared" si="199"/>
        <v>7.6791875403201103E-3</v>
      </c>
      <c r="CM152" s="61">
        <f t="shared" si="161"/>
        <v>0</v>
      </c>
      <c r="CN152" s="61">
        <f t="shared" si="200"/>
        <v>0</v>
      </c>
      <c r="CO152" s="61">
        <f t="shared" si="201"/>
        <v>0</v>
      </c>
      <c r="CP152" s="61">
        <f t="shared" si="202"/>
        <v>0</v>
      </c>
      <c r="CQ152" s="61">
        <f t="shared" si="203"/>
        <v>0</v>
      </c>
      <c r="CR152" s="61">
        <f t="shared" si="204"/>
        <v>0</v>
      </c>
      <c r="CS152" s="61">
        <f t="shared" si="205"/>
        <v>0</v>
      </c>
      <c r="CT152" s="61">
        <f t="shared" si="206"/>
        <v>0</v>
      </c>
      <c r="CU152" s="61">
        <f t="shared" si="207"/>
        <v>0</v>
      </c>
      <c r="CV152" s="61">
        <f t="shared" si="208"/>
        <v>0</v>
      </c>
      <c r="CW152" s="61">
        <f t="shared" si="209"/>
        <v>0</v>
      </c>
      <c r="CX152" s="61">
        <f t="shared" si="210"/>
        <v>0</v>
      </c>
      <c r="CY152" s="61">
        <f t="shared" si="211"/>
        <v>0</v>
      </c>
      <c r="CZ152" s="61">
        <f t="shared" si="212"/>
        <v>0</v>
      </c>
      <c r="DA152" s="61">
        <f t="shared" si="213"/>
        <v>0</v>
      </c>
      <c r="DB152" s="61">
        <f t="shared" si="214"/>
        <v>0</v>
      </c>
      <c r="DC152" s="61">
        <f t="shared" si="178"/>
        <v>0</v>
      </c>
      <c r="DD152" s="61">
        <f t="shared" si="136"/>
        <v>0</v>
      </c>
      <c r="DE152" s="61">
        <f t="shared" si="137"/>
        <v>0</v>
      </c>
      <c r="DF152" s="61">
        <f t="shared" si="138"/>
        <v>0</v>
      </c>
      <c r="DG152" s="61">
        <f t="shared" si="139"/>
        <v>0</v>
      </c>
      <c r="DH152" s="61">
        <f t="shared" si="140"/>
        <v>0</v>
      </c>
      <c r="DI152" s="61">
        <f t="shared" si="141"/>
        <v>0</v>
      </c>
      <c r="DJ152" s="61">
        <f t="shared" si="142"/>
        <v>0</v>
      </c>
      <c r="DK152" s="61">
        <f t="shared" si="143"/>
        <v>0</v>
      </c>
      <c r="DL152" s="61">
        <f t="shared" si="144"/>
        <v>0</v>
      </c>
      <c r="DM152" s="61">
        <f t="shared" si="145"/>
        <v>0</v>
      </c>
      <c r="DN152" s="61">
        <f t="shared" si="146"/>
        <v>0</v>
      </c>
      <c r="DO152" s="61">
        <f t="shared" si="147"/>
        <v>0</v>
      </c>
      <c r="DP152" s="61">
        <f t="shared" si="148"/>
        <v>0</v>
      </c>
      <c r="DQ152" s="61">
        <f t="shared" si="149"/>
        <v>0</v>
      </c>
      <c r="DR152" s="61">
        <f t="shared" si="150"/>
        <v>0</v>
      </c>
      <c r="DS152" s="61">
        <f t="shared" si="151"/>
        <v>0</v>
      </c>
      <c r="DT152" s="61">
        <f t="shared" si="152"/>
        <v>0</v>
      </c>
      <c r="DU152" s="61">
        <f t="shared" si="153"/>
        <v>0</v>
      </c>
      <c r="DV152" s="61">
        <f t="shared" si="154"/>
        <v>0</v>
      </c>
      <c r="DW152" s="61">
        <f t="shared" si="155"/>
        <v>0</v>
      </c>
      <c r="DX152" s="61">
        <f t="shared" si="156"/>
        <v>0</v>
      </c>
      <c r="DY152" s="61">
        <f t="shared" si="157"/>
        <v>0</v>
      </c>
      <c r="DZ152" s="61">
        <f t="shared" si="162"/>
        <v>1</v>
      </c>
    </row>
    <row r="153" spans="1:130">
      <c r="C153" s="53">
        <v>2023</v>
      </c>
      <c r="D153" s="64"/>
      <c r="E153" s="64"/>
      <c r="F153" s="64"/>
      <c r="G153" s="64">
        <f t="shared" si="166"/>
        <v>0</v>
      </c>
      <c r="H153" s="64">
        <f t="shared" si="167"/>
        <v>0</v>
      </c>
      <c r="I153" s="64">
        <f t="shared" si="168"/>
        <v>0</v>
      </c>
      <c r="J153" s="64">
        <f t="shared" si="169"/>
        <v>0</v>
      </c>
      <c r="K153" s="64">
        <f t="shared" si="170"/>
        <v>1.16742368063084E-13</v>
      </c>
      <c r="L153" s="64">
        <f t="shared" si="171"/>
        <v>56.469593970019503</v>
      </c>
      <c r="M153" s="64">
        <f t="shared" si="172"/>
        <v>89.572749824646394</v>
      </c>
      <c r="N153" s="64">
        <f t="shared" si="173"/>
        <v>182.565794576901</v>
      </c>
      <c r="O153" s="64">
        <f t="shared" si="174"/>
        <v>240.05905111588299</v>
      </c>
      <c r="P153" s="64">
        <f t="shared" si="175"/>
        <v>289.44942306097403</v>
      </c>
      <c r="Q153" s="64">
        <f t="shared" si="176"/>
        <v>185.860568389593</v>
      </c>
      <c r="R153" s="64">
        <f t="shared" si="179"/>
        <v>102.521482173542</v>
      </c>
      <c r="S153" s="64">
        <f t="shared" si="215"/>
        <v>62.804816192670103</v>
      </c>
      <c r="T153" s="64">
        <f t="shared" si="216"/>
        <v>55.800154678046198</v>
      </c>
      <c r="U153" s="64">
        <f t="shared" si="217"/>
        <v>59.066666666666698</v>
      </c>
      <c r="V153" s="64">
        <f t="shared" si="218"/>
        <v>0.2</v>
      </c>
      <c r="W153" s="64">
        <f t="shared" si="219"/>
        <v>0.133333333333333</v>
      </c>
      <c r="X153" s="64">
        <f t="shared" si="220"/>
        <v>10.199999999999999</v>
      </c>
      <c r="Y153" s="64">
        <f t="shared" ref="Y153:Y171" si="221">VLOOKUP($C$87,$D$3:$K$63,$A$69,0)*(B132-B131)</f>
        <v>10.6</v>
      </c>
      <c r="Z153" s="64">
        <f>VLOOKUP($C$88,$D$3:$K$63,$A$69,0)*(B131-B130)</f>
        <v>10.8</v>
      </c>
      <c r="AA153" s="64">
        <f>VLOOKUP($C$89,$D$3:$K$63,$A$69,0)*B130</f>
        <v>0</v>
      </c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54">
        <f t="shared" si="159"/>
        <v>1356.1036339822699</v>
      </c>
      <c r="BP153" s="53">
        <v>2023</v>
      </c>
      <c r="BQ153" s="61">
        <f t="shared" si="160"/>
        <v>0</v>
      </c>
      <c r="BR153" s="61">
        <f t="shared" si="180"/>
        <v>0</v>
      </c>
      <c r="BS153" s="61">
        <f t="shared" si="181"/>
        <v>0</v>
      </c>
      <c r="BT153" s="61">
        <f t="shared" si="182"/>
        <v>0</v>
      </c>
      <c r="BU153" s="61">
        <f t="shared" si="183"/>
        <v>0</v>
      </c>
      <c r="BV153" s="61">
        <f t="shared" si="184"/>
        <v>0</v>
      </c>
      <c r="BW153" s="61">
        <f t="shared" si="185"/>
        <v>0</v>
      </c>
      <c r="BX153" s="61">
        <f t="shared" si="186"/>
        <v>8.6086612510773797E-17</v>
      </c>
      <c r="BY153" s="61">
        <f t="shared" si="187"/>
        <v>4.1641060870984799E-2</v>
      </c>
      <c r="BZ153" s="61">
        <f t="shared" si="188"/>
        <v>6.6051552093855104E-2</v>
      </c>
      <c r="CA153" s="61">
        <f t="shared" si="189"/>
        <v>0.13462525282141299</v>
      </c>
      <c r="CB153" s="61">
        <f t="shared" si="190"/>
        <v>0.17702116940055401</v>
      </c>
      <c r="CC153" s="61">
        <f t="shared" si="191"/>
        <v>0.21344196402673801</v>
      </c>
      <c r="CD153" s="61">
        <f t="shared" si="192"/>
        <v>0.13705484133524701</v>
      </c>
      <c r="CE153" s="61">
        <f t="shared" si="193"/>
        <v>7.5600034985882095E-2</v>
      </c>
      <c r="CF153" s="61">
        <f t="shared" si="194"/>
        <v>4.6312696624991899E-2</v>
      </c>
      <c r="CG153" s="61">
        <f t="shared" si="177"/>
        <v>4.11474118052364E-2</v>
      </c>
      <c r="CH153" s="61">
        <f t="shared" si="195"/>
        <v>4.3556159858678403E-2</v>
      </c>
      <c r="CI153" s="61">
        <f t="shared" si="196"/>
        <v>1.4748135392328999E-4</v>
      </c>
      <c r="CJ153" s="61">
        <f t="shared" si="197"/>
        <v>9.8320902615526898E-5</v>
      </c>
      <c r="CK153" s="61">
        <f t="shared" si="198"/>
        <v>7.5215490500878104E-3</v>
      </c>
      <c r="CL153" s="61">
        <f t="shared" si="199"/>
        <v>7.8165117579343905E-3</v>
      </c>
      <c r="CM153" s="61">
        <f t="shared" si="161"/>
        <v>7.9639931118576802E-3</v>
      </c>
      <c r="CN153" s="61">
        <f t="shared" si="200"/>
        <v>0</v>
      </c>
      <c r="CO153" s="61">
        <f t="shared" si="201"/>
        <v>0</v>
      </c>
      <c r="CP153" s="61">
        <f t="shared" si="202"/>
        <v>0</v>
      </c>
      <c r="CQ153" s="61">
        <f t="shared" si="203"/>
        <v>0</v>
      </c>
      <c r="CR153" s="61">
        <f t="shared" si="204"/>
        <v>0</v>
      </c>
      <c r="CS153" s="61">
        <f t="shared" si="205"/>
        <v>0</v>
      </c>
      <c r="CT153" s="61">
        <f t="shared" si="206"/>
        <v>0</v>
      </c>
      <c r="CU153" s="61">
        <f t="shared" si="207"/>
        <v>0</v>
      </c>
      <c r="CV153" s="61">
        <f t="shared" si="208"/>
        <v>0</v>
      </c>
      <c r="CW153" s="61">
        <f t="shared" si="209"/>
        <v>0</v>
      </c>
      <c r="CX153" s="61">
        <f t="shared" si="210"/>
        <v>0</v>
      </c>
      <c r="CY153" s="61">
        <f t="shared" si="211"/>
        <v>0</v>
      </c>
      <c r="CZ153" s="61">
        <f t="shared" si="212"/>
        <v>0</v>
      </c>
      <c r="DA153" s="61">
        <f t="shared" si="213"/>
        <v>0</v>
      </c>
      <c r="DB153" s="61">
        <f t="shared" si="214"/>
        <v>0</v>
      </c>
      <c r="DC153" s="61">
        <f t="shared" si="178"/>
        <v>0</v>
      </c>
      <c r="DD153" s="61">
        <f t="shared" si="136"/>
        <v>0</v>
      </c>
      <c r="DE153" s="61">
        <f t="shared" si="137"/>
        <v>0</v>
      </c>
      <c r="DF153" s="61">
        <f t="shared" si="138"/>
        <v>0</v>
      </c>
      <c r="DG153" s="61">
        <f t="shared" si="139"/>
        <v>0</v>
      </c>
      <c r="DH153" s="61">
        <f t="shared" si="140"/>
        <v>0</v>
      </c>
      <c r="DI153" s="61">
        <f t="shared" si="141"/>
        <v>0</v>
      </c>
      <c r="DJ153" s="61">
        <f t="shared" si="142"/>
        <v>0</v>
      </c>
      <c r="DK153" s="61">
        <f t="shared" si="143"/>
        <v>0</v>
      </c>
      <c r="DL153" s="61">
        <f t="shared" si="144"/>
        <v>0</v>
      </c>
      <c r="DM153" s="61">
        <f t="shared" si="145"/>
        <v>0</v>
      </c>
      <c r="DN153" s="61">
        <f t="shared" si="146"/>
        <v>0</v>
      </c>
      <c r="DO153" s="61">
        <f t="shared" si="147"/>
        <v>0</v>
      </c>
      <c r="DP153" s="61">
        <f t="shared" si="148"/>
        <v>0</v>
      </c>
      <c r="DQ153" s="61">
        <f t="shared" si="149"/>
        <v>0</v>
      </c>
      <c r="DR153" s="61">
        <f t="shared" si="150"/>
        <v>0</v>
      </c>
      <c r="DS153" s="61">
        <f t="shared" si="151"/>
        <v>0</v>
      </c>
      <c r="DT153" s="61">
        <f t="shared" si="152"/>
        <v>0</v>
      </c>
      <c r="DU153" s="61">
        <f t="shared" si="153"/>
        <v>0</v>
      </c>
      <c r="DV153" s="61">
        <f t="shared" si="154"/>
        <v>0</v>
      </c>
      <c r="DW153" s="61">
        <f t="shared" si="155"/>
        <v>0</v>
      </c>
      <c r="DX153" s="61">
        <f t="shared" si="156"/>
        <v>0</v>
      </c>
      <c r="DY153" s="61">
        <f t="shared" si="157"/>
        <v>0</v>
      </c>
      <c r="DZ153" s="61">
        <f t="shared" si="162"/>
        <v>1</v>
      </c>
    </row>
    <row r="154" spans="1:130">
      <c r="C154" s="53">
        <v>2024</v>
      </c>
      <c r="D154" s="64"/>
      <c r="E154" s="64"/>
      <c r="F154" s="64"/>
      <c r="G154" s="64"/>
      <c r="H154" s="64">
        <f t="shared" si="167"/>
        <v>0</v>
      </c>
      <c r="I154" s="64">
        <f t="shared" si="168"/>
        <v>0</v>
      </c>
      <c r="J154" s="64">
        <f t="shared" si="169"/>
        <v>0</v>
      </c>
      <c r="K154" s="64">
        <f t="shared" si="170"/>
        <v>0</v>
      </c>
      <c r="L154" s="64">
        <f t="shared" si="171"/>
        <v>1.88081530250249E-13</v>
      </c>
      <c r="M154" s="64">
        <f t="shared" si="172"/>
        <v>89.572749824646394</v>
      </c>
      <c r="N154" s="64">
        <f t="shared" si="173"/>
        <v>182.565794576901</v>
      </c>
      <c r="O154" s="64">
        <f t="shared" si="174"/>
        <v>240.05905111588299</v>
      </c>
      <c r="P154" s="64">
        <f t="shared" si="175"/>
        <v>289.44942306097403</v>
      </c>
      <c r="Q154" s="64">
        <f t="shared" si="176"/>
        <v>185.860568389593</v>
      </c>
      <c r="R154" s="64">
        <f t="shared" si="179"/>
        <v>102.521482173542</v>
      </c>
      <c r="S154" s="64">
        <f t="shared" si="215"/>
        <v>62.804816192670103</v>
      </c>
      <c r="T154" s="64">
        <f t="shared" si="216"/>
        <v>55.800154678046198</v>
      </c>
      <c r="U154" s="64">
        <f t="shared" si="217"/>
        <v>59.066666666666698</v>
      </c>
      <c r="V154" s="64">
        <f t="shared" si="218"/>
        <v>0.2</v>
      </c>
      <c r="W154" s="64">
        <f t="shared" si="219"/>
        <v>0.133333333333333</v>
      </c>
      <c r="X154" s="64">
        <f t="shared" si="220"/>
        <v>10.199999999999999</v>
      </c>
      <c r="Y154" s="64">
        <f t="shared" si="221"/>
        <v>10.6</v>
      </c>
      <c r="Z154" s="64">
        <f t="shared" ref="Z154:Z172" si="222">VLOOKUP($C$88,$D$3:$K$63,$A$69,0)*(B132-B131)</f>
        <v>10.8</v>
      </c>
      <c r="AA154" s="64">
        <f>VLOOKUP($C$89,$D$3:$K$63,$A$69,0)*(B131-B130)</f>
        <v>10.8</v>
      </c>
      <c r="AB154" s="64">
        <f>VLOOKUP($C$90,$D$3:$K$63,$A$69,0)*B130</f>
        <v>0</v>
      </c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54">
        <f t="shared" si="159"/>
        <v>1310.4340400122501</v>
      </c>
      <c r="BP154" s="53">
        <v>2024</v>
      </c>
      <c r="BQ154" s="61">
        <f t="shared" si="160"/>
        <v>0</v>
      </c>
      <c r="BR154" s="61">
        <f t="shared" si="180"/>
        <v>0</v>
      </c>
      <c r="BS154" s="61">
        <f t="shared" si="181"/>
        <v>0</v>
      </c>
      <c r="BT154" s="61">
        <f t="shared" si="182"/>
        <v>0</v>
      </c>
      <c r="BU154" s="61">
        <f t="shared" si="183"/>
        <v>0</v>
      </c>
      <c r="BV154" s="61">
        <f t="shared" si="184"/>
        <v>0</v>
      </c>
      <c r="BW154" s="61">
        <f t="shared" si="185"/>
        <v>0</v>
      </c>
      <c r="BX154" s="61">
        <f t="shared" si="186"/>
        <v>0</v>
      </c>
      <c r="BY154" s="61">
        <f t="shared" si="187"/>
        <v>1.43526132950949E-16</v>
      </c>
      <c r="BZ154" s="61">
        <f t="shared" si="188"/>
        <v>6.8353497459367599E-2</v>
      </c>
      <c r="CA154" s="61">
        <f t="shared" si="189"/>
        <v>0.13931704229477501</v>
      </c>
      <c r="CB154" s="61">
        <f t="shared" si="190"/>
        <v>0.18319048787349701</v>
      </c>
      <c r="CC154" s="61">
        <f t="shared" si="191"/>
        <v>0.22088057408693901</v>
      </c>
      <c r="CD154" s="61">
        <f t="shared" si="192"/>
        <v>0.14183130376242001</v>
      </c>
      <c r="CE154" s="61">
        <f t="shared" si="193"/>
        <v>7.8234752031153806E-2</v>
      </c>
      <c r="CF154" s="61">
        <f t="shared" si="194"/>
        <v>4.7926728301473903E-2</v>
      </c>
      <c r="CG154" s="61">
        <f t="shared" si="177"/>
        <v>4.2581429491502197E-2</v>
      </c>
      <c r="CH154" s="61">
        <f t="shared" si="195"/>
        <v>4.50741241933202E-2</v>
      </c>
      <c r="CI154" s="61">
        <f t="shared" si="196"/>
        <v>1.52621188013499E-4</v>
      </c>
      <c r="CJ154" s="61">
        <f t="shared" si="197"/>
        <v>1.01747458675666E-4</v>
      </c>
      <c r="CK154" s="61">
        <f t="shared" si="198"/>
        <v>7.7836805886884698E-3</v>
      </c>
      <c r="CL154" s="61">
        <f t="shared" si="199"/>
        <v>8.0889229647154708E-3</v>
      </c>
      <c r="CM154" s="61">
        <f t="shared" si="161"/>
        <v>8.24154415272897E-3</v>
      </c>
      <c r="CN154" s="61">
        <f t="shared" si="200"/>
        <v>8.24154415272897E-3</v>
      </c>
      <c r="CO154" s="61">
        <f t="shared" si="201"/>
        <v>0</v>
      </c>
      <c r="CP154" s="61">
        <f t="shared" si="202"/>
        <v>0</v>
      </c>
      <c r="CQ154" s="61">
        <f t="shared" si="203"/>
        <v>0</v>
      </c>
      <c r="CR154" s="61">
        <f t="shared" si="204"/>
        <v>0</v>
      </c>
      <c r="CS154" s="61">
        <f t="shared" si="205"/>
        <v>0</v>
      </c>
      <c r="CT154" s="61">
        <f t="shared" si="206"/>
        <v>0</v>
      </c>
      <c r="CU154" s="61">
        <f t="shared" si="207"/>
        <v>0</v>
      </c>
      <c r="CV154" s="61">
        <f t="shared" si="208"/>
        <v>0</v>
      </c>
      <c r="CW154" s="61">
        <f t="shared" si="209"/>
        <v>0</v>
      </c>
      <c r="CX154" s="61">
        <f t="shared" si="210"/>
        <v>0</v>
      </c>
      <c r="CY154" s="61">
        <f t="shared" si="211"/>
        <v>0</v>
      </c>
      <c r="CZ154" s="61">
        <f t="shared" si="212"/>
        <v>0</v>
      </c>
      <c r="DA154" s="61">
        <f t="shared" si="213"/>
        <v>0</v>
      </c>
      <c r="DB154" s="61">
        <f t="shared" si="214"/>
        <v>0</v>
      </c>
      <c r="DC154" s="61">
        <f t="shared" si="178"/>
        <v>0</v>
      </c>
      <c r="DD154" s="61">
        <f t="shared" si="136"/>
        <v>0</v>
      </c>
      <c r="DE154" s="61">
        <f t="shared" si="137"/>
        <v>0</v>
      </c>
      <c r="DF154" s="61">
        <f t="shared" si="138"/>
        <v>0</v>
      </c>
      <c r="DG154" s="61">
        <f t="shared" si="139"/>
        <v>0</v>
      </c>
      <c r="DH154" s="61">
        <f t="shared" si="140"/>
        <v>0</v>
      </c>
      <c r="DI154" s="61">
        <f t="shared" si="141"/>
        <v>0</v>
      </c>
      <c r="DJ154" s="61">
        <f t="shared" si="142"/>
        <v>0</v>
      </c>
      <c r="DK154" s="61">
        <f t="shared" si="143"/>
        <v>0</v>
      </c>
      <c r="DL154" s="61">
        <f t="shared" si="144"/>
        <v>0</v>
      </c>
      <c r="DM154" s="61">
        <f t="shared" si="145"/>
        <v>0</v>
      </c>
      <c r="DN154" s="61">
        <f t="shared" si="146"/>
        <v>0</v>
      </c>
      <c r="DO154" s="61">
        <f t="shared" si="147"/>
        <v>0</v>
      </c>
      <c r="DP154" s="61">
        <f t="shared" si="148"/>
        <v>0</v>
      </c>
      <c r="DQ154" s="61">
        <f t="shared" si="149"/>
        <v>0</v>
      </c>
      <c r="DR154" s="61">
        <f t="shared" si="150"/>
        <v>0</v>
      </c>
      <c r="DS154" s="61">
        <f t="shared" si="151"/>
        <v>0</v>
      </c>
      <c r="DT154" s="61">
        <f t="shared" si="152"/>
        <v>0</v>
      </c>
      <c r="DU154" s="61">
        <f t="shared" si="153"/>
        <v>0</v>
      </c>
      <c r="DV154" s="61">
        <f t="shared" si="154"/>
        <v>0</v>
      </c>
      <c r="DW154" s="61">
        <f t="shared" si="155"/>
        <v>0</v>
      </c>
      <c r="DX154" s="61">
        <f t="shared" si="156"/>
        <v>0</v>
      </c>
      <c r="DY154" s="61">
        <f t="shared" si="157"/>
        <v>0</v>
      </c>
      <c r="DZ154" s="61">
        <f t="shared" si="162"/>
        <v>1</v>
      </c>
    </row>
    <row r="155" spans="1:130">
      <c r="C155" s="53">
        <v>2025</v>
      </c>
      <c r="D155" s="64"/>
      <c r="E155" s="64"/>
      <c r="F155" s="64"/>
      <c r="G155" s="64"/>
      <c r="H155" s="64"/>
      <c r="I155" s="64">
        <f t="shared" si="168"/>
        <v>0</v>
      </c>
      <c r="J155" s="64">
        <f t="shared" si="169"/>
        <v>0</v>
      </c>
      <c r="K155" s="64">
        <f t="shared" si="170"/>
        <v>0</v>
      </c>
      <c r="L155" s="64">
        <f t="shared" si="171"/>
        <v>0</v>
      </c>
      <c r="M155" s="64">
        <f t="shared" si="172"/>
        <v>2.9833718770293401E-13</v>
      </c>
      <c r="N155" s="64">
        <f t="shared" si="173"/>
        <v>182.565794576901</v>
      </c>
      <c r="O155" s="64">
        <f t="shared" si="174"/>
        <v>240.05905111588299</v>
      </c>
      <c r="P155" s="64">
        <f t="shared" si="175"/>
        <v>289.44942306097403</v>
      </c>
      <c r="Q155" s="64">
        <f t="shared" si="176"/>
        <v>185.860568389593</v>
      </c>
      <c r="R155" s="64">
        <f t="shared" si="179"/>
        <v>102.521482173542</v>
      </c>
      <c r="S155" s="64">
        <f t="shared" si="215"/>
        <v>62.804816192670103</v>
      </c>
      <c r="T155" s="64">
        <f t="shared" si="216"/>
        <v>55.800154678046198</v>
      </c>
      <c r="U155" s="64">
        <f t="shared" si="217"/>
        <v>59.066666666666698</v>
      </c>
      <c r="V155" s="64">
        <f t="shared" si="218"/>
        <v>0.2</v>
      </c>
      <c r="W155" s="64">
        <f t="shared" si="219"/>
        <v>0.133333333333333</v>
      </c>
      <c r="X155" s="64">
        <f t="shared" si="220"/>
        <v>10.199999999999999</v>
      </c>
      <c r="Y155" s="64">
        <f t="shared" si="221"/>
        <v>10.6</v>
      </c>
      <c r="Z155" s="64">
        <f t="shared" si="222"/>
        <v>10.8</v>
      </c>
      <c r="AA155" s="64">
        <f t="shared" ref="AA155:AA173" si="223">VLOOKUP($C$89,$D$3:$K$63,$A$69,0)*(B132-B131)</f>
        <v>10.8</v>
      </c>
      <c r="AB155" s="64">
        <f>VLOOKUP($C$90,$D$3:$K$63,$A$69,0)*(B131-B130)</f>
        <v>10.8</v>
      </c>
      <c r="AC155" s="64">
        <f>VLOOKUP($C$91,$D$3:$K$63,$A$69,0)*B130</f>
        <v>0</v>
      </c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54">
        <f t="shared" si="159"/>
        <v>1231.6612901876099</v>
      </c>
      <c r="BP155" s="53">
        <v>2025</v>
      </c>
      <c r="BQ155" s="61">
        <f t="shared" si="160"/>
        <v>0</v>
      </c>
      <c r="BR155" s="61">
        <f t="shared" si="180"/>
        <v>0</v>
      </c>
      <c r="BS155" s="61">
        <f t="shared" si="181"/>
        <v>0</v>
      </c>
      <c r="BT155" s="61">
        <f t="shared" si="182"/>
        <v>0</v>
      </c>
      <c r="BU155" s="61">
        <f t="shared" si="183"/>
        <v>0</v>
      </c>
      <c r="BV155" s="61">
        <f t="shared" si="184"/>
        <v>0</v>
      </c>
      <c r="BW155" s="61">
        <f t="shared" si="185"/>
        <v>0</v>
      </c>
      <c r="BX155" s="61">
        <f t="shared" si="186"/>
        <v>0</v>
      </c>
      <c r="BY155" s="61">
        <f t="shared" si="187"/>
        <v>0</v>
      </c>
      <c r="BZ155" s="61">
        <f t="shared" si="188"/>
        <v>2.4222340190418001E-16</v>
      </c>
      <c r="CA155" s="61">
        <f t="shared" si="189"/>
        <v>0.148227273221432</v>
      </c>
      <c r="CB155" s="61">
        <f t="shared" si="190"/>
        <v>0.194906710983274</v>
      </c>
      <c r="CC155" s="61">
        <f t="shared" si="191"/>
        <v>0.235007323333905</v>
      </c>
      <c r="CD155" s="61">
        <f t="shared" si="192"/>
        <v>0.15090233806185699</v>
      </c>
      <c r="CE155" s="61">
        <f t="shared" si="193"/>
        <v>8.3238373236464699E-2</v>
      </c>
      <c r="CF155" s="61">
        <f t="shared" si="194"/>
        <v>5.0991954275922402E-2</v>
      </c>
      <c r="CG155" s="61">
        <f t="shared" si="177"/>
        <v>4.5304788842999703E-2</v>
      </c>
      <c r="CH155" s="61">
        <f t="shared" si="195"/>
        <v>4.7956907582659802E-2</v>
      </c>
      <c r="CI155" s="61">
        <f t="shared" si="196"/>
        <v>1.62382305584627E-4</v>
      </c>
      <c r="CJ155" s="61">
        <f t="shared" si="197"/>
        <v>1.0825487038975101E-4</v>
      </c>
      <c r="CK155" s="61">
        <f t="shared" si="198"/>
        <v>8.2814975848159705E-3</v>
      </c>
      <c r="CL155" s="61">
        <f t="shared" si="199"/>
        <v>8.6062621959852193E-3</v>
      </c>
      <c r="CM155" s="61">
        <f t="shared" si="161"/>
        <v>8.7686445015698507E-3</v>
      </c>
      <c r="CN155" s="61">
        <f t="shared" si="200"/>
        <v>8.7686445015698507E-3</v>
      </c>
      <c r="CO155" s="61">
        <f t="shared" si="201"/>
        <v>8.7686445015698507E-3</v>
      </c>
      <c r="CP155" s="61">
        <f t="shared" si="202"/>
        <v>0</v>
      </c>
      <c r="CQ155" s="61">
        <f t="shared" si="203"/>
        <v>0</v>
      </c>
      <c r="CR155" s="61">
        <f t="shared" si="204"/>
        <v>0</v>
      </c>
      <c r="CS155" s="61">
        <f t="shared" si="205"/>
        <v>0</v>
      </c>
      <c r="CT155" s="61">
        <f t="shared" si="206"/>
        <v>0</v>
      </c>
      <c r="CU155" s="61">
        <f t="shared" si="207"/>
        <v>0</v>
      </c>
      <c r="CV155" s="61">
        <f t="shared" si="208"/>
        <v>0</v>
      </c>
      <c r="CW155" s="61">
        <f t="shared" si="209"/>
        <v>0</v>
      </c>
      <c r="CX155" s="61">
        <f t="shared" si="210"/>
        <v>0</v>
      </c>
      <c r="CY155" s="61">
        <f t="shared" si="211"/>
        <v>0</v>
      </c>
      <c r="CZ155" s="61">
        <f t="shared" si="212"/>
        <v>0</v>
      </c>
      <c r="DA155" s="61">
        <f t="shared" si="213"/>
        <v>0</v>
      </c>
      <c r="DB155" s="61">
        <f t="shared" si="214"/>
        <v>0</v>
      </c>
      <c r="DC155" s="61">
        <f t="shared" si="178"/>
        <v>0</v>
      </c>
      <c r="DD155" s="61">
        <f t="shared" si="136"/>
        <v>0</v>
      </c>
      <c r="DE155" s="61">
        <f t="shared" si="137"/>
        <v>0</v>
      </c>
      <c r="DF155" s="61">
        <f t="shared" si="138"/>
        <v>0</v>
      </c>
      <c r="DG155" s="61">
        <f t="shared" si="139"/>
        <v>0</v>
      </c>
      <c r="DH155" s="61">
        <f t="shared" si="140"/>
        <v>0</v>
      </c>
      <c r="DI155" s="61">
        <f t="shared" si="141"/>
        <v>0</v>
      </c>
      <c r="DJ155" s="61">
        <f t="shared" si="142"/>
        <v>0</v>
      </c>
      <c r="DK155" s="61">
        <f t="shared" si="143"/>
        <v>0</v>
      </c>
      <c r="DL155" s="61">
        <f t="shared" si="144"/>
        <v>0</v>
      </c>
      <c r="DM155" s="61">
        <f t="shared" si="145"/>
        <v>0</v>
      </c>
      <c r="DN155" s="61">
        <f t="shared" si="146"/>
        <v>0</v>
      </c>
      <c r="DO155" s="61">
        <f t="shared" si="147"/>
        <v>0</v>
      </c>
      <c r="DP155" s="61">
        <f t="shared" si="148"/>
        <v>0</v>
      </c>
      <c r="DQ155" s="61">
        <f t="shared" si="149"/>
        <v>0</v>
      </c>
      <c r="DR155" s="61">
        <f t="shared" si="150"/>
        <v>0</v>
      </c>
      <c r="DS155" s="61">
        <f t="shared" si="151"/>
        <v>0</v>
      </c>
      <c r="DT155" s="61">
        <f t="shared" si="152"/>
        <v>0</v>
      </c>
      <c r="DU155" s="61">
        <f t="shared" si="153"/>
        <v>0</v>
      </c>
      <c r="DV155" s="61">
        <f t="shared" si="154"/>
        <v>0</v>
      </c>
      <c r="DW155" s="61">
        <f t="shared" si="155"/>
        <v>0</v>
      </c>
      <c r="DX155" s="61">
        <f t="shared" si="156"/>
        <v>0</v>
      </c>
      <c r="DY155" s="61">
        <f t="shared" si="157"/>
        <v>0</v>
      </c>
      <c r="DZ155" s="61">
        <f t="shared" si="162"/>
        <v>1</v>
      </c>
    </row>
    <row r="156" spans="1:130">
      <c r="C156" s="53">
        <v>2026</v>
      </c>
      <c r="D156" s="64"/>
      <c r="E156" s="64"/>
      <c r="F156" s="64"/>
      <c r="G156" s="64"/>
      <c r="H156" s="64"/>
      <c r="I156" s="64"/>
      <c r="J156" s="64">
        <f t="shared" si="169"/>
        <v>0</v>
      </c>
      <c r="K156" s="64">
        <f t="shared" si="170"/>
        <v>0</v>
      </c>
      <c r="L156" s="64">
        <f t="shared" si="171"/>
        <v>0</v>
      </c>
      <c r="M156" s="64">
        <f t="shared" si="172"/>
        <v>0</v>
      </c>
      <c r="N156" s="64">
        <f t="shared" si="173"/>
        <v>6.0806624594478502E-13</v>
      </c>
      <c r="O156" s="64">
        <f t="shared" si="174"/>
        <v>240.05905111588299</v>
      </c>
      <c r="P156" s="64">
        <f t="shared" si="175"/>
        <v>289.44942306097403</v>
      </c>
      <c r="Q156" s="64">
        <f t="shared" si="176"/>
        <v>185.860568389593</v>
      </c>
      <c r="R156" s="64">
        <f t="shared" si="179"/>
        <v>102.521482173542</v>
      </c>
      <c r="S156" s="64">
        <f t="shared" si="215"/>
        <v>62.804816192670103</v>
      </c>
      <c r="T156" s="64">
        <f t="shared" si="216"/>
        <v>55.800154678046198</v>
      </c>
      <c r="U156" s="64">
        <f t="shared" si="217"/>
        <v>59.066666666666698</v>
      </c>
      <c r="V156" s="64">
        <f t="shared" si="218"/>
        <v>0.2</v>
      </c>
      <c r="W156" s="64">
        <f t="shared" si="219"/>
        <v>0.133333333333333</v>
      </c>
      <c r="X156" s="64">
        <f t="shared" si="220"/>
        <v>10.199999999999999</v>
      </c>
      <c r="Y156" s="64">
        <f t="shared" si="221"/>
        <v>10.6</v>
      </c>
      <c r="Z156" s="64">
        <f t="shared" si="222"/>
        <v>10.8</v>
      </c>
      <c r="AA156" s="64">
        <f t="shared" si="223"/>
        <v>10.8</v>
      </c>
      <c r="AB156" s="64">
        <f t="shared" ref="AB156:AB174" si="224">VLOOKUP($C$90,$D$3:$K$63,$A$69,0)*(B132-B131)</f>
        <v>10.8</v>
      </c>
      <c r="AC156" s="64">
        <f>VLOOKUP($C$91,$D$3:$K$63,$A$69,0)*(B131-B130)</f>
        <v>11.4</v>
      </c>
      <c r="AD156" s="64">
        <f>VLOOKUP($C$92,$D$3:$K$63,$A$69,0)*B130</f>
        <v>0</v>
      </c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54">
        <f t="shared" si="159"/>
        <v>1060.4954956107099</v>
      </c>
      <c r="BP156" s="53">
        <v>2026</v>
      </c>
      <c r="BQ156" s="61">
        <f t="shared" si="160"/>
        <v>0</v>
      </c>
      <c r="BR156" s="61">
        <f t="shared" si="180"/>
        <v>0</v>
      </c>
      <c r="BS156" s="61">
        <f t="shared" si="181"/>
        <v>0</v>
      </c>
      <c r="BT156" s="61">
        <f t="shared" si="182"/>
        <v>0</v>
      </c>
      <c r="BU156" s="61">
        <f t="shared" si="183"/>
        <v>0</v>
      </c>
      <c r="BV156" s="61">
        <f t="shared" si="184"/>
        <v>0</v>
      </c>
      <c r="BW156" s="61">
        <f t="shared" si="185"/>
        <v>0</v>
      </c>
      <c r="BX156" s="61">
        <f t="shared" si="186"/>
        <v>0</v>
      </c>
      <c r="BY156" s="61">
        <f t="shared" si="187"/>
        <v>0</v>
      </c>
      <c r="BZ156" s="61">
        <f t="shared" si="188"/>
        <v>0</v>
      </c>
      <c r="CA156" s="61">
        <f t="shared" si="189"/>
        <v>5.73379376396707E-16</v>
      </c>
      <c r="CB156" s="61">
        <f t="shared" si="190"/>
        <v>0.226364988922126</v>
      </c>
      <c r="CC156" s="61">
        <f t="shared" si="191"/>
        <v>0.27293790898592002</v>
      </c>
      <c r="CD156" s="61">
        <f t="shared" si="192"/>
        <v>0.17525823462603299</v>
      </c>
      <c r="CE156" s="61">
        <f t="shared" si="193"/>
        <v>9.6673189653203206E-2</v>
      </c>
      <c r="CF156" s="61">
        <f t="shared" si="194"/>
        <v>5.9222143283600301E-2</v>
      </c>
      <c r="CG156" s="61">
        <f t="shared" si="177"/>
        <v>5.2617059581108801E-2</v>
      </c>
      <c r="CH156" s="61">
        <f t="shared" si="195"/>
        <v>5.5697234840824901E-2</v>
      </c>
      <c r="CI156" s="61">
        <f t="shared" si="196"/>
        <v>1.88591088625818E-4</v>
      </c>
      <c r="CJ156" s="61">
        <f t="shared" si="197"/>
        <v>1.2572739241721199E-4</v>
      </c>
      <c r="CK156" s="61">
        <f t="shared" si="198"/>
        <v>9.6181455199167206E-3</v>
      </c>
      <c r="CL156" s="61">
        <f t="shared" si="199"/>
        <v>9.9953276971683595E-3</v>
      </c>
      <c r="CM156" s="61">
        <f t="shared" si="161"/>
        <v>1.0183918785794201E-2</v>
      </c>
      <c r="CN156" s="61">
        <f t="shared" si="200"/>
        <v>1.0183918785794201E-2</v>
      </c>
      <c r="CO156" s="61">
        <f t="shared" si="201"/>
        <v>1.0183918785794201E-2</v>
      </c>
      <c r="CP156" s="61">
        <f t="shared" si="202"/>
        <v>1.0749692051671599E-2</v>
      </c>
      <c r="CQ156" s="61">
        <f t="shared" si="203"/>
        <v>0</v>
      </c>
      <c r="CR156" s="61">
        <f t="shared" si="204"/>
        <v>0</v>
      </c>
      <c r="CS156" s="61">
        <f t="shared" si="205"/>
        <v>0</v>
      </c>
      <c r="CT156" s="61">
        <f t="shared" si="206"/>
        <v>0</v>
      </c>
      <c r="CU156" s="61">
        <f t="shared" si="207"/>
        <v>0</v>
      </c>
      <c r="CV156" s="61">
        <f t="shared" si="208"/>
        <v>0</v>
      </c>
      <c r="CW156" s="61">
        <f t="shared" si="209"/>
        <v>0</v>
      </c>
      <c r="CX156" s="61">
        <f t="shared" si="210"/>
        <v>0</v>
      </c>
      <c r="CY156" s="61">
        <f t="shared" si="211"/>
        <v>0</v>
      </c>
      <c r="CZ156" s="61">
        <f t="shared" si="212"/>
        <v>0</v>
      </c>
      <c r="DA156" s="61">
        <f t="shared" si="213"/>
        <v>0</v>
      </c>
      <c r="DB156" s="61">
        <f t="shared" si="214"/>
        <v>0</v>
      </c>
      <c r="DC156" s="61">
        <f t="shared" si="178"/>
        <v>0</v>
      </c>
      <c r="DD156" s="61">
        <f t="shared" si="136"/>
        <v>0</v>
      </c>
      <c r="DE156" s="61">
        <f t="shared" si="137"/>
        <v>0</v>
      </c>
      <c r="DF156" s="61">
        <f t="shared" si="138"/>
        <v>0</v>
      </c>
      <c r="DG156" s="61">
        <f t="shared" si="139"/>
        <v>0</v>
      </c>
      <c r="DH156" s="61">
        <f t="shared" si="140"/>
        <v>0</v>
      </c>
      <c r="DI156" s="61">
        <f t="shared" si="141"/>
        <v>0</v>
      </c>
      <c r="DJ156" s="61">
        <f t="shared" si="142"/>
        <v>0</v>
      </c>
      <c r="DK156" s="61">
        <f t="shared" si="143"/>
        <v>0</v>
      </c>
      <c r="DL156" s="61">
        <f t="shared" si="144"/>
        <v>0</v>
      </c>
      <c r="DM156" s="61">
        <f t="shared" si="145"/>
        <v>0</v>
      </c>
      <c r="DN156" s="61">
        <f t="shared" si="146"/>
        <v>0</v>
      </c>
      <c r="DO156" s="61">
        <f t="shared" si="147"/>
        <v>0</v>
      </c>
      <c r="DP156" s="61">
        <f t="shared" si="148"/>
        <v>0</v>
      </c>
      <c r="DQ156" s="61">
        <f t="shared" si="149"/>
        <v>0</v>
      </c>
      <c r="DR156" s="61">
        <f t="shared" si="150"/>
        <v>0</v>
      </c>
      <c r="DS156" s="61">
        <f t="shared" si="151"/>
        <v>0</v>
      </c>
      <c r="DT156" s="61">
        <f t="shared" si="152"/>
        <v>0</v>
      </c>
      <c r="DU156" s="61">
        <f t="shared" si="153"/>
        <v>0</v>
      </c>
      <c r="DV156" s="61">
        <f t="shared" si="154"/>
        <v>0</v>
      </c>
      <c r="DW156" s="61">
        <f t="shared" si="155"/>
        <v>0</v>
      </c>
      <c r="DX156" s="61">
        <f t="shared" si="156"/>
        <v>0</v>
      </c>
      <c r="DY156" s="61">
        <f t="shared" si="157"/>
        <v>0</v>
      </c>
      <c r="DZ156" s="61">
        <f t="shared" si="162"/>
        <v>1</v>
      </c>
    </row>
    <row r="157" spans="1:130">
      <c r="C157" s="53">
        <v>2027</v>
      </c>
      <c r="D157" s="64"/>
      <c r="E157" s="64"/>
      <c r="F157" s="64"/>
      <c r="G157" s="64"/>
      <c r="H157" s="64"/>
      <c r="I157" s="64"/>
      <c r="J157" s="64"/>
      <c r="K157" s="64">
        <f t="shared" si="170"/>
        <v>0</v>
      </c>
      <c r="L157" s="64">
        <f t="shared" si="171"/>
        <v>0</v>
      </c>
      <c r="M157" s="64">
        <f t="shared" si="172"/>
        <v>0</v>
      </c>
      <c r="N157" s="64">
        <f t="shared" si="173"/>
        <v>0</v>
      </c>
      <c r="O157" s="64">
        <f t="shared" si="174"/>
        <v>7.9955725745556102E-13</v>
      </c>
      <c r="P157" s="64">
        <f t="shared" si="175"/>
        <v>289.44942306097403</v>
      </c>
      <c r="Q157" s="64">
        <f t="shared" si="176"/>
        <v>185.860568389593</v>
      </c>
      <c r="R157" s="64">
        <f t="shared" si="179"/>
        <v>102.521482173542</v>
      </c>
      <c r="S157" s="64">
        <f t="shared" si="215"/>
        <v>62.804816192670103</v>
      </c>
      <c r="T157" s="64">
        <f t="shared" si="216"/>
        <v>55.800154678046198</v>
      </c>
      <c r="U157" s="64">
        <f t="shared" si="217"/>
        <v>59.066666666666698</v>
      </c>
      <c r="V157" s="64">
        <f t="shared" si="218"/>
        <v>0.2</v>
      </c>
      <c r="W157" s="64">
        <f t="shared" si="219"/>
        <v>0.133333333333333</v>
      </c>
      <c r="X157" s="64">
        <f t="shared" si="220"/>
        <v>10.199999999999999</v>
      </c>
      <c r="Y157" s="64">
        <f t="shared" si="221"/>
        <v>10.6</v>
      </c>
      <c r="Z157" s="64">
        <f t="shared" si="222"/>
        <v>10.8</v>
      </c>
      <c r="AA157" s="64">
        <f t="shared" si="223"/>
        <v>10.8</v>
      </c>
      <c r="AB157" s="64">
        <f t="shared" si="224"/>
        <v>10.8</v>
      </c>
      <c r="AC157" s="64">
        <f t="shared" ref="AC157:AC175" si="225">VLOOKUP($C$91,$D$3:$K$63,$A$69,0)*(B132-B131)</f>
        <v>11.4</v>
      </c>
      <c r="AD157" s="64">
        <f>VLOOKUP($C$92,$D$3:$K$63,$A$69,0)*(B131-B130)</f>
        <v>11.8</v>
      </c>
      <c r="AE157" s="64">
        <f>VLOOKUP($C$93,$D$3:$K$63,$A$69,0)*B130</f>
        <v>0</v>
      </c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54">
        <f t="shared" si="159"/>
        <v>832.23644449482504</v>
      </c>
      <c r="BP157" s="53">
        <v>2027</v>
      </c>
      <c r="BQ157" s="61">
        <f t="shared" si="160"/>
        <v>0</v>
      </c>
      <c r="BR157" s="61">
        <f t="shared" si="180"/>
        <v>0</v>
      </c>
      <c r="BS157" s="61">
        <f t="shared" si="181"/>
        <v>0</v>
      </c>
      <c r="BT157" s="61">
        <f t="shared" si="182"/>
        <v>0</v>
      </c>
      <c r="BU157" s="61">
        <f t="shared" si="183"/>
        <v>0</v>
      </c>
      <c r="BV157" s="61">
        <f t="shared" si="184"/>
        <v>0</v>
      </c>
      <c r="BW157" s="61">
        <f t="shared" si="185"/>
        <v>0</v>
      </c>
      <c r="BX157" s="61">
        <f t="shared" si="186"/>
        <v>0</v>
      </c>
      <c r="BY157" s="61">
        <f t="shared" si="187"/>
        <v>0</v>
      </c>
      <c r="BZ157" s="61">
        <f t="shared" si="188"/>
        <v>0</v>
      </c>
      <c r="CA157" s="61">
        <f t="shared" si="189"/>
        <v>0</v>
      </c>
      <c r="CB157" s="61">
        <f t="shared" si="190"/>
        <v>9.6073329009389805E-16</v>
      </c>
      <c r="CC157" s="61">
        <f t="shared" si="191"/>
        <v>0.34779710138345599</v>
      </c>
      <c r="CD157" s="61">
        <f t="shared" si="192"/>
        <v>0.223326639465317</v>
      </c>
      <c r="CE157" s="61">
        <f t="shared" si="193"/>
        <v>0.123187926762536</v>
      </c>
      <c r="CF157" s="61">
        <f t="shared" si="194"/>
        <v>7.5465111637586499E-2</v>
      </c>
      <c r="CG157" s="61">
        <f t="shared" si="177"/>
        <v>6.7048439235219207E-2</v>
      </c>
      <c r="CH157" s="61">
        <f t="shared" si="195"/>
        <v>7.0973419942598898E-2</v>
      </c>
      <c r="CI157" s="61">
        <f t="shared" si="196"/>
        <v>2.403163203474E-4</v>
      </c>
      <c r="CJ157" s="61">
        <f t="shared" si="197"/>
        <v>1.602108802316E-4</v>
      </c>
      <c r="CK157" s="61">
        <f t="shared" si="198"/>
        <v>1.22561323377174E-2</v>
      </c>
      <c r="CL157" s="61">
        <f t="shared" si="199"/>
        <v>1.27367649784122E-2</v>
      </c>
      <c r="CM157" s="61">
        <f t="shared" si="161"/>
        <v>1.29770812987596E-2</v>
      </c>
      <c r="CN157" s="61">
        <f t="shared" si="200"/>
        <v>1.29770812987596E-2</v>
      </c>
      <c r="CO157" s="61">
        <f t="shared" si="201"/>
        <v>1.29770812987596E-2</v>
      </c>
      <c r="CP157" s="61">
        <f t="shared" si="202"/>
        <v>1.36980302598018E-2</v>
      </c>
      <c r="CQ157" s="61">
        <f t="shared" si="203"/>
        <v>1.4178662900496601E-2</v>
      </c>
      <c r="CR157" s="61">
        <f t="shared" si="204"/>
        <v>0</v>
      </c>
      <c r="CS157" s="61">
        <f t="shared" si="205"/>
        <v>0</v>
      </c>
      <c r="CT157" s="61">
        <f t="shared" si="206"/>
        <v>0</v>
      </c>
      <c r="CU157" s="61">
        <f t="shared" si="207"/>
        <v>0</v>
      </c>
      <c r="CV157" s="61">
        <f t="shared" si="208"/>
        <v>0</v>
      </c>
      <c r="CW157" s="61">
        <f t="shared" si="209"/>
        <v>0</v>
      </c>
      <c r="CX157" s="61">
        <f t="shared" si="210"/>
        <v>0</v>
      </c>
      <c r="CY157" s="61">
        <f t="shared" si="211"/>
        <v>0</v>
      </c>
      <c r="CZ157" s="61">
        <f t="shared" si="212"/>
        <v>0</v>
      </c>
      <c r="DA157" s="61">
        <f t="shared" si="213"/>
        <v>0</v>
      </c>
      <c r="DB157" s="61">
        <f t="shared" si="214"/>
        <v>0</v>
      </c>
      <c r="DC157" s="61">
        <f t="shared" si="178"/>
        <v>0</v>
      </c>
      <c r="DD157" s="61">
        <f t="shared" si="136"/>
        <v>0</v>
      </c>
      <c r="DE157" s="61">
        <f t="shared" si="137"/>
        <v>0</v>
      </c>
      <c r="DF157" s="61">
        <f t="shared" si="138"/>
        <v>0</v>
      </c>
      <c r="DG157" s="61">
        <f t="shared" si="139"/>
        <v>0</v>
      </c>
      <c r="DH157" s="61">
        <f t="shared" si="140"/>
        <v>0</v>
      </c>
      <c r="DI157" s="61">
        <f t="shared" si="141"/>
        <v>0</v>
      </c>
      <c r="DJ157" s="61">
        <f t="shared" si="142"/>
        <v>0</v>
      </c>
      <c r="DK157" s="61">
        <f t="shared" si="143"/>
        <v>0</v>
      </c>
      <c r="DL157" s="61">
        <f t="shared" si="144"/>
        <v>0</v>
      </c>
      <c r="DM157" s="61">
        <f t="shared" si="145"/>
        <v>0</v>
      </c>
      <c r="DN157" s="61">
        <f t="shared" si="146"/>
        <v>0</v>
      </c>
      <c r="DO157" s="61">
        <f t="shared" si="147"/>
        <v>0</v>
      </c>
      <c r="DP157" s="61">
        <f t="shared" si="148"/>
        <v>0</v>
      </c>
      <c r="DQ157" s="61">
        <f t="shared" si="149"/>
        <v>0</v>
      </c>
      <c r="DR157" s="61">
        <f t="shared" si="150"/>
        <v>0</v>
      </c>
      <c r="DS157" s="61">
        <f t="shared" si="151"/>
        <v>0</v>
      </c>
      <c r="DT157" s="61">
        <f t="shared" si="152"/>
        <v>0</v>
      </c>
      <c r="DU157" s="61">
        <f t="shared" si="153"/>
        <v>0</v>
      </c>
      <c r="DV157" s="61">
        <f t="shared" si="154"/>
        <v>0</v>
      </c>
      <c r="DW157" s="61">
        <f t="shared" si="155"/>
        <v>0</v>
      </c>
      <c r="DX157" s="61">
        <f t="shared" si="156"/>
        <v>0</v>
      </c>
      <c r="DY157" s="61">
        <f t="shared" si="157"/>
        <v>0</v>
      </c>
      <c r="DZ157" s="61">
        <f t="shared" si="162"/>
        <v>1</v>
      </c>
    </row>
    <row r="158" spans="1:130">
      <c r="C158" s="53">
        <v>2028</v>
      </c>
      <c r="D158" s="64"/>
      <c r="E158" s="64"/>
      <c r="F158" s="64"/>
      <c r="G158" s="64"/>
      <c r="H158" s="64"/>
      <c r="I158" s="64"/>
      <c r="J158" s="64"/>
      <c r="K158" s="64"/>
      <c r="L158" s="64">
        <f t="shared" si="171"/>
        <v>0</v>
      </c>
      <c r="M158" s="64">
        <f t="shared" si="172"/>
        <v>0</v>
      </c>
      <c r="N158" s="64">
        <f t="shared" si="173"/>
        <v>0</v>
      </c>
      <c r="O158" s="64">
        <f t="shared" si="174"/>
        <v>0</v>
      </c>
      <c r="P158" s="64">
        <f t="shared" si="175"/>
        <v>9.6406024184028308E-13</v>
      </c>
      <c r="Q158" s="64">
        <f t="shared" si="176"/>
        <v>185.860568389593</v>
      </c>
      <c r="R158" s="64">
        <f t="shared" si="179"/>
        <v>102.521482173542</v>
      </c>
      <c r="S158" s="64">
        <f t="shared" si="215"/>
        <v>62.804816192670103</v>
      </c>
      <c r="T158" s="64">
        <f t="shared" si="216"/>
        <v>55.800154678046198</v>
      </c>
      <c r="U158" s="64">
        <f t="shared" si="217"/>
        <v>59.066666666666698</v>
      </c>
      <c r="V158" s="64">
        <f t="shared" si="218"/>
        <v>0.2</v>
      </c>
      <c r="W158" s="64">
        <f t="shared" si="219"/>
        <v>0.133333333333333</v>
      </c>
      <c r="X158" s="64">
        <f t="shared" si="220"/>
        <v>10.199999999999999</v>
      </c>
      <c r="Y158" s="64">
        <f t="shared" si="221"/>
        <v>10.6</v>
      </c>
      <c r="Z158" s="64">
        <f t="shared" si="222"/>
        <v>10.8</v>
      </c>
      <c r="AA158" s="64">
        <f t="shared" si="223"/>
        <v>10.8</v>
      </c>
      <c r="AB158" s="64">
        <f t="shared" si="224"/>
        <v>10.8</v>
      </c>
      <c r="AC158" s="64">
        <f t="shared" si="225"/>
        <v>11.4</v>
      </c>
      <c r="AD158" s="64">
        <f t="shared" ref="AD158:AD176" si="226">VLOOKUP($C$92,$D$3:$K$63,$A$69,0)*(B132-B131)</f>
        <v>11.8</v>
      </c>
      <c r="AE158" s="64">
        <f>VLOOKUP($C$93,$D$3:$K$63,$A$69,0)*(B131-B130)</f>
        <v>12.2</v>
      </c>
      <c r="AF158" s="64">
        <f>VLOOKUP($C$94,$D$3:$K$63,$A$69,0)*B130</f>
        <v>0</v>
      </c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54">
        <f t="shared" si="159"/>
        <v>554.98702143385196</v>
      </c>
      <c r="BP158" s="53">
        <v>2028</v>
      </c>
      <c r="BQ158" s="61">
        <f t="shared" si="160"/>
        <v>0</v>
      </c>
      <c r="BR158" s="61">
        <f t="shared" si="180"/>
        <v>0</v>
      </c>
      <c r="BS158" s="61">
        <f t="shared" si="181"/>
        <v>0</v>
      </c>
      <c r="BT158" s="61">
        <f t="shared" si="182"/>
        <v>0</v>
      </c>
      <c r="BU158" s="61">
        <f t="shared" si="183"/>
        <v>0</v>
      </c>
      <c r="BV158" s="61">
        <f t="shared" si="184"/>
        <v>0</v>
      </c>
      <c r="BW158" s="61">
        <f t="shared" si="185"/>
        <v>0</v>
      </c>
      <c r="BX158" s="61">
        <f t="shared" si="186"/>
        <v>0</v>
      </c>
      <c r="BY158" s="61">
        <f t="shared" si="187"/>
        <v>0</v>
      </c>
      <c r="BZ158" s="61">
        <f t="shared" si="188"/>
        <v>0</v>
      </c>
      <c r="CA158" s="61">
        <f t="shared" si="189"/>
        <v>0</v>
      </c>
      <c r="CB158" s="61">
        <f t="shared" si="190"/>
        <v>0</v>
      </c>
      <c r="CC158" s="61">
        <f t="shared" si="191"/>
        <v>1.73708610221111E-15</v>
      </c>
      <c r="CD158" s="61">
        <f t="shared" si="192"/>
        <v>0.33489173838589598</v>
      </c>
      <c r="CE158" s="61">
        <f t="shared" si="193"/>
        <v>0.18472771112497299</v>
      </c>
      <c r="CF158" s="61">
        <f t="shared" si="194"/>
        <v>0.113164477306891</v>
      </c>
      <c r="CG158" s="61">
        <f t="shared" si="177"/>
        <v>0.100543170422044</v>
      </c>
      <c r="CH158" s="61">
        <f t="shared" si="195"/>
        <v>0.106428915245736</v>
      </c>
      <c r="CI158" s="61">
        <f t="shared" si="196"/>
        <v>3.6036878751377703E-4</v>
      </c>
      <c r="CJ158" s="61">
        <f t="shared" si="197"/>
        <v>2.4024585834251801E-4</v>
      </c>
      <c r="CK158" s="61">
        <f t="shared" si="198"/>
        <v>1.8378808163202601E-2</v>
      </c>
      <c r="CL158" s="61">
        <f t="shared" si="199"/>
        <v>1.9099545738230202E-2</v>
      </c>
      <c r="CM158" s="61">
        <f t="shared" si="161"/>
        <v>1.9459914525743999E-2</v>
      </c>
      <c r="CN158" s="61">
        <f t="shared" si="200"/>
        <v>1.9459914525743999E-2</v>
      </c>
      <c r="CO158" s="61">
        <f t="shared" si="201"/>
        <v>1.9459914525743999E-2</v>
      </c>
      <c r="CP158" s="61">
        <f t="shared" si="202"/>
        <v>2.05410208882853E-2</v>
      </c>
      <c r="CQ158" s="61">
        <f t="shared" si="203"/>
        <v>2.1261758463312901E-2</v>
      </c>
      <c r="CR158" s="61">
        <f t="shared" si="204"/>
        <v>2.1982496038340401E-2</v>
      </c>
      <c r="CS158" s="61">
        <f t="shared" si="205"/>
        <v>0</v>
      </c>
      <c r="CT158" s="61">
        <f t="shared" si="206"/>
        <v>0</v>
      </c>
      <c r="CU158" s="61">
        <f t="shared" si="207"/>
        <v>0</v>
      </c>
      <c r="CV158" s="61">
        <f t="shared" si="208"/>
        <v>0</v>
      </c>
      <c r="CW158" s="61">
        <f t="shared" si="209"/>
        <v>0</v>
      </c>
      <c r="CX158" s="61">
        <f t="shared" si="210"/>
        <v>0</v>
      </c>
      <c r="CY158" s="61">
        <f t="shared" si="211"/>
        <v>0</v>
      </c>
      <c r="CZ158" s="61">
        <f t="shared" si="212"/>
        <v>0</v>
      </c>
      <c r="DA158" s="61">
        <f t="shared" si="213"/>
        <v>0</v>
      </c>
      <c r="DB158" s="61">
        <f t="shared" si="214"/>
        <v>0</v>
      </c>
      <c r="DC158" s="61">
        <f t="shared" si="178"/>
        <v>0</v>
      </c>
      <c r="DD158" s="61">
        <f t="shared" si="136"/>
        <v>0</v>
      </c>
      <c r="DE158" s="61">
        <f t="shared" si="137"/>
        <v>0</v>
      </c>
      <c r="DF158" s="61">
        <f t="shared" si="138"/>
        <v>0</v>
      </c>
      <c r="DG158" s="61">
        <f t="shared" si="139"/>
        <v>0</v>
      </c>
      <c r="DH158" s="61">
        <f t="shared" si="140"/>
        <v>0</v>
      </c>
      <c r="DI158" s="61">
        <f t="shared" si="141"/>
        <v>0</v>
      </c>
      <c r="DJ158" s="61">
        <f t="shared" si="142"/>
        <v>0</v>
      </c>
      <c r="DK158" s="61">
        <f t="shared" si="143"/>
        <v>0</v>
      </c>
      <c r="DL158" s="61">
        <f t="shared" si="144"/>
        <v>0</v>
      </c>
      <c r="DM158" s="61">
        <f t="shared" si="145"/>
        <v>0</v>
      </c>
      <c r="DN158" s="61">
        <f t="shared" si="146"/>
        <v>0</v>
      </c>
      <c r="DO158" s="61">
        <f t="shared" si="147"/>
        <v>0</v>
      </c>
      <c r="DP158" s="61">
        <f t="shared" si="148"/>
        <v>0</v>
      </c>
      <c r="DQ158" s="61">
        <f t="shared" si="149"/>
        <v>0</v>
      </c>
      <c r="DR158" s="61">
        <f t="shared" si="150"/>
        <v>0</v>
      </c>
      <c r="DS158" s="61">
        <f t="shared" si="151"/>
        <v>0</v>
      </c>
      <c r="DT158" s="61">
        <f t="shared" si="152"/>
        <v>0</v>
      </c>
      <c r="DU158" s="61">
        <f t="shared" si="153"/>
        <v>0</v>
      </c>
      <c r="DV158" s="61">
        <f t="shared" si="154"/>
        <v>0</v>
      </c>
      <c r="DW158" s="61">
        <f t="shared" si="155"/>
        <v>0</v>
      </c>
      <c r="DX158" s="61">
        <f t="shared" si="156"/>
        <v>0</v>
      </c>
      <c r="DY158" s="61">
        <f t="shared" si="157"/>
        <v>0</v>
      </c>
      <c r="DZ158" s="61">
        <f t="shared" si="162"/>
        <v>1</v>
      </c>
    </row>
    <row r="159" spans="1:130">
      <c r="C159" s="53">
        <v>2029</v>
      </c>
      <c r="D159" s="64"/>
      <c r="E159" s="64"/>
      <c r="F159" s="64"/>
      <c r="G159" s="64"/>
      <c r="H159" s="64"/>
      <c r="I159" s="64"/>
      <c r="J159" s="64"/>
      <c r="K159" s="64"/>
      <c r="L159" s="64"/>
      <c r="M159" s="64">
        <f t="shared" si="172"/>
        <v>0</v>
      </c>
      <c r="N159" s="64">
        <f t="shared" si="173"/>
        <v>0</v>
      </c>
      <c r="O159" s="64">
        <f t="shared" si="174"/>
        <v>0</v>
      </c>
      <c r="P159" s="64">
        <f t="shared" si="175"/>
        <v>0</v>
      </c>
      <c r="Q159" s="64">
        <f t="shared" si="176"/>
        <v>6.1904004718813399E-13</v>
      </c>
      <c r="R159" s="64">
        <f t="shared" si="179"/>
        <v>102.521482173542</v>
      </c>
      <c r="S159" s="64">
        <f t="shared" si="215"/>
        <v>62.804816192670103</v>
      </c>
      <c r="T159" s="64">
        <f t="shared" si="216"/>
        <v>55.800154678046198</v>
      </c>
      <c r="U159" s="64">
        <f t="shared" si="217"/>
        <v>59.066666666666698</v>
      </c>
      <c r="V159" s="64">
        <f t="shared" si="218"/>
        <v>0.2</v>
      </c>
      <c r="W159" s="64">
        <f t="shared" si="219"/>
        <v>0.133333333333333</v>
      </c>
      <c r="X159" s="64">
        <f t="shared" si="220"/>
        <v>10.199999999999999</v>
      </c>
      <c r="Y159" s="64">
        <f t="shared" si="221"/>
        <v>10.6</v>
      </c>
      <c r="Z159" s="64">
        <f t="shared" si="222"/>
        <v>10.8</v>
      </c>
      <c r="AA159" s="64">
        <f t="shared" si="223"/>
        <v>10.8</v>
      </c>
      <c r="AB159" s="64">
        <f t="shared" si="224"/>
        <v>10.8</v>
      </c>
      <c r="AC159" s="64">
        <f t="shared" si="225"/>
        <v>11.4</v>
      </c>
      <c r="AD159" s="64">
        <f t="shared" si="226"/>
        <v>11.8</v>
      </c>
      <c r="AE159" s="64">
        <f t="shared" ref="AE159:AE177" si="227">VLOOKUP($C$93,$D$3:$K$63,$A$69,0)*(B132-B131)</f>
        <v>12.2</v>
      </c>
      <c r="AF159" s="64">
        <f>VLOOKUP($C$94,$D$3:$K$63,$A$69,0)*(B131-B130)</f>
        <v>12.6</v>
      </c>
      <c r="AG159" s="64">
        <f>VLOOKUP($C$95,$D$3:$K$63,$A$69,0)*B130</f>
        <v>0</v>
      </c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54">
        <f t="shared" si="159"/>
        <v>381.72645304425902</v>
      </c>
      <c r="BP159" s="53">
        <v>2029</v>
      </c>
      <c r="BQ159" s="61">
        <f t="shared" si="160"/>
        <v>0</v>
      </c>
      <c r="BR159" s="61">
        <f t="shared" si="180"/>
        <v>0</v>
      </c>
      <c r="BS159" s="61">
        <f t="shared" si="181"/>
        <v>0</v>
      </c>
      <c r="BT159" s="61">
        <f t="shared" si="182"/>
        <v>0</v>
      </c>
      <c r="BU159" s="61">
        <f t="shared" si="183"/>
        <v>0</v>
      </c>
      <c r="BV159" s="61">
        <f t="shared" si="184"/>
        <v>0</v>
      </c>
      <c r="BW159" s="61">
        <f t="shared" si="185"/>
        <v>0</v>
      </c>
      <c r="BX159" s="61">
        <f t="shared" si="186"/>
        <v>0</v>
      </c>
      <c r="BY159" s="61">
        <f t="shared" si="187"/>
        <v>0</v>
      </c>
      <c r="BZ159" s="61">
        <f t="shared" si="188"/>
        <v>0</v>
      </c>
      <c r="CA159" s="61">
        <f t="shared" si="189"/>
        <v>0</v>
      </c>
      <c r="CB159" s="61">
        <f t="shared" si="190"/>
        <v>0</v>
      </c>
      <c r="CC159" s="61">
        <f t="shared" si="191"/>
        <v>0</v>
      </c>
      <c r="CD159" s="61">
        <f t="shared" si="192"/>
        <v>1.62168495856471E-15</v>
      </c>
      <c r="CE159" s="61">
        <f t="shared" si="193"/>
        <v>0.26857316634971301</v>
      </c>
      <c r="CF159" s="61">
        <f t="shared" si="194"/>
        <v>0.164528330933849</v>
      </c>
      <c r="CG159" s="61">
        <f t="shared" si="177"/>
        <v>0.146178380442438</v>
      </c>
      <c r="CH159" s="61">
        <f t="shared" si="195"/>
        <v>0.15473558668939899</v>
      </c>
      <c r="CI159" s="61">
        <f t="shared" si="196"/>
        <v>5.2393539511083197E-4</v>
      </c>
      <c r="CJ159" s="61">
        <f t="shared" si="197"/>
        <v>3.4929026340722099E-4</v>
      </c>
      <c r="CK159" s="61">
        <f t="shared" si="198"/>
        <v>2.6720705150652401E-2</v>
      </c>
      <c r="CL159" s="61">
        <f t="shared" si="199"/>
        <v>2.7768575940874101E-2</v>
      </c>
      <c r="CM159" s="61">
        <f t="shared" si="161"/>
        <v>2.8292511335984899E-2</v>
      </c>
      <c r="CN159" s="61">
        <f t="shared" si="200"/>
        <v>2.8292511335984899E-2</v>
      </c>
      <c r="CO159" s="61">
        <f t="shared" si="201"/>
        <v>2.8292511335984899E-2</v>
      </c>
      <c r="CP159" s="61">
        <f t="shared" si="202"/>
        <v>2.98643175213174E-2</v>
      </c>
      <c r="CQ159" s="61">
        <f t="shared" si="203"/>
        <v>3.09121883115391E-2</v>
      </c>
      <c r="CR159" s="61">
        <f t="shared" si="204"/>
        <v>3.1960059101760703E-2</v>
      </c>
      <c r="CS159" s="61">
        <f t="shared" si="205"/>
        <v>3.3007929891982403E-2</v>
      </c>
      <c r="CT159" s="61">
        <f t="shared" si="206"/>
        <v>0</v>
      </c>
      <c r="CU159" s="61">
        <f t="shared" si="207"/>
        <v>0</v>
      </c>
      <c r="CV159" s="61">
        <f t="shared" si="208"/>
        <v>0</v>
      </c>
      <c r="CW159" s="61">
        <f t="shared" si="209"/>
        <v>0</v>
      </c>
      <c r="CX159" s="61">
        <f t="shared" si="210"/>
        <v>0</v>
      </c>
      <c r="CY159" s="61">
        <f t="shared" si="211"/>
        <v>0</v>
      </c>
      <c r="CZ159" s="61">
        <f t="shared" si="212"/>
        <v>0</v>
      </c>
      <c r="DA159" s="61">
        <f t="shared" si="213"/>
        <v>0</v>
      </c>
      <c r="DB159" s="61">
        <f t="shared" si="214"/>
        <v>0</v>
      </c>
      <c r="DC159" s="61">
        <f t="shared" si="178"/>
        <v>0</v>
      </c>
      <c r="DD159" s="61">
        <f t="shared" si="136"/>
        <v>0</v>
      </c>
      <c r="DE159" s="61">
        <f t="shared" si="137"/>
        <v>0</v>
      </c>
      <c r="DF159" s="61">
        <f t="shared" si="138"/>
        <v>0</v>
      </c>
      <c r="DG159" s="61">
        <f t="shared" si="139"/>
        <v>0</v>
      </c>
      <c r="DH159" s="61">
        <f t="shared" si="140"/>
        <v>0</v>
      </c>
      <c r="DI159" s="61">
        <f t="shared" si="141"/>
        <v>0</v>
      </c>
      <c r="DJ159" s="61">
        <f t="shared" si="142"/>
        <v>0</v>
      </c>
      <c r="DK159" s="61">
        <f t="shared" si="143"/>
        <v>0</v>
      </c>
      <c r="DL159" s="61">
        <f t="shared" si="144"/>
        <v>0</v>
      </c>
      <c r="DM159" s="61">
        <f t="shared" si="145"/>
        <v>0</v>
      </c>
      <c r="DN159" s="61">
        <f t="shared" si="146"/>
        <v>0</v>
      </c>
      <c r="DO159" s="61">
        <f t="shared" si="147"/>
        <v>0</v>
      </c>
      <c r="DP159" s="61">
        <f t="shared" si="148"/>
        <v>0</v>
      </c>
      <c r="DQ159" s="61">
        <f t="shared" si="149"/>
        <v>0</v>
      </c>
      <c r="DR159" s="61">
        <f t="shared" si="150"/>
        <v>0</v>
      </c>
      <c r="DS159" s="61">
        <f t="shared" si="151"/>
        <v>0</v>
      </c>
      <c r="DT159" s="61">
        <f t="shared" si="152"/>
        <v>0</v>
      </c>
      <c r="DU159" s="61">
        <f t="shared" si="153"/>
        <v>0</v>
      </c>
      <c r="DV159" s="61">
        <f t="shared" si="154"/>
        <v>0</v>
      </c>
      <c r="DW159" s="61">
        <f t="shared" si="155"/>
        <v>0</v>
      </c>
      <c r="DX159" s="61">
        <f t="shared" si="156"/>
        <v>0</v>
      </c>
      <c r="DY159" s="61">
        <f t="shared" si="157"/>
        <v>0</v>
      </c>
      <c r="DZ159" s="61">
        <f t="shared" si="162"/>
        <v>1</v>
      </c>
    </row>
    <row r="160" spans="1:130">
      <c r="C160" s="53">
        <v>2030</v>
      </c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>
        <f t="shared" si="173"/>
        <v>0</v>
      </c>
      <c r="O160" s="64">
        <f t="shared" si="174"/>
        <v>0</v>
      </c>
      <c r="P160" s="64">
        <f t="shared" si="175"/>
        <v>0</v>
      </c>
      <c r="Q160" s="64">
        <f t="shared" si="176"/>
        <v>0</v>
      </c>
      <c r="R160" s="64">
        <f t="shared" si="179"/>
        <v>3.41465130083291E-13</v>
      </c>
      <c r="S160" s="64">
        <f t="shared" si="215"/>
        <v>62.804816192670103</v>
      </c>
      <c r="T160" s="64">
        <f t="shared" si="216"/>
        <v>55.800154678046198</v>
      </c>
      <c r="U160" s="64">
        <f t="shared" si="217"/>
        <v>59.066666666666698</v>
      </c>
      <c r="V160" s="64">
        <f t="shared" si="218"/>
        <v>0.2</v>
      </c>
      <c r="W160" s="64">
        <f t="shared" si="219"/>
        <v>0.133333333333333</v>
      </c>
      <c r="X160" s="64">
        <f t="shared" si="220"/>
        <v>10.199999999999999</v>
      </c>
      <c r="Y160" s="64">
        <f t="shared" si="221"/>
        <v>10.6</v>
      </c>
      <c r="Z160" s="64">
        <f t="shared" si="222"/>
        <v>10.8</v>
      </c>
      <c r="AA160" s="64">
        <f t="shared" si="223"/>
        <v>10.8</v>
      </c>
      <c r="AB160" s="64">
        <f t="shared" si="224"/>
        <v>10.8</v>
      </c>
      <c r="AC160" s="64">
        <f t="shared" si="225"/>
        <v>11.4</v>
      </c>
      <c r="AD160" s="64">
        <f t="shared" si="226"/>
        <v>11.8</v>
      </c>
      <c r="AE160" s="64">
        <f t="shared" si="227"/>
        <v>12.2</v>
      </c>
      <c r="AF160" s="64">
        <f t="shared" ref="AF160:AF178" si="228">VLOOKUP($C$94,$D$3:$K$63,$A$69,0)*(B132-B131)</f>
        <v>12.6</v>
      </c>
      <c r="AG160" s="64">
        <f>VLOOKUP($C$95,$D$3:$K$63,$A$69,0)*(B131-B130)</f>
        <v>13</v>
      </c>
      <c r="AH160" s="64">
        <f>VLOOKUP($C$96,$D$3:$K$63,$A$69,0)*B130</f>
        <v>0</v>
      </c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54">
        <f t="shared" si="159"/>
        <v>292.20497087071698</v>
      </c>
      <c r="BP160" s="53">
        <v>2030</v>
      </c>
      <c r="BQ160" s="61">
        <f t="shared" si="160"/>
        <v>0</v>
      </c>
      <c r="BR160" s="61">
        <f t="shared" si="180"/>
        <v>0</v>
      </c>
      <c r="BS160" s="61">
        <f t="shared" si="181"/>
        <v>0</v>
      </c>
      <c r="BT160" s="61">
        <f t="shared" si="182"/>
        <v>0</v>
      </c>
      <c r="BU160" s="61">
        <f t="shared" si="183"/>
        <v>0</v>
      </c>
      <c r="BV160" s="61">
        <f t="shared" si="184"/>
        <v>0</v>
      </c>
      <c r="BW160" s="61">
        <f t="shared" si="185"/>
        <v>0</v>
      </c>
      <c r="BX160" s="61">
        <f t="shared" si="186"/>
        <v>0</v>
      </c>
      <c r="BY160" s="61">
        <f t="shared" si="187"/>
        <v>0</v>
      </c>
      <c r="BZ160" s="61">
        <f t="shared" si="188"/>
        <v>0</v>
      </c>
      <c r="CA160" s="61">
        <f t="shared" si="189"/>
        <v>0</v>
      </c>
      <c r="CB160" s="61">
        <f t="shared" si="190"/>
        <v>0</v>
      </c>
      <c r="CC160" s="61">
        <f t="shared" si="191"/>
        <v>0</v>
      </c>
      <c r="CD160" s="61">
        <f t="shared" si="192"/>
        <v>0</v>
      </c>
      <c r="CE160" s="61">
        <f t="shared" si="193"/>
        <v>1.1685808392163499E-15</v>
      </c>
      <c r="CF160" s="61">
        <f t="shared" si="194"/>
        <v>0.21493411287810499</v>
      </c>
      <c r="CG160" s="61">
        <f t="shared" si="177"/>
        <v>0.190962373130656</v>
      </c>
      <c r="CH160" s="61">
        <f t="shared" si="195"/>
        <v>0.20214121098165799</v>
      </c>
      <c r="CI160" s="61">
        <f t="shared" si="196"/>
        <v>6.8445105298529701E-4</v>
      </c>
      <c r="CJ160" s="61">
        <f t="shared" si="197"/>
        <v>4.5630070199019799E-4</v>
      </c>
      <c r="CK160" s="61">
        <f t="shared" si="198"/>
        <v>3.4907003702250097E-2</v>
      </c>
      <c r="CL160" s="61">
        <f t="shared" si="199"/>
        <v>3.6275905808220703E-2</v>
      </c>
      <c r="CM160" s="61">
        <f t="shared" si="161"/>
        <v>3.6960356861206002E-2</v>
      </c>
      <c r="CN160" s="61">
        <f t="shared" si="200"/>
        <v>3.6960356861206002E-2</v>
      </c>
      <c r="CO160" s="61">
        <f t="shared" si="201"/>
        <v>3.6960356861206002E-2</v>
      </c>
      <c r="CP160" s="61">
        <f t="shared" si="202"/>
        <v>3.90137100201619E-2</v>
      </c>
      <c r="CQ160" s="61">
        <f t="shared" si="203"/>
        <v>4.0382612126132499E-2</v>
      </c>
      <c r="CR160" s="61">
        <f t="shared" si="204"/>
        <v>4.1751514232103097E-2</v>
      </c>
      <c r="CS160" s="61">
        <f t="shared" si="205"/>
        <v>4.3120416338073703E-2</v>
      </c>
      <c r="CT160" s="61">
        <f t="shared" si="206"/>
        <v>4.4489318444044301E-2</v>
      </c>
      <c r="CU160" s="61">
        <f t="shared" si="207"/>
        <v>0</v>
      </c>
      <c r="CV160" s="61">
        <f t="shared" si="208"/>
        <v>0</v>
      </c>
      <c r="CW160" s="61">
        <f t="shared" si="209"/>
        <v>0</v>
      </c>
      <c r="CX160" s="61">
        <f t="shared" si="210"/>
        <v>0</v>
      </c>
      <c r="CY160" s="61">
        <f t="shared" si="211"/>
        <v>0</v>
      </c>
      <c r="CZ160" s="61">
        <f t="shared" si="212"/>
        <v>0</v>
      </c>
      <c r="DA160" s="61">
        <f t="shared" si="213"/>
        <v>0</v>
      </c>
      <c r="DB160" s="61">
        <f t="shared" si="214"/>
        <v>0</v>
      </c>
      <c r="DC160" s="61">
        <f t="shared" si="178"/>
        <v>0</v>
      </c>
      <c r="DD160" s="61">
        <f t="shared" si="136"/>
        <v>0</v>
      </c>
      <c r="DE160" s="61">
        <f t="shared" si="137"/>
        <v>0</v>
      </c>
      <c r="DF160" s="61">
        <f t="shared" si="138"/>
        <v>0</v>
      </c>
      <c r="DG160" s="61">
        <f t="shared" si="139"/>
        <v>0</v>
      </c>
      <c r="DH160" s="61">
        <f t="shared" si="140"/>
        <v>0</v>
      </c>
      <c r="DI160" s="61">
        <f t="shared" si="141"/>
        <v>0</v>
      </c>
      <c r="DJ160" s="61">
        <f t="shared" si="142"/>
        <v>0</v>
      </c>
      <c r="DK160" s="61">
        <f t="shared" si="143"/>
        <v>0</v>
      </c>
      <c r="DL160" s="61">
        <f t="shared" si="144"/>
        <v>0</v>
      </c>
      <c r="DM160" s="61">
        <f t="shared" si="145"/>
        <v>0</v>
      </c>
      <c r="DN160" s="61">
        <f t="shared" si="146"/>
        <v>0</v>
      </c>
      <c r="DO160" s="61">
        <f t="shared" si="147"/>
        <v>0</v>
      </c>
      <c r="DP160" s="61">
        <f t="shared" si="148"/>
        <v>0</v>
      </c>
      <c r="DQ160" s="61">
        <f t="shared" si="149"/>
        <v>0</v>
      </c>
      <c r="DR160" s="61">
        <f t="shared" si="150"/>
        <v>0</v>
      </c>
      <c r="DS160" s="61">
        <f t="shared" si="151"/>
        <v>0</v>
      </c>
      <c r="DT160" s="61">
        <f t="shared" si="152"/>
        <v>0</v>
      </c>
      <c r="DU160" s="61">
        <f t="shared" si="153"/>
        <v>0</v>
      </c>
      <c r="DV160" s="61">
        <f t="shared" si="154"/>
        <v>0</v>
      </c>
      <c r="DW160" s="61">
        <f t="shared" si="155"/>
        <v>0</v>
      </c>
      <c r="DX160" s="61">
        <f t="shared" si="156"/>
        <v>0</v>
      </c>
      <c r="DY160" s="61">
        <f t="shared" si="157"/>
        <v>0</v>
      </c>
      <c r="DZ160" s="61">
        <f t="shared" si="162"/>
        <v>1</v>
      </c>
    </row>
    <row r="161" spans="3:130">
      <c r="C161" s="53">
        <v>2031</v>
      </c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>
        <f t="shared" si="174"/>
        <v>0</v>
      </c>
      <c r="P161" s="64">
        <f t="shared" si="175"/>
        <v>0</v>
      </c>
      <c r="Q161" s="64">
        <f t="shared" si="176"/>
        <v>0</v>
      </c>
      <c r="R161" s="64">
        <f t="shared" si="179"/>
        <v>0</v>
      </c>
      <c r="S161" s="64">
        <f t="shared" si="215"/>
        <v>2.0918205898336E-13</v>
      </c>
      <c r="T161" s="64">
        <f t="shared" si="216"/>
        <v>55.800154678046198</v>
      </c>
      <c r="U161" s="64">
        <f t="shared" si="217"/>
        <v>59.066666666666698</v>
      </c>
      <c r="V161" s="64">
        <f t="shared" si="218"/>
        <v>0.2</v>
      </c>
      <c r="W161" s="64">
        <f t="shared" si="219"/>
        <v>0.133333333333333</v>
      </c>
      <c r="X161" s="64">
        <f t="shared" si="220"/>
        <v>10.199999999999999</v>
      </c>
      <c r="Y161" s="64">
        <f t="shared" si="221"/>
        <v>10.6</v>
      </c>
      <c r="Z161" s="64">
        <f t="shared" si="222"/>
        <v>10.8</v>
      </c>
      <c r="AA161" s="64">
        <f t="shared" si="223"/>
        <v>10.8</v>
      </c>
      <c r="AB161" s="64">
        <f t="shared" si="224"/>
        <v>10.8</v>
      </c>
      <c r="AC161" s="64">
        <f t="shared" si="225"/>
        <v>11.4</v>
      </c>
      <c r="AD161" s="64">
        <f t="shared" si="226"/>
        <v>11.8</v>
      </c>
      <c r="AE161" s="64">
        <f t="shared" si="227"/>
        <v>12.2</v>
      </c>
      <c r="AF161" s="64">
        <f t="shared" si="228"/>
        <v>12.6</v>
      </c>
      <c r="AG161" s="64">
        <f t="shared" ref="AG161:AG179" si="229">VLOOKUP($C$95,$D$3:$K$63,$A$69,0)*(B132-B131)</f>
        <v>13</v>
      </c>
      <c r="AH161" s="64">
        <f>VLOOKUP($C$96,$D$3:$K$63,$A$69,0)*(B131-B130)</f>
        <v>13.4</v>
      </c>
      <c r="AI161" s="64">
        <f>VLOOKUP($C$97,$D$3:$K$63,$A$69,0)*B130</f>
        <v>0</v>
      </c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54">
        <f t="shared" si="159"/>
        <v>242.800154678046</v>
      </c>
      <c r="BP161" s="53">
        <v>2031</v>
      </c>
      <c r="BQ161" s="61">
        <f t="shared" si="160"/>
        <v>0</v>
      </c>
      <c r="BR161" s="61">
        <f t="shared" si="180"/>
        <v>0</v>
      </c>
      <c r="BS161" s="61">
        <f t="shared" si="181"/>
        <v>0</v>
      </c>
      <c r="BT161" s="61">
        <f t="shared" si="182"/>
        <v>0</v>
      </c>
      <c r="BU161" s="61">
        <f t="shared" si="183"/>
        <v>0</v>
      </c>
      <c r="BV161" s="61">
        <f t="shared" si="184"/>
        <v>0</v>
      </c>
      <c r="BW161" s="61">
        <f t="shared" si="185"/>
        <v>0</v>
      </c>
      <c r="BX161" s="61">
        <f t="shared" si="186"/>
        <v>0</v>
      </c>
      <c r="BY161" s="61">
        <f t="shared" si="187"/>
        <v>0</v>
      </c>
      <c r="BZ161" s="61">
        <f t="shared" si="188"/>
        <v>0</v>
      </c>
      <c r="CA161" s="61">
        <f t="shared" si="189"/>
        <v>0</v>
      </c>
      <c r="CB161" s="61">
        <f t="shared" si="190"/>
        <v>0</v>
      </c>
      <c r="CC161" s="61">
        <f t="shared" si="191"/>
        <v>0</v>
      </c>
      <c r="CD161" s="61">
        <f t="shared" si="192"/>
        <v>0</v>
      </c>
      <c r="CE161" s="61">
        <f t="shared" si="193"/>
        <v>0</v>
      </c>
      <c r="CF161" s="61">
        <f t="shared" si="194"/>
        <v>8.6154005651576101E-16</v>
      </c>
      <c r="CG161" s="61">
        <f t="shared" si="177"/>
        <v>0.229819271540569</v>
      </c>
      <c r="CH161" s="61">
        <f t="shared" si="195"/>
        <v>0.24327277198397701</v>
      </c>
      <c r="CI161" s="61">
        <f t="shared" si="196"/>
        <v>8.2372270423468395E-4</v>
      </c>
      <c r="CJ161" s="61">
        <f t="shared" si="197"/>
        <v>5.4914846948978901E-4</v>
      </c>
      <c r="CK161" s="61">
        <f t="shared" si="198"/>
        <v>4.2009857915968903E-2</v>
      </c>
      <c r="CL161" s="61">
        <f t="shared" si="199"/>
        <v>4.3657303324438297E-2</v>
      </c>
      <c r="CM161" s="61">
        <f t="shared" si="161"/>
        <v>4.4481026028672897E-2</v>
      </c>
      <c r="CN161" s="61">
        <f t="shared" si="200"/>
        <v>4.4481026028672897E-2</v>
      </c>
      <c r="CO161" s="61">
        <f t="shared" si="201"/>
        <v>4.4481026028672897E-2</v>
      </c>
      <c r="CP161" s="61">
        <f t="shared" si="202"/>
        <v>4.6952194141377003E-2</v>
      </c>
      <c r="CQ161" s="61">
        <f t="shared" si="203"/>
        <v>4.8599639549846398E-2</v>
      </c>
      <c r="CR161" s="61">
        <f t="shared" si="204"/>
        <v>5.0247084958315702E-2</v>
      </c>
      <c r="CS161" s="61">
        <f t="shared" si="205"/>
        <v>5.1894530366785097E-2</v>
      </c>
      <c r="CT161" s="61">
        <f t="shared" si="206"/>
        <v>5.3541975775254498E-2</v>
      </c>
      <c r="CU161" s="61">
        <f t="shared" si="207"/>
        <v>5.5189421183723802E-2</v>
      </c>
      <c r="CV161" s="61">
        <f t="shared" si="208"/>
        <v>0</v>
      </c>
      <c r="CW161" s="61">
        <f t="shared" si="209"/>
        <v>0</v>
      </c>
      <c r="CX161" s="61">
        <f t="shared" si="210"/>
        <v>0</v>
      </c>
      <c r="CY161" s="61">
        <f t="shared" si="211"/>
        <v>0</v>
      </c>
      <c r="CZ161" s="61">
        <f t="shared" si="212"/>
        <v>0</v>
      </c>
      <c r="DA161" s="61">
        <f t="shared" si="213"/>
        <v>0</v>
      </c>
      <c r="DB161" s="61">
        <f t="shared" si="214"/>
        <v>0</v>
      </c>
      <c r="DC161" s="61">
        <f t="shared" si="178"/>
        <v>0</v>
      </c>
      <c r="DD161" s="61">
        <f t="shared" si="136"/>
        <v>0</v>
      </c>
      <c r="DE161" s="61">
        <f t="shared" si="137"/>
        <v>0</v>
      </c>
      <c r="DF161" s="61">
        <f t="shared" si="138"/>
        <v>0</v>
      </c>
      <c r="DG161" s="61">
        <f t="shared" si="139"/>
        <v>0</v>
      </c>
      <c r="DH161" s="61">
        <f t="shared" si="140"/>
        <v>0</v>
      </c>
      <c r="DI161" s="61">
        <f t="shared" si="141"/>
        <v>0</v>
      </c>
      <c r="DJ161" s="61">
        <f t="shared" si="142"/>
        <v>0</v>
      </c>
      <c r="DK161" s="61">
        <f t="shared" si="143"/>
        <v>0</v>
      </c>
      <c r="DL161" s="61">
        <f t="shared" si="144"/>
        <v>0</v>
      </c>
      <c r="DM161" s="61">
        <f t="shared" si="145"/>
        <v>0</v>
      </c>
      <c r="DN161" s="61">
        <f t="shared" si="146"/>
        <v>0</v>
      </c>
      <c r="DO161" s="61">
        <f t="shared" si="147"/>
        <v>0</v>
      </c>
      <c r="DP161" s="61">
        <f t="shared" si="148"/>
        <v>0</v>
      </c>
      <c r="DQ161" s="61">
        <f t="shared" si="149"/>
        <v>0</v>
      </c>
      <c r="DR161" s="61">
        <f t="shared" si="150"/>
        <v>0</v>
      </c>
      <c r="DS161" s="61">
        <f t="shared" si="151"/>
        <v>0</v>
      </c>
      <c r="DT161" s="61">
        <f t="shared" si="152"/>
        <v>0</v>
      </c>
      <c r="DU161" s="61">
        <f t="shared" si="153"/>
        <v>0</v>
      </c>
      <c r="DV161" s="61">
        <f t="shared" si="154"/>
        <v>0</v>
      </c>
      <c r="DW161" s="61">
        <f t="shared" si="155"/>
        <v>0</v>
      </c>
      <c r="DX161" s="61">
        <f t="shared" si="156"/>
        <v>0</v>
      </c>
      <c r="DY161" s="61">
        <f t="shared" si="157"/>
        <v>0</v>
      </c>
      <c r="DZ161" s="61">
        <f t="shared" si="162"/>
        <v>1</v>
      </c>
    </row>
    <row r="162" spans="3:130">
      <c r="C162" s="53">
        <v>2032</v>
      </c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>
        <f t="shared" si="175"/>
        <v>0</v>
      </c>
      <c r="Q162" s="64">
        <f t="shared" si="176"/>
        <v>0</v>
      </c>
      <c r="R162" s="64">
        <f t="shared" si="179"/>
        <v>0</v>
      </c>
      <c r="S162" s="64">
        <f t="shared" si="215"/>
        <v>0</v>
      </c>
      <c r="T162" s="64">
        <f t="shared" si="216"/>
        <v>1.8585184950363599E-13</v>
      </c>
      <c r="U162" s="64">
        <f t="shared" si="217"/>
        <v>59.066666666666698</v>
      </c>
      <c r="V162" s="64">
        <f t="shared" si="218"/>
        <v>0.2</v>
      </c>
      <c r="W162" s="64">
        <f t="shared" si="219"/>
        <v>0.133333333333333</v>
      </c>
      <c r="X162" s="64">
        <f t="shared" si="220"/>
        <v>10.199999999999999</v>
      </c>
      <c r="Y162" s="64">
        <f t="shared" si="221"/>
        <v>10.6</v>
      </c>
      <c r="Z162" s="64">
        <f t="shared" si="222"/>
        <v>10.8</v>
      </c>
      <c r="AA162" s="64">
        <f t="shared" si="223"/>
        <v>10.8</v>
      </c>
      <c r="AB162" s="64">
        <f t="shared" si="224"/>
        <v>10.8</v>
      </c>
      <c r="AC162" s="64">
        <f t="shared" si="225"/>
        <v>11.4</v>
      </c>
      <c r="AD162" s="64">
        <f t="shared" si="226"/>
        <v>11.8</v>
      </c>
      <c r="AE162" s="64">
        <f t="shared" si="227"/>
        <v>12.2</v>
      </c>
      <c r="AF162" s="64">
        <f t="shared" si="228"/>
        <v>12.6</v>
      </c>
      <c r="AG162" s="64">
        <f t="shared" si="229"/>
        <v>13</v>
      </c>
      <c r="AH162" s="64">
        <f t="shared" ref="AH162:AH180" si="230">VLOOKUP($C$96,$D$3:$K$63,$A$69,0)*(B132-B131)</f>
        <v>13.4</v>
      </c>
      <c r="AI162" s="64">
        <f>VLOOKUP($C$97,$D$3:$K$63,$A$69,0)*(B131-B130)</f>
        <v>13.6</v>
      </c>
      <c r="AJ162" s="64">
        <f>VLOOKUP($C$98,$D$3:$K$63,$A$69,0)*B130</f>
        <v>0</v>
      </c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54">
        <f t="shared" si="159"/>
        <v>200.6</v>
      </c>
      <c r="BP162" s="53">
        <v>2032</v>
      </c>
      <c r="BQ162" s="61">
        <f t="shared" si="160"/>
        <v>0</v>
      </c>
      <c r="BR162" s="61">
        <f t="shared" si="180"/>
        <v>0</v>
      </c>
      <c r="BS162" s="61">
        <f t="shared" si="181"/>
        <v>0</v>
      </c>
      <c r="BT162" s="61">
        <f t="shared" si="182"/>
        <v>0</v>
      </c>
      <c r="BU162" s="61">
        <f t="shared" si="183"/>
        <v>0</v>
      </c>
      <c r="BV162" s="61">
        <f t="shared" si="184"/>
        <v>0</v>
      </c>
      <c r="BW162" s="61">
        <f t="shared" si="185"/>
        <v>0</v>
      </c>
      <c r="BX162" s="61">
        <f t="shared" si="186"/>
        <v>0</v>
      </c>
      <c r="BY162" s="61">
        <f t="shared" si="187"/>
        <v>0</v>
      </c>
      <c r="BZ162" s="61">
        <f t="shared" si="188"/>
        <v>0</v>
      </c>
      <c r="CA162" s="61">
        <f t="shared" si="189"/>
        <v>0</v>
      </c>
      <c r="CB162" s="61">
        <f t="shared" si="190"/>
        <v>0</v>
      </c>
      <c r="CC162" s="61">
        <f t="shared" si="191"/>
        <v>0</v>
      </c>
      <c r="CD162" s="61">
        <f t="shared" si="192"/>
        <v>0</v>
      </c>
      <c r="CE162" s="61">
        <f t="shared" si="193"/>
        <v>0</v>
      </c>
      <c r="CF162" s="61">
        <f t="shared" si="194"/>
        <v>0</v>
      </c>
      <c r="CG162" s="61">
        <f t="shared" si="177"/>
        <v>9.2647980809389793E-16</v>
      </c>
      <c r="CH162" s="61">
        <f t="shared" si="195"/>
        <v>0.29444998338318401</v>
      </c>
      <c r="CI162" s="61">
        <f t="shared" si="196"/>
        <v>9.97008973080757E-4</v>
      </c>
      <c r="CJ162" s="61">
        <f t="shared" si="197"/>
        <v>6.6467264872050499E-4</v>
      </c>
      <c r="CK162" s="61">
        <f t="shared" si="198"/>
        <v>5.0847457627118599E-2</v>
      </c>
      <c r="CL162" s="61">
        <f t="shared" si="199"/>
        <v>5.2841475573280103E-2</v>
      </c>
      <c r="CM162" s="61">
        <f t="shared" si="161"/>
        <v>5.38384845463609E-2</v>
      </c>
      <c r="CN162" s="61">
        <f t="shared" si="200"/>
        <v>5.38384845463609E-2</v>
      </c>
      <c r="CO162" s="61">
        <f t="shared" si="201"/>
        <v>5.38384845463609E-2</v>
      </c>
      <c r="CP162" s="61">
        <f t="shared" si="202"/>
        <v>5.6829511465603097E-2</v>
      </c>
      <c r="CQ162" s="61">
        <f t="shared" si="203"/>
        <v>5.8823529411764601E-2</v>
      </c>
      <c r="CR162" s="61">
        <f t="shared" si="204"/>
        <v>6.0817547357926202E-2</v>
      </c>
      <c r="CS162" s="61">
        <f t="shared" si="205"/>
        <v>6.2811565304087699E-2</v>
      </c>
      <c r="CT162" s="61">
        <f t="shared" si="206"/>
        <v>6.4805583250249196E-2</v>
      </c>
      <c r="CU162" s="61">
        <f t="shared" si="207"/>
        <v>6.6799601196410693E-2</v>
      </c>
      <c r="CV162" s="61">
        <f t="shared" si="208"/>
        <v>6.7796610169491497E-2</v>
      </c>
      <c r="CW162" s="61">
        <f t="shared" si="209"/>
        <v>0</v>
      </c>
      <c r="CX162" s="61">
        <f t="shared" si="210"/>
        <v>0</v>
      </c>
      <c r="CY162" s="61">
        <f t="shared" si="211"/>
        <v>0</v>
      </c>
      <c r="CZ162" s="61">
        <f t="shared" si="212"/>
        <v>0</v>
      </c>
      <c r="DA162" s="61">
        <f t="shared" si="213"/>
        <v>0</v>
      </c>
      <c r="DB162" s="61">
        <f t="shared" si="214"/>
        <v>0</v>
      </c>
      <c r="DC162" s="61">
        <f t="shared" si="178"/>
        <v>0</v>
      </c>
      <c r="DD162" s="61">
        <f t="shared" si="136"/>
        <v>0</v>
      </c>
      <c r="DE162" s="61">
        <f t="shared" si="137"/>
        <v>0</v>
      </c>
      <c r="DF162" s="61">
        <f t="shared" si="138"/>
        <v>0</v>
      </c>
      <c r="DG162" s="61">
        <f t="shared" si="139"/>
        <v>0</v>
      </c>
      <c r="DH162" s="61">
        <f t="shared" si="140"/>
        <v>0</v>
      </c>
      <c r="DI162" s="61">
        <f t="shared" si="141"/>
        <v>0</v>
      </c>
      <c r="DJ162" s="61">
        <f t="shared" si="142"/>
        <v>0</v>
      </c>
      <c r="DK162" s="61">
        <f t="shared" si="143"/>
        <v>0</v>
      </c>
      <c r="DL162" s="61">
        <f t="shared" si="144"/>
        <v>0</v>
      </c>
      <c r="DM162" s="61">
        <f t="shared" si="145"/>
        <v>0</v>
      </c>
      <c r="DN162" s="61">
        <f t="shared" si="146"/>
        <v>0</v>
      </c>
      <c r="DO162" s="61">
        <f t="shared" si="147"/>
        <v>0</v>
      </c>
      <c r="DP162" s="61">
        <f t="shared" si="148"/>
        <v>0</v>
      </c>
      <c r="DQ162" s="61">
        <f t="shared" si="149"/>
        <v>0</v>
      </c>
      <c r="DR162" s="61">
        <f t="shared" si="150"/>
        <v>0</v>
      </c>
      <c r="DS162" s="61">
        <f t="shared" si="151"/>
        <v>0</v>
      </c>
      <c r="DT162" s="61">
        <f t="shared" si="152"/>
        <v>0</v>
      </c>
      <c r="DU162" s="61">
        <f t="shared" si="153"/>
        <v>0</v>
      </c>
      <c r="DV162" s="61">
        <f t="shared" si="154"/>
        <v>0</v>
      </c>
      <c r="DW162" s="61">
        <f t="shared" si="155"/>
        <v>0</v>
      </c>
      <c r="DX162" s="61">
        <f t="shared" si="156"/>
        <v>0</v>
      </c>
      <c r="DY162" s="61">
        <f t="shared" si="157"/>
        <v>0</v>
      </c>
      <c r="DZ162" s="61">
        <f t="shared" si="162"/>
        <v>1</v>
      </c>
    </row>
    <row r="163" spans="3:130">
      <c r="C163" s="53">
        <v>2033</v>
      </c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>
        <f t="shared" si="176"/>
        <v>0</v>
      </c>
      <c r="R163" s="64">
        <f t="shared" si="179"/>
        <v>0</v>
      </c>
      <c r="S163" s="64">
        <f t="shared" si="215"/>
        <v>0</v>
      </c>
      <c r="T163" s="64">
        <f t="shared" si="216"/>
        <v>0</v>
      </c>
      <c r="U163" s="64">
        <f t="shared" si="217"/>
        <v>1.9673151996357799E-13</v>
      </c>
      <c r="V163" s="64">
        <f t="shared" si="218"/>
        <v>0.2</v>
      </c>
      <c r="W163" s="64">
        <f t="shared" si="219"/>
        <v>0.133333333333333</v>
      </c>
      <c r="X163" s="64">
        <f t="shared" si="220"/>
        <v>10.199999999999999</v>
      </c>
      <c r="Y163" s="64">
        <f t="shared" si="221"/>
        <v>10.6</v>
      </c>
      <c r="Z163" s="64">
        <f t="shared" si="222"/>
        <v>10.8</v>
      </c>
      <c r="AA163" s="64">
        <f t="shared" si="223"/>
        <v>10.8</v>
      </c>
      <c r="AB163" s="64">
        <f t="shared" si="224"/>
        <v>10.8</v>
      </c>
      <c r="AC163" s="64">
        <f t="shared" si="225"/>
        <v>11.4</v>
      </c>
      <c r="AD163" s="64">
        <f t="shared" si="226"/>
        <v>11.8</v>
      </c>
      <c r="AE163" s="64">
        <f t="shared" si="227"/>
        <v>12.2</v>
      </c>
      <c r="AF163" s="64">
        <f t="shared" si="228"/>
        <v>12.6</v>
      </c>
      <c r="AG163" s="64">
        <f t="shared" si="229"/>
        <v>13</v>
      </c>
      <c r="AH163" s="64">
        <f t="shared" si="230"/>
        <v>13.4</v>
      </c>
      <c r="AI163" s="64">
        <f t="shared" ref="AI163:AI181" si="231">VLOOKUP($C$97,$D$3:$K$63,$A$69,0)*(B132-B131)</f>
        <v>13.6</v>
      </c>
      <c r="AJ163" s="64">
        <f>VLOOKUP($C$98,$D$3:$K$63,$A$69,0)*(B131-B130)</f>
        <v>14</v>
      </c>
      <c r="AK163" s="64">
        <f>VLOOKUP($C$99,$D$3:$K$63,$A$69,0)*B130</f>
        <v>0</v>
      </c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54">
        <f t="shared" si="159"/>
        <v>155.53333333333401</v>
      </c>
      <c r="BP163" s="53">
        <v>2033</v>
      </c>
      <c r="BQ163" s="61">
        <f t="shared" si="160"/>
        <v>0</v>
      </c>
      <c r="BR163" s="61">
        <f t="shared" si="180"/>
        <v>0</v>
      </c>
      <c r="BS163" s="61">
        <f t="shared" si="181"/>
        <v>0</v>
      </c>
      <c r="BT163" s="61">
        <f t="shared" si="182"/>
        <v>0</v>
      </c>
      <c r="BU163" s="61">
        <f t="shared" si="183"/>
        <v>0</v>
      </c>
      <c r="BV163" s="61">
        <f t="shared" si="184"/>
        <v>0</v>
      </c>
      <c r="BW163" s="61">
        <f t="shared" si="185"/>
        <v>0</v>
      </c>
      <c r="BX163" s="61">
        <f t="shared" si="186"/>
        <v>0</v>
      </c>
      <c r="BY163" s="61">
        <f t="shared" si="187"/>
        <v>0</v>
      </c>
      <c r="BZ163" s="61">
        <f t="shared" si="188"/>
        <v>0</v>
      </c>
      <c r="CA163" s="61">
        <f t="shared" si="189"/>
        <v>0</v>
      </c>
      <c r="CB163" s="61">
        <f t="shared" si="190"/>
        <v>0</v>
      </c>
      <c r="CC163" s="61">
        <f t="shared" si="191"/>
        <v>0</v>
      </c>
      <c r="CD163" s="61">
        <f t="shared" si="192"/>
        <v>0</v>
      </c>
      <c r="CE163" s="61">
        <f t="shared" si="193"/>
        <v>0</v>
      </c>
      <c r="CF163" s="61">
        <f t="shared" si="194"/>
        <v>0</v>
      </c>
      <c r="CG163" s="61">
        <f t="shared" si="177"/>
        <v>0</v>
      </c>
      <c r="CH163" s="61">
        <f t="shared" si="195"/>
        <v>1.2648833259552799E-15</v>
      </c>
      <c r="CI163" s="61">
        <f t="shared" si="196"/>
        <v>1.28589798542649E-3</v>
      </c>
      <c r="CJ163" s="61">
        <f t="shared" si="197"/>
        <v>8.57265323617659E-4</v>
      </c>
      <c r="CK163" s="61">
        <f t="shared" si="198"/>
        <v>6.5580797256750895E-2</v>
      </c>
      <c r="CL163" s="61">
        <f t="shared" si="199"/>
        <v>6.8152593227603794E-2</v>
      </c>
      <c r="CM163" s="61">
        <f t="shared" si="161"/>
        <v>6.9438491213030307E-2</v>
      </c>
      <c r="CN163" s="61">
        <f t="shared" si="200"/>
        <v>6.9438491213030307E-2</v>
      </c>
      <c r="CO163" s="61">
        <f t="shared" si="201"/>
        <v>6.9438491213030307E-2</v>
      </c>
      <c r="CP163" s="61">
        <f t="shared" si="202"/>
        <v>7.3296185169309802E-2</v>
      </c>
      <c r="CQ163" s="61">
        <f t="shared" si="203"/>
        <v>7.5867981140162799E-2</v>
      </c>
      <c r="CR163" s="61">
        <f t="shared" si="204"/>
        <v>7.8439777111015796E-2</v>
      </c>
      <c r="CS163" s="61">
        <f t="shared" si="205"/>
        <v>8.1011573081868696E-2</v>
      </c>
      <c r="CT163" s="61">
        <f t="shared" si="206"/>
        <v>8.3583369052721707E-2</v>
      </c>
      <c r="CU163" s="61">
        <f t="shared" si="207"/>
        <v>8.6155165023574704E-2</v>
      </c>
      <c r="CV163" s="61">
        <f t="shared" si="208"/>
        <v>8.7441063009001202E-2</v>
      </c>
      <c r="CW163" s="61">
        <f t="shared" si="209"/>
        <v>9.0012858979854102E-2</v>
      </c>
      <c r="CX163" s="61">
        <f t="shared" si="210"/>
        <v>0</v>
      </c>
      <c r="CY163" s="61">
        <f t="shared" si="211"/>
        <v>0</v>
      </c>
      <c r="CZ163" s="61">
        <f t="shared" si="212"/>
        <v>0</v>
      </c>
      <c r="DA163" s="61">
        <f t="shared" si="213"/>
        <v>0</v>
      </c>
      <c r="DB163" s="61">
        <f t="shared" si="214"/>
        <v>0</v>
      </c>
      <c r="DC163" s="61">
        <f t="shared" si="178"/>
        <v>0</v>
      </c>
      <c r="DD163" s="61">
        <f t="shared" si="136"/>
        <v>0</v>
      </c>
      <c r="DE163" s="61">
        <f t="shared" si="137"/>
        <v>0</v>
      </c>
      <c r="DF163" s="61">
        <f t="shared" si="138"/>
        <v>0</v>
      </c>
      <c r="DG163" s="61">
        <f t="shared" si="139"/>
        <v>0</v>
      </c>
      <c r="DH163" s="61">
        <f t="shared" si="140"/>
        <v>0</v>
      </c>
      <c r="DI163" s="61">
        <f t="shared" si="141"/>
        <v>0</v>
      </c>
      <c r="DJ163" s="61">
        <f t="shared" si="142"/>
        <v>0</v>
      </c>
      <c r="DK163" s="61">
        <f t="shared" si="143"/>
        <v>0</v>
      </c>
      <c r="DL163" s="61">
        <f t="shared" si="144"/>
        <v>0</v>
      </c>
      <c r="DM163" s="61">
        <f t="shared" si="145"/>
        <v>0</v>
      </c>
      <c r="DN163" s="61">
        <f t="shared" si="146"/>
        <v>0</v>
      </c>
      <c r="DO163" s="61">
        <f t="shared" si="147"/>
        <v>0</v>
      </c>
      <c r="DP163" s="61">
        <f t="shared" si="148"/>
        <v>0</v>
      </c>
      <c r="DQ163" s="61">
        <f t="shared" si="149"/>
        <v>0</v>
      </c>
      <c r="DR163" s="61">
        <f t="shared" si="150"/>
        <v>0</v>
      </c>
      <c r="DS163" s="61">
        <f t="shared" si="151"/>
        <v>0</v>
      </c>
      <c r="DT163" s="61">
        <f t="shared" si="152"/>
        <v>0</v>
      </c>
      <c r="DU163" s="61">
        <f t="shared" si="153"/>
        <v>0</v>
      </c>
      <c r="DV163" s="61">
        <f t="shared" si="154"/>
        <v>0</v>
      </c>
      <c r="DW163" s="61">
        <f t="shared" si="155"/>
        <v>0</v>
      </c>
      <c r="DX163" s="61">
        <f t="shared" si="156"/>
        <v>0</v>
      </c>
      <c r="DY163" s="61">
        <f t="shared" si="157"/>
        <v>0</v>
      </c>
      <c r="DZ163" s="61">
        <f t="shared" si="162"/>
        <v>1</v>
      </c>
    </row>
    <row r="164" spans="3:130">
      <c r="C164" s="53">
        <v>2034</v>
      </c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>
        <f t="shared" si="179"/>
        <v>0</v>
      </c>
      <c r="S164" s="64">
        <f t="shared" si="215"/>
        <v>0</v>
      </c>
      <c r="T164" s="64">
        <f t="shared" si="216"/>
        <v>0</v>
      </c>
      <c r="U164" s="64">
        <f t="shared" si="217"/>
        <v>0</v>
      </c>
      <c r="V164" s="64">
        <f t="shared" si="218"/>
        <v>6.6613381477509402E-16</v>
      </c>
      <c r="W164" s="64">
        <f t="shared" si="219"/>
        <v>0.133333333333333</v>
      </c>
      <c r="X164" s="64">
        <f t="shared" si="220"/>
        <v>10.199999999999999</v>
      </c>
      <c r="Y164" s="64">
        <f t="shared" si="221"/>
        <v>10.6</v>
      </c>
      <c r="Z164" s="64">
        <f t="shared" si="222"/>
        <v>10.8</v>
      </c>
      <c r="AA164" s="64">
        <f t="shared" si="223"/>
        <v>10.8</v>
      </c>
      <c r="AB164" s="64">
        <f t="shared" si="224"/>
        <v>10.8</v>
      </c>
      <c r="AC164" s="64">
        <f t="shared" si="225"/>
        <v>11.4</v>
      </c>
      <c r="AD164" s="64">
        <f t="shared" si="226"/>
        <v>11.8</v>
      </c>
      <c r="AE164" s="64">
        <f t="shared" si="227"/>
        <v>12.2</v>
      </c>
      <c r="AF164" s="64">
        <f t="shared" si="228"/>
        <v>12.6</v>
      </c>
      <c r="AG164" s="64">
        <f t="shared" si="229"/>
        <v>13</v>
      </c>
      <c r="AH164" s="64">
        <f t="shared" si="230"/>
        <v>13.4</v>
      </c>
      <c r="AI164" s="64">
        <f t="shared" si="231"/>
        <v>13.6</v>
      </c>
      <c r="AJ164" s="64">
        <f t="shared" ref="AJ164:AJ182" si="232">VLOOKUP($C$98,$D$3:$K$63,$A$69,0)*(B132-B131)</f>
        <v>14</v>
      </c>
      <c r="AK164" s="64">
        <f>VLOOKUP($C$99,$D$3:$K$63,$A$69,0)*(B131-B130)</f>
        <v>14.6</v>
      </c>
      <c r="AL164" s="64">
        <f>VLOOKUP($C$100,$D$3:$K$63,$A$69,0)*B130</f>
        <v>0</v>
      </c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54">
        <f t="shared" si="159"/>
        <v>169.933333333333</v>
      </c>
      <c r="BP164" s="53">
        <v>2034</v>
      </c>
      <c r="BQ164" s="61">
        <f t="shared" si="160"/>
        <v>0</v>
      </c>
      <c r="BR164" s="61">
        <f t="shared" si="180"/>
        <v>0</v>
      </c>
      <c r="BS164" s="61">
        <f t="shared" si="181"/>
        <v>0</v>
      </c>
      <c r="BT164" s="61">
        <f t="shared" si="182"/>
        <v>0</v>
      </c>
      <c r="BU164" s="61">
        <f t="shared" si="183"/>
        <v>0</v>
      </c>
      <c r="BV164" s="61">
        <f t="shared" si="184"/>
        <v>0</v>
      </c>
      <c r="BW164" s="61">
        <f t="shared" si="185"/>
        <v>0</v>
      </c>
      <c r="BX164" s="61">
        <f t="shared" si="186"/>
        <v>0</v>
      </c>
      <c r="BY164" s="61">
        <f t="shared" si="187"/>
        <v>0</v>
      </c>
      <c r="BZ164" s="61">
        <f t="shared" si="188"/>
        <v>0</v>
      </c>
      <c r="CA164" s="61">
        <f t="shared" si="189"/>
        <v>0</v>
      </c>
      <c r="CB164" s="61">
        <f t="shared" si="190"/>
        <v>0</v>
      </c>
      <c r="CC164" s="61">
        <f t="shared" si="191"/>
        <v>0</v>
      </c>
      <c r="CD164" s="61">
        <f t="shared" si="192"/>
        <v>0</v>
      </c>
      <c r="CE164" s="61">
        <f t="shared" si="193"/>
        <v>0</v>
      </c>
      <c r="CF164" s="61">
        <f t="shared" si="194"/>
        <v>0</v>
      </c>
      <c r="CG164" s="61">
        <f t="shared" si="177"/>
        <v>0</v>
      </c>
      <c r="CH164" s="61">
        <f t="shared" si="195"/>
        <v>0</v>
      </c>
      <c r="CI164" s="61">
        <f t="shared" si="196"/>
        <v>3.9199714482645797E-18</v>
      </c>
      <c r="CJ164" s="61">
        <f t="shared" si="197"/>
        <v>7.8462142016477005E-4</v>
      </c>
      <c r="CK164" s="61">
        <f t="shared" si="198"/>
        <v>6.0023538642604901E-2</v>
      </c>
      <c r="CL164" s="61">
        <f t="shared" si="199"/>
        <v>6.2377402903099302E-2</v>
      </c>
      <c r="CM164" s="61">
        <f t="shared" si="161"/>
        <v>6.3554335033346399E-2</v>
      </c>
      <c r="CN164" s="61">
        <f t="shared" si="200"/>
        <v>6.3554335033346399E-2</v>
      </c>
      <c r="CO164" s="61">
        <f t="shared" si="201"/>
        <v>6.3554335033346399E-2</v>
      </c>
      <c r="CP164" s="61">
        <f t="shared" si="202"/>
        <v>6.7085131424087896E-2</v>
      </c>
      <c r="CQ164" s="61">
        <f t="shared" si="203"/>
        <v>6.94389956845822E-2</v>
      </c>
      <c r="CR164" s="61">
        <f t="shared" si="204"/>
        <v>7.1792859945076504E-2</v>
      </c>
      <c r="CS164" s="61">
        <f t="shared" si="205"/>
        <v>7.4146724205570794E-2</v>
      </c>
      <c r="CT164" s="61">
        <f t="shared" si="206"/>
        <v>7.6500588466065098E-2</v>
      </c>
      <c r="CU164" s="61">
        <f t="shared" si="207"/>
        <v>7.8854452726559401E-2</v>
      </c>
      <c r="CV164" s="61">
        <f t="shared" si="208"/>
        <v>8.0031384856806595E-2</v>
      </c>
      <c r="CW164" s="61">
        <f t="shared" si="209"/>
        <v>8.2385249117300899E-2</v>
      </c>
      <c r="CX164" s="61">
        <f t="shared" si="210"/>
        <v>8.5916045508042396E-2</v>
      </c>
      <c r="CY164" s="61">
        <f t="shared" si="211"/>
        <v>0</v>
      </c>
      <c r="CZ164" s="61">
        <f t="shared" si="212"/>
        <v>0</v>
      </c>
      <c r="DA164" s="61">
        <f t="shared" si="213"/>
        <v>0</v>
      </c>
      <c r="DB164" s="61">
        <f t="shared" si="214"/>
        <v>0</v>
      </c>
      <c r="DC164" s="61">
        <f t="shared" si="178"/>
        <v>0</v>
      </c>
      <c r="DD164" s="61">
        <f t="shared" si="136"/>
        <v>0</v>
      </c>
      <c r="DE164" s="61">
        <f t="shared" si="137"/>
        <v>0</v>
      </c>
      <c r="DF164" s="61">
        <f t="shared" si="138"/>
        <v>0</v>
      </c>
      <c r="DG164" s="61">
        <f t="shared" si="139"/>
        <v>0</v>
      </c>
      <c r="DH164" s="61">
        <f t="shared" si="140"/>
        <v>0</v>
      </c>
      <c r="DI164" s="61">
        <f t="shared" si="141"/>
        <v>0</v>
      </c>
      <c r="DJ164" s="61">
        <f t="shared" si="142"/>
        <v>0</v>
      </c>
      <c r="DK164" s="61">
        <f t="shared" si="143"/>
        <v>0</v>
      </c>
      <c r="DL164" s="61">
        <f t="shared" si="144"/>
        <v>0</v>
      </c>
      <c r="DM164" s="61">
        <f t="shared" si="145"/>
        <v>0</v>
      </c>
      <c r="DN164" s="61">
        <f t="shared" si="146"/>
        <v>0</v>
      </c>
      <c r="DO164" s="61">
        <f t="shared" si="147"/>
        <v>0</v>
      </c>
      <c r="DP164" s="61">
        <f t="shared" si="148"/>
        <v>0</v>
      </c>
      <c r="DQ164" s="61">
        <f t="shared" si="149"/>
        <v>0</v>
      </c>
      <c r="DR164" s="61">
        <f t="shared" si="150"/>
        <v>0</v>
      </c>
      <c r="DS164" s="61">
        <f t="shared" si="151"/>
        <v>0</v>
      </c>
      <c r="DT164" s="61">
        <f t="shared" si="152"/>
        <v>0</v>
      </c>
      <c r="DU164" s="61">
        <f t="shared" si="153"/>
        <v>0</v>
      </c>
      <c r="DV164" s="61">
        <f t="shared" si="154"/>
        <v>0</v>
      </c>
      <c r="DW164" s="61">
        <f t="shared" si="155"/>
        <v>0</v>
      </c>
      <c r="DX164" s="61">
        <f t="shared" si="156"/>
        <v>0</v>
      </c>
      <c r="DY164" s="61">
        <f t="shared" si="157"/>
        <v>0</v>
      </c>
      <c r="DZ164" s="61">
        <f t="shared" si="162"/>
        <v>1</v>
      </c>
    </row>
    <row r="165" spans="3:130">
      <c r="C165" s="53">
        <v>2035</v>
      </c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>
        <f t="shared" si="215"/>
        <v>0</v>
      </c>
      <c r="T165" s="64">
        <f t="shared" si="216"/>
        <v>0</v>
      </c>
      <c r="U165" s="64">
        <f t="shared" si="217"/>
        <v>0</v>
      </c>
      <c r="V165" s="64">
        <f t="shared" si="218"/>
        <v>0</v>
      </c>
      <c r="W165" s="64">
        <f t="shared" si="219"/>
        <v>4.4408920985006301E-16</v>
      </c>
      <c r="X165" s="64">
        <f t="shared" si="220"/>
        <v>10.199999999999999</v>
      </c>
      <c r="Y165" s="64">
        <f t="shared" si="221"/>
        <v>10.6</v>
      </c>
      <c r="Z165" s="64">
        <f t="shared" si="222"/>
        <v>10.8</v>
      </c>
      <c r="AA165" s="64">
        <f t="shared" si="223"/>
        <v>10.8</v>
      </c>
      <c r="AB165" s="64">
        <f t="shared" si="224"/>
        <v>10.8</v>
      </c>
      <c r="AC165" s="64">
        <f t="shared" si="225"/>
        <v>11.4</v>
      </c>
      <c r="AD165" s="64">
        <f t="shared" si="226"/>
        <v>11.8</v>
      </c>
      <c r="AE165" s="64">
        <f t="shared" si="227"/>
        <v>12.2</v>
      </c>
      <c r="AF165" s="64">
        <f t="shared" si="228"/>
        <v>12.6</v>
      </c>
      <c r="AG165" s="64">
        <f t="shared" si="229"/>
        <v>13</v>
      </c>
      <c r="AH165" s="64">
        <f t="shared" si="230"/>
        <v>13.4</v>
      </c>
      <c r="AI165" s="64">
        <f t="shared" si="231"/>
        <v>13.6</v>
      </c>
      <c r="AJ165" s="64">
        <f t="shared" si="232"/>
        <v>14</v>
      </c>
      <c r="AK165" s="64">
        <f t="shared" ref="AK165:AK183" si="233">VLOOKUP($C$99,$D$3:$K$63,$A$69,0)*(B132-B131)</f>
        <v>14.6</v>
      </c>
      <c r="AL165" s="64">
        <f>VLOOKUP($C$100,$D$3:$K$63,$A$69,0)*(B131-B130)</f>
        <v>15.2</v>
      </c>
      <c r="AM165" s="64">
        <f>VLOOKUP($C$101,$D$3:$K$63,$A$69,0)*B130</f>
        <v>0</v>
      </c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54">
        <f t="shared" si="159"/>
        <v>185</v>
      </c>
      <c r="BP165" s="53">
        <v>2035</v>
      </c>
      <c r="BQ165" s="61">
        <f t="shared" si="160"/>
        <v>0</v>
      </c>
      <c r="BR165" s="61">
        <f t="shared" si="180"/>
        <v>0</v>
      </c>
      <c r="BS165" s="61">
        <f t="shared" si="181"/>
        <v>0</v>
      </c>
      <c r="BT165" s="61">
        <f t="shared" si="182"/>
        <v>0</v>
      </c>
      <c r="BU165" s="61">
        <f t="shared" si="183"/>
        <v>0</v>
      </c>
      <c r="BV165" s="61">
        <f t="shared" si="184"/>
        <v>0</v>
      </c>
      <c r="BW165" s="61">
        <f t="shared" si="185"/>
        <v>0</v>
      </c>
      <c r="BX165" s="61">
        <f t="shared" si="186"/>
        <v>0</v>
      </c>
      <c r="BY165" s="61">
        <f t="shared" si="187"/>
        <v>0</v>
      </c>
      <c r="BZ165" s="61">
        <f t="shared" si="188"/>
        <v>0</v>
      </c>
      <c r="CA165" s="61">
        <f t="shared" si="189"/>
        <v>0</v>
      </c>
      <c r="CB165" s="61">
        <f t="shared" si="190"/>
        <v>0</v>
      </c>
      <c r="CC165" s="61">
        <f t="shared" si="191"/>
        <v>0</v>
      </c>
      <c r="CD165" s="61">
        <f t="shared" si="192"/>
        <v>0</v>
      </c>
      <c r="CE165" s="61">
        <f t="shared" si="193"/>
        <v>0</v>
      </c>
      <c r="CF165" s="61">
        <f t="shared" si="194"/>
        <v>0</v>
      </c>
      <c r="CG165" s="61">
        <f t="shared" si="177"/>
        <v>0</v>
      </c>
      <c r="CH165" s="61">
        <f t="shared" si="195"/>
        <v>0</v>
      </c>
      <c r="CI165" s="61">
        <f t="shared" si="196"/>
        <v>0</v>
      </c>
      <c r="CJ165" s="61">
        <f t="shared" si="197"/>
        <v>2.4004822154057402E-18</v>
      </c>
      <c r="CK165" s="61">
        <f t="shared" si="198"/>
        <v>5.5135135135135099E-2</v>
      </c>
      <c r="CL165" s="61">
        <f t="shared" si="199"/>
        <v>5.7297297297297302E-2</v>
      </c>
      <c r="CM165" s="61">
        <f t="shared" si="161"/>
        <v>5.83783783783784E-2</v>
      </c>
      <c r="CN165" s="61">
        <f t="shared" si="200"/>
        <v>5.83783783783784E-2</v>
      </c>
      <c r="CO165" s="61">
        <f t="shared" si="201"/>
        <v>5.83783783783784E-2</v>
      </c>
      <c r="CP165" s="61">
        <f t="shared" si="202"/>
        <v>6.1621621621621603E-2</v>
      </c>
      <c r="CQ165" s="61">
        <f t="shared" si="203"/>
        <v>6.3783783783783798E-2</v>
      </c>
      <c r="CR165" s="61">
        <f t="shared" si="204"/>
        <v>6.5945945945945994E-2</v>
      </c>
      <c r="CS165" s="61">
        <f t="shared" si="205"/>
        <v>6.8108108108108106E-2</v>
      </c>
      <c r="CT165" s="61">
        <f t="shared" si="206"/>
        <v>7.0270270270270302E-2</v>
      </c>
      <c r="CU165" s="61">
        <f t="shared" si="207"/>
        <v>7.24324324324324E-2</v>
      </c>
      <c r="CV165" s="61">
        <f t="shared" si="208"/>
        <v>7.3513513513513498E-2</v>
      </c>
      <c r="CW165" s="61">
        <f t="shared" si="209"/>
        <v>7.5675675675675694E-2</v>
      </c>
      <c r="CX165" s="61">
        <f t="shared" si="210"/>
        <v>7.8918918918918904E-2</v>
      </c>
      <c r="CY165" s="61">
        <f t="shared" si="211"/>
        <v>8.2162162162162197E-2</v>
      </c>
      <c r="CZ165" s="61">
        <f t="shared" si="212"/>
        <v>0</v>
      </c>
      <c r="DA165" s="61">
        <f t="shared" si="213"/>
        <v>0</v>
      </c>
      <c r="DB165" s="61">
        <f t="shared" si="214"/>
        <v>0</v>
      </c>
      <c r="DC165" s="61">
        <f t="shared" si="178"/>
        <v>0</v>
      </c>
      <c r="DD165" s="61">
        <f t="shared" si="136"/>
        <v>0</v>
      </c>
      <c r="DE165" s="61">
        <f t="shared" si="137"/>
        <v>0</v>
      </c>
      <c r="DF165" s="61">
        <f t="shared" si="138"/>
        <v>0</v>
      </c>
      <c r="DG165" s="61">
        <f t="shared" si="139"/>
        <v>0</v>
      </c>
      <c r="DH165" s="61">
        <f t="shared" si="140"/>
        <v>0</v>
      </c>
      <c r="DI165" s="61">
        <f t="shared" si="141"/>
        <v>0</v>
      </c>
      <c r="DJ165" s="61">
        <f t="shared" si="142"/>
        <v>0</v>
      </c>
      <c r="DK165" s="61">
        <f t="shared" si="143"/>
        <v>0</v>
      </c>
      <c r="DL165" s="61">
        <f t="shared" si="144"/>
        <v>0</v>
      </c>
      <c r="DM165" s="61">
        <f t="shared" si="145"/>
        <v>0</v>
      </c>
      <c r="DN165" s="61">
        <f t="shared" si="146"/>
        <v>0</v>
      </c>
      <c r="DO165" s="61">
        <f t="shared" si="147"/>
        <v>0</v>
      </c>
      <c r="DP165" s="61">
        <f t="shared" si="148"/>
        <v>0</v>
      </c>
      <c r="DQ165" s="61">
        <f t="shared" si="149"/>
        <v>0</v>
      </c>
      <c r="DR165" s="61">
        <f t="shared" si="150"/>
        <v>0</v>
      </c>
      <c r="DS165" s="61">
        <f t="shared" si="151"/>
        <v>0</v>
      </c>
      <c r="DT165" s="61">
        <f t="shared" si="152"/>
        <v>0</v>
      </c>
      <c r="DU165" s="61">
        <f t="shared" si="153"/>
        <v>0</v>
      </c>
      <c r="DV165" s="61">
        <f t="shared" si="154"/>
        <v>0</v>
      </c>
      <c r="DW165" s="61">
        <f t="shared" si="155"/>
        <v>0</v>
      </c>
      <c r="DX165" s="61">
        <f t="shared" si="156"/>
        <v>0</v>
      </c>
      <c r="DY165" s="61">
        <f t="shared" si="157"/>
        <v>0</v>
      </c>
      <c r="DZ165" s="61">
        <f t="shared" si="162"/>
        <v>1</v>
      </c>
    </row>
    <row r="166" spans="3:130">
      <c r="C166" s="53">
        <v>2036</v>
      </c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>
        <f t="shared" si="216"/>
        <v>0</v>
      </c>
      <c r="U166" s="64">
        <f t="shared" si="217"/>
        <v>0</v>
      </c>
      <c r="V166" s="64">
        <f t="shared" si="218"/>
        <v>0</v>
      </c>
      <c r="W166" s="64">
        <f t="shared" si="219"/>
        <v>0</v>
      </c>
      <c r="X166" s="64">
        <f t="shared" si="220"/>
        <v>3.3972824553529803E-14</v>
      </c>
      <c r="Y166" s="64">
        <f t="shared" si="221"/>
        <v>10.6</v>
      </c>
      <c r="Z166" s="64">
        <f t="shared" si="222"/>
        <v>10.8</v>
      </c>
      <c r="AA166" s="64">
        <f t="shared" si="223"/>
        <v>10.8</v>
      </c>
      <c r="AB166" s="64">
        <f t="shared" si="224"/>
        <v>10.8</v>
      </c>
      <c r="AC166" s="64">
        <f t="shared" si="225"/>
        <v>11.4</v>
      </c>
      <c r="AD166" s="64">
        <f t="shared" si="226"/>
        <v>11.8</v>
      </c>
      <c r="AE166" s="64">
        <f t="shared" si="227"/>
        <v>12.2</v>
      </c>
      <c r="AF166" s="64">
        <f t="shared" si="228"/>
        <v>12.6</v>
      </c>
      <c r="AG166" s="64">
        <f t="shared" si="229"/>
        <v>13</v>
      </c>
      <c r="AH166" s="64">
        <f t="shared" si="230"/>
        <v>13.4</v>
      </c>
      <c r="AI166" s="64">
        <f t="shared" si="231"/>
        <v>13.6</v>
      </c>
      <c r="AJ166" s="64">
        <f t="shared" si="232"/>
        <v>14</v>
      </c>
      <c r="AK166" s="64">
        <f t="shared" si="233"/>
        <v>14.6</v>
      </c>
      <c r="AL166" s="64">
        <f t="shared" ref="AL166:AL184" si="234">VLOOKUP($C$100,$D$3:$K$63,$A$69,0)*(B132-B131)</f>
        <v>15.2</v>
      </c>
      <c r="AM166" s="64">
        <f>VLOOKUP($C$101,$D$3:$K$63,$A$69,0)*(B131-B130)</f>
        <v>16.2</v>
      </c>
      <c r="AN166" s="64">
        <f>VLOOKUP($C$102,$D$3:$K$63,$A$69,0)*B130</f>
        <v>0</v>
      </c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54">
        <f t="shared" si="159"/>
        <v>191</v>
      </c>
      <c r="BP166" s="53">
        <v>2036</v>
      </c>
      <c r="BQ166" s="61">
        <f t="shared" si="160"/>
        <v>0</v>
      </c>
      <c r="BR166" s="61">
        <f t="shared" si="180"/>
        <v>0</v>
      </c>
      <c r="BS166" s="61">
        <f t="shared" si="181"/>
        <v>0</v>
      </c>
      <c r="BT166" s="61">
        <f t="shared" si="182"/>
        <v>0</v>
      </c>
      <c r="BU166" s="61">
        <f t="shared" si="183"/>
        <v>0</v>
      </c>
      <c r="BV166" s="61">
        <f t="shared" si="184"/>
        <v>0</v>
      </c>
      <c r="BW166" s="61">
        <f t="shared" si="185"/>
        <v>0</v>
      </c>
      <c r="BX166" s="61">
        <f t="shared" si="186"/>
        <v>0</v>
      </c>
      <c r="BY166" s="61">
        <f t="shared" si="187"/>
        <v>0</v>
      </c>
      <c r="BZ166" s="61">
        <f t="shared" si="188"/>
        <v>0</v>
      </c>
      <c r="CA166" s="61">
        <f t="shared" si="189"/>
        <v>0</v>
      </c>
      <c r="CB166" s="61">
        <f t="shared" si="190"/>
        <v>0</v>
      </c>
      <c r="CC166" s="61">
        <f t="shared" si="191"/>
        <v>0</v>
      </c>
      <c r="CD166" s="61">
        <f t="shared" si="192"/>
        <v>0</v>
      </c>
      <c r="CE166" s="61">
        <f t="shared" si="193"/>
        <v>0</v>
      </c>
      <c r="CF166" s="61">
        <f t="shared" si="194"/>
        <v>0</v>
      </c>
      <c r="CG166" s="61">
        <f t="shared" si="177"/>
        <v>0</v>
      </c>
      <c r="CH166" s="61">
        <f t="shared" si="195"/>
        <v>0</v>
      </c>
      <c r="CI166" s="61">
        <f t="shared" si="196"/>
        <v>0</v>
      </c>
      <c r="CJ166" s="61">
        <f t="shared" si="197"/>
        <v>0</v>
      </c>
      <c r="CK166" s="61">
        <f t="shared" si="198"/>
        <v>1.77868191379737E-16</v>
      </c>
      <c r="CL166" s="61">
        <f t="shared" si="199"/>
        <v>5.5497382198952901E-2</v>
      </c>
      <c r="CM166" s="61">
        <f t="shared" si="161"/>
        <v>5.6544502617801001E-2</v>
      </c>
      <c r="CN166" s="61">
        <f t="shared" si="200"/>
        <v>5.6544502617801001E-2</v>
      </c>
      <c r="CO166" s="61">
        <f t="shared" si="201"/>
        <v>5.6544502617801001E-2</v>
      </c>
      <c r="CP166" s="61">
        <f t="shared" si="202"/>
        <v>5.9685863874345498E-2</v>
      </c>
      <c r="CQ166" s="61">
        <f t="shared" si="203"/>
        <v>6.17801047120419E-2</v>
      </c>
      <c r="CR166" s="61">
        <f t="shared" si="204"/>
        <v>6.3874345549738198E-2</v>
      </c>
      <c r="CS166" s="61">
        <f t="shared" si="205"/>
        <v>6.5968586387434594E-2</v>
      </c>
      <c r="CT166" s="61">
        <f t="shared" si="206"/>
        <v>6.8062827225130906E-2</v>
      </c>
      <c r="CU166" s="61">
        <f t="shared" si="207"/>
        <v>7.0157068062827205E-2</v>
      </c>
      <c r="CV166" s="61">
        <f t="shared" si="208"/>
        <v>7.1204188481675396E-2</v>
      </c>
      <c r="CW166" s="61">
        <f t="shared" si="209"/>
        <v>7.3298429319371694E-2</v>
      </c>
      <c r="CX166" s="61">
        <f t="shared" si="210"/>
        <v>7.6439790575916197E-2</v>
      </c>
      <c r="CY166" s="61">
        <f t="shared" si="211"/>
        <v>7.95811518324607E-2</v>
      </c>
      <c r="CZ166" s="61">
        <f t="shared" si="212"/>
        <v>8.4816753926701599E-2</v>
      </c>
      <c r="DA166" s="61">
        <f t="shared" si="213"/>
        <v>0</v>
      </c>
      <c r="DB166" s="61">
        <f t="shared" si="214"/>
        <v>0</v>
      </c>
      <c r="DC166" s="61">
        <f t="shared" si="178"/>
        <v>0</v>
      </c>
      <c r="DD166" s="61">
        <f t="shared" si="136"/>
        <v>0</v>
      </c>
      <c r="DE166" s="61">
        <f t="shared" si="137"/>
        <v>0</v>
      </c>
      <c r="DF166" s="61">
        <f t="shared" si="138"/>
        <v>0</v>
      </c>
      <c r="DG166" s="61">
        <f t="shared" si="139"/>
        <v>0</v>
      </c>
      <c r="DH166" s="61">
        <f t="shared" si="140"/>
        <v>0</v>
      </c>
      <c r="DI166" s="61">
        <f t="shared" si="141"/>
        <v>0</v>
      </c>
      <c r="DJ166" s="61">
        <f t="shared" si="142"/>
        <v>0</v>
      </c>
      <c r="DK166" s="61">
        <f t="shared" si="143"/>
        <v>0</v>
      </c>
      <c r="DL166" s="61">
        <f t="shared" si="144"/>
        <v>0</v>
      </c>
      <c r="DM166" s="61">
        <f t="shared" si="145"/>
        <v>0</v>
      </c>
      <c r="DN166" s="61">
        <f t="shared" si="146"/>
        <v>0</v>
      </c>
      <c r="DO166" s="61">
        <f t="shared" si="147"/>
        <v>0</v>
      </c>
      <c r="DP166" s="61">
        <f t="shared" si="148"/>
        <v>0</v>
      </c>
      <c r="DQ166" s="61">
        <f t="shared" si="149"/>
        <v>0</v>
      </c>
      <c r="DR166" s="61">
        <f t="shared" si="150"/>
        <v>0</v>
      </c>
      <c r="DS166" s="61">
        <f t="shared" si="151"/>
        <v>0</v>
      </c>
      <c r="DT166" s="61">
        <f t="shared" si="152"/>
        <v>0</v>
      </c>
      <c r="DU166" s="61">
        <f t="shared" si="153"/>
        <v>0</v>
      </c>
      <c r="DV166" s="61">
        <f t="shared" si="154"/>
        <v>0</v>
      </c>
      <c r="DW166" s="61">
        <f t="shared" si="155"/>
        <v>0</v>
      </c>
      <c r="DX166" s="61">
        <f t="shared" si="156"/>
        <v>0</v>
      </c>
      <c r="DY166" s="61">
        <f t="shared" si="157"/>
        <v>0</v>
      </c>
      <c r="DZ166" s="61">
        <f t="shared" si="162"/>
        <v>1</v>
      </c>
    </row>
    <row r="167" spans="3:130">
      <c r="C167" s="53">
        <v>2037</v>
      </c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>
        <f t="shared" si="217"/>
        <v>0</v>
      </c>
      <c r="V167" s="64">
        <f t="shared" si="218"/>
        <v>0</v>
      </c>
      <c r="W167" s="64">
        <f t="shared" si="219"/>
        <v>0</v>
      </c>
      <c r="X167" s="64">
        <f t="shared" si="220"/>
        <v>0</v>
      </c>
      <c r="Y167" s="64">
        <f t="shared" si="221"/>
        <v>3.5305092183079997E-14</v>
      </c>
      <c r="Z167" s="64">
        <f t="shared" si="222"/>
        <v>10.8</v>
      </c>
      <c r="AA167" s="64">
        <f t="shared" si="223"/>
        <v>10.8</v>
      </c>
      <c r="AB167" s="64">
        <f t="shared" si="224"/>
        <v>10.8</v>
      </c>
      <c r="AC167" s="64">
        <f t="shared" si="225"/>
        <v>11.4</v>
      </c>
      <c r="AD167" s="64">
        <f t="shared" si="226"/>
        <v>11.8</v>
      </c>
      <c r="AE167" s="64">
        <f t="shared" si="227"/>
        <v>12.2</v>
      </c>
      <c r="AF167" s="64">
        <f t="shared" si="228"/>
        <v>12.6</v>
      </c>
      <c r="AG167" s="64">
        <f t="shared" si="229"/>
        <v>13</v>
      </c>
      <c r="AH167" s="64">
        <f t="shared" si="230"/>
        <v>13.4</v>
      </c>
      <c r="AI167" s="64">
        <f t="shared" si="231"/>
        <v>13.6</v>
      </c>
      <c r="AJ167" s="64">
        <f t="shared" si="232"/>
        <v>14</v>
      </c>
      <c r="AK167" s="64">
        <f t="shared" si="233"/>
        <v>14.6</v>
      </c>
      <c r="AL167" s="64">
        <f t="shared" si="234"/>
        <v>15.2</v>
      </c>
      <c r="AM167" s="64">
        <f t="shared" ref="AM167:AM185" si="235">VLOOKUP($C$101,$D$3:$K$63,$A$69,0)*(B132-B131)</f>
        <v>16.2</v>
      </c>
      <c r="AN167" s="64">
        <f>VLOOKUP($C$102,$D$3:$K$63,$A$69,0)*(B131-B130)</f>
        <v>17.2</v>
      </c>
      <c r="AO167" s="64">
        <f>VLOOKUP($C$103,$D$3:$K$63,$A$69,0)*B130</f>
        <v>0</v>
      </c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54">
        <f t="shared" si="159"/>
        <v>197.6</v>
      </c>
      <c r="BP167" s="53">
        <v>2037</v>
      </c>
      <c r="BQ167" s="61">
        <f t="shared" si="160"/>
        <v>0</v>
      </c>
      <c r="BR167" s="61">
        <f t="shared" si="180"/>
        <v>0</v>
      </c>
      <c r="BS167" s="61">
        <f t="shared" si="181"/>
        <v>0</v>
      </c>
      <c r="BT167" s="61">
        <f t="shared" si="182"/>
        <v>0</v>
      </c>
      <c r="BU167" s="61">
        <f t="shared" si="183"/>
        <v>0</v>
      </c>
      <c r="BV167" s="61">
        <f t="shared" si="184"/>
        <v>0</v>
      </c>
      <c r="BW167" s="61">
        <f t="shared" si="185"/>
        <v>0</v>
      </c>
      <c r="BX167" s="61">
        <f t="shared" si="186"/>
        <v>0</v>
      </c>
      <c r="BY167" s="61">
        <f t="shared" si="187"/>
        <v>0</v>
      </c>
      <c r="BZ167" s="61">
        <f t="shared" si="188"/>
        <v>0</v>
      </c>
      <c r="CA167" s="61">
        <f t="shared" si="189"/>
        <v>0</v>
      </c>
      <c r="CB167" s="61">
        <f t="shared" si="190"/>
        <v>0</v>
      </c>
      <c r="CC167" s="61">
        <f t="shared" si="191"/>
        <v>0</v>
      </c>
      <c r="CD167" s="61">
        <f t="shared" si="192"/>
        <v>0</v>
      </c>
      <c r="CE167" s="61">
        <f t="shared" si="193"/>
        <v>0</v>
      </c>
      <c r="CF167" s="61">
        <f t="shared" si="194"/>
        <v>0</v>
      </c>
      <c r="CG167" s="61">
        <f t="shared" si="177"/>
        <v>0</v>
      </c>
      <c r="CH167" s="61">
        <f t="shared" si="195"/>
        <v>0</v>
      </c>
      <c r="CI167" s="61">
        <f t="shared" si="196"/>
        <v>0</v>
      </c>
      <c r="CJ167" s="61">
        <f t="shared" si="197"/>
        <v>0</v>
      </c>
      <c r="CK167" s="61">
        <f t="shared" si="198"/>
        <v>0</v>
      </c>
      <c r="CL167" s="61">
        <f t="shared" si="199"/>
        <v>1.7866949485364401E-16</v>
      </c>
      <c r="CM167" s="61">
        <f t="shared" si="161"/>
        <v>5.4655870445344097E-2</v>
      </c>
      <c r="CN167" s="61">
        <f t="shared" si="200"/>
        <v>5.4655870445344097E-2</v>
      </c>
      <c r="CO167" s="61">
        <f t="shared" si="201"/>
        <v>5.4655870445344097E-2</v>
      </c>
      <c r="CP167" s="61">
        <f t="shared" si="202"/>
        <v>5.7692307692307702E-2</v>
      </c>
      <c r="CQ167" s="61">
        <f t="shared" si="203"/>
        <v>5.9716599190283402E-2</v>
      </c>
      <c r="CR167" s="61">
        <f t="shared" si="204"/>
        <v>6.1740890688259102E-2</v>
      </c>
      <c r="CS167" s="61">
        <f t="shared" si="205"/>
        <v>6.3765182186234795E-2</v>
      </c>
      <c r="CT167" s="61">
        <f t="shared" si="206"/>
        <v>6.5789473684210495E-2</v>
      </c>
      <c r="CU167" s="61">
        <f t="shared" si="207"/>
        <v>6.7813765182186195E-2</v>
      </c>
      <c r="CV167" s="61">
        <f t="shared" si="208"/>
        <v>6.88259109311741E-2</v>
      </c>
      <c r="CW167" s="61">
        <f t="shared" si="209"/>
        <v>7.08502024291498E-2</v>
      </c>
      <c r="CX167" s="61">
        <f t="shared" si="210"/>
        <v>7.3886639676113294E-2</v>
      </c>
      <c r="CY167" s="61">
        <f t="shared" si="211"/>
        <v>7.69230769230769E-2</v>
      </c>
      <c r="CZ167" s="61">
        <f t="shared" si="212"/>
        <v>8.1983805668016205E-2</v>
      </c>
      <c r="DA167" s="61">
        <f t="shared" si="213"/>
        <v>8.7044534412955496E-2</v>
      </c>
      <c r="DB167" s="61">
        <f t="shared" si="214"/>
        <v>0</v>
      </c>
      <c r="DC167" s="61">
        <f t="shared" si="178"/>
        <v>0</v>
      </c>
      <c r="DD167" s="61">
        <f t="shared" si="136"/>
        <v>0</v>
      </c>
      <c r="DE167" s="61">
        <f t="shared" si="137"/>
        <v>0</v>
      </c>
      <c r="DF167" s="61">
        <f t="shared" si="138"/>
        <v>0</v>
      </c>
      <c r="DG167" s="61">
        <f t="shared" si="139"/>
        <v>0</v>
      </c>
      <c r="DH167" s="61">
        <f t="shared" si="140"/>
        <v>0</v>
      </c>
      <c r="DI167" s="61">
        <f t="shared" si="141"/>
        <v>0</v>
      </c>
      <c r="DJ167" s="61">
        <f t="shared" si="142"/>
        <v>0</v>
      </c>
      <c r="DK167" s="61">
        <f t="shared" si="143"/>
        <v>0</v>
      </c>
      <c r="DL167" s="61">
        <f t="shared" si="144"/>
        <v>0</v>
      </c>
      <c r="DM167" s="61">
        <f t="shared" si="145"/>
        <v>0</v>
      </c>
      <c r="DN167" s="61">
        <f t="shared" si="146"/>
        <v>0</v>
      </c>
      <c r="DO167" s="61">
        <f t="shared" si="147"/>
        <v>0</v>
      </c>
      <c r="DP167" s="61">
        <f t="shared" si="148"/>
        <v>0</v>
      </c>
      <c r="DQ167" s="61">
        <f t="shared" si="149"/>
        <v>0</v>
      </c>
      <c r="DR167" s="61">
        <f t="shared" si="150"/>
        <v>0</v>
      </c>
      <c r="DS167" s="61">
        <f t="shared" si="151"/>
        <v>0</v>
      </c>
      <c r="DT167" s="61">
        <f t="shared" si="152"/>
        <v>0</v>
      </c>
      <c r="DU167" s="61">
        <f t="shared" si="153"/>
        <v>0</v>
      </c>
      <c r="DV167" s="61">
        <f t="shared" si="154"/>
        <v>0</v>
      </c>
      <c r="DW167" s="61">
        <f t="shared" si="155"/>
        <v>0</v>
      </c>
      <c r="DX167" s="61">
        <f t="shared" si="156"/>
        <v>0</v>
      </c>
      <c r="DY167" s="61">
        <f t="shared" si="157"/>
        <v>0</v>
      </c>
      <c r="DZ167" s="61">
        <f t="shared" si="162"/>
        <v>1</v>
      </c>
    </row>
    <row r="168" spans="3:130">
      <c r="C168" s="53">
        <v>2038</v>
      </c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>
        <f t="shared" si="218"/>
        <v>0</v>
      </c>
      <c r="W168" s="64">
        <f t="shared" si="219"/>
        <v>0</v>
      </c>
      <c r="X168" s="64">
        <f t="shared" si="220"/>
        <v>0</v>
      </c>
      <c r="Y168" s="64">
        <f t="shared" si="221"/>
        <v>0</v>
      </c>
      <c r="Z168" s="64">
        <f t="shared" si="222"/>
        <v>3.5971225997855097E-14</v>
      </c>
      <c r="AA168" s="64">
        <f t="shared" si="223"/>
        <v>10.8</v>
      </c>
      <c r="AB168" s="64">
        <f t="shared" si="224"/>
        <v>10.8</v>
      </c>
      <c r="AC168" s="64">
        <f t="shared" si="225"/>
        <v>11.4</v>
      </c>
      <c r="AD168" s="64">
        <f t="shared" si="226"/>
        <v>11.8</v>
      </c>
      <c r="AE168" s="64">
        <f t="shared" si="227"/>
        <v>12.2</v>
      </c>
      <c r="AF168" s="64">
        <f t="shared" si="228"/>
        <v>12.6</v>
      </c>
      <c r="AG168" s="64">
        <f t="shared" si="229"/>
        <v>13</v>
      </c>
      <c r="AH168" s="64">
        <f t="shared" si="230"/>
        <v>13.4</v>
      </c>
      <c r="AI168" s="64">
        <f t="shared" si="231"/>
        <v>13.6</v>
      </c>
      <c r="AJ168" s="64">
        <f t="shared" si="232"/>
        <v>14</v>
      </c>
      <c r="AK168" s="64">
        <f t="shared" si="233"/>
        <v>14.6</v>
      </c>
      <c r="AL168" s="64">
        <f t="shared" si="234"/>
        <v>15.2</v>
      </c>
      <c r="AM168" s="64">
        <f t="shared" si="235"/>
        <v>16.2</v>
      </c>
      <c r="AN168" s="64">
        <f t="shared" ref="AN168:AN186" si="236">VLOOKUP($C$102,$D$3:$K$63,$A$69,0)*(B132-B131)</f>
        <v>17.2</v>
      </c>
      <c r="AO168" s="64">
        <f>VLOOKUP($C$103,$D$3:$K$63,$A$69,0)*(B131-B130)</f>
        <v>18.2</v>
      </c>
      <c r="AP168" s="64">
        <f>VLOOKUP($C$104,$D$3:$K$63,$A$69,0)*B130</f>
        <v>0</v>
      </c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54">
        <f t="shared" si="159"/>
        <v>205</v>
      </c>
      <c r="BP168" s="53">
        <v>2038</v>
      </c>
      <c r="BQ168" s="61">
        <f t="shared" si="160"/>
        <v>0</v>
      </c>
      <c r="BR168" s="61">
        <f t="shared" si="180"/>
        <v>0</v>
      </c>
      <c r="BS168" s="61">
        <f t="shared" si="181"/>
        <v>0</v>
      </c>
      <c r="BT168" s="61">
        <f t="shared" si="182"/>
        <v>0</v>
      </c>
      <c r="BU168" s="61">
        <f t="shared" si="183"/>
        <v>0</v>
      </c>
      <c r="BV168" s="61">
        <f t="shared" si="184"/>
        <v>0</v>
      </c>
      <c r="BW168" s="61">
        <f t="shared" si="185"/>
        <v>0</v>
      </c>
      <c r="BX168" s="61">
        <f t="shared" si="186"/>
        <v>0</v>
      </c>
      <c r="BY168" s="61">
        <f t="shared" si="187"/>
        <v>0</v>
      </c>
      <c r="BZ168" s="61">
        <f t="shared" si="188"/>
        <v>0</v>
      </c>
      <c r="CA168" s="61">
        <f t="shared" si="189"/>
        <v>0</v>
      </c>
      <c r="CB168" s="61">
        <f t="shared" si="190"/>
        <v>0</v>
      </c>
      <c r="CC168" s="61">
        <f t="shared" si="191"/>
        <v>0</v>
      </c>
      <c r="CD168" s="61">
        <f t="shared" si="192"/>
        <v>0</v>
      </c>
      <c r="CE168" s="61">
        <f t="shared" si="193"/>
        <v>0</v>
      </c>
      <c r="CF168" s="61">
        <f t="shared" si="194"/>
        <v>0</v>
      </c>
      <c r="CG168" s="61">
        <f t="shared" si="177"/>
        <v>0</v>
      </c>
      <c r="CH168" s="61">
        <f t="shared" si="195"/>
        <v>0</v>
      </c>
      <c r="CI168" s="61">
        <f t="shared" si="196"/>
        <v>0</v>
      </c>
      <c r="CJ168" s="61">
        <f t="shared" si="197"/>
        <v>0</v>
      </c>
      <c r="CK168" s="61">
        <f t="shared" si="198"/>
        <v>0</v>
      </c>
      <c r="CL168" s="61">
        <f t="shared" si="199"/>
        <v>0</v>
      </c>
      <c r="CM168" s="61">
        <f t="shared" si="161"/>
        <v>1.7546939511148799E-16</v>
      </c>
      <c r="CN168" s="61">
        <f t="shared" si="200"/>
        <v>5.2682926829268298E-2</v>
      </c>
      <c r="CO168" s="61">
        <f t="shared" si="201"/>
        <v>5.2682926829268298E-2</v>
      </c>
      <c r="CP168" s="61">
        <f t="shared" si="202"/>
        <v>5.5609756097560997E-2</v>
      </c>
      <c r="CQ168" s="61">
        <f t="shared" si="203"/>
        <v>5.75609756097561E-2</v>
      </c>
      <c r="CR168" s="61">
        <f t="shared" si="204"/>
        <v>5.9512195121951203E-2</v>
      </c>
      <c r="CS168" s="61">
        <f t="shared" si="205"/>
        <v>6.1463414634146299E-2</v>
      </c>
      <c r="CT168" s="61">
        <f t="shared" si="206"/>
        <v>6.3414634146341506E-2</v>
      </c>
      <c r="CU168" s="61">
        <f t="shared" si="207"/>
        <v>6.5365853658536602E-2</v>
      </c>
      <c r="CV168" s="61">
        <f t="shared" si="208"/>
        <v>6.6341463414634094E-2</v>
      </c>
      <c r="CW168" s="61">
        <f t="shared" si="209"/>
        <v>6.8292682926829301E-2</v>
      </c>
      <c r="CX168" s="61">
        <f t="shared" si="210"/>
        <v>7.1219512195121903E-2</v>
      </c>
      <c r="CY168" s="61">
        <f t="shared" si="211"/>
        <v>7.4146341463414603E-2</v>
      </c>
      <c r="CZ168" s="61">
        <f t="shared" si="212"/>
        <v>7.9024390243902398E-2</v>
      </c>
      <c r="DA168" s="61">
        <f t="shared" si="213"/>
        <v>8.3902439024390194E-2</v>
      </c>
      <c r="DB168" s="61">
        <f t="shared" si="214"/>
        <v>8.8780487804878003E-2</v>
      </c>
      <c r="DC168" s="61">
        <f t="shared" si="178"/>
        <v>0</v>
      </c>
      <c r="DD168" s="61">
        <f t="shared" si="136"/>
        <v>0</v>
      </c>
      <c r="DE168" s="61">
        <f t="shared" si="137"/>
        <v>0</v>
      </c>
      <c r="DF168" s="61">
        <f t="shared" si="138"/>
        <v>0</v>
      </c>
      <c r="DG168" s="61">
        <f t="shared" si="139"/>
        <v>0</v>
      </c>
      <c r="DH168" s="61">
        <f t="shared" si="140"/>
        <v>0</v>
      </c>
      <c r="DI168" s="61">
        <f t="shared" si="141"/>
        <v>0</v>
      </c>
      <c r="DJ168" s="61">
        <f t="shared" si="142"/>
        <v>0</v>
      </c>
      <c r="DK168" s="61">
        <f t="shared" si="143"/>
        <v>0</v>
      </c>
      <c r="DL168" s="61">
        <f t="shared" si="144"/>
        <v>0</v>
      </c>
      <c r="DM168" s="61">
        <f t="shared" si="145"/>
        <v>0</v>
      </c>
      <c r="DN168" s="61">
        <f t="shared" si="146"/>
        <v>0</v>
      </c>
      <c r="DO168" s="61">
        <f t="shared" si="147"/>
        <v>0</v>
      </c>
      <c r="DP168" s="61">
        <f t="shared" si="148"/>
        <v>0</v>
      </c>
      <c r="DQ168" s="61">
        <f t="shared" si="149"/>
        <v>0</v>
      </c>
      <c r="DR168" s="61">
        <f t="shared" si="150"/>
        <v>0</v>
      </c>
      <c r="DS168" s="61">
        <f t="shared" si="151"/>
        <v>0</v>
      </c>
      <c r="DT168" s="61">
        <f t="shared" si="152"/>
        <v>0</v>
      </c>
      <c r="DU168" s="61">
        <f t="shared" si="153"/>
        <v>0</v>
      </c>
      <c r="DV168" s="61">
        <f t="shared" si="154"/>
        <v>0</v>
      </c>
      <c r="DW168" s="61">
        <f t="shared" si="155"/>
        <v>0</v>
      </c>
      <c r="DX168" s="61">
        <f t="shared" si="156"/>
        <v>0</v>
      </c>
      <c r="DY168" s="61">
        <f t="shared" si="157"/>
        <v>0</v>
      </c>
      <c r="DZ168" s="61">
        <f t="shared" si="162"/>
        <v>1</v>
      </c>
    </row>
    <row r="169" spans="3:130">
      <c r="C169" s="53">
        <v>2039</v>
      </c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>
        <f t="shared" si="219"/>
        <v>0</v>
      </c>
      <c r="X169" s="64">
        <f t="shared" si="220"/>
        <v>0</v>
      </c>
      <c r="Y169" s="64">
        <f t="shared" si="221"/>
        <v>0</v>
      </c>
      <c r="Z169" s="64">
        <f t="shared" si="222"/>
        <v>0</v>
      </c>
      <c r="AA169" s="64">
        <f t="shared" si="223"/>
        <v>3.5971225997855097E-14</v>
      </c>
      <c r="AB169" s="64">
        <f t="shared" si="224"/>
        <v>10.8</v>
      </c>
      <c r="AC169" s="64">
        <f t="shared" si="225"/>
        <v>11.4</v>
      </c>
      <c r="AD169" s="64">
        <f t="shared" si="226"/>
        <v>11.8</v>
      </c>
      <c r="AE169" s="64">
        <f t="shared" si="227"/>
        <v>12.2</v>
      </c>
      <c r="AF169" s="64">
        <f t="shared" si="228"/>
        <v>12.6</v>
      </c>
      <c r="AG169" s="64">
        <f t="shared" si="229"/>
        <v>13</v>
      </c>
      <c r="AH169" s="64">
        <f t="shared" si="230"/>
        <v>13.4</v>
      </c>
      <c r="AI169" s="64">
        <f t="shared" si="231"/>
        <v>13.6</v>
      </c>
      <c r="AJ169" s="64">
        <f t="shared" si="232"/>
        <v>14</v>
      </c>
      <c r="AK169" s="64">
        <f t="shared" si="233"/>
        <v>14.6</v>
      </c>
      <c r="AL169" s="64">
        <f t="shared" si="234"/>
        <v>15.2</v>
      </c>
      <c r="AM169" s="64">
        <f t="shared" si="235"/>
        <v>16.2</v>
      </c>
      <c r="AN169" s="64">
        <f t="shared" si="236"/>
        <v>17.2</v>
      </c>
      <c r="AO169" s="64">
        <f t="shared" ref="AO169:AO187" si="237">VLOOKUP($C$103,$D$3:$K$63,$A$69,0)*(B132-B131)</f>
        <v>18.2</v>
      </c>
      <c r="AP169" s="64">
        <f>VLOOKUP($C$104,$D$3:$K$63,$A$69,0)*(B131-B130)</f>
        <v>19.399999999999999</v>
      </c>
      <c r="AQ169" s="64">
        <f>VLOOKUP($C$105,$D$3:$K$63,$A$69,0)*B130</f>
        <v>0</v>
      </c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54">
        <f t="shared" si="159"/>
        <v>213.6</v>
      </c>
      <c r="BP169" s="53">
        <v>2039</v>
      </c>
      <c r="BQ169" s="61">
        <f t="shared" si="160"/>
        <v>0</v>
      </c>
      <c r="BR169" s="61">
        <f t="shared" si="180"/>
        <v>0</v>
      </c>
      <c r="BS169" s="61">
        <f t="shared" si="181"/>
        <v>0</v>
      </c>
      <c r="BT169" s="61">
        <f t="shared" si="182"/>
        <v>0</v>
      </c>
      <c r="BU169" s="61">
        <f t="shared" si="183"/>
        <v>0</v>
      </c>
      <c r="BV169" s="61">
        <f t="shared" si="184"/>
        <v>0</v>
      </c>
      <c r="BW169" s="61">
        <f t="shared" si="185"/>
        <v>0</v>
      </c>
      <c r="BX169" s="61">
        <f t="shared" si="186"/>
        <v>0</v>
      </c>
      <c r="BY169" s="61">
        <f t="shared" si="187"/>
        <v>0</v>
      </c>
      <c r="BZ169" s="61">
        <f t="shared" si="188"/>
        <v>0</v>
      </c>
      <c r="CA169" s="61">
        <f t="shared" si="189"/>
        <v>0</v>
      </c>
      <c r="CB169" s="61">
        <f t="shared" si="190"/>
        <v>0</v>
      </c>
      <c r="CC169" s="61">
        <f t="shared" si="191"/>
        <v>0</v>
      </c>
      <c r="CD169" s="61">
        <f t="shared" si="192"/>
        <v>0</v>
      </c>
      <c r="CE169" s="61">
        <f t="shared" si="193"/>
        <v>0</v>
      </c>
      <c r="CF169" s="61">
        <f t="shared" si="194"/>
        <v>0</v>
      </c>
      <c r="CG169" s="61">
        <f t="shared" si="177"/>
        <v>0</v>
      </c>
      <c r="CH169" s="61">
        <f t="shared" si="195"/>
        <v>0</v>
      </c>
      <c r="CI169" s="61">
        <f t="shared" si="196"/>
        <v>0</v>
      </c>
      <c r="CJ169" s="61">
        <f t="shared" si="197"/>
        <v>0</v>
      </c>
      <c r="CK169" s="61">
        <f t="shared" si="198"/>
        <v>0</v>
      </c>
      <c r="CL169" s="61">
        <f t="shared" si="199"/>
        <v>0</v>
      </c>
      <c r="CM169" s="61">
        <f t="shared" si="161"/>
        <v>0</v>
      </c>
      <c r="CN169" s="61">
        <f t="shared" si="200"/>
        <v>1.6840461609482701E-16</v>
      </c>
      <c r="CO169" s="61">
        <f t="shared" si="201"/>
        <v>5.0561797752809001E-2</v>
      </c>
      <c r="CP169" s="61">
        <f t="shared" si="202"/>
        <v>5.3370786516853903E-2</v>
      </c>
      <c r="CQ169" s="61">
        <f t="shared" si="203"/>
        <v>5.5243445692883898E-2</v>
      </c>
      <c r="CR169" s="61">
        <f t="shared" si="204"/>
        <v>5.71161048689139E-2</v>
      </c>
      <c r="CS169" s="61">
        <f t="shared" si="205"/>
        <v>5.8988764044943798E-2</v>
      </c>
      <c r="CT169" s="61">
        <f t="shared" si="206"/>
        <v>6.08614232209738E-2</v>
      </c>
      <c r="CU169" s="61">
        <f t="shared" si="207"/>
        <v>6.2734082397003704E-2</v>
      </c>
      <c r="CV169" s="61">
        <f t="shared" si="208"/>
        <v>6.3670411985018702E-2</v>
      </c>
      <c r="CW169" s="61">
        <f t="shared" si="209"/>
        <v>6.5543071161048697E-2</v>
      </c>
      <c r="CX169" s="61">
        <f t="shared" si="210"/>
        <v>6.8352059925093606E-2</v>
      </c>
      <c r="CY169" s="61">
        <f t="shared" si="211"/>
        <v>7.1161048689138598E-2</v>
      </c>
      <c r="CZ169" s="61">
        <f t="shared" si="212"/>
        <v>7.5842696629213502E-2</v>
      </c>
      <c r="DA169" s="61">
        <f t="shared" si="213"/>
        <v>8.0524344569288406E-2</v>
      </c>
      <c r="DB169" s="61">
        <f t="shared" si="214"/>
        <v>8.5205992509363296E-2</v>
      </c>
      <c r="DC169" s="61">
        <f t="shared" si="178"/>
        <v>9.0823970037453197E-2</v>
      </c>
      <c r="DD169" s="61">
        <f t="shared" si="136"/>
        <v>0</v>
      </c>
      <c r="DE169" s="61">
        <f t="shared" si="137"/>
        <v>0</v>
      </c>
      <c r="DF169" s="61">
        <f t="shared" si="138"/>
        <v>0</v>
      </c>
      <c r="DG169" s="61">
        <f t="shared" si="139"/>
        <v>0</v>
      </c>
      <c r="DH169" s="61">
        <f t="shared" si="140"/>
        <v>0</v>
      </c>
      <c r="DI169" s="61">
        <f t="shared" si="141"/>
        <v>0</v>
      </c>
      <c r="DJ169" s="61">
        <f t="shared" si="142"/>
        <v>0</v>
      </c>
      <c r="DK169" s="61">
        <f t="shared" si="143"/>
        <v>0</v>
      </c>
      <c r="DL169" s="61">
        <f t="shared" si="144"/>
        <v>0</v>
      </c>
      <c r="DM169" s="61">
        <f t="shared" si="145"/>
        <v>0</v>
      </c>
      <c r="DN169" s="61">
        <f t="shared" si="146"/>
        <v>0</v>
      </c>
      <c r="DO169" s="61">
        <f t="shared" si="147"/>
        <v>0</v>
      </c>
      <c r="DP169" s="61">
        <f t="shared" si="148"/>
        <v>0</v>
      </c>
      <c r="DQ169" s="61">
        <f t="shared" si="149"/>
        <v>0</v>
      </c>
      <c r="DR169" s="61">
        <f t="shared" si="150"/>
        <v>0</v>
      </c>
      <c r="DS169" s="61">
        <f t="shared" si="151"/>
        <v>0</v>
      </c>
      <c r="DT169" s="61">
        <f t="shared" si="152"/>
        <v>0</v>
      </c>
      <c r="DU169" s="61">
        <f t="shared" si="153"/>
        <v>0</v>
      </c>
      <c r="DV169" s="61">
        <f t="shared" si="154"/>
        <v>0</v>
      </c>
      <c r="DW169" s="61">
        <f t="shared" si="155"/>
        <v>0</v>
      </c>
      <c r="DX169" s="61">
        <f t="shared" si="156"/>
        <v>0</v>
      </c>
      <c r="DY169" s="61">
        <f t="shared" si="157"/>
        <v>0</v>
      </c>
      <c r="DZ169" s="61">
        <f t="shared" si="162"/>
        <v>1</v>
      </c>
    </row>
    <row r="170" spans="3:130">
      <c r="C170" s="53">
        <v>2040</v>
      </c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>
        <f t="shared" si="220"/>
        <v>0</v>
      </c>
      <c r="Y170" s="64">
        <f t="shared" si="221"/>
        <v>0</v>
      </c>
      <c r="Z170" s="64">
        <f t="shared" si="222"/>
        <v>0</v>
      </c>
      <c r="AA170" s="64">
        <f t="shared" si="223"/>
        <v>0</v>
      </c>
      <c r="AB170" s="64">
        <f t="shared" si="224"/>
        <v>3.5971225997855097E-14</v>
      </c>
      <c r="AC170" s="64">
        <f t="shared" si="225"/>
        <v>11.4</v>
      </c>
      <c r="AD170" s="64">
        <f t="shared" si="226"/>
        <v>11.8</v>
      </c>
      <c r="AE170" s="64">
        <f t="shared" si="227"/>
        <v>12.2</v>
      </c>
      <c r="AF170" s="64">
        <f t="shared" si="228"/>
        <v>12.6</v>
      </c>
      <c r="AG170" s="64">
        <f t="shared" si="229"/>
        <v>13</v>
      </c>
      <c r="AH170" s="64">
        <f t="shared" si="230"/>
        <v>13.4</v>
      </c>
      <c r="AI170" s="64">
        <f t="shared" si="231"/>
        <v>13.6</v>
      </c>
      <c r="AJ170" s="64">
        <f t="shared" si="232"/>
        <v>14</v>
      </c>
      <c r="AK170" s="64">
        <f t="shared" si="233"/>
        <v>14.6</v>
      </c>
      <c r="AL170" s="64">
        <f t="shared" si="234"/>
        <v>15.2</v>
      </c>
      <c r="AM170" s="64">
        <f t="shared" si="235"/>
        <v>16.2</v>
      </c>
      <c r="AN170" s="64">
        <f t="shared" si="236"/>
        <v>17.2</v>
      </c>
      <c r="AO170" s="64">
        <f t="shared" si="237"/>
        <v>18.2</v>
      </c>
      <c r="AP170" s="64">
        <f t="shared" ref="AP170:AP188" si="238">VLOOKUP($C$104,$D$3:$K$63,$A$69,0)*(B132-B131)</f>
        <v>19.399999999999999</v>
      </c>
      <c r="AQ170" s="64">
        <f>VLOOKUP($C$105,$D$3:$K$63,$A$69,0)*(B131-B130)</f>
        <v>20.399999999999999</v>
      </c>
      <c r="AR170" s="64">
        <f>VLOOKUP($C$106,$D$3:$K$63,$A$69,0)*B130</f>
        <v>0</v>
      </c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54">
        <f t="shared" si="159"/>
        <v>223.2</v>
      </c>
      <c r="BP170" s="53">
        <v>2040</v>
      </c>
      <c r="BQ170" s="61">
        <f t="shared" si="160"/>
        <v>0</v>
      </c>
      <c r="BR170" s="61">
        <f t="shared" si="180"/>
        <v>0</v>
      </c>
      <c r="BS170" s="61">
        <f t="shared" si="181"/>
        <v>0</v>
      </c>
      <c r="BT170" s="61">
        <f t="shared" si="182"/>
        <v>0</v>
      </c>
      <c r="BU170" s="61">
        <f t="shared" si="183"/>
        <v>0</v>
      </c>
      <c r="BV170" s="61">
        <f t="shared" si="184"/>
        <v>0</v>
      </c>
      <c r="BW170" s="61">
        <f t="shared" si="185"/>
        <v>0</v>
      </c>
      <c r="BX170" s="61">
        <f t="shared" si="186"/>
        <v>0</v>
      </c>
      <c r="BY170" s="61">
        <f t="shared" si="187"/>
        <v>0</v>
      </c>
      <c r="BZ170" s="61">
        <f t="shared" si="188"/>
        <v>0</v>
      </c>
      <c r="CA170" s="61">
        <f t="shared" si="189"/>
        <v>0</v>
      </c>
      <c r="CB170" s="61">
        <f t="shared" si="190"/>
        <v>0</v>
      </c>
      <c r="CC170" s="61">
        <f t="shared" si="191"/>
        <v>0</v>
      </c>
      <c r="CD170" s="61">
        <f t="shared" si="192"/>
        <v>0</v>
      </c>
      <c r="CE170" s="61">
        <f t="shared" si="193"/>
        <v>0</v>
      </c>
      <c r="CF170" s="61">
        <f t="shared" si="194"/>
        <v>0</v>
      </c>
      <c r="CG170" s="61">
        <f t="shared" si="177"/>
        <v>0</v>
      </c>
      <c r="CH170" s="61">
        <f t="shared" si="195"/>
        <v>0</v>
      </c>
      <c r="CI170" s="61">
        <f t="shared" si="196"/>
        <v>0</v>
      </c>
      <c r="CJ170" s="61">
        <f t="shared" si="197"/>
        <v>0</v>
      </c>
      <c r="CK170" s="61">
        <f t="shared" si="198"/>
        <v>0</v>
      </c>
      <c r="CL170" s="61">
        <f t="shared" si="199"/>
        <v>0</v>
      </c>
      <c r="CM170" s="61">
        <f t="shared" si="161"/>
        <v>0</v>
      </c>
      <c r="CN170" s="61">
        <f t="shared" si="200"/>
        <v>0</v>
      </c>
      <c r="CO170" s="61">
        <f t="shared" si="201"/>
        <v>1.61161406800426E-16</v>
      </c>
      <c r="CP170" s="61">
        <f t="shared" si="202"/>
        <v>5.1075268817204297E-2</v>
      </c>
      <c r="CQ170" s="61">
        <f t="shared" si="203"/>
        <v>5.2867383512544802E-2</v>
      </c>
      <c r="CR170" s="61">
        <f t="shared" si="204"/>
        <v>5.46594982078853E-2</v>
      </c>
      <c r="CS170" s="61">
        <f t="shared" si="205"/>
        <v>5.6451612903225798E-2</v>
      </c>
      <c r="CT170" s="61">
        <f t="shared" si="206"/>
        <v>5.8243727598566303E-2</v>
      </c>
      <c r="CU170" s="61">
        <f t="shared" si="207"/>
        <v>6.0035842293906801E-2</v>
      </c>
      <c r="CV170" s="61">
        <f t="shared" si="208"/>
        <v>6.0931899641577102E-2</v>
      </c>
      <c r="CW170" s="61">
        <f t="shared" si="209"/>
        <v>6.2724014336917502E-2</v>
      </c>
      <c r="CX170" s="61">
        <f t="shared" si="210"/>
        <v>6.5412186379928294E-2</v>
      </c>
      <c r="CY170" s="61">
        <f t="shared" si="211"/>
        <v>6.81003584229391E-2</v>
      </c>
      <c r="CZ170" s="61">
        <f t="shared" si="212"/>
        <v>7.25806451612903E-2</v>
      </c>
      <c r="DA170" s="61">
        <f t="shared" si="213"/>
        <v>7.7060931899641597E-2</v>
      </c>
      <c r="DB170" s="61">
        <f t="shared" si="214"/>
        <v>8.1541218637992796E-2</v>
      </c>
      <c r="DC170" s="61">
        <f>AP169/$BM170</f>
        <v>8.6917562724014297E-2</v>
      </c>
      <c r="DD170" s="61">
        <f t="shared" si="136"/>
        <v>9.1397849462365593E-2</v>
      </c>
      <c r="DE170" s="61">
        <f t="shared" si="137"/>
        <v>0</v>
      </c>
      <c r="DF170" s="61">
        <f t="shared" si="138"/>
        <v>0</v>
      </c>
      <c r="DG170" s="61">
        <f t="shared" si="139"/>
        <v>0</v>
      </c>
      <c r="DH170" s="61">
        <f t="shared" si="140"/>
        <v>0</v>
      </c>
      <c r="DI170" s="61">
        <f t="shared" si="141"/>
        <v>0</v>
      </c>
      <c r="DJ170" s="61">
        <f t="shared" si="142"/>
        <v>0</v>
      </c>
      <c r="DK170" s="61">
        <f t="shared" si="143"/>
        <v>0</v>
      </c>
      <c r="DL170" s="61">
        <f t="shared" si="144"/>
        <v>0</v>
      </c>
      <c r="DM170" s="61">
        <f t="shared" si="145"/>
        <v>0</v>
      </c>
      <c r="DN170" s="61">
        <f t="shared" si="146"/>
        <v>0</v>
      </c>
      <c r="DO170" s="61">
        <f t="shared" si="147"/>
        <v>0</v>
      </c>
      <c r="DP170" s="61">
        <f t="shared" si="148"/>
        <v>0</v>
      </c>
      <c r="DQ170" s="61">
        <f t="shared" si="149"/>
        <v>0</v>
      </c>
      <c r="DR170" s="61">
        <f t="shared" si="150"/>
        <v>0</v>
      </c>
      <c r="DS170" s="61">
        <f t="shared" si="151"/>
        <v>0</v>
      </c>
      <c r="DT170" s="61">
        <f t="shared" si="152"/>
        <v>0</v>
      </c>
      <c r="DU170" s="61">
        <f t="shared" si="153"/>
        <v>0</v>
      </c>
      <c r="DV170" s="61">
        <f t="shared" si="154"/>
        <v>0</v>
      </c>
      <c r="DW170" s="61">
        <f t="shared" si="155"/>
        <v>0</v>
      </c>
      <c r="DX170" s="61">
        <f t="shared" si="156"/>
        <v>0</v>
      </c>
      <c r="DY170" s="61">
        <f t="shared" si="157"/>
        <v>0</v>
      </c>
      <c r="DZ170" s="61">
        <f t="shared" ref="DZ170:DZ190" si="239">SUM(BQ170:DY170)</f>
        <v>1</v>
      </c>
    </row>
    <row r="171" spans="3:130">
      <c r="C171" s="53">
        <v>2041</v>
      </c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>
        <f t="shared" si="221"/>
        <v>0</v>
      </c>
      <c r="Z171" s="64">
        <f t="shared" si="222"/>
        <v>0</v>
      </c>
      <c r="AA171" s="64">
        <f t="shared" si="223"/>
        <v>0</v>
      </c>
      <c r="AB171" s="64">
        <f t="shared" si="224"/>
        <v>0</v>
      </c>
      <c r="AC171" s="64">
        <f t="shared" si="225"/>
        <v>3.7969627442180398E-14</v>
      </c>
      <c r="AD171" s="64">
        <f t="shared" si="226"/>
        <v>11.8</v>
      </c>
      <c r="AE171" s="64">
        <f t="shared" si="227"/>
        <v>12.2</v>
      </c>
      <c r="AF171" s="64">
        <f t="shared" si="228"/>
        <v>12.6</v>
      </c>
      <c r="AG171" s="64">
        <f t="shared" si="229"/>
        <v>13</v>
      </c>
      <c r="AH171" s="64">
        <f t="shared" si="230"/>
        <v>13.4</v>
      </c>
      <c r="AI171" s="64">
        <f t="shared" si="231"/>
        <v>13.6</v>
      </c>
      <c r="AJ171" s="64">
        <f t="shared" si="232"/>
        <v>14</v>
      </c>
      <c r="AK171" s="64">
        <f t="shared" si="233"/>
        <v>14.6</v>
      </c>
      <c r="AL171" s="64">
        <f t="shared" si="234"/>
        <v>15.2</v>
      </c>
      <c r="AM171" s="64">
        <f t="shared" si="235"/>
        <v>16.2</v>
      </c>
      <c r="AN171" s="64">
        <f t="shared" si="236"/>
        <v>17.2</v>
      </c>
      <c r="AO171" s="64">
        <f t="shared" si="237"/>
        <v>18.2</v>
      </c>
      <c r="AP171" s="64">
        <f t="shared" si="238"/>
        <v>19.399999999999999</v>
      </c>
      <c r="AQ171" s="64">
        <f t="shared" ref="AQ171:AQ189" si="240">VLOOKUP($C$105,$D$3:$K$63,$A$69,0)*(B132-B131)</f>
        <v>20.399999999999999</v>
      </c>
      <c r="AR171" s="64">
        <f>VLOOKUP($C$106,$D$3:$K$63,$A$69,0)*(B131-B130)</f>
        <v>21.4</v>
      </c>
      <c r="AS171" s="64">
        <f>VLOOKUP($C$107,$D$3:$K$63,$A$69,0)*B130</f>
        <v>0</v>
      </c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54">
        <f t="shared" si="159"/>
        <v>233.2</v>
      </c>
      <c r="BP171" s="53">
        <v>2041</v>
      </c>
      <c r="BQ171" s="61">
        <f t="shared" si="160"/>
        <v>0</v>
      </c>
      <c r="BR171" s="61">
        <f t="shared" si="180"/>
        <v>0</v>
      </c>
      <c r="BS171" s="61">
        <f t="shared" si="181"/>
        <v>0</v>
      </c>
      <c r="BT171" s="61">
        <f t="shared" si="182"/>
        <v>0</v>
      </c>
      <c r="BU171" s="61">
        <f t="shared" si="183"/>
        <v>0</v>
      </c>
      <c r="BV171" s="61">
        <f t="shared" si="184"/>
        <v>0</v>
      </c>
      <c r="BW171" s="61">
        <f t="shared" si="185"/>
        <v>0</v>
      </c>
      <c r="BX171" s="61">
        <f t="shared" si="186"/>
        <v>0</v>
      </c>
      <c r="BY171" s="61">
        <f t="shared" si="187"/>
        <v>0</v>
      </c>
      <c r="BZ171" s="61">
        <f t="shared" si="188"/>
        <v>0</v>
      </c>
      <c r="CA171" s="61">
        <f t="shared" si="189"/>
        <v>0</v>
      </c>
      <c r="CB171" s="61">
        <f t="shared" si="190"/>
        <v>0</v>
      </c>
      <c r="CC171" s="61">
        <f t="shared" si="191"/>
        <v>0</v>
      </c>
      <c r="CD171" s="61">
        <f t="shared" si="192"/>
        <v>0</v>
      </c>
      <c r="CE171" s="61">
        <f t="shared" si="193"/>
        <v>0</v>
      </c>
      <c r="CF171" s="61">
        <f t="shared" si="194"/>
        <v>0</v>
      </c>
      <c r="CG171" s="61">
        <f t="shared" si="177"/>
        <v>0</v>
      </c>
      <c r="CH171" s="61">
        <f t="shared" si="195"/>
        <v>0</v>
      </c>
      <c r="CI171" s="61">
        <f t="shared" si="196"/>
        <v>0</v>
      </c>
      <c r="CJ171" s="61">
        <f t="shared" si="197"/>
        <v>0</v>
      </c>
      <c r="CK171" s="61">
        <f t="shared" si="198"/>
        <v>0</v>
      </c>
      <c r="CL171" s="61">
        <f t="shared" si="199"/>
        <v>0</v>
      </c>
      <c r="CM171" s="61">
        <f t="shared" si="161"/>
        <v>0</v>
      </c>
      <c r="CN171" s="61">
        <f t="shared" si="200"/>
        <v>0</v>
      </c>
      <c r="CO171" s="61">
        <f t="shared" si="201"/>
        <v>0</v>
      </c>
      <c r="CP171" s="61">
        <f t="shared" si="202"/>
        <v>1.6282001476063601E-16</v>
      </c>
      <c r="CQ171" s="61">
        <f t="shared" si="203"/>
        <v>5.0600343053173201E-2</v>
      </c>
      <c r="CR171" s="61">
        <f t="shared" si="204"/>
        <v>5.23156089193825E-2</v>
      </c>
      <c r="CS171" s="61">
        <f t="shared" si="205"/>
        <v>5.40308747855918E-2</v>
      </c>
      <c r="CT171" s="61">
        <f t="shared" si="206"/>
        <v>5.5746140651801002E-2</v>
      </c>
      <c r="CU171" s="61">
        <f t="shared" si="207"/>
        <v>5.7461406518010301E-2</v>
      </c>
      <c r="CV171" s="61">
        <f t="shared" si="208"/>
        <v>5.8319039451114899E-2</v>
      </c>
      <c r="CW171" s="61">
        <f t="shared" si="209"/>
        <v>6.0034305317324198E-2</v>
      </c>
      <c r="CX171" s="61">
        <f t="shared" si="210"/>
        <v>6.2607204116638102E-2</v>
      </c>
      <c r="CY171" s="61">
        <f t="shared" si="211"/>
        <v>6.5180102915951998E-2</v>
      </c>
      <c r="CZ171" s="61">
        <f t="shared" si="212"/>
        <v>6.9468267581475104E-2</v>
      </c>
      <c r="DA171" s="61">
        <f t="shared" si="213"/>
        <v>7.3756432246998294E-2</v>
      </c>
      <c r="DB171" s="61">
        <f t="shared" si="214"/>
        <v>7.80445969125214E-2</v>
      </c>
      <c r="DC171" s="61">
        <f t="shared" ref="DC171:DC190" si="241">AP171/$BM171</f>
        <v>8.3190394511149193E-2</v>
      </c>
      <c r="DD171" s="61">
        <f t="shared" si="136"/>
        <v>8.7478559176672396E-2</v>
      </c>
      <c r="DE171" s="61">
        <f t="shared" si="137"/>
        <v>9.1766723842195502E-2</v>
      </c>
      <c r="DF171" s="61">
        <f t="shared" si="138"/>
        <v>0</v>
      </c>
      <c r="DG171" s="61">
        <f t="shared" si="139"/>
        <v>0</v>
      </c>
      <c r="DH171" s="61">
        <f t="shared" si="140"/>
        <v>0</v>
      </c>
      <c r="DI171" s="61">
        <f t="shared" si="141"/>
        <v>0</v>
      </c>
      <c r="DJ171" s="61">
        <f t="shared" si="142"/>
        <v>0</v>
      </c>
      <c r="DK171" s="61">
        <f t="shared" si="143"/>
        <v>0</v>
      </c>
      <c r="DL171" s="61">
        <f t="shared" si="144"/>
        <v>0</v>
      </c>
      <c r="DM171" s="61">
        <f t="shared" si="145"/>
        <v>0</v>
      </c>
      <c r="DN171" s="61">
        <f t="shared" si="146"/>
        <v>0</v>
      </c>
      <c r="DO171" s="61">
        <f t="shared" si="147"/>
        <v>0</v>
      </c>
      <c r="DP171" s="61">
        <f t="shared" si="148"/>
        <v>0</v>
      </c>
      <c r="DQ171" s="61">
        <f t="shared" si="149"/>
        <v>0</v>
      </c>
      <c r="DR171" s="61">
        <f t="shared" si="150"/>
        <v>0</v>
      </c>
      <c r="DS171" s="61">
        <f t="shared" si="151"/>
        <v>0</v>
      </c>
      <c r="DT171" s="61">
        <f t="shared" si="152"/>
        <v>0</v>
      </c>
      <c r="DU171" s="61">
        <f t="shared" si="153"/>
        <v>0</v>
      </c>
      <c r="DV171" s="61">
        <f t="shared" si="154"/>
        <v>0</v>
      </c>
      <c r="DW171" s="61">
        <f t="shared" si="155"/>
        <v>0</v>
      </c>
      <c r="DX171" s="61">
        <f t="shared" si="156"/>
        <v>0</v>
      </c>
      <c r="DY171" s="61">
        <f t="shared" si="157"/>
        <v>0</v>
      </c>
      <c r="DZ171" s="61">
        <f t="shared" si="239"/>
        <v>1</v>
      </c>
    </row>
    <row r="172" spans="3:130">
      <c r="C172" s="53">
        <v>2042</v>
      </c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>
        <f t="shared" si="222"/>
        <v>0</v>
      </c>
      <c r="AA172" s="64">
        <f t="shared" si="223"/>
        <v>0</v>
      </c>
      <c r="AB172" s="64">
        <f t="shared" si="224"/>
        <v>0</v>
      </c>
      <c r="AC172" s="64">
        <f t="shared" si="225"/>
        <v>0</v>
      </c>
      <c r="AD172" s="64">
        <f t="shared" si="226"/>
        <v>3.9301895071730497E-14</v>
      </c>
      <c r="AE172" s="64">
        <f t="shared" si="227"/>
        <v>12.2</v>
      </c>
      <c r="AF172" s="64">
        <f t="shared" si="228"/>
        <v>12.6</v>
      </c>
      <c r="AG172" s="64">
        <f t="shared" si="229"/>
        <v>13</v>
      </c>
      <c r="AH172" s="64">
        <f t="shared" si="230"/>
        <v>13.4</v>
      </c>
      <c r="AI172" s="64">
        <f t="shared" si="231"/>
        <v>13.6</v>
      </c>
      <c r="AJ172" s="64">
        <f t="shared" si="232"/>
        <v>14</v>
      </c>
      <c r="AK172" s="64">
        <f t="shared" si="233"/>
        <v>14.6</v>
      </c>
      <c r="AL172" s="64">
        <f t="shared" si="234"/>
        <v>15.2</v>
      </c>
      <c r="AM172" s="64">
        <f t="shared" si="235"/>
        <v>16.2</v>
      </c>
      <c r="AN172" s="64">
        <f t="shared" si="236"/>
        <v>17.2</v>
      </c>
      <c r="AO172" s="64">
        <f t="shared" si="237"/>
        <v>18.2</v>
      </c>
      <c r="AP172" s="64">
        <f t="shared" si="238"/>
        <v>19.399999999999999</v>
      </c>
      <c r="AQ172" s="64">
        <f t="shared" si="240"/>
        <v>20.399999999999999</v>
      </c>
      <c r="AR172" s="64">
        <f t="shared" ref="AR172:AR190" si="242">VLOOKUP($C$106,$D$3:$K$63,$A$69,0)*(B132-B131)</f>
        <v>21.4</v>
      </c>
      <c r="AS172" s="64">
        <f>VLOOKUP($C$107,$D$3:$K$63,$A$69,0)*(B131-B130)</f>
        <v>22</v>
      </c>
      <c r="AT172" s="64">
        <f>VLOOKUP($C$108,$D$3:$K$63,$A$69,0)*B130</f>
        <v>0</v>
      </c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54">
        <f t="shared" si="159"/>
        <v>243.4</v>
      </c>
      <c r="BP172" s="53">
        <v>2042</v>
      </c>
      <c r="BQ172" s="61">
        <f t="shared" si="160"/>
        <v>0</v>
      </c>
      <c r="BR172" s="61">
        <f t="shared" si="180"/>
        <v>0</v>
      </c>
      <c r="BS172" s="61">
        <f t="shared" si="181"/>
        <v>0</v>
      </c>
      <c r="BT172" s="61">
        <f t="shared" si="182"/>
        <v>0</v>
      </c>
      <c r="BU172" s="61">
        <f t="shared" si="183"/>
        <v>0</v>
      </c>
      <c r="BV172" s="61">
        <f t="shared" si="184"/>
        <v>0</v>
      </c>
      <c r="BW172" s="61">
        <f t="shared" si="185"/>
        <v>0</v>
      </c>
      <c r="BX172" s="61">
        <f t="shared" si="186"/>
        <v>0</v>
      </c>
      <c r="BY172" s="61">
        <f t="shared" si="187"/>
        <v>0</v>
      </c>
      <c r="BZ172" s="61">
        <f t="shared" si="188"/>
        <v>0</v>
      </c>
      <c r="CA172" s="61">
        <f t="shared" si="189"/>
        <v>0</v>
      </c>
      <c r="CB172" s="61">
        <f t="shared" si="190"/>
        <v>0</v>
      </c>
      <c r="CC172" s="61">
        <f t="shared" si="191"/>
        <v>0</v>
      </c>
      <c r="CD172" s="61">
        <f t="shared" si="192"/>
        <v>0</v>
      </c>
      <c r="CE172" s="61">
        <f t="shared" si="193"/>
        <v>0</v>
      </c>
      <c r="CF172" s="61">
        <f t="shared" si="194"/>
        <v>0</v>
      </c>
      <c r="CG172" s="61">
        <f t="shared" si="177"/>
        <v>0</v>
      </c>
      <c r="CH172" s="61">
        <f t="shared" si="195"/>
        <v>0</v>
      </c>
      <c r="CI172" s="61">
        <f t="shared" si="196"/>
        <v>0</v>
      </c>
      <c r="CJ172" s="61">
        <f t="shared" si="197"/>
        <v>0</v>
      </c>
      <c r="CK172" s="61">
        <f t="shared" si="198"/>
        <v>0</v>
      </c>
      <c r="CL172" s="61">
        <f t="shared" si="199"/>
        <v>0</v>
      </c>
      <c r="CM172" s="61">
        <f t="shared" si="161"/>
        <v>0</v>
      </c>
      <c r="CN172" s="61">
        <f t="shared" si="200"/>
        <v>0</v>
      </c>
      <c r="CO172" s="61">
        <f t="shared" si="201"/>
        <v>0</v>
      </c>
      <c r="CP172" s="61">
        <f t="shared" si="202"/>
        <v>0</v>
      </c>
      <c r="CQ172" s="61">
        <f t="shared" si="203"/>
        <v>1.6147039881565501E-16</v>
      </c>
      <c r="CR172" s="61">
        <f t="shared" si="204"/>
        <v>5.0123253903040302E-2</v>
      </c>
      <c r="CS172" s="61">
        <f t="shared" si="205"/>
        <v>5.1766639276910401E-2</v>
      </c>
      <c r="CT172" s="61">
        <f t="shared" si="206"/>
        <v>5.3410024650780603E-2</v>
      </c>
      <c r="CU172" s="61">
        <f t="shared" si="207"/>
        <v>5.5053410024650799E-2</v>
      </c>
      <c r="CV172" s="61">
        <f t="shared" si="208"/>
        <v>5.5875102711585897E-2</v>
      </c>
      <c r="CW172" s="61">
        <f t="shared" si="209"/>
        <v>5.7518488085456003E-2</v>
      </c>
      <c r="CX172" s="61">
        <f t="shared" si="210"/>
        <v>5.9983566146261297E-2</v>
      </c>
      <c r="CY172" s="61">
        <f t="shared" si="211"/>
        <v>6.24486442070665E-2</v>
      </c>
      <c r="CZ172" s="61">
        <f t="shared" si="212"/>
        <v>6.6557107641741997E-2</v>
      </c>
      <c r="DA172" s="61">
        <f t="shared" si="213"/>
        <v>7.0665571076417397E-2</v>
      </c>
      <c r="DB172" s="61">
        <f t="shared" si="214"/>
        <v>7.4774034511092796E-2</v>
      </c>
      <c r="DC172" s="61">
        <f t="shared" si="241"/>
        <v>7.9704190632703301E-2</v>
      </c>
      <c r="DD172" s="61">
        <f t="shared" si="136"/>
        <v>8.3812654067378797E-2</v>
      </c>
      <c r="DE172" s="61">
        <f t="shared" si="137"/>
        <v>8.7921117502054197E-2</v>
      </c>
      <c r="DF172" s="61">
        <f t="shared" si="138"/>
        <v>9.0386195562859498E-2</v>
      </c>
      <c r="DG172" s="61">
        <f t="shared" si="139"/>
        <v>0</v>
      </c>
      <c r="DH172" s="61">
        <f t="shared" si="140"/>
        <v>0</v>
      </c>
      <c r="DI172" s="61">
        <f t="shared" si="141"/>
        <v>0</v>
      </c>
      <c r="DJ172" s="61">
        <f t="shared" si="142"/>
        <v>0</v>
      </c>
      <c r="DK172" s="61">
        <f t="shared" si="143"/>
        <v>0</v>
      </c>
      <c r="DL172" s="61">
        <f t="shared" si="144"/>
        <v>0</v>
      </c>
      <c r="DM172" s="61">
        <f t="shared" si="145"/>
        <v>0</v>
      </c>
      <c r="DN172" s="61">
        <f t="shared" si="146"/>
        <v>0</v>
      </c>
      <c r="DO172" s="61">
        <f t="shared" si="147"/>
        <v>0</v>
      </c>
      <c r="DP172" s="61">
        <f t="shared" si="148"/>
        <v>0</v>
      </c>
      <c r="DQ172" s="61">
        <f t="shared" si="149"/>
        <v>0</v>
      </c>
      <c r="DR172" s="61">
        <f t="shared" si="150"/>
        <v>0</v>
      </c>
      <c r="DS172" s="61">
        <f t="shared" si="151"/>
        <v>0</v>
      </c>
      <c r="DT172" s="61">
        <f t="shared" si="152"/>
        <v>0</v>
      </c>
      <c r="DU172" s="61">
        <f t="shared" si="153"/>
        <v>0</v>
      </c>
      <c r="DV172" s="61">
        <f t="shared" si="154"/>
        <v>0</v>
      </c>
      <c r="DW172" s="61">
        <f t="shared" si="155"/>
        <v>0</v>
      </c>
      <c r="DX172" s="61">
        <f t="shared" si="156"/>
        <v>0</v>
      </c>
      <c r="DY172" s="61">
        <f t="shared" si="157"/>
        <v>0</v>
      </c>
      <c r="DZ172" s="61">
        <f t="shared" si="239"/>
        <v>1</v>
      </c>
    </row>
    <row r="173" spans="3:130">
      <c r="C173" s="53">
        <v>2043</v>
      </c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>
        <f t="shared" si="223"/>
        <v>0</v>
      </c>
      <c r="AB173" s="64">
        <f t="shared" si="224"/>
        <v>0</v>
      </c>
      <c r="AC173" s="64">
        <f t="shared" si="225"/>
        <v>0</v>
      </c>
      <c r="AD173" s="64">
        <f t="shared" si="226"/>
        <v>0</v>
      </c>
      <c r="AE173" s="64">
        <f t="shared" si="227"/>
        <v>4.0634162701280698E-14</v>
      </c>
      <c r="AF173" s="64">
        <f t="shared" si="228"/>
        <v>12.6</v>
      </c>
      <c r="AG173" s="64">
        <f t="shared" si="229"/>
        <v>13</v>
      </c>
      <c r="AH173" s="64">
        <f t="shared" si="230"/>
        <v>13.4</v>
      </c>
      <c r="AI173" s="64">
        <f t="shared" si="231"/>
        <v>13.6</v>
      </c>
      <c r="AJ173" s="64">
        <f t="shared" si="232"/>
        <v>14</v>
      </c>
      <c r="AK173" s="64">
        <f t="shared" si="233"/>
        <v>14.6</v>
      </c>
      <c r="AL173" s="64">
        <f t="shared" si="234"/>
        <v>15.2</v>
      </c>
      <c r="AM173" s="64">
        <f t="shared" si="235"/>
        <v>16.2</v>
      </c>
      <c r="AN173" s="64">
        <f t="shared" si="236"/>
        <v>17.2</v>
      </c>
      <c r="AO173" s="64">
        <f t="shared" si="237"/>
        <v>18.2</v>
      </c>
      <c r="AP173" s="64">
        <f t="shared" si="238"/>
        <v>19.399999999999999</v>
      </c>
      <c r="AQ173" s="64">
        <f t="shared" si="240"/>
        <v>20.399999999999999</v>
      </c>
      <c r="AR173" s="64">
        <f t="shared" si="242"/>
        <v>21.4</v>
      </c>
      <c r="AS173" s="64">
        <f t="shared" ref="AS173:AS190" si="243">VLOOKUP($C$107,$D$3:$K$63,$A$69,0)*(B132-B131)</f>
        <v>22</v>
      </c>
      <c r="AT173" s="64">
        <f>VLOOKUP($C$108,$D$3:$K$63,$A$69,0)*(B131-B130)</f>
        <v>22.6</v>
      </c>
      <c r="AU173" s="64">
        <f>VLOOKUP($C$109,$D$3:$K$63,$A$69,0)*B130</f>
        <v>0</v>
      </c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54">
        <f t="shared" si="159"/>
        <v>253.8</v>
      </c>
      <c r="BP173" s="53">
        <v>2043</v>
      </c>
      <c r="BQ173" s="61">
        <f t="shared" si="160"/>
        <v>0</v>
      </c>
      <c r="BR173" s="61">
        <f t="shared" si="180"/>
        <v>0</v>
      </c>
      <c r="BS173" s="61">
        <f t="shared" si="181"/>
        <v>0</v>
      </c>
      <c r="BT173" s="61">
        <f t="shared" si="182"/>
        <v>0</v>
      </c>
      <c r="BU173" s="61">
        <f t="shared" si="183"/>
        <v>0</v>
      </c>
      <c r="BV173" s="61">
        <f t="shared" si="184"/>
        <v>0</v>
      </c>
      <c r="BW173" s="61">
        <f t="shared" si="185"/>
        <v>0</v>
      </c>
      <c r="BX173" s="61">
        <f t="shared" si="186"/>
        <v>0</v>
      </c>
      <c r="BY173" s="61">
        <f t="shared" si="187"/>
        <v>0</v>
      </c>
      <c r="BZ173" s="61">
        <f t="shared" si="188"/>
        <v>0</v>
      </c>
      <c r="CA173" s="61">
        <f t="shared" si="189"/>
        <v>0</v>
      </c>
      <c r="CB173" s="61">
        <f t="shared" si="190"/>
        <v>0</v>
      </c>
      <c r="CC173" s="61">
        <f t="shared" si="191"/>
        <v>0</v>
      </c>
      <c r="CD173" s="61">
        <f t="shared" si="192"/>
        <v>0</v>
      </c>
      <c r="CE173" s="61">
        <f t="shared" si="193"/>
        <v>0</v>
      </c>
      <c r="CF173" s="61">
        <f t="shared" si="194"/>
        <v>0</v>
      </c>
      <c r="CG173" s="61">
        <f t="shared" si="177"/>
        <v>0</v>
      </c>
      <c r="CH173" s="61">
        <f t="shared" si="195"/>
        <v>0</v>
      </c>
      <c r="CI173" s="61">
        <f t="shared" si="196"/>
        <v>0</v>
      </c>
      <c r="CJ173" s="61">
        <f t="shared" si="197"/>
        <v>0</v>
      </c>
      <c r="CK173" s="61">
        <f t="shared" si="198"/>
        <v>0</v>
      </c>
      <c r="CL173" s="61">
        <f t="shared" si="199"/>
        <v>0</v>
      </c>
      <c r="CM173" s="61">
        <f t="shared" si="161"/>
        <v>0</v>
      </c>
      <c r="CN173" s="61">
        <f t="shared" si="200"/>
        <v>0</v>
      </c>
      <c r="CO173" s="61">
        <f t="shared" si="201"/>
        <v>0</v>
      </c>
      <c r="CP173" s="61">
        <f t="shared" si="202"/>
        <v>0</v>
      </c>
      <c r="CQ173" s="61">
        <f t="shared" si="203"/>
        <v>0</v>
      </c>
      <c r="CR173" s="61">
        <f t="shared" si="204"/>
        <v>1.6010308392939601E-16</v>
      </c>
      <c r="CS173" s="61">
        <f t="shared" si="205"/>
        <v>4.9645390070922002E-2</v>
      </c>
      <c r="CT173" s="61">
        <f t="shared" si="206"/>
        <v>5.1221434200157602E-2</v>
      </c>
      <c r="CU173" s="61">
        <f t="shared" si="207"/>
        <v>5.2797478329393202E-2</v>
      </c>
      <c r="CV173" s="61">
        <f t="shared" si="208"/>
        <v>5.3585500394010999E-2</v>
      </c>
      <c r="CW173" s="61">
        <f t="shared" si="209"/>
        <v>5.5161544523246599E-2</v>
      </c>
      <c r="CX173" s="61">
        <f t="shared" si="210"/>
        <v>5.7525610717100099E-2</v>
      </c>
      <c r="CY173" s="61">
        <f t="shared" si="211"/>
        <v>5.9889676910953503E-2</v>
      </c>
      <c r="CZ173" s="61">
        <f t="shared" si="212"/>
        <v>6.3829787234042507E-2</v>
      </c>
      <c r="DA173" s="61">
        <f t="shared" si="213"/>
        <v>6.77698975571316E-2</v>
      </c>
      <c r="DB173" s="61">
        <f t="shared" si="214"/>
        <v>7.1710007880220597E-2</v>
      </c>
      <c r="DC173" s="61">
        <f t="shared" si="241"/>
        <v>7.6438140267927501E-2</v>
      </c>
      <c r="DD173" s="61">
        <f t="shared" si="136"/>
        <v>8.0378250591016498E-2</v>
      </c>
      <c r="DE173" s="61">
        <f t="shared" si="137"/>
        <v>8.4318360914105606E-2</v>
      </c>
      <c r="DF173" s="61">
        <f t="shared" si="138"/>
        <v>8.6682427107958995E-2</v>
      </c>
      <c r="DG173" s="61">
        <f t="shared" si="139"/>
        <v>8.9046493301812399E-2</v>
      </c>
      <c r="DH173" s="61">
        <f t="shared" si="140"/>
        <v>0</v>
      </c>
      <c r="DI173" s="61">
        <f t="shared" si="141"/>
        <v>0</v>
      </c>
      <c r="DJ173" s="61">
        <f t="shared" si="142"/>
        <v>0</v>
      </c>
      <c r="DK173" s="61">
        <f t="shared" si="143"/>
        <v>0</v>
      </c>
      <c r="DL173" s="61">
        <f t="shared" si="144"/>
        <v>0</v>
      </c>
      <c r="DM173" s="61">
        <f t="shared" si="145"/>
        <v>0</v>
      </c>
      <c r="DN173" s="61">
        <f t="shared" si="146"/>
        <v>0</v>
      </c>
      <c r="DO173" s="61">
        <f t="shared" si="147"/>
        <v>0</v>
      </c>
      <c r="DP173" s="61">
        <f t="shared" si="148"/>
        <v>0</v>
      </c>
      <c r="DQ173" s="61">
        <f t="shared" si="149"/>
        <v>0</v>
      </c>
      <c r="DR173" s="61">
        <f t="shared" si="150"/>
        <v>0</v>
      </c>
      <c r="DS173" s="61">
        <f t="shared" si="151"/>
        <v>0</v>
      </c>
      <c r="DT173" s="61">
        <f t="shared" si="152"/>
        <v>0</v>
      </c>
      <c r="DU173" s="61">
        <f t="shared" si="153"/>
        <v>0</v>
      </c>
      <c r="DV173" s="61">
        <f t="shared" si="154"/>
        <v>0</v>
      </c>
      <c r="DW173" s="61">
        <f t="shared" si="155"/>
        <v>0</v>
      </c>
      <c r="DX173" s="61">
        <f t="shared" si="156"/>
        <v>0</v>
      </c>
      <c r="DY173" s="61">
        <f t="shared" si="157"/>
        <v>0</v>
      </c>
      <c r="DZ173" s="61">
        <f t="shared" si="239"/>
        <v>1</v>
      </c>
    </row>
    <row r="174" spans="3:130">
      <c r="C174" s="53">
        <v>2044</v>
      </c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>
        <f t="shared" si="224"/>
        <v>0</v>
      </c>
      <c r="AC174" s="64">
        <f t="shared" si="225"/>
        <v>0</v>
      </c>
      <c r="AD174" s="64">
        <f t="shared" si="226"/>
        <v>0</v>
      </c>
      <c r="AE174" s="64">
        <f t="shared" si="227"/>
        <v>0</v>
      </c>
      <c r="AF174" s="64">
        <f t="shared" si="228"/>
        <v>4.1966430330830898E-14</v>
      </c>
      <c r="AG174" s="64">
        <f t="shared" si="229"/>
        <v>13</v>
      </c>
      <c r="AH174" s="64">
        <f t="shared" si="230"/>
        <v>13.4</v>
      </c>
      <c r="AI174" s="64">
        <f t="shared" si="231"/>
        <v>13.6</v>
      </c>
      <c r="AJ174" s="64">
        <f t="shared" si="232"/>
        <v>14</v>
      </c>
      <c r="AK174" s="64">
        <f t="shared" si="233"/>
        <v>14.6</v>
      </c>
      <c r="AL174" s="64">
        <f t="shared" si="234"/>
        <v>15.2</v>
      </c>
      <c r="AM174" s="64">
        <f t="shared" si="235"/>
        <v>16.2</v>
      </c>
      <c r="AN174" s="64">
        <f t="shared" si="236"/>
        <v>17.2</v>
      </c>
      <c r="AO174" s="64">
        <f t="shared" si="237"/>
        <v>18.2</v>
      </c>
      <c r="AP174" s="64">
        <f t="shared" si="238"/>
        <v>19.399999999999999</v>
      </c>
      <c r="AQ174" s="64">
        <f t="shared" si="240"/>
        <v>20.399999999999999</v>
      </c>
      <c r="AR174" s="64">
        <f t="shared" si="242"/>
        <v>21.4</v>
      </c>
      <c r="AS174" s="64">
        <f t="shared" si="243"/>
        <v>22</v>
      </c>
      <c r="AT174" s="64">
        <f t="shared" ref="AT174:AT190" si="244">VLOOKUP($C$108,$D$3:$K$63,$A$69,0)*(B132-B131)</f>
        <v>22.6</v>
      </c>
      <c r="AU174" s="64">
        <f>VLOOKUP($C$109,$D$3:$K$63,$A$69,0)*(B131-B130)</f>
        <v>23</v>
      </c>
      <c r="AV174" s="64">
        <f>VLOOKUP($C$110,$D$3:$K$63,$A$69,0)*B130</f>
        <v>0</v>
      </c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54">
        <f t="shared" si="159"/>
        <v>264.2</v>
      </c>
      <c r="BP174" s="53">
        <v>2044</v>
      </c>
      <c r="BQ174" s="61">
        <f t="shared" si="160"/>
        <v>0</v>
      </c>
      <c r="BR174" s="61">
        <f t="shared" si="180"/>
        <v>0</v>
      </c>
      <c r="BS174" s="61">
        <f t="shared" si="181"/>
        <v>0</v>
      </c>
      <c r="BT174" s="61">
        <f t="shared" si="182"/>
        <v>0</v>
      </c>
      <c r="BU174" s="61">
        <f t="shared" si="183"/>
        <v>0</v>
      </c>
      <c r="BV174" s="61">
        <f t="shared" si="184"/>
        <v>0</v>
      </c>
      <c r="BW174" s="61">
        <f t="shared" si="185"/>
        <v>0</v>
      </c>
      <c r="BX174" s="61">
        <f t="shared" si="186"/>
        <v>0</v>
      </c>
      <c r="BY174" s="61">
        <f t="shared" si="187"/>
        <v>0</v>
      </c>
      <c r="BZ174" s="61">
        <f t="shared" si="188"/>
        <v>0</v>
      </c>
      <c r="CA174" s="61">
        <f t="shared" si="189"/>
        <v>0</v>
      </c>
      <c r="CB174" s="61">
        <f t="shared" si="190"/>
        <v>0</v>
      </c>
      <c r="CC174" s="61">
        <f t="shared" si="191"/>
        <v>0</v>
      </c>
      <c r="CD174" s="61">
        <f t="shared" si="192"/>
        <v>0</v>
      </c>
      <c r="CE174" s="61">
        <f t="shared" si="193"/>
        <v>0</v>
      </c>
      <c r="CF174" s="61">
        <f t="shared" si="194"/>
        <v>0</v>
      </c>
      <c r="CG174" s="61">
        <f t="shared" si="177"/>
        <v>0</v>
      </c>
      <c r="CH174" s="61">
        <f t="shared" si="195"/>
        <v>0</v>
      </c>
      <c r="CI174" s="61">
        <f t="shared" si="196"/>
        <v>0</v>
      </c>
      <c r="CJ174" s="61">
        <f t="shared" si="197"/>
        <v>0</v>
      </c>
      <c r="CK174" s="61">
        <f t="shared" si="198"/>
        <v>0</v>
      </c>
      <c r="CL174" s="61">
        <f t="shared" si="199"/>
        <v>0</v>
      </c>
      <c r="CM174" s="61">
        <f t="shared" si="161"/>
        <v>0</v>
      </c>
      <c r="CN174" s="61">
        <f t="shared" si="200"/>
        <v>0</v>
      </c>
      <c r="CO174" s="61">
        <f t="shared" si="201"/>
        <v>0</v>
      </c>
      <c r="CP174" s="61">
        <f t="shared" si="202"/>
        <v>0</v>
      </c>
      <c r="CQ174" s="61">
        <f t="shared" si="203"/>
        <v>0</v>
      </c>
      <c r="CR174" s="61">
        <f t="shared" si="204"/>
        <v>0</v>
      </c>
      <c r="CS174" s="61">
        <f t="shared" si="205"/>
        <v>1.5884341533244101E-16</v>
      </c>
      <c r="CT174" s="61">
        <f t="shared" si="206"/>
        <v>4.9205147615442799E-2</v>
      </c>
      <c r="CU174" s="61">
        <f t="shared" si="207"/>
        <v>5.0719152157456503E-2</v>
      </c>
      <c r="CV174" s="61">
        <f t="shared" si="208"/>
        <v>5.1476154428463303E-2</v>
      </c>
      <c r="CW174" s="61">
        <f t="shared" si="209"/>
        <v>5.2990158970476903E-2</v>
      </c>
      <c r="CX174" s="61">
        <f t="shared" si="210"/>
        <v>5.5261165783497303E-2</v>
      </c>
      <c r="CY174" s="61">
        <f t="shared" si="211"/>
        <v>5.75321725965178E-2</v>
      </c>
      <c r="CZ174" s="61">
        <f t="shared" si="212"/>
        <v>6.13171839515518E-2</v>
      </c>
      <c r="DA174" s="61">
        <f t="shared" si="213"/>
        <v>6.5102195306585897E-2</v>
      </c>
      <c r="DB174" s="61">
        <f t="shared" si="214"/>
        <v>6.8887206661620001E-2</v>
      </c>
      <c r="DC174" s="61">
        <f t="shared" si="241"/>
        <v>7.3429220287660801E-2</v>
      </c>
      <c r="DD174" s="61">
        <f t="shared" si="136"/>
        <v>7.7214231642694905E-2</v>
      </c>
      <c r="DE174" s="61">
        <f t="shared" si="137"/>
        <v>8.0999242997728996E-2</v>
      </c>
      <c r="DF174" s="61">
        <f t="shared" si="138"/>
        <v>8.3270249810749403E-2</v>
      </c>
      <c r="DG174" s="61">
        <f t="shared" si="139"/>
        <v>8.5541256623769907E-2</v>
      </c>
      <c r="DH174" s="61">
        <f t="shared" si="140"/>
        <v>8.7055261165783507E-2</v>
      </c>
      <c r="DI174" s="61">
        <f t="shared" si="141"/>
        <v>0</v>
      </c>
      <c r="DJ174" s="61">
        <f t="shared" si="142"/>
        <v>0</v>
      </c>
      <c r="DK174" s="61">
        <f t="shared" si="143"/>
        <v>0</v>
      </c>
      <c r="DL174" s="61">
        <f t="shared" si="144"/>
        <v>0</v>
      </c>
      <c r="DM174" s="61">
        <f t="shared" si="145"/>
        <v>0</v>
      </c>
      <c r="DN174" s="61">
        <f t="shared" si="146"/>
        <v>0</v>
      </c>
      <c r="DO174" s="61">
        <f t="shared" si="147"/>
        <v>0</v>
      </c>
      <c r="DP174" s="61">
        <f t="shared" si="148"/>
        <v>0</v>
      </c>
      <c r="DQ174" s="61">
        <f t="shared" si="149"/>
        <v>0</v>
      </c>
      <c r="DR174" s="61">
        <f t="shared" si="150"/>
        <v>0</v>
      </c>
      <c r="DS174" s="61">
        <f t="shared" si="151"/>
        <v>0</v>
      </c>
      <c r="DT174" s="61">
        <f t="shared" si="152"/>
        <v>0</v>
      </c>
      <c r="DU174" s="61">
        <f t="shared" si="153"/>
        <v>0</v>
      </c>
      <c r="DV174" s="61">
        <f t="shared" si="154"/>
        <v>0</v>
      </c>
      <c r="DW174" s="61">
        <f t="shared" si="155"/>
        <v>0</v>
      </c>
      <c r="DX174" s="61">
        <f t="shared" si="156"/>
        <v>0</v>
      </c>
      <c r="DY174" s="61">
        <f t="shared" si="157"/>
        <v>0</v>
      </c>
      <c r="DZ174" s="61">
        <f t="shared" si="239"/>
        <v>1</v>
      </c>
    </row>
    <row r="175" spans="3:130">
      <c r="C175" s="53">
        <v>2045</v>
      </c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>
        <f t="shared" si="225"/>
        <v>0</v>
      </c>
      <c r="AD175" s="64">
        <f t="shared" si="226"/>
        <v>0</v>
      </c>
      <c r="AE175" s="64">
        <f t="shared" si="227"/>
        <v>0</v>
      </c>
      <c r="AF175" s="64">
        <f t="shared" si="228"/>
        <v>0</v>
      </c>
      <c r="AG175" s="64">
        <f t="shared" si="229"/>
        <v>4.3298697960381099E-14</v>
      </c>
      <c r="AH175" s="64">
        <f t="shared" si="230"/>
        <v>13.4</v>
      </c>
      <c r="AI175" s="64">
        <f t="shared" si="231"/>
        <v>13.6</v>
      </c>
      <c r="AJ175" s="64">
        <f t="shared" si="232"/>
        <v>14</v>
      </c>
      <c r="AK175" s="64">
        <f t="shared" si="233"/>
        <v>14.6</v>
      </c>
      <c r="AL175" s="64">
        <f t="shared" si="234"/>
        <v>15.2</v>
      </c>
      <c r="AM175" s="64">
        <f t="shared" si="235"/>
        <v>16.2</v>
      </c>
      <c r="AN175" s="64">
        <f t="shared" si="236"/>
        <v>17.2</v>
      </c>
      <c r="AO175" s="64">
        <f t="shared" si="237"/>
        <v>18.2</v>
      </c>
      <c r="AP175" s="64">
        <f t="shared" si="238"/>
        <v>19.399999999999999</v>
      </c>
      <c r="AQ175" s="64">
        <f t="shared" si="240"/>
        <v>20.399999999999999</v>
      </c>
      <c r="AR175" s="64">
        <f t="shared" si="242"/>
        <v>21.4</v>
      </c>
      <c r="AS175" s="64">
        <f t="shared" si="243"/>
        <v>22</v>
      </c>
      <c r="AT175" s="64">
        <f t="shared" si="244"/>
        <v>22.6</v>
      </c>
      <c r="AU175" s="64">
        <f t="shared" ref="AU175:AU190" si="245">VLOOKUP($C$109,$D$3:$K$63,$A$69,0)*(B132-B131)</f>
        <v>23</v>
      </c>
      <c r="AV175" s="64">
        <f>VLOOKUP($C$110,$D$3:$K$63,$A$69,0)*(B131-B130)</f>
        <v>23.4</v>
      </c>
      <c r="AW175" s="64">
        <f>VLOOKUP($C$111,$D$3:$K$63,$A$69,0)*B130</f>
        <v>0</v>
      </c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54">
        <f t="shared" si="159"/>
        <v>274.60000000000002</v>
      </c>
      <c r="BP175" s="53">
        <v>2045</v>
      </c>
      <c r="BQ175" s="61">
        <f t="shared" si="160"/>
        <v>0</v>
      </c>
      <c r="BR175" s="61">
        <f t="shared" si="180"/>
        <v>0</v>
      </c>
      <c r="BS175" s="61">
        <f t="shared" si="181"/>
        <v>0</v>
      </c>
      <c r="BT175" s="61">
        <f t="shared" si="182"/>
        <v>0</v>
      </c>
      <c r="BU175" s="61">
        <f t="shared" si="183"/>
        <v>0</v>
      </c>
      <c r="BV175" s="61">
        <f t="shared" si="184"/>
        <v>0</v>
      </c>
      <c r="BW175" s="61">
        <f t="shared" si="185"/>
        <v>0</v>
      </c>
      <c r="BX175" s="61">
        <f t="shared" si="186"/>
        <v>0</v>
      </c>
      <c r="BY175" s="61">
        <f t="shared" si="187"/>
        <v>0</v>
      </c>
      <c r="BZ175" s="61">
        <f t="shared" si="188"/>
        <v>0</v>
      </c>
      <c r="CA175" s="61">
        <f t="shared" si="189"/>
        <v>0</v>
      </c>
      <c r="CB175" s="61">
        <f t="shared" si="190"/>
        <v>0</v>
      </c>
      <c r="CC175" s="61">
        <f t="shared" si="191"/>
        <v>0</v>
      </c>
      <c r="CD175" s="61">
        <f t="shared" si="192"/>
        <v>0</v>
      </c>
      <c r="CE175" s="61">
        <f t="shared" si="193"/>
        <v>0</v>
      </c>
      <c r="CF175" s="61">
        <f t="shared" si="194"/>
        <v>0</v>
      </c>
      <c r="CG175" s="61">
        <f t="shared" si="177"/>
        <v>0</v>
      </c>
      <c r="CH175" s="61">
        <f t="shared" si="195"/>
        <v>0</v>
      </c>
      <c r="CI175" s="61">
        <f t="shared" si="196"/>
        <v>0</v>
      </c>
      <c r="CJ175" s="61">
        <f t="shared" si="197"/>
        <v>0</v>
      </c>
      <c r="CK175" s="61">
        <f t="shared" si="198"/>
        <v>0</v>
      </c>
      <c r="CL175" s="61">
        <f t="shared" si="199"/>
        <v>0</v>
      </c>
      <c r="CM175" s="61">
        <f t="shared" si="161"/>
        <v>0</v>
      </c>
      <c r="CN175" s="61">
        <f t="shared" si="200"/>
        <v>0</v>
      </c>
      <c r="CO175" s="61">
        <f t="shared" si="201"/>
        <v>0</v>
      </c>
      <c r="CP175" s="61">
        <f t="shared" si="202"/>
        <v>0</v>
      </c>
      <c r="CQ175" s="61">
        <f t="shared" si="203"/>
        <v>0</v>
      </c>
      <c r="CR175" s="61">
        <f t="shared" si="204"/>
        <v>0</v>
      </c>
      <c r="CS175" s="61">
        <f t="shared" si="205"/>
        <v>0</v>
      </c>
      <c r="CT175" s="61">
        <f t="shared" si="206"/>
        <v>1.5767916227378401E-16</v>
      </c>
      <c r="CU175" s="61">
        <f t="shared" si="207"/>
        <v>4.8798252002913302E-2</v>
      </c>
      <c r="CV175" s="61">
        <f t="shared" si="208"/>
        <v>4.9526584122359801E-2</v>
      </c>
      <c r="CW175" s="61">
        <f t="shared" si="209"/>
        <v>5.0983248361252703E-2</v>
      </c>
      <c r="CX175" s="61">
        <f t="shared" si="210"/>
        <v>5.3168244719592098E-2</v>
      </c>
      <c r="CY175" s="61">
        <f t="shared" si="211"/>
        <v>5.5353241077931499E-2</v>
      </c>
      <c r="CZ175" s="61">
        <f t="shared" si="212"/>
        <v>5.8994901675163899E-2</v>
      </c>
      <c r="DA175" s="61">
        <f t="shared" si="213"/>
        <v>6.2636562272396196E-2</v>
      </c>
      <c r="DB175" s="61">
        <f t="shared" si="214"/>
        <v>6.6278222869628506E-2</v>
      </c>
      <c r="DC175" s="61">
        <f t="shared" si="241"/>
        <v>7.0648215586307295E-2</v>
      </c>
      <c r="DD175" s="61">
        <f t="shared" si="136"/>
        <v>7.4289876183539702E-2</v>
      </c>
      <c r="DE175" s="61">
        <f t="shared" si="137"/>
        <v>7.7931536780771998E-2</v>
      </c>
      <c r="DF175" s="61">
        <f t="shared" si="138"/>
        <v>8.0116533139111407E-2</v>
      </c>
      <c r="DG175" s="61">
        <f t="shared" si="139"/>
        <v>8.2301529497450801E-2</v>
      </c>
      <c r="DH175" s="61">
        <f t="shared" si="140"/>
        <v>8.37581937363438E-2</v>
      </c>
      <c r="DI175" s="61">
        <f t="shared" si="141"/>
        <v>8.5214857975236702E-2</v>
      </c>
      <c r="DJ175" s="61">
        <f t="shared" si="142"/>
        <v>0</v>
      </c>
      <c r="DK175" s="61">
        <f t="shared" si="143"/>
        <v>0</v>
      </c>
      <c r="DL175" s="61">
        <f t="shared" si="144"/>
        <v>0</v>
      </c>
      <c r="DM175" s="61">
        <f t="shared" si="145"/>
        <v>0</v>
      </c>
      <c r="DN175" s="61">
        <f t="shared" si="146"/>
        <v>0</v>
      </c>
      <c r="DO175" s="61">
        <f t="shared" si="147"/>
        <v>0</v>
      </c>
      <c r="DP175" s="61">
        <f t="shared" si="148"/>
        <v>0</v>
      </c>
      <c r="DQ175" s="61">
        <f t="shared" si="149"/>
        <v>0</v>
      </c>
      <c r="DR175" s="61">
        <f t="shared" si="150"/>
        <v>0</v>
      </c>
      <c r="DS175" s="61">
        <f t="shared" si="151"/>
        <v>0</v>
      </c>
      <c r="DT175" s="61">
        <f t="shared" si="152"/>
        <v>0</v>
      </c>
      <c r="DU175" s="61">
        <f t="shared" si="153"/>
        <v>0</v>
      </c>
      <c r="DV175" s="61">
        <f t="shared" si="154"/>
        <v>0</v>
      </c>
      <c r="DW175" s="61">
        <f t="shared" si="155"/>
        <v>0</v>
      </c>
      <c r="DX175" s="61">
        <f t="shared" si="156"/>
        <v>0</v>
      </c>
      <c r="DY175" s="61">
        <f t="shared" si="157"/>
        <v>0</v>
      </c>
      <c r="DZ175" s="61">
        <f t="shared" si="239"/>
        <v>1</v>
      </c>
    </row>
    <row r="176" spans="3:130">
      <c r="C176" s="53">
        <v>2046</v>
      </c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>
        <f t="shared" si="226"/>
        <v>0</v>
      </c>
      <c r="AE176" s="64">
        <f t="shared" si="227"/>
        <v>0</v>
      </c>
      <c r="AF176" s="64">
        <f t="shared" si="228"/>
        <v>0</v>
      </c>
      <c r="AG176" s="64">
        <f t="shared" si="229"/>
        <v>0</v>
      </c>
      <c r="AH176" s="64">
        <f t="shared" si="230"/>
        <v>4.4630965589931299E-14</v>
      </c>
      <c r="AI176" s="64">
        <f t="shared" si="231"/>
        <v>13.6</v>
      </c>
      <c r="AJ176" s="64">
        <f t="shared" si="232"/>
        <v>14</v>
      </c>
      <c r="AK176" s="64">
        <f t="shared" si="233"/>
        <v>14.6</v>
      </c>
      <c r="AL176" s="64">
        <f t="shared" si="234"/>
        <v>15.2</v>
      </c>
      <c r="AM176" s="64">
        <f t="shared" si="235"/>
        <v>16.2</v>
      </c>
      <c r="AN176" s="64">
        <f t="shared" si="236"/>
        <v>17.2</v>
      </c>
      <c r="AO176" s="64">
        <f t="shared" si="237"/>
        <v>18.2</v>
      </c>
      <c r="AP176" s="64">
        <f t="shared" si="238"/>
        <v>19.399999999999999</v>
      </c>
      <c r="AQ176" s="64">
        <f t="shared" si="240"/>
        <v>20.399999999999999</v>
      </c>
      <c r="AR176" s="64">
        <f t="shared" si="242"/>
        <v>21.4</v>
      </c>
      <c r="AS176" s="64">
        <f t="shared" si="243"/>
        <v>22</v>
      </c>
      <c r="AT176" s="64">
        <f t="shared" si="244"/>
        <v>22.6</v>
      </c>
      <c r="AU176" s="64">
        <f t="shared" si="245"/>
        <v>23</v>
      </c>
      <c r="AV176" s="64">
        <f t="shared" ref="AV176:AV190" si="246">VLOOKUP($C$110,$D$3:$K$63,$A$69,0)*(B132-B131)</f>
        <v>23.4</v>
      </c>
      <c r="AW176" s="64">
        <f>VLOOKUP($C$111,$D$3:$K$63,$A$69,0)*(B131-B130)</f>
        <v>23.8</v>
      </c>
      <c r="AX176" s="64">
        <f>VLOOKUP($C$112,$D$3:$K$63,$A$69,0)*B130</f>
        <v>0</v>
      </c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54">
        <f t="shared" si="159"/>
        <v>285</v>
      </c>
      <c r="BP176" s="53">
        <v>2046</v>
      </c>
      <c r="BQ176" s="61">
        <f t="shared" si="160"/>
        <v>0</v>
      </c>
      <c r="BR176" s="61">
        <f t="shared" si="180"/>
        <v>0</v>
      </c>
      <c r="BS176" s="61">
        <f t="shared" si="181"/>
        <v>0</v>
      </c>
      <c r="BT176" s="61">
        <f t="shared" si="182"/>
        <v>0</v>
      </c>
      <c r="BU176" s="61">
        <f t="shared" si="183"/>
        <v>0</v>
      </c>
      <c r="BV176" s="61">
        <f t="shared" si="184"/>
        <v>0</v>
      </c>
      <c r="BW176" s="61">
        <f t="shared" si="185"/>
        <v>0</v>
      </c>
      <c r="BX176" s="61">
        <f t="shared" si="186"/>
        <v>0</v>
      </c>
      <c r="BY176" s="61">
        <f t="shared" si="187"/>
        <v>0</v>
      </c>
      <c r="BZ176" s="61">
        <f t="shared" si="188"/>
        <v>0</v>
      </c>
      <c r="CA176" s="61">
        <f t="shared" si="189"/>
        <v>0</v>
      </c>
      <c r="CB176" s="61">
        <f t="shared" si="190"/>
        <v>0</v>
      </c>
      <c r="CC176" s="61">
        <f t="shared" si="191"/>
        <v>0</v>
      </c>
      <c r="CD176" s="61">
        <f t="shared" si="192"/>
        <v>0</v>
      </c>
      <c r="CE176" s="61">
        <f t="shared" si="193"/>
        <v>0</v>
      </c>
      <c r="CF176" s="61">
        <f t="shared" si="194"/>
        <v>0</v>
      </c>
      <c r="CG176" s="61">
        <f t="shared" si="177"/>
        <v>0</v>
      </c>
      <c r="CH176" s="61">
        <f t="shared" si="195"/>
        <v>0</v>
      </c>
      <c r="CI176" s="61">
        <f t="shared" si="196"/>
        <v>0</v>
      </c>
      <c r="CJ176" s="61">
        <f t="shared" si="197"/>
        <v>0</v>
      </c>
      <c r="CK176" s="61">
        <f t="shared" si="198"/>
        <v>0</v>
      </c>
      <c r="CL176" s="61">
        <f t="shared" si="199"/>
        <v>0</v>
      </c>
      <c r="CM176" s="61">
        <f t="shared" si="161"/>
        <v>0</v>
      </c>
      <c r="CN176" s="61">
        <f t="shared" si="200"/>
        <v>0</v>
      </c>
      <c r="CO176" s="61">
        <f t="shared" si="201"/>
        <v>0</v>
      </c>
      <c r="CP176" s="61">
        <f t="shared" si="202"/>
        <v>0</v>
      </c>
      <c r="CQ176" s="61">
        <f t="shared" si="203"/>
        <v>0</v>
      </c>
      <c r="CR176" s="61">
        <f t="shared" si="204"/>
        <v>0</v>
      </c>
      <c r="CS176" s="61">
        <f t="shared" si="205"/>
        <v>0</v>
      </c>
      <c r="CT176" s="61">
        <f t="shared" si="206"/>
        <v>0</v>
      </c>
      <c r="CU176" s="61">
        <f t="shared" si="207"/>
        <v>1.5659987926291701E-16</v>
      </c>
      <c r="CV176" s="61">
        <f t="shared" si="208"/>
        <v>4.7719298245614002E-2</v>
      </c>
      <c r="CW176" s="61">
        <f t="shared" si="209"/>
        <v>4.9122807017543797E-2</v>
      </c>
      <c r="CX176" s="61">
        <f t="shared" si="210"/>
        <v>5.1228070175438602E-2</v>
      </c>
      <c r="CY176" s="61">
        <f t="shared" si="211"/>
        <v>5.3333333333333302E-2</v>
      </c>
      <c r="CZ176" s="61">
        <f t="shared" si="212"/>
        <v>5.6842105263157902E-2</v>
      </c>
      <c r="DA176" s="61">
        <f t="shared" si="213"/>
        <v>6.0350877192982398E-2</v>
      </c>
      <c r="DB176" s="61">
        <f t="shared" si="214"/>
        <v>6.3859649122807005E-2</v>
      </c>
      <c r="DC176" s="61">
        <f t="shared" si="241"/>
        <v>6.8070175438596503E-2</v>
      </c>
      <c r="DD176" s="61">
        <f t="shared" si="136"/>
        <v>7.1578947368421006E-2</v>
      </c>
      <c r="DE176" s="61">
        <f t="shared" si="137"/>
        <v>7.5087719298245606E-2</v>
      </c>
      <c r="DF176" s="61">
        <f t="shared" si="138"/>
        <v>7.7192982456140299E-2</v>
      </c>
      <c r="DG176" s="61">
        <f t="shared" si="139"/>
        <v>7.9298245614035104E-2</v>
      </c>
      <c r="DH176" s="61">
        <f t="shared" si="140"/>
        <v>8.0701754385964899E-2</v>
      </c>
      <c r="DI176" s="61">
        <f t="shared" si="141"/>
        <v>8.2105263157894695E-2</v>
      </c>
      <c r="DJ176" s="61">
        <f t="shared" si="142"/>
        <v>8.3508771929824505E-2</v>
      </c>
      <c r="DK176" s="61">
        <f t="shared" si="143"/>
        <v>0</v>
      </c>
      <c r="DL176" s="61">
        <f t="shared" si="144"/>
        <v>0</v>
      </c>
      <c r="DM176" s="61">
        <f t="shared" si="145"/>
        <v>0</v>
      </c>
      <c r="DN176" s="61">
        <f t="shared" si="146"/>
        <v>0</v>
      </c>
      <c r="DO176" s="61">
        <f t="shared" si="147"/>
        <v>0</v>
      </c>
      <c r="DP176" s="61">
        <f t="shared" si="148"/>
        <v>0</v>
      </c>
      <c r="DQ176" s="61">
        <f t="shared" si="149"/>
        <v>0</v>
      </c>
      <c r="DR176" s="61">
        <f t="shared" si="150"/>
        <v>0</v>
      </c>
      <c r="DS176" s="61">
        <f t="shared" si="151"/>
        <v>0</v>
      </c>
      <c r="DT176" s="61">
        <f t="shared" si="152"/>
        <v>0</v>
      </c>
      <c r="DU176" s="61">
        <f t="shared" si="153"/>
        <v>0</v>
      </c>
      <c r="DV176" s="61">
        <f t="shared" si="154"/>
        <v>0</v>
      </c>
      <c r="DW176" s="61">
        <f t="shared" si="155"/>
        <v>0</v>
      </c>
      <c r="DX176" s="61">
        <f t="shared" si="156"/>
        <v>0</v>
      </c>
      <c r="DY176" s="61">
        <f t="shared" si="157"/>
        <v>0</v>
      </c>
      <c r="DZ176" s="61">
        <f t="shared" si="239"/>
        <v>1</v>
      </c>
    </row>
    <row r="177" spans="2:130">
      <c r="C177" s="53">
        <v>2047</v>
      </c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>
        <f t="shared" si="227"/>
        <v>0</v>
      </c>
      <c r="AF177" s="64">
        <f t="shared" si="228"/>
        <v>0</v>
      </c>
      <c r="AG177" s="64">
        <f t="shared" si="229"/>
        <v>0</v>
      </c>
      <c r="AH177" s="64">
        <f t="shared" si="230"/>
        <v>0</v>
      </c>
      <c r="AI177" s="64">
        <f t="shared" si="231"/>
        <v>4.5297099404706399E-14</v>
      </c>
      <c r="AJ177" s="64">
        <f t="shared" si="232"/>
        <v>14</v>
      </c>
      <c r="AK177" s="64">
        <f t="shared" si="233"/>
        <v>14.6</v>
      </c>
      <c r="AL177" s="64">
        <f t="shared" si="234"/>
        <v>15.2</v>
      </c>
      <c r="AM177" s="64">
        <f t="shared" si="235"/>
        <v>16.2</v>
      </c>
      <c r="AN177" s="64">
        <f t="shared" si="236"/>
        <v>17.2</v>
      </c>
      <c r="AO177" s="64">
        <f t="shared" si="237"/>
        <v>18.2</v>
      </c>
      <c r="AP177" s="64">
        <f t="shared" si="238"/>
        <v>19.399999999999999</v>
      </c>
      <c r="AQ177" s="64">
        <f t="shared" si="240"/>
        <v>20.399999999999999</v>
      </c>
      <c r="AR177" s="64">
        <f t="shared" si="242"/>
        <v>21.4</v>
      </c>
      <c r="AS177" s="64">
        <f t="shared" si="243"/>
        <v>22</v>
      </c>
      <c r="AT177" s="64">
        <f t="shared" si="244"/>
        <v>22.6</v>
      </c>
      <c r="AU177" s="64">
        <f t="shared" si="245"/>
        <v>23</v>
      </c>
      <c r="AV177" s="64">
        <f t="shared" si="246"/>
        <v>23.4</v>
      </c>
      <c r="AW177" s="64">
        <f t="shared" ref="AW177:AW190" si="247">VLOOKUP($C$111,$D$3:$K$63,$A$69,0)*(B132-B131)</f>
        <v>23.8</v>
      </c>
      <c r="AX177" s="64">
        <f>VLOOKUP($C$112,$D$3:$K$63,$A$69,0)*(B131-B130)</f>
        <v>23.8</v>
      </c>
      <c r="AY177" s="64">
        <f>VLOOKUP($C$113,$D$3:$K$63,$A$69,0)*B130</f>
        <v>0</v>
      </c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54">
        <f t="shared" si="159"/>
        <v>295.2</v>
      </c>
      <c r="BP177" s="53">
        <v>2047</v>
      </c>
      <c r="BQ177" s="61">
        <f t="shared" si="160"/>
        <v>0</v>
      </c>
      <c r="BR177" s="61">
        <f t="shared" si="180"/>
        <v>0</v>
      </c>
      <c r="BS177" s="61">
        <f t="shared" si="181"/>
        <v>0</v>
      </c>
      <c r="BT177" s="61">
        <f t="shared" si="182"/>
        <v>0</v>
      </c>
      <c r="BU177" s="61">
        <f t="shared" si="183"/>
        <v>0</v>
      </c>
      <c r="BV177" s="61">
        <f t="shared" si="184"/>
        <v>0</v>
      </c>
      <c r="BW177" s="61">
        <f t="shared" si="185"/>
        <v>0</v>
      </c>
      <c r="BX177" s="61">
        <f t="shared" si="186"/>
        <v>0</v>
      </c>
      <c r="BY177" s="61">
        <f t="shared" si="187"/>
        <v>0</v>
      </c>
      <c r="BZ177" s="61">
        <f t="shared" si="188"/>
        <v>0</v>
      </c>
      <c r="CA177" s="61">
        <f t="shared" si="189"/>
        <v>0</v>
      </c>
      <c r="CB177" s="61">
        <f t="shared" si="190"/>
        <v>0</v>
      </c>
      <c r="CC177" s="61">
        <f t="shared" si="191"/>
        <v>0</v>
      </c>
      <c r="CD177" s="61">
        <f t="shared" si="192"/>
        <v>0</v>
      </c>
      <c r="CE177" s="61">
        <f t="shared" si="193"/>
        <v>0</v>
      </c>
      <c r="CF177" s="61">
        <f t="shared" si="194"/>
        <v>0</v>
      </c>
      <c r="CG177" s="61">
        <f t="shared" si="177"/>
        <v>0</v>
      </c>
      <c r="CH177" s="61">
        <f t="shared" si="195"/>
        <v>0</v>
      </c>
      <c r="CI177" s="61">
        <f t="shared" si="196"/>
        <v>0</v>
      </c>
      <c r="CJ177" s="61">
        <f t="shared" si="197"/>
        <v>0</v>
      </c>
      <c r="CK177" s="61">
        <f t="shared" si="198"/>
        <v>0</v>
      </c>
      <c r="CL177" s="61">
        <f t="shared" si="199"/>
        <v>0</v>
      </c>
      <c r="CM177" s="61">
        <f t="shared" si="161"/>
        <v>0</v>
      </c>
      <c r="CN177" s="61">
        <f t="shared" si="200"/>
        <v>0</v>
      </c>
      <c r="CO177" s="61">
        <f t="shared" si="201"/>
        <v>0</v>
      </c>
      <c r="CP177" s="61">
        <f t="shared" si="202"/>
        <v>0</v>
      </c>
      <c r="CQ177" s="61">
        <f t="shared" si="203"/>
        <v>0</v>
      </c>
      <c r="CR177" s="61">
        <f t="shared" si="204"/>
        <v>0</v>
      </c>
      <c r="CS177" s="61">
        <f t="shared" si="205"/>
        <v>0</v>
      </c>
      <c r="CT177" s="61">
        <f t="shared" si="206"/>
        <v>0</v>
      </c>
      <c r="CU177" s="61">
        <f t="shared" si="207"/>
        <v>0</v>
      </c>
      <c r="CV177" s="61">
        <f t="shared" si="208"/>
        <v>1.5344545868803001E-16</v>
      </c>
      <c r="CW177" s="61">
        <f t="shared" si="209"/>
        <v>4.74254742547425E-2</v>
      </c>
      <c r="CX177" s="61">
        <f t="shared" si="210"/>
        <v>4.9457994579945798E-2</v>
      </c>
      <c r="CY177" s="61">
        <f t="shared" si="211"/>
        <v>5.1490514905148999E-2</v>
      </c>
      <c r="CZ177" s="61">
        <f t="shared" si="212"/>
        <v>5.4878048780487798E-2</v>
      </c>
      <c r="DA177" s="61">
        <f t="shared" si="213"/>
        <v>5.8265582655826501E-2</v>
      </c>
      <c r="DB177" s="61">
        <f t="shared" si="214"/>
        <v>6.16531165311653E-2</v>
      </c>
      <c r="DC177" s="61">
        <f t="shared" si="241"/>
        <v>6.5718157181571799E-2</v>
      </c>
      <c r="DD177" s="61">
        <f t="shared" si="136"/>
        <v>6.9105691056910598E-2</v>
      </c>
      <c r="DE177" s="61">
        <f t="shared" si="137"/>
        <v>7.2493224932249301E-2</v>
      </c>
      <c r="DF177" s="61">
        <f t="shared" si="138"/>
        <v>7.4525745257452605E-2</v>
      </c>
      <c r="DG177" s="61">
        <f t="shared" si="139"/>
        <v>7.6558265582655799E-2</v>
      </c>
      <c r="DH177" s="61">
        <f t="shared" si="140"/>
        <v>7.7913279132791294E-2</v>
      </c>
      <c r="DI177" s="61">
        <f t="shared" si="141"/>
        <v>7.9268292682926803E-2</v>
      </c>
      <c r="DJ177" s="61">
        <f t="shared" si="142"/>
        <v>8.0623306233062297E-2</v>
      </c>
      <c r="DK177" s="61">
        <f t="shared" si="143"/>
        <v>8.0623306233062297E-2</v>
      </c>
      <c r="DL177" s="61">
        <f t="shared" si="144"/>
        <v>0</v>
      </c>
      <c r="DM177" s="61">
        <f t="shared" si="145"/>
        <v>0</v>
      </c>
      <c r="DN177" s="61">
        <f t="shared" si="146"/>
        <v>0</v>
      </c>
      <c r="DO177" s="61">
        <f t="shared" si="147"/>
        <v>0</v>
      </c>
      <c r="DP177" s="61">
        <f t="shared" si="148"/>
        <v>0</v>
      </c>
      <c r="DQ177" s="61">
        <f t="shared" si="149"/>
        <v>0</v>
      </c>
      <c r="DR177" s="61">
        <f t="shared" si="150"/>
        <v>0</v>
      </c>
      <c r="DS177" s="61">
        <f t="shared" si="151"/>
        <v>0</v>
      </c>
      <c r="DT177" s="61">
        <f t="shared" si="152"/>
        <v>0</v>
      </c>
      <c r="DU177" s="61">
        <f t="shared" si="153"/>
        <v>0</v>
      </c>
      <c r="DV177" s="61">
        <f t="shared" si="154"/>
        <v>0</v>
      </c>
      <c r="DW177" s="61">
        <f t="shared" si="155"/>
        <v>0</v>
      </c>
      <c r="DX177" s="61">
        <f t="shared" si="156"/>
        <v>0</v>
      </c>
      <c r="DY177" s="61">
        <f t="shared" si="157"/>
        <v>0</v>
      </c>
      <c r="DZ177" s="61">
        <f t="shared" si="239"/>
        <v>1</v>
      </c>
    </row>
    <row r="178" spans="2:130">
      <c r="C178" s="53">
        <v>2048</v>
      </c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>
        <f t="shared" si="228"/>
        <v>0</v>
      </c>
      <c r="AG178" s="64">
        <f t="shared" si="229"/>
        <v>0</v>
      </c>
      <c r="AH178" s="64">
        <f t="shared" si="230"/>
        <v>0</v>
      </c>
      <c r="AI178" s="64">
        <f t="shared" si="231"/>
        <v>0</v>
      </c>
      <c r="AJ178" s="64">
        <f t="shared" si="232"/>
        <v>4.66293670342566E-14</v>
      </c>
      <c r="AK178" s="64">
        <f t="shared" si="233"/>
        <v>14.6</v>
      </c>
      <c r="AL178" s="64">
        <f t="shared" si="234"/>
        <v>15.2</v>
      </c>
      <c r="AM178" s="64">
        <f t="shared" si="235"/>
        <v>16.2</v>
      </c>
      <c r="AN178" s="64">
        <f t="shared" si="236"/>
        <v>17.2</v>
      </c>
      <c r="AO178" s="64">
        <f t="shared" si="237"/>
        <v>18.2</v>
      </c>
      <c r="AP178" s="64">
        <f t="shared" si="238"/>
        <v>19.399999999999999</v>
      </c>
      <c r="AQ178" s="64">
        <f t="shared" si="240"/>
        <v>20.399999999999999</v>
      </c>
      <c r="AR178" s="64">
        <f t="shared" si="242"/>
        <v>21.4</v>
      </c>
      <c r="AS178" s="64">
        <f t="shared" si="243"/>
        <v>22</v>
      </c>
      <c r="AT178" s="64">
        <f t="shared" si="244"/>
        <v>22.6</v>
      </c>
      <c r="AU178" s="64">
        <f t="shared" si="245"/>
        <v>23</v>
      </c>
      <c r="AV178" s="64">
        <f t="shared" si="246"/>
        <v>23.4</v>
      </c>
      <c r="AW178" s="64">
        <f t="shared" si="247"/>
        <v>23.8</v>
      </c>
      <c r="AX178" s="64">
        <f t="shared" ref="AX178:AX190" si="248">VLOOKUP($C$112,$D$3:$K$63,$A$69,0)*(B132-B131)</f>
        <v>23.8</v>
      </c>
      <c r="AY178" s="64">
        <f>VLOOKUP($C$113,$D$3:$K$63,$A$69,0)*(B131-B130)</f>
        <v>24</v>
      </c>
      <c r="AZ178" s="64">
        <f>VLOOKUP($C$114,$D$3:$K$63,$A$69,0)*B130</f>
        <v>0</v>
      </c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54">
        <f t="shared" si="159"/>
        <v>305.2</v>
      </c>
      <c r="BP178" s="53">
        <v>2048</v>
      </c>
      <c r="BQ178" s="61">
        <f t="shared" si="160"/>
        <v>0</v>
      </c>
      <c r="BR178" s="61">
        <f t="shared" si="180"/>
        <v>0</v>
      </c>
      <c r="BS178" s="61">
        <f t="shared" si="181"/>
        <v>0</v>
      </c>
      <c r="BT178" s="61">
        <f t="shared" si="182"/>
        <v>0</v>
      </c>
      <c r="BU178" s="61">
        <f t="shared" si="183"/>
        <v>0</v>
      </c>
      <c r="BV178" s="61">
        <f t="shared" si="184"/>
        <v>0</v>
      </c>
      <c r="BW178" s="61">
        <f t="shared" si="185"/>
        <v>0</v>
      </c>
      <c r="BX178" s="61">
        <f t="shared" si="186"/>
        <v>0</v>
      </c>
      <c r="BY178" s="61">
        <f t="shared" si="187"/>
        <v>0</v>
      </c>
      <c r="BZ178" s="61">
        <f t="shared" si="188"/>
        <v>0</v>
      </c>
      <c r="CA178" s="61">
        <f t="shared" si="189"/>
        <v>0</v>
      </c>
      <c r="CB178" s="61">
        <f t="shared" si="190"/>
        <v>0</v>
      </c>
      <c r="CC178" s="61">
        <f t="shared" si="191"/>
        <v>0</v>
      </c>
      <c r="CD178" s="61">
        <f t="shared" si="192"/>
        <v>0</v>
      </c>
      <c r="CE178" s="61">
        <f t="shared" si="193"/>
        <v>0</v>
      </c>
      <c r="CF178" s="61">
        <f t="shared" si="194"/>
        <v>0</v>
      </c>
      <c r="CG178" s="61">
        <f t="shared" si="177"/>
        <v>0</v>
      </c>
      <c r="CH178" s="61">
        <f t="shared" si="195"/>
        <v>0</v>
      </c>
      <c r="CI178" s="61">
        <f t="shared" si="196"/>
        <v>0</v>
      </c>
      <c r="CJ178" s="61">
        <f t="shared" si="197"/>
        <v>0</v>
      </c>
      <c r="CK178" s="61">
        <f t="shared" si="198"/>
        <v>0</v>
      </c>
      <c r="CL178" s="61">
        <f t="shared" si="199"/>
        <v>0</v>
      </c>
      <c r="CM178" s="61">
        <f t="shared" si="161"/>
        <v>0</v>
      </c>
      <c r="CN178" s="61">
        <f t="shared" si="200"/>
        <v>0</v>
      </c>
      <c r="CO178" s="61">
        <f t="shared" si="201"/>
        <v>0</v>
      </c>
      <c r="CP178" s="61">
        <f t="shared" si="202"/>
        <v>0</v>
      </c>
      <c r="CQ178" s="61">
        <f t="shared" si="203"/>
        <v>0</v>
      </c>
      <c r="CR178" s="61">
        <f t="shared" si="204"/>
        <v>0</v>
      </c>
      <c r="CS178" s="61">
        <f t="shared" si="205"/>
        <v>0</v>
      </c>
      <c r="CT178" s="61">
        <f t="shared" si="206"/>
        <v>0</v>
      </c>
      <c r="CU178" s="61">
        <f t="shared" si="207"/>
        <v>0</v>
      </c>
      <c r="CV178" s="61">
        <f t="shared" si="208"/>
        <v>0</v>
      </c>
      <c r="CW178" s="61">
        <f t="shared" si="209"/>
        <v>1.5278298504015901E-16</v>
      </c>
      <c r="CX178" s="61">
        <f t="shared" si="210"/>
        <v>4.78374836173001E-2</v>
      </c>
      <c r="CY178" s="61">
        <f t="shared" si="211"/>
        <v>4.9803407601572702E-2</v>
      </c>
      <c r="CZ178" s="61">
        <f t="shared" si="212"/>
        <v>5.3079947575360401E-2</v>
      </c>
      <c r="DA178" s="61">
        <f t="shared" si="213"/>
        <v>5.6356487549148099E-2</v>
      </c>
      <c r="DB178" s="61">
        <f t="shared" si="214"/>
        <v>5.9633027522935797E-2</v>
      </c>
      <c r="DC178" s="61">
        <f t="shared" si="241"/>
        <v>6.3564875491481002E-2</v>
      </c>
      <c r="DD178" s="61">
        <f t="shared" si="136"/>
        <v>6.6841415465268603E-2</v>
      </c>
      <c r="DE178" s="61">
        <f t="shared" si="137"/>
        <v>7.0117955439056301E-2</v>
      </c>
      <c r="DF178" s="61">
        <f t="shared" si="138"/>
        <v>7.2083879423328903E-2</v>
      </c>
      <c r="DG178" s="61">
        <f t="shared" si="139"/>
        <v>7.4049803407601505E-2</v>
      </c>
      <c r="DH178" s="61">
        <f t="shared" si="140"/>
        <v>7.5360419397116601E-2</v>
      </c>
      <c r="DI178" s="61">
        <f t="shared" si="141"/>
        <v>7.6671035386631697E-2</v>
      </c>
      <c r="DJ178" s="61">
        <f t="shared" si="142"/>
        <v>7.7981651376146793E-2</v>
      </c>
      <c r="DK178" s="61">
        <f t="shared" si="143"/>
        <v>7.7981651376146793E-2</v>
      </c>
      <c r="DL178" s="61">
        <f t="shared" si="144"/>
        <v>7.86369593709043E-2</v>
      </c>
      <c r="DM178" s="61">
        <f t="shared" si="145"/>
        <v>0</v>
      </c>
      <c r="DN178" s="61">
        <f t="shared" si="146"/>
        <v>0</v>
      </c>
      <c r="DO178" s="61">
        <f t="shared" si="147"/>
        <v>0</v>
      </c>
      <c r="DP178" s="61">
        <f t="shared" si="148"/>
        <v>0</v>
      </c>
      <c r="DQ178" s="61">
        <f t="shared" si="149"/>
        <v>0</v>
      </c>
      <c r="DR178" s="61">
        <f t="shared" si="150"/>
        <v>0</v>
      </c>
      <c r="DS178" s="61">
        <f t="shared" si="151"/>
        <v>0</v>
      </c>
      <c r="DT178" s="61">
        <f t="shared" si="152"/>
        <v>0</v>
      </c>
      <c r="DU178" s="61">
        <f t="shared" si="153"/>
        <v>0</v>
      </c>
      <c r="DV178" s="61">
        <f t="shared" si="154"/>
        <v>0</v>
      </c>
      <c r="DW178" s="61">
        <f t="shared" si="155"/>
        <v>0</v>
      </c>
      <c r="DX178" s="61">
        <f t="shared" si="156"/>
        <v>0</v>
      </c>
      <c r="DY178" s="61">
        <f t="shared" si="157"/>
        <v>0</v>
      </c>
      <c r="DZ178" s="61">
        <f t="shared" si="239"/>
        <v>1</v>
      </c>
    </row>
    <row r="179" spans="2:130">
      <c r="C179" s="53">
        <v>2049</v>
      </c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>
        <f t="shared" si="229"/>
        <v>0</v>
      </c>
      <c r="AH179" s="64">
        <f t="shared" si="230"/>
        <v>0</v>
      </c>
      <c r="AI179" s="64">
        <f t="shared" si="231"/>
        <v>0</v>
      </c>
      <c r="AJ179" s="64">
        <f t="shared" si="232"/>
        <v>0</v>
      </c>
      <c r="AK179" s="64">
        <f t="shared" si="233"/>
        <v>4.8627768478581901E-14</v>
      </c>
      <c r="AL179" s="64">
        <f t="shared" si="234"/>
        <v>15.2</v>
      </c>
      <c r="AM179" s="64">
        <f t="shared" si="235"/>
        <v>16.2</v>
      </c>
      <c r="AN179" s="64">
        <f t="shared" si="236"/>
        <v>17.2</v>
      </c>
      <c r="AO179" s="64">
        <f t="shared" si="237"/>
        <v>18.2</v>
      </c>
      <c r="AP179" s="64">
        <f t="shared" si="238"/>
        <v>19.399999999999999</v>
      </c>
      <c r="AQ179" s="64">
        <f t="shared" si="240"/>
        <v>20.399999999999999</v>
      </c>
      <c r="AR179" s="64">
        <f t="shared" si="242"/>
        <v>21.4</v>
      </c>
      <c r="AS179" s="64">
        <f t="shared" si="243"/>
        <v>22</v>
      </c>
      <c r="AT179" s="64">
        <f t="shared" si="244"/>
        <v>22.6</v>
      </c>
      <c r="AU179" s="64">
        <f t="shared" si="245"/>
        <v>23</v>
      </c>
      <c r="AV179" s="64">
        <f t="shared" si="246"/>
        <v>23.4</v>
      </c>
      <c r="AW179" s="64">
        <f t="shared" si="247"/>
        <v>23.8</v>
      </c>
      <c r="AX179" s="64">
        <f t="shared" si="248"/>
        <v>23.8</v>
      </c>
      <c r="AY179" s="64">
        <f t="shared" ref="AY179:AY190" si="249">VLOOKUP($C$113,$D$3:$K$63,$A$69,0)*(B132-B131)</f>
        <v>24</v>
      </c>
      <c r="AZ179" s="64">
        <f>VLOOKUP($C$114,$D$3:$K$63,$A$69,0)*(B131-B130)</f>
        <v>24</v>
      </c>
      <c r="BA179" s="64">
        <f>VLOOKUP($C$115,$D$3:$K$63,$A$69,0)*B130</f>
        <v>0</v>
      </c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54">
        <f t="shared" si="159"/>
        <v>314.60000000000002</v>
      </c>
      <c r="BP179" s="53">
        <v>2049</v>
      </c>
      <c r="BQ179" s="61">
        <f t="shared" si="160"/>
        <v>0</v>
      </c>
      <c r="BR179" s="61">
        <f t="shared" si="180"/>
        <v>0</v>
      </c>
      <c r="BS179" s="61">
        <f t="shared" si="181"/>
        <v>0</v>
      </c>
      <c r="BT179" s="61">
        <f t="shared" si="182"/>
        <v>0</v>
      </c>
      <c r="BU179" s="61">
        <f t="shared" si="183"/>
        <v>0</v>
      </c>
      <c r="BV179" s="61">
        <f t="shared" si="184"/>
        <v>0</v>
      </c>
      <c r="BW179" s="61">
        <f t="shared" si="185"/>
        <v>0</v>
      </c>
      <c r="BX179" s="61">
        <f t="shared" si="186"/>
        <v>0</v>
      </c>
      <c r="BY179" s="61">
        <f t="shared" si="187"/>
        <v>0</v>
      </c>
      <c r="BZ179" s="61">
        <f t="shared" si="188"/>
        <v>0</v>
      </c>
      <c r="CA179" s="61">
        <f t="shared" si="189"/>
        <v>0</v>
      </c>
      <c r="CB179" s="61">
        <f t="shared" si="190"/>
        <v>0</v>
      </c>
      <c r="CC179" s="61">
        <f t="shared" si="191"/>
        <v>0</v>
      </c>
      <c r="CD179" s="61">
        <f t="shared" si="192"/>
        <v>0</v>
      </c>
      <c r="CE179" s="61">
        <f t="shared" si="193"/>
        <v>0</v>
      </c>
      <c r="CF179" s="61">
        <f t="shared" si="194"/>
        <v>0</v>
      </c>
      <c r="CG179" s="61">
        <f t="shared" si="177"/>
        <v>0</v>
      </c>
      <c r="CH179" s="61">
        <f t="shared" si="195"/>
        <v>0</v>
      </c>
      <c r="CI179" s="61">
        <f t="shared" si="196"/>
        <v>0</v>
      </c>
      <c r="CJ179" s="61">
        <f t="shared" si="197"/>
        <v>0</v>
      </c>
      <c r="CK179" s="61">
        <f t="shared" si="198"/>
        <v>0</v>
      </c>
      <c r="CL179" s="61">
        <f t="shared" si="199"/>
        <v>0</v>
      </c>
      <c r="CM179" s="61">
        <f t="shared" si="161"/>
        <v>0</v>
      </c>
      <c r="CN179" s="61">
        <f t="shared" si="200"/>
        <v>0</v>
      </c>
      <c r="CO179" s="61">
        <f t="shared" si="201"/>
        <v>0</v>
      </c>
      <c r="CP179" s="61">
        <f t="shared" si="202"/>
        <v>0</v>
      </c>
      <c r="CQ179" s="61">
        <f t="shared" si="203"/>
        <v>0</v>
      </c>
      <c r="CR179" s="61">
        <f t="shared" si="204"/>
        <v>0</v>
      </c>
      <c r="CS179" s="61">
        <f t="shared" si="205"/>
        <v>0</v>
      </c>
      <c r="CT179" s="61">
        <f t="shared" si="206"/>
        <v>0</v>
      </c>
      <c r="CU179" s="61">
        <f t="shared" si="207"/>
        <v>0</v>
      </c>
      <c r="CV179" s="61">
        <f t="shared" si="208"/>
        <v>0</v>
      </c>
      <c r="CW179" s="61">
        <f t="shared" si="209"/>
        <v>0</v>
      </c>
      <c r="CX179" s="61">
        <f t="shared" si="210"/>
        <v>1.54570147738658E-16</v>
      </c>
      <c r="CY179" s="61">
        <f t="shared" si="211"/>
        <v>4.8315321042593798E-2</v>
      </c>
      <c r="CZ179" s="61">
        <f t="shared" si="212"/>
        <v>5.14939605848697E-2</v>
      </c>
      <c r="DA179" s="61">
        <f t="shared" si="213"/>
        <v>5.4672600127145601E-2</v>
      </c>
      <c r="DB179" s="61">
        <f t="shared" si="214"/>
        <v>5.7851239669421503E-2</v>
      </c>
      <c r="DC179" s="61">
        <f t="shared" si="241"/>
        <v>6.16656071201526E-2</v>
      </c>
      <c r="DD179" s="61">
        <f t="shared" si="136"/>
        <v>6.4844246662428495E-2</v>
      </c>
      <c r="DE179" s="61">
        <f t="shared" si="137"/>
        <v>6.8022886204704397E-2</v>
      </c>
      <c r="DF179" s="61">
        <f t="shared" si="138"/>
        <v>6.9930069930069894E-2</v>
      </c>
      <c r="DG179" s="61">
        <f t="shared" si="139"/>
        <v>7.1837253655435404E-2</v>
      </c>
      <c r="DH179" s="61">
        <f t="shared" si="140"/>
        <v>7.3108709472345795E-2</v>
      </c>
      <c r="DI179" s="61">
        <f t="shared" si="141"/>
        <v>7.43801652892562E-2</v>
      </c>
      <c r="DJ179" s="61">
        <f t="shared" si="142"/>
        <v>7.5651621106166494E-2</v>
      </c>
      <c r="DK179" s="61">
        <f t="shared" si="143"/>
        <v>7.5651621106166494E-2</v>
      </c>
      <c r="DL179" s="61">
        <f t="shared" si="144"/>
        <v>7.6287349014621697E-2</v>
      </c>
      <c r="DM179" s="61">
        <f t="shared" si="145"/>
        <v>7.6287349014621697E-2</v>
      </c>
      <c r="DN179" s="61">
        <f t="shared" si="146"/>
        <v>0</v>
      </c>
      <c r="DO179" s="61">
        <f t="shared" si="147"/>
        <v>0</v>
      </c>
      <c r="DP179" s="61">
        <f t="shared" si="148"/>
        <v>0</v>
      </c>
      <c r="DQ179" s="61">
        <f t="shared" si="149"/>
        <v>0</v>
      </c>
      <c r="DR179" s="61">
        <f t="shared" si="150"/>
        <v>0</v>
      </c>
      <c r="DS179" s="61">
        <f t="shared" si="151"/>
        <v>0</v>
      </c>
      <c r="DT179" s="61">
        <f t="shared" si="152"/>
        <v>0</v>
      </c>
      <c r="DU179" s="61">
        <f t="shared" si="153"/>
        <v>0</v>
      </c>
      <c r="DV179" s="61">
        <f t="shared" si="154"/>
        <v>0</v>
      </c>
      <c r="DW179" s="61">
        <f t="shared" si="155"/>
        <v>0</v>
      </c>
      <c r="DX179" s="61">
        <f t="shared" si="156"/>
        <v>0</v>
      </c>
      <c r="DY179" s="61">
        <f t="shared" si="157"/>
        <v>0</v>
      </c>
      <c r="DZ179" s="61">
        <f t="shared" si="239"/>
        <v>1</v>
      </c>
    </row>
    <row r="180" spans="2:130">
      <c r="C180" s="53">
        <v>2050</v>
      </c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>
        <f t="shared" si="230"/>
        <v>0</v>
      </c>
      <c r="AI180" s="64">
        <f t="shared" si="231"/>
        <v>0</v>
      </c>
      <c r="AJ180" s="64">
        <f t="shared" si="232"/>
        <v>0</v>
      </c>
      <c r="AK180" s="64">
        <f t="shared" si="233"/>
        <v>0</v>
      </c>
      <c r="AL180" s="64">
        <f t="shared" si="234"/>
        <v>5.06261699229071E-14</v>
      </c>
      <c r="AM180" s="64">
        <f t="shared" si="235"/>
        <v>16.2</v>
      </c>
      <c r="AN180" s="64">
        <f t="shared" si="236"/>
        <v>17.2</v>
      </c>
      <c r="AO180" s="64">
        <f t="shared" si="237"/>
        <v>18.2</v>
      </c>
      <c r="AP180" s="64">
        <f t="shared" si="238"/>
        <v>19.399999999999999</v>
      </c>
      <c r="AQ180" s="64">
        <f t="shared" si="240"/>
        <v>20.399999999999999</v>
      </c>
      <c r="AR180" s="64">
        <f t="shared" si="242"/>
        <v>21.4</v>
      </c>
      <c r="AS180" s="64">
        <f t="shared" si="243"/>
        <v>22</v>
      </c>
      <c r="AT180" s="64">
        <f t="shared" si="244"/>
        <v>22.6</v>
      </c>
      <c r="AU180" s="64">
        <f t="shared" si="245"/>
        <v>23</v>
      </c>
      <c r="AV180" s="64">
        <f t="shared" si="246"/>
        <v>23.4</v>
      </c>
      <c r="AW180" s="64">
        <f t="shared" si="247"/>
        <v>23.8</v>
      </c>
      <c r="AX180" s="64">
        <f t="shared" si="248"/>
        <v>23.8</v>
      </c>
      <c r="AY180" s="64">
        <f t="shared" si="249"/>
        <v>24</v>
      </c>
      <c r="AZ180" s="64">
        <f t="shared" ref="AZ180:AZ190" si="250">VLOOKUP($C$114,$D$3:$K$63,$A$69,0)*(B132-B131)</f>
        <v>24</v>
      </c>
      <c r="BA180" s="64">
        <f>VLOOKUP($C$115,$D$3:$K$63,$A$69,0)*(B131-B130)</f>
        <v>24</v>
      </c>
      <c r="BB180" s="64">
        <f>VLOOKUP($C$116,$D$3:$K$63,$A$69,0)*B130</f>
        <v>0</v>
      </c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54">
        <f t="shared" si="159"/>
        <v>323.39999999999998</v>
      </c>
      <c r="BP180" s="53">
        <v>2050</v>
      </c>
      <c r="BQ180" s="61">
        <f t="shared" si="160"/>
        <v>0</v>
      </c>
      <c r="BR180" s="61">
        <f t="shared" si="180"/>
        <v>0</v>
      </c>
      <c r="BS180" s="61">
        <f t="shared" si="181"/>
        <v>0</v>
      </c>
      <c r="BT180" s="61">
        <f t="shared" si="182"/>
        <v>0</v>
      </c>
      <c r="BU180" s="61">
        <f t="shared" si="183"/>
        <v>0</v>
      </c>
      <c r="BV180" s="61">
        <f t="shared" si="184"/>
        <v>0</v>
      </c>
      <c r="BW180" s="61">
        <f t="shared" si="185"/>
        <v>0</v>
      </c>
      <c r="BX180" s="61">
        <f t="shared" si="186"/>
        <v>0</v>
      </c>
      <c r="BY180" s="61">
        <f t="shared" si="187"/>
        <v>0</v>
      </c>
      <c r="BZ180" s="61">
        <f t="shared" si="188"/>
        <v>0</v>
      </c>
      <c r="CA180" s="61">
        <f t="shared" si="189"/>
        <v>0</v>
      </c>
      <c r="CB180" s="61">
        <f t="shared" si="190"/>
        <v>0</v>
      </c>
      <c r="CC180" s="61">
        <f t="shared" si="191"/>
        <v>0</v>
      </c>
      <c r="CD180" s="61">
        <f t="shared" si="192"/>
        <v>0</v>
      </c>
      <c r="CE180" s="61">
        <f t="shared" si="193"/>
        <v>0</v>
      </c>
      <c r="CF180" s="61">
        <f t="shared" si="194"/>
        <v>0</v>
      </c>
      <c r="CG180" s="61">
        <f t="shared" si="177"/>
        <v>0</v>
      </c>
      <c r="CH180" s="61">
        <f t="shared" si="195"/>
        <v>0</v>
      </c>
      <c r="CI180" s="61">
        <f t="shared" si="196"/>
        <v>0</v>
      </c>
      <c r="CJ180" s="61">
        <f t="shared" si="197"/>
        <v>0</v>
      </c>
      <c r="CK180" s="61">
        <f t="shared" si="198"/>
        <v>0</v>
      </c>
      <c r="CL180" s="61">
        <f t="shared" si="199"/>
        <v>0</v>
      </c>
      <c r="CM180" s="61">
        <f t="shared" si="161"/>
        <v>0</v>
      </c>
      <c r="CN180" s="61">
        <f t="shared" si="200"/>
        <v>0</v>
      </c>
      <c r="CO180" s="61">
        <f t="shared" si="201"/>
        <v>0</v>
      </c>
      <c r="CP180" s="61">
        <f t="shared" si="202"/>
        <v>0</v>
      </c>
      <c r="CQ180" s="61">
        <f t="shared" si="203"/>
        <v>0</v>
      </c>
      <c r="CR180" s="61">
        <f t="shared" si="204"/>
        <v>0</v>
      </c>
      <c r="CS180" s="61">
        <f t="shared" si="205"/>
        <v>0</v>
      </c>
      <c r="CT180" s="61">
        <f t="shared" si="206"/>
        <v>0</v>
      </c>
      <c r="CU180" s="61">
        <f t="shared" si="207"/>
        <v>0</v>
      </c>
      <c r="CV180" s="61">
        <f t="shared" si="208"/>
        <v>0</v>
      </c>
      <c r="CW180" s="61">
        <f t="shared" si="209"/>
        <v>0</v>
      </c>
      <c r="CX180" s="61">
        <f t="shared" si="210"/>
        <v>0</v>
      </c>
      <c r="CY180" s="61">
        <f t="shared" si="211"/>
        <v>1.5654350625512401E-16</v>
      </c>
      <c r="CZ180" s="61">
        <f t="shared" si="212"/>
        <v>5.0092764378478698E-2</v>
      </c>
      <c r="DA180" s="61">
        <f t="shared" si="213"/>
        <v>5.3184910327767503E-2</v>
      </c>
      <c r="DB180" s="61">
        <f t="shared" si="214"/>
        <v>5.62770562770563E-2</v>
      </c>
      <c r="DC180" s="61">
        <f t="shared" si="241"/>
        <v>5.9987631416202801E-2</v>
      </c>
      <c r="DD180" s="61">
        <f t="shared" si="136"/>
        <v>6.3079777365491599E-2</v>
      </c>
      <c r="DE180" s="61">
        <f t="shared" si="137"/>
        <v>6.6171923314780404E-2</v>
      </c>
      <c r="DF180" s="61">
        <f t="shared" si="138"/>
        <v>6.8027210884353706E-2</v>
      </c>
      <c r="DG180" s="61">
        <f t="shared" si="139"/>
        <v>6.9882498453926994E-2</v>
      </c>
      <c r="DH180" s="61">
        <f t="shared" si="140"/>
        <v>7.1119356833642497E-2</v>
      </c>
      <c r="DI180" s="61">
        <f t="shared" si="141"/>
        <v>7.2356215213358097E-2</v>
      </c>
      <c r="DJ180" s="61">
        <f t="shared" si="142"/>
        <v>7.3593073593073599E-2</v>
      </c>
      <c r="DK180" s="61">
        <f t="shared" si="143"/>
        <v>7.3593073593073599E-2</v>
      </c>
      <c r="DL180" s="61">
        <f t="shared" si="144"/>
        <v>7.4211502782931302E-2</v>
      </c>
      <c r="DM180" s="61">
        <f t="shared" si="145"/>
        <v>7.4211502782931302E-2</v>
      </c>
      <c r="DN180" s="61">
        <f t="shared" si="146"/>
        <v>7.4211502782931302E-2</v>
      </c>
      <c r="DO180" s="61">
        <f t="shared" si="147"/>
        <v>0</v>
      </c>
      <c r="DP180" s="61">
        <f t="shared" si="148"/>
        <v>0</v>
      </c>
      <c r="DQ180" s="61">
        <f t="shared" si="149"/>
        <v>0</v>
      </c>
      <c r="DR180" s="61">
        <f t="shared" si="150"/>
        <v>0</v>
      </c>
      <c r="DS180" s="61">
        <f t="shared" si="151"/>
        <v>0</v>
      </c>
      <c r="DT180" s="61">
        <f t="shared" si="152"/>
        <v>0</v>
      </c>
      <c r="DU180" s="61">
        <f t="shared" si="153"/>
        <v>0</v>
      </c>
      <c r="DV180" s="61">
        <f t="shared" si="154"/>
        <v>0</v>
      </c>
      <c r="DW180" s="61">
        <f t="shared" si="155"/>
        <v>0</v>
      </c>
      <c r="DX180" s="61">
        <f t="shared" si="156"/>
        <v>0</v>
      </c>
      <c r="DY180" s="61">
        <f t="shared" si="157"/>
        <v>0</v>
      </c>
      <c r="DZ180" s="61">
        <f t="shared" si="239"/>
        <v>1</v>
      </c>
    </row>
    <row r="181" spans="2:130">
      <c r="C181" s="53">
        <v>2051</v>
      </c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>
        <f t="shared" si="231"/>
        <v>0</v>
      </c>
      <c r="AJ181" s="64">
        <f t="shared" si="232"/>
        <v>0</v>
      </c>
      <c r="AK181" s="64">
        <f t="shared" si="233"/>
        <v>0</v>
      </c>
      <c r="AL181" s="64">
        <f t="shared" si="234"/>
        <v>0</v>
      </c>
      <c r="AM181" s="64">
        <f t="shared" si="235"/>
        <v>5.3956838996782602E-14</v>
      </c>
      <c r="AN181" s="64">
        <f t="shared" si="236"/>
        <v>17.2</v>
      </c>
      <c r="AO181" s="64">
        <f t="shared" si="237"/>
        <v>18.2</v>
      </c>
      <c r="AP181" s="64">
        <f t="shared" si="238"/>
        <v>19.399999999999999</v>
      </c>
      <c r="AQ181" s="64">
        <f t="shared" si="240"/>
        <v>20.399999999999999</v>
      </c>
      <c r="AR181" s="64">
        <f t="shared" si="242"/>
        <v>21.4</v>
      </c>
      <c r="AS181" s="64">
        <f t="shared" si="243"/>
        <v>22</v>
      </c>
      <c r="AT181" s="64">
        <f t="shared" si="244"/>
        <v>22.6</v>
      </c>
      <c r="AU181" s="64">
        <f t="shared" si="245"/>
        <v>23</v>
      </c>
      <c r="AV181" s="64">
        <f t="shared" si="246"/>
        <v>23.4</v>
      </c>
      <c r="AW181" s="64">
        <f t="shared" si="247"/>
        <v>23.8</v>
      </c>
      <c r="AX181" s="64">
        <f t="shared" si="248"/>
        <v>23.8</v>
      </c>
      <c r="AY181" s="64">
        <f t="shared" si="249"/>
        <v>24</v>
      </c>
      <c r="AZ181" s="64">
        <f t="shared" si="250"/>
        <v>24</v>
      </c>
      <c r="BA181" s="64">
        <f t="shared" ref="BA181:BA190" si="251">VLOOKUP($C$115,$D$3:$K$63,$A$69,0)*(B132-B131)</f>
        <v>24</v>
      </c>
      <c r="BB181" s="64">
        <f>VLOOKUP($C$116,$D$3:$K$63,$A$69,0)*(B131-B130)</f>
        <v>23.8</v>
      </c>
      <c r="BC181" s="64">
        <f>VLOOKUP($C$117,$D$3:$K$63,$A$69,0)*B130</f>
        <v>0</v>
      </c>
      <c r="BD181" s="64"/>
      <c r="BE181" s="64"/>
      <c r="BF181" s="64"/>
      <c r="BG181" s="64"/>
      <c r="BH181" s="64"/>
      <c r="BI181" s="64"/>
      <c r="BJ181" s="64"/>
      <c r="BK181" s="64"/>
      <c r="BL181" s="64"/>
      <c r="BM181" s="54">
        <f t="shared" si="159"/>
        <v>331</v>
      </c>
      <c r="BP181" s="53">
        <v>2051</v>
      </c>
      <c r="BQ181" s="61">
        <f t="shared" si="160"/>
        <v>0</v>
      </c>
      <c r="BR181" s="61">
        <f t="shared" si="180"/>
        <v>0</v>
      </c>
      <c r="BS181" s="61">
        <f t="shared" si="181"/>
        <v>0</v>
      </c>
      <c r="BT181" s="61">
        <f t="shared" si="182"/>
        <v>0</v>
      </c>
      <c r="BU181" s="61">
        <f t="shared" si="183"/>
        <v>0</v>
      </c>
      <c r="BV181" s="61">
        <f t="shared" si="184"/>
        <v>0</v>
      </c>
      <c r="BW181" s="61">
        <f t="shared" si="185"/>
        <v>0</v>
      </c>
      <c r="BX181" s="61">
        <f t="shared" si="186"/>
        <v>0</v>
      </c>
      <c r="BY181" s="61">
        <f t="shared" si="187"/>
        <v>0</v>
      </c>
      <c r="BZ181" s="61">
        <f t="shared" si="188"/>
        <v>0</v>
      </c>
      <c r="CA181" s="61">
        <f t="shared" si="189"/>
        <v>0</v>
      </c>
      <c r="CB181" s="61">
        <f t="shared" si="190"/>
        <v>0</v>
      </c>
      <c r="CC181" s="61">
        <f t="shared" si="191"/>
        <v>0</v>
      </c>
      <c r="CD181" s="61">
        <f t="shared" si="192"/>
        <v>0</v>
      </c>
      <c r="CE181" s="61">
        <f t="shared" si="193"/>
        <v>0</v>
      </c>
      <c r="CF181" s="61">
        <f t="shared" si="194"/>
        <v>0</v>
      </c>
      <c r="CG181" s="61">
        <f t="shared" si="177"/>
        <v>0</v>
      </c>
      <c r="CH181" s="61">
        <f t="shared" si="195"/>
        <v>0</v>
      </c>
      <c r="CI181" s="61">
        <f t="shared" si="196"/>
        <v>0</v>
      </c>
      <c r="CJ181" s="61">
        <f t="shared" si="197"/>
        <v>0</v>
      </c>
      <c r="CK181" s="61">
        <f t="shared" si="198"/>
        <v>0</v>
      </c>
      <c r="CL181" s="61">
        <f t="shared" si="199"/>
        <v>0</v>
      </c>
      <c r="CM181" s="61">
        <f t="shared" si="161"/>
        <v>0</v>
      </c>
      <c r="CN181" s="61">
        <f t="shared" si="200"/>
        <v>0</v>
      </c>
      <c r="CO181" s="61">
        <f t="shared" si="201"/>
        <v>0</v>
      </c>
      <c r="CP181" s="61">
        <f t="shared" si="202"/>
        <v>0</v>
      </c>
      <c r="CQ181" s="61">
        <f t="shared" si="203"/>
        <v>0</v>
      </c>
      <c r="CR181" s="61">
        <f t="shared" si="204"/>
        <v>0</v>
      </c>
      <c r="CS181" s="61">
        <f t="shared" si="205"/>
        <v>0</v>
      </c>
      <c r="CT181" s="61">
        <f t="shared" si="206"/>
        <v>0</v>
      </c>
      <c r="CU181" s="61">
        <f t="shared" si="207"/>
        <v>0</v>
      </c>
      <c r="CV181" s="61">
        <f t="shared" si="208"/>
        <v>0</v>
      </c>
      <c r="CW181" s="61">
        <f t="shared" si="209"/>
        <v>0</v>
      </c>
      <c r="CX181" s="61">
        <f t="shared" si="210"/>
        <v>0</v>
      </c>
      <c r="CY181" s="61">
        <f t="shared" si="211"/>
        <v>0</v>
      </c>
      <c r="CZ181" s="61">
        <f t="shared" si="212"/>
        <v>1.6301159817759101E-16</v>
      </c>
      <c r="DA181" s="61">
        <f t="shared" si="213"/>
        <v>5.1963746223564901E-2</v>
      </c>
      <c r="DB181" s="61">
        <f t="shared" si="214"/>
        <v>5.4984894259818701E-2</v>
      </c>
      <c r="DC181" s="61">
        <f t="shared" si="241"/>
        <v>5.8610271903323199E-2</v>
      </c>
      <c r="DD181" s="61">
        <f t="shared" si="136"/>
        <v>6.1631419939576999E-2</v>
      </c>
      <c r="DE181" s="61">
        <f t="shared" si="137"/>
        <v>6.4652567975830799E-2</v>
      </c>
      <c r="DF181" s="61">
        <f t="shared" si="138"/>
        <v>6.6465256797583097E-2</v>
      </c>
      <c r="DG181" s="61">
        <f t="shared" si="139"/>
        <v>6.8277945619335298E-2</v>
      </c>
      <c r="DH181" s="61">
        <f t="shared" si="140"/>
        <v>6.9486404833836807E-2</v>
      </c>
      <c r="DI181" s="61">
        <f t="shared" si="141"/>
        <v>7.0694864048338399E-2</v>
      </c>
      <c r="DJ181" s="61">
        <f t="shared" si="142"/>
        <v>7.1903323262839894E-2</v>
      </c>
      <c r="DK181" s="61">
        <f t="shared" si="143"/>
        <v>7.1903323262839894E-2</v>
      </c>
      <c r="DL181" s="61">
        <f t="shared" si="144"/>
        <v>7.25075528700906E-2</v>
      </c>
      <c r="DM181" s="61">
        <f t="shared" si="145"/>
        <v>7.25075528700906E-2</v>
      </c>
      <c r="DN181" s="61">
        <f t="shared" si="146"/>
        <v>7.25075528700906E-2</v>
      </c>
      <c r="DO181" s="61">
        <f t="shared" si="147"/>
        <v>7.1903323262839894E-2</v>
      </c>
      <c r="DP181" s="61">
        <f t="shared" si="148"/>
        <v>0</v>
      </c>
      <c r="DQ181" s="61">
        <f t="shared" si="149"/>
        <v>0</v>
      </c>
      <c r="DR181" s="61">
        <f t="shared" si="150"/>
        <v>0</v>
      </c>
      <c r="DS181" s="61">
        <f t="shared" si="151"/>
        <v>0</v>
      </c>
      <c r="DT181" s="61">
        <f t="shared" si="152"/>
        <v>0</v>
      </c>
      <c r="DU181" s="61">
        <f t="shared" si="153"/>
        <v>0</v>
      </c>
      <c r="DV181" s="61">
        <f t="shared" si="154"/>
        <v>0</v>
      </c>
      <c r="DW181" s="61">
        <f t="shared" si="155"/>
        <v>0</v>
      </c>
      <c r="DX181" s="61">
        <f t="shared" si="156"/>
        <v>0</v>
      </c>
      <c r="DY181" s="61">
        <f t="shared" si="157"/>
        <v>0</v>
      </c>
      <c r="DZ181" s="61">
        <f t="shared" si="239"/>
        <v>1</v>
      </c>
    </row>
    <row r="182" spans="2:130">
      <c r="C182" s="53">
        <v>2052</v>
      </c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>
        <f t="shared" si="232"/>
        <v>0</v>
      </c>
      <c r="AK182" s="64">
        <f t="shared" si="233"/>
        <v>0</v>
      </c>
      <c r="AL182" s="64">
        <f t="shared" si="234"/>
        <v>0</v>
      </c>
      <c r="AM182" s="64">
        <f t="shared" si="235"/>
        <v>0</v>
      </c>
      <c r="AN182" s="64">
        <f t="shared" si="236"/>
        <v>5.7287508070658103E-14</v>
      </c>
      <c r="AO182" s="64">
        <f t="shared" si="237"/>
        <v>18.2</v>
      </c>
      <c r="AP182" s="64">
        <f t="shared" si="238"/>
        <v>19.399999999999999</v>
      </c>
      <c r="AQ182" s="64">
        <f t="shared" si="240"/>
        <v>20.399999999999999</v>
      </c>
      <c r="AR182" s="64">
        <f t="shared" si="242"/>
        <v>21.4</v>
      </c>
      <c r="AS182" s="64">
        <f t="shared" si="243"/>
        <v>22</v>
      </c>
      <c r="AT182" s="64">
        <f t="shared" si="244"/>
        <v>22.6</v>
      </c>
      <c r="AU182" s="64">
        <f t="shared" si="245"/>
        <v>23</v>
      </c>
      <c r="AV182" s="64">
        <f t="shared" si="246"/>
        <v>23.4</v>
      </c>
      <c r="AW182" s="64">
        <f t="shared" si="247"/>
        <v>23.8</v>
      </c>
      <c r="AX182" s="64">
        <f t="shared" si="248"/>
        <v>23.8</v>
      </c>
      <c r="AY182" s="64">
        <f t="shared" si="249"/>
        <v>24</v>
      </c>
      <c r="AZ182" s="64">
        <f t="shared" si="250"/>
        <v>24</v>
      </c>
      <c r="BA182" s="64">
        <f t="shared" si="251"/>
        <v>24</v>
      </c>
      <c r="BB182" s="64">
        <f t="shared" ref="BB182:BB190" si="252">VLOOKUP($C$116,$D$3:$K$63,$A$69,0)*(B132-B131)</f>
        <v>23.8</v>
      </c>
      <c r="BC182" s="64">
        <f>VLOOKUP($C$117,$D$3:$K$63,$A$69,0)*(B131-B130)</f>
        <v>23.6</v>
      </c>
      <c r="BD182" s="64">
        <f>VLOOKUP($C$118,$D$3:$K$63,$A$69,0)*B130</f>
        <v>0</v>
      </c>
      <c r="BE182" s="64"/>
      <c r="BF182" s="64"/>
      <c r="BG182" s="64"/>
      <c r="BH182" s="64"/>
      <c r="BI182" s="64"/>
      <c r="BJ182" s="64"/>
      <c r="BK182" s="64"/>
      <c r="BL182" s="64"/>
      <c r="BM182" s="54">
        <f t="shared" si="159"/>
        <v>337.4</v>
      </c>
      <c r="BP182" s="53">
        <v>2052</v>
      </c>
      <c r="BQ182" s="61">
        <f t="shared" si="160"/>
        <v>0</v>
      </c>
      <c r="BR182" s="61">
        <f t="shared" si="180"/>
        <v>0</v>
      </c>
      <c r="BS182" s="61">
        <f t="shared" si="181"/>
        <v>0</v>
      </c>
      <c r="BT182" s="61">
        <f t="shared" si="182"/>
        <v>0</v>
      </c>
      <c r="BU182" s="61">
        <f t="shared" si="183"/>
        <v>0</v>
      </c>
      <c r="BV182" s="61">
        <f t="shared" si="184"/>
        <v>0</v>
      </c>
      <c r="BW182" s="61">
        <f t="shared" si="185"/>
        <v>0</v>
      </c>
      <c r="BX182" s="61">
        <f t="shared" si="186"/>
        <v>0</v>
      </c>
      <c r="BY182" s="61">
        <f t="shared" si="187"/>
        <v>0</v>
      </c>
      <c r="BZ182" s="61">
        <f t="shared" si="188"/>
        <v>0</v>
      </c>
      <c r="CA182" s="61">
        <f t="shared" si="189"/>
        <v>0</v>
      </c>
      <c r="CB182" s="61">
        <f t="shared" si="190"/>
        <v>0</v>
      </c>
      <c r="CC182" s="61">
        <f t="shared" si="191"/>
        <v>0</v>
      </c>
      <c r="CD182" s="61">
        <f t="shared" si="192"/>
        <v>0</v>
      </c>
      <c r="CE182" s="61">
        <f t="shared" si="193"/>
        <v>0</v>
      </c>
      <c r="CF182" s="61">
        <f t="shared" si="194"/>
        <v>0</v>
      </c>
      <c r="CG182" s="61">
        <f t="shared" si="177"/>
        <v>0</v>
      </c>
      <c r="CH182" s="61">
        <f t="shared" si="195"/>
        <v>0</v>
      </c>
      <c r="CI182" s="61">
        <f t="shared" si="196"/>
        <v>0</v>
      </c>
      <c r="CJ182" s="61">
        <f t="shared" si="197"/>
        <v>0</v>
      </c>
      <c r="CK182" s="61">
        <f t="shared" si="198"/>
        <v>0</v>
      </c>
      <c r="CL182" s="61">
        <f t="shared" si="199"/>
        <v>0</v>
      </c>
      <c r="CM182" s="61">
        <f t="shared" si="161"/>
        <v>0</v>
      </c>
      <c r="CN182" s="61">
        <f t="shared" si="200"/>
        <v>0</v>
      </c>
      <c r="CO182" s="61">
        <f t="shared" si="201"/>
        <v>0</v>
      </c>
      <c r="CP182" s="61">
        <f t="shared" si="202"/>
        <v>0</v>
      </c>
      <c r="CQ182" s="61">
        <f t="shared" si="203"/>
        <v>0</v>
      </c>
      <c r="CR182" s="61">
        <f t="shared" si="204"/>
        <v>0</v>
      </c>
      <c r="CS182" s="61">
        <f t="shared" si="205"/>
        <v>0</v>
      </c>
      <c r="CT182" s="61">
        <f t="shared" si="206"/>
        <v>0</v>
      </c>
      <c r="CU182" s="61">
        <f t="shared" si="207"/>
        <v>0</v>
      </c>
      <c r="CV182" s="61">
        <f t="shared" si="208"/>
        <v>0</v>
      </c>
      <c r="CW182" s="61">
        <f t="shared" si="209"/>
        <v>0</v>
      </c>
      <c r="CX182" s="61">
        <f t="shared" si="210"/>
        <v>0</v>
      </c>
      <c r="CY182" s="61">
        <f t="shared" si="211"/>
        <v>0</v>
      </c>
      <c r="CZ182" s="61">
        <f t="shared" si="212"/>
        <v>0</v>
      </c>
      <c r="DA182" s="61">
        <f t="shared" si="213"/>
        <v>1.6979107311991101E-16</v>
      </c>
      <c r="DB182" s="61">
        <f t="shared" si="214"/>
        <v>5.39419087136929E-2</v>
      </c>
      <c r="DC182" s="61">
        <f t="shared" si="241"/>
        <v>5.7498518079430898E-2</v>
      </c>
      <c r="DD182" s="61">
        <f t="shared" si="136"/>
        <v>6.0462359217545898E-2</v>
      </c>
      <c r="DE182" s="61">
        <f t="shared" si="137"/>
        <v>6.3426200355660906E-2</v>
      </c>
      <c r="DF182" s="61">
        <f t="shared" si="138"/>
        <v>6.5204505038529897E-2</v>
      </c>
      <c r="DG182" s="61">
        <f t="shared" si="139"/>
        <v>6.6982809721398903E-2</v>
      </c>
      <c r="DH182" s="61">
        <f t="shared" si="140"/>
        <v>6.8168346176644898E-2</v>
      </c>
      <c r="DI182" s="61">
        <f t="shared" si="141"/>
        <v>6.9353882631890906E-2</v>
      </c>
      <c r="DJ182" s="61">
        <f t="shared" si="142"/>
        <v>7.0539419087136901E-2</v>
      </c>
      <c r="DK182" s="61">
        <f t="shared" si="143"/>
        <v>7.0539419087136901E-2</v>
      </c>
      <c r="DL182" s="61">
        <f t="shared" si="144"/>
        <v>7.1132187314759898E-2</v>
      </c>
      <c r="DM182" s="61">
        <f t="shared" si="145"/>
        <v>7.1132187314759898E-2</v>
      </c>
      <c r="DN182" s="61">
        <f t="shared" si="146"/>
        <v>7.1132187314759898E-2</v>
      </c>
      <c r="DO182" s="61">
        <f t="shared" si="147"/>
        <v>7.0539419087136901E-2</v>
      </c>
      <c r="DP182" s="61">
        <f t="shared" si="148"/>
        <v>6.9946650859513904E-2</v>
      </c>
      <c r="DQ182" s="61">
        <f t="shared" si="149"/>
        <v>0</v>
      </c>
      <c r="DR182" s="61">
        <f t="shared" si="150"/>
        <v>0</v>
      </c>
      <c r="DS182" s="61">
        <f t="shared" si="151"/>
        <v>0</v>
      </c>
      <c r="DT182" s="61">
        <f t="shared" si="152"/>
        <v>0</v>
      </c>
      <c r="DU182" s="61">
        <f t="shared" si="153"/>
        <v>0</v>
      </c>
      <c r="DV182" s="61">
        <f t="shared" si="154"/>
        <v>0</v>
      </c>
      <c r="DW182" s="61">
        <f t="shared" si="155"/>
        <v>0</v>
      </c>
      <c r="DX182" s="61">
        <f t="shared" si="156"/>
        <v>0</v>
      </c>
      <c r="DY182" s="61">
        <f t="shared" si="157"/>
        <v>0</v>
      </c>
      <c r="DZ182" s="61">
        <f t="shared" si="239"/>
        <v>1</v>
      </c>
    </row>
    <row r="183" spans="2:130">
      <c r="C183" s="53">
        <v>2053</v>
      </c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>
        <f t="shared" si="233"/>
        <v>0</v>
      </c>
      <c r="AL183" s="64">
        <f t="shared" si="234"/>
        <v>0</v>
      </c>
      <c r="AM183" s="64">
        <f t="shared" si="235"/>
        <v>0</v>
      </c>
      <c r="AN183" s="64">
        <f t="shared" si="236"/>
        <v>0</v>
      </c>
      <c r="AO183" s="64">
        <f t="shared" si="237"/>
        <v>6.0618177144533497E-14</v>
      </c>
      <c r="AP183" s="64">
        <f t="shared" si="238"/>
        <v>19.399999999999999</v>
      </c>
      <c r="AQ183" s="64">
        <f t="shared" si="240"/>
        <v>20.399999999999999</v>
      </c>
      <c r="AR183" s="64">
        <f t="shared" si="242"/>
        <v>21.4</v>
      </c>
      <c r="AS183" s="64">
        <f t="shared" si="243"/>
        <v>22</v>
      </c>
      <c r="AT183" s="64">
        <f t="shared" si="244"/>
        <v>22.6</v>
      </c>
      <c r="AU183" s="64">
        <f t="shared" si="245"/>
        <v>23</v>
      </c>
      <c r="AV183" s="64">
        <f t="shared" si="246"/>
        <v>23.4</v>
      </c>
      <c r="AW183" s="64">
        <f t="shared" si="247"/>
        <v>23.8</v>
      </c>
      <c r="AX183" s="64">
        <f t="shared" si="248"/>
        <v>23.8</v>
      </c>
      <c r="AY183" s="64">
        <f t="shared" si="249"/>
        <v>24</v>
      </c>
      <c r="AZ183" s="64">
        <f t="shared" si="250"/>
        <v>24</v>
      </c>
      <c r="BA183" s="64">
        <f t="shared" si="251"/>
        <v>24</v>
      </c>
      <c r="BB183" s="64">
        <f t="shared" si="252"/>
        <v>23.8</v>
      </c>
      <c r="BC183" s="64">
        <f t="shared" ref="BC183:BC190" si="253">VLOOKUP($C$117,$D$3:$K$63,$A$69,0)*(B132-B131)</f>
        <v>23.6</v>
      </c>
      <c r="BD183" s="64">
        <f>VLOOKUP($C$118,$D$3:$K$63,$A$69,0)*(B131-B130)</f>
        <v>23.2</v>
      </c>
      <c r="BE183" s="64">
        <f>VLOOKUP($C$119,$D$3:$K$63,$A$69,0)*B130</f>
        <v>0</v>
      </c>
      <c r="BF183" s="64"/>
      <c r="BG183" s="64"/>
      <c r="BH183" s="64"/>
      <c r="BI183" s="64"/>
      <c r="BJ183" s="64"/>
      <c r="BK183" s="64"/>
      <c r="BL183" s="64"/>
      <c r="BM183" s="54">
        <f t="shared" si="159"/>
        <v>342.4</v>
      </c>
      <c r="BP183" s="53">
        <v>2053</v>
      </c>
      <c r="BQ183" s="61">
        <f t="shared" si="160"/>
        <v>0</v>
      </c>
      <c r="BR183" s="61">
        <f t="shared" si="180"/>
        <v>0</v>
      </c>
      <c r="BS183" s="61">
        <f t="shared" si="181"/>
        <v>0</v>
      </c>
      <c r="BT183" s="61">
        <f t="shared" si="182"/>
        <v>0</v>
      </c>
      <c r="BU183" s="61">
        <f t="shared" si="183"/>
        <v>0</v>
      </c>
      <c r="BV183" s="61">
        <f t="shared" si="184"/>
        <v>0</v>
      </c>
      <c r="BW183" s="61">
        <f t="shared" si="185"/>
        <v>0</v>
      </c>
      <c r="BX183" s="61">
        <f t="shared" si="186"/>
        <v>0</v>
      </c>
      <c r="BY183" s="61">
        <f t="shared" si="187"/>
        <v>0</v>
      </c>
      <c r="BZ183" s="61">
        <f t="shared" si="188"/>
        <v>0</v>
      </c>
      <c r="CA183" s="61">
        <f t="shared" si="189"/>
        <v>0</v>
      </c>
      <c r="CB183" s="61">
        <f t="shared" si="190"/>
        <v>0</v>
      </c>
      <c r="CC183" s="61">
        <f t="shared" si="191"/>
        <v>0</v>
      </c>
      <c r="CD183" s="61">
        <f t="shared" si="192"/>
        <v>0</v>
      </c>
      <c r="CE183" s="61">
        <f t="shared" si="193"/>
        <v>0</v>
      </c>
      <c r="CF183" s="61">
        <f t="shared" si="194"/>
        <v>0</v>
      </c>
      <c r="CG183" s="61">
        <f t="shared" si="177"/>
        <v>0</v>
      </c>
      <c r="CH183" s="61">
        <f t="shared" si="195"/>
        <v>0</v>
      </c>
      <c r="CI183" s="61">
        <f t="shared" si="196"/>
        <v>0</v>
      </c>
      <c r="CJ183" s="61">
        <f t="shared" si="197"/>
        <v>0</v>
      </c>
      <c r="CK183" s="61">
        <f t="shared" si="198"/>
        <v>0</v>
      </c>
      <c r="CL183" s="61">
        <f t="shared" si="199"/>
        <v>0</v>
      </c>
      <c r="CM183" s="61">
        <f t="shared" si="161"/>
        <v>0</v>
      </c>
      <c r="CN183" s="61">
        <f t="shared" si="200"/>
        <v>0</v>
      </c>
      <c r="CO183" s="61">
        <f t="shared" si="201"/>
        <v>0</v>
      </c>
      <c r="CP183" s="61">
        <f t="shared" si="202"/>
        <v>0</v>
      </c>
      <c r="CQ183" s="61">
        <f t="shared" si="203"/>
        <v>0</v>
      </c>
      <c r="CR183" s="61">
        <f t="shared" si="204"/>
        <v>0</v>
      </c>
      <c r="CS183" s="61">
        <f t="shared" si="205"/>
        <v>0</v>
      </c>
      <c r="CT183" s="61">
        <f t="shared" si="206"/>
        <v>0</v>
      </c>
      <c r="CU183" s="61">
        <f t="shared" si="207"/>
        <v>0</v>
      </c>
      <c r="CV183" s="61">
        <f t="shared" si="208"/>
        <v>0</v>
      </c>
      <c r="CW183" s="61">
        <f t="shared" si="209"/>
        <v>0</v>
      </c>
      <c r="CX183" s="61">
        <f t="shared" si="210"/>
        <v>0</v>
      </c>
      <c r="CY183" s="61">
        <f t="shared" si="211"/>
        <v>0</v>
      </c>
      <c r="CZ183" s="61">
        <f t="shared" si="212"/>
        <v>0</v>
      </c>
      <c r="DA183" s="61">
        <f t="shared" si="213"/>
        <v>0</v>
      </c>
      <c r="DB183" s="61">
        <f t="shared" si="214"/>
        <v>1.7703906876324E-16</v>
      </c>
      <c r="DC183" s="61">
        <f t="shared" si="241"/>
        <v>5.6658878504672897E-2</v>
      </c>
      <c r="DD183" s="61">
        <f t="shared" si="136"/>
        <v>5.95794392523364E-2</v>
      </c>
      <c r="DE183" s="61">
        <f t="shared" si="137"/>
        <v>6.25E-2</v>
      </c>
      <c r="DF183" s="61">
        <f t="shared" si="138"/>
        <v>6.4252336448598096E-2</v>
      </c>
      <c r="DG183" s="61">
        <f t="shared" si="139"/>
        <v>6.6004672897196207E-2</v>
      </c>
      <c r="DH183" s="61">
        <f t="shared" si="140"/>
        <v>6.7172897196261697E-2</v>
      </c>
      <c r="DI183" s="61">
        <f t="shared" si="141"/>
        <v>6.8341121495327103E-2</v>
      </c>
      <c r="DJ183" s="61">
        <f t="shared" si="142"/>
        <v>6.9509345794392496E-2</v>
      </c>
      <c r="DK183" s="61">
        <f t="shared" si="143"/>
        <v>6.9509345794392496E-2</v>
      </c>
      <c r="DL183" s="61">
        <f t="shared" si="144"/>
        <v>7.00934579439252E-2</v>
      </c>
      <c r="DM183" s="61">
        <f t="shared" si="145"/>
        <v>7.00934579439252E-2</v>
      </c>
      <c r="DN183" s="61">
        <f t="shared" si="146"/>
        <v>7.00934579439252E-2</v>
      </c>
      <c r="DO183" s="61">
        <f t="shared" si="147"/>
        <v>6.9509345794392496E-2</v>
      </c>
      <c r="DP183" s="61">
        <f t="shared" si="148"/>
        <v>6.8925233644859807E-2</v>
      </c>
      <c r="DQ183" s="61">
        <f t="shared" si="149"/>
        <v>6.77570093457944E-2</v>
      </c>
      <c r="DR183" s="61">
        <f t="shared" si="150"/>
        <v>0</v>
      </c>
      <c r="DS183" s="61">
        <f t="shared" si="151"/>
        <v>0</v>
      </c>
      <c r="DT183" s="61">
        <f t="shared" si="152"/>
        <v>0</v>
      </c>
      <c r="DU183" s="61">
        <f t="shared" si="153"/>
        <v>0</v>
      </c>
      <c r="DV183" s="61">
        <f t="shared" si="154"/>
        <v>0</v>
      </c>
      <c r="DW183" s="61">
        <f t="shared" si="155"/>
        <v>0</v>
      </c>
      <c r="DX183" s="61">
        <f t="shared" si="156"/>
        <v>0</v>
      </c>
      <c r="DY183" s="61">
        <f t="shared" si="157"/>
        <v>0</v>
      </c>
      <c r="DZ183" s="61">
        <f t="shared" si="239"/>
        <v>1</v>
      </c>
    </row>
    <row r="184" spans="2:130">
      <c r="C184" s="53">
        <v>2054</v>
      </c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>
        <f t="shared" si="234"/>
        <v>0</v>
      </c>
      <c r="AM184" s="64">
        <f t="shared" si="235"/>
        <v>0</v>
      </c>
      <c r="AN184" s="64">
        <f t="shared" si="236"/>
        <v>0</v>
      </c>
      <c r="AO184" s="64">
        <f t="shared" si="237"/>
        <v>0</v>
      </c>
      <c r="AP184" s="64">
        <f t="shared" si="238"/>
        <v>6.4614980033184098E-14</v>
      </c>
      <c r="AQ184" s="64">
        <f t="shared" si="240"/>
        <v>20.399999999999999</v>
      </c>
      <c r="AR184" s="64">
        <f t="shared" si="242"/>
        <v>21.4</v>
      </c>
      <c r="AS184" s="64">
        <f t="shared" si="243"/>
        <v>22</v>
      </c>
      <c r="AT184" s="64">
        <f t="shared" si="244"/>
        <v>22.6</v>
      </c>
      <c r="AU184" s="64">
        <f t="shared" si="245"/>
        <v>23</v>
      </c>
      <c r="AV184" s="64">
        <f t="shared" si="246"/>
        <v>23.4</v>
      </c>
      <c r="AW184" s="64">
        <f t="shared" si="247"/>
        <v>23.8</v>
      </c>
      <c r="AX184" s="64">
        <f t="shared" si="248"/>
        <v>23.8</v>
      </c>
      <c r="AY184" s="64">
        <f t="shared" si="249"/>
        <v>24</v>
      </c>
      <c r="AZ184" s="64">
        <f t="shared" si="250"/>
        <v>24</v>
      </c>
      <c r="BA184" s="64">
        <f t="shared" si="251"/>
        <v>24</v>
      </c>
      <c r="BB184" s="64">
        <f t="shared" si="252"/>
        <v>23.8</v>
      </c>
      <c r="BC184" s="64">
        <f t="shared" si="253"/>
        <v>23.6</v>
      </c>
      <c r="BD184" s="64">
        <f t="shared" ref="BD184:BD190" si="254">VLOOKUP($C$118,$D$3:$K$63,$A$69,0)*(B132-B131)</f>
        <v>23.2</v>
      </c>
      <c r="BE184" s="64">
        <f>VLOOKUP($C$119,$D$3:$K$63,$A$69,0)*(B131-B130)</f>
        <v>22.8</v>
      </c>
      <c r="BF184" s="64">
        <f>VLOOKUP($C$120,$D$3:$K$63,$A$69,0)*B130</f>
        <v>0</v>
      </c>
      <c r="BG184" s="64"/>
      <c r="BH184" s="64"/>
      <c r="BI184" s="64"/>
      <c r="BJ184" s="64"/>
      <c r="BK184" s="64"/>
      <c r="BL184" s="64"/>
      <c r="BM184" s="54">
        <f t="shared" si="159"/>
        <v>345.8</v>
      </c>
      <c r="BP184" s="53">
        <v>2054</v>
      </c>
      <c r="BQ184" s="61">
        <f t="shared" si="160"/>
        <v>0</v>
      </c>
      <c r="BR184" s="61">
        <f t="shared" si="180"/>
        <v>0</v>
      </c>
      <c r="BS184" s="61">
        <f t="shared" si="181"/>
        <v>0</v>
      </c>
      <c r="BT184" s="61">
        <f t="shared" si="182"/>
        <v>0</v>
      </c>
      <c r="BU184" s="61">
        <f t="shared" si="183"/>
        <v>0</v>
      </c>
      <c r="BV184" s="61">
        <f t="shared" si="184"/>
        <v>0</v>
      </c>
      <c r="BW184" s="61">
        <f t="shared" si="185"/>
        <v>0</v>
      </c>
      <c r="BX184" s="61">
        <f t="shared" si="186"/>
        <v>0</v>
      </c>
      <c r="BY184" s="61">
        <f t="shared" si="187"/>
        <v>0</v>
      </c>
      <c r="BZ184" s="61">
        <f t="shared" si="188"/>
        <v>0</v>
      </c>
      <c r="CA184" s="61">
        <f t="shared" si="189"/>
        <v>0</v>
      </c>
      <c r="CB184" s="61">
        <f t="shared" si="190"/>
        <v>0</v>
      </c>
      <c r="CC184" s="61">
        <f t="shared" si="191"/>
        <v>0</v>
      </c>
      <c r="CD184" s="61">
        <f t="shared" si="192"/>
        <v>0</v>
      </c>
      <c r="CE184" s="61">
        <f t="shared" si="193"/>
        <v>0</v>
      </c>
      <c r="CF184" s="61">
        <f t="shared" si="194"/>
        <v>0</v>
      </c>
      <c r="CG184" s="61">
        <f t="shared" si="177"/>
        <v>0</v>
      </c>
      <c r="CH184" s="61">
        <f t="shared" si="195"/>
        <v>0</v>
      </c>
      <c r="CI184" s="61">
        <f t="shared" si="196"/>
        <v>0</v>
      </c>
      <c r="CJ184" s="61">
        <f t="shared" si="197"/>
        <v>0</v>
      </c>
      <c r="CK184" s="61">
        <f t="shared" si="198"/>
        <v>0</v>
      </c>
      <c r="CL184" s="61">
        <f t="shared" si="199"/>
        <v>0</v>
      </c>
      <c r="CM184" s="61">
        <f t="shared" si="161"/>
        <v>0</v>
      </c>
      <c r="CN184" s="61">
        <f t="shared" si="200"/>
        <v>0</v>
      </c>
      <c r="CO184" s="61">
        <f t="shared" si="201"/>
        <v>0</v>
      </c>
      <c r="CP184" s="61">
        <f t="shared" si="202"/>
        <v>0</v>
      </c>
      <c r="CQ184" s="61">
        <f t="shared" si="203"/>
        <v>0</v>
      </c>
      <c r="CR184" s="61">
        <f t="shared" si="204"/>
        <v>0</v>
      </c>
      <c r="CS184" s="61">
        <f t="shared" si="205"/>
        <v>0</v>
      </c>
      <c r="CT184" s="61">
        <f t="shared" si="206"/>
        <v>0</v>
      </c>
      <c r="CU184" s="61">
        <f t="shared" si="207"/>
        <v>0</v>
      </c>
      <c r="CV184" s="61">
        <f t="shared" si="208"/>
        <v>0</v>
      </c>
      <c r="CW184" s="61">
        <f t="shared" si="209"/>
        <v>0</v>
      </c>
      <c r="CX184" s="61">
        <f t="shared" si="210"/>
        <v>0</v>
      </c>
      <c r="CY184" s="61">
        <f t="shared" si="211"/>
        <v>0</v>
      </c>
      <c r="CZ184" s="61">
        <f t="shared" si="212"/>
        <v>0</v>
      </c>
      <c r="DA184" s="61">
        <f t="shared" si="213"/>
        <v>0</v>
      </c>
      <c r="DB184" s="61">
        <f t="shared" si="214"/>
        <v>0</v>
      </c>
      <c r="DC184" s="61">
        <f t="shared" si="241"/>
        <v>1.86856506747207E-16</v>
      </c>
      <c r="DD184" s="61">
        <f t="shared" si="136"/>
        <v>5.8993637941006399E-2</v>
      </c>
      <c r="DE184" s="61">
        <f t="shared" si="137"/>
        <v>6.1885482938114501E-2</v>
      </c>
      <c r="DF184" s="61">
        <f t="shared" si="138"/>
        <v>6.3620589936379396E-2</v>
      </c>
      <c r="DG184" s="61">
        <f t="shared" si="139"/>
        <v>6.5355696934644297E-2</v>
      </c>
      <c r="DH184" s="61">
        <f t="shared" si="140"/>
        <v>6.6512434933487602E-2</v>
      </c>
      <c r="DI184" s="61">
        <f t="shared" si="141"/>
        <v>6.7669172932330796E-2</v>
      </c>
      <c r="DJ184" s="61">
        <f t="shared" si="142"/>
        <v>6.88259109311741E-2</v>
      </c>
      <c r="DK184" s="61">
        <f t="shared" si="143"/>
        <v>6.88259109311741E-2</v>
      </c>
      <c r="DL184" s="61">
        <f t="shared" si="144"/>
        <v>6.9404279930595697E-2</v>
      </c>
      <c r="DM184" s="61">
        <f t="shared" si="145"/>
        <v>6.9404279930595697E-2</v>
      </c>
      <c r="DN184" s="61">
        <f t="shared" si="146"/>
        <v>6.9404279930595697E-2</v>
      </c>
      <c r="DO184" s="61">
        <f t="shared" si="147"/>
        <v>6.88259109311741E-2</v>
      </c>
      <c r="DP184" s="61">
        <f t="shared" si="148"/>
        <v>6.8247541931752406E-2</v>
      </c>
      <c r="DQ184" s="61">
        <f t="shared" si="149"/>
        <v>6.7090803932909199E-2</v>
      </c>
      <c r="DR184" s="61">
        <f t="shared" si="150"/>
        <v>6.5934065934065894E-2</v>
      </c>
      <c r="DS184" s="61">
        <f t="shared" si="151"/>
        <v>0</v>
      </c>
      <c r="DT184" s="61">
        <f t="shared" si="152"/>
        <v>0</v>
      </c>
      <c r="DU184" s="61">
        <f t="shared" si="153"/>
        <v>0</v>
      </c>
      <c r="DV184" s="61">
        <f t="shared" si="154"/>
        <v>0</v>
      </c>
      <c r="DW184" s="61">
        <f t="shared" si="155"/>
        <v>0</v>
      </c>
      <c r="DX184" s="61">
        <f t="shared" si="156"/>
        <v>0</v>
      </c>
      <c r="DY184" s="61">
        <f t="shared" si="157"/>
        <v>0</v>
      </c>
      <c r="DZ184" s="61">
        <f t="shared" si="239"/>
        <v>1</v>
      </c>
    </row>
    <row r="185" spans="2:130">
      <c r="C185" s="53">
        <v>2055</v>
      </c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>
        <f t="shared" si="235"/>
        <v>0</v>
      </c>
      <c r="AN185" s="64">
        <f t="shared" si="236"/>
        <v>0</v>
      </c>
      <c r="AO185" s="64">
        <f t="shared" si="237"/>
        <v>0</v>
      </c>
      <c r="AP185" s="64">
        <f t="shared" si="238"/>
        <v>0</v>
      </c>
      <c r="AQ185" s="64">
        <f t="shared" si="240"/>
        <v>6.7945649107059606E-14</v>
      </c>
      <c r="AR185" s="64">
        <f t="shared" si="242"/>
        <v>21.4</v>
      </c>
      <c r="AS185" s="64">
        <f t="shared" si="243"/>
        <v>22</v>
      </c>
      <c r="AT185" s="64">
        <f t="shared" si="244"/>
        <v>22.6</v>
      </c>
      <c r="AU185" s="64">
        <f t="shared" si="245"/>
        <v>23</v>
      </c>
      <c r="AV185" s="64">
        <f t="shared" si="246"/>
        <v>23.4</v>
      </c>
      <c r="AW185" s="64">
        <f t="shared" si="247"/>
        <v>23.8</v>
      </c>
      <c r="AX185" s="64">
        <f t="shared" si="248"/>
        <v>23.8</v>
      </c>
      <c r="AY185" s="64">
        <f t="shared" si="249"/>
        <v>24</v>
      </c>
      <c r="AZ185" s="64">
        <f t="shared" si="250"/>
        <v>24</v>
      </c>
      <c r="BA185" s="64">
        <f t="shared" si="251"/>
        <v>24</v>
      </c>
      <c r="BB185" s="64">
        <f t="shared" si="252"/>
        <v>23.8</v>
      </c>
      <c r="BC185" s="64">
        <f t="shared" si="253"/>
        <v>23.6</v>
      </c>
      <c r="BD185" s="64">
        <f t="shared" si="254"/>
        <v>23.2</v>
      </c>
      <c r="BE185" s="64">
        <f t="shared" ref="BE185:BE190" si="255">VLOOKUP($C$119,$D$3:$K$63,$A$69,0)*(B132-B131)</f>
        <v>22.8</v>
      </c>
      <c r="BF185" s="64">
        <f>VLOOKUP($C$120,$D$3:$K$63,$A$69,0)*(B131-B130)</f>
        <v>22.4</v>
      </c>
      <c r="BG185" s="64">
        <f>VLOOKUP($C$121,$D$3:$K$63,$A$69,0)*B130</f>
        <v>0</v>
      </c>
      <c r="BH185" s="64"/>
      <c r="BI185" s="64"/>
      <c r="BJ185" s="64"/>
      <c r="BK185" s="64"/>
      <c r="BL185" s="64"/>
      <c r="BM185" s="54">
        <f t="shared" si="159"/>
        <v>347.8</v>
      </c>
      <c r="BP185" s="53">
        <v>2055</v>
      </c>
      <c r="BQ185" s="61">
        <f t="shared" si="160"/>
        <v>0</v>
      </c>
      <c r="BR185" s="61">
        <f t="shared" si="180"/>
        <v>0</v>
      </c>
      <c r="BS185" s="61">
        <f t="shared" si="181"/>
        <v>0</v>
      </c>
      <c r="BT185" s="61">
        <f t="shared" si="182"/>
        <v>0</v>
      </c>
      <c r="BU185" s="61">
        <f t="shared" si="183"/>
        <v>0</v>
      </c>
      <c r="BV185" s="61">
        <f t="shared" si="184"/>
        <v>0</v>
      </c>
      <c r="BW185" s="61">
        <f t="shared" si="185"/>
        <v>0</v>
      </c>
      <c r="BX185" s="61">
        <f t="shared" si="186"/>
        <v>0</v>
      </c>
      <c r="BY185" s="61">
        <f t="shared" si="187"/>
        <v>0</v>
      </c>
      <c r="BZ185" s="61">
        <f t="shared" si="188"/>
        <v>0</v>
      </c>
      <c r="CA185" s="61">
        <f t="shared" si="189"/>
        <v>0</v>
      </c>
      <c r="CB185" s="61">
        <f t="shared" si="190"/>
        <v>0</v>
      </c>
      <c r="CC185" s="61">
        <f t="shared" si="191"/>
        <v>0</v>
      </c>
      <c r="CD185" s="61">
        <f t="shared" si="192"/>
        <v>0</v>
      </c>
      <c r="CE185" s="61">
        <f t="shared" si="193"/>
        <v>0</v>
      </c>
      <c r="CF185" s="61">
        <f t="shared" si="194"/>
        <v>0</v>
      </c>
      <c r="CG185" s="61">
        <f t="shared" si="177"/>
        <v>0</v>
      </c>
      <c r="CH185" s="61">
        <f t="shared" si="195"/>
        <v>0</v>
      </c>
      <c r="CI185" s="61">
        <f t="shared" si="196"/>
        <v>0</v>
      </c>
      <c r="CJ185" s="61">
        <f t="shared" si="197"/>
        <v>0</v>
      </c>
      <c r="CK185" s="61">
        <f t="shared" si="198"/>
        <v>0</v>
      </c>
      <c r="CL185" s="61">
        <f t="shared" si="199"/>
        <v>0</v>
      </c>
      <c r="CM185" s="61">
        <f t="shared" si="161"/>
        <v>0</v>
      </c>
      <c r="CN185" s="61">
        <f t="shared" si="200"/>
        <v>0</v>
      </c>
      <c r="CO185" s="61">
        <f t="shared" si="201"/>
        <v>0</v>
      </c>
      <c r="CP185" s="61">
        <f t="shared" si="202"/>
        <v>0</v>
      </c>
      <c r="CQ185" s="61">
        <f t="shared" si="203"/>
        <v>0</v>
      </c>
      <c r="CR185" s="61">
        <f t="shared" si="204"/>
        <v>0</v>
      </c>
      <c r="CS185" s="61">
        <f t="shared" si="205"/>
        <v>0</v>
      </c>
      <c r="CT185" s="61">
        <f t="shared" si="206"/>
        <v>0</v>
      </c>
      <c r="CU185" s="61">
        <f t="shared" si="207"/>
        <v>0</v>
      </c>
      <c r="CV185" s="61">
        <f t="shared" si="208"/>
        <v>0</v>
      </c>
      <c r="CW185" s="61">
        <f t="shared" si="209"/>
        <v>0</v>
      </c>
      <c r="CX185" s="61">
        <f t="shared" si="210"/>
        <v>0</v>
      </c>
      <c r="CY185" s="61">
        <f t="shared" si="211"/>
        <v>0</v>
      </c>
      <c r="CZ185" s="61">
        <f t="shared" si="212"/>
        <v>0</v>
      </c>
      <c r="DA185" s="61">
        <f t="shared" si="213"/>
        <v>0</v>
      </c>
      <c r="DB185" s="61">
        <f t="shared" si="214"/>
        <v>0</v>
      </c>
      <c r="DC185" s="61">
        <f t="shared" si="241"/>
        <v>0</v>
      </c>
      <c r="DD185" s="61">
        <f t="shared" si="136"/>
        <v>1.9535839306227599E-16</v>
      </c>
      <c r="DE185" s="61">
        <f t="shared" si="137"/>
        <v>6.1529614721104103E-2</v>
      </c>
      <c r="DF185" s="61">
        <f t="shared" si="138"/>
        <v>6.3254744105807906E-2</v>
      </c>
      <c r="DG185" s="61">
        <f t="shared" si="139"/>
        <v>6.4979873490511805E-2</v>
      </c>
      <c r="DH185" s="61">
        <f t="shared" si="140"/>
        <v>6.6129959746981007E-2</v>
      </c>
      <c r="DI185" s="61">
        <f t="shared" si="141"/>
        <v>6.7280046003450195E-2</v>
      </c>
      <c r="DJ185" s="61">
        <f t="shared" si="142"/>
        <v>6.8430132259919493E-2</v>
      </c>
      <c r="DK185" s="61">
        <f t="shared" si="143"/>
        <v>6.8430132259919493E-2</v>
      </c>
      <c r="DL185" s="61">
        <f t="shared" si="144"/>
        <v>6.9005175388154094E-2</v>
      </c>
      <c r="DM185" s="61">
        <f t="shared" si="145"/>
        <v>6.9005175388154094E-2</v>
      </c>
      <c r="DN185" s="61">
        <f t="shared" si="146"/>
        <v>6.9005175388154094E-2</v>
      </c>
      <c r="DO185" s="61">
        <f t="shared" si="147"/>
        <v>6.8430132259919493E-2</v>
      </c>
      <c r="DP185" s="61">
        <f t="shared" si="148"/>
        <v>6.7855089131684906E-2</v>
      </c>
      <c r="DQ185" s="61">
        <f t="shared" si="149"/>
        <v>6.6705002875215594E-2</v>
      </c>
      <c r="DR185" s="61">
        <f t="shared" si="150"/>
        <v>6.5554916618746406E-2</v>
      </c>
      <c r="DS185" s="61">
        <f t="shared" si="151"/>
        <v>6.4404830362277204E-2</v>
      </c>
      <c r="DT185" s="61">
        <f t="shared" si="152"/>
        <v>0</v>
      </c>
      <c r="DU185" s="61">
        <f t="shared" si="153"/>
        <v>0</v>
      </c>
      <c r="DV185" s="61">
        <f t="shared" si="154"/>
        <v>0</v>
      </c>
      <c r="DW185" s="61">
        <f t="shared" si="155"/>
        <v>0</v>
      </c>
      <c r="DX185" s="61">
        <f t="shared" si="156"/>
        <v>0</v>
      </c>
      <c r="DY185" s="61">
        <f t="shared" si="157"/>
        <v>0</v>
      </c>
      <c r="DZ185" s="61">
        <f t="shared" si="239"/>
        <v>1</v>
      </c>
    </row>
    <row r="186" spans="2:130">
      <c r="C186" s="53">
        <v>2056</v>
      </c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>
        <f t="shared" si="236"/>
        <v>0</v>
      </c>
      <c r="AO186" s="64">
        <f t="shared" si="237"/>
        <v>0</v>
      </c>
      <c r="AP186" s="64">
        <f t="shared" si="238"/>
        <v>0</v>
      </c>
      <c r="AQ186" s="64">
        <f t="shared" si="240"/>
        <v>0</v>
      </c>
      <c r="AR186" s="64">
        <f t="shared" si="242"/>
        <v>7.1276318180934999E-14</v>
      </c>
      <c r="AS186" s="64">
        <f t="shared" si="243"/>
        <v>22</v>
      </c>
      <c r="AT186" s="64">
        <f t="shared" si="244"/>
        <v>22.6</v>
      </c>
      <c r="AU186" s="64">
        <f t="shared" si="245"/>
        <v>23</v>
      </c>
      <c r="AV186" s="64">
        <f t="shared" si="246"/>
        <v>23.4</v>
      </c>
      <c r="AW186" s="64">
        <f t="shared" si="247"/>
        <v>23.8</v>
      </c>
      <c r="AX186" s="64">
        <f t="shared" si="248"/>
        <v>23.8</v>
      </c>
      <c r="AY186" s="64">
        <f t="shared" si="249"/>
        <v>24</v>
      </c>
      <c r="AZ186" s="64">
        <f t="shared" si="250"/>
        <v>24</v>
      </c>
      <c r="BA186" s="64">
        <f t="shared" si="251"/>
        <v>24</v>
      </c>
      <c r="BB186" s="64">
        <f t="shared" si="252"/>
        <v>23.8</v>
      </c>
      <c r="BC186" s="64">
        <f t="shared" si="253"/>
        <v>23.6</v>
      </c>
      <c r="BD186" s="64">
        <f t="shared" si="254"/>
        <v>23.2</v>
      </c>
      <c r="BE186" s="64">
        <f t="shared" si="255"/>
        <v>22.8</v>
      </c>
      <c r="BF186" s="64">
        <f t="shared" ref="BF186:BF190" si="256">VLOOKUP($C$120,$D$3:$K$63,$A$69,0)*(B132-B131)</f>
        <v>22.4</v>
      </c>
      <c r="BG186" s="64">
        <f>VLOOKUP($C$121,$D$3:$K$63,$A$69,0)*(B131-B130)</f>
        <v>22</v>
      </c>
      <c r="BH186" s="64">
        <f>VLOOKUP($C$122,$D$3:$K$63,$A$69,0)*B130</f>
        <v>0</v>
      </c>
      <c r="BI186" s="64"/>
      <c r="BJ186" s="64"/>
      <c r="BK186" s="64"/>
      <c r="BL186" s="64"/>
      <c r="BM186" s="54">
        <f t="shared" si="159"/>
        <v>348.4</v>
      </c>
      <c r="BP186" s="53">
        <v>2056</v>
      </c>
      <c r="BQ186" s="61">
        <f t="shared" si="160"/>
        <v>0</v>
      </c>
      <c r="BR186" s="61">
        <f t="shared" si="180"/>
        <v>0</v>
      </c>
      <c r="BS186" s="61">
        <f t="shared" si="181"/>
        <v>0</v>
      </c>
      <c r="BT186" s="61">
        <f t="shared" si="182"/>
        <v>0</v>
      </c>
      <c r="BU186" s="61">
        <f t="shared" si="183"/>
        <v>0</v>
      </c>
      <c r="BV186" s="61">
        <f t="shared" si="184"/>
        <v>0</v>
      </c>
      <c r="BW186" s="61">
        <f t="shared" si="185"/>
        <v>0</v>
      </c>
      <c r="BX186" s="61">
        <f t="shared" si="186"/>
        <v>0</v>
      </c>
      <c r="BY186" s="61">
        <f t="shared" si="187"/>
        <v>0</v>
      </c>
      <c r="BZ186" s="61">
        <f t="shared" si="188"/>
        <v>0</v>
      </c>
      <c r="CA186" s="61">
        <f t="shared" si="189"/>
        <v>0</v>
      </c>
      <c r="CB186" s="61">
        <f t="shared" si="190"/>
        <v>0</v>
      </c>
      <c r="CC186" s="61">
        <f t="shared" si="191"/>
        <v>0</v>
      </c>
      <c r="CD186" s="61">
        <f t="shared" si="192"/>
        <v>0</v>
      </c>
      <c r="CE186" s="61">
        <f t="shared" si="193"/>
        <v>0</v>
      </c>
      <c r="CF186" s="61">
        <f t="shared" si="194"/>
        <v>0</v>
      </c>
      <c r="CG186" s="61">
        <f t="shared" si="177"/>
        <v>0</v>
      </c>
      <c r="CH186" s="61">
        <f t="shared" si="195"/>
        <v>0</v>
      </c>
      <c r="CI186" s="61">
        <f t="shared" si="196"/>
        <v>0</v>
      </c>
      <c r="CJ186" s="61">
        <f t="shared" si="197"/>
        <v>0</v>
      </c>
      <c r="CK186" s="61">
        <f t="shared" si="198"/>
        <v>0</v>
      </c>
      <c r="CL186" s="61">
        <f t="shared" si="199"/>
        <v>0</v>
      </c>
      <c r="CM186" s="61">
        <f t="shared" si="161"/>
        <v>0</v>
      </c>
      <c r="CN186" s="61">
        <f t="shared" si="200"/>
        <v>0</v>
      </c>
      <c r="CO186" s="61">
        <f t="shared" si="201"/>
        <v>0</v>
      </c>
      <c r="CP186" s="61">
        <f t="shared" si="202"/>
        <v>0</v>
      </c>
      <c r="CQ186" s="61">
        <f t="shared" si="203"/>
        <v>0</v>
      </c>
      <c r="CR186" s="61">
        <f t="shared" si="204"/>
        <v>0</v>
      </c>
      <c r="CS186" s="61">
        <f t="shared" si="205"/>
        <v>0</v>
      </c>
      <c r="CT186" s="61">
        <f t="shared" si="206"/>
        <v>0</v>
      </c>
      <c r="CU186" s="61">
        <f t="shared" si="207"/>
        <v>0</v>
      </c>
      <c r="CV186" s="61">
        <f t="shared" si="208"/>
        <v>0</v>
      </c>
      <c r="CW186" s="61">
        <f t="shared" si="209"/>
        <v>0</v>
      </c>
      <c r="CX186" s="61">
        <f t="shared" si="210"/>
        <v>0</v>
      </c>
      <c r="CY186" s="61">
        <f t="shared" si="211"/>
        <v>0</v>
      </c>
      <c r="CZ186" s="61">
        <f t="shared" si="212"/>
        <v>0</v>
      </c>
      <c r="DA186" s="61">
        <f t="shared" si="213"/>
        <v>0</v>
      </c>
      <c r="DB186" s="61">
        <f t="shared" si="214"/>
        <v>0</v>
      </c>
      <c r="DC186" s="61">
        <f t="shared" si="241"/>
        <v>0</v>
      </c>
      <c r="DD186" s="61">
        <f t="shared" si="136"/>
        <v>0</v>
      </c>
      <c r="DE186" s="61">
        <f t="shared" si="137"/>
        <v>2.0458185470991701E-16</v>
      </c>
      <c r="DF186" s="61">
        <f t="shared" si="138"/>
        <v>6.3145809414466098E-2</v>
      </c>
      <c r="DG186" s="61">
        <f t="shared" si="139"/>
        <v>6.4867967853042496E-2</v>
      </c>
      <c r="DH186" s="61">
        <f t="shared" si="140"/>
        <v>6.6016073478759998E-2</v>
      </c>
      <c r="DI186" s="61">
        <f t="shared" si="141"/>
        <v>6.7164179104477598E-2</v>
      </c>
      <c r="DJ186" s="61">
        <f t="shared" si="142"/>
        <v>6.8312284730195197E-2</v>
      </c>
      <c r="DK186" s="61">
        <f t="shared" si="143"/>
        <v>6.8312284730195197E-2</v>
      </c>
      <c r="DL186" s="61">
        <f t="shared" si="144"/>
        <v>6.8886337543053899E-2</v>
      </c>
      <c r="DM186" s="61">
        <f t="shared" si="145"/>
        <v>6.8886337543053899E-2</v>
      </c>
      <c r="DN186" s="61">
        <f t="shared" si="146"/>
        <v>6.8886337543053899E-2</v>
      </c>
      <c r="DO186" s="61">
        <f t="shared" si="147"/>
        <v>6.8312284730195197E-2</v>
      </c>
      <c r="DP186" s="61">
        <f t="shared" si="148"/>
        <v>6.7738231917336397E-2</v>
      </c>
      <c r="DQ186" s="61">
        <f t="shared" si="149"/>
        <v>6.6590126291618798E-2</v>
      </c>
      <c r="DR186" s="61">
        <f t="shared" si="150"/>
        <v>6.5442020665901296E-2</v>
      </c>
      <c r="DS186" s="61">
        <f t="shared" si="151"/>
        <v>6.4293915040183697E-2</v>
      </c>
      <c r="DT186" s="61">
        <f t="shared" si="152"/>
        <v>6.3145809414466098E-2</v>
      </c>
      <c r="DU186" s="61">
        <f t="shared" si="153"/>
        <v>0</v>
      </c>
      <c r="DV186" s="61">
        <f t="shared" si="154"/>
        <v>0</v>
      </c>
      <c r="DW186" s="61">
        <f t="shared" si="155"/>
        <v>0</v>
      </c>
      <c r="DX186" s="61">
        <f t="shared" si="156"/>
        <v>0</v>
      </c>
      <c r="DY186" s="61">
        <f t="shared" si="157"/>
        <v>0</v>
      </c>
      <c r="DZ186" s="61">
        <f t="shared" si="239"/>
        <v>1</v>
      </c>
    </row>
    <row r="187" spans="2:130">
      <c r="C187" s="53">
        <v>2057</v>
      </c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>
        <f t="shared" si="237"/>
        <v>0</v>
      </c>
      <c r="AP187" s="64">
        <f t="shared" si="238"/>
        <v>0</v>
      </c>
      <c r="AQ187" s="64">
        <f t="shared" si="240"/>
        <v>0</v>
      </c>
      <c r="AR187" s="64">
        <f t="shared" si="242"/>
        <v>0</v>
      </c>
      <c r="AS187" s="64">
        <f t="shared" si="243"/>
        <v>7.3274719625260294E-14</v>
      </c>
      <c r="AT187" s="64">
        <f t="shared" si="244"/>
        <v>22.6</v>
      </c>
      <c r="AU187" s="64">
        <f t="shared" si="245"/>
        <v>23</v>
      </c>
      <c r="AV187" s="64">
        <f t="shared" si="246"/>
        <v>23.4</v>
      </c>
      <c r="AW187" s="64">
        <f t="shared" si="247"/>
        <v>23.8</v>
      </c>
      <c r="AX187" s="64">
        <f t="shared" si="248"/>
        <v>23.8</v>
      </c>
      <c r="AY187" s="64">
        <f t="shared" si="249"/>
        <v>24</v>
      </c>
      <c r="AZ187" s="64">
        <f t="shared" si="250"/>
        <v>24</v>
      </c>
      <c r="BA187" s="64">
        <f t="shared" si="251"/>
        <v>24</v>
      </c>
      <c r="BB187" s="64">
        <f t="shared" si="252"/>
        <v>23.8</v>
      </c>
      <c r="BC187" s="64">
        <f t="shared" si="253"/>
        <v>23.6</v>
      </c>
      <c r="BD187" s="64">
        <f t="shared" si="254"/>
        <v>23.2</v>
      </c>
      <c r="BE187" s="64">
        <f t="shared" si="255"/>
        <v>22.8</v>
      </c>
      <c r="BF187" s="64">
        <f t="shared" si="256"/>
        <v>22.4</v>
      </c>
      <c r="BG187" s="64">
        <f t="shared" ref="BG187:BG190" si="257">VLOOKUP($C$121,$D$3:$K$63,$A$69,0)*(B132-B131)</f>
        <v>22</v>
      </c>
      <c r="BH187" s="64">
        <f>VLOOKUP($C$122,$D$3:$K$63,$A$69,0)*(B131-B130)</f>
        <v>21.6</v>
      </c>
      <c r="BI187" s="64">
        <f>VLOOKUP($C$123,$D$3:$K$63,$A$69,0)*B130</f>
        <v>0</v>
      </c>
      <c r="BJ187" s="64"/>
      <c r="BK187" s="64"/>
      <c r="BL187" s="64"/>
      <c r="BM187" s="54">
        <f t="shared" si="159"/>
        <v>348</v>
      </c>
      <c r="BP187" s="53">
        <v>2057</v>
      </c>
      <c r="BQ187" s="61">
        <f t="shared" si="160"/>
        <v>0</v>
      </c>
      <c r="BR187" s="61">
        <f t="shared" si="180"/>
        <v>0</v>
      </c>
      <c r="BS187" s="61">
        <f t="shared" si="181"/>
        <v>0</v>
      </c>
      <c r="BT187" s="61">
        <f t="shared" si="182"/>
        <v>0</v>
      </c>
      <c r="BU187" s="61">
        <f t="shared" si="183"/>
        <v>0</v>
      </c>
      <c r="BV187" s="61">
        <f t="shared" si="184"/>
        <v>0</v>
      </c>
      <c r="BW187" s="61">
        <f t="shared" si="185"/>
        <v>0</v>
      </c>
      <c r="BX187" s="61">
        <f t="shared" si="186"/>
        <v>0</v>
      </c>
      <c r="BY187" s="61">
        <f t="shared" si="187"/>
        <v>0</v>
      </c>
      <c r="BZ187" s="61">
        <f t="shared" si="188"/>
        <v>0</v>
      </c>
      <c r="CA187" s="61">
        <f t="shared" si="189"/>
        <v>0</v>
      </c>
      <c r="CB187" s="61">
        <f t="shared" si="190"/>
        <v>0</v>
      </c>
      <c r="CC187" s="61">
        <f t="shared" si="191"/>
        <v>0</v>
      </c>
      <c r="CD187" s="61">
        <f t="shared" si="192"/>
        <v>0</v>
      </c>
      <c r="CE187" s="61">
        <f t="shared" si="193"/>
        <v>0</v>
      </c>
      <c r="CF187" s="61">
        <f t="shared" si="194"/>
        <v>0</v>
      </c>
      <c r="CG187" s="61">
        <f t="shared" si="177"/>
        <v>0</v>
      </c>
      <c r="CH187" s="61">
        <f t="shared" si="195"/>
        <v>0</v>
      </c>
      <c r="CI187" s="61">
        <f t="shared" si="196"/>
        <v>0</v>
      </c>
      <c r="CJ187" s="61">
        <f t="shared" si="197"/>
        <v>0</v>
      </c>
      <c r="CK187" s="61">
        <f t="shared" si="198"/>
        <v>0</v>
      </c>
      <c r="CL187" s="61">
        <f t="shared" si="199"/>
        <v>0</v>
      </c>
      <c r="CM187" s="61">
        <f t="shared" si="161"/>
        <v>0</v>
      </c>
      <c r="CN187" s="61">
        <f t="shared" si="200"/>
        <v>0</v>
      </c>
      <c r="CO187" s="61">
        <f t="shared" si="201"/>
        <v>0</v>
      </c>
      <c r="CP187" s="61">
        <f t="shared" si="202"/>
        <v>0</v>
      </c>
      <c r="CQ187" s="61">
        <f t="shared" si="203"/>
        <v>0</v>
      </c>
      <c r="CR187" s="61">
        <f t="shared" si="204"/>
        <v>0</v>
      </c>
      <c r="CS187" s="61">
        <f t="shared" si="205"/>
        <v>0</v>
      </c>
      <c r="CT187" s="61">
        <f t="shared" si="206"/>
        <v>0</v>
      </c>
      <c r="CU187" s="61">
        <f t="shared" si="207"/>
        <v>0</v>
      </c>
      <c r="CV187" s="61">
        <f t="shared" si="208"/>
        <v>0</v>
      </c>
      <c r="CW187" s="61">
        <f t="shared" si="209"/>
        <v>0</v>
      </c>
      <c r="CX187" s="61">
        <f t="shared" si="210"/>
        <v>0</v>
      </c>
      <c r="CY187" s="61">
        <f t="shared" si="211"/>
        <v>0</v>
      </c>
      <c r="CZ187" s="61">
        <f t="shared" si="212"/>
        <v>0</v>
      </c>
      <c r="DA187" s="61">
        <f t="shared" si="213"/>
        <v>0</v>
      </c>
      <c r="DB187" s="61">
        <f t="shared" si="214"/>
        <v>0</v>
      </c>
      <c r="DC187" s="61">
        <f t="shared" si="241"/>
        <v>0</v>
      </c>
      <c r="DD187" s="61">
        <f t="shared" si="136"/>
        <v>0</v>
      </c>
      <c r="DE187" s="61">
        <f t="shared" si="137"/>
        <v>0</v>
      </c>
      <c r="DF187" s="61">
        <f t="shared" si="138"/>
        <v>2.1055953915304701E-16</v>
      </c>
      <c r="DG187" s="61">
        <f t="shared" si="139"/>
        <v>6.4942528735632193E-2</v>
      </c>
      <c r="DH187" s="61">
        <f t="shared" si="140"/>
        <v>6.6091954022988494E-2</v>
      </c>
      <c r="DI187" s="61">
        <f t="shared" si="141"/>
        <v>6.7241379310344795E-2</v>
      </c>
      <c r="DJ187" s="61">
        <f t="shared" si="142"/>
        <v>6.8390804597701096E-2</v>
      </c>
      <c r="DK187" s="61">
        <f t="shared" si="143"/>
        <v>6.8390804597701096E-2</v>
      </c>
      <c r="DL187" s="61">
        <f t="shared" si="144"/>
        <v>6.8965517241379296E-2</v>
      </c>
      <c r="DM187" s="61">
        <f t="shared" si="145"/>
        <v>6.8965517241379296E-2</v>
      </c>
      <c r="DN187" s="61">
        <f t="shared" si="146"/>
        <v>6.8965517241379296E-2</v>
      </c>
      <c r="DO187" s="61">
        <f t="shared" si="147"/>
        <v>6.8390804597701096E-2</v>
      </c>
      <c r="DP187" s="61">
        <f t="shared" si="148"/>
        <v>6.7816091954022995E-2</v>
      </c>
      <c r="DQ187" s="61">
        <f t="shared" si="149"/>
        <v>6.6666666666666693E-2</v>
      </c>
      <c r="DR187" s="61">
        <f t="shared" si="150"/>
        <v>6.5517241379310295E-2</v>
      </c>
      <c r="DS187" s="61">
        <f t="shared" si="151"/>
        <v>6.4367816091953994E-2</v>
      </c>
      <c r="DT187" s="61">
        <f t="shared" si="152"/>
        <v>6.3218390804597693E-2</v>
      </c>
      <c r="DU187" s="61">
        <f t="shared" si="153"/>
        <v>6.2068965517241399E-2</v>
      </c>
      <c r="DV187" s="61">
        <f t="shared" si="154"/>
        <v>0</v>
      </c>
      <c r="DW187" s="61">
        <f t="shared" si="155"/>
        <v>0</v>
      </c>
      <c r="DX187" s="61">
        <f t="shared" si="156"/>
        <v>0</v>
      </c>
      <c r="DY187" s="61">
        <f t="shared" si="157"/>
        <v>0</v>
      </c>
      <c r="DZ187" s="61">
        <f t="shared" si="239"/>
        <v>1</v>
      </c>
    </row>
    <row r="188" spans="2:130">
      <c r="C188" s="53">
        <v>2058</v>
      </c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>
        <f t="shared" si="238"/>
        <v>0</v>
      </c>
      <c r="AQ188" s="64">
        <f t="shared" si="240"/>
        <v>0</v>
      </c>
      <c r="AR188" s="64">
        <f t="shared" si="242"/>
        <v>0</v>
      </c>
      <c r="AS188" s="64">
        <f t="shared" si="243"/>
        <v>0</v>
      </c>
      <c r="AT188" s="64">
        <f t="shared" si="244"/>
        <v>7.5273121069585601E-14</v>
      </c>
      <c r="AU188" s="64">
        <f t="shared" si="245"/>
        <v>23</v>
      </c>
      <c r="AV188" s="64">
        <f t="shared" si="246"/>
        <v>23.4</v>
      </c>
      <c r="AW188" s="64">
        <f t="shared" si="247"/>
        <v>23.8</v>
      </c>
      <c r="AX188" s="64">
        <f t="shared" si="248"/>
        <v>23.8</v>
      </c>
      <c r="AY188" s="64">
        <f t="shared" si="249"/>
        <v>24</v>
      </c>
      <c r="AZ188" s="64">
        <f t="shared" si="250"/>
        <v>24</v>
      </c>
      <c r="BA188" s="64">
        <f t="shared" si="251"/>
        <v>24</v>
      </c>
      <c r="BB188" s="64">
        <f t="shared" si="252"/>
        <v>23.8</v>
      </c>
      <c r="BC188" s="64">
        <f t="shared" si="253"/>
        <v>23.6</v>
      </c>
      <c r="BD188" s="64">
        <f t="shared" si="254"/>
        <v>23.2</v>
      </c>
      <c r="BE188" s="64">
        <f t="shared" si="255"/>
        <v>22.8</v>
      </c>
      <c r="BF188" s="64">
        <f t="shared" si="256"/>
        <v>22.4</v>
      </c>
      <c r="BG188" s="64">
        <f t="shared" si="257"/>
        <v>22</v>
      </c>
      <c r="BH188" s="64">
        <f t="shared" ref="BH188:BH190" si="258">VLOOKUP($C$122,$D$3:$K$63,$A$69,0)*(B132-B131)</f>
        <v>21.6</v>
      </c>
      <c r="BI188" s="64">
        <f>VLOOKUP($C$123,$D$3:$K$63,$A$69,0)*(B131-B130)</f>
        <v>21</v>
      </c>
      <c r="BJ188" s="64">
        <f>VLOOKUP($C$124,$D$3:$K$63,$A$69,0)*B130</f>
        <v>0</v>
      </c>
      <c r="BK188" s="64"/>
      <c r="BL188" s="64"/>
      <c r="BM188" s="54">
        <f t="shared" si="159"/>
        <v>346.4</v>
      </c>
      <c r="BP188" s="53">
        <v>2058</v>
      </c>
      <c r="BQ188" s="61">
        <f t="shared" si="160"/>
        <v>0</v>
      </c>
      <c r="BR188" s="61">
        <f t="shared" si="180"/>
        <v>0</v>
      </c>
      <c r="BS188" s="61">
        <f t="shared" si="181"/>
        <v>0</v>
      </c>
      <c r="BT188" s="61">
        <f t="shared" si="182"/>
        <v>0</v>
      </c>
      <c r="BU188" s="61">
        <f t="shared" si="183"/>
        <v>0</v>
      </c>
      <c r="BV188" s="61">
        <f t="shared" si="184"/>
        <v>0</v>
      </c>
      <c r="BW188" s="61">
        <f t="shared" si="185"/>
        <v>0</v>
      </c>
      <c r="BX188" s="61">
        <f t="shared" si="186"/>
        <v>0</v>
      </c>
      <c r="BY188" s="61">
        <f t="shared" si="187"/>
        <v>0</v>
      </c>
      <c r="BZ188" s="61">
        <f t="shared" si="188"/>
        <v>0</v>
      </c>
      <c r="CA188" s="61">
        <f t="shared" si="189"/>
        <v>0</v>
      </c>
      <c r="CB188" s="61">
        <f t="shared" si="190"/>
        <v>0</v>
      </c>
      <c r="CC188" s="61">
        <f t="shared" si="191"/>
        <v>0</v>
      </c>
      <c r="CD188" s="61">
        <f t="shared" si="192"/>
        <v>0</v>
      </c>
      <c r="CE188" s="61">
        <f t="shared" si="193"/>
        <v>0</v>
      </c>
      <c r="CF188" s="61">
        <f t="shared" si="194"/>
        <v>0</v>
      </c>
      <c r="CG188" s="61">
        <f t="shared" si="177"/>
        <v>0</v>
      </c>
      <c r="CH188" s="61">
        <f t="shared" si="195"/>
        <v>0</v>
      </c>
      <c r="CI188" s="61">
        <f t="shared" si="196"/>
        <v>0</v>
      </c>
      <c r="CJ188" s="61">
        <f t="shared" si="197"/>
        <v>0</v>
      </c>
      <c r="CK188" s="61">
        <f t="shared" si="198"/>
        <v>0</v>
      </c>
      <c r="CL188" s="61">
        <f t="shared" si="199"/>
        <v>0</v>
      </c>
      <c r="CM188" s="61">
        <f t="shared" si="161"/>
        <v>0</v>
      </c>
      <c r="CN188" s="61">
        <f t="shared" si="200"/>
        <v>0</v>
      </c>
      <c r="CO188" s="61">
        <f t="shared" si="201"/>
        <v>0</v>
      </c>
      <c r="CP188" s="61">
        <f t="shared" si="202"/>
        <v>0</v>
      </c>
      <c r="CQ188" s="61">
        <f t="shared" si="203"/>
        <v>0</v>
      </c>
      <c r="CR188" s="61">
        <f t="shared" si="204"/>
        <v>0</v>
      </c>
      <c r="CS188" s="61">
        <f t="shared" si="205"/>
        <v>0</v>
      </c>
      <c r="CT188" s="61">
        <f t="shared" si="206"/>
        <v>0</v>
      </c>
      <c r="CU188" s="61">
        <f t="shared" si="207"/>
        <v>0</v>
      </c>
      <c r="CV188" s="61">
        <f t="shared" si="208"/>
        <v>0</v>
      </c>
      <c r="CW188" s="61">
        <f t="shared" si="209"/>
        <v>0</v>
      </c>
      <c r="CX188" s="61">
        <f t="shared" si="210"/>
        <v>0</v>
      </c>
      <c r="CY188" s="61">
        <f t="shared" si="211"/>
        <v>0</v>
      </c>
      <c r="CZ188" s="61">
        <f t="shared" si="212"/>
        <v>0</v>
      </c>
      <c r="DA188" s="61">
        <f t="shared" si="213"/>
        <v>0</v>
      </c>
      <c r="DB188" s="61">
        <f t="shared" si="214"/>
        <v>0</v>
      </c>
      <c r="DC188" s="61">
        <f t="shared" si="241"/>
        <v>0</v>
      </c>
      <c r="DD188" s="61">
        <f t="shared" si="136"/>
        <v>0</v>
      </c>
      <c r="DE188" s="61">
        <f t="shared" si="137"/>
        <v>0</v>
      </c>
      <c r="DF188" s="61">
        <f t="shared" si="138"/>
        <v>0</v>
      </c>
      <c r="DG188" s="61">
        <f t="shared" si="139"/>
        <v>2.17301157822129E-16</v>
      </c>
      <c r="DH188" s="61">
        <f t="shared" si="140"/>
        <v>6.6397228637413402E-2</v>
      </c>
      <c r="DI188" s="61">
        <f t="shared" si="141"/>
        <v>6.7551963048498795E-2</v>
      </c>
      <c r="DJ188" s="61">
        <f t="shared" si="142"/>
        <v>6.8706697459584298E-2</v>
      </c>
      <c r="DK188" s="61">
        <f t="shared" si="143"/>
        <v>6.8706697459584298E-2</v>
      </c>
      <c r="DL188" s="61">
        <f t="shared" si="144"/>
        <v>6.9284064665127001E-2</v>
      </c>
      <c r="DM188" s="61">
        <f t="shared" si="145"/>
        <v>6.9284064665127001E-2</v>
      </c>
      <c r="DN188" s="61">
        <f t="shared" si="146"/>
        <v>6.9284064665127001E-2</v>
      </c>
      <c r="DO188" s="61">
        <f t="shared" si="147"/>
        <v>6.8706697459584298E-2</v>
      </c>
      <c r="DP188" s="61">
        <f t="shared" si="148"/>
        <v>6.8129330254041595E-2</v>
      </c>
      <c r="DQ188" s="61">
        <f t="shared" si="149"/>
        <v>6.6974595842956106E-2</v>
      </c>
      <c r="DR188" s="61">
        <f t="shared" si="150"/>
        <v>6.5819861431870699E-2</v>
      </c>
      <c r="DS188" s="61">
        <f t="shared" si="151"/>
        <v>6.4665127020785196E-2</v>
      </c>
      <c r="DT188" s="61">
        <f t="shared" si="152"/>
        <v>6.3510392609699803E-2</v>
      </c>
      <c r="DU188" s="61">
        <f t="shared" si="153"/>
        <v>6.23556581986143E-2</v>
      </c>
      <c r="DV188" s="61">
        <f t="shared" si="154"/>
        <v>6.06235565819861E-2</v>
      </c>
      <c r="DW188" s="61">
        <f t="shared" si="155"/>
        <v>0</v>
      </c>
      <c r="DX188" s="61">
        <f t="shared" si="156"/>
        <v>0</v>
      </c>
      <c r="DY188" s="61">
        <f t="shared" si="157"/>
        <v>0</v>
      </c>
      <c r="DZ188" s="61">
        <f t="shared" si="239"/>
        <v>1</v>
      </c>
    </row>
    <row r="189" spans="2:130">
      <c r="C189" s="53">
        <v>2059</v>
      </c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>
        <f t="shared" si="240"/>
        <v>0</v>
      </c>
      <c r="AR189" s="64">
        <f t="shared" si="242"/>
        <v>0</v>
      </c>
      <c r="AS189" s="64">
        <f t="shared" si="243"/>
        <v>0</v>
      </c>
      <c r="AT189" s="64">
        <f t="shared" si="244"/>
        <v>0</v>
      </c>
      <c r="AU189" s="64">
        <f t="shared" si="245"/>
        <v>7.6605388699135801E-14</v>
      </c>
      <c r="AV189" s="64">
        <f t="shared" si="246"/>
        <v>23.4</v>
      </c>
      <c r="AW189" s="64">
        <f t="shared" si="247"/>
        <v>23.8</v>
      </c>
      <c r="AX189" s="64">
        <f t="shared" si="248"/>
        <v>23.8</v>
      </c>
      <c r="AY189" s="64">
        <f t="shared" si="249"/>
        <v>24</v>
      </c>
      <c r="AZ189" s="64">
        <f t="shared" si="250"/>
        <v>24</v>
      </c>
      <c r="BA189" s="64">
        <f t="shared" si="251"/>
        <v>24</v>
      </c>
      <c r="BB189" s="64">
        <f t="shared" si="252"/>
        <v>23.8</v>
      </c>
      <c r="BC189" s="64">
        <f t="shared" si="253"/>
        <v>23.6</v>
      </c>
      <c r="BD189" s="64">
        <f t="shared" si="254"/>
        <v>23.2</v>
      </c>
      <c r="BE189" s="64">
        <f t="shared" si="255"/>
        <v>22.8</v>
      </c>
      <c r="BF189" s="64">
        <f t="shared" si="256"/>
        <v>22.4</v>
      </c>
      <c r="BG189" s="64">
        <f t="shared" si="257"/>
        <v>22</v>
      </c>
      <c r="BH189" s="64">
        <f t="shared" si="258"/>
        <v>21.6</v>
      </c>
      <c r="BI189" s="64">
        <f t="shared" ref="BI189:BI190" si="259">VLOOKUP($C$123,$D$3:$K$63,$A$69,0)*(B132-B131)</f>
        <v>21</v>
      </c>
      <c r="BJ189" s="64">
        <f>VLOOKUP($C$124,$D$3:$K$63,$A$69,0)*(B131-B130)</f>
        <v>20.399999999999999</v>
      </c>
      <c r="BK189" s="64">
        <f>VLOOKUP($C$125,$D$3:$K$63,$A$69,0)*B130</f>
        <v>0</v>
      </c>
      <c r="BL189" s="64"/>
      <c r="BM189" s="54">
        <f t="shared" si="159"/>
        <v>343.8</v>
      </c>
      <c r="BP189" s="53">
        <v>2059</v>
      </c>
      <c r="BQ189" s="61">
        <f t="shared" si="160"/>
        <v>0</v>
      </c>
      <c r="BR189" s="61">
        <f t="shared" si="180"/>
        <v>0</v>
      </c>
      <c r="BS189" s="61">
        <f t="shared" si="181"/>
        <v>0</v>
      </c>
      <c r="BT189" s="61">
        <f t="shared" si="182"/>
        <v>0</v>
      </c>
      <c r="BU189" s="61">
        <f t="shared" si="183"/>
        <v>0</v>
      </c>
      <c r="BV189" s="61">
        <f t="shared" si="184"/>
        <v>0</v>
      </c>
      <c r="BW189" s="61">
        <f t="shared" si="185"/>
        <v>0</v>
      </c>
      <c r="BX189" s="61">
        <f t="shared" si="186"/>
        <v>0</v>
      </c>
      <c r="BY189" s="61">
        <f t="shared" si="187"/>
        <v>0</v>
      </c>
      <c r="BZ189" s="61">
        <f t="shared" si="188"/>
        <v>0</v>
      </c>
      <c r="CA189" s="61">
        <f t="shared" si="189"/>
        <v>0</v>
      </c>
      <c r="CB189" s="61">
        <f t="shared" si="190"/>
        <v>0</v>
      </c>
      <c r="CC189" s="61">
        <f t="shared" si="191"/>
        <v>0</v>
      </c>
      <c r="CD189" s="61">
        <f t="shared" si="192"/>
        <v>0</v>
      </c>
      <c r="CE189" s="61">
        <f t="shared" si="193"/>
        <v>0</v>
      </c>
      <c r="CF189" s="61">
        <f t="shared" si="194"/>
        <v>0</v>
      </c>
      <c r="CG189" s="61">
        <f t="shared" si="177"/>
        <v>0</v>
      </c>
      <c r="CH189" s="61">
        <f t="shared" si="195"/>
        <v>0</v>
      </c>
      <c r="CI189" s="61">
        <f t="shared" si="196"/>
        <v>0</v>
      </c>
      <c r="CJ189" s="61">
        <f t="shared" si="197"/>
        <v>0</v>
      </c>
      <c r="CK189" s="61">
        <f t="shared" si="198"/>
        <v>0</v>
      </c>
      <c r="CL189" s="61">
        <f t="shared" si="199"/>
        <v>0</v>
      </c>
      <c r="CM189" s="61">
        <f t="shared" si="161"/>
        <v>0</v>
      </c>
      <c r="CN189" s="61">
        <f t="shared" si="200"/>
        <v>0</v>
      </c>
      <c r="CO189" s="61">
        <f t="shared" si="201"/>
        <v>0</v>
      </c>
      <c r="CP189" s="61">
        <f t="shared" si="202"/>
        <v>0</v>
      </c>
      <c r="CQ189" s="61">
        <f t="shared" si="203"/>
        <v>0</v>
      </c>
      <c r="CR189" s="61">
        <f t="shared" si="204"/>
        <v>0</v>
      </c>
      <c r="CS189" s="61">
        <f t="shared" si="205"/>
        <v>0</v>
      </c>
      <c r="CT189" s="61">
        <f t="shared" si="206"/>
        <v>0</v>
      </c>
      <c r="CU189" s="61">
        <f t="shared" si="207"/>
        <v>0</v>
      </c>
      <c r="CV189" s="61">
        <f t="shared" si="208"/>
        <v>0</v>
      </c>
      <c r="CW189" s="61">
        <f t="shared" si="209"/>
        <v>0</v>
      </c>
      <c r="CX189" s="61">
        <f t="shared" si="210"/>
        <v>0</v>
      </c>
      <c r="CY189" s="61">
        <f t="shared" si="211"/>
        <v>0</v>
      </c>
      <c r="CZ189" s="61">
        <f t="shared" si="212"/>
        <v>0</v>
      </c>
      <c r="DA189" s="61">
        <f t="shared" si="213"/>
        <v>0</v>
      </c>
      <c r="DB189" s="61">
        <f t="shared" si="214"/>
        <v>0</v>
      </c>
      <c r="DC189" s="61">
        <f t="shared" si="241"/>
        <v>0</v>
      </c>
      <c r="DD189" s="61">
        <f t="shared" si="136"/>
        <v>0</v>
      </c>
      <c r="DE189" s="61">
        <f t="shared" si="137"/>
        <v>0</v>
      </c>
      <c r="DF189" s="61">
        <f t="shared" si="138"/>
        <v>0</v>
      </c>
      <c r="DG189" s="61">
        <f t="shared" si="139"/>
        <v>0</v>
      </c>
      <c r="DH189" s="61">
        <f t="shared" si="140"/>
        <v>2.2281962972407199E-16</v>
      </c>
      <c r="DI189" s="61">
        <f t="shared" si="141"/>
        <v>6.8062827225130906E-2</v>
      </c>
      <c r="DJ189" s="61">
        <f t="shared" si="142"/>
        <v>6.9226294357184401E-2</v>
      </c>
      <c r="DK189" s="61">
        <f t="shared" si="143"/>
        <v>6.9226294357184401E-2</v>
      </c>
      <c r="DL189" s="61">
        <f t="shared" si="144"/>
        <v>6.9808027923211197E-2</v>
      </c>
      <c r="DM189" s="61">
        <f t="shared" si="145"/>
        <v>6.9808027923211197E-2</v>
      </c>
      <c r="DN189" s="61">
        <f t="shared" si="146"/>
        <v>6.9808027923211197E-2</v>
      </c>
      <c r="DO189" s="61">
        <f t="shared" si="147"/>
        <v>6.9226294357184401E-2</v>
      </c>
      <c r="DP189" s="61">
        <f t="shared" si="148"/>
        <v>6.8644560791157605E-2</v>
      </c>
      <c r="DQ189" s="61">
        <f t="shared" si="149"/>
        <v>6.7481093659104097E-2</v>
      </c>
      <c r="DR189" s="61">
        <f t="shared" si="150"/>
        <v>6.6317626527050602E-2</v>
      </c>
      <c r="DS189" s="61">
        <f t="shared" si="151"/>
        <v>6.5154159394997094E-2</v>
      </c>
      <c r="DT189" s="61">
        <f t="shared" si="152"/>
        <v>6.3990692262943599E-2</v>
      </c>
      <c r="DU189" s="61">
        <f t="shared" si="153"/>
        <v>6.2827225130889994E-2</v>
      </c>
      <c r="DV189" s="61">
        <f t="shared" si="154"/>
        <v>6.1082024432809801E-2</v>
      </c>
      <c r="DW189" s="61">
        <f t="shared" si="155"/>
        <v>5.9336823734729503E-2</v>
      </c>
      <c r="DX189" s="61">
        <f t="shared" si="156"/>
        <v>0</v>
      </c>
      <c r="DY189" s="61">
        <f t="shared" si="157"/>
        <v>0</v>
      </c>
      <c r="DZ189" s="61">
        <f t="shared" si="239"/>
        <v>1</v>
      </c>
    </row>
    <row r="190" spans="2:130">
      <c r="C190" s="53">
        <v>2060</v>
      </c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>
        <f t="shared" si="242"/>
        <v>0</v>
      </c>
      <c r="AS190" s="64">
        <f t="shared" si="243"/>
        <v>0</v>
      </c>
      <c r="AT190" s="64">
        <f t="shared" si="244"/>
        <v>0</v>
      </c>
      <c r="AU190" s="64">
        <f t="shared" si="245"/>
        <v>0</v>
      </c>
      <c r="AV190" s="64">
        <f t="shared" si="246"/>
        <v>7.7937656328686002E-14</v>
      </c>
      <c r="AW190" s="64">
        <f t="shared" si="247"/>
        <v>23.8</v>
      </c>
      <c r="AX190" s="64">
        <f t="shared" si="248"/>
        <v>23.8</v>
      </c>
      <c r="AY190" s="64">
        <f t="shared" si="249"/>
        <v>24</v>
      </c>
      <c r="AZ190" s="64">
        <f t="shared" si="250"/>
        <v>24</v>
      </c>
      <c r="BA190" s="64">
        <f t="shared" si="251"/>
        <v>24</v>
      </c>
      <c r="BB190" s="64">
        <f t="shared" si="252"/>
        <v>23.8</v>
      </c>
      <c r="BC190" s="64">
        <f t="shared" si="253"/>
        <v>23.6</v>
      </c>
      <c r="BD190" s="64">
        <f t="shared" si="254"/>
        <v>23.2</v>
      </c>
      <c r="BE190" s="64">
        <f t="shared" si="255"/>
        <v>22.8</v>
      </c>
      <c r="BF190" s="64">
        <f t="shared" si="256"/>
        <v>22.4</v>
      </c>
      <c r="BG190" s="64">
        <f t="shared" si="257"/>
        <v>22</v>
      </c>
      <c r="BH190" s="64">
        <f t="shared" si="258"/>
        <v>21.6</v>
      </c>
      <c r="BI190" s="64">
        <f t="shared" si="259"/>
        <v>21</v>
      </c>
      <c r="BJ190" s="64">
        <f>VLOOKUP($C$124,$D$3:$K$63,$A$69,0)*(B132-B131)</f>
        <v>20.399999999999999</v>
      </c>
      <c r="BK190" s="64">
        <f>VLOOKUP($C$125,$D$3:$K$63,$A$69,0)*(B131-B130)</f>
        <v>19.8</v>
      </c>
      <c r="BL190" s="64">
        <f>VLOOKUP($C$126,$D$3:$K$63,$A$69,0)*B130</f>
        <v>0</v>
      </c>
      <c r="BM190" s="54">
        <f t="shared" si="159"/>
        <v>340.2</v>
      </c>
      <c r="BP190" s="53">
        <v>2060</v>
      </c>
      <c r="BQ190" s="61">
        <f t="shared" si="160"/>
        <v>0</v>
      </c>
      <c r="BR190" s="61">
        <f t="shared" si="180"/>
        <v>0</v>
      </c>
      <c r="BS190" s="61">
        <f t="shared" si="181"/>
        <v>0</v>
      </c>
      <c r="BT190" s="61">
        <f t="shared" si="182"/>
        <v>0</v>
      </c>
      <c r="BU190" s="61">
        <f t="shared" si="183"/>
        <v>0</v>
      </c>
      <c r="BV190" s="61">
        <f t="shared" si="184"/>
        <v>0</v>
      </c>
      <c r="BW190" s="61">
        <f t="shared" si="185"/>
        <v>0</v>
      </c>
      <c r="BX190" s="61">
        <f t="shared" si="186"/>
        <v>0</v>
      </c>
      <c r="BY190" s="61">
        <f t="shared" si="187"/>
        <v>0</v>
      </c>
      <c r="BZ190" s="61">
        <f t="shared" si="188"/>
        <v>0</v>
      </c>
      <c r="CA190" s="61">
        <f t="shared" si="189"/>
        <v>0</v>
      </c>
      <c r="CB190" s="61">
        <f t="shared" si="190"/>
        <v>0</v>
      </c>
      <c r="CC190" s="61">
        <f t="shared" si="191"/>
        <v>0</v>
      </c>
      <c r="CD190" s="61">
        <f t="shared" si="192"/>
        <v>0</v>
      </c>
      <c r="CE190" s="61">
        <f t="shared" si="193"/>
        <v>0</v>
      </c>
      <c r="CF190" s="61">
        <f t="shared" si="194"/>
        <v>0</v>
      </c>
      <c r="CG190" s="61">
        <f t="shared" si="177"/>
        <v>0</v>
      </c>
      <c r="CH190" s="61">
        <f t="shared" si="195"/>
        <v>0</v>
      </c>
      <c r="CI190" s="61">
        <f t="shared" si="196"/>
        <v>0</v>
      </c>
      <c r="CJ190" s="61">
        <f t="shared" si="197"/>
        <v>0</v>
      </c>
      <c r="CK190" s="61">
        <f t="shared" si="198"/>
        <v>0</v>
      </c>
      <c r="CL190" s="61">
        <f t="shared" si="199"/>
        <v>0</v>
      </c>
      <c r="CM190" s="61">
        <f t="shared" si="161"/>
        <v>0</v>
      </c>
      <c r="CN190" s="61">
        <f t="shared" si="200"/>
        <v>0</v>
      </c>
      <c r="CO190" s="61">
        <f t="shared" si="201"/>
        <v>0</v>
      </c>
      <c r="CP190" s="61">
        <f t="shared" si="202"/>
        <v>0</v>
      </c>
      <c r="CQ190" s="61">
        <f t="shared" si="203"/>
        <v>0</v>
      </c>
      <c r="CR190" s="61">
        <f t="shared" si="204"/>
        <v>0</v>
      </c>
      <c r="CS190" s="61">
        <f t="shared" si="205"/>
        <v>0</v>
      </c>
      <c r="CT190" s="61">
        <f t="shared" si="206"/>
        <v>0</v>
      </c>
      <c r="CU190" s="61">
        <f t="shared" si="207"/>
        <v>0</v>
      </c>
      <c r="CV190" s="61">
        <f t="shared" si="208"/>
        <v>0</v>
      </c>
      <c r="CW190" s="61">
        <f t="shared" si="209"/>
        <v>0</v>
      </c>
      <c r="CX190" s="61">
        <f t="shared" si="210"/>
        <v>0</v>
      </c>
      <c r="CY190" s="61">
        <f t="shared" si="211"/>
        <v>0</v>
      </c>
      <c r="CZ190" s="61">
        <f t="shared" si="212"/>
        <v>0</v>
      </c>
      <c r="DA190" s="61">
        <f t="shared" si="213"/>
        <v>0</v>
      </c>
      <c r="DB190" s="61">
        <f t="shared" si="214"/>
        <v>0</v>
      </c>
      <c r="DC190" s="61">
        <f t="shared" si="241"/>
        <v>0</v>
      </c>
      <c r="DD190" s="61">
        <f t="shared" si="136"/>
        <v>0</v>
      </c>
      <c r="DE190" s="61">
        <f t="shared" si="137"/>
        <v>0</v>
      </c>
      <c r="DF190" s="61">
        <f t="shared" si="138"/>
        <v>0</v>
      </c>
      <c r="DG190" s="61">
        <f t="shared" si="139"/>
        <v>0</v>
      </c>
      <c r="DH190" s="61">
        <f t="shared" si="140"/>
        <v>0</v>
      </c>
      <c r="DI190" s="61">
        <f t="shared" si="141"/>
        <v>2.2909364000201601E-16</v>
      </c>
      <c r="DJ190" s="61">
        <f t="shared" si="142"/>
        <v>6.9958847736625501E-2</v>
      </c>
      <c r="DK190" s="61">
        <f t="shared" si="143"/>
        <v>6.9958847736625501E-2</v>
      </c>
      <c r="DL190" s="61">
        <f t="shared" si="144"/>
        <v>7.0546737213403904E-2</v>
      </c>
      <c r="DM190" s="61">
        <f t="shared" si="145"/>
        <v>7.0546737213403904E-2</v>
      </c>
      <c r="DN190" s="61">
        <f t="shared" si="146"/>
        <v>7.0546737213403904E-2</v>
      </c>
      <c r="DO190" s="61">
        <f t="shared" si="147"/>
        <v>6.9958847736625501E-2</v>
      </c>
      <c r="DP190" s="61">
        <f t="shared" si="148"/>
        <v>6.9370958259847099E-2</v>
      </c>
      <c r="DQ190" s="61">
        <f t="shared" si="149"/>
        <v>6.8195179306290404E-2</v>
      </c>
      <c r="DR190" s="61">
        <f t="shared" si="150"/>
        <v>6.7019400352733696E-2</v>
      </c>
      <c r="DS190" s="61">
        <f t="shared" si="151"/>
        <v>6.5843621399176905E-2</v>
      </c>
      <c r="DT190" s="61">
        <f t="shared" si="152"/>
        <v>6.4667842445620197E-2</v>
      </c>
      <c r="DU190" s="61">
        <f t="shared" si="153"/>
        <v>6.3492063492063502E-2</v>
      </c>
      <c r="DV190" s="61">
        <f t="shared" si="154"/>
        <v>6.1728395061728399E-2</v>
      </c>
      <c r="DW190" s="61">
        <f t="shared" si="155"/>
        <v>5.9964726631393302E-2</v>
      </c>
      <c r="DX190" s="61">
        <f t="shared" si="156"/>
        <v>5.8201058201058198E-2</v>
      </c>
      <c r="DY190" s="61">
        <f t="shared" si="157"/>
        <v>0</v>
      </c>
      <c r="DZ190" s="61">
        <f t="shared" si="239"/>
        <v>1</v>
      </c>
    </row>
    <row r="192" spans="2:130">
      <c r="B192" s="60" t="s">
        <v>38</v>
      </c>
      <c r="C192" s="53" t="s">
        <v>149</v>
      </c>
      <c r="N192" s="53"/>
      <c r="U192" s="54"/>
      <c r="W192" s="53"/>
      <c r="AD192" s="54"/>
      <c r="AF192" s="53"/>
      <c r="AM192" s="54"/>
      <c r="AO192" s="53"/>
      <c r="AV192" s="54"/>
      <c r="BN192" s="212" t="s">
        <v>150</v>
      </c>
      <c r="BO192" s="212"/>
    </row>
    <row r="193" spans="1:130">
      <c r="A193" s="59" t="s">
        <v>19</v>
      </c>
      <c r="B193" s="59" t="s">
        <v>24</v>
      </c>
      <c r="C193" s="59" t="s">
        <v>56</v>
      </c>
      <c r="D193" s="59">
        <v>2000</v>
      </c>
      <c r="E193" s="59">
        <v>2001</v>
      </c>
      <c r="F193" s="59">
        <v>2002</v>
      </c>
      <c r="G193" s="59">
        <v>2003</v>
      </c>
      <c r="H193" s="59">
        <v>2004</v>
      </c>
      <c r="I193" s="59">
        <v>2005</v>
      </c>
      <c r="J193" s="59">
        <v>2006</v>
      </c>
      <c r="K193" s="59">
        <v>2007</v>
      </c>
      <c r="L193" s="59">
        <v>2008</v>
      </c>
      <c r="M193" s="59">
        <v>2009</v>
      </c>
      <c r="N193" s="59">
        <v>2010</v>
      </c>
      <c r="O193" s="59">
        <v>2011</v>
      </c>
      <c r="P193" s="59">
        <v>2012</v>
      </c>
      <c r="Q193" s="59">
        <v>2013</v>
      </c>
      <c r="R193" s="59">
        <v>2014</v>
      </c>
      <c r="S193" s="59">
        <v>2015</v>
      </c>
      <c r="T193" s="59">
        <v>2016</v>
      </c>
      <c r="U193" s="59">
        <v>2017</v>
      </c>
      <c r="V193" s="59">
        <v>2018</v>
      </c>
      <c r="W193" s="59">
        <v>2019</v>
      </c>
      <c r="X193" s="59">
        <v>2020</v>
      </c>
      <c r="Y193" s="59">
        <v>2021</v>
      </c>
      <c r="Z193" s="59">
        <v>2022</v>
      </c>
      <c r="AA193" s="59">
        <v>2023</v>
      </c>
      <c r="AB193" s="59">
        <v>2024</v>
      </c>
      <c r="AC193" s="59">
        <v>2025</v>
      </c>
      <c r="AD193" s="59">
        <v>2026</v>
      </c>
      <c r="AE193" s="59">
        <v>2027</v>
      </c>
      <c r="AF193" s="59">
        <v>2028</v>
      </c>
      <c r="AG193" s="59">
        <v>2029</v>
      </c>
      <c r="AH193" s="59">
        <v>2030</v>
      </c>
      <c r="AI193" s="59">
        <v>2031</v>
      </c>
      <c r="AJ193" s="59">
        <v>2032</v>
      </c>
      <c r="AK193" s="59">
        <v>2033</v>
      </c>
      <c r="AL193" s="59">
        <v>2034</v>
      </c>
      <c r="AM193" s="59">
        <v>2035</v>
      </c>
      <c r="AN193" s="59">
        <v>2036</v>
      </c>
      <c r="AO193" s="59">
        <v>2037</v>
      </c>
      <c r="AP193" s="59">
        <v>2038</v>
      </c>
      <c r="AQ193" s="59">
        <v>2039</v>
      </c>
      <c r="AR193" s="59">
        <v>2040</v>
      </c>
      <c r="AS193" s="59">
        <v>2041</v>
      </c>
      <c r="AT193" s="59">
        <v>2042</v>
      </c>
      <c r="AU193" s="59">
        <v>2043</v>
      </c>
      <c r="AV193" s="59">
        <v>2044</v>
      </c>
      <c r="AW193" s="59">
        <v>2045</v>
      </c>
      <c r="AX193" s="59">
        <v>2046</v>
      </c>
      <c r="AY193" s="59">
        <v>2047</v>
      </c>
      <c r="AZ193" s="59">
        <v>2048</v>
      </c>
      <c r="BA193" s="59">
        <v>2049</v>
      </c>
      <c r="BB193" s="59">
        <v>2050</v>
      </c>
      <c r="BC193" s="59">
        <v>2051</v>
      </c>
      <c r="BD193" s="59">
        <v>2052</v>
      </c>
      <c r="BE193" s="59">
        <v>2053</v>
      </c>
      <c r="BF193" s="59">
        <v>2054</v>
      </c>
      <c r="BG193" s="59">
        <v>2055</v>
      </c>
      <c r="BH193" s="59">
        <v>2056</v>
      </c>
      <c r="BI193" s="59">
        <v>2057</v>
      </c>
      <c r="BJ193" s="59">
        <v>2058</v>
      </c>
      <c r="BK193" s="59">
        <v>2059</v>
      </c>
      <c r="BL193" s="59">
        <v>2060</v>
      </c>
      <c r="BM193" s="59" t="s">
        <v>151</v>
      </c>
      <c r="BN193" s="59"/>
      <c r="BO193" s="59"/>
      <c r="BP193" s="59" t="s">
        <v>56</v>
      </c>
      <c r="BQ193" s="59">
        <v>2000</v>
      </c>
      <c r="BR193" s="59">
        <v>2001</v>
      </c>
      <c r="BS193" s="59">
        <v>2002</v>
      </c>
      <c r="BT193" s="59">
        <v>2003</v>
      </c>
      <c r="BU193" s="59">
        <v>2004</v>
      </c>
      <c r="BV193" s="59">
        <v>2005</v>
      </c>
      <c r="BW193" s="59">
        <v>2006</v>
      </c>
      <c r="BX193" s="59">
        <v>2007</v>
      </c>
      <c r="BY193" s="59">
        <v>2008</v>
      </c>
      <c r="BZ193" s="59">
        <v>2009</v>
      </c>
      <c r="CA193" s="59">
        <v>2010</v>
      </c>
      <c r="CB193" s="59">
        <v>2011</v>
      </c>
      <c r="CC193" s="59">
        <v>2012</v>
      </c>
      <c r="CD193" s="59">
        <v>2013</v>
      </c>
      <c r="CE193" s="59">
        <v>2014</v>
      </c>
      <c r="CF193" s="59">
        <v>2015</v>
      </c>
      <c r="CG193" s="59">
        <v>2016</v>
      </c>
      <c r="CH193" s="59">
        <v>2017</v>
      </c>
      <c r="CI193" s="59">
        <v>2018</v>
      </c>
      <c r="CJ193" s="59">
        <v>2019</v>
      </c>
      <c r="CK193" s="59">
        <v>2020</v>
      </c>
      <c r="CL193" s="59">
        <v>2021</v>
      </c>
      <c r="CM193" s="59">
        <v>2022</v>
      </c>
      <c r="CN193" s="59">
        <v>2023</v>
      </c>
      <c r="CO193" s="59">
        <v>2024</v>
      </c>
      <c r="CP193" s="59">
        <v>2025</v>
      </c>
      <c r="CQ193" s="59">
        <v>2026</v>
      </c>
      <c r="CR193" s="59">
        <v>2027</v>
      </c>
      <c r="CS193" s="59">
        <v>2028</v>
      </c>
      <c r="CT193" s="59">
        <v>2029</v>
      </c>
      <c r="CU193" s="59">
        <v>2030</v>
      </c>
      <c r="CV193" s="59">
        <v>2031</v>
      </c>
      <c r="CW193" s="59">
        <v>2032</v>
      </c>
      <c r="CX193" s="59">
        <v>2033</v>
      </c>
      <c r="CY193" s="59">
        <v>2034</v>
      </c>
      <c r="CZ193" s="59">
        <v>2035</v>
      </c>
      <c r="DA193" s="59">
        <v>2036</v>
      </c>
      <c r="DB193" s="59">
        <v>2037</v>
      </c>
      <c r="DC193" s="59">
        <v>2038</v>
      </c>
      <c r="DD193" s="59">
        <v>2039</v>
      </c>
      <c r="DE193" s="59">
        <v>2040</v>
      </c>
      <c r="DF193" s="59">
        <v>2041</v>
      </c>
      <c r="DG193" s="59">
        <v>2042</v>
      </c>
      <c r="DH193" s="59">
        <v>2043</v>
      </c>
      <c r="DI193" s="59">
        <v>2044</v>
      </c>
      <c r="DJ193" s="59">
        <v>2045</v>
      </c>
      <c r="DK193" s="59">
        <v>2046</v>
      </c>
      <c r="DL193" s="59">
        <v>2047</v>
      </c>
      <c r="DM193" s="59">
        <v>2048</v>
      </c>
      <c r="DN193" s="59">
        <v>2049</v>
      </c>
      <c r="DO193" s="59">
        <v>2050</v>
      </c>
      <c r="DP193" s="59">
        <v>2051</v>
      </c>
      <c r="DQ193" s="59">
        <v>2052</v>
      </c>
      <c r="DR193" s="59">
        <v>2053</v>
      </c>
      <c r="DS193" s="59">
        <v>2054</v>
      </c>
      <c r="DT193" s="59">
        <v>2055</v>
      </c>
      <c r="DU193" s="59">
        <v>2056</v>
      </c>
      <c r="DV193" s="59">
        <v>2057</v>
      </c>
      <c r="DW193" s="59">
        <v>2058</v>
      </c>
      <c r="DX193" s="59">
        <v>2059</v>
      </c>
      <c r="DY193" s="59">
        <v>2060</v>
      </c>
      <c r="DZ193" s="59" t="s">
        <v>152</v>
      </c>
    </row>
    <row r="194" spans="1:130">
      <c r="A194" s="53">
        <v>0</v>
      </c>
      <c r="B194" s="63">
        <f>B130</f>
        <v>0</v>
      </c>
      <c r="C194" s="53">
        <v>2000</v>
      </c>
      <c r="D194" s="64">
        <f>VLOOKUP($C$66,$D$3:$K$63,$A$70,0)*B194</f>
        <v>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54">
        <f>SUM(D194:BL194)</f>
        <v>0</v>
      </c>
      <c r="BP194" s="53">
        <v>2000</v>
      </c>
      <c r="BQ194" s="61" t="e">
        <f>D194/$BM194</f>
        <v>#DIV/0!</v>
      </c>
      <c r="BR194" s="61" t="e">
        <f t="shared" ref="BR194:CG209" si="260">E194/$BM194</f>
        <v>#DIV/0!</v>
      </c>
      <c r="BS194" s="61" t="e">
        <f t="shared" si="260"/>
        <v>#DIV/0!</v>
      </c>
      <c r="BT194" s="61" t="e">
        <f t="shared" si="260"/>
        <v>#DIV/0!</v>
      </c>
      <c r="BU194" s="61" t="e">
        <f t="shared" si="260"/>
        <v>#DIV/0!</v>
      </c>
      <c r="BV194" s="61" t="e">
        <f t="shared" si="260"/>
        <v>#DIV/0!</v>
      </c>
      <c r="BW194" s="61" t="e">
        <f t="shared" si="260"/>
        <v>#DIV/0!</v>
      </c>
      <c r="BX194" s="61" t="e">
        <f t="shared" si="260"/>
        <v>#DIV/0!</v>
      </c>
      <c r="BY194" s="61" t="e">
        <f t="shared" si="260"/>
        <v>#DIV/0!</v>
      </c>
      <c r="BZ194" s="61" t="e">
        <f t="shared" si="260"/>
        <v>#DIV/0!</v>
      </c>
      <c r="CA194" s="61" t="e">
        <f t="shared" si="260"/>
        <v>#DIV/0!</v>
      </c>
      <c r="CB194" s="61" t="e">
        <f t="shared" si="260"/>
        <v>#DIV/0!</v>
      </c>
      <c r="CC194" s="61" t="e">
        <f t="shared" si="260"/>
        <v>#DIV/0!</v>
      </c>
      <c r="CD194" s="61" t="e">
        <f t="shared" si="260"/>
        <v>#DIV/0!</v>
      </c>
      <c r="CE194" s="61" t="e">
        <f t="shared" si="260"/>
        <v>#DIV/0!</v>
      </c>
      <c r="CF194" s="61" t="e">
        <f t="shared" si="260"/>
        <v>#DIV/0!</v>
      </c>
      <c r="CG194" s="61" t="e">
        <f t="shared" si="260"/>
        <v>#DIV/0!</v>
      </c>
      <c r="CH194" s="61" t="e">
        <f t="shared" ref="CH194:CH254" si="261">U194/$BM194</f>
        <v>#DIV/0!</v>
      </c>
      <c r="CI194" s="61" t="e">
        <f t="shared" ref="CI194:CI254" si="262">V194/$BM194</f>
        <v>#DIV/0!</v>
      </c>
      <c r="CJ194" s="61" t="e">
        <f t="shared" ref="CJ194:CJ254" si="263">W194/$BM194</f>
        <v>#DIV/0!</v>
      </c>
      <c r="CK194" s="61" t="e">
        <f t="shared" ref="CK194:CK254" si="264">X194/$BM194</f>
        <v>#DIV/0!</v>
      </c>
      <c r="CL194" s="61" t="e">
        <f t="shared" ref="CL194:CL254" si="265">Y194/$BM194</f>
        <v>#DIV/0!</v>
      </c>
      <c r="CM194" s="61" t="e">
        <f>Z194/$BM194</f>
        <v>#DIV/0!</v>
      </c>
      <c r="CN194" s="61" t="e">
        <f t="shared" ref="CN194:DC209" si="266">AA194/$BM194</f>
        <v>#DIV/0!</v>
      </c>
      <c r="CO194" s="61" t="e">
        <f t="shared" si="266"/>
        <v>#DIV/0!</v>
      </c>
      <c r="CP194" s="61" t="e">
        <f t="shared" si="266"/>
        <v>#DIV/0!</v>
      </c>
      <c r="CQ194" s="61" t="e">
        <f t="shared" si="266"/>
        <v>#DIV/0!</v>
      </c>
      <c r="CR194" s="61" t="e">
        <f t="shared" si="266"/>
        <v>#DIV/0!</v>
      </c>
      <c r="CS194" s="61" t="e">
        <f t="shared" si="266"/>
        <v>#DIV/0!</v>
      </c>
      <c r="CT194" s="61" t="e">
        <f t="shared" si="266"/>
        <v>#DIV/0!</v>
      </c>
      <c r="CU194" s="61" t="e">
        <f t="shared" si="266"/>
        <v>#DIV/0!</v>
      </c>
      <c r="CV194" s="61" t="e">
        <f t="shared" si="266"/>
        <v>#DIV/0!</v>
      </c>
      <c r="CW194" s="61" t="e">
        <f t="shared" si="266"/>
        <v>#DIV/0!</v>
      </c>
      <c r="CX194" s="61" t="e">
        <f t="shared" si="266"/>
        <v>#DIV/0!</v>
      </c>
      <c r="CY194" s="61" t="e">
        <f t="shared" si="266"/>
        <v>#DIV/0!</v>
      </c>
      <c r="CZ194" s="61" t="e">
        <f t="shared" si="266"/>
        <v>#DIV/0!</v>
      </c>
      <c r="DA194" s="61" t="e">
        <f t="shared" si="266"/>
        <v>#DIV/0!</v>
      </c>
      <c r="DB194" s="61" t="e">
        <f t="shared" si="266"/>
        <v>#DIV/0!</v>
      </c>
      <c r="DC194" s="61" t="e">
        <f t="shared" si="266"/>
        <v>#DIV/0!</v>
      </c>
      <c r="DD194" s="61" t="e">
        <f t="shared" ref="DD194:DD254" si="267">AQ194/$BM194</f>
        <v>#DIV/0!</v>
      </c>
      <c r="DE194" s="61" t="e">
        <f t="shared" ref="DE194:DE254" si="268">AR194/$BM194</f>
        <v>#DIV/0!</v>
      </c>
      <c r="DF194" s="61" t="e">
        <f t="shared" ref="DF194:DF254" si="269">AS194/$BM194</f>
        <v>#DIV/0!</v>
      </c>
      <c r="DG194" s="61" t="e">
        <f t="shared" ref="DG194:DG254" si="270">AT194/$BM194</f>
        <v>#DIV/0!</v>
      </c>
      <c r="DH194" s="61" t="e">
        <f t="shared" ref="DH194:DH254" si="271">AU194/$BM194</f>
        <v>#DIV/0!</v>
      </c>
      <c r="DI194" s="61" t="e">
        <f t="shared" ref="DI194:DI254" si="272">AV194/$BM194</f>
        <v>#DIV/0!</v>
      </c>
      <c r="DJ194" s="61" t="e">
        <f t="shared" ref="DJ194:DJ254" si="273">AW194/$BM194</f>
        <v>#DIV/0!</v>
      </c>
      <c r="DK194" s="61" t="e">
        <f t="shared" ref="DK194:DK254" si="274">AX194/$BM194</f>
        <v>#DIV/0!</v>
      </c>
      <c r="DL194" s="61" t="e">
        <f t="shared" ref="DL194:DL254" si="275">AY194/$BM194</f>
        <v>#DIV/0!</v>
      </c>
      <c r="DM194" s="61" t="e">
        <f t="shared" ref="DM194:DM254" si="276">AZ194/$BM194</f>
        <v>#DIV/0!</v>
      </c>
      <c r="DN194" s="61" t="e">
        <f t="shared" ref="DN194:DN254" si="277">BA194/$BM194</f>
        <v>#DIV/0!</v>
      </c>
      <c r="DO194" s="61" t="e">
        <f t="shared" ref="DO194:DO254" si="278">BB194/$BM194</f>
        <v>#DIV/0!</v>
      </c>
      <c r="DP194" s="61" t="e">
        <f t="shared" ref="DP194:DP254" si="279">BC194/$BM194</f>
        <v>#DIV/0!</v>
      </c>
      <c r="DQ194" s="61" t="e">
        <f t="shared" ref="DQ194:DQ254" si="280">BD194/$BM194</f>
        <v>#DIV/0!</v>
      </c>
      <c r="DR194" s="61" t="e">
        <f t="shared" ref="DR194:DR254" si="281">BE194/$BM194</f>
        <v>#DIV/0!</v>
      </c>
      <c r="DS194" s="61" t="e">
        <f t="shared" ref="DS194:DS254" si="282">BF194/$BM194</f>
        <v>#DIV/0!</v>
      </c>
      <c r="DT194" s="61" t="e">
        <f t="shared" ref="DT194:DT254" si="283">BG194/$BM194</f>
        <v>#DIV/0!</v>
      </c>
      <c r="DU194" s="61" t="e">
        <f t="shared" ref="DU194:DU254" si="284">BH194/$BM194</f>
        <v>#DIV/0!</v>
      </c>
      <c r="DV194" s="61" t="e">
        <f t="shared" ref="DV194:DV254" si="285">BI194/$BM194</f>
        <v>#DIV/0!</v>
      </c>
      <c r="DW194" s="61" t="e">
        <f t="shared" ref="DW194:DW254" si="286">BJ194/$BM194</f>
        <v>#DIV/0!</v>
      </c>
      <c r="DX194" s="61" t="e">
        <f t="shared" ref="DX194:DX254" si="287">BK194/$BM194</f>
        <v>#DIV/0!</v>
      </c>
      <c r="DY194" s="61" t="e">
        <f t="shared" ref="DY194:DY254" si="288">BL194/$BM194</f>
        <v>#DIV/0!</v>
      </c>
      <c r="DZ194" s="61" t="e">
        <f>SUM(BQ194:DY194)</f>
        <v>#DIV/0!</v>
      </c>
    </row>
    <row r="195" spans="1:130">
      <c r="A195" s="53">
        <v>1</v>
      </c>
      <c r="B195" s="63">
        <f t="shared" ref="B195:B214" si="289">B131</f>
        <v>6.6666666666666693E-2</v>
      </c>
      <c r="C195" s="53">
        <v>2001</v>
      </c>
      <c r="D195" s="64">
        <f>VLOOKUP($C$66,$D$3:$K$63,$A$70,0)*(B195-B194)</f>
        <v>2160.9083512184402</v>
      </c>
      <c r="E195" s="64">
        <f>VLOOKUP($C$67,$D$3:$K$63,$A$70,0)*B194</f>
        <v>0</v>
      </c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54">
        <f t="shared" ref="BM195:BM254" si="290">SUM(D195:BL195)</f>
        <v>2160.9083512184402</v>
      </c>
      <c r="BP195" s="53">
        <v>2001</v>
      </c>
      <c r="BQ195" s="61">
        <f t="shared" ref="BQ195:BQ254" si="291">D195/$BM195</f>
        <v>1</v>
      </c>
      <c r="BR195" s="61">
        <f t="shared" si="260"/>
        <v>0</v>
      </c>
      <c r="BS195" s="61">
        <f t="shared" si="260"/>
        <v>0</v>
      </c>
      <c r="BT195" s="61">
        <f t="shared" si="260"/>
        <v>0</v>
      </c>
      <c r="BU195" s="61">
        <f t="shared" si="260"/>
        <v>0</v>
      </c>
      <c r="BV195" s="61">
        <f t="shared" si="260"/>
        <v>0</v>
      </c>
      <c r="BW195" s="61">
        <f t="shared" si="260"/>
        <v>0</v>
      </c>
      <c r="BX195" s="61">
        <f t="shared" si="260"/>
        <v>0</v>
      </c>
      <c r="BY195" s="61">
        <f t="shared" si="260"/>
        <v>0</v>
      </c>
      <c r="BZ195" s="61">
        <f t="shared" si="260"/>
        <v>0</v>
      </c>
      <c r="CA195" s="61">
        <f t="shared" si="260"/>
        <v>0</v>
      </c>
      <c r="CB195" s="61">
        <f t="shared" si="260"/>
        <v>0</v>
      </c>
      <c r="CC195" s="61">
        <f t="shared" si="260"/>
        <v>0</v>
      </c>
      <c r="CD195" s="61">
        <f t="shared" si="260"/>
        <v>0</v>
      </c>
      <c r="CE195" s="61">
        <f t="shared" si="260"/>
        <v>0</v>
      </c>
      <c r="CF195" s="61">
        <f t="shared" si="260"/>
        <v>0</v>
      </c>
      <c r="CG195" s="61">
        <f t="shared" si="260"/>
        <v>0</v>
      </c>
      <c r="CH195" s="61">
        <f t="shared" si="261"/>
        <v>0</v>
      </c>
      <c r="CI195" s="61">
        <f t="shared" si="262"/>
        <v>0</v>
      </c>
      <c r="CJ195" s="61">
        <f t="shared" si="263"/>
        <v>0</v>
      </c>
      <c r="CK195" s="61">
        <f t="shared" si="264"/>
        <v>0</v>
      </c>
      <c r="CL195" s="61">
        <f t="shared" si="265"/>
        <v>0</v>
      </c>
      <c r="CM195" s="61">
        <f t="shared" ref="CM195:CM254" si="292">Z195/$BM195</f>
        <v>0</v>
      </c>
      <c r="CN195" s="61">
        <f t="shared" si="266"/>
        <v>0</v>
      </c>
      <c r="CO195" s="61">
        <f t="shared" si="266"/>
        <v>0</v>
      </c>
      <c r="CP195" s="61">
        <f t="shared" si="266"/>
        <v>0</v>
      </c>
      <c r="CQ195" s="61">
        <f t="shared" si="266"/>
        <v>0</v>
      </c>
      <c r="CR195" s="61">
        <f t="shared" si="266"/>
        <v>0</v>
      </c>
      <c r="CS195" s="61">
        <f t="shared" si="266"/>
        <v>0</v>
      </c>
      <c r="CT195" s="61">
        <f t="shared" si="266"/>
        <v>0</v>
      </c>
      <c r="CU195" s="61">
        <f t="shared" si="266"/>
        <v>0</v>
      </c>
      <c r="CV195" s="61">
        <f t="shared" si="266"/>
        <v>0</v>
      </c>
      <c r="CW195" s="61">
        <f t="shared" si="266"/>
        <v>0</v>
      </c>
      <c r="CX195" s="61">
        <f t="shared" si="266"/>
        <v>0</v>
      </c>
      <c r="CY195" s="61">
        <f t="shared" si="266"/>
        <v>0</v>
      </c>
      <c r="CZ195" s="61">
        <f t="shared" si="266"/>
        <v>0</v>
      </c>
      <c r="DA195" s="61">
        <f t="shared" si="266"/>
        <v>0</v>
      </c>
      <c r="DB195" s="61">
        <f t="shared" si="266"/>
        <v>0</v>
      </c>
      <c r="DC195" s="61">
        <f t="shared" si="266"/>
        <v>0</v>
      </c>
      <c r="DD195" s="61">
        <f t="shared" si="267"/>
        <v>0</v>
      </c>
      <c r="DE195" s="61">
        <f t="shared" si="268"/>
        <v>0</v>
      </c>
      <c r="DF195" s="61">
        <f t="shared" si="269"/>
        <v>0</v>
      </c>
      <c r="DG195" s="61">
        <f t="shared" si="270"/>
        <v>0</v>
      </c>
      <c r="DH195" s="61">
        <f t="shared" si="271"/>
        <v>0</v>
      </c>
      <c r="DI195" s="61">
        <f t="shared" si="272"/>
        <v>0</v>
      </c>
      <c r="DJ195" s="61">
        <f t="shared" si="273"/>
        <v>0</v>
      </c>
      <c r="DK195" s="61">
        <f t="shared" si="274"/>
        <v>0</v>
      </c>
      <c r="DL195" s="61">
        <f t="shared" si="275"/>
        <v>0</v>
      </c>
      <c r="DM195" s="61">
        <f t="shared" si="276"/>
        <v>0</v>
      </c>
      <c r="DN195" s="61">
        <f t="shared" si="277"/>
        <v>0</v>
      </c>
      <c r="DO195" s="61">
        <f t="shared" si="278"/>
        <v>0</v>
      </c>
      <c r="DP195" s="61">
        <f t="shared" si="279"/>
        <v>0</v>
      </c>
      <c r="DQ195" s="61">
        <f t="shared" si="280"/>
        <v>0</v>
      </c>
      <c r="DR195" s="61">
        <f t="shared" si="281"/>
        <v>0</v>
      </c>
      <c r="DS195" s="61">
        <f t="shared" si="282"/>
        <v>0</v>
      </c>
      <c r="DT195" s="61">
        <f t="shared" si="283"/>
        <v>0</v>
      </c>
      <c r="DU195" s="61">
        <f t="shared" si="284"/>
        <v>0</v>
      </c>
      <c r="DV195" s="61">
        <f t="shared" si="285"/>
        <v>0</v>
      </c>
      <c r="DW195" s="61">
        <f t="shared" si="286"/>
        <v>0</v>
      </c>
      <c r="DX195" s="61">
        <f t="shared" si="287"/>
        <v>0</v>
      </c>
      <c r="DY195" s="61">
        <f t="shared" si="288"/>
        <v>0</v>
      </c>
      <c r="DZ195" s="61">
        <f t="shared" ref="DZ195:DZ233" si="293">SUM(BQ195:DY195)</f>
        <v>1</v>
      </c>
    </row>
    <row r="196" spans="1:130">
      <c r="A196" s="53">
        <v>2</v>
      </c>
      <c r="B196" s="63">
        <f t="shared" si="289"/>
        <v>0.133333333333333</v>
      </c>
      <c r="C196" s="53">
        <v>2002</v>
      </c>
      <c r="D196" s="64">
        <f t="shared" ref="D196:D214" si="294">VLOOKUP($C$66,$D$3:$K$63,$A$70,0)*(B196-B195)</f>
        <v>2160.9083512184402</v>
      </c>
      <c r="E196" s="64">
        <f>VLOOKUP($C$67,$D$3:$K$63,$A$70,0)*(B195-B194)</f>
        <v>2246.5857468294998</v>
      </c>
      <c r="F196" s="64">
        <f>VLOOKUP($C$68,$D$3:$K$63,$A$70,0)*B194</f>
        <v>0</v>
      </c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54">
        <f t="shared" si="290"/>
        <v>4407.4940980479396</v>
      </c>
      <c r="BP196" s="53">
        <v>2002</v>
      </c>
      <c r="BQ196" s="61">
        <f t="shared" si="291"/>
        <v>0.490280486631962</v>
      </c>
      <c r="BR196" s="61">
        <f t="shared" si="260"/>
        <v>0.509719513368038</v>
      </c>
      <c r="BS196" s="61">
        <f t="shared" si="260"/>
        <v>0</v>
      </c>
      <c r="BT196" s="61">
        <f t="shared" si="260"/>
        <v>0</v>
      </c>
      <c r="BU196" s="61">
        <f t="shared" si="260"/>
        <v>0</v>
      </c>
      <c r="BV196" s="61">
        <f t="shared" si="260"/>
        <v>0</v>
      </c>
      <c r="BW196" s="61">
        <f t="shared" si="260"/>
        <v>0</v>
      </c>
      <c r="BX196" s="61">
        <f t="shared" si="260"/>
        <v>0</v>
      </c>
      <c r="BY196" s="61">
        <f t="shared" si="260"/>
        <v>0</v>
      </c>
      <c r="BZ196" s="61">
        <f t="shared" si="260"/>
        <v>0</v>
      </c>
      <c r="CA196" s="61">
        <f t="shared" si="260"/>
        <v>0</v>
      </c>
      <c r="CB196" s="61">
        <f t="shared" si="260"/>
        <v>0</v>
      </c>
      <c r="CC196" s="61">
        <f t="shared" si="260"/>
        <v>0</v>
      </c>
      <c r="CD196" s="61">
        <f t="shared" si="260"/>
        <v>0</v>
      </c>
      <c r="CE196" s="61">
        <f t="shared" si="260"/>
        <v>0</v>
      </c>
      <c r="CF196" s="61">
        <f t="shared" si="260"/>
        <v>0</v>
      </c>
      <c r="CG196" s="61">
        <f t="shared" si="260"/>
        <v>0</v>
      </c>
      <c r="CH196" s="61">
        <f t="shared" si="261"/>
        <v>0</v>
      </c>
      <c r="CI196" s="61">
        <f t="shared" si="262"/>
        <v>0</v>
      </c>
      <c r="CJ196" s="61">
        <f t="shared" si="263"/>
        <v>0</v>
      </c>
      <c r="CK196" s="61">
        <f t="shared" si="264"/>
        <v>0</v>
      </c>
      <c r="CL196" s="61">
        <f t="shared" si="265"/>
        <v>0</v>
      </c>
      <c r="CM196" s="61">
        <f t="shared" si="292"/>
        <v>0</v>
      </c>
      <c r="CN196" s="61">
        <f t="shared" si="266"/>
        <v>0</v>
      </c>
      <c r="CO196" s="61">
        <f t="shared" si="266"/>
        <v>0</v>
      </c>
      <c r="CP196" s="61">
        <f t="shared" si="266"/>
        <v>0</v>
      </c>
      <c r="CQ196" s="61">
        <f t="shared" si="266"/>
        <v>0</v>
      </c>
      <c r="CR196" s="61">
        <f t="shared" si="266"/>
        <v>0</v>
      </c>
      <c r="CS196" s="61">
        <f t="shared" si="266"/>
        <v>0</v>
      </c>
      <c r="CT196" s="61">
        <f t="shared" si="266"/>
        <v>0</v>
      </c>
      <c r="CU196" s="61">
        <f t="shared" si="266"/>
        <v>0</v>
      </c>
      <c r="CV196" s="61">
        <f t="shared" si="266"/>
        <v>0</v>
      </c>
      <c r="CW196" s="61">
        <f t="shared" si="266"/>
        <v>0</v>
      </c>
      <c r="CX196" s="61">
        <f t="shared" si="266"/>
        <v>0</v>
      </c>
      <c r="CY196" s="61">
        <f t="shared" si="266"/>
        <v>0</v>
      </c>
      <c r="CZ196" s="61">
        <f t="shared" si="266"/>
        <v>0</v>
      </c>
      <c r="DA196" s="61">
        <f t="shared" si="266"/>
        <v>0</v>
      </c>
      <c r="DB196" s="61">
        <f t="shared" si="266"/>
        <v>0</v>
      </c>
      <c r="DC196" s="61">
        <f t="shared" si="266"/>
        <v>0</v>
      </c>
      <c r="DD196" s="61">
        <f t="shared" si="267"/>
        <v>0</v>
      </c>
      <c r="DE196" s="61">
        <f t="shared" si="268"/>
        <v>0</v>
      </c>
      <c r="DF196" s="61">
        <f t="shared" si="269"/>
        <v>0</v>
      </c>
      <c r="DG196" s="61">
        <f t="shared" si="270"/>
        <v>0</v>
      </c>
      <c r="DH196" s="61">
        <f t="shared" si="271"/>
        <v>0</v>
      </c>
      <c r="DI196" s="61">
        <f t="shared" si="272"/>
        <v>0</v>
      </c>
      <c r="DJ196" s="61">
        <f t="shared" si="273"/>
        <v>0</v>
      </c>
      <c r="DK196" s="61">
        <f t="shared" si="274"/>
        <v>0</v>
      </c>
      <c r="DL196" s="61">
        <f t="shared" si="275"/>
        <v>0</v>
      </c>
      <c r="DM196" s="61">
        <f t="shared" si="276"/>
        <v>0</v>
      </c>
      <c r="DN196" s="61">
        <f t="shared" si="277"/>
        <v>0</v>
      </c>
      <c r="DO196" s="61">
        <f t="shared" si="278"/>
        <v>0</v>
      </c>
      <c r="DP196" s="61">
        <f t="shared" si="279"/>
        <v>0</v>
      </c>
      <c r="DQ196" s="61">
        <f t="shared" si="280"/>
        <v>0</v>
      </c>
      <c r="DR196" s="61">
        <f t="shared" si="281"/>
        <v>0</v>
      </c>
      <c r="DS196" s="61">
        <f t="shared" si="282"/>
        <v>0</v>
      </c>
      <c r="DT196" s="61">
        <f t="shared" si="283"/>
        <v>0</v>
      </c>
      <c r="DU196" s="61">
        <f t="shared" si="284"/>
        <v>0</v>
      </c>
      <c r="DV196" s="61">
        <f t="shared" si="285"/>
        <v>0</v>
      </c>
      <c r="DW196" s="61">
        <f t="shared" si="286"/>
        <v>0</v>
      </c>
      <c r="DX196" s="61">
        <f t="shared" si="287"/>
        <v>0</v>
      </c>
      <c r="DY196" s="61">
        <f t="shared" si="288"/>
        <v>0</v>
      </c>
      <c r="DZ196" s="61">
        <f t="shared" si="293"/>
        <v>1</v>
      </c>
    </row>
    <row r="197" spans="1:130">
      <c r="A197" s="53">
        <v>3</v>
      </c>
      <c r="B197" s="63">
        <f t="shared" si="289"/>
        <v>0.2</v>
      </c>
      <c r="C197" s="53">
        <v>2003</v>
      </c>
      <c r="D197" s="64">
        <f t="shared" si="294"/>
        <v>2160.9083512184402</v>
      </c>
      <c r="E197" s="64">
        <f t="shared" ref="E197:E215" si="295">VLOOKUP($C$67,$D$3:$K$63,$A$70,0)*(B196-B195)</f>
        <v>2246.5857468294998</v>
      </c>
      <c r="F197" s="64">
        <f>VLOOKUP($C$68,$D$3:$K$63,$A$70,0)*(B195-B194)</f>
        <v>3785.1864740034598</v>
      </c>
      <c r="G197" s="64">
        <f>VLOOKUP($C$69,$D$3:$K$63,$A$70,0)*B194</f>
        <v>0</v>
      </c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54">
        <f t="shared" si="290"/>
        <v>8192.6805720513894</v>
      </c>
      <c r="BP197" s="53">
        <v>2003</v>
      </c>
      <c r="BQ197" s="61">
        <f t="shared" si="291"/>
        <v>0.26376084508777198</v>
      </c>
      <c r="BR197" s="61">
        <f t="shared" si="260"/>
        <v>0.274218642735019</v>
      </c>
      <c r="BS197" s="61">
        <f t="shared" si="260"/>
        <v>0.46202051217720902</v>
      </c>
      <c r="BT197" s="61">
        <f t="shared" si="260"/>
        <v>0</v>
      </c>
      <c r="BU197" s="61">
        <f t="shared" si="260"/>
        <v>0</v>
      </c>
      <c r="BV197" s="61">
        <f t="shared" si="260"/>
        <v>0</v>
      </c>
      <c r="BW197" s="61">
        <f t="shared" si="260"/>
        <v>0</v>
      </c>
      <c r="BX197" s="61">
        <f t="shared" si="260"/>
        <v>0</v>
      </c>
      <c r="BY197" s="61">
        <f t="shared" si="260"/>
        <v>0</v>
      </c>
      <c r="BZ197" s="61">
        <f t="shared" si="260"/>
        <v>0</v>
      </c>
      <c r="CA197" s="61">
        <f t="shared" si="260"/>
        <v>0</v>
      </c>
      <c r="CB197" s="61">
        <f t="shared" si="260"/>
        <v>0</v>
      </c>
      <c r="CC197" s="61">
        <f t="shared" si="260"/>
        <v>0</v>
      </c>
      <c r="CD197" s="61">
        <f t="shared" si="260"/>
        <v>0</v>
      </c>
      <c r="CE197" s="61">
        <f t="shared" si="260"/>
        <v>0</v>
      </c>
      <c r="CF197" s="61">
        <f t="shared" si="260"/>
        <v>0</v>
      </c>
      <c r="CG197" s="61">
        <f t="shared" si="260"/>
        <v>0</v>
      </c>
      <c r="CH197" s="61">
        <f t="shared" si="261"/>
        <v>0</v>
      </c>
      <c r="CI197" s="61">
        <f t="shared" si="262"/>
        <v>0</v>
      </c>
      <c r="CJ197" s="61">
        <f t="shared" si="263"/>
        <v>0</v>
      </c>
      <c r="CK197" s="61">
        <f t="shared" si="264"/>
        <v>0</v>
      </c>
      <c r="CL197" s="61">
        <f t="shared" si="265"/>
        <v>0</v>
      </c>
      <c r="CM197" s="61">
        <f t="shared" si="292"/>
        <v>0</v>
      </c>
      <c r="CN197" s="61">
        <f t="shared" si="266"/>
        <v>0</v>
      </c>
      <c r="CO197" s="61">
        <f t="shared" si="266"/>
        <v>0</v>
      </c>
      <c r="CP197" s="61">
        <f t="shared" si="266"/>
        <v>0</v>
      </c>
      <c r="CQ197" s="61">
        <f t="shared" si="266"/>
        <v>0</v>
      </c>
      <c r="CR197" s="61">
        <f t="shared" si="266"/>
        <v>0</v>
      </c>
      <c r="CS197" s="61">
        <f t="shared" si="266"/>
        <v>0</v>
      </c>
      <c r="CT197" s="61">
        <f t="shared" si="266"/>
        <v>0</v>
      </c>
      <c r="CU197" s="61">
        <f t="shared" si="266"/>
        <v>0</v>
      </c>
      <c r="CV197" s="61">
        <f t="shared" si="266"/>
        <v>0</v>
      </c>
      <c r="CW197" s="61">
        <f t="shared" si="266"/>
        <v>0</v>
      </c>
      <c r="CX197" s="61">
        <f t="shared" si="266"/>
        <v>0</v>
      </c>
      <c r="CY197" s="61">
        <f t="shared" si="266"/>
        <v>0</v>
      </c>
      <c r="CZ197" s="61">
        <f t="shared" si="266"/>
        <v>0</v>
      </c>
      <c r="DA197" s="61">
        <f t="shared" si="266"/>
        <v>0</v>
      </c>
      <c r="DB197" s="61">
        <f t="shared" si="266"/>
        <v>0</v>
      </c>
      <c r="DC197" s="61">
        <f t="shared" si="266"/>
        <v>0</v>
      </c>
      <c r="DD197" s="61">
        <f t="shared" si="267"/>
        <v>0</v>
      </c>
      <c r="DE197" s="61">
        <f t="shared" si="268"/>
        <v>0</v>
      </c>
      <c r="DF197" s="61">
        <f t="shared" si="269"/>
        <v>0</v>
      </c>
      <c r="DG197" s="61">
        <f t="shared" si="270"/>
        <v>0</v>
      </c>
      <c r="DH197" s="61">
        <f t="shared" si="271"/>
        <v>0</v>
      </c>
      <c r="DI197" s="61">
        <f t="shared" si="272"/>
        <v>0</v>
      </c>
      <c r="DJ197" s="61">
        <f t="shared" si="273"/>
        <v>0</v>
      </c>
      <c r="DK197" s="61">
        <f t="shared" si="274"/>
        <v>0</v>
      </c>
      <c r="DL197" s="61">
        <f t="shared" si="275"/>
        <v>0</v>
      </c>
      <c r="DM197" s="61">
        <f t="shared" si="276"/>
        <v>0</v>
      </c>
      <c r="DN197" s="61">
        <f t="shared" si="277"/>
        <v>0</v>
      </c>
      <c r="DO197" s="61">
        <f t="shared" si="278"/>
        <v>0</v>
      </c>
      <c r="DP197" s="61">
        <f t="shared" si="279"/>
        <v>0</v>
      </c>
      <c r="DQ197" s="61">
        <f t="shared" si="280"/>
        <v>0</v>
      </c>
      <c r="DR197" s="61">
        <f t="shared" si="281"/>
        <v>0</v>
      </c>
      <c r="DS197" s="61">
        <f t="shared" si="282"/>
        <v>0</v>
      </c>
      <c r="DT197" s="61">
        <f t="shared" si="283"/>
        <v>0</v>
      </c>
      <c r="DU197" s="61">
        <f t="shared" si="284"/>
        <v>0</v>
      </c>
      <c r="DV197" s="61">
        <f t="shared" si="285"/>
        <v>0</v>
      </c>
      <c r="DW197" s="61">
        <f t="shared" si="286"/>
        <v>0</v>
      </c>
      <c r="DX197" s="61">
        <f t="shared" si="287"/>
        <v>0</v>
      </c>
      <c r="DY197" s="61">
        <f t="shared" si="288"/>
        <v>0</v>
      </c>
      <c r="DZ197" s="61">
        <f t="shared" si="293"/>
        <v>1</v>
      </c>
    </row>
    <row r="198" spans="1:130">
      <c r="A198" s="53">
        <v>4</v>
      </c>
      <c r="B198" s="63">
        <f t="shared" si="289"/>
        <v>0.266666666666667</v>
      </c>
      <c r="C198" s="53">
        <v>2004</v>
      </c>
      <c r="D198" s="64">
        <f t="shared" si="294"/>
        <v>2160.9083512184402</v>
      </c>
      <c r="E198" s="64">
        <f t="shared" si="295"/>
        <v>2246.5857468294998</v>
      </c>
      <c r="F198" s="64">
        <f t="shared" ref="F198:F216" si="296">VLOOKUP($C$68,$D$3:$K$63,$A$70,0)*(B196-B195)</f>
        <v>3785.1864740034598</v>
      </c>
      <c r="G198" s="64">
        <f>VLOOKUP($C$69,$D$3:$K$63,$A$70,0)*(B195-B194)</f>
        <v>6452.68917827921</v>
      </c>
      <c r="H198" s="64">
        <f>VLOOKUP($C$70,$D$3:$K$63,$A$70,0)*B194</f>
        <v>0</v>
      </c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54">
        <f t="shared" si="290"/>
        <v>14645.369750330599</v>
      </c>
      <c r="BP198" s="53">
        <v>2004</v>
      </c>
      <c r="BQ198" s="61">
        <f t="shared" si="291"/>
        <v>0.147548910546944</v>
      </c>
      <c r="BR198" s="61">
        <f t="shared" si="260"/>
        <v>0.15339904591885001</v>
      </c>
      <c r="BS198" s="61">
        <f t="shared" si="260"/>
        <v>0.25845619049106</v>
      </c>
      <c r="BT198" s="61">
        <f t="shared" si="260"/>
        <v>0.44059585304314702</v>
      </c>
      <c r="BU198" s="61">
        <f t="shared" si="260"/>
        <v>0</v>
      </c>
      <c r="BV198" s="61">
        <f t="shared" si="260"/>
        <v>0</v>
      </c>
      <c r="BW198" s="61">
        <f t="shared" si="260"/>
        <v>0</v>
      </c>
      <c r="BX198" s="61">
        <f t="shared" si="260"/>
        <v>0</v>
      </c>
      <c r="BY198" s="61">
        <f t="shared" si="260"/>
        <v>0</v>
      </c>
      <c r="BZ198" s="61">
        <f t="shared" si="260"/>
        <v>0</v>
      </c>
      <c r="CA198" s="61">
        <f t="shared" si="260"/>
        <v>0</v>
      </c>
      <c r="CB198" s="61">
        <f t="shared" si="260"/>
        <v>0</v>
      </c>
      <c r="CC198" s="61">
        <f t="shared" si="260"/>
        <v>0</v>
      </c>
      <c r="CD198" s="61">
        <f t="shared" si="260"/>
        <v>0</v>
      </c>
      <c r="CE198" s="61">
        <f t="shared" si="260"/>
        <v>0</v>
      </c>
      <c r="CF198" s="61">
        <f t="shared" si="260"/>
        <v>0</v>
      </c>
      <c r="CG198" s="61">
        <f t="shared" si="260"/>
        <v>0</v>
      </c>
      <c r="CH198" s="61">
        <f t="shared" si="261"/>
        <v>0</v>
      </c>
      <c r="CI198" s="61">
        <f t="shared" si="262"/>
        <v>0</v>
      </c>
      <c r="CJ198" s="61">
        <f t="shared" si="263"/>
        <v>0</v>
      </c>
      <c r="CK198" s="61">
        <f t="shared" si="264"/>
        <v>0</v>
      </c>
      <c r="CL198" s="61">
        <f t="shared" si="265"/>
        <v>0</v>
      </c>
      <c r="CM198" s="61">
        <f t="shared" si="292"/>
        <v>0</v>
      </c>
      <c r="CN198" s="61">
        <f t="shared" si="266"/>
        <v>0</v>
      </c>
      <c r="CO198" s="61">
        <f t="shared" si="266"/>
        <v>0</v>
      </c>
      <c r="CP198" s="61">
        <f t="shared" si="266"/>
        <v>0</v>
      </c>
      <c r="CQ198" s="61">
        <f t="shared" si="266"/>
        <v>0</v>
      </c>
      <c r="CR198" s="61">
        <f t="shared" si="266"/>
        <v>0</v>
      </c>
      <c r="CS198" s="61">
        <f t="shared" si="266"/>
        <v>0</v>
      </c>
      <c r="CT198" s="61">
        <f t="shared" si="266"/>
        <v>0</v>
      </c>
      <c r="CU198" s="61">
        <f t="shared" si="266"/>
        <v>0</v>
      </c>
      <c r="CV198" s="61">
        <f t="shared" si="266"/>
        <v>0</v>
      </c>
      <c r="CW198" s="61">
        <f t="shared" si="266"/>
        <v>0</v>
      </c>
      <c r="CX198" s="61">
        <f t="shared" si="266"/>
        <v>0</v>
      </c>
      <c r="CY198" s="61">
        <f t="shared" si="266"/>
        <v>0</v>
      </c>
      <c r="CZ198" s="61">
        <f t="shared" si="266"/>
        <v>0</v>
      </c>
      <c r="DA198" s="61">
        <f t="shared" si="266"/>
        <v>0</v>
      </c>
      <c r="DB198" s="61">
        <f t="shared" si="266"/>
        <v>0</v>
      </c>
      <c r="DC198" s="61">
        <f t="shared" si="266"/>
        <v>0</v>
      </c>
      <c r="DD198" s="61">
        <f t="shared" si="267"/>
        <v>0</v>
      </c>
      <c r="DE198" s="61">
        <f t="shared" si="268"/>
        <v>0</v>
      </c>
      <c r="DF198" s="61">
        <f t="shared" si="269"/>
        <v>0</v>
      </c>
      <c r="DG198" s="61">
        <f t="shared" si="270"/>
        <v>0</v>
      </c>
      <c r="DH198" s="61">
        <f t="shared" si="271"/>
        <v>0</v>
      </c>
      <c r="DI198" s="61">
        <f t="shared" si="272"/>
        <v>0</v>
      </c>
      <c r="DJ198" s="61">
        <f t="shared" si="273"/>
        <v>0</v>
      </c>
      <c r="DK198" s="61">
        <f t="shared" si="274"/>
        <v>0</v>
      </c>
      <c r="DL198" s="61">
        <f t="shared" si="275"/>
        <v>0</v>
      </c>
      <c r="DM198" s="61">
        <f t="shared" si="276"/>
        <v>0</v>
      </c>
      <c r="DN198" s="61">
        <f t="shared" si="277"/>
        <v>0</v>
      </c>
      <c r="DO198" s="61">
        <f t="shared" si="278"/>
        <v>0</v>
      </c>
      <c r="DP198" s="61">
        <f t="shared" si="279"/>
        <v>0</v>
      </c>
      <c r="DQ198" s="61">
        <f t="shared" si="280"/>
        <v>0</v>
      </c>
      <c r="DR198" s="61">
        <f t="shared" si="281"/>
        <v>0</v>
      </c>
      <c r="DS198" s="61">
        <f t="shared" si="282"/>
        <v>0</v>
      </c>
      <c r="DT198" s="61">
        <f t="shared" si="283"/>
        <v>0</v>
      </c>
      <c r="DU198" s="61">
        <f t="shared" si="284"/>
        <v>0</v>
      </c>
      <c r="DV198" s="61">
        <f t="shared" si="285"/>
        <v>0</v>
      </c>
      <c r="DW198" s="61">
        <f t="shared" si="286"/>
        <v>0</v>
      </c>
      <c r="DX198" s="61">
        <f t="shared" si="287"/>
        <v>0</v>
      </c>
      <c r="DY198" s="61">
        <f t="shared" si="288"/>
        <v>0</v>
      </c>
      <c r="DZ198" s="61">
        <f t="shared" si="293"/>
        <v>1</v>
      </c>
    </row>
    <row r="199" spans="1:130">
      <c r="A199" s="53">
        <v>5</v>
      </c>
      <c r="B199" s="63">
        <f t="shared" si="289"/>
        <v>0.33333333333333298</v>
      </c>
      <c r="C199" s="53">
        <v>2005</v>
      </c>
      <c r="D199" s="64">
        <f t="shared" si="294"/>
        <v>2160.9083512184402</v>
      </c>
      <c r="E199" s="64">
        <f t="shared" si="295"/>
        <v>2246.5857468294998</v>
      </c>
      <c r="F199" s="64">
        <f t="shared" si="296"/>
        <v>3785.1864740034598</v>
      </c>
      <c r="G199" s="64">
        <f t="shared" ref="G199:G217" si="297">VLOOKUP($C$69,$D$3:$K$63,$A$70,0)*(B196-B195)</f>
        <v>6452.68917827921</v>
      </c>
      <c r="H199" s="64">
        <f>VLOOKUP($C$70,$D$3:$K$63,$A$70,0)*(B195-B194)</f>
        <v>5698.6646818202198</v>
      </c>
      <c r="I199" s="64">
        <f>VLOOKUP($C$71,$D$3:$K$63,$A$70,0)*B194</f>
        <v>0</v>
      </c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54">
        <f t="shared" si="290"/>
        <v>20344.034432150798</v>
      </c>
      <c r="BP199" s="53">
        <v>2005</v>
      </c>
      <c r="BQ199" s="61">
        <f t="shared" si="291"/>
        <v>0.106218280274017</v>
      </c>
      <c r="BR199" s="61">
        <f t="shared" si="260"/>
        <v>0.11042970627689699</v>
      </c>
      <c r="BS199" s="61">
        <f t="shared" si="260"/>
        <v>0.18605879215488899</v>
      </c>
      <c r="BT199" s="61">
        <f t="shared" si="260"/>
        <v>0.31717844362677999</v>
      </c>
      <c r="BU199" s="61">
        <f t="shared" si="260"/>
        <v>0.28011477766741799</v>
      </c>
      <c r="BV199" s="61">
        <f t="shared" si="260"/>
        <v>0</v>
      </c>
      <c r="BW199" s="61">
        <f t="shared" si="260"/>
        <v>0</v>
      </c>
      <c r="BX199" s="61">
        <f t="shared" si="260"/>
        <v>0</v>
      </c>
      <c r="BY199" s="61">
        <f t="shared" si="260"/>
        <v>0</v>
      </c>
      <c r="BZ199" s="61">
        <f t="shared" si="260"/>
        <v>0</v>
      </c>
      <c r="CA199" s="61">
        <f t="shared" si="260"/>
        <v>0</v>
      </c>
      <c r="CB199" s="61">
        <f t="shared" si="260"/>
        <v>0</v>
      </c>
      <c r="CC199" s="61">
        <f t="shared" si="260"/>
        <v>0</v>
      </c>
      <c r="CD199" s="61">
        <f t="shared" si="260"/>
        <v>0</v>
      </c>
      <c r="CE199" s="61">
        <f t="shared" si="260"/>
        <v>0</v>
      </c>
      <c r="CF199" s="61">
        <f t="shared" si="260"/>
        <v>0</v>
      </c>
      <c r="CG199" s="61">
        <f t="shared" si="260"/>
        <v>0</v>
      </c>
      <c r="CH199" s="61">
        <f t="shared" si="261"/>
        <v>0</v>
      </c>
      <c r="CI199" s="61">
        <f t="shared" si="262"/>
        <v>0</v>
      </c>
      <c r="CJ199" s="61">
        <f t="shared" si="263"/>
        <v>0</v>
      </c>
      <c r="CK199" s="61">
        <f t="shared" si="264"/>
        <v>0</v>
      </c>
      <c r="CL199" s="61">
        <f t="shared" si="265"/>
        <v>0</v>
      </c>
      <c r="CM199" s="61">
        <f t="shared" si="292"/>
        <v>0</v>
      </c>
      <c r="CN199" s="61">
        <f t="shared" si="266"/>
        <v>0</v>
      </c>
      <c r="CO199" s="61">
        <f t="shared" si="266"/>
        <v>0</v>
      </c>
      <c r="CP199" s="61">
        <f t="shared" si="266"/>
        <v>0</v>
      </c>
      <c r="CQ199" s="61">
        <f t="shared" si="266"/>
        <v>0</v>
      </c>
      <c r="CR199" s="61">
        <f t="shared" si="266"/>
        <v>0</v>
      </c>
      <c r="CS199" s="61">
        <f t="shared" si="266"/>
        <v>0</v>
      </c>
      <c r="CT199" s="61">
        <f t="shared" si="266"/>
        <v>0</v>
      </c>
      <c r="CU199" s="61">
        <f t="shared" si="266"/>
        <v>0</v>
      </c>
      <c r="CV199" s="61">
        <f t="shared" si="266"/>
        <v>0</v>
      </c>
      <c r="CW199" s="61">
        <f t="shared" si="266"/>
        <v>0</v>
      </c>
      <c r="CX199" s="61">
        <f t="shared" si="266"/>
        <v>0</v>
      </c>
      <c r="CY199" s="61">
        <f t="shared" si="266"/>
        <v>0</v>
      </c>
      <c r="CZ199" s="61">
        <f t="shared" si="266"/>
        <v>0</v>
      </c>
      <c r="DA199" s="61">
        <f t="shared" si="266"/>
        <v>0</v>
      </c>
      <c r="DB199" s="61">
        <f t="shared" si="266"/>
        <v>0</v>
      </c>
      <c r="DC199" s="61">
        <f t="shared" si="266"/>
        <v>0</v>
      </c>
      <c r="DD199" s="61">
        <f t="shared" si="267"/>
        <v>0</v>
      </c>
      <c r="DE199" s="61">
        <f t="shared" si="268"/>
        <v>0</v>
      </c>
      <c r="DF199" s="61">
        <f t="shared" si="269"/>
        <v>0</v>
      </c>
      <c r="DG199" s="61">
        <f t="shared" si="270"/>
        <v>0</v>
      </c>
      <c r="DH199" s="61">
        <f t="shared" si="271"/>
        <v>0</v>
      </c>
      <c r="DI199" s="61">
        <f t="shared" si="272"/>
        <v>0</v>
      </c>
      <c r="DJ199" s="61">
        <f t="shared" si="273"/>
        <v>0</v>
      </c>
      <c r="DK199" s="61">
        <f t="shared" si="274"/>
        <v>0</v>
      </c>
      <c r="DL199" s="61">
        <f t="shared" si="275"/>
        <v>0</v>
      </c>
      <c r="DM199" s="61">
        <f t="shared" si="276"/>
        <v>0</v>
      </c>
      <c r="DN199" s="61">
        <f t="shared" si="277"/>
        <v>0</v>
      </c>
      <c r="DO199" s="61">
        <f t="shared" si="278"/>
        <v>0</v>
      </c>
      <c r="DP199" s="61">
        <f t="shared" si="279"/>
        <v>0</v>
      </c>
      <c r="DQ199" s="61">
        <f t="shared" si="280"/>
        <v>0</v>
      </c>
      <c r="DR199" s="61">
        <f t="shared" si="281"/>
        <v>0</v>
      </c>
      <c r="DS199" s="61">
        <f t="shared" si="282"/>
        <v>0</v>
      </c>
      <c r="DT199" s="61">
        <f t="shared" si="283"/>
        <v>0</v>
      </c>
      <c r="DU199" s="61">
        <f t="shared" si="284"/>
        <v>0</v>
      </c>
      <c r="DV199" s="61">
        <f t="shared" si="285"/>
        <v>0</v>
      </c>
      <c r="DW199" s="61">
        <f t="shared" si="286"/>
        <v>0</v>
      </c>
      <c r="DX199" s="61">
        <f t="shared" si="287"/>
        <v>0</v>
      </c>
      <c r="DY199" s="61">
        <f t="shared" si="288"/>
        <v>0</v>
      </c>
      <c r="DZ199" s="61">
        <f t="shared" si="293"/>
        <v>1</v>
      </c>
    </row>
    <row r="200" spans="1:130">
      <c r="A200" s="53">
        <v>6</v>
      </c>
      <c r="B200" s="63">
        <f t="shared" si="289"/>
        <v>0.4</v>
      </c>
      <c r="C200" s="53">
        <v>2006</v>
      </c>
      <c r="D200" s="64">
        <f t="shared" si="294"/>
        <v>2160.9083512184402</v>
      </c>
      <c r="E200" s="64">
        <f t="shared" si="295"/>
        <v>2246.5857468294998</v>
      </c>
      <c r="F200" s="64">
        <f t="shared" si="296"/>
        <v>3785.1864740034598</v>
      </c>
      <c r="G200" s="64">
        <f t="shared" si="297"/>
        <v>6452.68917827921</v>
      </c>
      <c r="H200" s="64">
        <f t="shared" ref="H200:H218" si="298">VLOOKUP($C$70,$D$3:$K$63,$A$70,0)*(B196-B195)</f>
        <v>5698.6646818202198</v>
      </c>
      <c r="I200" s="64">
        <f>VLOOKUP($C$71,$D$3:$K$63,$A$70,0)*(B195-B194)</f>
        <v>8287.5121706538102</v>
      </c>
      <c r="J200" s="64">
        <f>VLOOKUP($C$72,$D$3:$K$63,$A$70,0)*B194</f>
        <v>0</v>
      </c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54">
        <f t="shared" si="290"/>
        <v>28631.546602804599</v>
      </c>
      <c r="BP200" s="53">
        <v>2006</v>
      </c>
      <c r="BQ200" s="61">
        <f t="shared" si="291"/>
        <v>7.5472987233137098E-2</v>
      </c>
      <c r="BR200" s="61">
        <f t="shared" si="260"/>
        <v>7.8465399651495904E-2</v>
      </c>
      <c r="BS200" s="61">
        <f t="shared" si="260"/>
        <v>0.13220335340294401</v>
      </c>
      <c r="BT200" s="61">
        <f t="shared" si="260"/>
        <v>0.225369913396405</v>
      </c>
      <c r="BU200" s="61">
        <f t="shared" si="260"/>
        <v>0.19903446924735799</v>
      </c>
      <c r="BV200" s="61">
        <f t="shared" si="260"/>
        <v>0.28945387706865999</v>
      </c>
      <c r="BW200" s="61">
        <f t="shared" si="260"/>
        <v>0</v>
      </c>
      <c r="BX200" s="61">
        <f t="shared" si="260"/>
        <v>0</v>
      </c>
      <c r="BY200" s="61">
        <f t="shared" si="260"/>
        <v>0</v>
      </c>
      <c r="BZ200" s="61">
        <f t="shared" si="260"/>
        <v>0</v>
      </c>
      <c r="CA200" s="61">
        <f t="shared" si="260"/>
        <v>0</v>
      </c>
      <c r="CB200" s="61">
        <f t="shared" si="260"/>
        <v>0</v>
      </c>
      <c r="CC200" s="61">
        <f t="shared" si="260"/>
        <v>0</v>
      </c>
      <c r="CD200" s="61">
        <f t="shared" si="260"/>
        <v>0</v>
      </c>
      <c r="CE200" s="61">
        <f t="shared" si="260"/>
        <v>0</v>
      </c>
      <c r="CF200" s="61">
        <f t="shared" si="260"/>
        <v>0</v>
      </c>
      <c r="CG200" s="61">
        <f t="shared" si="260"/>
        <v>0</v>
      </c>
      <c r="CH200" s="61">
        <f t="shared" si="261"/>
        <v>0</v>
      </c>
      <c r="CI200" s="61">
        <f t="shared" si="262"/>
        <v>0</v>
      </c>
      <c r="CJ200" s="61">
        <f t="shared" si="263"/>
        <v>0</v>
      </c>
      <c r="CK200" s="61">
        <f t="shared" si="264"/>
        <v>0</v>
      </c>
      <c r="CL200" s="61">
        <f t="shared" si="265"/>
        <v>0</v>
      </c>
      <c r="CM200" s="61">
        <f t="shared" si="292"/>
        <v>0</v>
      </c>
      <c r="CN200" s="61">
        <f t="shared" si="266"/>
        <v>0</v>
      </c>
      <c r="CO200" s="61">
        <f t="shared" si="266"/>
        <v>0</v>
      </c>
      <c r="CP200" s="61">
        <f t="shared" si="266"/>
        <v>0</v>
      </c>
      <c r="CQ200" s="61">
        <f t="shared" si="266"/>
        <v>0</v>
      </c>
      <c r="CR200" s="61">
        <f t="shared" si="266"/>
        <v>0</v>
      </c>
      <c r="CS200" s="61">
        <f t="shared" si="266"/>
        <v>0</v>
      </c>
      <c r="CT200" s="61">
        <f t="shared" si="266"/>
        <v>0</v>
      </c>
      <c r="CU200" s="61">
        <f t="shared" si="266"/>
        <v>0</v>
      </c>
      <c r="CV200" s="61">
        <f t="shared" si="266"/>
        <v>0</v>
      </c>
      <c r="CW200" s="61">
        <f t="shared" si="266"/>
        <v>0</v>
      </c>
      <c r="CX200" s="61">
        <f t="shared" si="266"/>
        <v>0</v>
      </c>
      <c r="CY200" s="61">
        <f t="shared" si="266"/>
        <v>0</v>
      </c>
      <c r="CZ200" s="61">
        <f t="shared" si="266"/>
        <v>0</v>
      </c>
      <c r="DA200" s="61">
        <f t="shared" si="266"/>
        <v>0</v>
      </c>
      <c r="DB200" s="61">
        <f t="shared" si="266"/>
        <v>0</v>
      </c>
      <c r="DC200" s="61">
        <f t="shared" si="266"/>
        <v>0</v>
      </c>
      <c r="DD200" s="61">
        <f t="shared" si="267"/>
        <v>0</v>
      </c>
      <c r="DE200" s="61">
        <f t="shared" si="268"/>
        <v>0</v>
      </c>
      <c r="DF200" s="61">
        <f t="shared" si="269"/>
        <v>0</v>
      </c>
      <c r="DG200" s="61">
        <f t="shared" si="270"/>
        <v>0</v>
      </c>
      <c r="DH200" s="61">
        <f t="shared" si="271"/>
        <v>0</v>
      </c>
      <c r="DI200" s="61">
        <f t="shared" si="272"/>
        <v>0</v>
      </c>
      <c r="DJ200" s="61">
        <f t="shared" si="273"/>
        <v>0</v>
      </c>
      <c r="DK200" s="61">
        <f t="shared" si="274"/>
        <v>0</v>
      </c>
      <c r="DL200" s="61">
        <f t="shared" si="275"/>
        <v>0</v>
      </c>
      <c r="DM200" s="61">
        <f t="shared" si="276"/>
        <v>0</v>
      </c>
      <c r="DN200" s="61">
        <f t="shared" si="277"/>
        <v>0</v>
      </c>
      <c r="DO200" s="61">
        <f t="shared" si="278"/>
        <v>0</v>
      </c>
      <c r="DP200" s="61">
        <f t="shared" si="279"/>
        <v>0</v>
      </c>
      <c r="DQ200" s="61">
        <f t="shared" si="280"/>
        <v>0</v>
      </c>
      <c r="DR200" s="61">
        <f t="shared" si="281"/>
        <v>0</v>
      </c>
      <c r="DS200" s="61">
        <f t="shared" si="282"/>
        <v>0</v>
      </c>
      <c r="DT200" s="61">
        <f t="shared" si="283"/>
        <v>0</v>
      </c>
      <c r="DU200" s="61">
        <f t="shared" si="284"/>
        <v>0</v>
      </c>
      <c r="DV200" s="61">
        <f t="shared" si="285"/>
        <v>0</v>
      </c>
      <c r="DW200" s="61">
        <f t="shared" si="286"/>
        <v>0</v>
      </c>
      <c r="DX200" s="61">
        <f t="shared" si="287"/>
        <v>0</v>
      </c>
      <c r="DY200" s="61">
        <f t="shared" si="288"/>
        <v>0</v>
      </c>
      <c r="DZ200" s="61">
        <f t="shared" si="293"/>
        <v>1</v>
      </c>
    </row>
    <row r="201" spans="1:130">
      <c r="A201" s="53">
        <v>7</v>
      </c>
      <c r="B201" s="63">
        <f t="shared" si="289"/>
        <v>0.46666666666666701</v>
      </c>
      <c r="C201" s="53">
        <v>2007</v>
      </c>
      <c r="D201" s="64">
        <f t="shared" si="294"/>
        <v>2160.9083512184402</v>
      </c>
      <c r="E201" s="64">
        <f t="shared" si="295"/>
        <v>2246.5857468294998</v>
      </c>
      <c r="F201" s="64">
        <f t="shared" si="296"/>
        <v>3785.1864740034598</v>
      </c>
      <c r="G201" s="64">
        <f t="shared" si="297"/>
        <v>6452.68917827921</v>
      </c>
      <c r="H201" s="64">
        <f t="shared" si="298"/>
        <v>5698.6646818202198</v>
      </c>
      <c r="I201" s="64">
        <f t="shared" ref="I201:I219" si="299">VLOOKUP($C$71,$D$3:$K$63,$A$70,0)*(B196-B195)</f>
        <v>8287.5121706538102</v>
      </c>
      <c r="J201" s="64">
        <f>VLOOKUP($C$72,$D$3:$K$63,$A$70,0)*(B195-B194)</f>
        <v>10061.568627550099</v>
      </c>
      <c r="K201" s="64">
        <f>VLOOKUP($C$73,$D$3:$K$63,$A$70,0)*B194</f>
        <v>0</v>
      </c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54">
        <f t="shared" si="290"/>
        <v>38693.115230354801</v>
      </c>
      <c r="BP201" s="53">
        <v>2007</v>
      </c>
      <c r="BQ201" s="61">
        <f t="shared" si="291"/>
        <v>5.5847360398710098E-2</v>
      </c>
      <c r="BR201" s="61">
        <f t="shared" si="260"/>
        <v>5.8061640512910899E-2</v>
      </c>
      <c r="BS201" s="61">
        <f t="shared" si="260"/>
        <v>9.7825839337794498E-2</v>
      </c>
      <c r="BT201" s="61">
        <f t="shared" si="260"/>
        <v>0.16676582228812301</v>
      </c>
      <c r="BU201" s="61">
        <f t="shared" si="260"/>
        <v>0.147278518358987</v>
      </c>
      <c r="BV201" s="61">
        <f t="shared" si="260"/>
        <v>0.21418570516525001</v>
      </c>
      <c r="BW201" s="61">
        <f t="shared" si="260"/>
        <v>0.26003511393822398</v>
      </c>
      <c r="BX201" s="61">
        <f t="shared" si="260"/>
        <v>0</v>
      </c>
      <c r="BY201" s="61">
        <f t="shared" si="260"/>
        <v>0</v>
      </c>
      <c r="BZ201" s="61">
        <f t="shared" si="260"/>
        <v>0</v>
      </c>
      <c r="CA201" s="61">
        <f t="shared" si="260"/>
        <v>0</v>
      </c>
      <c r="CB201" s="61">
        <f t="shared" si="260"/>
        <v>0</v>
      </c>
      <c r="CC201" s="61">
        <f t="shared" si="260"/>
        <v>0</v>
      </c>
      <c r="CD201" s="61">
        <f t="shared" si="260"/>
        <v>0</v>
      </c>
      <c r="CE201" s="61">
        <f t="shared" si="260"/>
        <v>0</v>
      </c>
      <c r="CF201" s="61">
        <f t="shared" si="260"/>
        <v>0</v>
      </c>
      <c r="CG201" s="61">
        <f t="shared" si="260"/>
        <v>0</v>
      </c>
      <c r="CH201" s="61">
        <f t="shared" si="261"/>
        <v>0</v>
      </c>
      <c r="CI201" s="61">
        <f t="shared" si="262"/>
        <v>0</v>
      </c>
      <c r="CJ201" s="61">
        <f t="shared" si="263"/>
        <v>0</v>
      </c>
      <c r="CK201" s="61">
        <f t="shared" si="264"/>
        <v>0</v>
      </c>
      <c r="CL201" s="61">
        <f t="shared" si="265"/>
        <v>0</v>
      </c>
      <c r="CM201" s="61">
        <f t="shared" si="292"/>
        <v>0</v>
      </c>
      <c r="CN201" s="61">
        <f t="shared" si="266"/>
        <v>0</v>
      </c>
      <c r="CO201" s="61">
        <f t="shared" si="266"/>
        <v>0</v>
      </c>
      <c r="CP201" s="61">
        <f t="shared" si="266"/>
        <v>0</v>
      </c>
      <c r="CQ201" s="61">
        <f t="shared" si="266"/>
        <v>0</v>
      </c>
      <c r="CR201" s="61">
        <f t="shared" si="266"/>
        <v>0</v>
      </c>
      <c r="CS201" s="61">
        <f t="shared" si="266"/>
        <v>0</v>
      </c>
      <c r="CT201" s="61">
        <f t="shared" si="266"/>
        <v>0</v>
      </c>
      <c r="CU201" s="61">
        <f t="shared" si="266"/>
        <v>0</v>
      </c>
      <c r="CV201" s="61">
        <f t="shared" si="266"/>
        <v>0</v>
      </c>
      <c r="CW201" s="61">
        <f t="shared" si="266"/>
        <v>0</v>
      </c>
      <c r="CX201" s="61">
        <f t="shared" si="266"/>
        <v>0</v>
      </c>
      <c r="CY201" s="61">
        <f t="shared" si="266"/>
        <v>0</v>
      </c>
      <c r="CZ201" s="61">
        <f t="shared" si="266"/>
        <v>0</v>
      </c>
      <c r="DA201" s="61">
        <f t="shared" si="266"/>
        <v>0</v>
      </c>
      <c r="DB201" s="61">
        <f t="shared" si="266"/>
        <v>0</v>
      </c>
      <c r="DC201" s="61">
        <f t="shared" si="266"/>
        <v>0</v>
      </c>
      <c r="DD201" s="61">
        <f t="shared" si="267"/>
        <v>0</v>
      </c>
      <c r="DE201" s="61">
        <f t="shared" si="268"/>
        <v>0</v>
      </c>
      <c r="DF201" s="61">
        <f t="shared" si="269"/>
        <v>0</v>
      </c>
      <c r="DG201" s="61">
        <f t="shared" si="270"/>
        <v>0</v>
      </c>
      <c r="DH201" s="61">
        <f t="shared" si="271"/>
        <v>0</v>
      </c>
      <c r="DI201" s="61">
        <f t="shared" si="272"/>
        <v>0</v>
      </c>
      <c r="DJ201" s="61">
        <f t="shared" si="273"/>
        <v>0</v>
      </c>
      <c r="DK201" s="61">
        <f t="shared" si="274"/>
        <v>0</v>
      </c>
      <c r="DL201" s="61">
        <f t="shared" si="275"/>
        <v>0</v>
      </c>
      <c r="DM201" s="61">
        <f t="shared" si="276"/>
        <v>0</v>
      </c>
      <c r="DN201" s="61">
        <f t="shared" si="277"/>
        <v>0</v>
      </c>
      <c r="DO201" s="61">
        <f t="shared" si="278"/>
        <v>0</v>
      </c>
      <c r="DP201" s="61">
        <f t="shared" si="279"/>
        <v>0</v>
      </c>
      <c r="DQ201" s="61">
        <f t="shared" si="280"/>
        <v>0</v>
      </c>
      <c r="DR201" s="61">
        <f t="shared" si="281"/>
        <v>0</v>
      </c>
      <c r="DS201" s="61">
        <f t="shared" si="282"/>
        <v>0</v>
      </c>
      <c r="DT201" s="61">
        <f t="shared" si="283"/>
        <v>0</v>
      </c>
      <c r="DU201" s="61">
        <f t="shared" si="284"/>
        <v>0</v>
      </c>
      <c r="DV201" s="61">
        <f t="shared" si="285"/>
        <v>0</v>
      </c>
      <c r="DW201" s="61">
        <f t="shared" si="286"/>
        <v>0</v>
      </c>
      <c r="DX201" s="61">
        <f t="shared" si="287"/>
        <v>0</v>
      </c>
      <c r="DY201" s="61">
        <f t="shared" si="288"/>
        <v>0</v>
      </c>
      <c r="DZ201" s="61">
        <f t="shared" si="293"/>
        <v>1</v>
      </c>
    </row>
    <row r="202" spans="1:130">
      <c r="A202" s="53">
        <v>8</v>
      </c>
      <c r="B202" s="63">
        <f t="shared" si="289"/>
        <v>0.53333333333333299</v>
      </c>
      <c r="C202" s="53">
        <v>2008</v>
      </c>
      <c r="D202" s="64">
        <f t="shared" si="294"/>
        <v>2160.9083512184402</v>
      </c>
      <c r="E202" s="64">
        <f t="shared" si="295"/>
        <v>2246.5857468294998</v>
      </c>
      <c r="F202" s="64">
        <f t="shared" si="296"/>
        <v>3785.1864740034598</v>
      </c>
      <c r="G202" s="64">
        <f t="shared" si="297"/>
        <v>6452.68917827921</v>
      </c>
      <c r="H202" s="64">
        <f t="shared" si="298"/>
        <v>5698.6646818202198</v>
      </c>
      <c r="I202" s="64">
        <f t="shared" si="299"/>
        <v>8287.5121706538102</v>
      </c>
      <c r="J202" s="64">
        <f t="shared" ref="J202:J220" si="300">VLOOKUP($C$72,$D$3:$K$63,$A$70,0)*(B196-B195)</f>
        <v>10061.568627550099</v>
      </c>
      <c r="K202" s="64">
        <f>VLOOKUP($C$73,$D$3:$K$63,$A$70,0)*(B195-B194)</f>
        <v>10926.002220492799</v>
      </c>
      <c r="L202" s="64">
        <f>VLOOKUP($C$74,$D$3:$K$63,$A$70,0)*B194</f>
        <v>0</v>
      </c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54">
        <f t="shared" si="290"/>
        <v>49619.117450847603</v>
      </c>
      <c r="BP202" s="53">
        <v>2008</v>
      </c>
      <c r="BQ202" s="61">
        <f t="shared" si="291"/>
        <v>4.35499150777727E-2</v>
      </c>
      <c r="BR202" s="61">
        <f t="shared" si="260"/>
        <v>4.5276616398003199E-2</v>
      </c>
      <c r="BS202" s="61">
        <f t="shared" si="260"/>
        <v>7.6284840772370396E-2</v>
      </c>
      <c r="BT202" s="61">
        <f t="shared" si="260"/>
        <v>0.130044416543104</v>
      </c>
      <c r="BU202" s="61">
        <f t="shared" si="260"/>
        <v>0.114848166887798</v>
      </c>
      <c r="BV202" s="61">
        <f t="shared" si="260"/>
        <v>0.16702256300433699</v>
      </c>
      <c r="BW202" s="61">
        <f t="shared" si="260"/>
        <v>0.20277604972553301</v>
      </c>
      <c r="BX202" s="61">
        <f t="shared" si="260"/>
        <v>0.22019743159108099</v>
      </c>
      <c r="BY202" s="61">
        <f t="shared" si="260"/>
        <v>0</v>
      </c>
      <c r="BZ202" s="61">
        <f t="shared" si="260"/>
        <v>0</v>
      </c>
      <c r="CA202" s="61">
        <f t="shared" si="260"/>
        <v>0</v>
      </c>
      <c r="CB202" s="61">
        <f t="shared" si="260"/>
        <v>0</v>
      </c>
      <c r="CC202" s="61">
        <f t="shared" si="260"/>
        <v>0</v>
      </c>
      <c r="CD202" s="61">
        <f t="shared" si="260"/>
        <v>0</v>
      </c>
      <c r="CE202" s="61">
        <f t="shared" si="260"/>
        <v>0</v>
      </c>
      <c r="CF202" s="61">
        <f t="shared" si="260"/>
        <v>0</v>
      </c>
      <c r="CG202" s="61">
        <f t="shared" si="260"/>
        <v>0</v>
      </c>
      <c r="CH202" s="61">
        <f t="shared" si="261"/>
        <v>0</v>
      </c>
      <c r="CI202" s="61">
        <f t="shared" si="262"/>
        <v>0</v>
      </c>
      <c r="CJ202" s="61">
        <f t="shared" si="263"/>
        <v>0</v>
      </c>
      <c r="CK202" s="61">
        <f t="shared" si="264"/>
        <v>0</v>
      </c>
      <c r="CL202" s="61">
        <f t="shared" si="265"/>
        <v>0</v>
      </c>
      <c r="CM202" s="61">
        <f t="shared" si="292"/>
        <v>0</v>
      </c>
      <c r="CN202" s="61">
        <f t="shared" si="266"/>
        <v>0</v>
      </c>
      <c r="CO202" s="61">
        <f t="shared" si="266"/>
        <v>0</v>
      </c>
      <c r="CP202" s="61">
        <f t="shared" si="266"/>
        <v>0</v>
      </c>
      <c r="CQ202" s="61">
        <f t="shared" si="266"/>
        <v>0</v>
      </c>
      <c r="CR202" s="61">
        <f t="shared" si="266"/>
        <v>0</v>
      </c>
      <c r="CS202" s="61">
        <f t="shared" si="266"/>
        <v>0</v>
      </c>
      <c r="CT202" s="61">
        <f t="shared" si="266"/>
        <v>0</v>
      </c>
      <c r="CU202" s="61">
        <f t="shared" si="266"/>
        <v>0</v>
      </c>
      <c r="CV202" s="61">
        <f t="shared" si="266"/>
        <v>0</v>
      </c>
      <c r="CW202" s="61">
        <f t="shared" si="266"/>
        <v>0</v>
      </c>
      <c r="CX202" s="61">
        <f t="shared" si="266"/>
        <v>0</v>
      </c>
      <c r="CY202" s="61">
        <f t="shared" si="266"/>
        <v>0</v>
      </c>
      <c r="CZ202" s="61">
        <f t="shared" si="266"/>
        <v>0</v>
      </c>
      <c r="DA202" s="61">
        <f t="shared" si="266"/>
        <v>0</v>
      </c>
      <c r="DB202" s="61">
        <f t="shared" si="266"/>
        <v>0</v>
      </c>
      <c r="DC202" s="61">
        <f t="shared" si="266"/>
        <v>0</v>
      </c>
      <c r="DD202" s="61">
        <f t="shared" si="267"/>
        <v>0</v>
      </c>
      <c r="DE202" s="61">
        <f t="shared" si="268"/>
        <v>0</v>
      </c>
      <c r="DF202" s="61">
        <f t="shared" si="269"/>
        <v>0</v>
      </c>
      <c r="DG202" s="61">
        <f t="shared" si="270"/>
        <v>0</v>
      </c>
      <c r="DH202" s="61">
        <f t="shared" si="271"/>
        <v>0</v>
      </c>
      <c r="DI202" s="61">
        <f t="shared" si="272"/>
        <v>0</v>
      </c>
      <c r="DJ202" s="61">
        <f t="shared" si="273"/>
        <v>0</v>
      </c>
      <c r="DK202" s="61">
        <f t="shared" si="274"/>
        <v>0</v>
      </c>
      <c r="DL202" s="61">
        <f t="shared" si="275"/>
        <v>0</v>
      </c>
      <c r="DM202" s="61">
        <f t="shared" si="276"/>
        <v>0</v>
      </c>
      <c r="DN202" s="61">
        <f t="shared" si="277"/>
        <v>0</v>
      </c>
      <c r="DO202" s="61">
        <f t="shared" si="278"/>
        <v>0</v>
      </c>
      <c r="DP202" s="61">
        <f t="shared" si="279"/>
        <v>0</v>
      </c>
      <c r="DQ202" s="61">
        <f t="shared" si="280"/>
        <v>0</v>
      </c>
      <c r="DR202" s="61">
        <f t="shared" si="281"/>
        <v>0</v>
      </c>
      <c r="DS202" s="61">
        <f t="shared" si="282"/>
        <v>0</v>
      </c>
      <c r="DT202" s="61">
        <f t="shared" si="283"/>
        <v>0</v>
      </c>
      <c r="DU202" s="61">
        <f t="shared" si="284"/>
        <v>0</v>
      </c>
      <c r="DV202" s="61">
        <f t="shared" si="285"/>
        <v>0</v>
      </c>
      <c r="DW202" s="61">
        <f t="shared" si="286"/>
        <v>0</v>
      </c>
      <c r="DX202" s="61">
        <f t="shared" si="287"/>
        <v>0</v>
      </c>
      <c r="DY202" s="61">
        <f t="shared" si="288"/>
        <v>0</v>
      </c>
      <c r="DZ202" s="61">
        <f t="shared" si="293"/>
        <v>1</v>
      </c>
    </row>
    <row r="203" spans="1:130">
      <c r="A203" s="53">
        <v>9</v>
      </c>
      <c r="B203" s="63">
        <f t="shared" si="289"/>
        <v>0.6</v>
      </c>
      <c r="C203" s="53">
        <v>2009</v>
      </c>
      <c r="D203" s="64">
        <f t="shared" si="294"/>
        <v>2160.9083512184402</v>
      </c>
      <c r="E203" s="64">
        <f t="shared" si="295"/>
        <v>2246.5857468294998</v>
      </c>
      <c r="F203" s="64">
        <f t="shared" si="296"/>
        <v>3785.1864740034598</v>
      </c>
      <c r="G203" s="64">
        <f t="shared" si="297"/>
        <v>6452.68917827921</v>
      </c>
      <c r="H203" s="64">
        <f t="shared" si="298"/>
        <v>5698.6646818202198</v>
      </c>
      <c r="I203" s="64">
        <f t="shared" si="299"/>
        <v>8287.5121706538102</v>
      </c>
      <c r="J203" s="64">
        <f t="shared" si="300"/>
        <v>10061.568627550099</v>
      </c>
      <c r="K203" s="64">
        <f t="shared" ref="K203:K221" si="301">VLOOKUP($C$73,$D$3:$K$63,$A$70,0)*(B196-B195)</f>
        <v>10926.002220492799</v>
      </c>
      <c r="L203" s="64">
        <f>VLOOKUP($C$74,$D$3:$K$63,$A$70,0)*(B195-B194)</f>
        <v>13379.8937691634</v>
      </c>
      <c r="M203" s="64">
        <f>VLOOKUP($C$75,$D$3:$K$63,$A$70,0)*B194</f>
        <v>0</v>
      </c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54">
        <f t="shared" si="290"/>
        <v>62999.011220011103</v>
      </c>
      <c r="BP203" s="53">
        <v>2009</v>
      </c>
      <c r="BQ203" s="61">
        <f t="shared" si="291"/>
        <v>3.4300670905324501E-2</v>
      </c>
      <c r="BR203" s="61">
        <f t="shared" si="260"/>
        <v>3.56606509105954E-2</v>
      </c>
      <c r="BS203" s="61">
        <f t="shared" si="260"/>
        <v>6.0083267986293799E-2</v>
      </c>
      <c r="BT203" s="61">
        <f t="shared" si="260"/>
        <v>0.102425245306542</v>
      </c>
      <c r="BU203" s="61">
        <f t="shared" si="260"/>
        <v>9.0456414655760306E-2</v>
      </c>
      <c r="BV203" s="61">
        <f t="shared" si="260"/>
        <v>0.13154987689745501</v>
      </c>
      <c r="BW203" s="61">
        <f t="shared" si="260"/>
        <v>0.15970994516742801</v>
      </c>
      <c r="BX203" s="61">
        <f t="shared" si="260"/>
        <v>0.17343132866539801</v>
      </c>
      <c r="BY203" s="61">
        <f t="shared" si="260"/>
        <v>0.21238259950520399</v>
      </c>
      <c r="BZ203" s="61">
        <f t="shared" si="260"/>
        <v>0</v>
      </c>
      <c r="CA203" s="61">
        <f t="shared" si="260"/>
        <v>0</v>
      </c>
      <c r="CB203" s="61">
        <f t="shared" si="260"/>
        <v>0</v>
      </c>
      <c r="CC203" s="61">
        <f t="shared" si="260"/>
        <v>0</v>
      </c>
      <c r="CD203" s="61">
        <f t="shared" si="260"/>
        <v>0</v>
      </c>
      <c r="CE203" s="61">
        <f t="shared" si="260"/>
        <v>0</v>
      </c>
      <c r="CF203" s="61">
        <f t="shared" si="260"/>
        <v>0</v>
      </c>
      <c r="CG203" s="61">
        <f t="shared" si="260"/>
        <v>0</v>
      </c>
      <c r="CH203" s="61">
        <f t="shared" si="261"/>
        <v>0</v>
      </c>
      <c r="CI203" s="61">
        <f t="shared" si="262"/>
        <v>0</v>
      </c>
      <c r="CJ203" s="61">
        <f t="shared" si="263"/>
        <v>0</v>
      </c>
      <c r="CK203" s="61">
        <f t="shared" si="264"/>
        <v>0</v>
      </c>
      <c r="CL203" s="61">
        <f t="shared" si="265"/>
        <v>0</v>
      </c>
      <c r="CM203" s="61">
        <f t="shared" si="292"/>
        <v>0</v>
      </c>
      <c r="CN203" s="61">
        <f t="shared" si="266"/>
        <v>0</v>
      </c>
      <c r="CO203" s="61">
        <f t="shared" si="266"/>
        <v>0</v>
      </c>
      <c r="CP203" s="61">
        <f t="shared" si="266"/>
        <v>0</v>
      </c>
      <c r="CQ203" s="61">
        <f t="shared" si="266"/>
        <v>0</v>
      </c>
      <c r="CR203" s="61">
        <f t="shared" si="266"/>
        <v>0</v>
      </c>
      <c r="CS203" s="61">
        <f t="shared" si="266"/>
        <v>0</v>
      </c>
      <c r="CT203" s="61">
        <f t="shared" si="266"/>
        <v>0</v>
      </c>
      <c r="CU203" s="61">
        <f t="shared" si="266"/>
        <v>0</v>
      </c>
      <c r="CV203" s="61">
        <f t="shared" si="266"/>
        <v>0</v>
      </c>
      <c r="CW203" s="61">
        <f t="shared" si="266"/>
        <v>0</v>
      </c>
      <c r="CX203" s="61">
        <f t="shared" si="266"/>
        <v>0</v>
      </c>
      <c r="CY203" s="61">
        <f t="shared" si="266"/>
        <v>0</v>
      </c>
      <c r="CZ203" s="61">
        <f t="shared" si="266"/>
        <v>0</v>
      </c>
      <c r="DA203" s="61">
        <f t="shared" si="266"/>
        <v>0</v>
      </c>
      <c r="DB203" s="61">
        <f t="shared" si="266"/>
        <v>0</v>
      </c>
      <c r="DC203" s="61">
        <f t="shared" si="266"/>
        <v>0</v>
      </c>
      <c r="DD203" s="61">
        <f t="shared" si="267"/>
        <v>0</v>
      </c>
      <c r="DE203" s="61">
        <f t="shared" si="268"/>
        <v>0</v>
      </c>
      <c r="DF203" s="61">
        <f t="shared" si="269"/>
        <v>0</v>
      </c>
      <c r="DG203" s="61">
        <f t="shared" si="270"/>
        <v>0</v>
      </c>
      <c r="DH203" s="61">
        <f t="shared" si="271"/>
        <v>0</v>
      </c>
      <c r="DI203" s="61">
        <f t="shared" si="272"/>
        <v>0</v>
      </c>
      <c r="DJ203" s="61">
        <f t="shared" si="273"/>
        <v>0</v>
      </c>
      <c r="DK203" s="61">
        <f t="shared" si="274"/>
        <v>0</v>
      </c>
      <c r="DL203" s="61">
        <f t="shared" si="275"/>
        <v>0</v>
      </c>
      <c r="DM203" s="61">
        <f t="shared" si="276"/>
        <v>0</v>
      </c>
      <c r="DN203" s="61">
        <f t="shared" si="277"/>
        <v>0</v>
      </c>
      <c r="DO203" s="61">
        <f t="shared" si="278"/>
        <v>0</v>
      </c>
      <c r="DP203" s="61">
        <f t="shared" si="279"/>
        <v>0</v>
      </c>
      <c r="DQ203" s="61">
        <f t="shared" si="280"/>
        <v>0</v>
      </c>
      <c r="DR203" s="61">
        <f t="shared" si="281"/>
        <v>0</v>
      </c>
      <c r="DS203" s="61">
        <f t="shared" si="282"/>
        <v>0</v>
      </c>
      <c r="DT203" s="61">
        <f t="shared" si="283"/>
        <v>0</v>
      </c>
      <c r="DU203" s="61">
        <f t="shared" si="284"/>
        <v>0</v>
      </c>
      <c r="DV203" s="61">
        <f t="shared" si="285"/>
        <v>0</v>
      </c>
      <c r="DW203" s="61">
        <f t="shared" si="286"/>
        <v>0</v>
      </c>
      <c r="DX203" s="61">
        <f t="shared" si="287"/>
        <v>0</v>
      </c>
      <c r="DY203" s="61">
        <f t="shared" si="288"/>
        <v>0</v>
      </c>
      <c r="DZ203" s="61">
        <f t="shared" si="293"/>
        <v>1</v>
      </c>
    </row>
    <row r="204" spans="1:130">
      <c r="A204" s="53">
        <v>10</v>
      </c>
      <c r="B204" s="63">
        <f t="shared" si="289"/>
        <v>0.66666666666666696</v>
      </c>
      <c r="C204" s="53">
        <v>2010</v>
      </c>
      <c r="D204" s="64">
        <f t="shared" si="294"/>
        <v>2160.9083512184402</v>
      </c>
      <c r="E204" s="64">
        <f t="shared" si="295"/>
        <v>2246.5857468294998</v>
      </c>
      <c r="F204" s="64">
        <f t="shared" si="296"/>
        <v>3785.1864740034598</v>
      </c>
      <c r="G204" s="64">
        <f t="shared" si="297"/>
        <v>6452.68917827921</v>
      </c>
      <c r="H204" s="64">
        <f t="shared" si="298"/>
        <v>5698.6646818202198</v>
      </c>
      <c r="I204" s="64">
        <f t="shared" si="299"/>
        <v>8287.5121706538102</v>
      </c>
      <c r="J204" s="64">
        <f t="shared" si="300"/>
        <v>10061.568627550099</v>
      </c>
      <c r="K204" s="64">
        <f t="shared" si="301"/>
        <v>10926.002220492799</v>
      </c>
      <c r="L204" s="64">
        <f t="shared" ref="L204:L222" si="302">VLOOKUP($C$74,$D$3:$K$63,$A$70,0)*(B196-B195)</f>
        <v>13379.8937691634</v>
      </c>
      <c r="M204" s="64">
        <f>VLOOKUP($C$75,$D$3:$K$63,$A$70,0)*(B195-B194)</f>
        <v>21705.8032047448</v>
      </c>
      <c r="N204" s="64">
        <f>VLOOKUP($C$76,$D$3:$K$63,$A$70,0)*B194</f>
        <v>0</v>
      </c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54">
        <f t="shared" si="290"/>
        <v>84704.814424755896</v>
      </c>
      <c r="BP204" s="53">
        <v>2010</v>
      </c>
      <c r="BQ204" s="61">
        <f t="shared" si="291"/>
        <v>2.5511045220906501E-2</v>
      </c>
      <c r="BR204" s="61">
        <f t="shared" si="260"/>
        <v>2.6522527226892901E-2</v>
      </c>
      <c r="BS204" s="61">
        <f t="shared" si="260"/>
        <v>4.4686792595075797E-2</v>
      </c>
      <c r="BT204" s="61">
        <f t="shared" si="260"/>
        <v>7.6178540996759997E-2</v>
      </c>
      <c r="BU204" s="61">
        <f t="shared" si="260"/>
        <v>6.7276750684371001E-2</v>
      </c>
      <c r="BV204" s="61">
        <f t="shared" si="260"/>
        <v>9.7839918863356801E-2</v>
      </c>
      <c r="BW204" s="61">
        <f t="shared" si="260"/>
        <v>0.11878390497494</v>
      </c>
      <c r="BX204" s="61">
        <f t="shared" si="260"/>
        <v>0.128989152443023</v>
      </c>
      <c r="BY204" s="61">
        <f t="shared" si="260"/>
        <v>0.157959070685987</v>
      </c>
      <c r="BZ204" s="61">
        <f t="shared" si="260"/>
        <v>0.25625229630868601</v>
      </c>
      <c r="CA204" s="61">
        <f t="shared" si="260"/>
        <v>0</v>
      </c>
      <c r="CB204" s="61">
        <f t="shared" si="260"/>
        <v>0</v>
      </c>
      <c r="CC204" s="61">
        <f t="shared" si="260"/>
        <v>0</v>
      </c>
      <c r="CD204" s="61">
        <f t="shared" si="260"/>
        <v>0</v>
      </c>
      <c r="CE204" s="61">
        <f t="shared" si="260"/>
        <v>0</v>
      </c>
      <c r="CF204" s="61">
        <f t="shared" si="260"/>
        <v>0</v>
      </c>
      <c r="CG204" s="61">
        <f t="shared" si="260"/>
        <v>0</v>
      </c>
      <c r="CH204" s="61">
        <f t="shared" si="261"/>
        <v>0</v>
      </c>
      <c r="CI204" s="61">
        <f t="shared" si="262"/>
        <v>0</v>
      </c>
      <c r="CJ204" s="61">
        <f t="shared" si="263"/>
        <v>0</v>
      </c>
      <c r="CK204" s="61">
        <f t="shared" si="264"/>
        <v>0</v>
      </c>
      <c r="CL204" s="61">
        <f t="shared" si="265"/>
        <v>0</v>
      </c>
      <c r="CM204" s="61">
        <f t="shared" si="292"/>
        <v>0</v>
      </c>
      <c r="CN204" s="61">
        <f t="shared" si="266"/>
        <v>0</v>
      </c>
      <c r="CO204" s="61">
        <f t="shared" si="266"/>
        <v>0</v>
      </c>
      <c r="CP204" s="61">
        <f t="shared" si="266"/>
        <v>0</v>
      </c>
      <c r="CQ204" s="61">
        <f t="shared" si="266"/>
        <v>0</v>
      </c>
      <c r="CR204" s="61">
        <f t="shared" si="266"/>
        <v>0</v>
      </c>
      <c r="CS204" s="61">
        <f t="shared" si="266"/>
        <v>0</v>
      </c>
      <c r="CT204" s="61">
        <f t="shared" si="266"/>
        <v>0</v>
      </c>
      <c r="CU204" s="61">
        <f t="shared" si="266"/>
        <v>0</v>
      </c>
      <c r="CV204" s="61">
        <f t="shared" si="266"/>
        <v>0</v>
      </c>
      <c r="CW204" s="61">
        <f t="shared" si="266"/>
        <v>0</v>
      </c>
      <c r="CX204" s="61">
        <f t="shared" si="266"/>
        <v>0</v>
      </c>
      <c r="CY204" s="61">
        <f t="shared" si="266"/>
        <v>0</v>
      </c>
      <c r="CZ204" s="61">
        <f t="shared" si="266"/>
        <v>0</v>
      </c>
      <c r="DA204" s="61">
        <f t="shared" si="266"/>
        <v>0</v>
      </c>
      <c r="DB204" s="61">
        <f t="shared" si="266"/>
        <v>0</v>
      </c>
      <c r="DC204" s="61">
        <f t="shared" si="266"/>
        <v>0</v>
      </c>
      <c r="DD204" s="61">
        <f t="shared" si="267"/>
        <v>0</v>
      </c>
      <c r="DE204" s="61">
        <f t="shared" si="268"/>
        <v>0</v>
      </c>
      <c r="DF204" s="61">
        <f t="shared" si="269"/>
        <v>0</v>
      </c>
      <c r="DG204" s="61">
        <f t="shared" si="270"/>
        <v>0</v>
      </c>
      <c r="DH204" s="61">
        <f t="shared" si="271"/>
        <v>0</v>
      </c>
      <c r="DI204" s="61">
        <f t="shared" si="272"/>
        <v>0</v>
      </c>
      <c r="DJ204" s="61">
        <f t="shared" si="273"/>
        <v>0</v>
      </c>
      <c r="DK204" s="61">
        <f t="shared" si="274"/>
        <v>0</v>
      </c>
      <c r="DL204" s="61">
        <f t="shared" si="275"/>
        <v>0</v>
      </c>
      <c r="DM204" s="61">
        <f t="shared" si="276"/>
        <v>0</v>
      </c>
      <c r="DN204" s="61">
        <f t="shared" si="277"/>
        <v>0</v>
      </c>
      <c r="DO204" s="61">
        <f t="shared" si="278"/>
        <v>0</v>
      </c>
      <c r="DP204" s="61">
        <f t="shared" si="279"/>
        <v>0</v>
      </c>
      <c r="DQ204" s="61">
        <f t="shared" si="280"/>
        <v>0</v>
      </c>
      <c r="DR204" s="61">
        <f t="shared" si="281"/>
        <v>0</v>
      </c>
      <c r="DS204" s="61">
        <f t="shared" si="282"/>
        <v>0</v>
      </c>
      <c r="DT204" s="61">
        <f t="shared" si="283"/>
        <v>0</v>
      </c>
      <c r="DU204" s="61">
        <f t="shared" si="284"/>
        <v>0</v>
      </c>
      <c r="DV204" s="61">
        <f t="shared" si="285"/>
        <v>0</v>
      </c>
      <c r="DW204" s="61">
        <f t="shared" si="286"/>
        <v>0</v>
      </c>
      <c r="DX204" s="61">
        <f t="shared" si="287"/>
        <v>0</v>
      </c>
      <c r="DY204" s="61">
        <f t="shared" si="288"/>
        <v>0</v>
      </c>
      <c r="DZ204" s="61">
        <f t="shared" si="293"/>
        <v>1</v>
      </c>
    </row>
    <row r="205" spans="1:130">
      <c r="A205" s="53">
        <v>11</v>
      </c>
      <c r="B205" s="63">
        <f t="shared" si="289"/>
        <v>0.73333333333333295</v>
      </c>
      <c r="C205" s="53">
        <v>2011</v>
      </c>
      <c r="D205" s="64">
        <f t="shared" si="294"/>
        <v>2160.9083512184402</v>
      </c>
      <c r="E205" s="64">
        <f t="shared" si="295"/>
        <v>2246.5857468294998</v>
      </c>
      <c r="F205" s="64">
        <f t="shared" si="296"/>
        <v>3785.1864740034598</v>
      </c>
      <c r="G205" s="64">
        <f t="shared" si="297"/>
        <v>6452.68917827921</v>
      </c>
      <c r="H205" s="64">
        <f t="shared" si="298"/>
        <v>5698.6646818202198</v>
      </c>
      <c r="I205" s="64">
        <f t="shared" si="299"/>
        <v>8287.5121706538102</v>
      </c>
      <c r="J205" s="64">
        <f t="shared" si="300"/>
        <v>10061.568627550099</v>
      </c>
      <c r="K205" s="64">
        <f t="shared" si="301"/>
        <v>10926.002220492799</v>
      </c>
      <c r="L205" s="64">
        <f t="shared" si="302"/>
        <v>13379.8937691634</v>
      </c>
      <c r="M205" s="64">
        <f t="shared" ref="M205:M223" si="303">VLOOKUP($C$75,$D$3:$K$63,$A$70,0)*(B196-B195)</f>
        <v>21705.8032047448</v>
      </c>
      <c r="N205" s="64">
        <f>VLOOKUP($C$76,$D$3:$K$63,$A$70,0)*(B195-B194)</f>
        <v>26960.738933823101</v>
      </c>
      <c r="O205" s="64">
        <f>VLOOKUP($C$77,$D$3:$K$63,$A$70,0)*B194</f>
        <v>0</v>
      </c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54">
        <f t="shared" si="290"/>
        <v>111665.553358579</v>
      </c>
      <c r="BP205" s="53">
        <v>2011</v>
      </c>
      <c r="BQ205" s="61">
        <f t="shared" si="291"/>
        <v>1.9351611004687901E-2</v>
      </c>
      <c r="BR205" s="61">
        <f t="shared" si="260"/>
        <v>2.0118878913493499E-2</v>
      </c>
      <c r="BS205" s="61">
        <f t="shared" si="260"/>
        <v>3.3897530260281E-2</v>
      </c>
      <c r="BT205" s="61">
        <f t="shared" si="260"/>
        <v>5.77858523439043E-2</v>
      </c>
      <c r="BU205" s="61">
        <f t="shared" si="260"/>
        <v>5.10333268444991E-2</v>
      </c>
      <c r="BV205" s="61">
        <f t="shared" si="260"/>
        <v>7.4217266841825905E-2</v>
      </c>
      <c r="BW205" s="61">
        <f t="shared" si="260"/>
        <v>9.0104497984625304E-2</v>
      </c>
      <c r="BX205" s="61">
        <f t="shared" si="260"/>
        <v>9.78457715192384E-2</v>
      </c>
      <c r="BY205" s="61">
        <f t="shared" si="260"/>
        <v>0.119821138809012</v>
      </c>
      <c r="BZ205" s="61">
        <f t="shared" si="260"/>
        <v>0.19438226518292001</v>
      </c>
      <c r="CA205" s="61">
        <f t="shared" si="260"/>
        <v>0.24144186029551201</v>
      </c>
      <c r="CB205" s="61">
        <f t="shared" si="260"/>
        <v>0</v>
      </c>
      <c r="CC205" s="61">
        <f t="shared" si="260"/>
        <v>0</v>
      </c>
      <c r="CD205" s="61">
        <f t="shared" si="260"/>
        <v>0</v>
      </c>
      <c r="CE205" s="61">
        <f t="shared" si="260"/>
        <v>0</v>
      </c>
      <c r="CF205" s="61">
        <f t="shared" si="260"/>
        <v>0</v>
      </c>
      <c r="CG205" s="61">
        <f t="shared" si="260"/>
        <v>0</v>
      </c>
      <c r="CH205" s="61">
        <f t="shared" si="261"/>
        <v>0</v>
      </c>
      <c r="CI205" s="61">
        <f t="shared" si="262"/>
        <v>0</v>
      </c>
      <c r="CJ205" s="61">
        <f t="shared" si="263"/>
        <v>0</v>
      </c>
      <c r="CK205" s="61">
        <f t="shared" si="264"/>
        <v>0</v>
      </c>
      <c r="CL205" s="61">
        <f t="shared" si="265"/>
        <v>0</v>
      </c>
      <c r="CM205" s="61">
        <f t="shared" si="292"/>
        <v>0</v>
      </c>
      <c r="CN205" s="61">
        <f t="shared" si="266"/>
        <v>0</v>
      </c>
      <c r="CO205" s="61">
        <f t="shared" si="266"/>
        <v>0</v>
      </c>
      <c r="CP205" s="61">
        <f t="shared" si="266"/>
        <v>0</v>
      </c>
      <c r="CQ205" s="61">
        <f t="shared" si="266"/>
        <v>0</v>
      </c>
      <c r="CR205" s="61">
        <f t="shared" si="266"/>
        <v>0</v>
      </c>
      <c r="CS205" s="61">
        <f t="shared" si="266"/>
        <v>0</v>
      </c>
      <c r="CT205" s="61">
        <f t="shared" si="266"/>
        <v>0</v>
      </c>
      <c r="CU205" s="61">
        <f t="shared" si="266"/>
        <v>0</v>
      </c>
      <c r="CV205" s="61">
        <f t="shared" si="266"/>
        <v>0</v>
      </c>
      <c r="CW205" s="61">
        <f t="shared" si="266"/>
        <v>0</v>
      </c>
      <c r="CX205" s="61">
        <f t="shared" si="266"/>
        <v>0</v>
      </c>
      <c r="CY205" s="61">
        <f t="shared" si="266"/>
        <v>0</v>
      </c>
      <c r="CZ205" s="61">
        <f t="shared" si="266"/>
        <v>0</v>
      </c>
      <c r="DA205" s="61">
        <f t="shared" si="266"/>
        <v>0</v>
      </c>
      <c r="DB205" s="61">
        <f t="shared" si="266"/>
        <v>0</v>
      </c>
      <c r="DC205" s="61">
        <f t="shared" si="266"/>
        <v>0</v>
      </c>
      <c r="DD205" s="61">
        <f t="shared" si="267"/>
        <v>0</v>
      </c>
      <c r="DE205" s="61">
        <f t="shared" si="268"/>
        <v>0</v>
      </c>
      <c r="DF205" s="61">
        <f t="shared" si="269"/>
        <v>0</v>
      </c>
      <c r="DG205" s="61">
        <f t="shared" si="270"/>
        <v>0</v>
      </c>
      <c r="DH205" s="61">
        <f t="shared" si="271"/>
        <v>0</v>
      </c>
      <c r="DI205" s="61">
        <f t="shared" si="272"/>
        <v>0</v>
      </c>
      <c r="DJ205" s="61">
        <f t="shared" si="273"/>
        <v>0</v>
      </c>
      <c r="DK205" s="61">
        <f t="shared" si="274"/>
        <v>0</v>
      </c>
      <c r="DL205" s="61">
        <f t="shared" si="275"/>
        <v>0</v>
      </c>
      <c r="DM205" s="61">
        <f t="shared" si="276"/>
        <v>0</v>
      </c>
      <c r="DN205" s="61">
        <f t="shared" si="277"/>
        <v>0</v>
      </c>
      <c r="DO205" s="61">
        <f t="shared" si="278"/>
        <v>0</v>
      </c>
      <c r="DP205" s="61">
        <f t="shared" si="279"/>
        <v>0</v>
      </c>
      <c r="DQ205" s="61">
        <f t="shared" si="280"/>
        <v>0</v>
      </c>
      <c r="DR205" s="61">
        <f t="shared" si="281"/>
        <v>0</v>
      </c>
      <c r="DS205" s="61">
        <f t="shared" si="282"/>
        <v>0</v>
      </c>
      <c r="DT205" s="61">
        <f t="shared" si="283"/>
        <v>0</v>
      </c>
      <c r="DU205" s="61">
        <f t="shared" si="284"/>
        <v>0</v>
      </c>
      <c r="DV205" s="61">
        <f t="shared" si="285"/>
        <v>0</v>
      </c>
      <c r="DW205" s="61">
        <f t="shared" si="286"/>
        <v>0</v>
      </c>
      <c r="DX205" s="61">
        <f t="shared" si="287"/>
        <v>0</v>
      </c>
      <c r="DY205" s="61">
        <f t="shared" si="288"/>
        <v>0</v>
      </c>
      <c r="DZ205" s="61">
        <f t="shared" si="293"/>
        <v>1</v>
      </c>
    </row>
    <row r="206" spans="1:130">
      <c r="A206" s="53">
        <v>12</v>
      </c>
      <c r="B206" s="63">
        <f t="shared" si="289"/>
        <v>0.8</v>
      </c>
      <c r="C206" s="53">
        <v>2012</v>
      </c>
      <c r="D206" s="64">
        <f t="shared" si="294"/>
        <v>2160.9083512184402</v>
      </c>
      <c r="E206" s="64">
        <f t="shared" si="295"/>
        <v>2246.5857468294998</v>
      </c>
      <c r="F206" s="64">
        <f t="shared" si="296"/>
        <v>3785.1864740034598</v>
      </c>
      <c r="G206" s="64">
        <f t="shared" si="297"/>
        <v>6452.68917827921</v>
      </c>
      <c r="H206" s="64">
        <f t="shared" si="298"/>
        <v>5698.6646818202198</v>
      </c>
      <c r="I206" s="64">
        <f t="shared" si="299"/>
        <v>8287.5121706538102</v>
      </c>
      <c r="J206" s="64">
        <f t="shared" si="300"/>
        <v>10061.568627550099</v>
      </c>
      <c r="K206" s="64">
        <f t="shared" si="301"/>
        <v>10926.002220492799</v>
      </c>
      <c r="L206" s="64">
        <f t="shared" si="302"/>
        <v>13379.8937691634</v>
      </c>
      <c r="M206" s="64">
        <f t="shared" si="303"/>
        <v>21705.8032047448</v>
      </c>
      <c r="N206" s="64">
        <f t="shared" ref="N206:N224" si="304">VLOOKUP($C$76,$D$3:$K$63,$A$70,0)*(B196-B195)</f>
        <v>26960.738933823101</v>
      </c>
      <c r="O206" s="64">
        <f>VLOOKUP($C$77,$D$3:$K$63,$A$70,0)*(B195-B194)</f>
        <v>27322.752576019699</v>
      </c>
      <c r="P206" s="64">
        <f>VLOOKUP($C$78,$D$3:$K$63,$A$70,0)*B194</f>
        <v>0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54">
        <f t="shared" si="290"/>
        <v>138988.30593459899</v>
      </c>
      <c r="BP206" s="53">
        <v>2012</v>
      </c>
      <c r="BQ206" s="61">
        <f t="shared" si="291"/>
        <v>1.55474112493699E-2</v>
      </c>
      <c r="BR206" s="61">
        <f t="shared" si="260"/>
        <v>1.6163847251196999E-2</v>
      </c>
      <c r="BS206" s="61">
        <f t="shared" si="260"/>
        <v>2.7233848549708801E-2</v>
      </c>
      <c r="BT206" s="61">
        <f t="shared" si="260"/>
        <v>4.6426130132959098E-2</v>
      </c>
      <c r="BU206" s="61">
        <f t="shared" si="260"/>
        <v>4.1001037054885302E-2</v>
      </c>
      <c r="BV206" s="61">
        <f t="shared" si="260"/>
        <v>5.9627406168642101E-2</v>
      </c>
      <c r="BW206" s="61">
        <f t="shared" si="260"/>
        <v>7.2391476102202701E-2</v>
      </c>
      <c r="BX206" s="61">
        <f t="shared" si="260"/>
        <v>7.8610946057822303E-2</v>
      </c>
      <c r="BY206" s="61">
        <f t="shared" si="260"/>
        <v>9.6266327438075103E-2</v>
      </c>
      <c r="BZ206" s="61">
        <f t="shared" si="260"/>
        <v>0.15616999616470301</v>
      </c>
      <c r="CA206" s="61">
        <f t="shared" si="260"/>
        <v>0.19397847000530799</v>
      </c>
      <c r="CB206" s="61">
        <f t="shared" si="260"/>
        <v>0.196583103825127</v>
      </c>
      <c r="CC206" s="61">
        <f t="shared" si="260"/>
        <v>0</v>
      </c>
      <c r="CD206" s="61">
        <f t="shared" si="260"/>
        <v>0</v>
      </c>
      <c r="CE206" s="61">
        <f t="shared" si="260"/>
        <v>0</v>
      </c>
      <c r="CF206" s="61">
        <f t="shared" si="260"/>
        <v>0</v>
      </c>
      <c r="CG206" s="61">
        <f t="shared" si="260"/>
        <v>0</v>
      </c>
      <c r="CH206" s="61">
        <f t="shared" si="261"/>
        <v>0</v>
      </c>
      <c r="CI206" s="61">
        <f t="shared" si="262"/>
        <v>0</v>
      </c>
      <c r="CJ206" s="61">
        <f t="shared" si="263"/>
        <v>0</v>
      </c>
      <c r="CK206" s="61">
        <f t="shared" si="264"/>
        <v>0</v>
      </c>
      <c r="CL206" s="61">
        <f t="shared" si="265"/>
        <v>0</v>
      </c>
      <c r="CM206" s="61">
        <f t="shared" si="292"/>
        <v>0</v>
      </c>
      <c r="CN206" s="61">
        <f t="shared" si="266"/>
        <v>0</v>
      </c>
      <c r="CO206" s="61">
        <f t="shared" si="266"/>
        <v>0</v>
      </c>
      <c r="CP206" s="61">
        <f t="shared" si="266"/>
        <v>0</v>
      </c>
      <c r="CQ206" s="61">
        <f t="shared" si="266"/>
        <v>0</v>
      </c>
      <c r="CR206" s="61">
        <f t="shared" si="266"/>
        <v>0</v>
      </c>
      <c r="CS206" s="61">
        <f t="shared" si="266"/>
        <v>0</v>
      </c>
      <c r="CT206" s="61">
        <f t="shared" si="266"/>
        <v>0</v>
      </c>
      <c r="CU206" s="61">
        <f t="shared" si="266"/>
        <v>0</v>
      </c>
      <c r="CV206" s="61">
        <f t="shared" si="266"/>
        <v>0</v>
      </c>
      <c r="CW206" s="61">
        <f t="shared" si="266"/>
        <v>0</v>
      </c>
      <c r="CX206" s="61">
        <f t="shared" si="266"/>
        <v>0</v>
      </c>
      <c r="CY206" s="61">
        <f t="shared" si="266"/>
        <v>0</v>
      </c>
      <c r="CZ206" s="61">
        <f t="shared" si="266"/>
        <v>0</v>
      </c>
      <c r="DA206" s="61">
        <f t="shared" si="266"/>
        <v>0</v>
      </c>
      <c r="DB206" s="61">
        <f t="shared" si="266"/>
        <v>0</v>
      </c>
      <c r="DC206" s="61">
        <f t="shared" si="266"/>
        <v>0</v>
      </c>
      <c r="DD206" s="61">
        <f t="shared" si="267"/>
        <v>0</v>
      </c>
      <c r="DE206" s="61">
        <f t="shared" si="268"/>
        <v>0</v>
      </c>
      <c r="DF206" s="61">
        <f t="shared" si="269"/>
        <v>0</v>
      </c>
      <c r="DG206" s="61">
        <f t="shared" si="270"/>
        <v>0</v>
      </c>
      <c r="DH206" s="61">
        <f t="shared" si="271"/>
        <v>0</v>
      </c>
      <c r="DI206" s="61">
        <f t="shared" si="272"/>
        <v>0</v>
      </c>
      <c r="DJ206" s="61">
        <f t="shared" si="273"/>
        <v>0</v>
      </c>
      <c r="DK206" s="61">
        <f t="shared" si="274"/>
        <v>0</v>
      </c>
      <c r="DL206" s="61">
        <f t="shared" si="275"/>
        <v>0</v>
      </c>
      <c r="DM206" s="61">
        <f t="shared" si="276"/>
        <v>0</v>
      </c>
      <c r="DN206" s="61">
        <f t="shared" si="277"/>
        <v>0</v>
      </c>
      <c r="DO206" s="61">
        <f t="shared" si="278"/>
        <v>0</v>
      </c>
      <c r="DP206" s="61">
        <f t="shared" si="279"/>
        <v>0</v>
      </c>
      <c r="DQ206" s="61">
        <f t="shared" si="280"/>
        <v>0</v>
      </c>
      <c r="DR206" s="61">
        <f t="shared" si="281"/>
        <v>0</v>
      </c>
      <c r="DS206" s="61">
        <f t="shared" si="282"/>
        <v>0</v>
      </c>
      <c r="DT206" s="61">
        <f t="shared" si="283"/>
        <v>0</v>
      </c>
      <c r="DU206" s="61">
        <f t="shared" si="284"/>
        <v>0</v>
      </c>
      <c r="DV206" s="61">
        <f t="shared" si="285"/>
        <v>0</v>
      </c>
      <c r="DW206" s="61">
        <f t="shared" si="286"/>
        <v>0</v>
      </c>
      <c r="DX206" s="61">
        <f t="shared" si="287"/>
        <v>0</v>
      </c>
      <c r="DY206" s="61">
        <f t="shared" si="288"/>
        <v>0</v>
      </c>
      <c r="DZ206" s="61">
        <f t="shared" si="293"/>
        <v>1</v>
      </c>
    </row>
    <row r="207" spans="1:130">
      <c r="A207" s="53">
        <v>13</v>
      </c>
      <c r="B207" s="63">
        <f t="shared" si="289"/>
        <v>0.86666666666666603</v>
      </c>
      <c r="C207" s="53">
        <v>2013</v>
      </c>
      <c r="D207" s="64">
        <f t="shared" si="294"/>
        <v>2160.9083512184402</v>
      </c>
      <c r="E207" s="64">
        <f t="shared" si="295"/>
        <v>2246.5857468294998</v>
      </c>
      <c r="F207" s="64">
        <f t="shared" si="296"/>
        <v>3785.1864740034598</v>
      </c>
      <c r="G207" s="64">
        <f t="shared" si="297"/>
        <v>6452.68917827921</v>
      </c>
      <c r="H207" s="64">
        <f t="shared" si="298"/>
        <v>5698.6646818202198</v>
      </c>
      <c r="I207" s="64">
        <f t="shared" si="299"/>
        <v>8287.5121706538102</v>
      </c>
      <c r="J207" s="64">
        <f t="shared" si="300"/>
        <v>10061.568627550099</v>
      </c>
      <c r="K207" s="64">
        <f t="shared" si="301"/>
        <v>10926.002220492799</v>
      </c>
      <c r="L207" s="64">
        <f t="shared" si="302"/>
        <v>13379.8937691634</v>
      </c>
      <c r="M207" s="64">
        <f t="shared" si="303"/>
        <v>21705.8032047448</v>
      </c>
      <c r="N207" s="64">
        <f t="shared" si="304"/>
        <v>26960.738933823101</v>
      </c>
      <c r="O207" s="64">
        <f t="shared" ref="O207:O225" si="305">VLOOKUP($C$77,$D$3:$K$63,$A$70,0)*(B196-B195)</f>
        <v>27322.752576019699</v>
      </c>
      <c r="P207" s="64">
        <f>VLOOKUP($C$78,$D$3:$K$63,$A$70,0)*(B195-B194)</f>
        <v>27756.422056318901</v>
      </c>
      <c r="Q207" s="64">
        <f>VLOOKUP($C$79,$D$3:$K$63,$A$70,0)*B194</f>
        <v>0</v>
      </c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54">
        <f t="shared" si="290"/>
        <v>166744.72799091801</v>
      </c>
      <c r="BP207" s="53">
        <v>2013</v>
      </c>
      <c r="BQ207" s="61">
        <f t="shared" si="291"/>
        <v>1.29593803489616E-2</v>
      </c>
      <c r="BR207" s="61">
        <f t="shared" si="260"/>
        <v>1.3473204064070101E-2</v>
      </c>
      <c r="BS207" s="61">
        <f t="shared" si="260"/>
        <v>2.2700486663720099E-2</v>
      </c>
      <c r="BT207" s="61">
        <f t="shared" si="260"/>
        <v>3.8698010162160498E-2</v>
      </c>
      <c r="BU207" s="61">
        <f t="shared" si="260"/>
        <v>3.4175981156841201E-2</v>
      </c>
      <c r="BV207" s="61">
        <f t="shared" si="260"/>
        <v>4.9701794296640199E-2</v>
      </c>
      <c r="BW207" s="61">
        <f t="shared" si="260"/>
        <v>6.03411499048905E-2</v>
      </c>
      <c r="BX207" s="61">
        <f t="shared" si="260"/>
        <v>6.5525323361875498E-2</v>
      </c>
      <c r="BY207" s="61">
        <f t="shared" si="260"/>
        <v>8.0241779937367697E-2</v>
      </c>
      <c r="BZ207" s="61">
        <f t="shared" si="260"/>
        <v>0.1301738499698</v>
      </c>
      <c r="CA207" s="61">
        <f t="shared" si="260"/>
        <v>0.16168870379693001</v>
      </c>
      <c r="CB207" s="61">
        <f t="shared" si="260"/>
        <v>0.16385976879285799</v>
      </c>
      <c r="CC207" s="61">
        <f t="shared" si="260"/>
        <v>0.166460567543885</v>
      </c>
      <c r="CD207" s="61">
        <f t="shared" si="260"/>
        <v>0</v>
      </c>
      <c r="CE207" s="61">
        <f t="shared" si="260"/>
        <v>0</v>
      </c>
      <c r="CF207" s="61">
        <f t="shared" si="260"/>
        <v>0</v>
      </c>
      <c r="CG207" s="61">
        <f t="shared" si="260"/>
        <v>0</v>
      </c>
      <c r="CH207" s="61">
        <f t="shared" si="261"/>
        <v>0</v>
      </c>
      <c r="CI207" s="61">
        <f t="shared" si="262"/>
        <v>0</v>
      </c>
      <c r="CJ207" s="61">
        <f t="shared" si="263"/>
        <v>0</v>
      </c>
      <c r="CK207" s="61">
        <f t="shared" si="264"/>
        <v>0</v>
      </c>
      <c r="CL207" s="61">
        <f t="shared" si="265"/>
        <v>0</v>
      </c>
      <c r="CM207" s="61">
        <f t="shared" si="292"/>
        <v>0</v>
      </c>
      <c r="CN207" s="61">
        <f t="shared" si="266"/>
        <v>0</v>
      </c>
      <c r="CO207" s="61">
        <f t="shared" si="266"/>
        <v>0</v>
      </c>
      <c r="CP207" s="61">
        <f t="shared" si="266"/>
        <v>0</v>
      </c>
      <c r="CQ207" s="61">
        <f t="shared" si="266"/>
        <v>0</v>
      </c>
      <c r="CR207" s="61">
        <f t="shared" si="266"/>
        <v>0</v>
      </c>
      <c r="CS207" s="61">
        <f t="shared" si="266"/>
        <v>0</v>
      </c>
      <c r="CT207" s="61">
        <f t="shared" si="266"/>
        <v>0</v>
      </c>
      <c r="CU207" s="61">
        <f t="shared" si="266"/>
        <v>0</v>
      </c>
      <c r="CV207" s="61">
        <f t="shared" si="266"/>
        <v>0</v>
      </c>
      <c r="CW207" s="61">
        <f t="shared" si="266"/>
        <v>0</v>
      </c>
      <c r="CX207" s="61">
        <f t="shared" si="266"/>
        <v>0</v>
      </c>
      <c r="CY207" s="61">
        <f t="shared" si="266"/>
        <v>0</v>
      </c>
      <c r="CZ207" s="61">
        <f t="shared" si="266"/>
        <v>0</v>
      </c>
      <c r="DA207" s="61">
        <f t="shared" si="266"/>
        <v>0</v>
      </c>
      <c r="DB207" s="61">
        <f t="shared" si="266"/>
        <v>0</v>
      </c>
      <c r="DC207" s="61">
        <f t="shared" si="266"/>
        <v>0</v>
      </c>
      <c r="DD207" s="61">
        <f t="shared" si="267"/>
        <v>0</v>
      </c>
      <c r="DE207" s="61">
        <f t="shared" si="268"/>
        <v>0</v>
      </c>
      <c r="DF207" s="61">
        <f t="shared" si="269"/>
        <v>0</v>
      </c>
      <c r="DG207" s="61">
        <f t="shared" si="270"/>
        <v>0</v>
      </c>
      <c r="DH207" s="61">
        <f t="shared" si="271"/>
        <v>0</v>
      </c>
      <c r="DI207" s="61">
        <f t="shared" si="272"/>
        <v>0</v>
      </c>
      <c r="DJ207" s="61">
        <f t="shared" si="273"/>
        <v>0</v>
      </c>
      <c r="DK207" s="61">
        <f t="shared" si="274"/>
        <v>0</v>
      </c>
      <c r="DL207" s="61">
        <f t="shared" si="275"/>
        <v>0</v>
      </c>
      <c r="DM207" s="61">
        <f t="shared" si="276"/>
        <v>0</v>
      </c>
      <c r="DN207" s="61">
        <f t="shared" si="277"/>
        <v>0</v>
      </c>
      <c r="DO207" s="61">
        <f t="shared" si="278"/>
        <v>0</v>
      </c>
      <c r="DP207" s="61">
        <f t="shared" si="279"/>
        <v>0</v>
      </c>
      <c r="DQ207" s="61">
        <f t="shared" si="280"/>
        <v>0</v>
      </c>
      <c r="DR207" s="61">
        <f t="shared" si="281"/>
        <v>0</v>
      </c>
      <c r="DS207" s="61">
        <f t="shared" si="282"/>
        <v>0</v>
      </c>
      <c r="DT207" s="61">
        <f t="shared" si="283"/>
        <v>0</v>
      </c>
      <c r="DU207" s="61">
        <f t="shared" si="284"/>
        <v>0</v>
      </c>
      <c r="DV207" s="61">
        <f t="shared" si="285"/>
        <v>0</v>
      </c>
      <c r="DW207" s="61">
        <f t="shared" si="286"/>
        <v>0</v>
      </c>
      <c r="DX207" s="61">
        <f t="shared" si="287"/>
        <v>0</v>
      </c>
      <c r="DY207" s="61">
        <f t="shared" si="288"/>
        <v>0</v>
      </c>
      <c r="DZ207" s="61">
        <f t="shared" si="293"/>
        <v>1</v>
      </c>
    </row>
    <row r="208" spans="1:130">
      <c r="A208" s="53">
        <v>14</v>
      </c>
      <c r="B208" s="63">
        <f t="shared" si="289"/>
        <v>0.93333333333333302</v>
      </c>
      <c r="C208" s="53">
        <v>2014</v>
      </c>
      <c r="D208" s="64">
        <f t="shared" si="294"/>
        <v>2160.9083512184402</v>
      </c>
      <c r="E208" s="64">
        <f t="shared" si="295"/>
        <v>2246.5857468294998</v>
      </c>
      <c r="F208" s="64">
        <f t="shared" si="296"/>
        <v>3785.1864740034598</v>
      </c>
      <c r="G208" s="64">
        <f t="shared" si="297"/>
        <v>6452.68917827921</v>
      </c>
      <c r="H208" s="64">
        <f t="shared" si="298"/>
        <v>5698.6646818202198</v>
      </c>
      <c r="I208" s="64">
        <f t="shared" si="299"/>
        <v>8287.5121706538102</v>
      </c>
      <c r="J208" s="64">
        <f t="shared" si="300"/>
        <v>10061.568627550099</v>
      </c>
      <c r="K208" s="64">
        <f t="shared" si="301"/>
        <v>10926.002220492799</v>
      </c>
      <c r="L208" s="64">
        <f t="shared" si="302"/>
        <v>13379.8937691634</v>
      </c>
      <c r="M208" s="64">
        <f t="shared" si="303"/>
        <v>21705.8032047448</v>
      </c>
      <c r="N208" s="64">
        <f t="shared" si="304"/>
        <v>26960.738933823101</v>
      </c>
      <c r="O208" s="64">
        <f t="shared" si="305"/>
        <v>27322.752576019699</v>
      </c>
      <c r="P208" s="64">
        <f t="shared" ref="P208:P226" si="306">VLOOKUP($C$78,$D$3:$K$63,$A$70,0)*(B196-B195)</f>
        <v>27756.422056318901</v>
      </c>
      <c r="Q208" s="64">
        <f>VLOOKUP($C$79,$D$3:$K$63,$A$70,0)*(B195-B194)</f>
        <v>26484.930570748798</v>
      </c>
      <c r="R208" s="64">
        <f>VLOOKUP($C$80,$D$3:$K$63,$A$70,0)*B194</f>
        <v>0</v>
      </c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54">
        <f t="shared" si="290"/>
        <v>193229.658561666</v>
      </c>
      <c r="BP208" s="53">
        <v>2014</v>
      </c>
      <c r="BQ208" s="61">
        <f t="shared" si="291"/>
        <v>1.11831090905169E-2</v>
      </c>
      <c r="BR208" s="61">
        <f t="shared" si="260"/>
        <v>1.16265058042968E-2</v>
      </c>
      <c r="BS208" s="61">
        <f t="shared" si="260"/>
        <v>1.9589055335392399E-2</v>
      </c>
      <c r="BT208" s="61">
        <f t="shared" si="260"/>
        <v>3.33938859402369E-2</v>
      </c>
      <c r="BU208" s="61">
        <f t="shared" si="260"/>
        <v>2.94916666739416E-2</v>
      </c>
      <c r="BV208" s="61">
        <f t="shared" si="260"/>
        <v>4.2889441674446499E-2</v>
      </c>
      <c r="BW208" s="61">
        <f t="shared" si="260"/>
        <v>5.2070519103769697E-2</v>
      </c>
      <c r="BX208" s="61">
        <f t="shared" si="260"/>
        <v>5.6544126309709203E-2</v>
      </c>
      <c r="BY208" s="61">
        <f t="shared" si="260"/>
        <v>6.9243478815615905E-2</v>
      </c>
      <c r="BZ208" s="61">
        <f t="shared" si="260"/>
        <v>0.112331633592458</v>
      </c>
      <c r="CA208" s="61">
        <f t="shared" si="260"/>
        <v>0.139526919079138</v>
      </c>
      <c r="CB208" s="61">
        <f t="shared" si="260"/>
        <v>0.14140040809159801</v>
      </c>
      <c r="CC208" s="61">
        <f t="shared" si="260"/>
        <v>0.143644729607908</v>
      </c>
      <c r="CD208" s="61">
        <f t="shared" si="260"/>
        <v>0.13706452088097301</v>
      </c>
      <c r="CE208" s="61">
        <f t="shared" si="260"/>
        <v>0</v>
      </c>
      <c r="CF208" s="61">
        <f t="shared" si="260"/>
        <v>0</v>
      </c>
      <c r="CG208" s="61">
        <f t="shared" si="260"/>
        <v>0</v>
      </c>
      <c r="CH208" s="61">
        <f t="shared" si="261"/>
        <v>0</v>
      </c>
      <c r="CI208" s="61">
        <f t="shared" si="262"/>
        <v>0</v>
      </c>
      <c r="CJ208" s="61">
        <f t="shared" si="263"/>
        <v>0</v>
      </c>
      <c r="CK208" s="61">
        <f t="shared" si="264"/>
        <v>0</v>
      </c>
      <c r="CL208" s="61">
        <f t="shared" si="265"/>
        <v>0</v>
      </c>
      <c r="CM208" s="61">
        <f t="shared" si="292"/>
        <v>0</v>
      </c>
      <c r="CN208" s="61">
        <f t="shared" si="266"/>
        <v>0</v>
      </c>
      <c r="CO208" s="61">
        <f t="shared" si="266"/>
        <v>0</v>
      </c>
      <c r="CP208" s="61">
        <f t="shared" si="266"/>
        <v>0</v>
      </c>
      <c r="CQ208" s="61">
        <f t="shared" si="266"/>
        <v>0</v>
      </c>
      <c r="CR208" s="61">
        <f t="shared" si="266"/>
        <v>0</v>
      </c>
      <c r="CS208" s="61">
        <f t="shared" si="266"/>
        <v>0</v>
      </c>
      <c r="CT208" s="61">
        <f t="shared" si="266"/>
        <v>0</v>
      </c>
      <c r="CU208" s="61">
        <f t="shared" si="266"/>
        <v>0</v>
      </c>
      <c r="CV208" s="61">
        <f t="shared" si="266"/>
        <v>0</v>
      </c>
      <c r="CW208" s="61">
        <f t="shared" si="266"/>
        <v>0</v>
      </c>
      <c r="CX208" s="61">
        <f t="shared" si="266"/>
        <v>0</v>
      </c>
      <c r="CY208" s="61">
        <f t="shared" si="266"/>
        <v>0</v>
      </c>
      <c r="CZ208" s="61">
        <f t="shared" si="266"/>
        <v>0</v>
      </c>
      <c r="DA208" s="61">
        <f t="shared" si="266"/>
        <v>0</v>
      </c>
      <c r="DB208" s="61">
        <f t="shared" si="266"/>
        <v>0</v>
      </c>
      <c r="DC208" s="61">
        <f t="shared" si="266"/>
        <v>0</v>
      </c>
      <c r="DD208" s="61">
        <f t="shared" si="267"/>
        <v>0</v>
      </c>
      <c r="DE208" s="61">
        <f t="shared" si="268"/>
        <v>0</v>
      </c>
      <c r="DF208" s="61">
        <f t="shared" si="269"/>
        <v>0</v>
      </c>
      <c r="DG208" s="61">
        <f t="shared" si="270"/>
        <v>0</v>
      </c>
      <c r="DH208" s="61">
        <f t="shared" si="271"/>
        <v>0</v>
      </c>
      <c r="DI208" s="61">
        <f t="shared" si="272"/>
        <v>0</v>
      </c>
      <c r="DJ208" s="61">
        <f t="shared" si="273"/>
        <v>0</v>
      </c>
      <c r="DK208" s="61">
        <f t="shared" si="274"/>
        <v>0</v>
      </c>
      <c r="DL208" s="61">
        <f t="shared" si="275"/>
        <v>0</v>
      </c>
      <c r="DM208" s="61">
        <f t="shared" si="276"/>
        <v>0</v>
      </c>
      <c r="DN208" s="61">
        <f t="shared" si="277"/>
        <v>0</v>
      </c>
      <c r="DO208" s="61">
        <f t="shared" si="278"/>
        <v>0</v>
      </c>
      <c r="DP208" s="61">
        <f t="shared" si="279"/>
        <v>0</v>
      </c>
      <c r="DQ208" s="61">
        <f t="shared" si="280"/>
        <v>0</v>
      </c>
      <c r="DR208" s="61">
        <f t="shared" si="281"/>
        <v>0</v>
      </c>
      <c r="DS208" s="61">
        <f t="shared" si="282"/>
        <v>0</v>
      </c>
      <c r="DT208" s="61">
        <f t="shared" si="283"/>
        <v>0</v>
      </c>
      <c r="DU208" s="61">
        <f t="shared" si="284"/>
        <v>0</v>
      </c>
      <c r="DV208" s="61">
        <f t="shared" si="285"/>
        <v>0</v>
      </c>
      <c r="DW208" s="61">
        <f t="shared" si="286"/>
        <v>0</v>
      </c>
      <c r="DX208" s="61">
        <f t="shared" si="287"/>
        <v>0</v>
      </c>
      <c r="DY208" s="61">
        <f t="shared" si="288"/>
        <v>0</v>
      </c>
      <c r="DZ208" s="61">
        <f t="shared" si="293"/>
        <v>1</v>
      </c>
    </row>
    <row r="209" spans="1:130">
      <c r="A209" s="53">
        <v>15</v>
      </c>
      <c r="B209" s="63">
        <f t="shared" si="289"/>
        <v>1</v>
      </c>
      <c r="C209" s="53">
        <v>2015</v>
      </c>
      <c r="D209" s="64">
        <f t="shared" si="294"/>
        <v>2160.9083512184402</v>
      </c>
      <c r="E209" s="64">
        <f t="shared" si="295"/>
        <v>2246.5857468294998</v>
      </c>
      <c r="F209" s="64">
        <f t="shared" si="296"/>
        <v>3785.1864740034598</v>
      </c>
      <c r="G209" s="64">
        <f t="shared" si="297"/>
        <v>6452.68917827921</v>
      </c>
      <c r="H209" s="64">
        <f t="shared" si="298"/>
        <v>5698.6646818202198</v>
      </c>
      <c r="I209" s="64">
        <f t="shared" si="299"/>
        <v>8287.5121706538102</v>
      </c>
      <c r="J209" s="64">
        <f t="shared" si="300"/>
        <v>10061.568627550099</v>
      </c>
      <c r="K209" s="64">
        <f t="shared" si="301"/>
        <v>10926.002220492799</v>
      </c>
      <c r="L209" s="64">
        <f t="shared" si="302"/>
        <v>13379.8937691634</v>
      </c>
      <c r="M209" s="64">
        <f t="shared" si="303"/>
        <v>21705.8032047448</v>
      </c>
      <c r="N209" s="64">
        <f t="shared" si="304"/>
        <v>26960.738933823101</v>
      </c>
      <c r="O209" s="64">
        <f t="shared" si="305"/>
        <v>27322.752576019699</v>
      </c>
      <c r="P209" s="64">
        <f t="shared" si="306"/>
        <v>27756.422056318901</v>
      </c>
      <c r="Q209" s="64">
        <f t="shared" ref="Q209:Q227" si="307">VLOOKUP($C$79,$D$3:$K$63,$A$70,0)*(B196-B195)</f>
        <v>26484.930570748798</v>
      </c>
      <c r="R209" s="64">
        <f>VLOOKUP($C$80,$D$3:$K$63,$A$70,0)*(B195-B194)</f>
        <v>24765.641529138298</v>
      </c>
      <c r="S209" s="64">
        <f>VLOOKUP($C$81,$D$3:$K$63,$A$70,0)*B194</f>
        <v>0</v>
      </c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54">
        <f t="shared" si="290"/>
        <v>217995.30009080499</v>
      </c>
      <c r="BP209" s="53">
        <v>2015</v>
      </c>
      <c r="BQ209" s="61">
        <f t="shared" si="291"/>
        <v>9.9126373381367792E-3</v>
      </c>
      <c r="BR209" s="61">
        <f t="shared" si="260"/>
        <v>1.0305661387624799E-2</v>
      </c>
      <c r="BS209" s="61">
        <f t="shared" si="260"/>
        <v>1.7363615052373899E-2</v>
      </c>
      <c r="BT209" s="61">
        <f t="shared" si="260"/>
        <v>2.96001297990892E-2</v>
      </c>
      <c r="BU209" s="61">
        <f t="shared" si="260"/>
        <v>2.6141227262452299E-2</v>
      </c>
      <c r="BV209" s="61">
        <f t="shared" si="260"/>
        <v>3.8016930489793599E-2</v>
      </c>
      <c r="BW209" s="61">
        <f t="shared" si="260"/>
        <v>4.6154979595243797E-2</v>
      </c>
      <c r="BX209" s="61">
        <f t="shared" si="260"/>
        <v>5.0120356796415702E-2</v>
      </c>
      <c r="BY209" s="61">
        <f t="shared" si="260"/>
        <v>6.1376982731233799E-2</v>
      </c>
      <c r="BZ209" s="61">
        <f t="shared" si="260"/>
        <v>9.95700512612126E-2</v>
      </c>
      <c r="CA209" s="61">
        <f t="shared" si="260"/>
        <v>0.123675780728267</v>
      </c>
      <c r="CB209" s="61">
        <f t="shared" si="260"/>
        <v>0.125336429568154</v>
      </c>
      <c r="CC209" s="61">
        <f t="shared" si="260"/>
        <v>0.12732578199969</v>
      </c>
      <c r="CD209" s="61">
        <f t="shared" si="260"/>
        <v>0.121493126501886</v>
      </c>
      <c r="CE209" s="61">
        <f t="shared" si="260"/>
        <v>0.113606309488426</v>
      </c>
      <c r="CF209" s="61">
        <f t="shared" si="260"/>
        <v>0</v>
      </c>
      <c r="CG209" s="61">
        <f t="shared" ref="CG209:CG254" si="308">T209/$BM209</f>
        <v>0</v>
      </c>
      <c r="CH209" s="61">
        <f t="shared" si="261"/>
        <v>0</v>
      </c>
      <c r="CI209" s="61">
        <f t="shared" si="262"/>
        <v>0</v>
      </c>
      <c r="CJ209" s="61">
        <f t="shared" si="263"/>
        <v>0</v>
      </c>
      <c r="CK209" s="61">
        <f t="shared" si="264"/>
        <v>0</v>
      </c>
      <c r="CL209" s="61">
        <f t="shared" si="265"/>
        <v>0</v>
      </c>
      <c r="CM209" s="61">
        <f t="shared" si="292"/>
        <v>0</v>
      </c>
      <c r="CN209" s="61">
        <f t="shared" si="266"/>
        <v>0</v>
      </c>
      <c r="CO209" s="61">
        <f t="shared" si="266"/>
        <v>0</v>
      </c>
      <c r="CP209" s="61">
        <f t="shared" si="266"/>
        <v>0</v>
      </c>
      <c r="CQ209" s="61">
        <f t="shared" si="266"/>
        <v>0</v>
      </c>
      <c r="CR209" s="61">
        <f t="shared" si="266"/>
        <v>0</v>
      </c>
      <c r="CS209" s="61">
        <f t="shared" si="266"/>
        <v>0</v>
      </c>
      <c r="CT209" s="61">
        <f t="shared" si="266"/>
        <v>0</v>
      </c>
      <c r="CU209" s="61">
        <f t="shared" si="266"/>
        <v>0</v>
      </c>
      <c r="CV209" s="61">
        <f t="shared" si="266"/>
        <v>0</v>
      </c>
      <c r="CW209" s="61">
        <f t="shared" si="266"/>
        <v>0</v>
      </c>
      <c r="CX209" s="61">
        <f t="shared" si="266"/>
        <v>0</v>
      </c>
      <c r="CY209" s="61">
        <f t="shared" si="266"/>
        <v>0</v>
      </c>
      <c r="CZ209" s="61">
        <f t="shared" si="266"/>
        <v>0</v>
      </c>
      <c r="DA209" s="61">
        <f t="shared" si="266"/>
        <v>0</v>
      </c>
      <c r="DB209" s="61">
        <f t="shared" si="266"/>
        <v>0</v>
      </c>
      <c r="DC209" s="61">
        <f t="shared" ref="DC209:DC233" si="309">AP209/$BM209</f>
        <v>0</v>
      </c>
      <c r="DD209" s="61">
        <f t="shared" si="267"/>
        <v>0</v>
      </c>
      <c r="DE209" s="61">
        <f t="shared" si="268"/>
        <v>0</v>
      </c>
      <c r="DF209" s="61">
        <f t="shared" si="269"/>
        <v>0</v>
      </c>
      <c r="DG209" s="61">
        <f t="shared" si="270"/>
        <v>0</v>
      </c>
      <c r="DH209" s="61">
        <f t="shared" si="271"/>
        <v>0</v>
      </c>
      <c r="DI209" s="61">
        <f t="shared" si="272"/>
        <v>0</v>
      </c>
      <c r="DJ209" s="61">
        <f t="shared" si="273"/>
        <v>0</v>
      </c>
      <c r="DK209" s="61">
        <f t="shared" si="274"/>
        <v>0</v>
      </c>
      <c r="DL209" s="61">
        <f t="shared" si="275"/>
        <v>0</v>
      </c>
      <c r="DM209" s="61">
        <f t="shared" si="276"/>
        <v>0</v>
      </c>
      <c r="DN209" s="61">
        <f t="shared" si="277"/>
        <v>0</v>
      </c>
      <c r="DO209" s="61">
        <f t="shared" si="278"/>
        <v>0</v>
      </c>
      <c r="DP209" s="61">
        <f t="shared" si="279"/>
        <v>0</v>
      </c>
      <c r="DQ209" s="61">
        <f t="shared" si="280"/>
        <v>0</v>
      </c>
      <c r="DR209" s="61">
        <f t="shared" si="281"/>
        <v>0</v>
      </c>
      <c r="DS209" s="61">
        <f t="shared" si="282"/>
        <v>0</v>
      </c>
      <c r="DT209" s="61">
        <f t="shared" si="283"/>
        <v>0</v>
      </c>
      <c r="DU209" s="61">
        <f t="shared" si="284"/>
        <v>0</v>
      </c>
      <c r="DV209" s="61">
        <f t="shared" si="285"/>
        <v>0</v>
      </c>
      <c r="DW209" s="61">
        <f t="shared" si="286"/>
        <v>0</v>
      </c>
      <c r="DX209" s="61">
        <f t="shared" si="287"/>
        <v>0</v>
      </c>
      <c r="DY209" s="61">
        <f t="shared" si="288"/>
        <v>0</v>
      </c>
      <c r="DZ209" s="61">
        <f t="shared" si="293"/>
        <v>1</v>
      </c>
    </row>
    <row r="210" spans="1:130">
      <c r="A210" s="53">
        <v>16</v>
      </c>
      <c r="B210" s="63">
        <f t="shared" si="289"/>
        <v>1</v>
      </c>
      <c r="C210" s="53">
        <v>2016</v>
      </c>
      <c r="D210" s="64">
        <f t="shared" si="294"/>
        <v>7.1972706168824999E-12</v>
      </c>
      <c r="E210" s="64">
        <f t="shared" si="295"/>
        <v>2246.5857468294998</v>
      </c>
      <c r="F210" s="64">
        <f t="shared" si="296"/>
        <v>3785.1864740034598</v>
      </c>
      <c r="G210" s="64">
        <f t="shared" si="297"/>
        <v>6452.68917827921</v>
      </c>
      <c r="H210" s="64">
        <f t="shared" si="298"/>
        <v>5698.6646818202198</v>
      </c>
      <c r="I210" s="64">
        <f t="shared" si="299"/>
        <v>8287.5121706538102</v>
      </c>
      <c r="J210" s="64">
        <f t="shared" si="300"/>
        <v>10061.568627550099</v>
      </c>
      <c r="K210" s="64">
        <f t="shared" si="301"/>
        <v>10926.002220492799</v>
      </c>
      <c r="L210" s="64">
        <f t="shared" si="302"/>
        <v>13379.8937691634</v>
      </c>
      <c r="M210" s="64">
        <f t="shared" si="303"/>
        <v>21705.8032047448</v>
      </c>
      <c r="N210" s="64">
        <f t="shared" si="304"/>
        <v>26960.738933823101</v>
      </c>
      <c r="O210" s="64">
        <f t="shared" si="305"/>
        <v>27322.752576019699</v>
      </c>
      <c r="P210" s="64">
        <f t="shared" si="306"/>
        <v>27756.422056318901</v>
      </c>
      <c r="Q210" s="64">
        <f t="shared" si="307"/>
        <v>26484.930570748798</v>
      </c>
      <c r="R210" s="64">
        <f t="shared" ref="R210:R228" si="310">VLOOKUP($C$80,$D$3:$K$63,$A$70,0)*(B196-B195)</f>
        <v>24765.641529138298</v>
      </c>
      <c r="S210" s="64">
        <f>VLOOKUP($C$81,$D$3:$K$63,$A$70,0)*(B195-B194)</f>
        <v>24760.498760952902</v>
      </c>
      <c r="T210" s="64">
        <f>VLOOKUP($C$82,$D$3:$K$63,$A$70,0)*B194</f>
        <v>0</v>
      </c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54">
        <f t="shared" si="290"/>
        <v>240594.89050053901</v>
      </c>
      <c r="BP210" s="53">
        <v>2016</v>
      </c>
      <c r="BQ210" s="61">
        <f t="shared" si="291"/>
        <v>2.99144782414503E-17</v>
      </c>
      <c r="BR210" s="61">
        <f t="shared" ref="BR210:BR254" si="311">E210/$BM210</f>
        <v>9.3376286676564307E-3</v>
      </c>
      <c r="BS210" s="61">
        <f t="shared" ref="BS210:BS254" si="312">F210/$BM210</f>
        <v>1.5732613714816102E-2</v>
      </c>
      <c r="BT210" s="61">
        <f t="shared" ref="BT210:BT254" si="313">G210/$BM210</f>
        <v>2.68197265738058E-2</v>
      </c>
      <c r="BU210" s="61">
        <f t="shared" ref="BU210:BU254" si="314">H210/$BM210</f>
        <v>2.3685726118142299E-2</v>
      </c>
      <c r="BV210" s="61">
        <f t="shared" ref="BV210:BV254" si="315">I210/$BM210</f>
        <v>3.4445919252118297E-2</v>
      </c>
      <c r="BW210" s="61">
        <f t="shared" ref="BW210:BW254" si="316">J210/$BM210</f>
        <v>4.1819544075178898E-2</v>
      </c>
      <c r="BX210" s="61">
        <f t="shared" ref="BX210:BX254" si="317">K210/$BM210</f>
        <v>4.5412444951603702E-2</v>
      </c>
      <c r="BY210" s="61">
        <f t="shared" ref="BY210:BY254" si="318">L210/$BM210</f>
        <v>5.5611712041463597E-2</v>
      </c>
      <c r="BZ210" s="61">
        <f t="shared" ref="BZ210:BZ254" si="319">M210/$BM210</f>
        <v>9.0217224312567804E-2</v>
      </c>
      <c r="CA210" s="61">
        <f t="shared" ref="CA210:CA254" si="320">N210/$BM210</f>
        <v>0.11205865127781101</v>
      </c>
      <c r="CB210" s="61">
        <f t="shared" ref="CB210:CB254" si="321">O210/$BM210</f>
        <v>0.113563311835828</v>
      </c>
      <c r="CC210" s="61">
        <f t="shared" ref="CC210:CC254" si="322">P210/$BM210</f>
        <v>0.115365800157159</v>
      </c>
      <c r="CD210" s="61">
        <f t="shared" ref="CD210:CD254" si="323">Q210/$BM210</f>
        <v>0.11008101841086</v>
      </c>
      <c r="CE210" s="61">
        <f t="shared" ref="CE210:CE254" si="324">R210/$BM210</f>
        <v>0.102935026914393</v>
      </c>
      <c r="CF210" s="61">
        <f t="shared" ref="CF210:CF254" si="325">S210/$BM210</f>
        <v>0.102913651696595</v>
      </c>
      <c r="CG210" s="61">
        <f t="shared" si="308"/>
        <v>0</v>
      </c>
      <c r="CH210" s="61">
        <f t="shared" si="261"/>
        <v>0</v>
      </c>
      <c r="CI210" s="61">
        <f t="shared" si="262"/>
        <v>0</v>
      </c>
      <c r="CJ210" s="61">
        <f t="shared" si="263"/>
        <v>0</v>
      </c>
      <c r="CK210" s="61">
        <f t="shared" si="264"/>
        <v>0</v>
      </c>
      <c r="CL210" s="61">
        <f t="shared" si="265"/>
        <v>0</v>
      </c>
      <c r="CM210" s="61">
        <f t="shared" si="292"/>
        <v>0</v>
      </c>
      <c r="CN210" s="61">
        <f t="shared" ref="CN210:CN254" si="326">AA210/$BM210</f>
        <v>0</v>
      </c>
      <c r="CO210" s="61">
        <f t="shared" ref="CO210:CO254" si="327">AB210/$BM210</f>
        <v>0</v>
      </c>
      <c r="CP210" s="61">
        <f t="shared" ref="CP210:CP254" si="328">AC210/$BM210</f>
        <v>0</v>
      </c>
      <c r="CQ210" s="61">
        <f t="shared" ref="CQ210:CQ254" si="329">AD210/$BM210</f>
        <v>0</v>
      </c>
      <c r="CR210" s="61">
        <f t="shared" ref="CR210:CR254" si="330">AE210/$BM210</f>
        <v>0</v>
      </c>
      <c r="CS210" s="61">
        <f t="shared" ref="CS210:CS254" si="331">AF210/$BM210</f>
        <v>0</v>
      </c>
      <c r="CT210" s="61">
        <f t="shared" ref="CT210:CT254" si="332">AG210/$BM210</f>
        <v>0</v>
      </c>
      <c r="CU210" s="61">
        <f t="shared" ref="CU210:CU254" si="333">AH210/$BM210</f>
        <v>0</v>
      </c>
      <c r="CV210" s="61">
        <f t="shared" ref="CV210:CV254" si="334">AI210/$BM210</f>
        <v>0</v>
      </c>
      <c r="CW210" s="61">
        <f t="shared" ref="CW210:CW254" si="335">AJ210/$BM210</f>
        <v>0</v>
      </c>
      <c r="CX210" s="61">
        <f t="shared" ref="CX210:CX254" si="336">AK210/$BM210</f>
        <v>0</v>
      </c>
      <c r="CY210" s="61">
        <f t="shared" ref="CY210:CY254" si="337">AL210/$BM210</f>
        <v>0</v>
      </c>
      <c r="CZ210" s="61">
        <f t="shared" ref="CZ210:CZ254" si="338">AM210/$BM210</f>
        <v>0</v>
      </c>
      <c r="DA210" s="61">
        <f t="shared" ref="DA210:DA254" si="339">AN210/$BM210</f>
        <v>0</v>
      </c>
      <c r="DB210" s="61">
        <f t="shared" ref="DB210:DB254" si="340">AO210/$BM210</f>
        <v>0</v>
      </c>
      <c r="DC210" s="61">
        <f t="shared" si="309"/>
        <v>0</v>
      </c>
      <c r="DD210" s="61">
        <f t="shared" si="267"/>
        <v>0</v>
      </c>
      <c r="DE210" s="61">
        <f t="shared" si="268"/>
        <v>0</v>
      </c>
      <c r="DF210" s="61">
        <f t="shared" si="269"/>
        <v>0</v>
      </c>
      <c r="DG210" s="61">
        <f t="shared" si="270"/>
        <v>0</v>
      </c>
      <c r="DH210" s="61">
        <f t="shared" si="271"/>
        <v>0</v>
      </c>
      <c r="DI210" s="61">
        <f t="shared" si="272"/>
        <v>0</v>
      </c>
      <c r="DJ210" s="61">
        <f t="shared" si="273"/>
        <v>0</v>
      </c>
      <c r="DK210" s="61">
        <f t="shared" si="274"/>
        <v>0</v>
      </c>
      <c r="DL210" s="61">
        <f t="shared" si="275"/>
        <v>0</v>
      </c>
      <c r="DM210" s="61">
        <f t="shared" si="276"/>
        <v>0</v>
      </c>
      <c r="DN210" s="61">
        <f t="shared" si="277"/>
        <v>0</v>
      </c>
      <c r="DO210" s="61">
        <f t="shared" si="278"/>
        <v>0</v>
      </c>
      <c r="DP210" s="61">
        <f t="shared" si="279"/>
        <v>0</v>
      </c>
      <c r="DQ210" s="61">
        <f t="shared" si="280"/>
        <v>0</v>
      </c>
      <c r="DR210" s="61">
        <f t="shared" si="281"/>
        <v>0</v>
      </c>
      <c r="DS210" s="61">
        <f t="shared" si="282"/>
        <v>0</v>
      </c>
      <c r="DT210" s="61">
        <f t="shared" si="283"/>
        <v>0</v>
      </c>
      <c r="DU210" s="61">
        <f t="shared" si="284"/>
        <v>0</v>
      </c>
      <c r="DV210" s="61">
        <f t="shared" si="285"/>
        <v>0</v>
      </c>
      <c r="DW210" s="61">
        <f t="shared" si="286"/>
        <v>0</v>
      </c>
      <c r="DX210" s="61">
        <f t="shared" si="287"/>
        <v>0</v>
      </c>
      <c r="DY210" s="61">
        <f t="shared" si="288"/>
        <v>0</v>
      </c>
      <c r="DZ210" s="61">
        <f t="shared" si="293"/>
        <v>1</v>
      </c>
    </row>
    <row r="211" spans="1:130">
      <c r="A211" s="53">
        <v>17</v>
      </c>
      <c r="B211" s="63">
        <f t="shared" si="289"/>
        <v>1</v>
      </c>
      <c r="C211" s="53">
        <v>2017</v>
      </c>
      <c r="D211" s="64">
        <f t="shared" si="294"/>
        <v>0</v>
      </c>
      <c r="E211" s="64">
        <f t="shared" si="295"/>
        <v>7.4826336687744308E-12</v>
      </c>
      <c r="F211" s="64">
        <f t="shared" si="296"/>
        <v>3785.1864740034598</v>
      </c>
      <c r="G211" s="64">
        <f t="shared" si="297"/>
        <v>6452.68917827921</v>
      </c>
      <c r="H211" s="64">
        <f t="shared" si="298"/>
        <v>5698.6646818202198</v>
      </c>
      <c r="I211" s="64">
        <f t="shared" si="299"/>
        <v>8287.5121706538102</v>
      </c>
      <c r="J211" s="64">
        <f t="shared" si="300"/>
        <v>10061.568627550099</v>
      </c>
      <c r="K211" s="64">
        <f t="shared" si="301"/>
        <v>10926.002220492799</v>
      </c>
      <c r="L211" s="64">
        <f t="shared" si="302"/>
        <v>13379.8937691634</v>
      </c>
      <c r="M211" s="64">
        <f t="shared" si="303"/>
        <v>21705.8032047448</v>
      </c>
      <c r="N211" s="64">
        <f t="shared" si="304"/>
        <v>26960.738933823101</v>
      </c>
      <c r="O211" s="64">
        <f t="shared" si="305"/>
        <v>27322.752576019699</v>
      </c>
      <c r="P211" s="64">
        <f t="shared" si="306"/>
        <v>27756.422056318901</v>
      </c>
      <c r="Q211" s="64">
        <f t="shared" si="307"/>
        <v>26484.930570748798</v>
      </c>
      <c r="R211" s="64">
        <f t="shared" si="310"/>
        <v>24765.641529138298</v>
      </c>
      <c r="S211" s="64">
        <f t="shared" ref="S211:S229" si="341">VLOOKUP($C$81,$D$3:$K$63,$A$70,0)*(B196-B195)</f>
        <v>24760.498760952902</v>
      </c>
      <c r="T211" s="64">
        <f>VLOOKUP($C$82,$D$3:$K$63,$A$70,0)*(B195-B194)</f>
        <v>28213.6782083248</v>
      </c>
      <c r="U211" s="64">
        <f>VLOOKUP($C$83,$D$3:$K$63,$A$70,0)*B194</f>
        <v>0</v>
      </c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54">
        <f t="shared" si="290"/>
        <v>266561.98296203499</v>
      </c>
      <c r="BP211" s="53">
        <v>2017</v>
      </c>
      <c r="BQ211" s="61">
        <f t="shared" si="291"/>
        <v>0</v>
      </c>
      <c r="BR211" s="61">
        <f t="shared" si="311"/>
        <v>2.8070895878052297E-17</v>
      </c>
      <c r="BS211" s="61">
        <f t="shared" si="312"/>
        <v>1.42000236940861E-2</v>
      </c>
      <c r="BT211" s="61">
        <f t="shared" si="313"/>
        <v>2.42070872469397E-2</v>
      </c>
      <c r="BU211" s="61">
        <f t="shared" si="314"/>
        <v>2.137838493883E-2</v>
      </c>
      <c r="BV211" s="61">
        <f t="shared" si="315"/>
        <v>3.1090375598812101E-2</v>
      </c>
      <c r="BW211" s="61">
        <f t="shared" si="316"/>
        <v>3.7745699952206502E-2</v>
      </c>
      <c r="BX211" s="61">
        <f t="shared" si="317"/>
        <v>4.0988598970803002E-2</v>
      </c>
      <c r="BY211" s="61">
        <f t="shared" si="318"/>
        <v>5.0194306106542901E-2</v>
      </c>
      <c r="BZ211" s="61">
        <f t="shared" si="319"/>
        <v>8.1428727996206096E-2</v>
      </c>
      <c r="CA211" s="61">
        <f t="shared" si="320"/>
        <v>0.101142475885854</v>
      </c>
      <c r="CB211" s="61">
        <f t="shared" si="321"/>
        <v>0.102500560178948</v>
      </c>
      <c r="CC211" s="61">
        <f t="shared" si="322"/>
        <v>0.104127459391957</v>
      </c>
      <c r="CD211" s="61">
        <f t="shared" si="323"/>
        <v>9.9357493804812097E-2</v>
      </c>
      <c r="CE211" s="61">
        <f t="shared" si="324"/>
        <v>9.2907627914313701E-2</v>
      </c>
      <c r="CF211" s="61">
        <f t="shared" si="325"/>
        <v>9.2888334959900995E-2</v>
      </c>
      <c r="CG211" s="61">
        <f t="shared" si="308"/>
        <v>0.105842843359787</v>
      </c>
      <c r="CH211" s="61">
        <f t="shared" si="261"/>
        <v>0</v>
      </c>
      <c r="CI211" s="61">
        <f t="shared" si="262"/>
        <v>0</v>
      </c>
      <c r="CJ211" s="61">
        <f t="shared" si="263"/>
        <v>0</v>
      </c>
      <c r="CK211" s="61">
        <f t="shared" si="264"/>
        <v>0</v>
      </c>
      <c r="CL211" s="61">
        <f t="shared" si="265"/>
        <v>0</v>
      </c>
      <c r="CM211" s="61">
        <f t="shared" si="292"/>
        <v>0</v>
      </c>
      <c r="CN211" s="61">
        <f t="shared" si="326"/>
        <v>0</v>
      </c>
      <c r="CO211" s="61">
        <f t="shared" si="327"/>
        <v>0</v>
      </c>
      <c r="CP211" s="61">
        <f t="shared" si="328"/>
        <v>0</v>
      </c>
      <c r="CQ211" s="61">
        <f t="shared" si="329"/>
        <v>0</v>
      </c>
      <c r="CR211" s="61">
        <f t="shared" si="330"/>
        <v>0</v>
      </c>
      <c r="CS211" s="61">
        <f t="shared" si="331"/>
        <v>0</v>
      </c>
      <c r="CT211" s="61">
        <f t="shared" si="332"/>
        <v>0</v>
      </c>
      <c r="CU211" s="61">
        <f t="shared" si="333"/>
        <v>0</v>
      </c>
      <c r="CV211" s="61">
        <f t="shared" si="334"/>
        <v>0</v>
      </c>
      <c r="CW211" s="61">
        <f t="shared" si="335"/>
        <v>0</v>
      </c>
      <c r="CX211" s="61">
        <f t="shared" si="336"/>
        <v>0</v>
      </c>
      <c r="CY211" s="61">
        <f t="shared" si="337"/>
        <v>0</v>
      </c>
      <c r="CZ211" s="61">
        <f t="shared" si="338"/>
        <v>0</v>
      </c>
      <c r="DA211" s="61">
        <f t="shared" si="339"/>
        <v>0</v>
      </c>
      <c r="DB211" s="61">
        <f t="shared" si="340"/>
        <v>0</v>
      </c>
      <c r="DC211" s="61">
        <f t="shared" si="309"/>
        <v>0</v>
      </c>
      <c r="DD211" s="61">
        <f t="shared" si="267"/>
        <v>0</v>
      </c>
      <c r="DE211" s="61">
        <f t="shared" si="268"/>
        <v>0</v>
      </c>
      <c r="DF211" s="61">
        <f t="shared" si="269"/>
        <v>0</v>
      </c>
      <c r="DG211" s="61">
        <f t="shared" si="270"/>
        <v>0</v>
      </c>
      <c r="DH211" s="61">
        <f t="shared" si="271"/>
        <v>0</v>
      </c>
      <c r="DI211" s="61">
        <f t="shared" si="272"/>
        <v>0</v>
      </c>
      <c r="DJ211" s="61">
        <f t="shared" si="273"/>
        <v>0</v>
      </c>
      <c r="DK211" s="61">
        <f t="shared" si="274"/>
        <v>0</v>
      </c>
      <c r="DL211" s="61">
        <f t="shared" si="275"/>
        <v>0</v>
      </c>
      <c r="DM211" s="61">
        <f t="shared" si="276"/>
        <v>0</v>
      </c>
      <c r="DN211" s="61">
        <f t="shared" si="277"/>
        <v>0</v>
      </c>
      <c r="DO211" s="61">
        <f t="shared" si="278"/>
        <v>0</v>
      </c>
      <c r="DP211" s="61">
        <f t="shared" si="279"/>
        <v>0</v>
      </c>
      <c r="DQ211" s="61">
        <f t="shared" si="280"/>
        <v>0</v>
      </c>
      <c r="DR211" s="61">
        <f t="shared" si="281"/>
        <v>0</v>
      </c>
      <c r="DS211" s="61">
        <f t="shared" si="282"/>
        <v>0</v>
      </c>
      <c r="DT211" s="61">
        <f t="shared" si="283"/>
        <v>0</v>
      </c>
      <c r="DU211" s="61">
        <f t="shared" si="284"/>
        <v>0</v>
      </c>
      <c r="DV211" s="61">
        <f t="shared" si="285"/>
        <v>0</v>
      </c>
      <c r="DW211" s="61">
        <f t="shared" si="286"/>
        <v>0</v>
      </c>
      <c r="DX211" s="61">
        <f t="shared" si="287"/>
        <v>0</v>
      </c>
      <c r="DY211" s="61">
        <f t="shared" si="288"/>
        <v>0</v>
      </c>
      <c r="DZ211" s="61">
        <f t="shared" si="293"/>
        <v>1</v>
      </c>
    </row>
    <row r="212" spans="1:130">
      <c r="A212" s="53">
        <v>18</v>
      </c>
      <c r="B212" s="63">
        <f t="shared" si="289"/>
        <v>1</v>
      </c>
      <c r="C212" s="53">
        <v>2018</v>
      </c>
      <c r="D212" s="64">
        <f t="shared" si="294"/>
        <v>0</v>
      </c>
      <c r="E212" s="64">
        <f t="shared" si="295"/>
        <v>0</v>
      </c>
      <c r="F212" s="64">
        <f t="shared" si="296"/>
        <v>1.2607203527815E-11</v>
      </c>
      <c r="G212" s="64">
        <f t="shared" si="297"/>
        <v>6452.68917827921</v>
      </c>
      <c r="H212" s="64">
        <f t="shared" si="298"/>
        <v>5698.6646818202198</v>
      </c>
      <c r="I212" s="64">
        <f t="shared" si="299"/>
        <v>8287.5121706538102</v>
      </c>
      <c r="J212" s="64">
        <f t="shared" si="300"/>
        <v>10061.568627550099</v>
      </c>
      <c r="K212" s="64">
        <f t="shared" si="301"/>
        <v>10926.002220492799</v>
      </c>
      <c r="L212" s="64">
        <f t="shared" si="302"/>
        <v>13379.8937691634</v>
      </c>
      <c r="M212" s="64">
        <f t="shared" si="303"/>
        <v>21705.8032047448</v>
      </c>
      <c r="N212" s="64">
        <f t="shared" si="304"/>
        <v>26960.738933823101</v>
      </c>
      <c r="O212" s="64">
        <f t="shared" si="305"/>
        <v>27322.752576019699</v>
      </c>
      <c r="P212" s="64">
        <f t="shared" si="306"/>
        <v>27756.422056318901</v>
      </c>
      <c r="Q212" s="64">
        <f t="shared" si="307"/>
        <v>26484.930570748798</v>
      </c>
      <c r="R212" s="64">
        <f t="shared" si="310"/>
        <v>24765.641529138298</v>
      </c>
      <c r="S212" s="64">
        <f t="shared" si="341"/>
        <v>24760.498760952902</v>
      </c>
      <c r="T212" s="64">
        <f t="shared" ref="T212:T230" si="342">VLOOKUP($C$82,$D$3:$K$63,$A$70,0)*(B196-B195)</f>
        <v>28213.6782083248</v>
      </c>
      <c r="U212" s="64">
        <f>VLOOKUP($C$83,$D$3:$K$63,$A$70,0)*(B195-B194)</f>
        <v>30752.066666666698</v>
      </c>
      <c r="V212" s="64">
        <f>VLOOKUP($C$84,$D$3:$K$63,$A$70,0)*B194</f>
        <v>0</v>
      </c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54">
        <f t="shared" si="290"/>
        <v>293528.86315469799</v>
      </c>
      <c r="BP212" s="53">
        <v>2018</v>
      </c>
      <c r="BQ212" s="61">
        <f t="shared" si="291"/>
        <v>0</v>
      </c>
      <c r="BR212" s="61">
        <f t="shared" si="311"/>
        <v>0</v>
      </c>
      <c r="BS212" s="61">
        <f t="shared" si="312"/>
        <v>4.2950473055083198E-17</v>
      </c>
      <c r="BT212" s="61">
        <f t="shared" si="313"/>
        <v>2.19831505117726E-2</v>
      </c>
      <c r="BU212" s="61">
        <f t="shared" si="314"/>
        <v>1.9414324780786099E-2</v>
      </c>
      <c r="BV212" s="61">
        <f t="shared" si="315"/>
        <v>2.8234062168823501E-2</v>
      </c>
      <c r="BW212" s="61">
        <f t="shared" si="316"/>
        <v>3.4277953177801898E-2</v>
      </c>
      <c r="BX212" s="61">
        <f t="shared" si="317"/>
        <v>3.7222922826279398E-2</v>
      </c>
      <c r="BY212" s="61">
        <f t="shared" si="318"/>
        <v>4.5582889618973797E-2</v>
      </c>
      <c r="BZ212" s="61">
        <f t="shared" si="319"/>
        <v>7.3947764357692097E-2</v>
      </c>
      <c r="CA212" s="61">
        <f t="shared" si="320"/>
        <v>9.1850384470075305E-2</v>
      </c>
      <c r="CB212" s="61">
        <f t="shared" si="321"/>
        <v>9.3083699784643995E-2</v>
      </c>
      <c r="CC212" s="61">
        <f t="shared" si="322"/>
        <v>9.4561133641193104E-2</v>
      </c>
      <c r="CD212" s="61">
        <f t="shared" si="323"/>
        <v>9.0229391025135705E-2</v>
      </c>
      <c r="CE212" s="61">
        <f t="shared" si="324"/>
        <v>8.4372082741608206E-2</v>
      </c>
      <c r="CF212" s="61">
        <f t="shared" si="325"/>
        <v>8.4354562256126198E-2</v>
      </c>
      <c r="CG212" s="61">
        <f t="shared" si="308"/>
        <v>9.6118923042520094E-2</v>
      </c>
      <c r="CH212" s="61">
        <f t="shared" si="261"/>
        <v>0.10476675559656801</v>
      </c>
      <c r="CI212" s="61">
        <f t="shared" si="262"/>
        <v>0</v>
      </c>
      <c r="CJ212" s="61">
        <f t="shared" si="263"/>
        <v>0</v>
      </c>
      <c r="CK212" s="61">
        <f t="shared" si="264"/>
        <v>0</v>
      </c>
      <c r="CL212" s="61">
        <f t="shared" si="265"/>
        <v>0</v>
      </c>
      <c r="CM212" s="61">
        <f t="shared" si="292"/>
        <v>0</v>
      </c>
      <c r="CN212" s="61">
        <f t="shared" si="326"/>
        <v>0</v>
      </c>
      <c r="CO212" s="61">
        <f t="shared" si="327"/>
        <v>0</v>
      </c>
      <c r="CP212" s="61">
        <f t="shared" si="328"/>
        <v>0</v>
      </c>
      <c r="CQ212" s="61">
        <f t="shared" si="329"/>
        <v>0</v>
      </c>
      <c r="CR212" s="61">
        <f t="shared" si="330"/>
        <v>0</v>
      </c>
      <c r="CS212" s="61">
        <f t="shared" si="331"/>
        <v>0</v>
      </c>
      <c r="CT212" s="61">
        <f t="shared" si="332"/>
        <v>0</v>
      </c>
      <c r="CU212" s="61">
        <f t="shared" si="333"/>
        <v>0</v>
      </c>
      <c r="CV212" s="61">
        <f t="shared" si="334"/>
        <v>0</v>
      </c>
      <c r="CW212" s="61">
        <f t="shared" si="335"/>
        <v>0</v>
      </c>
      <c r="CX212" s="61">
        <f t="shared" si="336"/>
        <v>0</v>
      </c>
      <c r="CY212" s="61">
        <f t="shared" si="337"/>
        <v>0</v>
      </c>
      <c r="CZ212" s="61">
        <f t="shared" si="338"/>
        <v>0</v>
      </c>
      <c r="DA212" s="61">
        <f t="shared" si="339"/>
        <v>0</v>
      </c>
      <c r="DB212" s="61">
        <f t="shared" si="340"/>
        <v>0</v>
      </c>
      <c r="DC212" s="61">
        <f t="shared" si="309"/>
        <v>0</v>
      </c>
      <c r="DD212" s="61">
        <f t="shared" si="267"/>
        <v>0</v>
      </c>
      <c r="DE212" s="61">
        <f t="shared" si="268"/>
        <v>0</v>
      </c>
      <c r="DF212" s="61">
        <f t="shared" si="269"/>
        <v>0</v>
      </c>
      <c r="DG212" s="61">
        <f t="shared" si="270"/>
        <v>0</v>
      </c>
      <c r="DH212" s="61">
        <f t="shared" si="271"/>
        <v>0</v>
      </c>
      <c r="DI212" s="61">
        <f t="shared" si="272"/>
        <v>0</v>
      </c>
      <c r="DJ212" s="61">
        <f t="shared" si="273"/>
        <v>0</v>
      </c>
      <c r="DK212" s="61">
        <f t="shared" si="274"/>
        <v>0</v>
      </c>
      <c r="DL212" s="61">
        <f t="shared" si="275"/>
        <v>0</v>
      </c>
      <c r="DM212" s="61">
        <f t="shared" si="276"/>
        <v>0</v>
      </c>
      <c r="DN212" s="61">
        <f t="shared" si="277"/>
        <v>0</v>
      </c>
      <c r="DO212" s="61">
        <f t="shared" si="278"/>
        <v>0</v>
      </c>
      <c r="DP212" s="61">
        <f t="shared" si="279"/>
        <v>0</v>
      </c>
      <c r="DQ212" s="61">
        <f t="shared" si="280"/>
        <v>0</v>
      </c>
      <c r="DR212" s="61">
        <f t="shared" si="281"/>
        <v>0</v>
      </c>
      <c r="DS212" s="61">
        <f t="shared" si="282"/>
        <v>0</v>
      </c>
      <c r="DT212" s="61">
        <f t="shared" si="283"/>
        <v>0</v>
      </c>
      <c r="DU212" s="61">
        <f t="shared" si="284"/>
        <v>0</v>
      </c>
      <c r="DV212" s="61">
        <f t="shared" si="285"/>
        <v>0</v>
      </c>
      <c r="DW212" s="61">
        <f t="shared" si="286"/>
        <v>0</v>
      </c>
      <c r="DX212" s="61">
        <f t="shared" si="287"/>
        <v>0</v>
      </c>
      <c r="DY212" s="61">
        <f t="shared" si="288"/>
        <v>0</v>
      </c>
      <c r="DZ212" s="61">
        <f t="shared" si="293"/>
        <v>1</v>
      </c>
    </row>
    <row r="213" spans="1:130">
      <c r="A213" s="53">
        <v>19</v>
      </c>
      <c r="B213" s="63">
        <f t="shared" si="289"/>
        <v>1</v>
      </c>
      <c r="C213" s="53">
        <v>2019</v>
      </c>
      <c r="D213" s="64">
        <f t="shared" si="294"/>
        <v>0</v>
      </c>
      <c r="E213" s="64">
        <f t="shared" si="295"/>
        <v>0</v>
      </c>
      <c r="F213" s="64">
        <f t="shared" si="296"/>
        <v>0</v>
      </c>
      <c r="G213" s="64">
        <f t="shared" si="297"/>
        <v>2.1491772289425501E-11</v>
      </c>
      <c r="H213" s="64">
        <f t="shared" si="298"/>
        <v>5698.6646818202198</v>
      </c>
      <c r="I213" s="64">
        <f t="shared" si="299"/>
        <v>8287.5121706538102</v>
      </c>
      <c r="J213" s="64">
        <f t="shared" si="300"/>
        <v>10061.568627550099</v>
      </c>
      <c r="K213" s="64">
        <f t="shared" si="301"/>
        <v>10926.002220492799</v>
      </c>
      <c r="L213" s="64">
        <f t="shared" si="302"/>
        <v>13379.8937691634</v>
      </c>
      <c r="M213" s="64">
        <f t="shared" si="303"/>
        <v>21705.8032047448</v>
      </c>
      <c r="N213" s="64">
        <f t="shared" si="304"/>
        <v>26960.738933823101</v>
      </c>
      <c r="O213" s="64">
        <f t="shared" si="305"/>
        <v>27322.752576019699</v>
      </c>
      <c r="P213" s="64">
        <f t="shared" si="306"/>
        <v>27756.422056318901</v>
      </c>
      <c r="Q213" s="64">
        <f t="shared" si="307"/>
        <v>26484.930570748798</v>
      </c>
      <c r="R213" s="64">
        <f t="shared" si="310"/>
        <v>24765.641529138298</v>
      </c>
      <c r="S213" s="64">
        <f t="shared" si="341"/>
        <v>24760.498760952902</v>
      </c>
      <c r="T213" s="64">
        <f t="shared" si="342"/>
        <v>28213.6782083248</v>
      </c>
      <c r="U213" s="64">
        <f t="shared" ref="U213:U231" si="343">VLOOKUP($C$83,$D$3:$K$63,$A$70,0)*(B196-B195)</f>
        <v>30752.066666666698</v>
      </c>
      <c r="V213" s="64">
        <f>VLOOKUP($C$84,$D$3:$K$63,$A$70,0)*(B195-B194)</f>
        <v>21385.133333333299</v>
      </c>
      <c r="W213" s="64">
        <f>VLOOKUP($C$85,$D$3:$K$63,$A$70,0)*B194</f>
        <v>0</v>
      </c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54">
        <f t="shared" si="290"/>
        <v>308461.30730975198</v>
      </c>
      <c r="BP213" s="53">
        <v>2019</v>
      </c>
      <c r="BQ213" s="61">
        <f t="shared" si="291"/>
        <v>0</v>
      </c>
      <c r="BR213" s="61">
        <f t="shared" si="311"/>
        <v>0</v>
      </c>
      <c r="BS213" s="61">
        <f t="shared" si="312"/>
        <v>0</v>
      </c>
      <c r="BT213" s="61">
        <f t="shared" si="313"/>
        <v>6.9674126965440798E-17</v>
      </c>
      <c r="BU213" s="61">
        <f t="shared" si="314"/>
        <v>1.8474487875063401E-2</v>
      </c>
      <c r="BV213" s="61">
        <f t="shared" si="315"/>
        <v>2.6867266572048899E-2</v>
      </c>
      <c r="BW213" s="61">
        <f t="shared" si="316"/>
        <v>3.2618576103765499E-2</v>
      </c>
      <c r="BX213" s="61">
        <f t="shared" si="317"/>
        <v>3.5420981372944603E-2</v>
      </c>
      <c r="BY213" s="61">
        <f t="shared" si="318"/>
        <v>4.3376246719098503E-2</v>
      </c>
      <c r="BZ213" s="61">
        <f t="shared" si="319"/>
        <v>7.0367993295665496E-2</v>
      </c>
      <c r="CA213" s="61">
        <f t="shared" si="320"/>
        <v>8.7403957303304705E-2</v>
      </c>
      <c r="CB213" s="61">
        <f t="shared" si="321"/>
        <v>8.8577568494134298E-2</v>
      </c>
      <c r="CC213" s="61">
        <f t="shared" si="322"/>
        <v>8.9983480581071099E-2</v>
      </c>
      <c r="CD213" s="61">
        <f t="shared" si="323"/>
        <v>8.5861435269588102E-2</v>
      </c>
      <c r="CE213" s="61">
        <f t="shared" si="324"/>
        <v>8.0287676095041297E-2</v>
      </c>
      <c r="CF213" s="61">
        <f t="shared" si="325"/>
        <v>8.0271003766734406E-2</v>
      </c>
      <c r="CG213" s="61">
        <f t="shared" si="308"/>
        <v>9.1465858244557996E-2</v>
      </c>
      <c r="CH213" s="61">
        <f t="shared" si="261"/>
        <v>9.9695053927090896E-2</v>
      </c>
      <c r="CI213" s="61">
        <f t="shared" si="262"/>
        <v>6.9328414379890804E-2</v>
      </c>
      <c r="CJ213" s="61">
        <f t="shared" si="263"/>
        <v>0</v>
      </c>
      <c r="CK213" s="61">
        <f t="shared" si="264"/>
        <v>0</v>
      </c>
      <c r="CL213" s="61">
        <f t="shared" si="265"/>
        <v>0</v>
      </c>
      <c r="CM213" s="61">
        <f t="shared" si="292"/>
        <v>0</v>
      </c>
      <c r="CN213" s="61">
        <f t="shared" si="326"/>
        <v>0</v>
      </c>
      <c r="CO213" s="61">
        <f t="shared" si="327"/>
        <v>0</v>
      </c>
      <c r="CP213" s="61">
        <f t="shared" si="328"/>
        <v>0</v>
      </c>
      <c r="CQ213" s="61">
        <f t="shared" si="329"/>
        <v>0</v>
      </c>
      <c r="CR213" s="61">
        <f t="shared" si="330"/>
        <v>0</v>
      </c>
      <c r="CS213" s="61">
        <f t="shared" si="331"/>
        <v>0</v>
      </c>
      <c r="CT213" s="61">
        <f t="shared" si="332"/>
        <v>0</v>
      </c>
      <c r="CU213" s="61">
        <f t="shared" si="333"/>
        <v>0</v>
      </c>
      <c r="CV213" s="61">
        <f t="shared" si="334"/>
        <v>0</v>
      </c>
      <c r="CW213" s="61">
        <f t="shared" si="335"/>
        <v>0</v>
      </c>
      <c r="CX213" s="61">
        <f t="shared" si="336"/>
        <v>0</v>
      </c>
      <c r="CY213" s="61">
        <f t="shared" si="337"/>
        <v>0</v>
      </c>
      <c r="CZ213" s="61">
        <f t="shared" si="338"/>
        <v>0</v>
      </c>
      <c r="DA213" s="61">
        <f t="shared" si="339"/>
        <v>0</v>
      </c>
      <c r="DB213" s="61">
        <f t="shared" si="340"/>
        <v>0</v>
      </c>
      <c r="DC213" s="61">
        <f t="shared" si="309"/>
        <v>0</v>
      </c>
      <c r="DD213" s="61">
        <f t="shared" si="267"/>
        <v>0</v>
      </c>
      <c r="DE213" s="61">
        <f t="shared" si="268"/>
        <v>0</v>
      </c>
      <c r="DF213" s="61">
        <f t="shared" si="269"/>
        <v>0</v>
      </c>
      <c r="DG213" s="61">
        <f t="shared" si="270"/>
        <v>0</v>
      </c>
      <c r="DH213" s="61">
        <f t="shared" si="271"/>
        <v>0</v>
      </c>
      <c r="DI213" s="61">
        <f t="shared" si="272"/>
        <v>0</v>
      </c>
      <c r="DJ213" s="61">
        <f t="shared" si="273"/>
        <v>0</v>
      </c>
      <c r="DK213" s="61">
        <f t="shared" si="274"/>
        <v>0</v>
      </c>
      <c r="DL213" s="61">
        <f t="shared" si="275"/>
        <v>0</v>
      </c>
      <c r="DM213" s="61">
        <f t="shared" si="276"/>
        <v>0</v>
      </c>
      <c r="DN213" s="61">
        <f t="shared" si="277"/>
        <v>0</v>
      </c>
      <c r="DO213" s="61">
        <f t="shared" si="278"/>
        <v>0</v>
      </c>
      <c r="DP213" s="61">
        <f t="shared" si="279"/>
        <v>0</v>
      </c>
      <c r="DQ213" s="61">
        <f t="shared" si="280"/>
        <v>0</v>
      </c>
      <c r="DR213" s="61">
        <f t="shared" si="281"/>
        <v>0</v>
      </c>
      <c r="DS213" s="61">
        <f t="shared" si="282"/>
        <v>0</v>
      </c>
      <c r="DT213" s="61">
        <f t="shared" si="283"/>
        <v>0</v>
      </c>
      <c r="DU213" s="61">
        <f t="shared" si="284"/>
        <v>0</v>
      </c>
      <c r="DV213" s="61">
        <f t="shared" si="285"/>
        <v>0</v>
      </c>
      <c r="DW213" s="61">
        <f t="shared" si="286"/>
        <v>0</v>
      </c>
      <c r="DX213" s="61">
        <f t="shared" si="287"/>
        <v>0</v>
      </c>
      <c r="DY213" s="61">
        <f t="shared" si="288"/>
        <v>0</v>
      </c>
      <c r="DZ213" s="61">
        <f t="shared" si="293"/>
        <v>1</v>
      </c>
    </row>
    <row r="214" spans="1:130">
      <c r="A214" s="53">
        <v>20</v>
      </c>
      <c r="B214" s="63">
        <f t="shared" si="289"/>
        <v>1</v>
      </c>
      <c r="C214" s="53">
        <v>2020</v>
      </c>
      <c r="D214" s="64">
        <f t="shared" si="294"/>
        <v>0</v>
      </c>
      <c r="E214" s="64">
        <f t="shared" si="295"/>
        <v>0</v>
      </c>
      <c r="F214" s="64">
        <f t="shared" si="296"/>
        <v>0</v>
      </c>
      <c r="G214" s="64">
        <f t="shared" si="297"/>
        <v>0</v>
      </c>
      <c r="H214" s="64">
        <f t="shared" si="298"/>
        <v>1.8980366218125001E-11</v>
      </c>
      <c r="I214" s="64">
        <f t="shared" si="299"/>
        <v>8287.5121706538102</v>
      </c>
      <c r="J214" s="64">
        <f t="shared" si="300"/>
        <v>10061.568627550099</v>
      </c>
      <c r="K214" s="64">
        <f t="shared" si="301"/>
        <v>10926.002220492799</v>
      </c>
      <c r="L214" s="64">
        <f t="shared" si="302"/>
        <v>13379.8937691634</v>
      </c>
      <c r="M214" s="64">
        <f t="shared" si="303"/>
        <v>21705.8032047448</v>
      </c>
      <c r="N214" s="64">
        <f t="shared" si="304"/>
        <v>26960.738933823101</v>
      </c>
      <c r="O214" s="64">
        <f t="shared" si="305"/>
        <v>27322.752576019699</v>
      </c>
      <c r="P214" s="64">
        <f t="shared" si="306"/>
        <v>27756.422056318901</v>
      </c>
      <c r="Q214" s="64">
        <f t="shared" si="307"/>
        <v>26484.930570748798</v>
      </c>
      <c r="R214" s="64">
        <f t="shared" si="310"/>
        <v>24765.641529138298</v>
      </c>
      <c r="S214" s="64">
        <f t="shared" si="341"/>
        <v>24760.498760952902</v>
      </c>
      <c r="T214" s="64">
        <f t="shared" si="342"/>
        <v>28213.6782083248</v>
      </c>
      <c r="U214" s="64">
        <f t="shared" si="343"/>
        <v>30752.066666666698</v>
      </c>
      <c r="V214" s="64">
        <f t="shared" ref="V214:V232" si="344">VLOOKUP($C$84,$D$3:$K$63,$A$70,0)*(B196-B195)</f>
        <v>21385.133333333299</v>
      </c>
      <c r="W214" s="64">
        <f>VLOOKUP($C$85,$D$3:$K$63,$A$70,0)*(B195-B194)</f>
        <v>19566.400000000001</v>
      </c>
      <c r="X214" s="64">
        <f>VLOOKUP($C$86,$D$3:$K$63,$A$70,0)*B194</f>
        <v>0</v>
      </c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54">
        <f t="shared" si="290"/>
        <v>322329.04262793198</v>
      </c>
      <c r="BP214" s="53">
        <v>2020</v>
      </c>
      <c r="BQ214" s="61">
        <f t="shared" si="291"/>
        <v>0</v>
      </c>
      <c r="BR214" s="61">
        <f t="shared" si="311"/>
        <v>0</v>
      </c>
      <c r="BS214" s="61">
        <f t="shared" si="312"/>
        <v>0</v>
      </c>
      <c r="BT214" s="61">
        <f t="shared" si="313"/>
        <v>0</v>
      </c>
      <c r="BU214" s="61">
        <f t="shared" si="314"/>
        <v>5.8885063732945303E-17</v>
      </c>
      <c r="BV214" s="61">
        <f t="shared" si="315"/>
        <v>2.5711341749059199E-2</v>
      </c>
      <c r="BW214" s="61">
        <f t="shared" si="316"/>
        <v>3.1215209605435199E-2</v>
      </c>
      <c r="BX214" s="61">
        <f t="shared" si="317"/>
        <v>3.3897045489335198E-2</v>
      </c>
      <c r="BY214" s="61">
        <f t="shared" si="318"/>
        <v>4.1510047186806003E-2</v>
      </c>
      <c r="BZ214" s="61">
        <f t="shared" si="319"/>
        <v>6.7340513370370197E-2</v>
      </c>
      <c r="CA214" s="61">
        <f t="shared" si="320"/>
        <v>8.36435299593659E-2</v>
      </c>
      <c r="CB214" s="61">
        <f t="shared" si="321"/>
        <v>8.47666482463348E-2</v>
      </c>
      <c r="CC214" s="61">
        <f t="shared" si="322"/>
        <v>8.6112073023337399E-2</v>
      </c>
      <c r="CD214" s="61">
        <f t="shared" si="323"/>
        <v>8.2167372678609907E-2</v>
      </c>
      <c r="CE214" s="61">
        <f t="shared" si="324"/>
        <v>7.6833416335138099E-2</v>
      </c>
      <c r="CF214" s="61">
        <f t="shared" si="325"/>
        <v>7.6817461309356003E-2</v>
      </c>
      <c r="CG214" s="61">
        <f t="shared" si="308"/>
        <v>8.7530673557369099E-2</v>
      </c>
      <c r="CH214" s="61">
        <f t="shared" si="261"/>
        <v>9.5405820139403796E-2</v>
      </c>
      <c r="CI214" s="61">
        <f t="shared" si="262"/>
        <v>6.6345660815983198E-2</v>
      </c>
      <c r="CJ214" s="61">
        <f t="shared" si="263"/>
        <v>6.0703186534096301E-2</v>
      </c>
      <c r="CK214" s="61">
        <f t="shared" si="264"/>
        <v>0</v>
      </c>
      <c r="CL214" s="61">
        <f t="shared" si="265"/>
        <v>0</v>
      </c>
      <c r="CM214" s="61">
        <f t="shared" si="292"/>
        <v>0</v>
      </c>
      <c r="CN214" s="61">
        <f t="shared" si="326"/>
        <v>0</v>
      </c>
      <c r="CO214" s="61">
        <f t="shared" si="327"/>
        <v>0</v>
      </c>
      <c r="CP214" s="61">
        <f t="shared" si="328"/>
        <v>0</v>
      </c>
      <c r="CQ214" s="61">
        <f t="shared" si="329"/>
        <v>0</v>
      </c>
      <c r="CR214" s="61">
        <f t="shared" si="330"/>
        <v>0</v>
      </c>
      <c r="CS214" s="61">
        <f t="shared" si="331"/>
        <v>0</v>
      </c>
      <c r="CT214" s="61">
        <f t="shared" si="332"/>
        <v>0</v>
      </c>
      <c r="CU214" s="61">
        <f t="shared" si="333"/>
        <v>0</v>
      </c>
      <c r="CV214" s="61">
        <f t="shared" si="334"/>
        <v>0</v>
      </c>
      <c r="CW214" s="61">
        <f t="shared" si="335"/>
        <v>0</v>
      </c>
      <c r="CX214" s="61">
        <f t="shared" si="336"/>
        <v>0</v>
      </c>
      <c r="CY214" s="61">
        <f t="shared" si="337"/>
        <v>0</v>
      </c>
      <c r="CZ214" s="61">
        <f t="shared" si="338"/>
        <v>0</v>
      </c>
      <c r="DA214" s="61">
        <f t="shared" si="339"/>
        <v>0</v>
      </c>
      <c r="DB214" s="61">
        <f t="shared" si="340"/>
        <v>0</v>
      </c>
      <c r="DC214" s="61">
        <f t="shared" si="309"/>
        <v>0</v>
      </c>
      <c r="DD214" s="61">
        <f t="shared" si="267"/>
        <v>0</v>
      </c>
      <c r="DE214" s="61">
        <f t="shared" si="268"/>
        <v>0</v>
      </c>
      <c r="DF214" s="61">
        <f t="shared" si="269"/>
        <v>0</v>
      </c>
      <c r="DG214" s="61">
        <f t="shared" si="270"/>
        <v>0</v>
      </c>
      <c r="DH214" s="61">
        <f t="shared" si="271"/>
        <v>0</v>
      </c>
      <c r="DI214" s="61">
        <f t="shared" si="272"/>
        <v>0</v>
      </c>
      <c r="DJ214" s="61">
        <f t="shared" si="273"/>
        <v>0</v>
      </c>
      <c r="DK214" s="61">
        <f t="shared" si="274"/>
        <v>0</v>
      </c>
      <c r="DL214" s="61">
        <f t="shared" si="275"/>
        <v>0</v>
      </c>
      <c r="DM214" s="61">
        <f t="shared" si="276"/>
        <v>0</v>
      </c>
      <c r="DN214" s="61">
        <f t="shared" si="277"/>
        <v>0</v>
      </c>
      <c r="DO214" s="61">
        <f t="shared" si="278"/>
        <v>0</v>
      </c>
      <c r="DP214" s="61">
        <f t="shared" si="279"/>
        <v>0</v>
      </c>
      <c r="DQ214" s="61">
        <f t="shared" si="280"/>
        <v>0</v>
      </c>
      <c r="DR214" s="61">
        <f t="shared" si="281"/>
        <v>0</v>
      </c>
      <c r="DS214" s="61">
        <f t="shared" si="282"/>
        <v>0</v>
      </c>
      <c r="DT214" s="61">
        <f t="shared" si="283"/>
        <v>0</v>
      </c>
      <c r="DU214" s="61">
        <f t="shared" si="284"/>
        <v>0</v>
      </c>
      <c r="DV214" s="61">
        <f t="shared" si="285"/>
        <v>0</v>
      </c>
      <c r="DW214" s="61">
        <f t="shared" si="286"/>
        <v>0</v>
      </c>
      <c r="DX214" s="61">
        <f t="shared" si="287"/>
        <v>0</v>
      </c>
      <c r="DY214" s="61">
        <f t="shared" si="288"/>
        <v>0</v>
      </c>
      <c r="DZ214" s="61">
        <f t="shared" si="293"/>
        <v>1</v>
      </c>
    </row>
    <row r="215" spans="1:130">
      <c r="C215" s="53">
        <v>2021</v>
      </c>
      <c r="D215" s="64"/>
      <c r="E215" s="64">
        <f t="shared" si="295"/>
        <v>0</v>
      </c>
      <c r="F215" s="64">
        <f t="shared" si="296"/>
        <v>0</v>
      </c>
      <c r="G215" s="64">
        <f t="shared" si="297"/>
        <v>0</v>
      </c>
      <c r="H215" s="64">
        <f t="shared" si="298"/>
        <v>0</v>
      </c>
      <c r="I215" s="64">
        <f t="shared" si="299"/>
        <v>2.7602960486163201E-11</v>
      </c>
      <c r="J215" s="64">
        <f t="shared" si="300"/>
        <v>10061.568627550099</v>
      </c>
      <c r="K215" s="64">
        <f t="shared" si="301"/>
        <v>10926.002220492799</v>
      </c>
      <c r="L215" s="64">
        <f t="shared" si="302"/>
        <v>13379.8937691634</v>
      </c>
      <c r="M215" s="64">
        <f t="shared" si="303"/>
        <v>21705.8032047448</v>
      </c>
      <c r="N215" s="64">
        <f t="shared" si="304"/>
        <v>26960.738933823101</v>
      </c>
      <c r="O215" s="64">
        <f t="shared" si="305"/>
        <v>27322.752576019699</v>
      </c>
      <c r="P215" s="64">
        <f t="shared" si="306"/>
        <v>27756.422056318901</v>
      </c>
      <c r="Q215" s="64">
        <f t="shared" si="307"/>
        <v>26484.930570748798</v>
      </c>
      <c r="R215" s="64">
        <f t="shared" si="310"/>
        <v>24765.641529138298</v>
      </c>
      <c r="S215" s="64">
        <f t="shared" si="341"/>
        <v>24760.498760952902</v>
      </c>
      <c r="T215" s="64">
        <f t="shared" si="342"/>
        <v>28213.6782083248</v>
      </c>
      <c r="U215" s="64">
        <f t="shared" si="343"/>
        <v>30752.066666666698</v>
      </c>
      <c r="V215" s="64">
        <f t="shared" si="344"/>
        <v>21385.133333333299</v>
      </c>
      <c r="W215" s="64">
        <f t="shared" ref="W215:W233" si="345">VLOOKUP($C$85,$D$3:$K$63,$A$70,0)*(B196-B195)</f>
        <v>19566.400000000001</v>
      </c>
      <c r="X215" s="64">
        <f>VLOOKUP($C$86,$D$3:$K$63,$A$70,0)*(B195-B194)</f>
        <v>33838.6</v>
      </c>
      <c r="Y215" s="64">
        <f>VLOOKUP($C$87,$D$3:$K$63,$A$70,0)*B194</f>
        <v>0</v>
      </c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54">
        <f t="shared" si="290"/>
        <v>347880.13045727799</v>
      </c>
      <c r="BP215" s="53">
        <v>2021</v>
      </c>
      <c r="BQ215" s="61">
        <f t="shared" si="291"/>
        <v>0</v>
      </c>
      <c r="BR215" s="61">
        <f t="shared" si="311"/>
        <v>0</v>
      </c>
      <c r="BS215" s="61">
        <f t="shared" si="312"/>
        <v>0</v>
      </c>
      <c r="BT215" s="61">
        <f t="shared" si="313"/>
        <v>0</v>
      </c>
      <c r="BU215" s="61">
        <f t="shared" si="314"/>
        <v>0</v>
      </c>
      <c r="BV215" s="61">
        <f t="shared" si="315"/>
        <v>7.9346182979407197E-17</v>
      </c>
      <c r="BW215" s="61">
        <f t="shared" si="316"/>
        <v>2.89225159664179E-2</v>
      </c>
      <c r="BX215" s="61">
        <f t="shared" si="317"/>
        <v>3.1407376460768098E-2</v>
      </c>
      <c r="BY215" s="61">
        <f t="shared" si="318"/>
        <v>3.8461218672006303E-2</v>
      </c>
      <c r="BZ215" s="61">
        <f t="shared" si="319"/>
        <v>6.2394489665774301E-2</v>
      </c>
      <c r="CA215" s="61">
        <f t="shared" si="320"/>
        <v>7.7500082854355695E-2</v>
      </c>
      <c r="CB215" s="61">
        <f t="shared" si="321"/>
        <v>7.8540710388100704E-2</v>
      </c>
      <c r="CC215" s="61">
        <f t="shared" si="322"/>
        <v>7.97873164524628E-2</v>
      </c>
      <c r="CD215" s="61">
        <f t="shared" si="323"/>
        <v>7.6132346322669103E-2</v>
      </c>
      <c r="CE215" s="61">
        <f t="shared" si="324"/>
        <v>7.1190158220835006E-2</v>
      </c>
      <c r="CF215" s="61">
        <f t="shared" si="325"/>
        <v>7.1175375059236601E-2</v>
      </c>
      <c r="CG215" s="61">
        <f t="shared" si="308"/>
        <v>8.1101723663374398E-2</v>
      </c>
      <c r="CH215" s="61">
        <f t="shared" si="261"/>
        <v>8.8398456750731894E-2</v>
      </c>
      <c r="CI215" s="61">
        <f t="shared" si="262"/>
        <v>6.14727070075064E-2</v>
      </c>
      <c r="CJ215" s="61">
        <f t="shared" si="263"/>
        <v>5.6244660982162298E-2</v>
      </c>
      <c r="CK215" s="61">
        <f t="shared" si="264"/>
        <v>9.7270861533598305E-2</v>
      </c>
      <c r="CL215" s="61">
        <f t="shared" si="265"/>
        <v>0</v>
      </c>
      <c r="CM215" s="61">
        <f t="shared" si="292"/>
        <v>0</v>
      </c>
      <c r="CN215" s="61">
        <f t="shared" si="326"/>
        <v>0</v>
      </c>
      <c r="CO215" s="61">
        <f t="shared" si="327"/>
        <v>0</v>
      </c>
      <c r="CP215" s="61">
        <f t="shared" si="328"/>
        <v>0</v>
      </c>
      <c r="CQ215" s="61">
        <f t="shared" si="329"/>
        <v>0</v>
      </c>
      <c r="CR215" s="61">
        <f t="shared" si="330"/>
        <v>0</v>
      </c>
      <c r="CS215" s="61">
        <f t="shared" si="331"/>
        <v>0</v>
      </c>
      <c r="CT215" s="61">
        <f t="shared" si="332"/>
        <v>0</v>
      </c>
      <c r="CU215" s="61">
        <f t="shared" si="333"/>
        <v>0</v>
      </c>
      <c r="CV215" s="61">
        <f t="shared" si="334"/>
        <v>0</v>
      </c>
      <c r="CW215" s="61">
        <f t="shared" si="335"/>
        <v>0</v>
      </c>
      <c r="CX215" s="61">
        <f t="shared" si="336"/>
        <v>0</v>
      </c>
      <c r="CY215" s="61">
        <f t="shared" si="337"/>
        <v>0</v>
      </c>
      <c r="CZ215" s="61">
        <f t="shared" si="338"/>
        <v>0</v>
      </c>
      <c r="DA215" s="61">
        <f t="shared" si="339"/>
        <v>0</v>
      </c>
      <c r="DB215" s="61">
        <f t="shared" si="340"/>
        <v>0</v>
      </c>
      <c r="DC215" s="61">
        <f t="shared" si="309"/>
        <v>0</v>
      </c>
      <c r="DD215" s="61">
        <f t="shared" si="267"/>
        <v>0</v>
      </c>
      <c r="DE215" s="61">
        <f t="shared" si="268"/>
        <v>0</v>
      </c>
      <c r="DF215" s="61">
        <f t="shared" si="269"/>
        <v>0</v>
      </c>
      <c r="DG215" s="61">
        <f t="shared" si="270"/>
        <v>0</v>
      </c>
      <c r="DH215" s="61">
        <f t="shared" si="271"/>
        <v>0</v>
      </c>
      <c r="DI215" s="61">
        <f t="shared" si="272"/>
        <v>0</v>
      </c>
      <c r="DJ215" s="61">
        <f t="shared" si="273"/>
        <v>0</v>
      </c>
      <c r="DK215" s="61">
        <f t="shared" si="274"/>
        <v>0</v>
      </c>
      <c r="DL215" s="61">
        <f t="shared" si="275"/>
        <v>0</v>
      </c>
      <c r="DM215" s="61">
        <f t="shared" si="276"/>
        <v>0</v>
      </c>
      <c r="DN215" s="61">
        <f t="shared" si="277"/>
        <v>0</v>
      </c>
      <c r="DO215" s="61">
        <f t="shared" si="278"/>
        <v>0</v>
      </c>
      <c r="DP215" s="61">
        <f t="shared" si="279"/>
        <v>0</v>
      </c>
      <c r="DQ215" s="61">
        <f t="shared" si="280"/>
        <v>0</v>
      </c>
      <c r="DR215" s="61">
        <f t="shared" si="281"/>
        <v>0</v>
      </c>
      <c r="DS215" s="61">
        <f t="shared" si="282"/>
        <v>0</v>
      </c>
      <c r="DT215" s="61">
        <f t="shared" si="283"/>
        <v>0</v>
      </c>
      <c r="DU215" s="61">
        <f t="shared" si="284"/>
        <v>0</v>
      </c>
      <c r="DV215" s="61">
        <f t="shared" si="285"/>
        <v>0</v>
      </c>
      <c r="DW215" s="61">
        <f t="shared" si="286"/>
        <v>0</v>
      </c>
      <c r="DX215" s="61">
        <f t="shared" si="287"/>
        <v>0</v>
      </c>
      <c r="DY215" s="61">
        <f t="shared" si="288"/>
        <v>0</v>
      </c>
      <c r="DZ215" s="61">
        <f t="shared" si="293"/>
        <v>1</v>
      </c>
    </row>
    <row r="216" spans="1:130">
      <c r="C216" s="53">
        <v>2022</v>
      </c>
      <c r="D216" s="64"/>
      <c r="E216" s="64"/>
      <c r="F216" s="64">
        <f t="shared" si="296"/>
        <v>0</v>
      </c>
      <c r="G216" s="64">
        <f t="shared" si="297"/>
        <v>0</v>
      </c>
      <c r="H216" s="64">
        <f t="shared" si="298"/>
        <v>0</v>
      </c>
      <c r="I216" s="64">
        <f t="shared" si="299"/>
        <v>0</v>
      </c>
      <c r="J216" s="64">
        <f t="shared" si="300"/>
        <v>3.35117554624569E-11</v>
      </c>
      <c r="K216" s="64">
        <f t="shared" si="301"/>
        <v>10926.002220492799</v>
      </c>
      <c r="L216" s="64">
        <f t="shared" si="302"/>
        <v>13379.8937691634</v>
      </c>
      <c r="M216" s="64">
        <f t="shared" si="303"/>
        <v>21705.8032047448</v>
      </c>
      <c r="N216" s="64">
        <f t="shared" si="304"/>
        <v>26960.738933823101</v>
      </c>
      <c r="O216" s="64">
        <f t="shared" si="305"/>
        <v>27322.752576019699</v>
      </c>
      <c r="P216" s="64">
        <f t="shared" si="306"/>
        <v>27756.422056318901</v>
      </c>
      <c r="Q216" s="64">
        <f t="shared" si="307"/>
        <v>26484.930570748798</v>
      </c>
      <c r="R216" s="64">
        <f t="shared" si="310"/>
        <v>24765.641529138298</v>
      </c>
      <c r="S216" s="64">
        <f t="shared" si="341"/>
        <v>24760.498760952902</v>
      </c>
      <c r="T216" s="64">
        <f t="shared" si="342"/>
        <v>28213.6782083248</v>
      </c>
      <c r="U216" s="64">
        <f t="shared" si="343"/>
        <v>30752.066666666698</v>
      </c>
      <c r="V216" s="64">
        <f t="shared" si="344"/>
        <v>21385.133333333299</v>
      </c>
      <c r="W216" s="64">
        <f t="shared" si="345"/>
        <v>19566.400000000001</v>
      </c>
      <c r="X216" s="64">
        <f t="shared" ref="X216:X234" si="346">VLOOKUP($C$86,$D$3:$K$63,$A$70,0)*(B196-B195)</f>
        <v>33838.6</v>
      </c>
      <c r="Y216" s="64">
        <f>VLOOKUP($C$87,$D$3:$K$63,$A$70,0)*(B195-B194)</f>
        <v>33130.199999999997</v>
      </c>
      <c r="Z216" s="64">
        <f>VLOOKUP($C$88,$D$3:$K$63,$A$70,0)*B194</f>
        <v>0</v>
      </c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54">
        <f t="shared" si="290"/>
        <v>370948.76182972803</v>
      </c>
      <c r="BP216" s="53">
        <v>2022</v>
      </c>
      <c r="BQ216" s="61">
        <f t="shared" si="291"/>
        <v>0</v>
      </c>
      <c r="BR216" s="61">
        <f t="shared" si="311"/>
        <v>0</v>
      </c>
      <c r="BS216" s="61">
        <f t="shared" si="312"/>
        <v>0</v>
      </c>
      <c r="BT216" s="61">
        <f t="shared" si="313"/>
        <v>0</v>
      </c>
      <c r="BU216" s="61">
        <f t="shared" si="314"/>
        <v>0</v>
      </c>
      <c r="BV216" s="61">
        <f t="shared" si="315"/>
        <v>0</v>
      </c>
      <c r="BW216" s="61">
        <f t="shared" si="316"/>
        <v>9.0340658632092902E-17</v>
      </c>
      <c r="BX216" s="61">
        <f t="shared" si="317"/>
        <v>2.9454208626009899E-2</v>
      </c>
      <c r="BY216" s="61">
        <f t="shared" si="318"/>
        <v>3.6069385171057802E-2</v>
      </c>
      <c r="BZ216" s="61">
        <f t="shared" si="319"/>
        <v>5.8514289406654499E-2</v>
      </c>
      <c r="CA216" s="61">
        <f t="shared" si="320"/>
        <v>7.2680493124812201E-2</v>
      </c>
      <c r="CB216" s="61">
        <f t="shared" si="321"/>
        <v>7.3656405917756906E-2</v>
      </c>
      <c r="CC216" s="61">
        <f t="shared" si="322"/>
        <v>7.4825487809714195E-2</v>
      </c>
      <c r="CD216" s="61">
        <f t="shared" si="323"/>
        <v>7.1397813649815706E-2</v>
      </c>
      <c r="CE216" s="61">
        <f t="shared" si="324"/>
        <v>6.6762971271235094E-2</v>
      </c>
      <c r="CF216" s="61">
        <f t="shared" si="325"/>
        <v>6.6749107447670694E-2</v>
      </c>
      <c r="CG216" s="61">
        <f t="shared" si="308"/>
        <v>7.6058154417766699E-2</v>
      </c>
      <c r="CH216" s="61">
        <f t="shared" si="261"/>
        <v>8.2901116895444493E-2</v>
      </c>
      <c r="CI216" s="61">
        <f t="shared" si="262"/>
        <v>5.7649830741717097E-2</v>
      </c>
      <c r="CJ216" s="61">
        <f t="shared" si="263"/>
        <v>5.2746907425940799E-2</v>
      </c>
      <c r="CK216" s="61">
        <f t="shared" si="264"/>
        <v>9.1221762900862702E-2</v>
      </c>
      <c r="CL216" s="61">
        <f t="shared" si="265"/>
        <v>8.9312065193541096E-2</v>
      </c>
      <c r="CM216" s="61">
        <f t="shared" si="292"/>
        <v>0</v>
      </c>
      <c r="CN216" s="61">
        <f t="shared" si="326"/>
        <v>0</v>
      </c>
      <c r="CO216" s="61">
        <f t="shared" si="327"/>
        <v>0</v>
      </c>
      <c r="CP216" s="61">
        <f t="shared" si="328"/>
        <v>0</v>
      </c>
      <c r="CQ216" s="61">
        <f t="shared" si="329"/>
        <v>0</v>
      </c>
      <c r="CR216" s="61">
        <f t="shared" si="330"/>
        <v>0</v>
      </c>
      <c r="CS216" s="61">
        <f t="shared" si="331"/>
        <v>0</v>
      </c>
      <c r="CT216" s="61">
        <f t="shared" si="332"/>
        <v>0</v>
      </c>
      <c r="CU216" s="61">
        <f t="shared" si="333"/>
        <v>0</v>
      </c>
      <c r="CV216" s="61">
        <f t="shared" si="334"/>
        <v>0</v>
      </c>
      <c r="CW216" s="61">
        <f t="shared" si="335"/>
        <v>0</v>
      </c>
      <c r="CX216" s="61">
        <f t="shared" si="336"/>
        <v>0</v>
      </c>
      <c r="CY216" s="61">
        <f t="shared" si="337"/>
        <v>0</v>
      </c>
      <c r="CZ216" s="61">
        <f t="shared" si="338"/>
        <v>0</v>
      </c>
      <c r="DA216" s="61">
        <f t="shared" si="339"/>
        <v>0</v>
      </c>
      <c r="DB216" s="61">
        <f t="shared" si="340"/>
        <v>0</v>
      </c>
      <c r="DC216" s="61">
        <f t="shared" si="309"/>
        <v>0</v>
      </c>
      <c r="DD216" s="61">
        <f t="shared" si="267"/>
        <v>0</v>
      </c>
      <c r="DE216" s="61">
        <f t="shared" si="268"/>
        <v>0</v>
      </c>
      <c r="DF216" s="61">
        <f t="shared" si="269"/>
        <v>0</v>
      </c>
      <c r="DG216" s="61">
        <f t="shared" si="270"/>
        <v>0</v>
      </c>
      <c r="DH216" s="61">
        <f t="shared" si="271"/>
        <v>0</v>
      </c>
      <c r="DI216" s="61">
        <f t="shared" si="272"/>
        <v>0</v>
      </c>
      <c r="DJ216" s="61">
        <f t="shared" si="273"/>
        <v>0</v>
      </c>
      <c r="DK216" s="61">
        <f t="shared" si="274"/>
        <v>0</v>
      </c>
      <c r="DL216" s="61">
        <f t="shared" si="275"/>
        <v>0</v>
      </c>
      <c r="DM216" s="61">
        <f t="shared" si="276"/>
        <v>0</v>
      </c>
      <c r="DN216" s="61">
        <f t="shared" si="277"/>
        <v>0</v>
      </c>
      <c r="DO216" s="61">
        <f t="shared" si="278"/>
        <v>0</v>
      </c>
      <c r="DP216" s="61">
        <f t="shared" si="279"/>
        <v>0</v>
      </c>
      <c r="DQ216" s="61">
        <f t="shared" si="280"/>
        <v>0</v>
      </c>
      <c r="DR216" s="61">
        <f t="shared" si="281"/>
        <v>0</v>
      </c>
      <c r="DS216" s="61">
        <f t="shared" si="282"/>
        <v>0</v>
      </c>
      <c r="DT216" s="61">
        <f t="shared" si="283"/>
        <v>0</v>
      </c>
      <c r="DU216" s="61">
        <f t="shared" si="284"/>
        <v>0</v>
      </c>
      <c r="DV216" s="61">
        <f t="shared" si="285"/>
        <v>0</v>
      </c>
      <c r="DW216" s="61">
        <f t="shared" si="286"/>
        <v>0</v>
      </c>
      <c r="DX216" s="61">
        <f t="shared" si="287"/>
        <v>0</v>
      </c>
      <c r="DY216" s="61">
        <f t="shared" si="288"/>
        <v>0</v>
      </c>
      <c r="DZ216" s="61">
        <f t="shared" si="293"/>
        <v>1</v>
      </c>
    </row>
    <row r="217" spans="1:130">
      <c r="C217" s="53">
        <v>2023</v>
      </c>
      <c r="D217" s="64"/>
      <c r="E217" s="64"/>
      <c r="F217" s="64"/>
      <c r="G217" s="64">
        <f t="shared" si="297"/>
        <v>0</v>
      </c>
      <c r="H217" s="64">
        <f t="shared" si="298"/>
        <v>0</v>
      </c>
      <c r="I217" s="64">
        <f t="shared" si="299"/>
        <v>0</v>
      </c>
      <c r="J217" s="64">
        <f t="shared" si="300"/>
        <v>0</v>
      </c>
      <c r="K217" s="64">
        <f t="shared" si="301"/>
        <v>3.6390897696890203E-11</v>
      </c>
      <c r="L217" s="64">
        <f t="shared" si="302"/>
        <v>13379.8937691634</v>
      </c>
      <c r="M217" s="64">
        <f t="shared" si="303"/>
        <v>21705.8032047448</v>
      </c>
      <c r="N217" s="64">
        <f t="shared" si="304"/>
        <v>26960.738933823101</v>
      </c>
      <c r="O217" s="64">
        <f t="shared" si="305"/>
        <v>27322.752576019699</v>
      </c>
      <c r="P217" s="64">
        <f t="shared" si="306"/>
        <v>27756.422056318901</v>
      </c>
      <c r="Q217" s="64">
        <f t="shared" si="307"/>
        <v>26484.930570748798</v>
      </c>
      <c r="R217" s="64">
        <f t="shared" si="310"/>
        <v>24765.641529138298</v>
      </c>
      <c r="S217" s="64">
        <f t="shared" si="341"/>
        <v>24760.498760952902</v>
      </c>
      <c r="T217" s="64">
        <f t="shared" si="342"/>
        <v>28213.6782083248</v>
      </c>
      <c r="U217" s="64">
        <f t="shared" si="343"/>
        <v>30752.066666666698</v>
      </c>
      <c r="V217" s="64">
        <f t="shared" si="344"/>
        <v>21385.133333333299</v>
      </c>
      <c r="W217" s="64">
        <f t="shared" si="345"/>
        <v>19566.400000000001</v>
      </c>
      <c r="X217" s="64">
        <f t="shared" si="346"/>
        <v>33838.6</v>
      </c>
      <c r="Y217" s="64">
        <f t="shared" ref="Y217:Y235" si="347">VLOOKUP($C$87,$D$3:$K$63,$A$70,0)*(B196-B195)</f>
        <v>33130.199999999997</v>
      </c>
      <c r="Z217" s="64">
        <f>VLOOKUP($C$88,$D$3:$K$63,$A$70,0)*(B195-B194)</f>
        <v>32832</v>
      </c>
      <c r="AA217" s="64">
        <f>VLOOKUP($C$89,$D$3:$K$63,$A$70,0)*B194</f>
        <v>0</v>
      </c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54">
        <f t="shared" si="290"/>
        <v>392854.75960923498</v>
      </c>
      <c r="BP217" s="53">
        <v>2023</v>
      </c>
      <c r="BQ217" s="61">
        <f t="shared" si="291"/>
        <v>0</v>
      </c>
      <c r="BR217" s="61">
        <f t="shared" si="311"/>
        <v>0</v>
      </c>
      <c r="BS217" s="61">
        <f t="shared" si="312"/>
        <v>0</v>
      </c>
      <c r="BT217" s="61">
        <f t="shared" si="313"/>
        <v>0</v>
      </c>
      <c r="BU217" s="61">
        <f t="shared" si="314"/>
        <v>0</v>
      </c>
      <c r="BV217" s="61">
        <f t="shared" si="315"/>
        <v>0</v>
      </c>
      <c r="BW217" s="61">
        <f t="shared" si="316"/>
        <v>0</v>
      </c>
      <c r="BX217" s="61">
        <f t="shared" si="317"/>
        <v>9.2631937902668105E-17</v>
      </c>
      <c r="BY217" s="61">
        <f t="shared" si="318"/>
        <v>3.40581180242596E-2</v>
      </c>
      <c r="BZ217" s="61">
        <f t="shared" si="319"/>
        <v>5.5251470610500397E-2</v>
      </c>
      <c r="CA217" s="61">
        <f t="shared" si="320"/>
        <v>6.8627751794684694E-2</v>
      </c>
      <c r="CB217" s="61">
        <f t="shared" si="321"/>
        <v>6.9549246655932498E-2</v>
      </c>
      <c r="CC217" s="61">
        <f t="shared" si="322"/>
        <v>7.0653139302493506E-2</v>
      </c>
      <c r="CD217" s="61">
        <f t="shared" si="323"/>
        <v>6.7416595886716099E-2</v>
      </c>
      <c r="CE217" s="61">
        <f t="shared" si="324"/>
        <v>6.3040197231598399E-2</v>
      </c>
      <c r="CF217" s="61">
        <f t="shared" si="325"/>
        <v>6.3027106469530095E-2</v>
      </c>
      <c r="CG217" s="61">
        <f t="shared" si="308"/>
        <v>7.1817071113987302E-2</v>
      </c>
      <c r="CH217" s="61">
        <f t="shared" si="261"/>
        <v>7.8278462751107197E-2</v>
      </c>
      <c r="CI217" s="61">
        <f t="shared" si="262"/>
        <v>5.4435215076952898E-2</v>
      </c>
      <c r="CJ217" s="61">
        <f t="shared" si="263"/>
        <v>4.98056839618344E-2</v>
      </c>
      <c r="CK217" s="61">
        <f t="shared" si="264"/>
        <v>8.6135140716275399E-2</v>
      </c>
      <c r="CL217" s="61">
        <f t="shared" si="265"/>
        <v>8.43319297771878E-2</v>
      </c>
      <c r="CM217" s="61">
        <f t="shared" si="292"/>
        <v>8.3572870626939494E-2</v>
      </c>
      <c r="CN217" s="61">
        <f t="shared" si="326"/>
        <v>0</v>
      </c>
      <c r="CO217" s="61">
        <f t="shared" si="327"/>
        <v>0</v>
      </c>
      <c r="CP217" s="61">
        <f t="shared" si="328"/>
        <v>0</v>
      </c>
      <c r="CQ217" s="61">
        <f t="shared" si="329"/>
        <v>0</v>
      </c>
      <c r="CR217" s="61">
        <f t="shared" si="330"/>
        <v>0</v>
      </c>
      <c r="CS217" s="61">
        <f t="shared" si="331"/>
        <v>0</v>
      </c>
      <c r="CT217" s="61">
        <f t="shared" si="332"/>
        <v>0</v>
      </c>
      <c r="CU217" s="61">
        <f t="shared" si="333"/>
        <v>0</v>
      </c>
      <c r="CV217" s="61">
        <f t="shared" si="334"/>
        <v>0</v>
      </c>
      <c r="CW217" s="61">
        <f t="shared" si="335"/>
        <v>0</v>
      </c>
      <c r="CX217" s="61">
        <f t="shared" si="336"/>
        <v>0</v>
      </c>
      <c r="CY217" s="61">
        <f t="shared" si="337"/>
        <v>0</v>
      </c>
      <c r="CZ217" s="61">
        <f t="shared" si="338"/>
        <v>0</v>
      </c>
      <c r="DA217" s="61">
        <f t="shared" si="339"/>
        <v>0</v>
      </c>
      <c r="DB217" s="61">
        <f t="shared" si="340"/>
        <v>0</v>
      </c>
      <c r="DC217" s="61">
        <f t="shared" si="309"/>
        <v>0</v>
      </c>
      <c r="DD217" s="61">
        <f t="shared" si="267"/>
        <v>0</v>
      </c>
      <c r="DE217" s="61">
        <f t="shared" si="268"/>
        <v>0</v>
      </c>
      <c r="DF217" s="61">
        <f t="shared" si="269"/>
        <v>0</v>
      </c>
      <c r="DG217" s="61">
        <f t="shared" si="270"/>
        <v>0</v>
      </c>
      <c r="DH217" s="61">
        <f t="shared" si="271"/>
        <v>0</v>
      </c>
      <c r="DI217" s="61">
        <f t="shared" si="272"/>
        <v>0</v>
      </c>
      <c r="DJ217" s="61">
        <f t="shared" si="273"/>
        <v>0</v>
      </c>
      <c r="DK217" s="61">
        <f t="shared" si="274"/>
        <v>0</v>
      </c>
      <c r="DL217" s="61">
        <f t="shared" si="275"/>
        <v>0</v>
      </c>
      <c r="DM217" s="61">
        <f t="shared" si="276"/>
        <v>0</v>
      </c>
      <c r="DN217" s="61">
        <f t="shared" si="277"/>
        <v>0</v>
      </c>
      <c r="DO217" s="61">
        <f t="shared" si="278"/>
        <v>0</v>
      </c>
      <c r="DP217" s="61">
        <f t="shared" si="279"/>
        <v>0</v>
      </c>
      <c r="DQ217" s="61">
        <f t="shared" si="280"/>
        <v>0</v>
      </c>
      <c r="DR217" s="61">
        <f t="shared" si="281"/>
        <v>0</v>
      </c>
      <c r="DS217" s="61">
        <f t="shared" si="282"/>
        <v>0</v>
      </c>
      <c r="DT217" s="61">
        <f t="shared" si="283"/>
        <v>0</v>
      </c>
      <c r="DU217" s="61">
        <f t="shared" si="284"/>
        <v>0</v>
      </c>
      <c r="DV217" s="61">
        <f t="shared" si="285"/>
        <v>0</v>
      </c>
      <c r="DW217" s="61">
        <f t="shared" si="286"/>
        <v>0</v>
      </c>
      <c r="DX217" s="61">
        <f t="shared" si="287"/>
        <v>0</v>
      </c>
      <c r="DY217" s="61">
        <f t="shared" si="288"/>
        <v>0</v>
      </c>
      <c r="DZ217" s="61">
        <f t="shared" si="293"/>
        <v>1</v>
      </c>
    </row>
    <row r="218" spans="1:130">
      <c r="C218" s="53">
        <v>2024</v>
      </c>
      <c r="D218" s="64"/>
      <c r="E218" s="64"/>
      <c r="F218" s="64"/>
      <c r="G218" s="64"/>
      <c r="H218" s="64">
        <f t="shared" si="298"/>
        <v>0</v>
      </c>
      <c r="I218" s="64">
        <f t="shared" si="299"/>
        <v>0</v>
      </c>
      <c r="J218" s="64">
        <f t="shared" si="300"/>
        <v>0</v>
      </c>
      <c r="K218" s="64">
        <f t="shared" si="301"/>
        <v>0</v>
      </c>
      <c r="L218" s="64">
        <f t="shared" si="302"/>
        <v>4.4563998388691801E-11</v>
      </c>
      <c r="M218" s="64">
        <f t="shared" si="303"/>
        <v>21705.8032047448</v>
      </c>
      <c r="N218" s="64">
        <f t="shared" si="304"/>
        <v>26960.738933823101</v>
      </c>
      <c r="O218" s="64">
        <f t="shared" si="305"/>
        <v>27322.752576019699</v>
      </c>
      <c r="P218" s="64">
        <f t="shared" si="306"/>
        <v>27756.422056318901</v>
      </c>
      <c r="Q218" s="64">
        <f t="shared" si="307"/>
        <v>26484.930570748798</v>
      </c>
      <c r="R218" s="64">
        <f t="shared" si="310"/>
        <v>24765.641529138298</v>
      </c>
      <c r="S218" s="64">
        <f t="shared" si="341"/>
        <v>24760.498760952902</v>
      </c>
      <c r="T218" s="64">
        <f t="shared" si="342"/>
        <v>28213.6782083248</v>
      </c>
      <c r="U218" s="64">
        <f t="shared" si="343"/>
        <v>30752.066666666698</v>
      </c>
      <c r="V218" s="64">
        <f t="shared" si="344"/>
        <v>21385.133333333299</v>
      </c>
      <c r="W218" s="64">
        <f t="shared" si="345"/>
        <v>19566.400000000001</v>
      </c>
      <c r="X218" s="64">
        <f t="shared" si="346"/>
        <v>33838.6</v>
      </c>
      <c r="Y218" s="64">
        <f t="shared" si="347"/>
        <v>33130.199999999997</v>
      </c>
      <c r="Z218" s="64">
        <f t="shared" ref="Z218:Z236" si="348">VLOOKUP($C$88,$D$3:$K$63,$A$70,0)*(B196-B195)</f>
        <v>32832</v>
      </c>
      <c r="AA218" s="64">
        <f>VLOOKUP($C$89,$D$3:$K$63,$A$70,0)*(B195-B194)</f>
        <v>32398.6</v>
      </c>
      <c r="AB218" s="64">
        <f>VLOOKUP($C$90,$D$3:$K$63,$A$70,0)*B194</f>
        <v>0</v>
      </c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54">
        <f t="shared" si="290"/>
        <v>411873.46584007097</v>
      </c>
      <c r="BP218" s="53">
        <v>2024</v>
      </c>
      <c r="BQ218" s="61">
        <f t="shared" si="291"/>
        <v>0</v>
      </c>
      <c r="BR218" s="61">
        <f t="shared" si="311"/>
        <v>0</v>
      </c>
      <c r="BS218" s="61">
        <f t="shared" si="312"/>
        <v>0</v>
      </c>
      <c r="BT218" s="61">
        <f t="shared" si="313"/>
        <v>0</v>
      </c>
      <c r="BU218" s="61">
        <f t="shared" si="314"/>
        <v>0</v>
      </c>
      <c r="BV218" s="61">
        <f t="shared" si="315"/>
        <v>0</v>
      </c>
      <c r="BW218" s="61">
        <f t="shared" si="316"/>
        <v>0</v>
      </c>
      <c r="BX218" s="61">
        <f t="shared" si="317"/>
        <v>0</v>
      </c>
      <c r="BY218" s="61">
        <f t="shared" si="318"/>
        <v>1.08198274675931E-16</v>
      </c>
      <c r="BZ218" s="61">
        <f t="shared" si="319"/>
        <v>5.2700173730475502E-2</v>
      </c>
      <c r="CA218" s="61">
        <f t="shared" si="320"/>
        <v>6.5458790550717003E-2</v>
      </c>
      <c r="CB218" s="61">
        <f t="shared" si="321"/>
        <v>6.6337734382309194E-2</v>
      </c>
      <c r="CC218" s="61">
        <f t="shared" si="322"/>
        <v>6.7390653582662594E-2</v>
      </c>
      <c r="CD218" s="61">
        <f t="shared" si="323"/>
        <v>6.4303561086969302E-2</v>
      </c>
      <c r="CE218" s="61">
        <f t="shared" si="324"/>
        <v>6.0129247410064299E-2</v>
      </c>
      <c r="CF218" s="61">
        <f t="shared" si="325"/>
        <v>6.0116761128203598E-2</v>
      </c>
      <c r="CG218" s="61">
        <f t="shared" si="308"/>
        <v>6.8500839574064804E-2</v>
      </c>
      <c r="CH218" s="61">
        <f t="shared" si="261"/>
        <v>7.4663869409367506E-2</v>
      </c>
      <c r="CI218" s="61">
        <f t="shared" si="262"/>
        <v>5.19216096859152E-2</v>
      </c>
      <c r="CJ218" s="61">
        <f t="shared" si="263"/>
        <v>4.75058522162667E-2</v>
      </c>
      <c r="CK218" s="61">
        <f t="shared" si="264"/>
        <v>8.2157756705646498E-2</v>
      </c>
      <c r="CL218" s="61">
        <f t="shared" si="265"/>
        <v>8.0437810997186901E-2</v>
      </c>
      <c r="CM218" s="61">
        <f t="shared" si="292"/>
        <v>7.9713802230582401E-2</v>
      </c>
      <c r="CN218" s="61">
        <f t="shared" si="326"/>
        <v>7.8661537309568305E-2</v>
      </c>
      <c r="CO218" s="61">
        <f t="shared" si="327"/>
        <v>0</v>
      </c>
      <c r="CP218" s="61">
        <f t="shared" si="328"/>
        <v>0</v>
      </c>
      <c r="CQ218" s="61">
        <f t="shared" si="329"/>
        <v>0</v>
      </c>
      <c r="CR218" s="61">
        <f t="shared" si="330"/>
        <v>0</v>
      </c>
      <c r="CS218" s="61">
        <f t="shared" si="331"/>
        <v>0</v>
      </c>
      <c r="CT218" s="61">
        <f t="shared" si="332"/>
        <v>0</v>
      </c>
      <c r="CU218" s="61">
        <f t="shared" si="333"/>
        <v>0</v>
      </c>
      <c r="CV218" s="61">
        <f t="shared" si="334"/>
        <v>0</v>
      </c>
      <c r="CW218" s="61">
        <f t="shared" si="335"/>
        <v>0</v>
      </c>
      <c r="CX218" s="61">
        <f t="shared" si="336"/>
        <v>0</v>
      </c>
      <c r="CY218" s="61">
        <f t="shared" si="337"/>
        <v>0</v>
      </c>
      <c r="CZ218" s="61">
        <f t="shared" si="338"/>
        <v>0</v>
      </c>
      <c r="DA218" s="61">
        <f t="shared" si="339"/>
        <v>0</v>
      </c>
      <c r="DB218" s="61">
        <f t="shared" si="340"/>
        <v>0</v>
      </c>
      <c r="DC218" s="61">
        <f t="shared" si="309"/>
        <v>0</v>
      </c>
      <c r="DD218" s="61">
        <f t="shared" si="267"/>
        <v>0</v>
      </c>
      <c r="DE218" s="61">
        <f t="shared" si="268"/>
        <v>0</v>
      </c>
      <c r="DF218" s="61">
        <f t="shared" si="269"/>
        <v>0</v>
      </c>
      <c r="DG218" s="61">
        <f t="shared" si="270"/>
        <v>0</v>
      </c>
      <c r="DH218" s="61">
        <f t="shared" si="271"/>
        <v>0</v>
      </c>
      <c r="DI218" s="61">
        <f t="shared" si="272"/>
        <v>0</v>
      </c>
      <c r="DJ218" s="61">
        <f t="shared" si="273"/>
        <v>0</v>
      </c>
      <c r="DK218" s="61">
        <f t="shared" si="274"/>
        <v>0</v>
      </c>
      <c r="DL218" s="61">
        <f t="shared" si="275"/>
        <v>0</v>
      </c>
      <c r="DM218" s="61">
        <f t="shared" si="276"/>
        <v>0</v>
      </c>
      <c r="DN218" s="61">
        <f t="shared" si="277"/>
        <v>0</v>
      </c>
      <c r="DO218" s="61">
        <f t="shared" si="278"/>
        <v>0</v>
      </c>
      <c r="DP218" s="61">
        <f t="shared" si="279"/>
        <v>0</v>
      </c>
      <c r="DQ218" s="61">
        <f t="shared" si="280"/>
        <v>0</v>
      </c>
      <c r="DR218" s="61">
        <f t="shared" si="281"/>
        <v>0</v>
      </c>
      <c r="DS218" s="61">
        <f t="shared" si="282"/>
        <v>0</v>
      </c>
      <c r="DT218" s="61">
        <f t="shared" si="283"/>
        <v>0</v>
      </c>
      <c r="DU218" s="61">
        <f t="shared" si="284"/>
        <v>0</v>
      </c>
      <c r="DV218" s="61">
        <f t="shared" si="285"/>
        <v>0</v>
      </c>
      <c r="DW218" s="61">
        <f t="shared" si="286"/>
        <v>0</v>
      </c>
      <c r="DX218" s="61">
        <f t="shared" si="287"/>
        <v>0</v>
      </c>
      <c r="DY218" s="61">
        <f t="shared" si="288"/>
        <v>0</v>
      </c>
      <c r="DZ218" s="61">
        <f t="shared" si="293"/>
        <v>1</v>
      </c>
    </row>
    <row r="219" spans="1:130">
      <c r="C219" s="53">
        <v>2025</v>
      </c>
      <c r="D219" s="64"/>
      <c r="E219" s="64"/>
      <c r="F219" s="64"/>
      <c r="G219" s="64"/>
      <c r="H219" s="64"/>
      <c r="I219" s="64">
        <f t="shared" si="299"/>
        <v>0</v>
      </c>
      <c r="J219" s="64">
        <f t="shared" si="300"/>
        <v>0</v>
      </c>
      <c r="K219" s="64">
        <f t="shared" si="301"/>
        <v>0</v>
      </c>
      <c r="L219" s="64">
        <f t="shared" si="302"/>
        <v>0</v>
      </c>
      <c r="M219" s="64">
        <f t="shared" si="303"/>
        <v>7.2294847457670699E-11</v>
      </c>
      <c r="N219" s="64">
        <f t="shared" si="304"/>
        <v>26960.738933823101</v>
      </c>
      <c r="O219" s="64">
        <f t="shared" si="305"/>
        <v>27322.752576019699</v>
      </c>
      <c r="P219" s="64">
        <f t="shared" si="306"/>
        <v>27756.422056318901</v>
      </c>
      <c r="Q219" s="64">
        <f t="shared" si="307"/>
        <v>26484.930570748798</v>
      </c>
      <c r="R219" s="64">
        <f t="shared" si="310"/>
        <v>24765.641529138298</v>
      </c>
      <c r="S219" s="64">
        <f t="shared" si="341"/>
        <v>24760.498760952902</v>
      </c>
      <c r="T219" s="64">
        <f t="shared" si="342"/>
        <v>28213.6782083248</v>
      </c>
      <c r="U219" s="64">
        <f t="shared" si="343"/>
        <v>30752.066666666698</v>
      </c>
      <c r="V219" s="64">
        <f t="shared" si="344"/>
        <v>21385.133333333299</v>
      </c>
      <c r="W219" s="64">
        <f t="shared" si="345"/>
        <v>19566.400000000001</v>
      </c>
      <c r="X219" s="64">
        <f t="shared" si="346"/>
        <v>33838.6</v>
      </c>
      <c r="Y219" s="64">
        <f t="shared" si="347"/>
        <v>33130.199999999997</v>
      </c>
      <c r="Z219" s="64">
        <f t="shared" si="348"/>
        <v>32832</v>
      </c>
      <c r="AA219" s="64">
        <f t="shared" ref="AA219:AA237" si="349">VLOOKUP($C$89,$D$3:$K$63,$A$70,0)*(B196-B195)</f>
        <v>32398.6</v>
      </c>
      <c r="AB219" s="64">
        <f>VLOOKUP($C$90,$D$3:$K$63,$A$70,0)*(B195-B194)</f>
        <v>31616.2</v>
      </c>
      <c r="AC219" s="64">
        <f>VLOOKUP($C$91,$D$3:$K$63,$A$70,0)*B194</f>
        <v>0</v>
      </c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54">
        <f t="shared" si="290"/>
        <v>421783.86263532698</v>
      </c>
      <c r="BP219" s="53">
        <v>2025</v>
      </c>
      <c r="BQ219" s="61">
        <f t="shared" si="291"/>
        <v>0</v>
      </c>
      <c r="BR219" s="61">
        <f t="shared" si="311"/>
        <v>0</v>
      </c>
      <c r="BS219" s="61">
        <f t="shared" si="312"/>
        <v>0</v>
      </c>
      <c r="BT219" s="61">
        <f t="shared" si="313"/>
        <v>0</v>
      </c>
      <c r="BU219" s="61">
        <f t="shared" si="314"/>
        <v>0</v>
      </c>
      <c r="BV219" s="61">
        <f t="shared" si="315"/>
        <v>0</v>
      </c>
      <c r="BW219" s="61">
        <f t="shared" si="316"/>
        <v>0</v>
      </c>
      <c r="BX219" s="61">
        <f t="shared" si="317"/>
        <v>0</v>
      </c>
      <c r="BY219" s="61">
        <f t="shared" si="318"/>
        <v>0</v>
      </c>
      <c r="BZ219" s="61">
        <f t="shared" si="319"/>
        <v>1.7140259232766499E-16</v>
      </c>
      <c r="CA219" s="61">
        <f t="shared" si="320"/>
        <v>6.3920745486494096E-2</v>
      </c>
      <c r="CB219" s="61">
        <f t="shared" si="321"/>
        <v>6.4779037313817095E-2</v>
      </c>
      <c r="CC219" s="61">
        <f t="shared" si="322"/>
        <v>6.5807216717337996E-2</v>
      </c>
      <c r="CD219" s="61">
        <f t="shared" si="323"/>
        <v>6.2792659741104401E-2</v>
      </c>
      <c r="CE219" s="61">
        <f t="shared" si="324"/>
        <v>5.8716427353103E-2</v>
      </c>
      <c r="CF219" s="61">
        <f t="shared" si="325"/>
        <v>5.8704234453750899E-2</v>
      </c>
      <c r="CG219" s="61">
        <f t="shared" si="308"/>
        <v>6.6891317349232704E-2</v>
      </c>
      <c r="CH219" s="61">
        <f t="shared" si="261"/>
        <v>7.2909538251478404E-2</v>
      </c>
      <c r="CI219" s="61">
        <f t="shared" si="262"/>
        <v>5.0701639459883402E-2</v>
      </c>
      <c r="CJ219" s="61">
        <f t="shared" si="263"/>
        <v>4.6389636335890501E-2</v>
      </c>
      <c r="CK219" s="61">
        <f t="shared" si="264"/>
        <v>8.0227346272981503E-2</v>
      </c>
      <c r="CL219" s="61">
        <f t="shared" si="265"/>
        <v>7.8547813074215003E-2</v>
      </c>
      <c r="CM219" s="61">
        <f t="shared" si="292"/>
        <v>7.7840815897659094E-2</v>
      </c>
      <c r="CN219" s="61">
        <f t="shared" si="326"/>
        <v>7.6813275400277103E-2</v>
      </c>
      <c r="CO219" s="61">
        <f t="shared" si="327"/>
        <v>7.4958296892774404E-2</v>
      </c>
      <c r="CP219" s="61">
        <f t="shared" si="328"/>
        <v>0</v>
      </c>
      <c r="CQ219" s="61">
        <f t="shared" si="329"/>
        <v>0</v>
      </c>
      <c r="CR219" s="61">
        <f t="shared" si="330"/>
        <v>0</v>
      </c>
      <c r="CS219" s="61">
        <f t="shared" si="331"/>
        <v>0</v>
      </c>
      <c r="CT219" s="61">
        <f t="shared" si="332"/>
        <v>0</v>
      </c>
      <c r="CU219" s="61">
        <f t="shared" si="333"/>
        <v>0</v>
      </c>
      <c r="CV219" s="61">
        <f t="shared" si="334"/>
        <v>0</v>
      </c>
      <c r="CW219" s="61">
        <f t="shared" si="335"/>
        <v>0</v>
      </c>
      <c r="CX219" s="61">
        <f t="shared" si="336"/>
        <v>0</v>
      </c>
      <c r="CY219" s="61">
        <f t="shared" si="337"/>
        <v>0</v>
      </c>
      <c r="CZ219" s="61">
        <f t="shared" si="338"/>
        <v>0</v>
      </c>
      <c r="DA219" s="61">
        <f t="shared" si="339"/>
        <v>0</v>
      </c>
      <c r="DB219" s="61">
        <f t="shared" si="340"/>
        <v>0</v>
      </c>
      <c r="DC219" s="61">
        <f t="shared" si="309"/>
        <v>0</v>
      </c>
      <c r="DD219" s="61">
        <f t="shared" si="267"/>
        <v>0</v>
      </c>
      <c r="DE219" s="61">
        <f t="shared" si="268"/>
        <v>0</v>
      </c>
      <c r="DF219" s="61">
        <f t="shared" si="269"/>
        <v>0</v>
      </c>
      <c r="DG219" s="61">
        <f t="shared" si="270"/>
        <v>0</v>
      </c>
      <c r="DH219" s="61">
        <f t="shared" si="271"/>
        <v>0</v>
      </c>
      <c r="DI219" s="61">
        <f t="shared" si="272"/>
        <v>0</v>
      </c>
      <c r="DJ219" s="61">
        <f t="shared" si="273"/>
        <v>0</v>
      </c>
      <c r="DK219" s="61">
        <f t="shared" si="274"/>
        <v>0</v>
      </c>
      <c r="DL219" s="61">
        <f t="shared" si="275"/>
        <v>0</v>
      </c>
      <c r="DM219" s="61">
        <f t="shared" si="276"/>
        <v>0</v>
      </c>
      <c r="DN219" s="61">
        <f t="shared" si="277"/>
        <v>0</v>
      </c>
      <c r="DO219" s="61">
        <f t="shared" si="278"/>
        <v>0</v>
      </c>
      <c r="DP219" s="61">
        <f t="shared" si="279"/>
        <v>0</v>
      </c>
      <c r="DQ219" s="61">
        <f t="shared" si="280"/>
        <v>0</v>
      </c>
      <c r="DR219" s="61">
        <f t="shared" si="281"/>
        <v>0</v>
      </c>
      <c r="DS219" s="61">
        <f t="shared" si="282"/>
        <v>0</v>
      </c>
      <c r="DT219" s="61">
        <f t="shared" si="283"/>
        <v>0</v>
      </c>
      <c r="DU219" s="61">
        <f t="shared" si="284"/>
        <v>0</v>
      </c>
      <c r="DV219" s="61">
        <f t="shared" si="285"/>
        <v>0</v>
      </c>
      <c r="DW219" s="61">
        <f t="shared" si="286"/>
        <v>0</v>
      </c>
      <c r="DX219" s="61">
        <f t="shared" si="287"/>
        <v>0</v>
      </c>
      <c r="DY219" s="61">
        <f t="shared" si="288"/>
        <v>0</v>
      </c>
      <c r="DZ219" s="61">
        <f t="shared" si="293"/>
        <v>1</v>
      </c>
    </row>
    <row r="220" spans="1:130">
      <c r="C220" s="53">
        <v>2026</v>
      </c>
      <c r="D220" s="64"/>
      <c r="E220" s="64"/>
      <c r="F220" s="64"/>
      <c r="G220" s="64"/>
      <c r="H220" s="64"/>
      <c r="I220" s="64"/>
      <c r="J220" s="64">
        <f t="shared" si="300"/>
        <v>0</v>
      </c>
      <c r="K220" s="64">
        <f t="shared" si="301"/>
        <v>0</v>
      </c>
      <c r="L220" s="64">
        <f t="shared" si="302"/>
        <v>0</v>
      </c>
      <c r="M220" s="64">
        <f t="shared" si="303"/>
        <v>0</v>
      </c>
      <c r="N220" s="64">
        <f t="shared" si="304"/>
        <v>8.9797299375714896E-11</v>
      </c>
      <c r="O220" s="64">
        <f t="shared" si="305"/>
        <v>27322.752576019699</v>
      </c>
      <c r="P220" s="64">
        <f t="shared" si="306"/>
        <v>27756.422056318901</v>
      </c>
      <c r="Q220" s="64">
        <f t="shared" si="307"/>
        <v>26484.930570748798</v>
      </c>
      <c r="R220" s="64">
        <f t="shared" si="310"/>
        <v>24765.641529138298</v>
      </c>
      <c r="S220" s="64">
        <f t="shared" si="341"/>
        <v>24760.498760952902</v>
      </c>
      <c r="T220" s="64">
        <f t="shared" si="342"/>
        <v>28213.6782083248</v>
      </c>
      <c r="U220" s="64">
        <f t="shared" si="343"/>
        <v>30752.066666666698</v>
      </c>
      <c r="V220" s="64">
        <f t="shared" si="344"/>
        <v>21385.133333333299</v>
      </c>
      <c r="W220" s="64">
        <f t="shared" si="345"/>
        <v>19566.400000000001</v>
      </c>
      <c r="X220" s="64">
        <f t="shared" si="346"/>
        <v>33838.6</v>
      </c>
      <c r="Y220" s="64">
        <f t="shared" si="347"/>
        <v>33130.199999999997</v>
      </c>
      <c r="Z220" s="64">
        <f t="shared" si="348"/>
        <v>32832</v>
      </c>
      <c r="AA220" s="64">
        <f t="shared" si="349"/>
        <v>32398.6</v>
      </c>
      <c r="AB220" s="64">
        <f t="shared" ref="AB220:AB238" si="350">VLOOKUP($C$90,$D$3:$K$63,$A$70,0)*(B196-B195)</f>
        <v>31616.2</v>
      </c>
      <c r="AC220" s="64">
        <f>VLOOKUP($C$91,$D$3:$K$63,$A$70,0)*(B195-B194)</f>
        <v>32494.6</v>
      </c>
      <c r="AD220" s="64">
        <f>VLOOKUP($C$92,$D$3:$K$63,$A$70,0)*B194</f>
        <v>0</v>
      </c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54">
        <f t="shared" si="290"/>
        <v>427317.72370150301</v>
      </c>
      <c r="BP220" s="53">
        <v>2026</v>
      </c>
      <c r="BQ220" s="61">
        <f t="shared" si="291"/>
        <v>0</v>
      </c>
      <c r="BR220" s="61">
        <f t="shared" si="311"/>
        <v>0</v>
      </c>
      <c r="BS220" s="61">
        <f t="shared" si="312"/>
        <v>0</v>
      </c>
      <c r="BT220" s="61">
        <f t="shared" si="313"/>
        <v>0</v>
      </c>
      <c r="BU220" s="61">
        <f t="shared" si="314"/>
        <v>0</v>
      </c>
      <c r="BV220" s="61">
        <f t="shared" si="315"/>
        <v>0</v>
      </c>
      <c r="BW220" s="61">
        <f t="shared" si="316"/>
        <v>0</v>
      </c>
      <c r="BX220" s="61">
        <f t="shared" si="317"/>
        <v>0</v>
      </c>
      <c r="BY220" s="61">
        <f t="shared" si="318"/>
        <v>0</v>
      </c>
      <c r="BZ220" s="61">
        <f t="shared" si="319"/>
        <v>0</v>
      </c>
      <c r="CA220" s="61">
        <f t="shared" si="320"/>
        <v>2.1014176196080601E-16</v>
      </c>
      <c r="CB220" s="61">
        <f t="shared" si="321"/>
        <v>6.3940134145022406E-2</v>
      </c>
      <c r="CC220" s="61">
        <f t="shared" si="322"/>
        <v>6.4954998392970295E-2</v>
      </c>
      <c r="CD220" s="61">
        <f t="shared" si="323"/>
        <v>6.1979480610660199E-2</v>
      </c>
      <c r="CE220" s="61">
        <f t="shared" si="324"/>
        <v>5.7956036353029899E-2</v>
      </c>
      <c r="CF220" s="61">
        <f t="shared" si="325"/>
        <v>5.7944001354479198E-2</v>
      </c>
      <c r="CG220" s="61">
        <f t="shared" si="308"/>
        <v>6.6025059676750097E-2</v>
      </c>
      <c r="CH220" s="61">
        <f t="shared" si="261"/>
        <v>7.1965343258610204E-2</v>
      </c>
      <c r="CI220" s="61">
        <f t="shared" si="262"/>
        <v>5.0045041773815101E-2</v>
      </c>
      <c r="CJ220" s="61">
        <f t="shared" si="263"/>
        <v>4.5788880064492297E-2</v>
      </c>
      <c r="CK220" s="61">
        <f t="shared" si="264"/>
        <v>7.9188384012916502E-2</v>
      </c>
      <c r="CL220" s="61">
        <f t="shared" si="265"/>
        <v>7.7530601148532302E-2</v>
      </c>
      <c r="CM220" s="61">
        <f t="shared" si="292"/>
        <v>7.6832759745145293E-2</v>
      </c>
      <c r="CN220" s="61">
        <f t="shared" si="326"/>
        <v>7.5818526129357494E-2</v>
      </c>
      <c r="CO220" s="61">
        <f t="shared" si="327"/>
        <v>7.3987570012623696E-2</v>
      </c>
      <c r="CP220" s="61">
        <f t="shared" si="328"/>
        <v>7.6043183321594696E-2</v>
      </c>
      <c r="CQ220" s="61">
        <f t="shared" si="329"/>
        <v>0</v>
      </c>
      <c r="CR220" s="61">
        <f t="shared" si="330"/>
        <v>0</v>
      </c>
      <c r="CS220" s="61">
        <f t="shared" si="331"/>
        <v>0</v>
      </c>
      <c r="CT220" s="61">
        <f t="shared" si="332"/>
        <v>0</v>
      </c>
      <c r="CU220" s="61">
        <f t="shared" si="333"/>
        <v>0</v>
      </c>
      <c r="CV220" s="61">
        <f t="shared" si="334"/>
        <v>0</v>
      </c>
      <c r="CW220" s="61">
        <f t="shared" si="335"/>
        <v>0</v>
      </c>
      <c r="CX220" s="61">
        <f t="shared" si="336"/>
        <v>0</v>
      </c>
      <c r="CY220" s="61">
        <f t="shared" si="337"/>
        <v>0</v>
      </c>
      <c r="CZ220" s="61">
        <f t="shared" si="338"/>
        <v>0</v>
      </c>
      <c r="DA220" s="61">
        <f t="shared" si="339"/>
        <v>0</v>
      </c>
      <c r="DB220" s="61">
        <f t="shared" si="340"/>
        <v>0</v>
      </c>
      <c r="DC220" s="61">
        <f t="shared" si="309"/>
        <v>0</v>
      </c>
      <c r="DD220" s="61">
        <f t="shared" si="267"/>
        <v>0</v>
      </c>
      <c r="DE220" s="61">
        <f t="shared" si="268"/>
        <v>0</v>
      </c>
      <c r="DF220" s="61">
        <f t="shared" si="269"/>
        <v>0</v>
      </c>
      <c r="DG220" s="61">
        <f t="shared" si="270"/>
        <v>0</v>
      </c>
      <c r="DH220" s="61">
        <f t="shared" si="271"/>
        <v>0</v>
      </c>
      <c r="DI220" s="61">
        <f t="shared" si="272"/>
        <v>0</v>
      </c>
      <c r="DJ220" s="61">
        <f t="shared" si="273"/>
        <v>0</v>
      </c>
      <c r="DK220" s="61">
        <f t="shared" si="274"/>
        <v>0</v>
      </c>
      <c r="DL220" s="61">
        <f t="shared" si="275"/>
        <v>0</v>
      </c>
      <c r="DM220" s="61">
        <f t="shared" si="276"/>
        <v>0</v>
      </c>
      <c r="DN220" s="61">
        <f t="shared" si="277"/>
        <v>0</v>
      </c>
      <c r="DO220" s="61">
        <f t="shared" si="278"/>
        <v>0</v>
      </c>
      <c r="DP220" s="61">
        <f t="shared" si="279"/>
        <v>0</v>
      </c>
      <c r="DQ220" s="61">
        <f t="shared" si="280"/>
        <v>0</v>
      </c>
      <c r="DR220" s="61">
        <f t="shared" si="281"/>
        <v>0</v>
      </c>
      <c r="DS220" s="61">
        <f t="shared" si="282"/>
        <v>0</v>
      </c>
      <c r="DT220" s="61">
        <f t="shared" si="283"/>
        <v>0</v>
      </c>
      <c r="DU220" s="61">
        <f t="shared" si="284"/>
        <v>0</v>
      </c>
      <c r="DV220" s="61">
        <f t="shared" si="285"/>
        <v>0</v>
      </c>
      <c r="DW220" s="61">
        <f t="shared" si="286"/>
        <v>0</v>
      </c>
      <c r="DX220" s="61">
        <f t="shared" si="287"/>
        <v>0</v>
      </c>
      <c r="DY220" s="61">
        <f t="shared" si="288"/>
        <v>0</v>
      </c>
      <c r="DZ220" s="61">
        <f t="shared" si="293"/>
        <v>1</v>
      </c>
    </row>
    <row r="221" spans="1:130">
      <c r="C221" s="53">
        <v>2027</v>
      </c>
      <c r="D221" s="64"/>
      <c r="E221" s="64"/>
      <c r="F221" s="64"/>
      <c r="G221" s="64"/>
      <c r="H221" s="64"/>
      <c r="I221" s="64"/>
      <c r="J221" s="64"/>
      <c r="K221" s="64">
        <f t="shared" si="301"/>
        <v>0</v>
      </c>
      <c r="L221" s="64">
        <f t="shared" si="302"/>
        <v>0</v>
      </c>
      <c r="M221" s="64">
        <f t="shared" si="303"/>
        <v>0</v>
      </c>
      <c r="N221" s="64">
        <f t="shared" si="304"/>
        <v>0</v>
      </c>
      <c r="O221" s="64">
        <f t="shared" si="305"/>
        <v>9.1003047018100305E-11</v>
      </c>
      <c r="P221" s="64">
        <f t="shared" si="306"/>
        <v>27756.422056318901</v>
      </c>
      <c r="Q221" s="64">
        <f t="shared" si="307"/>
        <v>26484.930570748798</v>
      </c>
      <c r="R221" s="64">
        <f t="shared" si="310"/>
        <v>24765.641529138298</v>
      </c>
      <c r="S221" s="64">
        <f t="shared" si="341"/>
        <v>24760.498760952902</v>
      </c>
      <c r="T221" s="64">
        <f t="shared" si="342"/>
        <v>28213.6782083248</v>
      </c>
      <c r="U221" s="64">
        <f t="shared" si="343"/>
        <v>30752.066666666698</v>
      </c>
      <c r="V221" s="64">
        <f t="shared" si="344"/>
        <v>21385.133333333299</v>
      </c>
      <c r="W221" s="64">
        <f t="shared" si="345"/>
        <v>19566.400000000001</v>
      </c>
      <c r="X221" s="64">
        <f t="shared" si="346"/>
        <v>33838.6</v>
      </c>
      <c r="Y221" s="64">
        <f t="shared" si="347"/>
        <v>33130.199999999997</v>
      </c>
      <c r="Z221" s="64">
        <f t="shared" si="348"/>
        <v>32832</v>
      </c>
      <c r="AA221" s="64">
        <f t="shared" si="349"/>
        <v>32398.6</v>
      </c>
      <c r="AB221" s="64">
        <f t="shared" si="350"/>
        <v>31616.2</v>
      </c>
      <c r="AC221" s="64">
        <f t="shared" ref="AC221:AC239" si="351">VLOOKUP($C$91,$D$3:$K$63,$A$70,0)*(B196-B195)</f>
        <v>32494.6</v>
      </c>
      <c r="AD221" s="64">
        <f>VLOOKUP($C$92,$D$3:$K$63,$A$70,0)*(B195-B194)</f>
        <v>33028.6</v>
      </c>
      <c r="AE221" s="64">
        <f>VLOOKUP($C$93,$D$3:$K$63,$A$70,0)*B194</f>
        <v>0</v>
      </c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54">
        <f t="shared" si="290"/>
        <v>433023.57112548401</v>
      </c>
      <c r="BP221" s="53">
        <v>2027</v>
      </c>
      <c r="BQ221" s="61">
        <f t="shared" si="291"/>
        <v>0</v>
      </c>
      <c r="BR221" s="61">
        <f t="shared" si="311"/>
        <v>0</v>
      </c>
      <c r="BS221" s="61">
        <f t="shared" si="312"/>
        <v>0</v>
      </c>
      <c r="BT221" s="61">
        <f t="shared" si="313"/>
        <v>0</v>
      </c>
      <c r="BU221" s="61">
        <f t="shared" si="314"/>
        <v>0</v>
      </c>
      <c r="BV221" s="61">
        <f t="shared" si="315"/>
        <v>0</v>
      </c>
      <c r="BW221" s="61">
        <f t="shared" si="316"/>
        <v>0</v>
      </c>
      <c r="BX221" s="61">
        <f t="shared" si="317"/>
        <v>0</v>
      </c>
      <c r="BY221" s="61">
        <f t="shared" si="318"/>
        <v>0</v>
      </c>
      <c r="BZ221" s="61">
        <f t="shared" si="319"/>
        <v>0</v>
      </c>
      <c r="CA221" s="61">
        <f t="shared" si="320"/>
        <v>0</v>
      </c>
      <c r="CB221" s="61">
        <f t="shared" si="321"/>
        <v>2.1015725952647699E-16</v>
      </c>
      <c r="CC221" s="61">
        <f t="shared" si="322"/>
        <v>6.4099102005408998E-2</v>
      </c>
      <c r="CD221" s="61">
        <f t="shared" si="323"/>
        <v>6.1162791905094299E-2</v>
      </c>
      <c r="CE221" s="61">
        <f t="shared" si="324"/>
        <v>5.7192363604524503E-2</v>
      </c>
      <c r="CF221" s="61">
        <f t="shared" si="325"/>
        <v>5.71804871882544E-2</v>
      </c>
      <c r="CG221" s="61">
        <f t="shared" si="308"/>
        <v>6.5155063349077794E-2</v>
      </c>
      <c r="CH221" s="61">
        <f t="shared" si="261"/>
        <v>7.1017073243237305E-2</v>
      </c>
      <c r="CI221" s="61">
        <f t="shared" si="262"/>
        <v>4.9385610297727298E-2</v>
      </c>
      <c r="CJ221" s="61">
        <f t="shared" si="263"/>
        <v>4.5185531007340803E-2</v>
      </c>
      <c r="CK221" s="61">
        <f t="shared" si="264"/>
        <v>7.8144937727175304E-2</v>
      </c>
      <c r="CL221" s="61">
        <f t="shared" si="265"/>
        <v>7.6508999068781294E-2</v>
      </c>
      <c r="CM221" s="61">
        <f t="shared" si="292"/>
        <v>7.5820352953686596E-2</v>
      </c>
      <c r="CN221" s="61">
        <f t="shared" si="326"/>
        <v>7.48194836502592E-2</v>
      </c>
      <c r="CO221" s="61">
        <f t="shared" si="327"/>
        <v>7.3012653601801494E-2</v>
      </c>
      <c r="CP221" s="61">
        <f t="shared" si="328"/>
        <v>7.5041180588720294E-2</v>
      </c>
      <c r="CQ221" s="61">
        <f t="shared" si="329"/>
        <v>7.6274369808910003E-2</v>
      </c>
      <c r="CR221" s="61">
        <f t="shared" si="330"/>
        <v>0</v>
      </c>
      <c r="CS221" s="61">
        <f t="shared" si="331"/>
        <v>0</v>
      </c>
      <c r="CT221" s="61">
        <f t="shared" si="332"/>
        <v>0</v>
      </c>
      <c r="CU221" s="61">
        <f t="shared" si="333"/>
        <v>0</v>
      </c>
      <c r="CV221" s="61">
        <f t="shared" si="334"/>
        <v>0</v>
      </c>
      <c r="CW221" s="61">
        <f t="shared" si="335"/>
        <v>0</v>
      </c>
      <c r="CX221" s="61">
        <f t="shared" si="336"/>
        <v>0</v>
      </c>
      <c r="CY221" s="61">
        <f t="shared" si="337"/>
        <v>0</v>
      </c>
      <c r="CZ221" s="61">
        <f t="shared" si="338"/>
        <v>0</v>
      </c>
      <c r="DA221" s="61">
        <f t="shared" si="339"/>
        <v>0</v>
      </c>
      <c r="DB221" s="61">
        <f t="shared" si="340"/>
        <v>0</v>
      </c>
      <c r="DC221" s="61">
        <f t="shared" si="309"/>
        <v>0</v>
      </c>
      <c r="DD221" s="61">
        <f t="shared" si="267"/>
        <v>0</v>
      </c>
      <c r="DE221" s="61">
        <f t="shared" si="268"/>
        <v>0</v>
      </c>
      <c r="DF221" s="61">
        <f t="shared" si="269"/>
        <v>0</v>
      </c>
      <c r="DG221" s="61">
        <f t="shared" si="270"/>
        <v>0</v>
      </c>
      <c r="DH221" s="61">
        <f t="shared" si="271"/>
        <v>0</v>
      </c>
      <c r="DI221" s="61">
        <f t="shared" si="272"/>
        <v>0</v>
      </c>
      <c r="DJ221" s="61">
        <f t="shared" si="273"/>
        <v>0</v>
      </c>
      <c r="DK221" s="61">
        <f t="shared" si="274"/>
        <v>0</v>
      </c>
      <c r="DL221" s="61">
        <f t="shared" si="275"/>
        <v>0</v>
      </c>
      <c r="DM221" s="61">
        <f t="shared" si="276"/>
        <v>0</v>
      </c>
      <c r="DN221" s="61">
        <f t="shared" si="277"/>
        <v>0</v>
      </c>
      <c r="DO221" s="61">
        <f t="shared" si="278"/>
        <v>0</v>
      </c>
      <c r="DP221" s="61">
        <f t="shared" si="279"/>
        <v>0</v>
      </c>
      <c r="DQ221" s="61">
        <f t="shared" si="280"/>
        <v>0</v>
      </c>
      <c r="DR221" s="61">
        <f t="shared" si="281"/>
        <v>0</v>
      </c>
      <c r="DS221" s="61">
        <f t="shared" si="282"/>
        <v>0</v>
      </c>
      <c r="DT221" s="61">
        <f t="shared" si="283"/>
        <v>0</v>
      </c>
      <c r="DU221" s="61">
        <f t="shared" si="284"/>
        <v>0</v>
      </c>
      <c r="DV221" s="61">
        <f t="shared" si="285"/>
        <v>0</v>
      </c>
      <c r="DW221" s="61">
        <f t="shared" si="286"/>
        <v>0</v>
      </c>
      <c r="DX221" s="61">
        <f t="shared" si="287"/>
        <v>0</v>
      </c>
      <c r="DY221" s="61">
        <f t="shared" si="288"/>
        <v>0</v>
      </c>
      <c r="DZ221" s="61">
        <f t="shared" si="293"/>
        <v>1</v>
      </c>
    </row>
    <row r="222" spans="1:130">
      <c r="C222" s="53">
        <v>2028</v>
      </c>
      <c r="D222" s="64"/>
      <c r="E222" s="64"/>
      <c r="F222" s="64"/>
      <c r="G222" s="64"/>
      <c r="H222" s="64"/>
      <c r="I222" s="64"/>
      <c r="J222" s="64"/>
      <c r="K222" s="64"/>
      <c r="L222" s="64">
        <f t="shared" si="302"/>
        <v>0</v>
      </c>
      <c r="M222" s="64">
        <f t="shared" si="303"/>
        <v>0</v>
      </c>
      <c r="N222" s="64">
        <f t="shared" si="304"/>
        <v>0</v>
      </c>
      <c r="O222" s="64">
        <f t="shared" si="305"/>
        <v>0</v>
      </c>
      <c r="P222" s="64">
        <f t="shared" si="306"/>
        <v>9.2447456544416203E-11</v>
      </c>
      <c r="Q222" s="64">
        <f t="shared" si="307"/>
        <v>26484.930570748798</v>
      </c>
      <c r="R222" s="64">
        <f t="shared" si="310"/>
        <v>24765.641529138298</v>
      </c>
      <c r="S222" s="64">
        <f t="shared" si="341"/>
        <v>24760.498760952902</v>
      </c>
      <c r="T222" s="64">
        <f t="shared" si="342"/>
        <v>28213.6782083248</v>
      </c>
      <c r="U222" s="64">
        <f t="shared" si="343"/>
        <v>30752.066666666698</v>
      </c>
      <c r="V222" s="64">
        <f t="shared" si="344"/>
        <v>21385.133333333299</v>
      </c>
      <c r="W222" s="64">
        <f t="shared" si="345"/>
        <v>19566.400000000001</v>
      </c>
      <c r="X222" s="64">
        <f t="shared" si="346"/>
        <v>33838.6</v>
      </c>
      <c r="Y222" s="64">
        <f t="shared" si="347"/>
        <v>33130.199999999997</v>
      </c>
      <c r="Z222" s="64">
        <f t="shared" si="348"/>
        <v>32832</v>
      </c>
      <c r="AA222" s="64">
        <f t="shared" si="349"/>
        <v>32398.6</v>
      </c>
      <c r="AB222" s="64">
        <f t="shared" si="350"/>
        <v>31616.2</v>
      </c>
      <c r="AC222" s="64">
        <f t="shared" si="351"/>
        <v>32494.6</v>
      </c>
      <c r="AD222" s="64">
        <f t="shared" ref="AD222:AD240" si="352">VLOOKUP($C$92,$D$3:$K$63,$A$70,0)*(B196-B195)</f>
        <v>33028.6</v>
      </c>
      <c r="AE222" s="64">
        <f>VLOOKUP($C$93,$D$3:$K$63,$A$70,0)*(B195-B194)</f>
        <v>32897.599999999999</v>
      </c>
      <c r="AF222" s="64">
        <f>VLOOKUP($C$94,$D$3:$K$63,$A$70,0)*B194</f>
        <v>0</v>
      </c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54">
        <f t="shared" si="290"/>
        <v>438164.74906916497</v>
      </c>
      <c r="BP222" s="53">
        <v>2028</v>
      </c>
      <c r="BQ222" s="61">
        <f t="shared" si="291"/>
        <v>0</v>
      </c>
      <c r="BR222" s="61">
        <f t="shared" si="311"/>
        <v>0</v>
      </c>
      <c r="BS222" s="61">
        <f t="shared" si="312"/>
        <v>0</v>
      </c>
      <c r="BT222" s="61">
        <f t="shared" si="313"/>
        <v>0</v>
      </c>
      <c r="BU222" s="61">
        <f t="shared" si="314"/>
        <v>0</v>
      </c>
      <c r="BV222" s="61">
        <f t="shared" si="315"/>
        <v>0</v>
      </c>
      <c r="BW222" s="61">
        <f t="shared" si="316"/>
        <v>0</v>
      </c>
      <c r="BX222" s="61">
        <f t="shared" si="317"/>
        <v>0</v>
      </c>
      <c r="BY222" s="61">
        <f t="shared" si="318"/>
        <v>0</v>
      </c>
      <c r="BZ222" s="61">
        <f t="shared" si="319"/>
        <v>0</v>
      </c>
      <c r="CA222" s="61">
        <f t="shared" si="320"/>
        <v>0</v>
      </c>
      <c r="CB222" s="61">
        <f t="shared" si="321"/>
        <v>0</v>
      </c>
      <c r="CC222" s="61">
        <f t="shared" si="322"/>
        <v>2.10987891519825E-16</v>
      </c>
      <c r="CD222" s="61">
        <f t="shared" si="323"/>
        <v>6.0445142214231598E-2</v>
      </c>
      <c r="CE222" s="61">
        <f t="shared" si="324"/>
        <v>5.6521300679140303E-2</v>
      </c>
      <c r="CF222" s="61">
        <f t="shared" si="325"/>
        <v>5.6509563614037799E-2</v>
      </c>
      <c r="CG222" s="61">
        <f t="shared" si="308"/>
        <v>6.4390570597616104E-2</v>
      </c>
      <c r="CH222" s="61">
        <f t="shared" si="261"/>
        <v>7.0183798975148495E-2</v>
      </c>
      <c r="CI222" s="61">
        <f t="shared" si="262"/>
        <v>4.8806147410908399E-2</v>
      </c>
      <c r="CJ222" s="61">
        <f t="shared" si="263"/>
        <v>4.4655349481140999E-2</v>
      </c>
      <c r="CK222" s="61">
        <f t="shared" si="264"/>
        <v>7.7228029118925207E-2</v>
      </c>
      <c r="CL222" s="61">
        <f t="shared" si="265"/>
        <v>7.5611285641717305E-2</v>
      </c>
      <c r="CM222" s="61">
        <f t="shared" si="292"/>
        <v>7.4930719711588295E-2</v>
      </c>
      <c r="CN222" s="61">
        <f t="shared" si="326"/>
        <v>7.3941594043855502E-2</v>
      </c>
      <c r="CO222" s="61">
        <f t="shared" si="327"/>
        <v>7.2155964319734298E-2</v>
      </c>
      <c r="CP222" s="61">
        <f t="shared" si="328"/>
        <v>7.4160689715526806E-2</v>
      </c>
      <c r="CQ222" s="61">
        <f t="shared" si="329"/>
        <v>7.5379409389198501E-2</v>
      </c>
      <c r="CR222" s="61">
        <f t="shared" si="330"/>
        <v>7.5080435087230293E-2</v>
      </c>
      <c r="CS222" s="61">
        <f t="shared" si="331"/>
        <v>0</v>
      </c>
      <c r="CT222" s="61">
        <f t="shared" si="332"/>
        <v>0</v>
      </c>
      <c r="CU222" s="61">
        <f t="shared" si="333"/>
        <v>0</v>
      </c>
      <c r="CV222" s="61">
        <f t="shared" si="334"/>
        <v>0</v>
      </c>
      <c r="CW222" s="61">
        <f t="shared" si="335"/>
        <v>0</v>
      </c>
      <c r="CX222" s="61">
        <f t="shared" si="336"/>
        <v>0</v>
      </c>
      <c r="CY222" s="61">
        <f t="shared" si="337"/>
        <v>0</v>
      </c>
      <c r="CZ222" s="61">
        <f t="shared" si="338"/>
        <v>0</v>
      </c>
      <c r="DA222" s="61">
        <f t="shared" si="339"/>
        <v>0</v>
      </c>
      <c r="DB222" s="61">
        <f t="shared" si="340"/>
        <v>0</v>
      </c>
      <c r="DC222" s="61">
        <f t="shared" si="309"/>
        <v>0</v>
      </c>
      <c r="DD222" s="61">
        <f t="shared" si="267"/>
        <v>0</v>
      </c>
      <c r="DE222" s="61">
        <f t="shared" si="268"/>
        <v>0</v>
      </c>
      <c r="DF222" s="61">
        <f t="shared" si="269"/>
        <v>0</v>
      </c>
      <c r="DG222" s="61">
        <f t="shared" si="270"/>
        <v>0</v>
      </c>
      <c r="DH222" s="61">
        <f t="shared" si="271"/>
        <v>0</v>
      </c>
      <c r="DI222" s="61">
        <f t="shared" si="272"/>
        <v>0</v>
      </c>
      <c r="DJ222" s="61">
        <f t="shared" si="273"/>
        <v>0</v>
      </c>
      <c r="DK222" s="61">
        <f t="shared" si="274"/>
        <v>0</v>
      </c>
      <c r="DL222" s="61">
        <f t="shared" si="275"/>
        <v>0</v>
      </c>
      <c r="DM222" s="61">
        <f t="shared" si="276"/>
        <v>0</v>
      </c>
      <c r="DN222" s="61">
        <f t="shared" si="277"/>
        <v>0</v>
      </c>
      <c r="DO222" s="61">
        <f t="shared" si="278"/>
        <v>0</v>
      </c>
      <c r="DP222" s="61">
        <f t="shared" si="279"/>
        <v>0</v>
      </c>
      <c r="DQ222" s="61">
        <f t="shared" si="280"/>
        <v>0</v>
      </c>
      <c r="DR222" s="61">
        <f t="shared" si="281"/>
        <v>0</v>
      </c>
      <c r="DS222" s="61">
        <f t="shared" si="282"/>
        <v>0</v>
      </c>
      <c r="DT222" s="61">
        <f t="shared" si="283"/>
        <v>0</v>
      </c>
      <c r="DU222" s="61">
        <f t="shared" si="284"/>
        <v>0</v>
      </c>
      <c r="DV222" s="61">
        <f t="shared" si="285"/>
        <v>0</v>
      </c>
      <c r="DW222" s="61">
        <f t="shared" si="286"/>
        <v>0</v>
      </c>
      <c r="DX222" s="61">
        <f t="shared" si="287"/>
        <v>0</v>
      </c>
      <c r="DY222" s="61">
        <f t="shared" si="288"/>
        <v>0</v>
      </c>
      <c r="DZ222" s="61">
        <f t="shared" si="293"/>
        <v>1</v>
      </c>
    </row>
    <row r="223" spans="1:130">
      <c r="C223" s="53">
        <v>2029</v>
      </c>
      <c r="D223" s="64"/>
      <c r="E223" s="64"/>
      <c r="F223" s="64"/>
      <c r="G223" s="64"/>
      <c r="H223" s="64"/>
      <c r="I223" s="64"/>
      <c r="J223" s="64"/>
      <c r="K223" s="64"/>
      <c r="L223" s="64"/>
      <c r="M223" s="64">
        <f t="shared" si="303"/>
        <v>0</v>
      </c>
      <c r="N223" s="64">
        <f t="shared" si="304"/>
        <v>0</v>
      </c>
      <c r="O223" s="64">
        <f t="shared" si="305"/>
        <v>0</v>
      </c>
      <c r="P223" s="64">
        <f t="shared" si="306"/>
        <v>0</v>
      </c>
      <c r="Q223" s="64">
        <f t="shared" si="307"/>
        <v>8.8212539175731998E-11</v>
      </c>
      <c r="R223" s="64">
        <f t="shared" si="310"/>
        <v>24765.641529138298</v>
      </c>
      <c r="S223" s="64">
        <f t="shared" si="341"/>
        <v>24760.498760952902</v>
      </c>
      <c r="T223" s="64">
        <f t="shared" si="342"/>
        <v>28213.6782083248</v>
      </c>
      <c r="U223" s="64">
        <f t="shared" si="343"/>
        <v>30752.066666666698</v>
      </c>
      <c r="V223" s="64">
        <f t="shared" si="344"/>
        <v>21385.133333333299</v>
      </c>
      <c r="W223" s="64">
        <f t="shared" si="345"/>
        <v>19566.400000000001</v>
      </c>
      <c r="X223" s="64">
        <f t="shared" si="346"/>
        <v>33838.6</v>
      </c>
      <c r="Y223" s="64">
        <f t="shared" si="347"/>
        <v>33130.199999999997</v>
      </c>
      <c r="Z223" s="64">
        <f t="shared" si="348"/>
        <v>32832</v>
      </c>
      <c r="AA223" s="64">
        <f t="shared" si="349"/>
        <v>32398.6</v>
      </c>
      <c r="AB223" s="64">
        <f t="shared" si="350"/>
        <v>31616.2</v>
      </c>
      <c r="AC223" s="64">
        <f t="shared" si="351"/>
        <v>32494.6</v>
      </c>
      <c r="AD223" s="64">
        <f t="shared" si="352"/>
        <v>33028.6</v>
      </c>
      <c r="AE223" s="64">
        <f t="shared" ref="AE223:AE241" si="353">VLOOKUP($C$93,$D$3:$K$63,$A$70,0)*(B196-B195)</f>
        <v>32897.599999999999</v>
      </c>
      <c r="AF223" s="64">
        <f>VLOOKUP($C$94,$D$3:$K$63,$A$70,0)*(B195-B194)</f>
        <v>32433.599999999999</v>
      </c>
      <c r="AG223" s="64">
        <f>VLOOKUP($C$95,$D$3:$K$63,$A$70,0)*B194</f>
        <v>0</v>
      </c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54">
        <f t="shared" si="290"/>
        <v>444113.41849841602</v>
      </c>
      <c r="BP223" s="53">
        <v>2029</v>
      </c>
      <c r="BQ223" s="61">
        <f t="shared" si="291"/>
        <v>0</v>
      </c>
      <c r="BR223" s="61">
        <f t="shared" si="311"/>
        <v>0</v>
      </c>
      <c r="BS223" s="61">
        <f t="shared" si="312"/>
        <v>0</v>
      </c>
      <c r="BT223" s="61">
        <f t="shared" si="313"/>
        <v>0</v>
      </c>
      <c r="BU223" s="61">
        <f t="shared" si="314"/>
        <v>0</v>
      </c>
      <c r="BV223" s="61">
        <f t="shared" si="315"/>
        <v>0</v>
      </c>
      <c r="BW223" s="61">
        <f t="shared" si="316"/>
        <v>0</v>
      </c>
      <c r="BX223" s="61">
        <f t="shared" si="317"/>
        <v>0</v>
      </c>
      <c r="BY223" s="61">
        <f t="shared" si="318"/>
        <v>0</v>
      </c>
      <c r="BZ223" s="61">
        <f t="shared" si="319"/>
        <v>0</v>
      </c>
      <c r="CA223" s="61">
        <f t="shared" si="320"/>
        <v>0</v>
      </c>
      <c r="CB223" s="61">
        <f t="shared" si="321"/>
        <v>0</v>
      </c>
      <c r="CC223" s="61">
        <f t="shared" si="322"/>
        <v>0</v>
      </c>
      <c r="CD223" s="61">
        <f t="shared" si="323"/>
        <v>1.9862615156728601E-16</v>
      </c>
      <c r="CE223" s="61">
        <f t="shared" si="324"/>
        <v>5.5764227104132598E-2</v>
      </c>
      <c r="CF223" s="61">
        <f t="shared" si="325"/>
        <v>5.5752647250943602E-2</v>
      </c>
      <c r="CG223" s="61">
        <f t="shared" si="308"/>
        <v>6.3528092224093502E-2</v>
      </c>
      <c r="CH223" s="61">
        <f t="shared" si="261"/>
        <v>6.9243723305280697E-2</v>
      </c>
      <c r="CI223" s="61">
        <f t="shared" si="262"/>
        <v>4.81524143216348E-2</v>
      </c>
      <c r="CJ223" s="61">
        <f t="shared" si="263"/>
        <v>4.4057214182259101E-2</v>
      </c>
      <c r="CK223" s="61">
        <f t="shared" si="264"/>
        <v>7.6193599631398407E-2</v>
      </c>
      <c r="CL223" s="61">
        <f t="shared" si="265"/>
        <v>7.4598511596465397E-2</v>
      </c>
      <c r="CM223" s="61">
        <f t="shared" si="292"/>
        <v>7.3927061494803895E-2</v>
      </c>
      <c r="CN223" s="61">
        <f t="shared" si="326"/>
        <v>7.29511846535561E-2</v>
      </c>
      <c r="CO223" s="61">
        <f t="shared" si="327"/>
        <v>7.1189472515595195E-2</v>
      </c>
      <c r="CP223" s="61">
        <f t="shared" si="328"/>
        <v>7.31673456520789E-2</v>
      </c>
      <c r="CQ223" s="61">
        <f t="shared" si="329"/>
        <v>7.4369741206362097E-2</v>
      </c>
      <c r="CR223" s="61">
        <f t="shared" si="330"/>
        <v>7.4074771510461199E-2</v>
      </c>
      <c r="CS223" s="61">
        <f t="shared" si="331"/>
        <v>7.30299933509342E-2</v>
      </c>
      <c r="CT223" s="61">
        <f t="shared" si="332"/>
        <v>0</v>
      </c>
      <c r="CU223" s="61">
        <f t="shared" si="333"/>
        <v>0</v>
      </c>
      <c r="CV223" s="61">
        <f t="shared" si="334"/>
        <v>0</v>
      </c>
      <c r="CW223" s="61">
        <f t="shared" si="335"/>
        <v>0</v>
      </c>
      <c r="CX223" s="61">
        <f t="shared" si="336"/>
        <v>0</v>
      </c>
      <c r="CY223" s="61">
        <f t="shared" si="337"/>
        <v>0</v>
      </c>
      <c r="CZ223" s="61">
        <f t="shared" si="338"/>
        <v>0</v>
      </c>
      <c r="DA223" s="61">
        <f t="shared" si="339"/>
        <v>0</v>
      </c>
      <c r="DB223" s="61">
        <f t="shared" si="340"/>
        <v>0</v>
      </c>
      <c r="DC223" s="61">
        <f t="shared" si="309"/>
        <v>0</v>
      </c>
      <c r="DD223" s="61">
        <f t="shared" si="267"/>
        <v>0</v>
      </c>
      <c r="DE223" s="61">
        <f t="shared" si="268"/>
        <v>0</v>
      </c>
      <c r="DF223" s="61">
        <f t="shared" si="269"/>
        <v>0</v>
      </c>
      <c r="DG223" s="61">
        <f t="shared" si="270"/>
        <v>0</v>
      </c>
      <c r="DH223" s="61">
        <f t="shared" si="271"/>
        <v>0</v>
      </c>
      <c r="DI223" s="61">
        <f t="shared" si="272"/>
        <v>0</v>
      </c>
      <c r="DJ223" s="61">
        <f t="shared" si="273"/>
        <v>0</v>
      </c>
      <c r="DK223" s="61">
        <f t="shared" si="274"/>
        <v>0</v>
      </c>
      <c r="DL223" s="61">
        <f t="shared" si="275"/>
        <v>0</v>
      </c>
      <c r="DM223" s="61">
        <f t="shared" si="276"/>
        <v>0</v>
      </c>
      <c r="DN223" s="61">
        <f t="shared" si="277"/>
        <v>0</v>
      </c>
      <c r="DO223" s="61">
        <f t="shared" si="278"/>
        <v>0</v>
      </c>
      <c r="DP223" s="61">
        <f t="shared" si="279"/>
        <v>0</v>
      </c>
      <c r="DQ223" s="61">
        <f t="shared" si="280"/>
        <v>0</v>
      </c>
      <c r="DR223" s="61">
        <f t="shared" si="281"/>
        <v>0</v>
      </c>
      <c r="DS223" s="61">
        <f t="shared" si="282"/>
        <v>0</v>
      </c>
      <c r="DT223" s="61">
        <f t="shared" si="283"/>
        <v>0</v>
      </c>
      <c r="DU223" s="61">
        <f t="shared" si="284"/>
        <v>0</v>
      </c>
      <c r="DV223" s="61">
        <f t="shared" si="285"/>
        <v>0</v>
      </c>
      <c r="DW223" s="61">
        <f t="shared" si="286"/>
        <v>0</v>
      </c>
      <c r="DX223" s="61">
        <f t="shared" si="287"/>
        <v>0</v>
      </c>
      <c r="DY223" s="61">
        <f t="shared" si="288"/>
        <v>0</v>
      </c>
      <c r="DZ223" s="61">
        <f t="shared" si="293"/>
        <v>1</v>
      </c>
    </row>
    <row r="224" spans="1:130">
      <c r="C224" s="53">
        <v>2030</v>
      </c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>
        <f t="shared" si="304"/>
        <v>0</v>
      </c>
      <c r="O224" s="64">
        <f t="shared" si="305"/>
        <v>0</v>
      </c>
      <c r="P224" s="64">
        <f t="shared" si="306"/>
        <v>0</v>
      </c>
      <c r="Q224" s="64">
        <f t="shared" si="307"/>
        <v>0</v>
      </c>
      <c r="R224" s="64">
        <f t="shared" si="310"/>
        <v>8.2486156335787102E-11</v>
      </c>
      <c r="S224" s="64">
        <f t="shared" si="341"/>
        <v>24760.498760952902</v>
      </c>
      <c r="T224" s="64">
        <f t="shared" si="342"/>
        <v>28213.6782083248</v>
      </c>
      <c r="U224" s="64">
        <f t="shared" si="343"/>
        <v>30752.066666666698</v>
      </c>
      <c r="V224" s="64">
        <f t="shared" si="344"/>
        <v>21385.133333333299</v>
      </c>
      <c r="W224" s="64">
        <f t="shared" si="345"/>
        <v>19566.400000000001</v>
      </c>
      <c r="X224" s="64">
        <f t="shared" si="346"/>
        <v>33838.6</v>
      </c>
      <c r="Y224" s="64">
        <f t="shared" si="347"/>
        <v>33130.199999999997</v>
      </c>
      <c r="Z224" s="64">
        <f t="shared" si="348"/>
        <v>32832</v>
      </c>
      <c r="AA224" s="64">
        <f t="shared" si="349"/>
        <v>32398.6</v>
      </c>
      <c r="AB224" s="64">
        <f t="shared" si="350"/>
        <v>31616.2</v>
      </c>
      <c r="AC224" s="64">
        <f t="shared" si="351"/>
        <v>32494.6</v>
      </c>
      <c r="AD224" s="64">
        <f t="shared" si="352"/>
        <v>33028.6</v>
      </c>
      <c r="AE224" s="64">
        <f t="shared" si="353"/>
        <v>32897.599999999999</v>
      </c>
      <c r="AF224" s="64">
        <f t="shared" ref="AF224:AF242" si="354">VLOOKUP($C$94,$D$3:$K$63,$A$70,0)*(B196-B195)</f>
        <v>32433.599999999999</v>
      </c>
      <c r="AG224" s="64">
        <f>VLOOKUP($C$95,$D$3:$K$63,$A$70,0)*(B195-B194)</f>
        <v>31712.400000000001</v>
      </c>
      <c r="AH224" s="64">
        <f>VLOOKUP($C$96,$D$3:$K$63,$A$70,0)*B194</f>
        <v>0</v>
      </c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54">
        <f t="shared" si="290"/>
        <v>451060.17696927802</v>
      </c>
      <c r="BP224" s="53">
        <v>2030</v>
      </c>
      <c r="BQ224" s="61">
        <f t="shared" si="291"/>
        <v>0</v>
      </c>
      <c r="BR224" s="61">
        <f t="shared" si="311"/>
        <v>0</v>
      </c>
      <c r="BS224" s="61">
        <f t="shared" si="312"/>
        <v>0</v>
      </c>
      <c r="BT224" s="61">
        <f t="shared" si="313"/>
        <v>0</v>
      </c>
      <c r="BU224" s="61">
        <f t="shared" si="314"/>
        <v>0</v>
      </c>
      <c r="BV224" s="61">
        <f t="shared" si="315"/>
        <v>0</v>
      </c>
      <c r="BW224" s="61">
        <f t="shared" si="316"/>
        <v>0</v>
      </c>
      <c r="BX224" s="61">
        <f t="shared" si="317"/>
        <v>0</v>
      </c>
      <c r="BY224" s="61">
        <f t="shared" si="318"/>
        <v>0</v>
      </c>
      <c r="BZ224" s="61">
        <f t="shared" si="319"/>
        <v>0</v>
      </c>
      <c r="CA224" s="61">
        <f t="shared" si="320"/>
        <v>0</v>
      </c>
      <c r="CB224" s="61">
        <f t="shared" si="321"/>
        <v>0</v>
      </c>
      <c r="CC224" s="61">
        <f t="shared" si="322"/>
        <v>0</v>
      </c>
      <c r="CD224" s="61">
        <f t="shared" si="323"/>
        <v>0</v>
      </c>
      <c r="CE224" s="61">
        <f t="shared" si="324"/>
        <v>1.8287173319094701E-16</v>
      </c>
      <c r="CF224" s="61">
        <f t="shared" si="325"/>
        <v>5.4894003117990503E-2</v>
      </c>
      <c r="CG224" s="61">
        <f t="shared" si="308"/>
        <v>6.2549698796057707E-2</v>
      </c>
      <c r="CH224" s="61">
        <f t="shared" si="261"/>
        <v>6.8177303687709995E-2</v>
      </c>
      <c r="CI224" s="61">
        <f t="shared" si="262"/>
        <v>4.74108210505799E-2</v>
      </c>
      <c r="CJ224" s="61">
        <f t="shared" si="263"/>
        <v>4.3378690913191999E-2</v>
      </c>
      <c r="CK224" s="61">
        <f t="shared" si="264"/>
        <v>7.5020145266126603E-2</v>
      </c>
      <c r="CL224" s="61">
        <f t="shared" si="265"/>
        <v>7.3449623113717097E-2</v>
      </c>
      <c r="CM224" s="61">
        <f t="shared" si="292"/>
        <v>7.27885139863194E-2</v>
      </c>
      <c r="CN224" s="61">
        <f t="shared" si="326"/>
        <v>7.1827666582516103E-2</v>
      </c>
      <c r="CO224" s="61">
        <f t="shared" si="327"/>
        <v>7.0093086497754406E-2</v>
      </c>
      <c r="CP224" s="61">
        <f t="shared" si="328"/>
        <v>7.2040498494756799E-2</v>
      </c>
      <c r="CQ224" s="61">
        <f t="shared" si="329"/>
        <v>7.3224376006595704E-2</v>
      </c>
      <c r="CR224" s="61">
        <f t="shared" si="330"/>
        <v>7.2933949126350595E-2</v>
      </c>
      <c r="CS224" s="61">
        <f t="shared" si="331"/>
        <v>7.1905261550520502E-2</v>
      </c>
      <c r="CT224" s="61">
        <f t="shared" si="332"/>
        <v>7.0306361809812298E-2</v>
      </c>
      <c r="CU224" s="61">
        <f t="shared" si="333"/>
        <v>0</v>
      </c>
      <c r="CV224" s="61">
        <f t="shared" si="334"/>
        <v>0</v>
      </c>
      <c r="CW224" s="61">
        <f t="shared" si="335"/>
        <v>0</v>
      </c>
      <c r="CX224" s="61">
        <f t="shared" si="336"/>
        <v>0</v>
      </c>
      <c r="CY224" s="61">
        <f t="shared" si="337"/>
        <v>0</v>
      </c>
      <c r="CZ224" s="61">
        <f t="shared" si="338"/>
        <v>0</v>
      </c>
      <c r="DA224" s="61">
        <f t="shared" si="339"/>
        <v>0</v>
      </c>
      <c r="DB224" s="61">
        <f t="shared" si="340"/>
        <v>0</v>
      </c>
      <c r="DC224" s="61">
        <f t="shared" si="309"/>
        <v>0</v>
      </c>
      <c r="DD224" s="61">
        <f t="shared" si="267"/>
        <v>0</v>
      </c>
      <c r="DE224" s="61">
        <f t="shared" si="268"/>
        <v>0</v>
      </c>
      <c r="DF224" s="61">
        <f t="shared" si="269"/>
        <v>0</v>
      </c>
      <c r="DG224" s="61">
        <f t="shared" si="270"/>
        <v>0</v>
      </c>
      <c r="DH224" s="61">
        <f t="shared" si="271"/>
        <v>0</v>
      </c>
      <c r="DI224" s="61">
        <f t="shared" si="272"/>
        <v>0</v>
      </c>
      <c r="DJ224" s="61">
        <f t="shared" si="273"/>
        <v>0</v>
      </c>
      <c r="DK224" s="61">
        <f t="shared" si="274"/>
        <v>0</v>
      </c>
      <c r="DL224" s="61">
        <f t="shared" si="275"/>
        <v>0</v>
      </c>
      <c r="DM224" s="61">
        <f t="shared" si="276"/>
        <v>0</v>
      </c>
      <c r="DN224" s="61">
        <f t="shared" si="277"/>
        <v>0</v>
      </c>
      <c r="DO224" s="61">
        <f t="shared" si="278"/>
        <v>0</v>
      </c>
      <c r="DP224" s="61">
        <f t="shared" si="279"/>
        <v>0</v>
      </c>
      <c r="DQ224" s="61">
        <f t="shared" si="280"/>
        <v>0</v>
      </c>
      <c r="DR224" s="61">
        <f t="shared" si="281"/>
        <v>0</v>
      </c>
      <c r="DS224" s="61">
        <f t="shared" si="282"/>
        <v>0</v>
      </c>
      <c r="DT224" s="61">
        <f t="shared" si="283"/>
        <v>0</v>
      </c>
      <c r="DU224" s="61">
        <f t="shared" si="284"/>
        <v>0</v>
      </c>
      <c r="DV224" s="61">
        <f t="shared" si="285"/>
        <v>0</v>
      </c>
      <c r="DW224" s="61">
        <f t="shared" si="286"/>
        <v>0</v>
      </c>
      <c r="DX224" s="61">
        <f t="shared" si="287"/>
        <v>0</v>
      </c>
      <c r="DY224" s="61">
        <f t="shared" si="288"/>
        <v>0</v>
      </c>
      <c r="DZ224" s="61">
        <f t="shared" si="293"/>
        <v>1</v>
      </c>
    </row>
    <row r="225" spans="3:130">
      <c r="C225" s="53">
        <v>2031</v>
      </c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>
        <f t="shared" si="305"/>
        <v>0</v>
      </c>
      <c r="P225" s="64">
        <f t="shared" si="306"/>
        <v>0</v>
      </c>
      <c r="Q225" s="64">
        <f t="shared" si="307"/>
        <v>0</v>
      </c>
      <c r="R225" s="64">
        <f t="shared" si="310"/>
        <v>0</v>
      </c>
      <c r="S225" s="64">
        <f t="shared" si="341"/>
        <v>8.24690274768377E-11</v>
      </c>
      <c r="T225" s="64">
        <f t="shared" si="342"/>
        <v>28213.6782083248</v>
      </c>
      <c r="U225" s="64">
        <f t="shared" si="343"/>
        <v>30752.066666666698</v>
      </c>
      <c r="V225" s="64">
        <f t="shared" si="344"/>
        <v>21385.133333333299</v>
      </c>
      <c r="W225" s="64">
        <f t="shared" si="345"/>
        <v>19566.400000000001</v>
      </c>
      <c r="X225" s="64">
        <f t="shared" si="346"/>
        <v>33838.6</v>
      </c>
      <c r="Y225" s="64">
        <f t="shared" si="347"/>
        <v>33130.199999999997</v>
      </c>
      <c r="Z225" s="64">
        <f t="shared" si="348"/>
        <v>32832</v>
      </c>
      <c r="AA225" s="64">
        <f t="shared" si="349"/>
        <v>32398.6</v>
      </c>
      <c r="AB225" s="64">
        <f t="shared" si="350"/>
        <v>31616.2</v>
      </c>
      <c r="AC225" s="64">
        <f t="shared" si="351"/>
        <v>32494.6</v>
      </c>
      <c r="AD225" s="64">
        <f t="shared" si="352"/>
        <v>33028.6</v>
      </c>
      <c r="AE225" s="64">
        <f t="shared" si="353"/>
        <v>32897.599999999999</v>
      </c>
      <c r="AF225" s="64">
        <f t="shared" si="354"/>
        <v>32433.599999999999</v>
      </c>
      <c r="AG225" s="64">
        <f t="shared" ref="AG225:AG243" si="355">VLOOKUP($C$95,$D$3:$K$63,$A$70,0)*(B196-B195)</f>
        <v>31712.400000000001</v>
      </c>
      <c r="AH225" s="64">
        <f>VLOOKUP($C$96,$D$3:$K$63,$A$70,0)*(B195-B194)</f>
        <v>30623.8</v>
      </c>
      <c r="AI225" s="64">
        <f>VLOOKUP($C$97,$D$3:$K$63,$A$70,0)*B194</f>
        <v>0</v>
      </c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54">
        <f t="shared" si="290"/>
        <v>456923.47820832499</v>
      </c>
      <c r="BP225" s="53">
        <v>2031</v>
      </c>
      <c r="BQ225" s="61">
        <f t="shared" si="291"/>
        <v>0</v>
      </c>
      <c r="BR225" s="61">
        <f t="shared" si="311"/>
        <v>0</v>
      </c>
      <c r="BS225" s="61">
        <f t="shared" si="312"/>
        <v>0</v>
      </c>
      <c r="BT225" s="61">
        <f t="shared" si="313"/>
        <v>0</v>
      </c>
      <c r="BU225" s="61">
        <f t="shared" si="314"/>
        <v>0</v>
      </c>
      <c r="BV225" s="61">
        <f t="shared" si="315"/>
        <v>0</v>
      </c>
      <c r="BW225" s="61">
        <f t="shared" si="316"/>
        <v>0</v>
      </c>
      <c r="BX225" s="61">
        <f t="shared" si="317"/>
        <v>0</v>
      </c>
      <c r="BY225" s="61">
        <f t="shared" si="318"/>
        <v>0</v>
      </c>
      <c r="BZ225" s="61">
        <f t="shared" si="319"/>
        <v>0</v>
      </c>
      <c r="CA225" s="61">
        <f t="shared" si="320"/>
        <v>0</v>
      </c>
      <c r="CB225" s="61">
        <f t="shared" si="321"/>
        <v>0</v>
      </c>
      <c r="CC225" s="61">
        <f t="shared" si="322"/>
        <v>0</v>
      </c>
      <c r="CD225" s="61">
        <f t="shared" si="323"/>
        <v>0</v>
      </c>
      <c r="CE225" s="61">
        <f t="shared" si="324"/>
        <v>0</v>
      </c>
      <c r="CF225" s="61">
        <f t="shared" si="325"/>
        <v>1.8048761206189901E-16</v>
      </c>
      <c r="CG225" s="61">
        <f t="shared" si="308"/>
        <v>6.1747052961593198E-2</v>
      </c>
      <c r="CH225" s="61">
        <f t="shared" si="261"/>
        <v>6.7302443698561504E-2</v>
      </c>
      <c r="CI225" s="61">
        <f t="shared" si="262"/>
        <v>4.6802439255667301E-2</v>
      </c>
      <c r="CJ225" s="61">
        <f t="shared" si="263"/>
        <v>4.28220499343199E-2</v>
      </c>
      <c r="CK225" s="61">
        <f t="shared" si="264"/>
        <v>7.4057477047769493E-2</v>
      </c>
      <c r="CL225" s="61">
        <f t="shared" si="265"/>
        <v>7.2507108038985399E-2</v>
      </c>
      <c r="CM225" s="61">
        <f t="shared" si="292"/>
        <v>7.1854482349516996E-2</v>
      </c>
      <c r="CN225" s="61">
        <f t="shared" si="326"/>
        <v>7.0905964664018703E-2</v>
      </c>
      <c r="CO225" s="61">
        <f t="shared" si="327"/>
        <v>6.9193642935514096E-2</v>
      </c>
      <c r="CP225" s="61">
        <f t="shared" si="328"/>
        <v>7.1116065489602101E-2</v>
      </c>
      <c r="CQ225" s="61">
        <f t="shared" si="329"/>
        <v>7.2284751331909702E-2</v>
      </c>
      <c r="CR225" s="61">
        <f t="shared" si="330"/>
        <v>7.1998051246998998E-2</v>
      </c>
      <c r="CS225" s="61">
        <f t="shared" si="331"/>
        <v>7.0982563923345995E-2</v>
      </c>
      <c r="CT225" s="61">
        <f t="shared" si="332"/>
        <v>6.9404181471150794E-2</v>
      </c>
      <c r="CU225" s="61">
        <f t="shared" si="333"/>
        <v>6.7021725651045902E-2</v>
      </c>
      <c r="CV225" s="61">
        <f t="shared" si="334"/>
        <v>0</v>
      </c>
      <c r="CW225" s="61">
        <f t="shared" si="335"/>
        <v>0</v>
      </c>
      <c r="CX225" s="61">
        <f t="shared" si="336"/>
        <v>0</v>
      </c>
      <c r="CY225" s="61">
        <f t="shared" si="337"/>
        <v>0</v>
      </c>
      <c r="CZ225" s="61">
        <f t="shared" si="338"/>
        <v>0</v>
      </c>
      <c r="DA225" s="61">
        <f t="shared" si="339"/>
        <v>0</v>
      </c>
      <c r="DB225" s="61">
        <f t="shared" si="340"/>
        <v>0</v>
      </c>
      <c r="DC225" s="61">
        <f t="shared" si="309"/>
        <v>0</v>
      </c>
      <c r="DD225" s="61">
        <f t="shared" si="267"/>
        <v>0</v>
      </c>
      <c r="DE225" s="61">
        <f t="shared" si="268"/>
        <v>0</v>
      </c>
      <c r="DF225" s="61">
        <f t="shared" si="269"/>
        <v>0</v>
      </c>
      <c r="DG225" s="61">
        <f t="shared" si="270"/>
        <v>0</v>
      </c>
      <c r="DH225" s="61">
        <f t="shared" si="271"/>
        <v>0</v>
      </c>
      <c r="DI225" s="61">
        <f t="shared" si="272"/>
        <v>0</v>
      </c>
      <c r="DJ225" s="61">
        <f t="shared" si="273"/>
        <v>0</v>
      </c>
      <c r="DK225" s="61">
        <f t="shared" si="274"/>
        <v>0</v>
      </c>
      <c r="DL225" s="61">
        <f t="shared" si="275"/>
        <v>0</v>
      </c>
      <c r="DM225" s="61">
        <f t="shared" si="276"/>
        <v>0</v>
      </c>
      <c r="DN225" s="61">
        <f t="shared" si="277"/>
        <v>0</v>
      </c>
      <c r="DO225" s="61">
        <f t="shared" si="278"/>
        <v>0</v>
      </c>
      <c r="DP225" s="61">
        <f t="shared" si="279"/>
        <v>0</v>
      </c>
      <c r="DQ225" s="61">
        <f t="shared" si="280"/>
        <v>0</v>
      </c>
      <c r="DR225" s="61">
        <f t="shared" si="281"/>
        <v>0</v>
      </c>
      <c r="DS225" s="61">
        <f t="shared" si="282"/>
        <v>0</v>
      </c>
      <c r="DT225" s="61">
        <f t="shared" si="283"/>
        <v>0</v>
      </c>
      <c r="DU225" s="61">
        <f t="shared" si="284"/>
        <v>0</v>
      </c>
      <c r="DV225" s="61">
        <f t="shared" si="285"/>
        <v>0</v>
      </c>
      <c r="DW225" s="61">
        <f t="shared" si="286"/>
        <v>0</v>
      </c>
      <c r="DX225" s="61">
        <f t="shared" si="287"/>
        <v>0</v>
      </c>
      <c r="DY225" s="61">
        <f t="shared" si="288"/>
        <v>0</v>
      </c>
      <c r="DZ225" s="61">
        <f t="shared" si="293"/>
        <v>1</v>
      </c>
    </row>
    <row r="226" spans="3:130">
      <c r="C226" s="53">
        <v>2032</v>
      </c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>
        <f t="shared" si="306"/>
        <v>0</v>
      </c>
      <c r="Q226" s="64">
        <f t="shared" si="307"/>
        <v>0</v>
      </c>
      <c r="R226" s="64">
        <f t="shared" si="310"/>
        <v>0</v>
      </c>
      <c r="S226" s="64">
        <f t="shared" si="341"/>
        <v>0</v>
      </c>
      <c r="T226" s="64">
        <f t="shared" si="342"/>
        <v>9.3970425468741701E-11</v>
      </c>
      <c r="U226" s="64">
        <f t="shared" si="343"/>
        <v>30752.066666666698</v>
      </c>
      <c r="V226" s="64">
        <f t="shared" si="344"/>
        <v>21385.133333333299</v>
      </c>
      <c r="W226" s="64">
        <f t="shared" si="345"/>
        <v>19566.400000000001</v>
      </c>
      <c r="X226" s="64">
        <f t="shared" si="346"/>
        <v>33838.6</v>
      </c>
      <c r="Y226" s="64">
        <f t="shared" si="347"/>
        <v>33130.199999999997</v>
      </c>
      <c r="Z226" s="64">
        <f t="shared" si="348"/>
        <v>32832</v>
      </c>
      <c r="AA226" s="64">
        <f t="shared" si="349"/>
        <v>32398.6</v>
      </c>
      <c r="AB226" s="64">
        <f t="shared" si="350"/>
        <v>31616.2</v>
      </c>
      <c r="AC226" s="64">
        <f t="shared" si="351"/>
        <v>32494.6</v>
      </c>
      <c r="AD226" s="64">
        <f t="shared" si="352"/>
        <v>33028.6</v>
      </c>
      <c r="AE226" s="64">
        <f t="shared" si="353"/>
        <v>32897.599999999999</v>
      </c>
      <c r="AF226" s="64">
        <f t="shared" si="354"/>
        <v>32433.599999999999</v>
      </c>
      <c r="AG226" s="64">
        <f t="shared" si="355"/>
        <v>31712.400000000001</v>
      </c>
      <c r="AH226" s="64">
        <f t="shared" ref="AH226:AH244" si="356">VLOOKUP($C$96,$D$3:$K$63,$A$70,0)*(B196-B195)</f>
        <v>30623.8</v>
      </c>
      <c r="AI226" s="64">
        <f>VLOOKUP($C$97,$D$3:$K$63,$A$70,0)*(B195-B194)</f>
        <v>28850.400000000001</v>
      </c>
      <c r="AJ226" s="64">
        <f>VLOOKUP($C$98,$D$3:$K$63,$A$70,0)*B194</f>
        <v>0</v>
      </c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54">
        <f t="shared" si="290"/>
        <v>457560.2</v>
      </c>
      <c r="BP226" s="53">
        <v>2032</v>
      </c>
      <c r="BQ226" s="61">
        <f t="shared" si="291"/>
        <v>0</v>
      </c>
      <c r="BR226" s="61">
        <f t="shared" si="311"/>
        <v>0</v>
      </c>
      <c r="BS226" s="61">
        <f t="shared" si="312"/>
        <v>0</v>
      </c>
      <c r="BT226" s="61">
        <f t="shared" si="313"/>
        <v>0</v>
      </c>
      <c r="BU226" s="61">
        <f t="shared" si="314"/>
        <v>0</v>
      </c>
      <c r="BV226" s="61">
        <f t="shared" si="315"/>
        <v>0</v>
      </c>
      <c r="BW226" s="61">
        <f t="shared" si="316"/>
        <v>0</v>
      </c>
      <c r="BX226" s="61">
        <f t="shared" si="317"/>
        <v>0</v>
      </c>
      <c r="BY226" s="61">
        <f t="shared" si="318"/>
        <v>0</v>
      </c>
      <c r="BZ226" s="61">
        <f t="shared" si="319"/>
        <v>0</v>
      </c>
      <c r="CA226" s="61">
        <f t="shared" si="320"/>
        <v>0</v>
      </c>
      <c r="CB226" s="61">
        <f t="shared" si="321"/>
        <v>0</v>
      </c>
      <c r="CC226" s="61">
        <f t="shared" si="322"/>
        <v>0</v>
      </c>
      <c r="CD226" s="61">
        <f t="shared" si="323"/>
        <v>0</v>
      </c>
      <c r="CE226" s="61">
        <f t="shared" si="324"/>
        <v>0</v>
      </c>
      <c r="CF226" s="61">
        <f t="shared" si="325"/>
        <v>0</v>
      </c>
      <c r="CG226" s="61">
        <f t="shared" si="308"/>
        <v>2.05372813170249E-16</v>
      </c>
      <c r="CH226" s="61">
        <f t="shared" si="261"/>
        <v>6.7208788410064196E-2</v>
      </c>
      <c r="CI226" s="61">
        <f t="shared" si="262"/>
        <v>4.6737310922876002E-2</v>
      </c>
      <c r="CJ226" s="61">
        <f t="shared" si="263"/>
        <v>4.27624605461751E-2</v>
      </c>
      <c r="CK226" s="61">
        <f t="shared" si="264"/>
        <v>7.3954421735107204E-2</v>
      </c>
      <c r="CL226" s="61">
        <f t="shared" si="265"/>
        <v>7.2406210155516099E-2</v>
      </c>
      <c r="CM226" s="61">
        <f t="shared" si="292"/>
        <v>7.1754492632882E-2</v>
      </c>
      <c r="CN226" s="61">
        <f t="shared" si="326"/>
        <v>7.0807294865243994E-2</v>
      </c>
      <c r="CO226" s="61">
        <f t="shared" si="327"/>
        <v>6.9097355932618301E-2</v>
      </c>
      <c r="CP226" s="61">
        <f t="shared" si="328"/>
        <v>7.1017103323234798E-2</v>
      </c>
      <c r="CQ226" s="61">
        <f t="shared" si="329"/>
        <v>7.2184162870809102E-2</v>
      </c>
      <c r="CR226" s="61">
        <f t="shared" si="330"/>
        <v>7.1897861745842395E-2</v>
      </c>
      <c r="CS226" s="61">
        <f t="shared" si="331"/>
        <v>7.08837875322198E-2</v>
      </c>
      <c r="CT226" s="61">
        <f t="shared" si="332"/>
        <v>6.93076014915633E-2</v>
      </c>
      <c r="CU226" s="61">
        <f t="shared" si="333"/>
        <v>6.6928460998137498E-2</v>
      </c>
      <c r="CV226" s="61">
        <f t="shared" si="334"/>
        <v>6.3052686837710106E-2</v>
      </c>
      <c r="CW226" s="61">
        <f t="shared" si="335"/>
        <v>0</v>
      </c>
      <c r="CX226" s="61">
        <f t="shared" si="336"/>
        <v>0</v>
      </c>
      <c r="CY226" s="61">
        <f t="shared" si="337"/>
        <v>0</v>
      </c>
      <c r="CZ226" s="61">
        <f t="shared" si="338"/>
        <v>0</v>
      </c>
      <c r="DA226" s="61">
        <f t="shared" si="339"/>
        <v>0</v>
      </c>
      <c r="DB226" s="61">
        <f t="shared" si="340"/>
        <v>0</v>
      </c>
      <c r="DC226" s="61">
        <f t="shared" si="309"/>
        <v>0</v>
      </c>
      <c r="DD226" s="61">
        <f t="shared" si="267"/>
        <v>0</v>
      </c>
      <c r="DE226" s="61">
        <f t="shared" si="268"/>
        <v>0</v>
      </c>
      <c r="DF226" s="61">
        <f t="shared" si="269"/>
        <v>0</v>
      </c>
      <c r="DG226" s="61">
        <f t="shared" si="270"/>
        <v>0</v>
      </c>
      <c r="DH226" s="61">
        <f t="shared" si="271"/>
        <v>0</v>
      </c>
      <c r="DI226" s="61">
        <f t="shared" si="272"/>
        <v>0</v>
      </c>
      <c r="DJ226" s="61">
        <f t="shared" si="273"/>
        <v>0</v>
      </c>
      <c r="DK226" s="61">
        <f t="shared" si="274"/>
        <v>0</v>
      </c>
      <c r="DL226" s="61">
        <f t="shared" si="275"/>
        <v>0</v>
      </c>
      <c r="DM226" s="61">
        <f t="shared" si="276"/>
        <v>0</v>
      </c>
      <c r="DN226" s="61">
        <f t="shared" si="277"/>
        <v>0</v>
      </c>
      <c r="DO226" s="61">
        <f t="shared" si="278"/>
        <v>0</v>
      </c>
      <c r="DP226" s="61">
        <f t="shared" si="279"/>
        <v>0</v>
      </c>
      <c r="DQ226" s="61">
        <f t="shared" si="280"/>
        <v>0</v>
      </c>
      <c r="DR226" s="61">
        <f t="shared" si="281"/>
        <v>0</v>
      </c>
      <c r="DS226" s="61">
        <f t="shared" si="282"/>
        <v>0</v>
      </c>
      <c r="DT226" s="61">
        <f t="shared" si="283"/>
        <v>0</v>
      </c>
      <c r="DU226" s="61">
        <f t="shared" si="284"/>
        <v>0</v>
      </c>
      <c r="DV226" s="61">
        <f t="shared" si="285"/>
        <v>0</v>
      </c>
      <c r="DW226" s="61">
        <f t="shared" si="286"/>
        <v>0</v>
      </c>
      <c r="DX226" s="61">
        <f t="shared" si="287"/>
        <v>0</v>
      </c>
      <c r="DY226" s="61">
        <f t="shared" si="288"/>
        <v>0</v>
      </c>
      <c r="DZ226" s="61">
        <f t="shared" si="293"/>
        <v>1</v>
      </c>
    </row>
    <row r="227" spans="3:130">
      <c r="C227" s="53">
        <v>2033</v>
      </c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>
        <f t="shared" si="307"/>
        <v>0</v>
      </c>
      <c r="R227" s="64">
        <f t="shared" si="310"/>
        <v>0</v>
      </c>
      <c r="S227" s="64">
        <f t="shared" si="341"/>
        <v>0</v>
      </c>
      <c r="T227" s="64">
        <f t="shared" si="342"/>
        <v>0</v>
      </c>
      <c r="U227" s="64">
        <f t="shared" si="343"/>
        <v>1.02424957404423E-10</v>
      </c>
      <c r="V227" s="64">
        <f t="shared" si="344"/>
        <v>21385.133333333299</v>
      </c>
      <c r="W227" s="64">
        <f t="shared" si="345"/>
        <v>19566.400000000001</v>
      </c>
      <c r="X227" s="64">
        <f t="shared" si="346"/>
        <v>33838.6</v>
      </c>
      <c r="Y227" s="64">
        <f t="shared" si="347"/>
        <v>33130.199999999997</v>
      </c>
      <c r="Z227" s="64">
        <f t="shared" si="348"/>
        <v>32832</v>
      </c>
      <c r="AA227" s="64">
        <f t="shared" si="349"/>
        <v>32398.6</v>
      </c>
      <c r="AB227" s="64">
        <f t="shared" si="350"/>
        <v>31616.2</v>
      </c>
      <c r="AC227" s="64">
        <f t="shared" si="351"/>
        <v>32494.6</v>
      </c>
      <c r="AD227" s="64">
        <f t="shared" si="352"/>
        <v>33028.6</v>
      </c>
      <c r="AE227" s="64">
        <f t="shared" si="353"/>
        <v>32897.599999999999</v>
      </c>
      <c r="AF227" s="64">
        <f t="shared" si="354"/>
        <v>32433.599999999999</v>
      </c>
      <c r="AG227" s="64">
        <f t="shared" si="355"/>
        <v>31712.400000000001</v>
      </c>
      <c r="AH227" s="64">
        <f t="shared" si="356"/>
        <v>30623.8</v>
      </c>
      <c r="AI227" s="64">
        <f t="shared" ref="AI227:AI245" si="357">VLOOKUP($C$97,$D$3:$K$63,$A$70,0)*(B196-B195)</f>
        <v>28850.400000000001</v>
      </c>
      <c r="AJ227" s="64">
        <f>VLOOKUP($C$98,$D$3:$K$63,$A$70,0)*(B195-B194)</f>
        <v>27367.4</v>
      </c>
      <c r="AK227" s="64">
        <f>VLOOKUP($C$99,$D$3:$K$63,$A$70,0)*B194</f>
        <v>0</v>
      </c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54">
        <f t="shared" si="290"/>
        <v>454175.53333333298</v>
      </c>
      <c r="BP227" s="53">
        <v>2033</v>
      </c>
      <c r="BQ227" s="61">
        <f t="shared" si="291"/>
        <v>0</v>
      </c>
      <c r="BR227" s="61">
        <f t="shared" si="311"/>
        <v>0</v>
      </c>
      <c r="BS227" s="61">
        <f t="shared" si="312"/>
        <v>0</v>
      </c>
      <c r="BT227" s="61">
        <f t="shared" si="313"/>
        <v>0</v>
      </c>
      <c r="BU227" s="61">
        <f t="shared" si="314"/>
        <v>0</v>
      </c>
      <c r="BV227" s="61">
        <f t="shared" si="315"/>
        <v>0</v>
      </c>
      <c r="BW227" s="61">
        <f t="shared" si="316"/>
        <v>0</v>
      </c>
      <c r="BX227" s="61">
        <f t="shared" si="317"/>
        <v>0</v>
      </c>
      <c r="BY227" s="61">
        <f t="shared" si="318"/>
        <v>0</v>
      </c>
      <c r="BZ227" s="61">
        <f t="shared" si="319"/>
        <v>0</v>
      </c>
      <c r="CA227" s="61">
        <f t="shared" si="320"/>
        <v>0</v>
      </c>
      <c r="CB227" s="61">
        <f t="shared" si="321"/>
        <v>0</v>
      </c>
      <c r="CC227" s="61">
        <f t="shared" si="322"/>
        <v>0</v>
      </c>
      <c r="CD227" s="61">
        <f t="shared" si="323"/>
        <v>0</v>
      </c>
      <c r="CE227" s="61">
        <f t="shared" si="324"/>
        <v>0</v>
      </c>
      <c r="CF227" s="61">
        <f t="shared" si="325"/>
        <v>0</v>
      </c>
      <c r="CG227" s="61">
        <f t="shared" si="308"/>
        <v>0</v>
      </c>
      <c r="CH227" s="61">
        <f t="shared" si="261"/>
        <v>2.2551843920938501E-16</v>
      </c>
      <c r="CI227" s="61">
        <f t="shared" si="262"/>
        <v>4.7085612860695701E-2</v>
      </c>
      <c r="CJ227" s="61">
        <f t="shared" si="263"/>
        <v>4.30811405810353E-2</v>
      </c>
      <c r="CK227" s="61">
        <f t="shared" si="264"/>
        <v>7.4505554607154106E-2</v>
      </c>
      <c r="CL227" s="61">
        <f t="shared" si="265"/>
        <v>7.2945805241526995E-2</v>
      </c>
      <c r="CM227" s="61">
        <f t="shared" si="292"/>
        <v>7.2289230903822305E-2</v>
      </c>
      <c r="CN227" s="61">
        <f t="shared" si="326"/>
        <v>7.1334974304354801E-2</v>
      </c>
      <c r="CO227" s="61">
        <f t="shared" si="327"/>
        <v>6.9612292339833903E-2</v>
      </c>
      <c r="CP227" s="61">
        <f t="shared" si="328"/>
        <v>7.1546346324541502E-2</v>
      </c>
      <c r="CQ227" s="61">
        <f t="shared" si="329"/>
        <v>7.2722103186829506E-2</v>
      </c>
      <c r="CR227" s="61">
        <f t="shared" si="330"/>
        <v>7.2433668450949895E-2</v>
      </c>
      <c r="CS227" s="61">
        <f t="shared" si="331"/>
        <v>7.1412037020047905E-2</v>
      </c>
      <c r="CT227" s="61">
        <f t="shared" si="332"/>
        <v>6.9824104718395896E-2</v>
      </c>
      <c r="CU227" s="61">
        <f t="shared" si="333"/>
        <v>6.7427234081154794E-2</v>
      </c>
      <c r="CV227" s="61">
        <f t="shared" si="334"/>
        <v>6.3522576366582498E-2</v>
      </c>
      <c r="CW227" s="61">
        <f t="shared" si="335"/>
        <v>6.0257319013074698E-2</v>
      </c>
      <c r="CX227" s="61">
        <f t="shared" si="336"/>
        <v>0</v>
      </c>
      <c r="CY227" s="61">
        <f t="shared" si="337"/>
        <v>0</v>
      </c>
      <c r="CZ227" s="61">
        <f t="shared" si="338"/>
        <v>0</v>
      </c>
      <c r="DA227" s="61">
        <f t="shared" si="339"/>
        <v>0</v>
      </c>
      <c r="DB227" s="61">
        <f t="shared" si="340"/>
        <v>0</v>
      </c>
      <c r="DC227" s="61">
        <f t="shared" si="309"/>
        <v>0</v>
      </c>
      <c r="DD227" s="61">
        <f t="shared" si="267"/>
        <v>0</v>
      </c>
      <c r="DE227" s="61">
        <f t="shared" si="268"/>
        <v>0</v>
      </c>
      <c r="DF227" s="61">
        <f t="shared" si="269"/>
        <v>0</v>
      </c>
      <c r="DG227" s="61">
        <f t="shared" si="270"/>
        <v>0</v>
      </c>
      <c r="DH227" s="61">
        <f t="shared" si="271"/>
        <v>0</v>
      </c>
      <c r="DI227" s="61">
        <f t="shared" si="272"/>
        <v>0</v>
      </c>
      <c r="DJ227" s="61">
        <f t="shared" si="273"/>
        <v>0</v>
      </c>
      <c r="DK227" s="61">
        <f t="shared" si="274"/>
        <v>0</v>
      </c>
      <c r="DL227" s="61">
        <f t="shared" si="275"/>
        <v>0</v>
      </c>
      <c r="DM227" s="61">
        <f t="shared" si="276"/>
        <v>0</v>
      </c>
      <c r="DN227" s="61">
        <f t="shared" si="277"/>
        <v>0</v>
      </c>
      <c r="DO227" s="61">
        <f t="shared" si="278"/>
        <v>0</v>
      </c>
      <c r="DP227" s="61">
        <f t="shared" si="279"/>
        <v>0</v>
      </c>
      <c r="DQ227" s="61">
        <f t="shared" si="280"/>
        <v>0</v>
      </c>
      <c r="DR227" s="61">
        <f t="shared" si="281"/>
        <v>0</v>
      </c>
      <c r="DS227" s="61">
        <f t="shared" si="282"/>
        <v>0</v>
      </c>
      <c r="DT227" s="61">
        <f t="shared" si="283"/>
        <v>0</v>
      </c>
      <c r="DU227" s="61">
        <f t="shared" si="284"/>
        <v>0</v>
      </c>
      <c r="DV227" s="61">
        <f t="shared" si="285"/>
        <v>0</v>
      </c>
      <c r="DW227" s="61">
        <f t="shared" si="286"/>
        <v>0</v>
      </c>
      <c r="DX227" s="61">
        <f t="shared" si="287"/>
        <v>0</v>
      </c>
      <c r="DY227" s="61">
        <f t="shared" si="288"/>
        <v>0</v>
      </c>
      <c r="DZ227" s="61">
        <f t="shared" si="293"/>
        <v>1</v>
      </c>
    </row>
    <row r="228" spans="3:130">
      <c r="C228" s="53">
        <v>2034</v>
      </c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>
        <f t="shared" si="310"/>
        <v>0</v>
      </c>
      <c r="S228" s="64">
        <f t="shared" si="341"/>
        <v>0</v>
      </c>
      <c r="T228" s="64">
        <f t="shared" si="342"/>
        <v>0</v>
      </c>
      <c r="U228" s="64">
        <f t="shared" si="343"/>
        <v>0</v>
      </c>
      <c r="V228" s="64">
        <f t="shared" si="344"/>
        <v>7.1226802234036794E-11</v>
      </c>
      <c r="W228" s="64">
        <f t="shared" si="345"/>
        <v>19566.400000000001</v>
      </c>
      <c r="X228" s="64">
        <f t="shared" si="346"/>
        <v>33838.6</v>
      </c>
      <c r="Y228" s="64">
        <f t="shared" si="347"/>
        <v>33130.199999999997</v>
      </c>
      <c r="Z228" s="64">
        <f t="shared" si="348"/>
        <v>32832</v>
      </c>
      <c r="AA228" s="64">
        <f t="shared" si="349"/>
        <v>32398.6</v>
      </c>
      <c r="AB228" s="64">
        <f t="shared" si="350"/>
        <v>31616.2</v>
      </c>
      <c r="AC228" s="64">
        <f t="shared" si="351"/>
        <v>32494.6</v>
      </c>
      <c r="AD228" s="64">
        <f t="shared" si="352"/>
        <v>33028.6</v>
      </c>
      <c r="AE228" s="64">
        <f t="shared" si="353"/>
        <v>32897.599999999999</v>
      </c>
      <c r="AF228" s="64">
        <f t="shared" si="354"/>
        <v>32433.599999999999</v>
      </c>
      <c r="AG228" s="64">
        <f t="shared" si="355"/>
        <v>31712.400000000001</v>
      </c>
      <c r="AH228" s="64">
        <f t="shared" si="356"/>
        <v>30623.8</v>
      </c>
      <c r="AI228" s="64">
        <f t="shared" si="357"/>
        <v>28850.400000000001</v>
      </c>
      <c r="AJ228" s="64">
        <f t="shared" ref="AJ228:AJ246" si="358">VLOOKUP($C$98,$D$3:$K$63,$A$70,0)*(B196-B195)</f>
        <v>27367.4</v>
      </c>
      <c r="AK228" s="64">
        <f>VLOOKUP($C$99,$D$3:$K$63,$A$70,0)*(B195-B194)</f>
        <v>26135.4</v>
      </c>
      <c r="AL228" s="64">
        <f>VLOOKUP($C$100,$D$3:$K$63,$A$70,0)*B194</f>
        <v>0</v>
      </c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54">
        <f t="shared" si="290"/>
        <v>458925.8</v>
      </c>
      <c r="BP228" s="53">
        <v>2034</v>
      </c>
      <c r="BQ228" s="61">
        <f t="shared" si="291"/>
        <v>0</v>
      </c>
      <c r="BR228" s="61">
        <f t="shared" si="311"/>
        <v>0</v>
      </c>
      <c r="BS228" s="61">
        <f t="shared" si="312"/>
        <v>0</v>
      </c>
      <c r="BT228" s="61">
        <f t="shared" si="313"/>
        <v>0</v>
      </c>
      <c r="BU228" s="61">
        <f t="shared" si="314"/>
        <v>0</v>
      </c>
      <c r="BV228" s="61">
        <f t="shared" si="315"/>
        <v>0</v>
      </c>
      <c r="BW228" s="61">
        <f t="shared" si="316"/>
        <v>0</v>
      </c>
      <c r="BX228" s="61">
        <f t="shared" si="317"/>
        <v>0</v>
      </c>
      <c r="BY228" s="61">
        <f t="shared" si="318"/>
        <v>0</v>
      </c>
      <c r="BZ228" s="61">
        <f t="shared" si="319"/>
        <v>0</v>
      </c>
      <c r="CA228" s="61">
        <f t="shared" si="320"/>
        <v>0</v>
      </c>
      <c r="CB228" s="61">
        <f t="shared" si="321"/>
        <v>0</v>
      </c>
      <c r="CC228" s="61">
        <f t="shared" si="322"/>
        <v>0</v>
      </c>
      <c r="CD228" s="61">
        <f t="shared" si="323"/>
        <v>0</v>
      </c>
      <c r="CE228" s="61">
        <f t="shared" si="324"/>
        <v>0</v>
      </c>
      <c r="CF228" s="61">
        <f t="shared" si="325"/>
        <v>0</v>
      </c>
      <c r="CG228" s="61">
        <f t="shared" si="308"/>
        <v>0</v>
      </c>
      <c r="CH228" s="61">
        <f t="shared" si="261"/>
        <v>0</v>
      </c>
      <c r="CI228" s="61">
        <f t="shared" si="262"/>
        <v>1.5520330788558099E-16</v>
      </c>
      <c r="CJ228" s="61">
        <f t="shared" si="263"/>
        <v>4.26352146686894E-2</v>
      </c>
      <c r="CK228" s="61">
        <f t="shared" si="264"/>
        <v>7.37343596720864E-2</v>
      </c>
      <c r="CL228" s="61">
        <f t="shared" si="265"/>
        <v>7.2190755019656799E-2</v>
      </c>
      <c r="CM228" s="61">
        <f t="shared" si="292"/>
        <v>7.1540976776637996E-2</v>
      </c>
      <c r="CN228" s="61">
        <f t="shared" si="326"/>
        <v>7.0596597532760194E-2</v>
      </c>
      <c r="CO228" s="61">
        <f t="shared" si="327"/>
        <v>6.8891746770392906E-2</v>
      </c>
      <c r="CP228" s="61">
        <f t="shared" si="328"/>
        <v>7.0805781675381901E-2</v>
      </c>
      <c r="CQ228" s="61">
        <f t="shared" si="329"/>
        <v>7.1969368468715406E-2</v>
      </c>
      <c r="CR228" s="61">
        <f t="shared" si="330"/>
        <v>7.1683919274096106E-2</v>
      </c>
      <c r="CS228" s="61">
        <f t="shared" si="331"/>
        <v>7.0672862584757704E-2</v>
      </c>
      <c r="CT228" s="61">
        <f t="shared" si="332"/>
        <v>6.9101366713311796E-2</v>
      </c>
      <c r="CU228" s="61">
        <f t="shared" si="333"/>
        <v>6.6729305696040603E-2</v>
      </c>
      <c r="CV228" s="61">
        <f t="shared" si="334"/>
        <v>6.2865064461400902E-2</v>
      </c>
      <c r="CW228" s="61">
        <f t="shared" si="335"/>
        <v>5.9633605258192099E-2</v>
      </c>
      <c r="CX228" s="61">
        <f t="shared" si="336"/>
        <v>5.6949075427879602E-2</v>
      </c>
      <c r="CY228" s="61">
        <f t="shared" si="337"/>
        <v>0</v>
      </c>
      <c r="CZ228" s="61">
        <f t="shared" si="338"/>
        <v>0</v>
      </c>
      <c r="DA228" s="61">
        <f t="shared" si="339"/>
        <v>0</v>
      </c>
      <c r="DB228" s="61">
        <f t="shared" si="340"/>
        <v>0</v>
      </c>
      <c r="DC228" s="61">
        <f t="shared" si="309"/>
        <v>0</v>
      </c>
      <c r="DD228" s="61">
        <f t="shared" si="267"/>
        <v>0</v>
      </c>
      <c r="DE228" s="61">
        <f t="shared" si="268"/>
        <v>0</v>
      </c>
      <c r="DF228" s="61">
        <f t="shared" si="269"/>
        <v>0</v>
      </c>
      <c r="DG228" s="61">
        <f t="shared" si="270"/>
        <v>0</v>
      </c>
      <c r="DH228" s="61">
        <f t="shared" si="271"/>
        <v>0</v>
      </c>
      <c r="DI228" s="61">
        <f t="shared" si="272"/>
        <v>0</v>
      </c>
      <c r="DJ228" s="61">
        <f t="shared" si="273"/>
        <v>0</v>
      </c>
      <c r="DK228" s="61">
        <f t="shared" si="274"/>
        <v>0</v>
      </c>
      <c r="DL228" s="61">
        <f t="shared" si="275"/>
        <v>0</v>
      </c>
      <c r="DM228" s="61">
        <f t="shared" si="276"/>
        <v>0</v>
      </c>
      <c r="DN228" s="61">
        <f t="shared" si="277"/>
        <v>0</v>
      </c>
      <c r="DO228" s="61">
        <f t="shared" si="278"/>
        <v>0</v>
      </c>
      <c r="DP228" s="61">
        <f t="shared" si="279"/>
        <v>0</v>
      </c>
      <c r="DQ228" s="61">
        <f t="shared" si="280"/>
        <v>0</v>
      </c>
      <c r="DR228" s="61">
        <f t="shared" si="281"/>
        <v>0</v>
      </c>
      <c r="DS228" s="61">
        <f t="shared" si="282"/>
        <v>0</v>
      </c>
      <c r="DT228" s="61">
        <f t="shared" si="283"/>
        <v>0</v>
      </c>
      <c r="DU228" s="61">
        <f t="shared" si="284"/>
        <v>0</v>
      </c>
      <c r="DV228" s="61">
        <f t="shared" si="285"/>
        <v>0</v>
      </c>
      <c r="DW228" s="61">
        <f t="shared" si="286"/>
        <v>0</v>
      </c>
      <c r="DX228" s="61">
        <f t="shared" si="287"/>
        <v>0</v>
      </c>
      <c r="DY228" s="61">
        <f t="shared" si="288"/>
        <v>0</v>
      </c>
      <c r="DZ228" s="61">
        <f t="shared" si="293"/>
        <v>1</v>
      </c>
    </row>
    <row r="229" spans="3:130">
      <c r="C229" s="53">
        <v>2035</v>
      </c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>
        <f t="shared" si="341"/>
        <v>0</v>
      </c>
      <c r="T229" s="64">
        <f t="shared" si="342"/>
        <v>0</v>
      </c>
      <c r="U229" s="64">
        <f t="shared" si="343"/>
        <v>0</v>
      </c>
      <c r="V229" s="64">
        <f t="shared" si="344"/>
        <v>0</v>
      </c>
      <c r="W229" s="64">
        <f t="shared" si="345"/>
        <v>6.5169203367077002E-11</v>
      </c>
      <c r="X229" s="64">
        <f t="shared" si="346"/>
        <v>33838.6</v>
      </c>
      <c r="Y229" s="64">
        <f t="shared" si="347"/>
        <v>33130.199999999997</v>
      </c>
      <c r="Z229" s="64">
        <f t="shared" si="348"/>
        <v>32832</v>
      </c>
      <c r="AA229" s="64">
        <f t="shared" si="349"/>
        <v>32398.6</v>
      </c>
      <c r="AB229" s="64">
        <f t="shared" si="350"/>
        <v>31616.2</v>
      </c>
      <c r="AC229" s="64">
        <f t="shared" si="351"/>
        <v>32494.6</v>
      </c>
      <c r="AD229" s="64">
        <f t="shared" si="352"/>
        <v>33028.6</v>
      </c>
      <c r="AE229" s="64">
        <f t="shared" si="353"/>
        <v>32897.599999999999</v>
      </c>
      <c r="AF229" s="64">
        <f t="shared" si="354"/>
        <v>32433.599999999999</v>
      </c>
      <c r="AG229" s="64">
        <f t="shared" si="355"/>
        <v>31712.400000000001</v>
      </c>
      <c r="AH229" s="64">
        <f t="shared" si="356"/>
        <v>30623.8</v>
      </c>
      <c r="AI229" s="64">
        <f t="shared" si="357"/>
        <v>28850.400000000001</v>
      </c>
      <c r="AJ229" s="64">
        <f t="shared" si="358"/>
        <v>27367.4</v>
      </c>
      <c r="AK229" s="64">
        <f t="shared" ref="AK229:AK247" si="359">VLOOKUP($C$99,$D$3:$K$63,$A$70,0)*(B196-B195)</f>
        <v>26135.4</v>
      </c>
      <c r="AL229" s="64">
        <f>VLOOKUP($C$100,$D$3:$K$63,$A$70,0)*(B195-B194)</f>
        <v>25167.4</v>
      </c>
      <c r="AM229" s="64">
        <f>VLOOKUP($C$101,$D$3:$K$63,$A$70,0)*B194</f>
        <v>0</v>
      </c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54">
        <f t="shared" si="290"/>
        <v>464526.8</v>
      </c>
      <c r="BP229" s="53">
        <v>2035</v>
      </c>
      <c r="BQ229" s="61">
        <f t="shared" si="291"/>
        <v>0</v>
      </c>
      <c r="BR229" s="61">
        <f t="shared" si="311"/>
        <v>0</v>
      </c>
      <c r="BS229" s="61">
        <f t="shared" si="312"/>
        <v>0</v>
      </c>
      <c r="BT229" s="61">
        <f t="shared" si="313"/>
        <v>0</v>
      </c>
      <c r="BU229" s="61">
        <f t="shared" si="314"/>
        <v>0</v>
      </c>
      <c r="BV229" s="61">
        <f t="shared" si="315"/>
        <v>0</v>
      </c>
      <c r="BW229" s="61">
        <f t="shared" si="316"/>
        <v>0</v>
      </c>
      <c r="BX229" s="61">
        <f t="shared" si="317"/>
        <v>0</v>
      </c>
      <c r="BY229" s="61">
        <f t="shared" si="318"/>
        <v>0</v>
      </c>
      <c r="BZ229" s="61">
        <f t="shared" si="319"/>
        <v>0</v>
      </c>
      <c r="CA229" s="61">
        <f t="shared" si="320"/>
        <v>0</v>
      </c>
      <c r="CB229" s="61">
        <f t="shared" si="321"/>
        <v>0</v>
      </c>
      <c r="CC229" s="61">
        <f t="shared" si="322"/>
        <v>0</v>
      </c>
      <c r="CD229" s="61">
        <f t="shared" si="323"/>
        <v>0</v>
      </c>
      <c r="CE229" s="61">
        <f t="shared" si="324"/>
        <v>0</v>
      </c>
      <c r="CF229" s="61">
        <f t="shared" si="325"/>
        <v>0</v>
      </c>
      <c r="CG229" s="61">
        <f t="shared" si="308"/>
        <v>0</v>
      </c>
      <c r="CH229" s="61">
        <f t="shared" si="261"/>
        <v>0</v>
      </c>
      <c r="CI229" s="61">
        <f t="shared" si="262"/>
        <v>0</v>
      </c>
      <c r="CJ229" s="61">
        <f t="shared" si="263"/>
        <v>1.40291589994543E-16</v>
      </c>
      <c r="CK229" s="61">
        <f t="shared" si="264"/>
        <v>7.2845312692400105E-2</v>
      </c>
      <c r="CL229" s="61">
        <f t="shared" si="265"/>
        <v>7.1320319947094493E-2</v>
      </c>
      <c r="CM229" s="61">
        <f t="shared" si="292"/>
        <v>7.06783763606319E-2</v>
      </c>
      <c r="CN229" s="61">
        <f t="shared" si="326"/>
        <v>6.9745383904653097E-2</v>
      </c>
      <c r="CO229" s="61">
        <f t="shared" si="327"/>
        <v>6.8061089263310504E-2</v>
      </c>
      <c r="CP229" s="61">
        <f t="shared" si="328"/>
        <v>6.9952045823836198E-2</v>
      </c>
      <c r="CQ229" s="61">
        <f t="shared" si="329"/>
        <v>7.1101602749292406E-2</v>
      </c>
      <c r="CR229" s="61">
        <f t="shared" si="330"/>
        <v>7.0819595338740396E-2</v>
      </c>
      <c r="CS229" s="61">
        <f t="shared" si="331"/>
        <v>6.9820729396021894E-2</v>
      </c>
      <c r="CT229" s="61">
        <f t="shared" si="332"/>
        <v>6.82681817281586E-2</v>
      </c>
      <c r="CU229" s="61">
        <f t="shared" si="333"/>
        <v>6.5924721673754905E-2</v>
      </c>
      <c r="CV229" s="61">
        <f t="shared" si="334"/>
        <v>6.21070732625114E-2</v>
      </c>
      <c r="CW229" s="61">
        <f t="shared" si="335"/>
        <v>5.8914577156797002E-2</v>
      </c>
      <c r="CX229" s="61">
        <f t="shared" si="336"/>
        <v>5.6262415860613403E-2</v>
      </c>
      <c r="CY229" s="61">
        <f t="shared" si="337"/>
        <v>5.4178574842183497E-2</v>
      </c>
      <c r="CZ229" s="61">
        <f t="shared" si="338"/>
        <v>0</v>
      </c>
      <c r="DA229" s="61">
        <f t="shared" si="339"/>
        <v>0</v>
      </c>
      <c r="DB229" s="61">
        <f t="shared" si="340"/>
        <v>0</v>
      </c>
      <c r="DC229" s="61">
        <f t="shared" si="309"/>
        <v>0</v>
      </c>
      <c r="DD229" s="61">
        <f t="shared" si="267"/>
        <v>0</v>
      </c>
      <c r="DE229" s="61">
        <f t="shared" si="268"/>
        <v>0</v>
      </c>
      <c r="DF229" s="61">
        <f t="shared" si="269"/>
        <v>0</v>
      </c>
      <c r="DG229" s="61">
        <f t="shared" si="270"/>
        <v>0</v>
      </c>
      <c r="DH229" s="61">
        <f t="shared" si="271"/>
        <v>0</v>
      </c>
      <c r="DI229" s="61">
        <f t="shared" si="272"/>
        <v>0</v>
      </c>
      <c r="DJ229" s="61">
        <f t="shared" si="273"/>
        <v>0</v>
      </c>
      <c r="DK229" s="61">
        <f t="shared" si="274"/>
        <v>0</v>
      </c>
      <c r="DL229" s="61">
        <f t="shared" si="275"/>
        <v>0</v>
      </c>
      <c r="DM229" s="61">
        <f t="shared" si="276"/>
        <v>0</v>
      </c>
      <c r="DN229" s="61">
        <f t="shared" si="277"/>
        <v>0</v>
      </c>
      <c r="DO229" s="61">
        <f t="shared" si="278"/>
        <v>0</v>
      </c>
      <c r="DP229" s="61">
        <f t="shared" si="279"/>
        <v>0</v>
      </c>
      <c r="DQ229" s="61">
        <f t="shared" si="280"/>
        <v>0</v>
      </c>
      <c r="DR229" s="61">
        <f t="shared" si="281"/>
        <v>0</v>
      </c>
      <c r="DS229" s="61">
        <f t="shared" si="282"/>
        <v>0</v>
      </c>
      <c r="DT229" s="61">
        <f t="shared" si="283"/>
        <v>0</v>
      </c>
      <c r="DU229" s="61">
        <f t="shared" si="284"/>
        <v>0</v>
      </c>
      <c r="DV229" s="61">
        <f t="shared" si="285"/>
        <v>0</v>
      </c>
      <c r="DW229" s="61">
        <f t="shared" si="286"/>
        <v>0</v>
      </c>
      <c r="DX229" s="61">
        <f t="shared" si="287"/>
        <v>0</v>
      </c>
      <c r="DY229" s="61">
        <f t="shared" si="288"/>
        <v>0</v>
      </c>
      <c r="DZ229" s="61">
        <f t="shared" si="293"/>
        <v>1</v>
      </c>
    </row>
    <row r="230" spans="3:130">
      <c r="C230" s="53">
        <v>2036</v>
      </c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>
        <f t="shared" si="342"/>
        <v>0</v>
      </c>
      <c r="U230" s="64">
        <f t="shared" si="343"/>
        <v>0</v>
      </c>
      <c r="V230" s="64">
        <f t="shared" si="344"/>
        <v>0</v>
      </c>
      <c r="W230" s="64">
        <f t="shared" si="345"/>
        <v>0</v>
      </c>
      <c r="X230" s="64">
        <f t="shared" si="346"/>
        <v>1.12705178523242E-10</v>
      </c>
      <c r="Y230" s="64">
        <f t="shared" si="347"/>
        <v>33130.199999999997</v>
      </c>
      <c r="Z230" s="64">
        <f t="shared" si="348"/>
        <v>32832</v>
      </c>
      <c r="AA230" s="64">
        <f t="shared" si="349"/>
        <v>32398.6</v>
      </c>
      <c r="AB230" s="64">
        <f t="shared" si="350"/>
        <v>31616.2</v>
      </c>
      <c r="AC230" s="64">
        <f t="shared" si="351"/>
        <v>32494.6</v>
      </c>
      <c r="AD230" s="64">
        <f t="shared" si="352"/>
        <v>33028.6</v>
      </c>
      <c r="AE230" s="64">
        <f t="shared" si="353"/>
        <v>32897.599999999999</v>
      </c>
      <c r="AF230" s="64">
        <f t="shared" si="354"/>
        <v>32433.599999999999</v>
      </c>
      <c r="AG230" s="64">
        <f t="shared" si="355"/>
        <v>31712.400000000001</v>
      </c>
      <c r="AH230" s="64">
        <f t="shared" si="356"/>
        <v>30623.8</v>
      </c>
      <c r="AI230" s="64">
        <f t="shared" si="357"/>
        <v>28850.400000000001</v>
      </c>
      <c r="AJ230" s="64">
        <f t="shared" si="358"/>
        <v>27367.4</v>
      </c>
      <c r="AK230" s="64">
        <f t="shared" si="359"/>
        <v>26135.4</v>
      </c>
      <c r="AL230" s="64">
        <f t="shared" ref="AL230:AL248" si="360">VLOOKUP($C$100,$D$3:$K$63,$A$70,0)*(B196-B195)</f>
        <v>25167.4</v>
      </c>
      <c r="AM230" s="64">
        <f>VLOOKUP($C$101,$D$3:$K$63,$A$70,0)*(B195-B194)</f>
        <v>24457.200000000001</v>
      </c>
      <c r="AN230" s="64">
        <f>VLOOKUP($C$102,$D$3:$K$63,$A$70,0)*B194</f>
        <v>0</v>
      </c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54">
        <f t="shared" si="290"/>
        <v>455145.4</v>
      </c>
      <c r="BP230" s="53">
        <v>2036</v>
      </c>
      <c r="BQ230" s="61">
        <f t="shared" si="291"/>
        <v>0</v>
      </c>
      <c r="BR230" s="61">
        <f t="shared" si="311"/>
        <v>0</v>
      </c>
      <c r="BS230" s="61">
        <f t="shared" si="312"/>
        <v>0</v>
      </c>
      <c r="BT230" s="61">
        <f t="shared" si="313"/>
        <v>0</v>
      </c>
      <c r="BU230" s="61">
        <f t="shared" si="314"/>
        <v>0</v>
      </c>
      <c r="BV230" s="61">
        <f t="shared" si="315"/>
        <v>0</v>
      </c>
      <c r="BW230" s="61">
        <f t="shared" si="316"/>
        <v>0</v>
      </c>
      <c r="BX230" s="61">
        <f t="shared" si="317"/>
        <v>0</v>
      </c>
      <c r="BY230" s="61">
        <f t="shared" si="318"/>
        <v>0</v>
      </c>
      <c r="BZ230" s="61">
        <f t="shared" si="319"/>
        <v>0</v>
      </c>
      <c r="CA230" s="61">
        <f t="shared" si="320"/>
        <v>0</v>
      </c>
      <c r="CB230" s="61">
        <f t="shared" si="321"/>
        <v>0</v>
      </c>
      <c r="CC230" s="61">
        <f t="shared" si="322"/>
        <v>0</v>
      </c>
      <c r="CD230" s="61">
        <f t="shared" si="323"/>
        <v>0</v>
      </c>
      <c r="CE230" s="61">
        <f t="shared" si="324"/>
        <v>0</v>
      </c>
      <c r="CF230" s="61">
        <f t="shared" si="325"/>
        <v>0</v>
      </c>
      <c r="CG230" s="61">
        <f t="shared" si="308"/>
        <v>0</v>
      </c>
      <c r="CH230" s="61">
        <f t="shared" si="261"/>
        <v>0</v>
      </c>
      <c r="CI230" s="61">
        <f t="shared" si="262"/>
        <v>0</v>
      </c>
      <c r="CJ230" s="61">
        <f t="shared" si="263"/>
        <v>0</v>
      </c>
      <c r="CK230" s="61">
        <f t="shared" si="264"/>
        <v>2.4762455804945502E-16</v>
      </c>
      <c r="CL230" s="61">
        <f t="shared" si="265"/>
        <v>7.2790365452446604E-2</v>
      </c>
      <c r="CM230" s="61">
        <f t="shared" si="292"/>
        <v>7.2135190205151994E-2</v>
      </c>
      <c r="CN230" s="61">
        <f t="shared" si="326"/>
        <v>7.1182967025482394E-2</v>
      </c>
      <c r="CO230" s="61">
        <f t="shared" si="327"/>
        <v>6.9463955913868405E-2</v>
      </c>
      <c r="CP230" s="61">
        <f t="shared" si="328"/>
        <v>7.1393888634269403E-2</v>
      </c>
      <c r="CQ230" s="61">
        <f t="shared" si="329"/>
        <v>7.2567140083147005E-2</v>
      </c>
      <c r="CR230" s="61">
        <f t="shared" si="330"/>
        <v>7.22793199711564E-2</v>
      </c>
      <c r="CS230" s="61">
        <f t="shared" si="331"/>
        <v>7.1259865528686003E-2</v>
      </c>
      <c r="CT230" s="61">
        <f t="shared" si="332"/>
        <v>6.9675316942673704E-2</v>
      </c>
      <c r="CU230" s="61">
        <f t="shared" si="333"/>
        <v>6.7283553783032801E-2</v>
      </c>
      <c r="CV230" s="61">
        <f t="shared" si="334"/>
        <v>6.3387216480711397E-2</v>
      </c>
      <c r="CW230" s="61">
        <f t="shared" si="335"/>
        <v>6.0128917044970698E-2</v>
      </c>
      <c r="CX230" s="61">
        <f t="shared" si="336"/>
        <v>5.7422089732204203E-2</v>
      </c>
      <c r="CY230" s="61">
        <f t="shared" si="337"/>
        <v>5.5295296843602001E-2</v>
      </c>
      <c r="CZ230" s="61">
        <f t="shared" si="338"/>
        <v>5.3734916358596597E-2</v>
      </c>
      <c r="DA230" s="61">
        <f t="shared" si="339"/>
        <v>0</v>
      </c>
      <c r="DB230" s="61">
        <f t="shared" si="340"/>
        <v>0</v>
      </c>
      <c r="DC230" s="61">
        <f t="shared" si="309"/>
        <v>0</v>
      </c>
      <c r="DD230" s="61">
        <f t="shared" si="267"/>
        <v>0</v>
      </c>
      <c r="DE230" s="61">
        <f t="shared" si="268"/>
        <v>0</v>
      </c>
      <c r="DF230" s="61">
        <f t="shared" si="269"/>
        <v>0</v>
      </c>
      <c r="DG230" s="61">
        <f t="shared" si="270"/>
        <v>0</v>
      </c>
      <c r="DH230" s="61">
        <f t="shared" si="271"/>
        <v>0</v>
      </c>
      <c r="DI230" s="61">
        <f t="shared" si="272"/>
        <v>0</v>
      </c>
      <c r="DJ230" s="61">
        <f t="shared" si="273"/>
        <v>0</v>
      </c>
      <c r="DK230" s="61">
        <f t="shared" si="274"/>
        <v>0</v>
      </c>
      <c r="DL230" s="61">
        <f t="shared" si="275"/>
        <v>0</v>
      </c>
      <c r="DM230" s="61">
        <f t="shared" si="276"/>
        <v>0</v>
      </c>
      <c r="DN230" s="61">
        <f t="shared" si="277"/>
        <v>0</v>
      </c>
      <c r="DO230" s="61">
        <f t="shared" si="278"/>
        <v>0</v>
      </c>
      <c r="DP230" s="61">
        <f t="shared" si="279"/>
        <v>0</v>
      </c>
      <c r="DQ230" s="61">
        <f t="shared" si="280"/>
        <v>0</v>
      </c>
      <c r="DR230" s="61">
        <f t="shared" si="281"/>
        <v>0</v>
      </c>
      <c r="DS230" s="61">
        <f t="shared" si="282"/>
        <v>0</v>
      </c>
      <c r="DT230" s="61">
        <f t="shared" si="283"/>
        <v>0</v>
      </c>
      <c r="DU230" s="61">
        <f t="shared" si="284"/>
        <v>0</v>
      </c>
      <c r="DV230" s="61">
        <f t="shared" si="285"/>
        <v>0</v>
      </c>
      <c r="DW230" s="61">
        <f t="shared" si="286"/>
        <v>0</v>
      </c>
      <c r="DX230" s="61">
        <f t="shared" si="287"/>
        <v>0</v>
      </c>
      <c r="DY230" s="61">
        <f t="shared" si="288"/>
        <v>0</v>
      </c>
      <c r="DZ230" s="61">
        <f t="shared" si="293"/>
        <v>1</v>
      </c>
    </row>
    <row r="231" spans="3:130">
      <c r="C231" s="53">
        <v>2037</v>
      </c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>
        <f t="shared" si="343"/>
        <v>0</v>
      </c>
      <c r="V231" s="64">
        <f t="shared" si="344"/>
        <v>0</v>
      </c>
      <c r="W231" s="64">
        <f t="shared" si="345"/>
        <v>0</v>
      </c>
      <c r="X231" s="64">
        <f t="shared" si="346"/>
        <v>0</v>
      </c>
      <c r="Y231" s="64">
        <f t="shared" si="347"/>
        <v>1.1034573255130901E-10</v>
      </c>
      <c r="Z231" s="64">
        <f t="shared" si="348"/>
        <v>32832</v>
      </c>
      <c r="AA231" s="64">
        <f t="shared" si="349"/>
        <v>32398.6</v>
      </c>
      <c r="AB231" s="64">
        <f t="shared" si="350"/>
        <v>31616.2</v>
      </c>
      <c r="AC231" s="64">
        <f t="shared" si="351"/>
        <v>32494.6</v>
      </c>
      <c r="AD231" s="64">
        <f t="shared" si="352"/>
        <v>33028.6</v>
      </c>
      <c r="AE231" s="64">
        <f t="shared" si="353"/>
        <v>32897.599999999999</v>
      </c>
      <c r="AF231" s="64">
        <f t="shared" si="354"/>
        <v>32433.599999999999</v>
      </c>
      <c r="AG231" s="64">
        <f t="shared" si="355"/>
        <v>31712.400000000001</v>
      </c>
      <c r="AH231" s="64">
        <f t="shared" si="356"/>
        <v>30623.8</v>
      </c>
      <c r="AI231" s="64">
        <f t="shared" si="357"/>
        <v>28850.400000000001</v>
      </c>
      <c r="AJ231" s="64">
        <f t="shared" si="358"/>
        <v>27367.4</v>
      </c>
      <c r="AK231" s="64">
        <f t="shared" si="359"/>
        <v>26135.4</v>
      </c>
      <c r="AL231" s="64">
        <f t="shared" si="360"/>
        <v>25167.4</v>
      </c>
      <c r="AM231" s="64">
        <f t="shared" ref="AM231:AM249" si="361">VLOOKUP($C$101,$D$3:$K$63,$A$70,0)*(B196-B195)</f>
        <v>24457.200000000001</v>
      </c>
      <c r="AN231" s="64">
        <f>VLOOKUP($C$102,$D$3:$K$63,$A$70,0)*(B195-B194)</f>
        <v>24180</v>
      </c>
      <c r="AO231" s="64">
        <f>VLOOKUP($C$103,$D$3:$K$63,$A$70,0)*B194</f>
        <v>0</v>
      </c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54">
        <f t="shared" si="290"/>
        <v>446195.20000000001</v>
      </c>
      <c r="BP231" s="53">
        <v>2037</v>
      </c>
      <c r="BQ231" s="61">
        <f t="shared" si="291"/>
        <v>0</v>
      </c>
      <c r="BR231" s="61">
        <f t="shared" si="311"/>
        <v>0</v>
      </c>
      <c r="BS231" s="61">
        <f t="shared" si="312"/>
        <v>0</v>
      </c>
      <c r="BT231" s="61">
        <f t="shared" si="313"/>
        <v>0</v>
      </c>
      <c r="BU231" s="61">
        <f t="shared" si="314"/>
        <v>0</v>
      </c>
      <c r="BV231" s="61">
        <f t="shared" si="315"/>
        <v>0</v>
      </c>
      <c r="BW231" s="61">
        <f t="shared" si="316"/>
        <v>0</v>
      </c>
      <c r="BX231" s="61">
        <f t="shared" si="317"/>
        <v>0</v>
      </c>
      <c r="BY231" s="61">
        <f t="shared" si="318"/>
        <v>0</v>
      </c>
      <c r="BZ231" s="61">
        <f t="shared" si="319"/>
        <v>0</v>
      </c>
      <c r="CA231" s="61">
        <f t="shared" si="320"/>
        <v>0</v>
      </c>
      <c r="CB231" s="61">
        <f t="shared" si="321"/>
        <v>0</v>
      </c>
      <c r="CC231" s="61">
        <f t="shared" si="322"/>
        <v>0</v>
      </c>
      <c r="CD231" s="61">
        <f t="shared" si="323"/>
        <v>0</v>
      </c>
      <c r="CE231" s="61">
        <f t="shared" si="324"/>
        <v>0</v>
      </c>
      <c r="CF231" s="61">
        <f t="shared" si="325"/>
        <v>0</v>
      </c>
      <c r="CG231" s="61">
        <f t="shared" si="308"/>
        <v>0</v>
      </c>
      <c r="CH231" s="61">
        <f t="shared" si="261"/>
        <v>0</v>
      </c>
      <c r="CI231" s="61">
        <f t="shared" si="262"/>
        <v>0</v>
      </c>
      <c r="CJ231" s="61">
        <f t="shared" si="263"/>
        <v>0</v>
      </c>
      <c r="CK231" s="61">
        <f t="shared" si="264"/>
        <v>0</v>
      </c>
      <c r="CL231" s="61">
        <f t="shared" si="265"/>
        <v>2.4730371942887098E-16</v>
      </c>
      <c r="CM231" s="61">
        <f t="shared" si="292"/>
        <v>7.3582145213574604E-2</v>
      </c>
      <c r="CN231" s="61">
        <f t="shared" si="326"/>
        <v>7.2610821452135696E-2</v>
      </c>
      <c r="CO231" s="61">
        <f t="shared" si="327"/>
        <v>7.0857328810350201E-2</v>
      </c>
      <c r="CP231" s="61">
        <f t="shared" si="328"/>
        <v>7.2825973923520401E-2</v>
      </c>
      <c r="CQ231" s="61">
        <f t="shared" si="329"/>
        <v>7.4022759545597894E-2</v>
      </c>
      <c r="CR231" s="61">
        <f t="shared" si="330"/>
        <v>7.3729166069020899E-2</v>
      </c>
      <c r="CS231" s="61">
        <f t="shared" si="331"/>
        <v>7.2689262457328097E-2</v>
      </c>
      <c r="CT231" s="61">
        <f t="shared" si="332"/>
        <v>7.1072929516050307E-2</v>
      </c>
      <c r="CU231" s="61">
        <f t="shared" si="333"/>
        <v>6.8633190137410705E-2</v>
      </c>
      <c r="CV231" s="61">
        <f t="shared" si="334"/>
        <v>6.4658696462893295E-2</v>
      </c>
      <c r="CW231" s="61">
        <f t="shared" si="335"/>
        <v>6.13350390143148E-2</v>
      </c>
      <c r="CX231" s="61">
        <f t="shared" si="336"/>
        <v>5.8573915631544203E-2</v>
      </c>
      <c r="CY231" s="61">
        <f t="shared" si="337"/>
        <v>5.6404461545081601E-2</v>
      </c>
      <c r="CZ231" s="61">
        <f t="shared" si="338"/>
        <v>5.4812781491150001E-2</v>
      </c>
      <c r="DA231" s="61">
        <f t="shared" si="339"/>
        <v>5.4191528730026702E-2</v>
      </c>
      <c r="DB231" s="61">
        <f t="shared" si="340"/>
        <v>0</v>
      </c>
      <c r="DC231" s="61">
        <f t="shared" si="309"/>
        <v>0</v>
      </c>
      <c r="DD231" s="61">
        <f t="shared" si="267"/>
        <v>0</v>
      </c>
      <c r="DE231" s="61">
        <f t="shared" si="268"/>
        <v>0</v>
      </c>
      <c r="DF231" s="61">
        <f t="shared" si="269"/>
        <v>0</v>
      </c>
      <c r="DG231" s="61">
        <f t="shared" si="270"/>
        <v>0</v>
      </c>
      <c r="DH231" s="61">
        <f t="shared" si="271"/>
        <v>0</v>
      </c>
      <c r="DI231" s="61">
        <f t="shared" si="272"/>
        <v>0</v>
      </c>
      <c r="DJ231" s="61">
        <f t="shared" si="273"/>
        <v>0</v>
      </c>
      <c r="DK231" s="61">
        <f t="shared" si="274"/>
        <v>0</v>
      </c>
      <c r="DL231" s="61">
        <f t="shared" si="275"/>
        <v>0</v>
      </c>
      <c r="DM231" s="61">
        <f t="shared" si="276"/>
        <v>0</v>
      </c>
      <c r="DN231" s="61">
        <f t="shared" si="277"/>
        <v>0</v>
      </c>
      <c r="DO231" s="61">
        <f t="shared" si="278"/>
        <v>0</v>
      </c>
      <c r="DP231" s="61">
        <f t="shared" si="279"/>
        <v>0</v>
      </c>
      <c r="DQ231" s="61">
        <f t="shared" si="280"/>
        <v>0</v>
      </c>
      <c r="DR231" s="61">
        <f t="shared" si="281"/>
        <v>0</v>
      </c>
      <c r="DS231" s="61">
        <f t="shared" si="282"/>
        <v>0</v>
      </c>
      <c r="DT231" s="61">
        <f t="shared" si="283"/>
        <v>0</v>
      </c>
      <c r="DU231" s="61">
        <f t="shared" si="284"/>
        <v>0</v>
      </c>
      <c r="DV231" s="61">
        <f t="shared" si="285"/>
        <v>0</v>
      </c>
      <c r="DW231" s="61">
        <f t="shared" si="286"/>
        <v>0</v>
      </c>
      <c r="DX231" s="61">
        <f t="shared" si="287"/>
        <v>0</v>
      </c>
      <c r="DY231" s="61">
        <f t="shared" si="288"/>
        <v>0</v>
      </c>
      <c r="DZ231" s="61">
        <f t="shared" si="293"/>
        <v>1</v>
      </c>
    </row>
    <row r="232" spans="3:130">
      <c r="C232" s="53">
        <v>2038</v>
      </c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>
        <f t="shared" si="344"/>
        <v>0</v>
      </c>
      <c r="W232" s="64">
        <f t="shared" si="345"/>
        <v>0</v>
      </c>
      <c r="X232" s="64">
        <f t="shared" si="346"/>
        <v>0</v>
      </c>
      <c r="Y232" s="64">
        <f t="shared" si="347"/>
        <v>0</v>
      </c>
      <c r="Z232" s="64">
        <f t="shared" si="348"/>
        <v>1.0935252703347901E-10</v>
      </c>
      <c r="AA232" s="64">
        <f t="shared" si="349"/>
        <v>32398.6</v>
      </c>
      <c r="AB232" s="64">
        <f t="shared" si="350"/>
        <v>31616.2</v>
      </c>
      <c r="AC232" s="64">
        <f t="shared" si="351"/>
        <v>32494.6</v>
      </c>
      <c r="AD232" s="64">
        <f t="shared" si="352"/>
        <v>33028.6</v>
      </c>
      <c r="AE232" s="64">
        <f t="shared" si="353"/>
        <v>32897.599999999999</v>
      </c>
      <c r="AF232" s="64">
        <f t="shared" si="354"/>
        <v>32433.599999999999</v>
      </c>
      <c r="AG232" s="64">
        <f t="shared" si="355"/>
        <v>31712.400000000001</v>
      </c>
      <c r="AH232" s="64">
        <f t="shared" si="356"/>
        <v>30623.8</v>
      </c>
      <c r="AI232" s="64">
        <f t="shared" si="357"/>
        <v>28850.400000000001</v>
      </c>
      <c r="AJ232" s="64">
        <f t="shared" si="358"/>
        <v>27367.4</v>
      </c>
      <c r="AK232" s="64">
        <f t="shared" si="359"/>
        <v>26135.4</v>
      </c>
      <c r="AL232" s="64">
        <f t="shared" si="360"/>
        <v>25167.4</v>
      </c>
      <c r="AM232" s="64">
        <f t="shared" si="361"/>
        <v>24457.200000000001</v>
      </c>
      <c r="AN232" s="64">
        <f t="shared" ref="AN232:AN250" si="362">VLOOKUP($C$102,$D$3:$K$63,$A$70,0)*(B196-B195)</f>
        <v>24180</v>
      </c>
      <c r="AO232" s="64">
        <f>VLOOKUP($C$103,$D$3:$K$63,$A$70,0)*(B195-B194)</f>
        <v>24028.400000000001</v>
      </c>
      <c r="AP232" s="64">
        <f>VLOOKUP($C$104,$D$3:$K$63,$A$70,0)*B194</f>
        <v>0</v>
      </c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54">
        <f t="shared" si="290"/>
        <v>437391.6</v>
      </c>
      <c r="BP232" s="53">
        <v>2038</v>
      </c>
      <c r="BQ232" s="61">
        <f t="shared" si="291"/>
        <v>0</v>
      </c>
      <c r="BR232" s="61">
        <f t="shared" si="311"/>
        <v>0</v>
      </c>
      <c r="BS232" s="61">
        <f t="shared" si="312"/>
        <v>0</v>
      </c>
      <c r="BT232" s="61">
        <f t="shared" si="313"/>
        <v>0</v>
      </c>
      <c r="BU232" s="61">
        <f t="shared" si="314"/>
        <v>0</v>
      </c>
      <c r="BV232" s="61">
        <f t="shared" si="315"/>
        <v>0</v>
      </c>
      <c r="BW232" s="61">
        <f t="shared" si="316"/>
        <v>0</v>
      </c>
      <c r="BX232" s="61">
        <f t="shared" si="317"/>
        <v>0</v>
      </c>
      <c r="BY232" s="61">
        <f t="shared" si="318"/>
        <v>0</v>
      </c>
      <c r="BZ232" s="61">
        <f t="shared" si="319"/>
        <v>0</v>
      </c>
      <c r="CA232" s="61">
        <f t="shared" si="320"/>
        <v>0</v>
      </c>
      <c r="CB232" s="61">
        <f t="shared" si="321"/>
        <v>0</v>
      </c>
      <c r="CC232" s="61">
        <f t="shared" si="322"/>
        <v>0</v>
      </c>
      <c r="CD232" s="61">
        <f t="shared" si="323"/>
        <v>0</v>
      </c>
      <c r="CE232" s="61">
        <f t="shared" si="324"/>
        <v>0</v>
      </c>
      <c r="CF232" s="61">
        <f t="shared" si="325"/>
        <v>0</v>
      </c>
      <c r="CG232" s="61">
        <f t="shared" si="308"/>
        <v>0</v>
      </c>
      <c r="CH232" s="61">
        <f t="shared" si="261"/>
        <v>0</v>
      </c>
      <c r="CI232" s="61">
        <f t="shared" si="262"/>
        <v>0</v>
      </c>
      <c r="CJ232" s="61">
        <f t="shared" si="263"/>
        <v>0</v>
      </c>
      <c r="CK232" s="61">
        <f t="shared" si="264"/>
        <v>0</v>
      </c>
      <c r="CL232" s="61">
        <f t="shared" si="265"/>
        <v>0</v>
      </c>
      <c r="CM232" s="61">
        <f t="shared" si="292"/>
        <v>2.5001057869762298E-16</v>
      </c>
      <c r="CN232" s="61">
        <f t="shared" si="326"/>
        <v>7.4072295855704601E-2</v>
      </c>
      <c r="CO232" s="61">
        <f t="shared" si="327"/>
        <v>7.22835097884824E-2</v>
      </c>
      <c r="CP232" s="61">
        <f t="shared" si="328"/>
        <v>7.4291778808737899E-2</v>
      </c>
      <c r="CQ232" s="61">
        <f t="shared" si="329"/>
        <v>7.5512652734986196E-2</v>
      </c>
      <c r="CR232" s="61">
        <f t="shared" si="330"/>
        <v>7.5213149955326006E-2</v>
      </c>
      <c r="CS232" s="61">
        <f t="shared" si="331"/>
        <v>7.4152315682331299E-2</v>
      </c>
      <c r="CT232" s="61">
        <f t="shared" si="332"/>
        <v>7.2503449997668001E-2</v>
      </c>
      <c r="CU232" s="61">
        <f t="shared" si="333"/>
        <v>7.0014604761499705E-2</v>
      </c>
      <c r="CV232" s="61">
        <f t="shared" si="334"/>
        <v>6.596011446036E-2</v>
      </c>
      <c r="CW232" s="61">
        <f t="shared" si="335"/>
        <v>6.2569560092146204E-2</v>
      </c>
      <c r="CX232" s="61">
        <f t="shared" si="336"/>
        <v>5.9752862194884397E-2</v>
      </c>
      <c r="CY232" s="61">
        <f t="shared" si="337"/>
        <v>5.7539742418464303E-2</v>
      </c>
      <c r="CZ232" s="61">
        <f t="shared" si="338"/>
        <v>5.5916025822169403E-2</v>
      </c>
      <c r="DA232" s="61">
        <f t="shared" si="339"/>
        <v>5.52822687952855E-2</v>
      </c>
      <c r="DB232" s="61">
        <f t="shared" si="340"/>
        <v>5.4935668631953601E-2</v>
      </c>
      <c r="DC232" s="61">
        <f t="shared" si="309"/>
        <v>0</v>
      </c>
      <c r="DD232" s="61">
        <f t="shared" si="267"/>
        <v>0</v>
      </c>
      <c r="DE232" s="61">
        <f t="shared" si="268"/>
        <v>0</v>
      </c>
      <c r="DF232" s="61">
        <f t="shared" si="269"/>
        <v>0</v>
      </c>
      <c r="DG232" s="61">
        <f t="shared" si="270"/>
        <v>0</v>
      </c>
      <c r="DH232" s="61">
        <f t="shared" si="271"/>
        <v>0</v>
      </c>
      <c r="DI232" s="61">
        <f t="shared" si="272"/>
        <v>0</v>
      </c>
      <c r="DJ232" s="61">
        <f t="shared" si="273"/>
        <v>0</v>
      </c>
      <c r="DK232" s="61">
        <f t="shared" si="274"/>
        <v>0</v>
      </c>
      <c r="DL232" s="61">
        <f t="shared" si="275"/>
        <v>0</v>
      </c>
      <c r="DM232" s="61">
        <f t="shared" si="276"/>
        <v>0</v>
      </c>
      <c r="DN232" s="61">
        <f t="shared" si="277"/>
        <v>0</v>
      </c>
      <c r="DO232" s="61">
        <f t="shared" si="278"/>
        <v>0</v>
      </c>
      <c r="DP232" s="61">
        <f t="shared" si="279"/>
        <v>0</v>
      </c>
      <c r="DQ232" s="61">
        <f t="shared" si="280"/>
        <v>0</v>
      </c>
      <c r="DR232" s="61">
        <f t="shared" si="281"/>
        <v>0</v>
      </c>
      <c r="DS232" s="61">
        <f t="shared" si="282"/>
        <v>0</v>
      </c>
      <c r="DT232" s="61">
        <f t="shared" si="283"/>
        <v>0</v>
      </c>
      <c r="DU232" s="61">
        <f t="shared" si="284"/>
        <v>0</v>
      </c>
      <c r="DV232" s="61">
        <f t="shared" si="285"/>
        <v>0</v>
      </c>
      <c r="DW232" s="61">
        <f t="shared" si="286"/>
        <v>0</v>
      </c>
      <c r="DX232" s="61">
        <f t="shared" si="287"/>
        <v>0</v>
      </c>
      <c r="DY232" s="61">
        <f t="shared" si="288"/>
        <v>0</v>
      </c>
      <c r="DZ232" s="61">
        <f t="shared" si="293"/>
        <v>1</v>
      </c>
    </row>
    <row r="233" spans="3:130">
      <c r="C233" s="53">
        <v>2039</v>
      </c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>
        <f t="shared" si="345"/>
        <v>0</v>
      </c>
      <c r="X233" s="64">
        <f t="shared" si="346"/>
        <v>0</v>
      </c>
      <c r="Y233" s="64">
        <f t="shared" si="347"/>
        <v>0</v>
      </c>
      <c r="Z233" s="64">
        <f t="shared" si="348"/>
        <v>0</v>
      </c>
      <c r="AA233" s="64">
        <f t="shared" si="349"/>
        <v>1.07909015056862E-10</v>
      </c>
      <c r="AB233" s="64">
        <f t="shared" si="350"/>
        <v>31616.2</v>
      </c>
      <c r="AC233" s="64">
        <f t="shared" si="351"/>
        <v>32494.6</v>
      </c>
      <c r="AD233" s="64">
        <f t="shared" si="352"/>
        <v>33028.6</v>
      </c>
      <c r="AE233" s="64">
        <f t="shared" si="353"/>
        <v>32897.599999999999</v>
      </c>
      <c r="AF233" s="64">
        <f t="shared" si="354"/>
        <v>32433.599999999999</v>
      </c>
      <c r="AG233" s="64">
        <f t="shared" si="355"/>
        <v>31712.400000000001</v>
      </c>
      <c r="AH233" s="64">
        <f t="shared" si="356"/>
        <v>30623.8</v>
      </c>
      <c r="AI233" s="64">
        <f t="shared" si="357"/>
        <v>28850.400000000001</v>
      </c>
      <c r="AJ233" s="64">
        <f t="shared" si="358"/>
        <v>27367.4</v>
      </c>
      <c r="AK233" s="64">
        <f t="shared" si="359"/>
        <v>26135.4</v>
      </c>
      <c r="AL233" s="64">
        <f t="shared" si="360"/>
        <v>25167.4</v>
      </c>
      <c r="AM233" s="64">
        <f t="shared" si="361"/>
        <v>24457.200000000001</v>
      </c>
      <c r="AN233" s="64">
        <f t="shared" si="362"/>
        <v>24180</v>
      </c>
      <c r="AO233" s="64">
        <f t="shared" ref="AO233:AO251" si="363">VLOOKUP($C$103,$D$3:$K$63,$A$70,0)*(B196-B195)</f>
        <v>24028.400000000001</v>
      </c>
      <c r="AP233" s="64">
        <f>VLOOKUP($C$104,$D$3:$K$63,$A$70,0)*(B195-B194)</f>
        <v>23973.200000000001</v>
      </c>
      <c r="AQ233" s="64">
        <f>VLOOKUP($C$105,$D$3:$K$63,$A$70,0)*B194</f>
        <v>0</v>
      </c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54">
        <f t="shared" si="290"/>
        <v>428966.2</v>
      </c>
      <c r="BP233" s="53">
        <v>2039</v>
      </c>
      <c r="BQ233" s="61">
        <f t="shared" si="291"/>
        <v>0</v>
      </c>
      <c r="BR233" s="61">
        <f t="shared" si="311"/>
        <v>0</v>
      </c>
      <c r="BS233" s="61">
        <f t="shared" si="312"/>
        <v>0</v>
      </c>
      <c r="BT233" s="61">
        <f t="shared" si="313"/>
        <v>0</v>
      </c>
      <c r="BU233" s="61">
        <f t="shared" si="314"/>
        <v>0</v>
      </c>
      <c r="BV233" s="61">
        <f t="shared" si="315"/>
        <v>0</v>
      </c>
      <c r="BW233" s="61">
        <f t="shared" si="316"/>
        <v>0</v>
      </c>
      <c r="BX233" s="61">
        <f t="shared" si="317"/>
        <v>0</v>
      </c>
      <c r="BY233" s="61">
        <f t="shared" si="318"/>
        <v>0</v>
      </c>
      <c r="BZ233" s="61">
        <f t="shared" si="319"/>
        <v>0</v>
      </c>
      <c r="CA233" s="61">
        <f t="shared" si="320"/>
        <v>0</v>
      </c>
      <c r="CB233" s="61">
        <f t="shared" si="321"/>
        <v>0</v>
      </c>
      <c r="CC233" s="61">
        <f t="shared" si="322"/>
        <v>0</v>
      </c>
      <c r="CD233" s="61">
        <f t="shared" si="323"/>
        <v>0</v>
      </c>
      <c r="CE233" s="61">
        <f t="shared" si="324"/>
        <v>0</v>
      </c>
      <c r="CF233" s="61">
        <f t="shared" si="325"/>
        <v>0</v>
      </c>
      <c r="CG233" s="61">
        <f t="shared" si="308"/>
        <v>0</v>
      </c>
      <c r="CH233" s="61">
        <f t="shared" si="261"/>
        <v>0</v>
      </c>
      <c r="CI233" s="61">
        <f t="shared" si="262"/>
        <v>0</v>
      </c>
      <c r="CJ233" s="61">
        <f t="shared" si="263"/>
        <v>0</v>
      </c>
      <c r="CK233" s="61">
        <f t="shared" si="264"/>
        <v>0</v>
      </c>
      <c r="CL233" s="61">
        <f t="shared" si="265"/>
        <v>0</v>
      </c>
      <c r="CM233" s="61">
        <f t="shared" si="292"/>
        <v>0</v>
      </c>
      <c r="CN233" s="61">
        <f t="shared" si="326"/>
        <v>2.5155598519618002E-16</v>
      </c>
      <c r="CO233" s="61">
        <f t="shared" si="327"/>
        <v>7.3703242819597406E-2</v>
      </c>
      <c r="CP233" s="61">
        <f t="shared" si="328"/>
        <v>7.5750956602175207E-2</v>
      </c>
      <c r="CQ233" s="61">
        <f t="shared" si="329"/>
        <v>7.6995809926283201E-2</v>
      </c>
      <c r="CR233" s="61">
        <f t="shared" si="330"/>
        <v>7.6690424560256695E-2</v>
      </c>
      <c r="CS233" s="61">
        <f t="shared" si="331"/>
        <v>7.56087542561628E-2</v>
      </c>
      <c r="CT233" s="61">
        <f t="shared" si="332"/>
        <v>7.3927502912816898E-2</v>
      </c>
      <c r="CU233" s="61">
        <f t="shared" si="333"/>
        <v>7.1389773832996606E-2</v>
      </c>
      <c r="CV233" s="61">
        <f t="shared" si="334"/>
        <v>6.7255648580237803E-2</v>
      </c>
      <c r="CW233" s="61">
        <f t="shared" si="335"/>
        <v>6.37984997419377E-2</v>
      </c>
      <c r="CX233" s="61">
        <f t="shared" si="336"/>
        <v>6.0926478589688401E-2</v>
      </c>
      <c r="CY233" s="61">
        <f t="shared" si="337"/>
        <v>5.8669890541492499E-2</v>
      </c>
      <c r="CZ233" s="61">
        <f t="shared" si="338"/>
        <v>5.7014282244148798E-2</v>
      </c>
      <c r="DA233" s="61">
        <f t="shared" si="339"/>
        <v>5.6368077484892698E-2</v>
      </c>
      <c r="DB233" s="61">
        <f t="shared" si="340"/>
        <v>5.6014669687262097E-2</v>
      </c>
      <c r="DC233" s="61">
        <f t="shared" si="309"/>
        <v>5.5885988220050899E-2</v>
      </c>
      <c r="DD233" s="61">
        <f t="shared" si="267"/>
        <v>0</v>
      </c>
      <c r="DE233" s="61">
        <f t="shared" si="268"/>
        <v>0</v>
      </c>
      <c r="DF233" s="61">
        <f t="shared" si="269"/>
        <v>0</v>
      </c>
      <c r="DG233" s="61">
        <f t="shared" si="270"/>
        <v>0</v>
      </c>
      <c r="DH233" s="61">
        <f t="shared" si="271"/>
        <v>0</v>
      </c>
      <c r="DI233" s="61">
        <f t="shared" si="272"/>
        <v>0</v>
      </c>
      <c r="DJ233" s="61">
        <f t="shared" si="273"/>
        <v>0</v>
      </c>
      <c r="DK233" s="61">
        <f t="shared" si="274"/>
        <v>0</v>
      </c>
      <c r="DL233" s="61">
        <f t="shared" si="275"/>
        <v>0</v>
      </c>
      <c r="DM233" s="61">
        <f t="shared" si="276"/>
        <v>0</v>
      </c>
      <c r="DN233" s="61">
        <f t="shared" si="277"/>
        <v>0</v>
      </c>
      <c r="DO233" s="61">
        <f t="shared" si="278"/>
        <v>0</v>
      </c>
      <c r="DP233" s="61">
        <f t="shared" si="279"/>
        <v>0</v>
      </c>
      <c r="DQ233" s="61">
        <f t="shared" si="280"/>
        <v>0</v>
      </c>
      <c r="DR233" s="61">
        <f t="shared" si="281"/>
        <v>0</v>
      </c>
      <c r="DS233" s="61">
        <f t="shared" si="282"/>
        <v>0</v>
      </c>
      <c r="DT233" s="61">
        <f t="shared" si="283"/>
        <v>0</v>
      </c>
      <c r="DU233" s="61">
        <f t="shared" si="284"/>
        <v>0</v>
      </c>
      <c r="DV233" s="61">
        <f t="shared" si="285"/>
        <v>0</v>
      </c>
      <c r="DW233" s="61">
        <f t="shared" si="286"/>
        <v>0</v>
      </c>
      <c r="DX233" s="61">
        <f t="shared" si="287"/>
        <v>0</v>
      </c>
      <c r="DY233" s="61">
        <f t="shared" si="288"/>
        <v>0</v>
      </c>
      <c r="DZ233" s="61">
        <f t="shared" si="293"/>
        <v>1</v>
      </c>
    </row>
    <row r="234" spans="3:130">
      <c r="C234" s="53">
        <v>2040</v>
      </c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>
        <f t="shared" si="346"/>
        <v>0</v>
      </c>
      <c r="Y234" s="64">
        <f t="shared" si="347"/>
        <v>0</v>
      </c>
      <c r="Z234" s="64">
        <f t="shared" si="348"/>
        <v>0</v>
      </c>
      <c r="AA234" s="64">
        <f t="shared" si="349"/>
        <v>0</v>
      </c>
      <c r="AB234" s="64">
        <f t="shared" si="350"/>
        <v>1.05303099573462E-10</v>
      </c>
      <c r="AC234" s="64">
        <f t="shared" si="351"/>
        <v>32494.6</v>
      </c>
      <c r="AD234" s="64">
        <f t="shared" si="352"/>
        <v>33028.6</v>
      </c>
      <c r="AE234" s="64">
        <f t="shared" si="353"/>
        <v>32897.599999999999</v>
      </c>
      <c r="AF234" s="64">
        <f t="shared" si="354"/>
        <v>32433.599999999999</v>
      </c>
      <c r="AG234" s="64">
        <f t="shared" si="355"/>
        <v>31712.400000000001</v>
      </c>
      <c r="AH234" s="64">
        <f t="shared" si="356"/>
        <v>30623.8</v>
      </c>
      <c r="AI234" s="64">
        <f t="shared" si="357"/>
        <v>28850.400000000001</v>
      </c>
      <c r="AJ234" s="64">
        <f t="shared" si="358"/>
        <v>27367.4</v>
      </c>
      <c r="AK234" s="64">
        <f t="shared" si="359"/>
        <v>26135.4</v>
      </c>
      <c r="AL234" s="64">
        <f t="shared" si="360"/>
        <v>25167.4</v>
      </c>
      <c r="AM234" s="64">
        <f t="shared" si="361"/>
        <v>24457.200000000001</v>
      </c>
      <c r="AN234" s="64">
        <f t="shared" si="362"/>
        <v>24180</v>
      </c>
      <c r="AO234" s="64">
        <f t="shared" si="363"/>
        <v>24028.400000000001</v>
      </c>
      <c r="AP234" s="64">
        <f t="shared" ref="AP234:AP252" si="364">VLOOKUP($C$104,$D$3:$K$63,$A$70,0)*(B196-B195)</f>
        <v>23973.200000000001</v>
      </c>
      <c r="AQ234" s="64">
        <f>VLOOKUP($C$105,$D$3:$K$63,$A$70,0)*(B195-B194)</f>
        <v>23999.4</v>
      </c>
      <c r="AR234" s="64">
        <f>VLOOKUP($C$106,$D$3:$K$63,$A$70,0)*B194</f>
        <v>0</v>
      </c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54">
        <f t="shared" si="290"/>
        <v>421349.4</v>
      </c>
      <c r="BP234" s="53">
        <v>2040</v>
      </c>
      <c r="BQ234" s="61">
        <f t="shared" si="291"/>
        <v>0</v>
      </c>
      <c r="BR234" s="61">
        <f t="shared" si="311"/>
        <v>0</v>
      </c>
      <c r="BS234" s="61">
        <f t="shared" si="312"/>
        <v>0</v>
      </c>
      <c r="BT234" s="61">
        <f t="shared" si="313"/>
        <v>0</v>
      </c>
      <c r="BU234" s="61">
        <f t="shared" si="314"/>
        <v>0</v>
      </c>
      <c r="BV234" s="61">
        <f t="shared" si="315"/>
        <v>0</v>
      </c>
      <c r="BW234" s="61">
        <f t="shared" si="316"/>
        <v>0</v>
      </c>
      <c r="BX234" s="61">
        <f t="shared" si="317"/>
        <v>0</v>
      </c>
      <c r="BY234" s="61">
        <f t="shared" si="318"/>
        <v>0</v>
      </c>
      <c r="BZ234" s="61">
        <f t="shared" si="319"/>
        <v>0</v>
      </c>
      <c r="CA234" s="61">
        <f t="shared" si="320"/>
        <v>0</v>
      </c>
      <c r="CB234" s="61">
        <f t="shared" si="321"/>
        <v>0</v>
      </c>
      <c r="CC234" s="61">
        <f t="shared" si="322"/>
        <v>0</v>
      </c>
      <c r="CD234" s="61">
        <f t="shared" si="323"/>
        <v>0</v>
      </c>
      <c r="CE234" s="61">
        <f t="shared" si="324"/>
        <v>0</v>
      </c>
      <c r="CF234" s="61">
        <f t="shared" si="325"/>
        <v>0</v>
      </c>
      <c r="CG234" s="61">
        <f t="shared" si="308"/>
        <v>0</v>
      </c>
      <c r="CH234" s="61">
        <f t="shared" si="261"/>
        <v>0</v>
      </c>
      <c r="CI234" s="61">
        <f t="shared" si="262"/>
        <v>0</v>
      </c>
      <c r="CJ234" s="61">
        <f t="shared" si="263"/>
        <v>0</v>
      </c>
      <c r="CK234" s="61">
        <f t="shared" si="264"/>
        <v>0</v>
      </c>
      <c r="CL234" s="61">
        <f t="shared" si="265"/>
        <v>0</v>
      </c>
      <c r="CM234" s="61">
        <f t="shared" si="292"/>
        <v>0</v>
      </c>
      <c r="CN234" s="61">
        <f t="shared" si="326"/>
        <v>0</v>
      </c>
      <c r="CO234" s="61">
        <f t="shared" si="327"/>
        <v>2.4991871253041198E-16</v>
      </c>
      <c r="CP234" s="61">
        <f t="shared" si="328"/>
        <v>7.7120318671392393E-2</v>
      </c>
      <c r="CQ234" s="61">
        <f t="shared" si="329"/>
        <v>7.8387675406681498E-2</v>
      </c>
      <c r="CR234" s="61">
        <f t="shared" si="330"/>
        <v>7.8076769540908295E-2</v>
      </c>
      <c r="CS234" s="61">
        <f t="shared" si="331"/>
        <v>7.69755457109942E-2</v>
      </c>
      <c r="CT234" s="61">
        <f t="shared" si="332"/>
        <v>7.5263902120188103E-2</v>
      </c>
      <c r="CU234" s="61">
        <f t="shared" si="333"/>
        <v>7.2680298108885405E-2</v>
      </c>
      <c r="CV234" s="61">
        <f t="shared" si="334"/>
        <v>6.8471439617571503E-2</v>
      </c>
      <c r="CW234" s="61">
        <f t="shared" si="335"/>
        <v>6.4951795350841807E-2</v>
      </c>
      <c r="CX234" s="61">
        <f t="shared" si="336"/>
        <v>6.2027856216242398E-2</v>
      </c>
      <c r="CY234" s="61">
        <f t="shared" si="337"/>
        <v>5.9730475467628497E-2</v>
      </c>
      <c r="CZ234" s="61">
        <f t="shared" si="338"/>
        <v>5.8044938476238497E-2</v>
      </c>
      <c r="DA234" s="61">
        <f t="shared" si="339"/>
        <v>5.7387052170953599E-2</v>
      </c>
      <c r="DB234" s="61">
        <f t="shared" si="340"/>
        <v>5.7027255764455803E-2</v>
      </c>
      <c r="DC234" s="61">
        <f>AP233/$BM234</f>
        <v>5.6896248101931501E-2</v>
      </c>
      <c r="DD234" s="61">
        <f t="shared" si="267"/>
        <v>5.6958429275086202E-2</v>
      </c>
      <c r="DE234" s="61">
        <f t="shared" si="268"/>
        <v>0</v>
      </c>
      <c r="DF234" s="61">
        <f t="shared" si="269"/>
        <v>0</v>
      </c>
      <c r="DG234" s="61">
        <f t="shared" si="270"/>
        <v>0</v>
      </c>
      <c r="DH234" s="61">
        <f t="shared" si="271"/>
        <v>0</v>
      </c>
      <c r="DI234" s="61">
        <f t="shared" si="272"/>
        <v>0</v>
      </c>
      <c r="DJ234" s="61">
        <f t="shared" si="273"/>
        <v>0</v>
      </c>
      <c r="DK234" s="61">
        <f t="shared" si="274"/>
        <v>0</v>
      </c>
      <c r="DL234" s="61">
        <f t="shared" si="275"/>
        <v>0</v>
      </c>
      <c r="DM234" s="61">
        <f t="shared" si="276"/>
        <v>0</v>
      </c>
      <c r="DN234" s="61">
        <f t="shared" si="277"/>
        <v>0</v>
      </c>
      <c r="DO234" s="61">
        <f t="shared" si="278"/>
        <v>0</v>
      </c>
      <c r="DP234" s="61">
        <f t="shared" si="279"/>
        <v>0</v>
      </c>
      <c r="DQ234" s="61">
        <f t="shared" si="280"/>
        <v>0</v>
      </c>
      <c r="DR234" s="61">
        <f t="shared" si="281"/>
        <v>0</v>
      </c>
      <c r="DS234" s="61">
        <f t="shared" si="282"/>
        <v>0</v>
      </c>
      <c r="DT234" s="61">
        <f t="shared" si="283"/>
        <v>0</v>
      </c>
      <c r="DU234" s="61">
        <f t="shared" si="284"/>
        <v>0</v>
      </c>
      <c r="DV234" s="61">
        <f t="shared" si="285"/>
        <v>0</v>
      </c>
      <c r="DW234" s="61">
        <f t="shared" si="286"/>
        <v>0</v>
      </c>
      <c r="DX234" s="61">
        <f t="shared" si="287"/>
        <v>0</v>
      </c>
      <c r="DY234" s="61">
        <f t="shared" si="288"/>
        <v>0</v>
      </c>
      <c r="DZ234" s="61">
        <f t="shared" ref="DZ234:DZ254" si="365">SUM(BQ234:DY234)</f>
        <v>1</v>
      </c>
    </row>
    <row r="235" spans="3:130">
      <c r="C235" s="53">
        <v>2041</v>
      </c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>
        <f t="shared" si="347"/>
        <v>0</v>
      </c>
      <c r="Z235" s="64">
        <f t="shared" si="348"/>
        <v>0</v>
      </c>
      <c r="AA235" s="64">
        <f t="shared" si="349"/>
        <v>0</v>
      </c>
      <c r="AB235" s="64">
        <f t="shared" si="350"/>
        <v>0</v>
      </c>
      <c r="AC235" s="64">
        <f t="shared" si="351"/>
        <v>1.08228759287954E-10</v>
      </c>
      <c r="AD235" s="64">
        <f t="shared" si="352"/>
        <v>33028.6</v>
      </c>
      <c r="AE235" s="64">
        <f t="shared" si="353"/>
        <v>32897.599999999999</v>
      </c>
      <c r="AF235" s="64">
        <f t="shared" si="354"/>
        <v>32433.599999999999</v>
      </c>
      <c r="AG235" s="64">
        <f t="shared" si="355"/>
        <v>31712.400000000001</v>
      </c>
      <c r="AH235" s="64">
        <f t="shared" si="356"/>
        <v>30623.8</v>
      </c>
      <c r="AI235" s="64">
        <f t="shared" si="357"/>
        <v>28850.400000000001</v>
      </c>
      <c r="AJ235" s="64">
        <f t="shared" si="358"/>
        <v>27367.4</v>
      </c>
      <c r="AK235" s="64">
        <f t="shared" si="359"/>
        <v>26135.4</v>
      </c>
      <c r="AL235" s="64">
        <f t="shared" si="360"/>
        <v>25167.4</v>
      </c>
      <c r="AM235" s="64">
        <f t="shared" si="361"/>
        <v>24457.200000000001</v>
      </c>
      <c r="AN235" s="64">
        <f t="shared" si="362"/>
        <v>24180</v>
      </c>
      <c r="AO235" s="64">
        <f t="shared" si="363"/>
        <v>24028.400000000001</v>
      </c>
      <c r="AP235" s="64">
        <f t="shared" si="364"/>
        <v>23973.200000000001</v>
      </c>
      <c r="AQ235" s="64">
        <f t="shared" ref="AQ235:AQ253" si="366">VLOOKUP($C$105,$D$3:$K$63,$A$70,0)*(B196-B195)</f>
        <v>23999.4</v>
      </c>
      <c r="AR235" s="64">
        <f>VLOOKUP($C$106,$D$3:$K$63,$A$70,0)*(B195-B194)</f>
        <v>24106.799999999999</v>
      </c>
      <c r="AS235" s="64">
        <f>VLOOKUP($C$107,$D$3:$K$63,$A$70,0)*B194</f>
        <v>0</v>
      </c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54">
        <f t="shared" si="290"/>
        <v>412961.6</v>
      </c>
      <c r="BP235" s="53">
        <v>2041</v>
      </c>
      <c r="BQ235" s="61">
        <f t="shared" si="291"/>
        <v>0</v>
      </c>
      <c r="BR235" s="61">
        <f t="shared" si="311"/>
        <v>0</v>
      </c>
      <c r="BS235" s="61">
        <f t="shared" si="312"/>
        <v>0</v>
      </c>
      <c r="BT235" s="61">
        <f t="shared" si="313"/>
        <v>0</v>
      </c>
      <c r="BU235" s="61">
        <f t="shared" si="314"/>
        <v>0</v>
      </c>
      <c r="BV235" s="61">
        <f t="shared" si="315"/>
        <v>0</v>
      </c>
      <c r="BW235" s="61">
        <f t="shared" si="316"/>
        <v>0</v>
      </c>
      <c r="BX235" s="61">
        <f t="shared" si="317"/>
        <v>0</v>
      </c>
      <c r="BY235" s="61">
        <f t="shared" si="318"/>
        <v>0</v>
      </c>
      <c r="BZ235" s="61">
        <f t="shared" si="319"/>
        <v>0</v>
      </c>
      <c r="CA235" s="61">
        <f t="shared" si="320"/>
        <v>0</v>
      </c>
      <c r="CB235" s="61">
        <f t="shared" si="321"/>
        <v>0</v>
      </c>
      <c r="CC235" s="61">
        <f t="shared" si="322"/>
        <v>0</v>
      </c>
      <c r="CD235" s="61">
        <f t="shared" si="323"/>
        <v>0</v>
      </c>
      <c r="CE235" s="61">
        <f t="shared" si="324"/>
        <v>0</v>
      </c>
      <c r="CF235" s="61">
        <f t="shared" si="325"/>
        <v>0</v>
      </c>
      <c r="CG235" s="61">
        <f t="shared" si="308"/>
        <v>0</v>
      </c>
      <c r="CH235" s="61">
        <f t="shared" si="261"/>
        <v>0</v>
      </c>
      <c r="CI235" s="61">
        <f t="shared" si="262"/>
        <v>0</v>
      </c>
      <c r="CJ235" s="61">
        <f t="shared" si="263"/>
        <v>0</v>
      </c>
      <c r="CK235" s="61">
        <f t="shared" si="264"/>
        <v>0</v>
      </c>
      <c r="CL235" s="61">
        <f t="shared" si="265"/>
        <v>0</v>
      </c>
      <c r="CM235" s="61">
        <f t="shared" si="292"/>
        <v>0</v>
      </c>
      <c r="CN235" s="61">
        <f t="shared" si="326"/>
        <v>0</v>
      </c>
      <c r="CO235" s="61">
        <f t="shared" si="327"/>
        <v>0</v>
      </c>
      <c r="CP235" s="61">
        <f t="shared" si="328"/>
        <v>2.6207947491474702E-16</v>
      </c>
      <c r="CQ235" s="61">
        <f t="shared" si="329"/>
        <v>7.9979833476042303E-2</v>
      </c>
      <c r="CR235" s="61">
        <f t="shared" si="330"/>
        <v>7.9662612698129798E-2</v>
      </c>
      <c r="CS235" s="61">
        <f t="shared" si="331"/>
        <v>7.8539021545828896E-2</v>
      </c>
      <c r="CT235" s="61">
        <f t="shared" si="332"/>
        <v>7.6792612194450993E-2</v>
      </c>
      <c r="CU235" s="61">
        <f t="shared" si="333"/>
        <v>7.4156531745324494E-2</v>
      </c>
      <c r="CV235" s="61">
        <f t="shared" si="334"/>
        <v>6.9862185733491899E-2</v>
      </c>
      <c r="CW235" s="61">
        <f t="shared" si="335"/>
        <v>6.6271052804909705E-2</v>
      </c>
      <c r="CX235" s="61">
        <f t="shared" si="336"/>
        <v>6.3287724572938506E-2</v>
      </c>
      <c r="CY235" s="61">
        <f t="shared" si="337"/>
        <v>6.0943680962104001E-2</v>
      </c>
      <c r="CZ235" s="61">
        <f t="shared" si="338"/>
        <v>5.9223908469940002E-2</v>
      </c>
      <c r="DA235" s="61">
        <f t="shared" si="339"/>
        <v>5.85526596177465E-2</v>
      </c>
      <c r="DB235" s="61">
        <f t="shared" si="340"/>
        <v>5.8185555267124101E-2</v>
      </c>
      <c r="DC235" s="61">
        <f t="shared" ref="DC235:DC254" si="367">AP235/$BM235</f>
        <v>5.8051886664522802E-2</v>
      </c>
      <c r="DD235" s="61">
        <f t="shared" si="267"/>
        <v>5.8115330820105303E-2</v>
      </c>
      <c r="DE235" s="61">
        <f t="shared" si="268"/>
        <v>5.8375403427340398E-2</v>
      </c>
      <c r="DF235" s="61">
        <f t="shared" si="269"/>
        <v>0</v>
      </c>
      <c r="DG235" s="61">
        <f t="shared" si="270"/>
        <v>0</v>
      </c>
      <c r="DH235" s="61">
        <f t="shared" si="271"/>
        <v>0</v>
      </c>
      <c r="DI235" s="61">
        <f t="shared" si="272"/>
        <v>0</v>
      </c>
      <c r="DJ235" s="61">
        <f t="shared" si="273"/>
        <v>0</v>
      </c>
      <c r="DK235" s="61">
        <f t="shared" si="274"/>
        <v>0</v>
      </c>
      <c r="DL235" s="61">
        <f t="shared" si="275"/>
        <v>0</v>
      </c>
      <c r="DM235" s="61">
        <f t="shared" si="276"/>
        <v>0</v>
      </c>
      <c r="DN235" s="61">
        <f t="shared" si="277"/>
        <v>0</v>
      </c>
      <c r="DO235" s="61">
        <f t="shared" si="278"/>
        <v>0</v>
      </c>
      <c r="DP235" s="61">
        <f t="shared" si="279"/>
        <v>0</v>
      </c>
      <c r="DQ235" s="61">
        <f t="shared" si="280"/>
        <v>0</v>
      </c>
      <c r="DR235" s="61">
        <f t="shared" si="281"/>
        <v>0</v>
      </c>
      <c r="DS235" s="61">
        <f t="shared" si="282"/>
        <v>0</v>
      </c>
      <c r="DT235" s="61">
        <f t="shared" si="283"/>
        <v>0</v>
      </c>
      <c r="DU235" s="61">
        <f t="shared" si="284"/>
        <v>0</v>
      </c>
      <c r="DV235" s="61">
        <f t="shared" si="285"/>
        <v>0</v>
      </c>
      <c r="DW235" s="61">
        <f t="shared" si="286"/>
        <v>0</v>
      </c>
      <c r="DX235" s="61">
        <f t="shared" si="287"/>
        <v>0</v>
      </c>
      <c r="DY235" s="61">
        <f t="shared" si="288"/>
        <v>0</v>
      </c>
      <c r="DZ235" s="61">
        <f t="shared" si="365"/>
        <v>1</v>
      </c>
    </row>
    <row r="236" spans="3:130">
      <c r="C236" s="53">
        <v>2042</v>
      </c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>
        <f t="shared" si="348"/>
        <v>0</v>
      </c>
      <c r="AA236" s="64">
        <f t="shared" si="349"/>
        <v>0</v>
      </c>
      <c r="AB236" s="64">
        <f t="shared" si="350"/>
        <v>0</v>
      </c>
      <c r="AC236" s="64">
        <f t="shared" si="351"/>
        <v>0</v>
      </c>
      <c r="AD236" s="64">
        <f t="shared" si="352"/>
        <v>1.10007336573403E-10</v>
      </c>
      <c r="AE236" s="64">
        <f t="shared" si="353"/>
        <v>32897.599999999999</v>
      </c>
      <c r="AF236" s="64">
        <f t="shared" si="354"/>
        <v>32433.599999999999</v>
      </c>
      <c r="AG236" s="64">
        <f t="shared" si="355"/>
        <v>31712.400000000001</v>
      </c>
      <c r="AH236" s="64">
        <f t="shared" si="356"/>
        <v>30623.8</v>
      </c>
      <c r="AI236" s="64">
        <f t="shared" si="357"/>
        <v>28850.400000000001</v>
      </c>
      <c r="AJ236" s="64">
        <f t="shared" si="358"/>
        <v>27367.4</v>
      </c>
      <c r="AK236" s="64">
        <f t="shared" si="359"/>
        <v>26135.4</v>
      </c>
      <c r="AL236" s="64">
        <f t="shared" si="360"/>
        <v>25167.4</v>
      </c>
      <c r="AM236" s="64">
        <f t="shared" si="361"/>
        <v>24457.200000000001</v>
      </c>
      <c r="AN236" s="64">
        <f t="shared" si="362"/>
        <v>24180</v>
      </c>
      <c r="AO236" s="64">
        <f t="shared" si="363"/>
        <v>24028.400000000001</v>
      </c>
      <c r="AP236" s="64">
        <f t="shared" si="364"/>
        <v>23973.200000000001</v>
      </c>
      <c r="AQ236" s="64">
        <f t="shared" si="366"/>
        <v>23999.4</v>
      </c>
      <c r="AR236" s="64">
        <f t="shared" ref="AR236:AR254" si="368">VLOOKUP($C$106,$D$3:$K$63,$A$70,0)*(B196-B195)</f>
        <v>24106.799999999999</v>
      </c>
      <c r="AS236" s="64">
        <f>VLOOKUP($C$107,$D$3:$K$63,$A$70,0)*(B195-B194)</f>
        <v>24066</v>
      </c>
      <c r="AT236" s="64">
        <f>VLOOKUP($C$108,$D$3:$K$63,$A$70,0)*B194</f>
        <v>0</v>
      </c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54">
        <f t="shared" si="290"/>
        <v>403999</v>
      </c>
      <c r="BP236" s="53">
        <v>2042</v>
      </c>
      <c r="BQ236" s="61">
        <f t="shared" si="291"/>
        <v>0</v>
      </c>
      <c r="BR236" s="61">
        <f t="shared" si="311"/>
        <v>0</v>
      </c>
      <c r="BS236" s="61">
        <f t="shared" si="312"/>
        <v>0</v>
      </c>
      <c r="BT236" s="61">
        <f t="shared" si="313"/>
        <v>0</v>
      </c>
      <c r="BU236" s="61">
        <f t="shared" si="314"/>
        <v>0</v>
      </c>
      <c r="BV236" s="61">
        <f t="shared" si="315"/>
        <v>0</v>
      </c>
      <c r="BW236" s="61">
        <f t="shared" si="316"/>
        <v>0</v>
      </c>
      <c r="BX236" s="61">
        <f t="shared" si="317"/>
        <v>0</v>
      </c>
      <c r="BY236" s="61">
        <f t="shared" si="318"/>
        <v>0</v>
      </c>
      <c r="BZ236" s="61">
        <f t="shared" si="319"/>
        <v>0</v>
      </c>
      <c r="CA236" s="61">
        <f t="shared" si="320"/>
        <v>0</v>
      </c>
      <c r="CB236" s="61">
        <f t="shared" si="321"/>
        <v>0</v>
      </c>
      <c r="CC236" s="61">
        <f t="shared" si="322"/>
        <v>0</v>
      </c>
      <c r="CD236" s="61">
        <f t="shared" si="323"/>
        <v>0</v>
      </c>
      <c r="CE236" s="61">
        <f t="shared" si="324"/>
        <v>0</v>
      </c>
      <c r="CF236" s="61">
        <f t="shared" si="325"/>
        <v>0</v>
      </c>
      <c r="CG236" s="61">
        <f t="shared" si="308"/>
        <v>0</v>
      </c>
      <c r="CH236" s="61">
        <f t="shared" si="261"/>
        <v>0</v>
      </c>
      <c r="CI236" s="61">
        <f t="shared" si="262"/>
        <v>0</v>
      </c>
      <c r="CJ236" s="61">
        <f t="shared" si="263"/>
        <v>0</v>
      </c>
      <c r="CK236" s="61">
        <f t="shared" si="264"/>
        <v>0</v>
      </c>
      <c r="CL236" s="61">
        <f t="shared" si="265"/>
        <v>0</v>
      </c>
      <c r="CM236" s="61">
        <f t="shared" si="292"/>
        <v>0</v>
      </c>
      <c r="CN236" s="61">
        <f t="shared" si="326"/>
        <v>0</v>
      </c>
      <c r="CO236" s="61">
        <f t="shared" si="327"/>
        <v>0</v>
      </c>
      <c r="CP236" s="61">
        <f t="shared" si="328"/>
        <v>0</v>
      </c>
      <c r="CQ236" s="61">
        <f t="shared" si="329"/>
        <v>2.7229606155808102E-16</v>
      </c>
      <c r="CR236" s="61">
        <f t="shared" si="330"/>
        <v>8.1429904529466607E-2</v>
      </c>
      <c r="CS236" s="61">
        <f t="shared" si="331"/>
        <v>8.0281386835115903E-2</v>
      </c>
      <c r="CT236" s="61">
        <f t="shared" si="332"/>
        <v>7.8496233901569096E-2</v>
      </c>
      <c r="CU236" s="61">
        <f t="shared" si="333"/>
        <v>7.5801672776417695E-2</v>
      </c>
      <c r="CV236" s="61">
        <f t="shared" si="334"/>
        <v>7.1412057950638499E-2</v>
      </c>
      <c r="CW236" s="61">
        <f t="shared" si="335"/>
        <v>6.7741256785289097E-2</v>
      </c>
      <c r="CX236" s="61">
        <f t="shared" si="336"/>
        <v>6.4691744286495795E-2</v>
      </c>
      <c r="CY236" s="61">
        <f t="shared" si="337"/>
        <v>6.2295698751729599E-2</v>
      </c>
      <c r="CZ236" s="61">
        <f t="shared" si="338"/>
        <v>6.0537773608350498E-2</v>
      </c>
      <c r="DA236" s="61">
        <f t="shared" si="339"/>
        <v>5.9851633296122003E-2</v>
      </c>
      <c r="DB236" s="61">
        <f t="shared" si="340"/>
        <v>5.94763848425367E-2</v>
      </c>
      <c r="DC236" s="61">
        <f t="shared" si="367"/>
        <v>5.9339750840967397E-2</v>
      </c>
      <c r="DD236" s="61">
        <f t="shared" si="267"/>
        <v>5.9404602486639799E-2</v>
      </c>
      <c r="DE236" s="61">
        <f t="shared" si="268"/>
        <v>5.9670444728823602E-2</v>
      </c>
      <c r="DF236" s="61">
        <f t="shared" si="269"/>
        <v>5.95694543798376E-2</v>
      </c>
      <c r="DG236" s="61">
        <f t="shared" si="270"/>
        <v>0</v>
      </c>
      <c r="DH236" s="61">
        <f t="shared" si="271"/>
        <v>0</v>
      </c>
      <c r="DI236" s="61">
        <f t="shared" si="272"/>
        <v>0</v>
      </c>
      <c r="DJ236" s="61">
        <f t="shared" si="273"/>
        <v>0</v>
      </c>
      <c r="DK236" s="61">
        <f t="shared" si="274"/>
        <v>0</v>
      </c>
      <c r="DL236" s="61">
        <f t="shared" si="275"/>
        <v>0</v>
      </c>
      <c r="DM236" s="61">
        <f t="shared" si="276"/>
        <v>0</v>
      </c>
      <c r="DN236" s="61">
        <f t="shared" si="277"/>
        <v>0</v>
      </c>
      <c r="DO236" s="61">
        <f t="shared" si="278"/>
        <v>0</v>
      </c>
      <c r="DP236" s="61">
        <f t="shared" si="279"/>
        <v>0</v>
      </c>
      <c r="DQ236" s="61">
        <f t="shared" si="280"/>
        <v>0</v>
      </c>
      <c r="DR236" s="61">
        <f t="shared" si="281"/>
        <v>0</v>
      </c>
      <c r="DS236" s="61">
        <f t="shared" si="282"/>
        <v>0</v>
      </c>
      <c r="DT236" s="61">
        <f t="shared" si="283"/>
        <v>0</v>
      </c>
      <c r="DU236" s="61">
        <f t="shared" si="284"/>
        <v>0</v>
      </c>
      <c r="DV236" s="61">
        <f t="shared" si="285"/>
        <v>0</v>
      </c>
      <c r="DW236" s="61">
        <f t="shared" si="286"/>
        <v>0</v>
      </c>
      <c r="DX236" s="61">
        <f t="shared" si="287"/>
        <v>0</v>
      </c>
      <c r="DY236" s="61">
        <f t="shared" si="288"/>
        <v>0</v>
      </c>
      <c r="DZ236" s="61">
        <f t="shared" si="365"/>
        <v>1</v>
      </c>
    </row>
    <row r="237" spans="3:130">
      <c r="C237" s="53">
        <v>2043</v>
      </c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>
        <f t="shared" si="349"/>
        <v>0</v>
      </c>
      <c r="AB237" s="64">
        <f t="shared" si="350"/>
        <v>0</v>
      </c>
      <c r="AC237" s="64">
        <f t="shared" si="351"/>
        <v>0</v>
      </c>
      <c r="AD237" s="64">
        <f t="shared" si="352"/>
        <v>0</v>
      </c>
      <c r="AE237" s="64">
        <f t="shared" si="353"/>
        <v>1.09571018924726E-10</v>
      </c>
      <c r="AF237" s="64">
        <f t="shared" si="354"/>
        <v>32433.599999999999</v>
      </c>
      <c r="AG237" s="64">
        <f t="shared" si="355"/>
        <v>31712.400000000001</v>
      </c>
      <c r="AH237" s="64">
        <f t="shared" si="356"/>
        <v>30623.8</v>
      </c>
      <c r="AI237" s="64">
        <f t="shared" si="357"/>
        <v>28850.400000000001</v>
      </c>
      <c r="AJ237" s="64">
        <f t="shared" si="358"/>
        <v>27367.4</v>
      </c>
      <c r="AK237" s="64">
        <f t="shared" si="359"/>
        <v>26135.4</v>
      </c>
      <c r="AL237" s="64">
        <f t="shared" si="360"/>
        <v>25167.4</v>
      </c>
      <c r="AM237" s="64">
        <f t="shared" si="361"/>
        <v>24457.200000000001</v>
      </c>
      <c r="AN237" s="64">
        <f t="shared" si="362"/>
        <v>24180</v>
      </c>
      <c r="AO237" s="64">
        <f t="shared" si="363"/>
        <v>24028.400000000001</v>
      </c>
      <c r="AP237" s="64">
        <f t="shared" si="364"/>
        <v>23973.200000000001</v>
      </c>
      <c r="AQ237" s="64">
        <f t="shared" si="366"/>
        <v>23999.4</v>
      </c>
      <c r="AR237" s="64">
        <f t="shared" si="368"/>
        <v>24106.799999999999</v>
      </c>
      <c r="AS237" s="64">
        <f t="shared" ref="AS237:AS254" si="369">VLOOKUP($C$107,$D$3:$K$63,$A$70,0)*(B196-B195)</f>
        <v>24066</v>
      </c>
      <c r="AT237" s="64">
        <f>VLOOKUP($C$108,$D$3:$K$63,$A$70,0)*(B195-B194)</f>
        <v>24055</v>
      </c>
      <c r="AU237" s="64">
        <f>VLOOKUP($C$109,$D$3:$K$63,$A$70,0)*B194</f>
        <v>0</v>
      </c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54">
        <f t="shared" si="290"/>
        <v>395156.4</v>
      </c>
      <c r="BP237" s="53">
        <v>2043</v>
      </c>
      <c r="BQ237" s="61">
        <f t="shared" si="291"/>
        <v>0</v>
      </c>
      <c r="BR237" s="61">
        <f t="shared" si="311"/>
        <v>0</v>
      </c>
      <c r="BS237" s="61">
        <f t="shared" si="312"/>
        <v>0</v>
      </c>
      <c r="BT237" s="61">
        <f t="shared" si="313"/>
        <v>0</v>
      </c>
      <c r="BU237" s="61">
        <f t="shared" si="314"/>
        <v>0</v>
      </c>
      <c r="BV237" s="61">
        <f t="shared" si="315"/>
        <v>0</v>
      </c>
      <c r="BW237" s="61">
        <f t="shared" si="316"/>
        <v>0</v>
      </c>
      <c r="BX237" s="61">
        <f t="shared" si="317"/>
        <v>0</v>
      </c>
      <c r="BY237" s="61">
        <f t="shared" si="318"/>
        <v>0</v>
      </c>
      <c r="BZ237" s="61">
        <f t="shared" si="319"/>
        <v>0</v>
      </c>
      <c r="CA237" s="61">
        <f t="shared" si="320"/>
        <v>0</v>
      </c>
      <c r="CB237" s="61">
        <f t="shared" si="321"/>
        <v>0</v>
      </c>
      <c r="CC237" s="61">
        <f t="shared" si="322"/>
        <v>0</v>
      </c>
      <c r="CD237" s="61">
        <f t="shared" si="323"/>
        <v>0</v>
      </c>
      <c r="CE237" s="61">
        <f t="shared" si="324"/>
        <v>0</v>
      </c>
      <c r="CF237" s="61">
        <f t="shared" si="325"/>
        <v>0</v>
      </c>
      <c r="CG237" s="61">
        <f t="shared" si="308"/>
        <v>0</v>
      </c>
      <c r="CH237" s="61">
        <f t="shared" si="261"/>
        <v>0</v>
      </c>
      <c r="CI237" s="61">
        <f t="shared" si="262"/>
        <v>0</v>
      </c>
      <c r="CJ237" s="61">
        <f t="shared" si="263"/>
        <v>0</v>
      </c>
      <c r="CK237" s="61">
        <f t="shared" si="264"/>
        <v>0</v>
      </c>
      <c r="CL237" s="61">
        <f t="shared" si="265"/>
        <v>0</v>
      </c>
      <c r="CM237" s="61">
        <f t="shared" si="292"/>
        <v>0</v>
      </c>
      <c r="CN237" s="61">
        <f t="shared" si="326"/>
        <v>0</v>
      </c>
      <c r="CO237" s="61">
        <f t="shared" si="327"/>
        <v>0</v>
      </c>
      <c r="CP237" s="61">
        <f t="shared" si="328"/>
        <v>0</v>
      </c>
      <c r="CQ237" s="61">
        <f t="shared" si="329"/>
        <v>0</v>
      </c>
      <c r="CR237" s="61">
        <f t="shared" si="330"/>
        <v>2.7728519372260098E-16</v>
      </c>
      <c r="CS237" s="61">
        <f t="shared" si="331"/>
        <v>8.2077881061777005E-2</v>
      </c>
      <c r="CT237" s="61">
        <f t="shared" si="332"/>
        <v>8.0252780924211203E-2</v>
      </c>
      <c r="CU237" s="61">
        <f t="shared" si="333"/>
        <v>7.7497922341634801E-2</v>
      </c>
      <c r="CV237" s="61">
        <f t="shared" si="334"/>
        <v>7.3010079047182305E-2</v>
      </c>
      <c r="CW237" s="61">
        <f t="shared" si="335"/>
        <v>6.9257134643396903E-2</v>
      </c>
      <c r="CX237" s="61">
        <f t="shared" si="336"/>
        <v>6.6139381773900094E-2</v>
      </c>
      <c r="CY237" s="61">
        <f t="shared" si="337"/>
        <v>6.3689718805009801E-2</v>
      </c>
      <c r="CZ237" s="61">
        <f t="shared" si="338"/>
        <v>6.1892455746636002E-2</v>
      </c>
      <c r="DA237" s="61">
        <f t="shared" si="339"/>
        <v>6.1190961350999197E-2</v>
      </c>
      <c r="DB237" s="61">
        <f t="shared" si="340"/>
        <v>6.0807315786863103E-2</v>
      </c>
      <c r="DC237" s="61">
        <f t="shared" si="367"/>
        <v>6.06676242621908E-2</v>
      </c>
      <c r="DD237" s="61">
        <f t="shared" si="267"/>
        <v>6.0733927123538901E-2</v>
      </c>
      <c r="DE237" s="61">
        <f t="shared" si="268"/>
        <v>6.1005718242194702E-2</v>
      </c>
      <c r="DF237" s="61">
        <f t="shared" si="269"/>
        <v>6.0902467984828297E-2</v>
      </c>
      <c r="DG237" s="61">
        <f t="shared" si="270"/>
        <v>6.0874630905636301E-2</v>
      </c>
      <c r="DH237" s="61">
        <f t="shared" si="271"/>
        <v>0</v>
      </c>
      <c r="DI237" s="61">
        <f t="shared" si="272"/>
        <v>0</v>
      </c>
      <c r="DJ237" s="61">
        <f t="shared" si="273"/>
        <v>0</v>
      </c>
      <c r="DK237" s="61">
        <f t="shared" si="274"/>
        <v>0</v>
      </c>
      <c r="DL237" s="61">
        <f t="shared" si="275"/>
        <v>0</v>
      </c>
      <c r="DM237" s="61">
        <f t="shared" si="276"/>
        <v>0</v>
      </c>
      <c r="DN237" s="61">
        <f t="shared" si="277"/>
        <v>0</v>
      </c>
      <c r="DO237" s="61">
        <f t="shared" si="278"/>
        <v>0</v>
      </c>
      <c r="DP237" s="61">
        <f t="shared" si="279"/>
        <v>0</v>
      </c>
      <c r="DQ237" s="61">
        <f t="shared" si="280"/>
        <v>0</v>
      </c>
      <c r="DR237" s="61">
        <f t="shared" si="281"/>
        <v>0</v>
      </c>
      <c r="DS237" s="61">
        <f t="shared" si="282"/>
        <v>0</v>
      </c>
      <c r="DT237" s="61">
        <f t="shared" si="283"/>
        <v>0</v>
      </c>
      <c r="DU237" s="61">
        <f t="shared" si="284"/>
        <v>0</v>
      </c>
      <c r="DV237" s="61">
        <f t="shared" si="285"/>
        <v>0</v>
      </c>
      <c r="DW237" s="61">
        <f t="shared" si="286"/>
        <v>0</v>
      </c>
      <c r="DX237" s="61">
        <f t="shared" si="287"/>
        <v>0</v>
      </c>
      <c r="DY237" s="61">
        <f t="shared" si="288"/>
        <v>0</v>
      </c>
      <c r="DZ237" s="61">
        <f t="shared" si="365"/>
        <v>1</v>
      </c>
    </row>
    <row r="238" spans="3:130">
      <c r="C238" s="53">
        <v>2044</v>
      </c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>
        <f t="shared" si="350"/>
        <v>0</v>
      </c>
      <c r="AC238" s="64">
        <f t="shared" si="351"/>
        <v>0</v>
      </c>
      <c r="AD238" s="64">
        <f t="shared" si="352"/>
        <v>0</v>
      </c>
      <c r="AE238" s="64">
        <f t="shared" si="353"/>
        <v>0</v>
      </c>
      <c r="AF238" s="64">
        <f t="shared" si="354"/>
        <v>1.08025588474447E-10</v>
      </c>
      <c r="AG238" s="64">
        <f t="shared" si="355"/>
        <v>31712.400000000001</v>
      </c>
      <c r="AH238" s="64">
        <f t="shared" si="356"/>
        <v>30623.8</v>
      </c>
      <c r="AI238" s="64">
        <f t="shared" si="357"/>
        <v>28850.400000000001</v>
      </c>
      <c r="AJ238" s="64">
        <f t="shared" si="358"/>
        <v>27367.4</v>
      </c>
      <c r="AK238" s="64">
        <f t="shared" si="359"/>
        <v>26135.4</v>
      </c>
      <c r="AL238" s="64">
        <f t="shared" si="360"/>
        <v>25167.4</v>
      </c>
      <c r="AM238" s="64">
        <f t="shared" si="361"/>
        <v>24457.200000000001</v>
      </c>
      <c r="AN238" s="64">
        <f t="shared" si="362"/>
        <v>24180</v>
      </c>
      <c r="AO238" s="64">
        <f t="shared" si="363"/>
        <v>24028.400000000001</v>
      </c>
      <c r="AP238" s="64">
        <f t="shared" si="364"/>
        <v>23973.200000000001</v>
      </c>
      <c r="AQ238" s="64">
        <f t="shared" si="366"/>
        <v>23999.4</v>
      </c>
      <c r="AR238" s="64">
        <f t="shared" si="368"/>
        <v>24106.799999999999</v>
      </c>
      <c r="AS238" s="64">
        <f t="shared" si="369"/>
        <v>24066</v>
      </c>
      <c r="AT238" s="64">
        <f t="shared" ref="AT238:AT254" si="370">VLOOKUP($C$108,$D$3:$K$63,$A$70,0)*(B196-B195)</f>
        <v>24055</v>
      </c>
      <c r="AU238" s="64">
        <f>VLOOKUP($C$109,$D$3:$K$63,$A$70,0)*(B195-B194)</f>
        <v>24054</v>
      </c>
      <c r="AV238" s="64">
        <f>VLOOKUP($C$110,$D$3:$K$63,$A$70,0)*B194</f>
        <v>0</v>
      </c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54">
        <f t="shared" si="290"/>
        <v>386776.8</v>
      </c>
      <c r="BP238" s="53">
        <v>2044</v>
      </c>
      <c r="BQ238" s="61">
        <f t="shared" si="291"/>
        <v>0</v>
      </c>
      <c r="BR238" s="61">
        <f t="shared" si="311"/>
        <v>0</v>
      </c>
      <c r="BS238" s="61">
        <f t="shared" si="312"/>
        <v>0</v>
      </c>
      <c r="BT238" s="61">
        <f t="shared" si="313"/>
        <v>0</v>
      </c>
      <c r="BU238" s="61">
        <f t="shared" si="314"/>
        <v>0</v>
      </c>
      <c r="BV238" s="61">
        <f t="shared" si="315"/>
        <v>0</v>
      </c>
      <c r="BW238" s="61">
        <f t="shared" si="316"/>
        <v>0</v>
      </c>
      <c r="BX238" s="61">
        <f t="shared" si="317"/>
        <v>0</v>
      </c>
      <c r="BY238" s="61">
        <f t="shared" si="318"/>
        <v>0</v>
      </c>
      <c r="BZ238" s="61">
        <f t="shared" si="319"/>
        <v>0</v>
      </c>
      <c r="CA238" s="61">
        <f t="shared" si="320"/>
        <v>0</v>
      </c>
      <c r="CB238" s="61">
        <f t="shared" si="321"/>
        <v>0</v>
      </c>
      <c r="CC238" s="61">
        <f t="shared" si="322"/>
        <v>0</v>
      </c>
      <c r="CD238" s="61">
        <f t="shared" si="323"/>
        <v>0</v>
      </c>
      <c r="CE238" s="61">
        <f t="shared" si="324"/>
        <v>0</v>
      </c>
      <c r="CF238" s="61">
        <f t="shared" si="325"/>
        <v>0</v>
      </c>
      <c r="CG238" s="61">
        <f t="shared" si="308"/>
        <v>0</v>
      </c>
      <c r="CH238" s="61">
        <f t="shared" si="261"/>
        <v>0</v>
      </c>
      <c r="CI238" s="61">
        <f t="shared" si="262"/>
        <v>0</v>
      </c>
      <c r="CJ238" s="61">
        <f t="shared" si="263"/>
        <v>0</v>
      </c>
      <c r="CK238" s="61">
        <f t="shared" si="264"/>
        <v>0</v>
      </c>
      <c r="CL238" s="61">
        <f t="shared" si="265"/>
        <v>0</v>
      </c>
      <c r="CM238" s="61">
        <f t="shared" si="292"/>
        <v>0</v>
      </c>
      <c r="CN238" s="61">
        <f t="shared" si="326"/>
        <v>0</v>
      </c>
      <c r="CO238" s="61">
        <f t="shared" si="327"/>
        <v>0</v>
      </c>
      <c r="CP238" s="61">
        <f t="shared" si="328"/>
        <v>0</v>
      </c>
      <c r="CQ238" s="61">
        <f t="shared" si="329"/>
        <v>0</v>
      </c>
      <c r="CR238" s="61">
        <f t="shared" si="330"/>
        <v>0</v>
      </c>
      <c r="CS238" s="61">
        <f t="shared" si="331"/>
        <v>2.7929697043475098E-16</v>
      </c>
      <c r="CT238" s="61">
        <f t="shared" si="332"/>
        <v>8.1991474152534494E-2</v>
      </c>
      <c r="CU238" s="61">
        <f t="shared" si="333"/>
        <v>7.9176930984485097E-2</v>
      </c>
      <c r="CV238" s="61">
        <f t="shared" si="334"/>
        <v>7.4591857629516506E-2</v>
      </c>
      <c r="CW238" s="61">
        <f t="shared" si="335"/>
        <v>7.0757604902879398E-2</v>
      </c>
      <c r="CX238" s="61">
        <f t="shared" si="336"/>
        <v>6.7572305267534105E-2</v>
      </c>
      <c r="CY238" s="61">
        <f t="shared" si="337"/>
        <v>6.5069569839762906E-2</v>
      </c>
      <c r="CZ238" s="61">
        <f t="shared" si="338"/>
        <v>6.3233368702569501E-2</v>
      </c>
      <c r="DA238" s="61">
        <f t="shared" si="339"/>
        <v>6.2516676284616907E-2</v>
      </c>
      <c r="DB238" s="61">
        <f t="shared" si="340"/>
        <v>6.2124718959358498E-2</v>
      </c>
      <c r="DC238" s="61">
        <f t="shared" si="367"/>
        <v>6.1982000988683901E-2</v>
      </c>
      <c r="DD238" s="61">
        <f t="shared" si="267"/>
        <v>6.2049740315344701E-2</v>
      </c>
      <c r="DE238" s="61">
        <f t="shared" si="268"/>
        <v>6.2327419845244099E-2</v>
      </c>
      <c r="DF238" s="61">
        <f t="shared" si="269"/>
        <v>6.2221932649528099E-2</v>
      </c>
      <c r="DG238" s="61">
        <f t="shared" si="270"/>
        <v>6.2193492474212499E-2</v>
      </c>
      <c r="DH238" s="61">
        <f t="shared" si="271"/>
        <v>6.2190907003729298E-2</v>
      </c>
      <c r="DI238" s="61">
        <f t="shared" si="272"/>
        <v>0</v>
      </c>
      <c r="DJ238" s="61">
        <f t="shared" si="273"/>
        <v>0</v>
      </c>
      <c r="DK238" s="61">
        <f t="shared" si="274"/>
        <v>0</v>
      </c>
      <c r="DL238" s="61">
        <f t="shared" si="275"/>
        <v>0</v>
      </c>
      <c r="DM238" s="61">
        <f t="shared" si="276"/>
        <v>0</v>
      </c>
      <c r="DN238" s="61">
        <f t="shared" si="277"/>
        <v>0</v>
      </c>
      <c r="DO238" s="61">
        <f t="shared" si="278"/>
        <v>0</v>
      </c>
      <c r="DP238" s="61">
        <f t="shared" si="279"/>
        <v>0</v>
      </c>
      <c r="DQ238" s="61">
        <f t="shared" si="280"/>
        <v>0</v>
      </c>
      <c r="DR238" s="61">
        <f t="shared" si="281"/>
        <v>0</v>
      </c>
      <c r="DS238" s="61">
        <f t="shared" si="282"/>
        <v>0</v>
      </c>
      <c r="DT238" s="61">
        <f t="shared" si="283"/>
        <v>0</v>
      </c>
      <c r="DU238" s="61">
        <f t="shared" si="284"/>
        <v>0</v>
      </c>
      <c r="DV238" s="61">
        <f t="shared" si="285"/>
        <v>0</v>
      </c>
      <c r="DW238" s="61">
        <f t="shared" si="286"/>
        <v>0</v>
      </c>
      <c r="DX238" s="61">
        <f t="shared" si="287"/>
        <v>0</v>
      </c>
      <c r="DY238" s="61">
        <f t="shared" si="288"/>
        <v>0</v>
      </c>
      <c r="DZ238" s="61">
        <f t="shared" si="365"/>
        <v>1</v>
      </c>
    </row>
    <row r="239" spans="3:130">
      <c r="C239" s="53">
        <v>2045</v>
      </c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>
        <f t="shared" si="351"/>
        <v>0</v>
      </c>
      <c r="AD239" s="64">
        <f t="shared" si="352"/>
        <v>0</v>
      </c>
      <c r="AE239" s="64">
        <f t="shared" si="353"/>
        <v>0</v>
      </c>
      <c r="AF239" s="64">
        <f t="shared" si="354"/>
        <v>0</v>
      </c>
      <c r="AG239" s="64">
        <f t="shared" si="355"/>
        <v>1.05623509938368E-10</v>
      </c>
      <c r="AH239" s="64">
        <f t="shared" si="356"/>
        <v>30623.8</v>
      </c>
      <c r="AI239" s="64">
        <f t="shared" si="357"/>
        <v>28850.400000000001</v>
      </c>
      <c r="AJ239" s="64">
        <f t="shared" si="358"/>
        <v>27367.4</v>
      </c>
      <c r="AK239" s="64">
        <f t="shared" si="359"/>
        <v>26135.4</v>
      </c>
      <c r="AL239" s="64">
        <f t="shared" si="360"/>
        <v>25167.4</v>
      </c>
      <c r="AM239" s="64">
        <f t="shared" si="361"/>
        <v>24457.200000000001</v>
      </c>
      <c r="AN239" s="64">
        <f t="shared" si="362"/>
        <v>24180</v>
      </c>
      <c r="AO239" s="64">
        <f t="shared" si="363"/>
        <v>24028.400000000001</v>
      </c>
      <c r="AP239" s="64">
        <f t="shared" si="364"/>
        <v>23973.200000000001</v>
      </c>
      <c r="AQ239" s="64">
        <f t="shared" si="366"/>
        <v>23999.4</v>
      </c>
      <c r="AR239" s="64">
        <f t="shared" si="368"/>
        <v>24106.799999999999</v>
      </c>
      <c r="AS239" s="64">
        <f t="shared" si="369"/>
        <v>24066</v>
      </c>
      <c r="AT239" s="64">
        <f t="shared" si="370"/>
        <v>24055</v>
      </c>
      <c r="AU239" s="64">
        <f t="shared" ref="AU239:AU254" si="371">VLOOKUP($C$109,$D$3:$K$63,$A$70,0)*(B196-B195)</f>
        <v>24054</v>
      </c>
      <c r="AV239" s="64">
        <f>VLOOKUP($C$110,$D$3:$K$63,$A$70,0)*(B195-B194)</f>
        <v>24042.6</v>
      </c>
      <c r="AW239" s="64">
        <f>VLOOKUP($C$111,$D$3:$K$63,$A$70,0)*B194</f>
        <v>0</v>
      </c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54">
        <f t="shared" si="290"/>
        <v>379107</v>
      </c>
      <c r="BP239" s="53">
        <v>2045</v>
      </c>
      <c r="BQ239" s="61">
        <f t="shared" si="291"/>
        <v>0</v>
      </c>
      <c r="BR239" s="61">
        <f t="shared" si="311"/>
        <v>0</v>
      </c>
      <c r="BS239" s="61">
        <f t="shared" si="312"/>
        <v>0</v>
      </c>
      <c r="BT239" s="61">
        <f t="shared" si="313"/>
        <v>0</v>
      </c>
      <c r="BU239" s="61">
        <f t="shared" si="314"/>
        <v>0</v>
      </c>
      <c r="BV239" s="61">
        <f t="shared" si="315"/>
        <v>0</v>
      </c>
      <c r="BW239" s="61">
        <f t="shared" si="316"/>
        <v>0</v>
      </c>
      <c r="BX239" s="61">
        <f t="shared" si="317"/>
        <v>0</v>
      </c>
      <c r="BY239" s="61">
        <f t="shared" si="318"/>
        <v>0</v>
      </c>
      <c r="BZ239" s="61">
        <f t="shared" si="319"/>
        <v>0</v>
      </c>
      <c r="CA239" s="61">
        <f t="shared" si="320"/>
        <v>0</v>
      </c>
      <c r="CB239" s="61">
        <f t="shared" si="321"/>
        <v>0</v>
      </c>
      <c r="CC239" s="61">
        <f t="shared" si="322"/>
        <v>0</v>
      </c>
      <c r="CD239" s="61">
        <f t="shared" si="323"/>
        <v>0</v>
      </c>
      <c r="CE239" s="61">
        <f t="shared" si="324"/>
        <v>0</v>
      </c>
      <c r="CF239" s="61">
        <f t="shared" si="325"/>
        <v>0</v>
      </c>
      <c r="CG239" s="61">
        <f t="shared" si="308"/>
        <v>0</v>
      </c>
      <c r="CH239" s="61">
        <f t="shared" si="261"/>
        <v>0</v>
      </c>
      <c r="CI239" s="61">
        <f t="shared" si="262"/>
        <v>0</v>
      </c>
      <c r="CJ239" s="61">
        <f t="shared" si="263"/>
        <v>0</v>
      </c>
      <c r="CK239" s="61">
        <f t="shared" si="264"/>
        <v>0</v>
      </c>
      <c r="CL239" s="61">
        <f t="shared" si="265"/>
        <v>0</v>
      </c>
      <c r="CM239" s="61">
        <f t="shared" si="292"/>
        <v>0</v>
      </c>
      <c r="CN239" s="61">
        <f t="shared" si="326"/>
        <v>0</v>
      </c>
      <c r="CO239" s="61">
        <f t="shared" si="327"/>
        <v>0</v>
      </c>
      <c r="CP239" s="61">
        <f t="shared" si="328"/>
        <v>0</v>
      </c>
      <c r="CQ239" s="61">
        <f t="shared" si="329"/>
        <v>0</v>
      </c>
      <c r="CR239" s="61">
        <f t="shared" si="330"/>
        <v>0</v>
      </c>
      <c r="CS239" s="61">
        <f t="shared" si="331"/>
        <v>0</v>
      </c>
      <c r="CT239" s="61">
        <f t="shared" si="332"/>
        <v>2.7861134175409199E-16</v>
      </c>
      <c r="CU239" s="61">
        <f t="shared" si="333"/>
        <v>8.0778777495535498E-2</v>
      </c>
      <c r="CV239" s="61">
        <f t="shared" si="334"/>
        <v>7.6100942477981104E-2</v>
      </c>
      <c r="CW239" s="61">
        <f t="shared" si="335"/>
        <v>7.2189118111773198E-2</v>
      </c>
      <c r="CX239" s="61">
        <f t="shared" si="336"/>
        <v>6.8939375954545801E-2</v>
      </c>
      <c r="CY239" s="61">
        <f t="shared" si="337"/>
        <v>6.6386007116724294E-2</v>
      </c>
      <c r="CZ239" s="61">
        <f t="shared" si="338"/>
        <v>6.4512657376413499E-2</v>
      </c>
      <c r="DA239" s="61">
        <f t="shared" si="339"/>
        <v>6.3781465391037406E-2</v>
      </c>
      <c r="DB239" s="61">
        <f t="shared" si="340"/>
        <v>6.3381578287923998E-2</v>
      </c>
      <c r="DC239" s="61">
        <f t="shared" si="367"/>
        <v>6.3235972957502704E-2</v>
      </c>
      <c r="DD239" s="61">
        <f t="shared" si="267"/>
        <v>6.3305082733898302E-2</v>
      </c>
      <c r="DE239" s="61">
        <f t="shared" si="268"/>
        <v>6.3588380061565697E-2</v>
      </c>
      <c r="DF239" s="61">
        <f t="shared" si="269"/>
        <v>6.3480758730384806E-2</v>
      </c>
      <c r="DG239" s="61">
        <f t="shared" si="270"/>
        <v>6.3451743175409595E-2</v>
      </c>
      <c r="DH239" s="61">
        <f t="shared" si="271"/>
        <v>6.3449105397684502E-2</v>
      </c>
      <c r="DI239" s="61">
        <f t="shared" si="272"/>
        <v>6.3419034731619306E-2</v>
      </c>
      <c r="DJ239" s="61">
        <f t="shared" si="273"/>
        <v>0</v>
      </c>
      <c r="DK239" s="61">
        <f t="shared" si="274"/>
        <v>0</v>
      </c>
      <c r="DL239" s="61">
        <f t="shared" si="275"/>
        <v>0</v>
      </c>
      <c r="DM239" s="61">
        <f t="shared" si="276"/>
        <v>0</v>
      </c>
      <c r="DN239" s="61">
        <f t="shared" si="277"/>
        <v>0</v>
      </c>
      <c r="DO239" s="61">
        <f t="shared" si="278"/>
        <v>0</v>
      </c>
      <c r="DP239" s="61">
        <f t="shared" si="279"/>
        <v>0</v>
      </c>
      <c r="DQ239" s="61">
        <f t="shared" si="280"/>
        <v>0</v>
      </c>
      <c r="DR239" s="61">
        <f t="shared" si="281"/>
        <v>0</v>
      </c>
      <c r="DS239" s="61">
        <f t="shared" si="282"/>
        <v>0</v>
      </c>
      <c r="DT239" s="61">
        <f t="shared" si="283"/>
        <v>0</v>
      </c>
      <c r="DU239" s="61">
        <f t="shared" si="284"/>
        <v>0</v>
      </c>
      <c r="DV239" s="61">
        <f t="shared" si="285"/>
        <v>0</v>
      </c>
      <c r="DW239" s="61">
        <f t="shared" si="286"/>
        <v>0</v>
      </c>
      <c r="DX239" s="61">
        <f t="shared" si="287"/>
        <v>0</v>
      </c>
      <c r="DY239" s="61">
        <f t="shared" si="288"/>
        <v>0</v>
      </c>
      <c r="DZ239" s="61">
        <f t="shared" si="365"/>
        <v>1</v>
      </c>
    </row>
    <row r="240" spans="3:130">
      <c r="C240" s="53">
        <v>2046</v>
      </c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>
        <f t="shared" si="352"/>
        <v>0</v>
      </c>
      <c r="AE240" s="64">
        <f t="shared" si="353"/>
        <v>0</v>
      </c>
      <c r="AF240" s="64">
        <f t="shared" si="354"/>
        <v>0</v>
      </c>
      <c r="AG240" s="64">
        <f t="shared" si="355"/>
        <v>0</v>
      </c>
      <c r="AH240" s="64">
        <f t="shared" si="356"/>
        <v>1.0199774358454799E-10</v>
      </c>
      <c r="AI240" s="64">
        <f t="shared" si="357"/>
        <v>28850.400000000001</v>
      </c>
      <c r="AJ240" s="64">
        <f t="shared" si="358"/>
        <v>27367.4</v>
      </c>
      <c r="AK240" s="64">
        <f t="shared" si="359"/>
        <v>26135.4</v>
      </c>
      <c r="AL240" s="64">
        <f t="shared" si="360"/>
        <v>25167.4</v>
      </c>
      <c r="AM240" s="64">
        <f t="shared" si="361"/>
        <v>24457.200000000001</v>
      </c>
      <c r="AN240" s="64">
        <f t="shared" si="362"/>
        <v>24180</v>
      </c>
      <c r="AO240" s="64">
        <f t="shared" si="363"/>
        <v>24028.400000000001</v>
      </c>
      <c r="AP240" s="64">
        <f t="shared" si="364"/>
        <v>23973.200000000001</v>
      </c>
      <c r="AQ240" s="64">
        <f t="shared" si="366"/>
        <v>23999.4</v>
      </c>
      <c r="AR240" s="64">
        <f t="shared" si="368"/>
        <v>24106.799999999999</v>
      </c>
      <c r="AS240" s="64">
        <f t="shared" si="369"/>
        <v>24066</v>
      </c>
      <c r="AT240" s="64">
        <f t="shared" si="370"/>
        <v>24055</v>
      </c>
      <c r="AU240" s="64">
        <f t="shared" si="371"/>
        <v>24054</v>
      </c>
      <c r="AV240" s="64">
        <f t="shared" ref="AV240:AV254" si="372">VLOOKUP($C$110,$D$3:$K$63,$A$70,0)*(B196-B195)</f>
        <v>24042.6</v>
      </c>
      <c r="AW240" s="64">
        <f>VLOOKUP($C$111,$D$3:$K$63,$A$70,0)*(B195-B194)</f>
        <v>24027</v>
      </c>
      <c r="AX240" s="64">
        <f>VLOOKUP($C$112,$D$3:$K$63,$A$70,0)*B194</f>
        <v>0</v>
      </c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54">
        <f t="shared" si="290"/>
        <v>372510.2</v>
      </c>
      <c r="BP240" s="53">
        <v>2046</v>
      </c>
      <c r="BQ240" s="61">
        <f t="shared" si="291"/>
        <v>0</v>
      </c>
      <c r="BR240" s="61">
        <f t="shared" si="311"/>
        <v>0</v>
      </c>
      <c r="BS240" s="61">
        <f t="shared" si="312"/>
        <v>0</v>
      </c>
      <c r="BT240" s="61">
        <f t="shared" si="313"/>
        <v>0</v>
      </c>
      <c r="BU240" s="61">
        <f t="shared" si="314"/>
        <v>0</v>
      </c>
      <c r="BV240" s="61">
        <f t="shared" si="315"/>
        <v>0</v>
      </c>
      <c r="BW240" s="61">
        <f t="shared" si="316"/>
        <v>0</v>
      </c>
      <c r="BX240" s="61">
        <f t="shared" si="317"/>
        <v>0</v>
      </c>
      <c r="BY240" s="61">
        <f t="shared" si="318"/>
        <v>0</v>
      </c>
      <c r="BZ240" s="61">
        <f t="shared" si="319"/>
        <v>0</v>
      </c>
      <c r="CA240" s="61">
        <f t="shared" si="320"/>
        <v>0</v>
      </c>
      <c r="CB240" s="61">
        <f t="shared" si="321"/>
        <v>0</v>
      </c>
      <c r="CC240" s="61">
        <f t="shared" si="322"/>
        <v>0</v>
      </c>
      <c r="CD240" s="61">
        <f t="shared" si="323"/>
        <v>0</v>
      </c>
      <c r="CE240" s="61">
        <f t="shared" si="324"/>
        <v>0</v>
      </c>
      <c r="CF240" s="61">
        <f t="shared" si="325"/>
        <v>0</v>
      </c>
      <c r="CG240" s="61">
        <f t="shared" si="308"/>
        <v>0</v>
      </c>
      <c r="CH240" s="61">
        <f t="shared" si="261"/>
        <v>0</v>
      </c>
      <c r="CI240" s="61">
        <f t="shared" si="262"/>
        <v>0</v>
      </c>
      <c r="CJ240" s="61">
        <f t="shared" si="263"/>
        <v>0</v>
      </c>
      <c r="CK240" s="61">
        <f t="shared" si="264"/>
        <v>0</v>
      </c>
      <c r="CL240" s="61">
        <f t="shared" si="265"/>
        <v>0</v>
      </c>
      <c r="CM240" s="61">
        <f t="shared" si="292"/>
        <v>0</v>
      </c>
      <c r="CN240" s="61">
        <f t="shared" si="326"/>
        <v>0</v>
      </c>
      <c r="CO240" s="61">
        <f t="shared" si="327"/>
        <v>0</v>
      </c>
      <c r="CP240" s="61">
        <f t="shared" si="328"/>
        <v>0</v>
      </c>
      <c r="CQ240" s="61">
        <f t="shared" si="329"/>
        <v>0</v>
      </c>
      <c r="CR240" s="61">
        <f t="shared" si="330"/>
        <v>0</v>
      </c>
      <c r="CS240" s="61">
        <f t="shared" si="331"/>
        <v>0</v>
      </c>
      <c r="CT240" s="61">
        <f t="shared" si="332"/>
        <v>0</v>
      </c>
      <c r="CU240" s="61">
        <f t="shared" si="333"/>
        <v>2.7381194819510301E-16</v>
      </c>
      <c r="CV240" s="61">
        <f t="shared" si="334"/>
        <v>7.7448617514366005E-2</v>
      </c>
      <c r="CW240" s="61">
        <f t="shared" si="335"/>
        <v>7.3467518473319601E-2</v>
      </c>
      <c r="CX240" s="61">
        <f t="shared" si="336"/>
        <v>7.0160226485073404E-2</v>
      </c>
      <c r="CY240" s="61">
        <f t="shared" si="337"/>
        <v>6.7561639922879904E-2</v>
      </c>
      <c r="CZ240" s="61">
        <f t="shared" si="338"/>
        <v>6.5655114947187995E-2</v>
      </c>
      <c r="DA240" s="61">
        <f t="shared" si="339"/>
        <v>6.4910974249832595E-2</v>
      </c>
      <c r="DB240" s="61">
        <f t="shared" si="340"/>
        <v>6.4504005527902294E-2</v>
      </c>
      <c r="DC240" s="61">
        <f t="shared" si="367"/>
        <v>6.4355821666091301E-2</v>
      </c>
      <c r="DD240" s="61">
        <f t="shared" si="267"/>
        <v>6.4426155310646493E-2</v>
      </c>
      <c r="DE240" s="61">
        <f t="shared" si="268"/>
        <v>6.4714469563518007E-2</v>
      </c>
      <c r="DF240" s="61">
        <f t="shared" si="269"/>
        <v>6.46049423613098E-2</v>
      </c>
      <c r="DG240" s="61">
        <f t="shared" si="270"/>
        <v>6.4575412968557594E-2</v>
      </c>
      <c r="DH240" s="61">
        <f t="shared" si="271"/>
        <v>6.4572728478307403E-2</v>
      </c>
      <c r="DI240" s="61">
        <f t="shared" si="272"/>
        <v>6.4542125289455105E-2</v>
      </c>
      <c r="DJ240" s="61">
        <f t="shared" si="273"/>
        <v>6.4500247241551997E-2</v>
      </c>
      <c r="DK240" s="61">
        <f t="shared" si="274"/>
        <v>0</v>
      </c>
      <c r="DL240" s="61">
        <f t="shared" si="275"/>
        <v>0</v>
      </c>
      <c r="DM240" s="61">
        <f t="shared" si="276"/>
        <v>0</v>
      </c>
      <c r="DN240" s="61">
        <f t="shared" si="277"/>
        <v>0</v>
      </c>
      <c r="DO240" s="61">
        <f t="shared" si="278"/>
        <v>0</v>
      </c>
      <c r="DP240" s="61">
        <f t="shared" si="279"/>
        <v>0</v>
      </c>
      <c r="DQ240" s="61">
        <f t="shared" si="280"/>
        <v>0</v>
      </c>
      <c r="DR240" s="61">
        <f t="shared" si="281"/>
        <v>0</v>
      </c>
      <c r="DS240" s="61">
        <f t="shared" si="282"/>
        <v>0</v>
      </c>
      <c r="DT240" s="61">
        <f t="shared" si="283"/>
        <v>0</v>
      </c>
      <c r="DU240" s="61">
        <f t="shared" si="284"/>
        <v>0</v>
      </c>
      <c r="DV240" s="61">
        <f t="shared" si="285"/>
        <v>0</v>
      </c>
      <c r="DW240" s="61">
        <f t="shared" si="286"/>
        <v>0</v>
      </c>
      <c r="DX240" s="61">
        <f t="shared" si="287"/>
        <v>0</v>
      </c>
      <c r="DY240" s="61">
        <f t="shared" si="288"/>
        <v>0</v>
      </c>
      <c r="DZ240" s="61">
        <f t="shared" si="365"/>
        <v>1</v>
      </c>
    </row>
    <row r="241" spans="2:130">
      <c r="C241" s="53">
        <v>2047</v>
      </c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>
        <f t="shared" si="353"/>
        <v>0</v>
      </c>
      <c r="AF241" s="64">
        <f t="shared" si="354"/>
        <v>0</v>
      </c>
      <c r="AG241" s="64">
        <f t="shared" si="355"/>
        <v>0</v>
      </c>
      <c r="AH241" s="64">
        <f t="shared" si="356"/>
        <v>0</v>
      </c>
      <c r="AI241" s="64">
        <f t="shared" si="357"/>
        <v>9.6091135048936797E-11</v>
      </c>
      <c r="AJ241" s="64">
        <f t="shared" si="358"/>
        <v>27367.4</v>
      </c>
      <c r="AK241" s="64">
        <f t="shared" si="359"/>
        <v>26135.4</v>
      </c>
      <c r="AL241" s="64">
        <f t="shared" si="360"/>
        <v>25167.4</v>
      </c>
      <c r="AM241" s="64">
        <f t="shared" si="361"/>
        <v>24457.200000000001</v>
      </c>
      <c r="AN241" s="64">
        <f t="shared" si="362"/>
        <v>24180</v>
      </c>
      <c r="AO241" s="64">
        <f t="shared" si="363"/>
        <v>24028.400000000001</v>
      </c>
      <c r="AP241" s="64">
        <f t="shared" si="364"/>
        <v>23973.200000000001</v>
      </c>
      <c r="AQ241" s="64">
        <f t="shared" si="366"/>
        <v>23999.4</v>
      </c>
      <c r="AR241" s="64">
        <f t="shared" si="368"/>
        <v>24106.799999999999</v>
      </c>
      <c r="AS241" s="64">
        <f t="shared" si="369"/>
        <v>24066</v>
      </c>
      <c r="AT241" s="64">
        <f t="shared" si="370"/>
        <v>24055</v>
      </c>
      <c r="AU241" s="64">
        <f t="shared" si="371"/>
        <v>24054</v>
      </c>
      <c r="AV241" s="64">
        <f t="shared" si="372"/>
        <v>24042.6</v>
      </c>
      <c r="AW241" s="64">
        <f t="shared" ref="AW241:AW254" si="373">VLOOKUP($C$111,$D$3:$K$63,$A$70,0)*(B196-B195)</f>
        <v>24027</v>
      </c>
      <c r="AX241" s="64">
        <f>VLOOKUP($C$112,$D$3:$K$63,$A$70,0)*(B195-B194)</f>
        <v>23923.200000000001</v>
      </c>
      <c r="AY241" s="64">
        <f>VLOOKUP($C$113,$D$3:$K$63,$A$70,0)*B194</f>
        <v>0</v>
      </c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54">
        <f t="shared" si="290"/>
        <v>367583</v>
      </c>
      <c r="BP241" s="53">
        <v>2047</v>
      </c>
      <c r="BQ241" s="61">
        <f t="shared" si="291"/>
        <v>0</v>
      </c>
      <c r="BR241" s="61">
        <f t="shared" si="311"/>
        <v>0</v>
      </c>
      <c r="BS241" s="61">
        <f t="shared" si="312"/>
        <v>0</v>
      </c>
      <c r="BT241" s="61">
        <f t="shared" si="313"/>
        <v>0</v>
      </c>
      <c r="BU241" s="61">
        <f t="shared" si="314"/>
        <v>0</v>
      </c>
      <c r="BV241" s="61">
        <f t="shared" si="315"/>
        <v>0</v>
      </c>
      <c r="BW241" s="61">
        <f t="shared" si="316"/>
        <v>0</v>
      </c>
      <c r="BX241" s="61">
        <f t="shared" si="317"/>
        <v>0</v>
      </c>
      <c r="BY241" s="61">
        <f t="shared" si="318"/>
        <v>0</v>
      </c>
      <c r="BZ241" s="61">
        <f t="shared" si="319"/>
        <v>0</v>
      </c>
      <c r="CA241" s="61">
        <f t="shared" si="320"/>
        <v>0</v>
      </c>
      <c r="CB241" s="61">
        <f t="shared" si="321"/>
        <v>0</v>
      </c>
      <c r="CC241" s="61">
        <f t="shared" si="322"/>
        <v>0</v>
      </c>
      <c r="CD241" s="61">
        <f t="shared" si="323"/>
        <v>0</v>
      </c>
      <c r="CE241" s="61">
        <f t="shared" si="324"/>
        <v>0</v>
      </c>
      <c r="CF241" s="61">
        <f t="shared" si="325"/>
        <v>0</v>
      </c>
      <c r="CG241" s="61">
        <f t="shared" si="308"/>
        <v>0</v>
      </c>
      <c r="CH241" s="61">
        <f t="shared" si="261"/>
        <v>0</v>
      </c>
      <c r="CI241" s="61">
        <f t="shared" si="262"/>
        <v>0</v>
      </c>
      <c r="CJ241" s="61">
        <f t="shared" si="263"/>
        <v>0</v>
      </c>
      <c r="CK241" s="61">
        <f t="shared" si="264"/>
        <v>0</v>
      </c>
      <c r="CL241" s="61">
        <f t="shared" si="265"/>
        <v>0</v>
      </c>
      <c r="CM241" s="61">
        <f t="shared" si="292"/>
        <v>0</v>
      </c>
      <c r="CN241" s="61">
        <f t="shared" si="326"/>
        <v>0</v>
      </c>
      <c r="CO241" s="61">
        <f t="shared" si="327"/>
        <v>0</v>
      </c>
      <c r="CP241" s="61">
        <f t="shared" si="328"/>
        <v>0</v>
      </c>
      <c r="CQ241" s="61">
        <f t="shared" si="329"/>
        <v>0</v>
      </c>
      <c r="CR241" s="61">
        <f t="shared" si="330"/>
        <v>0</v>
      </c>
      <c r="CS241" s="61">
        <f t="shared" si="331"/>
        <v>0</v>
      </c>
      <c r="CT241" s="61">
        <f t="shared" si="332"/>
        <v>0</v>
      </c>
      <c r="CU241" s="61">
        <f t="shared" si="333"/>
        <v>0</v>
      </c>
      <c r="CV241" s="61">
        <f t="shared" si="334"/>
        <v>2.6141343601019902E-16</v>
      </c>
      <c r="CW241" s="61">
        <f t="shared" si="335"/>
        <v>7.4452300568851104E-2</v>
      </c>
      <c r="CX241" s="61">
        <f t="shared" si="336"/>
        <v>7.1100676581887595E-2</v>
      </c>
      <c r="CY241" s="61">
        <f t="shared" si="337"/>
        <v>6.8467257734987699E-2</v>
      </c>
      <c r="CZ241" s="61">
        <f t="shared" si="338"/>
        <v>6.6535177089256006E-2</v>
      </c>
      <c r="DA241" s="61">
        <f t="shared" si="339"/>
        <v>6.5781061692189197E-2</v>
      </c>
      <c r="DB241" s="61">
        <f t="shared" si="340"/>
        <v>6.5368637831455703E-2</v>
      </c>
      <c r="DC241" s="61">
        <f t="shared" si="367"/>
        <v>6.5218467665806107E-2</v>
      </c>
      <c r="DD241" s="61">
        <f t="shared" si="267"/>
        <v>6.5289744085009399E-2</v>
      </c>
      <c r="DE241" s="61">
        <f t="shared" si="268"/>
        <v>6.5581922994262506E-2</v>
      </c>
      <c r="DF241" s="61">
        <f t="shared" si="269"/>
        <v>6.5470927654434505E-2</v>
      </c>
      <c r="DG241" s="61">
        <f t="shared" si="270"/>
        <v>6.5441002440265197E-2</v>
      </c>
      <c r="DH241" s="61">
        <f t="shared" si="271"/>
        <v>6.5438281966249803E-2</v>
      </c>
      <c r="DI241" s="61">
        <f t="shared" si="272"/>
        <v>6.5407268562474294E-2</v>
      </c>
      <c r="DJ241" s="61">
        <f t="shared" si="273"/>
        <v>6.5364829167834204E-2</v>
      </c>
      <c r="DK241" s="61">
        <f t="shared" si="274"/>
        <v>6.5082443965036402E-2</v>
      </c>
      <c r="DL241" s="61">
        <f t="shared" si="275"/>
        <v>0</v>
      </c>
      <c r="DM241" s="61">
        <f t="shared" si="276"/>
        <v>0</v>
      </c>
      <c r="DN241" s="61">
        <f t="shared" si="277"/>
        <v>0</v>
      </c>
      <c r="DO241" s="61">
        <f t="shared" si="278"/>
        <v>0</v>
      </c>
      <c r="DP241" s="61">
        <f t="shared" si="279"/>
        <v>0</v>
      </c>
      <c r="DQ241" s="61">
        <f t="shared" si="280"/>
        <v>0</v>
      </c>
      <c r="DR241" s="61">
        <f t="shared" si="281"/>
        <v>0</v>
      </c>
      <c r="DS241" s="61">
        <f t="shared" si="282"/>
        <v>0</v>
      </c>
      <c r="DT241" s="61">
        <f t="shared" si="283"/>
        <v>0</v>
      </c>
      <c r="DU241" s="61">
        <f t="shared" si="284"/>
        <v>0</v>
      </c>
      <c r="DV241" s="61">
        <f t="shared" si="285"/>
        <v>0</v>
      </c>
      <c r="DW241" s="61">
        <f t="shared" si="286"/>
        <v>0</v>
      </c>
      <c r="DX241" s="61">
        <f t="shared" si="287"/>
        <v>0</v>
      </c>
      <c r="DY241" s="61">
        <f t="shared" si="288"/>
        <v>0</v>
      </c>
      <c r="DZ241" s="61">
        <f t="shared" si="365"/>
        <v>1</v>
      </c>
    </row>
    <row r="242" spans="2:130">
      <c r="C242" s="53">
        <v>2048</v>
      </c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>
        <f t="shared" si="354"/>
        <v>0</v>
      </c>
      <c r="AG242" s="64">
        <f t="shared" si="355"/>
        <v>0</v>
      </c>
      <c r="AH242" s="64">
        <f t="shared" si="356"/>
        <v>0</v>
      </c>
      <c r="AI242" s="64">
        <f t="shared" si="357"/>
        <v>0</v>
      </c>
      <c r="AJ242" s="64">
        <f t="shared" si="358"/>
        <v>9.1151752812379501E-11</v>
      </c>
      <c r="AK242" s="64">
        <f t="shared" si="359"/>
        <v>26135.4</v>
      </c>
      <c r="AL242" s="64">
        <f t="shared" si="360"/>
        <v>25167.4</v>
      </c>
      <c r="AM242" s="64">
        <f t="shared" si="361"/>
        <v>24457.200000000001</v>
      </c>
      <c r="AN242" s="64">
        <f t="shared" si="362"/>
        <v>24180</v>
      </c>
      <c r="AO242" s="64">
        <f t="shared" si="363"/>
        <v>24028.400000000001</v>
      </c>
      <c r="AP242" s="64">
        <f t="shared" si="364"/>
        <v>23973.200000000001</v>
      </c>
      <c r="AQ242" s="64">
        <f t="shared" si="366"/>
        <v>23999.4</v>
      </c>
      <c r="AR242" s="64">
        <f t="shared" si="368"/>
        <v>24106.799999999999</v>
      </c>
      <c r="AS242" s="64">
        <f t="shared" si="369"/>
        <v>24066</v>
      </c>
      <c r="AT242" s="64">
        <f t="shared" si="370"/>
        <v>24055</v>
      </c>
      <c r="AU242" s="64">
        <f t="shared" si="371"/>
        <v>24054</v>
      </c>
      <c r="AV242" s="64">
        <f t="shared" si="372"/>
        <v>24042.6</v>
      </c>
      <c r="AW242" s="64">
        <f t="shared" si="373"/>
        <v>24027</v>
      </c>
      <c r="AX242" s="64">
        <f t="shared" ref="AX242:AX254" si="374">VLOOKUP($C$112,$D$3:$K$63,$A$70,0)*(B196-B195)</f>
        <v>23923.200000000001</v>
      </c>
      <c r="AY242" s="64">
        <f>VLOOKUP($C$113,$D$3:$K$63,$A$70,0)*(B195-B194)</f>
        <v>23821.200000000001</v>
      </c>
      <c r="AZ242" s="64">
        <f>VLOOKUP($C$114,$D$3:$K$63,$A$70,0)*B194</f>
        <v>0</v>
      </c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54">
        <f t="shared" si="290"/>
        <v>364036.8</v>
      </c>
      <c r="BP242" s="53">
        <v>2048</v>
      </c>
      <c r="BQ242" s="61">
        <f t="shared" si="291"/>
        <v>0</v>
      </c>
      <c r="BR242" s="61">
        <f t="shared" si="311"/>
        <v>0</v>
      </c>
      <c r="BS242" s="61">
        <f t="shared" si="312"/>
        <v>0</v>
      </c>
      <c r="BT242" s="61">
        <f t="shared" si="313"/>
        <v>0</v>
      </c>
      <c r="BU242" s="61">
        <f t="shared" si="314"/>
        <v>0</v>
      </c>
      <c r="BV242" s="61">
        <f t="shared" si="315"/>
        <v>0</v>
      </c>
      <c r="BW242" s="61">
        <f t="shared" si="316"/>
        <v>0</v>
      </c>
      <c r="BX242" s="61">
        <f t="shared" si="317"/>
        <v>0</v>
      </c>
      <c r="BY242" s="61">
        <f t="shared" si="318"/>
        <v>0</v>
      </c>
      <c r="BZ242" s="61">
        <f t="shared" si="319"/>
        <v>0</v>
      </c>
      <c r="CA242" s="61">
        <f t="shared" si="320"/>
        <v>0</v>
      </c>
      <c r="CB242" s="61">
        <f t="shared" si="321"/>
        <v>0</v>
      </c>
      <c r="CC242" s="61">
        <f t="shared" si="322"/>
        <v>0</v>
      </c>
      <c r="CD242" s="61">
        <f t="shared" si="323"/>
        <v>0</v>
      </c>
      <c r="CE242" s="61">
        <f t="shared" si="324"/>
        <v>0</v>
      </c>
      <c r="CF242" s="61">
        <f t="shared" si="325"/>
        <v>0</v>
      </c>
      <c r="CG242" s="61">
        <f t="shared" si="308"/>
        <v>0</v>
      </c>
      <c r="CH242" s="61">
        <f t="shared" si="261"/>
        <v>0</v>
      </c>
      <c r="CI242" s="61">
        <f t="shared" si="262"/>
        <v>0</v>
      </c>
      <c r="CJ242" s="61">
        <f t="shared" si="263"/>
        <v>0</v>
      </c>
      <c r="CK242" s="61">
        <f t="shared" si="264"/>
        <v>0</v>
      </c>
      <c r="CL242" s="61">
        <f t="shared" si="265"/>
        <v>0</v>
      </c>
      <c r="CM242" s="61">
        <f t="shared" si="292"/>
        <v>0</v>
      </c>
      <c r="CN242" s="61">
        <f t="shared" si="326"/>
        <v>0</v>
      </c>
      <c r="CO242" s="61">
        <f t="shared" si="327"/>
        <v>0</v>
      </c>
      <c r="CP242" s="61">
        <f t="shared" si="328"/>
        <v>0</v>
      </c>
      <c r="CQ242" s="61">
        <f t="shared" si="329"/>
        <v>0</v>
      </c>
      <c r="CR242" s="61">
        <f t="shared" si="330"/>
        <v>0</v>
      </c>
      <c r="CS242" s="61">
        <f t="shared" si="331"/>
        <v>0</v>
      </c>
      <c r="CT242" s="61">
        <f t="shared" si="332"/>
        <v>0</v>
      </c>
      <c r="CU242" s="61">
        <f t="shared" si="333"/>
        <v>0</v>
      </c>
      <c r="CV242" s="61">
        <f t="shared" si="334"/>
        <v>0</v>
      </c>
      <c r="CW242" s="61">
        <f t="shared" si="335"/>
        <v>2.5039158901621898E-16</v>
      </c>
      <c r="CX242" s="61">
        <f t="shared" si="336"/>
        <v>7.1793291227700007E-2</v>
      </c>
      <c r="CY242" s="61">
        <f t="shared" si="337"/>
        <v>6.9134219397599297E-2</v>
      </c>
      <c r="CZ242" s="61">
        <f t="shared" si="338"/>
        <v>6.7183317730515099E-2</v>
      </c>
      <c r="DA242" s="61">
        <f t="shared" si="339"/>
        <v>6.6421856251895395E-2</v>
      </c>
      <c r="DB242" s="61">
        <f t="shared" si="340"/>
        <v>6.6005414837181295E-2</v>
      </c>
      <c r="DC242" s="61">
        <f t="shared" si="367"/>
        <v>6.5853781815464807E-2</v>
      </c>
      <c r="DD242" s="61">
        <f t="shared" si="267"/>
        <v>6.5925752561279499E-2</v>
      </c>
      <c r="DE242" s="61">
        <f t="shared" si="268"/>
        <v>6.6220777679619203E-2</v>
      </c>
      <c r="DF242" s="61">
        <f t="shared" si="269"/>
        <v>6.61087010983505E-2</v>
      </c>
      <c r="DG242" s="61">
        <f t="shared" si="270"/>
        <v>6.6078484373008395E-2</v>
      </c>
      <c r="DH242" s="61">
        <f t="shared" si="271"/>
        <v>6.6075737397977299E-2</v>
      </c>
      <c r="DI242" s="61">
        <f t="shared" si="272"/>
        <v>6.60444218826228E-2</v>
      </c>
      <c r="DJ242" s="61">
        <f t="shared" si="273"/>
        <v>6.6001569072137695E-2</v>
      </c>
      <c r="DK242" s="61">
        <f t="shared" si="274"/>
        <v>6.5716433063909993E-2</v>
      </c>
      <c r="DL242" s="61">
        <f t="shared" si="275"/>
        <v>6.5436241610738202E-2</v>
      </c>
      <c r="DM242" s="61">
        <f t="shared" si="276"/>
        <v>0</v>
      </c>
      <c r="DN242" s="61">
        <f t="shared" si="277"/>
        <v>0</v>
      </c>
      <c r="DO242" s="61">
        <f t="shared" si="278"/>
        <v>0</v>
      </c>
      <c r="DP242" s="61">
        <f t="shared" si="279"/>
        <v>0</v>
      </c>
      <c r="DQ242" s="61">
        <f t="shared" si="280"/>
        <v>0</v>
      </c>
      <c r="DR242" s="61">
        <f t="shared" si="281"/>
        <v>0</v>
      </c>
      <c r="DS242" s="61">
        <f t="shared" si="282"/>
        <v>0</v>
      </c>
      <c r="DT242" s="61">
        <f t="shared" si="283"/>
        <v>0</v>
      </c>
      <c r="DU242" s="61">
        <f t="shared" si="284"/>
        <v>0</v>
      </c>
      <c r="DV242" s="61">
        <f t="shared" si="285"/>
        <v>0</v>
      </c>
      <c r="DW242" s="61">
        <f t="shared" si="286"/>
        <v>0</v>
      </c>
      <c r="DX242" s="61">
        <f t="shared" si="287"/>
        <v>0</v>
      </c>
      <c r="DY242" s="61">
        <f t="shared" si="288"/>
        <v>0</v>
      </c>
      <c r="DZ242" s="61">
        <f t="shared" si="365"/>
        <v>1</v>
      </c>
    </row>
    <row r="243" spans="2:130">
      <c r="C243" s="53">
        <v>2049</v>
      </c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>
        <f t="shared" si="355"/>
        <v>0</v>
      </c>
      <c r="AH243" s="64">
        <f t="shared" si="356"/>
        <v>0</v>
      </c>
      <c r="AI243" s="64">
        <f t="shared" si="357"/>
        <v>0</v>
      </c>
      <c r="AJ243" s="64">
        <f t="shared" si="358"/>
        <v>0</v>
      </c>
      <c r="AK243" s="64">
        <f t="shared" si="359"/>
        <v>8.7048368513364897E-11</v>
      </c>
      <c r="AL243" s="64">
        <f t="shared" si="360"/>
        <v>25167.4</v>
      </c>
      <c r="AM243" s="64">
        <f t="shared" si="361"/>
        <v>24457.200000000001</v>
      </c>
      <c r="AN243" s="64">
        <f t="shared" si="362"/>
        <v>24180</v>
      </c>
      <c r="AO243" s="64">
        <f t="shared" si="363"/>
        <v>24028.400000000001</v>
      </c>
      <c r="AP243" s="64">
        <f t="shared" si="364"/>
        <v>23973.200000000001</v>
      </c>
      <c r="AQ243" s="64">
        <f t="shared" si="366"/>
        <v>23999.4</v>
      </c>
      <c r="AR243" s="64">
        <f t="shared" si="368"/>
        <v>24106.799999999999</v>
      </c>
      <c r="AS243" s="64">
        <f t="shared" si="369"/>
        <v>24066</v>
      </c>
      <c r="AT243" s="64">
        <f t="shared" si="370"/>
        <v>24055</v>
      </c>
      <c r="AU243" s="64">
        <f t="shared" si="371"/>
        <v>24054</v>
      </c>
      <c r="AV243" s="64">
        <f t="shared" si="372"/>
        <v>24042.6</v>
      </c>
      <c r="AW243" s="64">
        <f t="shared" si="373"/>
        <v>24027</v>
      </c>
      <c r="AX243" s="64">
        <f t="shared" si="374"/>
        <v>23923.200000000001</v>
      </c>
      <c r="AY243" s="64">
        <f t="shared" ref="AY243:AY254" si="375">VLOOKUP($C$113,$D$3:$K$63,$A$70,0)*(B196-B195)</f>
        <v>23821.200000000001</v>
      </c>
      <c r="AZ243" s="64">
        <f>VLOOKUP($C$114,$D$3:$K$63,$A$70,0)*(B195-B194)</f>
        <v>23694</v>
      </c>
      <c r="BA243" s="64">
        <f>VLOOKUP($C$115,$D$3:$K$63,$A$70,0)*B194</f>
        <v>0</v>
      </c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54">
        <f t="shared" si="290"/>
        <v>361595.4</v>
      </c>
      <c r="BP243" s="53">
        <v>2049</v>
      </c>
      <c r="BQ243" s="61">
        <f t="shared" si="291"/>
        <v>0</v>
      </c>
      <c r="BR243" s="61">
        <f t="shared" si="311"/>
        <v>0</v>
      </c>
      <c r="BS243" s="61">
        <f t="shared" si="312"/>
        <v>0</v>
      </c>
      <c r="BT243" s="61">
        <f t="shared" si="313"/>
        <v>0</v>
      </c>
      <c r="BU243" s="61">
        <f t="shared" si="314"/>
        <v>0</v>
      </c>
      <c r="BV243" s="61">
        <f t="shared" si="315"/>
        <v>0</v>
      </c>
      <c r="BW243" s="61">
        <f t="shared" si="316"/>
        <v>0</v>
      </c>
      <c r="BX243" s="61">
        <f t="shared" si="317"/>
        <v>0</v>
      </c>
      <c r="BY243" s="61">
        <f t="shared" si="318"/>
        <v>0</v>
      </c>
      <c r="BZ243" s="61">
        <f t="shared" si="319"/>
        <v>0</v>
      </c>
      <c r="CA243" s="61">
        <f t="shared" si="320"/>
        <v>0</v>
      </c>
      <c r="CB243" s="61">
        <f t="shared" si="321"/>
        <v>0</v>
      </c>
      <c r="CC243" s="61">
        <f t="shared" si="322"/>
        <v>0</v>
      </c>
      <c r="CD243" s="61">
        <f t="shared" si="323"/>
        <v>0</v>
      </c>
      <c r="CE243" s="61">
        <f t="shared" si="324"/>
        <v>0</v>
      </c>
      <c r="CF243" s="61">
        <f t="shared" si="325"/>
        <v>0</v>
      </c>
      <c r="CG243" s="61">
        <f t="shared" si="308"/>
        <v>0</v>
      </c>
      <c r="CH243" s="61">
        <f t="shared" si="261"/>
        <v>0</v>
      </c>
      <c r="CI243" s="61">
        <f t="shared" si="262"/>
        <v>0</v>
      </c>
      <c r="CJ243" s="61">
        <f t="shared" si="263"/>
        <v>0</v>
      </c>
      <c r="CK243" s="61">
        <f t="shared" si="264"/>
        <v>0</v>
      </c>
      <c r="CL243" s="61">
        <f t="shared" si="265"/>
        <v>0</v>
      </c>
      <c r="CM243" s="61">
        <f t="shared" si="292"/>
        <v>0</v>
      </c>
      <c r="CN243" s="61">
        <f t="shared" si="326"/>
        <v>0</v>
      </c>
      <c r="CO243" s="61">
        <f t="shared" si="327"/>
        <v>0</v>
      </c>
      <c r="CP243" s="61">
        <f t="shared" si="328"/>
        <v>0</v>
      </c>
      <c r="CQ243" s="61">
        <f t="shared" si="329"/>
        <v>0</v>
      </c>
      <c r="CR243" s="61">
        <f t="shared" si="330"/>
        <v>0</v>
      </c>
      <c r="CS243" s="61">
        <f t="shared" si="331"/>
        <v>0</v>
      </c>
      <c r="CT243" s="61">
        <f t="shared" si="332"/>
        <v>0</v>
      </c>
      <c r="CU243" s="61">
        <f t="shared" si="333"/>
        <v>0</v>
      </c>
      <c r="CV243" s="61">
        <f t="shared" si="334"/>
        <v>0</v>
      </c>
      <c r="CW243" s="61">
        <f t="shared" si="335"/>
        <v>0</v>
      </c>
      <c r="CX243" s="61">
        <f t="shared" si="336"/>
        <v>2.4073417005129199E-16</v>
      </c>
      <c r="CY243" s="61">
        <f t="shared" si="337"/>
        <v>6.9600996030369802E-2</v>
      </c>
      <c r="CZ243" s="61">
        <f t="shared" si="338"/>
        <v>6.7636922372353206E-2</v>
      </c>
      <c r="DA243" s="61">
        <f t="shared" si="339"/>
        <v>6.6870319699863401E-2</v>
      </c>
      <c r="DB243" s="61">
        <f t="shared" si="340"/>
        <v>6.6451066578833706E-2</v>
      </c>
      <c r="DC243" s="61">
        <f t="shared" si="367"/>
        <v>6.6298409769593294E-2</v>
      </c>
      <c r="DD243" s="61">
        <f t="shared" si="267"/>
        <v>6.6370866443544299E-2</v>
      </c>
      <c r="DE243" s="61">
        <f t="shared" si="268"/>
        <v>6.6667883496305494E-2</v>
      </c>
      <c r="DF243" s="61">
        <f t="shared" si="269"/>
        <v>6.6555050202519103E-2</v>
      </c>
      <c r="DG243" s="61">
        <f t="shared" si="270"/>
        <v>6.6524629461547302E-2</v>
      </c>
      <c r="DH243" s="61">
        <f t="shared" si="271"/>
        <v>6.6521863939640796E-2</v>
      </c>
      <c r="DI243" s="61">
        <f t="shared" si="272"/>
        <v>6.6490336989906404E-2</v>
      </c>
      <c r="DJ243" s="61">
        <f t="shared" si="273"/>
        <v>6.6447194848164498E-2</v>
      </c>
      <c r="DK243" s="61">
        <f t="shared" si="274"/>
        <v>6.6160133674266805E-2</v>
      </c>
      <c r="DL243" s="61">
        <f t="shared" si="275"/>
        <v>6.5878050439800898E-2</v>
      </c>
      <c r="DM243" s="61">
        <f t="shared" si="276"/>
        <v>6.5526276053290505E-2</v>
      </c>
      <c r="DN243" s="61">
        <f t="shared" si="277"/>
        <v>0</v>
      </c>
      <c r="DO243" s="61">
        <f t="shared" si="278"/>
        <v>0</v>
      </c>
      <c r="DP243" s="61">
        <f t="shared" si="279"/>
        <v>0</v>
      </c>
      <c r="DQ243" s="61">
        <f t="shared" si="280"/>
        <v>0</v>
      </c>
      <c r="DR243" s="61">
        <f t="shared" si="281"/>
        <v>0</v>
      </c>
      <c r="DS243" s="61">
        <f t="shared" si="282"/>
        <v>0</v>
      </c>
      <c r="DT243" s="61">
        <f t="shared" si="283"/>
        <v>0</v>
      </c>
      <c r="DU243" s="61">
        <f t="shared" si="284"/>
        <v>0</v>
      </c>
      <c r="DV243" s="61">
        <f t="shared" si="285"/>
        <v>0</v>
      </c>
      <c r="DW243" s="61">
        <f t="shared" si="286"/>
        <v>0</v>
      </c>
      <c r="DX243" s="61">
        <f t="shared" si="287"/>
        <v>0</v>
      </c>
      <c r="DY243" s="61">
        <f t="shared" si="288"/>
        <v>0</v>
      </c>
      <c r="DZ243" s="61">
        <f t="shared" si="365"/>
        <v>1</v>
      </c>
    </row>
    <row r="244" spans="2:130">
      <c r="C244" s="53">
        <v>2050</v>
      </c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>
        <f t="shared" si="356"/>
        <v>0</v>
      </c>
      <c r="AI244" s="64">
        <f t="shared" si="357"/>
        <v>0</v>
      </c>
      <c r="AJ244" s="64">
        <f t="shared" si="358"/>
        <v>0</v>
      </c>
      <c r="AK244" s="64">
        <f t="shared" si="359"/>
        <v>0</v>
      </c>
      <c r="AL244" s="64">
        <f t="shared" si="360"/>
        <v>8.3824280849853494E-11</v>
      </c>
      <c r="AM244" s="64">
        <f t="shared" si="361"/>
        <v>24457.200000000001</v>
      </c>
      <c r="AN244" s="64">
        <f t="shared" si="362"/>
        <v>24180</v>
      </c>
      <c r="AO244" s="64">
        <f t="shared" si="363"/>
        <v>24028.400000000001</v>
      </c>
      <c r="AP244" s="64">
        <f t="shared" si="364"/>
        <v>23973.200000000001</v>
      </c>
      <c r="AQ244" s="64">
        <f t="shared" si="366"/>
        <v>23999.4</v>
      </c>
      <c r="AR244" s="64">
        <f t="shared" si="368"/>
        <v>24106.799999999999</v>
      </c>
      <c r="AS244" s="64">
        <f t="shared" si="369"/>
        <v>24066</v>
      </c>
      <c r="AT244" s="64">
        <f t="shared" si="370"/>
        <v>24055</v>
      </c>
      <c r="AU244" s="64">
        <f t="shared" si="371"/>
        <v>24054</v>
      </c>
      <c r="AV244" s="64">
        <f t="shared" si="372"/>
        <v>24042.6</v>
      </c>
      <c r="AW244" s="64">
        <f t="shared" si="373"/>
        <v>24027</v>
      </c>
      <c r="AX244" s="64">
        <f t="shared" si="374"/>
        <v>23923.200000000001</v>
      </c>
      <c r="AY244" s="64">
        <f t="shared" si="375"/>
        <v>23821.200000000001</v>
      </c>
      <c r="AZ244" s="64">
        <f t="shared" ref="AZ244:AZ254" si="376">VLOOKUP($C$114,$D$3:$K$63,$A$70,0)*(B196-B195)</f>
        <v>23694</v>
      </c>
      <c r="BA244" s="64">
        <f>VLOOKUP($C$115,$D$3:$K$63,$A$70,0)*(B195-B194)</f>
        <v>23551.4</v>
      </c>
      <c r="BB244" s="64">
        <f>VLOOKUP($C$116,$D$3:$K$63,$A$70,0)*B194</f>
        <v>0</v>
      </c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54">
        <f t="shared" si="290"/>
        <v>359979.4</v>
      </c>
      <c r="BP244" s="53">
        <v>2050</v>
      </c>
      <c r="BQ244" s="61">
        <f t="shared" si="291"/>
        <v>0</v>
      </c>
      <c r="BR244" s="61">
        <f t="shared" si="311"/>
        <v>0</v>
      </c>
      <c r="BS244" s="61">
        <f t="shared" si="312"/>
        <v>0</v>
      </c>
      <c r="BT244" s="61">
        <f t="shared" si="313"/>
        <v>0</v>
      </c>
      <c r="BU244" s="61">
        <f t="shared" si="314"/>
        <v>0</v>
      </c>
      <c r="BV244" s="61">
        <f t="shared" si="315"/>
        <v>0</v>
      </c>
      <c r="BW244" s="61">
        <f t="shared" si="316"/>
        <v>0</v>
      </c>
      <c r="BX244" s="61">
        <f t="shared" si="317"/>
        <v>0</v>
      </c>
      <c r="BY244" s="61">
        <f t="shared" si="318"/>
        <v>0</v>
      </c>
      <c r="BZ244" s="61">
        <f t="shared" si="319"/>
        <v>0</v>
      </c>
      <c r="CA244" s="61">
        <f t="shared" si="320"/>
        <v>0</v>
      </c>
      <c r="CB244" s="61">
        <f t="shared" si="321"/>
        <v>0</v>
      </c>
      <c r="CC244" s="61">
        <f t="shared" si="322"/>
        <v>0</v>
      </c>
      <c r="CD244" s="61">
        <f t="shared" si="323"/>
        <v>0</v>
      </c>
      <c r="CE244" s="61">
        <f t="shared" si="324"/>
        <v>0</v>
      </c>
      <c r="CF244" s="61">
        <f t="shared" si="325"/>
        <v>0</v>
      </c>
      <c r="CG244" s="61">
        <f t="shared" si="308"/>
        <v>0</v>
      </c>
      <c r="CH244" s="61">
        <f t="shared" si="261"/>
        <v>0</v>
      </c>
      <c r="CI244" s="61">
        <f t="shared" si="262"/>
        <v>0</v>
      </c>
      <c r="CJ244" s="61">
        <f t="shared" si="263"/>
        <v>0</v>
      </c>
      <c r="CK244" s="61">
        <f t="shared" si="264"/>
        <v>0</v>
      </c>
      <c r="CL244" s="61">
        <f t="shared" si="265"/>
        <v>0</v>
      </c>
      <c r="CM244" s="61">
        <f t="shared" si="292"/>
        <v>0</v>
      </c>
      <c r="CN244" s="61">
        <f t="shared" si="326"/>
        <v>0</v>
      </c>
      <c r="CO244" s="61">
        <f t="shared" si="327"/>
        <v>0</v>
      </c>
      <c r="CP244" s="61">
        <f t="shared" si="328"/>
        <v>0</v>
      </c>
      <c r="CQ244" s="61">
        <f t="shared" si="329"/>
        <v>0</v>
      </c>
      <c r="CR244" s="61">
        <f t="shared" si="330"/>
        <v>0</v>
      </c>
      <c r="CS244" s="61">
        <f t="shared" si="331"/>
        <v>0</v>
      </c>
      <c r="CT244" s="61">
        <f t="shared" si="332"/>
        <v>0</v>
      </c>
      <c r="CU244" s="61">
        <f t="shared" si="333"/>
        <v>0</v>
      </c>
      <c r="CV244" s="61">
        <f t="shared" si="334"/>
        <v>0</v>
      </c>
      <c r="CW244" s="61">
        <f t="shared" si="335"/>
        <v>0</v>
      </c>
      <c r="CX244" s="61">
        <f t="shared" si="336"/>
        <v>0</v>
      </c>
      <c r="CY244" s="61">
        <f t="shared" si="337"/>
        <v>2.3285854926657902E-16</v>
      </c>
      <c r="CZ244" s="61">
        <f t="shared" si="338"/>
        <v>6.7940554376167098E-2</v>
      </c>
      <c r="DA244" s="61">
        <f t="shared" si="339"/>
        <v>6.7170510312534501E-2</v>
      </c>
      <c r="DB244" s="61">
        <f t="shared" si="340"/>
        <v>6.6749375103130906E-2</v>
      </c>
      <c r="DC244" s="61">
        <f t="shared" si="367"/>
        <v>6.6596032995221405E-2</v>
      </c>
      <c r="DD244" s="61">
        <f t="shared" si="267"/>
        <v>6.6668814937743598E-2</v>
      </c>
      <c r="DE244" s="61">
        <f t="shared" si="268"/>
        <v>6.6967165343350205E-2</v>
      </c>
      <c r="DF244" s="61">
        <f t="shared" si="269"/>
        <v>6.6853825524460495E-2</v>
      </c>
      <c r="DG244" s="61">
        <f t="shared" si="270"/>
        <v>6.6823268220348106E-2</v>
      </c>
      <c r="DH244" s="61">
        <f t="shared" si="271"/>
        <v>6.6820490283610701E-2</v>
      </c>
      <c r="DI244" s="61">
        <f t="shared" si="272"/>
        <v>6.6788821804803195E-2</v>
      </c>
      <c r="DJ244" s="61">
        <f t="shared" si="273"/>
        <v>6.6745485991698397E-2</v>
      </c>
      <c r="DK244" s="61">
        <f t="shared" si="274"/>
        <v>6.6457136158346794E-2</v>
      </c>
      <c r="DL244" s="61">
        <f t="shared" si="275"/>
        <v>6.6173786611122706E-2</v>
      </c>
      <c r="DM244" s="61">
        <f t="shared" si="276"/>
        <v>6.58204330581139E-2</v>
      </c>
      <c r="DN244" s="61">
        <f t="shared" si="277"/>
        <v>6.5424299279347606E-2</v>
      </c>
      <c r="DO244" s="61">
        <f t="shared" si="278"/>
        <v>0</v>
      </c>
      <c r="DP244" s="61">
        <f t="shared" si="279"/>
        <v>0</v>
      </c>
      <c r="DQ244" s="61">
        <f t="shared" si="280"/>
        <v>0</v>
      </c>
      <c r="DR244" s="61">
        <f t="shared" si="281"/>
        <v>0</v>
      </c>
      <c r="DS244" s="61">
        <f t="shared" si="282"/>
        <v>0</v>
      </c>
      <c r="DT244" s="61">
        <f t="shared" si="283"/>
        <v>0</v>
      </c>
      <c r="DU244" s="61">
        <f t="shared" si="284"/>
        <v>0</v>
      </c>
      <c r="DV244" s="61">
        <f t="shared" si="285"/>
        <v>0</v>
      </c>
      <c r="DW244" s="61">
        <f t="shared" si="286"/>
        <v>0</v>
      </c>
      <c r="DX244" s="61">
        <f t="shared" si="287"/>
        <v>0</v>
      </c>
      <c r="DY244" s="61">
        <f t="shared" si="288"/>
        <v>0</v>
      </c>
      <c r="DZ244" s="61">
        <f t="shared" si="365"/>
        <v>1</v>
      </c>
    </row>
    <row r="245" spans="2:130">
      <c r="C245" s="53">
        <v>2051</v>
      </c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>
        <f t="shared" si="357"/>
        <v>0</v>
      </c>
      <c r="AJ245" s="64">
        <f t="shared" si="358"/>
        <v>0</v>
      </c>
      <c r="AK245" s="64">
        <f t="shared" si="359"/>
        <v>0</v>
      </c>
      <c r="AL245" s="64">
        <f t="shared" si="360"/>
        <v>0</v>
      </c>
      <c r="AM245" s="64">
        <f t="shared" si="361"/>
        <v>8.1458839673587097E-11</v>
      </c>
      <c r="AN245" s="64">
        <f t="shared" si="362"/>
        <v>24180</v>
      </c>
      <c r="AO245" s="64">
        <f t="shared" si="363"/>
        <v>24028.400000000001</v>
      </c>
      <c r="AP245" s="64">
        <f t="shared" si="364"/>
        <v>23973.200000000001</v>
      </c>
      <c r="AQ245" s="64">
        <f t="shared" si="366"/>
        <v>23999.4</v>
      </c>
      <c r="AR245" s="64">
        <f t="shared" si="368"/>
        <v>24106.799999999999</v>
      </c>
      <c r="AS245" s="64">
        <f t="shared" si="369"/>
        <v>24066</v>
      </c>
      <c r="AT245" s="64">
        <f t="shared" si="370"/>
        <v>24055</v>
      </c>
      <c r="AU245" s="64">
        <f t="shared" si="371"/>
        <v>24054</v>
      </c>
      <c r="AV245" s="64">
        <f t="shared" si="372"/>
        <v>24042.6</v>
      </c>
      <c r="AW245" s="64">
        <f t="shared" si="373"/>
        <v>24027</v>
      </c>
      <c r="AX245" s="64">
        <f t="shared" si="374"/>
        <v>23923.200000000001</v>
      </c>
      <c r="AY245" s="64">
        <f t="shared" si="375"/>
        <v>23821.200000000001</v>
      </c>
      <c r="AZ245" s="64">
        <f t="shared" si="376"/>
        <v>23694</v>
      </c>
      <c r="BA245" s="64">
        <f t="shared" ref="BA245:BA254" si="377">VLOOKUP($C$115,$D$3:$K$63,$A$70,0)*(B196-B195)</f>
        <v>23551.4</v>
      </c>
      <c r="BB245" s="64">
        <f>VLOOKUP($C$116,$D$3:$K$63,$A$70,0)*(B195-B194)</f>
        <v>23368.2</v>
      </c>
      <c r="BC245" s="64">
        <f>VLOOKUP($C$117,$D$3:$K$63,$A$70,0)*B194</f>
        <v>0</v>
      </c>
      <c r="BD245" s="64"/>
      <c r="BE245" s="64"/>
      <c r="BF245" s="64"/>
      <c r="BG245" s="64"/>
      <c r="BH245" s="64"/>
      <c r="BI245" s="64"/>
      <c r="BJ245" s="64"/>
      <c r="BK245" s="64"/>
      <c r="BL245" s="64"/>
      <c r="BM245" s="54">
        <f t="shared" si="290"/>
        <v>358890.4</v>
      </c>
      <c r="BP245" s="53">
        <v>2051</v>
      </c>
      <c r="BQ245" s="61">
        <f t="shared" si="291"/>
        <v>0</v>
      </c>
      <c r="BR245" s="61">
        <f t="shared" si="311"/>
        <v>0</v>
      </c>
      <c r="BS245" s="61">
        <f t="shared" si="312"/>
        <v>0</v>
      </c>
      <c r="BT245" s="61">
        <f t="shared" si="313"/>
        <v>0</v>
      </c>
      <c r="BU245" s="61">
        <f t="shared" si="314"/>
        <v>0</v>
      </c>
      <c r="BV245" s="61">
        <f t="shared" si="315"/>
        <v>0</v>
      </c>
      <c r="BW245" s="61">
        <f t="shared" si="316"/>
        <v>0</v>
      </c>
      <c r="BX245" s="61">
        <f t="shared" si="317"/>
        <v>0</v>
      </c>
      <c r="BY245" s="61">
        <f t="shared" si="318"/>
        <v>0</v>
      </c>
      <c r="BZ245" s="61">
        <f t="shared" si="319"/>
        <v>0</v>
      </c>
      <c r="CA245" s="61">
        <f t="shared" si="320"/>
        <v>0</v>
      </c>
      <c r="CB245" s="61">
        <f t="shared" si="321"/>
        <v>0</v>
      </c>
      <c r="CC245" s="61">
        <f t="shared" si="322"/>
        <v>0</v>
      </c>
      <c r="CD245" s="61">
        <f t="shared" si="323"/>
        <v>0</v>
      </c>
      <c r="CE245" s="61">
        <f t="shared" si="324"/>
        <v>0</v>
      </c>
      <c r="CF245" s="61">
        <f t="shared" si="325"/>
        <v>0</v>
      </c>
      <c r="CG245" s="61">
        <f t="shared" si="308"/>
        <v>0</v>
      </c>
      <c r="CH245" s="61">
        <f t="shared" si="261"/>
        <v>0</v>
      </c>
      <c r="CI245" s="61">
        <f t="shared" si="262"/>
        <v>0</v>
      </c>
      <c r="CJ245" s="61">
        <f t="shared" si="263"/>
        <v>0</v>
      </c>
      <c r="CK245" s="61">
        <f t="shared" si="264"/>
        <v>0</v>
      </c>
      <c r="CL245" s="61">
        <f t="shared" si="265"/>
        <v>0</v>
      </c>
      <c r="CM245" s="61">
        <f t="shared" si="292"/>
        <v>0</v>
      </c>
      <c r="CN245" s="61">
        <f t="shared" si="326"/>
        <v>0</v>
      </c>
      <c r="CO245" s="61">
        <f t="shared" si="327"/>
        <v>0</v>
      </c>
      <c r="CP245" s="61">
        <f t="shared" si="328"/>
        <v>0</v>
      </c>
      <c r="CQ245" s="61">
        <f t="shared" si="329"/>
        <v>0</v>
      </c>
      <c r="CR245" s="61">
        <f t="shared" si="330"/>
        <v>0</v>
      </c>
      <c r="CS245" s="61">
        <f t="shared" si="331"/>
        <v>0</v>
      </c>
      <c r="CT245" s="61">
        <f t="shared" si="332"/>
        <v>0</v>
      </c>
      <c r="CU245" s="61">
        <f t="shared" si="333"/>
        <v>0</v>
      </c>
      <c r="CV245" s="61">
        <f t="shared" si="334"/>
        <v>0</v>
      </c>
      <c r="CW245" s="61">
        <f t="shared" si="335"/>
        <v>0</v>
      </c>
      <c r="CX245" s="61">
        <f t="shared" si="336"/>
        <v>0</v>
      </c>
      <c r="CY245" s="61">
        <f t="shared" si="337"/>
        <v>0</v>
      </c>
      <c r="CZ245" s="61">
        <f t="shared" si="338"/>
        <v>2.2697413938513599E-16</v>
      </c>
      <c r="DA245" s="61">
        <f t="shared" si="339"/>
        <v>6.7374329321709295E-2</v>
      </c>
      <c r="DB245" s="61">
        <f t="shared" si="340"/>
        <v>6.6951916239609596E-2</v>
      </c>
      <c r="DC245" s="61">
        <f t="shared" si="367"/>
        <v>6.6798108837684098E-2</v>
      </c>
      <c r="DD245" s="61">
        <f t="shared" si="267"/>
        <v>6.6871111626279206E-2</v>
      </c>
      <c r="DE245" s="61">
        <f t="shared" si="268"/>
        <v>6.7170367332199402E-2</v>
      </c>
      <c r="DF245" s="61">
        <f t="shared" si="269"/>
        <v>6.7056683600341505E-2</v>
      </c>
      <c r="DG245" s="61">
        <f t="shared" si="270"/>
        <v>6.7026033574595495E-2</v>
      </c>
      <c r="DH245" s="61">
        <f t="shared" si="271"/>
        <v>6.7023247208618505E-2</v>
      </c>
      <c r="DI245" s="61">
        <f t="shared" si="272"/>
        <v>6.6991482636481706E-2</v>
      </c>
      <c r="DJ245" s="61">
        <f t="shared" si="273"/>
        <v>6.69480153272419E-2</v>
      </c>
      <c r="DK245" s="61">
        <f t="shared" si="274"/>
        <v>6.6658790538838594E-2</v>
      </c>
      <c r="DL245" s="61">
        <f t="shared" si="275"/>
        <v>6.6374581209193595E-2</v>
      </c>
      <c r="DM245" s="61">
        <f t="shared" si="276"/>
        <v>6.6020155456930602E-2</v>
      </c>
      <c r="DN245" s="61">
        <f t="shared" si="277"/>
        <v>6.5622819668623003E-2</v>
      </c>
      <c r="DO245" s="61">
        <f t="shared" si="278"/>
        <v>6.5112357421652903E-2</v>
      </c>
      <c r="DP245" s="61">
        <f t="shared" si="279"/>
        <v>0</v>
      </c>
      <c r="DQ245" s="61">
        <f t="shared" si="280"/>
        <v>0</v>
      </c>
      <c r="DR245" s="61">
        <f t="shared" si="281"/>
        <v>0</v>
      </c>
      <c r="DS245" s="61">
        <f t="shared" si="282"/>
        <v>0</v>
      </c>
      <c r="DT245" s="61">
        <f t="shared" si="283"/>
        <v>0</v>
      </c>
      <c r="DU245" s="61">
        <f t="shared" si="284"/>
        <v>0</v>
      </c>
      <c r="DV245" s="61">
        <f t="shared" si="285"/>
        <v>0</v>
      </c>
      <c r="DW245" s="61">
        <f t="shared" si="286"/>
        <v>0</v>
      </c>
      <c r="DX245" s="61">
        <f t="shared" si="287"/>
        <v>0</v>
      </c>
      <c r="DY245" s="61">
        <f t="shared" si="288"/>
        <v>0</v>
      </c>
      <c r="DZ245" s="61">
        <f t="shared" si="365"/>
        <v>1</v>
      </c>
    </row>
    <row r="246" spans="2:130">
      <c r="C246" s="53">
        <v>2052</v>
      </c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>
        <f t="shared" si="358"/>
        <v>0</v>
      </c>
      <c r="AK246" s="64">
        <f t="shared" si="359"/>
        <v>0</v>
      </c>
      <c r="AL246" s="64">
        <f t="shared" si="360"/>
        <v>0</v>
      </c>
      <c r="AM246" s="64">
        <f t="shared" si="361"/>
        <v>0</v>
      </c>
      <c r="AN246" s="64">
        <f t="shared" si="362"/>
        <v>8.0535578206308894E-11</v>
      </c>
      <c r="AO246" s="64">
        <f t="shared" si="363"/>
        <v>24028.400000000001</v>
      </c>
      <c r="AP246" s="64">
        <f t="shared" si="364"/>
        <v>23973.200000000001</v>
      </c>
      <c r="AQ246" s="64">
        <f t="shared" si="366"/>
        <v>23999.4</v>
      </c>
      <c r="AR246" s="64">
        <f t="shared" si="368"/>
        <v>24106.799999999999</v>
      </c>
      <c r="AS246" s="64">
        <f t="shared" si="369"/>
        <v>24066</v>
      </c>
      <c r="AT246" s="64">
        <f t="shared" si="370"/>
        <v>24055</v>
      </c>
      <c r="AU246" s="64">
        <f t="shared" si="371"/>
        <v>24054</v>
      </c>
      <c r="AV246" s="64">
        <f t="shared" si="372"/>
        <v>24042.6</v>
      </c>
      <c r="AW246" s="64">
        <f t="shared" si="373"/>
        <v>24027</v>
      </c>
      <c r="AX246" s="64">
        <f t="shared" si="374"/>
        <v>23923.200000000001</v>
      </c>
      <c r="AY246" s="64">
        <f t="shared" si="375"/>
        <v>23821.200000000001</v>
      </c>
      <c r="AZ246" s="64">
        <f t="shared" si="376"/>
        <v>23694</v>
      </c>
      <c r="BA246" s="64">
        <f t="shared" si="377"/>
        <v>23551.4</v>
      </c>
      <c r="BB246" s="64">
        <f t="shared" ref="BB246:BB254" si="378">VLOOKUP($C$116,$D$3:$K$63,$A$70,0)*(B196-B195)</f>
        <v>23368.2</v>
      </c>
      <c r="BC246" s="64">
        <f>VLOOKUP($C$117,$D$3:$K$63,$A$70,0)*(B195-B194)</f>
        <v>23058.2</v>
      </c>
      <c r="BD246" s="64">
        <f>VLOOKUP($C$118,$D$3:$K$63,$A$70,0)*B194</f>
        <v>0</v>
      </c>
      <c r="BE246" s="64"/>
      <c r="BF246" s="64"/>
      <c r="BG246" s="64"/>
      <c r="BH246" s="64"/>
      <c r="BI246" s="64"/>
      <c r="BJ246" s="64"/>
      <c r="BK246" s="64"/>
      <c r="BL246" s="64"/>
      <c r="BM246" s="54">
        <f t="shared" si="290"/>
        <v>357768.6</v>
      </c>
      <c r="BP246" s="53">
        <v>2052</v>
      </c>
      <c r="BQ246" s="61">
        <f t="shared" si="291"/>
        <v>0</v>
      </c>
      <c r="BR246" s="61">
        <f t="shared" si="311"/>
        <v>0</v>
      </c>
      <c r="BS246" s="61">
        <f t="shared" si="312"/>
        <v>0</v>
      </c>
      <c r="BT246" s="61">
        <f t="shared" si="313"/>
        <v>0</v>
      </c>
      <c r="BU246" s="61">
        <f t="shared" si="314"/>
        <v>0</v>
      </c>
      <c r="BV246" s="61">
        <f t="shared" si="315"/>
        <v>0</v>
      </c>
      <c r="BW246" s="61">
        <f t="shared" si="316"/>
        <v>0</v>
      </c>
      <c r="BX246" s="61">
        <f t="shared" si="317"/>
        <v>0</v>
      </c>
      <c r="BY246" s="61">
        <f t="shared" si="318"/>
        <v>0</v>
      </c>
      <c r="BZ246" s="61">
        <f t="shared" si="319"/>
        <v>0</v>
      </c>
      <c r="CA246" s="61">
        <f t="shared" si="320"/>
        <v>0</v>
      </c>
      <c r="CB246" s="61">
        <f t="shared" si="321"/>
        <v>0</v>
      </c>
      <c r="CC246" s="61">
        <f t="shared" si="322"/>
        <v>0</v>
      </c>
      <c r="CD246" s="61">
        <f t="shared" si="323"/>
        <v>0</v>
      </c>
      <c r="CE246" s="61">
        <f t="shared" si="324"/>
        <v>0</v>
      </c>
      <c r="CF246" s="61">
        <f t="shared" si="325"/>
        <v>0</v>
      </c>
      <c r="CG246" s="61">
        <f t="shared" si="308"/>
        <v>0</v>
      </c>
      <c r="CH246" s="61">
        <f t="shared" si="261"/>
        <v>0</v>
      </c>
      <c r="CI246" s="61">
        <f t="shared" si="262"/>
        <v>0</v>
      </c>
      <c r="CJ246" s="61">
        <f t="shared" si="263"/>
        <v>0</v>
      </c>
      <c r="CK246" s="61">
        <f t="shared" si="264"/>
        <v>0</v>
      </c>
      <c r="CL246" s="61">
        <f t="shared" si="265"/>
        <v>0</v>
      </c>
      <c r="CM246" s="61">
        <f t="shared" si="292"/>
        <v>0</v>
      </c>
      <c r="CN246" s="61">
        <f t="shared" si="326"/>
        <v>0</v>
      </c>
      <c r="CO246" s="61">
        <f t="shared" si="327"/>
        <v>0</v>
      </c>
      <c r="CP246" s="61">
        <f t="shared" si="328"/>
        <v>0</v>
      </c>
      <c r="CQ246" s="61">
        <f t="shared" si="329"/>
        <v>0</v>
      </c>
      <c r="CR246" s="61">
        <f t="shared" si="330"/>
        <v>0</v>
      </c>
      <c r="CS246" s="61">
        <f t="shared" si="331"/>
        <v>0</v>
      </c>
      <c r="CT246" s="61">
        <f t="shared" si="332"/>
        <v>0</v>
      </c>
      <c r="CU246" s="61">
        <f t="shared" si="333"/>
        <v>0</v>
      </c>
      <c r="CV246" s="61">
        <f t="shared" si="334"/>
        <v>0</v>
      </c>
      <c r="CW246" s="61">
        <f t="shared" si="335"/>
        <v>0</v>
      </c>
      <c r="CX246" s="61">
        <f t="shared" si="336"/>
        <v>0</v>
      </c>
      <c r="CY246" s="61">
        <f t="shared" si="337"/>
        <v>0</v>
      </c>
      <c r="CZ246" s="61">
        <f t="shared" si="338"/>
        <v>0</v>
      </c>
      <c r="DA246" s="61">
        <f t="shared" si="339"/>
        <v>2.2510521662971198E-16</v>
      </c>
      <c r="DB246" s="61">
        <f t="shared" si="340"/>
        <v>6.7161847070983799E-2</v>
      </c>
      <c r="DC246" s="61">
        <f t="shared" si="367"/>
        <v>6.7007557398832601E-2</v>
      </c>
      <c r="DD246" s="61">
        <f t="shared" si="267"/>
        <v>6.7080789091049295E-2</v>
      </c>
      <c r="DE246" s="61">
        <f t="shared" si="268"/>
        <v>6.7380983127082697E-2</v>
      </c>
      <c r="DF246" s="61">
        <f t="shared" si="269"/>
        <v>6.7266942934623097E-2</v>
      </c>
      <c r="DG246" s="61">
        <f t="shared" si="270"/>
        <v>6.7236196804303094E-2</v>
      </c>
      <c r="DH246" s="61">
        <f t="shared" si="271"/>
        <v>6.7233401701546694E-2</v>
      </c>
      <c r="DI246" s="61">
        <f t="shared" si="272"/>
        <v>6.72015375301242E-2</v>
      </c>
      <c r="DJ246" s="61">
        <f t="shared" si="273"/>
        <v>6.7157933927124894E-2</v>
      </c>
      <c r="DK246" s="61">
        <f t="shared" si="274"/>
        <v>6.6867802261014506E-2</v>
      </c>
      <c r="DL246" s="61">
        <f t="shared" si="275"/>
        <v>6.65827017798655E-2</v>
      </c>
      <c r="DM246" s="61">
        <f t="shared" si="276"/>
        <v>6.62271647092562E-2</v>
      </c>
      <c r="DN246" s="61">
        <f t="shared" si="277"/>
        <v>6.5828583056198903E-2</v>
      </c>
      <c r="DO246" s="61">
        <f t="shared" si="278"/>
        <v>6.5316520231233202E-2</v>
      </c>
      <c r="DP246" s="61">
        <f t="shared" si="279"/>
        <v>6.4450038376760804E-2</v>
      </c>
      <c r="DQ246" s="61">
        <f t="shared" si="280"/>
        <v>0</v>
      </c>
      <c r="DR246" s="61">
        <f t="shared" si="281"/>
        <v>0</v>
      </c>
      <c r="DS246" s="61">
        <f t="shared" si="282"/>
        <v>0</v>
      </c>
      <c r="DT246" s="61">
        <f t="shared" si="283"/>
        <v>0</v>
      </c>
      <c r="DU246" s="61">
        <f t="shared" si="284"/>
        <v>0</v>
      </c>
      <c r="DV246" s="61">
        <f t="shared" si="285"/>
        <v>0</v>
      </c>
      <c r="DW246" s="61">
        <f t="shared" si="286"/>
        <v>0</v>
      </c>
      <c r="DX246" s="61">
        <f t="shared" si="287"/>
        <v>0</v>
      </c>
      <c r="DY246" s="61">
        <f t="shared" si="288"/>
        <v>0</v>
      </c>
      <c r="DZ246" s="61">
        <f t="shared" si="365"/>
        <v>1</v>
      </c>
    </row>
    <row r="247" spans="2:130">
      <c r="C247" s="53">
        <v>2053</v>
      </c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>
        <f t="shared" si="359"/>
        <v>0</v>
      </c>
      <c r="AL247" s="64">
        <f t="shared" si="360"/>
        <v>0</v>
      </c>
      <c r="AM247" s="64">
        <f t="shared" si="361"/>
        <v>0</v>
      </c>
      <c r="AN247" s="64">
        <f t="shared" si="362"/>
        <v>0</v>
      </c>
      <c r="AO247" s="64">
        <f t="shared" si="363"/>
        <v>8.0030648774709295E-11</v>
      </c>
      <c r="AP247" s="64">
        <f t="shared" si="364"/>
        <v>23973.200000000001</v>
      </c>
      <c r="AQ247" s="64">
        <f t="shared" si="366"/>
        <v>23999.4</v>
      </c>
      <c r="AR247" s="64">
        <f t="shared" si="368"/>
        <v>24106.799999999999</v>
      </c>
      <c r="AS247" s="64">
        <f t="shared" si="369"/>
        <v>24066</v>
      </c>
      <c r="AT247" s="64">
        <f t="shared" si="370"/>
        <v>24055</v>
      </c>
      <c r="AU247" s="64">
        <f t="shared" si="371"/>
        <v>24054</v>
      </c>
      <c r="AV247" s="64">
        <f t="shared" si="372"/>
        <v>24042.6</v>
      </c>
      <c r="AW247" s="64">
        <f t="shared" si="373"/>
        <v>24027</v>
      </c>
      <c r="AX247" s="64">
        <f t="shared" si="374"/>
        <v>23923.200000000001</v>
      </c>
      <c r="AY247" s="64">
        <f t="shared" si="375"/>
        <v>23821.200000000001</v>
      </c>
      <c r="AZ247" s="64">
        <f t="shared" si="376"/>
        <v>23694</v>
      </c>
      <c r="BA247" s="64">
        <f t="shared" si="377"/>
        <v>23551.4</v>
      </c>
      <c r="BB247" s="64">
        <f t="shared" si="378"/>
        <v>23368.2</v>
      </c>
      <c r="BC247" s="64">
        <f t="shared" ref="BC247:BC254" si="379">VLOOKUP($C$117,$D$3:$K$63,$A$70,0)*(B196-B195)</f>
        <v>23058.2</v>
      </c>
      <c r="BD247" s="64">
        <f>VLOOKUP($C$118,$D$3:$K$63,$A$70,0)*(B195-B194)</f>
        <v>22726.6</v>
      </c>
      <c r="BE247" s="64">
        <f>VLOOKUP($C$119,$D$3:$K$63,$A$70,0)*B194</f>
        <v>0</v>
      </c>
      <c r="BF247" s="64"/>
      <c r="BG247" s="64"/>
      <c r="BH247" s="64"/>
      <c r="BI247" s="64"/>
      <c r="BJ247" s="64"/>
      <c r="BK247" s="64"/>
      <c r="BL247" s="64"/>
      <c r="BM247" s="54">
        <f t="shared" si="290"/>
        <v>356466.8</v>
      </c>
      <c r="BP247" s="53">
        <v>2053</v>
      </c>
      <c r="BQ247" s="61">
        <f t="shared" si="291"/>
        <v>0</v>
      </c>
      <c r="BR247" s="61">
        <f t="shared" si="311"/>
        <v>0</v>
      </c>
      <c r="BS247" s="61">
        <f t="shared" si="312"/>
        <v>0</v>
      </c>
      <c r="BT247" s="61">
        <f t="shared" si="313"/>
        <v>0</v>
      </c>
      <c r="BU247" s="61">
        <f t="shared" si="314"/>
        <v>0</v>
      </c>
      <c r="BV247" s="61">
        <f t="shared" si="315"/>
        <v>0</v>
      </c>
      <c r="BW247" s="61">
        <f t="shared" si="316"/>
        <v>0</v>
      </c>
      <c r="BX247" s="61">
        <f t="shared" si="317"/>
        <v>0</v>
      </c>
      <c r="BY247" s="61">
        <f t="shared" si="318"/>
        <v>0</v>
      </c>
      <c r="BZ247" s="61">
        <f t="shared" si="319"/>
        <v>0</v>
      </c>
      <c r="CA247" s="61">
        <f t="shared" si="320"/>
        <v>0</v>
      </c>
      <c r="CB247" s="61">
        <f t="shared" si="321"/>
        <v>0</v>
      </c>
      <c r="CC247" s="61">
        <f t="shared" si="322"/>
        <v>0</v>
      </c>
      <c r="CD247" s="61">
        <f t="shared" si="323"/>
        <v>0</v>
      </c>
      <c r="CE247" s="61">
        <f t="shared" si="324"/>
        <v>0</v>
      </c>
      <c r="CF247" s="61">
        <f t="shared" si="325"/>
        <v>0</v>
      </c>
      <c r="CG247" s="61">
        <f t="shared" si="308"/>
        <v>0</v>
      </c>
      <c r="CH247" s="61">
        <f t="shared" si="261"/>
        <v>0</v>
      </c>
      <c r="CI247" s="61">
        <f t="shared" si="262"/>
        <v>0</v>
      </c>
      <c r="CJ247" s="61">
        <f t="shared" si="263"/>
        <v>0</v>
      </c>
      <c r="CK247" s="61">
        <f t="shared" si="264"/>
        <v>0</v>
      </c>
      <c r="CL247" s="61">
        <f t="shared" si="265"/>
        <v>0</v>
      </c>
      <c r="CM247" s="61">
        <f t="shared" si="292"/>
        <v>0</v>
      </c>
      <c r="CN247" s="61">
        <f t="shared" si="326"/>
        <v>0</v>
      </c>
      <c r="CO247" s="61">
        <f t="shared" si="327"/>
        <v>0</v>
      </c>
      <c r="CP247" s="61">
        <f t="shared" si="328"/>
        <v>0</v>
      </c>
      <c r="CQ247" s="61">
        <f t="shared" si="329"/>
        <v>0</v>
      </c>
      <c r="CR247" s="61">
        <f t="shared" si="330"/>
        <v>0</v>
      </c>
      <c r="CS247" s="61">
        <f t="shared" si="331"/>
        <v>0</v>
      </c>
      <c r="CT247" s="61">
        <f t="shared" si="332"/>
        <v>0</v>
      </c>
      <c r="CU247" s="61">
        <f t="shared" si="333"/>
        <v>0</v>
      </c>
      <c r="CV247" s="61">
        <f t="shared" si="334"/>
        <v>0</v>
      </c>
      <c r="CW247" s="61">
        <f t="shared" si="335"/>
        <v>0</v>
      </c>
      <c r="CX247" s="61">
        <f t="shared" si="336"/>
        <v>0</v>
      </c>
      <c r="CY247" s="61">
        <f t="shared" si="337"/>
        <v>0</v>
      </c>
      <c r="CZ247" s="61">
        <f t="shared" si="338"/>
        <v>0</v>
      </c>
      <c r="DA247" s="61">
        <f t="shared" si="339"/>
        <v>0</v>
      </c>
      <c r="DB247" s="61">
        <f t="shared" si="340"/>
        <v>2.2451080654554499E-16</v>
      </c>
      <c r="DC247" s="61">
        <f t="shared" si="367"/>
        <v>6.7252265849161802E-2</v>
      </c>
      <c r="DD247" s="61">
        <f t="shared" si="267"/>
        <v>6.7325764980076697E-2</v>
      </c>
      <c r="DE247" s="61">
        <f t="shared" si="268"/>
        <v>6.7627055310620798E-2</v>
      </c>
      <c r="DF247" s="61">
        <f t="shared" si="269"/>
        <v>6.7512598648738098E-2</v>
      </c>
      <c r="DG247" s="61">
        <f t="shared" si="270"/>
        <v>6.7481740234995202E-2</v>
      </c>
      <c r="DH247" s="61">
        <f t="shared" si="271"/>
        <v>6.7478934924654996E-2</v>
      </c>
      <c r="DI247" s="61">
        <f t="shared" si="272"/>
        <v>6.7446954386776004E-2</v>
      </c>
      <c r="DJ247" s="61">
        <f t="shared" si="273"/>
        <v>6.7403191545467894E-2</v>
      </c>
      <c r="DK247" s="61">
        <f t="shared" si="274"/>
        <v>6.7112000332148702E-2</v>
      </c>
      <c r="DL247" s="61">
        <f t="shared" si="275"/>
        <v>6.6825858677441993E-2</v>
      </c>
      <c r="DM247" s="61">
        <f t="shared" si="276"/>
        <v>6.6469023202160707E-2</v>
      </c>
      <c r="DN247" s="61">
        <f t="shared" si="277"/>
        <v>6.6068985947639394E-2</v>
      </c>
      <c r="DO247" s="61">
        <f t="shared" si="278"/>
        <v>6.5555053093303506E-2</v>
      </c>
      <c r="DP247" s="61">
        <f t="shared" si="279"/>
        <v>6.4685406887822303E-2</v>
      </c>
      <c r="DQ247" s="61">
        <f t="shared" si="280"/>
        <v>6.3755165978991599E-2</v>
      </c>
      <c r="DR247" s="61">
        <f t="shared" si="281"/>
        <v>0</v>
      </c>
      <c r="DS247" s="61">
        <f t="shared" si="282"/>
        <v>0</v>
      </c>
      <c r="DT247" s="61">
        <f t="shared" si="283"/>
        <v>0</v>
      </c>
      <c r="DU247" s="61">
        <f t="shared" si="284"/>
        <v>0</v>
      </c>
      <c r="DV247" s="61">
        <f t="shared" si="285"/>
        <v>0</v>
      </c>
      <c r="DW247" s="61">
        <f t="shared" si="286"/>
        <v>0</v>
      </c>
      <c r="DX247" s="61">
        <f t="shared" si="287"/>
        <v>0</v>
      </c>
      <c r="DY247" s="61">
        <f t="shared" si="288"/>
        <v>0</v>
      </c>
      <c r="DZ247" s="61">
        <f t="shared" si="365"/>
        <v>1</v>
      </c>
    </row>
    <row r="248" spans="2:130">
      <c r="C248" s="53">
        <v>2054</v>
      </c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>
        <f t="shared" si="360"/>
        <v>0</v>
      </c>
      <c r="AM248" s="64">
        <f t="shared" si="361"/>
        <v>0</v>
      </c>
      <c r="AN248" s="64">
        <f t="shared" si="362"/>
        <v>0</v>
      </c>
      <c r="AO248" s="64">
        <f t="shared" si="363"/>
        <v>0</v>
      </c>
      <c r="AP248" s="64">
        <f t="shared" si="364"/>
        <v>7.9846795841831395E-11</v>
      </c>
      <c r="AQ248" s="64">
        <f t="shared" si="366"/>
        <v>23999.4</v>
      </c>
      <c r="AR248" s="64">
        <f t="shared" si="368"/>
        <v>24106.799999999999</v>
      </c>
      <c r="AS248" s="64">
        <f t="shared" si="369"/>
        <v>24066</v>
      </c>
      <c r="AT248" s="64">
        <f t="shared" si="370"/>
        <v>24055</v>
      </c>
      <c r="AU248" s="64">
        <f t="shared" si="371"/>
        <v>24054</v>
      </c>
      <c r="AV248" s="64">
        <f t="shared" si="372"/>
        <v>24042.6</v>
      </c>
      <c r="AW248" s="64">
        <f t="shared" si="373"/>
        <v>24027</v>
      </c>
      <c r="AX248" s="64">
        <f t="shared" si="374"/>
        <v>23923.200000000001</v>
      </c>
      <c r="AY248" s="64">
        <f t="shared" si="375"/>
        <v>23821.200000000001</v>
      </c>
      <c r="AZ248" s="64">
        <f t="shared" si="376"/>
        <v>23694</v>
      </c>
      <c r="BA248" s="64">
        <f t="shared" si="377"/>
        <v>23551.4</v>
      </c>
      <c r="BB248" s="64">
        <f t="shared" si="378"/>
        <v>23368.2</v>
      </c>
      <c r="BC248" s="64">
        <f t="shared" si="379"/>
        <v>23058.2</v>
      </c>
      <c r="BD248" s="64">
        <f t="shared" ref="BD248:BD254" si="380">VLOOKUP($C$118,$D$3:$K$63,$A$70,0)*(B196-B195)</f>
        <v>22726.6</v>
      </c>
      <c r="BE248" s="64">
        <f>VLOOKUP($C$119,$D$3:$K$63,$A$70,0)*(B195-B194)</f>
        <v>22359.599999999999</v>
      </c>
      <c r="BF248" s="64">
        <f>VLOOKUP($C$120,$D$3:$K$63,$A$70,0)*B194</f>
        <v>0</v>
      </c>
      <c r="BG248" s="64"/>
      <c r="BH248" s="64"/>
      <c r="BI248" s="64"/>
      <c r="BJ248" s="64"/>
      <c r="BK248" s="64"/>
      <c r="BL248" s="64"/>
      <c r="BM248" s="54">
        <f t="shared" si="290"/>
        <v>354853.2</v>
      </c>
      <c r="BP248" s="53">
        <v>2054</v>
      </c>
      <c r="BQ248" s="61">
        <f t="shared" si="291"/>
        <v>0</v>
      </c>
      <c r="BR248" s="61">
        <f t="shared" si="311"/>
        <v>0</v>
      </c>
      <c r="BS248" s="61">
        <f t="shared" si="312"/>
        <v>0</v>
      </c>
      <c r="BT248" s="61">
        <f t="shared" si="313"/>
        <v>0</v>
      </c>
      <c r="BU248" s="61">
        <f t="shared" si="314"/>
        <v>0</v>
      </c>
      <c r="BV248" s="61">
        <f t="shared" si="315"/>
        <v>0</v>
      </c>
      <c r="BW248" s="61">
        <f t="shared" si="316"/>
        <v>0</v>
      </c>
      <c r="BX248" s="61">
        <f t="shared" si="317"/>
        <v>0</v>
      </c>
      <c r="BY248" s="61">
        <f t="shared" si="318"/>
        <v>0</v>
      </c>
      <c r="BZ248" s="61">
        <f t="shared" si="319"/>
        <v>0</v>
      </c>
      <c r="CA248" s="61">
        <f t="shared" si="320"/>
        <v>0</v>
      </c>
      <c r="CB248" s="61">
        <f t="shared" si="321"/>
        <v>0</v>
      </c>
      <c r="CC248" s="61">
        <f t="shared" si="322"/>
        <v>0</v>
      </c>
      <c r="CD248" s="61">
        <f t="shared" si="323"/>
        <v>0</v>
      </c>
      <c r="CE248" s="61">
        <f t="shared" si="324"/>
        <v>0</v>
      </c>
      <c r="CF248" s="61">
        <f t="shared" si="325"/>
        <v>0</v>
      </c>
      <c r="CG248" s="61">
        <f t="shared" si="308"/>
        <v>0</v>
      </c>
      <c r="CH248" s="61">
        <f t="shared" si="261"/>
        <v>0</v>
      </c>
      <c r="CI248" s="61">
        <f t="shared" si="262"/>
        <v>0</v>
      </c>
      <c r="CJ248" s="61">
        <f t="shared" si="263"/>
        <v>0</v>
      </c>
      <c r="CK248" s="61">
        <f t="shared" si="264"/>
        <v>0</v>
      </c>
      <c r="CL248" s="61">
        <f t="shared" si="265"/>
        <v>0</v>
      </c>
      <c r="CM248" s="61">
        <f t="shared" si="292"/>
        <v>0</v>
      </c>
      <c r="CN248" s="61">
        <f t="shared" si="326"/>
        <v>0</v>
      </c>
      <c r="CO248" s="61">
        <f t="shared" si="327"/>
        <v>0</v>
      </c>
      <c r="CP248" s="61">
        <f t="shared" si="328"/>
        <v>0</v>
      </c>
      <c r="CQ248" s="61">
        <f t="shared" si="329"/>
        <v>0</v>
      </c>
      <c r="CR248" s="61">
        <f t="shared" si="330"/>
        <v>0</v>
      </c>
      <c r="CS248" s="61">
        <f t="shared" si="331"/>
        <v>0</v>
      </c>
      <c r="CT248" s="61">
        <f t="shared" si="332"/>
        <v>0</v>
      </c>
      <c r="CU248" s="61">
        <f t="shared" si="333"/>
        <v>0</v>
      </c>
      <c r="CV248" s="61">
        <f t="shared" si="334"/>
        <v>0</v>
      </c>
      <c r="CW248" s="61">
        <f t="shared" si="335"/>
        <v>0</v>
      </c>
      <c r="CX248" s="61">
        <f t="shared" si="336"/>
        <v>0</v>
      </c>
      <c r="CY248" s="61">
        <f t="shared" si="337"/>
        <v>0</v>
      </c>
      <c r="CZ248" s="61">
        <f t="shared" si="338"/>
        <v>0</v>
      </c>
      <c r="DA248" s="61">
        <f t="shared" si="339"/>
        <v>0</v>
      </c>
      <c r="DB248" s="61">
        <f t="shared" si="340"/>
        <v>0</v>
      </c>
      <c r="DC248" s="61">
        <f t="shared" si="367"/>
        <v>2.2501359954435101E-16</v>
      </c>
      <c r="DD248" s="61">
        <f t="shared" si="267"/>
        <v>6.7631910885966304E-2</v>
      </c>
      <c r="DE248" s="61">
        <f t="shared" si="268"/>
        <v>6.7934571253690207E-2</v>
      </c>
      <c r="DF248" s="61">
        <f t="shared" si="269"/>
        <v>6.7819594130756E-2</v>
      </c>
      <c r="DG248" s="61">
        <f t="shared" si="270"/>
        <v>6.7788595396631596E-2</v>
      </c>
      <c r="DH248" s="61">
        <f t="shared" si="271"/>
        <v>6.7785777329892993E-2</v>
      </c>
      <c r="DI248" s="61">
        <f t="shared" si="272"/>
        <v>6.7753651369073201E-2</v>
      </c>
      <c r="DJ248" s="61">
        <f t="shared" si="273"/>
        <v>6.7709689527951297E-2</v>
      </c>
      <c r="DK248" s="61">
        <f t="shared" si="274"/>
        <v>6.7417174200486304E-2</v>
      </c>
      <c r="DL248" s="61">
        <f t="shared" si="275"/>
        <v>6.7129731393150704E-2</v>
      </c>
      <c r="DM248" s="61">
        <f t="shared" si="276"/>
        <v>6.6771273304002898E-2</v>
      </c>
      <c r="DN248" s="61">
        <f t="shared" si="277"/>
        <v>6.6369416987080807E-2</v>
      </c>
      <c r="DO248" s="61">
        <f t="shared" si="278"/>
        <v>6.5853147160572306E-2</v>
      </c>
      <c r="DP248" s="61">
        <f t="shared" si="279"/>
        <v>6.4979546471611305E-2</v>
      </c>
      <c r="DQ248" s="61">
        <f t="shared" si="280"/>
        <v>6.4045075541096994E-2</v>
      </c>
      <c r="DR248" s="61">
        <f t="shared" si="281"/>
        <v>6.3010845048036807E-2</v>
      </c>
      <c r="DS248" s="61">
        <f t="shared" si="282"/>
        <v>0</v>
      </c>
      <c r="DT248" s="61">
        <f t="shared" si="283"/>
        <v>0</v>
      </c>
      <c r="DU248" s="61">
        <f t="shared" si="284"/>
        <v>0</v>
      </c>
      <c r="DV248" s="61">
        <f t="shared" si="285"/>
        <v>0</v>
      </c>
      <c r="DW248" s="61">
        <f t="shared" si="286"/>
        <v>0</v>
      </c>
      <c r="DX248" s="61">
        <f t="shared" si="287"/>
        <v>0</v>
      </c>
      <c r="DY248" s="61">
        <f t="shared" si="288"/>
        <v>0</v>
      </c>
      <c r="DZ248" s="61">
        <f t="shared" si="365"/>
        <v>1</v>
      </c>
    </row>
    <row r="249" spans="2:130">
      <c r="C249" s="53">
        <v>2055</v>
      </c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>
        <f t="shared" si="361"/>
        <v>0</v>
      </c>
      <c r="AN249" s="64">
        <f t="shared" si="362"/>
        <v>0</v>
      </c>
      <c r="AO249" s="64">
        <f t="shared" si="363"/>
        <v>0</v>
      </c>
      <c r="AP249" s="64">
        <f t="shared" si="364"/>
        <v>0</v>
      </c>
      <c r="AQ249" s="64">
        <f t="shared" si="366"/>
        <v>7.9934059371566894E-11</v>
      </c>
      <c r="AR249" s="64">
        <f t="shared" si="368"/>
        <v>24106.799999999999</v>
      </c>
      <c r="AS249" s="64">
        <f t="shared" si="369"/>
        <v>24066</v>
      </c>
      <c r="AT249" s="64">
        <f t="shared" si="370"/>
        <v>24055</v>
      </c>
      <c r="AU249" s="64">
        <f t="shared" si="371"/>
        <v>24054</v>
      </c>
      <c r="AV249" s="64">
        <f t="shared" si="372"/>
        <v>24042.6</v>
      </c>
      <c r="AW249" s="64">
        <f t="shared" si="373"/>
        <v>24027</v>
      </c>
      <c r="AX249" s="64">
        <f t="shared" si="374"/>
        <v>23923.200000000001</v>
      </c>
      <c r="AY249" s="64">
        <f t="shared" si="375"/>
        <v>23821.200000000001</v>
      </c>
      <c r="AZ249" s="64">
        <f t="shared" si="376"/>
        <v>23694</v>
      </c>
      <c r="BA249" s="64">
        <f t="shared" si="377"/>
        <v>23551.4</v>
      </c>
      <c r="BB249" s="64">
        <f t="shared" si="378"/>
        <v>23368.2</v>
      </c>
      <c r="BC249" s="64">
        <f t="shared" si="379"/>
        <v>23058.2</v>
      </c>
      <c r="BD249" s="64">
        <f t="shared" si="380"/>
        <v>22726.6</v>
      </c>
      <c r="BE249" s="64">
        <f t="shared" ref="BE249:BE254" si="381">VLOOKUP($C$119,$D$3:$K$63,$A$70,0)*(B196-B195)</f>
        <v>22359.599999999999</v>
      </c>
      <c r="BF249" s="64">
        <f>VLOOKUP($C$120,$D$3:$K$63,$A$70,0)*(B195-B194)</f>
        <v>21979.599999999999</v>
      </c>
      <c r="BG249" s="64">
        <f>VLOOKUP($C$121,$D$3:$K$63,$A$70,0)*B194</f>
        <v>0</v>
      </c>
      <c r="BH249" s="64"/>
      <c r="BI249" s="64"/>
      <c r="BJ249" s="64"/>
      <c r="BK249" s="64"/>
      <c r="BL249" s="64"/>
      <c r="BM249" s="54">
        <f t="shared" si="290"/>
        <v>352833.4</v>
      </c>
      <c r="BP249" s="53">
        <v>2055</v>
      </c>
      <c r="BQ249" s="61">
        <f t="shared" si="291"/>
        <v>0</v>
      </c>
      <c r="BR249" s="61">
        <f t="shared" si="311"/>
        <v>0</v>
      </c>
      <c r="BS249" s="61">
        <f t="shared" si="312"/>
        <v>0</v>
      </c>
      <c r="BT249" s="61">
        <f t="shared" si="313"/>
        <v>0</v>
      </c>
      <c r="BU249" s="61">
        <f t="shared" si="314"/>
        <v>0</v>
      </c>
      <c r="BV249" s="61">
        <f t="shared" si="315"/>
        <v>0</v>
      </c>
      <c r="BW249" s="61">
        <f t="shared" si="316"/>
        <v>0</v>
      </c>
      <c r="BX249" s="61">
        <f t="shared" si="317"/>
        <v>0</v>
      </c>
      <c r="BY249" s="61">
        <f t="shared" si="318"/>
        <v>0</v>
      </c>
      <c r="BZ249" s="61">
        <f t="shared" si="319"/>
        <v>0</v>
      </c>
      <c r="CA249" s="61">
        <f t="shared" si="320"/>
        <v>0</v>
      </c>
      <c r="CB249" s="61">
        <f t="shared" si="321"/>
        <v>0</v>
      </c>
      <c r="CC249" s="61">
        <f t="shared" si="322"/>
        <v>0</v>
      </c>
      <c r="CD249" s="61">
        <f t="shared" si="323"/>
        <v>0</v>
      </c>
      <c r="CE249" s="61">
        <f t="shared" si="324"/>
        <v>0</v>
      </c>
      <c r="CF249" s="61">
        <f t="shared" si="325"/>
        <v>0</v>
      </c>
      <c r="CG249" s="61">
        <f t="shared" si="308"/>
        <v>0</v>
      </c>
      <c r="CH249" s="61">
        <f t="shared" si="261"/>
        <v>0</v>
      </c>
      <c r="CI249" s="61">
        <f t="shared" si="262"/>
        <v>0</v>
      </c>
      <c r="CJ249" s="61">
        <f t="shared" si="263"/>
        <v>0</v>
      </c>
      <c r="CK249" s="61">
        <f t="shared" si="264"/>
        <v>0</v>
      </c>
      <c r="CL249" s="61">
        <f t="shared" si="265"/>
        <v>0</v>
      </c>
      <c r="CM249" s="61">
        <f t="shared" si="292"/>
        <v>0</v>
      </c>
      <c r="CN249" s="61">
        <f t="shared" si="326"/>
        <v>0</v>
      </c>
      <c r="CO249" s="61">
        <f t="shared" si="327"/>
        <v>0</v>
      </c>
      <c r="CP249" s="61">
        <f t="shared" si="328"/>
        <v>0</v>
      </c>
      <c r="CQ249" s="61">
        <f t="shared" si="329"/>
        <v>0</v>
      </c>
      <c r="CR249" s="61">
        <f t="shared" si="330"/>
        <v>0</v>
      </c>
      <c r="CS249" s="61">
        <f t="shared" si="331"/>
        <v>0</v>
      </c>
      <c r="CT249" s="61">
        <f t="shared" si="332"/>
        <v>0</v>
      </c>
      <c r="CU249" s="61">
        <f t="shared" si="333"/>
        <v>0</v>
      </c>
      <c r="CV249" s="61">
        <f t="shared" si="334"/>
        <v>0</v>
      </c>
      <c r="CW249" s="61">
        <f t="shared" si="335"/>
        <v>0</v>
      </c>
      <c r="CX249" s="61">
        <f t="shared" si="336"/>
        <v>0</v>
      </c>
      <c r="CY249" s="61">
        <f t="shared" si="337"/>
        <v>0</v>
      </c>
      <c r="CZ249" s="61">
        <f t="shared" si="338"/>
        <v>0</v>
      </c>
      <c r="DA249" s="61">
        <f t="shared" si="339"/>
        <v>0</v>
      </c>
      <c r="DB249" s="61">
        <f t="shared" si="340"/>
        <v>0</v>
      </c>
      <c r="DC249" s="61">
        <f t="shared" si="367"/>
        <v>0</v>
      </c>
      <c r="DD249" s="61">
        <f t="shared" si="267"/>
        <v>2.2654901540377701E-16</v>
      </c>
      <c r="DE249" s="61">
        <f t="shared" si="268"/>
        <v>6.8323463708367699E-2</v>
      </c>
      <c r="DF249" s="61">
        <f t="shared" si="269"/>
        <v>6.8207828397198203E-2</v>
      </c>
      <c r="DG249" s="61">
        <f t="shared" si="270"/>
        <v>6.81766522103633E-2</v>
      </c>
      <c r="DH249" s="61">
        <f t="shared" si="271"/>
        <v>6.8173818011560097E-2</v>
      </c>
      <c r="DI249" s="61">
        <f t="shared" si="272"/>
        <v>6.8141508145203894E-2</v>
      </c>
      <c r="DJ249" s="61">
        <f t="shared" si="273"/>
        <v>6.8097294643874401E-2</v>
      </c>
      <c r="DK249" s="61">
        <f t="shared" si="274"/>
        <v>6.7803104808104905E-2</v>
      </c>
      <c r="DL249" s="61">
        <f t="shared" si="275"/>
        <v>6.7514016530181103E-2</v>
      </c>
      <c r="DM249" s="61">
        <f t="shared" si="276"/>
        <v>6.7153506442417299E-2</v>
      </c>
      <c r="DN249" s="61">
        <f t="shared" si="277"/>
        <v>6.6749349693084603E-2</v>
      </c>
      <c r="DO249" s="61">
        <f t="shared" si="278"/>
        <v>6.6230124472342999E-2</v>
      </c>
      <c r="DP249" s="61">
        <f t="shared" si="279"/>
        <v>6.5351522843358906E-2</v>
      </c>
      <c r="DQ249" s="61">
        <f t="shared" si="280"/>
        <v>6.4411702520226294E-2</v>
      </c>
      <c r="DR249" s="61">
        <f t="shared" si="281"/>
        <v>6.3371551559461198E-2</v>
      </c>
      <c r="DS249" s="61">
        <f t="shared" si="282"/>
        <v>6.2294556014254897E-2</v>
      </c>
      <c r="DT249" s="61">
        <f t="shared" si="283"/>
        <v>0</v>
      </c>
      <c r="DU249" s="61">
        <f t="shared" si="284"/>
        <v>0</v>
      </c>
      <c r="DV249" s="61">
        <f t="shared" si="285"/>
        <v>0</v>
      </c>
      <c r="DW249" s="61">
        <f t="shared" si="286"/>
        <v>0</v>
      </c>
      <c r="DX249" s="61">
        <f t="shared" si="287"/>
        <v>0</v>
      </c>
      <c r="DY249" s="61">
        <f t="shared" si="288"/>
        <v>0</v>
      </c>
      <c r="DZ249" s="61">
        <f t="shared" si="365"/>
        <v>1</v>
      </c>
    </row>
    <row r="250" spans="2:130">
      <c r="C250" s="53">
        <v>2056</v>
      </c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>
        <f t="shared" si="362"/>
        <v>0</v>
      </c>
      <c r="AO250" s="64">
        <f t="shared" si="363"/>
        <v>0</v>
      </c>
      <c r="AP250" s="64">
        <f t="shared" si="364"/>
        <v>0</v>
      </c>
      <c r="AQ250" s="64">
        <f t="shared" si="366"/>
        <v>0</v>
      </c>
      <c r="AR250" s="64">
        <f t="shared" si="368"/>
        <v>8.0291773230101197E-11</v>
      </c>
      <c r="AS250" s="64">
        <f t="shared" si="369"/>
        <v>24066</v>
      </c>
      <c r="AT250" s="64">
        <f t="shared" si="370"/>
        <v>24055</v>
      </c>
      <c r="AU250" s="64">
        <f t="shared" si="371"/>
        <v>24054</v>
      </c>
      <c r="AV250" s="64">
        <f t="shared" si="372"/>
        <v>24042.6</v>
      </c>
      <c r="AW250" s="64">
        <f t="shared" si="373"/>
        <v>24027</v>
      </c>
      <c r="AX250" s="64">
        <f t="shared" si="374"/>
        <v>23923.200000000001</v>
      </c>
      <c r="AY250" s="64">
        <f t="shared" si="375"/>
        <v>23821.200000000001</v>
      </c>
      <c r="AZ250" s="64">
        <f t="shared" si="376"/>
        <v>23694</v>
      </c>
      <c r="BA250" s="64">
        <f t="shared" si="377"/>
        <v>23551.4</v>
      </c>
      <c r="BB250" s="64">
        <f t="shared" si="378"/>
        <v>23368.2</v>
      </c>
      <c r="BC250" s="64">
        <f t="shared" si="379"/>
        <v>23058.2</v>
      </c>
      <c r="BD250" s="64">
        <f t="shared" si="380"/>
        <v>22726.6</v>
      </c>
      <c r="BE250" s="64">
        <f t="shared" si="381"/>
        <v>22359.599999999999</v>
      </c>
      <c r="BF250" s="64">
        <f t="shared" ref="BF250:BF254" si="382">VLOOKUP($C$120,$D$3:$K$63,$A$70,0)*(B196-B195)</f>
        <v>21979.599999999999</v>
      </c>
      <c r="BG250" s="64">
        <f>VLOOKUP($C$121,$D$3:$K$63,$A$70,0)*(B195-B194)</f>
        <v>21565.200000000001</v>
      </c>
      <c r="BH250" s="64">
        <f>VLOOKUP($C$122,$D$3:$K$63,$A$70,0)*B194</f>
        <v>0</v>
      </c>
      <c r="BI250" s="64"/>
      <c r="BJ250" s="64"/>
      <c r="BK250" s="64"/>
      <c r="BL250" s="64"/>
      <c r="BM250" s="54">
        <f t="shared" si="290"/>
        <v>350291.8</v>
      </c>
      <c r="BP250" s="53">
        <v>2056</v>
      </c>
      <c r="BQ250" s="61">
        <f t="shared" si="291"/>
        <v>0</v>
      </c>
      <c r="BR250" s="61">
        <f t="shared" si="311"/>
        <v>0</v>
      </c>
      <c r="BS250" s="61">
        <f t="shared" si="312"/>
        <v>0</v>
      </c>
      <c r="BT250" s="61">
        <f t="shared" si="313"/>
        <v>0</v>
      </c>
      <c r="BU250" s="61">
        <f t="shared" si="314"/>
        <v>0</v>
      </c>
      <c r="BV250" s="61">
        <f t="shared" si="315"/>
        <v>0</v>
      </c>
      <c r="BW250" s="61">
        <f t="shared" si="316"/>
        <v>0</v>
      </c>
      <c r="BX250" s="61">
        <f t="shared" si="317"/>
        <v>0</v>
      </c>
      <c r="BY250" s="61">
        <f t="shared" si="318"/>
        <v>0</v>
      </c>
      <c r="BZ250" s="61">
        <f t="shared" si="319"/>
        <v>0</v>
      </c>
      <c r="CA250" s="61">
        <f t="shared" si="320"/>
        <v>0</v>
      </c>
      <c r="CB250" s="61">
        <f t="shared" si="321"/>
        <v>0</v>
      </c>
      <c r="CC250" s="61">
        <f t="shared" si="322"/>
        <v>0</v>
      </c>
      <c r="CD250" s="61">
        <f t="shared" si="323"/>
        <v>0</v>
      </c>
      <c r="CE250" s="61">
        <f t="shared" si="324"/>
        <v>0</v>
      </c>
      <c r="CF250" s="61">
        <f t="shared" si="325"/>
        <v>0</v>
      </c>
      <c r="CG250" s="61">
        <f t="shared" si="308"/>
        <v>0</v>
      </c>
      <c r="CH250" s="61">
        <f t="shared" si="261"/>
        <v>0</v>
      </c>
      <c r="CI250" s="61">
        <f t="shared" si="262"/>
        <v>0</v>
      </c>
      <c r="CJ250" s="61">
        <f t="shared" si="263"/>
        <v>0</v>
      </c>
      <c r="CK250" s="61">
        <f t="shared" si="264"/>
        <v>0</v>
      </c>
      <c r="CL250" s="61">
        <f t="shared" si="265"/>
        <v>0</v>
      </c>
      <c r="CM250" s="61">
        <f t="shared" si="292"/>
        <v>0</v>
      </c>
      <c r="CN250" s="61">
        <f t="shared" si="326"/>
        <v>0</v>
      </c>
      <c r="CO250" s="61">
        <f t="shared" si="327"/>
        <v>0</v>
      </c>
      <c r="CP250" s="61">
        <f t="shared" si="328"/>
        <v>0</v>
      </c>
      <c r="CQ250" s="61">
        <f t="shared" si="329"/>
        <v>0</v>
      </c>
      <c r="CR250" s="61">
        <f t="shared" si="330"/>
        <v>0</v>
      </c>
      <c r="CS250" s="61">
        <f t="shared" si="331"/>
        <v>0</v>
      </c>
      <c r="CT250" s="61">
        <f t="shared" si="332"/>
        <v>0</v>
      </c>
      <c r="CU250" s="61">
        <f t="shared" si="333"/>
        <v>0</v>
      </c>
      <c r="CV250" s="61">
        <f t="shared" si="334"/>
        <v>0</v>
      </c>
      <c r="CW250" s="61">
        <f t="shared" si="335"/>
        <v>0</v>
      </c>
      <c r="CX250" s="61">
        <f t="shared" si="336"/>
        <v>0</v>
      </c>
      <c r="CY250" s="61">
        <f t="shared" si="337"/>
        <v>0</v>
      </c>
      <c r="CZ250" s="61">
        <f t="shared" si="338"/>
        <v>0</v>
      </c>
      <c r="DA250" s="61">
        <f t="shared" si="339"/>
        <v>0</v>
      </c>
      <c r="DB250" s="61">
        <f t="shared" si="340"/>
        <v>0</v>
      </c>
      <c r="DC250" s="61">
        <f t="shared" si="367"/>
        <v>0</v>
      </c>
      <c r="DD250" s="61">
        <f t="shared" si="267"/>
        <v>0</v>
      </c>
      <c r="DE250" s="61">
        <f t="shared" si="268"/>
        <v>2.2921396741260102E-16</v>
      </c>
      <c r="DF250" s="61">
        <f t="shared" si="269"/>
        <v>6.8702721559568303E-2</v>
      </c>
      <c r="DG250" s="61">
        <f t="shared" si="270"/>
        <v>6.8671319168761596E-2</v>
      </c>
      <c r="DH250" s="61">
        <f t="shared" si="271"/>
        <v>6.8668464405960999E-2</v>
      </c>
      <c r="DI250" s="61">
        <f t="shared" si="272"/>
        <v>6.8635920110033999E-2</v>
      </c>
      <c r="DJ250" s="61">
        <f t="shared" si="273"/>
        <v>6.8591385810344394E-2</v>
      </c>
      <c r="DK250" s="61">
        <f t="shared" si="274"/>
        <v>6.82950614316407E-2</v>
      </c>
      <c r="DL250" s="61">
        <f t="shared" si="275"/>
        <v>6.8003875625978094E-2</v>
      </c>
      <c r="DM250" s="61">
        <f t="shared" si="276"/>
        <v>6.7640749797740096E-2</v>
      </c>
      <c r="DN250" s="61">
        <f t="shared" si="277"/>
        <v>6.7233660622372501E-2</v>
      </c>
      <c r="DO250" s="61">
        <f t="shared" si="278"/>
        <v>6.6710668077300098E-2</v>
      </c>
      <c r="DP250" s="61">
        <f t="shared" si="279"/>
        <v>6.5825691609109893E-2</v>
      </c>
      <c r="DQ250" s="61">
        <f t="shared" si="280"/>
        <v>6.4879052264426404E-2</v>
      </c>
      <c r="DR250" s="61">
        <f t="shared" si="281"/>
        <v>6.3831354316601197E-2</v>
      </c>
      <c r="DS250" s="61">
        <f t="shared" si="282"/>
        <v>6.2746544452368005E-2</v>
      </c>
      <c r="DT250" s="61">
        <f t="shared" si="283"/>
        <v>6.15635307477937E-2</v>
      </c>
      <c r="DU250" s="61">
        <f t="shared" si="284"/>
        <v>0</v>
      </c>
      <c r="DV250" s="61">
        <f t="shared" si="285"/>
        <v>0</v>
      </c>
      <c r="DW250" s="61">
        <f t="shared" si="286"/>
        <v>0</v>
      </c>
      <c r="DX250" s="61">
        <f t="shared" si="287"/>
        <v>0</v>
      </c>
      <c r="DY250" s="61">
        <f t="shared" si="288"/>
        <v>0</v>
      </c>
      <c r="DZ250" s="61">
        <f t="shared" si="365"/>
        <v>1</v>
      </c>
    </row>
    <row r="251" spans="2:130">
      <c r="C251" s="53">
        <v>2057</v>
      </c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>
        <f t="shared" si="363"/>
        <v>0</v>
      </c>
      <c r="AP251" s="64">
        <f t="shared" si="364"/>
        <v>0</v>
      </c>
      <c r="AQ251" s="64">
        <f t="shared" si="366"/>
        <v>0</v>
      </c>
      <c r="AR251" s="64">
        <f t="shared" si="368"/>
        <v>0</v>
      </c>
      <c r="AS251" s="64">
        <f t="shared" si="369"/>
        <v>8.0155881931887104E-11</v>
      </c>
      <c r="AT251" s="64">
        <f t="shared" si="370"/>
        <v>24055</v>
      </c>
      <c r="AU251" s="64">
        <f t="shared" si="371"/>
        <v>24054</v>
      </c>
      <c r="AV251" s="64">
        <f t="shared" si="372"/>
        <v>24042.6</v>
      </c>
      <c r="AW251" s="64">
        <f t="shared" si="373"/>
        <v>24027</v>
      </c>
      <c r="AX251" s="64">
        <f t="shared" si="374"/>
        <v>23923.200000000001</v>
      </c>
      <c r="AY251" s="64">
        <f t="shared" si="375"/>
        <v>23821.200000000001</v>
      </c>
      <c r="AZ251" s="64">
        <f t="shared" si="376"/>
        <v>23694</v>
      </c>
      <c r="BA251" s="64">
        <f t="shared" si="377"/>
        <v>23551.4</v>
      </c>
      <c r="BB251" s="64">
        <f t="shared" si="378"/>
        <v>23368.2</v>
      </c>
      <c r="BC251" s="64">
        <f t="shared" si="379"/>
        <v>23058.2</v>
      </c>
      <c r="BD251" s="64">
        <f t="shared" si="380"/>
        <v>22726.6</v>
      </c>
      <c r="BE251" s="64">
        <f t="shared" si="381"/>
        <v>22359.599999999999</v>
      </c>
      <c r="BF251" s="64">
        <f t="shared" si="382"/>
        <v>21979.599999999999</v>
      </c>
      <c r="BG251" s="64">
        <f t="shared" ref="BG251:BG254" si="383">VLOOKUP($C$121,$D$3:$K$63,$A$70,0)*(B196-B195)</f>
        <v>21565.200000000001</v>
      </c>
      <c r="BH251" s="64">
        <f>VLOOKUP($C$122,$D$3:$K$63,$A$70,0)*(B195-B194)</f>
        <v>21001.200000000001</v>
      </c>
      <c r="BI251" s="64">
        <f>VLOOKUP($C$123,$D$3:$K$63,$A$70,0)*B194</f>
        <v>0</v>
      </c>
      <c r="BJ251" s="64"/>
      <c r="BK251" s="64"/>
      <c r="BL251" s="64"/>
      <c r="BM251" s="54">
        <f t="shared" si="290"/>
        <v>347227</v>
      </c>
      <c r="BP251" s="53">
        <v>2057</v>
      </c>
      <c r="BQ251" s="61">
        <f t="shared" si="291"/>
        <v>0</v>
      </c>
      <c r="BR251" s="61">
        <f t="shared" si="311"/>
        <v>0</v>
      </c>
      <c r="BS251" s="61">
        <f t="shared" si="312"/>
        <v>0</v>
      </c>
      <c r="BT251" s="61">
        <f t="shared" si="313"/>
        <v>0</v>
      </c>
      <c r="BU251" s="61">
        <f t="shared" si="314"/>
        <v>0</v>
      </c>
      <c r="BV251" s="61">
        <f t="shared" si="315"/>
        <v>0</v>
      </c>
      <c r="BW251" s="61">
        <f t="shared" si="316"/>
        <v>0</v>
      </c>
      <c r="BX251" s="61">
        <f t="shared" si="317"/>
        <v>0</v>
      </c>
      <c r="BY251" s="61">
        <f t="shared" si="318"/>
        <v>0</v>
      </c>
      <c r="BZ251" s="61">
        <f t="shared" si="319"/>
        <v>0</v>
      </c>
      <c r="CA251" s="61">
        <f t="shared" si="320"/>
        <v>0</v>
      </c>
      <c r="CB251" s="61">
        <f t="shared" si="321"/>
        <v>0</v>
      </c>
      <c r="CC251" s="61">
        <f t="shared" si="322"/>
        <v>0</v>
      </c>
      <c r="CD251" s="61">
        <f t="shared" si="323"/>
        <v>0</v>
      </c>
      <c r="CE251" s="61">
        <f t="shared" si="324"/>
        <v>0</v>
      </c>
      <c r="CF251" s="61">
        <f t="shared" si="325"/>
        <v>0</v>
      </c>
      <c r="CG251" s="61">
        <f t="shared" si="308"/>
        <v>0</v>
      </c>
      <c r="CH251" s="61">
        <f t="shared" si="261"/>
        <v>0</v>
      </c>
      <c r="CI251" s="61">
        <f t="shared" si="262"/>
        <v>0</v>
      </c>
      <c r="CJ251" s="61">
        <f t="shared" si="263"/>
        <v>0</v>
      </c>
      <c r="CK251" s="61">
        <f t="shared" si="264"/>
        <v>0</v>
      </c>
      <c r="CL251" s="61">
        <f t="shared" si="265"/>
        <v>0</v>
      </c>
      <c r="CM251" s="61">
        <f t="shared" si="292"/>
        <v>0</v>
      </c>
      <c r="CN251" s="61">
        <f t="shared" si="326"/>
        <v>0</v>
      </c>
      <c r="CO251" s="61">
        <f t="shared" si="327"/>
        <v>0</v>
      </c>
      <c r="CP251" s="61">
        <f t="shared" si="328"/>
        <v>0</v>
      </c>
      <c r="CQ251" s="61">
        <f t="shared" si="329"/>
        <v>0</v>
      </c>
      <c r="CR251" s="61">
        <f t="shared" si="330"/>
        <v>0</v>
      </c>
      <c r="CS251" s="61">
        <f t="shared" si="331"/>
        <v>0</v>
      </c>
      <c r="CT251" s="61">
        <f t="shared" si="332"/>
        <v>0</v>
      </c>
      <c r="CU251" s="61">
        <f t="shared" si="333"/>
        <v>0</v>
      </c>
      <c r="CV251" s="61">
        <f t="shared" si="334"/>
        <v>0</v>
      </c>
      <c r="CW251" s="61">
        <f t="shared" si="335"/>
        <v>0</v>
      </c>
      <c r="CX251" s="61">
        <f t="shared" si="336"/>
        <v>0</v>
      </c>
      <c r="CY251" s="61">
        <f t="shared" si="337"/>
        <v>0</v>
      </c>
      <c r="CZ251" s="61">
        <f t="shared" si="338"/>
        <v>0</v>
      </c>
      <c r="DA251" s="61">
        <f t="shared" si="339"/>
        <v>0</v>
      </c>
      <c r="DB251" s="61">
        <f t="shared" si="340"/>
        <v>0</v>
      </c>
      <c r="DC251" s="61">
        <f t="shared" si="367"/>
        <v>0</v>
      </c>
      <c r="DD251" s="61">
        <f t="shared" si="267"/>
        <v>0</v>
      </c>
      <c r="DE251" s="61">
        <f t="shared" si="268"/>
        <v>0</v>
      </c>
      <c r="DF251" s="61">
        <f t="shared" si="269"/>
        <v>2.3084576352612898E-16</v>
      </c>
      <c r="DG251" s="61">
        <f t="shared" si="270"/>
        <v>6.9277446742332799E-2</v>
      </c>
      <c r="DH251" s="61">
        <f t="shared" si="271"/>
        <v>6.9274566781961103E-2</v>
      </c>
      <c r="DI251" s="61">
        <f t="shared" si="272"/>
        <v>6.9241735233723206E-2</v>
      </c>
      <c r="DJ251" s="61">
        <f t="shared" si="273"/>
        <v>6.9196807851923905E-2</v>
      </c>
      <c r="DK251" s="61">
        <f t="shared" si="274"/>
        <v>6.8897867965336798E-2</v>
      </c>
      <c r="DL251" s="61">
        <f t="shared" si="275"/>
        <v>6.8604112007418797E-2</v>
      </c>
      <c r="DM251" s="61">
        <f t="shared" si="276"/>
        <v>6.8237781048132801E-2</v>
      </c>
      <c r="DN251" s="61">
        <f t="shared" si="277"/>
        <v>6.7827098699121902E-2</v>
      </c>
      <c r="DO251" s="61">
        <f t="shared" si="278"/>
        <v>6.7299489959018105E-2</v>
      </c>
      <c r="DP251" s="61">
        <f t="shared" si="279"/>
        <v>6.6406702243777094E-2</v>
      </c>
      <c r="DQ251" s="61">
        <f t="shared" si="280"/>
        <v>6.5451707384506397E-2</v>
      </c>
      <c r="DR251" s="61">
        <f t="shared" si="281"/>
        <v>6.4394761928075903E-2</v>
      </c>
      <c r="DS251" s="61">
        <f t="shared" si="282"/>
        <v>6.3300376986812706E-2</v>
      </c>
      <c r="DT251" s="61">
        <f t="shared" si="283"/>
        <v>6.2106921408761402E-2</v>
      </c>
      <c r="DU251" s="61">
        <f t="shared" si="284"/>
        <v>6.0482623759097097E-2</v>
      </c>
      <c r="DV251" s="61">
        <f t="shared" si="285"/>
        <v>0</v>
      </c>
      <c r="DW251" s="61">
        <f t="shared" si="286"/>
        <v>0</v>
      </c>
      <c r="DX251" s="61">
        <f t="shared" si="287"/>
        <v>0</v>
      </c>
      <c r="DY251" s="61">
        <f t="shared" si="288"/>
        <v>0</v>
      </c>
      <c r="DZ251" s="61">
        <f t="shared" si="365"/>
        <v>1</v>
      </c>
    </row>
    <row r="252" spans="2:130">
      <c r="C252" s="53">
        <v>2058</v>
      </c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>
        <f t="shared" si="364"/>
        <v>0</v>
      </c>
      <c r="AQ252" s="64">
        <f t="shared" si="366"/>
        <v>0</v>
      </c>
      <c r="AR252" s="64">
        <f t="shared" si="368"/>
        <v>0</v>
      </c>
      <c r="AS252" s="64">
        <f t="shared" si="369"/>
        <v>0</v>
      </c>
      <c r="AT252" s="64">
        <f t="shared" si="370"/>
        <v>8.0119244572074396E-11</v>
      </c>
      <c r="AU252" s="64">
        <f t="shared" si="371"/>
        <v>24054</v>
      </c>
      <c r="AV252" s="64">
        <f t="shared" si="372"/>
        <v>24042.6</v>
      </c>
      <c r="AW252" s="64">
        <f t="shared" si="373"/>
        <v>24027</v>
      </c>
      <c r="AX252" s="64">
        <f t="shared" si="374"/>
        <v>23923.200000000001</v>
      </c>
      <c r="AY252" s="64">
        <f t="shared" si="375"/>
        <v>23821.200000000001</v>
      </c>
      <c r="AZ252" s="64">
        <f t="shared" si="376"/>
        <v>23694</v>
      </c>
      <c r="BA252" s="64">
        <f t="shared" si="377"/>
        <v>23551.4</v>
      </c>
      <c r="BB252" s="64">
        <f t="shared" si="378"/>
        <v>23368.2</v>
      </c>
      <c r="BC252" s="64">
        <f t="shared" si="379"/>
        <v>23058.2</v>
      </c>
      <c r="BD252" s="64">
        <f t="shared" si="380"/>
        <v>22726.6</v>
      </c>
      <c r="BE252" s="64">
        <f t="shared" si="381"/>
        <v>22359.599999999999</v>
      </c>
      <c r="BF252" s="64">
        <f t="shared" si="382"/>
        <v>21979.599999999999</v>
      </c>
      <c r="BG252" s="64">
        <f t="shared" si="383"/>
        <v>21565.200000000001</v>
      </c>
      <c r="BH252" s="64">
        <f t="shared" ref="BH252:BH254" si="384">VLOOKUP($C$122,$D$3:$K$63,$A$70,0)*(B196-B195)</f>
        <v>21001.200000000001</v>
      </c>
      <c r="BI252" s="64">
        <f>VLOOKUP($C$123,$D$3:$K$63,$A$70,0)*(B195-B194)</f>
        <v>20437.599999999999</v>
      </c>
      <c r="BJ252" s="64">
        <f>VLOOKUP($C$124,$D$3:$K$63,$A$70,0)*B194</f>
        <v>0</v>
      </c>
      <c r="BK252" s="64"/>
      <c r="BL252" s="64"/>
      <c r="BM252" s="54">
        <f t="shared" si="290"/>
        <v>343609.59999999998</v>
      </c>
      <c r="BP252" s="53">
        <v>2058</v>
      </c>
      <c r="BQ252" s="61">
        <f t="shared" si="291"/>
        <v>0</v>
      </c>
      <c r="BR252" s="61">
        <f t="shared" si="311"/>
        <v>0</v>
      </c>
      <c r="BS252" s="61">
        <f t="shared" si="312"/>
        <v>0</v>
      </c>
      <c r="BT252" s="61">
        <f t="shared" si="313"/>
        <v>0</v>
      </c>
      <c r="BU252" s="61">
        <f t="shared" si="314"/>
        <v>0</v>
      </c>
      <c r="BV252" s="61">
        <f t="shared" si="315"/>
        <v>0</v>
      </c>
      <c r="BW252" s="61">
        <f t="shared" si="316"/>
        <v>0</v>
      </c>
      <c r="BX252" s="61">
        <f t="shared" si="317"/>
        <v>0</v>
      </c>
      <c r="BY252" s="61">
        <f t="shared" si="318"/>
        <v>0</v>
      </c>
      <c r="BZ252" s="61">
        <f t="shared" si="319"/>
        <v>0</v>
      </c>
      <c r="CA252" s="61">
        <f t="shared" si="320"/>
        <v>0</v>
      </c>
      <c r="CB252" s="61">
        <f t="shared" si="321"/>
        <v>0</v>
      </c>
      <c r="CC252" s="61">
        <f t="shared" si="322"/>
        <v>0</v>
      </c>
      <c r="CD252" s="61">
        <f t="shared" si="323"/>
        <v>0</v>
      </c>
      <c r="CE252" s="61">
        <f t="shared" si="324"/>
        <v>0</v>
      </c>
      <c r="CF252" s="61">
        <f t="shared" si="325"/>
        <v>0</v>
      </c>
      <c r="CG252" s="61">
        <f t="shared" si="308"/>
        <v>0</v>
      </c>
      <c r="CH252" s="61">
        <f t="shared" si="261"/>
        <v>0</v>
      </c>
      <c r="CI252" s="61">
        <f t="shared" si="262"/>
        <v>0</v>
      </c>
      <c r="CJ252" s="61">
        <f t="shared" si="263"/>
        <v>0</v>
      </c>
      <c r="CK252" s="61">
        <f t="shared" si="264"/>
        <v>0</v>
      </c>
      <c r="CL252" s="61">
        <f t="shared" si="265"/>
        <v>0</v>
      </c>
      <c r="CM252" s="61">
        <f t="shared" si="292"/>
        <v>0</v>
      </c>
      <c r="CN252" s="61">
        <f t="shared" si="326"/>
        <v>0</v>
      </c>
      <c r="CO252" s="61">
        <f t="shared" si="327"/>
        <v>0</v>
      </c>
      <c r="CP252" s="61">
        <f t="shared" si="328"/>
        <v>0</v>
      </c>
      <c r="CQ252" s="61">
        <f t="shared" si="329"/>
        <v>0</v>
      </c>
      <c r="CR252" s="61">
        <f t="shared" si="330"/>
        <v>0</v>
      </c>
      <c r="CS252" s="61">
        <f t="shared" si="331"/>
        <v>0</v>
      </c>
      <c r="CT252" s="61">
        <f t="shared" si="332"/>
        <v>0</v>
      </c>
      <c r="CU252" s="61">
        <f t="shared" si="333"/>
        <v>0</v>
      </c>
      <c r="CV252" s="61">
        <f t="shared" si="334"/>
        <v>0</v>
      </c>
      <c r="CW252" s="61">
        <f t="shared" si="335"/>
        <v>0</v>
      </c>
      <c r="CX252" s="61">
        <f t="shared" si="336"/>
        <v>0</v>
      </c>
      <c r="CY252" s="61">
        <f t="shared" si="337"/>
        <v>0</v>
      </c>
      <c r="CZ252" s="61">
        <f t="shared" si="338"/>
        <v>0</v>
      </c>
      <c r="DA252" s="61">
        <f t="shared" si="339"/>
        <v>0</v>
      </c>
      <c r="DB252" s="61">
        <f t="shared" si="340"/>
        <v>0</v>
      </c>
      <c r="DC252" s="61">
        <f t="shared" si="367"/>
        <v>0</v>
      </c>
      <c r="DD252" s="61">
        <f t="shared" si="267"/>
        <v>0</v>
      </c>
      <c r="DE252" s="61">
        <f t="shared" si="268"/>
        <v>0</v>
      </c>
      <c r="DF252" s="61">
        <f t="shared" si="269"/>
        <v>0</v>
      </c>
      <c r="DG252" s="61">
        <f t="shared" si="270"/>
        <v>2.3316940089006398E-16</v>
      </c>
      <c r="DH252" s="61">
        <f t="shared" si="271"/>
        <v>7.0003864851273107E-2</v>
      </c>
      <c r="DI252" s="61">
        <f t="shared" si="272"/>
        <v>6.9970687664139705E-2</v>
      </c>
      <c r="DJ252" s="61">
        <f t="shared" si="273"/>
        <v>6.9925287302799399E-2</v>
      </c>
      <c r="DK252" s="61">
        <f t="shared" si="274"/>
        <v>6.9623200283112002E-2</v>
      </c>
      <c r="DL252" s="61">
        <f t="shared" si="275"/>
        <v>6.9326351766656094E-2</v>
      </c>
      <c r="DM252" s="61">
        <f t="shared" si="276"/>
        <v>6.8956164204958204E-2</v>
      </c>
      <c r="DN252" s="61">
        <f t="shared" si="277"/>
        <v>6.8541158337834501E-2</v>
      </c>
      <c r="DO252" s="61">
        <f t="shared" si="278"/>
        <v>6.8007995120043199E-2</v>
      </c>
      <c r="DP252" s="61">
        <f t="shared" si="279"/>
        <v>6.7105808452383106E-2</v>
      </c>
      <c r="DQ252" s="61">
        <f t="shared" si="280"/>
        <v>6.6140759745944203E-2</v>
      </c>
      <c r="DR252" s="61">
        <f t="shared" si="281"/>
        <v>6.5072687142617602E-2</v>
      </c>
      <c r="DS252" s="61">
        <f t="shared" si="282"/>
        <v>6.39667809048408E-2</v>
      </c>
      <c r="DT252" s="61">
        <f t="shared" si="283"/>
        <v>6.2760761049749494E-2</v>
      </c>
      <c r="DU252" s="61">
        <f t="shared" si="284"/>
        <v>6.1119363370522803E-2</v>
      </c>
      <c r="DV252" s="61">
        <f t="shared" si="285"/>
        <v>5.9479129803125398E-2</v>
      </c>
      <c r="DW252" s="61">
        <f t="shared" si="286"/>
        <v>0</v>
      </c>
      <c r="DX252" s="61">
        <f t="shared" si="287"/>
        <v>0</v>
      </c>
      <c r="DY252" s="61">
        <f t="shared" si="288"/>
        <v>0</v>
      </c>
      <c r="DZ252" s="61">
        <f t="shared" si="365"/>
        <v>1</v>
      </c>
    </row>
    <row r="253" spans="2:130">
      <c r="C253" s="53">
        <v>2059</v>
      </c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>
        <f t="shared" si="366"/>
        <v>0</v>
      </c>
      <c r="AR253" s="64">
        <f t="shared" si="368"/>
        <v>0</v>
      </c>
      <c r="AS253" s="64">
        <f t="shared" si="369"/>
        <v>0</v>
      </c>
      <c r="AT253" s="64">
        <f t="shared" si="370"/>
        <v>0</v>
      </c>
      <c r="AU253" s="64">
        <f t="shared" si="371"/>
        <v>8.0115913903000495E-11</v>
      </c>
      <c r="AV253" s="64">
        <f t="shared" si="372"/>
        <v>24042.6</v>
      </c>
      <c r="AW253" s="64">
        <f t="shared" si="373"/>
        <v>24027</v>
      </c>
      <c r="AX253" s="64">
        <f t="shared" si="374"/>
        <v>23923.200000000001</v>
      </c>
      <c r="AY253" s="64">
        <f t="shared" si="375"/>
        <v>23821.200000000001</v>
      </c>
      <c r="AZ253" s="64">
        <f t="shared" si="376"/>
        <v>23694</v>
      </c>
      <c r="BA253" s="64">
        <f t="shared" si="377"/>
        <v>23551.4</v>
      </c>
      <c r="BB253" s="64">
        <f t="shared" si="378"/>
        <v>23368.2</v>
      </c>
      <c r="BC253" s="64">
        <f t="shared" si="379"/>
        <v>23058.2</v>
      </c>
      <c r="BD253" s="64">
        <f t="shared" si="380"/>
        <v>22726.6</v>
      </c>
      <c r="BE253" s="64">
        <f t="shared" si="381"/>
        <v>22359.599999999999</v>
      </c>
      <c r="BF253" s="64">
        <f t="shared" si="382"/>
        <v>21979.599999999999</v>
      </c>
      <c r="BG253" s="64">
        <f t="shared" si="383"/>
        <v>21565.200000000001</v>
      </c>
      <c r="BH253" s="64">
        <f t="shared" si="384"/>
        <v>21001.200000000001</v>
      </c>
      <c r="BI253" s="64">
        <f t="shared" ref="BI253:BI254" si="385">VLOOKUP($C$123,$D$3:$K$63,$A$70,0)*(B196-B195)</f>
        <v>20437.599999999999</v>
      </c>
      <c r="BJ253" s="64">
        <f>VLOOKUP($C$124,$D$3:$K$63,$A$70,0)*(B195-B194)</f>
        <v>19823.400000000001</v>
      </c>
      <c r="BK253" s="64">
        <f>VLOOKUP($C$125,$D$3:$K$63,$A$70,0)*B194</f>
        <v>0</v>
      </c>
      <c r="BL253" s="64"/>
      <c r="BM253" s="54">
        <f t="shared" si="290"/>
        <v>339379</v>
      </c>
      <c r="BP253" s="53">
        <v>2059</v>
      </c>
      <c r="BQ253" s="61">
        <f t="shared" si="291"/>
        <v>0</v>
      </c>
      <c r="BR253" s="61">
        <f t="shared" si="311"/>
        <v>0</v>
      </c>
      <c r="BS253" s="61">
        <f t="shared" si="312"/>
        <v>0</v>
      </c>
      <c r="BT253" s="61">
        <f t="shared" si="313"/>
        <v>0</v>
      </c>
      <c r="BU253" s="61">
        <f t="shared" si="314"/>
        <v>0</v>
      </c>
      <c r="BV253" s="61">
        <f t="shared" si="315"/>
        <v>0</v>
      </c>
      <c r="BW253" s="61">
        <f t="shared" si="316"/>
        <v>0</v>
      </c>
      <c r="BX253" s="61">
        <f t="shared" si="317"/>
        <v>0</v>
      </c>
      <c r="BY253" s="61">
        <f t="shared" si="318"/>
        <v>0</v>
      </c>
      <c r="BZ253" s="61">
        <f t="shared" si="319"/>
        <v>0</v>
      </c>
      <c r="CA253" s="61">
        <f t="shared" si="320"/>
        <v>0</v>
      </c>
      <c r="CB253" s="61">
        <f t="shared" si="321"/>
        <v>0</v>
      </c>
      <c r="CC253" s="61">
        <f t="shared" si="322"/>
        <v>0</v>
      </c>
      <c r="CD253" s="61">
        <f t="shared" si="323"/>
        <v>0</v>
      </c>
      <c r="CE253" s="61">
        <f t="shared" si="324"/>
        <v>0</v>
      </c>
      <c r="CF253" s="61">
        <f t="shared" si="325"/>
        <v>0</v>
      </c>
      <c r="CG253" s="61">
        <f t="shared" si="308"/>
        <v>0</v>
      </c>
      <c r="CH253" s="61">
        <f t="shared" si="261"/>
        <v>0</v>
      </c>
      <c r="CI253" s="61">
        <f t="shared" si="262"/>
        <v>0</v>
      </c>
      <c r="CJ253" s="61">
        <f t="shared" si="263"/>
        <v>0</v>
      </c>
      <c r="CK253" s="61">
        <f t="shared" si="264"/>
        <v>0</v>
      </c>
      <c r="CL253" s="61">
        <f t="shared" si="265"/>
        <v>0</v>
      </c>
      <c r="CM253" s="61">
        <f t="shared" si="292"/>
        <v>0</v>
      </c>
      <c r="CN253" s="61">
        <f t="shared" si="326"/>
        <v>0</v>
      </c>
      <c r="CO253" s="61">
        <f t="shared" si="327"/>
        <v>0</v>
      </c>
      <c r="CP253" s="61">
        <f t="shared" si="328"/>
        <v>0</v>
      </c>
      <c r="CQ253" s="61">
        <f t="shared" si="329"/>
        <v>0</v>
      </c>
      <c r="CR253" s="61">
        <f t="shared" si="330"/>
        <v>0</v>
      </c>
      <c r="CS253" s="61">
        <f t="shared" si="331"/>
        <v>0</v>
      </c>
      <c r="CT253" s="61">
        <f t="shared" si="332"/>
        <v>0</v>
      </c>
      <c r="CU253" s="61">
        <f t="shared" si="333"/>
        <v>0</v>
      </c>
      <c r="CV253" s="61">
        <f t="shared" si="334"/>
        <v>0</v>
      </c>
      <c r="CW253" s="61">
        <f t="shared" si="335"/>
        <v>0</v>
      </c>
      <c r="CX253" s="61">
        <f t="shared" si="336"/>
        <v>0</v>
      </c>
      <c r="CY253" s="61">
        <f t="shared" si="337"/>
        <v>0</v>
      </c>
      <c r="CZ253" s="61">
        <f t="shared" si="338"/>
        <v>0</v>
      </c>
      <c r="DA253" s="61">
        <f t="shared" si="339"/>
        <v>0</v>
      </c>
      <c r="DB253" s="61">
        <f t="shared" si="340"/>
        <v>0</v>
      </c>
      <c r="DC253" s="61">
        <f t="shared" si="367"/>
        <v>0</v>
      </c>
      <c r="DD253" s="61">
        <f t="shared" si="267"/>
        <v>0</v>
      </c>
      <c r="DE253" s="61">
        <f t="shared" si="268"/>
        <v>0</v>
      </c>
      <c r="DF253" s="61">
        <f t="shared" si="269"/>
        <v>0</v>
      </c>
      <c r="DG253" s="61">
        <f t="shared" si="270"/>
        <v>0</v>
      </c>
      <c r="DH253" s="61">
        <f t="shared" si="271"/>
        <v>2.3606620887857102E-16</v>
      </c>
      <c r="DI253" s="61">
        <f t="shared" si="272"/>
        <v>7.0842921925045405E-2</v>
      </c>
      <c r="DJ253" s="61">
        <f t="shared" si="273"/>
        <v>7.0796955615992696E-2</v>
      </c>
      <c r="DK253" s="61">
        <f t="shared" si="274"/>
        <v>7.0491102867295805E-2</v>
      </c>
      <c r="DL253" s="61">
        <f t="shared" si="275"/>
        <v>7.0190553923489593E-2</v>
      </c>
      <c r="DM253" s="61">
        <f t="shared" si="276"/>
        <v>6.9815751711213694E-2</v>
      </c>
      <c r="DN253" s="61">
        <f t="shared" si="277"/>
        <v>6.9395572501539604E-2</v>
      </c>
      <c r="DO253" s="61">
        <f t="shared" si="278"/>
        <v>6.8855763025997496E-2</v>
      </c>
      <c r="DP253" s="61">
        <f t="shared" si="279"/>
        <v>6.7942329961488496E-2</v>
      </c>
      <c r="DQ253" s="61">
        <f t="shared" si="280"/>
        <v>6.6965251238291099E-2</v>
      </c>
      <c r="DR253" s="61">
        <f t="shared" si="281"/>
        <v>6.5883864352243304E-2</v>
      </c>
      <c r="DS253" s="61">
        <f t="shared" si="282"/>
        <v>6.4764172208651702E-2</v>
      </c>
      <c r="DT253" s="61">
        <f t="shared" si="283"/>
        <v>6.3543118460482204E-2</v>
      </c>
      <c r="DU253" s="61">
        <f t="shared" si="284"/>
        <v>6.1881259594730398E-2</v>
      </c>
      <c r="DV253" s="61">
        <f t="shared" si="285"/>
        <v>6.0220579352287501E-2</v>
      </c>
      <c r="DW253" s="61">
        <f t="shared" si="286"/>
        <v>5.8410803261250699E-2</v>
      </c>
      <c r="DX253" s="61">
        <f t="shared" si="287"/>
        <v>0</v>
      </c>
      <c r="DY253" s="61">
        <f t="shared" si="288"/>
        <v>0</v>
      </c>
      <c r="DZ253" s="61">
        <f t="shared" si="365"/>
        <v>1</v>
      </c>
    </row>
    <row r="254" spans="2:130">
      <c r="C254" s="53">
        <v>2060</v>
      </c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>
        <f t="shared" si="368"/>
        <v>0</v>
      </c>
      <c r="AS254" s="64">
        <f t="shared" si="369"/>
        <v>0</v>
      </c>
      <c r="AT254" s="64">
        <f t="shared" si="370"/>
        <v>0</v>
      </c>
      <c r="AU254" s="64">
        <f t="shared" si="371"/>
        <v>0</v>
      </c>
      <c r="AV254" s="64">
        <f t="shared" si="372"/>
        <v>8.0077944275558405E-11</v>
      </c>
      <c r="AW254" s="64">
        <f t="shared" si="373"/>
        <v>24027</v>
      </c>
      <c r="AX254" s="64">
        <f t="shared" si="374"/>
        <v>23923.200000000001</v>
      </c>
      <c r="AY254" s="64">
        <f t="shared" si="375"/>
        <v>23821.200000000001</v>
      </c>
      <c r="AZ254" s="64">
        <f t="shared" si="376"/>
        <v>23694</v>
      </c>
      <c r="BA254" s="64">
        <f t="shared" si="377"/>
        <v>23551.4</v>
      </c>
      <c r="BB254" s="64">
        <f t="shared" si="378"/>
        <v>23368.2</v>
      </c>
      <c r="BC254" s="64">
        <f t="shared" si="379"/>
        <v>23058.2</v>
      </c>
      <c r="BD254" s="64">
        <f t="shared" si="380"/>
        <v>22726.6</v>
      </c>
      <c r="BE254" s="64">
        <f t="shared" si="381"/>
        <v>22359.599999999999</v>
      </c>
      <c r="BF254" s="64">
        <f t="shared" si="382"/>
        <v>21979.599999999999</v>
      </c>
      <c r="BG254" s="64">
        <f t="shared" si="383"/>
        <v>21565.200000000001</v>
      </c>
      <c r="BH254" s="64">
        <f t="shared" si="384"/>
        <v>21001.200000000001</v>
      </c>
      <c r="BI254" s="64">
        <f t="shared" si="385"/>
        <v>20437.599999999999</v>
      </c>
      <c r="BJ254" s="64">
        <f>VLOOKUP($C$124,$D$3:$K$63,$A$70,0)*(B196-B195)</f>
        <v>19823.400000000001</v>
      </c>
      <c r="BK254" s="64">
        <f>VLOOKUP($C$125,$D$3:$K$63,$A$70,0)*(B195-B194)</f>
        <v>19194</v>
      </c>
      <c r="BL254" s="64">
        <f>VLOOKUP($C$126,$D$3:$K$63,$A$70,0)*B194</f>
        <v>0</v>
      </c>
      <c r="BM254" s="54">
        <f t="shared" si="290"/>
        <v>334530.40000000002</v>
      </c>
      <c r="BP254" s="53">
        <v>2060</v>
      </c>
      <c r="BQ254" s="61">
        <f t="shared" si="291"/>
        <v>0</v>
      </c>
      <c r="BR254" s="61">
        <f t="shared" si="311"/>
        <v>0</v>
      </c>
      <c r="BS254" s="61">
        <f t="shared" si="312"/>
        <v>0</v>
      </c>
      <c r="BT254" s="61">
        <f t="shared" si="313"/>
        <v>0</v>
      </c>
      <c r="BU254" s="61">
        <f t="shared" si="314"/>
        <v>0</v>
      </c>
      <c r="BV254" s="61">
        <f t="shared" si="315"/>
        <v>0</v>
      </c>
      <c r="BW254" s="61">
        <f t="shared" si="316"/>
        <v>0</v>
      </c>
      <c r="BX254" s="61">
        <f t="shared" si="317"/>
        <v>0</v>
      </c>
      <c r="BY254" s="61">
        <f t="shared" si="318"/>
        <v>0</v>
      </c>
      <c r="BZ254" s="61">
        <f t="shared" si="319"/>
        <v>0</v>
      </c>
      <c r="CA254" s="61">
        <f t="shared" si="320"/>
        <v>0</v>
      </c>
      <c r="CB254" s="61">
        <f t="shared" si="321"/>
        <v>0</v>
      </c>
      <c r="CC254" s="61">
        <f t="shared" si="322"/>
        <v>0</v>
      </c>
      <c r="CD254" s="61">
        <f t="shared" si="323"/>
        <v>0</v>
      </c>
      <c r="CE254" s="61">
        <f t="shared" si="324"/>
        <v>0</v>
      </c>
      <c r="CF254" s="61">
        <f t="shared" si="325"/>
        <v>0</v>
      </c>
      <c r="CG254" s="61">
        <f t="shared" si="308"/>
        <v>0</v>
      </c>
      <c r="CH254" s="61">
        <f t="shared" si="261"/>
        <v>0</v>
      </c>
      <c r="CI254" s="61">
        <f t="shared" si="262"/>
        <v>0</v>
      </c>
      <c r="CJ254" s="61">
        <f t="shared" si="263"/>
        <v>0</v>
      </c>
      <c r="CK254" s="61">
        <f t="shared" si="264"/>
        <v>0</v>
      </c>
      <c r="CL254" s="61">
        <f t="shared" si="265"/>
        <v>0</v>
      </c>
      <c r="CM254" s="61">
        <f t="shared" si="292"/>
        <v>0</v>
      </c>
      <c r="CN254" s="61">
        <f t="shared" si="326"/>
        <v>0</v>
      </c>
      <c r="CO254" s="61">
        <f t="shared" si="327"/>
        <v>0</v>
      </c>
      <c r="CP254" s="61">
        <f t="shared" si="328"/>
        <v>0</v>
      </c>
      <c r="CQ254" s="61">
        <f t="shared" si="329"/>
        <v>0</v>
      </c>
      <c r="CR254" s="61">
        <f t="shared" si="330"/>
        <v>0</v>
      </c>
      <c r="CS254" s="61">
        <f t="shared" si="331"/>
        <v>0</v>
      </c>
      <c r="CT254" s="61">
        <f t="shared" si="332"/>
        <v>0</v>
      </c>
      <c r="CU254" s="61">
        <f t="shared" si="333"/>
        <v>0</v>
      </c>
      <c r="CV254" s="61">
        <f t="shared" si="334"/>
        <v>0</v>
      </c>
      <c r="CW254" s="61">
        <f t="shared" si="335"/>
        <v>0</v>
      </c>
      <c r="CX254" s="61">
        <f t="shared" si="336"/>
        <v>0</v>
      </c>
      <c r="CY254" s="61">
        <f t="shared" si="337"/>
        <v>0</v>
      </c>
      <c r="CZ254" s="61">
        <f t="shared" si="338"/>
        <v>0</v>
      </c>
      <c r="DA254" s="61">
        <f t="shared" si="339"/>
        <v>0</v>
      </c>
      <c r="DB254" s="61">
        <f t="shared" si="340"/>
        <v>0</v>
      </c>
      <c r="DC254" s="61">
        <f t="shared" si="367"/>
        <v>0</v>
      </c>
      <c r="DD254" s="61">
        <f t="shared" si="267"/>
        <v>0</v>
      </c>
      <c r="DE254" s="61">
        <f t="shared" si="268"/>
        <v>0</v>
      </c>
      <c r="DF254" s="61">
        <f t="shared" si="269"/>
        <v>0</v>
      </c>
      <c r="DG254" s="61">
        <f t="shared" si="270"/>
        <v>0</v>
      </c>
      <c r="DH254" s="61">
        <f t="shared" si="271"/>
        <v>0</v>
      </c>
      <c r="DI254" s="61">
        <f t="shared" si="272"/>
        <v>2.3937419222754802E-16</v>
      </c>
      <c r="DJ254" s="61">
        <f t="shared" si="273"/>
        <v>7.1823068994626496E-2</v>
      </c>
      <c r="DK254" s="61">
        <f t="shared" si="274"/>
        <v>7.1512783292639506E-2</v>
      </c>
      <c r="DL254" s="61">
        <f t="shared" si="275"/>
        <v>7.12078782675655E-2</v>
      </c>
      <c r="DM254" s="61">
        <f t="shared" si="276"/>
        <v>7.0827643765708603E-2</v>
      </c>
      <c r="DN254" s="61">
        <f t="shared" si="277"/>
        <v>7.0401374583595397E-2</v>
      </c>
      <c r="DO254" s="61">
        <f t="shared" si="278"/>
        <v>6.9853741244442893E-2</v>
      </c>
      <c r="DP254" s="61">
        <f t="shared" si="279"/>
        <v>6.8927069109414194E-2</v>
      </c>
      <c r="DQ254" s="61">
        <f t="shared" si="280"/>
        <v>6.7935828851428695E-2</v>
      </c>
      <c r="DR254" s="61">
        <f t="shared" si="281"/>
        <v>6.6838768614152805E-2</v>
      </c>
      <c r="DS254" s="61">
        <f t="shared" si="282"/>
        <v>6.5702847932504804E-2</v>
      </c>
      <c r="DT254" s="61">
        <f t="shared" si="283"/>
        <v>6.4464096536517995E-2</v>
      </c>
      <c r="DU254" s="61">
        <f t="shared" si="284"/>
        <v>6.2778151103756202E-2</v>
      </c>
      <c r="DV254" s="61">
        <f t="shared" si="285"/>
        <v>6.1093401376974998E-2</v>
      </c>
      <c r="DW254" s="61">
        <f t="shared" si="286"/>
        <v>5.9257394843637498E-2</v>
      </c>
      <c r="DX254" s="61">
        <f t="shared" si="287"/>
        <v>5.73759514830341E-2</v>
      </c>
      <c r="DY254" s="61">
        <f t="shared" si="288"/>
        <v>0</v>
      </c>
      <c r="DZ254" s="61">
        <f t="shared" si="365"/>
        <v>1</v>
      </c>
    </row>
    <row r="256" spans="2:130">
      <c r="B256" s="60" t="s">
        <v>40</v>
      </c>
      <c r="C256" s="53" t="s">
        <v>149</v>
      </c>
      <c r="N256" s="53"/>
      <c r="U256" s="54"/>
      <c r="W256" s="53"/>
      <c r="AD256" s="54"/>
      <c r="AF256" s="53"/>
      <c r="AM256" s="54"/>
      <c r="AO256" s="53"/>
      <c r="AV256" s="54"/>
      <c r="BN256" s="212" t="s">
        <v>150</v>
      </c>
      <c r="BO256" s="212"/>
    </row>
    <row r="257" spans="1:130">
      <c r="A257" s="59" t="s">
        <v>19</v>
      </c>
      <c r="B257" s="59" t="s">
        <v>24</v>
      </c>
      <c r="C257" s="59" t="s">
        <v>56</v>
      </c>
      <c r="D257" s="59">
        <v>2000</v>
      </c>
      <c r="E257" s="59">
        <v>2001</v>
      </c>
      <c r="F257" s="59">
        <v>2002</v>
      </c>
      <c r="G257" s="59">
        <v>2003</v>
      </c>
      <c r="H257" s="59">
        <v>2004</v>
      </c>
      <c r="I257" s="59">
        <v>2005</v>
      </c>
      <c r="J257" s="59">
        <v>2006</v>
      </c>
      <c r="K257" s="59">
        <v>2007</v>
      </c>
      <c r="L257" s="59">
        <v>2008</v>
      </c>
      <c r="M257" s="59">
        <v>2009</v>
      </c>
      <c r="N257" s="59">
        <v>2010</v>
      </c>
      <c r="O257" s="59">
        <v>2011</v>
      </c>
      <c r="P257" s="59">
        <v>2012</v>
      </c>
      <c r="Q257" s="59">
        <v>2013</v>
      </c>
      <c r="R257" s="59">
        <v>2014</v>
      </c>
      <c r="S257" s="59">
        <v>2015</v>
      </c>
      <c r="T257" s="59">
        <v>2016</v>
      </c>
      <c r="U257" s="59">
        <v>2017</v>
      </c>
      <c r="V257" s="59">
        <v>2018</v>
      </c>
      <c r="W257" s="59">
        <v>2019</v>
      </c>
      <c r="X257" s="59">
        <v>2020</v>
      </c>
      <c r="Y257" s="59">
        <v>2021</v>
      </c>
      <c r="Z257" s="59">
        <v>2022</v>
      </c>
      <c r="AA257" s="59">
        <v>2023</v>
      </c>
      <c r="AB257" s="59">
        <v>2024</v>
      </c>
      <c r="AC257" s="59">
        <v>2025</v>
      </c>
      <c r="AD257" s="59">
        <v>2026</v>
      </c>
      <c r="AE257" s="59">
        <v>2027</v>
      </c>
      <c r="AF257" s="59">
        <v>2028</v>
      </c>
      <c r="AG257" s="59">
        <v>2029</v>
      </c>
      <c r="AH257" s="59">
        <v>2030</v>
      </c>
      <c r="AI257" s="59">
        <v>2031</v>
      </c>
      <c r="AJ257" s="59">
        <v>2032</v>
      </c>
      <c r="AK257" s="59">
        <v>2033</v>
      </c>
      <c r="AL257" s="59">
        <v>2034</v>
      </c>
      <c r="AM257" s="59">
        <v>2035</v>
      </c>
      <c r="AN257" s="59">
        <v>2036</v>
      </c>
      <c r="AO257" s="59">
        <v>2037</v>
      </c>
      <c r="AP257" s="59">
        <v>2038</v>
      </c>
      <c r="AQ257" s="59">
        <v>2039</v>
      </c>
      <c r="AR257" s="59">
        <v>2040</v>
      </c>
      <c r="AS257" s="59">
        <v>2041</v>
      </c>
      <c r="AT257" s="59">
        <v>2042</v>
      </c>
      <c r="AU257" s="59">
        <v>2043</v>
      </c>
      <c r="AV257" s="59">
        <v>2044</v>
      </c>
      <c r="AW257" s="59">
        <v>2045</v>
      </c>
      <c r="AX257" s="59">
        <v>2046</v>
      </c>
      <c r="AY257" s="59">
        <v>2047</v>
      </c>
      <c r="AZ257" s="59">
        <v>2048</v>
      </c>
      <c r="BA257" s="59">
        <v>2049</v>
      </c>
      <c r="BB257" s="59">
        <v>2050</v>
      </c>
      <c r="BC257" s="59">
        <v>2051</v>
      </c>
      <c r="BD257" s="59">
        <v>2052</v>
      </c>
      <c r="BE257" s="59">
        <v>2053</v>
      </c>
      <c r="BF257" s="59">
        <v>2054</v>
      </c>
      <c r="BG257" s="59">
        <v>2055</v>
      </c>
      <c r="BH257" s="59">
        <v>2056</v>
      </c>
      <c r="BI257" s="59">
        <v>2057</v>
      </c>
      <c r="BJ257" s="59">
        <v>2058</v>
      </c>
      <c r="BK257" s="59">
        <v>2059</v>
      </c>
      <c r="BL257" s="59">
        <v>2060</v>
      </c>
      <c r="BM257" s="59" t="s">
        <v>151</v>
      </c>
      <c r="BN257" s="59"/>
      <c r="BO257" s="59"/>
      <c r="BP257" s="59" t="s">
        <v>56</v>
      </c>
      <c r="BQ257" s="59">
        <v>2000</v>
      </c>
      <c r="BR257" s="59">
        <v>2001</v>
      </c>
      <c r="BS257" s="59">
        <v>2002</v>
      </c>
      <c r="BT257" s="59">
        <v>2003</v>
      </c>
      <c r="BU257" s="59">
        <v>2004</v>
      </c>
      <c r="BV257" s="59">
        <v>2005</v>
      </c>
      <c r="BW257" s="59">
        <v>2006</v>
      </c>
      <c r="BX257" s="59">
        <v>2007</v>
      </c>
      <c r="BY257" s="59">
        <v>2008</v>
      </c>
      <c r="BZ257" s="59">
        <v>2009</v>
      </c>
      <c r="CA257" s="59">
        <v>2010</v>
      </c>
      <c r="CB257" s="59">
        <v>2011</v>
      </c>
      <c r="CC257" s="59">
        <v>2012</v>
      </c>
      <c r="CD257" s="59">
        <v>2013</v>
      </c>
      <c r="CE257" s="59">
        <v>2014</v>
      </c>
      <c r="CF257" s="59">
        <v>2015</v>
      </c>
      <c r="CG257" s="59">
        <v>2016</v>
      </c>
      <c r="CH257" s="59">
        <v>2017</v>
      </c>
      <c r="CI257" s="59">
        <v>2018</v>
      </c>
      <c r="CJ257" s="59">
        <v>2019</v>
      </c>
      <c r="CK257" s="59">
        <v>2020</v>
      </c>
      <c r="CL257" s="59">
        <v>2021</v>
      </c>
      <c r="CM257" s="59">
        <v>2022</v>
      </c>
      <c r="CN257" s="59">
        <v>2023</v>
      </c>
      <c r="CO257" s="59">
        <v>2024</v>
      </c>
      <c r="CP257" s="59">
        <v>2025</v>
      </c>
      <c r="CQ257" s="59">
        <v>2026</v>
      </c>
      <c r="CR257" s="59">
        <v>2027</v>
      </c>
      <c r="CS257" s="59">
        <v>2028</v>
      </c>
      <c r="CT257" s="59">
        <v>2029</v>
      </c>
      <c r="CU257" s="59">
        <v>2030</v>
      </c>
      <c r="CV257" s="59">
        <v>2031</v>
      </c>
      <c r="CW257" s="59">
        <v>2032</v>
      </c>
      <c r="CX257" s="59">
        <v>2033</v>
      </c>
      <c r="CY257" s="59">
        <v>2034</v>
      </c>
      <c r="CZ257" s="59">
        <v>2035</v>
      </c>
      <c r="DA257" s="59">
        <v>2036</v>
      </c>
      <c r="DB257" s="59">
        <v>2037</v>
      </c>
      <c r="DC257" s="59">
        <v>2038</v>
      </c>
      <c r="DD257" s="59">
        <v>2039</v>
      </c>
      <c r="DE257" s="59">
        <v>2040</v>
      </c>
      <c r="DF257" s="59">
        <v>2041</v>
      </c>
      <c r="DG257" s="59">
        <v>2042</v>
      </c>
      <c r="DH257" s="59">
        <v>2043</v>
      </c>
      <c r="DI257" s="59">
        <v>2044</v>
      </c>
      <c r="DJ257" s="59">
        <v>2045</v>
      </c>
      <c r="DK257" s="59">
        <v>2046</v>
      </c>
      <c r="DL257" s="59">
        <v>2047</v>
      </c>
      <c r="DM257" s="59">
        <v>2048</v>
      </c>
      <c r="DN257" s="59">
        <v>2049</v>
      </c>
      <c r="DO257" s="59">
        <v>2050</v>
      </c>
      <c r="DP257" s="59">
        <v>2051</v>
      </c>
      <c r="DQ257" s="59">
        <v>2052</v>
      </c>
      <c r="DR257" s="59">
        <v>2053</v>
      </c>
      <c r="DS257" s="59">
        <v>2054</v>
      </c>
      <c r="DT257" s="59">
        <v>2055</v>
      </c>
      <c r="DU257" s="59">
        <v>2056</v>
      </c>
      <c r="DV257" s="59">
        <v>2057</v>
      </c>
      <c r="DW257" s="59">
        <v>2058</v>
      </c>
      <c r="DX257" s="59">
        <v>2059</v>
      </c>
      <c r="DY257" s="59">
        <v>2060</v>
      </c>
      <c r="DZ257" s="59" t="s">
        <v>152</v>
      </c>
    </row>
    <row r="258" spans="1:130">
      <c r="A258" s="53">
        <v>0</v>
      </c>
      <c r="B258" s="63">
        <f>B194</f>
        <v>0</v>
      </c>
      <c r="C258" s="53">
        <v>2000</v>
      </c>
      <c r="D258" s="64">
        <f>VLOOKUP($C$66,$D$3:$K$63,$A$71,0)*B258</f>
        <v>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54">
        <f>SUM(D258:BL258)</f>
        <v>0</v>
      </c>
      <c r="BP258" s="53">
        <v>2000</v>
      </c>
      <c r="BQ258" s="61" t="e">
        <f>D258/$BM258</f>
        <v>#DIV/0!</v>
      </c>
      <c r="BR258" s="61" t="e">
        <f t="shared" ref="BR258:CG273" si="386">E258/$BM258</f>
        <v>#DIV/0!</v>
      </c>
      <c r="BS258" s="61" t="e">
        <f t="shared" si="386"/>
        <v>#DIV/0!</v>
      </c>
      <c r="BT258" s="61" t="e">
        <f t="shared" si="386"/>
        <v>#DIV/0!</v>
      </c>
      <c r="BU258" s="61" t="e">
        <f t="shared" si="386"/>
        <v>#DIV/0!</v>
      </c>
      <c r="BV258" s="61" t="e">
        <f t="shared" si="386"/>
        <v>#DIV/0!</v>
      </c>
      <c r="BW258" s="61" t="e">
        <f t="shared" si="386"/>
        <v>#DIV/0!</v>
      </c>
      <c r="BX258" s="61" t="e">
        <f t="shared" si="386"/>
        <v>#DIV/0!</v>
      </c>
      <c r="BY258" s="61" t="e">
        <f t="shared" si="386"/>
        <v>#DIV/0!</v>
      </c>
      <c r="BZ258" s="61" t="e">
        <f t="shared" si="386"/>
        <v>#DIV/0!</v>
      </c>
      <c r="CA258" s="61" t="e">
        <f t="shared" si="386"/>
        <v>#DIV/0!</v>
      </c>
      <c r="CB258" s="61" t="e">
        <f t="shared" si="386"/>
        <v>#DIV/0!</v>
      </c>
      <c r="CC258" s="61" t="e">
        <f t="shared" si="386"/>
        <v>#DIV/0!</v>
      </c>
      <c r="CD258" s="61" t="e">
        <f t="shared" si="386"/>
        <v>#DIV/0!</v>
      </c>
      <c r="CE258" s="61" t="e">
        <f t="shared" si="386"/>
        <v>#DIV/0!</v>
      </c>
      <c r="CF258" s="61" t="e">
        <f t="shared" si="386"/>
        <v>#DIV/0!</v>
      </c>
      <c r="CG258" s="61" t="e">
        <f t="shared" si="386"/>
        <v>#DIV/0!</v>
      </c>
      <c r="CH258" s="61" t="e">
        <f t="shared" ref="CH258:CH318" si="387">U258/$BM258</f>
        <v>#DIV/0!</v>
      </c>
      <c r="CI258" s="61" t="e">
        <f t="shared" ref="CI258:CI318" si="388">V258/$BM258</f>
        <v>#DIV/0!</v>
      </c>
      <c r="CJ258" s="61" t="e">
        <f t="shared" ref="CJ258:CJ318" si="389">W258/$BM258</f>
        <v>#DIV/0!</v>
      </c>
      <c r="CK258" s="61" t="e">
        <f t="shared" ref="CK258:CK318" si="390">X258/$BM258</f>
        <v>#DIV/0!</v>
      </c>
      <c r="CL258" s="61" t="e">
        <f t="shared" ref="CL258:CL318" si="391">Y258/$BM258</f>
        <v>#DIV/0!</v>
      </c>
      <c r="CM258" s="61" t="e">
        <f>Z258/$BM258</f>
        <v>#DIV/0!</v>
      </c>
      <c r="CN258" s="61" t="e">
        <f t="shared" ref="CN258:DC273" si="392">AA258/$BM258</f>
        <v>#DIV/0!</v>
      </c>
      <c r="CO258" s="61" t="e">
        <f t="shared" si="392"/>
        <v>#DIV/0!</v>
      </c>
      <c r="CP258" s="61" t="e">
        <f t="shared" si="392"/>
        <v>#DIV/0!</v>
      </c>
      <c r="CQ258" s="61" t="e">
        <f t="shared" si="392"/>
        <v>#DIV/0!</v>
      </c>
      <c r="CR258" s="61" t="e">
        <f t="shared" si="392"/>
        <v>#DIV/0!</v>
      </c>
      <c r="CS258" s="61" t="e">
        <f t="shared" si="392"/>
        <v>#DIV/0!</v>
      </c>
      <c r="CT258" s="61" t="e">
        <f t="shared" si="392"/>
        <v>#DIV/0!</v>
      </c>
      <c r="CU258" s="61" t="e">
        <f t="shared" si="392"/>
        <v>#DIV/0!</v>
      </c>
      <c r="CV258" s="61" t="e">
        <f t="shared" si="392"/>
        <v>#DIV/0!</v>
      </c>
      <c r="CW258" s="61" t="e">
        <f t="shared" si="392"/>
        <v>#DIV/0!</v>
      </c>
      <c r="CX258" s="61" t="e">
        <f t="shared" si="392"/>
        <v>#DIV/0!</v>
      </c>
      <c r="CY258" s="61" t="e">
        <f t="shared" si="392"/>
        <v>#DIV/0!</v>
      </c>
      <c r="CZ258" s="61" t="e">
        <f t="shared" si="392"/>
        <v>#DIV/0!</v>
      </c>
      <c r="DA258" s="61" t="e">
        <f t="shared" si="392"/>
        <v>#DIV/0!</v>
      </c>
      <c r="DB258" s="61" t="e">
        <f t="shared" si="392"/>
        <v>#DIV/0!</v>
      </c>
      <c r="DC258" s="61" t="e">
        <f t="shared" si="392"/>
        <v>#DIV/0!</v>
      </c>
      <c r="DD258" s="61" t="e">
        <f t="shared" ref="DD258:DD318" si="393">AQ258/$BM258</f>
        <v>#DIV/0!</v>
      </c>
      <c r="DE258" s="61" t="e">
        <f t="shared" ref="DE258:DE318" si="394">AR258/$BM258</f>
        <v>#DIV/0!</v>
      </c>
      <c r="DF258" s="61" t="e">
        <f t="shared" ref="DF258:DF318" si="395">AS258/$BM258</f>
        <v>#DIV/0!</v>
      </c>
      <c r="DG258" s="61" t="e">
        <f t="shared" ref="DG258:DG318" si="396">AT258/$BM258</f>
        <v>#DIV/0!</v>
      </c>
      <c r="DH258" s="61" t="e">
        <f t="shared" ref="DH258:DH318" si="397">AU258/$BM258</f>
        <v>#DIV/0!</v>
      </c>
      <c r="DI258" s="61" t="e">
        <f t="shared" ref="DI258:DI318" si="398">AV258/$BM258</f>
        <v>#DIV/0!</v>
      </c>
      <c r="DJ258" s="61" t="e">
        <f t="shared" ref="DJ258:DJ318" si="399">AW258/$BM258</f>
        <v>#DIV/0!</v>
      </c>
      <c r="DK258" s="61" t="e">
        <f t="shared" ref="DK258:DK318" si="400">AX258/$BM258</f>
        <v>#DIV/0!</v>
      </c>
      <c r="DL258" s="61" t="e">
        <f t="shared" ref="DL258:DL318" si="401">AY258/$BM258</f>
        <v>#DIV/0!</v>
      </c>
      <c r="DM258" s="61" t="e">
        <f t="shared" ref="DM258:DM318" si="402">AZ258/$BM258</f>
        <v>#DIV/0!</v>
      </c>
      <c r="DN258" s="61" t="e">
        <f t="shared" ref="DN258:DN318" si="403">BA258/$BM258</f>
        <v>#DIV/0!</v>
      </c>
      <c r="DO258" s="61" t="e">
        <f t="shared" ref="DO258:DO318" si="404">BB258/$BM258</f>
        <v>#DIV/0!</v>
      </c>
      <c r="DP258" s="61" t="e">
        <f t="shared" ref="DP258:DP318" si="405">BC258/$BM258</f>
        <v>#DIV/0!</v>
      </c>
      <c r="DQ258" s="61" t="e">
        <f t="shared" ref="DQ258:DQ318" si="406">BD258/$BM258</f>
        <v>#DIV/0!</v>
      </c>
      <c r="DR258" s="61" t="e">
        <f t="shared" ref="DR258:DR318" si="407">BE258/$BM258</f>
        <v>#DIV/0!</v>
      </c>
      <c r="DS258" s="61" t="e">
        <f t="shared" ref="DS258:DS318" si="408">BF258/$BM258</f>
        <v>#DIV/0!</v>
      </c>
      <c r="DT258" s="61" t="e">
        <f t="shared" ref="DT258:DT318" si="409">BG258/$BM258</f>
        <v>#DIV/0!</v>
      </c>
      <c r="DU258" s="61" t="e">
        <f t="shared" ref="DU258:DU318" si="410">BH258/$BM258</f>
        <v>#DIV/0!</v>
      </c>
      <c r="DV258" s="61" t="e">
        <f t="shared" ref="DV258:DV318" si="411">BI258/$BM258</f>
        <v>#DIV/0!</v>
      </c>
      <c r="DW258" s="61" t="e">
        <f t="shared" ref="DW258:DW318" si="412">BJ258/$BM258</f>
        <v>#DIV/0!</v>
      </c>
      <c r="DX258" s="61" t="e">
        <f t="shared" ref="DX258:DX318" si="413">BK258/$BM258</f>
        <v>#DIV/0!</v>
      </c>
      <c r="DY258" s="61" t="e">
        <f t="shared" ref="DY258:DY318" si="414">BL258/$BM258</f>
        <v>#DIV/0!</v>
      </c>
      <c r="DZ258" s="61" t="e">
        <f>SUM(BQ258:DY258)</f>
        <v>#DIV/0!</v>
      </c>
    </row>
    <row r="259" spans="1:130">
      <c r="A259" s="53">
        <v>1</v>
      </c>
      <c r="B259" s="63">
        <f t="shared" ref="B259:B278" si="415">B195</f>
        <v>6.6666666666666693E-2</v>
      </c>
      <c r="C259" s="53">
        <v>2001</v>
      </c>
      <c r="D259" s="64">
        <f>VLOOKUP($C$66,$D$3:$K$63,$A$71,0)*(B259-B258)</f>
        <v>2.1915906198970001</v>
      </c>
      <c r="E259" s="64">
        <f>VLOOKUP($C$67,$D$3:$K$63,$A$71,0)*B258</f>
        <v>0</v>
      </c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54">
        <f t="shared" ref="BM259:BM318" si="416">SUM(D259:BL259)</f>
        <v>2.1915906198970001</v>
      </c>
      <c r="BP259" s="53">
        <v>2001</v>
      </c>
      <c r="BQ259" s="61">
        <f t="shared" ref="BQ259:BQ318" si="417">D259/$BM259</f>
        <v>1</v>
      </c>
      <c r="BR259" s="61">
        <f t="shared" si="386"/>
        <v>0</v>
      </c>
      <c r="BS259" s="61">
        <f t="shared" si="386"/>
        <v>0</v>
      </c>
      <c r="BT259" s="61">
        <f t="shared" si="386"/>
        <v>0</v>
      </c>
      <c r="BU259" s="61">
        <f t="shared" si="386"/>
        <v>0</v>
      </c>
      <c r="BV259" s="61">
        <f t="shared" si="386"/>
        <v>0</v>
      </c>
      <c r="BW259" s="61">
        <f t="shared" si="386"/>
        <v>0</v>
      </c>
      <c r="BX259" s="61">
        <f t="shared" si="386"/>
        <v>0</v>
      </c>
      <c r="BY259" s="61">
        <f t="shared" si="386"/>
        <v>0</v>
      </c>
      <c r="BZ259" s="61">
        <f t="shared" si="386"/>
        <v>0</v>
      </c>
      <c r="CA259" s="61">
        <f t="shared" si="386"/>
        <v>0</v>
      </c>
      <c r="CB259" s="61">
        <f t="shared" si="386"/>
        <v>0</v>
      </c>
      <c r="CC259" s="61">
        <f t="shared" si="386"/>
        <v>0</v>
      </c>
      <c r="CD259" s="61">
        <f t="shared" si="386"/>
        <v>0</v>
      </c>
      <c r="CE259" s="61">
        <f t="shared" si="386"/>
        <v>0</v>
      </c>
      <c r="CF259" s="61">
        <f t="shared" si="386"/>
        <v>0</v>
      </c>
      <c r="CG259" s="61">
        <f t="shared" si="386"/>
        <v>0</v>
      </c>
      <c r="CH259" s="61">
        <f t="shared" si="387"/>
        <v>0</v>
      </c>
      <c r="CI259" s="61">
        <f t="shared" si="388"/>
        <v>0</v>
      </c>
      <c r="CJ259" s="61">
        <f t="shared" si="389"/>
        <v>0</v>
      </c>
      <c r="CK259" s="61">
        <f t="shared" si="390"/>
        <v>0</v>
      </c>
      <c r="CL259" s="61">
        <f t="shared" si="391"/>
        <v>0</v>
      </c>
      <c r="CM259" s="61">
        <f t="shared" ref="CM259:CM318" si="418">Z259/$BM259</f>
        <v>0</v>
      </c>
      <c r="CN259" s="61">
        <f t="shared" si="392"/>
        <v>0</v>
      </c>
      <c r="CO259" s="61">
        <f t="shared" si="392"/>
        <v>0</v>
      </c>
      <c r="CP259" s="61">
        <f t="shared" si="392"/>
        <v>0</v>
      </c>
      <c r="CQ259" s="61">
        <f t="shared" si="392"/>
        <v>0</v>
      </c>
      <c r="CR259" s="61">
        <f t="shared" si="392"/>
        <v>0</v>
      </c>
      <c r="CS259" s="61">
        <f t="shared" si="392"/>
        <v>0</v>
      </c>
      <c r="CT259" s="61">
        <f t="shared" si="392"/>
        <v>0</v>
      </c>
      <c r="CU259" s="61">
        <f t="shared" si="392"/>
        <v>0</v>
      </c>
      <c r="CV259" s="61">
        <f t="shared" si="392"/>
        <v>0</v>
      </c>
      <c r="CW259" s="61">
        <f t="shared" si="392"/>
        <v>0</v>
      </c>
      <c r="CX259" s="61">
        <f t="shared" si="392"/>
        <v>0</v>
      </c>
      <c r="CY259" s="61">
        <f t="shared" si="392"/>
        <v>0</v>
      </c>
      <c r="CZ259" s="61">
        <f t="shared" si="392"/>
        <v>0</v>
      </c>
      <c r="DA259" s="61">
        <f t="shared" si="392"/>
        <v>0</v>
      </c>
      <c r="DB259" s="61">
        <f t="shared" si="392"/>
        <v>0</v>
      </c>
      <c r="DC259" s="61">
        <f t="shared" si="392"/>
        <v>0</v>
      </c>
      <c r="DD259" s="61">
        <f t="shared" si="393"/>
        <v>0</v>
      </c>
      <c r="DE259" s="61">
        <f t="shared" si="394"/>
        <v>0</v>
      </c>
      <c r="DF259" s="61">
        <f t="shared" si="395"/>
        <v>0</v>
      </c>
      <c r="DG259" s="61">
        <f t="shared" si="396"/>
        <v>0</v>
      </c>
      <c r="DH259" s="61">
        <f t="shared" si="397"/>
        <v>0</v>
      </c>
      <c r="DI259" s="61">
        <f t="shared" si="398"/>
        <v>0</v>
      </c>
      <c r="DJ259" s="61">
        <f t="shared" si="399"/>
        <v>0</v>
      </c>
      <c r="DK259" s="61">
        <f t="shared" si="400"/>
        <v>0</v>
      </c>
      <c r="DL259" s="61">
        <f t="shared" si="401"/>
        <v>0</v>
      </c>
      <c r="DM259" s="61">
        <f t="shared" si="402"/>
        <v>0</v>
      </c>
      <c r="DN259" s="61">
        <f t="shared" si="403"/>
        <v>0</v>
      </c>
      <c r="DO259" s="61">
        <f t="shared" si="404"/>
        <v>0</v>
      </c>
      <c r="DP259" s="61">
        <f t="shared" si="405"/>
        <v>0</v>
      </c>
      <c r="DQ259" s="61">
        <f t="shared" si="406"/>
        <v>0</v>
      </c>
      <c r="DR259" s="61">
        <f t="shared" si="407"/>
        <v>0</v>
      </c>
      <c r="DS259" s="61">
        <f t="shared" si="408"/>
        <v>0</v>
      </c>
      <c r="DT259" s="61">
        <f t="shared" si="409"/>
        <v>0</v>
      </c>
      <c r="DU259" s="61">
        <f t="shared" si="410"/>
        <v>0</v>
      </c>
      <c r="DV259" s="61">
        <f t="shared" si="411"/>
        <v>0</v>
      </c>
      <c r="DW259" s="61">
        <f t="shared" si="412"/>
        <v>0</v>
      </c>
      <c r="DX259" s="61">
        <f t="shared" si="413"/>
        <v>0</v>
      </c>
      <c r="DY259" s="61">
        <f t="shared" si="414"/>
        <v>0</v>
      </c>
      <c r="DZ259" s="61">
        <f t="shared" ref="DZ259:DZ297" si="419">SUM(BQ259:DY259)</f>
        <v>1</v>
      </c>
    </row>
    <row r="260" spans="1:130">
      <c r="A260" s="53">
        <v>2</v>
      </c>
      <c r="B260" s="63">
        <f t="shared" si="415"/>
        <v>0.133333333333333</v>
      </c>
      <c r="C260" s="53">
        <v>2002</v>
      </c>
      <c r="D260" s="64">
        <f t="shared" ref="D260:D278" si="420">VLOOKUP($C$66,$D$3:$K$63,$A$71,0)*(B260-B259)</f>
        <v>2.1915906198970001</v>
      </c>
      <c r="E260" s="64">
        <f>VLOOKUP($C$67,$D$3:$K$63,$A$71,0)*(B259-B258)</f>
        <v>3.8041903521101501</v>
      </c>
      <c r="F260" s="64">
        <f>VLOOKUP($C$68,$D$3:$K$63,$A$71,0)*B258</f>
        <v>0</v>
      </c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54">
        <f t="shared" si="416"/>
        <v>5.9957809720071502</v>
      </c>
      <c r="BP260" s="53">
        <v>2002</v>
      </c>
      <c r="BQ260" s="61">
        <f t="shared" si="417"/>
        <v>0.36552212799783801</v>
      </c>
      <c r="BR260" s="61">
        <f t="shared" si="386"/>
        <v>0.63447787200216199</v>
      </c>
      <c r="BS260" s="61">
        <f t="shared" si="386"/>
        <v>0</v>
      </c>
      <c r="BT260" s="61">
        <f t="shared" si="386"/>
        <v>0</v>
      </c>
      <c r="BU260" s="61">
        <f t="shared" si="386"/>
        <v>0</v>
      </c>
      <c r="BV260" s="61">
        <f t="shared" si="386"/>
        <v>0</v>
      </c>
      <c r="BW260" s="61">
        <f t="shared" si="386"/>
        <v>0</v>
      </c>
      <c r="BX260" s="61">
        <f t="shared" si="386"/>
        <v>0</v>
      </c>
      <c r="BY260" s="61">
        <f t="shared" si="386"/>
        <v>0</v>
      </c>
      <c r="BZ260" s="61">
        <f t="shared" si="386"/>
        <v>0</v>
      </c>
      <c r="CA260" s="61">
        <f t="shared" si="386"/>
        <v>0</v>
      </c>
      <c r="CB260" s="61">
        <f t="shared" si="386"/>
        <v>0</v>
      </c>
      <c r="CC260" s="61">
        <f t="shared" si="386"/>
        <v>0</v>
      </c>
      <c r="CD260" s="61">
        <f t="shared" si="386"/>
        <v>0</v>
      </c>
      <c r="CE260" s="61">
        <f t="shared" si="386"/>
        <v>0</v>
      </c>
      <c r="CF260" s="61">
        <f t="shared" si="386"/>
        <v>0</v>
      </c>
      <c r="CG260" s="61">
        <f t="shared" si="386"/>
        <v>0</v>
      </c>
      <c r="CH260" s="61">
        <f t="shared" si="387"/>
        <v>0</v>
      </c>
      <c r="CI260" s="61">
        <f t="shared" si="388"/>
        <v>0</v>
      </c>
      <c r="CJ260" s="61">
        <f t="shared" si="389"/>
        <v>0</v>
      </c>
      <c r="CK260" s="61">
        <f t="shared" si="390"/>
        <v>0</v>
      </c>
      <c r="CL260" s="61">
        <f t="shared" si="391"/>
        <v>0</v>
      </c>
      <c r="CM260" s="61">
        <f t="shared" si="418"/>
        <v>0</v>
      </c>
      <c r="CN260" s="61">
        <f t="shared" si="392"/>
        <v>0</v>
      </c>
      <c r="CO260" s="61">
        <f t="shared" si="392"/>
        <v>0</v>
      </c>
      <c r="CP260" s="61">
        <f t="shared" si="392"/>
        <v>0</v>
      </c>
      <c r="CQ260" s="61">
        <f t="shared" si="392"/>
        <v>0</v>
      </c>
      <c r="CR260" s="61">
        <f t="shared" si="392"/>
        <v>0</v>
      </c>
      <c r="CS260" s="61">
        <f t="shared" si="392"/>
        <v>0</v>
      </c>
      <c r="CT260" s="61">
        <f t="shared" si="392"/>
        <v>0</v>
      </c>
      <c r="CU260" s="61">
        <f t="shared" si="392"/>
        <v>0</v>
      </c>
      <c r="CV260" s="61">
        <f t="shared" si="392"/>
        <v>0</v>
      </c>
      <c r="CW260" s="61">
        <f t="shared" si="392"/>
        <v>0</v>
      </c>
      <c r="CX260" s="61">
        <f t="shared" si="392"/>
        <v>0</v>
      </c>
      <c r="CY260" s="61">
        <f t="shared" si="392"/>
        <v>0</v>
      </c>
      <c r="CZ260" s="61">
        <f t="shared" si="392"/>
        <v>0</v>
      </c>
      <c r="DA260" s="61">
        <f t="shared" si="392"/>
        <v>0</v>
      </c>
      <c r="DB260" s="61">
        <f t="shared" si="392"/>
        <v>0</v>
      </c>
      <c r="DC260" s="61">
        <f t="shared" si="392"/>
        <v>0</v>
      </c>
      <c r="DD260" s="61">
        <f t="shared" si="393"/>
        <v>0</v>
      </c>
      <c r="DE260" s="61">
        <f t="shared" si="394"/>
        <v>0</v>
      </c>
      <c r="DF260" s="61">
        <f t="shared" si="395"/>
        <v>0</v>
      </c>
      <c r="DG260" s="61">
        <f t="shared" si="396"/>
        <v>0</v>
      </c>
      <c r="DH260" s="61">
        <f t="shared" si="397"/>
        <v>0</v>
      </c>
      <c r="DI260" s="61">
        <f t="shared" si="398"/>
        <v>0</v>
      </c>
      <c r="DJ260" s="61">
        <f t="shared" si="399"/>
        <v>0</v>
      </c>
      <c r="DK260" s="61">
        <f t="shared" si="400"/>
        <v>0</v>
      </c>
      <c r="DL260" s="61">
        <f t="shared" si="401"/>
        <v>0</v>
      </c>
      <c r="DM260" s="61">
        <f t="shared" si="402"/>
        <v>0</v>
      </c>
      <c r="DN260" s="61">
        <f t="shared" si="403"/>
        <v>0</v>
      </c>
      <c r="DO260" s="61">
        <f t="shared" si="404"/>
        <v>0</v>
      </c>
      <c r="DP260" s="61">
        <f t="shared" si="405"/>
        <v>0</v>
      </c>
      <c r="DQ260" s="61">
        <f t="shared" si="406"/>
        <v>0</v>
      </c>
      <c r="DR260" s="61">
        <f t="shared" si="407"/>
        <v>0</v>
      </c>
      <c r="DS260" s="61">
        <f t="shared" si="408"/>
        <v>0</v>
      </c>
      <c r="DT260" s="61">
        <f t="shared" si="409"/>
        <v>0</v>
      </c>
      <c r="DU260" s="61">
        <f t="shared" si="410"/>
        <v>0</v>
      </c>
      <c r="DV260" s="61">
        <f t="shared" si="411"/>
        <v>0</v>
      </c>
      <c r="DW260" s="61">
        <f t="shared" si="412"/>
        <v>0</v>
      </c>
      <c r="DX260" s="61">
        <f t="shared" si="413"/>
        <v>0</v>
      </c>
      <c r="DY260" s="61">
        <f t="shared" si="414"/>
        <v>0</v>
      </c>
      <c r="DZ260" s="61">
        <f t="shared" si="419"/>
        <v>1</v>
      </c>
    </row>
    <row r="261" spans="1:130">
      <c r="A261" s="53">
        <v>3</v>
      </c>
      <c r="B261" s="63">
        <f t="shared" si="415"/>
        <v>0.2</v>
      </c>
      <c r="C261" s="53">
        <v>2003</v>
      </c>
      <c r="D261" s="64">
        <f t="shared" si="420"/>
        <v>2.1915906198970001</v>
      </c>
      <c r="E261" s="64">
        <f t="shared" ref="E261:E279" si="421">VLOOKUP($C$67,$D$3:$K$63,$A$71,0)*(B260-B259)</f>
        <v>3.8041903521101501</v>
      </c>
      <c r="F261" s="64">
        <f>VLOOKUP($C$68,$D$3:$K$63,$A$71,0)*(B259-B258)</f>
        <v>4.6659538871770501</v>
      </c>
      <c r="G261" s="64">
        <f>VLOOKUP($C$69,$D$3:$K$63,$A$71,0)*B258</f>
        <v>0</v>
      </c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54">
        <f t="shared" si="416"/>
        <v>10.6617348591842</v>
      </c>
      <c r="BP261" s="53">
        <v>2003</v>
      </c>
      <c r="BQ261" s="61">
        <f t="shared" si="417"/>
        <v>0.20555666116655699</v>
      </c>
      <c r="BR261" s="61">
        <f t="shared" si="386"/>
        <v>0.35680781808536099</v>
      </c>
      <c r="BS261" s="61">
        <f t="shared" si="386"/>
        <v>0.43763552074808099</v>
      </c>
      <c r="BT261" s="61">
        <f t="shared" si="386"/>
        <v>0</v>
      </c>
      <c r="BU261" s="61">
        <f t="shared" si="386"/>
        <v>0</v>
      </c>
      <c r="BV261" s="61">
        <f t="shared" si="386"/>
        <v>0</v>
      </c>
      <c r="BW261" s="61">
        <f t="shared" si="386"/>
        <v>0</v>
      </c>
      <c r="BX261" s="61">
        <f t="shared" si="386"/>
        <v>0</v>
      </c>
      <c r="BY261" s="61">
        <f t="shared" si="386"/>
        <v>0</v>
      </c>
      <c r="BZ261" s="61">
        <f t="shared" si="386"/>
        <v>0</v>
      </c>
      <c r="CA261" s="61">
        <f t="shared" si="386"/>
        <v>0</v>
      </c>
      <c r="CB261" s="61">
        <f t="shared" si="386"/>
        <v>0</v>
      </c>
      <c r="CC261" s="61">
        <f t="shared" si="386"/>
        <v>0</v>
      </c>
      <c r="CD261" s="61">
        <f t="shared" si="386"/>
        <v>0</v>
      </c>
      <c r="CE261" s="61">
        <f t="shared" si="386"/>
        <v>0</v>
      </c>
      <c r="CF261" s="61">
        <f t="shared" si="386"/>
        <v>0</v>
      </c>
      <c r="CG261" s="61">
        <f t="shared" si="386"/>
        <v>0</v>
      </c>
      <c r="CH261" s="61">
        <f t="shared" si="387"/>
        <v>0</v>
      </c>
      <c r="CI261" s="61">
        <f t="shared" si="388"/>
        <v>0</v>
      </c>
      <c r="CJ261" s="61">
        <f t="shared" si="389"/>
        <v>0</v>
      </c>
      <c r="CK261" s="61">
        <f t="shared" si="390"/>
        <v>0</v>
      </c>
      <c r="CL261" s="61">
        <f t="shared" si="391"/>
        <v>0</v>
      </c>
      <c r="CM261" s="61">
        <f t="shared" si="418"/>
        <v>0</v>
      </c>
      <c r="CN261" s="61">
        <f t="shared" si="392"/>
        <v>0</v>
      </c>
      <c r="CO261" s="61">
        <f t="shared" si="392"/>
        <v>0</v>
      </c>
      <c r="CP261" s="61">
        <f t="shared" si="392"/>
        <v>0</v>
      </c>
      <c r="CQ261" s="61">
        <f t="shared" si="392"/>
        <v>0</v>
      </c>
      <c r="CR261" s="61">
        <f t="shared" si="392"/>
        <v>0</v>
      </c>
      <c r="CS261" s="61">
        <f t="shared" si="392"/>
        <v>0</v>
      </c>
      <c r="CT261" s="61">
        <f t="shared" si="392"/>
        <v>0</v>
      </c>
      <c r="CU261" s="61">
        <f t="shared" si="392"/>
        <v>0</v>
      </c>
      <c r="CV261" s="61">
        <f t="shared" si="392"/>
        <v>0</v>
      </c>
      <c r="CW261" s="61">
        <f t="shared" si="392"/>
        <v>0</v>
      </c>
      <c r="CX261" s="61">
        <f t="shared" si="392"/>
        <v>0</v>
      </c>
      <c r="CY261" s="61">
        <f t="shared" si="392"/>
        <v>0</v>
      </c>
      <c r="CZ261" s="61">
        <f t="shared" si="392"/>
        <v>0</v>
      </c>
      <c r="DA261" s="61">
        <f t="shared" si="392"/>
        <v>0</v>
      </c>
      <c r="DB261" s="61">
        <f t="shared" si="392"/>
        <v>0</v>
      </c>
      <c r="DC261" s="61">
        <f t="shared" si="392"/>
        <v>0</v>
      </c>
      <c r="DD261" s="61">
        <f t="shared" si="393"/>
        <v>0</v>
      </c>
      <c r="DE261" s="61">
        <f t="shared" si="394"/>
        <v>0</v>
      </c>
      <c r="DF261" s="61">
        <f t="shared" si="395"/>
        <v>0</v>
      </c>
      <c r="DG261" s="61">
        <f t="shared" si="396"/>
        <v>0</v>
      </c>
      <c r="DH261" s="61">
        <f t="shared" si="397"/>
        <v>0</v>
      </c>
      <c r="DI261" s="61">
        <f t="shared" si="398"/>
        <v>0</v>
      </c>
      <c r="DJ261" s="61">
        <f t="shared" si="399"/>
        <v>0</v>
      </c>
      <c r="DK261" s="61">
        <f t="shared" si="400"/>
        <v>0</v>
      </c>
      <c r="DL261" s="61">
        <f t="shared" si="401"/>
        <v>0</v>
      </c>
      <c r="DM261" s="61">
        <f t="shared" si="402"/>
        <v>0</v>
      </c>
      <c r="DN261" s="61">
        <f t="shared" si="403"/>
        <v>0</v>
      </c>
      <c r="DO261" s="61">
        <f t="shared" si="404"/>
        <v>0</v>
      </c>
      <c r="DP261" s="61">
        <f t="shared" si="405"/>
        <v>0</v>
      </c>
      <c r="DQ261" s="61">
        <f t="shared" si="406"/>
        <v>0</v>
      </c>
      <c r="DR261" s="61">
        <f t="shared" si="407"/>
        <v>0</v>
      </c>
      <c r="DS261" s="61">
        <f t="shared" si="408"/>
        <v>0</v>
      </c>
      <c r="DT261" s="61">
        <f t="shared" si="409"/>
        <v>0</v>
      </c>
      <c r="DU261" s="61">
        <f t="shared" si="410"/>
        <v>0</v>
      </c>
      <c r="DV261" s="61">
        <f t="shared" si="411"/>
        <v>0</v>
      </c>
      <c r="DW261" s="61">
        <f t="shared" si="412"/>
        <v>0</v>
      </c>
      <c r="DX261" s="61">
        <f t="shared" si="413"/>
        <v>0</v>
      </c>
      <c r="DY261" s="61">
        <f t="shared" si="414"/>
        <v>0</v>
      </c>
      <c r="DZ261" s="61">
        <f t="shared" si="419"/>
        <v>1</v>
      </c>
    </row>
    <row r="262" spans="1:130">
      <c r="A262" s="53">
        <v>4</v>
      </c>
      <c r="B262" s="63">
        <f t="shared" si="415"/>
        <v>0.266666666666667</v>
      </c>
      <c r="C262" s="53">
        <v>2004</v>
      </c>
      <c r="D262" s="64">
        <f t="shared" si="420"/>
        <v>2.1915906198970001</v>
      </c>
      <c r="E262" s="64">
        <f t="shared" si="421"/>
        <v>3.8041903521101501</v>
      </c>
      <c r="F262" s="64">
        <f t="shared" ref="F262:F280" si="422">VLOOKUP($C$68,$D$3:$K$63,$A$71,0)*(B260-B259)</f>
        <v>4.6659538871770501</v>
      </c>
      <c r="G262" s="64">
        <f>VLOOKUP($C$69,$D$3:$K$63,$A$71,0)*(B259-B258)</f>
        <v>15.503723998906899</v>
      </c>
      <c r="H262" s="64">
        <f>VLOOKUP($C$70,$D$3:$K$63,$A$71,0)*B258</f>
        <v>0</v>
      </c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54">
        <f t="shared" si="416"/>
        <v>26.1654588580911</v>
      </c>
      <c r="BP262" s="53">
        <v>2004</v>
      </c>
      <c r="BQ262" s="61">
        <f t="shared" si="417"/>
        <v>8.3758921706022393E-2</v>
      </c>
      <c r="BR262" s="61">
        <f t="shared" si="386"/>
        <v>0.14538978172491701</v>
      </c>
      <c r="BS262" s="61">
        <f t="shared" si="386"/>
        <v>0.17832494023831</v>
      </c>
      <c r="BT262" s="61">
        <f t="shared" si="386"/>
        <v>0.59252635633075101</v>
      </c>
      <c r="BU262" s="61">
        <f t="shared" si="386"/>
        <v>0</v>
      </c>
      <c r="BV262" s="61">
        <f t="shared" si="386"/>
        <v>0</v>
      </c>
      <c r="BW262" s="61">
        <f t="shared" si="386"/>
        <v>0</v>
      </c>
      <c r="BX262" s="61">
        <f t="shared" si="386"/>
        <v>0</v>
      </c>
      <c r="BY262" s="61">
        <f t="shared" si="386"/>
        <v>0</v>
      </c>
      <c r="BZ262" s="61">
        <f t="shared" si="386"/>
        <v>0</v>
      </c>
      <c r="CA262" s="61">
        <f t="shared" si="386"/>
        <v>0</v>
      </c>
      <c r="CB262" s="61">
        <f t="shared" si="386"/>
        <v>0</v>
      </c>
      <c r="CC262" s="61">
        <f t="shared" si="386"/>
        <v>0</v>
      </c>
      <c r="CD262" s="61">
        <f t="shared" si="386"/>
        <v>0</v>
      </c>
      <c r="CE262" s="61">
        <f t="shared" si="386"/>
        <v>0</v>
      </c>
      <c r="CF262" s="61">
        <f t="shared" si="386"/>
        <v>0</v>
      </c>
      <c r="CG262" s="61">
        <f t="shared" si="386"/>
        <v>0</v>
      </c>
      <c r="CH262" s="61">
        <f t="shared" si="387"/>
        <v>0</v>
      </c>
      <c r="CI262" s="61">
        <f t="shared" si="388"/>
        <v>0</v>
      </c>
      <c r="CJ262" s="61">
        <f t="shared" si="389"/>
        <v>0</v>
      </c>
      <c r="CK262" s="61">
        <f t="shared" si="390"/>
        <v>0</v>
      </c>
      <c r="CL262" s="61">
        <f t="shared" si="391"/>
        <v>0</v>
      </c>
      <c r="CM262" s="61">
        <f t="shared" si="418"/>
        <v>0</v>
      </c>
      <c r="CN262" s="61">
        <f t="shared" si="392"/>
        <v>0</v>
      </c>
      <c r="CO262" s="61">
        <f t="shared" si="392"/>
        <v>0</v>
      </c>
      <c r="CP262" s="61">
        <f t="shared" si="392"/>
        <v>0</v>
      </c>
      <c r="CQ262" s="61">
        <f t="shared" si="392"/>
        <v>0</v>
      </c>
      <c r="CR262" s="61">
        <f t="shared" si="392"/>
        <v>0</v>
      </c>
      <c r="CS262" s="61">
        <f t="shared" si="392"/>
        <v>0</v>
      </c>
      <c r="CT262" s="61">
        <f t="shared" si="392"/>
        <v>0</v>
      </c>
      <c r="CU262" s="61">
        <f t="shared" si="392"/>
        <v>0</v>
      </c>
      <c r="CV262" s="61">
        <f t="shared" si="392"/>
        <v>0</v>
      </c>
      <c r="CW262" s="61">
        <f t="shared" si="392"/>
        <v>0</v>
      </c>
      <c r="CX262" s="61">
        <f t="shared" si="392"/>
        <v>0</v>
      </c>
      <c r="CY262" s="61">
        <f t="shared" si="392"/>
        <v>0</v>
      </c>
      <c r="CZ262" s="61">
        <f t="shared" si="392"/>
        <v>0</v>
      </c>
      <c r="DA262" s="61">
        <f t="shared" si="392"/>
        <v>0</v>
      </c>
      <c r="DB262" s="61">
        <f t="shared" si="392"/>
        <v>0</v>
      </c>
      <c r="DC262" s="61">
        <f t="shared" si="392"/>
        <v>0</v>
      </c>
      <c r="DD262" s="61">
        <f t="shared" si="393"/>
        <v>0</v>
      </c>
      <c r="DE262" s="61">
        <f t="shared" si="394"/>
        <v>0</v>
      </c>
      <c r="DF262" s="61">
        <f t="shared" si="395"/>
        <v>0</v>
      </c>
      <c r="DG262" s="61">
        <f t="shared" si="396"/>
        <v>0</v>
      </c>
      <c r="DH262" s="61">
        <f t="shared" si="397"/>
        <v>0</v>
      </c>
      <c r="DI262" s="61">
        <f t="shared" si="398"/>
        <v>0</v>
      </c>
      <c r="DJ262" s="61">
        <f t="shared" si="399"/>
        <v>0</v>
      </c>
      <c r="DK262" s="61">
        <f t="shared" si="400"/>
        <v>0</v>
      </c>
      <c r="DL262" s="61">
        <f t="shared" si="401"/>
        <v>0</v>
      </c>
      <c r="DM262" s="61">
        <f t="shared" si="402"/>
        <v>0</v>
      </c>
      <c r="DN262" s="61">
        <f t="shared" si="403"/>
        <v>0</v>
      </c>
      <c r="DO262" s="61">
        <f t="shared" si="404"/>
        <v>0</v>
      </c>
      <c r="DP262" s="61">
        <f t="shared" si="405"/>
        <v>0</v>
      </c>
      <c r="DQ262" s="61">
        <f t="shared" si="406"/>
        <v>0</v>
      </c>
      <c r="DR262" s="61">
        <f t="shared" si="407"/>
        <v>0</v>
      </c>
      <c r="DS262" s="61">
        <f t="shared" si="408"/>
        <v>0</v>
      </c>
      <c r="DT262" s="61">
        <f t="shared" si="409"/>
        <v>0</v>
      </c>
      <c r="DU262" s="61">
        <f t="shared" si="410"/>
        <v>0</v>
      </c>
      <c r="DV262" s="61">
        <f t="shared" si="411"/>
        <v>0</v>
      </c>
      <c r="DW262" s="61">
        <f t="shared" si="412"/>
        <v>0</v>
      </c>
      <c r="DX262" s="61">
        <f t="shared" si="413"/>
        <v>0</v>
      </c>
      <c r="DY262" s="61">
        <f t="shared" si="414"/>
        <v>0</v>
      </c>
      <c r="DZ262" s="61">
        <f t="shared" si="419"/>
        <v>1</v>
      </c>
    </row>
    <row r="263" spans="1:130">
      <c r="A263" s="53">
        <v>5</v>
      </c>
      <c r="B263" s="63">
        <f t="shared" si="415"/>
        <v>0.33333333333333298</v>
      </c>
      <c r="C263" s="53">
        <v>2005</v>
      </c>
      <c r="D263" s="64">
        <f t="shared" si="420"/>
        <v>2.1915906198970001</v>
      </c>
      <c r="E263" s="64">
        <f t="shared" si="421"/>
        <v>3.8041903521101501</v>
      </c>
      <c r="F263" s="64">
        <f t="shared" si="422"/>
        <v>4.6659538871770501</v>
      </c>
      <c r="G263" s="64">
        <f t="shared" ref="G263:G281" si="423">VLOOKUP($C$69,$D$3:$K$63,$A$71,0)*(B260-B259)</f>
        <v>15.503723998906899</v>
      </c>
      <c r="H263" s="64">
        <f>VLOOKUP($C$70,$D$3:$K$63,$A$71,0)*(B259-B258)</f>
        <v>42.136301562420797</v>
      </c>
      <c r="I263" s="64">
        <f>VLOOKUP($C$71,$D$3:$K$63,$A$71,0)*B258</f>
        <v>0</v>
      </c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54">
        <f t="shared" si="416"/>
        <v>68.301760420511897</v>
      </c>
      <c r="BP263" s="53">
        <v>2005</v>
      </c>
      <c r="BQ263" s="61">
        <f t="shared" si="417"/>
        <v>3.2086883360020101E-2</v>
      </c>
      <c r="BR263" s="61">
        <f t="shared" si="386"/>
        <v>5.5696812625164897E-2</v>
      </c>
      <c r="BS263" s="61">
        <f t="shared" si="386"/>
        <v>6.8313815902405498E-2</v>
      </c>
      <c r="BT263" s="61">
        <f t="shared" si="386"/>
        <v>0.22698864426707999</v>
      </c>
      <c r="BU263" s="61">
        <f t="shared" si="386"/>
        <v>0.61691384384532999</v>
      </c>
      <c r="BV263" s="61">
        <f t="shared" si="386"/>
        <v>0</v>
      </c>
      <c r="BW263" s="61">
        <f t="shared" si="386"/>
        <v>0</v>
      </c>
      <c r="BX263" s="61">
        <f t="shared" si="386"/>
        <v>0</v>
      </c>
      <c r="BY263" s="61">
        <f t="shared" si="386"/>
        <v>0</v>
      </c>
      <c r="BZ263" s="61">
        <f t="shared" si="386"/>
        <v>0</v>
      </c>
      <c r="CA263" s="61">
        <f t="shared" si="386"/>
        <v>0</v>
      </c>
      <c r="CB263" s="61">
        <f t="shared" si="386"/>
        <v>0</v>
      </c>
      <c r="CC263" s="61">
        <f t="shared" si="386"/>
        <v>0</v>
      </c>
      <c r="CD263" s="61">
        <f t="shared" si="386"/>
        <v>0</v>
      </c>
      <c r="CE263" s="61">
        <f t="shared" si="386"/>
        <v>0</v>
      </c>
      <c r="CF263" s="61">
        <f t="shared" si="386"/>
        <v>0</v>
      </c>
      <c r="CG263" s="61">
        <f t="shared" si="386"/>
        <v>0</v>
      </c>
      <c r="CH263" s="61">
        <f t="shared" si="387"/>
        <v>0</v>
      </c>
      <c r="CI263" s="61">
        <f t="shared" si="388"/>
        <v>0</v>
      </c>
      <c r="CJ263" s="61">
        <f t="shared" si="389"/>
        <v>0</v>
      </c>
      <c r="CK263" s="61">
        <f t="shared" si="390"/>
        <v>0</v>
      </c>
      <c r="CL263" s="61">
        <f t="shared" si="391"/>
        <v>0</v>
      </c>
      <c r="CM263" s="61">
        <f t="shared" si="418"/>
        <v>0</v>
      </c>
      <c r="CN263" s="61">
        <f t="shared" si="392"/>
        <v>0</v>
      </c>
      <c r="CO263" s="61">
        <f t="shared" si="392"/>
        <v>0</v>
      </c>
      <c r="CP263" s="61">
        <f t="shared" si="392"/>
        <v>0</v>
      </c>
      <c r="CQ263" s="61">
        <f t="shared" si="392"/>
        <v>0</v>
      </c>
      <c r="CR263" s="61">
        <f t="shared" si="392"/>
        <v>0</v>
      </c>
      <c r="CS263" s="61">
        <f t="shared" si="392"/>
        <v>0</v>
      </c>
      <c r="CT263" s="61">
        <f t="shared" si="392"/>
        <v>0</v>
      </c>
      <c r="CU263" s="61">
        <f t="shared" si="392"/>
        <v>0</v>
      </c>
      <c r="CV263" s="61">
        <f t="shared" si="392"/>
        <v>0</v>
      </c>
      <c r="CW263" s="61">
        <f t="shared" si="392"/>
        <v>0</v>
      </c>
      <c r="CX263" s="61">
        <f t="shared" si="392"/>
        <v>0</v>
      </c>
      <c r="CY263" s="61">
        <f t="shared" si="392"/>
        <v>0</v>
      </c>
      <c r="CZ263" s="61">
        <f t="shared" si="392"/>
        <v>0</v>
      </c>
      <c r="DA263" s="61">
        <f t="shared" si="392"/>
        <v>0</v>
      </c>
      <c r="DB263" s="61">
        <f t="shared" si="392"/>
        <v>0</v>
      </c>
      <c r="DC263" s="61">
        <f t="shared" si="392"/>
        <v>0</v>
      </c>
      <c r="DD263" s="61">
        <f t="shared" si="393"/>
        <v>0</v>
      </c>
      <c r="DE263" s="61">
        <f t="shared" si="394"/>
        <v>0</v>
      </c>
      <c r="DF263" s="61">
        <f t="shared" si="395"/>
        <v>0</v>
      </c>
      <c r="DG263" s="61">
        <f t="shared" si="396"/>
        <v>0</v>
      </c>
      <c r="DH263" s="61">
        <f t="shared" si="397"/>
        <v>0</v>
      </c>
      <c r="DI263" s="61">
        <f t="shared" si="398"/>
        <v>0</v>
      </c>
      <c r="DJ263" s="61">
        <f t="shared" si="399"/>
        <v>0</v>
      </c>
      <c r="DK263" s="61">
        <f t="shared" si="400"/>
        <v>0</v>
      </c>
      <c r="DL263" s="61">
        <f t="shared" si="401"/>
        <v>0</v>
      </c>
      <c r="DM263" s="61">
        <f t="shared" si="402"/>
        <v>0</v>
      </c>
      <c r="DN263" s="61">
        <f t="shared" si="403"/>
        <v>0</v>
      </c>
      <c r="DO263" s="61">
        <f t="shared" si="404"/>
        <v>0</v>
      </c>
      <c r="DP263" s="61">
        <f t="shared" si="405"/>
        <v>0</v>
      </c>
      <c r="DQ263" s="61">
        <f t="shared" si="406"/>
        <v>0</v>
      </c>
      <c r="DR263" s="61">
        <f t="shared" si="407"/>
        <v>0</v>
      </c>
      <c r="DS263" s="61">
        <f t="shared" si="408"/>
        <v>0</v>
      </c>
      <c r="DT263" s="61">
        <f t="shared" si="409"/>
        <v>0</v>
      </c>
      <c r="DU263" s="61">
        <f t="shared" si="410"/>
        <v>0</v>
      </c>
      <c r="DV263" s="61">
        <f t="shared" si="411"/>
        <v>0</v>
      </c>
      <c r="DW263" s="61">
        <f t="shared" si="412"/>
        <v>0</v>
      </c>
      <c r="DX263" s="61">
        <f t="shared" si="413"/>
        <v>0</v>
      </c>
      <c r="DY263" s="61">
        <f t="shared" si="414"/>
        <v>0</v>
      </c>
      <c r="DZ263" s="61">
        <f t="shared" si="419"/>
        <v>1</v>
      </c>
    </row>
    <row r="264" spans="1:130">
      <c r="A264" s="53">
        <v>6</v>
      </c>
      <c r="B264" s="63">
        <f t="shared" si="415"/>
        <v>0.4</v>
      </c>
      <c r="C264" s="53">
        <v>2006</v>
      </c>
      <c r="D264" s="64">
        <f t="shared" si="420"/>
        <v>2.1915906198970001</v>
      </c>
      <c r="E264" s="64">
        <f t="shared" si="421"/>
        <v>3.8041903521101501</v>
      </c>
      <c r="F264" s="64">
        <f t="shared" si="422"/>
        <v>4.6659538871770501</v>
      </c>
      <c r="G264" s="64">
        <f t="shared" si="423"/>
        <v>15.503723998906899</v>
      </c>
      <c r="H264" s="64">
        <f t="shared" ref="H264:H282" si="424">VLOOKUP($C$70,$D$3:$K$63,$A$71,0)*(B260-B259)</f>
        <v>42.136301562420797</v>
      </c>
      <c r="I264" s="64">
        <f>VLOOKUP($C$71,$D$3:$K$63,$A$71,0)*(B259-B258)</f>
        <v>56.439854082783697</v>
      </c>
      <c r="J264" s="64">
        <f>VLOOKUP($C$72,$D$3:$K$63,$A$71,0)*B258</f>
        <v>0</v>
      </c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54">
        <f t="shared" si="416"/>
        <v>124.74161450329601</v>
      </c>
      <c r="BP264" s="53">
        <v>2006</v>
      </c>
      <c r="BQ264" s="61">
        <f t="shared" si="417"/>
        <v>1.7569041643589599E-2</v>
      </c>
      <c r="BR264" s="61">
        <f t="shared" si="386"/>
        <v>3.0496561770968999E-2</v>
      </c>
      <c r="BS264" s="61">
        <f t="shared" si="386"/>
        <v>3.7404950270655497E-2</v>
      </c>
      <c r="BT264" s="61">
        <f t="shared" si="386"/>
        <v>0.124286703043252</v>
      </c>
      <c r="BU264" s="61">
        <f t="shared" si="386"/>
        <v>0.337788650004266</v>
      </c>
      <c r="BV264" s="61">
        <f t="shared" si="386"/>
        <v>0.45245409326726799</v>
      </c>
      <c r="BW264" s="61">
        <f t="shared" si="386"/>
        <v>0</v>
      </c>
      <c r="BX264" s="61">
        <f t="shared" si="386"/>
        <v>0</v>
      </c>
      <c r="BY264" s="61">
        <f t="shared" si="386"/>
        <v>0</v>
      </c>
      <c r="BZ264" s="61">
        <f t="shared" si="386"/>
        <v>0</v>
      </c>
      <c r="CA264" s="61">
        <f t="shared" si="386"/>
        <v>0</v>
      </c>
      <c r="CB264" s="61">
        <f t="shared" si="386"/>
        <v>0</v>
      </c>
      <c r="CC264" s="61">
        <f t="shared" si="386"/>
        <v>0</v>
      </c>
      <c r="CD264" s="61">
        <f t="shared" si="386"/>
        <v>0</v>
      </c>
      <c r="CE264" s="61">
        <f t="shared" si="386"/>
        <v>0</v>
      </c>
      <c r="CF264" s="61">
        <f t="shared" si="386"/>
        <v>0</v>
      </c>
      <c r="CG264" s="61">
        <f t="shared" si="386"/>
        <v>0</v>
      </c>
      <c r="CH264" s="61">
        <f t="shared" si="387"/>
        <v>0</v>
      </c>
      <c r="CI264" s="61">
        <f t="shared" si="388"/>
        <v>0</v>
      </c>
      <c r="CJ264" s="61">
        <f t="shared" si="389"/>
        <v>0</v>
      </c>
      <c r="CK264" s="61">
        <f t="shared" si="390"/>
        <v>0</v>
      </c>
      <c r="CL264" s="61">
        <f t="shared" si="391"/>
        <v>0</v>
      </c>
      <c r="CM264" s="61">
        <f t="shared" si="418"/>
        <v>0</v>
      </c>
      <c r="CN264" s="61">
        <f t="shared" si="392"/>
        <v>0</v>
      </c>
      <c r="CO264" s="61">
        <f t="shared" si="392"/>
        <v>0</v>
      </c>
      <c r="CP264" s="61">
        <f t="shared" si="392"/>
        <v>0</v>
      </c>
      <c r="CQ264" s="61">
        <f t="shared" si="392"/>
        <v>0</v>
      </c>
      <c r="CR264" s="61">
        <f t="shared" si="392"/>
        <v>0</v>
      </c>
      <c r="CS264" s="61">
        <f t="shared" si="392"/>
        <v>0</v>
      </c>
      <c r="CT264" s="61">
        <f t="shared" si="392"/>
        <v>0</v>
      </c>
      <c r="CU264" s="61">
        <f t="shared" si="392"/>
        <v>0</v>
      </c>
      <c r="CV264" s="61">
        <f t="shared" si="392"/>
        <v>0</v>
      </c>
      <c r="CW264" s="61">
        <f t="shared" si="392"/>
        <v>0</v>
      </c>
      <c r="CX264" s="61">
        <f t="shared" si="392"/>
        <v>0</v>
      </c>
      <c r="CY264" s="61">
        <f t="shared" si="392"/>
        <v>0</v>
      </c>
      <c r="CZ264" s="61">
        <f t="shared" si="392"/>
        <v>0</v>
      </c>
      <c r="DA264" s="61">
        <f t="shared" si="392"/>
        <v>0</v>
      </c>
      <c r="DB264" s="61">
        <f t="shared" si="392"/>
        <v>0</v>
      </c>
      <c r="DC264" s="61">
        <f t="shared" si="392"/>
        <v>0</v>
      </c>
      <c r="DD264" s="61">
        <f t="shared" si="393"/>
        <v>0</v>
      </c>
      <c r="DE264" s="61">
        <f t="shared" si="394"/>
        <v>0</v>
      </c>
      <c r="DF264" s="61">
        <f t="shared" si="395"/>
        <v>0</v>
      </c>
      <c r="DG264" s="61">
        <f t="shared" si="396"/>
        <v>0</v>
      </c>
      <c r="DH264" s="61">
        <f t="shared" si="397"/>
        <v>0</v>
      </c>
      <c r="DI264" s="61">
        <f t="shared" si="398"/>
        <v>0</v>
      </c>
      <c r="DJ264" s="61">
        <f t="shared" si="399"/>
        <v>0</v>
      </c>
      <c r="DK264" s="61">
        <f t="shared" si="400"/>
        <v>0</v>
      </c>
      <c r="DL264" s="61">
        <f t="shared" si="401"/>
        <v>0</v>
      </c>
      <c r="DM264" s="61">
        <f t="shared" si="402"/>
        <v>0</v>
      </c>
      <c r="DN264" s="61">
        <f t="shared" si="403"/>
        <v>0</v>
      </c>
      <c r="DO264" s="61">
        <f t="shared" si="404"/>
        <v>0</v>
      </c>
      <c r="DP264" s="61">
        <f t="shared" si="405"/>
        <v>0</v>
      </c>
      <c r="DQ264" s="61">
        <f t="shared" si="406"/>
        <v>0</v>
      </c>
      <c r="DR264" s="61">
        <f t="shared" si="407"/>
        <v>0</v>
      </c>
      <c r="DS264" s="61">
        <f t="shared" si="408"/>
        <v>0</v>
      </c>
      <c r="DT264" s="61">
        <f t="shared" si="409"/>
        <v>0</v>
      </c>
      <c r="DU264" s="61">
        <f t="shared" si="410"/>
        <v>0</v>
      </c>
      <c r="DV264" s="61">
        <f t="shared" si="411"/>
        <v>0</v>
      </c>
      <c r="DW264" s="61">
        <f t="shared" si="412"/>
        <v>0</v>
      </c>
      <c r="DX264" s="61">
        <f t="shared" si="413"/>
        <v>0</v>
      </c>
      <c r="DY264" s="61">
        <f t="shared" si="414"/>
        <v>0</v>
      </c>
      <c r="DZ264" s="61">
        <f t="shared" si="419"/>
        <v>1</v>
      </c>
    </row>
    <row r="265" spans="1:130">
      <c r="A265" s="53">
        <v>7</v>
      </c>
      <c r="B265" s="63">
        <f t="shared" si="415"/>
        <v>0.46666666666666701</v>
      </c>
      <c r="C265" s="53">
        <v>2007</v>
      </c>
      <c r="D265" s="64">
        <f t="shared" si="420"/>
        <v>2.1915906198970001</v>
      </c>
      <c r="E265" s="64">
        <f t="shared" si="421"/>
        <v>3.8041903521101501</v>
      </c>
      <c r="F265" s="64">
        <f t="shared" si="422"/>
        <v>4.6659538871770501</v>
      </c>
      <c r="G265" s="64">
        <f t="shared" si="423"/>
        <v>15.503723998906899</v>
      </c>
      <c r="H265" s="64">
        <f t="shared" si="424"/>
        <v>42.136301562420797</v>
      </c>
      <c r="I265" s="64">
        <f t="shared" ref="I265:I283" si="425">VLOOKUP($C$71,$D$3:$K$63,$A$71,0)*(B260-B259)</f>
        <v>56.439854082783697</v>
      </c>
      <c r="J265" s="64">
        <f>VLOOKUP($C$72,$D$3:$K$63,$A$71,0)*(B259-B258)</f>
        <v>63.545728001594298</v>
      </c>
      <c r="K265" s="64">
        <f>VLOOKUP($C$73,$D$3:$K$63,$A$71,0)*B258</f>
        <v>0</v>
      </c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54">
        <f t="shared" si="416"/>
        <v>188.28734250489001</v>
      </c>
      <c r="BP265" s="53">
        <v>2007</v>
      </c>
      <c r="BQ265" s="61">
        <f t="shared" si="417"/>
        <v>1.16396067347973E-2</v>
      </c>
      <c r="BR265" s="61">
        <f t="shared" si="386"/>
        <v>2.0204174648709401E-2</v>
      </c>
      <c r="BS265" s="61">
        <f t="shared" si="386"/>
        <v>2.47810278965294E-2</v>
      </c>
      <c r="BT265" s="61">
        <f t="shared" si="386"/>
        <v>8.2340765941312496E-2</v>
      </c>
      <c r="BU265" s="61">
        <f t="shared" si="386"/>
        <v>0.22378722330379999</v>
      </c>
      <c r="BV265" s="61">
        <f t="shared" si="386"/>
        <v>0.29975384076238698</v>
      </c>
      <c r="BW265" s="61">
        <f t="shared" si="386"/>
        <v>0.337493360712465</v>
      </c>
      <c r="BX265" s="61">
        <f t="shared" si="386"/>
        <v>0</v>
      </c>
      <c r="BY265" s="61">
        <f t="shared" si="386"/>
        <v>0</v>
      </c>
      <c r="BZ265" s="61">
        <f t="shared" si="386"/>
        <v>0</v>
      </c>
      <c r="CA265" s="61">
        <f t="shared" si="386"/>
        <v>0</v>
      </c>
      <c r="CB265" s="61">
        <f t="shared" si="386"/>
        <v>0</v>
      </c>
      <c r="CC265" s="61">
        <f t="shared" si="386"/>
        <v>0</v>
      </c>
      <c r="CD265" s="61">
        <f t="shared" si="386"/>
        <v>0</v>
      </c>
      <c r="CE265" s="61">
        <f t="shared" si="386"/>
        <v>0</v>
      </c>
      <c r="CF265" s="61">
        <f t="shared" si="386"/>
        <v>0</v>
      </c>
      <c r="CG265" s="61">
        <f t="shared" si="386"/>
        <v>0</v>
      </c>
      <c r="CH265" s="61">
        <f t="shared" si="387"/>
        <v>0</v>
      </c>
      <c r="CI265" s="61">
        <f t="shared" si="388"/>
        <v>0</v>
      </c>
      <c r="CJ265" s="61">
        <f t="shared" si="389"/>
        <v>0</v>
      </c>
      <c r="CK265" s="61">
        <f t="shared" si="390"/>
        <v>0</v>
      </c>
      <c r="CL265" s="61">
        <f t="shared" si="391"/>
        <v>0</v>
      </c>
      <c r="CM265" s="61">
        <f t="shared" si="418"/>
        <v>0</v>
      </c>
      <c r="CN265" s="61">
        <f t="shared" si="392"/>
        <v>0</v>
      </c>
      <c r="CO265" s="61">
        <f t="shared" si="392"/>
        <v>0</v>
      </c>
      <c r="CP265" s="61">
        <f t="shared" si="392"/>
        <v>0</v>
      </c>
      <c r="CQ265" s="61">
        <f t="shared" si="392"/>
        <v>0</v>
      </c>
      <c r="CR265" s="61">
        <f t="shared" si="392"/>
        <v>0</v>
      </c>
      <c r="CS265" s="61">
        <f t="shared" si="392"/>
        <v>0</v>
      </c>
      <c r="CT265" s="61">
        <f t="shared" si="392"/>
        <v>0</v>
      </c>
      <c r="CU265" s="61">
        <f t="shared" si="392"/>
        <v>0</v>
      </c>
      <c r="CV265" s="61">
        <f t="shared" si="392"/>
        <v>0</v>
      </c>
      <c r="CW265" s="61">
        <f t="shared" si="392"/>
        <v>0</v>
      </c>
      <c r="CX265" s="61">
        <f t="shared" si="392"/>
        <v>0</v>
      </c>
      <c r="CY265" s="61">
        <f t="shared" si="392"/>
        <v>0</v>
      </c>
      <c r="CZ265" s="61">
        <f t="shared" si="392"/>
        <v>0</v>
      </c>
      <c r="DA265" s="61">
        <f t="shared" si="392"/>
        <v>0</v>
      </c>
      <c r="DB265" s="61">
        <f t="shared" si="392"/>
        <v>0</v>
      </c>
      <c r="DC265" s="61">
        <f t="shared" si="392"/>
        <v>0</v>
      </c>
      <c r="DD265" s="61">
        <f t="shared" si="393"/>
        <v>0</v>
      </c>
      <c r="DE265" s="61">
        <f t="shared" si="394"/>
        <v>0</v>
      </c>
      <c r="DF265" s="61">
        <f t="shared" si="395"/>
        <v>0</v>
      </c>
      <c r="DG265" s="61">
        <f t="shared" si="396"/>
        <v>0</v>
      </c>
      <c r="DH265" s="61">
        <f t="shared" si="397"/>
        <v>0</v>
      </c>
      <c r="DI265" s="61">
        <f t="shared" si="398"/>
        <v>0</v>
      </c>
      <c r="DJ265" s="61">
        <f t="shared" si="399"/>
        <v>0</v>
      </c>
      <c r="DK265" s="61">
        <f t="shared" si="400"/>
        <v>0</v>
      </c>
      <c r="DL265" s="61">
        <f t="shared" si="401"/>
        <v>0</v>
      </c>
      <c r="DM265" s="61">
        <f t="shared" si="402"/>
        <v>0</v>
      </c>
      <c r="DN265" s="61">
        <f t="shared" si="403"/>
        <v>0</v>
      </c>
      <c r="DO265" s="61">
        <f t="shared" si="404"/>
        <v>0</v>
      </c>
      <c r="DP265" s="61">
        <f t="shared" si="405"/>
        <v>0</v>
      </c>
      <c r="DQ265" s="61">
        <f t="shared" si="406"/>
        <v>0</v>
      </c>
      <c r="DR265" s="61">
        <f t="shared" si="407"/>
        <v>0</v>
      </c>
      <c r="DS265" s="61">
        <f t="shared" si="408"/>
        <v>0</v>
      </c>
      <c r="DT265" s="61">
        <f t="shared" si="409"/>
        <v>0</v>
      </c>
      <c r="DU265" s="61">
        <f t="shared" si="410"/>
        <v>0</v>
      </c>
      <c r="DV265" s="61">
        <f t="shared" si="411"/>
        <v>0</v>
      </c>
      <c r="DW265" s="61">
        <f t="shared" si="412"/>
        <v>0</v>
      </c>
      <c r="DX265" s="61">
        <f t="shared" si="413"/>
        <v>0</v>
      </c>
      <c r="DY265" s="61">
        <f t="shared" si="414"/>
        <v>0</v>
      </c>
      <c r="DZ265" s="61">
        <f t="shared" si="419"/>
        <v>1</v>
      </c>
    </row>
    <row r="266" spans="1:130">
      <c r="A266" s="53">
        <v>8</v>
      </c>
      <c r="B266" s="63">
        <f t="shared" si="415"/>
        <v>0.53333333333333299</v>
      </c>
      <c r="C266" s="53">
        <v>2008</v>
      </c>
      <c r="D266" s="64">
        <f t="shared" si="420"/>
        <v>2.1915906198970001</v>
      </c>
      <c r="E266" s="64">
        <f t="shared" si="421"/>
        <v>3.8041903521101501</v>
      </c>
      <c r="F266" s="64">
        <f t="shared" si="422"/>
        <v>4.6659538871770501</v>
      </c>
      <c r="G266" s="64">
        <f t="shared" si="423"/>
        <v>15.503723998906899</v>
      </c>
      <c r="H266" s="64">
        <f t="shared" si="424"/>
        <v>42.136301562420797</v>
      </c>
      <c r="I266" s="64">
        <f t="shared" si="425"/>
        <v>56.439854082783697</v>
      </c>
      <c r="J266" s="64">
        <f t="shared" ref="J266:J284" si="426">VLOOKUP($C$72,$D$3:$K$63,$A$71,0)*(B260-B259)</f>
        <v>63.545728001594298</v>
      </c>
      <c r="K266" s="64">
        <f>VLOOKUP($C$73,$D$3:$K$63,$A$71,0)*(B259-B258)</f>
        <v>71.183777820697202</v>
      </c>
      <c r="L266" s="64">
        <f>VLOOKUP($C$74,$D$3:$K$63,$A$71,0)*B258</f>
        <v>0</v>
      </c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54">
        <f t="shared" si="416"/>
        <v>259.47112032558698</v>
      </c>
      <c r="BP266" s="53">
        <v>2008</v>
      </c>
      <c r="BQ266" s="61">
        <f t="shared" si="417"/>
        <v>8.4463759093766199E-3</v>
      </c>
      <c r="BR266" s="61">
        <f t="shared" si="386"/>
        <v>1.46613247259911E-2</v>
      </c>
      <c r="BS266" s="61">
        <f t="shared" si="386"/>
        <v>1.7982555751569401E-2</v>
      </c>
      <c r="BT266" s="61">
        <f t="shared" si="386"/>
        <v>5.9751250850008403E-2</v>
      </c>
      <c r="BU266" s="61">
        <f t="shared" si="386"/>
        <v>0.16239303052126799</v>
      </c>
      <c r="BV266" s="61">
        <f t="shared" si="386"/>
        <v>0.217518828345761</v>
      </c>
      <c r="BW266" s="61">
        <f t="shared" si="386"/>
        <v>0.244904819934706</v>
      </c>
      <c r="BX266" s="61">
        <f t="shared" si="386"/>
        <v>0.27434181396131901</v>
      </c>
      <c r="BY266" s="61">
        <f t="shared" si="386"/>
        <v>0</v>
      </c>
      <c r="BZ266" s="61">
        <f t="shared" si="386"/>
        <v>0</v>
      </c>
      <c r="CA266" s="61">
        <f t="shared" si="386"/>
        <v>0</v>
      </c>
      <c r="CB266" s="61">
        <f t="shared" si="386"/>
        <v>0</v>
      </c>
      <c r="CC266" s="61">
        <f t="shared" si="386"/>
        <v>0</v>
      </c>
      <c r="CD266" s="61">
        <f t="shared" si="386"/>
        <v>0</v>
      </c>
      <c r="CE266" s="61">
        <f t="shared" si="386"/>
        <v>0</v>
      </c>
      <c r="CF266" s="61">
        <f t="shared" si="386"/>
        <v>0</v>
      </c>
      <c r="CG266" s="61">
        <f t="shared" si="386"/>
        <v>0</v>
      </c>
      <c r="CH266" s="61">
        <f t="shared" si="387"/>
        <v>0</v>
      </c>
      <c r="CI266" s="61">
        <f t="shared" si="388"/>
        <v>0</v>
      </c>
      <c r="CJ266" s="61">
        <f t="shared" si="389"/>
        <v>0</v>
      </c>
      <c r="CK266" s="61">
        <f t="shared" si="390"/>
        <v>0</v>
      </c>
      <c r="CL266" s="61">
        <f t="shared" si="391"/>
        <v>0</v>
      </c>
      <c r="CM266" s="61">
        <f t="shared" si="418"/>
        <v>0</v>
      </c>
      <c r="CN266" s="61">
        <f t="shared" si="392"/>
        <v>0</v>
      </c>
      <c r="CO266" s="61">
        <f t="shared" si="392"/>
        <v>0</v>
      </c>
      <c r="CP266" s="61">
        <f t="shared" si="392"/>
        <v>0</v>
      </c>
      <c r="CQ266" s="61">
        <f t="shared" si="392"/>
        <v>0</v>
      </c>
      <c r="CR266" s="61">
        <f t="shared" si="392"/>
        <v>0</v>
      </c>
      <c r="CS266" s="61">
        <f t="shared" si="392"/>
        <v>0</v>
      </c>
      <c r="CT266" s="61">
        <f t="shared" si="392"/>
        <v>0</v>
      </c>
      <c r="CU266" s="61">
        <f t="shared" si="392"/>
        <v>0</v>
      </c>
      <c r="CV266" s="61">
        <f t="shared" si="392"/>
        <v>0</v>
      </c>
      <c r="CW266" s="61">
        <f t="shared" si="392"/>
        <v>0</v>
      </c>
      <c r="CX266" s="61">
        <f t="shared" si="392"/>
        <v>0</v>
      </c>
      <c r="CY266" s="61">
        <f t="shared" si="392"/>
        <v>0</v>
      </c>
      <c r="CZ266" s="61">
        <f t="shared" si="392"/>
        <v>0</v>
      </c>
      <c r="DA266" s="61">
        <f t="shared" si="392"/>
        <v>0</v>
      </c>
      <c r="DB266" s="61">
        <f t="shared" si="392"/>
        <v>0</v>
      </c>
      <c r="DC266" s="61">
        <f t="shared" si="392"/>
        <v>0</v>
      </c>
      <c r="DD266" s="61">
        <f t="shared" si="393"/>
        <v>0</v>
      </c>
      <c r="DE266" s="61">
        <f t="shared" si="394"/>
        <v>0</v>
      </c>
      <c r="DF266" s="61">
        <f t="shared" si="395"/>
        <v>0</v>
      </c>
      <c r="DG266" s="61">
        <f t="shared" si="396"/>
        <v>0</v>
      </c>
      <c r="DH266" s="61">
        <f t="shared" si="397"/>
        <v>0</v>
      </c>
      <c r="DI266" s="61">
        <f t="shared" si="398"/>
        <v>0</v>
      </c>
      <c r="DJ266" s="61">
        <f t="shared" si="399"/>
        <v>0</v>
      </c>
      <c r="DK266" s="61">
        <f t="shared" si="400"/>
        <v>0</v>
      </c>
      <c r="DL266" s="61">
        <f t="shared" si="401"/>
        <v>0</v>
      </c>
      <c r="DM266" s="61">
        <f t="shared" si="402"/>
        <v>0</v>
      </c>
      <c r="DN266" s="61">
        <f t="shared" si="403"/>
        <v>0</v>
      </c>
      <c r="DO266" s="61">
        <f t="shared" si="404"/>
        <v>0</v>
      </c>
      <c r="DP266" s="61">
        <f t="shared" si="405"/>
        <v>0</v>
      </c>
      <c r="DQ266" s="61">
        <f t="shared" si="406"/>
        <v>0</v>
      </c>
      <c r="DR266" s="61">
        <f t="shared" si="407"/>
        <v>0</v>
      </c>
      <c r="DS266" s="61">
        <f t="shared" si="408"/>
        <v>0</v>
      </c>
      <c r="DT266" s="61">
        <f t="shared" si="409"/>
        <v>0</v>
      </c>
      <c r="DU266" s="61">
        <f t="shared" si="410"/>
        <v>0</v>
      </c>
      <c r="DV266" s="61">
        <f t="shared" si="411"/>
        <v>0</v>
      </c>
      <c r="DW266" s="61">
        <f t="shared" si="412"/>
        <v>0</v>
      </c>
      <c r="DX266" s="61">
        <f t="shared" si="413"/>
        <v>0</v>
      </c>
      <c r="DY266" s="61">
        <f t="shared" si="414"/>
        <v>0</v>
      </c>
      <c r="DZ266" s="61">
        <f t="shared" si="419"/>
        <v>1</v>
      </c>
    </row>
    <row r="267" spans="1:130">
      <c r="A267" s="53">
        <v>9</v>
      </c>
      <c r="B267" s="63">
        <f t="shared" si="415"/>
        <v>0.6</v>
      </c>
      <c r="C267" s="53">
        <v>2009</v>
      </c>
      <c r="D267" s="64">
        <f t="shared" si="420"/>
        <v>2.1915906198970001</v>
      </c>
      <c r="E267" s="64">
        <f t="shared" si="421"/>
        <v>3.8041903521101501</v>
      </c>
      <c r="F267" s="64">
        <f t="shared" si="422"/>
        <v>4.6659538871770501</v>
      </c>
      <c r="G267" s="64">
        <f t="shared" si="423"/>
        <v>15.503723998906899</v>
      </c>
      <c r="H267" s="64">
        <f t="shared" si="424"/>
        <v>42.136301562420797</v>
      </c>
      <c r="I267" s="64">
        <f t="shared" si="425"/>
        <v>56.439854082783697</v>
      </c>
      <c r="J267" s="64">
        <f t="shared" si="426"/>
        <v>63.545728001594298</v>
      </c>
      <c r="K267" s="64">
        <f t="shared" ref="K267:K285" si="427">VLOOKUP($C$73,$D$3:$K$63,$A$71,0)*(B260-B259)</f>
        <v>71.183777820697202</v>
      </c>
      <c r="L267" s="64">
        <f>VLOOKUP($C$74,$D$3:$K$63,$A$71,0)*(B259-B258)</f>
        <v>57.282637862257999</v>
      </c>
      <c r="M267" s="64">
        <f>VLOOKUP($C$75,$D$3:$K$63,$A$71,0)*B258</f>
        <v>0</v>
      </c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54">
        <f t="shared" si="416"/>
        <v>316.75375818784499</v>
      </c>
      <c r="BP267" s="53">
        <v>2009</v>
      </c>
      <c r="BQ267" s="61">
        <f t="shared" si="417"/>
        <v>6.9189096048461697E-3</v>
      </c>
      <c r="BR267" s="61">
        <f t="shared" si="386"/>
        <v>1.2009929649687501E-2</v>
      </c>
      <c r="BS267" s="61">
        <f t="shared" si="386"/>
        <v>1.4730539943301899E-2</v>
      </c>
      <c r="BT267" s="61">
        <f t="shared" si="386"/>
        <v>4.8945667093593499E-2</v>
      </c>
      <c r="BU267" s="61">
        <f t="shared" si="386"/>
        <v>0.13302541950404501</v>
      </c>
      <c r="BV267" s="61">
        <f t="shared" si="386"/>
        <v>0.17818211346781601</v>
      </c>
      <c r="BW267" s="61">
        <f t="shared" si="386"/>
        <v>0.20061554554282399</v>
      </c>
      <c r="BX267" s="61">
        <f t="shared" si="386"/>
        <v>0.22472907102331199</v>
      </c>
      <c r="BY267" s="61">
        <f t="shared" si="386"/>
        <v>0.18084280417057499</v>
      </c>
      <c r="BZ267" s="61">
        <f t="shared" si="386"/>
        <v>0</v>
      </c>
      <c r="CA267" s="61">
        <f t="shared" si="386"/>
        <v>0</v>
      </c>
      <c r="CB267" s="61">
        <f t="shared" si="386"/>
        <v>0</v>
      </c>
      <c r="CC267" s="61">
        <f t="shared" si="386"/>
        <v>0</v>
      </c>
      <c r="CD267" s="61">
        <f t="shared" si="386"/>
        <v>0</v>
      </c>
      <c r="CE267" s="61">
        <f t="shared" si="386"/>
        <v>0</v>
      </c>
      <c r="CF267" s="61">
        <f t="shared" si="386"/>
        <v>0</v>
      </c>
      <c r="CG267" s="61">
        <f t="shared" si="386"/>
        <v>0</v>
      </c>
      <c r="CH267" s="61">
        <f t="shared" si="387"/>
        <v>0</v>
      </c>
      <c r="CI267" s="61">
        <f t="shared" si="388"/>
        <v>0</v>
      </c>
      <c r="CJ267" s="61">
        <f t="shared" si="389"/>
        <v>0</v>
      </c>
      <c r="CK267" s="61">
        <f t="shared" si="390"/>
        <v>0</v>
      </c>
      <c r="CL267" s="61">
        <f t="shared" si="391"/>
        <v>0</v>
      </c>
      <c r="CM267" s="61">
        <f t="shared" si="418"/>
        <v>0</v>
      </c>
      <c r="CN267" s="61">
        <f t="shared" si="392"/>
        <v>0</v>
      </c>
      <c r="CO267" s="61">
        <f t="shared" si="392"/>
        <v>0</v>
      </c>
      <c r="CP267" s="61">
        <f t="shared" si="392"/>
        <v>0</v>
      </c>
      <c r="CQ267" s="61">
        <f t="shared" si="392"/>
        <v>0</v>
      </c>
      <c r="CR267" s="61">
        <f t="shared" si="392"/>
        <v>0</v>
      </c>
      <c r="CS267" s="61">
        <f t="shared" si="392"/>
        <v>0</v>
      </c>
      <c r="CT267" s="61">
        <f t="shared" si="392"/>
        <v>0</v>
      </c>
      <c r="CU267" s="61">
        <f t="shared" si="392"/>
        <v>0</v>
      </c>
      <c r="CV267" s="61">
        <f t="shared" si="392"/>
        <v>0</v>
      </c>
      <c r="CW267" s="61">
        <f t="shared" si="392"/>
        <v>0</v>
      </c>
      <c r="CX267" s="61">
        <f t="shared" si="392"/>
        <v>0</v>
      </c>
      <c r="CY267" s="61">
        <f t="shared" si="392"/>
        <v>0</v>
      </c>
      <c r="CZ267" s="61">
        <f t="shared" si="392"/>
        <v>0</v>
      </c>
      <c r="DA267" s="61">
        <f t="shared" si="392"/>
        <v>0</v>
      </c>
      <c r="DB267" s="61">
        <f t="shared" si="392"/>
        <v>0</v>
      </c>
      <c r="DC267" s="61">
        <f t="shared" si="392"/>
        <v>0</v>
      </c>
      <c r="DD267" s="61">
        <f t="shared" si="393"/>
        <v>0</v>
      </c>
      <c r="DE267" s="61">
        <f t="shared" si="394"/>
        <v>0</v>
      </c>
      <c r="DF267" s="61">
        <f t="shared" si="395"/>
        <v>0</v>
      </c>
      <c r="DG267" s="61">
        <f t="shared" si="396"/>
        <v>0</v>
      </c>
      <c r="DH267" s="61">
        <f t="shared" si="397"/>
        <v>0</v>
      </c>
      <c r="DI267" s="61">
        <f t="shared" si="398"/>
        <v>0</v>
      </c>
      <c r="DJ267" s="61">
        <f t="shared" si="399"/>
        <v>0</v>
      </c>
      <c r="DK267" s="61">
        <f t="shared" si="400"/>
        <v>0</v>
      </c>
      <c r="DL267" s="61">
        <f t="shared" si="401"/>
        <v>0</v>
      </c>
      <c r="DM267" s="61">
        <f t="shared" si="402"/>
        <v>0</v>
      </c>
      <c r="DN267" s="61">
        <f t="shared" si="403"/>
        <v>0</v>
      </c>
      <c r="DO267" s="61">
        <f t="shared" si="404"/>
        <v>0</v>
      </c>
      <c r="DP267" s="61">
        <f t="shared" si="405"/>
        <v>0</v>
      </c>
      <c r="DQ267" s="61">
        <f t="shared" si="406"/>
        <v>0</v>
      </c>
      <c r="DR267" s="61">
        <f t="shared" si="407"/>
        <v>0</v>
      </c>
      <c r="DS267" s="61">
        <f t="shared" si="408"/>
        <v>0</v>
      </c>
      <c r="DT267" s="61">
        <f t="shared" si="409"/>
        <v>0</v>
      </c>
      <c r="DU267" s="61">
        <f t="shared" si="410"/>
        <v>0</v>
      </c>
      <c r="DV267" s="61">
        <f t="shared" si="411"/>
        <v>0</v>
      </c>
      <c r="DW267" s="61">
        <f t="shared" si="412"/>
        <v>0</v>
      </c>
      <c r="DX267" s="61">
        <f t="shared" si="413"/>
        <v>0</v>
      </c>
      <c r="DY267" s="61">
        <f t="shared" si="414"/>
        <v>0</v>
      </c>
      <c r="DZ267" s="61">
        <f t="shared" si="419"/>
        <v>1</v>
      </c>
    </row>
    <row r="268" spans="1:130">
      <c r="A268" s="53">
        <v>10</v>
      </c>
      <c r="B268" s="63">
        <f t="shared" si="415"/>
        <v>0.66666666666666696</v>
      </c>
      <c r="C268" s="53">
        <v>2010</v>
      </c>
      <c r="D268" s="64">
        <f t="shared" si="420"/>
        <v>2.1915906198970001</v>
      </c>
      <c r="E268" s="64">
        <f t="shared" si="421"/>
        <v>3.8041903521101501</v>
      </c>
      <c r="F268" s="64">
        <f t="shared" si="422"/>
        <v>4.6659538871770501</v>
      </c>
      <c r="G268" s="64">
        <f t="shared" si="423"/>
        <v>15.503723998906899</v>
      </c>
      <c r="H268" s="64">
        <f t="shared" si="424"/>
        <v>42.136301562420797</v>
      </c>
      <c r="I268" s="64">
        <f t="shared" si="425"/>
        <v>56.439854082783697</v>
      </c>
      <c r="J268" s="64">
        <f t="shared" si="426"/>
        <v>63.545728001594298</v>
      </c>
      <c r="K268" s="64">
        <f t="shared" si="427"/>
        <v>71.183777820697202</v>
      </c>
      <c r="L268" s="64">
        <f t="shared" ref="L268:L286" si="428">VLOOKUP($C$74,$D$3:$K$63,$A$71,0)*(B260-B259)</f>
        <v>57.282637862257999</v>
      </c>
      <c r="M268" s="64">
        <f>VLOOKUP($C$75,$D$3:$K$63,$A$71,0)*(B259-B258)</f>
        <v>64.475412659887596</v>
      </c>
      <c r="N268" s="64">
        <f>VLOOKUP($C$76,$D$3:$K$63,$A$71,0)*B258</f>
        <v>0</v>
      </c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54">
        <f t="shared" si="416"/>
        <v>381.22917084773297</v>
      </c>
      <c r="BP268" s="53">
        <v>2010</v>
      </c>
      <c r="BQ268" s="61">
        <f t="shared" si="417"/>
        <v>5.7487484890613198E-3</v>
      </c>
      <c r="BR268" s="61">
        <f t="shared" si="386"/>
        <v>9.9787493796732307E-3</v>
      </c>
      <c r="BS268" s="61">
        <f t="shared" si="386"/>
        <v>1.2239236249423E-2</v>
      </c>
      <c r="BT268" s="61">
        <f t="shared" si="386"/>
        <v>4.0667727405097297E-2</v>
      </c>
      <c r="BU268" s="61">
        <f t="shared" si="386"/>
        <v>0.110527485262272</v>
      </c>
      <c r="BV268" s="61">
        <f t="shared" si="386"/>
        <v>0.148047049907748</v>
      </c>
      <c r="BW268" s="61">
        <f t="shared" si="386"/>
        <v>0.16668642606831199</v>
      </c>
      <c r="BX268" s="61">
        <f t="shared" si="386"/>
        <v>0.18672174970873101</v>
      </c>
      <c r="BY268" s="61">
        <f t="shared" si="386"/>
        <v>0.15025775109202599</v>
      </c>
      <c r="BZ268" s="61">
        <f t="shared" si="386"/>
        <v>0.16912507643765801</v>
      </c>
      <c r="CA268" s="61">
        <f t="shared" si="386"/>
        <v>0</v>
      </c>
      <c r="CB268" s="61">
        <f t="shared" si="386"/>
        <v>0</v>
      </c>
      <c r="CC268" s="61">
        <f t="shared" si="386"/>
        <v>0</v>
      </c>
      <c r="CD268" s="61">
        <f t="shared" si="386"/>
        <v>0</v>
      </c>
      <c r="CE268" s="61">
        <f t="shared" si="386"/>
        <v>0</v>
      </c>
      <c r="CF268" s="61">
        <f t="shared" si="386"/>
        <v>0</v>
      </c>
      <c r="CG268" s="61">
        <f t="shared" si="386"/>
        <v>0</v>
      </c>
      <c r="CH268" s="61">
        <f t="shared" si="387"/>
        <v>0</v>
      </c>
      <c r="CI268" s="61">
        <f t="shared" si="388"/>
        <v>0</v>
      </c>
      <c r="CJ268" s="61">
        <f t="shared" si="389"/>
        <v>0</v>
      </c>
      <c r="CK268" s="61">
        <f t="shared" si="390"/>
        <v>0</v>
      </c>
      <c r="CL268" s="61">
        <f t="shared" si="391"/>
        <v>0</v>
      </c>
      <c r="CM268" s="61">
        <f t="shared" si="418"/>
        <v>0</v>
      </c>
      <c r="CN268" s="61">
        <f t="shared" si="392"/>
        <v>0</v>
      </c>
      <c r="CO268" s="61">
        <f t="shared" si="392"/>
        <v>0</v>
      </c>
      <c r="CP268" s="61">
        <f t="shared" si="392"/>
        <v>0</v>
      </c>
      <c r="CQ268" s="61">
        <f t="shared" si="392"/>
        <v>0</v>
      </c>
      <c r="CR268" s="61">
        <f t="shared" si="392"/>
        <v>0</v>
      </c>
      <c r="CS268" s="61">
        <f t="shared" si="392"/>
        <v>0</v>
      </c>
      <c r="CT268" s="61">
        <f t="shared" si="392"/>
        <v>0</v>
      </c>
      <c r="CU268" s="61">
        <f t="shared" si="392"/>
        <v>0</v>
      </c>
      <c r="CV268" s="61">
        <f t="shared" si="392"/>
        <v>0</v>
      </c>
      <c r="CW268" s="61">
        <f t="shared" si="392"/>
        <v>0</v>
      </c>
      <c r="CX268" s="61">
        <f t="shared" si="392"/>
        <v>0</v>
      </c>
      <c r="CY268" s="61">
        <f t="shared" si="392"/>
        <v>0</v>
      </c>
      <c r="CZ268" s="61">
        <f t="shared" si="392"/>
        <v>0</v>
      </c>
      <c r="DA268" s="61">
        <f t="shared" si="392"/>
        <v>0</v>
      </c>
      <c r="DB268" s="61">
        <f t="shared" si="392"/>
        <v>0</v>
      </c>
      <c r="DC268" s="61">
        <f t="shared" si="392"/>
        <v>0</v>
      </c>
      <c r="DD268" s="61">
        <f t="shared" si="393"/>
        <v>0</v>
      </c>
      <c r="DE268" s="61">
        <f t="shared" si="394"/>
        <v>0</v>
      </c>
      <c r="DF268" s="61">
        <f t="shared" si="395"/>
        <v>0</v>
      </c>
      <c r="DG268" s="61">
        <f t="shared" si="396"/>
        <v>0</v>
      </c>
      <c r="DH268" s="61">
        <f t="shared" si="397"/>
        <v>0</v>
      </c>
      <c r="DI268" s="61">
        <f t="shared" si="398"/>
        <v>0</v>
      </c>
      <c r="DJ268" s="61">
        <f t="shared" si="399"/>
        <v>0</v>
      </c>
      <c r="DK268" s="61">
        <f t="shared" si="400"/>
        <v>0</v>
      </c>
      <c r="DL268" s="61">
        <f t="shared" si="401"/>
        <v>0</v>
      </c>
      <c r="DM268" s="61">
        <f t="shared" si="402"/>
        <v>0</v>
      </c>
      <c r="DN268" s="61">
        <f t="shared" si="403"/>
        <v>0</v>
      </c>
      <c r="DO268" s="61">
        <f t="shared" si="404"/>
        <v>0</v>
      </c>
      <c r="DP268" s="61">
        <f t="shared" si="405"/>
        <v>0</v>
      </c>
      <c r="DQ268" s="61">
        <f t="shared" si="406"/>
        <v>0</v>
      </c>
      <c r="DR268" s="61">
        <f t="shared" si="407"/>
        <v>0</v>
      </c>
      <c r="DS268" s="61">
        <f t="shared" si="408"/>
        <v>0</v>
      </c>
      <c r="DT268" s="61">
        <f t="shared" si="409"/>
        <v>0</v>
      </c>
      <c r="DU268" s="61">
        <f t="shared" si="410"/>
        <v>0</v>
      </c>
      <c r="DV268" s="61">
        <f t="shared" si="411"/>
        <v>0</v>
      </c>
      <c r="DW268" s="61">
        <f t="shared" si="412"/>
        <v>0</v>
      </c>
      <c r="DX268" s="61">
        <f t="shared" si="413"/>
        <v>0</v>
      </c>
      <c r="DY268" s="61">
        <f t="shared" si="414"/>
        <v>0</v>
      </c>
      <c r="DZ268" s="61">
        <f t="shared" si="419"/>
        <v>1</v>
      </c>
    </row>
    <row r="269" spans="1:130">
      <c r="A269" s="53">
        <v>11</v>
      </c>
      <c r="B269" s="63">
        <f t="shared" si="415"/>
        <v>0.73333333333333295</v>
      </c>
      <c r="C269" s="53">
        <v>2011</v>
      </c>
      <c r="D269" s="64">
        <f t="shared" si="420"/>
        <v>2.1915906198970001</v>
      </c>
      <c r="E269" s="64">
        <f t="shared" si="421"/>
        <v>3.8041903521101501</v>
      </c>
      <c r="F269" s="64">
        <f t="shared" si="422"/>
        <v>4.6659538871770501</v>
      </c>
      <c r="G269" s="64">
        <f t="shared" si="423"/>
        <v>15.503723998906899</v>
      </c>
      <c r="H269" s="64">
        <f t="shared" si="424"/>
        <v>42.136301562420797</v>
      </c>
      <c r="I269" s="64">
        <f t="shared" si="425"/>
        <v>56.439854082783697</v>
      </c>
      <c r="J269" s="64">
        <f t="shared" si="426"/>
        <v>63.545728001594298</v>
      </c>
      <c r="K269" s="64">
        <f t="shared" si="427"/>
        <v>71.183777820697202</v>
      </c>
      <c r="L269" s="64">
        <f t="shared" si="428"/>
        <v>57.282637862257999</v>
      </c>
      <c r="M269" s="64">
        <f t="shared" ref="M269:M287" si="429">VLOOKUP($C$75,$D$3:$K$63,$A$71,0)*(B260-B259)</f>
        <v>64.475412659887596</v>
      </c>
      <c r="N269" s="64">
        <f>VLOOKUP($C$76,$D$3:$K$63,$A$71,0)*(B259-B258)</f>
        <v>103.557094776954</v>
      </c>
      <c r="O269" s="64">
        <f>VLOOKUP($C$77,$D$3:$K$63,$A$71,0)*B258</f>
        <v>0</v>
      </c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54">
        <f t="shared" si="416"/>
        <v>484.78626562468702</v>
      </c>
      <c r="BP269" s="53">
        <v>2011</v>
      </c>
      <c r="BQ269" s="61">
        <f t="shared" si="417"/>
        <v>4.5207357866728299E-3</v>
      </c>
      <c r="BR269" s="61">
        <f t="shared" si="386"/>
        <v>7.8471496035642501E-3</v>
      </c>
      <c r="BS269" s="61">
        <f t="shared" si="386"/>
        <v>9.6247650109571297E-3</v>
      </c>
      <c r="BT269" s="61">
        <f t="shared" si="386"/>
        <v>3.1980534718592003E-2</v>
      </c>
      <c r="BU269" s="61">
        <f t="shared" si="386"/>
        <v>8.6917275818704801E-2</v>
      </c>
      <c r="BV269" s="61">
        <f t="shared" si="386"/>
        <v>0.116422139166951</v>
      </c>
      <c r="BW269" s="61">
        <f t="shared" si="386"/>
        <v>0.13107988511124699</v>
      </c>
      <c r="BX269" s="61">
        <f t="shared" si="386"/>
        <v>0.14683538472149399</v>
      </c>
      <c r="BY269" s="61">
        <f t="shared" si="386"/>
        <v>0.118160603804327</v>
      </c>
      <c r="BZ269" s="61">
        <f t="shared" si="386"/>
        <v>0.13299760581460701</v>
      </c>
      <c r="CA269" s="61">
        <f t="shared" si="386"/>
        <v>0.21361392044288199</v>
      </c>
      <c r="CB269" s="61">
        <f t="shared" si="386"/>
        <v>0</v>
      </c>
      <c r="CC269" s="61">
        <f t="shared" si="386"/>
        <v>0</v>
      </c>
      <c r="CD269" s="61">
        <f t="shared" si="386"/>
        <v>0</v>
      </c>
      <c r="CE269" s="61">
        <f t="shared" si="386"/>
        <v>0</v>
      </c>
      <c r="CF269" s="61">
        <f t="shared" si="386"/>
        <v>0</v>
      </c>
      <c r="CG269" s="61">
        <f t="shared" si="386"/>
        <v>0</v>
      </c>
      <c r="CH269" s="61">
        <f t="shared" si="387"/>
        <v>0</v>
      </c>
      <c r="CI269" s="61">
        <f t="shared" si="388"/>
        <v>0</v>
      </c>
      <c r="CJ269" s="61">
        <f t="shared" si="389"/>
        <v>0</v>
      </c>
      <c r="CK269" s="61">
        <f t="shared" si="390"/>
        <v>0</v>
      </c>
      <c r="CL269" s="61">
        <f t="shared" si="391"/>
        <v>0</v>
      </c>
      <c r="CM269" s="61">
        <f t="shared" si="418"/>
        <v>0</v>
      </c>
      <c r="CN269" s="61">
        <f t="shared" si="392"/>
        <v>0</v>
      </c>
      <c r="CO269" s="61">
        <f t="shared" si="392"/>
        <v>0</v>
      </c>
      <c r="CP269" s="61">
        <f t="shared" si="392"/>
        <v>0</v>
      </c>
      <c r="CQ269" s="61">
        <f t="shared" si="392"/>
        <v>0</v>
      </c>
      <c r="CR269" s="61">
        <f t="shared" si="392"/>
        <v>0</v>
      </c>
      <c r="CS269" s="61">
        <f t="shared" si="392"/>
        <v>0</v>
      </c>
      <c r="CT269" s="61">
        <f t="shared" si="392"/>
        <v>0</v>
      </c>
      <c r="CU269" s="61">
        <f t="shared" si="392"/>
        <v>0</v>
      </c>
      <c r="CV269" s="61">
        <f t="shared" si="392"/>
        <v>0</v>
      </c>
      <c r="CW269" s="61">
        <f t="shared" si="392"/>
        <v>0</v>
      </c>
      <c r="CX269" s="61">
        <f t="shared" si="392"/>
        <v>0</v>
      </c>
      <c r="CY269" s="61">
        <f t="shared" si="392"/>
        <v>0</v>
      </c>
      <c r="CZ269" s="61">
        <f t="shared" si="392"/>
        <v>0</v>
      </c>
      <c r="DA269" s="61">
        <f t="shared" si="392"/>
        <v>0</v>
      </c>
      <c r="DB269" s="61">
        <f t="shared" si="392"/>
        <v>0</v>
      </c>
      <c r="DC269" s="61">
        <f t="shared" si="392"/>
        <v>0</v>
      </c>
      <c r="DD269" s="61">
        <f t="shared" si="393"/>
        <v>0</v>
      </c>
      <c r="DE269" s="61">
        <f t="shared" si="394"/>
        <v>0</v>
      </c>
      <c r="DF269" s="61">
        <f t="shared" si="395"/>
        <v>0</v>
      </c>
      <c r="DG269" s="61">
        <f t="shared" si="396"/>
        <v>0</v>
      </c>
      <c r="DH269" s="61">
        <f t="shared" si="397"/>
        <v>0</v>
      </c>
      <c r="DI269" s="61">
        <f t="shared" si="398"/>
        <v>0</v>
      </c>
      <c r="DJ269" s="61">
        <f t="shared" si="399"/>
        <v>0</v>
      </c>
      <c r="DK269" s="61">
        <f t="shared" si="400"/>
        <v>0</v>
      </c>
      <c r="DL269" s="61">
        <f t="shared" si="401"/>
        <v>0</v>
      </c>
      <c r="DM269" s="61">
        <f t="shared" si="402"/>
        <v>0</v>
      </c>
      <c r="DN269" s="61">
        <f t="shared" si="403"/>
        <v>0</v>
      </c>
      <c r="DO269" s="61">
        <f t="shared" si="404"/>
        <v>0</v>
      </c>
      <c r="DP269" s="61">
        <f t="shared" si="405"/>
        <v>0</v>
      </c>
      <c r="DQ269" s="61">
        <f t="shared" si="406"/>
        <v>0</v>
      </c>
      <c r="DR269" s="61">
        <f t="shared" si="407"/>
        <v>0</v>
      </c>
      <c r="DS269" s="61">
        <f t="shared" si="408"/>
        <v>0</v>
      </c>
      <c r="DT269" s="61">
        <f t="shared" si="409"/>
        <v>0</v>
      </c>
      <c r="DU269" s="61">
        <f t="shared" si="410"/>
        <v>0</v>
      </c>
      <c r="DV269" s="61">
        <f t="shared" si="411"/>
        <v>0</v>
      </c>
      <c r="DW269" s="61">
        <f t="shared" si="412"/>
        <v>0</v>
      </c>
      <c r="DX269" s="61">
        <f t="shared" si="413"/>
        <v>0</v>
      </c>
      <c r="DY269" s="61">
        <f t="shared" si="414"/>
        <v>0</v>
      </c>
      <c r="DZ269" s="61">
        <f t="shared" si="419"/>
        <v>1</v>
      </c>
    </row>
    <row r="270" spans="1:130">
      <c r="A270" s="53">
        <v>12</v>
      </c>
      <c r="B270" s="63">
        <f t="shared" si="415"/>
        <v>0.8</v>
      </c>
      <c r="C270" s="53">
        <v>2012</v>
      </c>
      <c r="D270" s="64">
        <f t="shared" si="420"/>
        <v>2.1915906198970001</v>
      </c>
      <c r="E270" s="64">
        <f t="shared" si="421"/>
        <v>3.8041903521101501</v>
      </c>
      <c r="F270" s="64">
        <f t="shared" si="422"/>
        <v>4.6659538871770501</v>
      </c>
      <c r="G270" s="64">
        <f t="shared" si="423"/>
        <v>15.503723998906899</v>
      </c>
      <c r="H270" s="64">
        <f t="shared" si="424"/>
        <v>42.136301562420797</v>
      </c>
      <c r="I270" s="64">
        <f t="shared" si="425"/>
        <v>56.439854082783697</v>
      </c>
      <c r="J270" s="64">
        <f t="shared" si="426"/>
        <v>63.545728001594298</v>
      </c>
      <c r="K270" s="64">
        <f t="shared" si="427"/>
        <v>71.183777820697202</v>
      </c>
      <c r="L270" s="64">
        <f t="shared" si="428"/>
        <v>57.282637862257999</v>
      </c>
      <c r="M270" s="64">
        <f t="shared" si="429"/>
        <v>64.475412659887596</v>
      </c>
      <c r="N270" s="64">
        <f t="shared" ref="N270:N288" si="430">VLOOKUP($C$76,$D$3:$K$63,$A$71,0)*(B260-B259)</f>
        <v>103.557094776954</v>
      </c>
      <c r="O270" s="64">
        <f>VLOOKUP($C$77,$D$3:$K$63,$A$71,0)*(B259-B258)</f>
        <v>143.57534004168599</v>
      </c>
      <c r="P270" s="64">
        <f>VLOOKUP($C$78,$D$3:$K$63,$A$71,0)*B258</f>
        <v>0</v>
      </c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54">
        <f t="shared" si="416"/>
        <v>628.36160566637295</v>
      </c>
      <c r="BP270" s="53">
        <v>2012</v>
      </c>
      <c r="BQ270" s="61">
        <f t="shared" si="417"/>
        <v>3.4877856955834101E-3</v>
      </c>
      <c r="BR270" s="61">
        <f t="shared" si="386"/>
        <v>6.0541419428003299E-3</v>
      </c>
      <c r="BS270" s="61">
        <f t="shared" si="386"/>
        <v>7.4255871859466097E-3</v>
      </c>
      <c r="BT270" s="61">
        <f t="shared" si="386"/>
        <v>2.4673251610376899E-2</v>
      </c>
      <c r="BU270" s="61">
        <f t="shared" si="386"/>
        <v>6.7057409590987896E-2</v>
      </c>
      <c r="BV270" s="61">
        <f t="shared" si="386"/>
        <v>8.9820659909558995E-2</v>
      </c>
      <c r="BW270" s="61">
        <f t="shared" si="386"/>
        <v>0.101129234231625</v>
      </c>
      <c r="BX270" s="61">
        <f t="shared" si="386"/>
        <v>0.11328473474315399</v>
      </c>
      <c r="BY270" s="61">
        <f t="shared" si="386"/>
        <v>9.1161900004234395E-2</v>
      </c>
      <c r="BZ270" s="61">
        <f t="shared" si="386"/>
        <v>0.102608771889415</v>
      </c>
      <c r="CA270" s="61">
        <f t="shared" si="386"/>
        <v>0.16480493690751899</v>
      </c>
      <c r="CB270" s="61">
        <f t="shared" si="386"/>
        <v>0.22849158628879901</v>
      </c>
      <c r="CC270" s="61">
        <f t="shared" si="386"/>
        <v>0</v>
      </c>
      <c r="CD270" s="61">
        <f t="shared" si="386"/>
        <v>0</v>
      </c>
      <c r="CE270" s="61">
        <f t="shared" si="386"/>
        <v>0</v>
      </c>
      <c r="CF270" s="61">
        <f t="shared" si="386"/>
        <v>0</v>
      </c>
      <c r="CG270" s="61">
        <f t="shared" si="386"/>
        <v>0</v>
      </c>
      <c r="CH270" s="61">
        <f t="shared" si="387"/>
        <v>0</v>
      </c>
      <c r="CI270" s="61">
        <f t="shared" si="388"/>
        <v>0</v>
      </c>
      <c r="CJ270" s="61">
        <f t="shared" si="389"/>
        <v>0</v>
      </c>
      <c r="CK270" s="61">
        <f t="shared" si="390"/>
        <v>0</v>
      </c>
      <c r="CL270" s="61">
        <f t="shared" si="391"/>
        <v>0</v>
      </c>
      <c r="CM270" s="61">
        <f t="shared" si="418"/>
        <v>0</v>
      </c>
      <c r="CN270" s="61">
        <f t="shared" si="392"/>
        <v>0</v>
      </c>
      <c r="CO270" s="61">
        <f t="shared" si="392"/>
        <v>0</v>
      </c>
      <c r="CP270" s="61">
        <f t="shared" si="392"/>
        <v>0</v>
      </c>
      <c r="CQ270" s="61">
        <f t="shared" si="392"/>
        <v>0</v>
      </c>
      <c r="CR270" s="61">
        <f t="shared" si="392"/>
        <v>0</v>
      </c>
      <c r="CS270" s="61">
        <f t="shared" si="392"/>
        <v>0</v>
      </c>
      <c r="CT270" s="61">
        <f t="shared" si="392"/>
        <v>0</v>
      </c>
      <c r="CU270" s="61">
        <f t="shared" si="392"/>
        <v>0</v>
      </c>
      <c r="CV270" s="61">
        <f t="shared" si="392"/>
        <v>0</v>
      </c>
      <c r="CW270" s="61">
        <f t="shared" si="392"/>
        <v>0</v>
      </c>
      <c r="CX270" s="61">
        <f t="shared" si="392"/>
        <v>0</v>
      </c>
      <c r="CY270" s="61">
        <f t="shared" si="392"/>
        <v>0</v>
      </c>
      <c r="CZ270" s="61">
        <f t="shared" si="392"/>
        <v>0</v>
      </c>
      <c r="DA270" s="61">
        <f t="shared" si="392"/>
        <v>0</v>
      </c>
      <c r="DB270" s="61">
        <f t="shared" si="392"/>
        <v>0</v>
      </c>
      <c r="DC270" s="61">
        <f t="shared" si="392"/>
        <v>0</v>
      </c>
      <c r="DD270" s="61">
        <f t="shared" si="393"/>
        <v>0</v>
      </c>
      <c r="DE270" s="61">
        <f t="shared" si="394"/>
        <v>0</v>
      </c>
      <c r="DF270" s="61">
        <f t="shared" si="395"/>
        <v>0</v>
      </c>
      <c r="DG270" s="61">
        <f t="shared" si="396"/>
        <v>0</v>
      </c>
      <c r="DH270" s="61">
        <f t="shared" si="397"/>
        <v>0</v>
      </c>
      <c r="DI270" s="61">
        <f t="shared" si="398"/>
        <v>0</v>
      </c>
      <c r="DJ270" s="61">
        <f t="shared" si="399"/>
        <v>0</v>
      </c>
      <c r="DK270" s="61">
        <f t="shared" si="400"/>
        <v>0</v>
      </c>
      <c r="DL270" s="61">
        <f t="shared" si="401"/>
        <v>0</v>
      </c>
      <c r="DM270" s="61">
        <f t="shared" si="402"/>
        <v>0</v>
      </c>
      <c r="DN270" s="61">
        <f t="shared" si="403"/>
        <v>0</v>
      </c>
      <c r="DO270" s="61">
        <f t="shared" si="404"/>
        <v>0</v>
      </c>
      <c r="DP270" s="61">
        <f t="shared" si="405"/>
        <v>0</v>
      </c>
      <c r="DQ270" s="61">
        <f t="shared" si="406"/>
        <v>0</v>
      </c>
      <c r="DR270" s="61">
        <f t="shared" si="407"/>
        <v>0</v>
      </c>
      <c r="DS270" s="61">
        <f t="shared" si="408"/>
        <v>0</v>
      </c>
      <c r="DT270" s="61">
        <f t="shared" si="409"/>
        <v>0</v>
      </c>
      <c r="DU270" s="61">
        <f t="shared" si="410"/>
        <v>0</v>
      </c>
      <c r="DV270" s="61">
        <f t="shared" si="411"/>
        <v>0</v>
      </c>
      <c r="DW270" s="61">
        <f t="shared" si="412"/>
        <v>0</v>
      </c>
      <c r="DX270" s="61">
        <f t="shared" si="413"/>
        <v>0</v>
      </c>
      <c r="DY270" s="61">
        <f t="shared" si="414"/>
        <v>0</v>
      </c>
      <c r="DZ270" s="61">
        <f t="shared" si="419"/>
        <v>1</v>
      </c>
    </row>
    <row r="271" spans="1:130">
      <c r="A271" s="53">
        <v>13</v>
      </c>
      <c r="B271" s="63">
        <f t="shared" si="415"/>
        <v>0.86666666666666603</v>
      </c>
      <c r="C271" s="53">
        <v>2013</v>
      </c>
      <c r="D271" s="64">
        <f t="shared" si="420"/>
        <v>2.1915906198970001</v>
      </c>
      <c r="E271" s="64">
        <f t="shared" si="421"/>
        <v>3.8041903521101501</v>
      </c>
      <c r="F271" s="64">
        <f t="shared" si="422"/>
        <v>4.6659538871770501</v>
      </c>
      <c r="G271" s="64">
        <f t="shared" si="423"/>
        <v>15.503723998906899</v>
      </c>
      <c r="H271" s="64">
        <f t="shared" si="424"/>
        <v>42.136301562420797</v>
      </c>
      <c r="I271" s="64">
        <f t="shared" si="425"/>
        <v>56.439854082783697</v>
      </c>
      <c r="J271" s="64">
        <f t="shared" si="426"/>
        <v>63.545728001594298</v>
      </c>
      <c r="K271" s="64">
        <f t="shared" si="427"/>
        <v>71.183777820697202</v>
      </c>
      <c r="L271" s="64">
        <f t="shared" si="428"/>
        <v>57.282637862257999</v>
      </c>
      <c r="M271" s="64">
        <f t="shared" si="429"/>
        <v>64.475412659887596</v>
      </c>
      <c r="N271" s="64">
        <f t="shared" si="430"/>
        <v>103.557094776954</v>
      </c>
      <c r="O271" s="64">
        <f t="shared" ref="O271:O289" si="431">VLOOKUP($C$77,$D$3:$K$63,$A$71,0)*(B260-B259)</f>
        <v>143.57534004168599</v>
      </c>
      <c r="P271" s="64">
        <f>VLOOKUP($C$78,$D$3:$K$63,$A$71,0)*(B259-B258)</f>
        <v>151.80163253464301</v>
      </c>
      <c r="Q271" s="64">
        <f>VLOOKUP($C$79,$D$3:$K$63,$A$71,0)*B258</f>
        <v>0</v>
      </c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54">
        <f t="shared" si="416"/>
        <v>780.16323820101604</v>
      </c>
      <c r="BP271" s="53">
        <v>2013</v>
      </c>
      <c r="BQ271" s="61">
        <f t="shared" si="417"/>
        <v>2.8091436671004999E-3</v>
      </c>
      <c r="BR271" s="61">
        <f t="shared" si="386"/>
        <v>4.8761466393652001E-3</v>
      </c>
      <c r="BS271" s="61">
        <f t="shared" si="386"/>
        <v>5.98074051519822E-3</v>
      </c>
      <c r="BT271" s="61">
        <f t="shared" si="386"/>
        <v>1.9872410336402201E-2</v>
      </c>
      <c r="BU271" s="61">
        <f t="shared" si="386"/>
        <v>5.40095963244605E-2</v>
      </c>
      <c r="BV271" s="61">
        <f t="shared" si="386"/>
        <v>7.2343647225584201E-2</v>
      </c>
      <c r="BW271" s="61">
        <f t="shared" si="386"/>
        <v>8.1451835833901698E-2</v>
      </c>
      <c r="BX271" s="61">
        <f t="shared" si="386"/>
        <v>9.1242158480628305E-2</v>
      </c>
      <c r="BY271" s="61">
        <f t="shared" si="386"/>
        <v>7.3423913172769403E-2</v>
      </c>
      <c r="BZ271" s="61">
        <f t="shared" si="386"/>
        <v>8.2643489852920901E-2</v>
      </c>
      <c r="CA271" s="61">
        <f t="shared" si="386"/>
        <v>0.13273772680669599</v>
      </c>
      <c r="CB271" s="61">
        <f t="shared" si="386"/>
        <v>0.18403243451044701</v>
      </c>
      <c r="CC271" s="61">
        <f t="shared" si="386"/>
        <v>0.194576756634526</v>
      </c>
      <c r="CD271" s="61">
        <f t="shared" si="386"/>
        <v>0</v>
      </c>
      <c r="CE271" s="61">
        <f t="shared" si="386"/>
        <v>0</v>
      </c>
      <c r="CF271" s="61">
        <f t="shared" si="386"/>
        <v>0</v>
      </c>
      <c r="CG271" s="61">
        <f t="shared" si="386"/>
        <v>0</v>
      </c>
      <c r="CH271" s="61">
        <f t="shared" si="387"/>
        <v>0</v>
      </c>
      <c r="CI271" s="61">
        <f t="shared" si="388"/>
        <v>0</v>
      </c>
      <c r="CJ271" s="61">
        <f t="shared" si="389"/>
        <v>0</v>
      </c>
      <c r="CK271" s="61">
        <f t="shared" si="390"/>
        <v>0</v>
      </c>
      <c r="CL271" s="61">
        <f t="shared" si="391"/>
        <v>0</v>
      </c>
      <c r="CM271" s="61">
        <f t="shared" si="418"/>
        <v>0</v>
      </c>
      <c r="CN271" s="61">
        <f t="shared" si="392"/>
        <v>0</v>
      </c>
      <c r="CO271" s="61">
        <f t="shared" si="392"/>
        <v>0</v>
      </c>
      <c r="CP271" s="61">
        <f t="shared" si="392"/>
        <v>0</v>
      </c>
      <c r="CQ271" s="61">
        <f t="shared" si="392"/>
        <v>0</v>
      </c>
      <c r="CR271" s="61">
        <f t="shared" si="392"/>
        <v>0</v>
      </c>
      <c r="CS271" s="61">
        <f t="shared" si="392"/>
        <v>0</v>
      </c>
      <c r="CT271" s="61">
        <f t="shared" si="392"/>
        <v>0</v>
      </c>
      <c r="CU271" s="61">
        <f t="shared" si="392"/>
        <v>0</v>
      </c>
      <c r="CV271" s="61">
        <f t="shared" si="392"/>
        <v>0</v>
      </c>
      <c r="CW271" s="61">
        <f t="shared" si="392"/>
        <v>0</v>
      </c>
      <c r="CX271" s="61">
        <f t="shared" si="392"/>
        <v>0</v>
      </c>
      <c r="CY271" s="61">
        <f t="shared" si="392"/>
        <v>0</v>
      </c>
      <c r="CZ271" s="61">
        <f t="shared" si="392"/>
        <v>0</v>
      </c>
      <c r="DA271" s="61">
        <f t="shared" si="392"/>
        <v>0</v>
      </c>
      <c r="DB271" s="61">
        <f t="shared" si="392"/>
        <v>0</v>
      </c>
      <c r="DC271" s="61">
        <f t="shared" si="392"/>
        <v>0</v>
      </c>
      <c r="DD271" s="61">
        <f t="shared" si="393"/>
        <v>0</v>
      </c>
      <c r="DE271" s="61">
        <f t="shared" si="394"/>
        <v>0</v>
      </c>
      <c r="DF271" s="61">
        <f t="shared" si="395"/>
        <v>0</v>
      </c>
      <c r="DG271" s="61">
        <f t="shared" si="396"/>
        <v>0</v>
      </c>
      <c r="DH271" s="61">
        <f t="shared" si="397"/>
        <v>0</v>
      </c>
      <c r="DI271" s="61">
        <f t="shared" si="398"/>
        <v>0</v>
      </c>
      <c r="DJ271" s="61">
        <f t="shared" si="399"/>
        <v>0</v>
      </c>
      <c r="DK271" s="61">
        <f t="shared" si="400"/>
        <v>0</v>
      </c>
      <c r="DL271" s="61">
        <f t="shared" si="401"/>
        <v>0</v>
      </c>
      <c r="DM271" s="61">
        <f t="shared" si="402"/>
        <v>0</v>
      </c>
      <c r="DN271" s="61">
        <f t="shared" si="403"/>
        <v>0</v>
      </c>
      <c r="DO271" s="61">
        <f t="shared" si="404"/>
        <v>0</v>
      </c>
      <c r="DP271" s="61">
        <f t="shared" si="405"/>
        <v>0</v>
      </c>
      <c r="DQ271" s="61">
        <f t="shared" si="406"/>
        <v>0</v>
      </c>
      <c r="DR271" s="61">
        <f t="shared" si="407"/>
        <v>0</v>
      </c>
      <c r="DS271" s="61">
        <f t="shared" si="408"/>
        <v>0</v>
      </c>
      <c r="DT271" s="61">
        <f t="shared" si="409"/>
        <v>0</v>
      </c>
      <c r="DU271" s="61">
        <f t="shared" si="410"/>
        <v>0</v>
      </c>
      <c r="DV271" s="61">
        <f t="shared" si="411"/>
        <v>0</v>
      </c>
      <c r="DW271" s="61">
        <f t="shared" si="412"/>
        <v>0</v>
      </c>
      <c r="DX271" s="61">
        <f t="shared" si="413"/>
        <v>0</v>
      </c>
      <c r="DY271" s="61">
        <f t="shared" si="414"/>
        <v>0</v>
      </c>
      <c r="DZ271" s="61">
        <f t="shared" si="419"/>
        <v>1</v>
      </c>
    </row>
    <row r="272" spans="1:130">
      <c r="A272" s="53">
        <v>14</v>
      </c>
      <c r="B272" s="63">
        <f t="shared" si="415"/>
        <v>0.93333333333333302</v>
      </c>
      <c r="C272" s="53">
        <v>2014</v>
      </c>
      <c r="D272" s="64">
        <f t="shared" si="420"/>
        <v>2.1915906198970001</v>
      </c>
      <c r="E272" s="64">
        <f t="shared" si="421"/>
        <v>3.8041903521101501</v>
      </c>
      <c r="F272" s="64">
        <f t="shared" si="422"/>
        <v>4.6659538871770501</v>
      </c>
      <c r="G272" s="64">
        <f t="shared" si="423"/>
        <v>15.503723998906899</v>
      </c>
      <c r="H272" s="64">
        <f t="shared" si="424"/>
        <v>42.136301562420797</v>
      </c>
      <c r="I272" s="64">
        <f t="shared" si="425"/>
        <v>56.439854082783697</v>
      </c>
      <c r="J272" s="64">
        <f t="shared" si="426"/>
        <v>63.545728001594298</v>
      </c>
      <c r="K272" s="64">
        <f t="shared" si="427"/>
        <v>71.183777820697202</v>
      </c>
      <c r="L272" s="64">
        <f t="shared" si="428"/>
        <v>57.282637862257999</v>
      </c>
      <c r="M272" s="64">
        <f t="shared" si="429"/>
        <v>64.475412659887596</v>
      </c>
      <c r="N272" s="64">
        <f t="shared" si="430"/>
        <v>103.557094776954</v>
      </c>
      <c r="O272" s="64">
        <f t="shared" si="431"/>
        <v>143.57534004168599</v>
      </c>
      <c r="P272" s="64">
        <f t="shared" ref="P272:P290" si="432">VLOOKUP($C$78,$D$3:$K$63,$A$71,0)*(B260-B259)</f>
        <v>151.80163253464301</v>
      </c>
      <c r="Q272" s="64">
        <f>VLOOKUP($C$79,$D$3:$K$63,$A$71,0)*(B259-B258)</f>
        <v>139.62925518844301</v>
      </c>
      <c r="R272" s="64">
        <f>VLOOKUP($C$80,$D$3:$K$63,$A$71,0)*B258</f>
        <v>0</v>
      </c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54">
        <f t="shared" si="416"/>
        <v>919.79249338945897</v>
      </c>
      <c r="BP272" s="53">
        <v>2014</v>
      </c>
      <c r="BQ272" s="61">
        <f t="shared" si="417"/>
        <v>2.3827011371020598E-3</v>
      </c>
      <c r="BR272" s="61">
        <f t="shared" si="386"/>
        <v>4.1359223731992096E-3</v>
      </c>
      <c r="BS272" s="61">
        <f t="shared" si="386"/>
        <v>5.0728331886933497E-3</v>
      </c>
      <c r="BT272" s="61">
        <f t="shared" si="386"/>
        <v>1.6855675720700101E-2</v>
      </c>
      <c r="BU272" s="61">
        <f t="shared" si="386"/>
        <v>4.5810660410096897E-2</v>
      </c>
      <c r="BV272" s="61">
        <f t="shared" si="386"/>
        <v>6.13615076100495E-2</v>
      </c>
      <c r="BW272" s="61">
        <f t="shared" si="386"/>
        <v>6.9087026104579993E-2</v>
      </c>
      <c r="BX272" s="61">
        <f t="shared" si="386"/>
        <v>7.7391127164327195E-2</v>
      </c>
      <c r="BY272" s="61">
        <f t="shared" si="386"/>
        <v>6.2277783602223198E-2</v>
      </c>
      <c r="BZ272" s="61">
        <f t="shared" si="386"/>
        <v>7.0097780883483896E-2</v>
      </c>
      <c r="CA272" s="61">
        <f t="shared" si="386"/>
        <v>0.11258745371506899</v>
      </c>
      <c r="CB272" s="61">
        <f t="shared" si="386"/>
        <v>0.15609535963117899</v>
      </c>
      <c r="CC272" s="61">
        <f t="shared" si="386"/>
        <v>0.16503899914996001</v>
      </c>
      <c r="CD272" s="61">
        <f t="shared" si="386"/>
        <v>0.15180516930933599</v>
      </c>
      <c r="CE272" s="61">
        <f t="shared" si="386"/>
        <v>0</v>
      </c>
      <c r="CF272" s="61">
        <f t="shared" si="386"/>
        <v>0</v>
      </c>
      <c r="CG272" s="61">
        <f t="shared" si="386"/>
        <v>0</v>
      </c>
      <c r="CH272" s="61">
        <f t="shared" si="387"/>
        <v>0</v>
      </c>
      <c r="CI272" s="61">
        <f t="shared" si="388"/>
        <v>0</v>
      </c>
      <c r="CJ272" s="61">
        <f t="shared" si="389"/>
        <v>0</v>
      </c>
      <c r="CK272" s="61">
        <f t="shared" si="390"/>
        <v>0</v>
      </c>
      <c r="CL272" s="61">
        <f t="shared" si="391"/>
        <v>0</v>
      </c>
      <c r="CM272" s="61">
        <f t="shared" si="418"/>
        <v>0</v>
      </c>
      <c r="CN272" s="61">
        <f t="shared" si="392"/>
        <v>0</v>
      </c>
      <c r="CO272" s="61">
        <f t="shared" si="392"/>
        <v>0</v>
      </c>
      <c r="CP272" s="61">
        <f t="shared" si="392"/>
        <v>0</v>
      </c>
      <c r="CQ272" s="61">
        <f t="shared" si="392"/>
        <v>0</v>
      </c>
      <c r="CR272" s="61">
        <f t="shared" si="392"/>
        <v>0</v>
      </c>
      <c r="CS272" s="61">
        <f t="shared" si="392"/>
        <v>0</v>
      </c>
      <c r="CT272" s="61">
        <f t="shared" si="392"/>
        <v>0</v>
      </c>
      <c r="CU272" s="61">
        <f t="shared" si="392"/>
        <v>0</v>
      </c>
      <c r="CV272" s="61">
        <f t="shared" si="392"/>
        <v>0</v>
      </c>
      <c r="CW272" s="61">
        <f t="shared" si="392"/>
        <v>0</v>
      </c>
      <c r="CX272" s="61">
        <f t="shared" si="392"/>
        <v>0</v>
      </c>
      <c r="CY272" s="61">
        <f t="shared" si="392"/>
        <v>0</v>
      </c>
      <c r="CZ272" s="61">
        <f t="shared" si="392"/>
        <v>0</v>
      </c>
      <c r="DA272" s="61">
        <f t="shared" si="392"/>
        <v>0</v>
      </c>
      <c r="DB272" s="61">
        <f t="shared" si="392"/>
        <v>0</v>
      </c>
      <c r="DC272" s="61">
        <f t="shared" si="392"/>
        <v>0</v>
      </c>
      <c r="DD272" s="61">
        <f t="shared" si="393"/>
        <v>0</v>
      </c>
      <c r="DE272" s="61">
        <f t="shared" si="394"/>
        <v>0</v>
      </c>
      <c r="DF272" s="61">
        <f t="shared" si="395"/>
        <v>0</v>
      </c>
      <c r="DG272" s="61">
        <f t="shared" si="396"/>
        <v>0</v>
      </c>
      <c r="DH272" s="61">
        <f t="shared" si="397"/>
        <v>0</v>
      </c>
      <c r="DI272" s="61">
        <f t="shared" si="398"/>
        <v>0</v>
      </c>
      <c r="DJ272" s="61">
        <f t="shared" si="399"/>
        <v>0</v>
      </c>
      <c r="DK272" s="61">
        <f t="shared" si="400"/>
        <v>0</v>
      </c>
      <c r="DL272" s="61">
        <f t="shared" si="401"/>
        <v>0</v>
      </c>
      <c r="DM272" s="61">
        <f t="shared" si="402"/>
        <v>0</v>
      </c>
      <c r="DN272" s="61">
        <f t="shared" si="403"/>
        <v>0</v>
      </c>
      <c r="DO272" s="61">
        <f t="shared" si="404"/>
        <v>0</v>
      </c>
      <c r="DP272" s="61">
        <f t="shared" si="405"/>
        <v>0</v>
      </c>
      <c r="DQ272" s="61">
        <f t="shared" si="406"/>
        <v>0</v>
      </c>
      <c r="DR272" s="61">
        <f t="shared" si="407"/>
        <v>0</v>
      </c>
      <c r="DS272" s="61">
        <f t="shared" si="408"/>
        <v>0</v>
      </c>
      <c r="DT272" s="61">
        <f t="shared" si="409"/>
        <v>0</v>
      </c>
      <c r="DU272" s="61">
        <f t="shared" si="410"/>
        <v>0</v>
      </c>
      <c r="DV272" s="61">
        <f t="shared" si="411"/>
        <v>0</v>
      </c>
      <c r="DW272" s="61">
        <f t="shared" si="412"/>
        <v>0</v>
      </c>
      <c r="DX272" s="61">
        <f t="shared" si="413"/>
        <v>0</v>
      </c>
      <c r="DY272" s="61">
        <f t="shared" si="414"/>
        <v>0</v>
      </c>
      <c r="DZ272" s="61">
        <f t="shared" si="419"/>
        <v>1</v>
      </c>
    </row>
    <row r="273" spans="1:130">
      <c r="A273" s="53">
        <v>15</v>
      </c>
      <c r="B273" s="63">
        <f t="shared" si="415"/>
        <v>1</v>
      </c>
      <c r="C273" s="53">
        <v>2015</v>
      </c>
      <c r="D273" s="64">
        <f t="shared" si="420"/>
        <v>2.1915906198970001</v>
      </c>
      <c r="E273" s="64">
        <f t="shared" si="421"/>
        <v>3.8041903521101501</v>
      </c>
      <c r="F273" s="64">
        <f t="shared" si="422"/>
        <v>4.6659538871770501</v>
      </c>
      <c r="G273" s="64">
        <f t="shared" si="423"/>
        <v>15.503723998906899</v>
      </c>
      <c r="H273" s="64">
        <f t="shared" si="424"/>
        <v>42.136301562420797</v>
      </c>
      <c r="I273" s="64">
        <f t="shared" si="425"/>
        <v>56.439854082783697</v>
      </c>
      <c r="J273" s="64">
        <f t="shared" si="426"/>
        <v>63.545728001594298</v>
      </c>
      <c r="K273" s="64">
        <f t="shared" si="427"/>
        <v>71.183777820697202</v>
      </c>
      <c r="L273" s="64">
        <f t="shared" si="428"/>
        <v>57.282637862257999</v>
      </c>
      <c r="M273" s="64">
        <f t="shared" si="429"/>
        <v>64.475412659887596</v>
      </c>
      <c r="N273" s="64">
        <f t="shared" si="430"/>
        <v>103.557094776954</v>
      </c>
      <c r="O273" s="64">
        <f t="shared" si="431"/>
        <v>143.57534004168599</v>
      </c>
      <c r="P273" s="64">
        <f t="shared" si="432"/>
        <v>151.80163253464301</v>
      </c>
      <c r="Q273" s="64">
        <f t="shared" ref="Q273:Q291" si="433">VLOOKUP($C$79,$D$3:$K$63,$A$71,0)*(B260-B259)</f>
        <v>139.62925518844301</v>
      </c>
      <c r="R273" s="64">
        <f>VLOOKUP($C$80,$D$3:$K$63,$A$71,0)*(B259-B258)</f>
        <v>110.125547865008</v>
      </c>
      <c r="S273" s="64">
        <f>VLOOKUP($C$81,$D$3:$K$63,$A$71,0)*B258</f>
        <v>0</v>
      </c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54">
        <f t="shared" si="416"/>
        <v>1029.9180412544699</v>
      </c>
      <c r="BP273" s="53">
        <v>2015</v>
      </c>
      <c r="BQ273" s="61">
        <f t="shared" si="417"/>
        <v>2.12792720596251E-3</v>
      </c>
      <c r="BR273" s="61">
        <f t="shared" si="386"/>
        <v>3.69368260359489E-3</v>
      </c>
      <c r="BS273" s="61">
        <f t="shared" si="386"/>
        <v>4.5304128098327097E-3</v>
      </c>
      <c r="BT273" s="61">
        <f t="shared" si="386"/>
        <v>1.5053357041908799E-2</v>
      </c>
      <c r="BU273" s="61">
        <f t="shared" si="386"/>
        <v>4.0912286099093503E-2</v>
      </c>
      <c r="BV273" s="61">
        <f t="shared" si="386"/>
        <v>5.4800335387890198E-2</v>
      </c>
      <c r="BW273" s="61">
        <f t="shared" si="386"/>
        <v>6.1699791105896101E-2</v>
      </c>
      <c r="BX273" s="61">
        <f t="shared" si="386"/>
        <v>6.9115963571230898E-2</v>
      </c>
      <c r="BY273" s="61">
        <f t="shared" si="386"/>
        <v>5.5618637180572403E-2</v>
      </c>
      <c r="BZ273" s="61">
        <f t="shared" si="386"/>
        <v>6.2602469397812305E-2</v>
      </c>
      <c r="CA273" s="61">
        <f t="shared" si="386"/>
        <v>0.100548869549677</v>
      </c>
      <c r="CB273" s="61">
        <f t="shared" si="386"/>
        <v>0.13940462666991199</v>
      </c>
      <c r="CC273" s="61">
        <f t="shared" si="386"/>
        <v>0.14739195397504101</v>
      </c>
      <c r="CD273" s="61">
        <f t="shared" si="386"/>
        <v>0.135573171451945</v>
      </c>
      <c r="CE273" s="61">
        <f t="shared" si="386"/>
        <v>0.106926515949631</v>
      </c>
      <c r="CF273" s="61">
        <f t="shared" si="386"/>
        <v>0</v>
      </c>
      <c r="CG273" s="61">
        <f t="shared" ref="CG273:CG318" si="434">T273/$BM273</f>
        <v>0</v>
      </c>
      <c r="CH273" s="61">
        <f t="shared" si="387"/>
        <v>0</v>
      </c>
      <c r="CI273" s="61">
        <f t="shared" si="388"/>
        <v>0</v>
      </c>
      <c r="CJ273" s="61">
        <f t="shared" si="389"/>
        <v>0</v>
      </c>
      <c r="CK273" s="61">
        <f t="shared" si="390"/>
        <v>0</v>
      </c>
      <c r="CL273" s="61">
        <f t="shared" si="391"/>
        <v>0</v>
      </c>
      <c r="CM273" s="61">
        <f t="shared" si="418"/>
        <v>0</v>
      </c>
      <c r="CN273" s="61">
        <f t="shared" si="392"/>
        <v>0</v>
      </c>
      <c r="CO273" s="61">
        <f t="shared" si="392"/>
        <v>0</v>
      </c>
      <c r="CP273" s="61">
        <f t="shared" si="392"/>
        <v>0</v>
      </c>
      <c r="CQ273" s="61">
        <f t="shared" si="392"/>
        <v>0</v>
      </c>
      <c r="CR273" s="61">
        <f t="shared" si="392"/>
        <v>0</v>
      </c>
      <c r="CS273" s="61">
        <f t="shared" si="392"/>
        <v>0</v>
      </c>
      <c r="CT273" s="61">
        <f t="shared" si="392"/>
        <v>0</v>
      </c>
      <c r="CU273" s="61">
        <f t="shared" si="392"/>
        <v>0</v>
      </c>
      <c r="CV273" s="61">
        <f t="shared" si="392"/>
        <v>0</v>
      </c>
      <c r="CW273" s="61">
        <f t="shared" si="392"/>
        <v>0</v>
      </c>
      <c r="CX273" s="61">
        <f t="shared" si="392"/>
        <v>0</v>
      </c>
      <c r="CY273" s="61">
        <f t="shared" si="392"/>
        <v>0</v>
      </c>
      <c r="CZ273" s="61">
        <f t="shared" si="392"/>
        <v>0</v>
      </c>
      <c r="DA273" s="61">
        <f t="shared" si="392"/>
        <v>0</v>
      </c>
      <c r="DB273" s="61">
        <f t="shared" si="392"/>
        <v>0</v>
      </c>
      <c r="DC273" s="61">
        <f t="shared" ref="DC273:DC297" si="435">AP273/$BM273</f>
        <v>0</v>
      </c>
      <c r="DD273" s="61">
        <f t="shared" si="393"/>
        <v>0</v>
      </c>
      <c r="DE273" s="61">
        <f t="shared" si="394"/>
        <v>0</v>
      </c>
      <c r="DF273" s="61">
        <f t="shared" si="395"/>
        <v>0</v>
      </c>
      <c r="DG273" s="61">
        <f t="shared" si="396"/>
        <v>0</v>
      </c>
      <c r="DH273" s="61">
        <f t="shared" si="397"/>
        <v>0</v>
      </c>
      <c r="DI273" s="61">
        <f t="shared" si="398"/>
        <v>0</v>
      </c>
      <c r="DJ273" s="61">
        <f t="shared" si="399"/>
        <v>0</v>
      </c>
      <c r="DK273" s="61">
        <f t="shared" si="400"/>
        <v>0</v>
      </c>
      <c r="DL273" s="61">
        <f t="shared" si="401"/>
        <v>0</v>
      </c>
      <c r="DM273" s="61">
        <f t="shared" si="402"/>
        <v>0</v>
      </c>
      <c r="DN273" s="61">
        <f t="shared" si="403"/>
        <v>0</v>
      </c>
      <c r="DO273" s="61">
        <f t="shared" si="404"/>
        <v>0</v>
      </c>
      <c r="DP273" s="61">
        <f t="shared" si="405"/>
        <v>0</v>
      </c>
      <c r="DQ273" s="61">
        <f t="shared" si="406"/>
        <v>0</v>
      </c>
      <c r="DR273" s="61">
        <f t="shared" si="407"/>
        <v>0</v>
      </c>
      <c r="DS273" s="61">
        <f t="shared" si="408"/>
        <v>0</v>
      </c>
      <c r="DT273" s="61">
        <f t="shared" si="409"/>
        <v>0</v>
      </c>
      <c r="DU273" s="61">
        <f t="shared" si="410"/>
        <v>0</v>
      </c>
      <c r="DV273" s="61">
        <f t="shared" si="411"/>
        <v>0</v>
      </c>
      <c r="DW273" s="61">
        <f t="shared" si="412"/>
        <v>0</v>
      </c>
      <c r="DX273" s="61">
        <f t="shared" si="413"/>
        <v>0</v>
      </c>
      <c r="DY273" s="61">
        <f t="shared" si="414"/>
        <v>0</v>
      </c>
      <c r="DZ273" s="61">
        <f t="shared" si="419"/>
        <v>1</v>
      </c>
    </row>
    <row r="274" spans="1:130">
      <c r="A274" s="53">
        <v>16</v>
      </c>
      <c r="B274" s="63">
        <f t="shared" si="415"/>
        <v>1</v>
      </c>
      <c r="C274" s="53">
        <v>2016</v>
      </c>
      <c r="D274" s="64">
        <f t="shared" si="420"/>
        <v>7.2994631002865095E-15</v>
      </c>
      <c r="E274" s="64">
        <f t="shared" si="421"/>
        <v>3.8041903521101501</v>
      </c>
      <c r="F274" s="64">
        <f t="shared" si="422"/>
        <v>4.6659538871770501</v>
      </c>
      <c r="G274" s="64">
        <f t="shared" si="423"/>
        <v>15.503723998906899</v>
      </c>
      <c r="H274" s="64">
        <f t="shared" si="424"/>
        <v>42.136301562420797</v>
      </c>
      <c r="I274" s="64">
        <f t="shared" si="425"/>
        <v>56.439854082783697</v>
      </c>
      <c r="J274" s="64">
        <f t="shared" si="426"/>
        <v>63.545728001594298</v>
      </c>
      <c r="K274" s="64">
        <f t="shared" si="427"/>
        <v>71.183777820697202</v>
      </c>
      <c r="L274" s="64">
        <f t="shared" si="428"/>
        <v>57.282637862257999</v>
      </c>
      <c r="M274" s="64">
        <f t="shared" si="429"/>
        <v>64.475412659887596</v>
      </c>
      <c r="N274" s="64">
        <f t="shared" si="430"/>
        <v>103.557094776954</v>
      </c>
      <c r="O274" s="64">
        <f t="shared" si="431"/>
        <v>143.57534004168599</v>
      </c>
      <c r="P274" s="64">
        <f t="shared" si="432"/>
        <v>151.80163253464301</v>
      </c>
      <c r="Q274" s="64">
        <f t="shared" si="433"/>
        <v>139.62925518844301</v>
      </c>
      <c r="R274" s="64">
        <f t="shared" ref="R274:R292" si="436">VLOOKUP($C$80,$D$3:$K$63,$A$71,0)*(B260-B259)</f>
        <v>110.125547865008</v>
      </c>
      <c r="S274" s="64">
        <f>VLOOKUP($C$81,$D$3:$K$63,$A$71,0)*(B259-B258)</f>
        <v>93.607178274425493</v>
      </c>
      <c r="T274" s="64">
        <f>VLOOKUP($C$82,$D$3:$K$63,$A$71,0)*B258</f>
        <v>0</v>
      </c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54">
        <f t="shared" si="416"/>
        <v>1121.333628909</v>
      </c>
      <c r="BP274" s="53">
        <v>2016</v>
      </c>
      <c r="BQ274" s="61">
        <f t="shared" si="417"/>
        <v>6.5096264948270097E-18</v>
      </c>
      <c r="BR274" s="61">
        <f t="shared" ref="BR274:BR318" si="437">E274/$BM274</f>
        <v>3.3925588727874399E-3</v>
      </c>
      <c r="BS274" s="61">
        <f t="shared" ref="BS274:BS318" si="438">F274/$BM274</f>
        <v>4.1610754969658801E-3</v>
      </c>
      <c r="BT274" s="61">
        <f t="shared" ref="BT274:BT318" si="439">G274/$BM274</f>
        <v>1.38261473652505E-2</v>
      </c>
      <c r="BU274" s="61">
        <f t="shared" ref="BU274:BU318" si="440">H274/$BM274</f>
        <v>3.7576953438395899E-2</v>
      </c>
      <c r="BV274" s="61">
        <f t="shared" ref="BV274:BV318" si="441">I274/$BM274</f>
        <v>5.0332793584097701E-2</v>
      </c>
      <c r="BW274" s="61">
        <f t="shared" ref="BW274:BW318" si="442">J274/$BM274</f>
        <v>5.6669778167111003E-2</v>
      </c>
      <c r="BX274" s="61">
        <f t="shared" ref="BX274:BX318" si="443">K274/$BM274</f>
        <v>6.3481354688305999E-2</v>
      </c>
      <c r="BY274" s="61">
        <f t="shared" ref="BY274:BY318" si="444">L274/$BM274</f>
        <v>5.1084384152459E-2</v>
      </c>
      <c r="BZ274" s="61">
        <f t="shared" ref="BZ274:BZ318" si="445">M274/$BM274</f>
        <v>5.7498866526119498E-2</v>
      </c>
      <c r="CA274" s="61">
        <f t="shared" ref="CA274:CA318" si="446">N274/$BM274</f>
        <v>9.2351724863286203E-2</v>
      </c>
      <c r="CB274" s="61">
        <f t="shared" ref="CB274:CB318" si="447">O274/$BM274</f>
        <v>0.12803980576358701</v>
      </c>
      <c r="CC274" s="61">
        <f t="shared" ref="CC274:CC318" si="448">P274/$BM274</f>
        <v>0.135375974305113</v>
      </c>
      <c r="CD274" s="61">
        <f t="shared" ref="CD274:CD318" si="449">Q274/$BM274</f>
        <v>0.124520706049185</v>
      </c>
      <c r="CE274" s="61">
        <f t="shared" ref="CE274:CE318" si="450">R274/$BM274</f>
        <v>9.8209440104061699E-2</v>
      </c>
      <c r="CF274" s="61">
        <f t="shared" ref="CF274:CF318" si="451">S274/$BM274</f>
        <v>8.3478436623274005E-2</v>
      </c>
      <c r="CG274" s="61">
        <f t="shared" si="434"/>
        <v>0</v>
      </c>
      <c r="CH274" s="61">
        <f t="shared" si="387"/>
        <v>0</v>
      </c>
      <c r="CI274" s="61">
        <f t="shared" si="388"/>
        <v>0</v>
      </c>
      <c r="CJ274" s="61">
        <f t="shared" si="389"/>
        <v>0</v>
      </c>
      <c r="CK274" s="61">
        <f t="shared" si="390"/>
        <v>0</v>
      </c>
      <c r="CL274" s="61">
        <f t="shared" si="391"/>
        <v>0</v>
      </c>
      <c r="CM274" s="61">
        <f t="shared" si="418"/>
        <v>0</v>
      </c>
      <c r="CN274" s="61">
        <f t="shared" ref="CN274:CN318" si="452">AA274/$BM274</f>
        <v>0</v>
      </c>
      <c r="CO274" s="61">
        <f t="shared" ref="CO274:CO318" si="453">AB274/$BM274</f>
        <v>0</v>
      </c>
      <c r="CP274" s="61">
        <f t="shared" ref="CP274:CP318" si="454">AC274/$BM274</f>
        <v>0</v>
      </c>
      <c r="CQ274" s="61">
        <f t="shared" ref="CQ274:CQ318" si="455">AD274/$BM274</f>
        <v>0</v>
      </c>
      <c r="CR274" s="61">
        <f t="shared" ref="CR274:CR318" si="456">AE274/$BM274</f>
        <v>0</v>
      </c>
      <c r="CS274" s="61">
        <f t="shared" ref="CS274:CS318" si="457">AF274/$BM274</f>
        <v>0</v>
      </c>
      <c r="CT274" s="61">
        <f t="shared" ref="CT274:CT318" si="458">AG274/$BM274</f>
        <v>0</v>
      </c>
      <c r="CU274" s="61">
        <f t="shared" ref="CU274:CU318" si="459">AH274/$BM274</f>
        <v>0</v>
      </c>
      <c r="CV274" s="61">
        <f t="shared" ref="CV274:CV318" si="460">AI274/$BM274</f>
        <v>0</v>
      </c>
      <c r="CW274" s="61">
        <f t="shared" ref="CW274:CW318" si="461">AJ274/$BM274</f>
        <v>0</v>
      </c>
      <c r="CX274" s="61">
        <f t="shared" ref="CX274:CX318" si="462">AK274/$BM274</f>
        <v>0</v>
      </c>
      <c r="CY274" s="61">
        <f t="shared" ref="CY274:CY318" si="463">AL274/$BM274</f>
        <v>0</v>
      </c>
      <c r="CZ274" s="61">
        <f t="shared" ref="CZ274:CZ318" si="464">AM274/$BM274</f>
        <v>0</v>
      </c>
      <c r="DA274" s="61">
        <f t="shared" ref="DA274:DA318" si="465">AN274/$BM274</f>
        <v>0</v>
      </c>
      <c r="DB274" s="61">
        <f t="shared" ref="DB274:DB318" si="466">AO274/$BM274</f>
        <v>0</v>
      </c>
      <c r="DC274" s="61">
        <f t="shared" si="435"/>
        <v>0</v>
      </c>
      <c r="DD274" s="61">
        <f t="shared" si="393"/>
        <v>0</v>
      </c>
      <c r="DE274" s="61">
        <f t="shared" si="394"/>
        <v>0</v>
      </c>
      <c r="DF274" s="61">
        <f t="shared" si="395"/>
        <v>0</v>
      </c>
      <c r="DG274" s="61">
        <f t="shared" si="396"/>
        <v>0</v>
      </c>
      <c r="DH274" s="61">
        <f t="shared" si="397"/>
        <v>0</v>
      </c>
      <c r="DI274" s="61">
        <f t="shared" si="398"/>
        <v>0</v>
      </c>
      <c r="DJ274" s="61">
        <f t="shared" si="399"/>
        <v>0</v>
      </c>
      <c r="DK274" s="61">
        <f t="shared" si="400"/>
        <v>0</v>
      </c>
      <c r="DL274" s="61">
        <f t="shared" si="401"/>
        <v>0</v>
      </c>
      <c r="DM274" s="61">
        <f t="shared" si="402"/>
        <v>0</v>
      </c>
      <c r="DN274" s="61">
        <f t="shared" si="403"/>
        <v>0</v>
      </c>
      <c r="DO274" s="61">
        <f t="shared" si="404"/>
        <v>0</v>
      </c>
      <c r="DP274" s="61">
        <f t="shared" si="405"/>
        <v>0</v>
      </c>
      <c r="DQ274" s="61">
        <f t="shared" si="406"/>
        <v>0</v>
      </c>
      <c r="DR274" s="61">
        <f t="shared" si="407"/>
        <v>0</v>
      </c>
      <c r="DS274" s="61">
        <f t="shared" si="408"/>
        <v>0</v>
      </c>
      <c r="DT274" s="61">
        <f t="shared" si="409"/>
        <v>0</v>
      </c>
      <c r="DU274" s="61">
        <f t="shared" si="410"/>
        <v>0</v>
      </c>
      <c r="DV274" s="61">
        <f t="shared" si="411"/>
        <v>0</v>
      </c>
      <c r="DW274" s="61">
        <f t="shared" si="412"/>
        <v>0</v>
      </c>
      <c r="DX274" s="61">
        <f t="shared" si="413"/>
        <v>0</v>
      </c>
      <c r="DY274" s="61">
        <f t="shared" si="414"/>
        <v>0</v>
      </c>
      <c r="DZ274" s="61">
        <f t="shared" si="419"/>
        <v>1</v>
      </c>
    </row>
    <row r="275" spans="1:130">
      <c r="A275" s="53">
        <v>17</v>
      </c>
      <c r="B275" s="63">
        <f t="shared" si="415"/>
        <v>1</v>
      </c>
      <c r="C275" s="53">
        <v>2017</v>
      </c>
      <c r="D275" s="64">
        <f t="shared" si="420"/>
        <v>0</v>
      </c>
      <c r="E275" s="64">
        <f t="shared" si="421"/>
        <v>1.26704991569087E-14</v>
      </c>
      <c r="F275" s="64">
        <f t="shared" si="422"/>
        <v>4.6659538871770501</v>
      </c>
      <c r="G275" s="64">
        <f t="shared" si="423"/>
        <v>15.503723998906899</v>
      </c>
      <c r="H275" s="64">
        <f t="shared" si="424"/>
        <v>42.136301562420797</v>
      </c>
      <c r="I275" s="64">
        <f t="shared" si="425"/>
        <v>56.439854082783697</v>
      </c>
      <c r="J275" s="64">
        <f t="shared" si="426"/>
        <v>63.545728001594298</v>
      </c>
      <c r="K275" s="64">
        <f t="shared" si="427"/>
        <v>71.183777820697202</v>
      </c>
      <c r="L275" s="64">
        <f t="shared" si="428"/>
        <v>57.282637862257999</v>
      </c>
      <c r="M275" s="64">
        <f t="shared" si="429"/>
        <v>64.475412659887596</v>
      </c>
      <c r="N275" s="64">
        <f t="shared" si="430"/>
        <v>103.557094776954</v>
      </c>
      <c r="O275" s="64">
        <f t="shared" si="431"/>
        <v>143.57534004168599</v>
      </c>
      <c r="P275" s="64">
        <f t="shared" si="432"/>
        <v>151.80163253464301</v>
      </c>
      <c r="Q275" s="64">
        <f t="shared" si="433"/>
        <v>139.62925518844301</v>
      </c>
      <c r="R275" s="64">
        <f t="shared" si="436"/>
        <v>110.125547865008</v>
      </c>
      <c r="S275" s="64">
        <f t="shared" ref="S275:S293" si="467">VLOOKUP($C$81,$D$3:$K$63,$A$71,0)*(B260-B259)</f>
        <v>93.607178274425493</v>
      </c>
      <c r="T275" s="64">
        <f>VLOOKUP($C$82,$D$3:$K$63,$A$71,0)*(B259-B258)</f>
        <v>110.066971772347</v>
      </c>
      <c r="U275" s="64">
        <f>VLOOKUP($C$83,$D$3:$K$63,$A$71,0)*B258</f>
        <v>0</v>
      </c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54">
        <f t="shared" si="416"/>
        <v>1227.5964103292299</v>
      </c>
      <c r="BP275" s="53">
        <v>2017</v>
      </c>
      <c r="BQ275" s="61">
        <f t="shared" si="417"/>
        <v>0</v>
      </c>
      <c r="BR275" s="61">
        <f t="shared" si="437"/>
        <v>1.0321388243152799E-17</v>
      </c>
      <c r="BS275" s="61">
        <f t="shared" si="438"/>
        <v>3.8008859002167301E-3</v>
      </c>
      <c r="BT275" s="61">
        <f t="shared" si="439"/>
        <v>1.2629333116695E-2</v>
      </c>
      <c r="BU275" s="61">
        <f t="shared" si="440"/>
        <v>3.4324230022080397E-2</v>
      </c>
      <c r="BV275" s="61">
        <f t="shared" si="441"/>
        <v>4.5975903487406697E-2</v>
      </c>
      <c r="BW275" s="61">
        <f t="shared" si="442"/>
        <v>5.1764348174129803E-2</v>
      </c>
      <c r="BX275" s="61">
        <f t="shared" si="443"/>
        <v>5.79863033336879E-2</v>
      </c>
      <c r="BY275" s="61">
        <f t="shared" si="444"/>
        <v>4.6662435129551497E-2</v>
      </c>
      <c r="BZ275" s="61">
        <f t="shared" si="445"/>
        <v>5.2521669269622401E-2</v>
      </c>
      <c r="CA275" s="61">
        <f t="shared" si="446"/>
        <v>8.4357606380732697E-2</v>
      </c>
      <c r="CB275" s="61">
        <f t="shared" si="447"/>
        <v>0.116956467804578</v>
      </c>
      <c r="CC275" s="61">
        <f t="shared" si="448"/>
        <v>0.123657605429076</v>
      </c>
      <c r="CD275" s="61">
        <f t="shared" si="449"/>
        <v>0.113741987198379</v>
      </c>
      <c r="CE275" s="61">
        <f t="shared" si="450"/>
        <v>8.9708268074418104E-2</v>
      </c>
      <c r="CF275" s="61">
        <f t="shared" si="451"/>
        <v>7.62524046883786E-2</v>
      </c>
      <c r="CG275" s="61">
        <f t="shared" si="434"/>
        <v>8.9660551991046902E-2</v>
      </c>
      <c r="CH275" s="61">
        <f t="shared" si="387"/>
        <v>0</v>
      </c>
      <c r="CI275" s="61">
        <f t="shared" si="388"/>
        <v>0</v>
      </c>
      <c r="CJ275" s="61">
        <f t="shared" si="389"/>
        <v>0</v>
      </c>
      <c r="CK275" s="61">
        <f t="shared" si="390"/>
        <v>0</v>
      </c>
      <c r="CL275" s="61">
        <f t="shared" si="391"/>
        <v>0</v>
      </c>
      <c r="CM275" s="61">
        <f t="shared" si="418"/>
        <v>0</v>
      </c>
      <c r="CN275" s="61">
        <f t="shared" si="452"/>
        <v>0</v>
      </c>
      <c r="CO275" s="61">
        <f t="shared" si="453"/>
        <v>0</v>
      </c>
      <c r="CP275" s="61">
        <f t="shared" si="454"/>
        <v>0</v>
      </c>
      <c r="CQ275" s="61">
        <f t="shared" si="455"/>
        <v>0</v>
      </c>
      <c r="CR275" s="61">
        <f t="shared" si="456"/>
        <v>0</v>
      </c>
      <c r="CS275" s="61">
        <f t="shared" si="457"/>
        <v>0</v>
      </c>
      <c r="CT275" s="61">
        <f t="shared" si="458"/>
        <v>0</v>
      </c>
      <c r="CU275" s="61">
        <f t="shared" si="459"/>
        <v>0</v>
      </c>
      <c r="CV275" s="61">
        <f t="shared" si="460"/>
        <v>0</v>
      </c>
      <c r="CW275" s="61">
        <f t="shared" si="461"/>
        <v>0</v>
      </c>
      <c r="CX275" s="61">
        <f t="shared" si="462"/>
        <v>0</v>
      </c>
      <c r="CY275" s="61">
        <f t="shared" si="463"/>
        <v>0</v>
      </c>
      <c r="CZ275" s="61">
        <f t="shared" si="464"/>
        <v>0</v>
      </c>
      <c r="DA275" s="61">
        <f t="shared" si="465"/>
        <v>0</v>
      </c>
      <c r="DB275" s="61">
        <f t="shared" si="466"/>
        <v>0</v>
      </c>
      <c r="DC275" s="61">
        <f t="shared" si="435"/>
        <v>0</v>
      </c>
      <c r="DD275" s="61">
        <f t="shared" si="393"/>
        <v>0</v>
      </c>
      <c r="DE275" s="61">
        <f t="shared" si="394"/>
        <v>0</v>
      </c>
      <c r="DF275" s="61">
        <f t="shared" si="395"/>
        <v>0</v>
      </c>
      <c r="DG275" s="61">
        <f t="shared" si="396"/>
        <v>0</v>
      </c>
      <c r="DH275" s="61">
        <f t="shared" si="397"/>
        <v>0</v>
      </c>
      <c r="DI275" s="61">
        <f t="shared" si="398"/>
        <v>0</v>
      </c>
      <c r="DJ275" s="61">
        <f t="shared" si="399"/>
        <v>0</v>
      </c>
      <c r="DK275" s="61">
        <f t="shared" si="400"/>
        <v>0</v>
      </c>
      <c r="DL275" s="61">
        <f t="shared" si="401"/>
        <v>0</v>
      </c>
      <c r="DM275" s="61">
        <f t="shared" si="402"/>
        <v>0</v>
      </c>
      <c r="DN275" s="61">
        <f t="shared" si="403"/>
        <v>0</v>
      </c>
      <c r="DO275" s="61">
        <f t="shared" si="404"/>
        <v>0</v>
      </c>
      <c r="DP275" s="61">
        <f t="shared" si="405"/>
        <v>0</v>
      </c>
      <c r="DQ275" s="61">
        <f t="shared" si="406"/>
        <v>0</v>
      </c>
      <c r="DR275" s="61">
        <f t="shared" si="407"/>
        <v>0</v>
      </c>
      <c r="DS275" s="61">
        <f t="shared" si="408"/>
        <v>0</v>
      </c>
      <c r="DT275" s="61">
        <f t="shared" si="409"/>
        <v>0</v>
      </c>
      <c r="DU275" s="61">
        <f t="shared" si="410"/>
        <v>0</v>
      </c>
      <c r="DV275" s="61">
        <f t="shared" si="411"/>
        <v>0</v>
      </c>
      <c r="DW275" s="61">
        <f t="shared" si="412"/>
        <v>0</v>
      </c>
      <c r="DX275" s="61">
        <f t="shared" si="413"/>
        <v>0</v>
      </c>
      <c r="DY275" s="61">
        <f t="shared" si="414"/>
        <v>0</v>
      </c>
      <c r="DZ275" s="61">
        <f t="shared" si="419"/>
        <v>1</v>
      </c>
    </row>
    <row r="276" spans="1:130">
      <c r="A276" s="53">
        <v>18</v>
      </c>
      <c r="B276" s="63">
        <f t="shared" si="415"/>
        <v>1</v>
      </c>
      <c r="C276" s="53">
        <v>2018</v>
      </c>
      <c r="D276" s="64">
        <f t="shared" si="420"/>
        <v>0</v>
      </c>
      <c r="E276" s="64">
        <f t="shared" si="421"/>
        <v>0</v>
      </c>
      <c r="F276" s="64">
        <f t="shared" si="422"/>
        <v>1.55407483121496E-14</v>
      </c>
      <c r="G276" s="64">
        <f t="shared" si="423"/>
        <v>15.503723998906899</v>
      </c>
      <c r="H276" s="64">
        <f t="shared" si="424"/>
        <v>42.136301562420797</v>
      </c>
      <c r="I276" s="64">
        <f t="shared" si="425"/>
        <v>56.439854082783697</v>
      </c>
      <c r="J276" s="64">
        <f t="shared" si="426"/>
        <v>63.545728001594298</v>
      </c>
      <c r="K276" s="64">
        <f t="shared" si="427"/>
        <v>71.183777820697202</v>
      </c>
      <c r="L276" s="64">
        <f t="shared" si="428"/>
        <v>57.282637862257999</v>
      </c>
      <c r="M276" s="64">
        <f t="shared" si="429"/>
        <v>64.475412659887596</v>
      </c>
      <c r="N276" s="64">
        <f t="shared" si="430"/>
        <v>103.557094776954</v>
      </c>
      <c r="O276" s="64">
        <f t="shared" si="431"/>
        <v>143.57534004168599</v>
      </c>
      <c r="P276" s="64">
        <f t="shared" si="432"/>
        <v>151.80163253464301</v>
      </c>
      <c r="Q276" s="64">
        <f t="shared" si="433"/>
        <v>139.62925518844301</v>
      </c>
      <c r="R276" s="64">
        <f t="shared" si="436"/>
        <v>110.125547865008</v>
      </c>
      <c r="S276" s="64">
        <f t="shared" si="467"/>
        <v>93.607178274425493</v>
      </c>
      <c r="T276" s="64">
        <f t="shared" ref="T276:T294" si="468">VLOOKUP($C$82,$D$3:$K$63,$A$71,0)*(B260-B259)</f>
        <v>110.066971772347</v>
      </c>
      <c r="U276" s="64">
        <f>VLOOKUP($C$83,$D$3:$K$63,$A$71,0)*(B259-B258)</f>
        <v>114.533333333333</v>
      </c>
      <c r="V276" s="64">
        <f>VLOOKUP($C$84,$D$3:$K$63,$A$71,0)*B258</f>
        <v>0</v>
      </c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54">
        <f t="shared" si="416"/>
        <v>1337.4637897753901</v>
      </c>
      <c r="BP276" s="53">
        <v>2018</v>
      </c>
      <c r="BQ276" s="61">
        <f t="shared" si="417"/>
        <v>0</v>
      </c>
      <c r="BR276" s="61">
        <f t="shared" si="437"/>
        <v>0</v>
      </c>
      <c r="BS276" s="61">
        <f t="shared" si="438"/>
        <v>1.1619565651762099E-17</v>
      </c>
      <c r="BT276" s="61">
        <f t="shared" si="439"/>
        <v>1.15918831727852E-2</v>
      </c>
      <c r="BU276" s="61">
        <f t="shared" si="440"/>
        <v>3.1504629795993999E-2</v>
      </c>
      <c r="BV276" s="61">
        <f t="shared" si="441"/>
        <v>4.2199164204858301E-2</v>
      </c>
      <c r="BW276" s="61">
        <f t="shared" si="442"/>
        <v>4.7512110972563998E-2</v>
      </c>
      <c r="BX276" s="61">
        <f t="shared" si="443"/>
        <v>5.32229570362064E-2</v>
      </c>
      <c r="BY276" s="61">
        <f t="shared" si="444"/>
        <v>4.28292999781908E-2</v>
      </c>
      <c r="BZ276" s="61">
        <f t="shared" si="445"/>
        <v>4.8207221124629801E-2</v>
      </c>
      <c r="CA276" s="61">
        <f t="shared" si="446"/>
        <v>7.7427961466040904E-2</v>
      </c>
      <c r="CB276" s="61">
        <f t="shared" si="447"/>
        <v>0.107348954894546</v>
      </c>
      <c r="CC276" s="61">
        <f t="shared" si="448"/>
        <v>0.11349962047207</v>
      </c>
      <c r="CD276" s="61">
        <f t="shared" si="449"/>
        <v>0.104398531202024</v>
      </c>
      <c r="CE276" s="61">
        <f t="shared" si="450"/>
        <v>8.2339087388304102E-2</v>
      </c>
      <c r="CF276" s="61">
        <f t="shared" si="451"/>
        <v>6.9988570150482904E-2</v>
      </c>
      <c r="CG276" s="61">
        <f t="shared" si="434"/>
        <v>8.2295290993134998E-2</v>
      </c>
      <c r="CH276" s="61">
        <f t="shared" si="387"/>
        <v>8.5634717148168796E-2</v>
      </c>
      <c r="CI276" s="61">
        <f t="shared" si="388"/>
        <v>0</v>
      </c>
      <c r="CJ276" s="61">
        <f t="shared" si="389"/>
        <v>0</v>
      </c>
      <c r="CK276" s="61">
        <f t="shared" si="390"/>
        <v>0</v>
      </c>
      <c r="CL276" s="61">
        <f t="shared" si="391"/>
        <v>0</v>
      </c>
      <c r="CM276" s="61">
        <f t="shared" si="418"/>
        <v>0</v>
      </c>
      <c r="CN276" s="61">
        <f t="shared" si="452"/>
        <v>0</v>
      </c>
      <c r="CO276" s="61">
        <f t="shared" si="453"/>
        <v>0</v>
      </c>
      <c r="CP276" s="61">
        <f t="shared" si="454"/>
        <v>0</v>
      </c>
      <c r="CQ276" s="61">
        <f t="shared" si="455"/>
        <v>0</v>
      </c>
      <c r="CR276" s="61">
        <f t="shared" si="456"/>
        <v>0</v>
      </c>
      <c r="CS276" s="61">
        <f t="shared" si="457"/>
        <v>0</v>
      </c>
      <c r="CT276" s="61">
        <f t="shared" si="458"/>
        <v>0</v>
      </c>
      <c r="CU276" s="61">
        <f t="shared" si="459"/>
        <v>0</v>
      </c>
      <c r="CV276" s="61">
        <f t="shared" si="460"/>
        <v>0</v>
      </c>
      <c r="CW276" s="61">
        <f t="shared" si="461"/>
        <v>0</v>
      </c>
      <c r="CX276" s="61">
        <f t="shared" si="462"/>
        <v>0</v>
      </c>
      <c r="CY276" s="61">
        <f t="shared" si="463"/>
        <v>0</v>
      </c>
      <c r="CZ276" s="61">
        <f t="shared" si="464"/>
        <v>0</v>
      </c>
      <c r="DA276" s="61">
        <f t="shared" si="465"/>
        <v>0</v>
      </c>
      <c r="DB276" s="61">
        <f t="shared" si="466"/>
        <v>0</v>
      </c>
      <c r="DC276" s="61">
        <f t="shared" si="435"/>
        <v>0</v>
      </c>
      <c r="DD276" s="61">
        <f t="shared" si="393"/>
        <v>0</v>
      </c>
      <c r="DE276" s="61">
        <f t="shared" si="394"/>
        <v>0</v>
      </c>
      <c r="DF276" s="61">
        <f t="shared" si="395"/>
        <v>0</v>
      </c>
      <c r="DG276" s="61">
        <f t="shared" si="396"/>
        <v>0</v>
      </c>
      <c r="DH276" s="61">
        <f t="shared" si="397"/>
        <v>0</v>
      </c>
      <c r="DI276" s="61">
        <f t="shared" si="398"/>
        <v>0</v>
      </c>
      <c r="DJ276" s="61">
        <f t="shared" si="399"/>
        <v>0</v>
      </c>
      <c r="DK276" s="61">
        <f t="shared" si="400"/>
        <v>0</v>
      </c>
      <c r="DL276" s="61">
        <f t="shared" si="401"/>
        <v>0</v>
      </c>
      <c r="DM276" s="61">
        <f t="shared" si="402"/>
        <v>0</v>
      </c>
      <c r="DN276" s="61">
        <f t="shared" si="403"/>
        <v>0</v>
      </c>
      <c r="DO276" s="61">
        <f t="shared" si="404"/>
        <v>0</v>
      </c>
      <c r="DP276" s="61">
        <f t="shared" si="405"/>
        <v>0</v>
      </c>
      <c r="DQ276" s="61">
        <f t="shared" si="406"/>
        <v>0</v>
      </c>
      <c r="DR276" s="61">
        <f t="shared" si="407"/>
        <v>0</v>
      </c>
      <c r="DS276" s="61">
        <f t="shared" si="408"/>
        <v>0</v>
      </c>
      <c r="DT276" s="61">
        <f t="shared" si="409"/>
        <v>0</v>
      </c>
      <c r="DU276" s="61">
        <f t="shared" si="410"/>
        <v>0</v>
      </c>
      <c r="DV276" s="61">
        <f t="shared" si="411"/>
        <v>0</v>
      </c>
      <c r="DW276" s="61">
        <f t="shared" si="412"/>
        <v>0</v>
      </c>
      <c r="DX276" s="61">
        <f t="shared" si="413"/>
        <v>0</v>
      </c>
      <c r="DY276" s="61">
        <f t="shared" si="414"/>
        <v>0</v>
      </c>
      <c r="DZ276" s="61">
        <f t="shared" si="419"/>
        <v>1</v>
      </c>
    </row>
    <row r="277" spans="1:130">
      <c r="A277" s="53">
        <v>19</v>
      </c>
      <c r="B277" s="63">
        <f t="shared" si="415"/>
        <v>1</v>
      </c>
      <c r="C277" s="53">
        <v>2019</v>
      </c>
      <c r="D277" s="64">
        <f t="shared" si="420"/>
        <v>0</v>
      </c>
      <c r="E277" s="64">
        <f t="shared" si="421"/>
        <v>0</v>
      </c>
      <c r="F277" s="64">
        <f t="shared" si="422"/>
        <v>0</v>
      </c>
      <c r="G277" s="64">
        <f t="shared" si="423"/>
        <v>5.1637774053060102E-14</v>
      </c>
      <c r="H277" s="64">
        <f t="shared" si="424"/>
        <v>42.136301562420797</v>
      </c>
      <c r="I277" s="64">
        <f t="shared" si="425"/>
        <v>56.439854082783697</v>
      </c>
      <c r="J277" s="64">
        <f t="shared" si="426"/>
        <v>63.545728001594298</v>
      </c>
      <c r="K277" s="64">
        <f t="shared" si="427"/>
        <v>71.183777820697202</v>
      </c>
      <c r="L277" s="64">
        <f t="shared" si="428"/>
        <v>57.282637862257999</v>
      </c>
      <c r="M277" s="64">
        <f t="shared" si="429"/>
        <v>64.475412659887596</v>
      </c>
      <c r="N277" s="64">
        <f t="shared" si="430"/>
        <v>103.557094776954</v>
      </c>
      <c r="O277" s="64">
        <f t="shared" si="431"/>
        <v>143.57534004168599</v>
      </c>
      <c r="P277" s="64">
        <f t="shared" si="432"/>
        <v>151.80163253464301</v>
      </c>
      <c r="Q277" s="64">
        <f t="shared" si="433"/>
        <v>139.62925518844301</v>
      </c>
      <c r="R277" s="64">
        <f t="shared" si="436"/>
        <v>110.125547865008</v>
      </c>
      <c r="S277" s="64">
        <f t="shared" si="467"/>
        <v>93.607178274425493</v>
      </c>
      <c r="T277" s="64">
        <f t="shared" si="468"/>
        <v>110.066971772347</v>
      </c>
      <c r="U277" s="64">
        <f t="shared" ref="U277:U295" si="469">VLOOKUP($C$83,$D$3:$K$63,$A$71,0)*(B260-B259)</f>
        <v>114.533333333333</v>
      </c>
      <c r="V277" s="64">
        <f>VLOOKUP($C$84,$D$3:$K$63,$A$71,0)*(B259-B258)</f>
        <v>141</v>
      </c>
      <c r="W277" s="64">
        <f>VLOOKUP($C$85,$D$3:$K$63,$A$71,0)*B258</f>
        <v>0</v>
      </c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54">
        <f t="shared" si="416"/>
        <v>1462.96006577648</v>
      </c>
      <c r="BP277" s="53">
        <v>2019</v>
      </c>
      <c r="BQ277" s="61">
        <f t="shared" si="417"/>
        <v>0</v>
      </c>
      <c r="BR277" s="61">
        <f t="shared" si="437"/>
        <v>0</v>
      </c>
      <c r="BS277" s="61">
        <f t="shared" si="438"/>
        <v>0</v>
      </c>
      <c r="BT277" s="61">
        <f t="shared" si="439"/>
        <v>3.5296776214908302E-17</v>
      </c>
      <c r="BU277" s="61">
        <f t="shared" si="440"/>
        <v>2.8802085954449101E-2</v>
      </c>
      <c r="BV277" s="61">
        <f t="shared" si="441"/>
        <v>3.8579217166004903E-2</v>
      </c>
      <c r="BW277" s="61">
        <f t="shared" si="442"/>
        <v>4.3436406425671502E-2</v>
      </c>
      <c r="BX277" s="61">
        <f t="shared" si="443"/>
        <v>4.8657362210988098E-2</v>
      </c>
      <c r="BY277" s="61">
        <f t="shared" si="444"/>
        <v>3.9155298358642898E-2</v>
      </c>
      <c r="BZ277" s="61">
        <f t="shared" si="445"/>
        <v>4.40718883366557E-2</v>
      </c>
      <c r="CA277" s="61">
        <f t="shared" si="446"/>
        <v>7.0786002434037598E-2</v>
      </c>
      <c r="CB277" s="61">
        <f t="shared" si="447"/>
        <v>9.81403002039445E-2</v>
      </c>
      <c r="CC277" s="61">
        <f t="shared" si="448"/>
        <v>0.103763346714507</v>
      </c>
      <c r="CD277" s="61">
        <f t="shared" si="449"/>
        <v>9.5442971038538604E-2</v>
      </c>
      <c r="CE277" s="61">
        <f t="shared" si="450"/>
        <v>7.5275840018611706E-2</v>
      </c>
      <c r="CF277" s="61">
        <f t="shared" si="451"/>
        <v>6.3984780216637394E-2</v>
      </c>
      <c r="CG277" s="61">
        <f t="shared" si="434"/>
        <v>7.5235800584842E-2</v>
      </c>
      <c r="CH277" s="61">
        <f t="shared" si="387"/>
        <v>7.8288762634504003E-2</v>
      </c>
      <c r="CI277" s="61">
        <f t="shared" si="388"/>
        <v>9.6379937701964999E-2</v>
      </c>
      <c r="CJ277" s="61">
        <f t="shared" si="389"/>
        <v>0</v>
      </c>
      <c r="CK277" s="61">
        <f t="shared" si="390"/>
        <v>0</v>
      </c>
      <c r="CL277" s="61">
        <f t="shared" si="391"/>
        <v>0</v>
      </c>
      <c r="CM277" s="61">
        <f t="shared" si="418"/>
        <v>0</v>
      </c>
      <c r="CN277" s="61">
        <f t="shared" si="452"/>
        <v>0</v>
      </c>
      <c r="CO277" s="61">
        <f t="shared" si="453"/>
        <v>0</v>
      </c>
      <c r="CP277" s="61">
        <f t="shared" si="454"/>
        <v>0</v>
      </c>
      <c r="CQ277" s="61">
        <f t="shared" si="455"/>
        <v>0</v>
      </c>
      <c r="CR277" s="61">
        <f t="shared" si="456"/>
        <v>0</v>
      </c>
      <c r="CS277" s="61">
        <f t="shared" si="457"/>
        <v>0</v>
      </c>
      <c r="CT277" s="61">
        <f t="shared" si="458"/>
        <v>0</v>
      </c>
      <c r="CU277" s="61">
        <f t="shared" si="459"/>
        <v>0</v>
      </c>
      <c r="CV277" s="61">
        <f t="shared" si="460"/>
        <v>0</v>
      </c>
      <c r="CW277" s="61">
        <f t="shared" si="461"/>
        <v>0</v>
      </c>
      <c r="CX277" s="61">
        <f t="shared" si="462"/>
        <v>0</v>
      </c>
      <c r="CY277" s="61">
        <f t="shared" si="463"/>
        <v>0</v>
      </c>
      <c r="CZ277" s="61">
        <f t="shared" si="464"/>
        <v>0</v>
      </c>
      <c r="DA277" s="61">
        <f t="shared" si="465"/>
        <v>0</v>
      </c>
      <c r="DB277" s="61">
        <f t="shared" si="466"/>
        <v>0</v>
      </c>
      <c r="DC277" s="61">
        <f t="shared" si="435"/>
        <v>0</v>
      </c>
      <c r="DD277" s="61">
        <f t="shared" si="393"/>
        <v>0</v>
      </c>
      <c r="DE277" s="61">
        <f t="shared" si="394"/>
        <v>0</v>
      </c>
      <c r="DF277" s="61">
        <f t="shared" si="395"/>
        <v>0</v>
      </c>
      <c r="DG277" s="61">
        <f t="shared" si="396"/>
        <v>0</v>
      </c>
      <c r="DH277" s="61">
        <f t="shared" si="397"/>
        <v>0</v>
      </c>
      <c r="DI277" s="61">
        <f t="shared" si="398"/>
        <v>0</v>
      </c>
      <c r="DJ277" s="61">
        <f t="shared" si="399"/>
        <v>0</v>
      </c>
      <c r="DK277" s="61">
        <f t="shared" si="400"/>
        <v>0</v>
      </c>
      <c r="DL277" s="61">
        <f t="shared" si="401"/>
        <v>0</v>
      </c>
      <c r="DM277" s="61">
        <f t="shared" si="402"/>
        <v>0</v>
      </c>
      <c r="DN277" s="61">
        <f t="shared" si="403"/>
        <v>0</v>
      </c>
      <c r="DO277" s="61">
        <f t="shared" si="404"/>
        <v>0</v>
      </c>
      <c r="DP277" s="61">
        <f t="shared" si="405"/>
        <v>0</v>
      </c>
      <c r="DQ277" s="61">
        <f t="shared" si="406"/>
        <v>0</v>
      </c>
      <c r="DR277" s="61">
        <f t="shared" si="407"/>
        <v>0</v>
      </c>
      <c r="DS277" s="61">
        <f t="shared" si="408"/>
        <v>0</v>
      </c>
      <c r="DT277" s="61">
        <f t="shared" si="409"/>
        <v>0</v>
      </c>
      <c r="DU277" s="61">
        <f t="shared" si="410"/>
        <v>0</v>
      </c>
      <c r="DV277" s="61">
        <f t="shared" si="411"/>
        <v>0</v>
      </c>
      <c r="DW277" s="61">
        <f t="shared" si="412"/>
        <v>0</v>
      </c>
      <c r="DX277" s="61">
        <f t="shared" si="413"/>
        <v>0</v>
      </c>
      <c r="DY277" s="61">
        <f t="shared" si="414"/>
        <v>0</v>
      </c>
      <c r="DZ277" s="61">
        <f t="shared" si="419"/>
        <v>1</v>
      </c>
    </row>
    <row r="278" spans="1:130">
      <c r="A278" s="53">
        <v>20</v>
      </c>
      <c r="B278" s="63">
        <f t="shared" si="415"/>
        <v>1</v>
      </c>
      <c r="C278" s="53">
        <v>2020</v>
      </c>
      <c r="D278" s="64">
        <f t="shared" si="420"/>
        <v>0</v>
      </c>
      <c r="E278" s="64">
        <f t="shared" si="421"/>
        <v>0</v>
      </c>
      <c r="F278" s="64">
        <f t="shared" si="422"/>
        <v>0</v>
      </c>
      <c r="G278" s="64">
        <f t="shared" si="423"/>
        <v>0</v>
      </c>
      <c r="H278" s="64">
        <f t="shared" si="424"/>
        <v>1.40342076501446E-13</v>
      </c>
      <c r="I278" s="64">
        <f t="shared" si="425"/>
        <v>56.439854082783697</v>
      </c>
      <c r="J278" s="64">
        <f t="shared" si="426"/>
        <v>63.545728001594298</v>
      </c>
      <c r="K278" s="64">
        <f t="shared" si="427"/>
        <v>71.183777820697202</v>
      </c>
      <c r="L278" s="64">
        <f t="shared" si="428"/>
        <v>57.282637862257999</v>
      </c>
      <c r="M278" s="64">
        <f t="shared" si="429"/>
        <v>64.475412659887596</v>
      </c>
      <c r="N278" s="64">
        <f t="shared" si="430"/>
        <v>103.557094776954</v>
      </c>
      <c r="O278" s="64">
        <f t="shared" si="431"/>
        <v>143.57534004168599</v>
      </c>
      <c r="P278" s="64">
        <f t="shared" si="432"/>
        <v>151.80163253464301</v>
      </c>
      <c r="Q278" s="64">
        <f t="shared" si="433"/>
        <v>139.62925518844301</v>
      </c>
      <c r="R278" s="64">
        <f t="shared" si="436"/>
        <v>110.125547865008</v>
      </c>
      <c r="S278" s="64">
        <f t="shared" si="467"/>
        <v>93.607178274425493</v>
      </c>
      <c r="T278" s="64">
        <f t="shared" si="468"/>
        <v>110.066971772347</v>
      </c>
      <c r="U278" s="64">
        <f t="shared" si="469"/>
        <v>114.533333333333</v>
      </c>
      <c r="V278" s="64">
        <f t="shared" ref="V278:V296" si="470">VLOOKUP($C$84,$D$3:$K$63,$A$71,0)*(B260-B259)</f>
        <v>141</v>
      </c>
      <c r="W278" s="64">
        <f>VLOOKUP($C$85,$D$3:$K$63,$A$71,0)*(B259-B258)</f>
        <v>110.333333333333</v>
      </c>
      <c r="X278" s="64">
        <f>VLOOKUP($C$86,$D$3:$K$63,$A$71,0)*B258</f>
        <v>0</v>
      </c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54">
        <f t="shared" si="416"/>
        <v>1531.1570975473901</v>
      </c>
      <c r="BP278" s="53">
        <v>2020</v>
      </c>
      <c r="BQ278" s="61">
        <f t="shared" si="417"/>
        <v>0</v>
      </c>
      <c r="BR278" s="61">
        <f t="shared" si="437"/>
        <v>0</v>
      </c>
      <c r="BS278" s="61">
        <f t="shared" si="438"/>
        <v>0</v>
      </c>
      <c r="BT278" s="61">
        <f t="shared" si="439"/>
        <v>0</v>
      </c>
      <c r="BU278" s="61">
        <f t="shared" si="440"/>
        <v>9.1657529280467305E-17</v>
      </c>
      <c r="BV278" s="61">
        <f t="shared" si="441"/>
        <v>3.6860916605610902E-2</v>
      </c>
      <c r="BW278" s="61">
        <f t="shared" si="442"/>
        <v>4.1501768893199703E-2</v>
      </c>
      <c r="BX278" s="61">
        <f t="shared" si="443"/>
        <v>4.6490185712961297E-2</v>
      </c>
      <c r="BY278" s="61">
        <f t="shared" si="444"/>
        <v>3.74113394073105E-2</v>
      </c>
      <c r="BZ278" s="61">
        <f t="shared" si="445"/>
        <v>4.2108946732614297E-2</v>
      </c>
      <c r="CA278" s="61">
        <f t="shared" si="446"/>
        <v>6.7633226494414903E-2</v>
      </c>
      <c r="CB278" s="61">
        <f t="shared" si="447"/>
        <v>9.37691764428778E-2</v>
      </c>
      <c r="CC278" s="61">
        <f t="shared" si="448"/>
        <v>9.9141775052212902E-2</v>
      </c>
      <c r="CD278" s="61">
        <f t="shared" si="449"/>
        <v>9.11919850759281E-2</v>
      </c>
      <c r="CE278" s="61">
        <f t="shared" si="450"/>
        <v>7.1923088781292999E-2</v>
      </c>
      <c r="CF278" s="61">
        <f t="shared" si="451"/>
        <v>6.1134927581477698E-2</v>
      </c>
      <c r="CG278" s="61">
        <f t="shared" si="434"/>
        <v>7.1884832685458505E-2</v>
      </c>
      <c r="CH278" s="61">
        <f t="shared" si="387"/>
        <v>7.4801817211828006E-2</v>
      </c>
      <c r="CI278" s="61">
        <f t="shared" si="388"/>
        <v>9.2087219675795307E-2</v>
      </c>
      <c r="CJ278" s="61">
        <f t="shared" si="389"/>
        <v>7.2058793647017103E-2</v>
      </c>
      <c r="CK278" s="61">
        <f t="shared" si="390"/>
        <v>0</v>
      </c>
      <c r="CL278" s="61">
        <f t="shared" si="391"/>
        <v>0</v>
      </c>
      <c r="CM278" s="61">
        <f t="shared" si="418"/>
        <v>0</v>
      </c>
      <c r="CN278" s="61">
        <f t="shared" si="452"/>
        <v>0</v>
      </c>
      <c r="CO278" s="61">
        <f t="shared" si="453"/>
        <v>0</v>
      </c>
      <c r="CP278" s="61">
        <f t="shared" si="454"/>
        <v>0</v>
      </c>
      <c r="CQ278" s="61">
        <f t="shared" si="455"/>
        <v>0</v>
      </c>
      <c r="CR278" s="61">
        <f t="shared" si="456"/>
        <v>0</v>
      </c>
      <c r="CS278" s="61">
        <f t="shared" si="457"/>
        <v>0</v>
      </c>
      <c r="CT278" s="61">
        <f t="shared" si="458"/>
        <v>0</v>
      </c>
      <c r="CU278" s="61">
        <f t="shared" si="459"/>
        <v>0</v>
      </c>
      <c r="CV278" s="61">
        <f t="shared" si="460"/>
        <v>0</v>
      </c>
      <c r="CW278" s="61">
        <f t="shared" si="461"/>
        <v>0</v>
      </c>
      <c r="CX278" s="61">
        <f t="shared" si="462"/>
        <v>0</v>
      </c>
      <c r="CY278" s="61">
        <f t="shared" si="463"/>
        <v>0</v>
      </c>
      <c r="CZ278" s="61">
        <f t="shared" si="464"/>
        <v>0</v>
      </c>
      <c r="DA278" s="61">
        <f t="shared" si="465"/>
        <v>0</v>
      </c>
      <c r="DB278" s="61">
        <f t="shared" si="466"/>
        <v>0</v>
      </c>
      <c r="DC278" s="61">
        <f t="shared" si="435"/>
        <v>0</v>
      </c>
      <c r="DD278" s="61">
        <f t="shared" si="393"/>
        <v>0</v>
      </c>
      <c r="DE278" s="61">
        <f t="shared" si="394"/>
        <v>0</v>
      </c>
      <c r="DF278" s="61">
        <f t="shared" si="395"/>
        <v>0</v>
      </c>
      <c r="DG278" s="61">
        <f t="shared" si="396"/>
        <v>0</v>
      </c>
      <c r="DH278" s="61">
        <f t="shared" si="397"/>
        <v>0</v>
      </c>
      <c r="DI278" s="61">
        <f t="shared" si="398"/>
        <v>0</v>
      </c>
      <c r="DJ278" s="61">
        <f t="shared" si="399"/>
        <v>0</v>
      </c>
      <c r="DK278" s="61">
        <f t="shared" si="400"/>
        <v>0</v>
      </c>
      <c r="DL278" s="61">
        <f t="shared" si="401"/>
        <v>0</v>
      </c>
      <c r="DM278" s="61">
        <f t="shared" si="402"/>
        <v>0</v>
      </c>
      <c r="DN278" s="61">
        <f t="shared" si="403"/>
        <v>0</v>
      </c>
      <c r="DO278" s="61">
        <f t="shared" si="404"/>
        <v>0</v>
      </c>
      <c r="DP278" s="61">
        <f t="shared" si="405"/>
        <v>0</v>
      </c>
      <c r="DQ278" s="61">
        <f t="shared" si="406"/>
        <v>0</v>
      </c>
      <c r="DR278" s="61">
        <f t="shared" si="407"/>
        <v>0</v>
      </c>
      <c r="DS278" s="61">
        <f t="shared" si="408"/>
        <v>0</v>
      </c>
      <c r="DT278" s="61">
        <f t="shared" si="409"/>
        <v>0</v>
      </c>
      <c r="DU278" s="61">
        <f t="shared" si="410"/>
        <v>0</v>
      </c>
      <c r="DV278" s="61">
        <f t="shared" si="411"/>
        <v>0</v>
      </c>
      <c r="DW278" s="61">
        <f t="shared" si="412"/>
        <v>0</v>
      </c>
      <c r="DX278" s="61">
        <f t="shared" si="413"/>
        <v>0</v>
      </c>
      <c r="DY278" s="61">
        <f t="shared" si="414"/>
        <v>0</v>
      </c>
      <c r="DZ278" s="61">
        <f t="shared" si="419"/>
        <v>1</v>
      </c>
    </row>
    <row r="279" spans="1:130">
      <c r="C279" s="53">
        <v>2021</v>
      </c>
      <c r="D279" s="64"/>
      <c r="E279" s="64">
        <f t="shared" si="421"/>
        <v>0</v>
      </c>
      <c r="F279" s="64">
        <f t="shared" si="422"/>
        <v>0</v>
      </c>
      <c r="G279" s="64">
        <f t="shared" si="423"/>
        <v>0</v>
      </c>
      <c r="H279" s="64">
        <f t="shared" si="424"/>
        <v>0</v>
      </c>
      <c r="I279" s="64">
        <f t="shared" si="425"/>
        <v>1.87982476527572E-13</v>
      </c>
      <c r="J279" s="64">
        <f t="shared" si="426"/>
        <v>63.545728001594298</v>
      </c>
      <c r="K279" s="64">
        <f t="shared" si="427"/>
        <v>71.183777820697202</v>
      </c>
      <c r="L279" s="64">
        <f t="shared" si="428"/>
        <v>57.282637862257999</v>
      </c>
      <c r="M279" s="64">
        <f t="shared" si="429"/>
        <v>64.475412659887596</v>
      </c>
      <c r="N279" s="64">
        <f t="shared" si="430"/>
        <v>103.557094776954</v>
      </c>
      <c r="O279" s="64">
        <f t="shared" si="431"/>
        <v>143.57534004168599</v>
      </c>
      <c r="P279" s="64">
        <f t="shared" si="432"/>
        <v>151.80163253464301</v>
      </c>
      <c r="Q279" s="64">
        <f t="shared" si="433"/>
        <v>139.62925518844301</v>
      </c>
      <c r="R279" s="64">
        <f t="shared" si="436"/>
        <v>110.125547865008</v>
      </c>
      <c r="S279" s="64">
        <f t="shared" si="467"/>
        <v>93.607178274425493</v>
      </c>
      <c r="T279" s="64">
        <f t="shared" si="468"/>
        <v>110.066971772347</v>
      </c>
      <c r="U279" s="64">
        <f t="shared" si="469"/>
        <v>114.533333333333</v>
      </c>
      <c r="V279" s="64">
        <f t="shared" si="470"/>
        <v>141</v>
      </c>
      <c r="W279" s="64">
        <f t="shared" ref="W279:W297" si="471">VLOOKUP($C$85,$D$3:$K$63,$A$71,0)*(B260-B259)</f>
        <v>110.333333333333</v>
      </c>
      <c r="X279" s="64">
        <f>VLOOKUP($C$86,$D$3:$K$63,$A$71,0)*(B259-B258)</f>
        <v>122.2</v>
      </c>
      <c r="Y279" s="64">
        <f>VLOOKUP($C$87,$D$3:$K$63,$A$71,0)*B258</f>
        <v>0</v>
      </c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54">
        <f t="shared" si="416"/>
        <v>1596.91724346461</v>
      </c>
      <c r="BP279" s="53">
        <v>2021</v>
      </c>
      <c r="BQ279" s="61">
        <f t="shared" si="417"/>
        <v>0</v>
      </c>
      <c r="BR279" s="61">
        <f t="shared" si="437"/>
        <v>0</v>
      </c>
      <c r="BS279" s="61">
        <f t="shared" si="438"/>
        <v>0</v>
      </c>
      <c r="BT279" s="61">
        <f t="shared" si="439"/>
        <v>0</v>
      </c>
      <c r="BU279" s="61">
        <f t="shared" si="440"/>
        <v>0</v>
      </c>
      <c r="BV279" s="61">
        <f t="shared" si="441"/>
        <v>1.17715853652962E-16</v>
      </c>
      <c r="BW279" s="61">
        <f t="shared" si="442"/>
        <v>3.9792749600303601E-2</v>
      </c>
      <c r="BX279" s="61">
        <f t="shared" si="443"/>
        <v>4.4575746246098301E-2</v>
      </c>
      <c r="BY279" s="61">
        <f t="shared" si="444"/>
        <v>3.5870761679534402E-2</v>
      </c>
      <c r="BZ279" s="61">
        <f t="shared" si="445"/>
        <v>4.0374924200833502E-2</v>
      </c>
      <c r="CA279" s="61">
        <f t="shared" si="446"/>
        <v>6.4848128605763194E-2</v>
      </c>
      <c r="CB279" s="61">
        <f t="shared" si="447"/>
        <v>8.9907814966159905E-2</v>
      </c>
      <c r="CC279" s="61">
        <f t="shared" si="448"/>
        <v>9.5059173013436707E-2</v>
      </c>
      <c r="CD279" s="61">
        <f t="shared" si="449"/>
        <v>8.7436750877277203E-2</v>
      </c>
      <c r="CE279" s="61">
        <f t="shared" si="450"/>
        <v>6.89613367979445E-2</v>
      </c>
      <c r="CF279" s="61">
        <f t="shared" si="451"/>
        <v>5.8617425954609198E-2</v>
      </c>
      <c r="CG279" s="61">
        <f t="shared" si="434"/>
        <v>6.89246560664281E-2</v>
      </c>
      <c r="CH279" s="61">
        <f t="shared" si="387"/>
        <v>7.17215208252409E-2</v>
      </c>
      <c r="CI279" s="61">
        <f t="shared" si="388"/>
        <v>8.8295120224321594E-2</v>
      </c>
      <c r="CJ279" s="61">
        <f t="shared" si="389"/>
        <v>6.9091453414303602E-2</v>
      </c>
      <c r="CK279" s="61">
        <f t="shared" si="390"/>
        <v>7.6522437527745402E-2</v>
      </c>
      <c r="CL279" s="61">
        <f t="shared" si="391"/>
        <v>0</v>
      </c>
      <c r="CM279" s="61">
        <f t="shared" si="418"/>
        <v>0</v>
      </c>
      <c r="CN279" s="61">
        <f t="shared" si="452"/>
        <v>0</v>
      </c>
      <c r="CO279" s="61">
        <f t="shared" si="453"/>
        <v>0</v>
      </c>
      <c r="CP279" s="61">
        <f t="shared" si="454"/>
        <v>0</v>
      </c>
      <c r="CQ279" s="61">
        <f t="shared" si="455"/>
        <v>0</v>
      </c>
      <c r="CR279" s="61">
        <f t="shared" si="456"/>
        <v>0</v>
      </c>
      <c r="CS279" s="61">
        <f t="shared" si="457"/>
        <v>0</v>
      </c>
      <c r="CT279" s="61">
        <f t="shared" si="458"/>
        <v>0</v>
      </c>
      <c r="CU279" s="61">
        <f t="shared" si="459"/>
        <v>0</v>
      </c>
      <c r="CV279" s="61">
        <f t="shared" si="460"/>
        <v>0</v>
      </c>
      <c r="CW279" s="61">
        <f t="shared" si="461"/>
        <v>0</v>
      </c>
      <c r="CX279" s="61">
        <f t="shared" si="462"/>
        <v>0</v>
      </c>
      <c r="CY279" s="61">
        <f t="shared" si="463"/>
        <v>0</v>
      </c>
      <c r="CZ279" s="61">
        <f t="shared" si="464"/>
        <v>0</v>
      </c>
      <c r="DA279" s="61">
        <f t="shared" si="465"/>
        <v>0</v>
      </c>
      <c r="DB279" s="61">
        <f t="shared" si="466"/>
        <v>0</v>
      </c>
      <c r="DC279" s="61">
        <f t="shared" si="435"/>
        <v>0</v>
      </c>
      <c r="DD279" s="61">
        <f t="shared" si="393"/>
        <v>0</v>
      </c>
      <c r="DE279" s="61">
        <f t="shared" si="394"/>
        <v>0</v>
      </c>
      <c r="DF279" s="61">
        <f t="shared" si="395"/>
        <v>0</v>
      </c>
      <c r="DG279" s="61">
        <f t="shared" si="396"/>
        <v>0</v>
      </c>
      <c r="DH279" s="61">
        <f t="shared" si="397"/>
        <v>0</v>
      </c>
      <c r="DI279" s="61">
        <f t="shared" si="398"/>
        <v>0</v>
      </c>
      <c r="DJ279" s="61">
        <f t="shared" si="399"/>
        <v>0</v>
      </c>
      <c r="DK279" s="61">
        <f t="shared" si="400"/>
        <v>0</v>
      </c>
      <c r="DL279" s="61">
        <f t="shared" si="401"/>
        <v>0</v>
      </c>
      <c r="DM279" s="61">
        <f t="shared" si="402"/>
        <v>0</v>
      </c>
      <c r="DN279" s="61">
        <f t="shared" si="403"/>
        <v>0</v>
      </c>
      <c r="DO279" s="61">
        <f t="shared" si="404"/>
        <v>0</v>
      </c>
      <c r="DP279" s="61">
        <f t="shared" si="405"/>
        <v>0</v>
      </c>
      <c r="DQ279" s="61">
        <f t="shared" si="406"/>
        <v>0</v>
      </c>
      <c r="DR279" s="61">
        <f t="shared" si="407"/>
        <v>0</v>
      </c>
      <c r="DS279" s="61">
        <f t="shared" si="408"/>
        <v>0</v>
      </c>
      <c r="DT279" s="61">
        <f t="shared" si="409"/>
        <v>0</v>
      </c>
      <c r="DU279" s="61">
        <f t="shared" si="410"/>
        <v>0</v>
      </c>
      <c r="DV279" s="61">
        <f t="shared" si="411"/>
        <v>0</v>
      </c>
      <c r="DW279" s="61">
        <f t="shared" si="412"/>
        <v>0</v>
      </c>
      <c r="DX279" s="61">
        <f t="shared" si="413"/>
        <v>0</v>
      </c>
      <c r="DY279" s="61">
        <f t="shared" si="414"/>
        <v>0</v>
      </c>
      <c r="DZ279" s="61">
        <f t="shared" si="419"/>
        <v>1</v>
      </c>
    </row>
    <row r="280" spans="1:130">
      <c r="C280" s="53">
        <v>2022</v>
      </c>
      <c r="D280" s="64"/>
      <c r="E280" s="64"/>
      <c r="F280" s="64">
        <f t="shared" si="422"/>
        <v>0</v>
      </c>
      <c r="G280" s="64">
        <f t="shared" si="423"/>
        <v>0</v>
      </c>
      <c r="H280" s="64">
        <f t="shared" si="424"/>
        <v>0</v>
      </c>
      <c r="I280" s="64">
        <f t="shared" si="425"/>
        <v>0</v>
      </c>
      <c r="J280" s="64">
        <f t="shared" si="426"/>
        <v>2.1164979103181301E-13</v>
      </c>
      <c r="K280" s="64">
        <f t="shared" si="427"/>
        <v>71.183777820697202</v>
      </c>
      <c r="L280" s="64">
        <f t="shared" si="428"/>
        <v>57.282637862257999</v>
      </c>
      <c r="M280" s="64">
        <f t="shared" si="429"/>
        <v>64.475412659887596</v>
      </c>
      <c r="N280" s="64">
        <f t="shared" si="430"/>
        <v>103.557094776954</v>
      </c>
      <c r="O280" s="64">
        <f t="shared" si="431"/>
        <v>143.57534004168599</v>
      </c>
      <c r="P280" s="64">
        <f t="shared" si="432"/>
        <v>151.80163253464301</v>
      </c>
      <c r="Q280" s="64">
        <f t="shared" si="433"/>
        <v>139.62925518844301</v>
      </c>
      <c r="R280" s="64">
        <f t="shared" si="436"/>
        <v>110.125547865008</v>
      </c>
      <c r="S280" s="64">
        <f t="shared" si="467"/>
        <v>93.607178274425493</v>
      </c>
      <c r="T280" s="64">
        <f t="shared" si="468"/>
        <v>110.066971772347</v>
      </c>
      <c r="U280" s="64">
        <f t="shared" si="469"/>
        <v>114.533333333333</v>
      </c>
      <c r="V280" s="64">
        <f t="shared" si="470"/>
        <v>141</v>
      </c>
      <c r="W280" s="64">
        <f t="shared" si="471"/>
        <v>110.333333333333</v>
      </c>
      <c r="X280" s="64">
        <f t="shared" ref="X280:X298" si="472">VLOOKUP($C$86,$D$3:$K$63,$A$71,0)*(B260-B259)</f>
        <v>122.2</v>
      </c>
      <c r="Y280" s="64">
        <f>VLOOKUP($C$87,$D$3:$K$63,$A$71,0)*(B259-B258)</f>
        <v>146.6</v>
      </c>
      <c r="Z280" s="64">
        <f>VLOOKUP($C$88,$D$3:$K$63,$A$71,0)*B258</f>
        <v>0</v>
      </c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54">
        <f t="shared" si="416"/>
        <v>1679.9715154630201</v>
      </c>
      <c r="BP280" s="53">
        <v>2022</v>
      </c>
      <c r="BQ280" s="61">
        <f t="shared" si="417"/>
        <v>0</v>
      </c>
      <c r="BR280" s="61">
        <f t="shared" si="437"/>
        <v>0</v>
      </c>
      <c r="BS280" s="61">
        <f t="shared" si="438"/>
        <v>0</v>
      </c>
      <c r="BT280" s="61">
        <f t="shared" si="439"/>
        <v>0</v>
      </c>
      <c r="BU280" s="61">
        <f t="shared" si="440"/>
        <v>0</v>
      </c>
      <c r="BV280" s="61">
        <f t="shared" si="441"/>
        <v>0</v>
      </c>
      <c r="BW280" s="61">
        <f t="shared" si="442"/>
        <v>1.2598415454292999E-16</v>
      </c>
      <c r="BX280" s="61">
        <f t="shared" si="443"/>
        <v>4.2372014742808502E-2</v>
      </c>
      <c r="BY280" s="61">
        <f t="shared" si="444"/>
        <v>3.4097386375310297E-2</v>
      </c>
      <c r="BZ280" s="61">
        <f t="shared" si="445"/>
        <v>3.8378872538274898E-2</v>
      </c>
      <c r="CA280" s="61">
        <f t="shared" si="446"/>
        <v>6.1642172991494201E-2</v>
      </c>
      <c r="CB280" s="61">
        <f t="shared" si="447"/>
        <v>8.5462960961046802E-2</v>
      </c>
      <c r="CC280" s="61">
        <f t="shared" si="448"/>
        <v>9.0359646659130904E-2</v>
      </c>
      <c r="CD280" s="61">
        <f t="shared" si="449"/>
        <v>8.3114061103565895E-2</v>
      </c>
      <c r="CE280" s="61">
        <f t="shared" si="450"/>
        <v>6.5552032788280007E-2</v>
      </c>
      <c r="CF280" s="61">
        <f t="shared" si="451"/>
        <v>5.5719503225402298E-2</v>
      </c>
      <c r="CG280" s="61">
        <f t="shared" si="434"/>
        <v>6.5517165475279596E-2</v>
      </c>
      <c r="CH280" s="61">
        <f t="shared" si="387"/>
        <v>6.8175759100157607E-2</v>
      </c>
      <c r="CI280" s="61">
        <f t="shared" si="388"/>
        <v>8.3929994468471103E-2</v>
      </c>
      <c r="CJ280" s="61">
        <f t="shared" si="389"/>
        <v>6.5675716711735097E-2</v>
      </c>
      <c r="CK280" s="61">
        <f t="shared" si="390"/>
        <v>7.2739328539341605E-2</v>
      </c>
      <c r="CL280" s="61">
        <f t="shared" si="391"/>
        <v>8.7263384319701195E-2</v>
      </c>
      <c r="CM280" s="61">
        <f t="shared" si="418"/>
        <v>0</v>
      </c>
      <c r="CN280" s="61">
        <f t="shared" si="452"/>
        <v>0</v>
      </c>
      <c r="CO280" s="61">
        <f t="shared" si="453"/>
        <v>0</v>
      </c>
      <c r="CP280" s="61">
        <f t="shared" si="454"/>
        <v>0</v>
      </c>
      <c r="CQ280" s="61">
        <f t="shared" si="455"/>
        <v>0</v>
      </c>
      <c r="CR280" s="61">
        <f t="shared" si="456"/>
        <v>0</v>
      </c>
      <c r="CS280" s="61">
        <f t="shared" si="457"/>
        <v>0</v>
      </c>
      <c r="CT280" s="61">
        <f t="shared" si="458"/>
        <v>0</v>
      </c>
      <c r="CU280" s="61">
        <f t="shared" si="459"/>
        <v>0</v>
      </c>
      <c r="CV280" s="61">
        <f t="shared" si="460"/>
        <v>0</v>
      </c>
      <c r="CW280" s="61">
        <f t="shared" si="461"/>
        <v>0</v>
      </c>
      <c r="CX280" s="61">
        <f t="shared" si="462"/>
        <v>0</v>
      </c>
      <c r="CY280" s="61">
        <f t="shared" si="463"/>
        <v>0</v>
      </c>
      <c r="CZ280" s="61">
        <f t="shared" si="464"/>
        <v>0</v>
      </c>
      <c r="DA280" s="61">
        <f t="shared" si="465"/>
        <v>0</v>
      </c>
      <c r="DB280" s="61">
        <f t="shared" si="466"/>
        <v>0</v>
      </c>
      <c r="DC280" s="61">
        <f t="shared" si="435"/>
        <v>0</v>
      </c>
      <c r="DD280" s="61">
        <f t="shared" si="393"/>
        <v>0</v>
      </c>
      <c r="DE280" s="61">
        <f t="shared" si="394"/>
        <v>0</v>
      </c>
      <c r="DF280" s="61">
        <f t="shared" si="395"/>
        <v>0</v>
      </c>
      <c r="DG280" s="61">
        <f t="shared" si="396"/>
        <v>0</v>
      </c>
      <c r="DH280" s="61">
        <f t="shared" si="397"/>
        <v>0</v>
      </c>
      <c r="DI280" s="61">
        <f t="shared" si="398"/>
        <v>0</v>
      </c>
      <c r="DJ280" s="61">
        <f t="shared" si="399"/>
        <v>0</v>
      </c>
      <c r="DK280" s="61">
        <f t="shared" si="400"/>
        <v>0</v>
      </c>
      <c r="DL280" s="61">
        <f t="shared" si="401"/>
        <v>0</v>
      </c>
      <c r="DM280" s="61">
        <f t="shared" si="402"/>
        <v>0</v>
      </c>
      <c r="DN280" s="61">
        <f t="shared" si="403"/>
        <v>0</v>
      </c>
      <c r="DO280" s="61">
        <f t="shared" si="404"/>
        <v>0</v>
      </c>
      <c r="DP280" s="61">
        <f t="shared" si="405"/>
        <v>0</v>
      </c>
      <c r="DQ280" s="61">
        <f t="shared" si="406"/>
        <v>0</v>
      </c>
      <c r="DR280" s="61">
        <f t="shared" si="407"/>
        <v>0</v>
      </c>
      <c r="DS280" s="61">
        <f t="shared" si="408"/>
        <v>0</v>
      </c>
      <c r="DT280" s="61">
        <f t="shared" si="409"/>
        <v>0</v>
      </c>
      <c r="DU280" s="61">
        <f t="shared" si="410"/>
        <v>0</v>
      </c>
      <c r="DV280" s="61">
        <f t="shared" si="411"/>
        <v>0</v>
      </c>
      <c r="DW280" s="61">
        <f t="shared" si="412"/>
        <v>0</v>
      </c>
      <c r="DX280" s="61">
        <f t="shared" si="413"/>
        <v>0</v>
      </c>
      <c r="DY280" s="61">
        <f t="shared" si="414"/>
        <v>0</v>
      </c>
      <c r="DZ280" s="61">
        <f t="shared" si="419"/>
        <v>1</v>
      </c>
    </row>
    <row r="281" spans="1:130">
      <c r="C281" s="53">
        <v>2023</v>
      </c>
      <c r="D281" s="64"/>
      <c r="E281" s="64"/>
      <c r="F281" s="64"/>
      <c r="G281" s="64">
        <f t="shared" si="423"/>
        <v>0</v>
      </c>
      <c r="H281" s="64">
        <f t="shared" si="424"/>
        <v>0</v>
      </c>
      <c r="I281" s="64">
        <f t="shared" si="425"/>
        <v>0</v>
      </c>
      <c r="J281" s="64">
        <f t="shared" si="426"/>
        <v>0</v>
      </c>
      <c r="K281" s="64">
        <f t="shared" si="427"/>
        <v>2.3708960734901898E-13</v>
      </c>
      <c r="L281" s="64">
        <f t="shared" si="428"/>
        <v>57.282637862257999</v>
      </c>
      <c r="M281" s="64">
        <f t="shared" si="429"/>
        <v>64.475412659887596</v>
      </c>
      <c r="N281" s="64">
        <f t="shared" si="430"/>
        <v>103.557094776954</v>
      </c>
      <c r="O281" s="64">
        <f t="shared" si="431"/>
        <v>143.57534004168599</v>
      </c>
      <c r="P281" s="64">
        <f t="shared" si="432"/>
        <v>151.80163253464301</v>
      </c>
      <c r="Q281" s="64">
        <f t="shared" si="433"/>
        <v>139.62925518844301</v>
      </c>
      <c r="R281" s="64">
        <f t="shared" si="436"/>
        <v>110.125547865008</v>
      </c>
      <c r="S281" s="64">
        <f t="shared" si="467"/>
        <v>93.607178274425493</v>
      </c>
      <c r="T281" s="64">
        <f t="shared" si="468"/>
        <v>110.066971772347</v>
      </c>
      <c r="U281" s="64">
        <f t="shared" si="469"/>
        <v>114.533333333333</v>
      </c>
      <c r="V281" s="64">
        <f t="shared" si="470"/>
        <v>141</v>
      </c>
      <c r="W281" s="64">
        <f t="shared" si="471"/>
        <v>110.333333333333</v>
      </c>
      <c r="X281" s="64">
        <f t="shared" si="472"/>
        <v>122.2</v>
      </c>
      <c r="Y281" s="64">
        <f t="shared" ref="Y281:Y299" si="473">VLOOKUP($C$87,$D$3:$K$63,$A$71,0)*(B260-B259)</f>
        <v>146.6</v>
      </c>
      <c r="Z281" s="64">
        <f>VLOOKUP($C$88,$D$3:$K$63,$A$71,0)*(B259-B258)</f>
        <v>171.8</v>
      </c>
      <c r="AA281" s="64">
        <f>VLOOKUP($C$89,$D$3:$K$63,$A$71,0)*B258</f>
        <v>0</v>
      </c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54">
        <f t="shared" si="416"/>
        <v>1780.58773764232</v>
      </c>
      <c r="BP281" s="53">
        <v>2023</v>
      </c>
      <c r="BQ281" s="61">
        <f t="shared" si="417"/>
        <v>0</v>
      </c>
      <c r="BR281" s="61">
        <f t="shared" si="437"/>
        <v>0</v>
      </c>
      <c r="BS281" s="61">
        <f t="shared" si="438"/>
        <v>0</v>
      </c>
      <c r="BT281" s="61">
        <f t="shared" si="439"/>
        <v>0</v>
      </c>
      <c r="BU281" s="61">
        <f t="shared" si="440"/>
        <v>0</v>
      </c>
      <c r="BV281" s="61">
        <f t="shared" si="441"/>
        <v>0</v>
      </c>
      <c r="BW281" s="61">
        <f t="shared" si="442"/>
        <v>0</v>
      </c>
      <c r="BX281" s="61">
        <f t="shared" si="443"/>
        <v>1.3315244305958801E-16</v>
      </c>
      <c r="BY281" s="61">
        <f t="shared" si="444"/>
        <v>3.2170634814157599E-2</v>
      </c>
      <c r="BZ281" s="61">
        <f t="shared" si="445"/>
        <v>3.6210185713881002E-2</v>
      </c>
      <c r="CA281" s="61">
        <f t="shared" si="446"/>
        <v>5.81589396510582E-2</v>
      </c>
      <c r="CB281" s="61">
        <f t="shared" si="447"/>
        <v>8.0633678985004606E-2</v>
      </c>
      <c r="CC281" s="61">
        <f t="shared" si="448"/>
        <v>8.5253666149382706E-2</v>
      </c>
      <c r="CD281" s="61">
        <f t="shared" si="449"/>
        <v>7.8417509138486399E-2</v>
      </c>
      <c r="CE281" s="61">
        <f t="shared" si="450"/>
        <v>6.1847863790652401E-2</v>
      </c>
      <c r="CF281" s="61">
        <f t="shared" si="451"/>
        <v>5.2570944017828102E-2</v>
      </c>
      <c r="CG281" s="61">
        <f t="shared" si="434"/>
        <v>6.1814966735695198E-2</v>
      </c>
      <c r="CH281" s="61">
        <f t="shared" si="387"/>
        <v>6.4323330388081398E-2</v>
      </c>
      <c r="CI281" s="61">
        <f t="shared" si="388"/>
        <v>7.9187336304302802E-2</v>
      </c>
      <c r="CJ281" s="61">
        <f t="shared" si="389"/>
        <v>6.19645586683788E-2</v>
      </c>
      <c r="CK281" s="61">
        <f t="shared" si="390"/>
        <v>6.8629024797062399E-2</v>
      </c>
      <c r="CL281" s="61">
        <f t="shared" si="391"/>
        <v>8.2332365263906304E-2</v>
      </c>
      <c r="CM281" s="61">
        <f t="shared" si="418"/>
        <v>9.6484995582122104E-2</v>
      </c>
      <c r="CN281" s="61">
        <f t="shared" si="452"/>
        <v>0</v>
      </c>
      <c r="CO281" s="61">
        <f t="shared" si="453"/>
        <v>0</v>
      </c>
      <c r="CP281" s="61">
        <f t="shared" si="454"/>
        <v>0</v>
      </c>
      <c r="CQ281" s="61">
        <f t="shared" si="455"/>
        <v>0</v>
      </c>
      <c r="CR281" s="61">
        <f t="shared" si="456"/>
        <v>0</v>
      </c>
      <c r="CS281" s="61">
        <f t="shared" si="457"/>
        <v>0</v>
      </c>
      <c r="CT281" s="61">
        <f t="shared" si="458"/>
        <v>0</v>
      </c>
      <c r="CU281" s="61">
        <f t="shared" si="459"/>
        <v>0</v>
      </c>
      <c r="CV281" s="61">
        <f t="shared" si="460"/>
        <v>0</v>
      </c>
      <c r="CW281" s="61">
        <f t="shared" si="461"/>
        <v>0</v>
      </c>
      <c r="CX281" s="61">
        <f t="shared" si="462"/>
        <v>0</v>
      </c>
      <c r="CY281" s="61">
        <f t="shared" si="463"/>
        <v>0</v>
      </c>
      <c r="CZ281" s="61">
        <f t="shared" si="464"/>
        <v>0</v>
      </c>
      <c r="DA281" s="61">
        <f t="shared" si="465"/>
        <v>0</v>
      </c>
      <c r="DB281" s="61">
        <f t="shared" si="466"/>
        <v>0</v>
      </c>
      <c r="DC281" s="61">
        <f t="shared" si="435"/>
        <v>0</v>
      </c>
      <c r="DD281" s="61">
        <f t="shared" si="393"/>
        <v>0</v>
      </c>
      <c r="DE281" s="61">
        <f t="shared" si="394"/>
        <v>0</v>
      </c>
      <c r="DF281" s="61">
        <f t="shared" si="395"/>
        <v>0</v>
      </c>
      <c r="DG281" s="61">
        <f t="shared" si="396"/>
        <v>0</v>
      </c>
      <c r="DH281" s="61">
        <f t="shared" si="397"/>
        <v>0</v>
      </c>
      <c r="DI281" s="61">
        <f t="shared" si="398"/>
        <v>0</v>
      </c>
      <c r="DJ281" s="61">
        <f t="shared" si="399"/>
        <v>0</v>
      </c>
      <c r="DK281" s="61">
        <f t="shared" si="400"/>
        <v>0</v>
      </c>
      <c r="DL281" s="61">
        <f t="shared" si="401"/>
        <v>0</v>
      </c>
      <c r="DM281" s="61">
        <f t="shared" si="402"/>
        <v>0</v>
      </c>
      <c r="DN281" s="61">
        <f t="shared" si="403"/>
        <v>0</v>
      </c>
      <c r="DO281" s="61">
        <f t="shared" si="404"/>
        <v>0</v>
      </c>
      <c r="DP281" s="61">
        <f t="shared" si="405"/>
        <v>0</v>
      </c>
      <c r="DQ281" s="61">
        <f t="shared" si="406"/>
        <v>0</v>
      </c>
      <c r="DR281" s="61">
        <f t="shared" si="407"/>
        <v>0</v>
      </c>
      <c r="DS281" s="61">
        <f t="shared" si="408"/>
        <v>0</v>
      </c>
      <c r="DT281" s="61">
        <f t="shared" si="409"/>
        <v>0</v>
      </c>
      <c r="DU281" s="61">
        <f t="shared" si="410"/>
        <v>0</v>
      </c>
      <c r="DV281" s="61">
        <f t="shared" si="411"/>
        <v>0</v>
      </c>
      <c r="DW281" s="61">
        <f t="shared" si="412"/>
        <v>0</v>
      </c>
      <c r="DX281" s="61">
        <f t="shared" si="413"/>
        <v>0</v>
      </c>
      <c r="DY281" s="61">
        <f t="shared" si="414"/>
        <v>0</v>
      </c>
      <c r="DZ281" s="61">
        <f t="shared" si="419"/>
        <v>1</v>
      </c>
    </row>
    <row r="282" spans="1:130">
      <c r="C282" s="53">
        <v>2024</v>
      </c>
      <c r="D282" s="64"/>
      <c r="E282" s="64"/>
      <c r="F282" s="64"/>
      <c r="G282" s="64"/>
      <c r="H282" s="64">
        <f t="shared" si="424"/>
        <v>0</v>
      </c>
      <c r="I282" s="64">
        <f t="shared" si="425"/>
        <v>0</v>
      </c>
      <c r="J282" s="64">
        <f t="shared" si="426"/>
        <v>0</v>
      </c>
      <c r="K282" s="64">
        <f t="shared" si="427"/>
        <v>0</v>
      </c>
      <c r="L282" s="64">
        <f t="shared" si="428"/>
        <v>1.90789510397831E-13</v>
      </c>
      <c r="M282" s="64">
        <f t="shared" si="429"/>
        <v>64.475412659887596</v>
      </c>
      <c r="N282" s="64">
        <f t="shared" si="430"/>
        <v>103.557094776954</v>
      </c>
      <c r="O282" s="64">
        <f t="shared" si="431"/>
        <v>143.57534004168599</v>
      </c>
      <c r="P282" s="64">
        <f t="shared" si="432"/>
        <v>151.80163253464301</v>
      </c>
      <c r="Q282" s="64">
        <f t="shared" si="433"/>
        <v>139.62925518844301</v>
      </c>
      <c r="R282" s="64">
        <f t="shared" si="436"/>
        <v>110.125547865008</v>
      </c>
      <c r="S282" s="64">
        <f t="shared" si="467"/>
        <v>93.607178274425493</v>
      </c>
      <c r="T282" s="64">
        <f t="shared" si="468"/>
        <v>110.066971772347</v>
      </c>
      <c r="U282" s="64">
        <f t="shared" si="469"/>
        <v>114.533333333333</v>
      </c>
      <c r="V282" s="64">
        <f t="shared" si="470"/>
        <v>141</v>
      </c>
      <c r="W282" s="64">
        <f t="shared" si="471"/>
        <v>110.333333333333</v>
      </c>
      <c r="X282" s="64">
        <f t="shared" si="472"/>
        <v>122.2</v>
      </c>
      <c r="Y282" s="64">
        <f t="shared" si="473"/>
        <v>146.6</v>
      </c>
      <c r="Z282" s="64">
        <f t="shared" ref="Z282:Z300" si="474">VLOOKUP($C$88,$D$3:$K$63,$A$71,0)*(B260-B259)</f>
        <v>171.8</v>
      </c>
      <c r="AA282" s="64">
        <f>VLOOKUP($C$89,$D$3:$K$63,$A$71,0)*(B259-B258)</f>
        <v>194.2</v>
      </c>
      <c r="AB282" s="64">
        <f>VLOOKUP($C$90,$D$3:$K$63,$A$71,0)*B258</f>
        <v>0</v>
      </c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54">
        <f t="shared" si="416"/>
        <v>1917.5050997800599</v>
      </c>
      <c r="BP282" s="53">
        <v>2024</v>
      </c>
      <c r="BQ282" s="61">
        <f t="shared" si="417"/>
        <v>0</v>
      </c>
      <c r="BR282" s="61">
        <f t="shared" si="437"/>
        <v>0</v>
      </c>
      <c r="BS282" s="61">
        <f t="shared" si="438"/>
        <v>0</v>
      </c>
      <c r="BT282" s="61">
        <f t="shared" si="439"/>
        <v>0</v>
      </c>
      <c r="BU282" s="61">
        <f t="shared" si="440"/>
        <v>0</v>
      </c>
      <c r="BV282" s="61">
        <f t="shared" si="441"/>
        <v>0</v>
      </c>
      <c r="BW282" s="61">
        <f t="shared" si="442"/>
        <v>0</v>
      </c>
      <c r="BX282" s="61">
        <f t="shared" si="443"/>
        <v>0</v>
      </c>
      <c r="BY282" s="61">
        <f t="shared" si="444"/>
        <v>9.9498828148991396E-17</v>
      </c>
      <c r="BZ282" s="61">
        <f t="shared" si="445"/>
        <v>3.3624636861348103E-2</v>
      </c>
      <c r="CA282" s="61">
        <f t="shared" si="446"/>
        <v>5.4006163941275498E-2</v>
      </c>
      <c r="CB282" s="61">
        <f t="shared" si="447"/>
        <v>7.4876119003883995E-2</v>
      </c>
      <c r="CC282" s="61">
        <f t="shared" si="448"/>
        <v>7.9166221019206007E-2</v>
      </c>
      <c r="CD282" s="61">
        <f t="shared" si="449"/>
        <v>7.2818192350288302E-2</v>
      </c>
      <c r="CE282" s="61">
        <f t="shared" si="450"/>
        <v>5.7431684472515697E-2</v>
      </c>
      <c r="CF282" s="61">
        <f t="shared" si="451"/>
        <v>4.8817173046977698E-2</v>
      </c>
      <c r="CG282" s="61">
        <f t="shared" si="434"/>
        <v>5.7401136395919601E-2</v>
      </c>
      <c r="CH282" s="61">
        <f t="shared" si="387"/>
        <v>5.97303930750799E-2</v>
      </c>
      <c r="CI282" s="61">
        <f t="shared" si="388"/>
        <v>7.3533050846213005E-2</v>
      </c>
      <c r="CJ282" s="61">
        <f t="shared" si="389"/>
        <v>5.75400468796608E-2</v>
      </c>
      <c r="CK282" s="61">
        <f t="shared" si="390"/>
        <v>6.3728644066717896E-2</v>
      </c>
      <c r="CL282" s="61">
        <f t="shared" si="391"/>
        <v>7.6453512440105204E-2</v>
      </c>
      <c r="CM282" s="61">
        <f t="shared" si="418"/>
        <v>8.9595589612619805E-2</v>
      </c>
      <c r="CN282" s="61">
        <f t="shared" si="452"/>
        <v>0.101277435988188</v>
      </c>
      <c r="CO282" s="61">
        <f t="shared" si="453"/>
        <v>0</v>
      </c>
      <c r="CP282" s="61">
        <f t="shared" si="454"/>
        <v>0</v>
      </c>
      <c r="CQ282" s="61">
        <f t="shared" si="455"/>
        <v>0</v>
      </c>
      <c r="CR282" s="61">
        <f t="shared" si="456"/>
        <v>0</v>
      </c>
      <c r="CS282" s="61">
        <f t="shared" si="457"/>
        <v>0</v>
      </c>
      <c r="CT282" s="61">
        <f t="shared" si="458"/>
        <v>0</v>
      </c>
      <c r="CU282" s="61">
        <f t="shared" si="459"/>
        <v>0</v>
      </c>
      <c r="CV282" s="61">
        <f t="shared" si="460"/>
        <v>0</v>
      </c>
      <c r="CW282" s="61">
        <f t="shared" si="461"/>
        <v>0</v>
      </c>
      <c r="CX282" s="61">
        <f t="shared" si="462"/>
        <v>0</v>
      </c>
      <c r="CY282" s="61">
        <f t="shared" si="463"/>
        <v>0</v>
      </c>
      <c r="CZ282" s="61">
        <f t="shared" si="464"/>
        <v>0</v>
      </c>
      <c r="DA282" s="61">
        <f t="shared" si="465"/>
        <v>0</v>
      </c>
      <c r="DB282" s="61">
        <f t="shared" si="466"/>
        <v>0</v>
      </c>
      <c r="DC282" s="61">
        <f t="shared" si="435"/>
        <v>0</v>
      </c>
      <c r="DD282" s="61">
        <f t="shared" si="393"/>
        <v>0</v>
      </c>
      <c r="DE282" s="61">
        <f t="shared" si="394"/>
        <v>0</v>
      </c>
      <c r="DF282" s="61">
        <f t="shared" si="395"/>
        <v>0</v>
      </c>
      <c r="DG282" s="61">
        <f t="shared" si="396"/>
        <v>0</v>
      </c>
      <c r="DH282" s="61">
        <f t="shared" si="397"/>
        <v>0</v>
      </c>
      <c r="DI282" s="61">
        <f t="shared" si="398"/>
        <v>0</v>
      </c>
      <c r="DJ282" s="61">
        <f t="shared" si="399"/>
        <v>0</v>
      </c>
      <c r="DK282" s="61">
        <f t="shared" si="400"/>
        <v>0</v>
      </c>
      <c r="DL282" s="61">
        <f t="shared" si="401"/>
        <v>0</v>
      </c>
      <c r="DM282" s="61">
        <f t="shared" si="402"/>
        <v>0</v>
      </c>
      <c r="DN282" s="61">
        <f t="shared" si="403"/>
        <v>0</v>
      </c>
      <c r="DO282" s="61">
        <f t="shared" si="404"/>
        <v>0</v>
      </c>
      <c r="DP282" s="61">
        <f t="shared" si="405"/>
        <v>0</v>
      </c>
      <c r="DQ282" s="61">
        <f t="shared" si="406"/>
        <v>0</v>
      </c>
      <c r="DR282" s="61">
        <f t="shared" si="407"/>
        <v>0</v>
      </c>
      <c r="DS282" s="61">
        <f t="shared" si="408"/>
        <v>0</v>
      </c>
      <c r="DT282" s="61">
        <f t="shared" si="409"/>
        <v>0</v>
      </c>
      <c r="DU282" s="61">
        <f t="shared" si="410"/>
        <v>0</v>
      </c>
      <c r="DV282" s="61">
        <f t="shared" si="411"/>
        <v>0</v>
      </c>
      <c r="DW282" s="61">
        <f t="shared" si="412"/>
        <v>0</v>
      </c>
      <c r="DX282" s="61">
        <f t="shared" si="413"/>
        <v>0</v>
      </c>
      <c r="DY282" s="61">
        <f t="shared" si="414"/>
        <v>0</v>
      </c>
      <c r="DZ282" s="61">
        <f t="shared" si="419"/>
        <v>1</v>
      </c>
    </row>
    <row r="283" spans="1:130">
      <c r="C283" s="53">
        <v>2025</v>
      </c>
      <c r="D283" s="64"/>
      <c r="E283" s="64"/>
      <c r="F283" s="64"/>
      <c r="G283" s="64"/>
      <c r="H283" s="64"/>
      <c r="I283" s="64">
        <f t="shared" si="425"/>
        <v>0</v>
      </c>
      <c r="J283" s="64">
        <f t="shared" si="426"/>
        <v>0</v>
      </c>
      <c r="K283" s="64">
        <f t="shared" si="427"/>
        <v>0</v>
      </c>
      <c r="L283" s="64">
        <f t="shared" si="428"/>
        <v>0</v>
      </c>
      <c r="M283" s="64">
        <f t="shared" si="429"/>
        <v>2.1474626297164699E-13</v>
      </c>
      <c r="N283" s="64">
        <f t="shared" si="430"/>
        <v>103.557094776954</v>
      </c>
      <c r="O283" s="64">
        <f t="shared" si="431"/>
        <v>143.57534004168599</v>
      </c>
      <c r="P283" s="64">
        <f t="shared" si="432"/>
        <v>151.80163253464301</v>
      </c>
      <c r="Q283" s="64">
        <f t="shared" si="433"/>
        <v>139.62925518844301</v>
      </c>
      <c r="R283" s="64">
        <f t="shared" si="436"/>
        <v>110.125547865008</v>
      </c>
      <c r="S283" s="64">
        <f t="shared" si="467"/>
        <v>93.607178274425493</v>
      </c>
      <c r="T283" s="64">
        <f t="shared" si="468"/>
        <v>110.066971772347</v>
      </c>
      <c r="U283" s="64">
        <f t="shared" si="469"/>
        <v>114.533333333333</v>
      </c>
      <c r="V283" s="64">
        <f t="shared" si="470"/>
        <v>141</v>
      </c>
      <c r="W283" s="64">
        <f t="shared" si="471"/>
        <v>110.333333333333</v>
      </c>
      <c r="X283" s="64">
        <f t="shared" si="472"/>
        <v>122.2</v>
      </c>
      <c r="Y283" s="64">
        <f t="shared" si="473"/>
        <v>146.6</v>
      </c>
      <c r="Z283" s="64">
        <f t="shared" si="474"/>
        <v>171.8</v>
      </c>
      <c r="AA283" s="64">
        <f t="shared" ref="AA283:AA301" si="475">VLOOKUP($C$89,$D$3:$K$63,$A$71,0)*(B260-B259)</f>
        <v>194.2</v>
      </c>
      <c r="AB283" s="64">
        <f>VLOOKUP($C$90,$D$3:$K$63,$A$71,0)*(B259-B258)</f>
        <v>212.2</v>
      </c>
      <c r="AC283" s="64">
        <f>VLOOKUP($C$91,$D$3:$K$63,$A$71,0)*B258</f>
        <v>0</v>
      </c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54">
        <f t="shared" si="416"/>
        <v>2065.2296871201702</v>
      </c>
      <c r="BP283" s="53">
        <v>2025</v>
      </c>
      <c r="BQ283" s="61">
        <f t="shared" si="417"/>
        <v>0</v>
      </c>
      <c r="BR283" s="61">
        <f t="shared" si="437"/>
        <v>0</v>
      </c>
      <c r="BS283" s="61">
        <f t="shared" si="438"/>
        <v>0</v>
      </c>
      <c r="BT283" s="61">
        <f t="shared" si="439"/>
        <v>0</v>
      </c>
      <c r="BU283" s="61">
        <f t="shared" si="440"/>
        <v>0</v>
      </c>
      <c r="BV283" s="61">
        <f t="shared" si="441"/>
        <v>0</v>
      </c>
      <c r="BW283" s="61">
        <f t="shared" si="442"/>
        <v>0</v>
      </c>
      <c r="BX283" s="61">
        <f t="shared" si="443"/>
        <v>0</v>
      </c>
      <c r="BY283" s="61">
        <f t="shared" si="444"/>
        <v>0</v>
      </c>
      <c r="BZ283" s="61">
        <f t="shared" si="445"/>
        <v>1.03981781934917E-16</v>
      </c>
      <c r="CA283" s="61">
        <f t="shared" si="446"/>
        <v>5.0143136825307501E-2</v>
      </c>
      <c r="CB283" s="61">
        <f t="shared" si="447"/>
        <v>6.9520277060268601E-2</v>
      </c>
      <c r="CC283" s="61">
        <f t="shared" si="448"/>
        <v>7.3503510762679497E-2</v>
      </c>
      <c r="CD283" s="61">
        <f t="shared" si="449"/>
        <v>6.7609552612594395E-2</v>
      </c>
      <c r="CE283" s="61">
        <f t="shared" si="450"/>
        <v>5.3323632016238798E-2</v>
      </c>
      <c r="CF283" s="61">
        <f t="shared" si="451"/>
        <v>4.5325311203014203E-2</v>
      </c>
      <c r="CG283" s="61">
        <f t="shared" si="434"/>
        <v>5.32952690244482E-2</v>
      </c>
      <c r="CH283" s="61">
        <f t="shared" si="387"/>
        <v>5.5457915430725001E-2</v>
      </c>
      <c r="CI283" s="61">
        <f t="shared" si="388"/>
        <v>6.82732777275806E-2</v>
      </c>
      <c r="CJ283" s="61">
        <f t="shared" si="389"/>
        <v>5.34242433282014E-2</v>
      </c>
      <c r="CK283" s="61">
        <f t="shared" si="390"/>
        <v>5.91701740305699E-2</v>
      </c>
      <c r="CL283" s="61">
        <f t="shared" si="391"/>
        <v>7.0984840530945503E-2</v>
      </c>
      <c r="CM283" s="61">
        <f t="shared" si="418"/>
        <v>8.3186873146087595E-2</v>
      </c>
      <c r="CN283" s="61">
        <f t="shared" si="452"/>
        <v>9.4033124359547193E-2</v>
      </c>
      <c r="CO283" s="61">
        <f t="shared" si="453"/>
        <v>0.102748861941792</v>
      </c>
      <c r="CP283" s="61">
        <f t="shared" si="454"/>
        <v>0</v>
      </c>
      <c r="CQ283" s="61">
        <f t="shared" si="455"/>
        <v>0</v>
      </c>
      <c r="CR283" s="61">
        <f t="shared" si="456"/>
        <v>0</v>
      </c>
      <c r="CS283" s="61">
        <f t="shared" si="457"/>
        <v>0</v>
      </c>
      <c r="CT283" s="61">
        <f t="shared" si="458"/>
        <v>0</v>
      </c>
      <c r="CU283" s="61">
        <f t="shared" si="459"/>
        <v>0</v>
      </c>
      <c r="CV283" s="61">
        <f t="shared" si="460"/>
        <v>0</v>
      </c>
      <c r="CW283" s="61">
        <f t="shared" si="461"/>
        <v>0</v>
      </c>
      <c r="CX283" s="61">
        <f t="shared" si="462"/>
        <v>0</v>
      </c>
      <c r="CY283" s="61">
        <f t="shared" si="463"/>
        <v>0</v>
      </c>
      <c r="CZ283" s="61">
        <f t="shared" si="464"/>
        <v>0</v>
      </c>
      <c r="DA283" s="61">
        <f t="shared" si="465"/>
        <v>0</v>
      </c>
      <c r="DB283" s="61">
        <f t="shared" si="466"/>
        <v>0</v>
      </c>
      <c r="DC283" s="61">
        <f t="shared" si="435"/>
        <v>0</v>
      </c>
      <c r="DD283" s="61">
        <f t="shared" si="393"/>
        <v>0</v>
      </c>
      <c r="DE283" s="61">
        <f t="shared" si="394"/>
        <v>0</v>
      </c>
      <c r="DF283" s="61">
        <f t="shared" si="395"/>
        <v>0</v>
      </c>
      <c r="DG283" s="61">
        <f t="shared" si="396"/>
        <v>0</v>
      </c>
      <c r="DH283" s="61">
        <f t="shared" si="397"/>
        <v>0</v>
      </c>
      <c r="DI283" s="61">
        <f t="shared" si="398"/>
        <v>0</v>
      </c>
      <c r="DJ283" s="61">
        <f t="shared" si="399"/>
        <v>0</v>
      </c>
      <c r="DK283" s="61">
        <f t="shared" si="400"/>
        <v>0</v>
      </c>
      <c r="DL283" s="61">
        <f t="shared" si="401"/>
        <v>0</v>
      </c>
      <c r="DM283" s="61">
        <f t="shared" si="402"/>
        <v>0</v>
      </c>
      <c r="DN283" s="61">
        <f t="shared" si="403"/>
        <v>0</v>
      </c>
      <c r="DO283" s="61">
        <f t="shared" si="404"/>
        <v>0</v>
      </c>
      <c r="DP283" s="61">
        <f t="shared" si="405"/>
        <v>0</v>
      </c>
      <c r="DQ283" s="61">
        <f t="shared" si="406"/>
        <v>0</v>
      </c>
      <c r="DR283" s="61">
        <f t="shared" si="407"/>
        <v>0</v>
      </c>
      <c r="DS283" s="61">
        <f t="shared" si="408"/>
        <v>0</v>
      </c>
      <c r="DT283" s="61">
        <f t="shared" si="409"/>
        <v>0</v>
      </c>
      <c r="DU283" s="61">
        <f t="shared" si="410"/>
        <v>0</v>
      </c>
      <c r="DV283" s="61">
        <f t="shared" si="411"/>
        <v>0</v>
      </c>
      <c r="DW283" s="61">
        <f t="shared" si="412"/>
        <v>0</v>
      </c>
      <c r="DX283" s="61">
        <f t="shared" si="413"/>
        <v>0</v>
      </c>
      <c r="DY283" s="61">
        <f t="shared" si="414"/>
        <v>0</v>
      </c>
      <c r="DZ283" s="61">
        <f t="shared" si="419"/>
        <v>1</v>
      </c>
    </row>
    <row r="284" spans="1:130">
      <c r="C284" s="53">
        <v>2026</v>
      </c>
      <c r="D284" s="64"/>
      <c r="E284" s="64"/>
      <c r="F284" s="64"/>
      <c r="G284" s="64"/>
      <c r="H284" s="64"/>
      <c r="I284" s="64"/>
      <c r="J284" s="64">
        <f t="shared" si="426"/>
        <v>0</v>
      </c>
      <c r="K284" s="64">
        <f t="shared" si="427"/>
        <v>0</v>
      </c>
      <c r="L284" s="64">
        <f t="shared" si="428"/>
        <v>0</v>
      </c>
      <c r="M284" s="64">
        <f t="shared" si="429"/>
        <v>0</v>
      </c>
      <c r="N284" s="64">
        <f t="shared" si="430"/>
        <v>3.4491441295399101E-13</v>
      </c>
      <c r="O284" s="64">
        <f t="shared" si="431"/>
        <v>143.57534004168599</v>
      </c>
      <c r="P284" s="64">
        <f t="shared" si="432"/>
        <v>151.80163253464301</v>
      </c>
      <c r="Q284" s="64">
        <f t="shared" si="433"/>
        <v>139.62925518844301</v>
      </c>
      <c r="R284" s="64">
        <f t="shared" si="436"/>
        <v>110.125547865008</v>
      </c>
      <c r="S284" s="64">
        <f t="shared" si="467"/>
        <v>93.607178274425493</v>
      </c>
      <c r="T284" s="64">
        <f t="shared" si="468"/>
        <v>110.066971772347</v>
      </c>
      <c r="U284" s="64">
        <f t="shared" si="469"/>
        <v>114.533333333333</v>
      </c>
      <c r="V284" s="64">
        <f t="shared" si="470"/>
        <v>141</v>
      </c>
      <c r="W284" s="64">
        <f t="shared" si="471"/>
        <v>110.333333333333</v>
      </c>
      <c r="X284" s="64">
        <f t="shared" si="472"/>
        <v>122.2</v>
      </c>
      <c r="Y284" s="64">
        <f t="shared" si="473"/>
        <v>146.6</v>
      </c>
      <c r="Z284" s="64">
        <f t="shared" si="474"/>
        <v>171.8</v>
      </c>
      <c r="AA284" s="64">
        <f t="shared" si="475"/>
        <v>194.2</v>
      </c>
      <c r="AB284" s="64">
        <f t="shared" ref="AB284:AB302" si="476">VLOOKUP($C$90,$D$3:$K$63,$A$71,0)*(B260-B259)</f>
        <v>212.2</v>
      </c>
      <c r="AC284" s="64">
        <f>VLOOKUP($C$91,$D$3:$K$63,$A$71,0)*(B259-B258)</f>
        <v>242</v>
      </c>
      <c r="AD284" s="64">
        <f>VLOOKUP($C$92,$D$3:$K$63,$A$71,0)*B258</f>
        <v>0</v>
      </c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54">
        <f t="shared" si="416"/>
        <v>2203.67259234322</v>
      </c>
      <c r="BP284" s="53">
        <v>2026</v>
      </c>
      <c r="BQ284" s="61">
        <f t="shared" si="417"/>
        <v>0</v>
      </c>
      <c r="BR284" s="61">
        <f t="shared" si="437"/>
        <v>0</v>
      </c>
      <c r="BS284" s="61">
        <f t="shared" si="438"/>
        <v>0</v>
      </c>
      <c r="BT284" s="61">
        <f t="shared" si="439"/>
        <v>0</v>
      </c>
      <c r="BU284" s="61">
        <f t="shared" si="440"/>
        <v>0</v>
      </c>
      <c r="BV284" s="61">
        <f t="shared" si="441"/>
        <v>0</v>
      </c>
      <c r="BW284" s="61">
        <f t="shared" si="442"/>
        <v>0</v>
      </c>
      <c r="BX284" s="61">
        <f t="shared" si="443"/>
        <v>0</v>
      </c>
      <c r="BY284" s="61">
        <f t="shared" si="444"/>
        <v>0</v>
      </c>
      <c r="BZ284" s="61">
        <f t="shared" si="445"/>
        <v>0</v>
      </c>
      <c r="CA284" s="61">
        <f t="shared" si="446"/>
        <v>1.56517993713048E-16</v>
      </c>
      <c r="CB284" s="61">
        <f t="shared" si="447"/>
        <v>6.5152754787869402E-2</v>
      </c>
      <c r="CC284" s="61">
        <f t="shared" si="448"/>
        <v>6.8885746939942899E-2</v>
      </c>
      <c r="CD284" s="61">
        <f t="shared" si="449"/>
        <v>6.33620691538265E-2</v>
      </c>
      <c r="CE284" s="61">
        <f t="shared" si="450"/>
        <v>4.9973643202554402E-2</v>
      </c>
      <c r="CF284" s="61">
        <f t="shared" si="451"/>
        <v>4.2477806639547401E-2</v>
      </c>
      <c r="CG284" s="61">
        <f t="shared" si="434"/>
        <v>4.9947062079358097E-2</v>
      </c>
      <c r="CH284" s="61">
        <f t="shared" si="387"/>
        <v>5.1973842997950603E-2</v>
      </c>
      <c r="CI284" s="61">
        <f t="shared" si="388"/>
        <v>6.39840965894444E-2</v>
      </c>
      <c r="CJ284" s="61">
        <f t="shared" si="389"/>
        <v>5.00679337378395E-2</v>
      </c>
      <c r="CK284" s="61">
        <f t="shared" si="390"/>
        <v>5.5452883710851802E-2</v>
      </c>
      <c r="CL284" s="61">
        <f t="shared" si="391"/>
        <v>6.65253089362592E-2</v>
      </c>
      <c r="CM284" s="61">
        <f t="shared" si="418"/>
        <v>7.7960764496925905E-2</v>
      </c>
      <c r="CN284" s="61">
        <f t="shared" si="452"/>
        <v>8.8125613884185203E-2</v>
      </c>
      <c r="CO284" s="61">
        <f t="shared" si="453"/>
        <v>9.6293796427518494E-2</v>
      </c>
      <c r="CP284" s="61">
        <f t="shared" si="454"/>
        <v>0.109816676415926</v>
      </c>
      <c r="CQ284" s="61">
        <f t="shared" si="455"/>
        <v>0</v>
      </c>
      <c r="CR284" s="61">
        <f t="shared" si="456"/>
        <v>0</v>
      </c>
      <c r="CS284" s="61">
        <f t="shared" si="457"/>
        <v>0</v>
      </c>
      <c r="CT284" s="61">
        <f t="shared" si="458"/>
        <v>0</v>
      </c>
      <c r="CU284" s="61">
        <f t="shared" si="459"/>
        <v>0</v>
      </c>
      <c r="CV284" s="61">
        <f t="shared" si="460"/>
        <v>0</v>
      </c>
      <c r="CW284" s="61">
        <f t="shared" si="461"/>
        <v>0</v>
      </c>
      <c r="CX284" s="61">
        <f t="shared" si="462"/>
        <v>0</v>
      </c>
      <c r="CY284" s="61">
        <f t="shared" si="463"/>
        <v>0</v>
      </c>
      <c r="CZ284" s="61">
        <f t="shared" si="464"/>
        <v>0</v>
      </c>
      <c r="DA284" s="61">
        <f t="shared" si="465"/>
        <v>0</v>
      </c>
      <c r="DB284" s="61">
        <f t="shared" si="466"/>
        <v>0</v>
      </c>
      <c r="DC284" s="61">
        <f t="shared" si="435"/>
        <v>0</v>
      </c>
      <c r="DD284" s="61">
        <f t="shared" si="393"/>
        <v>0</v>
      </c>
      <c r="DE284" s="61">
        <f t="shared" si="394"/>
        <v>0</v>
      </c>
      <c r="DF284" s="61">
        <f t="shared" si="395"/>
        <v>0</v>
      </c>
      <c r="DG284" s="61">
        <f t="shared" si="396"/>
        <v>0</v>
      </c>
      <c r="DH284" s="61">
        <f t="shared" si="397"/>
        <v>0</v>
      </c>
      <c r="DI284" s="61">
        <f t="shared" si="398"/>
        <v>0</v>
      </c>
      <c r="DJ284" s="61">
        <f t="shared" si="399"/>
        <v>0</v>
      </c>
      <c r="DK284" s="61">
        <f t="shared" si="400"/>
        <v>0</v>
      </c>
      <c r="DL284" s="61">
        <f t="shared" si="401"/>
        <v>0</v>
      </c>
      <c r="DM284" s="61">
        <f t="shared" si="402"/>
        <v>0</v>
      </c>
      <c r="DN284" s="61">
        <f t="shared" si="403"/>
        <v>0</v>
      </c>
      <c r="DO284" s="61">
        <f t="shared" si="404"/>
        <v>0</v>
      </c>
      <c r="DP284" s="61">
        <f t="shared" si="405"/>
        <v>0</v>
      </c>
      <c r="DQ284" s="61">
        <f t="shared" si="406"/>
        <v>0</v>
      </c>
      <c r="DR284" s="61">
        <f t="shared" si="407"/>
        <v>0</v>
      </c>
      <c r="DS284" s="61">
        <f t="shared" si="408"/>
        <v>0</v>
      </c>
      <c r="DT284" s="61">
        <f t="shared" si="409"/>
        <v>0</v>
      </c>
      <c r="DU284" s="61">
        <f t="shared" si="410"/>
        <v>0</v>
      </c>
      <c r="DV284" s="61">
        <f t="shared" si="411"/>
        <v>0</v>
      </c>
      <c r="DW284" s="61">
        <f t="shared" si="412"/>
        <v>0</v>
      </c>
      <c r="DX284" s="61">
        <f t="shared" si="413"/>
        <v>0</v>
      </c>
      <c r="DY284" s="61">
        <f t="shared" si="414"/>
        <v>0</v>
      </c>
      <c r="DZ284" s="61">
        <f t="shared" si="419"/>
        <v>1</v>
      </c>
    </row>
    <row r="285" spans="1:130">
      <c r="C285" s="53">
        <v>2027</v>
      </c>
      <c r="D285" s="64"/>
      <c r="E285" s="64"/>
      <c r="F285" s="64"/>
      <c r="G285" s="64"/>
      <c r="H285" s="64"/>
      <c r="I285" s="64"/>
      <c r="J285" s="64"/>
      <c r="K285" s="64">
        <f t="shared" si="427"/>
        <v>0</v>
      </c>
      <c r="L285" s="64">
        <f t="shared" si="428"/>
        <v>0</v>
      </c>
      <c r="M285" s="64">
        <f t="shared" si="429"/>
        <v>0</v>
      </c>
      <c r="N285" s="64">
        <f t="shared" si="430"/>
        <v>0</v>
      </c>
      <c r="O285" s="64">
        <f t="shared" si="431"/>
        <v>4.7820194484799899E-13</v>
      </c>
      <c r="P285" s="64">
        <f t="shared" si="432"/>
        <v>151.80163253464301</v>
      </c>
      <c r="Q285" s="64">
        <f t="shared" si="433"/>
        <v>139.62925518844301</v>
      </c>
      <c r="R285" s="64">
        <f t="shared" si="436"/>
        <v>110.125547865008</v>
      </c>
      <c r="S285" s="64">
        <f t="shared" si="467"/>
        <v>93.607178274425493</v>
      </c>
      <c r="T285" s="64">
        <f t="shared" si="468"/>
        <v>110.066971772347</v>
      </c>
      <c r="U285" s="64">
        <f t="shared" si="469"/>
        <v>114.533333333333</v>
      </c>
      <c r="V285" s="64">
        <f t="shared" si="470"/>
        <v>141</v>
      </c>
      <c r="W285" s="64">
        <f t="shared" si="471"/>
        <v>110.333333333333</v>
      </c>
      <c r="X285" s="64">
        <f t="shared" si="472"/>
        <v>122.2</v>
      </c>
      <c r="Y285" s="64">
        <f t="shared" si="473"/>
        <v>146.6</v>
      </c>
      <c r="Z285" s="64">
        <f t="shared" si="474"/>
        <v>171.8</v>
      </c>
      <c r="AA285" s="64">
        <f t="shared" si="475"/>
        <v>194.2</v>
      </c>
      <c r="AB285" s="64">
        <f t="shared" si="476"/>
        <v>212.2</v>
      </c>
      <c r="AC285" s="64">
        <f t="shared" ref="AC285:AC303" si="477">VLOOKUP($C$91,$D$3:$K$63,$A$71,0)*(B260-B259)</f>
        <v>242</v>
      </c>
      <c r="AD285" s="64">
        <f>VLOOKUP($C$92,$D$3:$K$63,$A$71,0)*(B259-B258)</f>
        <v>270.39999999999998</v>
      </c>
      <c r="AE285" s="64">
        <f>VLOOKUP($C$93,$D$3:$K$63,$A$71,0)*B258</f>
        <v>0</v>
      </c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54">
        <f t="shared" si="416"/>
        <v>2330.4972523015299</v>
      </c>
      <c r="BP285" s="53">
        <v>2027</v>
      </c>
      <c r="BQ285" s="61">
        <f t="shared" si="417"/>
        <v>0</v>
      </c>
      <c r="BR285" s="61">
        <f t="shared" si="437"/>
        <v>0</v>
      </c>
      <c r="BS285" s="61">
        <f t="shared" si="438"/>
        <v>0</v>
      </c>
      <c r="BT285" s="61">
        <f t="shared" si="439"/>
        <v>0</v>
      </c>
      <c r="BU285" s="61">
        <f t="shared" si="440"/>
        <v>0</v>
      </c>
      <c r="BV285" s="61">
        <f t="shared" si="441"/>
        <v>0</v>
      </c>
      <c r="BW285" s="61">
        <f t="shared" si="442"/>
        <v>0</v>
      </c>
      <c r="BX285" s="61">
        <f t="shared" si="443"/>
        <v>0</v>
      </c>
      <c r="BY285" s="61">
        <f t="shared" si="444"/>
        <v>0</v>
      </c>
      <c r="BZ285" s="61">
        <f t="shared" si="445"/>
        <v>0</v>
      </c>
      <c r="CA285" s="61">
        <f t="shared" si="446"/>
        <v>0</v>
      </c>
      <c r="CB285" s="61">
        <f t="shared" si="447"/>
        <v>2.0519309532579001E-16</v>
      </c>
      <c r="CC285" s="61">
        <f t="shared" si="448"/>
        <v>6.5137014164993304E-2</v>
      </c>
      <c r="CD285" s="61">
        <f t="shared" si="449"/>
        <v>5.9913932552612702E-2</v>
      </c>
      <c r="CE285" s="61">
        <f t="shared" si="450"/>
        <v>4.7254098993788199E-2</v>
      </c>
      <c r="CF285" s="61">
        <f t="shared" si="451"/>
        <v>4.0166182638482699E-2</v>
      </c>
      <c r="CG285" s="61">
        <f t="shared" si="434"/>
        <v>4.72289644039047E-2</v>
      </c>
      <c r="CH285" s="61">
        <f t="shared" si="387"/>
        <v>4.9145448775030097E-2</v>
      </c>
      <c r="CI285" s="61">
        <f t="shared" si="388"/>
        <v>6.0502109522228502E-2</v>
      </c>
      <c r="CJ285" s="61">
        <f t="shared" si="389"/>
        <v>4.73432582786232E-2</v>
      </c>
      <c r="CK285" s="61">
        <f t="shared" si="390"/>
        <v>5.2435161585931402E-2</v>
      </c>
      <c r="CL285" s="61">
        <f t="shared" si="391"/>
        <v>6.2905030184104205E-2</v>
      </c>
      <c r="CM285" s="61">
        <f t="shared" si="418"/>
        <v>7.37181731625451E-2</v>
      </c>
      <c r="CN285" s="61">
        <f t="shared" si="452"/>
        <v>8.3329855810048106E-2</v>
      </c>
      <c r="CO285" s="61">
        <f t="shared" si="453"/>
        <v>9.1053529366077204E-2</v>
      </c>
      <c r="CP285" s="61">
        <f t="shared" si="454"/>
        <v>0.103840500031059</v>
      </c>
      <c r="CQ285" s="61">
        <f t="shared" si="455"/>
        <v>0.11602674053057201</v>
      </c>
      <c r="CR285" s="61">
        <f t="shared" si="456"/>
        <v>0</v>
      </c>
      <c r="CS285" s="61">
        <f t="shared" si="457"/>
        <v>0</v>
      </c>
      <c r="CT285" s="61">
        <f t="shared" si="458"/>
        <v>0</v>
      </c>
      <c r="CU285" s="61">
        <f t="shared" si="459"/>
        <v>0</v>
      </c>
      <c r="CV285" s="61">
        <f t="shared" si="460"/>
        <v>0</v>
      </c>
      <c r="CW285" s="61">
        <f t="shared" si="461"/>
        <v>0</v>
      </c>
      <c r="CX285" s="61">
        <f t="shared" si="462"/>
        <v>0</v>
      </c>
      <c r="CY285" s="61">
        <f t="shared" si="463"/>
        <v>0</v>
      </c>
      <c r="CZ285" s="61">
        <f t="shared" si="464"/>
        <v>0</v>
      </c>
      <c r="DA285" s="61">
        <f t="shared" si="465"/>
        <v>0</v>
      </c>
      <c r="DB285" s="61">
        <f t="shared" si="466"/>
        <v>0</v>
      </c>
      <c r="DC285" s="61">
        <f t="shared" si="435"/>
        <v>0</v>
      </c>
      <c r="DD285" s="61">
        <f t="shared" si="393"/>
        <v>0</v>
      </c>
      <c r="DE285" s="61">
        <f t="shared" si="394"/>
        <v>0</v>
      </c>
      <c r="DF285" s="61">
        <f t="shared" si="395"/>
        <v>0</v>
      </c>
      <c r="DG285" s="61">
        <f t="shared" si="396"/>
        <v>0</v>
      </c>
      <c r="DH285" s="61">
        <f t="shared" si="397"/>
        <v>0</v>
      </c>
      <c r="DI285" s="61">
        <f t="shared" si="398"/>
        <v>0</v>
      </c>
      <c r="DJ285" s="61">
        <f t="shared" si="399"/>
        <v>0</v>
      </c>
      <c r="DK285" s="61">
        <f t="shared" si="400"/>
        <v>0</v>
      </c>
      <c r="DL285" s="61">
        <f t="shared" si="401"/>
        <v>0</v>
      </c>
      <c r="DM285" s="61">
        <f t="shared" si="402"/>
        <v>0</v>
      </c>
      <c r="DN285" s="61">
        <f t="shared" si="403"/>
        <v>0</v>
      </c>
      <c r="DO285" s="61">
        <f t="shared" si="404"/>
        <v>0</v>
      </c>
      <c r="DP285" s="61">
        <f t="shared" si="405"/>
        <v>0</v>
      </c>
      <c r="DQ285" s="61">
        <f t="shared" si="406"/>
        <v>0</v>
      </c>
      <c r="DR285" s="61">
        <f t="shared" si="407"/>
        <v>0</v>
      </c>
      <c r="DS285" s="61">
        <f t="shared" si="408"/>
        <v>0</v>
      </c>
      <c r="DT285" s="61">
        <f t="shared" si="409"/>
        <v>0</v>
      </c>
      <c r="DU285" s="61">
        <f t="shared" si="410"/>
        <v>0</v>
      </c>
      <c r="DV285" s="61">
        <f t="shared" si="411"/>
        <v>0</v>
      </c>
      <c r="DW285" s="61">
        <f t="shared" si="412"/>
        <v>0</v>
      </c>
      <c r="DX285" s="61">
        <f t="shared" si="413"/>
        <v>0</v>
      </c>
      <c r="DY285" s="61">
        <f t="shared" si="414"/>
        <v>0</v>
      </c>
      <c r="DZ285" s="61">
        <f t="shared" si="419"/>
        <v>1</v>
      </c>
    </row>
    <row r="286" spans="1:130">
      <c r="C286" s="53">
        <v>2028</v>
      </c>
      <c r="D286" s="64"/>
      <c r="E286" s="64"/>
      <c r="F286" s="64"/>
      <c r="G286" s="64"/>
      <c r="H286" s="64"/>
      <c r="I286" s="64"/>
      <c r="J286" s="64"/>
      <c r="K286" s="64"/>
      <c r="L286" s="64">
        <f t="shared" si="428"/>
        <v>0</v>
      </c>
      <c r="M286" s="64">
        <f t="shared" si="429"/>
        <v>0</v>
      </c>
      <c r="N286" s="64">
        <f t="shared" si="430"/>
        <v>0</v>
      </c>
      <c r="O286" s="64">
        <f t="shared" si="431"/>
        <v>0</v>
      </c>
      <c r="P286" s="64">
        <f t="shared" si="432"/>
        <v>5.0560100284694297E-13</v>
      </c>
      <c r="Q286" s="64">
        <f t="shared" si="433"/>
        <v>139.62925518844301</v>
      </c>
      <c r="R286" s="64">
        <f t="shared" si="436"/>
        <v>110.125547865008</v>
      </c>
      <c r="S286" s="64">
        <f t="shared" si="467"/>
        <v>93.607178274425493</v>
      </c>
      <c r="T286" s="64">
        <f t="shared" si="468"/>
        <v>110.066971772347</v>
      </c>
      <c r="U286" s="64">
        <f t="shared" si="469"/>
        <v>114.533333333333</v>
      </c>
      <c r="V286" s="64">
        <f t="shared" si="470"/>
        <v>141</v>
      </c>
      <c r="W286" s="64">
        <f t="shared" si="471"/>
        <v>110.333333333333</v>
      </c>
      <c r="X286" s="64">
        <f t="shared" si="472"/>
        <v>122.2</v>
      </c>
      <c r="Y286" s="64">
        <f t="shared" si="473"/>
        <v>146.6</v>
      </c>
      <c r="Z286" s="64">
        <f t="shared" si="474"/>
        <v>171.8</v>
      </c>
      <c r="AA286" s="64">
        <f t="shared" si="475"/>
        <v>194.2</v>
      </c>
      <c r="AB286" s="64">
        <f t="shared" si="476"/>
        <v>212.2</v>
      </c>
      <c r="AC286" s="64">
        <f t="shared" si="477"/>
        <v>242</v>
      </c>
      <c r="AD286" s="64">
        <f t="shared" ref="AD286:AD304" si="478">VLOOKUP($C$92,$D$3:$K$63,$A$71,0)*(B260-B259)</f>
        <v>270.39999999999998</v>
      </c>
      <c r="AE286" s="64">
        <f>VLOOKUP($C$93,$D$3:$K$63,$A$71,0)*(B259-B258)</f>
        <v>294</v>
      </c>
      <c r="AF286" s="64">
        <f>VLOOKUP($C$94,$D$3:$K$63,$A$71,0)*B258</f>
        <v>0</v>
      </c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54">
        <f t="shared" si="416"/>
        <v>2472.6956197668901</v>
      </c>
      <c r="BP286" s="53">
        <v>2028</v>
      </c>
      <c r="BQ286" s="61">
        <f t="shared" si="417"/>
        <v>0</v>
      </c>
      <c r="BR286" s="61">
        <f t="shared" si="437"/>
        <v>0</v>
      </c>
      <c r="BS286" s="61">
        <f t="shared" si="438"/>
        <v>0</v>
      </c>
      <c r="BT286" s="61">
        <f t="shared" si="439"/>
        <v>0</v>
      </c>
      <c r="BU286" s="61">
        <f t="shared" si="440"/>
        <v>0</v>
      </c>
      <c r="BV286" s="61">
        <f t="shared" si="441"/>
        <v>0</v>
      </c>
      <c r="BW286" s="61">
        <f t="shared" si="442"/>
        <v>0</v>
      </c>
      <c r="BX286" s="61">
        <f t="shared" si="443"/>
        <v>0</v>
      </c>
      <c r="BY286" s="61">
        <f t="shared" si="444"/>
        <v>0</v>
      </c>
      <c r="BZ286" s="61">
        <f t="shared" si="445"/>
        <v>0</v>
      </c>
      <c r="CA286" s="61">
        <f t="shared" si="446"/>
        <v>0</v>
      </c>
      <c r="CB286" s="61">
        <f t="shared" si="447"/>
        <v>0</v>
      </c>
      <c r="CC286" s="61">
        <f t="shared" si="448"/>
        <v>2.04473611230244E-16</v>
      </c>
      <c r="CD286" s="61">
        <f t="shared" si="449"/>
        <v>5.6468436338155799E-2</v>
      </c>
      <c r="CE286" s="61">
        <f t="shared" si="450"/>
        <v>4.4536637257193E-2</v>
      </c>
      <c r="CF286" s="61">
        <f t="shared" si="451"/>
        <v>3.7856328747510798E-2</v>
      </c>
      <c r="CG286" s="61">
        <f t="shared" si="434"/>
        <v>4.4512948092949298E-2</v>
      </c>
      <c r="CH286" s="61">
        <f t="shared" si="387"/>
        <v>4.6319220375426101E-2</v>
      </c>
      <c r="CI286" s="61">
        <f t="shared" si="388"/>
        <v>5.7022788762529697E-2</v>
      </c>
      <c r="CJ286" s="61">
        <f t="shared" si="389"/>
        <v>4.46206692207975E-2</v>
      </c>
      <c r="CK286" s="61">
        <f t="shared" si="390"/>
        <v>4.9419750260859097E-2</v>
      </c>
      <c r="CL286" s="61">
        <f t="shared" si="391"/>
        <v>5.9287523635367802E-2</v>
      </c>
      <c r="CM286" s="61">
        <f t="shared" si="418"/>
        <v>6.9478830563139096E-2</v>
      </c>
      <c r="CN286" s="61">
        <f t="shared" si="452"/>
        <v>7.8537770054491293E-2</v>
      </c>
      <c r="CO286" s="61">
        <f t="shared" si="453"/>
        <v>8.5817275002899401E-2</v>
      </c>
      <c r="CP286" s="61">
        <f t="shared" si="454"/>
        <v>9.7868899861930495E-2</v>
      </c>
      <c r="CQ286" s="61">
        <f t="shared" si="455"/>
        <v>0.109354341002752</v>
      </c>
      <c r="CR286" s="61">
        <f t="shared" si="456"/>
        <v>0.118898580823998</v>
      </c>
      <c r="CS286" s="61">
        <f t="shared" si="457"/>
        <v>0</v>
      </c>
      <c r="CT286" s="61">
        <f t="shared" si="458"/>
        <v>0</v>
      </c>
      <c r="CU286" s="61">
        <f t="shared" si="459"/>
        <v>0</v>
      </c>
      <c r="CV286" s="61">
        <f t="shared" si="460"/>
        <v>0</v>
      </c>
      <c r="CW286" s="61">
        <f t="shared" si="461"/>
        <v>0</v>
      </c>
      <c r="CX286" s="61">
        <f t="shared" si="462"/>
        <v>0</v>
      </c>
      <c r="CY286" s="61">
        <f t="shared" si="463"/>
        <v>0</v>
      </c>
      <c r="CZ286" s="61">
        <f t="shared" si="464"/>
        <v>0</v>
      </c>
      <c r="DA286" s="61">
        <f t="shared" si="465"/>
        <v>0</v>
      </c>
      <c r="DB286" s="61">
        <f t="shared" si="466"/>
        <v>0</v>
      </c>
      <c r="DC286" s="61">
        <f t="shared" si="435"/>
        <v>0</v>
      </c>
      <c r="DD286" s="61">
        <f t="shared" si="393"/>
        <v>0</v>
      </c>
      <c r="DE286" s="61">
        <f t="shared" si="394"/>
        <v>0</v>
      </c>
      <c r="DF286" s="61">
        <f t="shared" si="395"/>
        <v>0</v>
      </c>
      <c r="DG286" s="61">
        <f t="shared" si="396"/>
        <v>0</v>
      </c>
      <c r="DH286" s="61">
        <f t="shared" si="397"/>
        <v>0</v>
      </c>
      <c r="DI286" s="61">
        <f t="shared" si="398"/>
        <v>0</v>
      </c>
      <c r="DJ286" s="61">
        <f t="shared" si="399"/>
        <v>0</v>
      </c>
      <c r="DK286" s="61">
        <f t="shared" si="400"/>
        <v>0</v>
      </c>
      <c r="DL286" s="61">
        <f t="shared" si="401"/>
        <v>0</v>
      </c>
      <c r="DM286" s="61">
        <f t="shared" si="402"/>
        <v>0</v>
      </c>
      <c r="DN286" s="61">
        <f t="shared" si="403"/>
        <v>0</v>
      </c>
      <c r="DO286" s="61">
        <f t="shared" si="404"/>
        <v>0</v>
      </c>
      <c r="DP286" s="61">
        <f t="shared" si="405"/>
        <v>0</v>
      </c>
      <c r="DQ286" s="61">
        <f t="shared" si="406"/>
        <v>0</v>
      </c>
      <c r="DR286" s="61">
        <f t="shared" si="407"/>
        <v>0</v>
      </c>
      <c r="DS286" s="61">
        <f t="shared" si="408"/>
        <v>0</v>
      </c>
      <c r="DT286" s="61">
        <f t="shared" si="409"/>
        <v>0</v>
      </c>
      <c r="DU286" s="61">
        <f t="shared" si="410"/>
        <v>0</v>
      </c>
      <c r="DV286" s="61">
        <f t="shared" si="411"/>
        <v>0</v>
      </c>
      <c r="DW286" s="61">
        <f t="shared" si="412"/>
        <v>0</v>
      </c>
      <c r="DX286" s="61">
        <f t="shared" si="413"/>
        <v>0</v>
      </c>
      <c r="DY286" s="61">
        <f t="shared" si="414"/>
        <v>0</v>
      </c>
      <c r="DZ286" s="61">
        <f t="shared" si="419"/>
        <v>1</v>
      </c>
    </row>
    <row r="287" spans="1:130">
      <c r="C287" s="53">
        <v>2029</v>
      </c>
      <c r="D287" s="64"/>
      <c r="E287" s="64"/>
      <c r="F287" s="64"/>
      <c r="G287" s="64"/>
      <c r="H287" s="64"/>
      <c r="I287" s="64"/>
      <c r="J287" s="64"/>
      <c r="K287" s="64"/>
      <c r="L287" s="64"/>
      <c r="M287" s="64">
        <f t="shared" si="429"/>
        <v>0</v>
      </c>
      <c r="N287" s="64">
        <f t="shared" si="430"/>
        <v>0</v>
      </c>
      <c r="O287" s="64">
        <f t="shared" si="431"/>
        <v>0</v>
      </c>
      <c r="P287" s="64">
        <f t="shared" si="432"/>
        <v>0</v>
      </c>
      <c r="Q287" s="64">
        <f t="shared" si="433"/>
        <v>4.65058842064414E-13</v>
      </c>
      <c r="R287" s="64">
        <f t="shared" si="436"/>
        <v>110.125547865008</v>
      </c>
      <c r="S287" s="64">
        <f t="shared" si="467"/>
        <v>93.607178274425493</v>
      </c>
      <c r="T287" s="64">
        <f t="shared" si="468"/>
        <v>110.066971772347</v>
      </c>
      <c r="U287" s="64">
        <f t="shared" si="469"/>
        <v>114.533333333333</v>
      </c>
      <c r="V287" s="64">
        <f t="shared" si="470"/>
        <v>141</v>
      </c>
      <c r="W287" s="64">
        <f t="shared" si="471"/>
        <v>110.333333333333</v>
      </c>
      <c r="X287" s="64">
        <f t="shared" si="472"/>
        <v>122.2</v>
      </c>
      <c r="Y287" s="64">
        <f t="shared" si="473"/>
        <v>146.6</v>
      </c>
      <c r="Z287" s="64">
        <f t="shared" si="474"/>
        <v>171.8</v>
      </c>
      <c r="AA287" s="64">
        <f t="shared" si="475"/>
        <v>194.2</v>
      </c>
      <c r="AB287" s="64">
        <f t="shared" si="476"/>
        <v>212.2</v>
      </c>
      <c r="AC287" s="64">
        <f t="shared" si="477"/>
        <v>242</v>
      </c>
      <c r="AD287" s="64">
        <f t="shared" si="478"/>
        <v>270.39999999999998</v>
      </c>
      <c r="AE287" s="64">
        <f t="shared" ref="AE287:AE305" si="479">VLOOKUP($C$93,$D$3:$K$63,$A$71,0)*(B260-B259)</f>
        <v>294</v>
      </c>
      <c r="AF287" s="64">
        <f>VLOOKUP($C$94,$D$3:$K$63,$A$71,0)*(B259-B258)</f>
        <v>314.60000000000002</v>
      </c>
      <c r="AG287" s="64">
        <f>VLOOKUP($C$95,$D$3:$K$63,$A$71,0)*B258</f>
        <v>0</v>
      </c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54">
        <f t="shared" si="416"/>
        <v>2647.6663645784502</v>
      </c>
      <c r="BP287" s="53">
        <v>2029</v>
      </c>
      <c r="BQ287" s="61">
        <f t="shared" si="417"/>
        <v>0</v>
      </c>
      <c r="BR287" s="61">
        <f t="shared" si="437"/>
        <v>0</v>
      </c>
      <c r="BS287" s="61">
        <f t="shared" si="438"/>
        <v>0</v>
      </c>
      <c r="BT287" s="61">
        <f t="shared" si="439"/>
        <v>0</v>
      </c>
      <c r="BU287" s="61">
        <f t="shared" si="440"/>
        <v>0</v>
      </c>
      <c r="BV287" s="61">
        <f t="shared" si="441"/>
        <v>0</v>
      </c>
      <c r="BW287" s="61">
        <f t="shared" si="442"/>
        <v>0</v>
      </c>
      <c r="BX287" s="61">
        <f t="shared" si="443"/>
        <v>0</v>
      </c>
      <c r="BY287" s="61">
        <f t="shared" si="444"/>
        <v>0</v>
      </c>
      <c r="BZ287" s="61">
        <f t="shared" si="445"/>
        <v>0</v>
      </c>
      <c r="CA287" s="61">
        <f t="shared" si="446"/>
        <v>0</v>
      </c>
      <c r="CB287" s="61">
        <f t="shared" si="447"/>
        <v>0</v>
      </c>
      <c r="CC287" s="61">
        <f t="shared" si="448"/>
        <v>0</v>
      </c>
      <c r="CD287" s="61">
        <f t="shared" si="449"/>
        <v>1.7564858181761901E-16</v>
      </c>
      <c r="CE287" s="61">
        <f t="shared" si="450"/>
        <v>4.1593438409881403E-2</v>
      </c>
      <c r="CF287" s="61">
        <f t="shared" si="451"/>
        <v>3.5354597364207298E-2</v>
      </c>
      <c r="CG287" s="61">
        <f t="shared" si="434"/>
        <v>4.1571314741489798E-2</v>
      </c>
      <c r="CH287" s="61">
        <f t="shared" si="387"/>
        <v>4.3258219715900201E-2</v>
      </c>
      <c r="CI287" s="61">
        <f t="shared" si="388"/>
        <v>5.3254443945942399E-2</v>
      </c>
      <c r="CJ287" s="61">
        <f t="shared" si="389"/>
        <v>4.1671917130276397E-2</v>
      </c>
      <c r="CK287" s="61">
        <f t="shared" si="390"/>
        <v>4.6153851419816698E-2</v>
      </c>
      <c r="CL287" s="61">
        <f t="shared" si="391"/>
        <v>5.5369514060107497E-2</v>
      </c>
      <c r="CM287" s="61">
        <f t="shared" si="418"/>
        <v>6.4887329573850405E-2</v>
      </c>
      <c r="CN287" s="61">
        <f t="shared" si="452"/>
        <v>7.3347610030510699E-2</v>
      </c>
      <c r="CO287" s="61">
        <f t="shared" si="453"/>
        <v>8.0146049683184201E-2</v>
      </c>
      <c r="CP287" s="61">
        <f t="shared" si="454"/>
        <v>9.1401244219277006E-2</v>
      </c>
      <c r="CQ287" s="61">
        <f t="shared" si="455"/>
        <v>0.102127671226829</v>
      </c>
      <c r="CR287" s="61">
        <f t="shared" si="456"/>
        <v>0.111041180993667</v>
      </c>
      <c r="CS287" s="61">
        <f t="shared" si="457"/>
        <v>0.11882161748506</v>
      </c>
      <c r="CT287" s="61">
        <f t="shared" si="458"/>
        <v>0</v>
      </c>
      <c r="CU287" s="61">
        <f t="shared" si="459"/>
        <v>0</v>
      </c>
      <c r="CV287" s="61">
        <f t="shared" si="460"/>
        <v>0</v>
      </c>
      <c r="CW287" s="61">
        <f t="shared" si="461"/>
        <v>0</v>
      </c>
      <c r="CX287" s="61">
        <f t="shared" si="462"/>
        <v>0</v>
      </c>
      <c r="CY287" s="61">
        <f t="shared" si="463"/>
        <v>0</v>
      </c>
      <c r="CZ287" s="61">
        <f t="shared" si="464"/>
        <v>0</v>
      </c>
      <c r="DA287" s="61">
        <f t="shared" si="465"/>
        <v>0</v>
      </c>
      <c r="DB287" s="61">
        <f t="shared" si="466"/>
        <v>0</v>
      </c>
      <c r="DC287" s="61">
        <f t="shared" si="435"/>
        <v>0</v>
      </c>
      <c r="DD287" s="61">
        <f t="shared" si="393"/>
        <v>0</v>
      </c>
      <c r="DE287" s="61">
        <f t="shared" si="394"/>
        <v>0</v>
      </c>
      <c r="DF287" s="61">
        <f t="shared" si="395"/>
        <v>0</v>
      </c>
      <c r="DG287" s="61">
        <f t="shared" si="396"/>
        <v>0</v>
      </c>
      <c r="DH287" s="61">
        <f t="shared" si="397"/>
        <v>0</v>
      </c>
      <c r="DI287" s="61">
        <f t="shared" si="398"/>
        <v>0</v>
      </c>
      <c r="DJ287" s="61">
        <f t="shared" si="399"/>
        <v>0</v>
      </c>
      <c r="DK287" s="61">
        <f t="shared" si="400"/>
        <v>0</v>
      </c>
      <c r="DL287" s="61">
        <f t="shared" si="401"/>
        <v>0</v>
      </c>
      <c r="DM287" s="61">
        <f t="shared" si="402"/>
        <v>0</v>
      </c>
      <c r="DN287" s="61">
        <f t="shared" si="403"/>
        <v>0</v>
      </c>
      <c r="DO287" s="61">
        <f t="shared" si="404"/>
        <v>0</v>
      </c>
      <c r="DP287" s="61">
        <f t="shared" si="405"/>
        <v>0</v>
      </c>
      <c r="DQ287" s="61">
        <f t="shared" si="406"/>
        <v>0</v>
      </c>
      <c r="DR287" s="61">
        <f t="shared" si="407"/>
        <v>0</v>
      </c>
      <c r="DS287" s="61">
        <f t="shared" si="408"/>
        <v>0</v>
      </c>
      <c r="DT287" s="61">
        <f t="shared" si="409"/>
        <v>0</v>
      </c>
      <c r="DU287" s="61">
        <f t="shared" si="410"/>
        <v>0</v>
      </c>
      <c r="DV287" s="61">
        <f t="shared" si="411"/>
        <v>0</v>
      </c>
      <c r="DW287" s="61">
        <f t="shared" si="412"/>
        <v>0</v>
      </c>
      <c r="DX287" s="61">
        <f t="shared" si="413"/>
        <v>0</v>
      </c>
      <c r="DY287" s="61">
        <f t="shared" si="414"/>
        <v>0</v>
      </c>
      <c r="DZ287" s="61">
        <f t="shared" si="419"/>
        <v>1</v>
      </c>
    </row>
    <row r="288" spans="1:130">
      <c r="C288" s="53">
        <v>2030</v>
      </c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>
        <f t="shared" si="430"/>
        <v>0</v>
      </c>
      <c r="O288" s="64">
        <f t="shared" si="431"/>
        <v>0</v>
      </c>
      <c r="P288" s="64">
        <f t="shared" si="432"/>
        <v>0</v>
      </c>
      <c r="Q288" s="64">
        <f t="shared" si="433"/>
        <v>0</v>
      </c>
      <c r="R288" s="64">
        <f t="shared" si="436"/>
        <v>3.66791756517575E-13</v>
      </c>
      <c r="S288" s="64">
        <f t="shared" si="467"/>
        <v>93.607178274425493</v>
      </c>
      <c r="T288" s="64">
        <f t="shared" si="468"/>
        <v>110.066971772347</v>
      </c>
      <c r="U288" s="64">
        <f t="shared" si="469"/>
        <v>114.533333333333</v>
      </c>
      <c r="V288" s="64">
        <f t="shared" si="470"/>
        <v>141</v>
      </c>
      <c r="W288" s="64">
        <f t="shared" si="471"/>
        <v>110.333333333333</v>
      </c>
      <c r="X288" s="64">
        <f t="shared" si="472"/>
        <v>122.2</v>
      </c>
      <c r="Y288" s="64">
        <f t="shared" si="473"/>
        <v>146.6</v>
      </c>
      <c r="Z288" s="64">
        <f t="shared" si="474"/>
        <v>171.8</v>
      </c>
      <c r="AA288" s="64">
        <f t="shared" si="475"/>
        <v>194.2</v>
      </c>
      <c r="AB288" s="64">
        <f t="shared" si="476"/>
        <v>212.2</v>
      </c>
      <c r="AC288" s="64">
        <f t="shared" si="477"/>
        <v>242</v>
      </c>
      <c r="AD288" s="64">
        <f t="shared" si="478"/>
        <v>270.39999999999998</v>
      </c>
      <c r="AE288" s="64">
        <f t="shared" si="479"/>
        <v>294</v>
      </c>
      <c r="AF288" s="64">
        <f t="shared" ref="AF288:AF306" si="480">VLOOKUP($C$94,$D$3:$K$63,$A$71,0)*(B260-B259)</f>
        <v>314.60000000000002</v>
      </c>
      <c r="AG288" s="64">
        <f>VLOOKUP($C$95,$D$3:$K$63,$A$71,0)*(B259-B258)</f>
        <v>331.6</v>
      </c>
      <c r="AH288" s="64">
        <f>VLOOKUP($C$96,$D$3:$K$63,$A$71,0)*B258</f>
        <v>0</v>
      </c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54">
        <f t="shared" si="416"/>
        <v>2869.14081671344</v>
      </c>
      <c r="BP288" s="53">
        <v>2030</v>
      </c>
      <c r="BQ288" s="61">
        <f t="shared" si="417"/>
        <v>0</v>
      </c>
      <c r="BR288" s="61">
        <f t="shared" si="437"/>
        <v>0</v>
      </c>
      <c r="BS288" s="61">
        <f t="shared" si="438"/>
        <v>0</v>
      </c>
      <c r="BT288" s="61">
        <f t="shared" si="439"/>
        <v>0</v>
      </c>
      <c r="BU288" s="61">
        <f t="shared" si="440"/>
        <v>0</v>
      </c>
      <c r="BV288" s="61">
        <f t="shared" si="441"/>
        <v>0</v>
      </c>
      <c r="BW288" s="61">
        <f t="shared" si="442"/>
        <v>0</v>
      </c>
      <c r="BX288" s="61">
        <f t="shared" si="443"/>
        <v>0</v>
      </c>
      <c r="BY288" s="61">
        <f t="shared" si="444"/>
        <v>0</v>
      </c>
      <c r="BZ288" s="61">
        <f t="shared" si="445"/>
        <v>0</v>
      </c>
      <c r="CA288" s="61">
        <f t="shared" si="446"/>
        <v>0</v>
      </c>
      <c r="CB288" s="61">
        <f t="shared" si="447"/>
        <v>0</v>
      </c>
      <c r="CC288" s="61">
        <f t="shared" si="448"/>
        <v>0</v>
      </c>
      <c r="CD288" s="61">
        <f t="shared" si="449"/>
        <v>0</v>
      </c>
      <c r="CE288" s="61">
        <f t="shared" si="450"/>
        <v>1.2784027691527899E-16</v>
      </c>
      <c r="CF288" s="61">
        <f t="shared" si="451"/>
        <v>3.2625508559615199E-2</v>
      </c>
      <c r="CG288" s="61">
        <f t="shared" si="434"/>
        <v>3.8362345665008797E-2</v>
      </c>
      <c r="CH288" s="61">
        <f t="shared" si="387"/>
        <v>3.9919035226904501E-2</v>
      </c>
      <c r="CI288" s="61">
        <f t="shared" si="388"/>
        <v>4.9143631842202003E-2</v>
      </c>
      <c r="CJ288" s="61">
        <f t="shared" si="389"/>
        <v>3.8455182363519802E-2</v>
      </c>
      <c r="CK288" s="61">
        <f t="shared" si="390"/>
        <v>4.2591147596575098E-2</v>
      </c>
      <c r="CL288" s="61">
        <f t="shared" si="391"/>
        <v>5.1095435660048302E-2</v>
      </c>
      <c r="CM288" s="61">
        <f t="shared" si="418"/>
        <v>5.98785528403568E-2</v>
      </c>
      <c r="CN288" s="61">
        <f t="shared" si="452"/>
        <v>6.7685768111741998E-2</v>
      </c>
      <c r="CO288" s="61">
        <f t="shared" si="453"/>
        <v>7.3959423240533798E-2</v>
      </c>
      <c r="CP288" s="61">
        <f t="shared" si="454"/>
        <v>8.4345807842644505E-2</v>
      </c>
      <c r="CQ288" s="61">
        <f t="shared" si="455"/>
        <v>9.4244241490293701E-2</v>
      </c>
      <c r="CR288" s="61">
        <f t="shared" si="456"/>
        <v>0.102469700436932</v>
      </c>
      <c r="CS288" s="61">
        <f t="shared" si="457"/>
        <v>0.109649550195438</v>
      </c>
      <c r="CT288" s="61">
        <f t="shared" si="458"/>
        <v>0.11557466892818601</v>
      </c>
      <c r="CU288" s="61">
        <f t="shared" si="459"/>
        <v>0</v>
      </c>
      <c r="CV288" s="61">
        <f t="shared" si="460"/>
        <v>0</v>
      </c>
      <c r="CW288" s="61">
        <f t="shared" si="461"/>
        <v>0</v>
      </c>
      <c r="CX288" s="61">
        <f t="shared" si="462"/>
        <v>0</v>
      </c>
      <c r="CY288" s="61">
        <f t="shared" si="463"/>
        <v>0</v>
      </c>
      <c r="CZ288" s="61">
        <f t="shared" si="464"/>
        <v>0</v>
      </c>
      <c r="DA288" s="61">
        <f t="shared" si="465"/>
        <v>0</v>
      </c>
      <c r="DB288" s="61">
        <f t="shared" si="466"/>
        <v>0</v>
      </c>
      <c r="DC288" s="61">
        <f t="shared" si="435"/>
        <v>0</v>
      </c>
      <c r="DD288" s="61">
        <f t="shared" si="393"/>
        <v>0</v>
      </c>
      <c r="DE288" s="61">
        <f t="shared" si="394"/>
        <v>0</v>
      </c>
      <c r="DF288" s="61">
        <f t="shared" si="395"/>
        <v>0</v>
      </c>
      <c r="DG288" s="61">
        <f t="shared" si="396"/>
        <v>0</v>
      </c>
      <c r="DH288" s="61">
        <f t="shared" si="397"/>
        <v>0</v>
      </c>
      <c r="DI288" s="61">
        <f t="shared" si="398"/>
        <v>0</v>
      </c>
      <c r="DJ288" s="61">
        <f t="shared" si="399"/>
        <v>0</v>
      </c>
      <c r="DK288" s="61">
        <f t="shared" si="400"/>
        <v>0</v>
      </c>
      <c r="DL288" s="61">
        <f t="shared" si="401"/>
        <v>0</v>
      </c>
      <c r="DM288" s="61">
        <f t="shared" si="402"/>
        <v>0</v>
      </c>
      <c r="DN288" s="61">
        <f t="shared" si="403"/>
        <v>0</v>
      </c>
      <c r="DO288" s="61">
        <f t="shared" si="404"/>
        <v>0</v>
      </c>
      <c r="DP288" s="61">
        <f t="shared" si="405"/>
        <v>0</v>
      </c>
      <c r="DQ288" s="61">
        <f t="shared" si="406"/>
        <v>0</v>
      </c>
      <c r="DR288" s="61">
        <f t="shared" si="407"/>
        <v>0</v>
      </c>
      <c r="DS288" s="61">
        <f t="shared" si="408"/>
        <v>0</v>
      </c>
      <c r="DT288" s="61">
        <f t="shared" si="409"/>
        <v>0</v>
      </c>
      <c r="DU288" s="61">
        <f t="shared" si="410"/>
        <v>0</v>
      </c>
      <c r="DV288" s="61">
        <f t="shared" si="411"/>
        <v>0</v>
      </c>
      <c r="DW288" s="61">
        <f t="shared" si="412"/>
        <v>0</v>
      </c>
      <c r="DX288" s="61">
        <f t="shared" si="413"/>
        <v>0</v>
      </c>
      <c r="DY288" s="61">
        <f t="shared" si="414"/>
        <v>0</v>
      </c>
      <c r="DZ288" s="61">
        <f t="shared" si="419"/>
        <v>1</v>
      </c>
    </row>
    <row r="289" spans="3:130">
      <c r="C289" s="53">
        <v>2031</v>
      </c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>
        <f t="shared" si="431"/>
        <v>0</v>
      </c>
      <c r="P289" s="64">
        <f t="shared" si="432"/>
        <v>0</v>
      </c>
      <c r="Q289" s="64">
        <f t="shared" si="433"/>
        <v>0</v>
      </c>
      <c r="R289" s="64">
        <f t="shared" si="436"/>
        <v>0</v>
      </c>
      <c r="S289" s="64">
        <f t="shared" si="467"/>
        <v>3.11774533771377E-13</v>
      </c>
      <c r="T289" s="64">
        <f t="shared" si="468"/>
        <v>110.066971772347</v>
      </c>
      <c r="U289" s="64">
        <f t="shared" si="469"/>
        <v>114.533333333333</v>
      </c>
      <c r="V289" s="64">
        <f t="shared" si="470"/>
        <v>141</v>
      </c>
      <c r="W289" s="64">
        <f t="shared" si="471"/>
        <v>110.333333333333</v>
      </c>
      <c r="X289" s="64">
        <f t="shared" si="472"/>
        <v>122.2</v>
      </c>
      <c r="Y289" s="64">
        <f t="shared" si="473"/>
        <v>146.6</v>
      </c>
      <c r="Z289" s="64">
        <f t="shared" si="474"/>
        <v>171.8</v>
      </c>
      <c r="AA289" s="64">
        <f t="shared" si="475"/>
        <v>194.2</v>
      </c>
      <c r="AB289" s="64">
        <f t="shared" si="476"/>
        <v>212.2</v>
      </c>
      <c r="AC289" s="64">
        <f t="shared" si="477"/>
        <v>242</v>
      </c>
      <c r="AD289" s="64">
        <f t="shared" si="478"/>
        <v>270.39999999999998</v>
      </c>
      <c r="AE289" s="64">
        <f t="shared" si="479"/>
        <v>294</v>
      </c>
      <c r="AF289" s="64">
        <f t="shared" si="480"/>
        <v>314.60000000000002</v>
      </c>
      <c r="AG289" s="64">
        <f t="shared" ref="AG289:AG307" si="481">VLOOKUP($C$95,$D$3:$K$63,$A$71,0)*(B260-B259)</f>
        <v>331.6</v>
      </c>
      <c r="AH289" s="64">
        <f>VLOOKUP($C$96,$D$3:$K$63,$A$71,0)*(B259-B258)</f>
        <v>343.8</v>
      </c>
      <c r="AI289" s="64">
        <f>VLOOKUP($C$97,$D$3:$K$63,$A$71,0)*B258</f>
        <v>0</v>
      </c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54">
        <f t="shared" si="416"/>
        <v>3119.33363843901</v>
      </c>
      <c r="BP289" s="53">
        <v>2031</v>
      </c>
      <c r="BQ289" s="61">
        <f t="shared" si="417"/>
        <v>0</v>
      </c>
      <c r="BR289" s="61">
        <f t="shared" si="437"/>
        <v>0</v>
      </c>
      <c r="BS289" s="61">
        <f t="shared" si="438"/>
        <v>0</v>
      </c>
      <c r="BT289" s="61">
        <f t="shared" si="439"/>
        <v>0</v>
      </c>
      <c r="BU289" s="61">
        <f t="shared" si="440"/>
        <v>0</v>
      </c>
      <c r="BV289" s="61">
        <f t="shared" si="441"/>
        <v>0</v>
      </c>
      <c r="BW289" s="61">
        <f t="shared" si="442"/>
        <v>0</v>
      </c>
      <c r="BX289" s="61">
        <f t="shared" si="443"/>
        <v>0</v>
      </c>
      <c r="BY289" s="61">
        <f t="shared" si="444"/>
        <v>0</v>
      </c>
      <c r="BZ289" s="61">
        <f t="shared" si="445"/>
        <v>0</v>
      </c>
      <c r="CA289" s="61">
        <f t="shared" si="446"/>
        <v>0</v>
      </c>
      <c r="CB289" s="61">
        <f t="shared" si="447"/>
        <v>0</v>
      </c>
      <c r="CC289" s="61">
        <f t="shared" si="448"/>
        <v>0</v>
      </c>
      <c r="CD289" s="61">
        <f t="shared" si="449"/>
        <v>0</v>
      </c>
      <c r="CE289" s="61">
        <f t="shared" si="450"/>
        <v>0</v>
      </c>
      <c r="CF289" s="61">
        <f t="shared" si="451"/>
        <v>9.9949082050548503E-17</v>
      </c>
      <c r="CG289" s="61">
        <f t="shared" si="434"/>
        <v>3.5285411735381703E-2</v>
      </c>
      <c r="CH289" s="61">
        <f t="shared" si="387"/>
        <v>3.67172436837018E-2</v>
      </c>
      <c r="CI289" s="61">
        <f t="shared" si="388"/>
        <v>4.5201961810843599E-2</v>
      </c>
      <c r="CJ289" s="61">
        <f t="shared" si="389"/>
        <v>3.5370802268059602E-2</v>
      </c>
      <c r="CK289" s="61">
        <f t="shared" si="390"/>
        <v>3.9175033569397798E-2</v>
      </c>
      <c r="CL289" s="61">
        <f t="shared" si="391"/>
        <v>4.6997217031699803E-2</v>
      </c>
      <c r="CM289" s="61">
        <f t="shared" si="418"/>
        <v>5.50758655255527E-2</v>
      </c>
      <c r="CN289" s="61">
        <f t="shared" si="452"/>
        <v>6.2256886408977502E-2</v>
      </c>
      <c r="CO289" s="61">
        <f t="shared" si="453"/>
        <v>6.8027349618872399E-2</v>
      </c>
      <c r="CP289" s="61">
        <f t="shared" si="454"/>
        <v>7.7580672044142901E-2</v>
      </c>
      <c r="CQ289" s="61">
        <f t="shared" si="455"/>
        <v>8.6685180664199293E-2</v>
      </c>
      <c r="CR289" s="61">
        <f t="shared" si="456"/>
        <v>9.4250899094950394E-2</v>
      </c>
      <c r="CS289" s="61">
        <f t="shared" si="457"/>
        <v>0.100854873657386</v>
      </c>
      <c r="CT289" s="61">
        <f t="shared" si="458"/>
        <v>0.106304755577842</v>
      </c>
      <c r="CU289" s="61">
        <f t="shared" si="459"/>
        <v>0.110215847308993</v>
      </c>
      <c r="CV289" s="61">
        <f t="shared" si="460"/>
        <v>0</v>
      </c>
      <c r="CW289" s="61">
        <f t="shared" si="461"/>
        <v>0</v>
      </c>
      <c r="CX289" s="61">
        <f t="shared" si="462"/>
        <v>0</v>
      </c>
      <c r="CY289" s="61">
        <f t="shared" si="463"/>
        <v>0</v>
      </c>
      <c r="CZ289" s="61">
        <f t="shared" si="464"/>
        <v>0</v>
      </c>
      <c r="DA289" s="61">
        <f t="shared" si="465"/>
        <v>0</v>
      </c>
      <c r="DB289" s="61">
        <f t="shared" si="466"/>
        <v>0</v>
      </c>
      <c r="DC289" s="61">
        <f t="shared" si="435"/>
        <v>0</v>
      </c>
      <c r="DD289" s="61">
        <f t="shared" si="393"/>
        <v>0</v>
      </c>
      <c r="DE289" s="61">
        <f t="shared" si="394"/>
        <v>0</v>
      </c>
      <c r="DF289" s="61">
        <f t="shared" si="395"/>
        <v>0</v>
      </c>
      <c r="DG289" s="61">
        <f t="shared" si="396"/>
        <v>0</v>
      </c>
      <c r="DH289" s="61">
        <f t="shared" si="397"/>
        <v>0</v>
      </c>
      <c r="DI289" s="61">
        <f t="shared" si="398"/>
        <v>0</v>
      </c>
      <c r="DJ289" s="61">
        <f t="shared" si="399"/>
        <v>0</v>
      </c>
      <c r="DK289" s="61">
        <f t="shared" si="400"/>
        <v>0</v>
      </c>
      <c r="DL289" s="61">
        <f t="shared" si="401"/>
        <v>0</v>
      </c>
      <c r="DM289" s="61">
        <f t="shared" si="402"/>
        <v>0</v>
      </c>
      <c r="DN289" s="61">
        <f t="shared" si="403"/>
        <v>0</v>
      </c>
      <c r="DO289" s="61">
        <f t="shared" si="404"/>
        <v>0</v>
      </c>
      <c r="DP289" s="61">
        <f t="shared" si="405"/>
        <v>0</v>
      </c>
      <c r="DQ289" s="61">
        <f t="shared" si="406"/>
        <v>0</v>
      </c>
      <c r="DR289" s="61">
        <f t="shared" si="407"/>
        <v>0</v>
      </c>
      <c r="DS289" s="61">
        <f t="shared" si="408"/>
        <v>0</v>
      </c>
      <c r="DT289" s="61">
        <f t="shared" si="409"/>
        <v>0</v>
      </c>
      <c r="DU289" s="61">
        <f t="shared" si="410"/>
        <v>0</v>
      </c>
      <c r="DV289" s="61">
        <f t="shared" si="411"/>
        <v>0</v>
      </c>
      <c r="DW289" s="61">
        <f t="shared" si="412"/>
        <v>0</v>
      </c>
      <c r="DX289" s="61">
        <f t="shared" si="413"/>
        <v>0</v>
      </c>
      <c r="DY289" s="61">
        <f t="shared" si="414"/>
        <v>0</v>
      </c>
      <c r="DZ289" s="61">
        <f t="shared" si="419"/>
        <v>1</v>
      </c>
    </row>
    <row r="290" spans="3:130">
      <c r="C290" s="53">
        <v>2032</v>
      </c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>
        <f t="shared" si="432"/>
        <v>0</v>
      </c>
      <c r="Q290" s="64">
        <f t="shared" si="433"/>
        <v>0</v>
      </c>
      <c r="R290" s="64">
        <f t="shared" si="436"/>
        <v>0</v>
      </c>
      <c r="S290" s="64">
        <f t="shared" si="467"/>
        <v>0</v>
      </c>
      <c r="T290" s="64">
        <f t="shared" si="468"/>
        <v>3.6659665893728E-13</v>
      </c>
      <c r="U290" s="64">
        <f t="shared" si="469"/>
        <v>114.533333333333</v>
      </c>
      <c r="V290" s="64">
        <f t="shared" si="470"/>
        <v>141</v>
      </c>
      <c r="W290" s="64">
        <f t="shared" si="471"/>
        <v>110.333333333333</v>
      </c>
      <c r="X290" s="64">
        <f t="shared" si="472"/>
        <v>122.2</v>
      </c>
      <c r="Y290" s="64">
        <f t="shared" si="473"/>
        <v>146.6</v>
      </c>
      <c r="Z290" s="64">
        <f t="shared" si="474"/>
        <v>171.8</v>
      </c>
      <c r="AA290" s="64">
        <f t="shared" si="475"/>
        <v>194.2</v>
      </c>
      <c r="AB290" s="64">
        <f t="shared" si="476"/>
        <v>212.2</v>
      </c>
      <c r="AC290" s="64">
        <f t="shared" si="477"/>
        <v>242</v>
      </c>
      <c r="AD290" s="64">
        <f t="shared" si="478"/>
        <v>270.39999999999998</v>
      </c>
      <c r="AE290" s="64">
        <f t="shared" si="479"/>
        <v>294</v>
      </c>
      <c r="AF290" s="64">
        <f t="shared" si="480"/>
        <v>314.60000000000002</v>
      </c>
      <c r="AG290" s="64">
        <f t="shared" si="481"/>
        <v>331.6</v>
      </c>
      <c r="AH290" s="64">
        <f t="shared" ref="AH290:AH308" si="482">VLOOKUP($C$96,$D$3:$K$63,$A$71,0)*(B260-B259)</f>
        <v>343.8</v>
      </c>
      <c r="AI290" s="64">
        <f>VLOOKUP($C$97,$D$3:$K$63,$A$71,0)*(B259-B258)</f>
        <v>347</v>
      </c>
      <c r="AJ290" s="64">
        <f>VLOOKUP($C$98,$D$3:$K$63,$A$71,0)*B258</f>
        <v>0</v>
      </c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54">
        <f t="shared" si="416"/>
        <v>3356.2666666666701</v>
      </c>
      <c r="BP290" s="53">
        <v>2032</v>
      </c>
      <c r="BQ290" s="61">
        <f t="shared" si="417"/>
        <v>0</v>
      </c>
      <c r="BR290" s="61">
        <f t="shared" si="437"/>
        <v>0</v>
      </c>
      <c r="BS290" s="61">
        <f t="shared" si="438"/>
        <v>0</v>
      </c>
      <c r="BT290" s="61">
        <f t="shared" si="439"/>
        <v>0</v>
      </c>
      <c r="BU290" s="61">
        <f t="shared" si="440"/>
        <v>0</v>
      </c>
      <c r="BV290" s="61">
        <f t="shared" si="441"/>
        <v>0</v>
      </c>
      <c r="BW290" s="61">
        <f t="shared" si="442"/>
        <v>0</v>
      </c>
      <c r="BX290" s="61">
        <f t="shared" si="443"/>
        <v>0</v>
      </c>
      <c r="BY290" s="61">
        <f t="shared" si="444"/>
        <v>0</v>
      </c>
      <c r="BZ290" s="61">
        <f t="shared" si="445"/>
        <v>0</v>
      </c>
      <c r="CA290" s="61">
        <f t="shared" si="446"/>
        <v>0</v>
      </c>
      <c r="CB290" s="61">
        <f t="shared" si="447"/>
        <v>0</v>
      </c>
      <c r="CC290" s="61">
        <f t="shared" si="448"/>
        <v>0</v>
      </c>
      <c r="CD290" s="61">
        <f t="shared" si="449"/>
        <v>0</v>
      </c>
      <c r="CE290" s="61">
        <f t="shared" si="450"/>
        <v>0</v>
      </c>
      <c r="CF290" s="61">
        <f t="shared" si="451"/>
        <v>0</v>
      </c>
      <c r="CG290" s="61">
        <f t="shared" si="434"/>
        <v>1.092275123959E-16</v>
      </c>
      <c r="CH290" s="61">
        <f t="shared" si="387"/>
        <v>3.4125218496742403E-2</v>
      </c>
      <c r="CI290" s="61">
        <f t="shared" si="388"/>
        <v>4.2010964563800997E-2</v>
      </c>
      <c r="CJ290" s="61">
        <f t="shared" si="389"/>
        <v>3.2873828062927102E-2</v>
      </c>
      <c r="CK290" s="61">
        <f t="shared" si="390"/>
        <v>3.6409502621960903E-2</v>
      </c>
      <c r="CL290" s="61">
        <f t="shared" si="391"/>
        <v>4.3679485142221502E-2</v>
      </c>
      <c r="CM290" s="61">
        <f t="shared" si="418"/>
        <v>5.1187827745113601E-2</v>
      </c>
      <c r="CN290" s="61">
        <f t="shared" si="452"/>
        <v>5.7861910058795499E-2</v>
      </c>
      <c r="CO290" s="61">
        <f t="shared" si="453"/>
        <v>6.3225011918004101E-2</v>
      </c>
      <c r="CP290" s="61">
        <f t="shared" si="454"/>
        <v>7.2103924996027302E-2</v>
      </c>
      <c r="CQ290" s="61">
        <f t="shared" si="455"/>
        <v>8.0565707929445396E-2</v>
      </c>
      <c r="CR290" s="61">
        <f t="shared" si="456"/>
        <v>8.7597330367074497E-2</v>
      </c>
      <c r="CS290" s="61">
        <f t="shared" si="457"/>
        <v>9.3735102494835507E-2</v>
      </c>
      <c r="CT290" s="61">
        <f t="shared" si="458"/>
        <v>9.8800254250754796E-2</v>
      </c>
      <c r="CU290" s="61">
        <f t="shared" si="459"/>
        <v>0.102435245510885</v>
      </c>
      <c r="CV290" s="61">
        <f t="shared" si="460"/>
        <v>0.103388685841411</v>
      </c>
      <c r="CW290" s="61">
        <f t="shared" si="461"/>
        <v>0</v>
      </c>
      <c r="CX290" s="61">
        <f t="shared" si="462"/>
        <v>0</v>
      </c>
      <c r="CY290" s="61">
        <f t="shared" si="463"/>
        <v>0</v>
      </c>
      <c r="CZ290" s="61">
        <f t="shared" si="464"/>
        <v>0</v>
      </c>
      <c r="DA290" s="61">
        <f t="shared" si="465"/>
        <v>0</v>
      </c>
      <c r="DB290" s="61">
        <f t="shared" si="466"/>
        <v>0</v>
      </c>
      <c r="DC290" s="61">
        <f t="shared" si="435"/>
        <v>0</v>
      </c>
      <c r="DD290" s="61">
        <f t="shared" si="393"/>
        <v>0</v>
      </c>
      <c r="DE290" s="61">
        <f t="shared" si="394"/>
        <v>0</v>
      </c>
      <c r="DF290" s="61">
        <f t="shared" si="395"/>
        <v>0</v>
      </c>
      <c r="DG290" s="61">
        <f t="shared" si="396"/>
        <v>0</v>
      </c>
      <c r="DH290" s="61">
        <f t="shared" si="397"/>
        <v>0</v>
      </c>
      <c r="DI290" s="61">
        <f t="shared" si="398"/>
        <v>0</v>
      </c>
      <c r="DJ290" s="61">
        <f t="shared" si="399"/>
        <v>0</v>
      </c>
      <c r="DK290" s="61">
        <f t="shared" si="400"/>
        <v>0</v>
      </c>
      <c r="DL290" s="61">
        <f t="shared" si="401"/>
        <v>0</v>
      </c>
      <c r="DM290" s="61">
        <f t="shared" si="402"/>
        <v>0</v>
      </c>
      <c r="DN290" s="61">
        <f t="shared" si="403"/>
        <v>0</v>
      </c>
      <c r="DO290" s="61">
        <f t="shared" si="404"/>
        <v>0</v>
      </c>
      <c r="DP290" s="61">
        <f t="shared" si="405"/>
        <v>0</v>
      </c>
      <c r="DQ290" s="61">
        <f t="shared" si="406"/>
        <v>0</v>
      </c>
      <c r="DR290" s="61">
        <f t="shared" si="407"/>
        <v>0</v>
      </c>
      <c r="DS290" s="61">
        <f t="shared" si="408"/>
        <v>0</v>
      </c>
      <c r="DT290" s="61">
        <f t="shared" si="409"/>
        <v>0</v>
      </c>
      <c r="DU290" s="61">
        <f t="shared" si="410"/>
        <v>0</v>
      </c>
      <c r="DV290" s="61">
        <f t="shared" si="411"/>
        <v>0</v>
      </c>
      <c r="DW290" s="61">
        <f t="shared" si="412"/>
        <v>0</v>
      </c>
      <c r="DX290" s="61">
        <f t="shared" si="413"/>
        <v>0</v>
      </c>
      <c r="DY290" s="61">
        <f t="shared" si="414"/>
        <v>0</v>
      </c>
      <c r="DZ290" s="61">
        <f t="shared" si="419"/>
        <v>1</v>
      </c>
    </row>
    <row r="291" spans="3:130">
      <c r="C291" s="53">
        <v>2033</v>
      </c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>
        <f t="shared" si="433"/>
        <v>0</v>
      </c>
      <c r="R291" s="64">
        <f t="shared" si="436"/>
        <v>0</v>
      </c>
      <c r="S291" s="64">
        <f t="shared" si="467"/>
        <v>0</v>
      </c>
      <c r="T291" s="64">
        <f t="shared" si="468"/>
        <v>0</v>
      </c>
      <c r="U291" s="64">
        <f t="shared" si="469"/>
        <v>3.8147263126120399E-13</v>
      </c>
      <c r="V291" s="64">
        <f t="shared" si="470"/>
        <v>141</v>
      </c>
      <c r="W291" s="64">
        <f t="shared" si="471"/>
        <v>110.333333333333</v>
      </c>
      <c r="X291" s="64">
        <f t="shared" si="472"/>
        <v>122.2</v>
      </c>
      <c r="Y291" s="64">
        <f t="shared" si="473"/>
        <v>146.6</v>
      </c>
      <c r="Z291" s="64">
        <f t="shared" si="474"/>
        <v>171.8</v>
      </c>
      <c r="AA291" s="64">
        <f t="shared" si="475"/>
        <v>194.2</v>
      </c>
      <c r="AB291" s="64">
        <f t="shared" si="476"/>
        <v>212.2</v>
      </c>
      <c r="AC291" s="64">
        <f t="shared" si="477"/>
        <v>242</v>
      </c>
      <c r="AD291" s="64">
        <f t="shared" si="478"/>
        <v>270.39999999999998</v>
      </c>
      <c r="AE291" s="64">
        <f t="shared" si="479"/>
        <v>294</v>
      </c>
      <c r="AF291" s="64">
        <f t="shared" si="480"/>
        <v>314.60000000000002</v>
      </c>
      <c r="AG291" s="64">
        <f t="shared" si="481"/>
        <v>331.6</v>
      </c>
      <c r="AH291" s="64">
        <f t="shared" si="482"/>
        <v>343.8</v>
      </c>
      <c r="AI291" s="64">
        <f t="shared" ref="AI291:AI309" si="483">VLOOKUP($C$97,$D$3:$K$63,$A$71,0)*(B260-B259)</f>
        <v>347</v>
      </c>
      <c r="AJ291" s="64">
        <f>VLOOKUP($C$98,$D$3:$K$63,$A$71,0)*(B259-B258)</f>
        <v>349.2</v>
      </c>
      <c r="AK291" s="64">
        <f>VLOOKUP($C$99,$D$3:$K$63,$A$71,0)*B258</f>
        <v>0</v>
      </c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54">
        <f t="shared" si="416"/>
        <v>3590.9333333333302</v>
      </c>
      <c r="BP291" s="53">
        <v>2033</v>
      </c>
      <c r="BQ291" s="61">
        <f t="shared" si="417"/>
        <v>0</v>
      </c>
      <c r="BR291" s="61">
        <f t="shared" si="437"/>
        <v>0</v>
      </c>
      <c r="BS291" s="61">
        <f t="shared" si="438"/>
        <v>0</v>
      </c>
      <c r="BT291" s="61">
        <f t="shared" si="439"/>
        <v>0</v>
      </c>
      <c r="BU291" s="61">
        <f t="shared" si="440"/>
        <v>0</v>
      </c>
      <c r="BV291" s="61">
        <f t="shared" si="441"/>
        <v>0</v>
      </c>
      <c r="BW291" s="61">
        <f t="shared" si="442"/>
        <v>0</v>
      </c>
      <c r="BX291" s="61">
        <f t="shared" si="443"/>
        <v>0</v>
      </c>
      <c r="BY291" s="61">
        <f t="shared" si="444"/>
        <v>0</v>
      </c>
      <c r="BZ291" s="61">
        <f t="shared" si="445"/>
        <v>0</v>
      </c>
      <c r="CA291" s="61">
        <f t="shared" si="446"/>
        <v>0</v>
      </c>
      <c r="CB291" s="61">
        <f t="shared" si="447"/>
        <v>0</v>
      </c>
      <c r="CC291" s="61">
        <f t="shared" si="448"/>
        <v>0</v>
      </c>
      <c r="CD291" s="61">
        <f t="shared" si="449"/>
        <v>0</v>
      </c>
      <c r="CE291" s="61">
        <f t="shared" si="450"/>
        <v>0</v>
      </c>
      <c r="CF291" s="61">
        <f t="shared" si="451"/>
        <v>0</v>
      </c>
      <c r="CG291" s="61">
        <f t="shared" si="434"/>
        <v>0</v>
      </c>
      <c r="CH291" s="61">
        <f t="shared" si="387"/>
        <v>1.06232167475829E-16</v>
      </c>
      <c r="CI291" s="61">
        <f t="shared" si="388"/>
        <v>3.9265557700876301E-2</v>
      </c>
      <c r="CJ291" s="61">
        <f t="shared" si="389"/>
        <v>3.0725530966879501E-2</v>
      </c>
      <c r="CK291" s="61">
        <f t="shared" si="390"/>
        <v>3.4030150007426103E-2</v>
      </c>
      <c r="CL291" s="61">
        <f t="shared" si="391"/>
        <v>4.0825040843606102E-2</v>
      </c>
      <c r="CM291" s="61">
        <f t="shared" si="418"/>
        <v>4.7842714985890399E-2</v>
      </c>
      <c r="CN291" s="61">
        <f t="shared" si="452"/>
        <v>5.4080647556809698E-2</v>
      </c>
      <c r="CO291" s="61">
        <f t="shared" si="453"/>
        <v>5.9093271944155701E-2</v>
      </c>
      <c r="CP291" s="61">
        <f t="shared" si="454"/>
        <v>6.7391950096539394E-2</v>
      </c>
      <c r="CQ291" s="61">
        <f t="shared" si="455"/>
        <v>7.5300757463240706E-2</v>
      </c>
      <c r="CR291" s="61">
        <f t="shared" si="456"/>
        <v>8.1872864993316502E-2</v>
      </c>
      <c r="CS291" s="61">
        <f t="shared" si="457"/>
        <v>8.7609535125501306E-2</v>
      </c>
      <c r="CT291" s="61">
        <f t="shared" si="458"/>
        <v>9.23436803802168E-2</v>
      </c>
      <c r="CU291" s="61">
        <f t="shared" si="459"/>
        <v>9.5741125798306806E-2</v>
      </c>
      <c r="CV291" s="61">
        <f t="shared" si="460"/>
        <v>9.6632259022723904E-2</v>
      </c>
      <c r="CW291" s="61">
        <f t="shared" si="461"/>
        <v>9.7244913114510598E-2</v>
      </c>
      <c r="CX291" s="61">
        <f t="shared" si="462"/>
        <v>0</v>
      </c>
      <c r="CY291" s="61">
        <f t="shared" si="463"/>
        <v>0</v>
      </c>
      <c r="CZ291" s="61">
        <f t="shared" si="464"/>
        <v>0</v>
      </c>
      <c r="DA291" s="61">
        <f t="shared" si="465"/>
        <v>0</v>
      </c>
      <c r="DB291" s="61">
        <f t="shared" si="466"/>
        <v>0</v>
      </c>
      <c r="DC291" s="61">
        <f t="shared" si="435"/>
        <v>0</v>
      </c>
      <c r="DD291" s="61">
        <f t="shared" si="393"/>
        <v>0</v>
      </c>
      <c r="DE291" s="61">
        <f t="shared" si="394"/>
        <v>0</v>
      </c>
      <c r="DF291" s="61">
        <f t="shared" si="395"/>
        <v>0</v>
      </c>
      <c r="DG291" s="61">
        <f t="shared" si="396"/>
        <v>0</v>
      </c>
      <c r="DH291" s="61">
        <f t="shared" si="397"/>
        <v>0</v>
      </c>
      <c r="DI291" s="61">
        <f t="shared" si="398"/>
        <v>0</v>
      </c>
      <c r="DJ291" s="61">
        <f t="shared" si="399"/>
        <v>0</v>
      </c>
      <c r="DK291" s="61">
        <f t="shared" si="400"/>
        <v>0</v>
      </c>
      <c r="DL291" s="61">
        <f t="shared" si="401"/>
        <v>0</v>
      </c>
      <c r="DM291" s="61">
        <f t="shared" si="402"/>
        <v>0</v>
      </c>
      <c r="DN291" s="61">
        <f t="shared" si="403"/>
        <v>0</v>
      </c>
      <c r="DO291" s="61">
        <f t="shared" si="404"/>
        <v>0</v>
      </c>
      <c r="DP291" s="61">
        <f t="shared" si="405"/>
        <v>0</v>
      </c>
      <c r="DQ291" s="61">
        <f t="shared" si="406"/>
        <v>0</v>
      </c>
      <c r="DR291" s="61">
        <f t="shared" si="407"/>
        <v>0</v>
      </c>
      <c r="DS291" s="61">
        <f t="shared" si="408"/>
        <v>0</v>
      </c>
      <c r="DT291" s="61">
        <f t="shared" si="409"/>
        <v>0</v>
      </c>
      <c r="DU291" s="61">
        <f t="shared" si="410"/>
        <v>0</v>
      </c>
      <c r="DV291" s="61">
        <f t="shared" si="411"/>
        <v>0</v>
      </c>
      <c r="DW291" s="61">
        <f t="shared" si="412"/>
        <v>0</v>
      </c>
      <c r="DX291" s="61">
        <f t="shared" si="413"/>
        <v>0</v>
      </c>
      <c r="DY291" s="61">
        <f t="shared" si="414"/>
        <v>0</v>
      </c>
      <c r="DZ291" s="61">
        <f t="shared" si="419"/>
        <v>1</v>
      </c>
    </row>
    <row r="292" spans="3:130">
      <c r="C292" s="53">
        <v>2034</v>
      </c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>
        <f t="shared" si="436"/>
        <v>0</v>
      </c>
      <c r="S292" s="64">
        <f t="shared" si="467"/>
        <v>0</v>
      </c>
      <c r="T292" s="64">
        <f t="shared" si="468"/>
        <v>0</v>
      </c>
      <c r="U292" s="64">
        <f t="shared" si="469"/>
        <v>0</v>
      </c>
      <c r="V292" s="64">
        <f t="shared" si="470"/>
        <v>4.6962433941644101E-13</v>
      </c>
      <c r="W292" s="64">
        <f t="shared" si="471"/>
        <v>110.333333333333</v>
      </c>
      <c r="X292" s="64">
        <f t="shared" si="472"/>
        <v>122.2</v>
      </c>
      <c r="Y292" s="64">
        <f t="shared" si="473"/>
        <v>146.6</v>
      </c>
      <c r="Z292" s="64">
        <f t="shared" si="474"/>
        <v>171.8</v>
      </c>
      <c r="AA292" s="64">
        <f t="shared" si="475"/>
        <v>194.2</v>
      </c>
      <c r="AB292" s="64">
        <f t="shared" si="476"/>
        <v>212.2</v>
      </c>
      <c r="AC292" s="64">
        <f t="shared" si="477"/>
        <v>242</v>
      </c>
      <c r="AD292" s="64">
        <f t="shared" si="478"/>
        <v>270.39999999999998</v>
      </c>
      <c r="AE292" s="64">
        <f t="shared" si="479"/>
        <v>294</v>
      </c>
      <c r="AF292" s="64">
        <f t="shared" si="480"/>
        <v>314.60000000000002</v>
      </c>
      <c r="AG292" s="64">
        <f t="shared" si="481"/>
        <v>331.6</v>
      </c>
      <c r="AH292" s="64">
        <f t="shared" si="482"/>
        <v>343.8</v>
      </c>
      <c r="AI292" s="64">
        <f t="shared" si="483"/>
        <v>347</v>
      </c>
      <c r="AJ292" s="64">
        <f t="shared" ref="AJ292:AJ310" si="484">VLOOKUP($C$98,$D$3:$K$63,$A$71,0)*(B260-B259)</f>
        <v>349.2</v>
      </c>
      <c r="AK292" s="64">
        <f>VLOOKUP($C$99,$D$3:$K$63,$A$71,0)*(B259-B258)</f>
        <v>353.4</v>
      </c>
      <c r="AL292" s="64">
        <f>VLOOKUP($C$100,$D$3:$K$63,$A$71,0)*B258</f>
        <v>0</v>
      </c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54">
        <f t="shared" si="416"/>
        <v>3803.3333333333298</v>
      </c>
      <c r="BP292" s="53">
        <v>2034</v>
      </c>
      <c r="BQ292" s="61">
        <f t="shared" si="417"/>
        <v>0</v>
      </c>
      <c r="BR292" s="61">
        <f t="shared" si="437"/>
        <v>0</v>
      </c>
      <c r="BS292" s="61">
        <f t="shared" si="438"/>
        <v>0</v>
      </c>
      <c r="BT292" s="61">
        <f t="shared" si="439"/>
        <v>0</v>
      </c>
      <c r="BU292" s="61">
        <f t="shared" si="440"/>
        <v>0</v>
      </c>
      <c r="BV292" s="61">
        <f t="shared" si="441"/>
        <v>0</v>
      </c>
      <c r="BW292" s="61">
        <f t="shared" si="442"/>
        <v>0</v>
      </c>
      <c r="BX292" s="61">
        <f t="shared" si="443"/>
        <v>0</v>
      </c>
      <c r="BY292" s="61">
        <f t="shared" si="444"/>
        <v>0</v>
      </c>
      <c r="BZ292" s="61">
        <f t="shared" si="445"/>
        <v>0</v>
      </c>
      <c r="CA292" s="61">
        <f t="shared" si="446"/>
        <v>0</v>
      </c>
      <c r="CB292" s="61">
        <f t="shared" si="447"/>
        <v>0</v>
      </c>
      <c r="CC292" s="61">
        <f t="shared" si="448"/>
        <v>0</v>
      </c>
      <c r="CD292" s="61">
        <f t="shared" si="449"/>
        <v>0</v>
      </c>
      <c r="CE292" s="61">
        <f t="shared" si="450"/>
        <v>0</v>
      </c>
      <c r="CF292" s="61">
        <f t="shared" si="451"/>
        <v>0</v>
      </c>
      <c r="CG292" s="61">
        <f t="shared" si="434"/>
        <v>0</v>
      </c>
      <c r="CH292" s="61">
        <f t="shared" si="387"/>
        <v>0</v>
      </c>
      <c r="CI292" s="61">
        <f t="shared" si="388"/>
        <v>1.23477039285655E-16</v>
      </c>
      <c r="CJ292" s="61">
        <f t="shared" si="389"/>
        <v>2.9009640666082401E-2</v>
      </c>
      <c r="CK292" s="61">
        <f t="shared" si="390"/>
        <v>3.2129710780017501E-2</v>
      </c>
      <c r="CL292" s="61">
        <f t="shared" si="391"/>
        <v>3.8545135845749298E-2</v>
      </c>
      <c r="CM292" s="61">
        <f t="shared" si="418"/>
        <v>4.5170902716914998E-2</v>
      </c>
      <c r="CN292" s="61">
        <f t="shared" si="452"/>
        <v>5.1060473269062198E-2</v>
      </c>
      <c r="CO292" s="61">
        <f t="shared" si="453"/>
        <v>5.5793163891323397E-2</v>
      </c>
      <c r="CP292" s="61">
        <f t="shared" si="454"/>
        <v>6.3628396143733598E-2</v>
      </c>
      <c r="CQ292" s="61">
        <f t="shared" si="455"/>
        <v>7.1095530236634494E-2</v>
      </c>
      <c r="CR292" s="61">
        <f t="shared" si="456"/>
        <v>7.7300613496932499E-2</v>
      </c>
      <c r="CS292" s="61">
        <f t="shared" si="457"/>
        <v>8.2716914986853601E-2</v>
      </c>
      <c r="CT292" s="61">
        <f t="shared" si="458"/>
        <v>8.7186678352322494E-2</v>
      </c>
      <c r="CU292" s="61">
        <f t="shared" si="459"/>
        <v>9.03943908851884E-2</v>
      </c>
      <c r="CV292" s="61">
        <f t="shared" si="460"/>
        <v>9.1235758106923706E-2</v>
      </c>
      <c r="CW292" s="61">
        <f t="shared" si="461"/>
        <v>9.1814198071866804E-2</v>
      </c>
      <c r="CX292" s="61">
        <f t="shared" si="462"/>
        <v>9.2918492550394402E-2</v>
      </c>
      <c r="CY292" s="61">
        <f t="shared" si="463"/>
        <v>0</v>
      </c>
      <c r="CZ292" s="61">
        <f t="shared" si="464"/>
        <v>0</v>
      </c>
      <c r="DA292" s="61">
        <f t="shared" si="465"/>
        <v>0</v>
      </c>
      <c r="DB292" s="61">
        <f t="shared" si="466"/>
        <v>0</v>
      </c>
      <c r="DC292" s="61">
        <f t="shared" si="435"/>
        <v>0</v>
      </c>
      <c r="DD292" s="61">
        <f t="shared" si="393"/>
        <v>0</v>
      </c>
      <c r="DE292" s="61">
        <f t="shared" si="394"/>
        <v>0</v>
      </c>
      <c r="DF292" s="61">
        <f t="shared" si="395"/>
        <v>0</v>
      </c>
      <c r="DG292" s="61">
        <f t="shared" si="396"/>
        <v>0</v>
      </c>
      <c r="DH292" s="61">
        <f t="shared" si="397"/>
        <v>0</v>
      </c>
      <c r="DI292" s="61">
        <f t="shared" si="398"/>
        <v>0</v>
      </c>
      <c r="DJ292" s="61">
        <f t="shared" si="399"/>
        <v>0</v>
      </c>
      <c r="DK292" s="61">
        <f t="shared" si="400"/>
        <v>0</v>
      </c>
      <c r="DL292" s="61">
        <f t="shared" si="401"/>
        <v>0</v>
      </c>
      <c r="DM292" s="61">
        <f t="shared" si="402"/>
        <v>0</v>
      </c>
      <c r="DN292" s="61">
        <f t="shared" si="403"/>
        <v>0</v>
      </c>
      <c r="DO292" s="61">
        <f t="shared" si="404"/>
        <v>0</v>
      </c>
      <c r="DP292" s="61">
        <f t="shared" si="405"/>
        <v>0</v>
      </c>
      <c r="DQ292" s="61">
        <f t="shared" si="406"/>
        <v>0</v>
      </c>
      <c r="DR292" s="61">
        <f t="shared" si="407"/>
        <v>0</v>
      </c>
      <c r="DS292" s="61">
        <f t="shared" si="408"/>
        <v>0</v>
      </c>
      <c r="DT292" s="61">
        <f t="shared" si="409"/>
        <v>0</v>
      </c>
      <c r="DU292" s="61">
        <f t="shared" si="410"/>
        <v>0</v>
      </c>
      <c r="DV292" s="61">
        <f t="shared" si="411"/>
        <v>0</v>
      </c>
      <c r="DW292" s="61">
        <f t="shared" si="412"/>
        <v>0</v>
      </c>
      <c r="DX292" s="61">
        <f t="shared" si="413"/>
        <v>0</v>
      </c>
      <c r="DY292" s="61">
        <f t="shared" si="414"/>
        <v>0</v>
      </c>
      <c r="DZ292" s="61">
        <f t="shared" si="419"/>
        <v>1</v>
      </c>
    </row>
    <row r="293" spans="3:130">
      <c r="C293" s="53">
        <v>2035</v>
      </c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>
        <f t="shared" si="467"/>
        <v>0</v>
      </c>
      <c r="T293" s="64">
        <f t="shared" si="468"/>
        <v>0</v>
      </c>
      <c r="U293" s="64">
        <f t="shared" si="469"/>
        <v>0</v>
      </c>
      <c r="V293" s="64">
        <f t="shared" si="470"/>
        <v>0</v>
      </c>
      <c r="W293" s="64">
        <f t="shared" si="471"/>
        <v>3.6748382115092702E-13</v>
      </c>
      <c r="X293" s="64">
        <f t="shared" si="472"/>
        <v>122.2</v>
      </c>
      <c r="Y293" s="64">
        <f t="shared" si="473"/>
        <v>146.6</v>
      </c>
      <c r="Z293" s="64">
        <f t="shared" si="474"/>
        <v>171.8</v>
      </c>
      <c r="AA293" s="64">
        <f t="shared" si="475"/>
        <v>194.2</v>
      </c>
      <c r="AB293" s="64">
        <f t="shared" si="476"/>
        <v>212.2</v>
      </c>
      <c r="AC293" s="64">
        <f t="shared" si="477"/>
        <v>242</v>
      </c>
      <c r="AD293" s="64">
        <f t="shared" si="478"/>
        <v>270.39999999999998</v>
      </c>
      <c r="AE293" s="64">
        <f t="shared" si="479"/>
        <v>294</v>
      </c>
      <c r="AF293" s="64">
        <f t="shared" si="480"/>
        <v>314.60000000000002</v>
      </c>
      <c r="AG293" s="64">
        <f t="shared" si="481"/>
        <v>331.6</v>
      </c>
      <c r="AH293" s="64">
        <f t="shared" si="482"/>
        <v>343.8</v>
      </c>
      <c r="AI293" s="64">
        <f t="shared" si="483"/>
        <v>347</v>
      </c>
      <c r="AJ293" s="64">
        <f t="shared" si="484"/>
        <v>349.2</v>
      </c>
      <c r="AK293" s="64">
        <f t="shared" ref="AK293:AK311" si="485">VLOOKUP($C$99,$D$3:$K$63,$A$71,0)*(B260-B259)</f>
        <v>353.4</v>
      </c>
      <c r="AL293" s="64">
        <f>VLOOKUP($C$100,$D$3:$K$63,$A$71,0)*(B259-B258)</f>
        <v>359.4</v>
      </c>
      <c r="AM293" s="64">
        <f>VLOOKUP($C$101,$D$3:$K$63,$A$71,0)*B258</f>
        <v>0</v>
      </c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54">
        <f t="shared" si="416"/>
        <v>4052.4</v>
      </c>
      <c r="BP293" s="53">
        <v>2035</v>
      </c>
      <c r="BQ293" s="61">
        <f t="shared" si="417"/>
        <v>0</v>
      </c>
      <c r="BR293" s="61">
        <f t="shared" si="437"/>
        <v>0</v>
      </c>
      <c r="BS293" s="61">
        <f t="shared" si="438"/>
        <v>0</v>
      </c>
      <c r="BT293" s="61">
        <f t="shared" si="439"/>
        <v>0</v>
      </c>
      <c r="BU293" s="61">
        <f t="shared" si="440"/>
        <v>0</v>
      </c>
      <c r="BV293" s="61">
        <f t="shared" si="441"/>
        <v>0</v>
      </c>
      <c r="BW293" s="61">
        <f t="shared" si="442"/>
        <v>0</v>
      </c>
      <c r="BX293" s="61">
        <f t="shared" si="443"/>
        <v>0</v>
      </c>
      <c r="BY293" s="61">
        <f t="shared" si="444"/>
        <v>0</v>
      </c>
      <c r="BZ293" s="61">
        <f t="shared" si="445"/>
        <v>0</v>
      </c>
      <c r="CA293" s="61">
        <f t="shared" si="446"/>
        <v>0</v>
      </c>
      <c r="CB293" s="61">
        <f t="shared" si="447"/>
        <v>0</v>
      </c>
      <c r="CC293" s="61">
        <f t="shared" si="448"/>
        <v>0</v>
      </c>
      <c r="CD293" s="61">
        <f t="shared" si="449"/>
        <v>0</v>
      </c>
      <c r="CE293" s="61">
        <f t="shared" si="450"/>
        <v>0</v>
      </c>
      <c r="CF293" s="61">
        <f t="shared" si="451"/>
        <v>0</v>
      </c>
      <c r="CG293" s="61">
        <f t="shared" si="434"/>
        <v>0</v>
      </c>
      <c r="CH293" s="61">
        <f t="shared" si="387"/>
        <v>0</v>
      </c>
      <c r="CI293" s="61">
        <f t="shared" si="388"/>
        <v>0</v>
      </c>
      <c r="CJ293" s="61">
        <f t="shared" si="389"/>
        <v>9.0683007884445497E-17</v>
      </c>
      <c r="CK293" s="61">
        <f t="shared" si="390"/>
        <v>3.0154969894383599E-2</v>
      </c>
      <c r="CL293" s="61">
        <f t="shared" si="391"/>
        <v>3.6176093179350499E-2</v>
      </c>
      <c r="CM293" s="61">
        <f t="shared" si="418"/>
        <v>4.2394630342513097E-2</v>
      </c>
      <c r="CN293" s="61">
        <f t="shared" si="452"/>
        <v>4.7922218931990897E-2</v>
      </c>
      <c r="CO293" s="61">
        <f t="shared" si="453"/>
        <v>5.2364031191392803E-2</v>
      </c>
      <c r="CP293" s="61">
        <f t="shared" si="454"/>
        <v>5.9717698154180203E-2</v>
      </c>
      <c r="CQ293" s="61">
        <f t="shared" si="455"/>
        <v>6.6725890830125395E-2</v>
      </c>
      <c r="CR293" s="61">
        <f t="shared" si="456"/>
        <v>7.2549600236896702E-2</v>
      </c>
      <c r="CS293" s="61">
        <f t="shared" si="457"/>
        <v>7.7633007600434303E-2</v>
      </c>
      <c r="CT293" s="61">
        <f t="shared" si="458"/>
        <v>8.1828052512091604E-2</v>
      </c>
      <c r="CU293" s="61">
        <f t="shared" si="459"/>
        <v>8.4838614154575095E-2</v>
      </c>
      <c r="CV293" s="61">
        <f t="shared" si="460"/>
        <v>8.5628269667357607E-2</v>
      </c>
      <c r="CW293" s="61">
        <f t="shared" si="461"/>
        <v>8.6171157832395595E-2</v>
      </c>
      <c r="CX293" s="61">
        <f t="shared" si="462"/>
        <v>8.7207580692922698E-2</v>
      </c>
      <c r="CY293" s="61">
        <f t="shared" si="463"/>
        <v>8.868818477939E-2</v>
      </c>
      <c r="CZ293" s="61">
        <f t="shared" si="464"/>
        <v>0</v>
      </c>
      <c r="DA293" s="61">
        <f t="shared" si="465"/>
        <v>0</v>
      </c>
      <c r="DB293" s="61">
        <f t="shared" si="466"/>
        <v>0</v>
      </c>
      <c r="DC293" s="61">
        <f t="shared" si="435"/>
        <v>0</v>
      </c>
      <c r="DD293" s="61">
        <f t="shared" si="393"/>
        <v>0</v>
      </c>
      <c r="DE293" s="61">
        <f t="shared" si="394"/>
        <v>0</v>
      </c>
      <c r="DF293" s="61">
        <f t="shared" si="395"/>
        <v>0</v>
      </c>
      <c r="DG293" s="61">
        <f t="shared" si="396"/>
        <v>0</v>
      </c>
      <c r="DH293" s="61">
        <f t="shared" si="397"/>
        <v>0</v>
      </c>
      <c r="DI293" s="61">
        <f t="shared" si="398"/>
        <v>0</v>
      </c>
      <c r="DJ293" s="61">
        <f t="shared" si="399"/>
        <v>0</v>
      </c>
      <c r="DK293" s="61">
        <f t="shared" si="400"/>
        <v>0</v>
      </c>
      <c r="DL293" s="61">
        <f t="shared" si="401"/>
        <v>0</v>
      </c>
      <c r="DM293" s="61">
        <f t="shared" si="402"/>
        <v>0</v>
      </c>
      <c r="DN293" s="61">
        <f t="shared" si="403"/>
        <v>0</v>
      </c>
      <c r="DO293" s="61">
        <f t="shared" si="404"/>
        <v>0</v>
      </c>
      <c r="DP293" s="61">
        <f t="shared" si="405"/>
        <v>0</v>
      </c>
      <c r="DQ293" s="61">
        <f t="shared" si="406"/>
        <v>0</v>
      </c>
      <c r="DR293" s="61">
        <f t="shared" si="407"/>
        <v>0</v>
      </c>
      <c r="DS293" s="61">
        <f t="shared" si="408"/>
        <v>0</v>
      </c>
      <c r="DT293" s="61">
        <f t="shared" si="409"/>
        <v>0</v>
      </c>
      <c r="DU293" s="61">
        <f t="shared" si="410"/>
        <v>0</v>
      </c>
      <c r="DV293" s="61">
        <f t="shared" si="411"/>
        <v>0</v>
      </c>
      <c r="DW293" s="61">
        <f t="shared" si="412"/>
        <v>0</v>
      </c>
      <c r="DX293" s="61">
        <f t="shared" si="413"/>
        <v>0</v>
      </c>
      <c r="DY293" s="61">
        <f t="shared" si="414"/>
        <v>0</v>
      </c>
      <c r="DZ293" s="61">
        <f t="shared" si="419"/>
        <v>1</v>
      </c>
    </row>
    <row r="294" spans="3:130">
      <c r="C294" s="53">
        <v>2036</v>
      </c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>
        <f t="shared" si="468"/>
        <v>0</v>
      </c>
      <c r="U294" s="64">
        <f t="shared" si="469"/>
        <v>0</v>
      </c>
      <c r="V294" s="64">
        <f t="shared" si="470"/>
        <v>0</v>
      </c>
      <c r="W294" s="64">
        <f t="shared" si="471"/>
        <v>0</v>
      </c>
      <c r="X294" s="64">
        <f t="shared" si="472"/>
        <v>4.0700776082758198E-13</v>
      </c>
      <c r="Y294" s="64">
        <f t="shared" si="473"/>
        <v>146.6</v>
      </c>
      <c r="Z294" s="64">
        <f t="shared" si="474"/>
        <v>171.8</v>
      </c>
      <c r="AA294" s="64">
        <f t="shared" si="475"/>
        <v>194.2</v>
      </c>
      <c r="AB294" s="64">
        <f t="shared" si="476"/>
        <v>212.2</v>
      </c>
      <c r="AC294" s="64">
        <f t="shared" si="477"/>
        <v>242</v>
      </c>
      <c r="AD294" s="64">
        <f t="shared" si="478"/>
        <v>270.39999999999998</v>
      </c>
      <c r="AE294" s="64">
        <f t="shared" si="479"/>
        <v>294</v>
      </c>
      <c r="AF294" s="64">
        <f t="shared" si="480"/>
        <v>314.60000000000002</v>
      </c>
      <c r="AG294" s="64">
        <f t="shared" si="481"/>
        <v>331.6</v>
      </c>
      <c r="AH294" s="64">
        <f t="shared" si="482"/>
        <v>343.8</v>
      </c>
      <c r="AI294" s="64">
        <f t="shared" si="483"/>
        <v>347</v>
      </c>
      <c r="AJ294" s="64">
        <f t="shared" si="484"/>
        <v>349.2</v>
      </c>
      <c r="AK294" s="64">
        <f t="shared" si="485"/>
        <v>353.4</v>
      </c>
      <c r="AL294" s="64">
        <f t="shared" ref="AL294:AL312" si="486">VLOOKUP($C$100,$D$3:$K$63,$A$71,0)*(B260-B259)</f>
        <v>359.4</v>
      </c>
      <c r="AM294" s="64">
        <f>VLOOKUP($C$101,$D$3:$K$63,$A$71,0)*(B259-B258)</f>
        <v>368.6</v>
      </c>
      <c r="AN294" s="64">
        <f>VLOOKUP($C$102,$D$3:$K$63,$A$71,0)*B258</f>
        <v>0</v>
      </c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54">
        <f t="shared" si="416"/>
        <v>4298.8</v>
      </c>
      <c r="BP294" s="53">
        <v>2036</v>
      </c>
      <c r="BQ294" s="61">
        <f t="shared" si="417"/>
        <v>0</v>
      </c>
      <c r="BR294" s="61">
        <f t="shared" si="437"/>
        <v>0</v>
      </c>
      <c r="BS294" s="61">
        <f t="shared" si="438"/>
        <v>0</v>
      </c>
      <c r="BT294" s="61">
        <f t="shared" si="439"/>
        <v>0</v>
      </c>
      <c r="BU294" s="61">
        <f t="shared" si="440"/>
        <v>0</v>
      </c>
      <c r="BV294" s="61">
        <f t="shared" si="441"/>
        <v>0</v>
      </c>
      <c r="BW294" s="61">
        <f t="shared" si="442"/>
        <v>0</v>
      </c>
      <c r="BX294" s="61">
        <f t="shared" si="443"/>
        <v>0</v>
      </c>
      <c r="BY294" s="61">
        <f t="shared" si="444"/>
        <v>0</v>
      </c>
      <c r="BZ294" s="61">
        <f t="shared" si="445"/>
        <v>0</v>
      </c>
      <c r="CA294" s="61">
        <f t="shared" si="446"/>
        <v>0</v>
      </c>
      <c r="CB294" s="61">
        <f t="shared" si="447"/>
        <v>0</v>
      </c>
      <c r="CC294" s="61">
        <f t="shared" si="448"/>
        <v>0</v>
      </c>
      <c r="CD294" s="61">
        <f t="shared" si="449"/>
        <v>0</v>
      </c>
      <c r="CE294" s="61">
        <f t="shared" si="450"/>
        <v>0</v>
      </c>
      <c r="CF294" s="61">
        <f t="shared" si="451"/>
        <v>0</v>
      </c>
      <c r="CG294" s="61">
        <f t="shared" si="434"/>
        <v>0</v>
      </c>
      <c r="CH294" s="61">
        <f t="shared" si="387"/>
        <v>0</v>
      </c>
      <c r="CI294" s="61">
        <f t="shared" si="388"/>
        <v>0</v>
      </c>
      <c r="CJ294" s="61">
        <f t="shared" si="389"/>
        <v>0</v>
      </c>
      <c r="CK294" s="61">
        <f t="shared" si="390"/>
        <v>9.4679389789611601E-17</v>
      </c>
      <c r="CL294" s="61">
        <f t="shared" si="391"/>
        <v>3.4102540243788997E-2</v>
      </c>
      <c r="CM294" s="61">
        <f t="shared" si="418"/>
        <v>3.9964641295245198E-2</v>
      </c>
      <c r="CN294" s="61">
        <f t="shared" si="452"/>
        <v>4.5175397785428499E-2</v>
      </c>
      <c r="CO294" s="61">
        <f t="shared" si="453"/>
        <v>4.9362612822182898E-2</v>
      </c>
      <c r="CP294" s="61">
        <f t="shared" si="454"/>
        <v>5.6294779938587503E-2</v>
      </c>
      <c r="CQ294" s="61">
        <f t="shared" si="455"/>
        <v>6.2901274774355601E-2</v>
      </c>
      <c r="CR294" s="61">
        <f t="shared" si="456"/>
        <v>6.83911789336559E-2</v>
      </c>
      <c r="CS294" s="61">
        <f t="shared" si="457"/>
        <v>7.3183213920163803E-2</v>
      </c>
      <c r="CT294" s="61">
        <f t="shared" si="458"/>
        <v>7.7137805899320705E-2</v>
      </c>
      <c r="CU294" s="61">
        <f t="shared" si="459"/>
        <v>7.9975807202009794E-2</v>
      </c>
      <c r="CV294" s="61">
        <f t="shared" si="460"/>
        <v>8.0720200986321794E-2</v>
      </c>
      <c r="CW294" s="61">
        <f t="shared" si="461"/>
        <v>8.12319717130362E-2</v>
      </c>
      <c r="CX294" s="61">
        <f t="shared" si="462"/>
        <v>8.22089885549456E-2</v>
      </c>
      <c r="CY294" s="61">
        <f t="shared" si="463"/>
        <v>8.3604726900530404E-2</v>
      </c>
      <c r="CZ294" s="61">
        <f t="shared" si="464"/>
        <v>8.5744859030427098E-2</v>
      </c>
      <c r="DA294" s="61">
        <f t="shared" si="465"/>
        <v>0</v>
      </c>
      <c r="DB294" s="61">
        <f t="shared" si="466"/>
        <v>0</v>
      </c>
      <c r="DC294" s="61">
        <f t="shared" si="435"/>
        <v>0</v>
      </c>
      <c r="DD294" s="61">
        <f t="shared" si="393"/>
        <v>0</v>
      </c>
      <c r="DE294" s="61">
        <f t="shared" si="394"/>
        <v>0</v>
      </c>
      <c r="DF294" s="61">
        <f t="shared" si="395"/>
        <v>0</v>
      </c>
      <c r="DG294" s="61">
        <f t="shared" si="396"/>
        <v>0</v>
      </c>
      <c r="DH294" s="61">
        <f t="shared" si="397"/>
        <v>0</v>
      </c>
      <c r="DI294" s="61">
        <f t="shared" si="398"/>
        <v>0</v>
      </c>
      <c r="DJ294" s="61">
        <f t="shared" si="399"/>
        <v>0</v>
      </c>
      <c r="DK294" s="61">
        <f t="shared" si="400"/>
        <v>0</v>
      </c>
      <c r="DL294" s="61">
        <f t="shared" si="401"/>
        <v>0</v>
      </c>
      <c r="DM294" s="61">
        <f t="shared" si="402"/>
        <v>0</v>
      </c>
      <c r="DN294" s="61">
        <f t="shared" si="403"/>
        <v>0</v>
      </c>
      <c r="DO294" s="61">
        <f t="shared" si="404"/>
        <v>0</v>
      </c>
      <c r="DP294" s="61">
        <f t="shared" si="405"/>
        <v>0</v>
      </c>
      <c r="DQ294" s="61">
        <f t="shared" si="406"/>
        <v>0</v>
      </c>
      <c r="DR294" s="61">
        <f t="shared" si="407"/>
        <v>0</v>
      </c>
      <c r="DS294" s="61">
        <f t="shared" si="408"/>
        <v>0</v>
      </c>
      <c r="DT294" s="61">
        <f t="shared" si="409"/>
        <v>0</v>
      </c>
      <c r="DU294" s="61">
        <f t="shared" si="410"/>
        <v>0</v>
      </c>
      <c r="DV294" s="61">
        <f t="shared" si="411"/>
        <v>0</v>
      </c>
      <c r="DW294" s="61">
        <f t="shared" si="412"/>
        <v>0</v>
      </c>
      <c r="DX294" s="61">
        <f t="shared" si="413"/>
        <v>0</v>
      </c>
      <c r="DY294" s="61">
        <f t="shared" si="414"/>
        <v>0</v>
      </c>
      <c r="DZ294" s="61">
        <f t="shared" si="419"/>
        <v>1</v>
      </c>
    </row>
    <row r="295" spans="3:130">
      <c r="C295" s="53">
        <v>2037</v>
      </c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>
        <f t="shared" si="469"/>
        <v>0</v>
      </c>
      <c r="V295" s="64">
        <f t="shared" si="470"/>
        <v>0</v>
      </c>
      <c r="W295" s="64">
        <f t="shared" si="471"/>
        <v>0</v>
      </c>
      <c r="X295" s="64">
        <f t="shared" si="472"/>
        <v>0</v>
      </c>
      <c r="Y295" s="64">
        <f t="shared" si="473"/>
        <v>4.8827608623014405E-13</v>
      </c>
      <c r="Z295" s="64">
        <f t="shared" si="474"/>
        <v>171.8</v>
      </c>
      <c r="AA295" s="64">
        <f t="shared" si="475"/>
        <v>194.2</v>
      </c>
      <c r="AB295" s="64">
        <f t="shared" si="476"/>
        <v>212.2</v>
      </c>
      <c r="AC295" s="64">
        <f t="shared" si="477"/>
        <v>242</v>
      </c>
      <c r="AD295" s="64">
        <f t="shared" si="478"/>
        <v>270.39999999999998</v>
      </c>
      <c r="AE295" s="64">
        <f t="shared" si="479"/>
        <v>294</v>
      </c>
      <c r="AF295" s="64">
        <f t="shared" si="480"/>
        <v>314.60000000000002</v>
      </c>
      <c r="AG295" s="64">
        <f t="shared" si="481"/>
        <v>331.6</v>
      </c>
      <c r="AH295" s="64">
        <f t="shared" si="482"/>
        <v>343.8</v>
      </c>
      <c r="AI295" s="64">
        <f t="shared" si="483"/>
        <v>347</v>
      </c>
      <c r="AJ295" s="64">
        <f t="shared" si="484"/>
        <v>349.2</v>
      </c>
      <c r="AK295" s="64">
        <f t="shared" si="485"/>
        <v>353.4</v>
      </c>
      <c r="AL295" s="64">
        <f t="shared" si="486"/>
        <v>359.4</v>
      </c>
      <c r="AM295" s="64">
        <f t="shared" ref="AM295:AM313" si="487">VLOOKUP($C$101,$D$3:$K$63,$A$71,0)*(B260-B259)</f>
        <v>368.6</v>
      </c>
      <c r="AN295" s="64">
        <f>VLOOKUP($C$102,$D$3:$K$63,$A$71,0)*(B259-B258)</f>
        <v>382.6</v>
      </c>
      <c r="AO295" s="64">
        <f>VLOOKUP($C$103,$D$3:$K$63,$A$71,0)*B258</f>
        <v>0</v>
      </c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54">
        <f t="shared" si="416"/>
        <v>4534.8</v>
      </c>
      <c r="BP295" s="53">
        <v>2037</v>
      </c>
      <c r="BQ295" s="61">
        <f t="shared" si="417"/>
        <v>0</v>
      </c>
      <c r="BR295" s="61">
        <f t="shared" si="437"/>
        <v>0</v>
      </c>
      <c r="BS295" s="61">
        <f t="shared" si="438"/>
        <v>0</v>
      </c>
      <c r="BT295" s="61">
        <f t="shared" si="439"/>
        <v>0</v>
      </c>
      <c r="BU295" s="61">
        <f t="shared" si="440"/>
        <v>0</v>
      </c>
      <c r="BV295" s="61">
        <f t="shared" si="441"/>
        <v>0</v>
      </c>
      <c r="BW295" s="61">
        <f t="shared" si="442"/>
        <v>0</v>
      </c>
      <c r="BX295" s="61">
        <f t="shared" si="443"/>
        <v>0</v>
      </c>
      <c r="BY295" s="61">
        <f t="shared" si="444"/>
        <v>0</v>
      </c>
      <c r="BZ295" s="61">
        <f t="shared" si="445"/>
        <v>0</v>
      </c>
      <c r="CA295" s="61">
        <f t="shared" si="446"/>
        <v>0</v>
      </c>
      <c r="CB295" s="61">
        <f t="shared" si="447"/>
        <v>0</v>
      </c>
      <c r="CC295" s="61">
        <f t="shared" si="448"/>
        <v>0</v>
      </c>
      <c r="CD295" s="61">
        <f t="shared" si="449"/>
        <v>0</v>
      </c>
      <c r="CE295" s="61">
        <f t="shared" si="450"/>
        <v>0</v>
      </c>
      <c r="CF295" s="61">
        <f t="shared" si="451"/>
        <v>0</v>
      </c>
      <c r="CG295" s="61">
        <f t="shared" si="434"/>
        <v>0</v>
      </c>
      <c r="CH295" s="61">
        <f t="shared" si="387"/>
        <v>0</v>
      </c>
      <c r="CI295" s="61">
        <f t="shared" si="388"/>
        <v>0</v>
      </c>
      <c r="CJ295" s="61">
        <f t="shared" si="389"/>
        <v>0</v>
      </c>
      <c r="CK295" s="61">
        <f t="shared" si="390"/>
        <v>0</v>
      </c>
      <c r="CL295" s="61">
        <f t="shared" si="391"/>
        <v>1.07673124775105E-16</v>
      </c>
      <c r="CM295" s="61">
        <f t="shared" si="418"/>
        <v>3.78848019758313E-2</v>
      </c>
      <c r="CN295" s="61">
        <f t="shared" si="452"/>
        <v>4.28243803475346E-2</v>
      </c>
      <c r="CO295" s="61">
        <f t="shared" si="453"/>
        <v>4.6793684396224701E-2</v>
      </c>
      <c r="CP295" s="61">
        <f t="shared" si="454"/>
        <v>5.33650877657229E-2</v>
      </c>
      <c r="CQ295" s="61">
        <f t="shared" si="455"/>
        <v>5.9627767486989502E-2</v>
      </c>
      <c r="CR295" s="61">
        <f t="shared" si="456"/>
        <v>6.4831966128605506E-2</v>
      </c>
      <c r="CS295" s="61">
        <f t="shared" si="457"/>
        <v>6.9374614095439699E-2</v>
      </c>
      <c r="CT295" s="61">
        <f t="shared" si="458"/>
        <v>7.31234012525359E-2</v>
      </c>
      <c r="CU295" s="61">
        <f t="shared" si="459"/>
        <v>7.5813707329981495E-2</v>
      </c>
      <c r="CV295" s="61">
        <f t="shared" si="460"/>
        <v>7.6519361383081894E-2</v>
      </c>
      <c r="CW295" s="61">
        <f t="shared" si="461"/>
        <v>7.7004498544588504E-2</v>
      </c>
      <c r="CX295" s="61">
        <f t="shared" si="462"/>
        <v>7.79306694892829E-2</v>
      </c>
      <c r="CY295" s="61">
        <f t="shared" si="463"/>
        <v>7.9253770838846299E-2</v>
      </c>
      <c r="CZ295" s="61">
        <f t="shared" si="464"/>
        <v>8.1282526241510097E-2</v>
      </c>
      <c r="DA295" s="61">
        <f t="shared" si="465"/>
        <v>8.4369762723824598E-2</v>
      </c>
      <c r="DB295" s="61">
        <f t="shared" si="466"/>
        <v>0</v>
      </c>
      <c r="DC295" s="61">
        <f t="shared" si="435"/>
        <v>0</v>
      </c>
      <c r="DD295" s="61">
        <f t="shared" si="393"/>
        <v>0</v>
      </c>
      <c r="DE295" s="61">
        <f t="shared" si="394"/>
        <v>0</v>
      </c>
      <c r="DF295" s="61">
        <f t="shared" si="395"/>
        <v>0</v>
      </c>
      <c r="DG295" s="61">
        <f t="shared" si="396"/>
        <v>0</v>
      </c>
      <c r="DH295" s="61">
        <f t="shared" si="397"/>
        <v>0</v>
      </c>
      <c r="DI295" s="61">
        <f t="shared" si="398"/>
        <v>0</v>
      </c>
      <c r="DJ295" s="61">
        <f t="shared" si="399"/>
        <v>0</v>
      </c>
      <c r="DK295" s="61">
        <f t="shared" si="400"/>
        <v>0</v>
      </c>
      <c r="DL295" s="61">
        <f t="shared" si="401"/>
        <v>0</v>
      </c>
      <c r="DM295" s="61">
        <f t="shared" si="402"/>
        <v>0</v>
      </c>
      <c r="DN295" s="61">
        <f t="shared" si="403"/>
        <v>0</v>
      </c>
      <c r="DO295" s="61">
        <f t="shared" si="404"/>
        <v>0</v>
      </c>
      <c r="DP295" s="61">
        <f t="shared" si="405"/>
        <v>0</v>
      </c>
      <c r="DQ295" s="61">
        <f t="shared" si="406"/>
        <v>0</v>
      </c>
      <c r="DR295" s="61">
        <f t="shared" si="407"/>
        <v>0</v>
      </c>
      <c r="DS295" s="61">
        <f t="shared" si="408"/>
        <v>0</v>
      </c>
      <c r="DT295" s="61">
        <f t="shared" si="409"/>
        <v>0</v>
      </c>
      <c r="DU295" s="61">
        <f t="shared" si="410"/>
        <v>0</v>
      </c>
      <c r="DV295" s="61">
        <f t="shared" si="411"/>
        <v>0</v>
      </c>
      <c r="DW295" s="61">
        <f t="shared" si="412"/>
        <v>0</v>
      </c>
      <c r="DX295" s="61">
        <f t="shared" si="413"/>
        <v>0</v>
      </c>
      <c r="DY295" s="61">
        <f t="shared" si="414"/>
        <v>0</v>
      </c>
      <c r="DZ295" s="61">
        <f t="shared" si="419"/>
        <v>1</v>
      </c>
    </row>
    <row r="296" spans="3:130">
      <c r="C296" s="53">
        <v>2038</v>
      </c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>
        <f t="shared" si="470"/>
        <v>0</v>
      </c>
      <c r="W296" s="64">
        <f t="shared" si="471"/>
        <v>0</v>
      </c>
      <c r="X296" s="64">
        <f t="shared" si="472"/>
        <v>0</v>
      </c>
      <c r="Y296" s="64">
        <f t="shared" si="473"/>
        <v>0</v>
      </c>
      <c r="Z296" s="64">
        <f t="shared" si="474"/>
        <v>5.7220894689180598E-13</v>
      </c>
      <c r="AA296" s="64">
        <f t="shared" si="475"/>
        <v>194.2</v>
      </c>
      <c r="AB296" s="64">
        <f t="shared" si="476"/>
        <v>212.2</v>
      </c>
      <c r="AC296" s="64">
        <f t="shared" si="477"/>
        <v>242</v>
      </c>
      <c r="AD296" s="64">
        <f t="shared" si="478"/>
        <v>270.39999999999998</v>
      </c>
      <c r="AE296" s="64">
        <f t="shared" si="479"/>
        <v>294</v>
      </c>
      <c r="AF296" s="64">
        <f t="shared" si="480"/>
        <v>314.60000000000002</v>
      </c>
      <c r="AG296" s="64">
        <f t="shared" si="481"/>
        <v>331.6</v>
      </c>
      <c r="AH296" s="64">
        <f t="shared" si="482"/>
        <v>343.8</v>
      </c>
      <c r="AI296" s="64">
        <f t="shared" si="483"/>
        <v>347</v>
      </c>
      <c r="AJ296" s="64">
        <f t="shared" si="484"/>
        <v>349.2</v>
      </c>
      <c r="AK296" s="64">
        <f t="shared" si="485"/>
        <v>353.4</v>
      </c>
      <c r="AL296" s="64">
        <f t="shared" si="486"/>
        <v>359.4</v>
      </c>
      <c r="AM296" s="64">
        <f t="shared" si="487"/>
        <v>368.6</v>
      </c>
      <c r="AN296" s="64">
        <f t="shared" ref="AN296:AN314" si="488">VLOOKUP($C$102,$D$3:$K$63,$A$71,0)*(B260-B259)</f>
        <v>382.6</v>
      </c>
      <c r="AO296" s="64">
        <f>VLOOKUP($C$103,$D$3:$K$63,$A$71,0)*(B259-B258)</f>
        <v>399</v>
      </c>
      <c r="AP296" s="64">
        <f>VLOOKUP($C$104,$D$3:$K$63,$A$71,0)*B258</f>
        <v>0</v>
      </c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54">
        <f t="shared" si="416"/>
        <v>4762</v>
      </c>
      <c r="BP296" s="53">
        <v>2038</v>
      </c>
      <c r="BQ296" s="61">
        <f t="shared" si="417"/>
        <v>0</v>
      </c>
      <c r="BR296" s="61">
        <f t="shared" si="437"/>
        <v>0</v>
      </c>
      <c r="BS296" s="61">
        <f t="shared" si="438"/>
        <v>0</v>
      </c>
      <c r="BT296" s="61">
        <f t="shared" si="439"/>
        <v>0</v>
      </c>
      <c r="BU296" s="61">
        <f t="shared" si="440"/>
        <v>0</v>
      </c>
      <c r="BV296" s="61">
        <f t="shared" si="441"/>
        <v>0</v>
      </c>
      <c r="BW296" s="61">
        <f t="shared" si="442"/>
        <v>0</v>
      </c>
      <c r="BX296" s="61">
        <f t="shared" si="443"/>
        <v>0</v>
      </c>
      <c r="BY296" s="61">
        <f t="shared" si="444"/>
        <v>0</v>
      </c>
      <c r="BZ296" s="61">
        <f t="shared" si="445"/>
        <v>0</v>
      </c>
      <c r="CA296" s="61">
        <f t="shared" si="446"/>
        <v>0</v>
      </c>
      <c r="CB296" s="61">
        <f t="shared" si="447"/>
        <v>0</v>
      </c>
      <c r="CC296" s="61">
        <f t="shared" si="448"/>
        <v>0</v>
      </c>
      <c r="CD296" s="61">
        <f t="shared" si="449"/>
        <v>0</v>
      </c>
      <c r="CE296" s="61">
        <f t="shared" si="450"/>
        <v>0</v>
      </c>
      <c r="CF296" s="61">
        <f t="shared" si="451"/>
        <v>0</v>
      </c>
      <c r="CG296" s="61">
        <f t="shared" si="434"/>
        <v>0</v>
      </c>
      <c r="CH296" s="61">
        <f t="shared" si="387"/>
        <v>0</v>
      </c>
      <c r="CI296" s="61">
        <f t="shared" si="388"/>
        <v>0</v>
      </c>
      <c r="CJ296" s="61">
        <f t="shared" si="389"/>
        <v>0</v>
      </c>
      <c r="CK296" s="61">
        <f t="shared" si="390"/>
        <v>0</v>
      </c>
      <c r="CL296" s="61">
        <f t="shared" si="391"/>
        <v>0</v>
      </c>
      <c r="CM296" s="61">
        <f t="shared" si="418"/>
        <v>1.20161475617767E-16</v>
      </c>
      <c r="CN296" s="61">
        <f t="shared" si="452"/>
        <v>4.07811843763125E-2</v>
      </c>
      <c r="CO296" s="61">
        <f t="shared" si="453"/>
        <v>4.4561108777824397E-2</v>
      </c>
      <c r="CP296" s="61">
        <f t="shared" si="454"/>
        <v>5.08189836203276E-2</v>
      </c>
      <c r="CQ296" s="61">
        <f t="shared" si="455"/>
        <v>5.6782864342713103E-2</v>
      </c>
      <c r="CR296" s="61">
        <f t="shared" si="456"/>
        <v>6.1738765224695499E-2</v>
      </c>
      <c r="CS296" s="61">
        <f t="shared" si="457"/>
        <v>6.6064678706425795E-2</v>
      </c>
      <c r="CT296" s="61">
        <f t="shared" si="458"/>
        <v>6.9634607307853799E-2</v>
      </c>
      <c r="CU296" s="61">
        <f t="shared" si="459"/>
        <v>7.2196556068878606E-2</v>
      </c>
      <c r="CV296" s="61">
        <f t="shared" si="460"/>
        <v>7.2868542629147395E-2</v>
      </c>
      <c r="CW296" s="61">
        <f t="shared" si="461"/>
        <v>7.3330533389332195E-2</v>
      </c>
      <c r="CX296" s="61">
        <f t="shared" si="462"/>
        <v>7.4212515749685001E-2</v>
      </c>
      <c r="CY296" s="61">
        <f t="shared" si="463"/>
        <v>7.5472490550188995E-2</v>
      </c>
      <c r="CZ296" s="61">
        <f t="shared" si="464"/>
        <v>7.7404451910961805E-2</v>
      </c>
      <c r="DA296" s="61">
        <f t="shared" si="465"/>
        <v>8.0344393112137702E-2</v>
      </c>
      <c r="DB296" s="61">
        <f t="shared" si="466"/>
        <v>8.3788324233515302E-2</v>
      </c>
      <c r="DC296" s="61">
        <f t="shared" si="435"/>
        <v>0</v>
      </c>
      <c r="DD296" s="61">
        <f t="shared" si="393"/>
        <v>0</v>
      </c>
      <c r="DE296" s="61">
        <f t="shared" si="394"/>
        <v>0</v>
      </c>
      <c r="DF296" s="61">
        <f t="shared" si="395"/>
        <v>0</v>
      </c>
      <c r="DG296" s="61">
        <f t="shared" si="396"/>
        <v>0</v>
      </c>
      <c r="DH296" s="61">
        <f t="shared" si="397"/>
        <v>0</v>
      </c>
      <c r="DI296" s="61">
        <f t="shared" si="398"/>
        <v>0</v>
      </c>
      <c r="DJ296" s="61">
        <f t="shared" si="399"/>
        <v>0</v>
      </c>
      <c r="DK296" s="61">
        <f t="shared" si="400"/>
        <v>0</v>
      </c>
      <c r="DL296" s="61">
        <f t="shared" si="401"/>
        <v>0</v>
      </c>
      <c r="DM296" s="61">
        <f t="shared" si="402"/>
        <v>0</v>
      </c>
      <c r="DN296" s="61">
        <f t="shared" si="403"/>
        <v>0</v>
      </c>
      <c r="DO296" s="61">
        <f t="shared" si="404"/>
        <v>0</v>
      </c>
      <c r="DP296" s="61">
        <f t="shared" si="405"/>
        <v>0</v>
      </c>
      <c r="DQ296" s="61">
        <f t="shared" si="406"/>
        <v>0</v>
      </c>
      <c r="DR296" s="61">
        <f t="shared" si="407"/>
        <v>0</v>
      </c>
      <c r="DS296" s="61">
        <f t="shared" si="408"/>
        <v>0</v>
      </c>
      <c r="DT296" s="61">
        <f t="shared" si="409"/>
        <v>0</v>
      </c>
      <c r="DU296" s="61">
        <f t="shared" si="410"/>
        <v>0</v>
      </c>
      <c r="DV296" s="61">
        <f t="shared" si="411"/>
        <v>0</v>
      </c>
      <c r="DW296" s="61">
        <f t="shared" si="412"/>
        <v>0</v>
      </c>
      <c r="DX296" s="61">
        <f t="shared" si="413"/>
        <v>0</v>
      </c>
      <c r="DY296" s="61">
        <f t="shared" si="414"/>
        <v>0</v>
      </c>
      <c r="DZ296" s="61">
        <f t="shared" si="419"/>
        <v>1</v>
      </c>
    </row>
    <row r="297" spans="3:130">
      <c r="C297" s="53">
        <v>2039</v>
      </c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>
        <f t="shared" si="471"/>
        <v>0</v>
      </c>
      <c r="X297" s="64">
        <f t="shared" si="472"/>
        <v>0</v>
      </c>
      <c r="Y297" s="64">
        <f t="shared" si="473"/>
        <v>0</v>
      </c>
      <c r="Z297" s="64">
        <f t="shared" si="474"/>
        <v>0</v>
      </c>
      <c r="AA297" s="64">
        <f t="shared" si="475"/>
        <v>6.46815934146616E-13</v>
      </c>
      <c r="AB297" s="64">
        <f t="shared" si="476"/>
        <v>212.2</v>
      </c>
      <c r="AC297" s="64">
        <f t="shared" si="477"/>
        <v>242</v>
      </c>
      <c r="AD297" s="64">
        <f t="shared" si="478"/>
        <v>270.39999999999998</v>
      </c>
      <c r="AE297" s="64">
        <f t="shared" si="479"/>
        <v>294</v>
      </c>
      <c r="AF297" s="64">
        <f t="shared" si="480"/>
        <v>314.60000000000002</v>
      </c>
      <c r="AG297" s="64">
        <f t="shared" si="481"/>
        <v>331.6</v>
      </c>
      <c r="AH297" s="64">
        <f t="shared" si="482"/>
        <v>343.8</v>
      </c>
      <c r="AI297" s="64">
        <f t="shared" si="483"/>
        <v>347</v>
      </c>
      <c r="AJ297" s="64">
        <f t="shared" si="484"/>
        <v>349.2</v>
      </c>
      <c r="AK297" s="64">
        <f t="shared" si="485"/>
        <v>353.4</v>
      </c>
      <c r="AL297" s="64">
        <f t="shared" si="486"/>
        <v>359.4</v>
      </c>
      <c r="AM297" s="64">
        <f t="shared" si="487"/>
        <v>368.6</v>
      </c>
      <c r="AN297" s="64">
        <f t="shared" si="488"/>
        <v>382.6</v>
      </c>
      <c r="AO297" s="64">
        <f t="shared" ref="AO297:AO315" si="489">VLOOKUP($C$103,$D$3:$K$63,$A$71,0)*(B260-B259)</f>
        <v>399</v>
      </c>
      <c r="AP297" s="64">
        <f>VLOOKUP($C$104,$D$3:$K$63,$A$71,0)*(B259-B258)</f>
        <v>416.6</v>
      </c>
      <c r="AQ297" s="64">
        <f>VLOOKUP($C$105,$D$3:$K$63,$A$71,0)*B258</f>
        <v>0</v>
      </c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54">
        <f t="shared" si="416"/>
        <v>4984.3999999999996</v>
      </c>
      <c r="BP297" s="53">
        <v>2039</v>
      </c>
      <c r="BQ297" s="61">
        <f t="shared" si="417"/>
        <v>0</v>
      </c>
      <c r="BR297" s="61">
        <f t="shared" si="437"/>
        <v>0</v>
      </c>
      <c r="BS297" s="61">
        <f t="shared" si="438"/>
        <v>0</v>
      </c>
      <c r="BT297" s="61">
        <f t="shared" si="439"/>
        <v>0</v>
      </c>
      <c r="BU297" s="61">
        <f t="shared" si="440"/>
        <v>0</v>
      </c>
      <c r="BV297" s="61">
        <f t="shared" si="441"/>
        <v>0</v>
      </c>
      <c r="BW297" s="61">
        <f t="shared" si="442"/>
        <v>0</v>
      </c>
      <c r="BX297" s="61">
        <f t="shared" si="443"/>
        <v>0</v>
      </c>
      <c r="BY297" s="61">
        <f t="shared" si="444"/>
        <v>0</v>
      </c>
      <c r="BZ297" s="61">
        <f t="shared" si="445"/>
        <v>0</v>
      </c>
      <c r="CA297" s="61">
        <f t="shared" si="446"/>
        <v>0</v>
      </c>
      <c r="CB297" s="61">
        <f t="shared" si="447"/>
        <v>0</v>
      </c>
      <c r="CC297" s="61">
        <f t="shared" si="448"/>
        <v>0</v>
      </c>
      <c r="CD297" s="61">
        <f t="shared" si="449"/>
        <v>0</v>
      </c>
      <c r="CE297" s="61">
        <f t="shared" si="450"/>
        <v>0</v>
      </c>
      <c r="CF297" s="61">
        <f t="shared" si="451"/>
        <v>0</v>
      </c>
      <c r="CG297" s="61">
        <f t="shared" si="434"/>
        <v>0</v>
      </c>
      <c r="CH297" s="61">
        <f t="shared" si="387"/>
        <v>0</v>
      </c>
      <c r="CI297" s="61">
        <f t="shared" si="388"/>
        <v>0</v>
      </c>
      <c r="CJ297" s="61">
        <f t="shared" si="389"/>
        <v>0</v>
      </c>
      <c r="CK297" s="61">
        <f t="shared" si="390"/>
        <v>0</v>
      </c>
      <c r="CL297" s="61">
        <f t="shared" si="391"/>
        <v>0</v>
      </c>
      <c r="CM297" s="61">
        <f t="shared" si="418"/>
        <v>0</v>
      </c>
      <c r="CN297" s="61">
        <f t="shared" si="452"/>
        <v>1.29768063186465E-16</v>
      </c>
      <c r="CO297" s="61">
        <f t="shared" si="453"/>
        <v>4.2572827220929303E-2</v>
      </c>
      <c r="CP297" s="61">
        <f t="shared" si="454"/>
        <v>4.8551480619532898E-2</v>
      </c>
      <c r="CQ297" s="61">
        <f t="shared" si="455"/>
        <v>5.4249257683973998E-2</v>
      </c>
      <c r="CR297" s="61">
        <f t="shared" si="456"/>
        <v>5.8984030174143297E-2</v>
      </c>
      <c r="CS297" s="61">
        <f t="shared" si="457"/>
        <v>6.3116924805392799E-2</v>
      </c>
      <c r="CT297" s="61">
        <f t="shared" si="458"/>
        <v>6.6527566005938496E-2</v>
      </c>
      <c r="CU297" s="61">
        <f t="shared" si="459"/>
        <v>6.8975202632212504E-2</v>
      </c>
      <c r="CV297" s="61">
        <f t="shared" si="460"/>
        <v>6.9617205681726996E-2</v>
      </c>
      <c r="CW297" s="61">
        <f t="shared" si="461"/>
        <v>7.0058582778268194E-2</v>
      </c>
      <c r="CX297" s="61">
        <f t="shared" si="462"/>
        <v>7.0901211780755993E-2</v>
      </c>
      <c r="CY297" s="61">
        <f t="shared" si="463"/>
        <v>7.2104967498595601E-2</v>
      </c>
      <c r="CZ297" s="61">
        <f t="shared" si="464"/>
        <v>7.3950726265949798E-2</v>
      </c>
      <c r="DA297" s="61">
        <f t="shared" si="465"/>
        <v>7.6759489607575601E-2</v>
      </c>
      <c r="DB297" s="61">
        <f t="shared" si="466"/>
        <v>8.0049755236337394E-2</v>
      </c>
      <c r="DC297" s="61">
        <f t="shared" si="435"/>
        <v>8.3580772008666995E-2</v>
      </c>
      <c r="DD297" s="61">
        <f t="shared" si="393"/>
        <v>0</v>
      </c>
      <c r="DE297" s="61">
        <f t="shared" si="394"/>
        <v>0</v>
      </c>
      <c r="DF297" s="61">
        <f t="shared" si="395"/>
        <v>0</v>
      </c>
      <c r="DG297" s="61">
        <f t="shared" si="396"/>
        <v>0</v>
      </c>
      <c r="DH297" s="61">
        <f t="shared" si="397"/>
        <v>0</v>
      </c>
      <c r="DI297" s="61">
        <f t="shared" si="398"/>
        <v>0</v>
      </c>
      <c r="DJ297" s="61">
        <f t="shared" si="399"/>
        <v>0</v>
      </c>
      <c r="DK297" s="61">
        <f t="shared" si="400"/>
        <v>0</v>
      </c>
      <c r="DL297" s="61">
        <f t="shared" si="401"/>
        <v>0</v>
      </c>
      <c r="DM297" s="61">
        <f t="shared" si="402"/>
        <v>0</v>
      </c>
      <c r="DN297" s="61">
        <f t="shared" si="403"/>
        <v>0</v>
      </c>
      <c r="DO297" s="61">
        <f t="shared" si="404"/>
        <v>0</v>
      </c>
      <c r="DP297" s="61">
        <f t="shared" si="405"/>
        <v>0</v>
      </c>
      <c r="DQ297" s="61">
        <f t="shared" si="406"/>
        <v>0</v>
      </c>
      <c r="DR297" s="61">
        <f t="shared" si="407"/>
        <v>0</v>
      </c>
      <c r="DS297" s="61">
        <f t="shared" si="408"/>
        <v>0</v>
      </c>
      <c r="DT297" s="61">
        <f t="shared" si="409"/>
        <v>0</v>
      </c>
      <c r="DU297" s="61">
        <f t="shared" si="410"/>
        <v>0</v>
      </c>
      <c r="DV297" s="61">
        <f t="shared" si="411"/>
        <v>0</v>
      </c>
      <c r="DW297" s="61">
        <f t="shared" si="412"/>
        <v>0</v>
      </c>
      <c r="DX297" s="61">
        <f t="shared" si="413"/>
        <v>0</v>
      </c>
      <c r="DY297" s="61">
        <f t="shared" si="414"/>
        <v>0</v>
      </c>
      <c r="DZ297" s="61">
        <f t="shared" si="419"/>
        <v>1</v>
      </c>
    </row>
    <row r="298" spans="3:130">
      <c r="C298" s="53">
        <v>2040</v>
      </c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>
        <f t="shared" si="472"/>
        <v>0</v>
      </c>
      <c r="Y298" s="64">
        <f t="shared" si="473"/>
        <v>0</v>
      </c>
      <c r="Z298" s="64">
        <f t="shared" si="474"/>
        <v>0</v>
      </c>
      <c r="AA298" s="64">
        <f t="shared" si="475"/>
        <v>0</v>
      </c>
      <c r="AB298" s="64">
        <f t="shared" si="476"/>
        <v>7.0676797747637496E-13</v>
      </c>
      <c r="AC298" s="64">
        <f t="shared" si="477"/>
        <v>242</v>
      </c>
      <c r="AD298" s="64">
        <f t="shared" si="478"/>
        <v>270.39999999999998</v>
      </c>
      <c r="AE298" s="64">
        <f t="shared" si="479"/>
        <v>294</v>
      </c>
      <c r="AF298" s="64">
        <f t="shared" si="480"/>
        <v>314.60000000000002</v>
      </c>
      <c r="AG298" s="64">
        <f t="shared" si="481"/>
        <v>331.6</v>
      </c>
      <c r="AH298" s="64">
        <f t="shared" si="482"/>
        <v>343.8</v>
      </c>
      <c r="AI298" s="64">
        <f t="shared" si="483"/>
        <v>347</v>
      </c>
      <c r="AJ298" s="64">
        <f t="shared" si="484"/>
        <v>349.2</v>
      </c>
      <c r="AK298" s="64">
        <f t="shared" si="485"/>
        <v>353.4</v>
      </c>
      <c r="AL298" s="64">
        <f t="shared" si="486"/>
        <v>359.4</v>
      </c>
      <c r="AM298" s="64">
        <f t="shared" si="487"/>
        <v>368.6</v>
      </c>
      <c r="AN298" s="64">
        <f t="shared" si="488"/>
        <v>382.6</v>
      </c>
      <c r="AO298" s="64">
        <f t="shared" si="489"/>
        <v>399</v>
      </c>
      <c r="AP298" s="64">
        <f t="shared" ref="AP298:AP316" si="490">VLOOKUP($C$104,$D$3:$K$63,$A$71,0)*(B260-B259)</f>
        <v>416.6</v>
      </c>
      <c r="AQ298" s="64">
        <f>VLOOKUP($C$105,$D$3:$K$63,$A$71,0)*(B259-B258)</f>
        <v>435.6</v>
      </c>
      <c r="AR298" s="64">
        <f>VLOOKUP($C$106,$D$3:$K$63,$A$71,0)*B258</f>
        <v>0</v>
      </c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54">
        <f t="shared" si="416"/>
        <v>5207.8</v>
      </c>
      <c r="BP298" s="53">
        <v>2040</v>
      </c>
      <c r="BQ298" s="61">
        <f t="shared" si="417"/>
        <v>0</v>
      </c>
      <c r="BR298" s="61">
        <f t="shared" si="437"/>
        <v>0</v>
      </c>
      <c r="BS298" s="61">
        <f t="shared" si="438"/>
        <v>0</v>
      </c>
      <c r="BT298" s="61">
        <f t="shared" si="439"/>
        <v>0</v>
      </c>
      <c r="BU298" s="61">
        <f t="shared" si="440"/>
        <v>0</v>
      </c>
      <c r="BV298" s="61">
        <f t="shared" si="441"/>
        <v>0</v>
      </c>
      <c r="BW298" s="61">
        <f t="shared" si="442"/>
        <v>0</v>
      </c>
      <c r="BX298" s="61">
        <f t="shared" si="443"/>
        <v>0</v>
      </c>
      <c r="BY298" s="61">
        <f t="shared" si="444"/>
        <v>0</v>
      </c>
      <c r="BZ298" s="61">
        <f t="shared" si="445"/>
        <v>0</v>
      </c>
      <c r="CA298" s="61">
        <f t="shared" si="446"/>
        <v>0</v>
      </c>
      <c r="CB298" s="61">
        <f t="shared" si="447"/>
        <v>0</v>
      </c>
      <c r="CC298" s="61">
        <f t="shared" si="448"/>
        <v>0</v>
      </c>
      <c r="CD298" s="61">
        <f t="shared" si="449"/>
        <v>0</v>
      </c>
      <c r="CE298" s="61">
        <f t="shared" si="450"/>
        <v>0</v>
      </c>
      <c r="CF298" s="61">
        <f t="shared" si="451"/>
        <v>0</v>
      </c>
      <c r="CG298" s="61">
        <f t="shared" si="434"/>
        <v>0</v>
      </c>
      <c r="CH298" s="61">
        <f t="shared" si="387"/>
        <v>0</v>
      </c>
      <c r="CI298" s="61">
        <f t="shared" si="388"/>
        <v>0</v>
      </c>
      <c r="CJ298" s="61">
        <f t="shared" si="389"/>
        <v>0</v>
      </c>
      <c r="CK298" s="61">
        <f t="shared" si="390"/>
        <v>0</v>
      </c>
      <c r="CL298" s="61">
        <f t="shared" si="391"/>
        <v>0</v>
      </c>
      <c r="CM298" s="61">
        <f t="shared" si="418"/>
        <v>0</v>
      </c>
      <c r="CN298" s="61">
        <f t="shared" si="452"/>
        <v>0</v>
      </c>
      <c r="CO298" s="61">
        <f t="shared" si="453"/>
        <v>1.3571334872237301E-16</v>
      </c>
      <c r="CP298" s="61">
        <f t="shared" si="454"/>
        <v>4.6468758400860198E-2</v>
      </c>
      <c r="CQ298" s="61">
        <f t="shared" si="455"/>
        <v>5.1922116824762797E-2</v>
      </c>
      <c r="CR298" s="61">
        <f t="shared" si="456"/>
        <v>5.6453780867160797E-2</v>
      </c>
      <c r="CS298" s="61">
        <f t="shared" si="457"/>
        <v>6.0409385921118303E-2</v>
      </c>
      <c r="CT298" s="61">
        <f t="shared" si="458"/>
        <v>6.3673720188947305E-2</v>
      </c>
      <c r="CU298" s="61">
        <f t="shared" si="459"/>
        <v>6.6016360075271702E-2</v>
      </c>
      <c r="CV298" s="61">
        <f t="shared" si="460"/>
        <v>6.6630822996274805E-2</v>
      </c>
      <c r="CW298" s="61">
        <f t="shared" si="461"/>
        <v>6.7053266254464394E-2</v>
      </c>
      <c r="CX298" s="61">
        <f t="shared" si="462"/>
        <v>6.7859748838280998E-2</v>
      </c>
      <c r="CY298" s="61">
        <f t="shared" si="463"/>
        <v>6.9011866815161901E-2</v>
      </c>
      <c r="CZ298" s="61">
        <f t="shared" si="464"/>
        <v>7.0778447713045797E-2</v>
      </c>
      <c r="DA298" s="61">
        <f t="shared" si="465"/>
        <v>7.3466722992434397E-2</v>
      </c>
      <c r="DB298" s="61">
        <f t="shared" si="466"/>
        <v>7.6615845462575397E-2</v>
      </c>
      <c r="DC298" s="61">
        <f>AP297/$BM298</f>
        <v>7.9995391528092499E-2</v>
      </c>
      <c r="DD298" s="61">
        <f t="shared" si="393"/>
        <v>8.3643765121548405E-2</v>
      </c>
      <c r="DE298" s="61">
        <f t="shared" si="394"/>
        <v>0</v>
      </c>
      <c r="DF298" s="61">
        <f t="shared" si="395"/>
        <v>0</v>
      </c>
      <c r="DG298" s="61">
        <f t="shared" si="396"/>
        <v>0</v>
      </c>
      <c r="DH298" s="61">
        <f t="shared" si="397"/>
        <v>0</v>
      </c>
      <c r="DI298" s="61">
        <f t="shared" si="398"/>
        <v>0</v>
      </c>
      <c r="DJ298" s="61">
        <f t="shared" si="399"/>
        <v>0</v>
      </c>
      <c r="DK298" s="61">
        <f t="shared" si="400"/>
        <v>0</v>
      </c>
      <c r="DL298" s="61">
        <f t="shared" si="401"/>
        <v>0</v>
      </c>
      <c r="DM298" s="61">
        <f t="shared" si="402"/>
        <v>0</v>
      </c>
      <c r="DN298" s="61">
        <f t="shared" si="403"/>
        <v>0</v>
      </c>
      <c r="DO298" s="61">
        <f t="shared" si="404"/>
        <v>0</v>
      </c>
      <c r="DP298" s="61">
        <f t="shared" si="405"/>
        <v>0</v>
      </c>
      <c r="DQ298" s="61">
        <f t="shared" si="406"/>
        <v>0</v>
      </c>
      <c r="DR298" s="61">
        <f t="shared" si="407"/>
        <v>0</v>
      </c>
      <c r="DS298" s="61">
        <f t="shared" si="408"/>
        <v>0</v>
      </c>
      <c r="DT298" s="61">
        <f t="shared" si="409"/>
        <v>0</v>
      </c>
      <c r="DU298" s="61">
        <f t="shared" si="410"/>
        <v>0</v>
      </c>
      <c r="DV298" s="61">
        <f t="shared" si="411"/>
        <v>0</v>
      </c>
      <c r="DW298" s="61">
        <f t="shared" si="412"/>
        <v>0</v>
      </c>
      <c r="DX298" s="61">
        <f t="shared" si="413"/>
        <v>0</v>
      </c>
      <c r="DY298" s="61">
        <f t="shared" si="414"/>
        <v>0</v>
      </c>
      <c r="DZ298" s="61">
        <f t="shared" ref="DZ298:DZ318" si="491">SUM(BQ298:DY298)</f>
        <v>1</v>
      </c>
    </row>
    <row r="299" spans="3:130">
      <c r="C299" s="53">
        <v>2041</v>
      </c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>
        <f t="shared" si="473"/>
        <v>0</v>
      </c>
      <c r="Z299" s="64">
        <f t="shared" si="474"/>
        <v>0</v>
      </c>
      <c r="AA299" s="64">
        <f t="shared" si="475"/>
        <v>0</v>
      </c>
      <c r="AB299" s="64">
        <f t="shared" si="476"/>
        <v>0</v>
      </c>
      <c r="AC299" s="64">
        <f t="shared" si="477"/>
        <v>8.0602191587786395E-13</v>
      </c>
      <c r="AD299" s="64">
        <f t="shared" si="478"/>
        <v>270.39999999999998</v>
      </c>
      <c r="AE299" s="64">
        <f t="shared" si="479"/>
        <v>294</v>
      </c>
      <c r="AF299" s="64">
        <f t="shared" si="480"/>
        <v>314.60000000000002</v>
      </c>
      <c r="AG299" s="64">
        <f t="shared" si="481"/>
        <v>331.6</v>
      </c>
      <c r="AH299" s="64">
        <f t="shared" si="482"/>
        <v>343.8</v>
      </c>
      <c r="AI299" s="64">
        <f t="shared" si="483"/>
        <v>347</v>
      </c>
      <c r="AJ299" s="64">
        <f t="shared" si="484"/>
        <v>349.2</v>
      </c>
      <c r="AK299" s="64">
        <f t="shared" si="485"/>
        <v>353.4</v>
      </c>
      <c r="AL299" s="64">
        <f t="shared" si="486"/>
        <v>359.4</v>
      </c>
      <c r="AM299" s="64">
        <f t="shared" si="487"/>
        <v>368.6</v>
      </c>
      <c r="AN299" s="64">
        <f t="shared" si="488"/>
        <v>382.6</v>
      </c>
      <c r="AO299" s="64">
        <f t="shared" si="489"/>
        <v>399</v>
      </c>
      <c r="AP299" s="64">
        <f t="shared" si="490"/>
        <v>416.6</v>
      </c>
      <c r="AQ299" s="64">
        <f t="shared" ref="AQ299:AQ317" si="492">VLOOKUP($C$105,$D$3:$K$63,$A$71,0)*(B260-B259)</f>
        <v>435.6</v>
      </c>
      <c r="AR299" s="64">
        <f>VLOOKUP($C$106,$D$3:$K$63,$A$71,0)*(B259-B258)</f>
        <v>456.4</v>
      </c>
      <c r="AS299" s="64">
        <f>VLOOKUP($C$107,$D$3:$K$63,$A$71,0)*B258</f>
        <v>0</v>
      </c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54">
        <f t="shared" si="416"/>
        <v>5422.2</v>
      </c>
      <c r="BP299" s="53">
        <v>2041</v>
      </c>
      <c r="BQ299" s="61">
        <f t="shared" si="417"/>
        <v>0</v>
      </c>
      <c r="BR299" s="61">
        <f t="shared" si="437"/>
        <v>0</v>
      </c>
      <c r="BS299" s="61">
        <f t="shared" si="438"/>
        <v>0</v>
      </c>
      <c r="BT299" s="61">
        <f t="shared" si="439"/>
        <v>0</v>
      </c>
      <c r="BU299" s="61">
        <f t="shared" si="440"/>
        <v>0</v>
      </c>
      <c r="BV299" s="61">
        <f t="shared" si="441"/>
        <v>0</v>
      </c>
      <c r="BW299" s="61">
        <f t="shared" si="442"/>
        <v>0</v>
      </c>
      <c r="BX299" s="61">
        <f t="shared" si="443"/>
        <v>0</v>
      </c>
      <c r="BY299" s="61">
        <f t="shared" si="444"/>
        <v>0</v>
      </c>
      <c r="BZ299" s="61">
        <f t="shared" si="445"/>
        <v>0</v>
      </c>
      <c r="CA299" s="61">
        <f t="shared" si="446"/>
        <v>0</v>
      </c>
      <c r="CB299" s="61">
        <f t="shared" si="447"/>
        <v>0</v>
      </c>
      <c r="CC299" s="61">
        <f t="shared" si="448"/>
        <v>0</v>
      </c>
      <c r="CD299" s="61">
        <f t="shared" si="449"/>
        <v>0</v>
      </c>
      <c r="CE299" s="61">
        <f t="shared" si="450"/>
        <v>0</v>
      </c>
      <c r="CF299" s="61">
        <f t="shared" si="451"/>
        <v>0</v>
      </c>
      <c r="CG299" s="61">
        <f t="shared" si="434"/>
        <v>0</v>
      </c>
      <c r="CH299" s="61">
        <f t="shared" si="387"/>
        <v>0</v>
      </c>
      <c r="CI299" s="61">
        <f t="shared" si="388"/>
        <v>0</v>
      </c>
      <c r="CJ299" s="61">
        <f t="shared" si="389"/>
        <v>0</v>
      </c>
      <c r="CK299" s="61">
        <f t="shared" si="390"/>
        <v>0</v>
      </c>
      <c r="CL299" s="61">
        <f t="shared" si="391"/>
        <v>0</v>
      </c>
      <c r="CM299" s="61">
        <f t="shared" si="418"/>
        <v>0</v>
      </c>
      <c r="CN299" s="61">
        <f t="shared" si="452"/>
        <v>0</v>
      </c>
      <c r="CO299" s="61">
        <f t="shared" si="453"/>
        <v>0</v>
      </c>
      <c r="CP299" s="61">
        <f t="shared" si="454"/>
        <v>1.48652192076623E-16</v>
      </c>
      <c r="CQ299" s="61">
        <f t="shared" si="455"/>
        <v>4.98690568403969E-2</v>
      </c>
      <c r="CR299" s="61">
        <f t="shared" si="456"/>
        <v>5.4221533694810198E-2</v>
      </c>
      <c r="CS299" s="61">
        <f t="shared" si="457"/>
        <v>5.8020729593153998E-2</v>
      </c>
      <c r="CT299" s="61">
        <f t="shared" si="458"/>
        <v>6.1155988344214499E-2</v>
      </c>
      <c r="CU299" s="61">
        <f t="shared" si="459"/>
        <v>6.3405997565563796E-2</v>
      </c>
      <c r="CV299" s="61">
        <f t="shared" si="460"/>
        <v>6.3996163918704593E-2</v>
      </c>
      <c r="CW299" s="61">
        <f t="shared" si="461"/>
        <v>6.4401903286488899E-2</v>
      </c>
      <c r="CX299" s="61">
        <f t="shared" si="462"/>
        <v>6.5176496624986105E-2</v>
      </c>
      <c r="CY299" s="61">
        <f t="shared" si="463"/>
        <v>6.62830585371251E-2</v>
      </c>
      <c r="CZ299" s="61">
        <f t="shared" si="464"/>
        <v>6.7979786802404907E-2</v>
      </c>
      <c r="DA299" s="61">
        <f t="shared" si="465"/>
        <v>7.0561764597395896E-2</v>
      </c>
      <c r="DB299" s="61">
        <f t="shared" si="466"/>
        <v>7.3586367157242399E-2</v>
      </c>
      <c r="DC299" s="61">
        <f t="shared" ref="DC299:DC318" si="493">AP299/$BM299</f>
        <v>7.6832282099516799E-2</v>
      </c>
      <c r="DD299" s="61">
        <f t="shared" si="393"/>
        <v>8.0336394821290194E-2</v>
      </c>
      <c r="DE299" s="61">
        <f t="shared" si="394"/>
        <v>8.4172476116705405E-2</v>
      </c>
      <c r="DF299" s="61">
        <f t="shared" si="395"/>
        <v>0</v>
      </c>
      <c r="DG299" s="61">
        <f t="shared" si="396"/>
        <v>0</v>
      </c>
      <c r="DH299" s="61">
        <f t="shared" si="397"/>
        <v>0</v>
      </c>
      <c r="DI299" s="61">
        <f t="shared" si="398"/>
        <v>0</v>
      </c>
      <c r="DJ299" s="61">
        <f t="shared" si="399"/>
        <v>0</v>
      </c>
      <c r="DK299" s="61">
        <f t="shared" si="400"/>
        <v>0</v>
      </c>
      <c r="DL299" s="61">
        <f t="shared" si="401"/>
        <v>0</v>
      </c>
      <c r="DM299" s="61">
        <f t="shared" si="402"/>
        <v>0</v>
      </c>
      <c r="DN299" s="61">
        <f t="shared" si="403"/>
        <v>0</v>
      </c>
      <c r="DO299" s="61">
        <f t="shared" si="404"/>
        <v>0</v>
      </c>
      <c r="DP299" s="61">
        <f t="shared" si="405"/>
        <v>0</v>
      </c>
      <c r="DQ299" s="61">
        <f t="shared" si="406"/>
        <v>0</v>
      </c>
      <c r="DR299" s="61">
        <f t="shared" si="407"/>
        <v>0</v>
      </c>
      <c r="DS299" s="61">
        <f t="shared" si="408"/>
        <v>0</v>
      </c>
      <c r="DT299" s="61">
        <f t="shared" si="409"/>
        <v>0</v>
      </c>
      <c r="DU299" s="61">
        <f t="shared" si="410"/>
        <v>0</v>
      </c>
      <c r="DV299" s="61">
        <f t="shared" si="411"/>
        <v>0</v>
      </c>
      <c r="DW299" s="61">
        <f t="shared" si="412"/>
        <v>0</v>
      </c>
      <c r="DX299" s="61">
        <f t="shared" si="413"/>
        <v>0</v>
      </c>
      <c r="DY299" s="61">
        <f t="shared" si="414"/>
        <v>0</v>
      </c>
      <c r="DZ299" s="61">
        <f t="shared" si="491"/>
        <v>1</v>
      </c>
    </row>
    <row r="300" spans="3:130">
      <c r="C300" s="53">
        <v>2042</v>
      </c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>
        <f t="shared" si="474"/>
        <v>0</v>
      </c>
      <c r="AA300" s="64">
        <f t="shared" si="475"/>
        <v>0</v>
      </c>
      <c r="AB300" s="64">
        <f t="shared" si="476"/>
        <v>0</v>
      </c>
      <c r="AC300" s="64">
        <f t="shared" si="477"/>
        <v>0</v>
      </c>
      <c r="AD300" s="64">
        <f t="shared" si="478"/>
        <v>9.0061291757592699E-13</v>
      </c>
      <c r="AE300" s="64">
        <f t="shared" si="479"/>
        <v>294</v>
      </c>
      <c r="AF300" s="64">
        <f t="shared" si="480"/>
        <v>314.60000000000002</v>
      </c>
      <c r="AG300" s="64">
        <f t="shared" si="481"/>
        <v>331.6</v>
      </c>
      <c r="AH300" s="64">
        <f t="shared" si="482"/>
        <v>343.8</v>
      </c>
      <c r="AI300" s="64">
        <f t="shared" si="483"/>
        <v>347</v>
      </c>
      <c r="AJ300" s="64">
        <f t="shared" si="484"/>
        <v>349.2</v>
      </c>
      <c r="AK300" s="64">
        <f t="shared" si="485"/>
        <v>353.4</v>
      </c>
      <c r="AL300" s="64">
        <f t="shared" si="486"/>
        <v>359.4</v>
      </c>
      <c r="AM300" s="64">
        <f t="shared" si="487"/>
        <v>368.6</v>
      </c>
      <c r="AN300" s="64">
        <f t="shared" si="488"/>
        <v>382.6</v>
      </c>
      <c r="AO300" s="64">
        <f t="shared" si="489"/>
        <v>399</v>
      </c>
      <c r="AP300" s="64">
        <f t="shared" si="490"/>
        <v>416.6</v>
      </c>
      <c r="AQ300" s="64">
        <f t="shared" si="492"/>
        <v>435.6</v>
      </c>
      <c r="AR300" s="64">
        <f t="shared" ref="AR300:AR318" si="494">VLOOKUP($C$106,$D$3:$K$63,$A$71,0)*(B260-B259)</f>
        <v>456.4</v>
      </c>
      <c r="AS300" s="64">
        <f>VLOOKUP($C$107,$D$3:$K$63,$A$71,0)*(B259-B258)</f>
        <v>473.6</v>
      </c>
      <c r="AT300" s="64">
        <f>VLOOKUP($C$108,$D$3:$K$63,$A$71,0)*B258</f>
        <v>0</v>
      </c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54">
        <f t="shared" si="416"/>
        <v>5625.4</v>
      </c>
      <c r="BP300" s="53">
        <v>2042</v>
      </c>
      <c r="BQ300" s="61">
        <f t="shared" si="417"/>
        <v>0</v>
      </c>
      <c r="BR300" s="61">
        <f t="shared" si="437"/>
        <v>0</v>
      </c>
      <c r="BS300" s="61">
        <f t="shared" si="438"/>
        <v>0</v>
      </c>
      <c r="BT300" s="61">
        <f t="shared" si="439"/>
        <v>0</v>
      </c>
      <c r="BU300" s="61">
        <f t="shared" si="440"/>
        <v>0</v>
      </c>
      <c r="BV300" s="61">
        <f t="shared" si="441"/>
        <v>0</v>
      </c>
      <c r="BW300" s="61">
        <f t="shared" si="442"/>
        <v>0</v>
      </c>
      <c r="BX300" s="61">
        <f t="shared" si="443"/>
        <v>0</v>
      </c>
      <c r="BY300" s="61">
        <f t="shared" si="444"/>
        <v>0</v>
      </c>
      <c r="BZ300" s="61">
        <f t="shared" si="445"/>
        <v>0</v>
      </c>
      <c r="CA300" s="61">
        <f t="shared" si="446"/>
        <v>0</v>
      </c>
      <c r="CB300" s="61">
        <f t="shared" si="447"/>
        <v>0</v>
      </c>
      <c r="CC300" s="61">
        <f t="shared" si="448"/>
        <v>0</v>
      </c>
      <c r="CD300" s="61">
        <f t="shared" si="449"/>
        <v>0</v>
      </c>
      <c r="CE300" s="61">
        <f t="shared" si="450"/>
        <v>0</v>
      </c>
      <c r="CF300" s="61">
        <f t="shared" si="451"/>
        <v>0</v>
      </c>
      <c r="CG300" s="61">
        <f t="shared" si="434"/>
        <v>0</v>
      </c>
      <c r="CH300" s="61">
        <f t="shared" si="387"/>
        <v>0</v>
      </c>
      <c r="CI300" s="61">
        <f t="shared" si="388"/>
        <v>0</v>
      </c>
      <c r="CJ300" s="61">
        <f t="shared" si="389"/>
        <v>0</v>
      </c>
      <c r="CK300" s="61">
        <f t="shared" si="390"/>
        <v>0</v>
      </c>
      <c r="CL300" s="61">
        <f t="shared" si="391"/>
        <v>0</v>
      </c>
      <c r="CM300" s="61">
        <f t="shared" si="418"/>
        <v>0</v>
      </c>
      <c r="CN300" s="61">
        <f t="shared" si="452"/>
        <v>0</v>
      </c>
      <c r="CO300" s="61">
        <f t="shared" si="453"/>
        <v>0</v>
      </c>
      <c r="CP300" s="61">
        <f t="shared" si="454"/>
        <v>0</v>
      </c>
      <c r="CQ300" s="61">
        <f t="shared" si="455"/>
        <v>1.60097578407922E-16</v>
      </c>
      <c r="CR300" s="61">
        <f t="shared" si="456"/>
        <v>5.2262950190208698E-2</v>
      </c>
      <c r="CS300" s="61">
        <f t="shared" si="457"/>
        <v>5.59249120062573E-2</v>
      </c>
      <c r="CT300" s="61">
        <f t="shared" si="458"/>
        <v>5.8946919330180897E-2</v>
      </c>
      <c r="CU300" s="61">
        <f t="shared" si="459"/>
        <v>6.1115653997937898E-2</v>
      </c>
      <c r="CV300" s="61">
        <f t="shared" si="460"/>
        <v>6.1684502435382302E-2</v>
      </c>
      <c r="CW300" s="61">
        <f t="shared" si="461"/>
        <v>6.2075585736125399E-2</v>
      </c>
      <c r="CX300" s="61">
        <f t="shared" si="462"/>
        <v>6.2822199310271207E-2</v>
      </c>
      <c r="CY300" s="61">
        <f t="shared" si="463"/>
        <v>6.38887901304796E-2</v>
      </c>
      <c r="CZ300" s="61">
        <f t="shared" si="464"/>
        <v>6.5524229388132404E-2</v>
      </c>
      <c r="DA300" s="61">
        <f t="shared" si="465"/>
        <v>6.8012941301951804E-2</v>
      </c>
      <c r="DB300" s="61">
        <f t="shared" si="466"/>
        <v>7.0928289543854606E-2</v>
      </c>
      <c r="DC300" s="61">
        <f t="shared" si="493"/>
        <v>7.4056955949799094E-2</v>
      </c>
      <c r="DD300" s="61">
        <f t="shared" si="393"/>
        <v>7.7434493547125505E-2</v>
      </c>
      <c r="DE300" s="61">
        <f t="shared" si="394"/>
        <v>8.1132008390514404E-2</v>
      </c>
      <c r="DF300" s="61">
        <f t="shared" si="395"/>
        <v>8.4189568741778298E-2</v>
      </c>
      <c r="DG300" s="61">
        <f t="shared" si="396"/>
        <v>0</v>
      </c>
      <c r="DH300" s="61">
        <f t="shared" si="397"/>
        <v>0</v>
      </c>
      <c r="DI300" s="61">
        <f t="shared" si="398"/>
        <v>0</v>
      </c>
      <c r="DJ300" s="61">
        <f t="shared" si="399"/>
        <v>0</v>
      </c>
      <c r="DK300" s="61">
        <f t="shared" si="400"/>
        <v>0</v>
      </c>
      <c r="DL300" s="61">
        <f t="shared" si="401"/>
        <v>0</v>
      </c>
      <c r="DM300" s="61">
        <f t="shared" si="402"/>
        <v>0</v>
      </c>
      <c r="DN300" s="61">
        <f t="shared" si="403"/>
        <v>0</v>
      </c>
      <c r="DO300" s="61">
        <f t="shared" si="404"/>
        <v>0</v>
      </c>
      <c r="DP300" s="61">
        <f t="shared" si="405"/>
        <v>0</v>
      </c>
      <c r="DQ300" s="61">
        <f t="shared" si="406"/>
        <v>0</v>
      </c>
      <c r="DR300" s="61">
        <f t="shared" si="407"/>
        <v>0</v>
      </c>
      <c r="DS300" s="61">
        <f t="shared" si="408"/>
        <v>0</v>
      </c>
      <c r="DT300" s="61">
        <f t="shared" si="409"/>
        <v>0</v>
      </c>
      <c r="DU300" s="61">
        <f t="shared" si="410"/>
        <v>0</v>
      </c>
      <c r="DV300" s="61">
        <f t="shared" si="411"/>
        <v>0</v>
      </c>
      <c r="DW300" s="61">
        <f t="shared" si="412"/>
        <v>0</v>
      </c>
      <c r="DX300" s="61">
        <f t="shared" si="413"/>
        <v>0</v>
      </c>
      <c r="DY300" s="61">
        <f t="shared" si="414"/>
        <v>0</v>
      </c>
      <c r="DZ300" s="61">
        <f t="shared" si="491"/>
        <v>1</v>
      </c>
    </row>
    <row r="301" spans="3:130">
      <c r="C301" s="53">
        <v>2043</v>
      </c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>
        <f t="shared" si="475"/>
        <v>0</v>
      </c>
      <c r="AB301" s="64">
        <f t="shared" si="476"/>
        <v>0</v>
      </c>
      <c r="AC301" s="64">
        <f t="shared" si="477"/>
        <v>0</v>
      </c>
      <c r="AD301" s="64">
        <f t="shared" si="478"/>
        <v>0</v>
      </c>
      <c r="AE301" s="64">
        <f t="shared" si="479"/>
        <v>9.7921670771938807E-13</v>
      </c>
      <c r="AF301" s="64">
        <f t="shared" si="480"/>
        <v>314.60000000000002</v>
      </c>
      <c r="AG301" s="64">
        <f t="shared" si="481"/>
        <v>331.6</v>
      </c>
      <c r="AH301" s="64">
        <f t="shared" si="482"/>
        <v>343.8</v>
      </c>
      <c r="AI301" s="64">
        <f t="shared" si="483"/>
        <v>347</v>
      </c>
      <c r="AJ301" s="64">
        <f t="shared" si="484"/>
        <v>349.2</v>
      </c>
      <c r="AK301" s="64">
        <f t="shared" si="485"/>
        <v>353.4</v>
      </c>
      <c r="AL301" s="64">
        <f t="shared" si="486"/>
        <v>359.4</v>
      </c>
      <c r="AM301" s="64">
        <f t="shared" si="487"/>
        <v>368.6</v>
      </c>
      <c r="AN301" s="64">
        <f t="shared" si="488"/>
        <v>382.6</v>
      </c>
      <c r="AO301" s="64">
        <f t="shared" si="489"/>
        <v>399</v>
      </c>
      <c r="AP301" s="64">
        <f t="shared" si="490"/>
        <v>416.6</v>
      </c>
      <c r="AQ301" s="64">
        <f t="shared" si="492"/>
        <v>435.6</v>
      </c>
      <c r="AR301" s="64">
        <f t="shared" si="494"/>
        <v>456.4</v>
      </c>
      <c r="AS301" s="64">
        <f t="shared" ref="AS301:AS318" si="495">VLOOKUP($C$107,$D$3:$K$63,$A$71,0)*(B260-B259)</f>
        <v>473.6</v>
      </c>
      <c r="AT301" s="64">
        <f>VLOOKUP($C$108,$D$3:$K$63,$A$71,0)*(B259-B258)</f>
        <v>492.2</v>
      </c>
      <c r="AU301" s="64">
        <f>VLOOKUP($C$109,$D$3:$K$63,$A$71,0)*B258</f>
        <v>0</v>
      </c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54">
        <f t="shared" si="416"/>
        <v>5823.6</v>
      </c>
      <c r="BP301" s="53">
        <v>2043</v>
      </c>
      <c r="BQ301" s="61">
        <f t="shared" si="417"/>
        <v>0</v>
      </c>
      <c r="BR301" s="61">
        <f t="shared" si="437"/>
        <v>0</v>
      </c>
      <c r="BS301" s="61">
        <f t="shared" si="438"/>
        <v>0</v>
      </c>
      <c r="BT301" s="61">
        <f t="shared" si="439"/>
        <v>0</v>
      </c>
      <c r="BU301" s="61">
        <f t="shared" si="440"/>
        <v>0</v>
      </c>
      <c r="BV301" s="61">
        <f t="shared" si="441"/>
        <v>0</v>
      </c>
      <c r="BW301" s="61">
        <f t="shared" si="442"/>
        <v>0</v>
      </c>
      <c r="BX301" s="61">
        <f t="shared" si="443"/>
        <v>0</v>
      </c>
      <c r="BY301" s="61">
        <f t="shared" si="444"/>
        <v>0</v>
      </c>
      <c r="BZ301" s="61">
        <f t="shared" si="445"/>
        <v>0</v>
      </c>
      <c r="CA301" s="61">
        <f t="shared" si="446"/>
        <v>0</v>
      </c>
      <c r="CB301" s="61">
        <f t="shared" si="447"/>
        <v>0</v>
      </c>
      <c r="CC301" s="61">
        <f t="shared" si="448"/>
        <v>0</v>
      </c>
      <c r="CD301" s="61">
        <f t="shared" si="449"/>
        <v>0</v>
      </c>
      <c r="CE301" s="61">
        <f t="shared" si="450"/>
        <v>0</v>
      </c>
      <c r="CF301" s="61">
        <f t="shared" si="451"/>
        <v>0</v>
      </c>
      <c r="CG301" s="61">
        <f t="shared" si="434"/>
        <v>0</v>
      </c>
      <c r="CH301" s="61">
        <f t="shared" si="387"/>
        <v>0</v>
      </c>
      <c r="CI301" s="61">
        <f t="shared" si="388"/>
        <v>0</v>
      </c>
      <c r="CJ301" s="61">
        <f t="shared" si="389"/>
        <v>0</v>
      </c>
      <c r="CK301" s="61">
        <f t="shared" si="390"/>
        <v>0</v>
      </c>
      <c r="CL301" s="61">
        <f t="shared" si="391"/>
        <v>0</v>
      </c>
      <c r="CM301" s="61">
        <f t="shared" si="418"/>
        <v>0</v>
      </c>
      <c r="CN301" s="61">
        <f t="shared" si="452"/>
        <v>0</v>
      </c>
      <c r="CO301" s="61">
        <f t="shared" si="453"/>
        <v>0</v>
      </c>
      <c r="CP301" s="61">
        <f t="shared" si="454"/>
        <v>0</v>
      </c>
      <c r="CQ301" s="61">
        <f t="shared" si="455"/>
        <v>0</v>
      </c>
      <c r="CR301" s="61">
        <f t="shared" si="456"/>
        <v>1.6814628541098101E-16</v>
      </c>
      <c r="CS301" s="61">
        <f t="shared" si="457"/>
        <v>5.4021567415344501E-2</v>
      </c>
      <c r="CT301" s="61">
        <f t="shared" si="458"/>
        <v>5.6940723950820803E-2</v>
      </c>
      <c r="CU301" s="61">
        <f t="shared" si="459"/>
        <v>5.9035648052750897E-2</v>
      </c>
      <c r="CV301" s="61">
        <f t="shared" si="460"/>
        <v>5.9585136341781697E-2</v>
      </c>
      <c r="CW301" s="61">
        <f t="shared" si="461"/>
        <v>5.9962909540490397E-2</v>
      </c>
      <c r="CX301" s="61">
        <f t="shared" si="462"/>
        <v>6.0684112919843401E-2</v>
      </c>
      <c r="CY301" s="61">
        <f t="shared" si="463"/>
        <v>6.1714403461776202E-2</v>
      </c>
      <c r="CZ301" s="61">
        <f t="shared" si="464"/>
        <v>6.3294182292739906E-2</v>
      </c>
      <c r="DA301" s="61">
        <f t="shared" si="465"/>
        <v>6.5698193557249804E-2</v>
      </c>
      <c r="DB301" s="61">
        <f t="shared" si="466"/>
        <v>6.8514321038532805E-2</v>
      </c>
      <c r="DC301" s="61">
        <f t="shared" si="493"/>
        <v>7.1536506628202504E-2</v>
      </c>
      <c r="DD301" s="61">
        <f t="shared" si="393"/>
        <v>7.4799093344323095E-2</v>
      </c>
      <c r="DE301" s="61">
        <f t="shared" si="394"/>
        <v>7.8370767223023594E-2</v>
      </c>
      <c r="DF301" s="61">
        <f t="shared" si="395"/>
        <v>8.1324266776564305E-2</v>
      </c>
      <c r="DG301" s="61">
        <f t="shared" si="396"/>
        <v>8.4518167456556104E-2</v>
      </c>
      <c r="DH301" s="61">
        <f t="shared" si="397"/>
        <v>0</v>
      </c>
      <c r="DI301" s="61">
        <f t="shared" si="398"/>
        <v>0</v>
      </c>
      <c r="DJ301" s="61">
        <f t="shared" si="399"/>
        <v>0</v>
      </c>
      <c r="DK301" s="61">
        <f t="shared" si="400"/>
        <v>0</v>
      </c>
      <c r="DL301" s="61">
        <f t="shared" si="401"/>
        <v>0</v>
      </c>
      <c r="DM301" s="61">
        <f t="shared" si="402"/>
        <v>0</v>
      </c>
      <c r="DN301" s="61">
        <f t="shared" si="403"/>
        <v>0</v>
      </c>
      <c r="DO301" s="61">
        <f t="shared" si="404"/>
        <v>0</v>
      </c>
      <c r="DP301" s="61">
        <f t="shared" si="405"/>
        <v>0</v>
      </c>
      <c r="DQ301" s="61">
        <f t="shared" si="406"/>
        <v>0</v>
      </c>
      <c r="DR301" s="61">
        <f t="shared" si="407"/>
        <v>0</v>
      </c>
      <c r="DS301" s="61">
        <f t="shared" si="408"/>
        <v>0</v>
      </c>
      <c r="DT301" s="61">
        <f t="shared" si="409"/>
        <v>0</v>
      </c>
      <c r="DU301" s="61">
        <f t="shared" si="410"/>
        <v>0</v>
      </c>
      <c r="DV301" s="61">
        <f t="shared" si="411"/>
        <v>0</v>
      </c>
      <c r="DW301" s="61">
        <f t="shared" si="412"/>
        <v>0</v>
      </c>
      <c r="DX301" s="61">
        <f t="shared" si="413"/>
        <v>0</v>
      </c>
      <c r="DY301" s="61">
        <f t="shared" si="414"/>
        <v>0</v>
      </c>
      <c r="DZ301" s="61">
        <f t="shared" si="491"/>
        <v>1</v>
      </c>
    </row>
    <row r="302" spans="3:130">
      <c r="C302" s="53">
        <v>2044</v>
      </c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>
        <f t="shared" si="476"/>
        <v>0</v>
      </c>
      <c r="AC302" s="64">
        <f t="shared" si="477"/>
        <v>0</v>
      </c>
      <c r="AD302" s="64">
        <f t="shared" si="478"/>
        <v>0</v>
      </c>
      <c r="AE302" s="64">
        <f t="shared" si="479"/>
        <v>0</v>
      </c>
      <c r="AF302" s="64">
        <f t="shared" si="480"/>
        <v>1.0478284906412199E-12</v>
      </c>
      <c r="AG302" s="64">
        <f t="shared" si="481"/>
        <v>331.6</v>
      </c>
      <c r="AH302" s="64">
        <f t="shared" si="482"/>
        <v>343.8</v>
      </c>
      <c r="AI302" s="64">
        <f t="shared" si="483"/>
        <v>347</v>
      </c>
      <c r="AJ302" s="64">
        <f t="shared" si="484"/>
        <v>349.2</v>
      </c>
      <c r="AK302" s="64">
        <f t="shared" si="485"/>
        <v>353.4</v>
      </c>
      <c r="AL302" s="64">
        <f t="shared" si="486"/>
        <v>359.4</v>
      </c>
      <c r="AM302" s="64">
        <f t="shared" si="487"/>
        <v>368.6</v>
      </c>
      <c r="AN302" s="64">
        <f t="shared" si="488"/>
        <v>382.6</v>
      </c>
      <c r="AO302" s="64">
        <f t="shared" si="489"/>
        <v>399</v>
      </c>
      <c r="AP302" s="64">
        <f t="shared" si="490"/>
        <v>416.6</v>
      </c>
      <c r="AQ302" s="64">
        <f t="shared" si="492"/>
        <v>435.6</v>
      </c>
      <c r="AR302" s="64">
        <f t="shared" si="494"/>
        <v>456.4</v>
      </c>
      <c r="AS302" s="64">
        <f t="shared" si="495"/>
        <v>473.6</v>
      </c>
      <c r="AT302" s="64">
        <f t="shared" ref="AT302:AT318" si="496">VLOOKUP($C$108,$D$3:$K$63,$A$71,0)*(B260-B259)</f>
        <v>492.2</v>
      </c>
      <c r="AU302" s="64">
        <f>VLOOKUP($C$109,$D$3:$K$63,$A$71,0)*(B259-B258)</f>
        <v>510.4</v>
      </c>
      <c r="AV302" s="64">
        <f>VLOOKUP($C$110,$D$3:$K$63,$A$71,0)*B258</f>
        <v>0</v>
      </c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54">
        <f t="shared" si="416"/>
        <v>6019.4</v>
      </c>
      <c r="BP302" s="53">
        <v>2044</v>
      </c>
      <c r="BQ302" s="61">
        <f t="shared" si="417"/>
        <v>0</v>
      </c>
      <c r="BR302" s="61">
        <f t="shared" si="437"/>
        <v>0</v>
      </c>
      <c r="BS302" s="61">
        <f t="shared" si="438"/>
        <v>0</v>
      </c>
      <c r="BT302" s="61">
        <f t="shared" si="439"/>
        <v>0</v>
      </c>
      <c r="BU302" s="61">
        <f t="shared" si="440"/>
        <v>0</v>
      </c>
      <c r="BV302" s="61">
        <f t="shared" si="441"/>
        <v>0</v>
      </c>
      <c r="BW302" s="61">
        <f t="shared" si="442"/>
        <v>0</v>
      </c>
      <c r="BX302" s="61">
        <f t="shared" si="443"/>
        <v>0</v>
      </c>
      <c r="BY302" s="61">
        <f t="shared" si="444"/>
        <v>0</v>
      </c>
      <c r="BZ302" s="61">
        <f t="shared" si="445"/>
        <v>0</v>
      </c>
      <c r="CA302" s="61">
        <f t="shared" si="446"/>
        <v>0</v>
      </c>
      <c r="CB302" s="61">
        <f t="shared" si="447"/>
        <v>0</v>
      </c>
      <c r="CC302" s="61">
        <f t="shared" si="448"/>
        <v>0</v>
      </c>
      <c r="CD302" s="61">
        <f t="shared" si="449"/>
        <v>0</v>
      </c>
      <c r="CE302" s="61">
        <f t="shared" si="450"/>
        <v>0</v>
      </c>
      <c r="CF302" s="61">
        <f t="shared" si="451"/>
        <v>0</v>
      </c>
      <c r="CG302" s="61">
        <f t="shared" si="434"/>
        <v>0</v>
      </c>
      <c r="CH302" s="61">
        <f t="shared" si="387"/>
        <v>0</v>
      </c>
      <c r="CI302" s="61">
        <f t="shared" si="388"/>
        <v>0</v>
      </c>
      <c r="CJ302" s="61">
        <f t="shared" si="389"/>
        <v>0</v>
      </c>
      <c r="CK302" s="61">
        <f t="shared" si="390"/>
        <v>0</v>
      </c>
      <c r="CL302" s="61">
        <f t="shared" si="391"/>
        <v>0</v>
      </c>
      <c r="CM302" s="61">
        <f t="shared" si="418"/>
        <v>0</v>
      </c>
      <c r="CN302" s="61">
        <f t="shared" si="452"/>
        <v>0</v>
      </c>
      <c r="CO302" s="61">
        <f t="shared" si="453"/>
        <v>0</v>
      </c>
      <c r="CP302" s="61">
        <f t="shared" si="454"/>
        <v>0</v>
      </c>
      <c r="CQ302" s="61">
        <f t="shared" si="455"/>
        <v>0</v>
      </c>
      <c r="CR302" s="61">
        <f t="shared" si="456"/>
        <v>0</v>
      </c>
      <c r="CS302" s="61">
        <f t="shared" si="457"/>
        <v>1.7407523850237901E-16</v>
      </c>
      <c r="CT302" s="61">
        <f t="shared" si="458"/>
        <v>5.5088547031265603E-2</v>
      </c>
      <c r="CU302" s="61">
        <f t="shared" si="459"/>
        <v>5.7115327109014201E-2</v>
      </c>
      <c r="CV302" s="61">
        <f t="shared" si="460"/>
        <v>5.7646941555636801E-2</v>
      </c>
      <c r="CW302" s="61">
        <f t="shared" si="461"/>
        <v>5.8012426487689797E-2</v>
      </c>
      <c r="CX302" s="61">
        <f t="shared" si="462"/>
        <v>5.8710170448881903E-2</v>
      </c>
      <c r="CY302" s="61">
        <f t="shared" si="463"/>
        <v>5.97069475362993E-2</v>
      </c>
      <c r="CZ302" s="61">
        <f t="shared" si="464"/>
        <v>6.1235339070339199E-2</v>
      </c>
      <c r="DA302" s="61">
        <f t="shared" si="465"/>
        <v>6.3561152274313096E-2</v>
      </c>
      <c r="DB302" s="61">
        <f t="shared" si="466"/>
        <v>6.62856763132538E-2</v>
      </c>
      <c r="DC302" s="61">
        <f t="shared" si="493"/>
        <v>6.9209555769677994E-2</v>
      </c>
      <c r="DD302" s="61">
        <f t="shared" si="393"/>
        <v>7.2366016546499698E-2</v>
      </c>
      <c r="DE302" s="61">
        <f t="shared" si="394"/>
        <v>7.5821510449546506E-2</v>
      </c>
      <c r="DF302" s="61">
        <f t="shared" si="395"/>
        <v>7.8678938100142898E-2</v>
      </c>
      <c r="DG302" s="61">
        <f t="shared" si="396"/>
        <v>8.1768947071136702E-2</v>
      </c>
      <c r="DH302" s="61">
        <f t="shared" si="397"/>
        <v>8.4792504236302593E-2</v>
      </c>
      <c r="DI302" s="61">
        <f t="shared" si="398"/>
        <v>0</v>
      </c>
      <c r="DJ302" s="61">
        <f t="shared" si="399"/>
        <v>0</v>
      </c>
      <c r="DK302" s="61">
        <f t="shared" si="400"/>
        <v>0</v>
      </c>
      <c r="DL302" s="61">
        <f t="shared" si="401"/>
        <v>0</v>
      </c>
      <c r="DM302" s="61">
        <f t="shared" si="402"/>
        <v>0</v>
      </c>
      <c r="DN302" s="61">
        <f t="shared" si="403"/>
        <v>0</v>
      </c>
      <c r="DO302" s="61">
        <f t="shared" si="404"/>
        <v>0</v>
      </c>
      <c r="DP302" s="61">
        <f t="shared" si="405"/>
        <v>0</v>
      </c>
      <c r="DQ302" s="61">
        <f t="shared" si="406"/>
        <v>0</v>
      </c>
      <c r="DR302" s="61">
        <f t="shared" si="407"/>
        <v>0</v>
      </c>
      <c r="DS302" s="61">
        <f t="shared" si="408"/>
        <v>0</v>
      </c>
      <c r="DT302" s="61">
        <f t="shared" si="409"/>
        <v>0</v>
      </c>
      <c r="DU302" s="61">
        <f t="shared" si="410"/>
        <v>0</v>
      </c>
      <c r="DV302" s="61">
        <f t="shared" si="411"/>
        <v>0</v>
      </c>
      <c r="DW302" s="61">
        <f t="shared" si="412"/>
        <v>0</v>
      </c>
      <c r="DX302" s="61">
        <f t="shared" si="413"/>
        <v>0</v>
      </c>
      <c r="DY302" s="61">
        <f t="shared" si="414"/>
        <v>0</v>
      </c>
      <c r="DZ302" s="61">
        <f t="shared" si="491"/>
        <v>1</v>
      </c>
    </row>
    <row r="303" spans="3:130">
      <c r="C303" s="53">
        <v>2045</v>
      </c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>
        <f t="shared" si="477"/>
        <v>0</v>
      </c>
      <c r="AD303" s="64">
        <f t="shared" si="478"/>
        <v>0</v>
      </c>
      <c r="AE303" s="64">
        <f t="shared" si="479"/>
        <v>0</v>
      </c>
      <c r="AF303" s="64">
        <f t="shared" si="480"/>
        <v>0</v>
      </c>
      <c r="AG303" s="64">
        <f t="shared" si="481"/>
        <v>1.10444986489711E-12</v>
      </c>
      <c r="AH303" s="64">
        <f t="shared" si="482"/>
        <v>343.8</v>
      </c>
      <c r="AI303" s="64">
        <f t="shared" si="483"/>
        <v>347</v>
      </c>
      <c r="AJ303" s="64">
        <f t="shared" si="484"/>
        <v>349.2</v>
      </c>
      <c r="AK303" s="64">
        <f t="shared" si="485"/>
        <v>353.4</v>
      </c>
      <c r="AL303" s="64">
        <f t="shared" si="486"/>
        <v>359.4</v>
      </c>
      <c r="AM303" s="64">
        <f t="shared" si="487"/>
        <v>368.6</v>
      </c>
      <c r="AN303" s="64">
        <f t="shared" si="488"/>
        <v>382.6</v>
      </c>
      <c r="AO303" s="64">
        <f t="shared" si="489"/>
        <v>399</v>
      </c>
      <c r="AP303" s="64">
        <f t="shared" si="490"/>
        <v>416.6</v>
      </c>
      <c r="AQ303" s="64">
        <f t="shared" si="492"/>
        <v>435.6</v>
      </c>
      <c r="AR303" s="64">
        <f t="shared" si="494"/>
        <v>456.4</v>
      </c>
      <c r="AS303" s="64">
        <f t="shared" si="495"/>
        <v>473.6</v>
      </c>
      <c r="AT303" s="64">
        <f t="shared" si="496"/>
        <v>492.2</v>
      </c>
      <c r="AU303" s="64">
        <f t="shared" ref="AU303:AU318" si="497">VLOOKUP($C$109,$D$3:$K$63,$A$71,0)*(B260-B259)</f>
        <v>510.4</v>
      </c>
      <c r="AV303" s="64">
        <f>VLOOKUP($C$110,$D$3:$K$63,$A$71,0)*(B259-B258)</f>
        <v>528.6</v>
      </c>
      <c r="AW303" s="64">
        <f>VLOOKUP($C$111,$D$3:$K$63,$A$71,0)*B258</f>
        <v>0</v>
      </c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54">
        <f t="shared" si="416"/>
        <v>6216.4</v>
      </c>
      <c r="BP303" s="53">
        <v>2045</v>
      </c>
      <c r="BQ303" s="61">
        <f t="shared" si="417"/>
        <v>0</v>
      </c>
      <c r="BR303" s="61">
        <f t="shared" si="437"/>
        <v>0</v>
      </c>
      <c r="BS303" s="61">
        <f t="shared" si="438"/>
        <v>0</v>
      </c>
      <c r="BT303" s="61">
        <f t="shared" si="439"/>
        <v>0</v>
      </c>
      <c r="BU303" s="61">
        <f t="shared" si="440"/>
        <v>0</v>
      </c>
      <c r="BV303" s="61">
        <f t="shared" si="441"/>
        <v>0</v>
      </c>
      <c r="BW303" s="61">
        <f t="shared" si="442"/>
        <v>0</v>
      </c>
      <c r="BX303" s="61">
        <f t="shared" si="443"/>
        <v>0</v>
      </c>
      <c r="BY303" s="61">
        <f t="shared" si="444"/>
        <v>0</v>
      </c>
      <c r="BZ303" s="61">
        <f t="shared" si="445"/>
        <v>0</v>
      </c>
      <c r="CA303" s="61">
        <f t="shared" si="446"/>
        <v>0</v>
      </c>
      <c r="CB303" s="61">
        <f t="shared" si="447"/>
        <v>0</v>
      </c>
      <c r="CC303" s="61">
        <f t="shared" si="448"/>
        <v>0</v>
      </c>
      <c r="CD303" s="61">
        <f t="shared" si="449"/>
        <v>0</v>
      </c>
      <c r="CE303" s="61">
        <f t="shared" si="450"/>
        <v>0</v>
      </c>
      <c r="CF303" s="61">
        <f t="shared" si="451"/>
        <v>0</v>
      </c>
      <c r="CG303" s="61">
        <f t="shared" si="434"/>
        <v>0</v>
      </c>
      <c r="CH303" s="61">
        <f t="shared" si="387"/>
        <v>0</v>
      </c>
      <c r="CI303" s="61">
        <f t="shared" si="388"/>
        <v>0</v>
      </c>
      <c r="CJ303" s="61">
        <f t="shared" si="389"/>
        <v>0</v>
      </c>
      <c r="CK303" s="61">
        <f t="shared" si="390"/>
        <v>0</v>
      </c>
      <c r="CL303" s="61">
        <f t="shared" si="391"/>
        <v>0</v>
      </c>
      <c r="CM303" s="61">
        <f t="shared" si="418"/>
        <v>0</v>
      </c>
      <c r="CN303" s="61">
        <f t="shared" si="452"/>
        <v>0</v>
      </c>
      <c r="CO303" s="61">
        <f t="shared" si="453"/>
        <v>0</v>
      </c>
      <c r="CP303" s="61">
        <f t="shared" si="454"/>
        <v>0</v>
      </c>
      <c r="CQ303" s="61">
        <f t="shared" si="455"/>
        <v>0</v>
      </c>
      <c r="CR303" s="61">
        <f t="shared" si="456"/>
        <v>0</v>
      </c>
      <c r="CS303" s="61">
        <f t="shared" si="457"/>
        <v>0</v>
      </c>
      <c r="CT303" s="61">
        <f t="shared" si="458"/>
        <v>1.77667116803472E-16</v>
      </c>
      <c r="CU303" s="61">
        <f t="shared" si="459"/>
        <v>5.5305321407888797E-2</v>
      </c>
      <c r="CV303" s="61">
        <f t="shared" si="460"/>
        <v>5.5820088797374698E-2</v>
      </c>
      <c r="CW303" s="61">
        <f t="shared" si="461"/>
        <v>5.6173991377646199E-2</v>
      </c>
      <c r="CX303" s="61">
        <f t="shared" si="462"/>
        <v>5.6849623576346403E-2</v>
      </c>
      <c r="CY303" s="61">
        <f t="shared" si="463"/>
        <v>5.7814812431632397E-2</v>
      </c>
      <c r="CZ303" s="61">
        <f t="shared" si="464"/>
        <v>5.9294768676404298E-2</v>
      </c>
      <c r="DA303" s="61">
        <f t="shared" si="465"/>
        <v>6.1546876005405003E-2</v>
      </c>
      <c r="DB303" s="61">
        <f t="shared" si="466"/>
        <v>6.4185058876520207E-2</v>
      </c>
      <c r="DC303" s="61">
        <f t="shared" si="493"/>
        <v>6.7016279518692504E-2</v>
      </c>
      <c r="DD303" s="61">
        <f t="shared" si="393"/>
        <v>7.0072710893764906E-2</v>
      </c>
      <c r="DE303" s="61">
        <f t="shared" si="394"/>
        <v>7.3418698925423104E-2</v>
      </c>
      <c r="DF303" s="61">
        <f t="shared" si="395"/>
        <v>7.6185573643909696E-2</v>
      </c>
      <c r="DG303" s="61">
        <f t="shared" si="396"/>
        <v>7.9177659095296296E-2</v>
      </c>
      <c r="DH303" s="61">
        <f t="shared" si="397"/>
        <v>8.2105398622997205E-2</v>
      </c>
      <c r="DI303" s="61">
        <f t="shared" si="398"/>
        <v>8.5033138150698101E-2</v>
      </c>
      <c r="DJ303" s="61">
        <f t="shared" si="399"/>
        <v>0</v>
      </c>
      <c r="DK303" s="61">
        <f t="shared" si="400"/>
        <v>0</v>
      </c>
      <c r="DL303" s="61">
        <f t="shared" si="401"/>
        <v>0</v>
      </c>
      <c r="DM303" s="61">
        <f t="shared" si="402"/>
        <v>0</v>
      </c>
      <c r="DN303" s="61">
        <f t="shared" si="403"/>
        <v>0</v>
      </c>
      <c r="DO303" s="61">
        <f t="shared" si="404"/>
        <v>0</v>
      </c>
      <c r="DP303" s="61">
        <f t="shared" si="405"/>
        <v>0</v>
      </c>
      <c r="DQ303" s="61">
        <f t="shared" si="406"/>
        <v>0</v>
      </c>
      <c r="DR303" s="61">
        <f t="shared" si="407"/>
        <v>0</v>
      </c>
      <c r="DS303" s="61">
        <f t="shared" si="408"/>
        <v>0</v>
      </c>
      <c r="DT303" s="61">
        <f t="shared" si="409"/>
        <v>0</v>
      </c>
      <c r="DU303" s="61">
        <f t="shared" si="410"/>
        <v>0</v>
      </c>
      <c r="DV303" s="61">
        <f t="shared" si="411"/>
        <v>0</v>
      </c>
      <c r="DW303" s="61">
        <f t="shared" si="412"/>
        <v>0</v>
      </c>
      <c r="DX303" s="61">
        <f t="shared" si="413"/>
        <v>0</v>
      </c>
      <c r="DY303" s="61">
        <f t="shared" si="414"/>
        <v>0</v>
      </c>
      <c r="DZ303" s="61">
        <f t="shared" si="491"/>
        <v>1</v>
      </c>
    </row>
    <row r="304" spans="3:130">
      <c r="C304" s="53">
        <v>2046</v>
      </c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>
        <f t="shared" si="478"/>
        <v>0</v>
      </c>
      <c r="AE304" s="64">
        <f t="shared" si="479"/>
        <v>0</v>
      </c>
      <c r="AF304" s="64">
        <f t="shared" si="480"/>
        <v>0</v>
      </c>
      <c r="AG304" s="64">
        <f t="shared" si="481"/>
        <v>0</v>
      </c>
      <c r="AH304" s="64">
        <f t="shared" si="482"/>
        <v>1.1450840275983901E-12</v>
      </c>
      <c r="AI304" s="64">
        <f t="shared" si="483"/>
        <v>347</v>
      </c>
      <c r="AJ304" s="64">
        <f t="shared" si="484"/>
        <v>349.2</v>
      </c>
      <c r="AK304" s="64">
        <f t="shared" si="485"/>
        <v>353.4</v>
      </c>
      <c r="AL304" s="64">
        <f t="shared" si="486"/>
        <v>359.4</v>
      </c>
      <c r="AM304" s="64">
        <f t="shared" si="487"/>
        <v>368.6</v>
      </c>
      <c r="AN304" s="64">
        <f t="shared" si="488"/>
        <v>382.6</v>
      </c>
      <c r="AO304" s="64">
        <f t="shared" si="489"/>
        <v>399</v>
      </c>
      <c r="AP304" s="64">
        <f t="shared" si="490"/>
        <v>416.6</v>
      </c>
      <c r="AQ304" s="64">
        <f t="shared" si="492"/>
        <v>435.6</v>
      </c>
      <c r="AR304" s="64">
        <f t="shared" si="494"/>
        <v>456.4</v>
      </c>
      <c r="AS304" s="64">
        <f t="shared" si="495"/>
        <v>473.6</v>
      </c>
      <c r="AT304" s="64">
        <f t="shared" si="496"/>
        <v>492.2</v>
      </c>
      <c r="AU304" s="64">
        <f t="shared" si="497"/>
        <v>510.4</v>
      </c>
      <c r="AV304" s="64">
        <f t="shared" ref="AV304:AV318" si="498">VLOOKUP($C$110,$D$3:$K$63,$A$71,0)*(B260-B259)</f>
        <v>528.6</v>
      </c>
      <c r="AW304" s="64">
        <f>VLOOKUP($C$111,$D$3:$K$63,$A$71,0)*(B259-B258)</f>
        <v>546.6</v>
      </c>
      <c r="AX304" s="64">
        <f>VLOOKUP($C$112,$D$3:$K$63,$A$71,0)*B258</f>
        <v>0</v>
      </c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54">
        <f t="shared" si="416"/>
        <v>6419.2</v>
      </c>
      <c r="BP304" s="53">
        <v>2046</v>
      </c>
      <c r="BQ304" s="61">
        <f t="shared" si="417"/>
        <v>0</v>
      </c>
      <c r="BR304" s="61">
        <f t="shared" si="437"/>
        <v>0</v>
      </c>
      <c r="BS304" s="61">
        <f t="shared" si="438"/>
        <v>0</v>
      </c>
      <c r="BT304" s="61">
        <f t="shared" si="439"/>
        <v>0</v>
      </c>
      <c r="BU304" s="61">
        <f t="shared" si="440"/>
        <v>0</v>
      </c>
      <c r="BV304" s="61">
        <f t="shared" si="441"/>
        <v>0</v>
      </c>
      <c r="BW304" s="61">
        <f t="shared" si="442"/>
        <v>0</v>
      </c>
      <c r="BX304" s="61">
        <f t="shared" si="443"/>
        <v>0</v>
      </c>
      <c r="BY304" s="61">
        <f t="shared" si="444"/>
        <v>0</v>
      </c>
      <c r="BZ304" s="61">
        <f t="shared" si="445"/>
        <v>0</v>
      </c>
      <c r="CA304" s="61">
        <f t="shared" si="446"/>
        <v>0</v>
      </c>
      <c r="CB304" s="61">
        <f t="shared" si="447"/>
        <v>0</v>
      </c>
      <c r="CC304" s="61">
        <f t="shared" si="448"/>
        <v>0</v>
      </c>
      <c r="CD304" s="61">
        <f t="shared" si="449"/>
        <v>0</v>
      </c>
      <c r="CE304" s="61">
        <f t="shared" si="450"/>
        <v>0</v>
      </c>
      <c r="CF304" s="61">
        <f t="shared" si="451"/>
        <v>0</v>
      </c>
      <c r="CG304" s="61">
        <f t="shared" si="434"/>
        <v>0</v>
      </c>
      <c r="CH304" s="61">
        <f t="shared" si="387"/>
        <v>0</v>
      </c>
      <c r="CI304" s="61">
        <f t="shared" si="388"/>
        <v>0</v>
      </c>
      <c r="CJ304" s="61">
        <f t="shared" si="389"/>
        <v>0</v>
      </c>
      <c r="CK304" s="61">
        <f t="shared" si="390"/>
        <v>0</v>
      </c>
      <c r="CL304" s="61">
        <f t="shared" si="391"/>
        <v>0</v>
      </c>
      <c r="CM304" s="61">
        <f t="shared" si="418"/>
        <v>0</v>
      </c>
      <c r="CN304" s="61">
        <f t="shared" si="452"/>
        <v>0</v>
      </c>
      <c r="CO304" s="61">
        <f t="shared" si="453"/>
        <v>0</v>
      </c>
      <c r="CP304" s="61">
        <f t="shared" si="454"/>
        <v>0</v>
      </c>
      <c r="CQ304" s="61">
        <f t="shared" si="455"/>
        <v>0</v>
      </c>
      <c r="CR304" s="61">
        <f t="shared" si="456"/>
        <v>0</v>
      </c>
      <c r="CS304" s="61">
        <f t="shared" si="457"/>
        <v>0</v>
      </c>
      <c r="CT304" s="61">
        <f t="shared" si="458"/>
        <v>0</v>
      </c>
      <c r="CU304" s="61">
        <f t="shared" si="459"/>
        <v>1.78384226632351E-16</v>
      </c>
      <c r="CV304" s="61">
        <f t="shared" si="460"/>
        <v>5.4056580259222303E-2</v>
      </c>
      <c r="CW304" s="61">
        <f t="shared" si="461"/>
        <v>5.43993020937188E-2</v>
      </c>
      <c r="CX304" s="61">
        <f t="shared" si="462"/>
        <v>5.50535892323031E-2</v>
      </c>
      <c r="CY304" s="61">
        <f t="shared" si="463"/>
        <v>5.5988285144566302E-2</v>
      </c>
      <c r="CZ304" s="61">
        <f t="shared" si="464"/>
        <v>5.7421485543369899E-2</v>
      </c>
      <c r="DA304" s="61">
        <f t="shared" si="465"/>
        <v>5.9602442671984002E-2</v>
      </c>
      <c r="DB304" s="61">
        <f t="shared" si="466"/>
        <v>6.2157278165503503E-2</v>
      </c>
      <c r="DC304" s="61">
        <f t="shared" si="493"/>
        <v>6.4899052841475596E-2</v>
      </c>
      <c r="DD304" s="61">
        <f t="shared" si="393"/>
        <v>6.7858923230309107E-2</v>
      </c>
      <c r="DE304" s="61">
        <f t="shared" si="394"/>
        <v>7.1099202392821498E-2</v>
      </c>
      <c r="DF304" s="61">
        <f t="shared" si="395"/>
        <v>7.3778664007976003E-2</v>
      </c>
      <c r="DG304" s="61">
        <f t="shared" si="396"/>
        <v>7.6676221335992001E-2</v>
      </c>
      <c r="DH304" s="61">
        <f t="shared" si="397"/>
        <v>7.9511465603190404E-2</v>
      </c>
      <c r="DI304" s="61">
        <f t="shared" si="398"/>
        <v>8.2346709870388807E-2</v>
      </c>
      <c r="DJ304" s="61">
        <f t="shared" si="399"/>
        <v>8.5150797607178405E-2</v>
      </c>
      <c r="DK304" s="61">
        <f t="shared" si="400"/>
        <v>0</v>
      </c>
      <c r="DL304" s="61">
        <f t="shared" si="401"/>
        <v>0</v>
      </c>
      <c r="DM304" s="61">
        <f t="shared" si="402"/>
        <v>0</v>
      </c>
      <c r="DN304" s="61">
        <f t="shared" si="403"/>
        <v>0</v>
      </c>
      <c r="DO304" s="61">
        <f t="shared" si="404"/>
        <v>0</v>
      </c>
      <c r="DP304" s="61">
        <f t="shared" si="405"/>
        <v>0</v>
      </c>
      <c r="DQ304" s="61">
        <f t="shared" si="406"/>
        <v>0</v>
      </c>
      <c r="DR304" s="61">
        <f t="shared" si="407"/>
        <v>0</v>
      </c>
      <c r="DS304" s="61">
        <f t="shared" si="408"/>
        <v>0</v>
      </c>
      <c r="DT304" s="61">
        <f t="shared" si="409"/>
        <v>0</v>
      </c>
      <c r="DU304" s="61">
        <f t="shared" si="410"/>
        <v>0</v>
      </c>
      <c r="DV304" s="61">
        <f t="shared" si="411"/>
        <v>0</v>
      </c>
      <c r="DW304" s="61">
        <f t="shared" si="412"/>
        <v>0</v>
      </c>
      <c r="DX304" s="61">
        <f t="shared" si="413"/>
        <v>0</v>
      </c>
      <c r="DY304" s="61">
        <f t="shared" si="414"/>
        <v>0</v>
      </c>
      <c r="DZ304" s="61">
        <f t="shared" si="491"/>
        <v>1</v>
      </c>
    </row>
    <row r="305" spans="2:130">
      <c r="C305" s="53">
        <v>2047</v>
      </c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>
        <f t="shared" si="479"/>
        <v>0</v>
      </c>
      <c r="AF305" s="64">
        <f t="shared" si="480"/>
        <v>0</v>
      </c>
      <c r="AG305" s="64">
        <f t="shared" si="481"/>
        <v>0</v>
      </c>
      <c r="AH305" s="64">
        <f t="shared" si="482"/>
        <v>0</v>
      </c>
      <c r="AI305" s="64">
        <f t="shared" si="483"/>
        <v>1.15574216863479E-12</v>
      </c>
      <c r="AJ305" s="64">
        <f t="shared" si="484"/>
        <v>349.2</v>
      </c>
      <c r="AK305" s="64">
        <f t="shared" si="485"/>
        <v>353.4</v>
      </c>
      <c r="AL305" s="64">
        <f t="shared" si="486"/>
        <v>359.4</v>
      </c>
      <c r="AM305" s="64">
        <f t="shared" si="487"/>
        <v>368.6</v>
      </c>
      <c r="AN305" s="64">
        <f t="shared" si="488"/>
        <v>382.6</v>
      </c>
      <c r="AO305" s="64">
        <f t="shared" si="489"/>
        <v>399</v>
      </c>
      <c r="AP305" s="64">
        <f t="shared" si="490"/>
        <v>416.6</v>
      </c>
      <c r="AQ305" s="64">
        <f t="shared" si="492"/>
        <v>435.6</v>
      </c>
      <c r="AR305" s="64">
        <f t="shared" si="494"/>
        <v>456.4</v>
      </c>
      <c r="AS305" s="64">
        <f t="shared" si="495"/>
        <v>473.6</v>
      </c>
      <c r="AT305" s="64">
        <f t="shared" si="496"/>
        <v>492.2</v>
      </c>
      <c r="AU305" s="64">
        <f t="shared" si="497"/>
        <v>510.4</v>
      </c>
      <c r="AV305" s="64">
        <f t="shared" si="498"/>
        <v>528.6</v>
      </c>
      <c r="AW305" s="64">
        <f t="shared" ref="AW305:AW318" si="499">VLOOKUP($C$111,$D$3:$K$63,$A$71,0)*(B260-B259)</f>
        <v>546.6</v>
      </c>
      <c r="AX305" s="64">
        <f>VLOOKUP($C$112,$D$3:$K$63,$A$71,0)*(B259-B258)</f>
        <v>562.79999999999995</v>
      </c>
      <c r="AY305" s="64">
        <f>VLOOKUP($C$113,$D$3:$K$63,$A$71,0)*B258</f>
        <v>0</v>
      </c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54">
        <f t="shared" si="416"/>
        <v>6635</v>
      </c>
      <c r="BP305" s="53">
        <v>2047</v>
      </c>
      <c r="BQ305" s="61">
        <f t="shared" si="417"/>
        <v>0</v>
      </c>
      <c r="BR305" s="61">
        <f t="shared" si="437"/>
        <v>0</v>
      </c>
      <c r="BS305" s="61">
        <f t="shared" si="438"/>
        <v>0</v>
      </c>
      <c r="BT305" s="61">
        <f t="shared" si="439"/>
        <v>0</v>
      </c>
      <c r="BU305" s="61">
        <f t="shared" si="440"/>
        <v>0</v>
      </c>
      <c r="BV305" s="61">
        <f t="shared" si="441"/>
        <v>0</v>
      </c>
      <c r="BW305" s="61">
        <f t="shared" si="442"/>
        <v>0</v>
      </c>
      <c r="BX305" s="61">
        <f t="shared" si="443"/>
        <v>0</v>
      </c>
      <c r="BY305" s="61">
        <f t="shared" si="444"/>
        <v>0</v>
      </c>
      <c r="BZ305" s="61">
        <f t="shared" si="445"/>
        <v>0</v>
      </c>
      <c r="CA305" s="61">
        <f t="shared" si="446"/>
        <v>0</v>
      </c>
      <c r="CB305" s="61">
        <f t="shared" si="447"/>
        <v>0</v>
      </c>
      <c r="CC305" s="61">
        <f t="shared" si="448"/>
        <v>0</v>
      </c>
      <c r="CD305" s="61">
        <f t="shared" si="449"/>
        <v>0</v>
      </c>
      <c r="CE305" s="61">
        <f t="shared" si="450"/>
        <v>0</v>
      </c>
      <c r="CF305" s="61">
        <f t="shared" si="451"/>
        <v>0</v>
      </c>
      <c r="CG305" s="61">
        <f t="shared" si="434"/>
        <v>0</v>
      </c>
      <c r="CH305" s="61">
        <f t="shared" si="387"/>
        <v>0</v>
      </c>
      <c r="CI305" s="61">
        <f t="shared" si="388"/>
        <v>0</v>
      </c>
      <c r="CJ305" s="61">
        <f t="shared" si="389"/>
        <v>0</v>
      </c>
      <c r="CK305" s="61">
        <f t="shared" si="390"/>
        <v>0</v>
      </c>
      <c r="CL305" s="61">
        <f t="shared" si="391"/>
        <v>0</v>
      </c>
      <c r="CM305" s="61">
        <f t="shared" si="418"/>
        <v>0</v>
      </c>
      <c r="CN305" s="61">
        <f t="shared" si="452"/>
        <v>0</v>
      </c>
      <c r="CO305" s="61">
        <f t="shared" si="453"/>
        <v>0</v>
      </c>
      <c r="CP305" s="61">
        <f t="shared" si="454"/>
        <v>0</v>
      </c>
      <c r="CQ305" s="61">
        <f t="shared" si="455"/>
        <v>0</v>
      </c>
      <c r="CR305" s="61">
        <f t="shared" si="456"/>
        <v>0</v>
      </c>
      <c r="CS305" s="61">
        <f t="shared" si="457"/>
        <v>0</v>
      </c>
      <c r="CT305" s="61">
        <f t="shared" si="458"/>
        <v>0</v>
      </c>
      <c r="CU305" s="61">
        <f t="shared" si="459"/>
        <v>0</v>
      </c>
      <c r="CV305" s="61">
        <f t="shared" si="460"/>
        <v>1.7418872172340399E-16</v>
      </c>
      <c r="CW305" s="61">
        <f t="shared" si="461"/>
        <v>5.2629992464205001E-2</v>
      </c>
      <c r="CX305" s="61">
        <f t="shared" si="462"/>
        <v>5.32629992464205E-2</v>
      </c>
      <c r="CY305" s="61">
        <f t="shared" si="463"/>
        <v>5.4167294649585501E-2</v>
      </c>
      <c r="CZ305" s="61">
        <f t="shared" si="464"/>
        <v>5.5553880934438603E-2</v>
      </c>
      <c r="DA305" s="61">
        <f t="shared" si="465"/>
        <v>5.7663903541823602E-2</v>
      </c>
      <c r="DB305" s="61">
        <f t="shared" si="466"/>
        <v>6.0135644310474697E-2</v>
      </c>
      <c r="DC305" s="61">
        <f t="shared" si="493"/>
        <v>6.2788244159758796E-2</v>
      </c>
      <c r="DD305" s="61">
        <f t="shared" si="393"/>
        <v>6.5651846269781405E-2</v>
      </c>
      <c r="DE305" s="61">
        <f t="shared" si="394"/>
        <v>6.8786737000753606E-2</v>
      </c>
      <c r="DF305" s="61">
        <f t="shared" si="395"/>
        <v>7.1379050489826706E-2</v>
      </c>
      <c r="DG305" s="61">
        <f t="shared" si="396"/>
        <v>7.4182366239638295E-2</v>
      </c>
      <c r="DH305" s="61">
        <f t="shared" si="397"/>
        <v>7.6925395629238794E-2</v>
      </c>
      <c r="DI305" s="61">
        <f t="shared" si="398"/>
        <v>7.96684250188395E-2</v>
      </c>
      <c r="DJ305" s="61">
        <f t="shared" si="399"/>
        <v>8.23813112283346E-2</v>
      </c>
      <c r="DK305" s="61">
        <f t="shared" si="400"/>
        <v>8.4822908816880094E-2</v>
      </c>
      <c r="DL305" s="61">
        <f t="shared" si="401"/>
        <v>0</v>
      </c>
      <c r="DM305" s="61">
        <f t="shared" si="402"/>
        <v>0</v>
      </c>
      <c r="DN305" s="61">
        <f t="shared" si="403"/>
        <v>0</v>
      </c>
      <c r="DO305" s="61">
        <f t="shared" si="404"/>
        <v>0</v>
      </c>
      <c r="DP305" s="61">
        <f t="shared" si="405"/>
        <v>0</v>
      </c>
      <c r="DQ305" s="61">
        <f t="shared" si="406"/>
        <v>0</v>
      </c>
      <c r="DR305" s="61">
        <f t="shared" si="407"/>
        <v>0</v>
      </c>
      <c r="DS305" s="61">
        <f t="shared" si="408"/>
        <v>0</v>
      </c>
      <c r="DT305" s="61">
        <f t="shared" si="409"/>
        <v>0</v>
      </c>
      <c r="DU305" s="61">
        <f t="shared" si="410"/>
        <v>0</v>
      </c>
      <c r="DV305" s="61">
        <f t="shared" si="411"/>
        <v>0</v>
      </c>
      <c r="DW305" s="61">
        <f t="shared" si="412"/>
        <v>0</v>
      </c>
      <c r="DX305" s="61">
        <f t="shared" si="413"/>
        <v>0</v>
      </c>
      <c r="DY305" s="61">
        <f t="shared" si="414"/>
        <v>0</v>
      </c>
      <c r="DZ305" s="61">
        <f t="shared" si="491"/>
        <v>1</v>
      </c>
    </row>
    <row r="306" spans="2:130">
      <c r="C306" s="53">
        <v>2048</v>
      </c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>
        <f t="shared" si="480"/>
        <v>0</v>
      </c>
      <c r="AG306" s="64">
        <f t="shared" si="481"/>
        <v>0</v>
      </c>
      <c r="AH306" s="64">
        <f t="shared" si="482"/>
        <v>0</v>
      </c>
      <c r="AI306" s="64">
        <f t="shared" si="483"/>
        <v>0</v>
      </c>
      <c r="AJ306" s="64">
        <f t="shared" si="484"/>
        <v>1.16306964059731E-12</v>
      </c>
      <c r="AK306" s="64">
        <f t="shared" si="485"/>
        <v>353.4</v>
      </c>
      <c r="AL306" s="64">
        <f t="shared" si="486"/>
        <v>359.4</v>
      </c>
      <c r="AM306" s="64">
        <f t="shared" si="487"/>
        <v>368.6</v>
      </c>
      <c r="AN306" s="64">
        <f t="shared" si="488"/>
        <v>382.6</v>
      </c>
      <c r="AO306" s="64">
        <f t="shared" si="489"/>
        <v>399</v>
      </c>
      <c r="AP306" s="64">
        <f t="shared" si="490"/>
        <v>416.6</v>
      </c>
      <c r="AQ306" s="64">
        <f t="shared" si="492"/>
        <v>435.6</v>
      </c>
      <c r="AR306" s="64">
        <f t="shared" si="494"/>
        <v>456.4</v>
      </c>
      <c r="AS306" s="64">
        <f t="shared" si="495"/>
        <v>473.6</v>
      </c>
      <c r="AT306" s="64">
        <f t="shared" si="496"/>
        <v>492.2</v>
      </c>
      <c r="AU306" s="64">
        <f t="shared" si="497"/>
        <v>510.4</v>
      </c>
      <c r="AV306" s="64">
        <f t="shared" si="498"/>
        <v>528.6</v>
      </c>
      <c r="AW306" s="64">
        <f t="shared" si="499"/>
        <v>546.6</v>
      </c>
      <c r="AX306" s="64">
        <f t="shared" ref="AX306:AX318" si="500">VLOOKUP($C$112,$D$3:$K$63,$A$71,0)*(B260-B259)</f>
        <v>562.79999999999995</v>
      </c>
      <c r="AY306" s="64">
        <f>VLOOKUP($C$113,$D$3:$K$63,$A$71,0)*(B259-B258)</f>
        <v>578.6</v>
      </c>
      <c r="AZ306" s="64">
        <f>VLOOKUP($C$114,$D$3:$K$63,$A$71,0)*B258</f>
        <v>0</v>
      </c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54">
        <f t="shared" si="416"/>
        <v>6864.4</v>
      </c>
      <c r="BP306" s="53">
        <v>2048</v>
      </c>
      <c r="BQ306" s="61">
        <f t="shared" si="417"/>
        <v>0</v>
      </c>
      <c r="BR306" s="61">
        <f t="shared" si="437"/>
        <v>0</v>
      </c>
      <c r="BS306" s="61">
        <f t="shared" si="438"/>
        <v>0</v>
      </c>
      <c r="BT306" s="61">
        <f t="shared" si="439"/>
        <v>0</v>
      </c>
      <c r="BU306" s="61">
        <f t="shared" si="440"/>
        <v>0</v>
      </c>
      <c r="BV306" s="61">
        <f t="shared" si="441"/>
        <v>0</v>
      </c>
      <c r="BW306" s="61">
        <f t="shared" si="442"/>
        <v>0</v>
      </c>
      <c r="BX306" s="61">
        <f t="shared" si="443"/>
        <v>0</v>
      </c>
      <c r="BY306" s="61">
        <f t="shared" si="444"/>
        <v>0</v>
      </c>
      <c r="BZ306" s="61">
        <f t="shared" si="445"/>
        <v>0</v>
      </c>
      <c r="CA306" s="61">
        <f t="shared" si="446"/>
        <v>0</v>
      </c>
      <c r="CB306" s="61">
        <f t="shared" si="447"/>
        <v>0</v>
      </c>
      <c r="CC306" s="61">
        <f t="shared" si="448"/>
        <v>0</v>
      </c>
      <c r="CD306" s="61">
        <f t="shared" si="449"/>
        <v>0</v>
      </c>
      <c r="CE306" s="61">
        <f t="shared" si="450"/>
        <v>0</v>
      </c>
      <c r="CF306" s="61">
        <f t="shared" si="451"/>
        <v>0</v>
      </c>
      <c r="CG306" s="61">
        <f t="shared" si="434"/>
        <v>0</v>
      </c>
      <c r="CH306" s="61">
        <f t="shared" si="387"/>
        <v>0</v>
      </c>
      <c r="CI306" s="61">
        <f t="shared" si="388"/>
        <v>0</v>
      </c>
      <c r="CJ306" s="61">
        <f t="shared" si="389"/>
        <v>0</v>
      </c>
      <c r="CK306" s="61">
        <f t="shared" si="390"/>
        <v>0</v>
      </c>
      <c r="CL306" s="61">
        <f t="shared" si="391"/>
        <v>0</v>
      </c>
      <c r="CM306" s="61">
        <f t="shared" si="418"/>
        <v>0</v>
      </c>
      <c r="CN306" s="61">
        <f t="shared" si="452"/>
        <v>0</v>
      </c>
      <c r="CO306" s="61">
        <f t="shared" si="453"/>
        <v>0</v>
      </c>
      <c r="CP306" s="61">
        <f t="shared" si="454"/>
        <v>0</v>
      </c>
      <c r="CQ306" s="61">
        <f t="shared" si="455"/>
        <v>0</v>
      </c>
      <c r="CR306" s="61">
        <f t="shared" si="456"/>
        <v>0</v>
      </c>
      <c r="CS306" s="61">
        <f t="shared" si="457"/>
        <v>0</v>
      </c>
      <c r="CT306" s="61">
        <f t="shared" si="458"/>
        <v>0</v>
      </c>
      <c r="CU306" s="61">
        <f t="shared" si="459"/>
        <v>0</v>
      </c>
      <c r="CV306" s="61">
        <f t="shared" si="460"/>
        <v>0</v>
      </c>
      <c r="CW306" s="61">
        <f t="shared" si="461"/>
        <v>1.69435003874674E-16</v>
      </c>
      <c r="CX306" s="61">
        <f t="shared" si="462"/>
        <v>5.1483013810383997E-2</v>
      </c>
      <c r="CY306" s="61">
        <f t="shared" si="463"/>
        <v>5.2357088747742003E-2</v>
      </c>
      <c r="CZ306" s="61">
        <f t="shared" si="464"/>
        <v>5.3697336985024199E-2</v>
      </c>
      <c r="DA306" s="61">
        <f t="shared" si="465"/>
        <v>5.5736845172192802E-2</v>
      </c>
      <c r="DB306" s="61">
        <f t="shared" si="466"/>
        <v>5.81259833343045E-2</v>
      </c>
      <c r="DC306" s="61">
        <f t="shared" si="493"/>
        <v>6.0689936483887902E-2</v>
      </c>
      <c r="DD306" s="61">
        <f t="shared" si="393"/>
        <v>6.3457840452188094E-2</v>
      </c>
      <c r="DE306" s="61">
        <f t="shared" si="394"/>
        <v>6.64879669016957E-2</v>
      </c>
      <c r="DF306" s="61">
        <f t="shared" si="395"/>
        <v>6.8993648388788506E-2</v>
      </c>
      <c r="DG306" s="61">
        <f t="shared" si="396"/>
        <v>7.1703280694598207E-2</v>
      </c>
      <c r="DH306" s="61">
        <f t="shared" si="397"/>
        <v>7.4354641337917401E-2</v>
      </c>
      <c r="DI306" s="61">
        <f t="shared" si="398"/>
        <v>7.7006001981236499E-2</v>
      </c>
      <c r="DJ306" s="61">
        <f t="shared" si="399"/>
        <v>7.96282267933104E-2</v>
      </c>
      <c r="DK306" s="61">
        <f t="shared" si="400"/>
        <v>8.1988229124176901E-2</v>
      </c>
      <c r="DL306" s="61">
        <f t="shared" si="401"/>
        <v>8.4289959792552896E-2</v>
      </c>
      <c r="DM306" s="61">
        <f t="shared" si="402"/>
        <v>0</v>
      </c>
      <c r="DN306" s="61">
        <f t="shared" si="403"/>
        <v>0</v>
      </c>
      <c r="DO306" s="61">
        <f t="shared" si="404"/>
        <v>0</v>
      </c>
      <c r="DP306" s="61">
        <f t="shared" si="405"/>
        <v>0</v>
      </c>
      <c r="DQ306" s="61">
        <f t="shared" si="406"/>
        <v>0</v>
      </c>
      <c r="DR306" s="61">
        <f t="shared" si="407"/>
        <v>0</v>
      </c>
      <c r="DS306" s="61">
        <f t="shared" si="408"/>
        <v>0</v>
      </c>
      <c r="DT306" s="61">
        <f t="shared" si="409"/>
        <v>0</v>
      </c>
      <c r="DU306" s="61">
        <f t="shared" si="410"/>
        <v>0</v>
      </c>
      <c r="DV306" s="61">
        <f t="shared" si="411"/>
        <v>0</v>
      </c>
      <c r="DW306" s="61">
        <f t="shared" si="412"/>
        <v>0</v>
      </c>
      <c r="DX306" s="61">
        <f t="shared" si="413"/>
        <v>0</v>
      </c>
      <c r="DY306" s="61">
        <f t="shared" si="414"/>
        <v>0</v>
      </c>
      <c r="DZ306" s="61">
        <f t="shared" si="491"/>
        <v>1</v>
      </c>
    </row>
    <row r="307" spans="2:130">
      <c r="C307" s="53">
        <v>2049</v>
      </c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>
        <f t="shared" si="481"/>
        <v>0</v>
      </c>
      <c r="AH307" s="64">
        <f t="shared" si="482"/>
        <v>0</v>
      </c>
      <c r="AI307" s="64">
        <f t="shared" si="483"/>
        <v>0</v>
      </c>
      <c r="AJ307" s="64">
        <f t="shared" si="484"/>
        <v>0</v>
      </c>
      <c r="AK307" s="64">
        <f t="shared" si="485"/>
        <v>1.17705845070759E-12</v>
      </c>
      <c r="AL307" s="64">
        <f t="shared" si="486"/>
        <v>359.4</v>
      </c>
      <c r="AM307" s="64">
        <f t="shared" si="487"/>
        <v>368.6</v>
      </c>
      <c r="AN307" s="64">
        <f t="shared" si="488"/>
        <v>382.6</v>
      </c>
      <c r="AO307" s="64">
        <f t="shared" si="489"/>
        <v>399</v>
      </c>
      <c r="AP307" s="64">
        <f t="shared" si="490"/>
        <v>416.6</v>
      </c>
      <c r="AQ307" s="64">
        <f t="shared" si="492"/>
        <v>435.6</v>
      </c>
      <c r="AR307" s="64">
        <f t="shared" si="494"/>
        <v>456.4</v>
      </c>
      <c r="AS307" s="64">
        <f t="shared" si="495"/>
        <v>473.6</v>
      </c>
      <c r="AT307" s="64">
        <f t="shared" si="496"/>
        <v>492.2</v>
      </c>
      <c r="AU307" s="64">
        <f t="shared" si="497"/>
        <v>510.4</v>
      </c>
      <c r="AV307" s="64">
        <f t="shared" si="498"/>
        <v>528.6</v>
      </c>
      <c r="AW307" s="64">
        <f t="shared" si="499"/>
        <v>546.6</v>
      </c>
      <c r="AX307" s="64">
        <f t="shared" si="500"/>
        <v>562.79999999999995</v>
      </c>
      <c r="AY307" s="64">
        <f t="shared" ref="AY307:AY318" si="501">VLOOKUP($C$113,$D$3:$K$63,$A$71,0)*(B260-B259)</f>
        <v>578.6</v>
      </c>
      <c r="AZ307" s="64">
        <f>VLOOKUP($C$114,$D$3:$K$63,$A$71,0)*(B259-B258)</f>
        <v>593.6</v>
      </c>
      <c r="BA307" s="64">
        <f>VLOOKUP($C$115,$D$3:$K$63,$A$71,0)*B258</f>
        <v>0</v>
      </c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54">
        <f t="shared" si="416"/>
        <v>7104.6</v>
      </c>
      <c r="BP307" s="53">
        <v>2049</v>
      </c>
      <c r="BQ307" s="61">
        <f t="shared" si="417"/>
        <v>0</v>
      </c>
      <c r="BR307" s="61">
        <f t="shared" si="437"/>
        <v>0</v>
      </c>
      <c r="BS307" s="61">
        <f t="shared" si="438"/>
        <v>0</v>
      </c>
      <c r="BT307" s="61">
        <f t="shared" si="439"/>
        <v>0</v>
      </c>
      <c r="BU307" s="61">
        <f t="shared" si="440"/>
        <v>0</v>
      </c>
      <c r="BV307" s="61">
        <f t="shared" si="441"/>
        <v>0</v>
      </c>
      <c r="BW307" s="61">
        <f t="shared" si="442"/>
        <v>0</v>
      </c>
      <c r="BX307" s="61">
        <f t="shared" si="443"/>
        <v>0</v>
      </c>
      <c r="BY307" s="61">
        <f t="shared" si="444"/>
        <v>0</v>
      </c>
      <c r="BZ307" s="61">
        <f t="shared" si="445"/>
        <v>0</v>
      </c>
      <c r="CA307" s="61">
        <f t="shared" si="446"/>
        <v>0</v>
      </c>
      <c r="CB307" s="61">
        <f t="shared" si="447"/>
        <v>0</v>
      </c>
      <c r="CC307" s="61">
        <f t="shared" si="448"/>
        <v>0</v>
      </c>
      <c r="CD307" s="61">
        <f t="shared" si="449"/>
        <v>0</v>
      </c>
      <c r="CE307" s="61">
        <f t="shared" si="450"/>
        <v>0</v>
      </c>
      <c r="CF307" s="61">
        <f t="shared" si="451"/>
        <v>0</v>
      </c>
      <c r="CG307" s="61">
        <f t="shared" si="434"/>
        <v>0</v>
      </c>
      <c r="CH307" s="61">
        <f t="shared" si="387"/>
        <v>0</v>
      </c>
      <c r="CI307" s="61">
        <f t="shared" si="388"/>
        <v>0</v>
      </c>
      <c r="CJ307" s="61">
        <f t="shared" si="389"/>
        <v>0</v>
      </c>
      <c r="CK307" s="61">
        <f t="shared" si="390"/>
        <v>0</v>
      </c>
      <c r="CL307" s="61">
        <f t="shared" si="391"/>
        <v>0</v>
      </c>
      <c r="CM307" s="61">
        <f t="shared" si="418"/>
        <v>0</v>
      </c>
      <c r="CN307" s="61">
        <f t="shared" si="452"/>
        <v>0</v>
      </c>
      <c r="CO307" s="61">
        <f t="shared" si="453"/>
        <v>0</v>
      </c>
      <c r="CP307" s="61">
        <f t="shared" si="454"/>
        <v>0</v>
      </c>
      <c r="CQ307" s="61">
        <f t="shared" si="455"/>
        <v>0</v>
      </c>
      <c r="CR307" s="61">
        <f t="shared" si="456"/>
        <v>0</v>
      </c>
      <c r="CS307" s="61">
        <f t="shared" si="457"/>
        <v>0</v>
      </c>
      <c r="CT307" s="61">
        <f t="shared" si="458"/>
        <v>0</v>
      </c>
      <c r="CU307" s="61">
        <f t="shared" si="459"/>
        <v>0</v>
      </c>
      <c r="CV307" s="61">
        <f t="shared" si="460"/>
        <v>0</v>
      </c>
      <c r="CW307" s="61">
        <f t="shared" si="461"/>
        <v>0</v>
      </c>
      <c r="CX307" s="61">
        <f t="shared" si="462"/>
        <v>1.65675541298256E-16</v>
      </c>
      <c r="CY307" s="61">
        <f t="shared" si="463"/>
        <v>5.0586943670298097E-2</v>
      </c>
      <c r="CZ307" s="61">
        <f t="shared" si="464"/>
        <v>5.1881879345775997E-2</v>
      </c>
      <c r="DA307" s="61">
        <f t="shared" si="465"/>
        <v>5.3852433634546601E-2</v>
      </c>
      <c r="DB307" s="61">
        <f t="shared" si="466"/>
        <v>5.6160797229963699E-2</v>
      </c>
      <c r="DC307" s="61">
        <f t="shared" si="493"/>
        <v>5.8638065478703899E-2</v>
      </c>
      <c r="DD307" s="61">
        <f t="shared" si="393"/>
        <v>6.1312389156321201E-2</v>
      </c>
      <c r="DE307" s="61">
        <f t="shared" si="394"/>
        <v>6.4240069813923398E-2</v>
      </c>
      <c r="DF307" s="61">
        <f t="shared" si="395"/>
        <v>6.6661036511555902E-2</v>
      </c>
      <c r="DG307" s="61">
        <f t="shared" si="396"/>
        <v>6.9279058638065494E-2</v>
      </c>
      <c r="DH307" s="61">
        <f t="shared" si="397"/>
        <v>7.1840779213467307E-2</v>
      </c>
      <c r="DI307" s="61">
        <f t="shared" si="398"/>
        <v>7.4402499788869203E-2</v>
      </c>
      <c r="DJ307" s="61">
        <f t="shared" si="399"/>
        <v>7.6936069588717196E-2</v>
      </c>
      <c r="DK307" s="61">
        <f t="shared" si="400"/>
        <v>7.9216282408580294E-2</v>
      </c>
      <c r="DL307" s="61">
        <f t="shared" si="401"/>
        <v>8.1440193677335806E-2</v>
      </c>
      <c r="DM307" s="61">
        <f t="shared" si="402"/>
        <v>8.3551501843875803E-2</v>
      </c>
      <c r="DN307" s="61">
        <f t="shared" si="403"/>
        <v>0</v>
      </c>
      <c r="DO307" s="61">
        <f t="shared" si="404"/>
        <v>0</v>
      </c>
      <c r="DP307" s="61">
        <f t="shared" si="405"/>
        <v>0</v>
      </c>
      <c r="DQ307" s="61">
        <f t="shared" si="406"/>
        <v>0</v>
      </c>
      <c r="DR307" s="61">
        <f t="shared" si="407"/>
        <v>0</v>
      </c>
      <c r="DS307" s="61">
        <f t="shared" si="408"/>
        <v>0</v>
      </c>
      <c r="DT307" s="61">
        <f t="shared" si="409"/>
        <v>0</v>
      </c>
      <c r="DU307" s="61">
        <f t="shared" si="410"/>
        <v>0</v>
      </c>
      <c r="DV307" s="61">
        <f t="shared" si="411"/>
        <v>0</v>
      </c>
      <c r="DW307" s="61">
        <f t="shared" si="412"/>
        <v>0</v>
      </c>
      <c r="DX307" s="61">
        <f t="shared" si="413"/>
        <v>0</v>
      </c>
      <c r="DY307" s="61">
        <f t="shared" si="414"/>
        <v>0</v>
      </c>
      <c r="DZ307" s="61">
        <f t="shared" si="491"/>
        <v>1</v>
      </c>
    </row>
    <row r="308" spans="2:130">
      <c r="C308" s="53">
        <v>2050</v>
      </c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>
        <f t="shared" si="482"/>
        <v>0</v>
      </c>
      <c r="AI308" s="64">
        <f t="shared" si="483"/>
        <v>0</v>
      </c>
      <c r="AJ308" s="64">
        <f t="shared" si="484"/>
        <v>0</v>
      </c>
      <c r="AK308" s="64">
        <f t="shared" si="485"/>
        <v>0</v>
      </c>
      <c r="AL308" s="64">
        <f t="shared" si="486"/>
        <v>1.1970424651508399E-12</v>
      </c>
      <c r="AM308" s="64">
        <f t="shared" si="487"/>
        <v>368.6</v>
      </c>
      <c r="AN308" s="64">
        <f t="shared" si="488"/>
        <v>382.6</v>
      </c>
      <c r="AO308" s="64">
        <f t="shared" si="489"/>
        <v>399</v>
      </c>
      <c r="AP308" s="64">
        <f t="shared" si="490"/>
        <v>416.6</v>
      </c>
      <c r="AQ308" s="64">
        <f t="shared" si="492"/>
        <v>435.6</v>
      </c>
      <c r="AR308" s="64">
        <f t="shared" si="494"/>
        <v>456.4</v>
      </c>
      <c r="AS308" s="64">
        <f t="shared" si="495"/>
        <v>473.6</v>
      </c>
      <c r="AT308" s="64">
        <f t="shared" si="496"/>
        <v>492.2</v>
      </c>
      <c r="AU308" s="64">
        <f t="shared" si="497"/>
        <v>510.4</v>
      </c>
      <c r="AV308" s="64">
        <f t="shared" si="498"/>
        <v>528.6</v>
      </c>
      <c r="AW308" s="64">
        <f t="shared" si="499"/>
        <v>546.6</v>
      </c>
      <c r="AX308" s="64">
        <f t="shared" si="500"/>
        <v>562.79999999999995</v>
      </c>
      <c r="AY308" s="64">
        <f t="shared" si="501"/>
        <v>578.6</v>
      </c>
      <c r="AZ308" s="64">
        <f t="shared" ref="AZ308:AZ318" si="502">VLOOKUP($C$114,$D$3:$K$63,$A$71,0)*(B260-B259)</f>
        <v>593.6</v>
      </c>
      <c r="BA308" s="64">
        <f>VLOOKUP($C$115,$D$3:$K$63,$A$71,0)*(B259-B258)</f>
        <v>608.20000000000005</v>
      </c>
      <c r="BB308" s="64">
        <f>VLOOKUP($C$116,$D$3:$K$63,$A$71,0)*B258</f>
        <v>0</v>
      </c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54">
        <f t="shared" si="416"/>
        <v>7353.4</v>
      </c>
      <c r="BP308" s="53">
        <v>2050</v>
      </c>
      <c r="BQ308" s="61">
        <f t="shared" si="417"/>
        <v>0</v>
      </c>
      <c r="BR308" s="61">
        <f t="shared" si="437"/>
        <v>0</v>
      </c>
      <c r="BS308" s="61">
        <f t="shared" si="438"/>
        <v>0</v>
      </c>
      <c r="BT308" s="61">
        <f t="shared" si="439"/>
        <v>0</v>
      </c>
      <c r="BU308" s="61">
        <f t="shared" si="440"/>
        <v>0</v>
      </c>
      <c r="BV308" s="61">
        <f t="shared" si="441"/>
        <v>0</v>
      </c>
      <c r="BW308" s="61">
        <f t="shared" si="442"/>
        <v>0</v>
      </c>
      <c r="BX308" s="61">
        <f t="shared" si="443"/>
        <v>0</v>
      </c>
      <c r="BY308" s="61">
        <f t="shared" si="444"/>
        <v>0</v>
      </c>
      <c r="BZ308" s="61">
        <f t="shared" si="445"/>
        <v>0</v>
      </c>
      <c r="CA308" s="61">
        <f t="shared" si="446"/>
        <v>0</v>
      </c>
      <c r="CB308" s="61">
        <f t="shared" si="447"/>
        <v>0</v>
      </c>
      <c r="CC308" s="61">
        <f t="shared" si="448"/>
        <v>0</v>
      </c>
      <c r="CD308" s="61">
        <f t="shared" si="449"/>
        <v>0</v>
      </c>
      <c r="CE308" s="61">
        <f t="shared" si="450"/>
        <v>0</v>
      </c>
      <c r="CF308" s="61">
        <f t="shared" si="451"/>
        <v>0</v>
      </c>
      <c r="CG308" s="61">
        <f t="shared" si="434"/>
        <v>0</v>
      </c>
      <c r="CH308" s="61">
        <f t="shared" si="387"/>
        <v>0</v>
      </c>
      <c r="CI308" s="61">
        <f t="shared" si="388"/>
        <v>0</v>
      </c>
      <c r="CJ308" s="61">
        <f t="shared" si="389"/>
        <v>0</v>
      </c>
      <c r="CK308" s="61">
        <f t="shared" si="390"/>
        <v>0</v>
      </c>
      <c r="CL308" s="61">
        <f t="shared" si="391"/>
        <v>0</v>
      </c>
      <c r="CM308" s="61">
        <f t="shared" si="418"/>
        <v>0</v>
      </c>
      <c r="CN308" s="61">
        <f t="shared" si="452"/>
        <v>0</v>
      </c>
      <c r="CO308" s="61">
        <f t="shared" si="453"/>
        <v>0</v>
      </c>
      <c r="CP308" s="61">
        <f t="shared" si="454"/>
        <v>0</v>
      </c>
      <c r="CQ308" s="61">
        <f t="shared" si="455"/>
        <v>0</v>
      </c>
      <c r="CR308" s="61">
        <f t="shared" si="456"/>
        <v>0</v>
      </c>
      <c r="CS308" s="61">
        <f t="shared" si="457"/>
        <v>0</v>
      </c>
      <c r="CT308" s="61">
        <f t="shared" si="458"/>
        <v>0</v>
      </c>
      <c r="CU308" s="61">
        <f t="shared" si="459"/>
        <v>0</v>
      </c>
      <c r="CV308" s="61">
        <f t="shared" si="460"/>
        <v>0</v>
      </c>
      <c r="CW308" s="61">
        <f t="shared" si="461"/>
        <v>0</v>
      </c>
      <c r="CX308" s="61">
        <f t="shared" si="462"/>
        <v>0</v>
      </c>
      <c r="CY308" s="61">
        <f t="shared" si="463"/>
        <v>1.62787617313194E-16</v>
      </c>
      <c r="CZ308" s="61">
        <f t="shared" si="464"/>
        <v>5.0126472108140398E-2</v>
      </c>
      <c r="DA308" s="61">
        <f t="shared" si="465"/>
        <v>5.2030353305953701E-2</v>
      </c>
      <c r="DB308" s="61">
        <f t="shared" si="466"/>
        <v>5.4260614137677798E-2</v>
      </c>
      <c r="DC308" s="61">
        <f t="shared" si="493"/>
        <v>5.6654064786357303E-2</v>
      </c>
      <c r="DD308" s="61">
        <f t="shared" si="393"/>
        <v>5.92379035548182E-2</v>
      </c>
      <c r="DE308" s="61">
        <f t="shared" si="394"/>
        <v>6.20665270487121E-2</v>
      </c>
      <c r="DF308" s="61">
        <f t="shared" si="395"/>
        <v>6.4405581091739897E-2</v>
      </c>
      <c r="DG308" s="61">
        <f t="shared" si="396"/>
        <v>6.6935023254548906E-2</v>
      </c>
      <c r="DH308" s="61">
        <f t="shared" si="397"/>
        <v>6.9410068811706097E-2</v>
      </c>
      <c r="DI308" s="61">
        <f t="shared" si="398"/>
        <v>7.1885114368863398E-2</v>
      </c>
      <c r="DJ308" s="61">
        <f t="shared" si="399"/>
        <v>7.4332961623194693E-2</v>
      </c>
      <c r="DK308" s="61">
        <f t="shared" si="400"/>
        <v>7.6536024152092902E-2</v>
      </c>
      <c r="DL308" s="61">
        <f t="shared" si="401"/>
        <v>7.8684690075339306E-2</v>
      </c>
      <c r="DM308" s="61">
        <f t="shared" si="402"/>
        <v>8.07245627872821E-2</v>
      </c>
      <c r="DN308" s="61">
        <f t="shared" si="403"/>
        <v>8.2710038893573007E-2</v>
      </c>
      <c r="DO308" s="61">
        <f t="shared" si="404"/>
        <v>0</v>
      </c>
      <c r="DP308" s="61">
        <f t="shared" si="405"/>
        <v>0</v>
      </c>
      <c r="DQ308" s="61">
        <f t="shared" si="406"/>
        <v>0</v>
      </c>
      <c r="DR308" s="61">
        <f t="shared" si="407"/>
        <v>0</v>
      </c>
      <c r="DS308" s="61">
        <f t="shared" si="408"/>
        <v>0</v>
      </c>
      <c r="DT308" s="61">
        <f t="shared" si="409"/>
        <v>0</v>
      </c>
      <c r="DU308" s="61">
        <f t="shared" si="410"/>
        <v>0</v>
      </c>
      <c r="DV308" s="61">
        <f t="shared" si="411"/>
        <v>0</v>
      </c>
      <c r="DW308" s="61">
        <f t="shared" si="412"/>
        <v>0</v>
      </c>
      <c r="DX308" s="61">
        <f t="shared" si="413"/>
        <v>0</v>
      </c>
      <c r="DY308" s="61">
        <f t="shared" si="414"/>
        <v>0</v>
      </c>
      <c r="DZ308" s="61">
        <f t="shared" si="491"/>
        <v>1</v>
      </c>
    </row>
    <row r="309" spans="2:130">
      <c r="C309" s="53">
        <v>2051</v>
      </c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>
        <f t="shared" si="483"/>
        <v>0</v>
      </c>
      <c r="AJ309" s="64">
        <f t="shared" si="484"/>
        <v>0</v>
      </c>
      <c r="AK309" s="64">
        <f t="shared" si="485"/>
        <v>0</v>
      </c>
      <c r="AL309" s="64">
        <f t="shared" si="486"/>
        <v>0</v>
      </c>
      <c r="AM309" s="64">
        <f t="shared" si="487"/>
        <v>1.2276846206304999E-12</v>
      </c>
      <c r="AN309" s="64">
        <f t="shared" si="488"/>
        <v>382.6</v>
      </c>
      <c r="AO309" s="64">
        <f t="shared" si="489"/>
        <v>399</v>
      </c>
      <c r="AP309" s="64">
        <f t="shared" si="490"/>
        <v>416.6</v>
      </c>
      <c r="AQ309" s="64">
        <f t="shared" si="492"/>
        <v>435.6</v>
      </c>
      <c r="AR309" s="64">
        <f t="shared" si="494"/>
        <v>456.4</v>
      </c>
      <c r="AS309" s="64">
        <f t="shared" si="495"/>
        <v>473.6</v>
      </c>
      <c r="AT309" s="64">
        <f t="shared" si="496"/>
        <v>492.2</v>
      </c>
      <c r="AU309" s="64">
        <f t="shared" si="497"/>
        <v>510.4</v>
      </c>
      <c r="AV309" s="64">
        <f t="shared" si="498"/>
        <v>528.6</v>
      </c>
      <c r="AW309" s="64">
        <f t="shared" si="499"/>
        <v>546.6</v>
      </c>
      <c r="AX309" s="64">
        <f t="shared" si="500"/>
        <v>562.79999999999995</v>
      </c>
      <c r="AY309" s="64">
        <f t="shared" si="501"/>
        <v>578.6</v>
      </c>
      <c r="AZ309" s="64">
        <f t="shared" si="502"/>
        <v>593.6</v>
      </c>
      <c r="BA309" s="64">
        <f t="shared" ref="BA309:BA318" si="503">VLOOKUP($C$115,$D$3:$K$63,$A$71,0)*(B260-B259)</f>
        <v>608.20000000000005</v>
      </c>
      <c r="BB309" s="64">
        <f>VLOOKUP($C$116,$D$3:$K$63,$A$71,0)*(B259-B258)</f>
        <v>621.79999999999995</v>
      </c>
      <c r="BC309" s="64">
        <f>VLOOKUP($C$117,$D$3:$K$63,$A$71,0)*B258</f>
        <v>0</v>
      </c>
      <c r="BD309" s="64"/>
      <c r="BE309" s="64"/>
      <c r="BF309" s="64"/>
      <c r="BG309" s="64"/>
      <c r="BH309" s="64"/>
      <c r="BI309" s="64"/>
      <c r="BJ309" s="64"/>
      <c r="BK309" s="64"/>
      <c r="BL309" s="64"/>
      <c r="BM309" s="54">
        <f t="shared" si="416"/>
        <v>7606.6</v>
      </c>
      <c r="BP309" s="53">
        <v>2051</v>
      </c>
      <c r="BQ309" s="61">
        <f t="shared" si="417"/>
        <v>0</v>
      </c>
      <c r="BR309" s="61">
        <f t="shared" si="437"/>
        <v>0</v>
      </c>
      <c r="BS309" s="61">
        <f t="shared" si="438"/>
        <v>0</v>
      </c>
      <c r="BT309" s="61">
        <f t="shared" si="439"/>
        <v>0</v>
      </c>
      <c r="BU309" s="61">
        <f t="shared" si="440"/>
        <v>0</v>
      </c>
      <c r="BV309" s="61">
        <f t="shared" si="441"/>
        <v>0</v>
      </c>
      <c r="BW309" s="61">
        <f t="shared" si="442"/>
        <v>0</v>
      </c>
      <c r="BX309" s="61">
        <f t="shared" si="443"/>
        <v>0</v>
      </c>
      <c r="BY309" s="61">
        <f t="shared" si="444"/>
        <v>0</v>
      </c>
      <c r="BZ309" s="61">
        <f t="shared" si="445"/>
        <v>0</v>
      </c>
      <c r="CA309" s="61">
        <f t="shared" si="446"/>
        <v>0</v>
      </c>
      <c r="CB309" s="61">
        <f t="shared" si="447"/>
        <v>0</v>
      </c>
      <c r="CC309" s="61">
        <f t="shared" si="448"/>
        <v>0</v>
      </c>
      <c r="CD309" s="61">
        <f t="shared" si="449"/>
        <v>0</v>
      </c>
      <c r="CE309" s="61">
        <f t="shared" si="450"/>
        <v>0</v>
      </c>
      <c r="CF309" s="61">
        <f t="shared" si="451"/>
        <v>0</v>
      </c>
      <c r="CG309" s="61">
        <f t="shared" si="434"/>
        <v>0</v>
      </c>
      <c r="CH309" s="61">
        <f t="shared" si="387"/>
        <v>0</v>
      </c>
      <c r="CI309" s="61">
        <f t="shared" si="388"/>
        <v>0</v>
      </c>
      <c r="CJ309" s="61">
        <f t="shared" si="389"/>
        <v>0</v>
      </c>
      <c r="CK309" s="61">
        <f t="shared" si="390"/>
        <v>0</v>
      </c>
      <c r="CL309" s="61">
        <f t="shared" si="391"/>
        <v>0</v>
      </c>
      <c r="CM309" s="61">
        <f t="shared" si="418"/>
        <v>0</v>
      </c>
      <c r="CN309" s="61">
        <f t="shared" si="452"/>
        <v>0</v>
      </c>
      <c r="CO309" s="61">
        <f t="shared" si="453"/>
        <v>0</v>
      </c>
      <c r="CP309" s="61">
        <f t="shared" si="454"/>
        <v>0</v>
      </c>
      <c r="CQ309" s="61">
        <f t="shared" si="455"/>
        <v>0</v>
      </c>
      <c r="CR309" s="61">
        <f t="shared" si="456"/>
        <v>0</v>
      </c>
      <c r="CS309" s="61">
        <f t="shared" si="457"/>
        <v>0</v>
      </c>
      <c r="CT309" s="61">
        <f t="shared" si="458"/>
        <v>0</v>
      </c>
      <c r="CU309" s="61">
        <f t="shared" si="459"/>
        <v>0</v>
      </c>
      <c r="CV309" s="61">
        <f t="shared" si="460"/>
        <v>0</v>
      </c>
      <c r="CW309" s="61">
        <f t="shared" si="461"/>
        <v>0</v>
      </c>
      <c r="CX309" s="61">
        <f t="shared" si="462"/>
        <v>0</v>
      </c>
      <c r="CY309" s="61">
        <f t="shared" si="463"/>
        <v>0</v>
      </c>
      <c r="CZ309" s="61">
        <f t="shared" si="464"/>
        <v>1.6139728927911301E-16</v>
      </c>
      <c r="DA309" s="61">
        <f t="shared" si="465"/>
        <v>5.0298425051928601E-2</v>
      </c>
      <c r="DB309" s="61">
        <f t="shared" si="466"/>
        <v>5.2454447453527203E-2</v>
      </c>
      <c r="DC309" s="61">
        <f t="shared" si="493"/>
        <v>5.4768227591828103E-2</v>
      </c>
      <c r="DD309" s="61">
        <f t="shared" si="393"/>
        <v>5.7266058422948497E-2</v>
      </c>
      <c r="DE309" s="61">
        <f t="shared" si="394"/>
        <v>6.00005258591223E-2</v>
      </c>
      <c r="DF309" s="61">
        <f t="shared" si="395"/>
        <v>6.2261720085189202E-2</v>
      </c>
      <c r="DG309" s="61">
        <f t="shared" si="396"/>
        <v>6.4706965004075398E-2</v>
      </c>
      <c r="DH309" s="61">
        <f t="shared" si="397"/>
        <v>6.7099624010727499E-2</v>
      </c>
      <c r="DI309" s="61">
        <f t="shared" si="398"/>
        <v>6.94922830173796E-2</v>
      </c>
      <c r="DJ309" s="61">
        <f t="shared" si="399"/>
        <v>7.1858649067914698E-2</v>
      </c>
      <c r="DK309" s="61">
        <f t="shared" si="400"/>
        <v>7.3988378513396194E-2</v>
      </c>
      <c r="DL309" s="61">
        <f t="shared" si="401"/>
        <v>7.6065522046643699E-2</v>
      </c>
      <c r="DM309" s="61">
        <f t="shared" si="402"/>
        <v>7.8037493755422904E-2</v>
      </c>
      <c r="DN309" s="61">
        <f t="shared" si="403"/>
        <v>7.9956879551967994E-2</v>
      </c>
      <c r="DO309" s="61">
        <f t="shared" si="404"/>
        <v>8.1744800567927794E-2</v>
      </c>
      <c r="DP309" s="61">
        <f t="shared" si="405"/>
        <v>0</v>
      </c>
      <c r="DQ309" s="61">
        <f t="shared" si="406"/>
        <v>0</v>
      </c>
      <c r="DR309" s="61">
        <f t="shared" si="407"/>
        <v>0</v>
      </c>
      <c r="DS309" s="61">
        <f t="shared" si="408"/>
        <v>0</v>
      </c>
      <c r="DT309" s="61">
        <f t="shared" si="409"/>
        <v>0</v>
      </c>
      <c r="DU309" s="61">
        <f t="shared" si="410"/>
        <v>0</v>
      </c>
      <c r="DV309" s="61">
        <f t="shared" si="411"/>
        <v>0</v>
      </c>
      <c r="DW309" s="61">
        <f t="shared" si="412"/>
        <v>0</v>
      </c>
      <c r="DX309" s="61">
        <f t="shared" si="413"/>
        <v>0</v>
      </c>
      <c r="DY309" s="61">
        <f t="shared" si="414"/>
        <v>0</v>
      </c>
      <c r="DZ309" s="61">
        <f t="shared" si="491"/>
        <v>1</v>
      </c>
    </row>
    <row r="310" spans="2:130">
      <c r="C310" s="53">
        <v>2052</v>
      </c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>
        <f t="shared" si="484"/>
        <v>0</v>
      </c>
      <c r="AK310" s="64">
        <f t="shared" si="485"/>
        <v>0</v>
      </c>
      <c r="AL310" s="64">
        <f t="shared" si="486"/>
        <v>0</v>
      </c>
      <c r="AM310" s="64">
        <f t="shared" si="487"/>
        <v>0</v>
      </c>
      <c r="AN310" s="64">
        <f t="shared" si="488"/>
        <v>1.27431398766475E-12</v>
      </c>
      <c r="AO310" s="64">
        <f t="shared" si="489"/>
        <v>399</v>
      </c>
      <c r="AP310" s="64">
        <f t="shared" si="490"/>
        <v>416.6</v>
      </c>
      <c r="AQ310" s="64">
        <f t="shared" si="492"/>
        <v>435.6</v>
      </c>
      <c r="AR310" s="64">
        <f t="shared" si="494"/>
        <v>456.4</v>
      </c>
      <c r="AS310" s="64">
        <f t="shared" si="495"/>
        <v>473.6</v>
      </c>
      <c r="AT310" s="64">
        <f t="shared" si="496"/>
        <v>492.2</v>
      </c>
      <c r="AU310" s="64">
        <f t="shared" si="497"/>
        <v>510.4</v>
      </c>
      <c r="AV310" s="64">
        <f t="shared" si="498"/>
        <v>528.6</v>
      </c>
      <c r="AW310" s="64">
        <f t="shared" si="499"/>
        <v>546.6</v>
      </c>
      <c r="AX310" s="64">
        <f t="shared" si="500"/>
        <v>562.79999999999995</v>
      </c>
      <c r="AY310" s="64">
        <f t="shared" si="501"/>
        <v>578.6</v>
      </c>
      <c r="AZ310" s="64">
        <f t="shared" si="502"/>
        <v>593.6</v>
      </c>
      <c r="BA310" s="64">
        <f t="shared" si="503"/>
        <v>608.20000000000005</v>
      </c>
      <c r="BB310" s="64">
        <f t="shared" ref="BB310:BB318" si="504">VLOOKUP($C$116,$D$3:$K$63,$A$71,0)*(B260-B259)</f>
        <v>621.79999999999995</v>
      </c>
      <c r="BC310" s="64">
        <f>VLOOKUP($C$117,$D$3:$K$63,$A$71,0)*(B259-B258)</f>
        <v>613</v>
      </c>
      <c r="BD310" s="64">
        <f>VLOOKUP($C$118,$D$3:$K$63,$A$71,0)*B258</f>
        <v>0</v>
      </c>
      <c r="BE310" s="64"/>
      <c r="BF310" s="64"/>
      <c r="BG310" s="64"/>
      <c r="BH310" s="64"/>
      <c r="BI310" s="64"/>
      <c r="BJ310" s="64"/>
      <c r="BK310" s="64"/>
      <c r="BL310" s="64"/>
      <c r="BM310" s="54">
        <f t="shared" si="416"/>
        <v>7837</v>
      </c>
      <c r="BP310" s="53">
        <v>2052</v>
      </c>
      <c r="BQ310" s="61">
        <f t="shared" si="417"/>
        <v>0</v>
      </c>
      <c r="BR310" s="61">
        <f t="shared" si="437"/>
        <v>0</v>
      </c>
      <c r="BS310" s="61">
        <f t="shared" si="438"/>
        <v>0</v>
      </c>
      <c r="BT310" s="61">
        <f t="shared" si="439"/>
        <v>0</v>
      </c>
      <c r="BU310" s="61">
        <f t="shared" si="440"/>
        <v>0</v>
      </c>
      <c r="BV310" s="61">
        <f t="shared" si="441"/>
        <v>0</v>
      </c>
      <c r="BW310" s="61">
        <f t="shared" si="442"/>
        <v>0</v>
      </c>
      <c r="BX310" s="61">
        <f t="shared" si="443"/>
        <v>0</v>
      </c>
      <c r="BY310" s="61">
        <f t="shared" si="444"/>
        <v>0</v>
      </c>
      <c r="BZ310" s="61">
        <f t="shared" si="445"/>
        <v>0</v>
      </c>
      <c r="CA310" s="61">
        <f t="shared" si="446"/>
        <v>0</v>
      </c>
      <c r="CB310" s="61">
        <f t="shared" si="447"/>
        <v>0</v>
      </c>
      <c r="CC310" s="61">
        <f t="shared" si="448"/>
        <v>0</v>
      </c>
      <c r="CD310" s="61">
        <f t="shared" si="449"/>
        <v>0</v>
      </c>
      <c r="CE310" s="61">
        <f t="shared" si="450"/>
        <v>0</v>
      </c>
      <c r="CF310" s="61">
        <f t="shared" si="451"/>
        <v>0</v>
      </c>
      <c r="CG310" s="61">
        <f t="shared" si="434"/>
        <v>0</v>
      </c>
      <c r="CH310" s="61">
        <f t="shared" si="387"/>
        <v>0</v>
      </c>
      <c r="CI310" s="61">
        <f t="shared" si="388"/>
        <v>0</v>
      </c>
      <c r="CJ310" s="61">
        <f t="shared" si="389"/>
        <v>0</v>
      </c>
      <c r="CK310" s="61">
        <f t="shared" si="390"/>
        <v>0</v>
      </c>
      <c r="CL310" s="61">
        <f t="shared" si="391"/>
        <v>0</v>
      </c>
      <c r="CM310" s="61">
        <f t="shared" si="418"/>
        <v>0</v>
      </c>
      <c r="CN310" s="61">
        <f t="shared" si="452"/>
        <v>0</v>
      </c>
      <c r="CO310" s="61">
        <f t="shared" si="453"/>
        <v>0</v>
      </c>
      <c r="CP310" s="61">
        <f t="shared" si="454"/>
        <v>0</v>
      </c>
      <c r="CQ310" s="61">
        <f t="shared" si="455"/>
        <v>0</v>
      </c>
      <c r="CR310" s="61">
        <f t="shared" si="456"/>
        <v>0</v>
      </c>
      <c r="CS310" s="61">
        <f t="shared" si="457"/>
        <v>0</v>
      </c>
      <c r="CT310" s="61">
        <f t="shared" si="458"/>
        <v>0</v>
      </c>
      <c r="CU310" s="61">
        <f t="shared" si="459"/>
        <v>0</v>
      </c>
      <c r="CV310" s="61">
        <f t="shared" si="460"/>
        <v>0</v>
      </c>
      <c r="CW310" s="61">
        <f t="shared" si="461"/>
        <v>0</v>
      </c>
      <c r="CX310" s="61">
        <f t="shared" si="462"/>
        <v>0</v>
      </c>
      <c r="CY310" s="61">
        <f t="shared" si="463"/>
        <v>0</v>
      </c>
      <c r="CZ310" s="61">
        <f t="shared" si="464"/>
        <v>0</v>
      </c>
      <c r="DA310" s="61">
        <f t="shared" si="465"/>
        <v>1.6260226970329899E-16</v>
      </c>
      <c r="DB310" s="61">
        <f t="shared" si="466"/>
        <v>5.0912338905193297E-2</v>
      </c>
      <c r="DC310" s="61">
        <f t="shared" si="493"/>
        <v>5.31580962102845E-2</v>
      </c>
      <c r="DD310" s="61">
        <f t="shared" si="393"/>
        <v>5.5582493301008E-2</v>
      </c>
      <c r="DE310" s="61">
        <f t="shared" si="394"/>
        <v>5.8236570116115799E-2</v>
      </c>
      <c r="DF310" s="61">
        <f t="shared" si="395"/>
        <v>6.0431287482455E-2</v>
      </c>
      <c r="DG310" s="61">
        <f t="shared" si="396"/>
        <v>6.2804644634426393E-2</v>
      </c>
      <c r="DH310" s="61">
        <f t="shared" si="397"/>
        <v>6.5126961847645798E-2</v>
      </c>
      <c r="DI310" s="61">
        <f t="shared" si="398"/>
        <v>6.7449279060865105E-2</v>
      </c>
      <c r="DJ310" s="61">
        <f t="shared" si="399"/>
        <v>6.9746076304708401E-2</v>
      </c>
      <c r="DK310" s="61">
        <f t="shared" si="400"/>
        <v>7.1813193824167398E-2</v>
      </c>
      <c r="DL310" s="61">
        <f t="shared" si="401"/>
        <v>7.3829271404874303E-2</v>
      </c>
      <c r="DM310" s="61">
        <f t="shared" si="402"/>
        <v>7.5743269108077105E-2</v>
      </c>
      <c r="DN310" s="61">
        <f t="shared" si="403"/>
        <v>7.7606226872527703E-2</v>
      </c>
      <c r="DO310" s="61">
        <f t="shared" si="404"/>
        <v>7.9341584790098202E-2</v>
      </c>
      <c r="DP310" s="61">
        <f t="shared" si="405"/>
        <v>7.8218706137552593E-2</v>
      </c>
      <c r="DQ310" s="61">
        <f t="shared" si="406"/>
        <v>0</v>
      </c>
      <c r="DR310" s="61">
        <f t="shared" si="407"/>
        <v>0</v>
      </c>
      <c r="DS310" s="61">
        <f t="shared" si="408"/>
        <v>0</v>
      </c>
      <c r="DT310" s="61">
        <f t="shared" si="409"/>
        <v>0</v>
      </c>
      <c r="DU310" s="61">
        <f t="shared" si="410"/>
        <v>0</v>
      </c>
      <c r="DV310" s="61">
        <f t="shared" si="411"/>
        <v>0</v>
      </c>
      <c r="DW310" s="61">
        <f t="shared" si="412"/>
        <v>0</v>
      </c>
      <c r="DX310" s="61">
        <f t="shared" si="413"/>
        <v>0</v>
      </c>
      <c r="DY310" s="61">
        <f t="shared" si="414"/>
        <v>0</v>
      </c>
      <c r="DZ310" s="61">
        <f t="shared" si="491"/>
        <v>1</v>
      </c>
    </row>
    <row r="311" spans="2:130">
      <c r="C311" s="53">
        <v>2053</v>
      </c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>
        <f t="shared" si="485"/>
        <v>0</v>
      </c>
      <c r="AL311" s="64">
        <f t="shared" si="486"/>
        <v>0</v>
      </c>
      <c r="AM311" s="64">
        <f t="shared" si="487"/>
        <v>0</v>
      </c>
      <c r="AN311" s="64">
        <f t="shared" si="488"/>
        <v>0</v>
      </c>
      <c r="AO311" s="64">
        <f t="shared" si="489"/>
        <v>1.32893696047631E-12</v>
      </c>
      <c r="AP311" s="64">
        <f t="shared" si="490"/>
        <v>416.6</v>
      </c>
      <c r="AQ311" s="64">
        <f t="shared" si="492"/>
        <v>435.6</v>
      </c>
      <c r="AR311" s="64">
        <f t="shared" si="494"/>
        <v>456.4</v>
      </c>
      <c r="AS311" s="64">
        <f t="shared" si="495"/>
        <v>473.6</v>
      </c>
      <c r="AT311" s="64">
        <f t="shared" si="496"/>
        <v>492.2</v>
      </c>
      <c r="AU311" s="64">
        <f t="shared" si="497"/>
        <v>510.4</v>
      </c>
      <c r="AV311" s="64">
        <f t="shared" si="498"/>
        <v>528.6</v>
      </c>
      <c r="AW311" s="64">
        <f t="shared" si="499"/>
        <v>546.6</v>
      </c>
      <c r="AX311" s="64">
        <f t="shared" si="500"/>
        <v>562.79999999999995</v>
      </c>
      <c r="AY311" s="64">
        <f t="shared" si="501"/>
        <v>578.6</v>
      </c>
      <c r="AZ311" s="64">
        <f t="shared" si="502"/>
        <v>593.6</v>
      </c>
      <c r="BA311" s="64">
        <f t="shared" si="503"/>
        <v>608.20000000000005</v>
      </c>
      <c r="BB311" s="64">
        <f t="shared" si="504"/>
        <v>621.79999999999995</v>
      </c>
      <c r="BC311" s="64">
        <f t="shared" ref="BC311:BC318" si="505">VLOOKUP($C$117,$D$3:$K$63,$A$71,0)*(B260-B259)</f>
        <v>613</v>
      </c>
      <c r="BD311" s="64">
        <f>VLOOKUP($C$118,$D$3:$K$63,$A$71,0)*(B259-B258)</f>
        <v>604.6</v>
      </c>
      <c r="BE311" s="64">
        <f>VLOOKUP($C$119,$D$3:$K$63,$A$71,0)*B258</f>
        <v>0</v>
      </c>
      <c r="BF311" s="64"/>
      <c r="BG311" s="64"/>
      <c r="BH311" s="64"/>
      <c r="BI311" s="64"/>
      <c r="BJ311" s="64"/>
      <c r="BK311" s="64"/>
      <c r="BL311" s="64"/>
      <c r="BM311" s="54">
        <f t="shared" si="416"/>
        <v>8042.6</v>
      </c>
      <c r="BP311" s="53">
        <v>2053</v>
      </c>
      <c r="BQ311" s="61">
        <f t="shared" si="417"/>
        <v>0</v>
      </c>
      <c r="BR311" s="61">
        <f t="shared" si="437"/>
        <v>0</v>
      </c>
      <c r="BS311" s="61">
        <f t="shared" si="438"/>
        <v>0</v>
      </c>
      <c r="BT311" s="61">
        <f t="shared" si="439"/>
        <v>0</v>
      </c>
      <c r="BU311" s="61">
        <f t="shared" si="440"/>
        <v>0</v>
      </c>
      <c r="BV311" s="61">
        <f t="shared" si="441"/>
        <v>0</v>
      </c>
      <c r="BW311" s="61">
        <f t="shared" si="442"/>
        <v>0</v>
      </c>
      <c r="BX311" s="61">
        <f t="shared" si="443"/>
        <v>0</v>
      </c>
      <c r="BY311" s="61">
        <f t="shared" si="444"/>
        <v>0</v>
      </c>
      <c r="BZ311" s="61">
        <f t="shared" si="445"/>
        <v>0</v>
      </c>
      <c r="CA311" s="61">
        <f t="shared" si="446"/>
        <v>0</v>
      </c>
      <c r="CB311" s="61">
        <f t="shared" si="447"/>
        <v>0</v>
      </c>
      <c r="CC311" s="61">
        <f t="shared" si="448"/>
        <v>0</v>
      </c>
      <c r="CD311" s="61">
        <f t="shared" si="449"/>
        <v>0</v>
      </c>
      <c r="CE311" s="61">
        <f t="shared" si="450"/>
        <v>0</v>
      </c>
      <c r="CF311" s="61">
        <f t="shared" si="451"/>
        <v>0</v>
      </c>
      <c r="CG311" s="61">
        <f t="shared" si="434"/>
        <v>0</v>
      </c>
      <c r="CH311" s="61">
        <f t="shared" si="387"/>
        <v>0</v>
      </c>
      <c r="CI311" s="61">
        <f t="shared" si="388"/>
        <v>0</v>
      </c>
      <c r="CJ311" s="61">
        <f t="shared" si="389"/>
        <v>0</v>
      </c>
      <c r="CK311" s="61">
        <f t="shared" si="390"/>
        <v>0</v>
      </c>
      <c r="CL311" s="61">
        <f t="shared" si="391"/>
        <v>0</v>
      </c>
      <c r="CM311" s="61">
        <f t="shared" si="418"/>
        <v>0</v>
      </c>
      <c r="CN311" s="61">
        <f t="shared" si="452"/>
        <v>0</v>
      </c>
      <c r="CO311" s="61">
        <f t="shared" si="453"/>
        <v>0</v>
      </c>
      <c r="CP311" s="61">
        <f t="shared" si="454"/>
        <v>0</v>
      </c>
      <c r="CQ311" s="61">
        <f t="shared" si="455"/>
        <v>0</v>
      </c>
      <c r="CR311" s="61">
        <f t="shared" si="456"/>
        <v>0</v>
      </c>
      <c r="CS311" s="61">
        <f t="shared" si="457"/>
        <v>0</v>
      </c>
      <c r="CT311" s="61">
        <f t="shared" si="458"/>
        <v>0</v>
      </c>
      <c r="CU311" s="61">
        <f t="shared" si="459"/>
        <v>0</v>
      </c>
      <c r="CV311" s="61">
        <f t="shared" si="460"/>
        <v>0</v>
      </c>
      <c r="CW311" s="61">
        <f t="shared" si="461"/>
        <v>0</v>
      </c>
      <c r="CX311" s="61">
        <f t="shared" si="462"/>
        <v>0</v>
      </c>
      <c r="CY311" s="61">
        <f t="shared" si="463"/>
        <v>0</v>
      </c>
      <c r="CZ311" s="61">
        <f t="shared" si="464"/>
        <v>0</v>
      </c>
      <c r="DA311" s="61">
        <f t="shared" si="465"/>
        <v>0</v>
      </c>
      <c r="DB311" s="61">
        <f t="shared" si="466"/>
        <v>1.65237231800203E-16</v>
      </c>
      <c r="DC311" s="61">
        <f t="shared" si="493"/>
        <v>5.17991694228234E-2</v>
      </c>
      <c r="DD311" s="61">
        <f t="shared" si="393"/>
        <v>5.4161589535722303E-2</v>
      </c>
      <c r="DE311" s="61">
        <f t="shared" si="394"/>
        <v>5.6747817869843099E-2</v>
      </c>
      <c r="DF311" s="61">
        <f t="shared" si="395"/>
        <v>5.88864297615199E-2</v>
      </c>
      <c r="DG311" s="61">
        <f t="shared" si="396"/>
        <v>6.1199114714147101E-2</v>
      </c>
      <c r="DH311" s="61">
        <f t="shared" si="397"/>
        <v>6.3462064506502797E-2</v>
      </c>
      <c r="DI311" s="61">
        <f t="shared" si="398"/>
        <v>6.5725014298858506E-2</v>
      </c>
      <c r="DJ311" s="61">
        <f t="shared" si="399"/>
        <v>6.79630965110785E-2</v>
      </c>
      <c r="DK311" s="61">
        <f t="shared" si="400"/>
        <v>6.9977370502076405E-2</v>
      </c>
      <c r="DL311" s="61">
        <f t="shared" si="401"/>
        <v>7.1941909332802798E-2</v>
      </c>
      <c r="DM311" s="61">
        <f t="shared" si="402"/>
        <v>7.3806977842986093E-2</v>
      </c>
      <c r="DN311" s="61">
        <f t="shared" si="403"/>
        <v>7.5622311192897806E-2</v>
      </c>
      <c r="DO311" s="61">
        <f t="shared" si="404"/>
        <v>7.7313306642130597E-2</v>
      </c>
      <c r="DP311" s="61">
        <f t="shared" si="405"/>
        <v>7.6219133116156398E-2</v>
      </c>
      <c r="DQ311" s="61">
        <f t="shared" si="406"/>
        <v>7.5174694750453797E-2</v>
      </c>
      <c r="DR311" s="61">
        <f t="shared" si="407"/>
        <v>0</v>
      </c>
      <c r="DS311" s="61">
        <f t="shared" si="408"/>
        <v>0</v>
      </c>
      <c r="DT311" s="61">
        <f t="shared" si="409"/>
        <v>0</v>
      </c>
      <c r="DU311" s="61">
        <f t="shared" si="410"/>
        <v>0</v>
      </c>
      <c r="DV311" s="61">
        <f t="shared" si="411"/>
        <v>0</v>
      </c>
      <c r="DW311" s="61">
        <f t="shared" si="412"/>
        <v>0</v>
      </c>
      <c r="DX311" s="61">
        <f t="shared" si="413"/>
        <v>0</v>
      </c>
      <c r="DY311" s="61">
        <f t="shared" si="414"/>
        <v>0</v>
      </c>
      <c r="DZ311" s="61">
        <f t="shared" si="491"/>
        <v>1</v>
      </c>
    </row>
    <row r="312" spans="2:130">
      <c r="C312" s="53">
        <v>2054</v>
      </c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>
        <f t="shared" si="486"/>
        <v>0</v>
      </c>
      <c r="AM312" s="64">
        <f t="shared" si="487"/>
        <v>0</v>
      </c>
      <c r="AN312" s="64">
        <f t="shared" si="488"/>
        <v>0</v>
      </c>
      <c r="AO312" s="64">
        <f t="shared" si="489"/>
        <v>0</v>
      </c>
      <c r="AP312" s="64">
        <f t="shared" si="490"/>
        <v>1.38755673617652E-12</v>
      </c>
      <c r="AQ312" s="64">
        <f t="shared" si="492"/>
        <v>435.6</v>
      </c>
      <c r="AR312" s="64">
        <f t="shared" si="494"/>
        <v>456.4</v>
      </c>
      <c r="AS312" s="64">
        <f t="shared" si="495"/>
        <v>473.6</v>
      </c>
      <c r="AT312" s="64">
        <f t="shared" si="496"/>
        <v>492.2</v>
      </c>
      <c r="AU312" s="64">
        <f t="shared" si="497"/>
        <v>510.4</v>
      </c>
      <c r="AV312" s="64">
        <f t="shared" si="498"/>
        <v>528.6</v>
      </c>
      <c r="AW312" s="64">
        <f t="shared" si="499"/>
        <v>546.6</v>
      </c>
      <c r="AX312" s="64">
        <f t="shared" si="500"/>
        <v>562.79999999999995</v>
      </c>
      <c r="AY312" s="64">
        <f t="shared" si="501"/>
        <v>578.6</v>
      </c>
      <c r="AZ312" s="64">
        <f t="shared" si="502"/>
        <v>593.6</v>
      </c>
      <c r="BA312" s="64">
        <f t="shared" si="503"/>
        <v>608.20000000000005</v>
      </c>
      <c r="BB312" s="64">
        <f t="shared" si="504"/>
        <v>621.79999999999995</v>
      </c>
      <c r="BC312" s="64">
        <f t="shared" si="505"/>
        <v>613</v>
      </c>
      <c r="BD312" s="64">
        <f t="shared" ref="BD312:BD318" si="506">VLOOKUP($C$118,$D$3:$K$63,$A$71,0)*(B260-B259)</f>
        <v>604.6</v>
      </c>
      <c r="BE312" s="64">
        <f>VLOOKUP($C$119,$D$3:$K$63,$A$71,0)*(B259-B258)</f>
        <v>594.79999999999995</v>
      </c>
      <c r="BF312" s="64">
        <f>VLOOKUP($C$120,$D$3:$K$63,$A$71,0)*B258</f>
        <v>0</v>
      </c>
      <c r="BG312" s="64"/>
      <c r="BH312" s="64"/>
      <c r="BI312" s="64"/>
      <c r="BJ312" s="64"/>
      <c r="BK312" s="64"/>
      <c r="BL312" s="64"/>
      <c r="BM312" s="54">
        <f t="shared" si="416"/>
        <v>8220.7999999999993</v>
      </c>
      <c r="BP312" s="53">
        <v>2054</v>
      </c>
      <c r="BQ312" s="61">
        <f t="shared" si="417"/>
        <v>0</v>
      </c>
      <c r="BR312" s="61">
        <f t="shared" si="437"/>
        <v>0</v>
      </c>
      <c r="BS312" s="61">
        <f t="shared" si="438"/>
        <v>0</v>
      </c>
      <c r="BT312" s="61">
        <f t="shared" si="439"/>
        <v>0</v>
      </c>
      <c r="BU312" s="61">
        <f t="shared" si="440"/>
        <v>0</v>
      </c>
      <c r="BV312" s="61">
        <f t="shared" si="441"/>
        <v>0</v>
      </c>
      <c r="BW312" s="61">
        <f t="shared" si="442"/>
        <v>0</v>
      </c>
      <c r="BX312" s="61">
        <f t="shared" si="443"/>
        <v>0</v>
      </c>
      <c r="BY312" s="61">
        <f t="shared" si="444"/>
        <v>0</v>
      </c>
      <c r="BZ312" s="61">
        <f t="shared" si="445"/>
        <v>0</v>
      </c>
      <c r="CA312" s="61">
        <f t="shared" si="446"/>
        <v>0</v>
      </c>
      <c r="CB312" s="61">
        <f t="shared" si="447"/>
        <v>0</v>
      </c>
      <c r="CC312" s="61">
        <f t="shared" si="448"/>
        <v>0</v>
      </c>
      <c r="CD312" s="61">
        <f t="shared" si="449"/>
        <v>0</v>
      </c>
      <c r="CE312" s="61">
        <f t="shared" si="450"/>
        <v>0</v>
      </c>
      <c r="CF312" s="61">
        <f t="shared" si="451"/>
        <v>0</v>
      </c>
      <c r="CG312" s="61">
        <f t="shared" si="434"/>
        <v>0</v>
      </c>
      <c r="CH312" s="61">
        <f t="shared" si="387"/>
        <v>0</v>
      </c>
      <c r="CI312" s="61">
        <f t="shared" si="388"/>
        <v>0</v>
      </c>
      <c r="CJ312" s="61">
        <f t="shared" si="389"/>
        <v>0</v>
      </c>
      <c r="CK312" s="61">
        <f t="shared" si="390"/>
        <v>0</v>
      </c>
      <c r="CL312" s="61">
        <f t="shared" si="391"/>
        <v>0</v>
      </c>
      <c r="CM312" s="61">
        <f t="shared" si="418"/>
        <v>0</v>
      </c>
      <c r="CN312" s="61">
        <f t="shared" si="452"/>
        <v>0</v>
      </c>
      <c r="CO312" s="61">
        <f t="shared" si="453"/>
        <v>0</v>
      </c>
      <c r="CP312" s="61">
        <f t="shared" si="454"/>
        <v>0</v>
      </c>
      <c r="CQ312" s="61">
        <f t="shared" si="455"/>
        <v>0</v>
      </c>
      <c r="CR312" s="61">
        <f t="shared" si="456"/>
        <v>0</v>
      </c>
      <c r="CS312" s="61">
        <f t="shared" si="457"/>
        <v>0</v>
      </c>
      <c r="CT312" s="61">
        <f t="shared" si="458"/>
        <v>0</v>
      </c>
      <c r="CU312" s="61">
        <f t="shared" si="459"/>
        <v>0</v>
      </c>
      <c r="CV312" s="61">
        <f t="shared" si="460"/>
        <v>0</v>
      </c>
      <c r="CW312" s="61">
        <f t="shared" si="461"/>
        <v>0</v>
      </c>
      <c r="CX312" s="61">
        <f t="shared" si="462"/>
        <v>0</v>
      </c>
      <c r="CY312" s="61">
        <f t="shared" si="463"/>
        <v>0</v>
      </c>
      <c r="CZ312" s="61">
        <f t="shared" si="464"/>
        <v>0</v>
      </c>
      <c r="DA312" s="61">
        <f t="shared" si="465"/>
        <v>0</v>
      </c>
      <c r="DB312" s="61">
        <f t="shared" si="466"/>
        <v>0</v>
      </c>
      <c r="DC312" s="61">
        <f t="shared" si="493"/>
        <v>1.68786095778576E-16</v>
      </c>
      <c r="DD312" s="61">
        <f t="shared" si="393"/>
        <v>5.2987543791358498E-2</v>
      </c>
      <c r="DE312" s="61">
        <f t="shared" si="394"/>
        <v>5.5517711171662099E-2</v>
      </c>
      <c r="DF312" s="61">
        <f t="shared" si="395"/>
        <v>5.7609964966913202E-2</v>
      </c>
      <c r="DG312" s="61">
        <f t="shared" si="396"/>
        <v>5.9872518489684702E-2</v>
      </c>
      <c r="DH312" s="61">
        <f t="shared" si="397"/>
        <v>6.2086414947450402E-2</v>
      </c>
      <c r="DI312" s="61">
        <f t="shared" si="398"/>
        <v>6.4300311405215999E-2</v>
      </c>
      <c r="DJ312" s="61">
        <f t="shared" si="399"/>
        <v>6.6489879330478799E-2</v>
      </c>
      <c r="DK312" s="61">
        <f t="shared" si="400"/>
        <v>6.8460490463215201E-2</v>
      </c>
      <c r="DL312" s="61">
        <f t="shared" si="401"/>
        <v>7.0382444530945901E-2</v>
      </c>
      <c r="DM312" s="61">
        <f t="shared" si="402"/>
        <v>7.2207084468664806E-2</v>
      </c>
      <c r="DN312" s="61">
        <f t="shared" si="403"/>
        <v>7.3983067341377995E-2</v>
      </c>
      <c r="DO312" s="61">
        <f t="shared" si="404"/>
        <v>7.5637407551576497E-2</v>
      </c>
      <c r="DP312" s="61">
        <f t="shared" si="405"/>
        <v>7.4566952121447996E-2</v>
      </c>
      <c r="DQ312" s="61">
        <f t="shared" si="406"/>
        <v>7.3545153756325393E-2</v>
      </c>
      <c r="DR312" s="61">
        <f t="shared" si="407"/>
        <v>7.23530556636824E-2</v>
      </c>
      <c r="DS312" s="61">
        <f t="shared" si="408"/>
        <v>0</v>
      </c>
      <c r="DT312" s="61">
        <f t="shared" si="409"/>
        <v>0</v>
      </c>
      <c r="DU312" s="61">
        <f t="shared" si="410"/>
        <v>0</v>
      </c>
      <c r="DV312" s="61">
        <f t="shared" si="411"/>
        <v>0</v>
      </c>
      <c r="DW312" s="61">
        <f t="shared" si="412"/>
        <v>0</v>
      </c>
      <c r="DX312" s="61">
        <f t="shared" si="413"/>
        <v>0</v>
      </c>
      <c r="DY312" s="61">
        <f t="shared" si="414"/>
        <v>0</v>
      </c>
      <c r="DZ312" s="61">
        <f t="shared" si="491"/>
        <v>1</v>
      </c>
    </row>
    <row r="313" spans="2:130">
      <c r="C313" s="53">
        <v>2055</v>
      </c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>
        <f t="shared" si="487"/>
        <v>0</v>
      </c>
      <c r="AN313" s="64">
        <f t="shared" si="488"/>
        <v>0</v>
      </c>
      <c r="AO313" s="64">
        <f t="shared" si="489"/>
        <v>0</v>
      </c>
      <c r="AP313" s="64">
        <f t="shared" si="490"/>
        <v>0</v>
      </c>
      <c r="AQ313" s="64">
        <f t="shared" si="492"/>
        <v>1.4508394485801499E-12</v>
      </c>
      <c r="AR313" s="64">
        <f t="shared" si="494"/>
        <v>456.4</v>
      </c>
      <c r="AS313" s="64">
        <f t="shared" si="495"/>
        <v>473.6</v>
      </c>
      <c r="AT313" s="64">
        <f t="shared" si="496"/>
        <v>492.2</v>
      </c>
      <c r="AU313" s="64">
        <f t="shared" si="497"/>
        <v>510.4</v>
      </c>
      <c r="AV313" s="64">
        <f t="shared" si="498"/>
        <v>528.6</v>
      </c>
      <c r="AW313" s="64">
        <f t="shared" si="499"/>
        <v>546.6</v>
      </c>
      <c r="AX313" s="64">
        <f t="shared" si="500"/>
        <v>562.79999999999995</v>
      </c>
      <c r="AY313" s="64">
        <f t="shared" si="501"/>
        <v>578.6</v>
      </c>
      <c r="AZ313" s="64">
        <f t="shared" si="502"/>
        <v>593.6</v>
      </c>
      <c r="BA313" s="64">
        <f t="shared" si="503"/>
        <v>608.20000000000005</v>
      </c>
      <c r="BB313" s="64">
        <f t="shared" si="504"/>
        <v>621.79999999999995</v>
      </c>
      <c r="BC313" s="64">
        <f t="shared" si="505"/>
        <v>613</v>
      </c>
      <c r="BD313" s="64">
        <f t="shared" si="506"/>
        <v>604.6</v>
      </c>
      <c r="BE313" s="64">
        <f t="shared" ref="BE313:BE318" si="507">VLOOKUP($C$119,$D$3:$K$63,$A$71,0)*(B260-B259)</f>
        <v>594.79999999999995</v>
      </c>
      <c r="BF313" s="64">
        <f>VLOOKUP($C$120,$D$3:$K$63,$A$71,0)*(B259-B258)</f>
        <v>584.79999999999995</v>
      </c>
      <c r="BG313" s="64">
        <f>VLOOKUP($C$121,$D$3:$K$63,$A$71,0)*B258</f>
        <v>0</v>
      </c>
      <c r="BH313" s="64"/>
      <c r="BI313" s="64"/>
      <c r="BJ313" s="64"/>
      <c r="BK313" s="64"/>
      <c r="BL313" s="64"/>
      <c r="BM313" s="54">
        <f t="shared" si="416"/>
        <v>8370</v>
      </c>
      <c r="BP313" s="53">
        <v>2055</v>
      </c>
      <c r="BQ313" s="61">
        <f t="shared" si="417"/>
        <v>0</v>
      </c>
      <c r="BR313" s="61">
        <f t="shared" si="437"/>
        <v>0</v>
      </c>
      <c r="BS313" s="61">
        <f t="shared" si="438"/>
        <v>0</v>
      </c>
      <c r="BT313" s="61">
        <f t="shared" si="439"/>
        <v>0</v>
      </c>
      <c r="BU313" s="61">
        <f t="shared" si="440"/>
        <v>0</v>
      </c>
      <c r="BV313" s="61">
        <f t="shared" si="441"/>
        <v>0</v>
      </c>
      <c r="BW313" s="61">
        <f t="shared" si="442"/>
        <v>0</v>
      </c>
      <c r="BX313" s="61">
        <f t="shared" si="443"/>
        <v>0</v>
      </c>
      <c r="BY313" s="61">
        <f t="shared" si="444"/>
        <v>0</v>
      </c>
      <c r="BZ313" s="61">
        <f t="shared" si="445"/>
        <v>0</v>
      </c>
      <c r="CA313" s="61">
        <f t="shared" si="446"/>
        <v>0</v>
      </c>
      <c r="CB313" s="61">
        <f t="shared" si="447"/>
        <v>0</v>
      </c>
      <c r="CC313" s="61">
        <f t="shared" si="448"/>
        <v>0</v>
      </c>
      <c r="CD313" s="61">
        <f t="shared" si="449"/>
        <v>0</v>
      </c>
      <c r="CE313" s="61">
        <f t="shared" si="450"/>
        <v>0</v>
      </c>
      <c r="CF313" s="61">
        <f t="shared" si="451"/>
        <v>0</v>
      </c>
      <c r="CG313" s="61">
        <f t="shared" si="434"/>
        <v>0</v>
      </c>
      <c r="CH313" s="61">
        <f t="shared" si="387"/>
        <v>0</v>
      </c>
      <c r="CI313" s="61">
        <f t="shared" si="388"/>
        <v>0</v>
      </c>
      <c r="CJ313" s="61">
        <f t="shared" si="389"/>
        <v>0</v>
      </c>
      <c r="CK313" s="61">
        <f t="shared" si="390"/>
        <v>0</v>
      </c>
      <c r="CL313" s="61">
        <f t="shared" si="391"/>
        <v>0</v>
      </c>
      <c r="CM313" s="61">
        <f t="shared" si="418"/>
        <v>0</v>
      </c>
      <c r="CN313" s="61">
        <f t="shared" si="452"/>
        <v>0</v>
      </c>
      <c r="CO313" s="61">
        <f t="shared" si="453"/>
        <v>0</v>
      </c>
      <c r="CP313" s="61">
        <f t="shared" si="454"/>
        <v>0</v>
      </c>
      <c r="CQ313" s="61">
        <f t="shared" si="455"/>
        <v>0</v>
      </c>
      <c r="CR313" s="61">
        <f t="shared" si="456"/>
        <v>0</v>
      </c>
      <c r="CS313" s="61">
        <f t="shared" si="457"/>
        <v>0</v>
      </c>
      <c r="CT313" s="61">
        <f t="shared" si="458"/>
        <v>0</v>
      </c>
      <c r="CU313" s="61">
        <f t="shared" si="459"/>
        <v>0</v>
      </c>
      <c r="CV313" s="61">
        <f t="shared" si="460"/>
        <v>0</v>
      </c>
      <c r="CW313" s="61">
        <f t="shared" si="461"/>
        <v>0</v>
      </c>
      <c r="CX313" s="61">
        <f t="shared" si="462"/>
        <v>0</v>
      </c>
      <c r="CY313" s="61">
        <f t="shared" si="463"/>
        <v>0</v>
      </c>
      <c r="CZ313" s="61">
        <f t="shared" si="464"/>
        <v>0</v>
      </c>
      <c r="DA313" s="61">
        <f t="shared" si="465"/>
        <v>0</v>
      </c>
      <c r="DB313" s="61">
        <f t="shared" si="466"/>
        <v>0</v>
      </c>
      <c r="DC313" s="61">
        <f t="shared" si="493"/>
        <v>0</v>
      </c>
      <c r="DD313" s="61">
        <f t="shared" si="393"/>
        <v>1.73338046425347E-16</v>
      </c>
      <c r="DE313" s="61">
        <f t="shared" si="394"/>
        <v>5.4528076463560303E-2</v>
      </c>
      <c r="DF313" s="61">
        <f t="shared" si="395"/>
        <v>5.6583034647550802E-2</v>
      </c>
      <c r="DG313" s="61">
        <f t="shared" si="396"/>
        <v>5.8805256869772997E-2</v>
      </c>
      <c r="DH313" s="61">
        <f t="shared" si="397"/>
        <v>6.0979689366786098E-2</v>
      </c>
      <c r="DI313" s="61">
        <f t="shared" si="398"/>
        <v>6.3154121863799303E-2</v>
      </c>
      <c r="DJ313" s="61">
        <f t="shared" si="399"/>
        <v>6.5304659498207906E-2</v>
      </c>
      <c r="DK313" s="61">
        <f t="shared" si="400"/>
        <v>6.7240143369175595E-2</v>
      </c>
      <c r="DL313" s="61">
        <f t="shared" si="401"/>
        <v>6.9127837514934301E-2</v>
      </c>
      <c r="DM313" s="61">
        <f t="shared" si="402"/>
        <v>7.0919952210274806E-2</v>
      </c>
      <c r="DN313" s="61">
        <f t="shared" si="403"/>
        <v>7.2664277180406203E-2</v>
      </c>
      <c r="DO313" s="61">
        <f t="shared" si="404"/>
        <v>7.4289127837514901E-2</v>
      </c>
      <c r="DP313" s="61">
        <f t="shared" si="405"/>
        <v>7.3237753882915105E-2</v>
      </c>
      <c r="DQ313" s="61">
        <f t="shared" si="406"/>
        <v>7.2234169653524499E-2</v>
      </c>
      <c r="DR313" s="61">
        <f t="shared" si="407"/>
        <v>7.1063321385902004E-2</v>
      </c>
      <c r="DS313" s="61">
        <f t="shared" si="408"/>
        <v>6.9868578255674996E-2</v>
      </c>
      <c r="DT313" s="61">
        <f t="shared" si="409"/>
        <v>0</v>
      </c>
      <c r="DU313" s="61">
        <f t="shared" si="410"/>
        <v>0</v>
      </c>
      <c r="DV313" s="61">
        <f t="shared" si="411"/>
        <v>0</v>
      </c>
      <c r="DW313" s="61">
        <f t="shared" si="412"/>
        <v>0</v>
      </c>
      <c r="DX313" s="61">
        <f t="shared" si="413"/>
        <v>0</v>
      </c>
      <c r="DY313" s="61">
        <f t="shared" si="414"/>
        <v>0</v>
      </c>
      <c r="DZ313" s="61">
        <f t="shared" si="491"/>
        <v>1</v>
      </c>
    </row>
    <row r="314" spans="2:130">
      <c r="C314" s="53">
        <v>2056</v>
      </c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>
        <f t="shared" si="488"/>
        <v>0</v>
      </c>
      <c r="AO314" s="64">
        <f t="shared" si="489"/>
        <v>0</v>
      </c>
      <c r="AP314" s="64">
        <f t="shared" si="490"/>
        <v>0</v>
      </c>
      <c r="AQ314" s="64">
        <f t="shared" si="492"/>
        <v>0</v>
      </c>
      <c r="AR314" s="64">
        <f t="shared" si="494"/>
        <v>1.5201173653167601E-12</v>
      </c>
      <c r="AS314" s="64">
        <f t="shared" si="495"/>
        <v>473.6</v>
      </c>
      <c r="AT314" s="64">
        <f t="shared" si="496"/>
        <v>492.2</v>
      </c>
      <c r="AU314" s="64">
        <f t="shared" si="497"/>
        <v>510.4</v>
      </c>
      <c r="AV314" s="64">
        <f t="shared" si="498"/>
        <v>528.6</v>
      </c>
      <c r="AW314" s="64">
        <f t="shared" si="499"/>
        <v>546.6</v>
      </c>
      <c r="AX314" s="64">
        <f t="shared" si="500"/>
        <v>562.79999999999995</v>
      </c>
      <c r="AY314" s="64">
        <f t="shared" si="501"/>
        <v>578.6</v>
      </c>
      <c r="AZ314" s="64">
        <f t="shared" si="502"/>
        <v>593.6</v>
      </c>
      <c r="BA314" s="64">
        <f t="shared" si="503"/>
        <v>608.20000000000005</v>
      </c>
      <c r="BB314" s="64">
        <f t="shared" si="504"/>
        <v>621.79999999999995</v>
      </c>
      <c r="BC314" s="64">
        <f t="shared" si="505"/>
        <v>613</v>
      </c>
      <c r="BD314" s="64">
        <f t="shared" si="506"/>
        <v>604.6</v>
      </c>
      <c r="BE314" s="64">
        <f t="shared" si="507"/>
        <v>594.79999999999995</v>
      </c>
      <c r="BF314" s="64">
        <f t="shared" ref="BF314:BF318" si="508">VLOOKUP($C$120,$D$3:$K$63,$A$71,0)*(B260-B259)</f>
        <v>584.79999999999995</v>
      </c>
      <c r="BG314" s="64">
        <f>VLOOKUP($C$121,$D$3:$K$63,$A$71,0)*(B259-B258)</f>
        <v>573.79999999999995</v>
      </c>
      <c r="BH314" s="64">
        <f>VLOOKUP($C$122,$D$3:$K$63,$A$71,0)*B258</f>
        <v>0</v>
      </c>
      <c r="BI314" s="64"/>
      <c r="BJ314" s="64"/>
      <c r="BK314" s="64"/>
      <c r="BL314" s="64"/>
      <c r="BM314" s="54">
        <f t="shared" si="416"/>
        <v>8487.4</v>
      </c>
      <c r="BP314" s="53">
        <v>2056</v>
      </c>
      <c r="BQ314" s="61">
        <f t="shared" si="417"/>
        <v>0</v>
      </c>
      <c r="BR314" s="61">
        <f t="shared" si="437"/>
        <v>0</v>
      </c>
      <c r="BS314" s="61">
        <f t="shared" si="438"/>
        <v>0</v>
      </c>
      <c r="BT314" s="61">
        <f t="shared" si="439"/>
        <v>0</v>
      </c>
      <c r="BU314" s="61">
        <f t="shared" si="440"/>
        <v>0</v>
      </c>
      <c r="BV314" s="61">
        <f t="shared" si="441"/>
        <v>0</v>
      </c>
      <c r="BW314" s="61">
        <f t="shared" si="442"/>
        <v>0</v>
      </c>
      <c r="BX314" s="61">
        <f t="shared" si="443"/>
        <v>0</v>
      </c>
      <c r="BY314" s="61">
        <f t="shared" si="444"/>
        <v>0</v>
      </c>
      <c r="BZ314" s="61">
        <f t="shared" si="445"/>
        <v>0</v>
      </c>
      <c r="CA314" s="61">
        <f t="shared" si="446"/>
        <v>0</v>
      </c>
      <c r="CB314" s="61">
        <f t="shared" si="447"/>
        <v>0</v>
      </c>
      <c r="CC314" s="61">
        <f t="shared" si="448"/>
        <v>0</v>
      </c>
      <c r="CD314" s="61">
        <f t="shared" si="449"/>
        <v>0</v>
      </c>
      <c r="CE314" s="61">
        <f t="shared" si="450"/>
        <v>0</v>
      </c>
      <c r="CF314" s="61">
        <f t="shared" si="451"/>
        <v>0</v>
      </c>
      <c r="CG314" s="61">
        <f t="shared" si="434"/>
        <v>0</v>
      </c>
      <c r="CH314" s="61">
        <f t="shared" si="387"/>
        <v>0</v>
      </c>
      <c r="CI314" s="61">
        <f t="shared" si="388"/>
        <v>0</v>
      </c>
      <c r="CJ314" s="61">
        <f t="shared" si="389"/>
        <v>0</v>
      </c>
      <c r="CK314" s="61">
        <f t="shared" si="390"/>
        <v>0</v>
      </c>
      <c r="CL314" s="61">
        <f t="shared" si="391"/>
        <v>0</v>
      </c>
      <c r="CM314" s="61">
        <f t="shared" si="418"/>
        <v>0</v>
      </c>
      <c r="CN314" s="61">
        <f t="shared" si="452"/>
        <v>0</v>
      </c>
      <c r="CO314" s="61">
        <f t="shared" si="453"/>
        <v>0</v>
      </c>
      <c r="CP314" s="61">
        <f t="shared" si="454"/>
        <v>0</v>
      </c>
      <c r="CQ314" s="61">
        <f t="shared" si="455"/>
        <v>0</v>
      </c>
      <c r="CR314" s="61">
        <f t="shared" si="456"/>
        <v>0</v>
      </c>
      <c r="CS314" s="61">
        <f t="shared" si="457"/>
        <v>0</v>
      </c>
      <c r="CT314" s="61">
        <f t="shared" si="458"/>
        <v>0</v>
      </c>
      <c r="CU314" s="61">
        <f t="shared" si="459"/>
        <v>0</v>
      </c>
      <c r="CV314" s="61">
        <f t="shared" si="460"/>
        <v>0</v>
      </c>
      <c r="CW314" s="61">
        <f t="shared" si="461"/>
        <v>0</v>
      </c>
      <c r="CX314" s="61">
        <f t="shared" si="462"/>
        <v>0</v>
      </c>
      <c r="CY314" s="61">
        <f t="shared" si="463"/>
        <v>0</v>
      </c>
      <c r="CZ314" s="61">
        <f t="shared" si="464"/>
        <v>0</v>
      </c>
      <c r="DA314" s="61">
        <f t="shared" si="465"/>
        <v>0</v>
      </c>
      <c r="DB314" s="61">
        <f t="shared" si="466"/>
        <v>0</v>
      </c>
      <c r="DC314" s="61">
        <f t="shared" si="493"/>
        <v>0</v>
      </c>
      <c r="DD314" s="61">
        <f t="shared" si="393"/>
        <v>0</v>
      </c>
      <c r="DE314" s="61">
        <f t="shared" si="394"/>
        <v>1.7910283070395699E-16</v>
      </c>
      <c r="DF314" s="61">
        <f t="shared" si="395"/>
        <v>5.5800362890873499E-2</v>
      </c>
      <c r="DG314" s="61">
        <f t="shared" si="396"/>
        <v>5.7991846737516797E-2</v>
      </c>
      <c r="DH314" s="61">
        <f t="shared" si="397"/>
        <v>6.0136201899286E-2</v>
      </c>
      <c r="DI314" s="61">
        <f t="shared" si="398"/>
        <v>6.2280557061055203E-2</v>
      </c>
      <c r="DJ314" s="61">
        <f t="shared" si="399"/>
        <v>6.44013478803874E-2</v>
      </c>
      <c r="DK314" s="61">
        <f t="shared" si="400"/>
        <v>6.6310059617786396E-2</v>
      </c>
      <c r="DL314" s="61">
        <f t="shared" si="401"/>
        <v>6.8171642670311297E-2</v>
      </c>
      <c r="DM314" s="61">
        <f t="shared" si="402"/>
        <v>6.9938968353088105E-2</v>
      </c>
      <c r="DN314" s="61">
        <f t="shared" si="403"/>
        <v>7.16591653509909E-2</v>
      </c>
      <c r="DO314" s="61">
        <f t="shared" si="404"/>
        <v>7.3261540636708505E-2</v>
      </c>
      <c r="DP314" s="61">
        <f t="shared" si="405"/>
        <v>7.2224709569479406E-2</v>
      </c>
      <c r="DQ314" s="61">
        <f t="shared" si="406"/>
        <v>7.1235007187124402E-2</v>
      </c>
      <c r="DR314" s="61">
        <f t="shared" si="407"/>
        <v>7.0080354407710196E-2</v>
      </c>
      <c r="DS314" s="61">
        <f t="shared" si="408"/>
        <v>6.8902137285859005E-2</v>
      </c>
      <c r="DT314" s="61">
        <f t="shared" si="409"/>
        <v>6.7606098451822694E-2</v>
      </c>
      <c r="DU314" s="61">
        <f t="shared" si="410"/>
        <v>0</v>
      </c>
      <c r="DV314" s="61">
        <f t="shared" si="411"/>
        <v>0</v>
      </c>
      <c r="DW314" s="61">
        <f t="shared" si="412"/>
        <v>0</v>
      </c>
      <c r="DX314" s="61">
        <f t="shared" si="413"/>
        <v>0</v>
      </c>
      <c r="DY314" s="61">
        <f t="shared" si="414"/>
        <v>0</v>
      </c>
      <c r="DZ314" s="61">
        <f t="shared" si="491"/>
        <v>1</v>
      </c>
    </row>
    <row r="315" spans="2:130">
      <c r="C315" s="53">
        <v>2057</v>
      </c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>
        <f t="shared" si="489"/>
        <v>0</v>
      </c>
      <c r="AP315" s="64">
        <f t="shared" si="490"/>
        <v>0</v>
      </c>
      <c r="AQ315" s="64">
        <f t="shared" si="492"/>
        <v>0</v>
      </c>
      <c r="AR315" s="64">
        <f t="shared" si="494"/>
        <v>0</v>
      </c>
      <c r="AS315" s="64">
        <f t="shared" si="495"/>
        <v>1.57740487338742E-12</v>
      </c>
      <c r="AT315" s="64">
        <f t="shared" si="496"/>
        <v>492.2</v>
      </c>
      <c r="AU315" s="64">
        <f t="shared" si="497"/>
        <v>510.4</v>
      </c>
      <c r="AV315" s="64">
        <f t="shared" si="498"/>
        <v>528.6</v>
      </c>
      <c r="AW315" s="64">
        <f t="shared" si="499"/>
        <v>546.6</v>
      </c>
      <c r="AX315" s="64">
        <f t="shared" si="500"/>
        <v>562.79999999999995</v>
      </c>
      <c r="AY315" s="64">
        <f t="shared" si="501"/>
        <v>578.6</v>
      </c>
      <c r="AZ315" s="64">
        <f t="shared" si="502"/>
        <v>593.6</v>
      </c>
      <c r="BA315" s="64">
        <f t="shared" si="503"/>
        <v>608.20000000000005</v>
      </c>
      <c r="BB315" s="64">
        <f t="shared" si="504"/>
        <v>621.79999999999995</v>
      </c>
      <c r="BC315" s="64">
        <f t="shared" si="505"/>
        <v>613</v>
      </c>
      <c r="BD315" s="64">
        <f t="shared" si="506"/>
        <v>604.6</v>
      </c>
      <c r="BE315" s="64">
        <f t="shared" si="507"/>
        <v>594.79999999999995</v>
      </c>
      <c r="BF315" s="64">
        <f t="shared" si="508"/>
        <v>584.79999999999995</v>
      </c>
      <c r="BG315" s="64">
        <f t="shared" ref="BG315:BG318" si="509">VLOOKUP($C$121,$D$3:$K$63,$A$71,0)*(B260-B259)</f>
        <v>573.79999999999995</v>
      </c>
      <c r="BH315" s="64">
        <f>VLOOKUP($C$122,$D$3:$K$63,$A$71,0)*(B259-B258)</f>
        <v>559</v>
      </c>
      <c r="BI315" s="64">
        <f>VLOOKUP($C$123,$D$3:$K$63,$A$71,0)*B258</f>
        <v>0</v>
      </c>
      <c r="BJ315" s="64"/>
      <c r="BK315" s="64"/>
      <c r="BL315" s="64"/>
      <c r="BM315" s="54">
        <f t="shared" si="416"/>
        <v>8572.7999999999993</v>
      </c>
      <c r="BP315" s="53">
        <v>2057</v>
      </c>
      <c r="BQ315" s="61">
        <f t="shared" si="417"/>
        <v>0</v>
      </c>
      <c r="BR315" s="61">
        <f t="shared" si="437"/>
        <v>0</v>
      </c>
      <c r="BS315" s="61">
        <f t="shared" si="438"/>
        <v>0</v>
      </c>
      <c r="BT315" s="61">
        <f t="shared" si="439"/>
        <v>0</v>
      </c>
      <c r="BU315" s="61">
        <f t="shared" si="440"/>
        <v>0</v>
      </c>
      <c r="BV315" s="61">
        <f t="shared" si="441"/>
        <v>0</v>
      </c>
      <c r="BW315" s="61">
        <f t="shared" si="442"/>
        <v>0</v>
      </c>
      <c r="BX315" s="61">
        <f t="shared" si="443"/>
        <v>0</v>
      </c>
      <c r="BY315" s="61">
        <f t="shared" si="444"/>
        <v>0</v>
      </c>
      <c r="BZ315" s="61">
        <f t="shared" si="445"/>
        <v>0</v>
      </c>
      <c r="CA315" s="61">
        <f t="shared" si="446"/>
        <v>0</v>
      </c>
      <c r="CB315" s="61">
        <f t="shared" si="447"/>
        <v>0</v>
      </c>
      <c r="CC315" s="61">
        <f t="shared" si="448"/>
        <v>0</v>
      </c>
      <c r="CD315" s="61">
        <f t="shared" si="449"/>
        <v>0</v>
      </c>
      <c r="CE315" s="61">
        <f t="shared" si="450"/>
        <v>0</v>
      </c>
      <c r="CF315" s="61">
        <f t="shared" si="451"/>
        <v>0</v>
      </c>
      <c r="CG315" s="61">
        <f t="shared" si="434"/>
        <v>0</v>
      </c>
      <c r="CH315" s="61">
        <f t="shared" si="387"/>
        <v>0</v>
      </c>
      <c r="CI315" s="61">
        <f t="shared" si="388"/>
        <v>0</v>
      </c>
      <c r="CJ315" s="61">
        <f t="shared" si="389"/>
        <v>0</v>
      </c>
      <c r="CK315" s="61">
        <f t="shared" si="390"/>
        <v>0</v>
      </c>
      <c r="CL315" s="61">
        <f t="shared" si="391"/>
        <v>0</v>
      </c>
      <c r="CM315" s="61">
        <f t="shared" si="418"/>
        <v>0</v>
      </c>
      <c r="CN315" s="61">
        <f t="shared" si="452"/>
        <v>0</v>
      </c>
      <c r="CO315" s="61">
        <f t="shared" si="453"/>
        <v>0</v>
      </c>
      <c r="CP315" s="61">
        <f t="shared" si="454"/>
        <v>0</v>
      </c>
      <c r="CQ315" s="61">
        <f t="shared" si="455"/>
        <v>0</v>
      </c>
      <c r="CR315" s="61">
        <f t="shared" si="456"/>
        <v>0</v>
      </c>
      <c r="CS315" s="61">
        <f t="shared" si="457"/>
        <v>0</v>
      </c>
      <c r="CT315" s="61">
        <f t="shared" si="458"/>
        <v>0</v>
      </c>
      <c r="CU315" s="61">
        <f t="shared" si="459"/>
        <v>0</v>
      </c>
      <c r="CV315" s="61">
        <f t="shared" si="460"/>
        <v>0</v>
      </c>
      <c r="CW315" s="61">
        <f t="shared" si="461"/>
        <v>0</v>
      </c>
      <c r="CX315" s="61">
        <f t="shared" si="462"/>
        <v>0</v>
      </c>
      <c r="CY315" s="61">
        <f t="shared" si="463"/>
        <v>0</v>
      </c>
      <c r="CZ315" s="61">
        <f t="shared" si="464"/>
        <v>0</v>
      </c>
      <c r="DA315" s="61">
        <f t="shared" si="465"/>
        <v>0</v>
      </c>
      <c r="DB315" s="61">
        <f t="shared" si="466"/>
        <v>0</v>
      </c>
      <c r="DC315" s="61">
        <f t="shared" si="493"/>
        <v>0</v>
      </c>
      <c r="DD315" s="61">
        <f t="shared" si="393"/>
        <v>0</v>
      </c>
      <c r="DE315" s="61">
        <f t="shared" si="394"/>
        <v>0</v>
      </c>
      <c r="DF315" s="61">
        <f t="shared" si="395"/>
        <v>1.8400112838132499E-16</v>
      </c>
      <c r="DG315" s="61">
        <f t="shared" si="396"/>
        <v>5.7414147069802197E-2</v>
      </c>
      <c r="DH315" s="61">
        <f t="shared" si="397"/>
        <v>5.9537140724150797E-2</v>
      </c>
      <c r="DI315" s="61">
        <f t="shared" si="398"/>
        <v>6.1660134378499397E-2</v>
      </c>
      <c r="DJ315" s="61">
        <f t="shared" si="399"/>
        <v>6.3759798432250797E-2</v>
      </c>
      <c r="DK315" s="61">
        <f t="shared" si="400"/>
        <v>6.5649496080627104E-2</v>
      </c>
      <c r="DL315" s="61">
        <f t="shared" si="401"/>
        <v>6.7492534527808901E-2</v>
      </c>
      <c r="DM315" s="61">
        <f t="shared" si="402"/>
        <v>6.9242254572601705E-2</v>
      </c>
      <c r="DN315" s="61">
        <f t="shared" si="403"/>
        <v>7.0945315416200097E-2</v>
      </c>
      <c r="DO315" s="61">
        <f t="shared" si="404"/>
        <v>7.25317282568122E-2</v>
      </c>
      <c r="DP315" s="61">
        <f t="shared" si="405"/>
        <v>7.15052258305338E-2</v>
      </c>
      <c r="DQ315" s="61">
        <f t="shared" si="406"/>
        <v>7.0525382605449799E-2</v>
      </c>
      <c r="DR315" s="61">
        <f t="shared" si="407"/>
        <v>6.9382232176185096E-2</v>
      </c>
      <c r="DS315" s="61">
        <f t="shared" si="408"/>
        <v>6.8215752146323194E-2</v>
      </c>
      <c r="DT315" s="61">
        <f t="shared" si="409"/>
        <v>6.6932624113475198E-2</v>
      </c>
      <c r="DU315" s="61">
        <f t="shared" si="410"/>
        <v>6.5206233669279606E-2</v>
      </c>
      <c r="DV315" s="61">
        <f t="shared" si="411"/>
        <v>0</v>
      </c>
      <c r="DW315" s="61">
        <f t="shared" si="412"/>
        <v>0</v>
      </c>
      <c r="DX315" s="61">
        <f t="shared" si="413"/>
        <v>0</v>
      </c>
      <c r="DY315" s="61">
        <f t="shared" si="414"/>
        <v>0</v>
      </c>
      <c r="DZ315" s="61">
        <f t="shared" si="491"/>
        <v>1</v>
      </c>
    </row>
    <row r="316" spans="2:130">
      <c r="C316" s="53">
        <v>2058</v>
      </c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>
        <f t="shared" si="490"/>
        <v>0</v>
      </c>
      <c r="AQ316" s="64">
        <f t="shared" si="492"/>
        <v>0</v>
      </c>
      <c r="AR316" s="64">
        <f t="shared" si="494"/>
        <v>0</v>
      </c>
      <c r="AS316" s="64">
        <f t="shared" si="495"/>
        <v>0</v>
      </c>
      <c r="AT316" s="64">
        <f t="shared" si="496"/>
        <v>1.63935531816151E-12</v>
      </c>
      <c r="AU316" s="64">
        <f t="shared" si="497"/>
        <v>510.4</v>
      </c>
      <c r="AV316" s="64">
        <f t="shared" si="498"/>
        <v>528.6</v>
      </c>
      <c r="AW316" s="64">
        <f t="shared" si="499"/>
        <v>546.6</v>
      </c>
      <c r="AX316" s="64">
        <f t="shared" si="500"/>
        <v>562.79999999999995</v>
      </c>
      <c r="AY316" s="64">
        <f t="shared" si="501"/>
        <v>578.6</v>
      </c>
      <c r="AZ316" s="64">
        <f t="shared" si="502"/>
        <v>593.6</v>
      </c>
      <c r="BA316" s="64">
        <f t="shared" si="503"/>
        <v>608.20000000000005</v>
      </c>
      <c r="BB316" s="64">
        <f t="shared" si="504"/>
        <v>621.79999999999995</v>
      </c>
      <c r="BC316" s="64">
        <f t="shared" si="505"/>
        <v>613</v>
      </c>
      <c r="BD316" s="64">
        <f t="shared" si="506"/>
        <v>604.6</v>
      </c>
      <c r="BE316" s="64">
        <f t="shared" si="507"/>
        <v>594.79999999999995</v>
      </c>
      <c r="BF316" s="64">
        <f t="shared" si="508"/>
        <v>584.79999999999995</v>
      </c>
      <c r="BG316" s="64">
        <f t="shared" si="509"/>
        <v>573.79999999999995</v>
      </c>
      <c r="BH316" s="64">
        <f t="shared" ref="BH316:BH318" si="510">VLOOKUP($C$122,$D$3:$K$63,$A$71,0)*(B260-B259)</f>
        <v>559</v>
      </c>
      <c r="BI316" s="64">
        <f>VLOOKUP($C$123,$D$3:$K$63,$A$71,0)*(B259-B258)</f>
        <v>544</v>
      </c>
      <c r="BJ316" s="64">
        <f>VLOOKUP($C$124,$D$3:$K$63,$A$71,0)*B258</f>
        <v>0</v>
      </c>
      <c r="BK316" s="64"/>
      <c r="BL316" s="64"/>
      <c r="BM316" s="54">
        <f t="shared" si="416"/>
        <v>8624.6</v>
      </c>
      <c r="BP316" s="53">
        <v>2058</v>
      </c>
      <c r="BQ316" s="61">
        <f t="shared" si="417"/>
        <v>0</v>
      </c>
      <c r="BR316" s="61">
        <f t="shared" si="437"/>
        <v>0</v>
      </c>
      <c r="BS316" s="61">
        <f t="shared" si="438"/>
        <v>0</v>
      </c>
      <c r="BT316" s="61">
        <f t="shared" si="439"/>
        <v>0</v>
      </c>
      <c r="BU316" s="61">
        <f t="shared" si="440"/>
        <v>0</v>
      </c>
      <c r="BV316" s="61">
        <f t="shared" si="441"/>
        <v>0</v>
      </c>
      <c r="BW316" s="61">
        <f t="shared" si="442"/>
        <v>0</v>
      </c>
      <c r="BX316" s="61">
        <f t="shared" si="443"/>
        <v>0</v>
      </c>
      <c r="BY316" s="61">
        <f t="shared" si="444"/>
        <v>0</v>
      </c>
      <c r="BZ316" s="61">
        <f t="shared" si="445"/>
        <v>0</v>
      </c>
      <c r="CA316" s="61">
        <f t="shared" si="446"/>
        <v>0</v>
      </c>
      <c r="CB316" s="61">
        <f t="shared" si="447"/>
        <v>0</v>
      </c>
      <c r="CC316" s="61">
        <f t="shared" si="448"/>
        <v>0</v>
      </c>
      <c r="CD316" s="61">
        <f t="shared" si="449"/>
        <v>0</v>
      </c>
      <c r="CE316" s="61">
        <f t="shared" si="450"/>
        <v>0</v>
      </c>
      <c r="CF316" s="61">
        <f t="shared" si="451"/>
        <v>0</v>
      </c>
      <c r="CG316" s="61">
        <f t="shared" si="434"/>
        <v>0</v>
      </c>
      <c r="CH316" s="61">
        <f t="shared" si="387"/>
        <v>0</v>
      </c>
      <c r="CI316" s="61">
        <f t="shared" si="388"/>
        <v>0</v>
      </c>
      <c r="CJ316" s="61">
        <f t="shared" si="389"/>
        <v>0</v>
      </c>
      <c r="CK316" s="61">
        <f t="shared" si="390"/>
        <v>0</v>
      </c>
      <c r="CL316" s="61">
        <f t="shared" si="391"/>
        <v>0</v>
      </c>
      <c r="CM316" s="61">
        <f t="shared" si="418"/>
        <v>0</v>
      </c>
      <c r="CN316" s="61">
        <f t="shared" si="452"/>
        <v>0</v>
      </c>
      <c r="CO316" s="61">
        <f t="shared" si="453"/>
        <v>0</v>
      </c>
      <c r="CP316" s="61">
        <f t="shared" si="454"/>
        <v>0</v>
      </c>
      <c r="CQ316" s="61">
        <f t="shared" si="455"/>
        <v>0</v>
      </c>
      <c r="CR316" s="61">
        <f t="shared" si="456"/>
        <v>0</v>
      </c>
      <c r="CS316" s="61">
        <f t="shared" si="457"/>
        <v>0</v>
      </c>
      <c r="CT316" s="61">
        <f t="shared" si="458"/>
        <v>0</v>
      </c>
      <c r="CU316" s="61">
        <f t="shared" si="459"/>
        <v>0</v>
      </c>
      <c r="CV316" s="61">
        <f t="shared" si="460"/>
        <v>0</v>
      </c>
      <c r="CW316" s="61">
        <f t="shared" si="461"/>
        <v>0</v>
      </c>
      <c r="CX316" s="61">
        <f t="shared" si="462"/>
        <v>0</v>
      </c>
      <c r="CY316" s="61">
        <f t="shared" si="463"/>
        <v>0</v>
      </c>
      <c r="CZ316" s="61">
        <f t="shared" si="464"/>
        <v>0</v>
      </c>
      <c r="DA316" s="61">
        <f t="shared" si="465"/>
        <v>0</v>
      </c>
      <c r="DB316" s="61">
        <f t="shared" si="466"/>
        <v>0</v>
      </c>
      <c r="DC316" s="61">
        <f t="shared" si="493"/>
        <v>0</v>
      </c>
      <c r="DD316" s="61">
        <f t="shared" si="393"/>
        <v>0</v>
      </c>
      <c r="DE316" s="61">
        <f t="shared" si="394"/>
        <v>0</v>
      </c>
      <c r="DF316" s="61">
        <f t="shared" si="395"/>
        <v>0</v>
      </c>
      <c r="DG316" s="61">
        <f t="shared" si="396"/>
        <v>1.90078997073662E-16</v>
      </c>
      <c r="DH316" s="61">
        <f t="shared" si="397"/>
        <v>5.9179556153328802E-2</v>
      </c>
      <c r="DI316" s="61">
        <f t="shared" si="398"/>
        <v>6.12897989471975E-2</v>
      </c>
      <c r="DJ316" s="61">
        <f t="shared" si="399"/>
        <v>6.3376852259814903E-2</v>
      </c>
      <c r="DK316" s="61">
        <f t="shared" si="400"/>
        <v>6.5255200241170597E-2</v>
      </c>
      <c r="DL316" s="61">
        <f t="shared" si="401"/>
        <v>6.7087169260023602E-2</v>
      </c>
      <c r="DM316" s="61">
        <f t="shared" si="402"/>
        <v>6.8826380353871494E-2</v>
      </c>
      <c r="DN316" s="61">
        <f t="shared" si="403"/>
        <v>7.0519212485216698E-2</v>
      </c>
      <c r="DO316" s="61">
        <f t="shared" si="404"/>
        <v>7.2096097210305396E-2</v>
      </c>
      <c r="DP316" s="61">
        <f t="shared" si="405"/>
        <v>7.1075760035248001E-2</v>
      </c>
      <c r="DQ316" s="61">
        <f t="shared" si="406"/>
        <v>7.0101801822693197E-2</v>
      </c>
      <c r="DR316" s="61">
        <f t="shared" si="407"/>
        <v>6.8965517241379296E-2</v>
      </c>
      <c r="DS316" s="61">
        <f t="shared" si="408"/>
        <v>6.7806043178814099E-2</v>
      </c>
      <c r="DT316" s="61">
        <f t="shared" si="409"/>
        <v>6.6530621709992299E-2</v>
      </c>
      <c r="DU316" s="61">
        <f t="shared" si="410"/>
        <v>6.48146000973958E-2</v>
      </c>
      <c r="DV316" s="61">
        <f t="shared" si="411"/>
        <v>6.3075389003548005E-2</v>
      </c>
      <c r="DW316" s="61">
        <f t="shared" si="412"/>
        <v>0</v>
      </c>
      <c r="DX316" s="61">
        <f t="shared" si="413"/>
        <v>0</v>
      </c>
      <c r="DY316" s="61">
        <f t="shared" si="414"/>
        <v>0</v>
      </c>
      <c r="DZ316" s="61">
        <f t="shared" si="491"/>
        <v>1</v>
      </c>
    </row>
    <row r="317" spans="2:130">
      <c r="C317" s="53">
        <v>2059</v>
      </c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>
        <f t="shared" si="492"/>
        <v>0</v>
      </c>
      <c r="AR317" s="64">
        <f t="shared" si="494"/>
        <v>0</v>
      </c>
      <c r="AS317" s="64">
        <f t="shared" si="495"/>
        <v>0</v>
      </c>
      <c r="AT317" s="64">
        <f t="shared" si="496"/>
        <v>0</v>
      </c>
      <c r="AU317" s="64">
        <f t="shared" si="497"/>
        <v>1.6999734953060401E-12</v>
      </c>
      <c r="AV317" s="64">
        <f t="shared" si="498"/>
        <v>528.6</v>
      </c>
      <c r="AW317" s="64">
        <f t="shared" si="499"/>
        <v>546.6</v>
      </c>
      <c r="AX317" s="64">
        <f t="shared" si="500"/>
        <v>562.79999999999995</v>
      </c>
      <c r="AY317" s="64">
        <f t="shared" si="501"/>
        <v>578.6</v>
      </c>
      <c r="AZ317" s="64">
        <f t="shared" si="502"/>
        <v>593.6</v>
      </c>
      <c r="BA317" s="64">
        <f t="shared" si="503"/>
        <v>608.20000000000005</v>
      </c>
      <c r="BB317" s="64">
        <f t="shared" si="504"/>
        <v>621.79999999999995</v>
      </c>
      <c r="BC317" s="64">
        <f t="shared" si="505"/>
        <v>613</v>
      </c>
      <c r="BD317" s="64">
        <f t="shared" si="506"/>
        <v>604.6</v>
      </c>
      <c r="BE317" s="64">
        <f t="shared" si="507"/>
        <v>594.79999999999995</v>
      </c>
      <c r="BF317" s="64">
        <f t="shared" si="508"/>
        <v>584.79999999999995</v>
      </c>
      <c r="BG317" s="64">
        <f t="shared" si="509"/>
        <v>573.79999999999995</v>
      </c>
      <c r="BH317" s="64">
        <f t="shared" si="510"/>
        <v>559</v>
      </c>
      <c r="BI317" s="64">
        <f t="shared" ref="BI317:BI318" si="511">VLOOKUP($C$123,$D$3:$K$63,$A$71,0)*(B260-B259)</f>
        <v>544</v>
      </c>
      <c r="BJ317" s="64">
        <f>VLOOKUP($C$124,$D$3:$K$63,$A$71,0)*(B259-B258)</f>
        <v>527.79999999999995</v>
      </c>
      <c r="BK317" s="64">
        <f>VLOOKUP($C$125,$D$3:$K$63,$A$71,0)*B258</f>
        <v>0</v>
      </c>
      <c r="BL317" s="64"/>
      <c r="BM317" s="54">
        <f t="shared" si="416"/>
        <v>8642</v>
      </c>
      <c r="BP317" s="53">
        <v>2059</v>
      </c>
      <c r="BQ317" s="61">
        <f t="shared" si="417"/>
        <v>0</v>
      </c>
      <c r="BR317" s="61">
        <f t="shared" si="437"/>
        <v>0</v>
      </c>
      <c r="BS317" s="61">
        <f t="shared" si="438"/>
        <v>0</v>
      </c>
      <c r="BT317" s="61">
        <f t="shared" si="439"/>
        <v>0</v>
      </c>
      <c r="BU317" s="61">
        <f t="shared" si="440"/>
        <v>0</v>
      </c>
      <c r="BV317" s="61">
        <f t="shared" si="441"/>
        <v>0</v>
      </c>
      <c r="BW317" s="61">
        <f t="shared" si="442"/>
        <v>0</v>
      </c>
      <c r="BX317" s="61">
        <f t="shared" si="443"/>
        <v>0</v>
      </c>
      <c r="BY317" s="61">
        <f t="shared" si="444"/>
        <v>0</v>
      </c>
      <c r="BZ317" s="61">
        <f t="shared" si="445"/>
        <v>0</v>
      </c>
      <c r="CA317" s="61">
        <f t="shared" si="446"/>
        <v>0</v>
      </c>
      <c r="CB317" s="61">
        <f t="shared" si="447"/>
        <v>0</v>
      </c>
      <c r="CC317" s="61">
        <f t="shared" si="448"/>
        <v>0</v>
      </c>
      <c r="CD317" s="61">
        <f t="shared" si="449"/>
        <v>0</v>
      </c>
      <c r="CE317" s="61">
        <f t="shared" si="450"/>
        <v>0</v>
      </c>
      <c r="CF317" s="61">
        <f t="shared" si="451"/>
        <v>0</v>
      </c>
      <c r="CG317" s="61">
        <f t="shared" si="434"/>
        <v>0</v>
      </c>
      <c r="CH317" s="61">
        <f t="shared" si="387"/>
        <v>0</v>
      </c>
      <c r="CI317" s="61">
        <f t="shared" si="388"/>
        <v>0</v>
      </c>
      <c r="CJ317" s="61">
        <f t="shared" si="389"/>
        <v>0</v>
      </c>
      <c r="CK317" s="61">
        <f t="shared" si="390"/>
        <v>0</v>
      </c>
      <c r="CL317" s="61">
        <f t="shared" si="391"/>
        <v>0</v>
      </c>
      <c r="CM317" s="61">
        <f t="shared" si="418"/>
        <v>0</v>
      </c>
      <c r="CN317" s="61">
        <f t="shared" si="452"/>
        <v>0</v>
      </c>
      <c r="CO317" s="61">
        <f t="shared" si="453"/>
        <v>0</v>
      </c>
      <c r="CP317" s="61">
        <f t="shared" si="454"/>
        <v>0</v>
      </c>
      <c r="CQ317" s="61">
        <f t="shared" si="455"/>
        <v>0</v>
      </c>
      <c r="CR317" s="61">
        <f t="shared" si="456"/>
        <v>0</v>
      </c>
      <c r="CS317" s="61">
        <f t="shared" si="457"/>
        <v>0</v>
      </c>
      <c r="CT317" s="61">
        <f t="shared" si="458"/>
        <v>0</v>
      </c>
      <c r="CU317" s="61">
        <f t="shared" si="459"/>
        <v>0</v>
      </c>
      <c r="CV317" s="61">
        <f t="shared" si="460"/>
        <v>0</v>
      </c>
      <c r="CW317" s="61">
        <f t="shared" si="461"/>
        <v>0</v>
      </c>
      <c r="CX317" s="61">
        <f t="shared" si="462"/>
        <v>0</v>
      </c>
      <c r="CY317" s="61">
        <f t="shared" si="463"/>
        <v>0</v>
      </c>
      <c r="CZ317" s="61">
        <f t="shared" si="464"/>
        <v>0</v>
      </c>
      <c r="DA317" s="61">
        <f t="shared" si="465"/>
        <v>0</v>
      </c>
      <c r="DB317" s="61">
        <f t="shared" si="466"/>
        <v>0</v>
      </c>
      <c r="DC317" s="61">
        <f t="shared" si="493"/>
        <v>0</v>
      </c>
      <c r="DD317" s="61">
        <f t="shared" si="393"/>
        <v>0</v>
      </c>
      <c r="DE317" s="61">
        <f t="shared" si="394"/>
        <v>0</v>
      </c>
      <c r="DF317" s="61">
        <f t="shared" si="395"/>
        <v>0</v>
      </c>
      <c r="DG317" s="61">
        <f t="shared" si="396"/>
        <v>0</v>
      </c>
      <c r="DH317" s="61">
        <f t="shared" si="397"/>
        <v>1.9671065671210799E-16</v>
      </c>
      <c r="DI317" s="61">
        <f t="shared" si="398"/>
        <v>6.1166396667438103E-2</v>
      </c>
      <c r="DJ317" s="61">
        <f t="shared" si="399"/>
        <v>6.3249247859291799E-2</v>
      </c>
      <c r="DK317" s="61">
        <f t="shared" si="400"/>
        <v>6.5123813931960206E-2</v>
      </c>
      <c r="DL317" s="61">
        <f t="shared" si="401"/>
        <v>6.6952094422587302E-2</v>
      </c>
      <c r="DM317" s="61">
        <f t="shared" si="402"/>
        <v>6.8687803749132095E-2</v>
      </c>
      <c r="DN317" s="61">
        <f t="shared" si="403"/>
        <v>7.0377227493635702E-2</v>
      </c>
      <c r="DO317" s="61">
        <f t="shared" si="404"/>
        <v>7.1950937283036295E-2</v>
      </c>
      <c r="DP317" s="61">
        <f t="shared" si="405"/>
        <v>7.0932654478130006E-2</v>
      </c>
      <c r="DQ317" s="61">
        <f t="shared" si="406"/>
        <v>6.9960657255264999E-2</v>
      </c>
      <c r="DR317" s="61">
        <f t="shared" si="407"/>
        <v>6.8826660495255695E-2</v>
      </c>
      <c r="DS317" s="61">
        <f t="shared" si="408"/>
        <v>6.7669520944225806E-2</v>
      </c>
      <c r="DT317" s="61">
        <f t="shared" si="409"/>
        <v>6.6396667438092999E-2</v>
      </c>
      <c r="DU317" s="61">
        <f t="shared" si="410"/>
        <v>6.4684100902568806E-2</v>
      </c>
      <c r="DV317" s="61">
        <f t="shared" si="411"/>
        <v>6.2948391576023999E-2</v>
      </c>
      <c r="DW317" s="61">
        <f t="shared" si="412"/>
        <v>6.1073825503355703E-2</v>
      </c>
      <c r="DX317" s="61">
        <f t="shared" si="413"/>
        <v>0</v>
      </c>
      <c r="DY317" s="61">
        <f t="shared" si="414"/>
        <v>0</v>
      </c>
      <c r="DZ317" s="61">
        <f t="shared" si="491"/>
        <v>1</v>
      </c>
    </row>
    <row r="318" spans="2:130">
      <c r="C318" s="53">
        <v>2060</v>
      </c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>
        <f t="shared" si="494"/>
        <v>0</v>
      </c>
      <c r="AS318" s="64">
        <f t="shared" si="495"/>
        <v>0</v>
      </c>
      <c r="AT318" s="64">
        <f t="shared" si="496"/>
        <v>0</v>
      </c>
      <c r="AU318" s="64">
        <f t="shared" si="497"/>
        <v>0</v>
      </c>
      <c r="AV318" s="64">
        <f t="shared" si="498"/>
        <v>1.76059167245057E-12</v>
      </c>
      <c r="AW318" s="64">
        <f t="shared" si="499"/>
        <v>546.6</v>
      </c>
      <c r="AX318" s="64">
        <f t="shared" si="500"/>
        <v>562.79999999999995</v>
      </c>
      <c r="AY318" s="64">
        <f t="shared" si="501"/>
        <v>578.6</v>
      </c>
      <c r="AZ318" s="64">
        <f t="shared" si="502"/>
        <v>593.6</v>
      </c>
      <c r="BA318" s="64">
        <f t="shared" si="503"/>
        <v>608.20000000000005</v>
      </c>
      <c r="BB318" s="64">
        <f t="shared" si="504"/>
        <v>621.79999999999995</v>
      </c>
      <c r="BC318" s="64">
        <f t="shared" si="505"/>
        <v>613</v>
      </c>
      <c r="BD318" s="64">
        <f t="shared" si="506"/>
        <v>604.6</v>
      </c>
      <c r="BE318" s="64">
        <f t="shared" si="507"/>
        <v>594.79999999999995</v>
      </c>
      <c r="BF318" s="64">
        <f t="shared" si="508"/>
        <v>584.79999999999995</v>
      </c>
      <c r="BG318" s="64">
        <f t="shared" si="509"/>
        <v>573.79999999999995</v>
      </c>
      <c r="BH318" s="64">
        <f t="shared" si="510"/>
        <v>559</v>
      </c>
      <c r="BI318" s="64">
        <f t="shared" si="511"/>
        <v>544</v>
      </c>
      <c r="BJ318" s="64">
        <f>VLOOKUP($C$124,$D$3:$K$63,$A$71,0)*(B260-B259)</f>
        <v>527.79999999999995</v>
      </c>
      <c r="BK318" s="64">
        <f>VLOOKUP($C$125,$D$3:$K$63,$A$71,0)*(B259-B258)</f>
        <v>511</v>
      </c>
      <c r="BL318" s="64">
        <f>VLOOKUP($C$126,$D$3:$K$63,$A$71,0)*B258</f>
        <v>0</v>
      </c>
      <c r="BM318" s="54">
        <f t="shared" si="416"/>
        <v>8624.4</v>
      </c>
      <c r="BP318" s="53">
        <v>2060</v>
      </c>
      <c r="BQ318" s="61">
        <f t="shared" si="417"/>
        <v>0</v>
      </c>
      <c r="BR318" s="61">
        <f t="shared" si="437"/>
        <v>0</v>
      </c>
      <c r="BS318" s="61">
        <f t="shared" si="438"/>
        <v>0</v>
      </c>
      <c r="BT318" s="61">
        <f t="shared" si="439"/>
        <v>0</v>
      </c>
      <c r="BU318" s="61">
        <f t="shared" si="440"/>
        <v>0</v>
      </c>
      <c r="BV318" s="61">
        <f t="shared" si="441"/>
        <v>0</v>
      </c>
      <c r="BW318" s="61">
        <f t="shared" si="442"/>
        <v>0</v>
      </c>
      <c r="BX318" s="61">
        <f t="shared" si="443"/>
        <v>0</v>
      </c>
      <c r="BY318" s="61">
        <f t="shared" si="444"/>
        <v>0</v>
      </c>
      <c r="BZ318" s="61">
        <f t="shared" si="445"/>
        <v>0</v>
      </c>
      <c r="CA318" s="61">
        <f t="shared" si="446"/>
        <v>0</v>
      </c>
      <c r="CB318" s="61">
        <f t="shared" si="447"/>
        <v>0</v>
      </c>
      <c r="CC318" s="61">
        <f t="shared" si="448"/>
        <v>0</v>
      </c>
      <c r="CD318" s="61">
        <f t="shared" si="449"/>
        <v>0</v>
      </c>
      <c r="CE318" s="61">
        <f t="shared" si="450"/>
        <v>0</v>
      </c>
      <c r="CF318" s="61">
        <f t="shared" si="451"/>
        <v>0</v>
      </c>
      <c r="CG318" s="61">
        <f t="shared" si="434"/>
        <v>0</v>
      </c>
      <c r="CH318" s="61">
        <f t="shared" si="387"/>
        <v>0</v>
      </c>
      <c r="CI318" s="61">
        <f t="shared" si="388"/>
        <v>0</v>
      </c>
      <c r="CJ318" s="61">
        <f t="shared" si="389"/>
        <v>0</v>
      </c>
      <c r="CK318" s="61">
        <f t="shared" si="390"/>
        <v>0</v>
      </c>
      <c r="CL318" s="61">
        <f t="shared" si="391"/>
        <v>0</v>
      </c>
      <c r="CM318" s="61">
        <f t="shared" si="418"/>
        <v>0</v>
      </c>
      <c r="CN318" s="61">
        <f t="shared" si="452"/>
        <v>0</v>
      </c>
      <c r="CO318" s="61">
        <f t="shared" si="453"/>
        <v>0</v>
      </c>
      <c r="CP318" s="61">
        <f t="shared" si="454"/>
        <v>0</v>
      </c>
      <c r="CQ318" s="61">
        <f t="shared" si="455"/>
        <v>0</v>
      </c>
      <c r="CR318" s="61">
        <f t="shared" si="456"/>
        <v>0</v>
      </c>
      <c r="CS318" s="61">
        <f t="shared" si="457"/>
        <v>0</v>
      </c>
      <c r="CT318" s="61">
        <f t="shared" si="458"/>
        <v>0</v>
      </c>
      <c r="CU318" s="61">
        <f t="shared" si="459"/>
        <v>0</v>
      </c>
      <c r="CV318" s="61">
        <f t="shared" si="460"/>
        <v>0</v>
      </c>
      <c r="CW318" s="61">
        <f t="shared" si="461"/>
        <v>0</v>
      </c>
      <c r="CX318" s="61">
        <f t="shared" si="462"/>
        <v>0</v>
      </c>
      <c r="CY318" s="61">
        <f t="shared" si="463"/>
        <v>0</v>
      </c>
      <c r="CZ318" s="61">
        <f t="shared" si="464"/>
        <v>0</v>
      </c>
      <c r="DA318" s="61">
        <f t="shared" si="465"/>
        <v>0</v>
      </c>
      <c r="DB318" s="61">
        <f t="shared" si="466"/>
        <v>0</v>
      </c>
      <c r="DC318" s="61">
        <f t="shared" si="493"/>
        <v>0</v>
      </c>
      <c r="DD318" s="61">
        <f t="shared" si="393"/>
        <v>0</v>
      </c>
      <c r="DE318" s="61">
        <f t="shared" si="394"/>
        <v>0</v>
      </c>
      <c r="DF318" s="61">
        <f t="shared" si="395"/>
        <v>0</v>
      </c>
      <c r="DG318" s="61">
        <f t="shared" si="396"/>
        <v>0</v>
      </c>
      <c r="DH318" s="61">
        <f t="shared" si="397"/>
        <v>0</v>
      </c>
      <c r="DI318" s="61">
        <f t="shared" si="398"/>
        <v>2.0414077181607701E-16</v>
      </c>
      <c r="DJ318" s="61">
        <f t="shared" si="399"/>
        <v>6.3378321970224E-2</v>
      </c>
      <c r="DK318" s="61">
        <f t="shared" si="400"/>
        <v>6.5256713510504993E-2</v>
      </c>
      <c r="DL318" s="61">
        <f t="shared" si="401"/>
        <v>6.7088725012754494E-2</v>
      </c>
      <c r="DM318" s="61">
        <f t="shared" si="402"/>
        <v>6.8827976438940702E-2</v>
      </c>
      <c r="DN318" s="61">
        <f t="shared" si="403"/>
        <v>7.0520847827095196E-2</v>
      </c>
      <c r="DO318" s="61">
        <f t="shared" si="404"/>
        <v>7.2097769120170602E-2</v>
      </c>
      <c r="DP318" s="61">
        <f t="shared" si="405"/>
        <v>7.1077408283474794E-2</v>
      </c>
      <c r="DQ318" s="61">
        <f t="shared" si="406"/>
        <v>7.0103427484810493E-2</v>
      </c>
      <c r="DR318" s="61">
        <f t="shared" si="407"/>
        <v>6.8967116553035501E-2</v>
      </c>
      <c r="DS318" s="61">
        <f t="shared" si="408"/>
        <v>6.7807615602244797E-2</v>
      </c>
      <c r="DT318" s="61">
        <f t="shared" si="409"/>
        <v>6.6532164556374895E-2</v>
      </c>
      <c r="DU318" s="61">
        <f t="shared" si="410"/>
        <v>6.4816103149204607E-2</v>
      </c>
      <c r="DV318" s="61">
        <f t="shared" si="411"/>
        <v>6.3076851723018398E-2</v>
      </c>
      <c r="DW318" s="61">
        <f t="shared" si="412"/>
        <v>6.1198460182737301E-2</v>
      </c>
      <c r="DX318" s="61">
        <f t="shared" si="413"/>
        <v>5.9250498585408803E-2</v>
      </c>
      <c r="DY318" s="61">
        <f t="shared" si="414"/>
        <v>0</v>
      </c>
      <c r="DZ318" s="61">
        <f t="shared" si="491"/>
        <v>1</v>
      </c>
    </row>
    <row r="320" spans="2:130">
      <c r="B320" s="60" t="s">
        <v>42</v>
      </c>
      <c r="C320" s="53" t="s">
        <v>149</v>
      </c>
      <c r="N320" s="53"/>
      <c r="U320" s="54"/>
      <c r="W320" s="53"/>
      <c r="AD320" s="54"/>
      <c r="AF320" s="53"/>
      <c r="AM320" s="54"/>
      <c r="AO320" s="53"/>
      <c r="AV320" s="54"/>
      <c r="BN320" s="212" t="s">
        <v>150</v>
      </c>
      <c r="BO320" s="212"/>
    </row>
    <row r="321" spans="1:130">
      <c r="A321" s="59" t="s">
        <v>19</v>
      </c>
      <c r="B321" s="59" t="s">
        <v>24</v>
      </c>
      <c r="C321" s="59" t="s">
        <v>56</v>
      </c>
      <c r="D321" s="59">
        <v>2000</v>
      </c>
      <c r="E321" s="59">
        <v>2001</v>
      </c>
      <c r="F321" s="59">
        <v>2002</v>
      </c>
      <c r="G321" s="59">
        <v>2003</v>
      </c>
      <c r="H321" s="59">
        <v>2004</v>
      </c>
      <c r="I321" s="59">
        <v>2005</v>
      </c>
      <c r="J321" s="59">
        <v>2006</v>
      </c>
      <c r="K321" s="59">
        <v>2007</v>
      </c>
      <c r="L321" s="59">
        <v>2008</v>
      </c>
      <c r="M321" s="59">
        <v>2009</v>
      </c>
      <c r="N321" s="59">
        <v>2010</v>
      </c>
      <c r="O321" s="59">
        <v>2011</v>
      </c>
      <c r="P321" s="59">
        <v>2012</v>
      </c>
      <c r="Q321" s="59">
        <v>2013</v>
      </c>
      <c r="R321" s="59">
        <v>2014</v>
      </c>
      <c r="S321" s="59">
        <v>2015</v>
      </c>
      <c r="T321" s="59">
        <v>2016</v>
      </c>
      <c r="U321" s="59">
        <v>2017</v>
      </c>
      <c r="V321" s="59">
        <v>2018</v>
      </c>
      <c r="W321" s="59">
        <v>2019</v>
      </c>
      <c r="X321" s="59">
        <v>2020</v>
      </c>
      <c r="Y321" s="59">
        <v>2021</v>
      </c>
      <c r="Z321" s="59">
        <v>2022</v>
      </c>
      <c r="AA321" s="59">
        <v>2023</v>
      </c>
      <c r="AB321" s="59">
        <v>2024</v>
      </c>
      <c r="AC321" s="59">
        <v>2025</v>
      </c>
      <c r="AD321" s="59">
        <v>2026</v>
      </c>
      <c r="AE321" s="59">
        <v>2027</v>
      </c>
      <c r="AF321" s="59">
        <v>2028</v>
      </c>
      <c r="AG321" s="59">
        <v>2029</v>
      </c>
      <c r="AH321" s="59">
        <v>2030</v>
      </c>
      <c r="AI321" s="59">
        <v>2031</v>
      </c>
      <c r="AJ321" s="59">
        <v>2032</v>
      </c>
      <c r="AK321" s="59">
        <v>2033</v>
      </c>
      <c r="AL321" s="59">
        <v>2034</v>
      </c>
      <c r="AM321" s="59">
        <v>2035</v>
      </c>
      <c r="AN321" s="59">
        <v>2036</v>
      </c>
      <c r="AO321" s="59">
        <v>2037</v>
      </c>
      <c r="AP321" s="59">
        <v>2038</v>
      </c>
      <c r="AQ321" s="59">
        <v>2039</v>
      </c>
      <c r="AR321" s="59">
        <v>2040</v>
      </c>
      <c r="AS321" s="59">
        <v>2041</v>
      </c>
      <c r="AT321" s="59">
        <v>2042</v>
      </c>
      <c r="AU321" s="59">
        <v>2043</v>
      </c>
      <c r="AV321" s="59">
        <v>2044</v>
      </c>
      <c r="AW321" s="59">
        <v>2045</v>
      </c>
      <c r="AX321" s="59">
        <v>2046</v>
      </c>
      <c r="AY321" s="59">
        <v>2047</v>
      </c>
      <c r="AZ321" s="59">
        <v>2048</v>
      </c>
      <c r="BA321" s="59">
        <v>2049</v>
      </c>
      <c r="BB321" s="59">
        <v>2050</v>
      </c>
      <c r="BC321" s="59">
        <v>2051</v>
      </c>
      <c r="BD321" s="59">
        <v>2052</v>
      </c>
      <c r="BE321" s="59">
        <v>2053</v>
      </c>
      <c r="BF321" s="59">
        <v>2054</v>
      </c>
      <c r="BG321" s="59">
        <v>2055</v>
      </c>
      <c r="BH321" s="59">
        <v>2056</v>
      </c>
      <c r="BI321" s="59">
        <v>2057</v>
      </c>
      <c r="BJ321" s="59">
        <v>2058</v>
      </c>
      <c r="BK321" s="59">
        <v>2059</v>
      </c>
      <c r="BL321" s="59">
        <v>2060</v>
      </c>
      <c r="BM321" s="59" t="s">
        <v>151</v>
      </c>
      <c r="BN321" s="59"/>
      <c r="BO321" s="59"/>
      <c r="BP321" s="59" t="s">
        <v>56</v>
      </c>
      <c r="BQ321" s="59">
        <v>2000</v>
      </c>
      <c r="BR321" s="59">
        <v>2001</v>
      </c>
      <c r="BS321" s="59">
        <v>2002</v>
      </c>
      <c r="BT321" s="59">
        <v>2003</v>
      </c>
      <c r="BU321" s="59">
        <v>2004</v>
      </c>
      <c r="BV321" s="59">
        <v>2005</v>
      </c>
      <c r="BW321" s="59">
        <v>2006</v>
      </c>
      <c r="BX321" s="59">
        <v>2007</v>
      </c>
      <c r="BY321" s="59">
        <v>2008</v>
      </c>
      <c r="BZ321" s="59">
        <v>2009</v>
      </c>
      <c r="CA321" s="59">
        <v>2010</v>
      </c>
      <c r="CB321" s="59">
        <v>2011</v>
      </c>
      <c r="CC321" s="59">
        <v>2012</v>
      </c>
      <c r="CD321" s="59">
        <v>2013</v>
      </c>
      <c r="CE321" s="59">
        <v>2014</v>
      </c>
      <c r="CF321" s="59">
        <v>2015</v>
      </c>
      <c r="CG321" s="59">
        <v>2016</v>
      </c>
      <c r="CH321" s="59">
        <v>2017</v>
      </c>
      <c r="CI321" s="59">
        <v>2018</v>
      </c>
      <c r="CJ321" s="59">
        <v>2019</v>
      </c>
      <c r="CK321" s="59">
        <v>2020</v>
      </c>
      <c r="CL321" s="59">
        <v>2021</v>
      </c>
      <c r="CM321" s="59">
        <v>2022</v>
      </c>
      <c r="CN321" s="59">
        <v>2023</v>
      </c>
      <c r="CO321" s="59">
        <v>2024</v>
      </c>
      <c r="CP321" s="59">
        <v>2025</v>
      </c>
      <c r="CQ321" s="59">
        <v>2026</v>
      </c>
      <c r="CR321" s="59">
        <v>2027</v>
      </c>
      <c r="CS321" s="59">
        <v>2028</v>
      </c>
      <c r="CT321" s="59">
        <v>2029</v>
      </c>
      <c r="CU321" s="59">
        <v>2030</v>
      </c>
      <c r="CV321" s="59">
        <v>2031</v>
      </c>
      <c r="CW321" s="59">
        <v>2032</v>
      </c>
      <c r="CX321" s="59">
        <v>2033</v>
      </c>
      <c r="CY321" s="59">
        <v>2034</v>
      </c>
      <c r="CZ321" s="59">
        <v>2035</v>
      </c>
      <c r="DA321" s="59">
        <v>2036</v>
      </c>
      <c r="DB321" s="59">
        <v>2037</v>
      </c>
      <c r="DC321" s="59">
        <v>2038</v>
      </c>
      <c r="DD321" s="59">
        <v>2039</v>
      </c>
      <c r="DE321" s="59">
        <v>2040</v>
      </c>
      <c r="DF321" s="59">
        <v>2041</v>
      </c>
      <c r="DG321" s="59">
        <v>2042</v>
      </c>
      <c r="DH321" s="59">
        <v>2043</v>
      </c>
      <c r="DI321" s="59">
        <v>2044</v>
      </c>
      <c r="DJ321" s="59">
        <v>2045</v>
      </c>
      <c r="DK321" s="59">
        <v>2046</v>
      </c>
      <c r="DL321" s="59">
        <v>2047</v>
      </c>
      <c r="DM321" s="59">
        <v>2048</v>
      </c>
      <c r="DN321" s="59">
        <v>2049</v>
      </c>
      <c r="DO321" s="59">
        <v>2050</v>
      </c>
      <c r="DP321" s="59">
        <v>2051</v>
      </c>
      <c r="DQ321" s="59">
        <v>2052</v>
      </c>
      <c r="DR321" s="59">
        <v>2053</v>
      </c>
      <c r="DS321" s="59">
        <v>2054</v>
      </c>
      <c r="DT321" s="59">
        <v>2055</v>
      </c>
      <c r="DU321" s="59">
        <v>2056</v>
      </c>
      <c r="DV321" s="59">
        <v>2057</v>
      </c>
      <c r="DW321" s="59">
        <v>2058</v>
      </c>
      <c r="DX321" s="59">
        <v>2059</v>
      </c>
      <c r="DY321" s="59">
        <v>2060</v>
      </c>
      <c r="DZ321" s="59" t="s">
        <v>152</v>
      </c>
    </row>
    <row r="322" spans="1:130">
      <c r="A322" s="53">
        <v>0</v>
      </c>
      <c r="B322" s="63">
        <f>B258</f>
        <v>0</v>
      </c>
      <c r="C322" s="53">
        <v>2000</v>
      </c>
      <c r="D322" s="64">
        <f>VLOOKUP($C$66,$D$3:$K$63,$A$72,0)*B322</f>
        <v>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54">
        <f>SUM(D322:BL322)</f>
        <v>0</v>
      </c>
      <c r="BP322" s="53">
        <v>2000</v>
      </c>
      <c r="BQ322" s="61" t="e">
        <f>D322/$BM322</f>
        <v>#DIV/0!</v>
      </c>
      <c r="BR322" s="61" t="e">
        <f t="shared" ref="BR322:CG337" si="512">E322/$BM322</f>
        <v>#DIV/0!</v>
      </c>
      <c r="BS322" s="61" t="e">
        <f t="shared" si="512"/>
        <v>#DIV/0!</v>
      </c>
      <c r="BT322" s="61" t="e">
        <f t="shared" si="512"/>
        <v>#DIV/0!</v>
      </c>
      <c r="BU322" s="61" t="e">
        <f t="shared" si="512"/>
        <v>#DIV/0!</v>
      </c>
      <c r="BV322" s="61" t="e">
        <f t="shared" si="512"/>
        <v>#DIV/0!</v>
      </c>
      <c r="BW322" s="61" t="e">
        <f t="shared" si="512"/>
        <v>#DIV/0!</v>
      </c>
      <c r="BX322" s="61" t="e">
        <f t="shared" si="512"/>
        <v>#DIV/0!</v>
      </c>
      <c r="BY322" s="61" t="e">
        <f t="shared" si="512"/>
        <v>#DIV/0!</v>
      </c>
      <c r="BZ322" s="61" t="e">
        <f t="shared" si="512"/>
        <v>#DIV/0!</v>
      </c>
      <c r="CA322" s="61" t="e">
        <f t="shared" si="512"/>
        <v>#DIV/0!</v>
      </c>
      <c r="CB322" s="61" t="e">
        <f t="shared" si="512"/>
        <v>#DIV/0!</v>
      </c>
      <c r="CC322" s="61" t="e">
        <f t="shared" si="512"/>
        <v>#DIV/0!</v>
      </c>
      <c r="CD322" s="61" t="e">
        <f t="shared" si="512"/>
        <v>#DIV/0!</v>
      </c>
      <c r="CE322" s="61" t="e">
        <f t="shared" si="512"/>
        <v>#DIV/0!</v>
      </c>
      <c r="CF322" s="61" t="e">
        <f t="shared" si="512"/>
        <v>#DIV/0!</v>
      </c>
      <c r="CG322" s="61" t="e">
        <f t="shared" si="512"/>
        <v>#DIV/0!</v>
      </c>
      <c r="CH322" s="61" t="e">
        <f t="shared" ref="CH322:CH382" si="513">U322/$BM322</f>
        <v>#DIV/0!</v>
      </c>
      <c r="CI322" s="61" t="e">
        <f t="shared" ref="CI322:CI382" si="514">V322/$BM322</f>
        <v>#DIV/0!</v>
      </c>
      <c r="CJ322" s="61" t="e">
        <f t="shared" ref="CJ322:CJ382" si="515">W322/$BM322</f>
        <v>#DIV/0!</v>
      </c>
      <c r="CK322" s="61" t="e">
        <f t="shared" ref="CK322:CK382" si="516">X322/$BM322</f>
        <v>#DIV/0!</v>
      </c>
      <c r="CL322" s="61" t="e">
        <f t="shared" ref="CL322:CL382" si="517">Y322/$BM322</f>
        <v>#DIV/0!</v>
      </c>
      <c r="CM322" s="61" t="e">
        <f>Z322/$BM322</f>
        <v>#DIV/0!</v>
      </c>
      <c r="CN322" s="61" t="e">
        <f t="shared" ref="CN322:DC337" si="518">AA322/$BM322</f>
        <v>#DIV/0!</v>
      </c>
      <c r="CO322" s="61" t="e">
        <f t="shared" si="518"/>
        <v>#DIV/0!</v>
      </c>
      <c r="CP322" s="61" t="e">
        <f t="shared" si="518"/>
        <v>#DIV/0!</v>
      </c>
      <c r="CQ322" s="61" t="e">
        <f t="shared" si="518"/>
        <v>#DIV/0!</v>
      </c>
      <c r="CR322" s="61" t="e">
        <f t="shared" si="518"/>
        <v>#DIV/0!</v>
      </c>
      <c r="CS322" s="61" t="e">
        <f t="shared" si="518"/>
        <v>#DIV/0!</v>
      </c>
      <c r="CT322" s="61" t="e">
        <f t="shared" si="518"/>
        <v>#DIV/0!</v>
      </c>
      <c r="CU322" s="61" t="e">
        <f t="shared" si="518"/>
        <v>#DIV/0!</v>
      </c>
      <c r="CV322" s="61" t="e">
        <f t="shared" si="518"/>
        <v>#DIV/0!</v>
      </c>
      <c r="CW322" s="61" t="e">
        <f t="shared" si="518"/>
        <v>#DIV/0!</v>
      </c>
      <c r="CX322" s="61" t="e">
        <f t="shared" si="518"/>
        <v>#DIV/0!</v>
      </c>
      <c r="CY322" s="61" t="e">
        <f t="shared" si="518"/>
        <v>#DIV/0!</v>
      </c>
      <c r="CZ322" s="61" t="e">
        <f t="shared" si="518"/>
        <v>#DIV/0!</v>
      </c>
      <c r="DA322" s="61" t="e">
        <f t="shared" si="518"/>
        <v>#DIV/0!</v>
      </c>
      <c r="DB322" s="61" t="e">
        <f t="shared" si="518"/>
        <v>#DIV/0!</v>
      </c>
      <c r="DC322" s="61" t="e">
        <f t="shared" si="518"/>
        <v>#DIV/0!</v>
      </c>
      <c r="DD322" s="61" t="e">
        <f t="shared" ref="DD322:DD382" si="519">AQ322/$BM322</f>
        <v>#DIV/0!</v>
      </c>
      <c r="DE322" s="61" t="e">
        <f t="shared" ref="DE322:DE382" si="520">AR322/$BM322</f>
        <v>#DIV/0!</v>
      </c>
      <c r="DF322" s="61" t="e">
        <f t="shared" ref="DF322:DF382" si="521">AS322/$BM322</f>
        <v>#DIV/0!</v>
      </c>
      <c r="DG322" s="61" t="e">
        <f t="shared" ref="DG322:DG382" si="522">AT322/$BM322</f>
        <v>#DIV/0!</v>
      </c>
      <c r="DH322" s="61" t="e">
        <f t="shared" ref="DH322:DH382" si="523">AU322/$BM322</f>
        <v>#DIV/0!</v>
      </c>
      <c r="DI322" s="61" t="e">
        <f t="shared" ref="DI322:DI382" si="524">AV322/$BM322</f>
        <v>#DIV/0!</v>
      </c>
      <c r="DJ322" s="61" t="e">
        <f t="shared" ref="DJ322:DJ382" si="525">AW322/$BM322</f>
        <v>#DIV/0!</v>
      </c>
      <c r="DK322" s="61" t="e">
        <f t="shared" ref="DK322:DK382" si="526">AX322/$BM322</f>
        <v>#DIV/0!</v>
      </c>
      <c r="DL322" s="61" t="e">
        <f t="shared" ref="DL322:DL382" si="527">AY322/$BM322</f>
        <v>#DIV/0!</v>
      </c>
      <c r="DM322" s="61" t="e">
        <f t="shared" ref="DM322:DM382" si="528">AZ322/$BM322</f>
        <v>#DIV/0!</v>
      </c>
      <c r="DN322" s="61" t="e">
        <f t="shared" ref="DN322:DN382" si="529">BA322/$BM322</f>
        <v>#DIV/0!</v>
      </c>
      <c r="DO322" s="61" t="e">
        <f t="shared" ref="DO322:DO382" si="530">BB322/$BM322</f>
        <v>#DIV/0!</v>
      </c>
      <c r="DP322" s="61" t="e">
        <f t="shared" ref="DP322:DP382" si="531">BC322/$BM322</f>
        <v>#DIV/0!</v>
      </c>
      <c r="DQ322" s="61" t="e">
        <f t="shared" ref="DQ322:DQ382" si="532">BD322/$BM322</f>
        <v>#DIV/0!</v>
      </c>
      <c r="DR322" s="61" t="e">
        <f t="shared" ref="DR322:DR382" si="533">BE322/$BM322</f>
        <v>#DIV/0!</v>
      </c>
      <c r="DS322" s="61" t="e">
        <f t="shared" ref="DS322:DS382" si="534">BF322/$BM322</f>
        <v>#DIV/0!</v>
      </c>
      <c r="DT322" s="61" t="e">
        <f t="shared" ref="DT322:DT382" si="535">BG322/$BM322</f>
        <v>#DIV/0!</v>
      </c>
      <c r="DU322" s="61" t="e">
        <f t="shared" ref="DU322:DU382" si="536">BH322/$BM322</f>
        <v>#DIV/0!</v>
      </c>
      <c r="DV322" s="61" t="e">
        <f t="shared" ref="DV322:DV382" si="537">BI322/$BM322</f>
        <v>#DIV/0!</v>
      </c>
      <c r="DW322" s="61" t="e">
        <f t="shared" ref="DW322:DW382" si="538">BJ322/$BM322</f>
        <v>#DIV/0!</v>
      </c>
      <c r="DX322" s="61" t="e">
        <f t="shared" ref="DX322:DX382" si="539">BK322/$BM322</f>
        <v>#DIV/0!</v>
      </c>
      <c r="DY322" s="61" t="e">
        <f t="shared" ref="DY322:DY382" si="540">BL322/$BM322</f>
        <v>#DIV/0!</v>
      </c>
      <c r="DZ322" s="61" t="e">
        <f>SUM(BQ322:DY322)</f>
        <v>#DIV/0!</v>
      </c>
    </row>
    <row r="323" spans="1:130">
      <c r="A323" s="53">
        <v>1</v>
      </c>
      <c r="B323" s="63">
        <f t="shared" ref="B323:B342" si="541">B259</f>
        <v>6.6666666666666693E-2</v>
      </c>
      <c r="C323" s="53">
        <v>2001</v>
      </c>
      <c r="D323" s="64">
        <f>VLOOKUP($C$66,$D$3:$K$63,$A$72,0)*(B323-B322)</f>
        <v>0</v>
      </c>
      <c r="E323" s="64">
        <f>VLOOKUP($C$67,$D$3:$K$63,$A$72,0)*B322</f>
        <v>0</v>
      </c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54">
        <f t="shared" ref="BM323:BM382" si="542">SUM(D323:BL323)</f>
        <v>0</v>
      </c>
      <c r="BP323" s="53">
        <v>2001</v>
      </c>
      <c r="BQ323" s="61" t="e">
        <f t="shared" ref="BQ323:BQ382" si="543">D323/$BM323</f>
        <v>#DIV/0!</v>
      </c>
      <c r="BR323" s="61" t="e">
        <f t="shared" si="512"/>
        <v>#DIV/0!</v>
      </c>
      <c r="BS323" s="61" t="e">
        <f t="shared" si="512"/>
        <v>#DIV/0!</v>
      </c>
      <c r="BT323" s="61" t="e">
        <f t="shared" si="512"/>
        <v>#DIV/0!</v>
      </c>
      <c r="BU323" s="61" t="e">
        <f t="shared" si="512"/>
        <v>#DIV/0!</v>
      </c>
      <c r="BV323" s="61" t="e">
        <f t="shared" si="512"/>
        <v>#DIV/0!</v>
      </c>
      <c r="BW323" s="61" t="e">
        <f t="shared" si="512"/>
        <v>#DIV/0!</v>
      </c>
      <c r="BX323" s="61" t="e">
        <f t="shared" si="512"/>
        <v>#DIV/0!</v>
      </c>
      <c r="BY323" s="61" t="e">
        <f t="shared" si="512"/>
        <v>#DIV/0!</v>
      </c>
      <c r="BZ323" s="61" t="e">
        <f t="shared" si="512"/>
        <v>#DIV/0!</v>
      </c>
      <c r="CA323" s="61" t="e">
        <f t="shared" si="512"/>
        <v>#DIV/0!</v>
      </c>
      <c r="CB323" s="61" t="e">
        <f t="shared" si="512"/>
        <v>#DIV/0!</v>
      </c>
      <c r="CC323" s="61" t="e">
        <f t="shared" si="512"/>
        <v>#DIV/0!</v>
      </c>
      <c r="CD323" s="61" t="e">
        <f t="shared" si="512"/>
        <v>#DIV/0!</v>
      </c>
      <c r="CE323" s="61" t="e">
        <f t="shared" si="512"/>
        <v>#DIV/0!</v>
      </c>
      <c r="CF323" s="61" t="e">
        <f t="shared" si="512"/>
        <v>#DIV/0!</v>
      </c>
      <c r="CG323" s="61" t="e">
        <f t="shared" si="512"/>
        <v>#DIV/0!</v>
      </c>
      <c r="CH323" s="61" t="e">
        <f t="shared" si="513"/>
        <v>#DIV/0!</v>
      </c>
      <c r="CI323" s="61" t="e">
        <f t="shared" si="514"/>
        <v>#DIV/0!</v>
      </c>
      <c r="CJ323" s="61" t="e">
        <f t="shared" si="515"/>
        <v>#DIV/0!</v>
      </c>
      <c r="CK323" s="61" t="e">
        <f t="shared" si="516"/>
        <v>#DIV/0!</v>
      </c>
      <c r="CL323" s="61" t="e">
        <f t="shared" si="517"/>
        <v>#DIV/0!</v>
      </c>
      <c r="CM323" s="61" t="e">
        <f t="shared" ref="CM323:CM382" si="544">Z323/$BM323</f>
        <v>#DIV/0!</v>
      </c>
      <c r="CN323" s="61" t="e">
        <f t="shared" si="518"/>
        <v>#DIV/0!</v>
      </c>
      <c r="CO323" s="61" t="e">
        <f t="shared" si="518"/>
        <v>#DIV/0!</v>
      </c>
      <c r="CP323" s="61" t="e">
        <f t="shared" si="518"/>
        <v>#DIV/0!</v>
      </c>
      <c r="CQ323" s="61" t="e">
        <f t="shared" si="518"/>
        <v>#DIV/0!</v>
      </c>
      <c r="CR323" s="61" t="e">
        <f t="shared" si="518"/>
        <v>#DIV/0!</v>
      </c>
      <c r="CS323" s="61" t="e">
        <f t="shared" si="518"/>
        <v>#DIV/0!</v>
      </c>
      <c r="CT323" s="61" t="e">
        <f t="shared" si="518"/>
        <v>#DIV/0!</v>
      </c>
      <c r="CU323" s="61" t="e">
        <f t="shared" si="518"/>
        <v>#DIV/0!</v>
      </c>
      <c r="CV323" s="61" t="e">
        <f t="shared" si="518"/>
        <v>#DIV/0!</v>
      </c>
      <c r="CW323" s="61" t="e">
        <f t="shared" si="518"/>
        <v>#DIV/0!</v>
      </c>
      <c r="CX323" s="61" t="e">
        <f t="shared" si="518"/>
        <v>#DIV/0!</v>
      </c>
      <c r="CY323" s="61" t="e">
        <f t="shared" si="518"/>
        <v>#DIV/0!</v>
      </c>
      <c r="CZ323" s="61" t="e">
        <f t="shared" si="518"/>
        <v>#DIV/0!</v>
      </c>
      <c r="DA323" s="61" t="e">
        <f t="shared" si="518"/>
        <v>#DIV/0!</v>
      </c>
      <c r="DB323" s="61" t="e">
        <f t="shared" si="518"/>
        <v>#DIV/0!</v>
      </c>
      <c r="DC323" s="61" t="e">
        <f t="shared" si="518"/>
        <v>#DIV/0!</v>
      </c>
      <c r="DD323" s="61" t="e">
        <f t="shared" si="519"/>
        <v>#DIV/0!</v>
      </c>
      <c r="DE323" s="61" t="e">
        <f t="shared" si="520"/>
        <v>#DIV/0!</v>
      </c>
      <c r="DF323" s="61" t="e">
        <f t="shared" si="521"/>
        <v>#DIV/0!</v>
      </c>
      <c r="DG323" s="61" t="e">
        <f t="shared" si="522"/>
        <v>#DIV/0!</v>
      </c>
      <c r="DH323" s="61" t="e">
        <f t="shared" si="523"/>
        <v>#DIV/0!</v>
      </c>
      <c r="DI323" s="61" t="e">
        <f t="shared" si="524"/>
        <v>#DIV/0!</v>
      </c>
      <c r="DJ323" s="61" t="e">
        <f t="shared" si="525"/>
        <v>#DIV/0!</v>
      </c>
      <c r="DK323" s="61" t="e">
        <f t="shared" si="526"/>
        <v>#DIV/0!</v>
      </c>
      <c r="DL323" s="61" t="e">
        <f t="shared" si="527"/>
        <v>#DIV/0!</v>
      </c>
      <c r="DM323" s="61" t="e">
        <f t="shared" si="528"/>
        <v>#DIV/0!</v>
      </c>
      <c r="DN323" s="61" t="e">
        <f t="shared" si="529"/>
        <v>#DIV/0!</v>
      </c>
      <c r="DO323" s="61" t="e">
        <f t="shared" si="530"/>
        <v>#DIV/0!</v>
      </c>
      <c r="DP323" s="61" t="e">
        <f t="shared" si="531"/>
        <v>#DIV/0!</v>
      </c>
      <c r="DQ323" s="61" t="e">
        <f t="shared" si="532"/>
        <v>#DIV/0!</v>
      </c>
      <c r="DR323" s="61" t="e">
        <f t="shared" si="533"/>
        <v>#DIV/0!</v>
      </c>
      <c r="DS323" s="61" t="e">
        <f t="shared" si="534"/>
        <v>#DIV/0!</v>
      </c>
      <c r="DT323" s="61" t="e">
        <f t="shared" si="535"/>
        <v>#DIV/0!</v>
      </c>
      <c r="DU323" s="61" t="e">
        <f t="shared" si="536"/>
        <v>#DIV/0!</v>
      </c>
      <c r="DV323" s="61" t="e">
        <f t="shared" si="537"/>
        <v>#DIV/0!</v>
      </c>
      <c r="DW323" s="61" t="e">
        <f t="shared" si="538"/>
        <v>#DIV/0!</v>
      </c>
      <c r="DX323" s="61" t="e">
        <f t="shared" si="539"/>
        <v>#DIV/0!</v>
      </c>
      <c r="DY323" s="61" t="e">
        <f t="shared" si="540"/>
        <v>#DIV/0!</v>
      </c>
      <c r="DZ323" s="61" t="e">
        <f t="shared" ref="DZ323:DZ361" si="545">SUM(BQ323:DY323)</f>
        <v>#DIV/0!</v>
      </c>
    </row>
    <row r="324" spans="1:130">
      <c r="A324" s="53">
        <v>2</v>
      </c>
      <c r="B324" s="63">
        <f t="shared" si="541"/>
        <v>0.133333333333333</v>
      </c>
      <c r="C324" s="53">
        <v>2002</v>
      </c>
      <c r="D324" s="64">
        <f t="shared" ref="D324:D342" si="546">VLOOKUP($C$66,$D$3:$K$63,$A$72,0)*(B324-B323)</f>
        <v>0</v>
      </c>
      <c r="E324" s="64">
        <f>VLOOKUP($C$67,$D$3:$K$63,$A$72,0)*(B323-B322)</f>
        <v>0</v>
      </c>
      <c r="F324" s="64">
        <f>VLOOKUP($C$68,$D$3:$K$63,$A$72,0)*B322</f>
        <v>0</v>
      </c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54">
        <f t="shared" si="542"/>
        <v>0</v>
      </c>
      <c r="BP324" s="53">
        <v>2002</v>
      </c>
      <c r="BQ324" s="61" t="e">
        <f t="shared" si="543"/>
        <v>#DIV/0!</v>
      </c>
      <c r="BR324" s="61" t="e">
        <f t="shared" si="512"/>
        <v>#DIV/0!</v>
      </c>
      <c r="BS324" s="61" t="e">
        <f t="shared" si="512"/>
        <v>#DIV/0!</v>
      </c>
      <c r="BT324" s="61" t="e">
        <f t="shared" si="512"/>
        <v>#DIV/0!</v>
      </c>
      <c r="BU324" s="61" t="e">
        <f t="shared" si="512"/>
        <v>#DIV/0!</v>
      </c>
      <c r="BV324" s="61" t="e">
        <f t="shared" si="512"/>
        <v>#DIV/0!</v>
      </c>
      <c r="BW324" s="61" t="e">
        <f t="shared" si="512"/>
        <v>#DIV/0!</v>
      </c>
      <c r="BX324" s="61" t="e">
        <f t="shared" si="512"/>
        <v>#DIV/0!</v>
      </c>
      <c r="BY324" s="61" t="e">
        <f t="shared" si="512"/>
        <v>#DIV/0!</v>
      </c>
      <c r="BZ324" s="61" t="e">
        <f t="shared" si="512"/>
        <v>#DIV/0!</v>
      </c>
      <c r="CA324" s="61" t="e">
        <f t="shared" si="512"/>
        <v>#DIV/0!</v>
      </c>
      <c r="CB324" s="61" t="e">
        <f t="shared" si="512"/>
        <v>#DIV/0!</v>
      </c>
      <c r="CC324" s="61" t="e">
        <f t="shared" si="512"/>
        <v>#DIV/0!</v>
      </c>
      <c r="CD324" s="61" t="e">
        <f t="shared" si="512"/>
        <v>#DIV/0!</v>
      </c>
      <c r="CE324" s="61" t="e">
        <f t="shared" si="512"/>
        <v>#DIV/0!</v>
      </c>
      <c r="CF324" s="61" t="e">
        <f t="shared" si="512"/>
        <v>#DIV/0!</v>
      </c>
      <c r="CG324" s="61" t="e">
        <f t="shared" si="512"/>
        <v>#DIV/0!</v>
      </c>
      <c r="CH324" s="61" t="e">
        <f t="shared" si="513"/>
        <v>#DIV/0!</v>
      </c>
      <c r="CI324" s="61" t="e">
        <f t="shared" si="514"/>
        <v>#DIV/0!</v>
      </c>
      <c r="CJ324" s="61" t="e">
        <f t="shared" si="515"/>
        <v>#DIV/0!</v>
      </c>
      <c r="CK324" s="61" t="e">
        <f t="shared" si="516"/>
        <v>#DIV/0!</v>
      </c>
      <c r="CL324" s="61" t="e">
        <f t="shared" si="517"/>
        <v>#DIV/0!</v>
      </c>
      <c r="CM324" s="61" t="e">
        <f t="shared" si="544"/>
        <v>#DIV/0!</v>
      </c>
      <c r="CN324" s="61" t="e">
        <f t="shared" si="518"/>
        <v>#DIV/0!</v>
      </c>
      <c r="CO324" s="61" t="e">
        <f t="shared" si="518"/>
        <v>#DIV/0!</v>
      </c>
      <c r="CP324" s="61" t="e">
        <f t="shared" si="518"/>
        <v>#DIV/0!</v>
      </c>
      <c r="CQ324" s="61" t="e">
        <f t="shared" si="518"/>
        <v>#DIV/0!</v>
      </c>
      <c r="CR324" s="61" t="e">
        <f t="shared" si="518"/>
        <v>#DIV/0!</v>
      </c>
      <c r="CS324" s="61" t="e">
        <f t="shared" si="518"/>
        <v>#DIV/0!</v>
      </c>
      <c r="CT324" s="61" t="e">
        <f t="shared" si="518"/>
        <v>#DIV/0!</v>
      </c>
      <c r="CU324" s="61" t="e">
        <f t="shared" si="518"/>
        <v>#DIV/0!</v>
      </c>
      <c r="CV324" s="61" t="e">
        <f t="shared" si="518"/>
        <v>#DIV/0!</v>
      </c>
      <c r="CW324" s="61" t="e">
        <f t="shared" si="518"/>
        <v>#DIV/0!</v>
      </c>
      <c r="CX324" s="61" t="e">
        <f t="shared" si="518"/>
        <v>#DIV/0!</v>
      </c>
      <c r="CY324" s="61" t="e">
        <f t="shared" si="518"/>
        <v>#DIV/0!</v>
      </c>
      <c r="CZ324" s="61" t="e">
        <f t="shared" si="518"/>
        <v>#DIV/0!</v>
      </c>
      <c r="DA324" s="61" t="e">
        <f t="shared" si="518"/>
        <v>#DIV/0!</v>
      </c>
      <c r="DB324" s="61" t="e">
        <f t="shared" si="518"/>
        <v>#DIV/0!</v>
      </c>
      <c r="DC324" s="61" t="e">
        <f t="shared" si="518"/>
        <v>#DIV/0!</v>
      </c>
      <c r="DD324" s="61" t="e">
        <f t="shared" si="519"/>
        <v>#DIV/0!</v>
      </c>
      <c r="DE324" s="61" t="e">
        <f t="shared" si="520"/>
        <v>#DIV/0!</v>
      </c>
      <c r="DF324" s="61" t="e">
        <f t="shared" si="521"/>
        <v>#DIV/0!</v>
      </c>
      <c r="DG324" s="61" t="e">
        <f t="shared" si="522"/>
        <v>#DIV/0!</v>
      </c>
      <c r="DH324" s="61" t="e">
        <f t="shared" si="523"/>
        <v>#DIV/0!</v>
      </c>
      <c r="DI324" s="61" t="e">
        <f t="shared" si="524"/>
        <v>#DIV/0!</v>
      </c>
      <c r="DJ324" s="61" t="e">
        <f t="shared" si="525"/>
        <v>#DIV/0!</v>
      </c>
      <c r="DK324" s="61" t="e">
        <f t="shared" si="526"/>
        <v>#DIV/0!</v>
      </c>
      <c r="DL324" s="61" t="e">
        <f t="shared" si="527"/>
        <v>#DIV/0!</v>
      </c>
      <c r="DM324" s="61" t="e">
        <f t="shared" si="528"/>
        <v>#DIV/0!</v>
      </c>
      <c r="DN324" s="61" t="e">
        <f t="shared" si="529"/>
        <v>#DIV/0!</v>
      </c>
      <c r="DO324" s="61" t="e">
        <f t="shared" si="530"/>
        <v>#DIV/0!</v>
      </c>
      <c r="DP324" s="61" t="e">
        <f t="shared" si="531"/>
        <v>#DIV/0!</v>
      </c>
      <c r="DQ324" s="61" t="e">
        <f t="shared" si="532"/>
        <v>#DIV/0!</v>
      </c>
      <c r="DR324" s="61" t="e">
        <f t="shared" si="533"/>
        <v>#DIV/0!</v>
      </c>
      <c r="DS324" s="61" t="e">
        <f t="shared" si="534"/>
        <v>#DIV/0!</v>
      </c>
      <c r="DT324" s="61" t="e">
        <f t="shared" si="535"/>
        <v>#DIV/0!</v>
      </c>
      <c r="DU324" s="61" t="e">
        <f t="shared" si="536"/>
        <v>#DIV/0!</v>
      </c>
      <c r="DV324" s="61" t="e">
        <f t="shared" si="537"/>
        <v>#DIV/0!</v>
      </c>
      <c r="DW324" s="61" t="e">
        <f t="shared" si="538"/>
        <v>#DIV/0!</v>
      </c>
      <c r="DX324" s="61" t="e">
        <f t="shared" si="539"/>
        <v>#DIV/0!</v>
      </c>
      <c r="DY324" s="61" t="e">
        <f t="shared" si="540"/>
        <v>#DIV/0!</v>
      </c>
      <c r="DZ324" s="61" t="e">
        <f t="shared" si="545"/>
        <v>#DIV/0!</v>
      </c>
    </row>
    <row r="325" spans="1:130">
      <c r="A325" s="53">
        <v>3</v>
      </c>
      <c r="B325" s="63">
        <f t="shared" si="541"/>
        <v>0.2</v>
      </c>
      <c r="C325" s="53">
        <v>2003</v>
      </c>
      <c r="D325" s="64">
        <f t="shared" si="546"/>
        <v>0</v>
      </c>
      <c r="E325" s="64">
        <f t="shared" ref="E325:E343" si="547">VLOOKUP($C$67,$D$3:$K$63,$A$72,0)*(B324-B323)</f>
        <v>0</v>
      </c>
      <c r="F325" s="64">
        <f>VLOOKUP($C$68,$D$3:$K$63,$A$72,0)*(B323-B322)</f>
        <v>0</v>
      </c>
      <c r="G325" s="64">
        <f>VLOOKUP($C$69,$D$3:$K$63,$A$72,0)*B322</f>
        <v>0</v>
      </c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54">
        <f t="shared" si="542"/>
        <v>0</v>
      </c>
      <c r="BP325" s="53">
        <v>2003</v>
      </c>
      <c r="BQ325" s="61" t="e">
        <f t="shared" si="543"/>
        <v>#DIV/0!</v>
      </c>
      <c r="BR325" s="61" t="e">
        <f t="shared" si="512"/>
        <v>#DIV/0!</v>
      </c>
      <c r="BS325" s="61" t="e">
        <f t="shared" si="512"/>
        <v>#DIV/0!</v>
      </c>
      <c r="BT325" s="61" t="e">
        <f t="shared" si="512"/>
        <v>#DIV/0!</v>
      </c>
      <c r="BU325" s="61" t="e">
        <f t="shared" si="512"/>
        <v>#DIV/0!</v>
      </c>
      <c r="BV325" s="61" t="e">
        <f t="shared" si="512"/>
        <v>#DIV/0!</v>
      </c>
      <c r="BW325" s="61" t="e">
        <f t="shared" si="512"/>
        <v>#DIV/0!</v>
      </c>
      <c r="BX325" s="61" t="e">
        <f t="shared" si="512"/>
        <v>#DIV/0!</v>
      </c>
      <c r="BY325" s="61" t="e">
        <f t="shared" si="512"/>
        <v>#DIV/0!</v>
      </c>
      <c r="BZ325" s="61" t="e">
        <f t="shared" si="512"/>
        <v>#DIV/0!</v>
      </c>
      <c r="CA325" s="61" t="e">
        <f t="shared" si="512"/>
        <v>#DIV/0!</v>
      </c>
      <c r="CB325" s="61" t="e">
        <f t="shared" si="512"/>
        <v>#DIV/0!</v>
      </c>
      <c r="CC325" s="61" t="e">
        <f t="shared" si="512"/>
        <v>#DIV/0!</v>
      </c>
      <c r="CD325" s="61" t="e">
        <f t="shared" si="512"/>
        <v>#DIV/0!</v>
      </c>
      <c r="CE325" s="61" t="e">
        <f t="shared" si="512"/>
        <v>#DIV/0!</v>
      </c>
      <c r="CF325" s="61" t="e">
        <f t="shared" si="512"/>
        <v>#DIV/0!</v>
      </c>
      <c r="CG325" s="61" t="e">
        <f t="shared" si="512"/>
        <v>#DIV/0!</v>
      </c>
      <c r="CH325" s="61" t="e">
        <f t="shared" si="513"/>
        <v>#DIV/0!</v>
      </c>
      <c r="CI325" s="61" t="e">
        <f t="shared" si="514"/>
        <v>#DIV/0!</v>
      </c>
      <c r="CJ325" s="61" t="e">
        <f t="shared" si="515"/>
        <v>#DIV/0!</v>
      </c>
      <c r="CK325" s="61" t="e">
        <f t="shared" si="516"/>
        <v>#DIV/0!</v>
      </c>
      <c r="CL325" s="61" t="e">
        <f t="shared" si="517"/>
        <v>#DIV/0!</v>
      </c>
      <c r="CM325" s="61" t="e">
        <f t="shared" si="544"/>
        <v>#DIV/0!</v>
      </c>
      <c r="CN325" s="61" t="e">
        <f t="shared" si="518"/>
        <v>#DIV/0!</v>
      </c>
      <c r="CO325" s="61" t="e">
        <f t="shared" si="518"/>
        <v>#DIV/0!</v>
      </c>
      <c r="CP325" s="61" t="e">
        <f t="shared" si="518"/>
        <v>#DIV/0!</v>
      </c>
      <c r="CQ325" s="61" t="e">
        <f t="shared" si="518"/>
        <v>#DIV/0!</v>
      </c>
      <c r="CR325" s="61" t="e">
        <f t="shared" si="518"/>
        <v>#DIV/0!</v>
      </c>
      <c r="CS325" s="61" t="e">
        <f t="shared" si="518"/>
        <v>#DIV/0!</v>
      </c>
      <c r="CT325" s="61" t="e">
        <f t="shared" si="518"/>
        <v>#DIV/0!</v>
      </c>
      <c r="CU325" s="61" t="e">
        <f t="shared" si="518"/>
        <v>#DIV/0!</v>
      </c>
      <c r="CV325" s="61" t="e">
        <f t="shared" si="518"/>
        <v>#DIV/0!</v>
      </c>
      <c r="CW325" s="61" t="e">
        <f t="shared" si="518"/>
        <v>#DIV/0!</v>
      </c>
      <c r="CX325" s="61" t="e">
        <f t="shared" si="518"/>
        <v>#DIV/0!</v>
      </c>
      <c r="CY325" s="61" t="e">
        <f t="shared" si="518"/>
        <v>#DIV/0!</v>
      </c>
      <c r="CZ325" s="61" t="e">
        <f t="shared" si="518"/>
        <v>#DIV/0!</v>
      </c>
      <c r="DA325" s="61" t="e">
        <f t="shared" si="518"/>
        <v>#DIV/0!</v>
      </c>
      <c r="DB325" s="61" t="e">
        <f t="shared" si="518"/>
        <v>#DIV/0!</v>
      </c>
      <c r="DC325" s="61" t="e">
        <f t="shared" si="518"/>
        <v>#DIV/0!</v>
      </c>
      <c r="DD325" s="61" t="e">
        <f t="shared" si="519"/>
        <v>#DIV/0!</v>
      </c>
      <c r="DE325" s="61" t="e">
        <f t="shared" si="520"/>
        <v>#DIV/0!</v>
      </c>
      <c r="DF325" s="61" t="e">
        <f t="shared" si="521"/>
        <v>#DIV/0!</v>
      </c>
      <c r="DG325" s="61" t="e">
        <f t="shared" si="522"/>
        <v>#DIV/0!</v>
      </c>
      <c r="DH325" s="61" t="e">
        <f t="shared" si="523"/>
        <v>#DIV/0!</v>
      </c>
      <c r="DI325" s="61" t="e">
        <f t="shared" si="524"/>
        <v>#DIV/0!</v>
      </c>
      <c r="DJ325" s="61" t="e">
        <f t="shared" si="525"/>
        <v>#DIV/0!</v>
      </c>
      <c r="DK325" s="61" t="e">
        <f t="shared" si="526"/>
        <v>#DIV/0!</v>
      </c>
      <c r="DL325" s="61" t="e">
        <f t="shared" si="527"/>
        <v>#DIV/0!</v>
      </c>
      <c r="DM325" s="61" t="e">
        <f t="shared" si="528"/>
        <v>#DIV/0!</v>
      </c>
      <c r="DN325" s="61" t="e">
        <f t="shared" si="529"/>
        <v>#DIV/0!</v>
      </c>
      <c r="DO325" s="61" t="e">
        <f t="shared" si="530"/>
        <v>#DIV/0!</v>
      </c>
      <c r="DP325" s="61" t="e">
        <f t="shared" si="531"/>
        <v>#DIV/0!</v>
      </c>
      <c r="DQ325" s="61" t="e">
        <f t="shared" si="532"/>
        <v>#DIV/0!</v>
      </c>
      <c r="DR325" s="61" t="e">
        <f t="shared" si="533"/>
        <v>#DIV/0!</v>
      </c>
      <c r="DS325" s="61" t="e">
        <f t="shared" si="534"/>
        <v>#DIV/0!</v>
      </c>
      <c r="DT325" s="61" t="e">
        <f t="shared" si="535"/>
        <v>#DIV/0!</v>
      </c>
      <c r="DU325" s="61" t="e">
        <f t="shared" si="536"/>
        <v>#DIV/0!</v>
      </c>
      <c r="DV325" s="61" t="e">
        <f t="shared" si="537"/>
        <v>#DIV/0!</v>
      </c>
      <c r="DW325" s="61" t="e">
        <f t="shared" si="538"/>
        <v>#DIV/0!</v>
      </c>
      <c r="DX325" s="61" t="e">
        <f t="shared" si="539"/>
        <v>#DIV/0!</v>
      </c>
      <c r="DY325" s="61" t="e">
        <f t="shared" si="540"/>
        <v>#DIV/0!</v>
      </c>
      <c r="DZ325" s="61" t="e">
        <f t="shared" si="545"/>
        <v>#DIV/0!</v>
      </c>
    </row>
    <row r="326" spans="1:130">
      <c r="A326" s="53">
        <v>4</v>
      </c>
      <c r="B326" s="63">
        <f t="shared" si="541"/>
        <v>0.266666666666667</v>
      </c>
      <c r="C326" s="53">
        <v>2004</v>
      </c>
      <c r="D326" s="64">
        <f t="shared" si="546"/>
        <v>0</v>
      </c>
      <c r="E326" s="64">
        <f t="shared" si="547"/>
        <v>0</v>
      </c>
      <c r="F326" s="64">
        <f t="shared" ref="F326:F344" si="548">VLOOKUP($C$68,$D$3:$K$63,$A$72,0)*(B324-B323)</f>
        <v>0</v>
      </c>
      <c r="G326" s="64">
        <f>VLOOKUP($C$69,$D$3:$K$63,$A$72,0)*(B323-B322)</f>
        <v>0</v>
      </c>
      <c r="H326" s="64">
        <f>VLOOKUP($C$70,$D$3:$K$63,$A$72,0)*B322</f>
        <v>0</v>
      </c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54">
        <f t="shared" si="542"/>
        <v>0</v>
      </c>
      <c r="BP326" s="53">
        <v>2004</v>
      </c>
      <c r="BQ326" s="61" t="e">
        <f t="shared" si="543"/>
        <v>#DIV/0!</v>
      </c>
      <c r="BR326" s="61" t="e">
        <f t="shared" si="512"/>
        <v>#DIV/0!</v>
      </c>
      <c r="BS326" s="61" t="e">
        <f t="shared" si="512"/>
        <v>#DIV/0!</v>
      </c>
      <c r="BT326" s="61" t="e">
        <f t="shared" si="512"/>
        <v>#DIV/0!</v>
      </c>
      <c r="BU326" s="61" t="e">
        <f t="shared" si="512"/>
        <v>#DIV/0!</v>
      </c>
      <c r="BV326" s="61" t="e">
        <f t="shared" si="512"/>
        <v>#DIV/0!</v>
      </c>
      <c r="BW326" s="61" t="e">
        <f t="shared" si="512"/>
        <v>#DIV/0!</v>
      </c>
      <c r="BX326" s="61" t="e">
        <f t="shared" si="512"/>
        <v>#DIV/0!</v>
      </c>
      <c r="BY326" s="61" t="e">
        <f t="shared" si="512"/>
        <v>#DIV/0!</v>
      </c>
      <c r="BZ326" s="61" t="e">
        <f t="shared" si="512"/>
        <v>#DIV/0!</v>
      </c>
      <c r="CA326" s="61" t="e">
        <f t="shared" si="512"/>
        <v>#DIV/0!</v>
      </c>
      <c r="CB326" s="61" t="e">
        <f t="shared" si="512"/>
        <v>#DIV/0!</v>
      </c>
      <c r="CC326" s="61" t="e">
        <f t="shared" si="512"/>
        <v>#DIV/0!</v>
      </c>
      <c r="CD326" s="61" t="e">
        <f t="shared" si="512"/>
        <v>#DIV/0!</v>
      </c>
      <c r="CE326" s="61" t="e">
        <f t="shared" si="512"/>
        <v>#DIV/0!</v>
      </c>
      <c r="CF326" s="61" t="e">
        <f t="shared" si="512"/>
        <v>#DIV/0!</v>
      </c>
      <c r="CG326" s="61" t="e">
        <f t="shared" si="512"/>
        <v>#DIV/0!</v>
      </c>
      <c r="CH326" s="61" t="e">
        <f t="shared" si="513"/>
        <v>#DIV/0!</v>
      </c>
      <c r="CI326" s="61" t="e">
        <f t="shared" si="514"/>
        <v>#DIV/0!</v>
      </c>
      <c r="CJ326" s="61" t="e">
        <f t="shared" si="515"/>
        <v>#DIV/0!</v>
      </c>
      <c r="CK326" s="61" t="e">
        <f t="shared" si="516"/>
        <v>#DIV/0!</v>
      </c>
      <c r="CL326" s="61" t="e">
        <f t="shared" si="517"/>
        <v>#DIV/0!</v>
      </c>
      <c r="CM326" s="61" t="e">
        <f t="shared" si="544"/>
        <v>#DIV/0!</v>
      </c>
      <c r="CN326" s="61" t="e">
        <f t="shared" si="518"/>
        <v>#DIV/0!</v>
      </c>
      <c r="CO326" s="61" t="e">
        <f t="shared" si="518"/>
        <v>#DIV/0!</v>
      </c>
      <c r="CP326" s="61" t="e">
        <f t="shared" si="518"/>
        <v>#DIV/0!</v>
      </c>
      <c r="CQ326" s="61" t="e">
        <f t="shared" si="518"/>
        <v>#DIV/0!</v>
      </c>
      <c r="CR326" s="61" t="e">
        <f t="shared" si="518"/>
        <v>#DIV/0!</v>
      </c>
      <c r="CS326" s="61" t="e">
        <f t="shared" si="518"/>
        <v>#DIV/0!</v>
      </c>
      <c r="CT326" s="61" t="e">
        <f t="shared" si="518"/>
        <v>#DIV/0!</v>
      </c>
      <c r="CU326" s="61" t="e">
        <f t="shared" si="518"/>
        <v>#DIV/0!</v>
      </c>
      <c r="CV326" s="61" t="e">
        <f t="shared" si="518"/>
        <v>#DIV/0!</v>
      </c>
      <c r="CW326" s="61" t="e">
        <f t="shared" si="518"/>
        <v>#DIV/0!</v>
      </c>
      <c r="CX326" s="61" t="e">
        <f t="shared" si="518"/>
        <v>#DIV/0!</v>
      </c>
      <c r="CY326" s="61" t="e">
        <f t="shared" si="518"/>
        <v>#DIV/0!</v>
      </c>
      <c r="CZ326" s="61" t="e">
        <f t="shared" si="518"/>
        <v>#DIV/0!</v>
      </c>
      <c r="DA326" s="61" t="e">
        <f t="shared" si="518"/>
        <v>#DIV/0!</v>
      </c>
      <c r="DB326" s="61" t="e">
        <f t="shared" si="518"/>
        <v>#DIV/0!</v>
      </c>
      <c r="DC326" s="61" t="e">
        <f t="shared" si="518"/>
        <v>#DIV/0!</v>
      </c>
      <c r="DD326" s="61" t="e">
        <f t="shared" si="519"/>
        <v>#DIV/0!</v>
      </c>
      <c r="DE326" s="61" t="e">
        <f t="shared" si="520"/>
        <v>#DIV/0!</v>
      </c>
      <c r="DF326" s="61" t="e">
        <f t="shared" si="521"/>
        <v>#DIV/0!</v>
      </c>
      <c r="DG326" s="61" t="e">
        <f t="shared" si="522"/>
        <v>#DIV/0!</v>
      </c>
      <c r="DH326" s="61" t="e">
        <f t="shared" si="523"/>
        <v>#DIV/0!</v>
      </c>
      <c r="DI326" s="61" t="e">
        <f t="shared" si="524"/>
        <v>#DIV/0!</v>
      </c>
      <c r="DJ326" s="61" t="e">
        <f t="shared" si="525"/>
        <v>#DIV/0!</v>
      </c>
      <c r="DK326" s="61" t="e">
        <f t="shared" si="526"/>
        <v>#DIV/0!</v>
      </c>
      <c r="DL326" s="61" t="e">
        <f t="shared" si="527"/>
        <v>#DIV/0!</v>
      </c>
      <c r="DM326" s="61" t="e">
        <f t="shared" si="528"/>
        <v>#DIV/0!</v>
      </c>
      <c r="DN326" s="61" t="e">
        <f t="shared" si="529"/>
        <v>#DIV/0!</v>
      </c>
      <c r="DO326" s="61" t="e">
        <f t="shared" si="530"/>
        <v>#DIV/0!</v>
      </c>
      <c r="DP326" s="61" t="e">
        <f t="shared" si="531"/>
        <v>#DIV/0!</v>
      </c>
      <c r="DQ326" s="61" t="e">
        <f t="shared" si="532"/>
        <v>#DIV/0!</v>
      </c>
      <c r="DR326" s="61" t="e">
        <f t="shared" si="533"/>
        <v>#DIV/0!</v>
      </c>
      <c r="DS326" s="61" t="e">
        <f t="shared" si="534"/>
        <v>#DIV/0!</v>
      </c>
      <c r="DT326" s="61" t="e">
        <f t="shared" si="535"/>
        <v>#DIV/0!</v>
      </c>
      <c r="DU326" s="61" t="e">
        <f t="shared" si="536"/>
        <v>#DIV/0!</v>
      </c>
      <c r="DV326" s="61" t="e">
        <f t="shared" si="537"/>
        <v>#DIV/0!</v>
      </c>
      <c r="DW326" s="61" t="e">
        <f t="shared" si="538"/>
        <v>#DIV/0!</v>
      </c>
      <c r="DX326" s="61" t="e">
        <f t="shared" si="539"/>
        <v>#DIV/0!</v>
      </c>
      <c r="DY326" s="61" t="e">
        <f t="shared" si="540"/>
        <v>#DIV/0!</v>
      </c>
      <c r="DZ326" s="61" t="e">
        <f t="shared" si="545"/>
        <v>#DIV/0!</v>
      </c>
    </row>
    <row r="327" spans="1:130">
      <c r="A327" s="53">
        <v>5</v>
      </c>
      <c r="B327" s="63">
        <f t="shared" si="541"/>
        <v>0.33333333333333298</v>
      </c>
      <c r="C327" s="53">
        <v>2005</v>
      </c>
      <c r="D327" s="64">
        <f t="shared" si="546"/>
        <v>0</v>
      </c>
      <c r="E327" s="64">
        <f t="shared" si="547"/>
        <v>0</v>
      </c>
      <c r="F327" s="64">
        <f t="shared" si="548"/>
        <v>0</v>
      </c>
      <c r="G327" s="64">
        <f t="shared" ref="G327:G345" si="549">VLOOKUP($C$69,$D$3:$K$63,$A$72,0)*(B324-B323)</f>
        <v>0</v>
      </c>
      <c r="H327" s="64">
        <f>VLOOKUP($C$70,$D$3:$K$63,$A$72,0)*(B323-B322)</f>
        <v>0</v>
      </c>
      <c r="I327" s="64">
        <f>VLOOKUP($C$71,$D$3:$K$63,$A$72,0)*B322</f>
        <v>0</v>
      </c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54">
        <f t="shared" si="542"/>
        <v>0</v>
      </c>
      <c r="BP327" s="53">
        <v>2005</v>
      </c>
      <c r="BQ327" s="61" t="e">
        <f t="shared" si="543"/>
        <v>#DIV/0!</v>
      </c>
      <c r="BR327" s="61" t="e">
        <f t="shared" si="512"/>
        <v>#DIV/0!</v>
      </c>
      <c r="BS327" s="61" t="e">
        <f t="shared" si="512"/>
        <v>#DIV/0!</v>
      </c>
      <c r="BT327" s="61" t="e">
        <f t="shared" si="512"/>
        <v>#DIV/0!</v>
      </c>
      <c r="BU327" s="61" t="e">
        <f t="shared" si="512"/>
        <v>#DIV/0!</v>
      </c>
      <c r="BV327" s="61" t="e">
        <f t="shared" si="512"/>
        <v>#DIV/0!</v>
      </c>
      <c r="BW327" s="61" t="e">
        <f t="shared" si="512"/>
        <v>#DIV/0!</v>
      </c>
      <c r="BX327" s="61" t="e">
        <f t="shared" si="512"/>
        <v>#DIV/0!</v>
      </c>
      <c r="BY327" s="61" t="e">
        <f t="shared" si="512"/>
        <v>#DIV/0!</v>
      </c>
      <c r="BZ327" s="61" t="e">
        <f t="shared" si="512"/>
        <v>#DIV/0!</v>
      </c>
      <c r="CA327" s="61" t="e">
        <f t="shared" si="512"/>
        <v>#DIV/0!</v>
      </c>
      <c r="CB327" s="61" t="e">
        <f t="shared" si="512"/>
        <v>#DIV/0!</v>
      </c>
      <c r="CC327" s="61" t="e">
        <f t="shared" si="512"/>
        <v>#DIV/0!</v>
      </c>
      <c r="CD327" s="61" t="e">
        <f t="shared" si="512"/>
        <v>#DIV/0!</v>
      </c>
      <c r="CE327" s="61" t="e">
        <f t="shared" si="512"/>
        <v>#DIV/0!</v>
      </c>
      <c r="CF327" s="61" t="e">
        <f t="shared" si="512"/>
        <v>#DIV/0!</v>
      </c>
      <c r="CG327" s="61" t="e">
        <f t="shared" si="512"/>
        <v>#DIV/0!</v>
      </c>
      <c r="CH327" s="61" t="e">
        <f t="shared" si="513"/>
        <v>#DIV/0!</v>
      </c>
      <c r="CI327" s="61" t="e">
        <f t="shared" si="514"/>
        <v>#DIV/0!</v>
      </c>
      <c r="CJ327" s="61" t="e">
        <f t="shared" si="515"/>
        <v>#DIV/0!</v>
      </c>
      <c r="CK327" s="61" t="e">
        <f t="shared" si="516"/>
        <v>#DIV/0!</v>
      </c>
      <c r="CL327" s="61" t="e">
        <f t="shared" si="517"/>
        <v>#DIV/0!</v>
      </c>
      <c r="CM327" s="61" t="e">
        <f t="shared" si="544"/>
        <v>#DIV/0!</v>
      </c>
      <c r="CN327" s="61" t="e">
        <f t="shared" si="518"/>
        <v>#DIV/0!</v>
      </c>
      <c r="CO327" s="61" t="e">
        <f t="shared" si="518"/>
        <v>#DIV/0!</v>
      </c>
      <c r="CP327" s="61" t="e">
        <f t="shared" si="518"/>
        <v>#DIV/0!</v>
      </c>
      <c r="CQ327" s="61" t="e">
        <f t="shared" si="518"/>
        <v>#DIV/0!</v>
      </c>
      <c r="CR327" s="61" t="e">
        <f t="shared" si="518"/>
        <v>#DIV/0!</v>
      </c>
      <c r="CS327" s="61" t="e">
        <f t="shared" si="518"/>
        <v>#DIV/0!</v>
      </c>
      <c r="CT327" s="61" t="e">
        <f t="shared" si="518"/>
        <v>#DIV/0!</v>
      </c>
      <c r="CU327" s="61" t="e">
        <f t="shared" si="518"/>
        <v>#DIV/0!</v>
      </c>
      <c r="CV327" s="61" t="e">
        <f t="shared" si="518"/>
        <v>#DIV/0!</v>
      </c>
      <c r="CW327" s="61" t="e">
        <f t="shared" si="518"/>
        <v>#DIV/0!</v>
      </c>
      <c r="CX327" s="61" t="e">
        <f t="shared" si="518"/>
        <v>#DIV/0!</v>
      </c>
      <c r="CY327" s="61" t="e">
        <f t="shared" si="518"/>
        <v>#DIV/0!</v>
      </c>
      <c r="CZ327" s="61" t="e">
        <f t="shared" si="518"/>
        <v>#DIV/0!</v>
      </c>
      <c r="DA327" s="61" t="e">
        <f t="shared" si="518"/>
        <v>#DIV/0!</v>
      </c>
      <c r="DB327" s="61" t="e">
        <f t="shared" si="518"/>
        <v>#DIV/0!</v>
      </c>
      <c r="DC327" s="61" t="e">
        <f t="shared" si="518"/>
        <v>#DIV/0!</v>
      </c>
      <c r="DD327" s="61" t="e">
        <f t="shared" si="519"/>
        <v>#DIV/0!</v>
      </c>
      <c r="DE327" s="61" t="e">
        <f t="shared" si="520"/>
        <v>#DIV/0!</v>
      </c>
      <c r="DF327" s="61" t="e">
        <f t="shared" si="521"/>
        <v>#DIV/0!</v>
      </c>
      <c r="DG327" s="61" t="e">
        <f t="shared" si="522"/>
        <v>#DIV/0!</v>
      </c>
      <c r="DH327" s="61" t="e">
        <f t="shared" si="523"/>
        <v>#DIV/0!</v>
      </c>
      <c r="DI327" s="61" t="e">
        <f t="shared" si="524"/>
        <v>#DIV/0!</v>
      </c>
      <c r="DJ327" s="61" t="e">
        <f t="shared" si="525"/>
        <v>#DIV/0!</v>
      </c>
      <c r="DK327" s="61" t="e">
        <f t="shared" si="526"/>
        <v>#DIV/0!</v>
      </c>
      <c r="DL327" s="61" t="e">
        <f t="shared" si="527"/>
        <v>#DIV/0!</v>
      </c>
      <c r="DM327" s="61" t="e">
        <f t="shared" si="528"/>
        <v>#DIV/0!</v>
      </c>
      <c r="DN327" s="61" t="e">
        <f t="shared" si="529"/>
        <v>#DIV/0!</v>
      </c>
      <c r="DO327" s="61" t="e">
        <f t="shared" si="530"/>
        <v>#DIV/0!</v>
      </c>
      <c r="DP327" s="61" t="e">
        <f t="shared" si="531"/>
        <v>#DIV/0!</v>
      </c>
      <c r="DQ327" s="61" t="e">
        <f t="shared" si="532"/>
        <v>#DIV/0!</v>
      </c>
      <c r="DR327" s="61" t="e">
        <f t="shared" si="533"/>
        <v>#DIV/0!</v>
      </c>
      <c r="DS327" s="61" t="e">
        <f t="shared" si="534"/>
        <v>#DIV/0!</v>
      </c>
      <c r="DT327" s="61" t="e">
        <f t="shared" si="535"/>
        <v>#DIV/0!</v>
      </c>
      <c r="DU327" s="61" t="e">
        <f t="shared" si="536"/>
        <v>#DIV/0!</v>
      </c>
      <c r="DV327" s="61" t="e">
        <f t="shared" si="537"/>
        <v>#DIV/0!</v>
      </c>
      <c r="DW327" s="61" t="e">
        <f t="shared" si="538"/>
        <v>#DIV/0!</v>
      </c>
      <c r="DX327" s="61" t="e">
        <f t="shared" si="539"/>
        <v>#DIV/0!</v>
      </c>
      <c r="DY327" s="61" t="e">
        <f t="shared" si="540"/>
        <v>#DIV/0!</v>
      </c>
      <c r="DZ327" s="61" t="e">
        <f t="shared" si="545"/>
        <v>#DIV/0!</v>
      </c>
    </row>
    <row r="328" spans="1:130">
      <c r="A328" s="53">
        <v>6</v>
      </c>
      <c r="B328" s="63">
        <f t="shared" si="541"/>
        <v>0.4</v>
      </c>
      <c r="C328" s="53">
        <v>2006</v>
      </c>
      <c r="D328" s="64">
        <f t="shared" si="546"/>
        <v>0</v>
      </c>
      <c r="E328" s="64">
        <f t="shared" si="547"/>
        <v>0</v>
      </c>
      <c r="F328" s="64">
        <f t="shared" si="548"/>
        <v>0</v>
      </c>
      <c r="G328" s="64">
        <f t="shared" si="549"/>
        <v>0</v>
      </c>
      <c r="H328" s="64">
        <f t="shared" ref="H328:H346" si="550">VLOOKUP($C$70,$D$3:$K$63,$A$72,0)*(B324-B323)</f>
        <v>0</v>
      </c>
      <c r="I328" s="64">
        <f>VLOOKUP($C$71,$D$3:$K$63,$A$72,0)*(B323-B322)</f>
        <v>0</v>
      </c>
      <c r="J328" s="64">
        <f>VLOOKUP($C$72,$D$3:$K$63,$A$72,0)*B322</f>
        <v>0</v>
      </c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54">
        <f t="shared" si="542"/>
        <v>0</v>
      </c>
      <c r="BP328" s="53">
        <v>2006</v>
      </c>
      <c r="BQ328" s="61" t="e">
        <f t="shared" si="543"/>
        <v>#DIV/0!</v>
      </c>
      <c r="BR328" s="61" t="e">
        <f t="shared" si="512"/>
        <v>#DIV/0!</v>
      </c>
      <c r="BS328" s="61" t="e">
        <f t="shared" si="512"/>
        <v>#DIV/0!</v>
      </c>
      <c r="BT328" s="61" t="e">
        <f t="shared" si="512"/>
        <v>#DIV/0!</v>
      </c>
      <c r="BU328" s="61" t="e">
        <f t="shared" si="512"/>
        <v>#DIV/0!</v>
      </c>
      <c r="BV328" s="61" t="e">
        <f t="shared" si="512"/>
        <v>#DIV/0!</v>
      </c>
      <c r="BW328" s="61" t="e">
        <f t="shared" si="512"/>
        <v>#DIV/0!</v>
      </c>
      <c r="BX328" s="61" t="e">
        <f t="shared" si="512"/>
        <v>#DIV/0!</v>
      </c>
      <c r="BY328" s="61" t="e">
        <f t="shared" si="512"/>
        <v>#DIV/0!</v>
      </c>
      <c r="BZ328" s="61" t="e">
        <f t="shared" si="512"/>
        <v>#DIV/0!</v>
      </c>
      <c r="CA328" s="61" t="e">
        <f t="shared" si="512"/>
        <v>#DIV/0!</v>
      </c>
      <c r="CB328" s="61" t="e">
        <f t="shared" si="512"/>
        <v>#DIV/0!</v>
      </c>
      <c r="CC328" s="61" t="e">
        <f t="shared" si="512"/>
        <v>#DIV/0!</v>
      </c>
      <c r="CD328" s="61" t="e">
        <f t="shared" si="512"/>
        <v>#DIV/0!</v>
      </c>
      <c r="CE328" s="61" t="e">
        <f t="shared" si="512"/>
        <v>#DIV/0!</v>
      </c>
      <c r="CF328" s="61" t="e">
        <f t="shared" si="512"/>
        <v>#DIV/0!</v>
      </c>
      <c r="CG328" s="61" t="e">
        <f t="shared" si="512"/>
        <v>#DIV/0!</v>
      </c>
      <c r="CH328" s="61" t="e">
        <f t="shared" si="513"/>
        <v>#DIV/0!</v>
      </c>
      <c r="CI328" s="61" t="e">
        <f t="shared" si="514"/>
        <v>#DIV/0!</v>
      </c>
      <c r="CJ328" s="61" t="e">
        <f t="shared" si="515"/>
        <v>#DIV/0!</v>
      </c>
      <c r="CK328" s="61" t="e">
        <f t="shared" si="516"/>
        <v>#DIV/0!</v>
      </c>
      <c r="CL328" s="61" t="e">
        <f t="shared" si="517"/>
        <v>#DIV/0!</v>
      </c>
      <c r="CM328" s="61" t="e">
        <f t="shared" si="544"/>
        <v>#DIV/0!</v>
      </c>
      <c r="CN328" s="61" t="e">
        <f t="shared" si="518"/>
        <v>#DIV/0!</v>
      </c>
      <c r="CO328" s="61" t="e">
        <f t="shared" si="518"/>
        <v>#DIV/0!</v>
      </c>
      <c r="CP328" s="61" t="e">
        <f t="shared" si="518"/>
        <v>#DIV/0!</v>
      </c>
      <c r="CQ328" s="61" t="e">
        <f t="shared" si="518"/>
        <v>#DIV/0!</v>
      </c>
      <c r="CR328" s="61" t="e">
        <f t="shared" si="518"/>
        <v>#DIV/0!</v>
      </c>
      <c r="CS328" s="61" t="e">
        <f t="shared" si="518"/>
        <v>#DIV/0!</v>
      </c>
      <c r="CT328" s="61" t="e">
        <f t="shared" si="518"/>
        <v>#DIV/0!</v>
      </c>
      <c r="CU328" s="61" t="e">
        <f t="shared" si="518"/>
        <v>#DIV/0!</v>
      </c>
      <c r="CV328" s="61" t="e">
        <f t="shared" si="518"/>
        <v>#DIV/0!</v>
      </c>
      <c r="CW328" s="61" t="e">
        <f t="shared" si="518"/>
        <v>#DIV/0!</v>
      </c>
      <c r="CX328" s="61" t="e">
        <f t="shared" si="518"/>
        <v>#DIV/0!</v>
      </c>
      <c r="CY328" s="61" t="e">
        <f t="shared" si="518"/>
        <v>#DIV/0!</v>
      </c>
      <c r="CZ328" s="61" t="e">
        <f t="shared" si="518"/>
        <v>#DIV/0!</v>
      </c>
      <c r="DA328" s="61" t="e">
        <f t="shared" si="518"/>
        <v>#DIV/0!</v>
      </c>
      <c r="DB328" s="61" t="e">
        <f t="shared" si="518"/>
        <v>#DIV/0!</v>
      </c>
      <c r="DC328" s="61" t="e">
        <f t="shared" si="518"/>
        <v>#DIV/0!</v>
      </c>
      <c r="DD328" s="61" t="e">
        <f t="shared" si="519"/>
        <v>#DIV/0!</v>
      </c>
      <c r="DE328" s="61" t="e">
        <f t="shared" si="520"/>
        <v>#DIV/0!</v>
      </c>
      <c r="DF328" s="61" t="e">
        <f t="shared" si="521"/>
        <v>#DIV/0!</v>
      </c>
      <c r="DG328" s="61" t="e">
        <f t="shared" si="522"/>
        <v>#DIV/0!</v>
      </c>
      <c r="DH328" s="61" t="e">
        <f t="shared" si="523"/>
        <v>#DIV/0!</v>
      </c>
      <c r="DI328" s="61" t="e">
        <f t="shared" si="524"/>
        <v>#DIV/0!</v>
      </c>
      <c r="DJ328" s="61" t="e">
        <f t="shared" si="525"/>
        <v>#DIV/0!</v>
      </c>
      <c r="DK328" s="61" t="e">
        <f t="shared" si="526"/>
        <v>#DIV/0!</v>
      </c>
      <c r="DL328" s="61" t="e">
        <f t="shared" si="527"/>
        <v>#DIV/0!</v>
      </c>
      <c r="DM328" s="61" t="e">
        <f t="shared" si="528"/>
        <v>#DIV/0!</v>
      </c>
      <c r="DN328" s="61" t="e">
        <f t="shared" si="529"/>
        <v>#DIV/0!</v>
      </c>
      <c r="DO328" s="61" t="e">
        <f t="shared" si="530"/>
        <v>#DIV/0!</v>
      </c>
      <c r="DP328" s="61" t="e">
        <f t="shared" si="531"/>
        <v>#DIV/0!</v>
      </c>
      <c r="DQ328" s="61" t="e">
        <f t="shared" si="532"/>
        <v>#DIV/0!</v>
      </c>
      <c r="DR328" s="61" t="e">
        <f t="shared" si="533"/>
        <v>#DIV/0!</v>
      </c>
      <c r="DS328" s="61" t="e">
        <f t="shared" si="534"/>
        <v>#DIV/0!</v>
      </c>
      <c r="DT328" s="61" t="e">
        <f t="shared" si="535"/>
        <v>#DIV/0!</v>
      </c>
      <c r="DU328" s="61" t="e">
        <f t="shared" si="536"/>
        <v>#DIV/0!</v>
      </c>
      <c r="DV328" s="61" t="e">
        <f t="shared" si="537"/>
        <v>#DIV/0!</v>
      </c>
      <c r="DW328" s="61" t="e">
        <f t="shared" si="538"/>
        <v>#DIV/0!</v>
      </c>
      <c r="DX328" s="61" t="e">
        <f t="shared" si="539"/>
        <v>#DIV/0!</v>
      </c>
      <c r="DY328" s="61" t="e">
        <f t="shared" si="540"/>
        <v>#DIV/0!</v>
      </c>
      <c r="DZ328" s="61" t="e">
        <f t="shared" si="545"/>
        <v>#DIV/0!</v>
      </c>
    </row>
    <row r="329" spans="1:130">
      <c r="A329" s="53">
        <v>7</v>
      </c>
      <c r="B329" s="63">
        <f t="shared" si="541"/>
        <v>0.46666666666666701</v>
      </c>
      <c r="C329" s="53">
        <v>2007</v>
      </c>
      <c r="D329" s="64">
        <f t="shared" si="546"/>
        <v>0</v>
      </c>
      <c r="E329" s="64">
        <f t="shared" si="547"/>
        <v>0</v>
      </c>
      <c r="F329" s="64">
        <f t="shared" si="548"/>
        <v>0</v>
      </c>
      <c r="G329" s="64">
        <f t="shared" si="549"/>
        <v>0</v>
      </c>
      <c r="H329" s="64">
        <f t="shared" si="550"/>
        <v>0</v>
      </c>
      <c r="I329" s="64">
        <f t="shared" ref="I329:I347" si="551">VLOOKUP($C$71,$D$3:$K$63,$A$72,0)*(B324-B323)</f>
        <v>0</v>
      </c>
      <c r="J329" s="64">
        <f>VLOOKUP($C$72,$D$3:$K$63,$A$72,0)*(B323-B322)</f>
        <v>0</v>
      </c>
      <c r="K329" s="64">
        <f>VLOOKUP($C$73,$D$3:$K$63,$A$72,0)*B322</f>
        <v>0</v>
      </c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54">
        <f t="shared" si="542"/>
        <v>0</v>
      </c>
      <c r="BP329" s="53">
        <v>2007</v>
      </c>
      <c r="BQ329" s="61" t="e">
        <f t="shared" si="543"/>
        <v>#DIV/0!</v>
      </c>
      <c r="BR329" s="61" t="e">
        <f t="shared" si="512"/>
        <v>#DIV/0!</v>
      </c>
      <c r="BS329" s="61" t="e">
        <f t="shared" si="512"/>
        <v>#DIV/0!</v>
      </c>
      <c r="BT329" s="61" t="e">
        <f t="shared" si="512"/>
        <v>#DIV/0!</v>
      </c>
      <c r="BU329" s="61" t="e">
        <f t="shared" si="512"/>
        <v>#DIV/0!</v>
      </c>
      <c r="BV329" s="61" t="e">
        <f t="shared" si="512"/>
        <v>#DIV/0!</v>
      </c>
      <c r="BW329" s="61" t="e">
        <f t="shared" si="512"/>
        <v>#DIV/0!</v>
      </c>
      <c r="BX329" s="61" t="e">
        <f t="shared" si="512"/>
        <v>#DIV/0!</v>
      </c>
      <c r="BY329" s="61" t="e">
        <f t="shared" si="512"/>
        <v>#DIV/0!</v>
      </c>
      <c r="BZ329" s="61" t="e">
        <f t="shared" si="512"/>
        <v>#DIV/0!</v>
      </c>
      <c r="CA329" s="61" t="e">
        <f t="shared" si="512"/>
        <v>#DIV/0!</v>
      </c>
      <c r="CB329" s="61" t="e">
        <f t="shared" si="512"/>
        <v>#DIV/0!</v>
      </c>
      <c r="CC329" s="61" t="e">
        <f t="shared" si="512"/>
        <v>#DIV/0!</v>
      </c>
      <c r="CD329" s="61" t="e">
        <f t="shared" si="512"/>
        <v>#DIV/0!</v>
      </c>
      <c r="CE329" s="61" t="e">
        <f t="shared" si="512"/>
        <v>#DIV/0!</v>
      </c>
      <c r="CF329" s="61" t="e">
        <f t="shared" si="512"/>
        <v>#DIV/0!</v>
      </c>
      <c r="CG329" s="61" t="e">
        <f t="shared" si="512"/>
        <v>#DIV/0!</v>
      </c>
      <c r="CH329" s="61" t="e">
        <f t="shared" si="513"/>
        <v>#DIV/0!</v>
      </c>
      <c r="CI329" s="61" t="e">
        <f t="shared" si="514"/>
        <v>#DIV/0!</v>
      </c>
      <c r="CJ329" s="61" t="e">
        <f t="shared" si="515"/>
        <v>#DIV/0!</v>
      </c>
      <c r="CK329" s="61" t="e">
        <f t="shared" si="516"/>
        <v>#DIV/0!</v>
      </c>
      <c r="CL329" s="61" t="e">
        <f t="shared" si="517"/>
        <v>#DIV/0!</v>
      </c>
      <c r="CM329" s="61" t="e">
        <f t="shared" si="544"/>
        <v>#DIV/0!</v>
      </c>
      <c r="CN329" s="61" t="e">
        <f t="shared" si="518"/>
        <v>#DIV/0!</v>
      </c>
      <c r="CO329" s="61" t="e">
        <f t="shared" si="518"/>
        <v>#DIV/0!</v>
      </c>
      <c r="CP329" s="61" t="e">
        <f t="shared" si="518"/>
        <v>#DIV/0!</v>
      </c>
      <c r="CQ329" s="61" t="e">
        <f t="shared" si="518"/>
        <v>#DIV/0!</v>
      </c>
      <c r="CR329" s="61" t="e">
        <f t="shared" si="518"/>
        <v>#DIV/0!</v>
      </c>
      <c r="CS329" s="61" t="e">
        <f t="shared" si="518"/>
        <v>#DIV/0!</v>
      </c>
      <c r="CT329" s="61" t="e">
        <f t="shared" si="518"/>
        <v>#DIV/0!</v>
      </c>
      <c r="CU329" s="61" t="e">
        <f t="shared" si="518"/>
        <v>#DIV/0!</v>
      </c>
      <c r="CV329" s="61" t="e">
        <f t="shared" si="518"/>
        <v>#DIV/0!</v>
      </c>
      <c r="CW329" s="61" t="e">
        <f t="shared" si="518"/>
        <v>#DIV/0!</v>
      </c>
      <c r="CX329" s="61" t="e">
        <f t="shared" si="518"/>
        <v>#DIV/0!</v>
      </c>
      <c r="CY329" s="61" t="e">
        <f t="shared" si="518"/>
        <v>#DIV/0!</v>
      </c>
      <c r="CZ329" s="61" t="e">
        <f t="shared" si="518"/>
        <v>#DIV/0!</v>
      </c>
      <c r="DA329" s="61" t="e">
        <f t="shared" si="518"/>
        <v>#DIV/0!</v>
      </c>
      <c r="DB329" s="61" t="e">
        <f t="shared" si="518"/>
        <v>#DIV/0!</v>
      </c>
      <c r="DC329" s="61" t="e">
        <f t="shared" si="518"/>
        <v>#DIV/0!</v>
      </c>
      <c r="DD329" s="61" t="e">
        <f t="shared" si="519"/>
        <v>#DIV/0!</v>
      </c>
      <c r="DE329" s="61" t="e">
        <f t="shared" si="520"/>
        <v>#DIV/0!</v>
      </c>
      <c r="DF329" s="61" t="e">
        <f t="shared" si="521"/>
        <v>#DIV/0!</v>
      </c>
      <c r="DG329" s="61" t="e">
        <f t="shared" si="522"/>
        <v>#DIV/0!</v>
      </c>
      <c r="DH329" s="61" t="e">
        <f t="shared" si="523"/>
        <v>#DIV/0!</v>
      </c>
      <c r="DI329" s="61" t="e">
        <f t="shared" si="524"/>
        <v>#DIV/0!</v>
      </c>
      <c r="DJ329" s="61" t="e">
        <f t="shared" si="525"/>
        <v>#DIV/0!</v>
      </c>
      <c r="DK329" s="61" t="e">
        <f t="shared" si="526"/>
        <v>#DIV/0!</v>
      </c>
      <c r="DL329" s="61" t="e">
        <f t="shared" si="527"/>
        <v>#DIV/0!</v>
      </c>
      <c r="DM329" s="61" t="e">
        <f t="shared" si="528"/>
        <v>#DIV/0!</v>
      </c>
      <c r="DN329" s="61" t="e">
        <f t="shared" si="529"/>
        <v>#DIV/0!</v>
      </c>
      <c r="DO329" s="61" t="e">
        <f t="shared" si="530"/>
        <v>#DIV/0!</v>
      </c>
      <c r="DP329" s="61" t="e">
        <f t="shared" si="531"/>
        <v>#DIV/0!</v>
      </c>
      <c r="DQ329" s="61" t="e">
        <f t="shared" si="532"/>
        <v>#DIV/0!</v>
      </c>
      <c r="DR329" s="61" t="e">
        <f t="shared" si="533"/>
        <v>#DIV/0!</v>
      </c>
      <c r="DS329" s="61" t="e">
        <f t="shared" si="534"/>
        <v>#DIV/0!</v>
      </c>
      <c r="DT329" s="61" t="e">
        <f t="shared" si="535"/>
        <v>#DIV/0!</v>
      </c>
      <c r="DU329" s="61" t="e">
        <f t="shared" si="536"/>
        <v>#DIV/0!</v>
      </c>
      <c r="DV329" s="61" t="e">
        <f t="shared" si="537"/>
        <v>#DIV/0!</v>
      </c>
      <c r="DW329" s="61" t="e">
        <f t="shared" si="538"/>
        <v>#DIV/0!</v>
      </c>
      <c r="DX329" s="61" t="e">
        <f t="shared" si="539"/>
        <v>#DIV/0!</v>
      </c>
      <c r="DY329" s="61" t="e">
        <f t="shared" si="540"/>
        <v>#DIV/0!</v>
      </c>
      <c r="DZ329" s="61" t="e">
        <f t="shared" si="545"/>
        <v>#DIV/0!</v>
      </c>
    </row>
    <row r="330" spans="1:130">
      <c r="A330" s="53">
        <v>8</v>
      </c>
      <c r="B330" s="63">
        <f t="shared" si="541"/>
        <v>0.53333333333333299</v>
      </c>
      <c r="C330" s="53">
        <v>2008</v>
      </c>
      <c r="D330" s="64">
        <f t="shared" si="546"/>
        <v>0</v>
      </c>
      <c r="E330" s="64">
        <f t="shared" si="547"/>
        <v>0</v>
      </c>
      <c r="F330" s="64">
        <f t="shared" si="548"/>
        <v>0</v>
      </c>
      <c r="G330" s="64">
        <f t="shared" si="549"/>
        <v>0</v>
      </c>
      <c r="H330" s="64">
        <f t="shared" si="550"/>
        <v>0</v>
      </c>
      <c r="I330" s="64">
        <f t="shared" si="551"/>
        <v>0</v>
      </c>
      <c r="J330" s="64">
        <f t="shared" ref="J330:J348" si="552">VLOOKUP($C$72,$D$3:$K$63,$A$72,0)*(B324-B323)</f>
        <v>0</v>
      </c>
      <c r="K330" s="64">
        <f>VLOOKUP($C$73,$D$3:$K$63,$A$72,0)*(B323-B322)</f>
        <v>0</v>
      </c>
      <c r="L330" s="64">
        <f>VLOOKUP($C$74,$D$3:$K$63,$A$72,0)*B322</f>
        <v>0</v>
      </c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54">
        <f t="shared" si="542"/>
        <v>0</v>
      </c>
      <c r="BP330" s="53">
        <v>2008</v>
      </c>
      <c r="BQ330" s="61" t="e">
        <f t="shared" si="543"/>
        <v>#DIV/0!</v>
      </c>
      <c r="BR330" s="61" t="e">
        <f t="shared" si="512"/>
        <v>#DIV/0!</v>
      </c>
      <c r="BS330" s="61" t="e">
        <f t="shared" si="512"/>
        <v>#DIV/0!</v>
      </c>
      <c r="BT330" s="61" t="e">
        <f t="shared" si="512"/>
        <v>#DIV/0!</v>
      </c>
      <c r="BU330" s="61" t="e">
        <f t="shared" si="512"/>
        <v>#DIV/0!</v>
      </c>
      <c r="BV330" s="61" t="e">
        <f t="shared" si="512"/>
        <v>#DIV/0!</v>
      </c>
      <c r="BW330" s="61" t="e">
        <f t="shared" si="512"/>
        <v>#DIV/0!</v>
      </c>
      <c r="BX330" s="61" t="e">
        <f t="shared" si="512"/>
        <v>#DIV/0!</v>
      </c>
      <c r="BY330" s="61" t="e">
        <f t="shared" si="512"/>
        <v>#DIV/0!</v>
      </c>
      <c r="BZ330" s="61" t="e">
        <f t="shared" si="512"/>
        <v>#DIV/0!</v>
      </c>
      <c r="CA330" s="61" t="e">
        <f t="shared" si="512"/>
        <v>#DIV/0!</v>
      </c>
      <c r="CB330" s="61" t="e">
        <f t="shared" si="512"/>
        <v>#DIV/0!</v>
      </c>
      <c r="CC330" s="61" t="e">
        <f t="shared" si="512"/>
        <v>#DIV/0!</v>
      </c>
      <c r="CD330" s="61" t="e">
        <f t="shared" si="512"/>
        <v>#DIV/0!</v>
      </c>
      <c r="CE330" s="61" t="e">
        <f t="shared" si="512"/>
        <v>#DIV/0!</v>
      </c>
      <c r="CF330" s="61" t="e">
        <f t="shared" si="512"/>
        <v>#DIV/0!</v>
      </c>
      <c r="CG330" s="61" t="e">
        <f t="shared" si="512"/>
        <v>#DIV/0!</v>
      </c>
      <c r="CH330" s="61" t="e">
        <f t="shared" si="513"/>
        <v>#DIV/0!</v>
      </c>
      <c r="CI330" s="61" t="e">
        <f t="shared" si="514"/>
        <v>#DIV/0!</v>
      </c>
      <c r="CJ330" s="61" t="e">
        <f t="shared" si="515"/>
        <v>#DIV/0!</v>
      </c>
      <c r="CK330" s="61" t="e">
        <f t="shared" si="516"/>
        <v>#DIV/0!</v>
      </c>
      <c r="CL330" s="61" t="e">
        <f t="shared" si="517"/>
        <v>#DIV/0!</v>
      </c>
      <c r="CM330" s="61" t="e">
        <f t="shared" si="544"/>
        <v>#DIV/0!</v>
      </c>
      <c r="CN330" s="61" t="e">
        <f t="shared" si="518"/>
        <v>#DIV/0!</v>
      </c>
      <c r="CO330" s="61" t="e">
        <f t="shared" si="518"/>
        <v>#DIV/0!</v>
      </c>
      <c r="CP330" s="61" t="e">
        <f t="shared" si="518"/>
        <v>#DIV/0!</v>
      </c>
      <c r="CQ330" s="61" t="e">
        <f t="shared" si="518"/>
        <v>#DIV/0!</v>
      </c>
      <c r="CR330" s="61" t="e">
        <f t="shared" si="518"/>
        <v>#DIV/0!</v>
      </c>
      <c r="CS330" s="61" t="e">
        <f t="shared" si="518"/>
        <v>#DIV/0!</v>
      </c>
      <c r="CT330" s="61" t="e">
        <f t="shared" si="518"/>
        <v>#DIV/0!</v>
      </c>
      <c r="CU330" s="61" t="e">
        <f t="shared" si="518"/>
        <v>#DIV/0!</v>
      </c>
      <c r="CV330" s="61" t="e">
        <f t="shared" si="518"/>
        <v>#DIV/0!</v>
      </c>
      <c r="CW330" s="61" t="e">
        <f t="shared" si="518"/>
        <v>#DIV/0!</v>
      </c>
      <c r="CX330" s="61" t="e">
        <f t="shared" si="518"/>
        <v>#DIV/0!</v>
      </c>
      <c r="CY330" s="61" t="e">
        <f t="shared" si="518"/>
        <v>#DIV/0!</v>
      </c>
      <c r="CZ330" s="61" t="e">
        <f t="shared" si="518"/>
        <v>#DIV/0!</v>
      </c>
      <c r="DA330" s="61" t="e">
        <f t="shared" si="518"/>
        <v>#DIV/0!</v>
      </c>
      <c r="DB330" s="61" t="e">
        <f t="shared" si="518"/>
        <v>#DIV/0!</v>
      </c>
      <c r="DC330" s="61" t="e">
        <f t="shared" si="518"/>
        <v>#DIV/0!</v>
      </c>
      <c r="DD330" s="61" t="e">
        <f t="shared" si="519"/>
        <v>#DIV/0!</v>
      </c>
      <c r="DE330" s="61" t="e">
        <f t="shared" si="520"/>
        <v>#DIV/0!</v>
      </c>
      <c r="DF330" s="61" t="e">
        <f t="shared" si="521"/>
        <v>#DIV/0!</v>
      </c>
      <c r="DG330" s="61" t="e">
        <f t="shared" si="522"/>
        <v>#DIV/0!</v>
      </c>
      <c r="DH330" s="61" t="e">
        <f t="shared" si="523"/>
        <v>#DIV/0!</v>
      </c>
      <c r="DI330" s="61" t="e">
        <f t="shared" si="524"/>
        <v>#DIV/0!</v>
      </c>
      <c r="DJ330" s="61" t="e">
        <f t="shared" si="525"/>
        <v>#DIV/0!</v>
      </c>
      <c r="DK330" s="61" t="e">
        <f t="shared" si="526"/>
        <v>#DIV/0!</v>
      </c>
      <c r="DL330" s="61" t="e">
        <f t="shared" si="527"/>
        <v>#DIV/0!</v>
      </c>
      <c r="DM330" s="61" t="e">
        <f t="shared" si="528"/>
        <v>#DIV/0!</v>
      </c>
      <c r="DN330" s="61" t="e">
        <f t="shared" si="529"/>
        <v>#DIV/0!</v>
      </c>
      <c r="DO330" s="61" t="e">
        <f t="shared" si="530"/>
        <v>#DIV/0!</v>
      </c>
      <c r="DP330" s="61" t="e">
        <f t="shared" si="531"/>
        <v>#DIV/0!</v>
      </c>
      <c r="DQ330" s="61" t="e">
        <f t="shared" si="532"/>
        <v>#DIV/0!</v>
      </c>
      <c r="DR330" s="61" t="e">
        <f t="shared" si="533"/>
        <v>#DIV/0!</v>
      </c>
      <c r="DS330" s="61" t="e">
        <f t="shared" si="534"/>
        <v>#DIV/0!</v>
      </c>
      <c r="DT330" s="61" t="e">
        <f t="shared" si="535"/>
        <v>#DIV/0!</v>
      </c>
      <c r="DU330" s="61" t="e">
        <f t="shared" si="536"/>
        <v>#DIV/0!</v>
      </c>
      <c r="DV330" s="61" t="e">
        <f t="shared" si="537"/>
        <v>#DIV/0!</v>
      </c>
      <c r="DW330" s="61" t="e">
        <f t="shared" si="538"/>
        <v>#DIV/0!</v>
      </c>
      <c r="DX330" s="61" t="e">
        <f t="shared" si="539"/>
        <v>#DIV/0!</v>
      </c>
      <c r="DY330" s="61" t="e">
        <f t="shared" si="540"/>
        <v>#DIV/0!</v>
      </c>
      <c r="DZ330" s="61" t="e">
        <f t="shared" si="545"/>
        <v>#DIV/0!</v>
      </c>
    </row>
    <row r="331" spans="1:130">
      <c r="A331" s="53">
        <v>9</v>
      </c>
      <c r="B331" s="63">
        <f t="shared" si="541"/>
        <v>0.6</v>
      </c>
      <c r="C331" s="53">
        <v>2009</v>
      </c>
      <c r="D331" s="64">
        <f t="shared" si="546"/>
        <v>0</v>
      </c>
      <c r="E331" s="64">
        <f t="shared" si="547"/>
        <v>0</v>
      </c>
      <c r="F331" s="64">
        <f t="shared" si="548"/>
        <v>0</v>
      </c>
      <c r="G331" s="64">
        <f t="shared" si="549"/>
        <v>0</v>
      </c>
      <c r="H331" s="64">
        <f t="shared" si="550"/>
        <v>0</v>
      </c>
      <c r="I331" s="64">
        <f t="shared" si="551"/>
        <v>0</v>
      </c>
      <c r="J331" s="64">
        <f t="shared" si="552"/>
        <v>0</v>
      </c>
      <c r="K331" s="64">
        <f t="shared" ref="K331:K349" si="553">VLOOKUP($C$73,$D$3:$K$63,$A$72,0)*(B324-B323)</f>
        <v>0</v>
      </c>
      <c r="L331" s="64">
        <f>VLOOKUP($C$74,$D$3:$K$63,$A$72,0)*(B323-B322)</f>
        <v>0</v>
      </c>
      <c r="M331" s="64">
        <f>VLOOKUP($C$75,$D$3:$K$63,$A$72,0)*B322</f>
        <v>0</v>
      </c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54">
        <f t="shared" si="542"/>
        <v>0</v>
      </c>
      <c r="BP331" s="53">
        <v>2009</v>
      </c>
      <c r="BQ331" s="61" t="e">
        <f t="shared" si="543"/>
        <v>#DIV/0!</v>
      </c>
      <c r="BR331" s="61" t="e">
        <f t="shared" si="512"/>
        <v>#DIV/0!</v>
      </c>
      <c r="BS331" s="61" t="e">
        <f t="shared" si="512"/>
        <v>#DIV/0!</v>
      </c>
      <c r="BT331" s="61" t="e">
        <f t="shared" si="512"/>
        <v>#DIV/0!</v>
      </c>
      <c r="BU331" s="61" t="e">
        <f t="shared" si="512"/>
        <v>#DIV/0!</v>
      </c>
      <c r="BV331" s="61" t="e">
        <f t="shared" si="512"/>
        <v>#DIV/0!</v>
      </c>
      <c r="BW331" s="61" t="e">
        <f t="shared" si="512"/>
        <v>#DIV/0!</v>
      </c>
      <c r="BX331" s="61" t="e">
        <f t="shared" si="512"/>
        <v>#DIV/0!</v>
      </c>
      <c r="BY331" s="61" t="e">
        <f t="shared" si="512"/>
        <v>#DIV/0!</v>
      </c>
      <c r="BZ331" s="61" t="e">
        <f t="shared" si="512"/>
        <v>#DIV/0!</v>
      </c>
      <c r="CA331" s="61" t="e">
        <f t="shared" si="512"/>
        <v>#DIV/0!</v>
      </c>
      <c r="CB331" s="61" t="e">
        <f t="shared" si="512"/>
        <v>#DIV/0!</v>
      </c>
      <c r="CC331" s="61" t="e">
        <f t="shared" si="512"/>
        <v>#DIV/0!</v>
      </c>
      <c r="CD331" s="61" t="e">
        <f t="shared" si="512"/>
        <v>#DIV/0!</v>
      </c>
      <c r="CE331" s="61" t="e">
        <f t="shared" si="512"/>
        <v>#DIV/0!</v>
      </c>
      <c r="CF331" s="61" t="e">
        <f t="shared" si="512"/>
        <v>#DIV/0!</v>
      </c>
      <c r="CG331" s="61" t="e">
        <f t="shared" si="512"/>
        <v>#DIV/0!</v>
      </c>
      <c r="CH331" s="61" t="e">
        <f t="shared" si="513"/>
        <v>#DIV/0!</v>
      </c>
      <c r="CI331" s="61" t="e">
        <f t="shared" si="514"/>
        <v>#DIV/0!</v>
      </c>
      <c r="CJ331" s="61" t="e">
        <f t="shared" si="515"/>
        <v>#DIV/0!</v>
      </c>
      <c r="CK331" s="61" t="e">
        <f t="shared" si="516"/>
        <v>#DIV/0!</v>
      </c>
      <c r="CL331" s="61" t="e">
        <f t="shared" si="517"/>
        <v>#DIV/0!</v>
      </c>
      <c r="CM331" s="61" t="e">
        <f t="shared" si="544"/>
        <v>#DIV/0!</v>
      </c>
      <c r="CN331" s="61" t="e">
        <f t="shared" si="518"/>
        <v>#DIV/0!</v>
      </c>
      <c r="CO331" s="61" t="e">
        <f t="shared" si="518"/>
        <v>#DIV/0!</v>
      </c>
      <c r="CP331" s="61" t="e">
        <f t="shared" si="518"/>
        <v>#DIV/0!</v>
      </c>
      <c r="CQ331" s="61" t="e">
        <f t="shared" si="518"/>
        <v>#DIV/0!</v>
      </c>
      <c r="CR331" s="61" t="e">
        <f t="shared" si="518"/>
        <v>#DIV/0!</v>
      </c>
      <c r="CS331" s="61" t="e">
        <f t="shared" si="518"/>
        <v>#DIV/0!</v>
      </c>
      <c r="CT331" s="61" t="e">
        <f t="shared" si="518"/>
        <v>#DIV/0!</v>
      </c>
      <c r="CU331" s="61" t="e">
        <f t="shared" si="518"/>
        <v>#DIV/0!</v>
      </c>
      <c r="CV331" s="61" t="e">
        <f t="shared" si="518"/>
        <v>#DIV/0!</v>
      </c>
      <c r="CW331" s="61" t="e">
        <f t="shared" si="518"/>
        <v>#DIV/0!</v>
      </c>
      <c r="CX331" s="61" t="e">
        <f t="shared" si="518"/>
        <v>#DIV/0!</v>
      </c>
      <c r="CY331" s="61" t="e">
        <f t="shared" si="518"/>
        <v>#DIV/0!</v>
      </c>
      <c r="CZ331" s="61" t="e">
        <f t="shared" si="518"/>
        <v>#DIV/0!</v>
      </c>
      <c r="DA331" s="61" t="e">
        <f t="shared" si="518"/>
        <v>#DIV/0!</v>
      </c>
      <c r="DB331" s="61" t="e">
        <f t="shared" si="518"/>
        <v>#DIV/0!</v>
      </c>
      <c r="DC331" s="61" t="e">
        <f t="shared" si="518"/>
        <v>#DIV/0!</v>
      </c>
      <c r="DD331" s="61" t="e">
        <f t="shared" si="519"/>
        <v>#DIV/0!</v>
      </c>
      <c r="DE331" s="61" t="e">
        <f t="shared" si="520"/>
        <v>#DIV/0!</v>
      </c>
      <c r="DF331" s="61" t="e">
        <f t="shared" si="521"/>
        <v>#DIV/0!</v>
      </c>
      <c r="DG331" s="61" t="e">
        <f t="shared" si="522"/>
        <v>#DIV/0!</v>
      </c>
      <c r="DH331" s="61" t="e">
        <f t="shared" si="523"/>
        <v>#DIV/0!</v>
      </c>
      <c r="DI331" s="61" t="e">
        <f t="shared" si="524"/>
        <v>#DIV/0!</v>
      </c>
      <c r="DJ331" s="61" t="e">
        <f t="shared" si="525"/>
        <v>#DIV/0!</v>
      </c>
      <c r="DK331" s="61" t="e">
        <f t="shared" si="526"/>
        <v>#DIV/0!</v>
      </c>
      <c r="DL331" s="61" t="e">
        <f t="shared" si="527"/>
        <v>#DIV/0!</v>
      </c>
      <c r="DM331" s="61" t="e">
        <f t="shared" si="528"/>
        <v>#DIV/0!</v>
      </c>
      <c r="DN331" s="61" t="e">
        <f t="shared" si="529"/>
        <v>#DIV/0!</v>
      </c>
      <c r="DO331" s="61" t="e">
        <f t="shared" si="530"/>
        <v>#DIV/0!</v>
      </c>
      <c r="DP331" s="61" t="e">
        <f t="shared" si="531"/>
        <v>#DIV/0!</v>
      </c>
      <c r="DQ331" s="61" t="e">
        <f t="shared" si="532"/>
        <v>#DIV/0!</v>
      </c>
      <c r="DR331" s="61" t="e">
        <f t="shared" si="533"/>
        <v>#DIV/0!</v>
      </c>
      <c r="DS331" s="61" t="e">
        <f t="shared" si="534"/>
        <v>#DIV/0!</v>
      </c>
      <c r="DT331" s="61" t="e">
        <f t="shared" si="535"/>
        <v>#DIV/0!</v>
      </c>
      <c r="DU331" s="61" t="e">
        <f t="shared" si="536"/>
        <v>#DIV/0!</v>
      </c>
      <c r="DV331" s="61" t="e">
        <f t="shared" si="537"/>
        <v>#DIV/0!</v>
      </c>
      <c r="DW331" s="61" t="e">
        <f t="shared" si="538"/>
        <v>#DIV/0!</v>
      </c>
      <c r="DX331" s="61" t="e">
        <f t="shared" si="539"/>
        <v>#DIV/0!</v>
      </c>
      <c r="DY331" s="61" t="e">
        <f t="shared" si="540"/>
        <v>#DIV/0!</v>
      </c>
      <c r="DZ331" s="61" t="e">
        <f t="shared" si="545"/>
        <v>#DIV/0!</v>
      </c>
    </row>
    <row r="332" spans="1:130">
      <c r="A332" s="53">
        <v>10</v>
      </c>
      <c r="B332" s="63">
        <f t="shared" si="541"/>
        <v>0.66666666666666696</v>
      </c>
      <c r="C332" s="53">
        <v>2010</v>
      </c>
      <c r="D332" s="64">
        <f t="shared" si="546"/>
        <v>0</v>
      </c>
      <c r="E332" s="64">
        <f t="shared" si="547"/>
        <v>0</v>
      </c>
      <c r="F332" s="64">
        <f t="shared" si="548"/>
        <v>0</v>
      </c>
      <c r="G332" s="64">
        <f t="shared" si="549"/>
        <v>0</v>
      </c>
      <c r="H332" s="64">
        <f t="shared" si="550"/>
        <v>0</v>
      </c>
      <c r="I332" s="64">
        <f t="shared" si="551"/>
        <v>0</v>
      </c>
      <c r="J332" s="64">
        <f t="shared" si="552"/>
        <v>0</v>
      </c>
      <c r="K332" s="64">
        <f t="shared" si="553"/>
        <v>0</v>
      </c>
      <c r="L332" s="64">
        <f t="shared" ref="L332:L350" si="554">VLOOKUP($C$74,$D$3:$K$63,$A$72,0)*(B324-B323)</f>
        <v>0</v>
      </c>
      <c r="M332" s="64">
        <f>VLOOKUP($C$75,$D$3:$K$63,$A$72,0)*(B323-B322)</f>
        <v>0</v>
      </c>
      <c r="N332" s="64">
        <f>VLOOKUP($C$76,$D$3:$K$63,$A$72,0)*B322</f>
        <v>0</v>
      </c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54">
        <f t="shared" si="542"/>
        <v>0</v>
      </c>
      <c r="BP332" s="53">
        <v>2010</v>
      </c>
      <c r="BQ332" s="61" t="e">
        <f t="shared" si="543"/>
        <v>#DIV/0!</v>
      </c>
      <c r="BR332" s="61" t="e">
        <f t="shared" si="512"/>
        <v>#DIV/0!</v>
      </c>
      <c r="BS332" s="61" t="e">
        <f t="shared" si="512"/>
        <v>#DIV/0!</v>
      </c>
      <c r="BT332" s="61" t="e">
        <f t="shared" si="512"/>
        <v>#DIV/0!</v>
      </c>
      <c r="BU332" s="61" t="e">
        <f t="shared" si="512"/>
        <v>#DIV/0!</v>
      </c>
      <c r="BV332" s="61" t="e">
        <f t="shared" si="512"/>
        <v>#DIV/0!</v>
      </c>
      <c r="BW332" s="61" t="e">
        <f t="shared" si="512"/>
        <v>#DIV/0!</v>
      </c>
      <c r="BX332" s="61" t="e">
        <f t="shared" si="512"/>
        <v>#DIV/0!</v>
      </c>
      <c r="BY332" s="61" t="e">
        <f t="shared" si="512"/>
        <v>#DIV/0!</v>
      </c>
      <c r="BZ332" s="61" t="e">
        <f t="shared" si="512"/>
        <v>#DIV/0!</v>
      </c>
      <c r="CA332" s="61" t="e">
        <f t="shared" si="512"/>
        <v>#DIV/0!</v>
      </c>
      <c r="CB332" s="61" t="e">
        <f t="shared" si="512"/>
        <v>#DIV/0!</v>
      </c>
      <c r="CC332" s="61" t="e">
        <f t="shared" si="512"/>
        <v>#DIV/0!</v>
      </c>
      <c r="CD332" s="61" t="e">
        <f t="shared" si="512"/>
        <v>#DIV/0!</v>
      </c>
      <c r="CE332" s="61" t="e">
        <f t="shared" si="512"/>
        <v>#DIV/0!</v>
      </c>
      <c r="CF332" s="61" t="e">
        <f t="shared" si="512"/>
        <v>#DIV/0!</v>
      </c>
      <c r="CG332" s="61" t="e">
        <f t="shared" si="512"/>
        <v>#DIV/0!</v>
      </c>
      <c r="CH332" s="61" t="e">
        <f t="shared" si="513"/>
        <v>#DIV/0!</v>
      </c>
      <c r="CI332" s="61" t="e">
        <f t="shared" si="514"/>
        <v>#DIV/0!</v>
      </c>
      <c r="CJ332" s="61" t="e">
        <f t="shared" si="515"/>
        <v>#DIV/0!</v>
      </c>
      <c r="CK332" s="61" t="e">
        <f t="shared" si="516"/>
        <v>#DIV/0!</v>
      </c>
      <c r="CL332" s="61" t="e">
        <f t="shared" si="517"/>
        <v>#DIV/0!</v>
      </c>
      <c r="CM332" s="61" t="e">
        <f t="shared" si="544"/>
        <v>#DIV/0!</v>
      </c>
      <c r="CN332" s="61" t="e">
        <f t="shared" si="518"/>
        <v>#DIV/0!</v>
      </c>
      <c r="CO332" s="61" t="e">
        <f t="shared" si="518"/>
        <v>#DIV/0!</v>
      </c>
      <c r="CP332" s="61" t="e">
        <f t="shared" si="518"/>
        <v>#DIV/0!</v>
      </c>
      <c r="CQ332" s="61" t="e">
        <f t="shared" si="518"/>
        <v>#DIV/0!</v>
      </c>
      <c r="CR332" s="61" t="e">
        <f t="shared" si="518"/>
        <v>#DIV/0!</v>
      </c>
      <c r="CS332" s="61" t="e">
        <f t="shared" si="518"/>
        <v>#DIV/0!</v>
      </c>
      <c r="CT332" s="61" t="e">
        <f t="shared" si="518"/>
        <v>#DIV/0!</v>
      </c>
      <c r="CU332" s="61" t="e">
        <f t="shared" si="518"/>
        <v>#DIV/0!</v>
      </c>
      <c r="CV332" s="61" t="e">
        <f t="shared" si="518"/>
        <v>#DIV/0!</v>
      </c>
      <c r="CW332" s="61" t="e">
        <f t="shared" si="518"/>
        <v>#DIV/0!</v>
      </c>
      <c r="CX332" s="61" t="e">
        <f t="shared" si="518"/>
        <v>#DIV/0!</v>
      </c>
      <c r="CY332" s="61" t="e">
        <f t="shared" si="518"/>
        <v>#DIV/0!</v>
      </c>
      <c r="CZ332" s="61" t="e">
        <f t="shared" si="518"/>
        <v>#DIV/0!</v>
      </c>
      <c r="DA332" s="61" t="e">
        <f t="shared" si="518"/>
        <v>#DIV/0!</v>
      </c>
      <c r="DB332" s="61" t="e">
        <f t="shared" si="518"/>
        <v>#DIV/0!</v>
      </c>
      <c r="DC332" s="61" t="e">
        <f t="shared" si="518"/>
        <v>#DIV/0!</v>
      </c>
      <c r="DD332" s="61" t="e">
        <f t="shared" si="519"/>
        <v>#DIV/0!</v>
      </c>
      <c r="DE332" s="61" t="e">
        <f t="shared" si="520"/>
        <v>#DIV/0!</v>
      </c>
      <c r="DF332" s="61" t="e">
        <f t="shared" si="521"/>
        <v>#DIV/0!</v>
      </c>
      <c r="DG332" s="61" t="e">
        <f t="shared" si="522"/>
        <v>#DIV/0!</v>
      </c>
      <c r="DH332" s="61" t="e">
        <f t="shared" si="523"/>
        <v>#DIV/0!</v>
      </c>
      <c r="DI332" s="61" t="e">
        <f t="shared" si="524"/>
        <v>#DIV/0!</v>
      </c>
      <c r="DJ332" s="61" t="e">
        <f t="shared" si="525"/>
        <v>#DIV/0!</v>
      </c>
      <c r="DK332" s="61" t="e">
        <f t="shared" si="526"/>
        <v>#DIV/0!</v>
      </c>
      <c r="DL332" s="61" t="e">
        <f t="shared" si="527"/>
        <v>#DIV/0!</v>
      </c>
      <c r="DM332" s="61" t="e">
        <f t="shared" si="528"/>
        <v>#DIV/0!</v>
      </c>
      <c r="DN332" s="61" t="e">
        <f t="shared" si="529"/>
        <v>#DIV/0!</v>
      </c>
      <c r="DO332" s="61" t="e">
        <f t="shared" si="530"/>
        <v>#DIV/0!</v>
      </c>
      <c r="DP332" s="61" t="e">
        <f t="shared" si="531"/>
        <v>#DIV/0!</v>
      </c>
      <c r="DQ332" s="61" t="e">
        <f t="shared" si="532"/>
        <v>#DIV/0!</v>
      </c>
      <c r="DR332" s="61" t="e">
        <f t="shared" si="533"/>
        <v>#DIV/0!</v>
      </c>
      <c r="DS332" s="61" t="e">
        <f t="shared" si="534"/>
        <v>#DIV/0!</v>
      </c>
      <c r="DT332" s="61" t="e">
        <f t="shared" si="535"/>
        <v>#DIV/0!</v>
      </c>
      <c r="DU332" s="61" t="e">
        <f t="shared" si="536"/>
        <v>#DIV/0!</v>
      </c>
      <c r="DV332" s="61" t="e">
        <f t="shared" si="537"/>
        <v>#DIV/0!</v>
      </c>
      <c r="DW332" s="61" t="e">
        <f t="shared" si="538"/>
        <v>#DIV/0!</v>
      </c>
      <c r="DX332" s="61" t="e">
        <f t="shared" si="539"/>
        <v>#DIV/0!</v>
      </c>
      <c r="DY332" s="61" t="e">
        <f t="shared" si="540"/>
        <v>#DIV/0!</v>
      </c>
      <c r="DZ332" s="61" t="e">
        <f t="shared" si="545"/>
        <v>#DIV/0!</v>
      </c>
    </row>
    <row r="333" spans="1:130">
      <c r="A333" s="53">
        <v>11</v>
      </c>
      <c r="B333" s="63">
        <f t="shared" si="541"/>
        <v>0.73333333333333295</v>
      </c>
      <c r="C333" s="53">
        <v>2011</v>
      </c>
      <c r="D333" s="64">
        <f t="shared" si="546"/>
        <v>0</v>
      </c>
      <c r="E333" s="64">
        <f t="shared" si="547"/>
        <v>0</v>
      </c>
      <c r="F333" s="64">
        <f t="shared" si="548"/>
        <v>0</v>
      </c>
      <c r="G333" s="64">
        <f t="shared" si="549"/>
        <v>0</v>
      </c>
      <c r="H333" s="64">
        <f t="shared" si="550"/>
        <v>0</v>
      </c>
      <c r="I333" s="64">
        <f t="shared" si="551"/>
        <v>0</v>
      </c>
      <c r="J333" s="64">
        <f t="shared" si="552"/>
        <v>0</v>
      </c>
      <c r="K333" s="64">
        <f t="shared" si="553"/>
        <v>0</v>
      </c>
      <c r="L333" s="64">
        <f t="shared" si="554"/>
        <v>0</v>
      </c>
      <c r="M333" s="64">
        <f t="shared" ref="M333:M351" si="555">VLOOKUP($C$75,$D$3:$K$63,$A$72,0)*(B324-B323)</f>
        <v>0</v>
      </c>
      <c r="N333" s="64">
        <f>VLOOKUP($C$76,$D$3:$K$63,$A$72,0)*(B323-B322)</f>
        <v>0</v>
      </c>
      <c r="O333" s="64">
        <f>VLOOKUP($C$77,$D$3:$K$63,$A$72,0)*B322</f>
        <v>0</v>
      </c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54">
        <f t="shared" si="542"/>
        <v>0</v>
      </c>
      <c r="BP333" s="53">
        <v>2011</v>
      </c>
      <c r="BQ333" s="61" t="e">
        <f t="shared" si="543"/>
        <v>#DIV/0!</v>
      </c>
      <c r="BR333" s="61" t="e">
        <f t="shared" si="512"/>
        <v>#DIV/0!</v>
      </c>
      <c r="BS333" s="61" t="e">
        <f t="shared" si="512"/>
        <v>#DIV/0!</v>
      </c>
      <c r="BT333" s="61" t="e">
        <f t="shared" si="512"/>
        <v>#DIV/0!</v>
      </c>
      <c r="BU333" s="61" t="e">
        <f t="shared" si="512"/>
        <v>#DIV/0!</v>
      </c>
      <c r="BV333" s="61" t="e">
        <f t="shared" si="512"/>
        <v>#DIV/0!</v>
      </c>
      <c r="BW333" s="61" t="e">
        <f t="shared" si="512"/>
        <v>#DIV/0!</v>
      </c>
      <c r="BX333" s="61" t="e">
        <f t="shared" si="512"/>
        <v>#DIV/0!</v>
      </c>
      <c r="BY333" s="61" t="e">
        <f t="shared" si="512"/>
        <v>#DIV/0!</v>
      </c>
      <c r="BZ333" s="61" t="e">
        <f t="shared" si="512"/>
        <v>#DIV/0!</v>
      </c>
      <c r="CA333" s="61" t="e">
        <f t="shared" si="512"/>
        <v>#DIV/0!</v>
      </c>
      <c r="CB333" s="61" t="e">
        <f t="shared" si="512"/>
        <v>#DIV/0!</v>
      </c>
      <c r="CC333" s="61" t="e">
        <f t="shared" si="512"/>
        <v>#DIV/0!</v>
      </c>
      <c r="CD333" s="61" t="e">
        <f t="shared" si="512"/>
        <v>#DIV/0!</v>
      </c>
      <c r="CE333" s="61" t="e">
        <f t="shared" si="512"/>
        <v>#DIV/0!</v>
      </c>
      <c r="CF333" s="61" t="e">
        <f t="shared" si="512"/>
        <v>#DIV/0!</v>
      </c>
      <c r="CG333" s="61" t="e">
        <f t="shared" si="512"/>
        <v>#DIV/0!</v>
      </c>
      <c r="CH333" s="61" t="e">
        <f t="shared" si="513"/>
        <v>#DIV/0!</v>
      </c>
      <c r="CI333" s="61" t="e">
        <f t="shared" si="514"/>
        <v>#DIV/0!</v>
      </c>
      <c r="CJ333" s="61" t="e">
        <f t="shared" si="515"/>
        <v>#DIV/0!</v>
      </c>
      <c r="CK333" s="61" t="e">
        <f t="shared" si="516"/>
        <v>#DIV/0!</v>
      </c>
      <c r="CL333" s="61" t="e">
        <f t="shared" si="517"/>
        <v>#DIV/0!</v>
      </c>
      <c r="CM333" s="61" t="e">
        <f t="shared" si="544"/>
        <v>#DIV/0!</v>
      </c>
      <c r="CN333" s="61" t="e">
        <f t="shared" si="518"/>
        <v>#DIV/0!</v>
      </c>
      <c r="CO333" s="61" t="e">
        <f t="shared" si="518"/>
        <v>#DIV/0!</v>
      </c>
      <c r="CP333" s="61" t="e">
        <f t="shared" si="518"/>
        <v>#DIV/0!</v>
      </c>
      <c r="CQ333" s="61" t="e">
        <f t="shared" si="518"/>
        <v>#DIV/0!</v>
      </c>
      <c r="CR333" s="61" t="e">
        <f t="shared" si="518"/>
        <v>#DIV/0!</v>
      </c>
      <c r="CS333" s="61" t="e">
        <f t="shared" si="518"/>
        <v>#DIV/0!</v>
      </c>
      <c r="CT333" s="61" t="e">
        <f t="shared" si="518"/>
        <v>#DIV/0!</v>
      </c>
      <c r="CU333" s="61" t="e">
        <f t="shared" si="518"/>
        <v>#DIV/0!</v>
      </c>
      <c r="CV333" s="61" t="e">
        <f t="shared" si="518"/>
        <v>#DIV/0!</v>
      </c>
      <c r="CW333" s="61" t="e">
        <f t="shared" si="518"/>
        <v>#DIV/0!</v>
      </c>
      <c r="CX333" s="61" t="e">
        <f t="shared" si="518"/>
        <v>#DIV/0!</v>
      </c>
      <c r="CY333" s="61" t="e">
        <f t="shared" si="518"/>
        <v>#DIV/0!</v>
      </c>
      <c r="CZ333" s="61" t="e">
        <f t="shared" si="518"/>
        <v>#DIV/0!</v>
      </c>
      <c r="DA333" s="61" t="e">
        <f t="shared" si="518"/>
        <v>#DIV/0!</v>
      </c>
      <c r="DB333" s="61" t="e">
        <f t="shared" si="518"/>
        <v>#DIV/0!</v>
      </c>
      <c r="DC333" s="61" t="e">
        <f t="shared" si="518"/>
        <v>#DIV/0!</v>
      </c>
      <c r="DD333" s="61" t="e">
        <f t="shared" si="519"/>
        <v>#DIV/0!</v>
      </c>
      <c r="DE333" s="61" t="e">
        <f t="shared" si="520"/>
        <v>#DIV/0!</v>
      </c>
      <c r="DF333" s="61" t="e">
        <f t="shared" si="521"/>
        <v>#DIV/0!</v>
      </c>
      <c r="DG333" s="61" t="e">
        <f t="shared" si="522"/>
        <v>#DIV/0!</v>
      </c>
      <c r="DH333" s="61" t="e">
        <f t="shared" si="523"/>
        <v>#DIV/0!</v>
      </c>
      <c r="DI333" s="61" t="e">
        <f t="shared" si="524"/>
        <v>#DIV/0!</v>
      </c>
      <c r="DJ333" s="61" t="e">
        <f t="shared" si="525"/>
        <v>#DIV/0!</v>
      </c>
      <c r="DK333" s="61" t="e">
        <f t="shared" si="526"/>
        <v>#DIV/0!</v>
      </c>
      <c r="DL333" s="61" t="e">
        <f t="shared" si="527"/>
        <v>#DIV/0!</v>
      </c>
      <c r="DM333" s="61" t="e">
        <f t="shared" si="528"/>
        <v>#DIV/0!</v>
      </c>
      <c r="DN333" s="61" t="e">
        <f t="shared" si="529"/>
        <v>#DIV/0!</v>
      </c>
      <c r="DO333" s="61" t="e">
        <f t="shared" si="530"/>
        <v>#DIV/0!</v>
      </c>
      <c r="DP333" s="61" t="e">
        <f t="shared" si="531"/>
        <v>#DIV/0!</v>
      </c>
      <c r="DQ333" s="61" t="e">
        <f t="shared" si="532"/>
        <v>#DIV/0!</v>
      </c>
      <c r="DR333" s="61" t="e">
        <f t="shared" si="533"/>
        <v>#DIV/0!</v>
      </c>
      <c r="DS333" s="61" t="e">
        <f t="shared" si="534"/>
        <v>#DIV/0!</v>
      </c>
      <c r="DT333" s="61" t="e">
        <f t="shared" si="535"/>
        <v>#DIV/0!</v>
      </c>
      <c r="DU333" s="61" t="e">
        <f t="shared" si="536"/>
        <v>#DIV/0!</v>
      </c>
      <c r="DV333" s="61" t="e">
        <f t="shared" si="537"/>
        <v>#DIV/0!</v>
      </c>
      <c r="DW333" s="61" t="e">
        <f t="shared" si="538"/>
        <v>#DIV/0!</v>
      </c>
      <c r="DX333" s="61" t="e">
        <f t="shared" si="539"/>
        <v>#DIV/0!</v>
      </c>
      <c r="DY333" s="61" t="e">
        <f t="shared" si="540"/>
        <v>#DIV/0!</v>
      </c>
      <c r="DZ333" s="61" t="e">
        <f t="shared" si="545"/>
        <v>#DIV/0!</v>
      </c>
    </row>
    <row r="334" spans="1:130">
      <c r="A334" s="53">
        <v>12</v>
      </c>
      <c r="B334" s="63">
        <f t="shared" si="541"/>
        <v>0.8</v>
      </c>
      <c r="C334" s="53">
        <v>2012</v>
      </c>
      <c r="D334" s="64">
        <f t="shared" si="546"/>
        <v>0</v>
      </c>
      <c r="E334" s="64">
        <f t="shared" si="547"/>
        <v>0</v>
      </c>
      <c r="F334" s="64">
        <f t="shared" si="548"/>
        <v>0</v>
      </c>
      <c r="G334" s="64">
        <f t="shared" si="549"/>
        <v>0</v>
      </c>
      <c r="H334" s="64">
        <f t="shared" si="550"/>
        <v>0</v>
      </c>
      <c r="I334" s="64">
        <f t="shared" si="551"/>
        <v>0</v>
      </c>
      <c r="J334" s="64">
        <f t="shared" si="552"/>
        <v>0</v>
      </c>
      <c r="K334" s="64">
        <f t="shared" si="553"/>
        <v>0</v>
      </c>
      <c r="L334" s="64">
        <f t="shared" si="554"/>
        <v>0</v>
      </c>
      <c r="M334" s="64">
        <f t="shared" si="555"/>
        <v>0</v>
      </c>
      <c r="N334" s="64">
        <f t="shared" ref="N334:N352" si="556">VLOOKUP($C$76,$D$3:$K$63,$A$72,0)*(B324-B323)</f>
        <v>0</v>
      </c>
      <c r="O334" s="64">
        <f>VLOOKUP($C$77,$D$3:$K$63,$A$72,0)*(B323-B322)</f>
        <v>0</v>
      </c>
      <c r="P334" s="64">
        <f>VLOOKUP($C$78,$D$3:$K$63,$A$72,0)*B322</f>
        <v>0</v>
      </c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54">
        <f t="shared" si="542"/>
        <v>0</v>
      </c>
      <c r="BP334" s="53">
        <v>2012</v>
      </c>
      <c r="BQ334" s="61" t="e">
        <f t="shared" si="543"/>
        <v>#DIV/0!</v>
      </c>
      <c r="BR334" s="61" t="e">
        <f t="shared" si="512"/>
        <v>#DIV/0!</v>
      </c>
      <c r="BS334" s="61" t="e">
        <f t="shared" si="512"/>
        <v>#DIV/0!</v>
      </c>
      <c r="BT334" s="61" t="e">
        <f t="shared" si="512"/>
        <v>#DIV/0!</v>
      </c>
      <c r="BU334" s="61" t="e">
        <f t="shared" si="512"/>
        <v>#DIV/0!</v>
      </c>
      <c r="BV334" s="61" t="e">
        <f t="shared" si="512"/>
        <v>#DIV/0!</v>
      </c>
      <c r="BW334" s="61" t="e">
        <f t="shared" si="512"/>
        <v>#DIV/0!</v>
      </c>
      <c r="BX334" s="61" t="e">
        <f t="shared" si="512"/>
        <v>#DIV/0!</v>
      </c>
      <c r="BY334" s="61" t="e">
        <f t="shared" si="512"/>
        <v>#DIV/0!</v>
      </c>
      <c r="BZ334" s="61" t="e">
        <f t="shared" si="512"/>
        <v>#DIV/0!</v>
      </c>
      <c r="CA334" s="61" t="e">
        <f t="shared" si="512"/>
        <v>#DIV/0!</v>
      </c>
      <c r="CB334" s="61" t="e">
        <f t="shared" si="512"/>
        <v>#DIV/0!</v>
      </c>
      <c r="CC334" s="61" t="e">
        <f t="shared" si="512"/>
        <v>#DIV/0!</v>
      </c>
      <c r="CD334" s="61" t="e">
        <f t="shared" si="512"/>
        <v>#DIV/0!</v>
      </c>
      <c r="CE334" s="61" t="e">
        <f t="shared" si="512"/>
        <v>#DIV/0!</v>
      </c>
      <c r="CF334" s="61" t="e">
        <f t="shared" si="512"/>
        <v>#DIV/0!</v>
      </c>
      <c r="CG334" s="61" t="e">
        <f t="shared" si="512"/>
        <v>#DIV/0!</v>
      </c>
      <c r="CH334" s="61" t="e">
        <f t="shared" si="513"/>
        <v>#DIV/0!</v>
      </c>
      <c r="CI334" s="61" t="e">
        <f t="shared" si="514"/>
        <v>#DIV/0!</v>
      </c>
      <c r="CJ334" s="61" t="e">
        <f t="shared" si="515"/>
        <v>#DIV/0!</v>
      </c>
      <c r="CK334" s="61" t="e">
        <f t="shared" si="516"/>
        <v>#DIV/0!</v>
      </c>
      <c r="CL334" s="61" t="e">
        <f t="shared" si="517"/>
        <v>#DIV/0!</v>
      </c>
      <c r="CM334" s="61" t="e">
        <f t="shared" si="544"/>
        <v>#DIV/0!</v>
      </c>
      <c r="CN334" s="61" t="e">
        <f t="shared" si="518"/>
        <v>#DIV/0!</v>
      </c>
      <c r="CO334" s="61" t="e">
        <f t="shared" si="518"/>
        <v>#DIV/0!</v>
      </c>
      <c r="CP334" s="61" t="e">
        <f t="shared" si="518"/>
        <v>#DIV/0!</v>
      </c>
      <c r="CQ334" s="61" t="e">
        <f t="shared" si="518"/>
        <v>#DIV/0!</v>
      </c>
      <c r="CR334" s="61" t="e">
        <f t="shared" si="518"/>
        <v>#DIV/0!</v>
      </c>
      <c r="CS334" s="61" t="e">
        <f t="shared" si="518"/>
        <v>#DIV/0!</v>
      </c>
      <c r="CT334" s="61" t="e">
        <f t="shared" si="518"/>
        <v>#DIV/0!</v>
      </c>
      <c r="CU334" s="61" t="e">
        <f t="shared" si="518"/>
        <v>#DIV/0!</v>
      </c>
      <c r="CV334" s="61" t="e">
        <f t="shared" si="518"/>
        <v>#DIV/0!</v>
      </c>
      <c r="CW334" s="61" t="e">
        <f t="shared" si="518"/>
        <v>#DIV/0!</v>
      </c>
      <c r="CX334" s="61" t="e">
        <f t="shared" si="518"/>
        <v>#DIV/0!</v>
      </c>
      <c r="CY334" s="61" t="e">
        <f t="shared" si="518"/>
        <v>#DIV/0!</v>
      </c>
      <c r="CZ334" s="61" t="e">
        <f t="shared" si="518"/>
        <v>#DIV/0!</v>
      </c>
      <c r="DA334" s="61" t="e">
        <f t="shared" si="518"/>
        <v>#DIV/0!</v>
      </c>
      <c r="DB334" s="61" t="e">
        <f t="shared" si="518"/>
        <v>#DIV/0!</v>
      </c>
      <c r="DC334" s="61" t="e">
        <f t="shared" si="518"/>
        <v>#DIV/0!</v>
      </c>
      <c r="DD334" s="61" t="e">
        <f t="shared" si="519"/>
        <v>#DIV/0!</v>
      </c>
      <c r="DE334" s="61" t="e">
        <f t="shared" si="520"/>
        <v>#DIV/0!</v>
      </c>
      <c r="DF334" s="61" t="e">
        <f t="shared" si="521"/>
        <v>#DIV/0!</v>
      </c>
      <c r="DG334" s="61" t="e">
        <f t="shared" si="522"/>
        <v>#DIV/0!</v>
      </c>
      <c r="DH334" s="61" t="e">
        <f t="shared" si="523"/>
        <v>#DIV/0!</v>
      </c>
      <c r="DI334" s="61" t="e">
        <f t="shared" si="524"/>
        <v>#DIV/0!</v>
      </c>
      <c r="DJ334" s="61" t="e">
        <f t="shared" si="525"/>
        <v>#DIV/0!</v>
      </c>
      <c r="DK334" s="61" t="e">
        <f t="shared" si="526"/>
        <v>#DIV/0!</v>
      </c>
      <c r="DL334" s="61" t="e">
        <f t="shared" si="527"/>
        <v>#DIV/0!</v>
      </c>
      <c r="DM334" s="61" t="e">
        <f t="shared" si="528"/>
        <v>#DIV/0!</v>
      </c>
      <c r="DN334" s="61" t="e">
        <f t="shared" si="529"/>
        <v>#DIV/0!</v>
      </c>
      <c r="DO334" s="61" t="e">
        <f t="shared" si="530"/>
        <v>#DIV/0!</v>
      </c>
      <c r="DP334" s="61" t="e">
        <f t="shared" si="531"/>
        <v>#DIV/0!</v>
      </c>
      <c r="DQ334" s="61" t="e">
        <f t="shared" si="532"/>
        <v>#DIV/0!</v>
      </c>
      <c r="DR334" s="61" t="e">
        <f t="shared" si="533"/>
        <v>#DIV/0!</v>
      </c>
      <c r="DS334" s="61" t="e">
        <f t="shared" si="534"/>
        <v>#DIV/0!</v>
      </c>
      <c r="DT334" s="61" t="e">
        <f t="shared" si="535"/>
        <v>#DIV/0!</v>
      </c>
      <c r="DU334" s="61" t="e">
        <f t="shared" si="536"/>
        <v>#DIV/0!</v>
      </c>
      <c r="DV334" s="61" t="e">
        <f t="shared" si="537"/>
        <v>#DIV/0!</v>
      </c>
      <c r="DW334" s="61" t="e">
        <f t="shared" si="538"/>
        <v>#DIV/0!</v>
      </c>
      <c r="DX334" s="61" t="e">
        <f t="shared" si="539"/>
        <v>#DIV/0!</v>
      </c>
      <c r="DY334" s="61" t="e">
        <f t="shared" si="540"/>
        <v>#DIV/0!</v>
      </c>
      <c r="DZ334" s="61" t="e">
        <f t="shared" si="545"/>
        <v>#DIV/0!</v>
      </c>
    </row>
    <row r="335" spans="1:130">
      <c r="A335" s="53">
        <v>13</v>
      </c>
      <c r="B335" s="63">
        <f t="shared" si="541"/>
        <v>0.86666666666666603</v>
      </c>
      <c r="C335" s="53">
        <v>2013</v>
      </c>
      <c r="D335" s="64">
        <f t="shared" si="546"/>
        <v>0</v>
      </c>
      <c r="E335" s="64">
        <f t="shared" si="547"/>
        <v>0</v>
      </c>
      <c r="F335" s="64">
        <f t="shared" si="548"/>
        <v>0</v>
      </c>
      <c r="G335" s="64">
        <f t="shared" si="549"/>
        <v>0</v>
      </c>
      <c r="H335" s="64">
        <f t="shared" si="550"/>
        <v>0</v>
      </c>
      <c r="I335" s="64">
        <f t="shared" si="551"/>
        <v>0</v>
      </c>
      <c r="J335" s="64">
        <f t="shared" si="552"/>
        <v>0</v>
      </c>
      <c r="K335" s="64">
        <f t="shared" si="553"/>
        <v>0</v>
      </c>
      <c r="L335" s="64">
        <f t="shared" si="554"/>
        <v>0</v>
      </c>
      <c r="M335" s="64">
        <f t="shared" si="555"/>
        <v>0</v>
      </c>
      <c r="N335" s="64">
        <f t="shared" si="556"/>
        <v>0</v>
      </c>
      <c r="O335" s="64">
        <f t="shared" ref="O335:O353" si="557">VLOOKUP($C$77,$D$3:$K$63,$A$72,0)*(B324-B323)</f>
        <v>0</v>
      </c>
      <c r="P335" s="64">
        <f>VLOOKUP($C$78,$D$3:$K$63,$A$72,0)*(B323-B322)</f>
        <v>0</v>
      </c>
      <c r="Q335" s="64">
        <f>VLOOKUP($C$79,$D$3:$K$63,$A$72,0)*B322</f>
        <v>0</v>
      </c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54">
        <f t="shared" si="542"/>
        <v>0</v>
      </c>
      <c r="BP335" s="53">
        <v>2013</v>
      </c>
      <c r="BQ335" s="61" t="e">
        <f t="shared" si="543"/>
        <v>#DIV/0!</v>
      </c>
      <c r="BR335" s="61" t="e">
        <f t="shared" si="512"/>
        <v>#DIV/0!</v>
      </c>
      <c r="BS335" s="61" t="e">
        <f t="shared" si="512"/>
        <v>#DIV/0!</v>
      </c>
      <c r="BT335" s="61" t="e">
        <f t="shared" si="512"/>
        <v>#DIV/0!</v>
      </c>
      <c r="BU335" s="61" t="e">
        <f t="shared" si="512"/>
        <v>#DIV/0!</v>
      </c>
      <c r="BV335" s="61" t="e">
        <f t="shared" si="512"/>
        <v>#DIV/0!</v>
      </c>
      <c r="BW335" s="61" t="e">
        <f t="shared" si="512"/>
        <v>#DIV/0!</v>
      </c>
      <c r="BX335" s="61" t="e">
        <f t="shared" si="512"/>
        <v>#DIV/0!</v>
      </c>
      <c r="BY335" s="61" t="e">
        <f t="shared" si="512"/>
        <v>#DIV/0!</v>
      </c>
      <c r="BZ335" s="61" t="e">
        <f t="shared" si="512"/>
        <v>#DIV/0!</v>
      </c>
      <c r="CA335" s="61" t="e">
        <f t="shared" si="512"/>
        <v>#DIV/0!</v>
      </c>
      <c r="CB335" s="61" t="e">
        <f t="shared" si="512"/>
        <v>#DIV/0!</v>
      </c>
      <c r="CC335" s="61" t="e">
        <f t="shared" si="512"/>
        <v>#DIV/0!</v>
      </c>
      <c r="CD335" s="61" t="e">
        <f t="shared" si="512"/>
        <v>#DIV/0!</v>
      </c>
      <c r="CE335" s="61" t="e">
        <f t="shared" si="512"/>
        <v>#DIV/0!</v>
      </c>
      <c r="CF335" s="61" t="e">
        <f t="shared" si="512"/>
        <v>#DIV/0!</v>
      </c>
      <c r="CG335" s="61" t="e">
        <f t="shared" si="512"/>
        <v>#DIV/0!</v>
      </c>
      <c r="CH335" s="61" t="e">
        <f t="shared" si="513"/>
        <v>#DIV/0!</v>
      </c>
      <c r="CI335" s="61" t="e">
        <f t="shared" si="514"/>
        <v>#DIV/0!</v>
      </c>
      <c r="CJ335" s="61" t="e">
        <f t="shared" si="515"/>
        <v>#DIV/0!</v>
      </c>
      <c r="CK335" s="61" t="e">
        <f t="shared" si="516"/>
        <v>#DIV/0!</v>
      </c>
      <c r="CL335" s="61" t="e">
        <f t="shared" si="517"/>
        <v>#DIV/0!</v>
      </c>
      <c r="CM335" s="61" t="e">
        <f t="shared" si="544"/>
        <v>#DIV/0!</v>
      </c>
      <c r="CN335" s="61" t="e">
        <f t="shared" si="518"/>
        <v>#DIV/0!</v>
      </c>
      <c r="CO335" s="61" t="e">
        <f t="shared" si="518"/>
        <v>#DIV/0!</v>
      </c>
      <c r="CP335" s="61" t="e">
        <f t="shared" si="518"/>
        <v>#DIV/0!</v>
      </c>
      <c r="CQ335" s="61" t="e">
        <f t="shared" si="518"/>
        <v>#DIV/0!</v>
      </c>
      <c r="CR335" s="61" t="e">
        <f t="shared" si="518"/>
        <v>#DIV/0!</v>
      </c>
      <c r="CS335" s="61" t="e">
        <f t="shared" si="518"/>
        <v>#DIV/0!</v>
      </c>
      <c r="CT335" s="61" t="e">
        <f t="shared" si="518"/>
        <v>#DIV/0!</v>
      </c>
      <c r="CU335" s="61" t="e">
        <f t="shared" si="518"/>
        <v>#DIV/0!</v>
      </c>
      <c r="CV335" s="61" t="e">
        <f t="shared" si="518"/>
        <v>#DIV/0!</v>
      </c>
      <c r="CW335" s="61" t="e">
        <f t="shared" si="518"/>
        <v>#DIV/0!</v>
      </c>
      <c r="CX335" s="61" t="e">
        <f t="shared" si="518"/>
        <v>#DIV/0!</v>
      </c>
      <c r="CY335" s="61" t="e">
        <f t="shared" si="518"/>
        <v>#DIV/0!</v>
      </c>
      <c r="CZ335" s="61" t="e">
        <f t="shared" si="518"/>
        <v>#DIV/0!</v>
      </c>
      <c r="DA335" s="61" t="e">
        <f t="shared" si="518"/>
        <v>#DIV/0!</v>
      </c>
      <c r="DB335" s="61" t="e">
        <f t="shared" si="518"/>
        <v>#DIV/0!</v>
      </c>
      <c r="DC335" s="61" t="e">
        <f t="shared" si="518"/>
        <v>#DIV/0!</v>
      </c>
      <c r="DD335" s="61" t="e">
        <f t="shared" si="519"/>
        <v>#DIV/0!</v>
      </c>
      <c r="DE335" s="61" t="e">
        <f t="shared" si="520"/>
        <v>#DIV/0!</v>
      </c>
      <c r="DF335" s="61" t="e">
        <f t="shared" si="521"/>
        <v>#DIV/0!</v>
      </c>
      <c r="DG335" s="61" t="e">
        <f t="shared" si="522"/>
        <v>#DIV/0!</v>
      </c>
      <c r="DH335" s="61" t="e">
        <f t="shared" si="523"/>
        <v>#DIV/0!</v>
      </c>
      <c r="DI335" s="61" t="e">
        <f t="shared" si="524"/>
        <v>#DIV/0!</v>
      </c>
      <c r="DJ335" s="61" t="e">
        <f t="shared" si="525"/>
        <v>#DIV/0!</v>
      </c>
      <c r="DK335" s="61" t="e">
        <f t="shared" si="526"/>
        <v>#DIV/0!</v>
      </c>
      <c r="DL335" s="61" t="e">
        <f t="shared" si="527"/>
        <v>#DIV/0!</v>
      </c>
      <c r="DM335" s="61" t="e">
        <f t="shared" si="528"/>
        <v>#DIV/0!</v>
      </c>
      <c r="DN335" s="61" t="e">
        <f t="shared" si="529"/>
        <v>#DIV/0!</v>
      </c>
      <c r="DO335" s="61" t="e">
        <f t="shared" si="530"/>
        <v>#DIV/0!</v>
      </c>
      <c r="DP335" s="61" t="e">
        <f t="shared" si="531"/>
        <v>#DIV/0!</v>
      </c>
      <c r="DQ335" s="61" t="e">
        <f t="shared" si="532"/>
        <v>#DIV/0!</v>
      </c>
      <c r="DR335" s="61" t="e">
        <f t="shared" si="533"/>
        <v>#DIV/0!</v>
      </c>
      <c r="DS335" s="61" t="e">
        <f t="shared" si="534"/>
        <v>#DIV/0!</v>
      </c>
      <c r="DT335" s="61" t="e">
        <f t="shared" si="535"/>
        <v>#DIV/0!</v>
      </c>
      <c r="DU335" s="61" t="e">
        <f t="shared" si="536"/>
        <v>#DIV/0!</v>
      </c>
      <c r="DV335" s="61" t="e">
        <f t="shared" si="537"/>
        <v>#DIV/0!</v>
      </c>
      <c r="DW335" s="61" t="e">
        <f t="shared" si="538"/>
        <v>#DIV/0!</v>
      </c>
      <c r="DX335" s="61" t="e">
        <f t="shared" si="539"/>
        <v>#DIV/0!</v>
      </c>
      <c r="DY335" s="61" t="e">
        <f t="shared" si="540"/>
        <v>#DIV/0!</v>
      </c>
      <c r="DZ335" s="61" t="e">
        <f t="shared" si="545"/>
        <v>#DIV/0!</v>
      </c>
    </row>
    <row r="336" spans="1:130">
      <c r="A336" s="53">
        <v>14</v>
      </c>
      <c r="B336" s="63">
        <f t="shared" si="541"/>
        <v>0.93333333333333302</v>
      </c>
      <c r="C336" s="53">
        <v>2014</v>
      </c>
      <c r="D336" s="64">
        <f t="shared" si="546"/>
        <v>0</v>
      </c>
      <c r="E336" s="64">
        <f t="shared" si="547"/>
        <v>0</v>
      </c>
      <c r="F336" s="64">
        <f t="shared" si="548"/>
        <v>0</v>
      </c>
      <c r="G336" s="64">
        <f t="shared" si="549"/>
        <v>0</v>
      </c>
      <c r="H336" s="64">
        <f t="shared" si="550"/>
        <v>0</v>
      </c>
      <c r="I336" s="64">
        <f t="shared" si="551"/>
        <v>0</v>
      </c>
      <c r="J336" s="64">
        <f t="shared" si="552"/>
        <v>0</v>
      </c>
      <c r="K336" s="64">
        <f t="shared" si="553"/>
        <v>0</v>
      </c>
      <c r="L336" s="64">
        <f t="shared" si="554"/>
        <v>0</v>
      </c>
      <c r="M336" s="64">
        <f t="shared" si="555"/>
        <v>0</v>
      </c>
      <c r="N336" s="64">
        <f t="shared" si="556"/>
        <v>0</v>
      </c>
      <c r="O336" s="64">
        <f t="shared" si="557"/>
        <v>0</v>
      </c>
      <c r="P336" s="64">
        <f t="shared" ref="P336:P354" si="558">VLOOKUP($C$78,$D$3:$K$63,$A$72,0)*(B324-B323)</f>
        <v>0</v>
      </c>
      <c r="Q336" s="64">
        <f>VLOOKUP($C$79,$D$3:$K$63,$A$72,0)*(B323-B322)</f>
        <v>0</v>
      </c>
      <c r="R336" s="64">
        <f>VLOOKUP($C$80,$D$3:$K$63,$A$72,0)*B322</f>
        <v>0</v>
      </c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54">
        <f t="shared" si="542"/>
        <v>0</v>
      </c>
      <c r="BP336" s="53">
        <v>2014</v>
      </c>
      <c r="BQ336" s="61" t="e">
        <f t="shared" si="543"/>
        <v>#DIV/0!</v>
      </c>
      <c r="BR336" s="61" t="e">
        <f t="shared" si="512"/>
        <v>#DIV/0!</v>
      </c>
      <c r="BS336" s="61" t="e">
        <f t="shared" si="512"/>
        <v>#DIV/0!</v>
      </c>
      <c r="BT336" s="61" t="e">
        <f t="shared" si="512"/>
        <v>#DIV/0!</v>
      </c>
      <c r="BU336" s="61" t="e">
        <f t="shared" si="512"/>
        <v>#DIV/0!</v>
      </c>
      <c r="BV336" s="61" t="e">
        <f t="shared" si="512"/>
        <v>#DIV/0!</v>
      </c>
      <c r="BW336" s="61" t="e">
        <f t="shared" si="512"/>
        <v>#DIV/0!</v>
      </c>
      <c r="BX336" s="61" t="e">
        <f t="shared" si="512"/>
        <v>#DIV/0!</v>
      </c>
      <c r="BY336" s="61" t="e">
        <f t="shared" si="512"/>
        <v>#DIV/0!</v>
      </c>
      <c r="BZ336" s="61" t="e">
        <f t="shared" si="512"/>
        <v>#DIV/0!</v>
      </c>
      <c r="CA336" s="61" t="e">
        <f t="shared" si="512"/>
        <v>#DIV/0!</v>
      </c>
      <c r="CB336" s="61" t="e">
        <f t="shared" si="512"/>
        <v>#DIV/0!</v>
      </c>
      <c r="CC336" s="61" t="e">
        <f t="shared" si="512"/>
        <v>#DIV/0!</v>
      </c>
      <c r="CD336" s="61" t="e">
        <f t="shared" si="512"/>
        <v>#DIV/0!</v>
      </c>
      <c r="CE336" s="61" t="e">
        <f t="shared" si="512"/>
        <v>#DIV/0!</v>
      </c>
      <c r="CF336" s="61" t="e">
        <f t="shared" si="512"/>
        <v>#DIV/0!</v>
      </c>
      <c r="CG336" s="61" t="e">
        <f t="shared" si="512"/>
        <v>#DIV/0!</v>
      </c>
      <c r="CH336" s="61" t="e">
        <f t="shared" si="513"/>
        <v>#DIV/0!</v>
      </c>
      <c r="CI336" s="61" t="e">
        <f t="shared" si="514"/>
        <v>#DIV/0!</v>
      </c>
      <c r="CJ336" s="61" t="e">
        <f t="shared" si="515"/>
        <v>#DIV/0!</v>
      </c>
      <c r="CK336" s="61" t="e">
        <f t="shared" si="516"/>
        <v>#DIV/0!</v>
      </c>
      <c r="CL336" s="61" t="e">
        <f t="shared" si="517"/>
        <v>#DIV/0!</v>
      </c>
      <c r="CM336" s="61" t="e">
        <f t="shared" si="544"/>
        <v>#DIV/0!</v>
      </c>
      <c r="CN336" s="61" t="e">
        <f t="shared" si="518"/>
        <v>#DIV/0!</v>
      </c>
      <c r="CO336" s="61" t="e">
        <f t="shared" si="518"/>
        <v>#DIV/0!</v>
      </c>
      <c r="CP336" s="61" t="e">
        <f t="shared" si="518"/>
        <v>#DIV/0!</v>
      </c>
      <c r="CQ336" s="61" t="e">
        <f t="shared" si="518"/>
        <v>#DIV/0!</v>
      </c>
      <c r="CR336" s="61" t="e">
        <f t="shared" si="518"/>
        <v>#DIV/0!</v>
      </c>
      <c r="CS336" s="61" t="e">
        <f t="shared" si="518"/>
        <v>#DIV/0!</v>
      </c>
      <c r="CT336" s="61" t="e">
        <f t="shared" si="518"/>
        <v>#DIV/0!</v>
      </c>
      <c r="CU336" s="61" t="e">
        <f t="shared" si="518"/>
        <v>#DIV/0!</v>
      </c>
      <c r="CV336" s="61" t="e">
        <f t="shared" si="518"/>
        <v>#DIV/0!</v>
      </c>
      <c r="CW336" s="61" t="e">
        <f t="shared" si="518"/>
        <v>#DIV/0!</v>
      </c>
      <c r="CX336" s="61" t="e">
        <f t="shared" si="518"/>
        <v>#DIV/0!</v>
      </c>
      <c r="CY336" s="61" t="e">
        <f t="shared" si="518"/>
        <v>#DIV/0!</v>
      </c>
      <c r="CZ336" s="61" t="e">
        <f t="shared" si="518"/>
        <v>#DIV/0!</v>
      </c>
      <c r="DA336" s="61" t="e">
        <f t="shared" si="518"/>
        <v>#DIV/0!</v>
      </c>
      <c r="DB336" s="61" t="e">
        <f t="shared" si="518"/>
        <v>#DIV/0!</v>
      </c>
      <c r="DC336" s="61" t="e">
        <f t="shared" si="518"/>
        <v>#DIV/0!</v>
      </c>
      <c r="DD336" s="61" t="e">
        <f t="shared" si="519"/>
        <v>#DIV/0!</v>
      </c>
      <c r="DE336" s="61" t="e">
        <f t="shared" si="520"/>
        <v>#DIV/0!</v>
      </c>
      <c r="DF336" s="61" t="e">
        <f t="shared" si="521"/>
        <v>#DIV/0!</v>
      </c>
      <c r="DG336" s="61" t="e">
        <f t="shared" si="522"/>
        <v>#DIV/0!</v>
      </c>
      <c r="DH336" s="61" t="e">
        <f t="shared" si="523"/>
        <v>#DIV/0!</v>
      </c>
      <c r="DI336" s="61" t="e">
        <f t="shared" si="524"/>
        <v>#DIV/0!</v>
      </c>
      <c r="DJ336" s="61" t="e">
        <f t="shared" si="525"/>
        <v>#DIV/0!</v>
      </c>
      <c r="DK336" s="61" t="e">
        <f t="shared" si="526"/>
        <v>#DIV/0!</v>
      </c>
      <c r="DL336" s="61" t="e">
        <f t="shared" si="527"/>
        <v>#DIV/0!</v>
      </c>
      <c r="DM336" s="61" t="e">
        <f t="shared" si="528"/>
        <v>#DIV/0!</v>
      </c>
      <c r="DN336" s="61" t="e">
        <f t="shared" si="529"/>
        <v>#DIV/0!</v>
      </c>
      <c r="DO336" s="61" t="e">
        <f t="shared" si="530"/>
        <v>#DIV/0!</v>
      </c>
      <c r="DP336" s="61" t="e">
        <f t="shared" si="531"/>
        <v>#DIV/0!</v>
      </c>
      <c r="DQ336" s="61" t="e">
        <f t="shared" si="532"/>
        <v>#DIV/0!</v>
      </c>
      <c r="DR336" s="61" t="e">
        <f t="shared" si="533"/>
        <v>#DIV/0!</v>
      </c>
      <c r="DS336" s="61" t="e">
        <f t="shared" si="534"/>
        <v>#DIV/0!</v>
      </c>
      <c r="DT336" s="61" t="e">
        <f t="shared" si="535"/>
        <v>#DIV/0!</v>
      </c>
      <c r="DU336" s="61" t="e">
        <f t="shared" si="536"/>
        <v>#DIV/0!</v>
      </c>
      <c r="DV336" s="61" t="e">
        <f t="shared" si="537"/>
        <v>#DIV/0!</v>
      </c>
      <c r="DW336" s="61" t="e">
        <f t="shared" si="538"/>
        <v>#DIV/0!</v>
      </c>
      <c r="DX336" s="61" t="e">
        <f t="shared" si="539"/>
        <v>#DIV/0!</v>
      </c>
      <c r="DY336" s="61" t="e">
        <f t="shared" si="540"/>
        <v>#DIV/0!</v>
      </c>
      <c r="DZ336" s="61" t="e">
        <f t="shared" si="545"/>
        <v>#DIV/0!</v>
      </c>
    </row>
    <row r="337" spans="1:130">
      <c r="A337" s="53">
        <v>15</v>
      </c>
      <c r="B337" s="63">
        <f t="shared" si="541"/>
        <v>1</v>
      </c>
      <c r="C337" s="53">
        <v>2015</v>
      </c>
      <c r="D337" s="64">
        <f t="shared" si="546"/>
        <v>0</v>
      </c>
      <c r="E337" s="64">
        <f t="shared" si="547"/>
        <v>0</v>
      </c>
      <c r="F337" s="64">
        <f t="shared" si="548"/>
        <v>0</v>
      </c>
      <c r="G337" s="64">
        <f t="shared" si="549"/>
        <v>0</v>
      </c>
      <c r="H337" s="64">
        <f t="shared" si="550"/>
        <v>0</v>
      </c>
      <c r="I337" s="64">
        <f t="shared" si="551"/>
        <v>0</v>
      </c>
      <c r="J337" s="64">
        <f t="shared" si="552"/>
        <v>0</v>
      </c>
      <c r="K337" s="64">
        <f t="shared" si="553"/>
        <v>0</v>
      </c>
      <c r="L337" s="64">
        <f t="shared" si="554"/>
        <v>0</v>
      </c>
      <c r="M337" s="64">
        <f t="shared" si="555"/>
        <v>0</v>
      </c>
      <c r="N337" s="64">
        <f t="shared" si="556"/>
        <v>0</v>
      </c>
      <c r="O337" s="64">
        <f t="shared" si="557"/>
        <v>0</v>
      </c>
      <c r="P337" s="64">
        <f t="shared" si="558"/>
        <v>0</v>
      </c>
      <c r="Q337" s="64">
        <f t="shared" ref="Q337:Q355" si="559">VLOOKUP($C$79,$D$3:$K$63,$A$72,0)*(B324-B323)</f>
        <v>0</v>
      </c>
      <c r="R337" s="64">
        <f>VLOOKUP($C$80,$D$3:$K$63,$A$72,0)*(B323-B322)</f>
        <v>0</v>
      </c>
      <c r="S337" s="64">
        <f>VLOOKUP($C$81,$D$3:$K$63,$A$72,0)*B322</f>
        <v>0</v>
      </c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54">
        <f t="shared" si="542"/>
        <v>0</v>
      </c>
      <c r="BP337" s="53">
        <v>2015</v>
      </c>
      <c r="BQ337" s="61" t="e">
        <f t="shared" si="543"/>
        <v>#DIV/0!</v>
      </c>
      <c r="BR337" s="61" t="e">
        <f t="shared" si="512"/>
        <v>#DIV/0!</v>
      </c>
      <c r="BS337" s="61" t="e">
        <f t="shared" si="512"/>
        <v>#DIV/0!</v>
      </c>
      <c r="BT337" s="61" t="e">
        <f t="shared" si="512"/>
        <v>#DIV/0!</v>
      </c>
      <c r="BU337" s="61" t="e">
        <f t="shared" si="512"/>
        <v>#DIV/0!</v>
      </c>
      <c r="BV337" s="61" t="e">
        <f t="shared" si="512"/>
        <v>#DIV/0!</v>
      </c>
      <c r="BW337" s="61" t="e">
        <f t="shared" si="512"/>
        <v>#DIV/0!</v>
      </c>
      <c r="BX337" s="61" t="e">
        <f t="shared" si="512"/>
        <v>#DIV/0!</v>
      </c>
      <c r="BY337" s="61" t="e">
        <f t="shared" si="512"/>
        <v>#DIV/0!</v>
      </c>
      <c r="BZ337" s="61" t="e">
        <f t="shared" si="512"/>
        <v>#DIV/0!</v>
      </c>
      <c r="CA337" s="61" t="e">
        <f t="shared" si="512"/>
        <v>#DIV/0!</v>
      </c>
      <c r="CB337" s="61" t="e">
        <f t="shared" si="512"/>
        <v>#DIV/0!</v>
      </c>
      <c r="CC337" s="61" t="e">
        <f t="shared" si="512"/>
        <v>#DIV/0!</v>
      </c>
      <c r="CD337" s="61" t="e">
        <f t="shared" si="512"/>
        <v>#DIV/0!</v>
      </c>
      <c r="CE337" s="61" t="e">
        <f t="shared" si="512"/>
        <v>#DIV/0!</v>
      </c>
      <c r="CF337" s="61" t="e">
        <f t="shared" si="512"/>
        <v>#DIV/0!</v>
      </c>
      <c r="CG337" s="61" t="e">
        <f t="shared" ref="CG337:CG382" si="560">T337/$BM337</f>
        <v>#DIV/0!</v>
      </c>
      <c r="CH337" s="61" t="e">
        <f t="shared" si="513"/>
        <v>#DIV/0!</v>
      </c>
      <c r="CI337" s="61" t="e">
        <f t="shared" si="514"/>
        <v>#DIV/0!</v>
      </c>
      <c r="CJ337" s="61" t="e">
        <f t="shared" si="515"/>
        <v>#DIV/0!</v>
      </c>
      <c r="CK337" s="61" t="e">
        <f t="shared" si="516"/>
        <v>#DIV/0!</v>
      </c>
      <c r="CL337" s="61" t="e">
        <f t="shared" si="517"/>
        <v>#DIV/0!</v>
      </c>
      <c r="CM337" s="61" t="e">
        <f t="shared" si="544"/>
        <v>#DIV/0!</v>
      </c>
      <c r="CN337" s="61" t="e">
        <f t="shared" si="518"/>
        <v>#DIV/0!</v>
      </c>
      <c r="CO337" s="61" t="e">
        <f t="shared" si="518"/>
        <v>#DIV/0!</v>
      </c>
      <c r="CP337" s="61" t="e">
        <f t="shared" si="518"/>
        <v>#DIV/0!</v>
      </c>
      <c r="CQ337" s="61" t="e">
        <f t="shared" si="518"/>
        <v>#DIV/0!</v>
      </c>
      <c r="CR337" s="61" t="e">
        <f t="shared" si="518"/>
        <v>#DIV/0!</v>
      </c>
      <c r="CS337" s="61" t="e">
        <f t="shared" si="518"/>
        <v>#DIV/0!</v>
      </c>
      <c r="CT337" s="61" t="e">
        <f t="shared" si="518"/>
        <v>#DIV/0!</v>
      </c>
      <c r="CU337" s="61" t="e">
        <f t="shared" si="518"/>
        <v>#DIV/0!</v>
      </c>
      <c r="CV337" s="61" t="e">
        <f t="shared" si="518"/>
        <v>#DIV/0!</v>
      </c>
      <c r="CW337" s="61" t="e">
        <f t="shared" si="518"/>
        <v>#DIV/0!</v>
      </c>
      <c r="CX337" s="61" t="e">
        <f t="shared" si="518"/>
        <v>#DIV/0!</v>
      </c>
      <c r="CY337" s="61" t="e">
        <f t="shared" si="518"/>
        <v>#DIV/0!</v>
      </c>
      <c r="CZ337" s="61" t="e">
        <f t="shared" si="518"/>
        <v>#DIV/0!</v>
      </c>
      <c r="DA337" s="61" t="e">
        <f t="shared" si="518"/>
        <v>#DIV/0!</v>
      </c>
      <c r="DB337" s="61" t="e">
        <f t="shared" si="518"/>
        <v>#DIV/0!</v>
      </c>
      <c r="DC337" s="61" t="e">
        <f t="shared" ref="DC337:DC361" si="561">AP337/$BM337</f>
        <v>#DIV/0!</v>
      </c>
      <c r="DD337" s="61" t="e">
        <f t="shared" si="519"/>
        <v>#DIV/0!</v>
      </c>
      <c r="DE337" s="61" t="e">
        <f t="shared" si="520"/>
        <v>#DIV/0!</v>
      </c>
      <c r="DF337" s="61" t="e">
        <f t="shared" si="521"/>
        <v>#DIV/0!</v>
      </c>
      <c r="DG337" s="61" t="e">
        <f t="shared" si="522"/>
        <v>#DIV/0!</v>
      </c>
      <c r="DH337" s="61" t="e">
        <f t="shared" si="523"/>
        <v>#DIV/0!</v>
      </c>
      <c r="DI337" s="61" t="e">
        <f t="shared" si="524"/>
        <v>#DIV/0!</v>
      </c>
      <c r="DJ337" s="61" t="e">
        <f t="shared" si="525"/>
        <v>#DIV/0!</v>
      </c>
      <c r="DK337" s="61" t="e">
        <f t="shared" si="526"/>
        <v>#DIV/0!</v>
      </c>
      <c r="DL337" s="61" t="e">
        <f t="shared" si="527"/>
        <v>#DIV/0!</v>
      </c>
      <c r="DM337" s="61" t="e">
        <f t="shared" si="528"/>
        <v>#DIV/0!</v>
      </c>
      <c r="DN337" s="61" t="e">
        <f t="shared" si="529"/>
        <v>#DIV/0!</v>
      </c>
      <c r="DO337" s="61" t="e">
        <f t="shared" si="530"/>
        <v>#DIV/0!</v>
      </c>
      <c r="DP337" s="61" t="e">
        <f t="shared" si="531"/>
        <v>#DIV/0!</v>
      </c>
      <c r="DQ337" s="61" t="e">
        <f t="shared" si="532"/>
        <v>#DIV/0!</v>
      </c>
      <c r="DR337" s="61" t="e">
        <f t="shared" si="533"/>
        <v>#DIV/0!</v>
      </c>
      <c r="DS337" s="61" t="e">
        <f t="shared" si="534"/>
        <v>#DIV/0!</v>
      </c>
      <c r="DT337" s="61" t="e">
        <f t="shared" si="535"/>
        <v>#DIV/0!</v>
      </c>
      <c r="DU337" s="61" t="e">
        <f t="shared" si="536"/>
        <v>#DIV/0!</v>
      </c>
      <c r="DV337" s="61" t="e">
        <f t="shared" si="537"/>
        <v>#DIV/0!</v>
      </c>
      <c r="DW337" s="61" t="e">
        <f t="shared" si="538"/>
        <v>#DIV/0!</v>
      </c>
      <c r="DX337" s="61" t="e">
        <f t="shared" si="539"/>
        <v>#DIV/0!</v>
      </c>
      <c r="DY337" s="61" t="e">
        <f t="shared" si="540"/>
        <v>#DIV/0!</v>
      </c>
      <c r="DZ337" s="61" t="e">
        <f t="shared" si="545"/>
        <v>#DIV/0!</v>
      </c>
    </row>
    <row r="338" spans="1:130">
      <c r="A338" s="53">
        <v>16</v>
      </c>
      <c r="B338" s="63">
        <f t="shared" si="541"/>
        <v>1</v>
      </c>
      <c r="C338" s="53">
        <v>2016</v>
      </c>
      <c r="D338" s="64">
        <f t="shared" si="546"/>
        <v>0</v>
      </c>
      <c r="E338" s="64">
        <f t="shared" si="547"/>
        <v>0</v>
      </c>
      <c r="F338" s="64">
        <f t="shared" si="548"/>
        <v>0</v>
      </c>
      <c r="G338" s="64">
        <f t="shared" si="549"/>
        <v>0</v>
      </c>
      <c r="H338" s="64">
        <f t="shared" si="550"/>
        <v>0</v>
      </c>
      <c r="I338" s="64">
        <f t="shared" si="551"/>
        <v>0</v>
      </c>
      <c r="J338" s="64">
        <f t="shared" si="552"/>
        <v>0</v>
      </c>
      <c r="K338" s="64">
        <f t="shared" si="553"/>
        <v>0</v>
      </c>
      <c r="L338" s="64">
        <f t="shared" si="554"/>
        <v>0</v>
      </c>
      <c r="M338" s="64">
        <f t="shared" si="555"/>
        <v>0</v>
      </c>
      <c r="N338" s="64">
        <f t="shared" si="556"/>
        <v>0</v>
      </c>
      <c r="O338" s="64">
        <f t="shared" si="557"/>
        <v>0</v>
      </c>
      <c r="P338" s="64">
        <f t="shared" si="558"/>
        <v>0</v>
      </c>
      <c r="Q338" s="64">
        <f t="shared" si="559"/>
        <v>0</v>
      </c>
      <c r="R338" s="64">
        <f t="shared" ref="R338:R356" si="562">VLOOKUP($C$80,$D$3:$K$63,$A$72,0)*(B324-B323)</f>
        <v>0</v>
      </c>
      <c r="S338" s="64">
        <f>VLOOKUP($C$81,$D$3:$K$63,$A$72,0)*(B323-B322)</f>
        <v>19.066666666666698</v>
      </c>
      <c r="T338" s="64">
        <f>VLOOKUP($C$82,$D$3:$K$63,$A$72,0)*B322</f>
        <v>0</v>
      </c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54">
        <f t="shared" si="542"/>
        <v>19.066666666666698</v>
      </c>
      <c r="BP338" s="53">
        <v>2016</v>
      </c>
      <c r="BQ338" s="61">
        <f t="shared" si="543"/>
        <v>0</v>
      </c>
      <c r="BR338" s="61">
        <f t="shared" ref="BR338:BR382" si="563">E338/$BM338</f>
        <v>0</v>
      </c>
      <c r="BS338" s="61">
        <f t="shared" ref="BS338:BS382" si="564">F338/$BM338</f>
        <v>0</v>
      </c>
      <c r="BT338" s="61">
        <f t="shared" ref="BT338:BT382" si="565">G338/$BM338</f>
        <v>0</v>
      </c>
      <c r="BU338" s="61">
        <f t="shared" ref="BU338:BU382" si="566">H338/$BM338</f>
        <v>0</v>
      </c>
      <c r="BV338" s="61">
        <f t="shared" ref="BV338:BV382" si="567">I338/$BM338</f>
        <v>0</v>
      </c>
      <c r="BW338" s="61">
        <f t="shared" ref="BW338:BW382" si="568">J338/$BM338</f>
        <v>0</v>
      </c>
      <c r="BX338" s="61">
        <f t="shared" ref="BX338:BX382" si="569">K338/$BM338</f>
        <v>0</v>
      </c>
      <c r="BY338" s="61">
        <f t="shared" ref="BY338:BY382" si="570">L338/$BM338</f>
        <v>0</v>
      </c>
      <c r="BZ338" s="61">
        <f t="shared" ref="BZ338:BZ382" si="571">M338/$BM338</f>
        <v>0</v>
      </c>
      <c r="CA338" s="61">
        <f t="shared" ref="CA338:CA382" si="572">N338/$BM338</f>
        <v>0</v>
      </c>
      <c r="CB338" s="61">
        <f t="shared" ref="CB338:CB382" si="573">O338/$BM338</f>
        <v>0</v>
      </c>
      <c r="CC338" s="61">
        <f t="shared" ref="CC338:CC382" si="574">P338/$BM338</f>
        <v>0</v>
      </c>
      <c r="CD338" s="61">
        <f t="shared" ref="CD338:CD382" si="575">Q338/$BM338</f>
        <v>0</v>
      </c>
      <c r="CE338" s="61">
        <f t="shared" ref="CE338:CE382" si="576">R338/$BM338</f>
        <v>0</v>
      </c>
      <c r="CF338" s="61">
        <f t="shared" ref="CF338:CF382" si="577">S338/$BM338</f>
        <v>1</v>
      </c>
      <c r="CG338" s="61">
        <f t="shared" si="560"/>
        <v>0</v>
      </c>
      <c r="CH338" s="61">
        <f t="shared" si="513"/>
        <v>0</v>
      </c>
      <c r="CI338" s="61">
        <f t="shared" si="514"/>
        <v>0</v>
      </c>
      <c r="CJ338" s="61">
        <f t="shared" si="515"/>
        <v>0</v>
      </c>
      <c r="CK338" s="61">
        <f t="shared" si="516"/>
        <v>0</v>
      </c>
      <c r="CL338" s="61">
        <f t="shared" si="517"/>
        <v>0</v>
      </c>
      <c r="CM338" s="61">
        <f t="shared" si="544"/>
        <v>0</v>
      </c>
      <c r="CN338" s="61">
        <f t="shared" ref="CN338:CN382" si="578">AA338/$BM338</f>
        <v>0</v>
      </c>
      <c r="CO338" s="61">
        <f t="shared" ref="CO338:CO382" si="579">AB338/$BM338</f>
        <v>0</v>
      </c>
      <c r="CP338" s="61">
        <f t="shared" ref="CP338:CP382" si="580">AC338/$BM338</f>
        <v>0</v>
      </c>
      <c r="CQ338" s="61">
        <f t="shared" ref="CQ338:CQ382" si="581">AD338/$BM338</f>
        <v>0</v>
      </c>
      <c r="CR338" s="61">
        <f t="shared" ref="CR338:CR382" si="582">AE338/$BM338</f>
        <v>0</v>
      </c>
      <c r="CS338" s="61">
        <f t="shared" ref="CS338:CS382" si="583">AF338/$BM338</f>
        <v>0</v>
      </c>
      <c r="CT338" s="61">
        <f t="shared" ref="CT338:CT382" si="584">AG338/$BM338</f>
        <v>0</v>
      </c>
      <c r="CU338" s="61">
        <f t="shared" ref="CU338:CU382" si="585">AH338/$BM338</f>
        <v>0</v>
      </c>
      <c r="CV338" s="61">
        <f t="shared" ref="CV338:CV382" si="586">AI338/$BM338</f>
        <v>0</v>
      </c>
      <c r="CW338" s="61">
        <f t="shared" ref="CW338:CW382" si="587">AJ338/$BM338</f>
        <v>0</v>
      </c>
      <c r="CX338" s="61">
        <f t="shared" ref="CX338:CX382" si="588">AK338/$BM338</f>
        <v>0</v>
      </c>
      <c r="CY338" s="61">
        <f t="shared" ref="CY338:CY382" si="589">AL338/$BM338</f>
        <v>0</v>
      </c>
      <c r="CZ338" s="61">
        <f t="shared" ref="CZ338:CZ382" si="590">AM338/$BM338</f>
        <v>0</v>
      </c>
      <c r="DA338" s="61">
        <f t="shared" ref="DA338:DA382" si="591">AN338/$BM338</f>
        <v>0</v>
      </c>
      <c r="DB338" s="61">
        <f t="shared" ref="DB338:DB382" si="592">AO338/$BM338</f>
        <v>0</v>
      </c>
      <c r="DC338" s="61">
        <f t="shared" si="561"/>
        <v>0</v>
      </c>
      <c r="DD338" s="61">
        <f t="shared" si="519"/>
        <v>0</v>
      </c>
      <c r="DE338" s="61">
        <f t="shared" si="520"/>
        <v>0</v>
      </c>
      <c r="DF338" s="61">
        <f t="shared" si="521"/>
        <v>0</v>
      </c>
      <c r="DG338" s="61">
        <f t="shared" si="522"/>
        <v>0</v>
      </c>
      <c r="DH338" s="61">
        <f t="shared" si="523"/>
        <v>0</v>
      </c>
      <c r="DI338" s="61">
        <f t="shared" si="524"/>
        <v>0</v>
      </c>
      <c r="DJ338" s="61">
        <f t="shared" si="525"/>
        <v>0</v>
      </c>
      <c r="DK338" s="61">
        <f t="shared" si="526"/>
        <v>0</v>
      </c>
      <c r="DL338" s="61">
        <f t="shared" si="527"/>
        <v>0</v>
      </c>
      <c r="DM338" s="61">
        <f t="shared" si="528"/>
        <v>0</v>
      </c>
      <c r="DN338" s="61">
        <f t="shared" si="529"/>
        <v>0</v>
      </c>
      <c r="DO338" s="61">
        <f t="shared" si="530"/>
        <v>0</v>
      </c>
      <c r="DP338" s="61">
        <f t="shared" si="531"/>
        <v>0</v>
      </c>
      <c r="DQ338" s="61">
        <f t="shared" si="532"/>
        <v>0</v>
      </c>
      <c r="DR338" s="61">
        <f t="shared" si="533"/>
        <v>0</v>
      </c>
      <c r="DS338" s="61">
        <f t="shared" si="534"/>
        <v>0</v>
      </c>
      <c r="DT338" s="61">
        <f t="shared" si="535"/>
        <v>0</v>
      </c>
      <c r="DU338" s="61">
        <f t="shared" si="536"/>
        <v>0</v>
      </c>
      <c r="DV338" s="61">
        <f t="shared" si="537"/>
        <v>0</v>
      </c>
      <c r="DW338" s="61">
        <f t="shared" si="538"/>
        <v>0</v>
      </c>
      <c r="DX338" s="61">
        <f t="shared" si="539"/>
        <v>0</v>
      </c>
      <c r="DY338" s="61">
        <f t="shared" si="540"/>
        <v>0</v>
      </c>
      <c r="DZ338" s="61">
        <f t="shared" si="545"/>
        <v>1</v>
      </c>
    </row>
    <row r="339" spans="1:130">
      <c r="A339" s="53">
        <v>17</v>
      </c>
      <c r="B339" s="63">
        <f t="shared" si="541"/>
        <v>1</v>
      </c>
      <c r="C339" s="53">
        <v>2017</v>
      </c>
      <c r="D339" s="64">
        <f t="shared" si="546"/>
        <v>0</v>
      </c>
      <c r="E339" s="64">
        <f t="shared" si="547"/>
        <v>0</v>
      </c>
      <c r="F339" s="64">
        <f t="shared" si="548"/>
        <v>0</v>
      </c>
      <c r="G339" s="64">
        <f t="shared" si="549"/>
        <v>0</v>
      </c>
      <c r="H339" s="64">
        <f t="shared" si="550"/>
        <v>0</v>
      </c>
      <c r="I339" s="64">
        <f t="shared" si="551"/>
        <v>0</v>
      </c>
      <c r="J339" s="64">
        <f t="shared" si="552"/>
        <v>0</v>
      </c>
      <c r="K339" s="64">
        <f t="shared" si="553"/>
        <v>0</v>
      </c>
      <c r="L339" s="64">
        <f t="shared" si="554"/>
        <v>0</v>
      </c>
      <c r="M339" s="64">
        <f t="shared" si="555"/>
        <v>0</v>
      </c>
      <c r="N339" s="64">
        <f t="shared" si="556"/>
        <v>0</v>
      </c>
      <c r="O339" s="64">
        <f t="shared" si="557"/>
        <v>0</v>
      </c>
      <c r="P339" s="64">
        <f t="shared" si="558"/>
        <v>0</v>
      </c>
      <c r="Q339" s="64">
        <f t="shared" si="559"/>
        <v>0</v>
      </c>
      <c r="R339" s="64">
        <f t="shared" si="562"/>
        <v>0</v>
      </c>
      <c r="S339" s="64">
        <f t="shared" ref="S339:S357" si="593">VLOOKUP($C$81,$D$3:$K$63,$A$72,0)*(B324-B323)</f>
        <v>19.066666666666698</v>
      </c>
      <c r="T339" s="64">
        <f>VLOOKUP($C$82,$D$3:$K$63,$A$72,0)*(B323-B322)</f>
        <v>58.466666666666697</v>
      </c>
      <c r="U339" s="64">
        <f>VLOOKUP($C$83,$D$3:$K$63,$A$72,0)*B322</f>
        <v>0</v>
      </c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54">
        <f t="shared" si="542"/>
        <v>77.533333333333303</v>
      </c>
      <c r="BP339" s="53">
        <v>2017</v>
      </c>
      <c r="BQ339" s="61">
        <f t="shared" si="543"/>
        <v>0</v>
      </c>
      <c r="BR339" s="61">
        <f t="shared" si="563"/>
        <v>0</v>
      </c>
      <c r="BS339" s="61">
        <f t="shared" si="564"/>
        <v>0</v>
      </c>
      <c r="BT339" s="61">
        <f t="shared" si="565"/>
        <v>0</v>
      </c>
      <c r="BU339" s="61">
        <f t="shared" si="566"/>
        <v>0</v>
      </c>
      <c r="BV339" s="61">
        <f t="shared" si="567"/>
        <v>0</v>
      </c>
      <c r="BW339" s="61">
        <f t="shared" si="568"/>
        <v>0</v>
      </c>
      <c r="BX339" s="61">
        <f t="shared" si="569"/>
        <v>0</v>
      </c>
      <c r="BY339" s="61">
        <f t="shared" si="570"/>
        <v>0</v>
      </c>
      <c r="BZ339" s="61">
        <f t="shared" si="571"/>
        <v>0</v>
      </c>
      <c r="CA339" s="61">
        <f t="shared" si="572"/>
        <v>0</v>
      </c>
      <c r="CB339" s="61">
        <f t="shared" si="573"/>
        <v>0</v>
      </c>
      <c r="CC339" s="61">
        <f t="shared" si="574"/>
        <v>0</v>
      </c>
      <c r="CD339" s="61">
        <f t="shared" si="575"/>
        <v>0</v>
      </c>
      <c r="CE339" s="61">
        <f t="shared" si="576"/>
        <v>0</v>
      </c>
      <c r="CF339" s="61">
        <f t="shared" si="577"/>
        <v>0.24591573516767001</v>
      </c>
      <c r="CG339" s="61">
        <f t="shared" si="560"/>
        <v>0.75408426483233004</v>
      </c>
      <c r="CH339" s="61">
        <f t="shared" si="513"/>
        <v>0</v>
      </c>
      <c r="CI339" s="61">
        <f t="shared" si="514"/>
        <v>0</v>
      </c>
      <c r="CJ339" s="61">
        <f t="shared" si="515"/>
        <v>0</v>
      </c>
      <c r="CK339" s="61">
        <f t="shared" si="516"/>
        <v>0</v>
      </c>
      <c r="CL339" s="61">
        <f t="shared" si="517"/>
        <v>0</v>
      </c>
      <c r="CM339" s="61">
        <f t="shared" si="544"/>
        <v>0</v>
      </c>
      <c r="CN339" s="61">
        <f t="shared" si="578"/>
        <v>0</v>
      </c>
      <c r="CO339" s="61">
        <f t="shared" si="579"/>
        <v>0</v>
      </c>
      <c r="CP339" s="61">
        <f t="shared" si="580"/>
        <v>0</v>
      </c>
      <c r="CQ339" s="61">
        <f t="shared" si="581"/>
        <v>0</v>
      </c>
      <c r="CR339" s="61">
        <f t="shared" si="582"/>
        <v>0</v>
      </c>
      <c r="CS339" s="61">
        <f t="shared" si="583"/>
        <v>0</v>
      </c>
      <c r="CT339" s="61">
        <f t="shared" si="584"/>
        <v>0</v>
      </c>
      <c r="CU339" s="61">
        <f t="shared" si="585"/>
        <v>0</v>
      </c>
      <c r="CV339" s="61">
        <f t="shared" si="586"/>
        <v>0</v>
      </c>
      <c r="CW339" s="61">
        <f t="shared" si="587"/>
        <v>0</v>
      </c>
      <c r="CX339" s="61">
        <f t="shared" si="588"/>
        <v>0</v>
      </c>
      <c r="CY339" s="61">
        <f t="shared" si="589"/>
        <v>0</v>
      </c>
      <c r="CZ339" s="61">
        <f t="shared" si="590"/>
        <v>0</v>
      </c>
      <c r="DA339" s="61">
        <f t="shared" si="591"/>
        <v>0</v>
      </c>
      <c r="DB339" s="61">
        <f t="shared" si="592"/>
        <v>0</v>
      </c>
      <c r="DC339" s="61">
        <f t="shared" si="561"/>
        <v>0</v>
      </c>
      <c r="DD339" s="61">
        <f t="shared" si="519"/>
        <v>0</v>
      </c>
      <c r="DE339" s="61">
        <f t="shared" si="520"/>
        <v>0</v>
      </c>
      <c r="DF339" s="61">
        <f t="shared" si="521"/>
        <v>0</v>
      </c>
      <c r="DG339" s="61">
        <f t="shared" si="522"/>
        <v>0</v>
      </c>
      <c r="DH339" s="61">
        <f t="shared" si="523"/>
        <v>0</v>
      </c>
      <c r="DI339" s="61">
        <f t="shared" si="524"/>
        <v>0</v>
      </c>
      <c r="DJ339" s="61">
        <f t="shared" si="525"/>
        <v>0</v>
      </c>
      <c r="DK339" s="61">
        <f t="shared" si="526"/>
        <v>0</v>
      </c>
      <c r="DL339" s="61">
        <f t="shared" si="527"/>
        <v>0</v>
      </c>
      <c r="DM339" s="61">
        <f t="shared" si="528"/>
        <v>0</v>
      </c>
      <c r="DN339" s="61">
        <f t="shared" si="529"/>
        <v>0</v>
      </c>
      <c r="DO339" s="61">
        <f t="shared" si="530"/>
        <v>0</v>
      </c>
      <c r="DP339" s="61">
        <f t="shared" si="531"/>
        <v>0</v>
      </c>
      <c r="DQ339" s="61">
        <f t="shared" si="532"/>
        <v>0</v>
      </c>
      <c r="DR339" s="61">
        <f t="shared" si="533"/>
        <v>0</v>
      </c>
      <c r="DS339" s="61">
        <f t="shared" si="534"/>
        <v>0</v>
      </c>
      <c r="DT339" s="61">
        <f t="shared" si="535"/>
        <v>0</v>
      </c>
      <c r="DU339" s="61">
        <f t="shared" si="536"/>
        <v>0</v>
      </c>
      <c r="DV339" s="61">
        <f t="shared" si="537"/>
        <v>0</v>
      </c>
      <c r="DW339" s="61">
        <f t="shared" si="538"/>
        <v>0</v>
      </c>
      <c r="DX339" s="61">
        <f t="shared" si="539"/>
        <v>0</v>
      </c>
      <c r="DY339" s="61">
        <f t="shared" si="540"/>
        <v>0</v>
      </c>
      <c r="DZ339" s="61">
        <f t="shared" si="545"/>
        <v>1</v>
      </c>
    </row>
    <row r="340" spans="1:130">
      <c r="A340" s="53">
        <v>18</v>
      </c>
      <c r="B340" s="63">
        <f t="shared" si="541"/>
        <v>1</v>
      </c>
      <c r="C340" s="53">
        <v>2018</v>
      </c>
      <c r="D340" s="64">
        <f t="shared" si="546"/>
        <v>0</v>
      </c>
      <c r="E340" s="64">
        <f t="shared" si="547"/>
        <v>0</v>
      </c>
      <c r="F340" s="64">
        <f t="shared" si="548"/>
        <v>0</v>
      </c>
      <c r="G340" s="64">
        <f t="shared" si="549"/>
        <v>0</v>
      </c>
      <c r="H340" s="64">
        <f t="shared" si="550"/>
        <v>0</v>
      </c>
      <c r="I340" s="64">
        <f t="shared" si="551"/>
        <v>0</v>
      </c>
      <c r="J340" s="64">
        <f t="shared" si="552"/>
        <v>0</v>
      </c>
      <c r="K340" s="64">
        <f t="shared" si="553"/>
        <v>0</v>
      </c>
      <c r="L340" s="64">
        <f t="shared" si="554"/>
        <v>0</v>
      </c>
      <c r="M340" s="64">
        <f t="shared" si="555"/>
        <v>0</v>
      </c>
      <c r="N340" s="64">
        <f t="shared" si="556"/>
        <v>0</v>
      </c>
      <c r="O340" s="64">
        <f t="shared" si="557"/>
        <v>0</v>
      </c>
      <c r="P340" s="64">
        <f t="shared" si="558"/>
        <v>0</v>
      </c>
      <c r="Q340" s="64">
        <f t="shared" si="559"/>
        <v>0</v>
      </c>
      <c r="R340" s="64">
        <f t="shared" si="562"/>
        <v>0</v>
      </c>
      <c r="S340" s="64">
        <f t="shared" si="593"/>
        <v>19.066666666666698</v>
      </c>
      <c r="T340" s="64">
        <f t="shared" ref="T340:T358" si="594">VLOOKUP($C$82,$D$3:$K$63,$A$72,0)*(B324-B323)</f>
        <v>58.466666666666697</v>
      </c>
      <c r="U340" s="64">
        <f>VLOOKUP($C$83,$D$3:$K$63,$A$72,0)*(B323-B322)</f>
        <v>0</v>
      </c>
      <c r="V340" s="64">
        <f>VLOOKUP($C$84,$D$3:$K$63,$A$72,0)*B322</f>
        <v>0</v>
      </c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54">
        <f t="shared" si="542"/>
        <v>77.533333333333303</v>
      </c>
      <c r="BP340" s="53">
        <v>2018</v>
      </c>
      <c r="BQ340" s="61">
        <f t="shared" si="543"/>
        <v>0</v>
      </c>
      <c r="BR340" s="61">
        <f t="shared" si="563"/>
        <v>0</v>
      </c>
      <c r="BS340" s="61">
        <f t="shared" si="564"/>
        <v>0</v>
      </c>
      <c r="BT340" s="61">
        <f t="shared" si="565"/>
        <v>0</v>
      </c>
      <c r="BU340" s="61">
        <f t="shared" si="566"/>
        <v>0</v>
      </c>
      <c r="BV340" s="61">
        <f t="shared" si="567"/>
        <v>0</v>
      </c>
      <c r="BW340" s="61">
        <f t="shared" si="568"/>
        <v>0</v>
      </c>
      <c r="BX340" s="61">
        <f t="shared" si="569"/>
        <v>0</v>
      </c>
      <c r="BY340" s="61">
        <f t="shared" si="570"/>
        <v>0</v>
      </c>
      <c r="BZ340" s="61">
        <f t="shared" si="571"/>
        <v>0</v>
      </c>
      <c r="CA340" s="61">
        <f t="shared" si="572"/>
        <v>0</v>
      </c>
      <c r="CB340" s="61">
        <f t="shared" si="573"/>
        <v>0</v>
      </c>
      <c r="CC340" s="61">
        <f t="shared" si="574"/>
        <v>0</v>
      </c>
      <c r="CD340" s="61">
        <f t="shared" si="575"/>
        <v>0</v>
      </c>
      <c r="CE340" s="61">
        <f t="shared" si="576"/>
        <v>0</v>
      </c>
      <c r="CF340" s="61">
        <f t="shared" si="577"/>
        <v>0.24591573516767001</v>
      </c>
      <c r="CG340" s="61">
        <f t="shared" si="560"/>
        <v>0.75408426483233004</v>
      </c>
      <c r="CH340" s="61">
        <f t="shared" si="513"/>
        <v>0</v>
      </c>
      <c r="CI340" s="61">
        <f t="shared" si="514"/>
        <v>0</v>
      </c>
      <c r="CJ340" s="61">
        <f t="shared" si="515"/>
        <v>0</v>
      </c>
      <c r="CK340" s="61">
        <f t="shared" si="516"/>
        <v>0</v>
      </c>
      <c r="CL340" s="61">
        <f t="shared" si="517"/>
        <v>0</v>
      </c>
      <c r="CM340" s="61">
        <f t="shared" si="544"/>
        <v>0</v>
      </c>
      <c r="CN340" s="61">
        <f t="shared" si="578"/>
        <v>0</v>
      </c>
      <c r="CO340" s="61">
        <f t="shared" si="579"/>
        <v>0</v>
      </c>
      <c r="CP340" s="61">
        <f t="shared" si="580"/>
        <v>0</v>
      </c>
      <c r="CQ340" s="61">
        <f t="shared" si="581"/>
        <v>0</v>
      </c>
      <c r="CR340" s="61">
        <f t="shared" si="582"/>
        <v>0</v>
      </c>
      <c r="CS340" s="61">
        <f t="shared" si="583"/>
        <v>0</v>
      </c>
      <c r="CT340" s="61">
        <f t="shared" si="584"/>
        <v>0</v>
      </c>
      <c r="CU340" s="61">
        <f t="shared" si="585"/>
        <v>0</v>
      </c>
      <c r="CV340" s="61">
        <f t="shared" si="586"/>
        <v>0</v>
      </c>
      <c r="CW340" s="61">
        <f t="shared" si="587"/>
        <v>0</v>
      </c>
      <c r="CX340" s="61">
        <f t="shared" si="588"/>
        <v>0</v>
      </c>
      <c r="CY340" s="61">
        <f t="shared" si="589"/>
        <v>0</v>
      </c>
      <c r="CZ340" s="61">
        <f t="shared" si="590"/>
        <v>0</v>
      </c>
      <c r="DA340" s="61">
        <f t="shared" si="591"/>
        <v>0</v>
      </c>
      <c r="DB340" s="61">
        <f t="shared" si="592"/>
        <v>0</v>
      </c>
      <c r="DC340" s="61">
        <f t="shared" si="561"/>
        <v>0</v>
      </c>
      <c r="DD340" s="61">
        <f t="shared" si="519"/>
        <v>0</v>
      </c>
      <c r="DE340" s="61">
        <f t="shared" si="520"/>
        <v>0</v>
      </c>
      <c r="DF340" s="61">
        <f t="shared" si="521"/>
        <v>0</v>
      </c>
      <c r="DG340" s="61">
        <f t="shared" si="522"/>
        <v>0</v>
      </c>
      <c r="DH340" s="61">
        <f t="shared" si="523"/>
        <v>0</v>
      </c>
      <c r="DI340" s="61">
        <f t="shared" si="524"/>
        <v>0</v>
      </c>
      <c r="DJ340" s="61">
        <f t="shared" si="525"/>
        <v>0</v>
      </c>
      <c r="DK340" s="61">
        <f t="shared" si="526"/>
        <v>0</v>
      </c>
      <c r="DL340" s="61">
        <f t="shared" si="527"/>
        <v>0</v>
      </c>
      <c r="DM340" s="61">
        <f t="shared" si="528"/>
        <v>0</v>
      </c>
      <c r="DN340" s="61">
        <f t="shared" si="529"/>
        <v>0</v>
      </c>
      <c r="DO340" s="61">
        <f t="shared" si="530"/>
        <v>0</v>
      </c>
      <c r="DP340" s="61">
        <f t="shared" si="531"/>
        <v>0</v>
      </c>
      <c r="DQ340" s="61">
        <f t="shared" si="532"/>
        <v>0</v>
      </c>
      <c r="DR340" s="61">
        <f t="shared" si="533"/>
        <v>0</v>
      </c>
      <c r="DS340" s="61">
        <f t="shared" si="534"/>
        <v>0</v>
      </c>
      <c r="DT340" s="61">
        <f t="shared" si="535"/>
        <v>0</v>
      </c>
      <c r="DU340" s="61">
        <f t="shared" si="536"/>
        <v>0</v>
      </c>
      <c r="DV340" s="61">
        <f t="shared" si="537"/>
        <v>0</v>
      </c>
      <c r="DW340" s="61">
        <f t="shared" si="538"/>
        <v>0</v>
      </c>
      <c r="DX340" s="61">
        <f t="shared" si="539"/>
        <v>0</v>
      </c>
      <c r="DY340" s="61">
        <f t="shared" si="540"/>
        <v>0</v>
      </c>
      <c r="DZ340" s="61">
        <f t="shared" si="545"/>
        <v>1</v>
      </c>
    </row>
    <row r="341" spans="1:130">
      <c r="A341" s="53">
        <v>19</v>
      </c>
      <c r="B341" s="63">
        <f t="shared" si="541"/>
        <v>1</v>
      </c>
      <c r="C341" s="53">
        <v>2019</v>
      </c>
      <c r="D341" s="64">
        <f t="shared" si="546"/>
        <v>0</v>
      </c>
      <c r="E341" s="64">
        <f t="shared" si="547"/>
        <v>0</v>
      </c>
      <c r="F341" s="64">
        <f t="shared" si="548"/>
        <v>0</v>
      </c>
      <c r="G341" s="64">
        <f t="shared" si="549"/>
        <v>0</v>
      </c>
      <c r="H341" s="64">
        <f t="shared" si="550"/>
        <v>0</v>
      </c>
      <c r="I341" s="64">
        <f t="shared" si="551"/>
        <v>0</v>
      </c>
      <c r="J341" s="64">
        <f t="shared" si="552"/>
        <v>0</v>
      </c>
      <c r="K341" s="64">
        <f t="shared" si="553"/>
        <v>0</v>
      </c>
      <c r="L341" s="64">
        <f t="shared" si="554"/>
        <v>0</v>
      </c>
      <c r="M341" s="64">
        <f t="shared" si="555"/>
        <v>0</v>
      </c>
      <c r="N341" s="64">
        <f t="shared" si="556"/>
        <v>0</v>
      </c>
      <c r="O341" s="64">
        <f t="shared" si="557"/>
        <v>0</v>
      </c>
      <c r="P341" s="64">
        <f t="shared" si="558"/>
        <v>0</v>
      </c>
      <c r="Q341" s="64">
        <f t="shared" si="559"/>
        <v>0</v>
      </c>
      <c r="R341" s="64">
        <f t="shared" si="562"/>
        <v>0</v>
      </c>
      <c r="S341" s="64">
        <f t="shared" si="593"/>
        <v>19.066666666666698</v>
      </c>
      <c r="T341" s="64">
        <f t="shared" si="594"/>
        <v>58.466666666666697</v>
      </c>
      <c r="U341" s="64">
        <f t="shared" ref="U341:U359" si="595">VLOOKUP($C$83,$D$3:$K$63,$A$72,0)*(B324-B323)</f>
        <v>0</v>
      </c>
      <c r="V341" s="64">
        <f>VLOOKUP($C$84,$D$3:$K$63,$A$72,0)*(B323-B322)</f>
        <v>262.066666666667</v>
      </c>
      <c r="W341" s="64">
        <f>VLOOKUP($C$85,$D$3:$K$63,$A$72,0)*B322</f>
        <v>0</v>
      </c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54">
        <f t="shared" si="542"/>
        <v>339.6</v>
      </c>
      <c r="BP341" s="53">
        <v>2019</v>
      </c>
      <c r="BQ341" s="61">
        <f t="shared" si="543"/>
        <v>0</v>
      </c>
      <c r="BR341" s="61">
        <f t="shared" si="563"/>
        <v>0</v>
      </c>
      <c r="BS341" s="61">
        <f t="shared" si="564"/>
        <v>0</v>
      </c>
      <c r="BT341" s="61">
        <f t="shared" si="565"/>
        <v>0</v>
      </c>
      <c r="BU341" s="61">
        <f t="shared" si="566"/>
        <v>0</v>
      </c>
      <c r="BV341" s="61">
        <f t="shared" si="567"/>
        <v>0</v>
      </c>
      <c r="BW341" s="61">
        <f t="shared" si="568"/>
        <v>0</v>
      </c>
      <c r="BX341" s="61">
        <f t="shared" si="569"/>
        <v>0</v>
      </c>
      <c r="BY341" s="61">
        <f t="shared" si="570"/>
        <v>0</v>
      </c>
      <c r="BZ341" s="61">
        <f t="shared" si="571"/>
        <v>0</v>
      </c>
      <c r="CA341" s="61">
        <f t="shared" si="572"/>
        <v>0</v>
      </c>
      <c r="CB341" s="61">
        <f t="shared" si="573"/>
        <v>0</v>
      </c>
      <c r="CC341" s="61">
        <f t="shared" si="574"/>
        <v>0</v>
      </c>
      <c r="CD341" s="61">
        <f t="shared" si="575"/>
        <v>0</v>
      </c>
      <c r="CE341" s="61">
        <f t="shared" si="576"/>
        <v>0</v>
      </c>
      <c r="CF341" s="61">
        <f t="shared" si="577"/>
        <v>5.6144483706321198E-2</v>
      </c>
      <c r="CG341" s="61">
        <f t="shared" si="560"/>
        <v>0.17216332940714599</v>
      </c>
      <c r="CH341" s="61">
        <f t="shared" si="513"/>
        <v>0</v>
      </c>
      <c r="CI341" s="61">
        <f t="shared" si="514"/>
        <v>0.77169218688653296</v>
      </c>
      <c r="CJ341" s="61">
        <f t="shared" si="515"/>
        <v>0</v>
      </c>
      <c r="CK341" s="61">
        <f t="shared" si="516"/>
        <v>0</v>
      </c>
      <c r="CL341" s="61">
        <f t="shared" si="517"/>
        <v>0</v>
      </c>
      <c r="CM341" s="61">
        <f t="shared" si="544"/>
        <v>0</v>
      </c>
      <c r="CN341" s="61">
        <f t="shared" si="578"/>
        <v>0</v>
      </c>
      <c r="CO341" s="61">
        <f t="shared" si="579"/>
        <v>0</v>
      </c>
      <c r="CP341" s="61">
        <f t="shared" si="580"/>
        <v>0</v>
      </c>
      <c r="CQ341" s="61">
        <f t="shared" si="581"/>
        <v>0</v>
      </c>
      <c r="CR341" s="61">
        <f t="shared" si="582"/>
        <v>0</v>
      </c>
      <c r="CS341" s="61">
        <f t="shared" si="583"/>
        <v>0</v>
      </c>
      <c r="CT341" s="61">
        <f t="shared" si="584"/>
        <v>0</v>
      </c>
      <c r="CU341" s="61">
        <f t="shared" si="585"/>
        <v>0</v>
      </c>
      <c r="CV341" s="61">
        <f t="shared" si="586"/>
        <v>0</v>
      </c>
      <c r="CW341" s="61">
        <f t="shared" si="587"/>
        <v>0</v>
      </c>
      <c r="CX341" s="61">
        <f t="shared" si="588"/>
        <v>0</v>
      </c>
      <c r="CY341" s="61">
        <f t="shared" si="589"/>
        <v>0</v>
      </c>
      <c r="CZ341" s="61">
        <f t="shared" si="590"/>
        <v>0</v>
      </c>
      <c r="DA341" s="61">
        <f t="shared" si="591"/>
        <v>0</v>
      </c>
      <c r="DB341" s="61">
        <f t="shared" si="592"/>
        <v>0</v>
      </c>
      <c r="DC341" s="61">
        <f t="shared" si="561"/>
        <v>0</v>
      </c>
      <c r="DD341" s="61">
        <f t="shared" si="519"/>
        <v>0</v>
      </c>
      <c r="DE341" s="61">
        <f t="shared" si="520"/>
        <v>0</v>
      </c>
      <c r="DF341" s="61">
        <f t="shared" si="521"/>
        <v>0</v>
      </c>
      <c r="DG341" s="61">
        <f t="shared" si="522"/>
        <v>0</v>
      </c>
      <c r="DH341" s="61">
        <f t="shared" si="523"/>
        <v>0</v>
      </c>
      <c r="DI341" s="61">
        <f t="shared" si="524"/>
        <v>0</v>
      </c>
      <c r="DJ341" s="61">
        <f t="shared" si="525"/>
        <v>0</v>
      </c>
      <c r="DK341" s="61">
        <f t="shared" si="526"/>
        <v>0</v>
      </c>
      <c r="DL341" s="61">
        <f t="shared" si="527"/>
        <v>0</v>
      </c>
      <c r="DM341" s="61">
        <f t="shared" si="528"/>
        <v>0</v>
      </c>
      <c r="DN341" s="61">
        <f t="shared" si="529"/>
        <v>0</v>
      </c>
      <c r="DO341" s="61">
        <f t="shared" si="530"/>
        <v>0</v>
      </c>
      <c r="DP341" s="61">
        <f t="shared" si="531"/>
        <v>0</v>
      </c>
      <c r="DQ341" s="61">
        <f t="shared" si="532"/>
        <v>0</v>
      </c>
      <c r="DR341" s="61">
        <f t="shared" si="533"/>
        <v>0</v>
      </c>
      <c r="DS341" s="61">
        <f t="shared" si="534"/>
        <v>0</v>
      </c>
      <c r="DT341" s="61">
        <f t="shared" si="535"/>
        <v>0</v>
      </c>
      <c r="DU341" s="61">
        <f t="shared" si="536"/>
        <v>0</v>
      </c>
      <c r="DV341" s="61">
        <f t="shared" si="537"/>
        <v>0</v>
      </c>
      <c r="DW341" s="61">
        <f t="shared" si="538"/>
        <v>0</v>
      </c>
      <c r="DX341" s="61">
        <f t="shared" si="539"/>
        <v>0</v>
      </c>
      <c r="DY341" s="61">
        <f t="shared" si="540"/>
        <v>0</v>
      </c>
      <c r="DZ341" s="61">
        <f t="shared" si="545"/>
        <v>1</v>
      </c>
    </row>
    <row r="342" spans="1:130">
      <c r="A342" s="53">
        <v>20</v>
      </c>
      <c r="B342" s="63">
        <f t="shared" si="541"/>
        <v>1</v>
      </c>
      <c r="C342" s="53">
        <v>2020</v>
      </c>
      <c r="D342" s="64">
        <f t="shared" si="546"/>
        <v>0</v>
      </c>
      <c r="E342" s="64">
        <f t="shared" si="547"/>
        <v>0</v>
      </c>
      <c r="F342" s="64">
        <f t="shared" si="548"/>
        <v>0</v>
      </c>
      <c r="G342" s="64">
        <f t="shared" si="549"/>
        <v>0</v>
      </c>
      <c r="H342" s="64">
        <f t="shared" si="550"/>
        <v>0</v>
      </c>
      <c r="I342" s="64">
        <f t="shared" si="551"/>
        <v>0</v>
      </c>
      <c r="J342" s="64">
        <f t="shared" si="552"/>
        <v>0</v>
      </c>
      <c r="K342" s="64">
        <f t="shared" si="553"/>
        <v>0</v>
      </c>
      <c r="L342" s="64">
        <f t="shared" si="554"/>
        <v>0</v>
      </c>
      <c r="M342" s="64">
        <f t="shared" si="555"/>
        <v>0</v>
      </c>
      <c r="N342" s="64">
        <f t="shared" si="556"/>
        <v>0</v>
      </c>
      <c r="O342" s="64">
        <f t="shared" si="557"/>
        <v>0</v>
      </c>
      <c r="P342" s="64">
        <f t="shared" si="558"/>
        <v>0</v>
      </c>
      <c r="Q342" s="64">
        <f t="shared" si="559"/>
        <v>0</v>
      </c>
      <c r="R342" s="64">
        <f t="shared" si="562"/>
        <v>0</v>
      </c>
      <c r="S342" s="64">
        <f t="shared" si="593"/>
        <v>19.066666666666698</v>
      </c>
      <c r="T342" s="64">
        <f t="shared" si="594"/>
        <v>58.466666666666697</v>
      </c>
      <c r="U342" s="64">
        <f t="shared" si="595"/>
        <v>0</v>
      </c>
      <c r="V342" s="64">
        <f t="shared" ref="V342:V360" si="596">VLOOKUP($C$84,$D$3:$K$63,$A$72,0)*(B324-B323)</f>
        <v>262.066666666667</v>
      </c>
      <c r="W342" s="64">
        <f>VLOOKUP($C$85,$D$3:$K$63,$A$72,0)*(B323-B322)</f>
        <v>320.26666666666699</v>
      </c>
      <c r="X342" s="64">
        <f>VLOOKUP($C$86,$D$3:$K$63,$A$72,0)*B322</f>
        <v>0</v>
      </c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54">
        <f t="shared" si="542"/>
        <v>659.86666666666702</v>
      </c>
      <c r="BP342" s="53">
        <v>2020</v>
      </c>
      <c r="BQ342" s="61">
        <f t="shared" si="543"/>
        <v>0</v>
      </c>
      <c r="BR342" s="61">
        <f t="shared" si="563"/>
        <v>0</v>
      </c>
      <c r="BS342" s="61">
        <f t="shared" si="564"/>
        <v>0</v>
      </c>
      <c r="BT342" s="61">
        <f t="shared" si="565"/>
        <v>0</v>
      </c>
      <c r="BU342" s="61">
        <f t="shared" si="566"/>
        <v>0</v>
      </c>
      <c r="BV342" s="61">
        <f t="shared" si="567"/>
        <v>0</v>
      </c>
      <c r="BW342" s="61">
        <f t="shared" si="568"/>
        <v>0</v>
      </c>
      <c r="BX342" s="61">
        <f t="shared" si="569"/>
        <v>0</v>
      </c>
      <c r="BY342" s="61">
        <f t="shared" si="570"/>
        <v>0</v>
      </c>
      <c r="BZ342" s="61">
        <f t="shared" si="571"/>
        <v>0</v>
      </c>
      <c r="CA342" s="61">
        <f t="shared" si="572"/>
        <v>0</v>
      </c>
      <c r="CB342" s="61">
        <f t="shared" si="573"/>
        <v>0</v>
      </c>
      <c r="CC342" s="61">
        <f t="shared" si="574"/>
        <v>0</v>
      </c>
      <c r="CD342" s="61">
        <f t="shared" si="575"/>
        <v>0</v>
      </c>
      <c r="CE342" s="61">
        <f t="shared" si="576"/>
        <v>0</v>
      </c>
      <c r="CF342" s="61">
        <f t="shared" si="577"/>
        <v>2.8894726207314599E-2</v>
      </c>
      <c r="CG342" s="61">
        <f t="shared" si="560"/>
        <v>8.8603758335017199E-2</v>
      </c>
      <c r="CH342" s="61">
        <f t="shared" si="513"/>
        <v>0</v>
      </c>
      <c r="CI342" s="61">
        <f t="shared" si="514"/>
        <v>0.39715093958375403</v>
      </c>
      <c r="CJ342" s="61">
        <f t="shared" si="515"/>
        <v>0.485350575873914</v>
      </c>
      <c r="CK342" s="61">
        <f t="shared" si="516"/>
        <v>0</v>
      </c>
      <c r="CL342" s="61">
        <f t="shared" si="517"/>
        <v>0</v>
      </c>
      <c r="CM342" s="61">
        <f t="shared" si="544"/>
        <v>0</v>
      </c>
      <c r="CN342" s="61">
        <f t="shared" si="578"/>
        <v>0</v>
      </c>
      <c r="CO342" s="61">
        <f t="shared" si="579"/>
        <v>0</v>
      </c>
      <c r="CP342" s="61">
        <f t="shared" si="580"/>
        <v>0</v>
      </c>
      <c r="CQ342" s="61">
        <f t="shared" si="581"/>
        <v>0</v>
      </c>
      <c r="CR342" s="61">
        <f t="shared" si="582"/>
        <v>0</v>
      </c>
      <c r="CS342" s="61">
        <f t="shared" si="583"/>
        <v>0</v>
      </c>
      <c r="CT342" s="61">
        <f t="shared" si="584"/>
        <v>0</v>
      </c>
      <c r="CU342" s="61">
        <f t="shared" si="585"/>
        <v>0</v>
      </c>
      <c r="CV342" s="61">
        <f t="shared" si="586"/>
        <v>0</v>
      </c>
      <c r="CW342" s="61">
        <f t="shared" si="587"/>
        <v>0</v>
      </c>
      <c r="CX342" s="61">
        <f t="shared" si="588"/>
        <v>0</v>
      </c>
      <c r="CY342" s="61">
        <f t="shared" si="589"/>
        <v>0</v>
      </c>
      <c r="CZ342" s="61">
        <f t="shared" si="590"/>
        <v>0</v>
      </c>
      <c r="DA342" s="61">
        <f t="shared" si="591"/>
        <v>0</v>
      </c>
      <c r="DB342" s="61">
        <f t="shared" si="592"/>
        <v>0</v>
      </c>
      <c r="DC342" s="61">
        <f t="shared" si="561"/>
        <v>0</v>
      </c>
      <c r="DD342" s="61">
        <f t="shared" si="519"/>
        <v>0</v>
      </c>
      <c r="DE342" s="61">
        <f t="shared" si="520"/>
        <v>0</v>
      </c>
      <c r="DF342" s="61">
        <f t="shared" si="521"/>
        <v>0</v>
      </c>
      <c r="DG342" s="61">
        <f t="shared" si="522"/>
        <v>0</v>
      </c>
      <c r="DH342" s="61">
        <f t="shared" si="523"/>
        <v>0</v>
      </c>
      <c r="DI342" s="61">
        <f t="shared" si="524"/>
        <v>0</v>
      </c>
      <c r="DJ342" s="61">
        <f t="shared" si="525"/>
        <v>0</v>
      </c>
      <c r="DK342" s="61">
        <f t="shared" si="526"/>
        <v>0</v>
      </c>
      <c r="DL342" s="61">
        <f t="shared" si="527"/>
        <v>0</v>
      </c>
      <c r="DM342" s="61">
        <f t="shared" si="528"/>
        <v>0</v>
      </c>
      <c r="DN342" s="61">
        <f t="shared" si="529"/>
        <v>0</v>
      </c>
      <c r="DO342" s="61">
        <f t="shared" si="530"/>
        <v>0</v>
      </c>
      <c r="DP342" s="61">
        <f t="shared" si="531"/>
        <v>0</v>
      </c>
      <c r="DQ342" s="61">
        <f t="shared" si="532"/>
        <v>0</v>
      </c>
      <c r="DR342" s="61">
        <f t="shared" si="533"/>
        <v>0</v>
      </c>
      <c r="DS342" s="61">
        <f t="shared" si="534"/>
        <v>0</v>
      </c>
      <c r="DT342" s="61">
        <f t="shared" si="535"/>
        <v>0</v>
      </c>
      <c r="DU342" s="61">
        <f t="shared" si="536"/>
        <v>0</v>
      </c>
      <c r="DV342" s="61">
        <f t="shared" si="537"/>
        <v>0</v>
      </c>
      <c r="DW342" s="61">
        <f t="shared" si="538"/>
        <v>0</v>
      </c>
      <c r="DX342" s="61">
        <f t="shared" si="539"/>
        <v>0</v>
      </c>
      <c r="DY342" s="61">
        <f t="shared" si="540"/>
        <v>0</v>
      </c>
      <c r="DZ342" s="61">
        <f t="shared" si="545"/>
        <v>1</v>
      </c>
    </row>
    <row r="343" spans="1:130">
      <c r="C343" s="53">
        <v>2021</v>
      </c>
      <c r="D343" s="64"/>
      <c r="E343" s="64">
        <f t="shared" si="547"/>
        <v>0</v>
      </c>
      <c r="F343" s="64">
        <f t="shared" si="548"/>
        <v>0</v>
      </c>
      <c r="G343" s="64">
        <f t="shared" si="549"/>
        <v>0</v>
      </c>
      <c r="H343" s="64">
        <f t="shared" si="550"/>
        <v>0</v>
      </c>
      <c r="I343" s="64">
        <f t="shared" si="551"/>
        <v>0</v>
      </c>
      <c r="J343" s="64">
        <f t="shared" si="552"/>
        <v>0</v>
      </c>
      <c r="K343" s="64">
        <f t="shared" si="553"/>
        <v>0</v>
      </c>
      <c r="L343" s="64">
        <f t="shared" si="554"/>
        <v>0</v>
      </c>
      <c r="M343" s="64">
        <f t="shared" si="555"/>
        <v>0</v>
      </c>
      <c r="N343" s="64">
        <f t="shared" si="556"/>
        <v>0</v>
      </c>
      <c r="O343" s="64">
        <f t="shared" si="557"/>
        <v>0</v>
      </c>
      <c r="P343" s="64">
        <f t="shared" si="558"/>
        <v>0</v>
      </c>
      <c r="Q343" s="64">
        <f t="shared" si="559"/>
        <v>0</v>
      </c>
      <c r="R343" s="64">
        <f t="shared" si="562"/>
        <v>0</v>
      </c>
      <c r="S343" s="64">
        <f t="shared" si="593"/>
        <v>19.066666666666698</v>
      </c>
      <c r="T343" s="64">
        <f t="shared" si="594"/>
        <v>58.466666666666697</v>
      </c>
      <c r="U343" s="64">
        <f t="shared" si="595"/>
        <v>0</v>
      </c>
      <c r="V343" s="64">
        <f t="shared" si="596"/>
        <v>262.066666666667</v>
      </c>
      <c r="W343" s="64">
        <f t="shared" ref="W343:W361" si="597">VLOOKUP($C$85,$D$3:$K$63,$A$72,0)*(B324-B323)</f>
        <v>320.26666666666699</v>
      </c>
      <c r="X343" s="64">
        <f>VLOOKUP($C$86,$D$3:$K$63,$A$72,0)*(B323-B322)</f>
        <v>61.8</v>
      </c>
      <c r="Y343" s="64">
        <f>VLOOKUP($C$87,$D$3:$K$63,$A$72,0)*B322</f>
        <v>0</v>
      </c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54">
        <f t="shared" si="542"/>
        <v>721.66666666666697</v>
      </c>
      <c r="BP343" s="53">
        <v>2021</v>
      </c>
      <c r="BQ343" s="61">
        <f t="shared" si="543"/>
        <v>0</v>
      </c>
      <c r="BR343" s="61">
        <f t="shared" si="563"/>
        <v>0</v>
      </c>
      <c r="BS343" s="61">
        <f t="shared" si="564"/>
        <v>0</v>
      </c>
      <c r="BT343" s="61">
        <f t="shared" si="565"/>
        <v>0</v>
      </c>
      <c r="BU343" s="61">
        <f t="shared" si="566"/>
        <v>0</v>
      </c>
      <c r="BV343" s="61">
        <f t="shared" si="567"/>
        <v>0</v>
      </c>
      <c r="BW343" s="61">
        <f t="shared" si="568"/>
        <v>0</v>
      </c>
      <c r="BX343" s="61">
        <f t="shared" si="569"/>
        <v>0</v>
      </c>
      <c r="BY343" s="61">
        <f t="shared" si="570"/>
        <v>0</v>
      </c>
      <c r="BZ343" s="61">
        <f t="shared" si="571"/>
        <v>0</v>
      </c>
      <c r="CA343" s="61">
        <f t="shared" si="572"/>
        <v>0</v>
      </c>
      <c r="CB343" s="61">
        <f t="shared" si="573"/>
        <v>0</v>
      </c>
      <c r="CC343" s="61">
        <f t="shared" si="574"/>
        <v>0</v>
      </c>
      <c r="CD343" s="61">
        <f t="shared" si="575"/>
        <v>0</v>
      </c>
      <c r="CE343" s="61">
        <f t="shared" si="576"/>
        <v>0</v>
      </c>
      <c r="CF343" s="61">
        <f t="shared" si="577"/>
        <v>2.6420323325635101E-2</v>
      </c>
      <c r="CG343" s="61">
        <f t="shared" si="560"/>
        <v>8.1016166281755203E-2</v>
      </c>
      <c r="CH343" s="61">
        <f t="shared" si="513"/>
        <v>0</v>
      </c>
      <c r="CI343" s="61">
        <f t="shared" si="514"/>
        <v>0.363140877598152</v>
      </c>
      <c r="CJ343" s="61">
        <f t="shared" si="515"/>
        <v>0.44378752886835998</v>
      </c>
      <c r="CK343" s="61">
        <f t="shared" si="516"/>
        <v>8.5635103926096995E-2</v>
      </c>
      <c r="CL343" s="61">
        <f t="shared" si="517"/>
        <v>0</v>
      </c>
      <c r="CM343" s="61">
        <f t="shared" si="544"/>
        <v>0</v>
      </c>
      <c r="CN343" s="61">
        <f t="shared" si="578"/>
        <v>0</v>
      </c>
      <c r="CO343" s="61">
        <f t="shared" si="579"/>
        <v>0</v>
      </c>
      <c r="CP343" s="61">
        <f t="shared" si="580"/>
        <v>0</v>
      </c>
      <c r="CQ343" s="61">
        <f t="shared" si="581"/>
        <v>0</v>
      </c>
      <c r="CR343" s="61">
        <f t="shared" si="582"/>
        <v>0</v>
      </c>
      <c r="CS343" s="61">
        <f t="shared" si="583"/>
        <v>0</v>
      </c>
      <c r="CT343" s="61">
        <f t="shared" si="584"/>
        <v>0</v>
      </c>
      <c r="CU343" s="61">
        <f t="shared" si="585"/>
        <v>0</v>
      </c>
      <c r="CV343" s="61">
        <f t="shared" si="586"/>
        <v>0</v>
      </c>
      <c r="CW343" s="61">
        <f t="shared" si="587"/>
        <v>0</v>
      </c>
      <c r="CX343" s="61">
        <f t="shared" si="588"/>
        <v>0</v>
      </c>
      <c r="CY343" s="61">
        <f t="shared" si="589"/>
        <v>0</v>
      </c>
      <c r="CZ343" s="61">
        <f t="shared" si="590"/>
        <v>0</v>
      </c>
      <c r="DA343" s="61">
        <f t="shared" si="591"/>
        <v>0</v>
      </c>
      <c r="DB343" s="61">
        <f t="shared" si="592"/>
        <v>0</v>
      </c>
      <c r="DC343" s="61">
        <f t="shared" si="561"/>
        <v>0</v>
      </c>
      <c r="DD343" s="61">
        <f t="shared" si="519"/>
        <v>0</v>
      </c>
      <c r="DE343" s="61">
        <f t="shared" si="520"/>
        <v>0</v>
      </c>
      <c r="DF343" s="61">
        <f t="shared" si="521"/>
        <v>0</v>
      </c>
      <c r="DG343" s="61">
        <f t="shared" si="522"/>
        <v>0</v>
      </c>
      <c r="DH343" s="61">
        <f t="shared" si="523"/>
        <v>0</v>
      </c>
      <c r="DI343" s="61">
        <f t="shared" si="524"/>
        <v>0</v>
      </c>
      <c r="DJ343" s="61">
        <f t="shared" si="525"/>
        <v>0</v>
      </c>
      <c r="DK343" s="61">
        <f t="shared" si="526"/>
        <v>0</v>
      </c>
      <c r="DL343" s="61">
        <f t="shared" si="527"/>
        <v>0</v>
      </c>
      <c r="DM343" s="61">
        <f t="shared" si="528"/>
        <v>0</v>
      </c>
      <c r="DN343" s="61">
        <f t="shared" si="529"/>
        <v>0</v>
      </c>
      <c r="DO343" s="61">
        <f t="shared" si="530"/>
        <v>0</v>
      </c>
      <c r="DP343" s="61">
        <f t="shared" si="531"/>
        <v>0</v>
      </c>
      <c r="DQ343" s="61">
        <f t="shared" si="532"/>
        <v>0</v>
      </c>
      <c r="DR343" s="61">
        <f t="shared" si="533"/>
        <v>0</v>
      </c>
      <c r="DS343" s="61">
        <f t="shared" si="534"/>
        <v>0</v>
      </c>
      <c r="DT343" s="61">
        <f t="shared" si="535"/>
        <v>0</v>
      </c>
      <c r="DU343" s="61">
        <f t="shared" si="536"/>
        <v>0</v>
      </c>
      <c r="DV343" s="61">
        <f t="shared" si="537"/>
        <v>0</v>
      </c>
      <c r="DW343" s="61">
        <f t="shared" si="538"/>
        <v>0</v>
      </c>
      <c r="DX343" s="61">
        <f t="shared" si="539"/>
        <v>0</v>
      </c>
      <c r="DY343" s="61">
        <f t="shared" si="540"/>
        <v>0</v>
      </c>
      <c r="DZ343" s="61">
        <f t="shared" si="545"/>
        <v>1</v>
      </c>
    </row>
    <row r="344" spans="1:130">
      <c r="C344" s="53">
        <v>2022</v>
      </c>
      <c r="D344" s="64"/>
      <c r="E344" s="64"/>
      <c r="F344" s="64">
        <f t="shared" si="548"/>
        <v>0</v>
      </c>
      <c r="G344" s="64">
        <f t="shared" si="549"/>
        <v>0</v>
      </c>
      <c r="H344" s="64">
        <f t="shared" si="550"/>
        <v>0</v>
      </c>
      <c r="I344" s="64">
        <f t="shared" si="551"/>
        <v>0</v>
      </c>
      <c r="J344" s="64">
        <f t="shared" si="552"/>
        <v>0</v>
      </c>
      <c r="K344" s="64">
        <f t="shared" si="553"/>
        <v>0</v>
      </c>
      <c r="L344" s="64">
        <f t="shared" si="554"/>
        <v>0</v>
      </c>
      <c r="M344" s="64">
        <f t="shared" si="555"/>
        <v>0</v>
      </c>
      <c r="N344" s="64">
        <f t="shared" si="556"/>
        <v>0</v>
      </c>
      <c r="O344" s="64">
        <f t="shared" si="557"/>
        <v>0</v>
      </c>
      <c r="P344" s="64">
        <f t="shared" si="558"/>
        <v>0</v>
      </c>
      <c r="Q344" s="64">
        <f t="shared" si="559"/>
        <v>0</v>
      </c>
      <c r="R344" s="64">
        <f t="shared" si="562"/>
        <v>0</v>
      </c>
      <c r="S344" s="64">
        <f t="shared" si="593"/>
        <v>19.066666666666698</v>
      </c>
      <c r="T344" s="64">
        <f t="shared" si="594"/>
        <v>58.466666666666697</v>
      </c>
      <c r="U344" s="64">
        <f t="shared" si="595"/>
        <v>0</v>
      </c>
      <c r="V344" s="64">
        <f t="shared" si="596"/>
        <v>262.066666666667</v>
      </c>
      <c r="W344" s="64">
        <f t="shared" si="597"/>
        <v>320.26666666666699</v>
      </c>
      <c r="X344" s="64">
        <f t="shared" ref="X344:X362" si="598">VLOOKUP($C$86,$D$3:$K$63,$A$72,0)*(B324-B323)</f>
        <v>61.8</v>
      </c>
      <c r="Y344" s="64">
        <f>VLOOKUP($C$87,$D$3:$K$63,$A$72,0)*(B323-B322)</f>
        <v>85.6</v>
      </c>
      <c r="Z344" s="64">
        <f>VLOOKUP($C$88,$D$3:$K$63,$A$72,0)*B322</f>
        <v>0</v>
      </c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54">
        <f t="shared" si="542"/>
        <v>807.26666666666699</v>
      </c>
      <c r="BP344" s="53">
        <v>2022</v>
      </c>
      <c r="BQ344" s="61">
        <f t="shared" si="543"/>
        <v>0</v>
      </c>
      <c r="BR344" s="61">
        <f t="shared" si="563"/>
        <v>0</v>
      </c>
      <c r="BS344" s="61">
        <f t="shared" si="564"/>
        <v>0</v>
      </c>
      <c r="BT344" s="61">
        <f t="shared" si="565"/>
        <v>0</v>
      </c>
      <c r="BU344" s="61">
        <f t="shared" si="566"/>
        <v>0</v>
      </c>
      <c r="BV344" s="61">
        <f t="shared" si="567"/>
        <v>0</v>
      </c>
      <c r="BW344" s="61">
        <f t="shared" si="568"/>
        <v>0</v>
      </c>
      <c r="BX344" s="61">
        <f t="shared" si="569"/>
        <v>0</v>
      </c>
      <c r="BY344" s="61">
        <f t="shared" si="570"/>
        <v>0</v>
      </c>
      <c r="BZ344" s="61">
        <f t="shared" si="571"/>
        <v>0</v>
      </c>
      <c r="CA344" s="61">
        <f t="shared" si="572"/>
        <v>0</v>
      </c>
      <c r="CB344" s="61">
        <f t="shared" si="573"/>
        <v>0</v>
      </c>
      <c r="CC344" s="61">
        <f t="shared" si="574"/>
        <v>0</v>
      </c>
      <c r="CD344" s="61">
        <f t="shared" si="575"/>
        <v>0</v>
      </c>
      <c r="CE344" s="61">
        <f t="shared" si="576"/>
        <v>0</v>
      </c>
      <c r="CF344" s="61">
        <f t="shared" si="577"/>
        <v>2.3618795936906401E-2</v>
      </c>
      <c r="CG344" s="61">
        <f t="shared" si="560"/>
        <v>7.2425468659674599E-2</v>
      </c>
      <c r="CH344" s="61">
        <f t="shared" si="513"/>
        <v>0</v>
      </c>
      <c r="CI344" s="61">
        <f t="shared" si="514"/>
        <v>0.32463456932859902</v>
      </c>
      <c r="CJ344" s="61">
        <f t="shared" si="515"/>
        <v>0.39672970517796702</v>
      </c>
      <c r="CK344" s="61">
        <f t="shared" si="516"/>
        <v>7.65546287885044E-2</v>
      </c>
      <c r="CL344" s="61">
        <f t="shared" si="517"/>
        <v>0.10603683210834899</v>
      </c>
      <c r="CM344" s="61">
        <f t="shared" si="544"/>
        <v>0</v>
      </c>
      <c r="CN344" s="61">
        <f t="shared" si="578"/>
        <v>0</v>
      </c>
      <c r="CO344" s="61">
        <f t="shared" si="579"/>
        <v>0</v>
      </c>
      <c r="CP344" s="61">
        <f t="shared" si="580"/>
        <v>0</v>
      </c>
      <c r="CQ344" s="61">
        <f t="shared" si="581"/>
        <v>0</v>
      </c>
      <c r="CR344" s="61">
        <f t="shared" si="582"/>
        <v>0</v>
      </c>
      <c r="CS344" s="61">
        <f t="shared" si="583"/>
        <v>0</v>
      </c>
      <c r="CT344" s="61">
        <f t="shared" si="584"/>
        <v>0</v>
      </c>
      <c r="CU344" s="61">
        <f t="shared" si="585"/>
        <v>0</v>
      </c>
      <c r="CV344" s="61">
        <f t="shared" si="586"/>
        <v>0</v>
      </c>
      <c r="CW344" s="61">
        <f t="shared" si="587"/>
        <v>0</v>
      </c>
      <c r="CX344" s="61">
        <f t="shared" si="588"/>
        <v>0</v>
      </c>
      <c r="CY344" s="61">
        <f t="shared" si="589"/>
        <v>0</v>
      </c>
      <c r="CZ344" s="61">
        <f t="shared" si="590"/>
        <v>0</v>
      </c>
      <c r="DA344" s="61">
        <f t="shared" si="591"/>
        <v>0</v>
      </c>
      <c r="DB344" s="61">
        <f t="shared" si="592"/>
        <v>0</v>
      </c>
      <c r="DC344" s="61">
        <f t="shared" si="561"/>
        <v>0</v>
      </c>
      <c r="DD344" s="61">
        <f t="shared" si="519"/>
        <v>0</v>
      </c>
      <c r="DE344" s="61">
        <f t="shared" si="520"/>
        <v>0</v>
      </c>
      <c r="DF344" s="61">
        <f t="shared" si="521"/>
        <v>0</v>
      </c>
      <c r="DG344" s="61">
        <f t="shared" si="522"/>
        <v>0</v>
      </c>
      <c r="DH344" s="61">
        <f t="shared" si="523"/>
        <v>0</v>
      </c>
      <c r="DI344" s="61">
        <f t="shared" si="524"/>
        <v>0</v>
      </c>
      <c r="DJ344" s="61">
        <f t="shared" si="525"/>
        <v>0</v>
      </c>
      <c r="DK344" s="61">
        <f t="shared" si="526"/>
        <v>0</v>
      </c>
      <c r="DL344" s="61">
        <f t="shared" si="527"/>
        <v>0</v>
      </c>
      <c r="DM344" s="61">
        <f t="shared" si="528"/>
        <v>0</v>
      </c>
      <c r="DN344" s="61">
        <f t="shared" si="529"/>
        <v>0</v>
      </c>
      <c r="DO344" s="61">
        <f t="shared" si="530"/>
        <v>0</v>
      </c>
      <c r="DP344" s="61">
        <f t="shared" si="531"/>
        <v>0</v>
      </c>
      <c r="DQ344" s="61">
        <f t="shared" si="532"/>
        <v>0</v>
      </c>
      <c r="DR344" s="61">
        <f t="shared" si="533"/>
        <v>0</v>
      </c>
      <c r="DS344" s="61">
        <f t="shared" si="534"/>
        <v>0</v>
      </c>
      <c r="DT344" s="61">
        <f t="shared" si="535"/>
        <v>0</v>
      </c>
      <c r="DU344" s="61">
        <f t="shared" si="536"/>
        <v>0</v>
      </c>
      <c r="DV344" s="61">
        <f t="shared" si="537"/>
        <v>0</v>
      </c>
      <c r="DW344" s="61">
        <f t="shared" si="538"/>
        <v>0</v>
      </c>
      <c r="DX344" s="61">
        <f t="shared" si="539"/>
        <v>0</v>
      </c>
      <c r="DY344" s="61">
        <f t="shared" si="540"/>
        <v>0</v>
      </c>
      <c r="DZ344" s="61">
        <f t="shared" si="545"/>
        <v>1</v>
      </c>
    </row>
    <row r="345" spans="1:130">
      <c r="C345" s="53">
        <v>2023</v>
      </c>
      <c r="D345" s="64"/>
      <c r="E345" s="64"/>
      <c r="F345" s="64"/>
      <c r="G345" s="64">
        <f t="shared" si="549"/>
        <v>0</v>
      </c>
      <c r="H345" s="64">
        <f t="shared" si="550"/>
        <v>0</v>
      </c>
      <c r="I345" s="64">
        <f t="shared" si="551"/>
        <v>0</v>
      </c>
      <c r="J345" s="64">
        <f t="shared" si="552"/>
        <v>0</v>
      </c>
      <c r="K345" s="64">
        <f t="shared" si="553"/>
        <v>0</v>
      </c>
      <c r="L345" s="64">
        <f t="shared" si="554"/>
        <v>0</v>
      </c>
      <c r="M345" s="64">
        <f t="shared" si="555"/>
        <v>0</v>
      </c>
      <c r="N345" s="64">
        <f t="shared" si="556"/>
        <v>0</v>
      </c>
      <c r="O345" s="64">
        <f t="shared" si="557"/>
        <v>0</v>
      </c>
      <c r="P345" s="64">
        <f t="shared" si="558"/>
        <v>0</v>
      </c>
      <c r="Q345" s="64">
        <f t="shared" si="559"/>
        <v>0</v>
      </c>
      <c r="R345" s="64">
        <f t="shared" si="562"/>
        <v>0</v>
      </c>
      <c r="S345" s="64">
        <f t="shared" si="593"/>
        <v>19.066666666666698</v>
      </c>
      <c r="T345" s="64">
        <f t="shared" si="594"/>
        <v>58.466666666666697</v>
      </c>
      <c r="U345" s="64">
        <f t="shared" si="595"/>
        <v>0</v>
      </c>
      <c r="V345" s="64">
        <f t="shared" si="596"/>
        <v>262.066666666667</v>
      </c>
      <c r="W345" s="64">
        <f t="shared" si="597"/>
        <v>320.26666666666699</v>
      </c>
      <c r="X345" s="64">
        <f t="shared" si="598"/>
        <v>61.8</v>
      </c>
      <c r="Y345" s="64">
        <f t="shared" ref="Y345:Y363" si="599">VLOOKUP($C$87,$D$3:$K$63,$A$72,0)*(B324-B323)</f>
        <v>85.6</v>
      </c>
      <c r="Z345" s="64">
        <f>VLOOKUP($C$88,$D$3:$K$63,$A$72,0)*(B323-B322)</f>
        <v>93.6</v>
      </c>
      <c r="AA345" s="64">
        <f>VLOOKUP($C$89,$D$3:$K$63,$A$72,0)*B322</f>
        <v>0</v>
      </c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54">
        <f t="shared" si="542"/>
        <v>900.86666666666702</v>
      </c>
      <c r="BP345" s="53">
        <v>2023</v>
      </c>
      <c r="BQ345" s="61">
        <f t="shared" si="543"/>
        <v>0</v>
      </c>
      <c r="BR345" s="61">
        <f t="shared" si="563"/>
        <v>0</v>
      </c>
      <c r="BS345" s="61">
        <f t="shared" si="564"/>
        <v>0</v>
      </c>
      <c r="BT345" s="61">
        <f t="shared" si="565"/>
        <v>0</v>
      </c>
      <c r="BU345" s="61">
        <f t="shared" si="566"/>
        <v>0</v>
      </c>
      <c r="BV345" s="61">
        <f t="shared" si="567"/>
        <v>0</v>
      </c>
      <c r="BW345" s="61">
        <f t="shared" si="568"/>
        <v>0</v>
      </c>
      <c r="BX345" s="61">
        <f t="shared" si="569"/>
        <v>0</v>
      </c>
      <c r="BY345" s="61">
        <f t="shared" si="570"/>
        <v>0</v>
      </c>
      <c r="BZ345" s="61">
        <f t="shared" si="571"/>
        <v>0</v>
      </c>
      <c r="CA345" s="61">
        <f t="shared" si="572"/>
        <v>0</v>
      </c>
      <c r="CB345" s="61">
        <f t="shared" si="573"/>
        <v>0</v>
      </c>
      <c r="CC345" s="61">
        <f t="shared" si="574"/>
        <v>0</v>
      </c>
      <c r="CD345" s="61">
        <f t="shared" si="575"/>
        <v>0</v>
      </c>
      <c r="CE345" s="61">
        <f t="shared" si="576"/>
        <v>0</v>
      </c>
      <c r="CF345" s="61">
        <f t="shared" si="577"/>
        <v>2.1164804262561999E-2</v>
      </c>
      <c r="CG345" s="61">
        <f t="shared" si="560"/>
        <v>6.4900466217716293E-2</v>
      </c>
      <c r="CH345" s="61">
        <f t="shared" si="513"/>
        <v>0</v>
      </c>
      <c r="CI345" s="61">
        <f t="shared" si="514"/>
        <v>0.29090505439206699</v>
      </c>
      <c r="CJ345" s="61">
        <f t="shared" si="515"/>
        <v>0.355509509361356</v>
      </c>
      <c r="CK345" s="61">
        <f t="shared" si="516"/>
        <v>6.8600606823059296E-2</v>
      </c>
      <c r="CL345" s="61">
        <f t="shared" si="517"/>
        <v>9.5019610745208302E-2</v>
      </c>
      <c r="CM345" s="61">
        <f t="shared" si="544"/>
        <v>0.103899948198032</v>
      </c>
      <c r="CN345" s="61">
        <f t="shared" si="578"/>
        <v>0</v>
      </c>
      <c r="CO345" s="61">
        <f t="shared" si="579"/>
        <v>0</v>
      </c>
      <c r="CP345" s="61">
        <f t="shared" si="580"/>
        <v>0</v>
      </c>
      <c r="CQ345" s="61">
        <f t="shared" si="581"/>
        <v>0</v>
      </c>
      <c r="CR345" s="61">
        <f t="shared" si="582"/>
        <v>0</v>
      </c>
      <c r="CS345" s="61">
        <f t="shared" si="583"/>
        <v>0</v>
      </c>
      <c r="CT345" s="61">
        <f t="shared" si="584"/>
        <v>0</v>
      </c>
      <c r="CU345" s="61">
        <f t="shared" si="585"/>
        <v>0</v>
      </c>
      <c r="CV345" s="61">
        <f t="shared" si="586"/>
        <v>0</v>
      </c>
      <c r="CW345" s="61">
        <f t="shared" si="587"/>
        <v>0</v>
      </c>
      <c r="CX345" s="61">
        <f t="shared" si="588"/>
        <v>0</v>
      </c>
      <c r="CY345" s="61">
        <f t="shared" si="589"/>
        <v>0</v>
      </c>
      <c r="CZ345" s="61">
        <f t="shared" si="590"/>
        <v>0</v>
      </c>
      <c r="DA345" s="61">
        <f t="shared" si="591"/>
        <v>0</v>
      </c>
      <c r="DB345" s="61">
        <f t="shared" si="592"/>
        <v>0</v>
      </c>
      <c r="DC345" s="61">
        <f t="shared" si="561"/>
        <v>0</v>
      </c>
      <c r="DD345" s="61">
        <f t="shared" si="519"/>
        <v>0</v>
      </c>
      <c r="DE345" s="61">
        <f t="shared" si="520"/>
        <v>0</v>
      </c>
      <c r="DF345" s="61">
        <f t="shared" si="521"/>
        <v>0</v>
      </c>
      <c r="DG345" s="61">
        <f t="shared" si="522"/>
        <v>0</v>
      </c>
      <c r="DH345" s="61">
        <f t="shared" si="523"/>
        <v>0</v>
      </c>
      <c r="DI345" s="61">
        <f t="shared" si="524"/>
        <v>0</v>
      </c>
      <c r="DJ345" s="61">
        <f t="shared" si="525"/>
        <v>0</v>
      </c>
      <c r="DK345" s="61">
        <f t="shared" si="526"/>
        <v>0</v>
      </c>
      <c r="DL345" s="61">
        <f t="shared" si="527"/>
        <v>0</v>
      </c>
      <c r="DM345" s="61">
        <f t="shared" si="528"/>
        <v>0</v>
      </c>
      <c r="DN345" s="61">
        <f t="shared" si="529"/>
        <v>0</v>
      </c>
      <c r="DO345" s="61">
        <f t="shared" si="530"/>
        <v>0</v>
      </c>
      <c r="DP345" s="61">
        <f t="shared" si="531"/>
        <v>0</v>
      </c>
      <c r="DQ345" s="61">
        <f t="shared" si="532"/>
        <v>0</v>
      </c>
      <c r="DR345" s="61">
        <f t="shared" si="533"/>
        <v>0</v>
      </c>
      <c r="DS345" s="61">
        <f t="shared" si="534"/>
        <v>0</v>
      </c>
      <c r="DT345" s="61">
        <f t="shared" si="535"/>
        <v>0</v>
      </c>
      <c r="DU345" s="61">
        <f t="shared" si="536"/>
        <v>0</v>
      </c>
      <c r="DV345" s="61">
        <f t="shared" si="537"/>
        <v>0</v>
      </c>
      <c r="DW345" s="61">
        <f t="shared" si="538"/>
        <v>0</v>
      </c>
      <c r="DX345" s="61">
        <f t="shared" si="539"/>
        <v>0</v>
      </c>
      <c r="DY345" s="61">
        <f t="shared" si="540"/>
        <v>0</v>
      </c>
      <c r="DZ345" s="61">
        <f t="shared" si="545"/>
        <v>1</v>
      </c>
    </row>
    <row r="346" spans="1:130">
      <c r="C346" s="53">
        <v>2024</v>
      </c>
      <c r="D346" s="64"/>
      <c r="E346" s="64"/>
      <c r="F346" s="64"/>
      <c r="G346" s="64"/>
      <c r="H346" s="64">
        <f t="shared" si="550"/>
        <v>0</v>
      </c>
      <c r="I346" s="64">
        <f t="shared" si="551"/>
        <v>0</v>
      </c>
      <c r="J346" s="64">
        <f t="shared" si="552"/>
        <v>0</v>
      </c>
      <c r="K346" s="64">
        <f t="shared" si="553"/>
        <v>0</v>
      </c>
      <c r="L346" s="64">
        <f t="shared" si="554"/>
        <v>0</v>
      </c>
      <c r="M346" s="64">
        <f t="shared" si="555"/>
        <v>0</v>
      </c>
      <c r="N346" s="64">
        <f t="shared" si="556"/>
        <v>0</v>
      </c>
      <c r="O346" s="64">
        <f t="shared" si="557"/>
        <v>0</v>
      </c>
      <c r="P346" s="64">
        <f t="shared" si="558"/>
        <v>0</v>
      </c>
      <c r="Q346" s="64">
        <f t="shared" si="559"/>
        <v>0</v>
      </c>
      <c r="R346" s="64">
        <f t="shared" si="562"/>
        <v>0</v>
      </c>
      <c r="S346" s="64">
        <f t="shared" si="593"/>
        <v>19.066666666666698</v>
      </c>
      <c r="T346" s="64">
        <f t="shared" si="594"/>
        <v>58.466666666666697</v>
      </c>
      <c r="U346" s="64">
        <f t="shared" si="595"/>
        <v>0</v>
      </c>
      <c r="V346" s="64">
        <f t="shared" si="596"/>
        <v>262.066666666667</v>
      </c>
      <c r="W346" s="64">
        <f t="shared" si="597"/>
        <v>320.26666666666699</v>
      </c>
      <c r="X346" s="64">
        <f t="shared" si="598"/>
        <v>61.8</v>
      </c>
      <c r="Y346" s="64">
        <f t="shared" si="599"/>
        <v>85.6</v>
      </c>
      <c r="Z346" s="64">
        <f t="shared" ref="Z346:Z364" si="600">VLOOKUP($C$88,$D$3:$K$63,$A$72,0)*(B324-B323)</f>
        <v>93.6</v>
      </c>
      <c r="AA346" s="64">
        <f>VLOOKUP($C$89,$D$3:$K$63,$A$72,0)*(B323-B322)</f>
        <v>103.6</v>
      </c>
      <c r="AB346" s="64">
        <f>VLOOKUP($C$90,$D$3:$K$63,$A$72,0)*B322</f>
        <v>0</v>
      </c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54">
        <f t="shared" si="542"/>
        <v>1004.46666666667</v>
      </c>
      <c r="BP346" s="53">
        <v>2024</v>
      </c>
      <c r="BQ346" s="61">
        <f t="shared" si="543"/>
        <v>0</v>
      </c>
      <c r="BR346" s="61">
        <f t="shared" si="563"/>
        <v>0</v>
      </c>
      <c r="BS346" s="61">
        <f t="shared" si="564"/>
        <v>0</v>
      </c>
      <c r="BT346" s="61">
        <f t="shared" si="565"/>
        <v>0</v>
      </c>
      <c r="BU346" s="61">
        <f t="shared" si="566"/>
        <v>0</v>
      </c>
      <c r="BV346" s="61">
        <f t="shared" si="567"/>
        <v>0</v>
      </c>
      <c r="BW346" s="61">
        <f t="shared" si="568"/>
        <v>0</v>
      </c>
      <c r="BX346" s="61">
        <f t="shared" si="569"/>
        <v>0</v>
      </c>
      <c r="BY346" s="61">
        <f t="shared" si="570"/>
        <v>0</v>
      </c>
      <c r="BZ346" s="61">
        <f t="shared" si="571"/>
        <v>0</v>
      </c>
      <c r="CA346" s="61">
        <f t="shared" si="572"/>
        <v>0</v>
      </c>
      <c r="CB346" s="61">
        <f t="shared" si="573"/>
        <v>0</v>
      </c>
      <c r="CC346" s="61">
        <f t="shared" si="574"/>
        <v>0</v>
      </c>
      <c r="CD346" s="61">
        <f t="shared" si="575"/>
        <v>0</v>
      </c>
      <c r="CE346" s="61">
        <f t="shared" si="576"/>
        <v>0</v>
      </c>
      <c r="CF346" s="61">
        <f t="shared" si="577"/>
        <v>1.8981880931837801E-2</v>
      </c>
      <c r="CG346" s="61">
        <f t="shared" si="560"/>
        <v>5.8206676843432698E-2</v>
      </c>
      <c r="CH346" s="61">
        <f t="shared" si="513"/>
        <v>0</v>
      </c>
      <c r="CI346" s="61">
        <f t="shared" si="514"/>
        <v>0.26090130749319701</v>
      </c>
      <c r="CJ346" s="61">
        <f t="shared" si="515"/>
        <v>0.31884250348443599</v>
      </c>
      <c r="CK346" s="61">
        <f t="shared" si="516"/>
        <v>6.1525187495851799E-2</v>
      </c>
      <c r="CL346" s="61">
        <f t="shared" si="517"/>
        <v>8.5219353554124896E-2</v>
      </c>
      <c r="CM346" s="61">
        <f t="shared" si="544"/>
        <v>9.3183779119931004E-2</v>
      </c>
      <c r="CN346" s="61">
        <f t="shared" si="578"/>
        <v>0.103139311077189</v>
      </c>
      <c r="CO346" s="61">
        <f t="shared" si="579"/>
        <v>0</v>
      </c>
      <c r="CP346" s="61">
        <f t="shared" si="580"/>
        <v>0</v>
      </c>
      <c r="CQ346" s="61">
        <f t="shared" si="581"/>
        <v>0</v>
      </c>
      <c r="CR346" s="61">
        <f t="shared" si="582"/>
        <v>0</v>
      </c>
      <c r="CS346" s="61">
        <f t="shared" si="583"/>
        <v>0</v>
      </c>
      <c r="CT346" s="61">
        <f t="shared" si="584"/>
        <v>0</v>
      </c>
      <c r="CU346" s="61">
        <f t="shared" si="585"/>
        <v>0</v>
      </c>
      <c r="CV346" s="61">
        <f t="shared" si="586"/>
        <v>0</v>
      </c>
      <c r="CW346" s="61">
        <f t="shared" si="587"/>
        <v>0</v>
      </c>
      <c r="CX346" s="61">
        <f t="shared" si="588"/>
        <v>0</v>
      </c>
      <c r="CY346" s="61">
        <f t="shared" si="589"/>
        <v>0</v>
      </c>
      <c r="CZ346" s="61">
        <f t="shared" si="590"/>
        <v>0</v>
      </c>
      <c r="DA346" s="61">
        <f t="shared" si="591"/>
        <v>0</v>
      </c>
      <c r="DB346" s="61">
        <f t="shared" si="592"/>
        <v>0</v>
      </c>
      <c r="DC346" s="61">
        <f t="shared" si="561"/>
        <v>0</v>
      </c>
      <c r="DD346" s="61">
        <f t="shared" si="519"/>
        <v>0</v>
      </c>
      <c r="DE346" s="61">
        <f t="shared" si="520"/>
        <v>0</v>
      </c>
      <c r="DF346" s="61">
        <f t="shared" si="521"/>
        <v>0</v>
      </c>
      <c r="DG346" s="61">
        <f t="shared" si="522"/>
        <v>0</v>
      </c>
      <c r="DH346" s="61">
        <f t="shared" si="523"/>
        <v>0</v>
      </c>
      <c r="DI346" s="61">
        <f t="shared" si="524"/>
        <v>0</v>
      </c>
      <c r="DJ346" s="61">
        <f t="shared" si="525"/>
        <v>0</v>
      </c>
      <c r="DK346" s="61">
        <f t="shared" si="526"/>
        <v>0</v>
      </c>
      <c r="DL346" s="61">
        <f t="shared" si="527"/>
        <v>0</v>
      </c>
      <c r="DM346" s="61">
        <f t="shared" si="528"/>
        <v>0</v>
      </c>
      <c r="DN346" s="61">
        <f t="shared" si="529"/>
        <v>0</v>
      </c>
      <c r="DO346" s="61">
        <f t="shared" si="530"/>
        <v>0</v>
      </c>
      <c r="DP346" s="61">
        <f t="shared" si="531"/>
        <v>0</v>
      </c>
      <c r="DQ346" s="61">
        <f t="shared" si="532"/>
        <v>0</v>
      </c>
      <c r="DR346" s="61">
        <f t="shared" si="533"/>
        <v>0</v>
      </c>
      <c r="DS346" s="61">
        <f t="shared" si="534"/>
        <v>0</v>
      </c>
      <c r="DT346" s="61">
        <f t="shared" si="535"/>
        <v>0</v>
      </c>
      <c r="DU346" s="61">
        <f t="shared" si="536"/>
        <v>0</v>
      </c>
      <c r="DV346" s="61">
        <f t="shared" si="537"/>
        <v>0</v>
      </c>
      <c r="DW346" s="61">
        <f t="shared" si="538"/>
        <v>0</v>
      </c>
      <c r="DX346" s="61">
        <f t="shared" si="539"/>
        <v>0</v>
      </c>
      <c r="DY346" s="61">
        <f t="shared" si="540"/>
        <v>0</v>
      </c>
      <c r="DZ346" s="61">
        <f t="shared" si="545"/>
        <v>1</v>
      </c>
    </row>
    <row r="347" spans="1:130">
      <c r="C347" s="53">
        <v>2025</v>
      </c>
      <c r="D347" s="64"/>
      <c r="E347" s="64"/>
      <c r="F347" s="64"/>
      <c r="G347" s="64"/>
      <c r="H347" s="64"/>
      <c r="I347" s="64">
        <f t="shared" si="551"/>
        <v>0</v>
      </c>
      <c r="J347" s="64">
        <f t="shared" si="552"/>
        <v>0</v>
      </c>
      <c r="K347" s="64">
        <f t="shared" si="553"/>
        <v>0</v>
      </c>
      <c r="L347" s="64">
        <f t="shared" si="554"/>
        <v>0</v>
      </c>
      <c r="M347" s="64">
        <f t="shared" si="555"/>
        <v>0</v>
      </c>
      <c r="N347" s="64">
        <f t="shared" si="556"/>
        <v>0</v>
      </c>
      <c r="O347" s="64">
        <f t="shared" si="557"/>
        <v>0</v>
      </c>
      <c r="P347" s="64">
        <f t="shared" si="558"/>
        <v>0</v>
      </c>
      <c r="Q347" s="64">
        <f t="shared" si="559"/>
        <v>0</v>
      </c>
      <c r="R347" s="64">
        <f t="shared" si="562"/>
        <v>0</v>
      </c>
      <c r="S347" s="64">
        <f t="shared" si="593"/>
        <v>19.066666666666698</v>
      </c>
      <c r="T347" s="64">
        <f t="shared" si="594"/>
        <v>58.466666666666697</v>
      </c>
      <c r="U347" s="64">
        <f t="shared" si="595"/>
        <v>0</v>
      </c>
      <c r="V347" s="64">
        <f t="shared" si="596"/>
        <v>262.066666666667</v>
      </c>
      <c r="W347" s="64">
        <f t="shared" si="597"/>
        <v>320.26666666666699</v>
      </c>
      <c r="X347" s="64">
        <f t="shared" si="598"/>
        <v>61.8</v>
      </c>
      <c r="Y347" s="64">
        <f t="shared" si="599"/>
        <v>85.6</v>
      </c>
      <c r="Z347" s="64">
        <f t="shared" si="600"/>
        <v>93.6</v>
      </c>
      <c r="AA347" s="64">
        <f t="shared" ref="AA347:AA365" si="601">VLOOKUP($C$89,$D$3:$K$63,$A$72,0)*(B324-B323)</f>
        <v>103.6</v>
      </c>
      <c r="AB347" s="64">
        <f>VLOOKUP($C$90,$D$3:$K$63,$A$72,0)*(B323-B322)</f>
        <v>115.6</v>
      </c>
      <c r="AC347" s="64">
        <f>VLOOKUP($C$91,$D$3:$K$63,$A$72,0)*B322</f>
        <v>0</v>
      </c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54">
        <f t="shared" si="542"/>
        <v>1120.06666666667</v>
      </c>
      <c r="BP347" s="53">
        <v>2025</v>
      </c>
      <c r="BQ347" s="61">
        <f t="shared" si="543"/>
        <v>0</v>
      </c>
      <c r="BR347" s="61">
        <f t="shared" si="563"/>
        <v>0</v>
      </c>
      <c r="BS347" s="61">
        <f t="shared" si="564"/>
        <v>0</v>
      </c>
      <c r="BT347" s="61">
        <f t="shared" si="565"/>
        <v>0</v>
      </c>
      <c r="BU347" s="61">
        <f t="shared" si="566"/>
        <v>0</v>
      </c>
      <c r="BV347" s="61">
        <f t="shared" si="567"/>
        <v>0</v>
      </c>
      <c r="BW347" s="61">
        <f t="shared" si="568"/>
        <v>0</v>
      </c>
      <c r="BX347" s="61">
        <f t="shared" si="569"/>
        <v>0</v>
      </c>
      <c r="BY347" s="61">
        <f t="shared" si="570"/>
        <v>0</v>
      </c>
      <c r="BZ347" s="61">
        <f t="shared" si="571"/>
        <v>0</v>
      </c>
      <c r="CA347" s="61">
        <f t="shared" si="572"/>
        <v>0</v>
      </c>
      <c r="CB347" s="61">
        <f t="shared" si="573"/>
        <v>0</v>
      </c>
      <c r="CC347" s="61">
        <f t="shared" si="574"/>
        <v>0</v>
      </c>
      <c r="CD347" s="61">
        <f t="shared" si="575"/>
        <v>0</v>
      </c>
      <c r="CE347" s="61">
        <f t="shared" si="576"/>
        <v>0</v>
      </c>
      <c r="CF347" s="61">
        <f t="shared" si="577"/>
        <v>1.7022796262127299E-2</v>
      </c>
      <c r="CG347" s="61">
        <f t="shared" si="560"/>
        <v>5.2199273852746801E-2</v>
      </c>
      <c r="CH347" s="61">
        <f t="shared" si="513"/>
        <v>0</v>
      </c>
      <c r="CI347" s="61">
        <f t="shared" si="514"/>
        <v>0.233974168204274</v>
      </c>
      <c r="CJ347" s="61">
        <f t="shared" si="515"/>
        <v>0.285935360990417</v>
      </c>
      <c r="CK347" s="61">
        <f t="shared" si="516"/>
        <v>5.5175287185286602E-2</v>
      </c>
      <c r="CL347" s="61">
        <f t="shared" si="517"/>
        <v>7.6424022379620205E-2</v>
      </c>
      <c r="CM347" s="61">
        <f t="shared" si="544"/>
        <v>8.3566454377715593E-2</v>
      </c>
      <c r="CN347" s="61">
        <f t="shared" si="578"/>
        <v>9.2494494375334801E-2</v>
      </c>
      <c r="CO347" s="61">
        <f t="shared" si="579"/>
        <v>0.103208142372478</v>
      </c>
      <c r="CP347" s="61">
        <f t="shared" si="580"/>
        <v>0</v>
      </c>
      <c r="CQ347" s="61">
        <f t="shared" si="581"/>
        <v>0</v>
      </c>
      <c r="CR347" s="61">
        <f t="shared" si="582"/>
        <v>0</v>
      </c>
      <c r="CS347" s="61">
        <f t="shared" si="583"/>
        <v>0</v>
      </c>
      <c r="CT347" s="61">
        <f t="shared" si="584"/>
        <v>0</v>
      </c>
      <c r="CU347" s="61">
        <f t="shared" si="585"/>
        <v>0</v>
      </c>
      <c r="CV347" s="61">
        <f t="shared" si="586"/>
        <v>0</v>
      </c>
      <c r="CW347" s="61">
        <f t="shared" si="587"/>
        <v>0</v>
      </c>
      <c r="CX347" s="61">
        <f t="shared" si="588"/>
        <v>0</v>
      </c>
      <c r="CY347" s="61">
        <f t="shared" si="589"/>
        <v>0</v>
      </c>
      <c r="CZ347" s="61">
        <f t="shared" si="590"/>
        <v>0</v>
      </c>
      <c r="DA347" s="61">
        <f t="shared" si="591"/>
        <v>0</v>
      </c>
      <c r="DB347" s="61">
        <f t="shared" si="592"/>
        <v>0</v>
      </c>
      <c r="DC347" s="61">
        <f t="shared" si="561"/>
        <v>0</v>
      </c>
      <c r="DD347" s="61">
        <f t="shared" si="519"/>
        <v>0</v>
      </c>
      <c r="DE347" s="61">
        <f t="shared" si="520"/>
        <v>0</v>
      </c>
      <c r="DF347" s="61">
        <f t="shared" si="521"/>
        <v>0</v>
      </c>
      <c r="DG347" s="61">
        <f t="shared" si="522"/>
        <v>0</v>
      </c>
      <c r="DH347" s="61">
        <f t="shared" si="523"/>
        <v>0</v>
      </c>
      <c r="DI347" s="61">
        <f t="shared" si="524"/>
        <v>0</v>
      </c>
      <c r="DJ347" s="61">
        <f t="shared" si="525"/>
        <v>0</v>
      </c>
      <c r="DK347" s="61">
        <f t="shared" si="526"/>
        <v>0</v>
      </c>
      <c r="DL347" s="61">
        <f t="shared" si="527"/>
        <v>0</v>
      </c>
      <c r="DM347" s="61">
        <f t="shared" si="528"/>
        <v>0</v>
      </c>
      <c r="DN347" s="61">
        <f t="shared" si="529"/>
        <v>0</v>
      </c>
      <c r="DO347" s="61">
        <f t="shared" si="530"/>
        <v>0</v>
      </c>
      <c r="DP347" s="61">
        <f t="shared" si="531"/>
        <v>0</v>
      </c>
      <c r="DQ347" s="61">
        <f t="shared" si="532"/>
        <v>0</v>
      </c>
      <c r="DR347" s="61">
        <f t="shared" si="533"/>
        <v>0</v>
      </c>
      <c r="DS347" s="61">
        <f t="shared" si="534"/>
        <v>0</v>
      </c>
      <c r="DT347" s="61">
        <f t="shared" si="535"/>
        <v>0</v>
      </c>
      <c r="DU347" s="61">
        <f t="shared" si="536"/>
        <v>0</v>
      </c>
      <c r="DV347" s="61">
        <f t="shared" si="537"/>
        <v>0</v>
      </c>
      <c r="DW347" s="61">
        <f t="shared" si="538"/>
        <v>0</v>
      </c>
      <c r="DX347" s="61">
        <f t="shared" si="539"/>
        <v>0</v>
      </c>
      <c r="DY347" s="61">
        <f t="shared" si="540"/>
        <v>0</v>
      </c>
      <c r="DZ347" s="61">
        <f t="shared" si="545"/>
        <v>1</v>
      </c>
    </row>
    <row r="348" spans="1:130">
      <c r="C348" s="53">
        <v>2026</v>
      </c>
      <c r="D348" s="64"/>
      <c r="E348" s="64"/>
      <c r="F348" s="64"/>
      <c r="G348" s="64"/>
      <c r="H348" s="64"/>
      <c r="I348" s="64"/>
      <c r="J348" s="64">
        <f t="shared" si="552"/>
        <v>0</v>
      </c>
      <c r="K348" s="64">
        <f t="shared" si="553"/>
        <v>0</v>
      </c>
      <c r="L348" s="64">
        <f t="shared" si="554"/>
        <v>0</v>
      </c>
      <c r="M348" s="64">
        <f t="shared" si="555"/>
        <v>0</v>
      </c>
      <c r="N348" s="64">
        <f t="shared" si="556"/>
        <v>0</v>
      </c>
      <c r="O348" s="64">
        <f t="shared" si="557"/>
        <v>0</v>
      </c>
      <c r="P348" s="64">
        <f t="shared" si="558"/>
        <v>0</v>
      </c>
      <c r="Q348" s="64">
        <f t="shared" si="559"/>
        <v>0</v>
      </c>
      <c r="R348" s="64">
        <f t="shared" si="562"/>
        <v>0</v>
      </c>
      <c r="S348" s="64">
        <f t="shared" si="593"/>
        <v>19.066666666666698</v>
      </c>
      <c r="T348" s="64">
        <f t="shared" si="594"/>
        <v>58.466666666666697</v>
      </c>
      <c r="U348" s="64">
        <f t="shared" si="595"/>
        <v>0</v>
      </c>
      <c r="V348" s="64">
        <f t="shared" si="596"/>
        <v>262.066666666667</v>
      </c>
      <c r="W348" s="64">
        <f t="shared" si="597"/>
        <v>320.26666666666699</v>
      </c>
      <c r="X348" s="64">
        <f t="shared" si="598"/>
        <v>61.8</v>
      </c>
      <c r="Y348" s="64">
        <f t="shared" si="599"/>
        <v>85.6</v>
      </c>
      <c r="Z348" s="64">
        <f t="shared" si="600"/>
        <v>93.6</v>
      </c>
      <c r="AA348" s="64">
        <f t="shared" si="601"/>
        <v>103.6</v>
      </c>
      <c r="AB348" s="64">
        <f t="shared" ref="AB348:AB366" si="602">VLOOKUP($C$90,$D$3:$K$63,$A$72,0)*(B324-B323)</f>
        <v>115.6</v>
      </c>
      <c r="AC348" s="64">
        <f>VLOOKUP($C$91,$D$3:$K$63,$A$72,0)*(B323-B322)</f>
        <v>137.6</v>
      </c>
      <c r="AD348" s="64">
        <f>VLOOKUP($C$92,$D$3:$K$63,$A$72,0)*B322</f>
        <v>0</v>
      </c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54">
        <f t="shared" si="542"/>
        <v>1257.6666666666699</v>
      </c>
      <c r="BP348" s="53">
        <v>2026</v>
      </c>
      <c r="BQ348" s="61">
        <f t="shared" si="543"/>
        <v>0</v>
      </c>
      <c r="BR348" s="61">
        <f t="shared" si="563"/>
        <v>0</v>
      </c>
      <c r="BS348" s="61">
        <f t="shared" si="564"/>
        <v>0</v>
      </c>
      <c r="BT348" s="61">
        <f t="shared" si="565"/>
        <v>0</v>
      </c>
      <c r="BU348" s="61">
        <f t="shared" si="566"/>
        <v>0</v>
      </c>
      <c r="BV348" s="61">
        <f t="shared" si="567"/>
        <v>0</v>
      </c>
      <c r="BW348" s="61">
        <f t="shared" si="568"/>
        <v>0</v>
      </c>
      <c r="BX348" s="61">
        <f t="shared" si="569"/>
        <v>0</v>
      </c>
      <c r="BY348" s="61">
        <f t="shared" si="570"/>
        <v>0</v>
      </c>
      <c r="BZ348" s="61">
        <f t="shared" si="571"/>
        <v>0</v>
      </c>
      <c r="CA348" s="61">
        <f t="shared" si="572"/>
        <v>0</v>
      </c>
      <c r="CB348" s="61">
        <f t="shared" si="573"/>
        <v>0</v>
      </c>
      <c r="CC348" s="61">
        <f t="shared" si="574"/>
        <v>0</v>
      </c>
      <c r="CD348" s="61">
        <f t="shared" si="575"/>
        <v>0</v>
      </c>
      <c r="CE348" s="61">
        <f t="shared" si="576"/>
        <v>0</v>
      </c>
      <c r="CF348" s="61">
        <f t="shared" si="577"/>
        <v>1.5160349854227401E-2</v>
      </c>
      <c r="CG348" s="61">
        <f t="shared" si="560"/>
        <v>4.6488205671879099E-2</v>
      </c>
      <c r="CH348" s="61">
        <f t="shared" si="513"/>
        <v>0</v>
      </c>
      <c r="CI348" s="61">
        <f t="shared" si="514"/>
        <v>0.208375298171217</v>
      </c>
      <c r="CJ348" s="61">
        <f t="shared" si="515"/>
        <v>0.254651470978002</v>
      </c>
      <c r="CK348" s="61">
        <f t="shared" si="516"/>
        <v>4.91386164855553E-2</v>
      </c>
      <c r="CL348" s="61">
        <f t="shared" si="517"/>
        <v>6.8062549695202701E-2</v>
      </c>
      <c r="CM348" s="61">
        <f t="shared" si="544"/>
        <v>7.4423535648025396E-2</v>
      </c>
      <c r="CN348" s="61">
        <f t="shared" si="578"/>
        <v>8.2374768089053793E-2</v>
      </c>
      <c r="CO348" s="61">
        <f t="shared" si="579"/>
        <v>9.1916247018287794E-2</v>
      </c>
      <c r="CP348" s="61">
        <f t="shared" si="580"/>
        <v>0.10940895838855</v>
      </c>
      <c r="CQ348" s="61">
        <f t="shared" si="581"/>
        <v>0</v>
      </c>
      <c r="CR348" s="61">
        <f t="shared" si="582"/>
        <v>0</v>
      </c>
      <c r="CS348" s="61">
        <f t="shared" si="583"/>
        <v>0</v>
      </c>
      <c r="CT348" s="61">
        <f t="shared" si="584"/>
        <v>0</v>
      </c>
      <c r="CU348" s="61">
        <f t="shared" si="585"/>
        <v>0</v>
      </c>
      <c r="CV348" s="61">
        <f t="shared" si="586"/>
        <v>0</v>
      </c>
      <c r="CW348" s="61">
        <f t="shared" si="587"/>
        <v>0</v>
      </c>
      <c r="CX348" s="61">
        <f t="shared" si="588"/>
        <v>0</v>
      </c>
      <c r="CY348" s="61">
        <f t="shared" si="589"/>
        <v>0</v>
      </c>
      <c r="CZ348" s="61">
        <f t="shared" si="590"/>
        <v>0</v>
      </c>
      <c r="DA348" s="61">
        <f t="shared" si="591"/>
        <v>0</v>
      </c>
      <c r="DB348" s="61">
        <f t="shared" si="592"/>
        <v>0</v>
      </c>
      <c r="DC348" s="61">
        <f t="shared" si="561"/>
        <v>0</v>
      </c>
      <c r="DD348" s="61">
        <f t="shared" si="519"/>
        <v>0</v>
      </c>
      <c r="DE348" s="61">
        <f t="shared" si="520"/>
        <v>0</v>
      </c>
      <c r="DF348" s="61">
        <f t="shared" si="521"/>
        <v>0</v>
      </c>
      <c r="DG348" s="61">
        <f t="shared" si="522"/>
        <v>0</v>
      </c>
      <c r="DH348" s="61">
        <f t="shared" si="523"/>
        <v>0</v>
      </c>
      <c r="DI348" s="61">
        <f t="shared" si="524"/>
        <v>0</v>
      </c>
      <c r="DJ348" s="61">
        <f t="shared" si="525"/>
        <v>0</v>
      </c>
      <c r="DK348" s="61">
        <f t="shared" si="526"/>
        <v>0</v>
      </c>
      <c r="DL348" s="61">
        <f t="shared" si="527"/>
        <v>0</v>
      </c>
      <c r="DM348" s="61">
        <f t="shared" si="528"/>
        <v>0</v>
      </c>
      <c r="DN348" s="61">
        <f t="shared" si="529"/>
        <v>0</v>
      </c>
      <c r="DO348" s="61">
        <f t="shared" si="530"/>
        <v>0</v>
      </c>
      <c r="DP348" s="61">
        <f t="shared" si="531"/>
        <v>0</v>
      </c>
      <c r="DQ348" s="61">
        <f t="shared" si="532"/>
        <v>0</v>
      </c>
      <c r="DR348" s="61">
        <f t="shared" si="533"/>
        <v>0</v>
      </c>
      <c r="DS348" s="61">
        <f t="shared" si="534"/>
        <v>0</v>
      </c>
      <c r="DT348" s="61">
        <f t="shared" si="535"/>
        <v>0</v>
      </c>
      <c r="DU348" s="61">
        <f t="shared" si="536"/>
        <v>0</v>
      </c>
      <c r="DV348" s="61">
        <f t="shared" si="537"/>
        <v>0</v>
      </c>
      <c r="DW348" s="61">
        <f t="shared" si="538"/>
        <v>0</v>
      </c>
      <c r="DX348" s="61">
        <f t="shared" si="539"/>
        <v>0</v>
      </c>
      <c r="DY348" s="61">
        <f t="shared" si="540"/>
        <v>0</v>
      </c>
      <c r="DZ348" s="61">
        <f t="shared" si="545"/>
        <v>1</v>
      </c>
    </row>
    <row r="349" spans="1:130">
      <c r="C349" s="53">
        <v>2027</v>
      </c>
      <c r="D349" s="64"/>
      <c r="E349" s="64"/>
      <c r="F349" s="64"/>
      <c r="G349" s="64"/>
      <c r="H349" s="64"/>
      <c r="I349" s="64"/>
      <c r="J349" s="64"/>
      <c r="K349" s="64">
        <f t="shared" si="553"/>
        <v>0</v>
      </c>
      <c r="L349" s="64">
        <f t="shared" si="554"/>
        <v>0</v>
      </c>
      <c r="M349" s="64">
        <f t="shared" si="555"/>
        <v>0</v>
      </c>
      <c r="N349" s="64">
        <f t="shared" si="556"/>
        <v>0</v>
      </c>
      <c r="O349" s="64">
        <f t="shared" si="557"/>
        <v>0</v>
      </c>
      <c r="P349" s="64">
        <f t="shared" si="558"/>
        <v>0</v>
      </c>
      <c r="Q349" s="64">
        <f t="shared" si="559"/>
        <v>0</v>
      </c>
      <c r="R349" s="64">
        <f t="shared" si="562"/>
        <v>0</v>
      </c>
      <c r="S349" s="64">
        <f t="shared" si="593"/>
        <v>19.066666666666698</v>
      </c>
      <c r="T349" s="64">
        <f t="shared" si="594"/>
        <v>58.466666666666697</v>
      </c>
      <c r="U349" s="64">
        <f t="shared" si="595"/>
        <v>0</v>
      </c>
      <c r="V349" s="64">
        <f t="shared" si="596"/>
        <v>262.066666666667</v>
      </c>
      <c r="W349" s="64">
        <f t="shared" si="597"/>
        <v>320.26666666666699</v>
      </c>
      <c r="X349" s="64">
        <f t="shared" si="598"/>
        <v>61.8</v>
      </c>
      <c r="Y349" s="64">
        <f t="shared" si="599"/>
        <v>85.6</v>
      </c>
      <c r="Z349" s="64">
        <f t="shared" si="600"/>
        <v>93.6</v>
      </c>
      <c r="AA349" s="64">
        <f t="shared" si="601"/>
        <v>103.6</v>
      </c>
      <c r="AB349" s="64">
        <f t="shared" si="602"/>
        <v>115.6</v>
      </c>
      <c r="AC349" s="64">
        <f t="shared" ref="AC349:AC367" si="603">VLOOKUP($C$91,$D$3:$K$63,$A$72,0)*(B324-B323)</f>
        <v>137.6</v>
      </c>
      <c r="AD349" s="64">
        <f>VLOOKUP($C$92,$D$3:$K$63,$A$72,0)*(B323-B322)</f>
        <v>165.2</v>
      </c>
      <c r="AE349" s="64">
        <f>VLOOKUP($C$93,$D$3:$K$63,$A$72,0)*B322</f>
        <v>0</v>
      </c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54">
        <f t="shared" si="542"/>
        <v>1422.86666666667</v>
      </c>
      <c r="BP349" s="53">
        <v>2027</v>
      </c>
      <c r="BQ349" s="61">
        <f t="shared" si="543"/>
        <v>0</v>
      </c>
      <c r="BR349" s="61">
        <f t="shared" si="563"/>
        <v>0</v>
      </c>
      <c r="BS349" s="61">
        <f t="shared" si="564"/>
        <v>0</v>
      </c>
      <c r="BT349" s="61">
        <f t="shared" si="565"/>
        <v>0</v>
      </c>
      <c r="BU349" s="61">
        <f t="shared" si="566"/>
        <v>0</v>
      </c>
      <c r="BV349" s="61">
        <f t="shared" si="567"/>
        <v>0</v>
      </c>
      <c r="BW349" s="61">
        <f t="shared" si="568"/>
        <v>0</v>
      </c>
      <c r="BX349" s="61">
        <f t="shared" si="569"/>
        <v>0</v>
      </c>
      <c r="BY349" s="61">
        <f t="shared" si="570"/>
        <v>0</v>
      </c>
      <c r="BZ349" s="61">
        <f t="shared" si="571"/>
        <v>0</v>
      </c>
      <c r="CA349" s="61">
        <f t="shared" si="572"/>
        <v>0</v>
      </c>
      <c r="CB349" s="61">
        <f t="shared" si="573"/>
        <v>0</v>
      </c>
      <c r="CC349" s="61">
        <f t="shared" si="574"/>
        <v>0</v>
      </c>
      <c r="CD349" s="61">
        <f t="shared" si="575"/>
        <v>0</v>
      </c>
      <c r="CE349" s="61">
        <f t="shared" si="576"/>
        <v>0</v>
      </c>
      <c r="CF349" s="61">
        <f t="shared" si="577"/>
        <v>1.34001780443237E-2</v>
      </c>
      <c r="CG349" s="61">
        <f t="shared" si="560"/>
        <v>4.1090755751300202E-2</v>
      </c>
      <c r="CH349" s="61">
        <f t="shared" si="513"/>
        <v>0</v>
      </c>
      <c r="CI349" s="61">
        <f t="shared" si="514"/>
        <v>0.184182167455372</v>
      </c>
      <c r="CJ349" s="61">
        <f t="shared" si="515"/>
        <v>0.225085508129129</v>
      </c>
      <c r="CK349" s="61">
        <f t="shared" si="516"/>
        <v>4.3433444220587501E-2</v>
      </c>
      <c r="CL349" s="61">
        <f t="shared" si="517"/>
        <v>6.0160239891299198E-2</v>
      </c>
      <c r="CM349" s="61">
        <f t="shared" si="544"/>
        <v>6.5782692217588895E-2</v>
      </c>
      <c r="CN349" s="61">
        <f t="shared" si="578"/>
        <v>7.2810757625451E-2</v>
      </c>
      <c r="CO349" s="61">
        <f t="shared" si="579"/>
        <v>8.1244436114885396E-2</v>
      </c>
      <c r="CP349" s="61">
        <f t="shared" si="580"/>
        <v>9.6706180012181994E-2</v>
      </c>
      <c r="CQ349" s="61">
        <f t="shared" si="581"/>
        <v>0.116103640537881</v>
      </c>
      <c r="CR349" s="61">
        <f t="shared" si="582"/>
        <v>0</v>
      </c>
      <c r="CS349" s="61">
        <f t="shared" si="583"/>
        <v>0</v>
      </c>
      <c r="CT349" s="61">
        <f t="shared" si="584"/>
        <v>0</v>
      </c>
      <c r="CU349" s="61">
        <f t="shared" si="585"/>
        <v>0</v>
      </c>
      <c r="CV349" s="61">
        <f t="shared" si="586"/>
        <v>0</v>
      </c>
      <c r="CW349" s="61">
        <f t="shared" si="587"/>
        <v>0</v>
      </c>
      <c r="CX349" s="61">
        <f t="shared" si="588"/>
        <v>0</v>
      </c>
      <c r="CY349" s="61">
        <f t="shared" si="589"/>
        <v>0</v>
      </c>
      <c r="CZ349" s="61">
        <f t="shared" si="590"/>
        <v>0</v>
      </c>
      <c r="DA349" s="61">
        <f t="shared" si="591"/>
        <v>0</v>
      </c>
      <c r="DB349" s="61">
        <f t="shared" si="592"/>
        <v>0</v>
      </c>
      <c r="DC349" s="61">
        <f t="shared" si="561"/>
        <v>0</v>
      </c>
      <c r="DD349" s="61">
        <f t="shared" si="519"/>
        <v>0</v>
      </c>
      <c r="DE349" s="61">
        <f t="shared" si="520"/>
        <v>0</v>
      </c>
      <c r="DF349" s="61">
        <f t="shared" si="521"/>
        <v>0</v>
      </c>
      <c r="DG349" s="61">
        <f t="shared" si="522"/>
        <v>0</v>
      </c>
      <c r="DH349" s="61">
        <f t="shared" si="523"/>
        <v>0</v>
      </c>
      <c r="DI349" s="61">
        <f t="shared" si="524"/>
        <v>0</v>
      </c>
      <c r="DJ349" s="61">
        <f t="shared" si="525"/>
        <v>0</v>
      </c>
      <c r="DK349" s="61">
        <f t="shared" si="526"/>
        <v>0</v>
      </c>
      <c r="DL349" s="61">
        <f t="shared" si="527"/>
        <v>0</v>
      </c>
      <c r="DM349" s="61">
        <f t="shared" si="528"/>
        <v>0</v>
      </c>
      <c r="DN349" s="61">
        <f t="shared" si="529"/>
        <v>0</v>
      </c>
      <c r="DO349" s="61">
        <f t="shared" si="530"/>
        <v>0</v>
      </c>
      <c r="DP349" s="61">
        <f t="shared" si="531"/>
        <v>0</v>
      </c>
      <c r="DQ349" s="61">
        <f t="shared" si="532"/>
        <v>0</v>
      </c>
      <c r="DR349" s="61">
        <f t="shared" si="533"/>
        <v>0</v>
      </c>
      <c r="DS349" s="61">
        <f t="shared" si="534"/>
        <v>0</v>
      </c>
      <c r="DT349" s="61">
        <f t="shared" si="535"/>
        <v>0</v>
      </c>
      <c r="DU349" s="61">
        <f t="shared" si="536"/>
        <v>0</v>
      </c>
      <c r="DV349" s="61">
        <f t="shared" si="537"/>
        <v>0</v>
      </c>
      <c r="DW349" s="61">
        <f t="shared" si="538"/>
        <v>0</v>
      </c>
      <c r="DX349" s="61">
        <f t="shared" si="539"/>
        <v>0</v>
      </c>
      <c r="DY349" s="61">
        <f t="shared" si="540"/>
        <v>0</v>
      </c>
      <c r="DZ349" s="61">
        <f t="shared" si="545"/>
        <v>1</v>
      </c>
    </row>
    <row r="350" spans="1:130">
      <c r="C350" s="53">
        <v>2028</v>
      </c>
      <c r="D350" s="64"/>
      <c r="E350" s="64"/>
      <c r="F350" s="64"/>
      <c r="G350" s="64"/>
      <c r="H350" s="64"/>
      <c r="I350" s="64"/>
      <c r="J350" s="64"/>
      <c r="K350" s="64"/>
      <c r="L350" s="64">
        <f t="shared" si="554"/>
        <v>0</v>
      </c>
      <c r="M350" s="64">
        <f t="shared" si="555"/>
        <v>0</v>
      </c>
      <c r="N350" s="64">
        <f t="shared" si="556"/>
        <v>0</v>
      </c>
      <c r="O350" s="64">
        <f t="shared" si="557"/>
        <v>0</v>
      </c>
      <c r="P350" s="64">
        <f t="shared" si="558"/>
        <v>0</v>
      </c>
      <c r="Q350" s="64">
        <f t="shared" si="559"/>
        <v>0</v>
      </c>
      <c r="R350" s="64">
        <f t="shared" si="562"/>
        <v>0</v>
      </c>
      <c r="S350" s="64">
        <f t="shared" si="593"/>
        <v>19.066666666666698</v>
      </c>
      <c r="T350" s="64">
        <f t="shared" si="594"/>
        <v>58.466666666666697</v>
      </c>
      <c r="U350" s="64">
        <f t="shared" si="595"/>
        <v>0</v>
      </c>
      <c r="V350" s="64">
        <f t="shared" si="596"/>
        <v>262.066666666667</v>
      </c>
      <c r="W350" s="64">
        <f t="shared" si="597"/>
        <v>320.26666666666699</v>
      </c>
      <c r="X350" s="64">
        <f t="shared" si="598"/>
        <v>61.8</v>
      </c>
      <c r="Y350" s="64">
        <f t="shared" si="599"/>
        <v>85.6</v>
      </c>
      <c r="Z350" s="64">
        <f t="shared" si="600"/>
        <v>93.6</v>
      </c>
      <c r="AA350" s="64">
        <f t="shared" si="601"/>
        <v>103.6</v>
      </c>
      <c r="AB350" s="64">
        <f t="shared" si="602"/>
        <v>115.6</v>
      </c>
      <c r="AC350" s="64">
        <f t="shared" si="603"/>
        <v>137.6</v>
      </c>
      <c r="AD350" s="64">
        <f t="shared" ref="AD350:AD368" si="604">VLOOKUP($C$92,$D$3:$K$63,$A$72,0)*(B324-B323)</f>
        <v>165.2</v>
      </c>
      <c r="AE350" s="64">
        <f>VLOOKUP($C$93,$D$3:$K$63,$A$72,0)*(B323-B322)</f>
        <v>197.4</v>
      </c>
      <c r="AF350" s="64">
        <f>VLOOKUP($C$94,$D$3:$K$63,$A$72,0)*B322</f>
        <v>0</v>
      </c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54">
        <f t="shared" si="542"/>
        <v>1620.2666666666701</v>
      </c>
      <c r="BP350" s="53">
        <v>2028</v>
      </c>
      <c r="BQ350" s="61">
        <f t="shared" si="543"/>
        <v>0</v>
      </c>
      <c r="BR350" s="61">
        <f t="shared" si="563"/>
        <v>0</v>
      </c>
      <c r="BS350" s="61">
        <f t="shared" si="564"/>
        <v>0</v>
      </c>
      <c r="BT350" s="61">
        <f t="shared" si="565"/>
        <v>0</v>
      </c>
      <c r="BU350" s="61">
        <f t="shared" si="566"/>
        <v>0</v>
      </c>
      <c r="BV350" s="61">
        <f t="shared" si="567"/>
        <v>0</v>
      </c>
      <c r="BW350" s="61">
        <f t="shared" si="568"/>
        <v>0</v>
      </c>
      <c r="BX350" s="61">
        <f t="shared" si="569"/>
        <v>0</v>
      </c>
      <c r="BY350" s="61">
        <f t="shared" si="570"/>
        <v>0</v>
      </c>
      <c r="BZ350" s="61">
        <f t="shared" si="571"/>
        <v>0</v>
      </c>
      <c r="CA350" s="61">
        <f t="shared" si="572"/>
        <v>0</v>
      </c>
      <c r="CB350" s="61">
        <f t="shared" si="573"/>
        <v>0</v>
      </c>
      <c r="CC350" s="61">
        <f t="shared" si="574"/>
        <v>0</v>
      </c>
      <c r="CD350" s="61">
        <f t="shared" si="575"/>
        <v>0</v>
      </c>
      <c r="CE350" s="61">
        <f t="shared" si="576"/>
        <v>0</v>
      </c>
      <c r="CF350" s="61">
        <f t="shared" si="577"/>
        <v>1.1767610269914399E-2</v>
      </c>
      <c r="CG350" s="61">
        <f t="shared" si="560"/>
        <v>3.6084595128373899E-2</v>
      </c>
      <c r="CH350" s="61">
        <f t="shared" si="513"/>
        <v>0</v>
      </c>
      <c r="CI350" s="61">
        <f t="shared" si="514"/>
        <v>0.161742922975642</v>
      </c>
      <c r="CJ350" s="61">
        <f t="shared" si="515"/>
        <v>0.19766293614219901</v>
      </c>
      <c r="CK350" s="61">
        <f t="shared" si="516"/>
        <v>3.8141869651086201E-2</v>
      </c>
      <c r="CL350" s="61">
        <f t="shared" si="517"/>
        <v>5.2830809743252098E-2</v>
      </c>
      <c r="CM350" s="61">
        <f t="shared" si="544"/>
        <v>5.7768268597761699E-2</v>
      </c>
      <c r="CN350" s="61">
        <f t="shared" si="578"/>
        <v>6.3940092165898604E-2</v>
      </c>
      <c r="CO350" s="61">
        <f t="shared" si="579"/>
        <v>7.1346280447662905E-2</v>
      </c>
      <c r="CP350" s="61">
        <f t="shared" si="580"/>
        <v>8.4924292297564194E-2</v>
      </c>
      <c r="CQ350" s="61">
        <f t="shared" si="581"/>
        <v>0.101958525345622</v>
      </c>
      <c r="CR350" s="61">
        <f t="shared" si="582"/>
        <v>0.12183179723502301</v>
      </c>
      <c r="CS350" s="61">
        <f t="shared" si="583"/>
        <v>0</v>
      </c>
      <c r="CT350" s="61">
        <f t="shared" si="584"/>
        <v>0</v>
      </c>
      <c r="CU350" s="61">
        <f t="shared" si="585"/>
        <v>0</v>
      </c>
      <c r="CV350" s="61">
        <f t="shared" si="586"/>
        <v>0</v>
      </c>
      <c r="CW350" s="61">
        <f t="shared" si="587"/>
        <v>0</v>
      </c>
      <c r="CX350" s="61">
        <f t="shared" si="588"/>
        <v>0</v>
      </c>
      <c r="CY350" s="61">
        <f t="shared" si="589"/>
        <v>0</v>
      </c>
      <c r="CZ350" s="61">
        <f t="shared" si="590"/>
        <v>0</v>
      </c>
      <c r="DA350" s="61">
        <f t="shared" si="591"/>
        <v>0</v>
      </c>
      <c r="DB350" s="61">
        <f t="shared" si="592"/>
        <v>0</v>
      </c>
      <c r="DC350" s="61">
        <f t="shared" si="561"/>
        <v>0</v>
      </c>
      <c r="DD350" s="61">
        <f t="shared" si="519"/>
        <v>0</v>
      </c>
      <c r="DE350" s="61">
        <f t="shared" si="520"/>
        <v>0</v>
      </c>
      <c r="DF350" s="61">
        <f t="shared" si="521"/>
        <v>0</v>
      </c>
      <c r="DG350" s="61">
        <f t="shared" si="522"/>
        <v>0</v>
      </c>
      <c r="DH350" s="61">
        <f t="shared" si="523"/>
        <v>0</v>
      </c>
      <c r="DI350" s="61">
        <f t="shared" si="524"/>
        <v>0</v>
      </c>
      <c r="DJ350" s="61">
        <f t="shared" si="525"/>
        <v>0</v>
      </c>
      <c r="DK350" s="61">
        <f t="shared" si="526"/>
        <v>0</v>
      </c>
      <c r="DL350" s="61">
        <f t="shared" si="527"/>
        <v>0</v>
      </c>
      <c r="DM350" s="61">
        <f t="shared" si="528"/>
        <v>0</v>
      </c>
      <c r="DN350" s="61">
        <f t="shared" si="529"/>
        <v>0</v>
      </c>
      <c r="DO350" s="61">
        <f t="shared" si="530"/>
        <v>0</v>
      </c>
      <c r="DP350" s="61">
        <f t="shared" si="531"/>
        <v>0</v>
      </c>
      <c r="DQ350" s="61">
        <f t="shared" si="532"/>
        <v>0</v>
      </c>
      <c r="DR350" s="61">
        <f t="shared" si="533"/>
        <v>0</v>
      </c>
      <c r="DS350" s="61">
        <f t="shared" si="534"/>
        <v>0</v>
      </c>
      <c r="DT350" s="61">
        <f t="shared" si="535"/>
        <v>0</v>
      </c>
      <c r="DU350" s="61">
        <f t="shared" si="536"/>
        <v>0</v>
      </c>
      <c r="DV350" s="61">
        <f t="shared" si="537"/>
        <v>0</v>
      </c>
      <c r="DW350" s="61">
        <f t="shared" si="538"/>
        <v>0</v>
      </c>
      <c r="DX350" s="61">
        <f t="shared" si="539"/>
        <v>0</v>
      </c>
      <c r="DY350" s="61">
        <f t="shared" si="540"/>
        <v>0</v>
      </c>
      <c r="DZ350" s="61">
        <f t="shared" si="545"/>
        <v>1</v>
      </c>
    </row>
    <row r="351" spans="1:130">
      <c r="C351" s="53">
        <v>2029</v>
      </c>
      <c r="D351" s="64"/>
      <c r="E351" s="64"/>
      <c r="F351" s="64"/>
      <c r="G351" s="64"/>
      <c r="H351" s="64"/>
      <c r="I351" s="64"/>
      <c r="J351" s="64"/>
      <c r="K351" s="64"/>
      <c r="L351" s="64"/>
      <c r="M351" s="64">
        <f t="shared" si="555"/>
        <v>0</v>
      </c>
      <c r="N351" s="64">
        <f t="shared" si="556"/>
        <v>0</v>
      </c>
      <c r="O351" s="64">
        <f t="shared" si="557"/>
        <v>0</v>
      </c>
      <c r="P351" s="64">
        <f t="shared" si="558"/>
        <v>0</v>
      </c>
      <c r="Q351" s="64">
        <f t="shared" si="559"/>
        <v>0</v>
      </c>
      <c r="R351" s="64">
        <f t="shared" si="562"/>
        <v>0</v>
      </c>
      <c r="S351" s="64">
        <f t="shared" si="593"/>
        <v>19.066666666666698</v>
      </c>
      <c r="T351" s="64">
        <f t="shared" si="594"/>
        <v>58.466666666666697</v>
      </c>
      <c r="U351" s="64">
        <f t="shared" si="595"/>
        <v>0</v>
      </c>
      <c r="V351" s="64">
        <f t="shared" si="596"/>
        <v>262.066666666667</v>
      </c>
      <c r="W351" s="64">
        <f t="shared" si="597"/>
        <v>320.26666666666699</v>
      </c>
      <c r="X351" s="64">
        <f t="shared" si="598"/>
        <v>61.8</v>
      </c>
      <c r="Y351" s="64">
        <f t="shared" si="599"/>
        <v>85.6</v>
      </c>
      <c r="Z351" s="64">
        <f t="shared" si="600"/>
        <v>93.6</v>
      </c>
      <c r="AA351" s="64">
        <f t="shared" si="601"/>
        <v>103.6</v>
      </c>
      <c r="AB351" s="64">
        <f t="shared" si="602"/>
        <v>115.6</v>
      </c>
      <c r="AC351" s="64">
        <f t="shared" si="603"/>
        <v>137.6</v>
      </c>
      <c r="AD351" s="64">
        <f t="shared" si="604"/>
        <v>165.2</v>
      </c>
      <c r="AE351" s="64">
        <f t="shared" ref="AE351:AE369" si="605">VLOOKUP($C$93,$D$3:$K$63,$A$72,0)*(B324-B323)</f>
        <v>197.4</v>
      </c>
      <c r="AF351" s="64">
        <f>VLOOKUP($C$94,$D$3:$K$63,$A$72,0)*(B323-B322)</f>
        <v>236.6</v>
      </c>
      <c r="AG351" s="64">
        <f>VLOOKUP($C$95,$D$3:$K$63,$A$72,0)*B322</f>
        <v>0</v>
      </c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54">
        <f t="shared" si="542"/>
        <v>1856.86666666667</v>
      </c>
      <c r="BP351" s="53">
        <v>2029</v>
      </c>
      <c r="BQ351" s="61">
        <f t="shared" si="543"/>
        <v>0</v>
      </c>
      <c r="BR351" s="61">
        <f t="shared" si="563"/>
        <v>0</v>
      </c>
      <c r="BS351" s="61">
        <f t="shared" si="564"/>
        <v>0</v>
      </c>
      <c r="BT351" s="61">
        <f t="shared" si="565"/>
        <v>0</v>
      </c>
      <c r="BU351" s="61">
        <f t="shared" si="566"/>
        <v>0</v>
      </c>
      <c r="BV351" s="61">
        <f t="shared" si="567"/>
        <v>0</v>
      </c>
      <c r="BW351" s="61">
        <f t="shared" si="568"/>
        <v>0</v>
      </c>
      <c r="BX351" s="61">
        <f t="shared" si="569"/>
        <v>0</v>
      </c>
      <c r="BY351" s="61">
        <f t="shared" si="570"/>
        <v>0</v>
      </c>
      <c r="BZ351" s="61">
        <f t="shared" si="571"/>
        <v>0</v>
      </c>
      <c r="CA351" s="61">
        <f t="shared" si="572"/>
        <v>0</v>
      </c>
      <c r="CB351" s="61">
        <f t="shared" si="573"/>
        <v>0</v>
      </c>
      <c r="CC351" s="61">
        <f t="shared" si="574"/>
        <v>0</v>
      </c>
      <c r="CD351" s="61">
        <f t="shared" si="575"/>
        <v>0</v>
      </c>
      <c r="CE351" s="61">
        <f t="shared" si="576"/>
        <v>0</v>
      </c>
      <c r="CF351" s="61">
        <f t="shared" si="577"/>
        <v>1.02681937313754E-2</v>
      </c>
      <c r="CG351" s="61">
        <f t="shared" si="560"/>
        <v>3.1486733924532398E-2</v>
      </c>
      <c r="CH351" s="61">
        <f t="shared" si="513"/>
        <v>0</v>
      </c>
      <c r="CI351" s="61">
        <f t="shared" si="514"/>
        <v>0.14113380964348499</v>
      </c>
      <c r="CJ351" s="61">
        <f t="shared" si="515"/>
        <v>0.17247693246688001</v>
      </c>
      <c r="CK351" s="61">
        <f t="shared" si="516"/>
        <v>3.3281872688758797E-2</v>
      </c>
      <c r="CL351" s="61">
        <f t="shared" si="517"/>
        <v>4.60991634653359E-2</v>
      </c>
      <c r="CM351" s="61">
        <f t="shared" si="544"/>
        <v>5.0407496499479398E-2</v>
      </c>
      <c r="CN351" s="61">
        <f t="shared" si="578"/>
        <v>5.5792912792158797E-2</v>
      </c>
      <c r="CO351" s="61">
        <f t="shared" si="579"/>
        <v>6.2255412343374103E-2</v>
      </c>
      <c r="CP351" s="61">
        <f t="shared" si="580"/>
        <v>7.4103328187268905E-2</v>
      </c>
      <c r="CQ351" s="61">
        <f t="shared" si="581"/>
        <v>8.8967077155064106E-2</v>
      </c>
      <c r="CR351" s="61">
        <f t="shared" si="582"/>
        <v>0.106308117617492</v>
      </c>
      <c r="CS351" s="61">
        <f t="shared" si="583"/>
        <v>0.12741894948479501</v>
      </c>
      <c r="CT351" s="61">
        <f t="shared" si="584"/>
        <v>0</v>
      </c>
      <c r="CU351" s="61">
        <f t="shared" si="585"/>
        <v>0</v>
      </c>
      <c r="CV351" s="61">
        <f t="shared" si="586"/>
        <v>0</v>
      </c>
      <c r="CW351" s="61">
        <f t="shared" si="587"/>
        <v>0</v>
      </c>
      <c r="CX351" s="61">
        <f t="shared" si="588"/>
        <v>0</v>
      </c>
      <c r="CY351" s="61">
        <f t="shared" si="589"/>
        <v>0</v>
      </c>
      <c r="CZ351" s="61">
        <f t="shared" si="590"/>
        <v>0</v>
      </c>
      <c r="DA351" s="61">
        <f t="shared" si="591"/>
        <v>0</v>
      </c>
      <c r="DB351" s="61">
        <f t="shared" si="592"/>
        <v>0</v>
      </c>
      <c r="DC351" s="61">
        <f t="shared" si="561"/>
        <v>0</v>
      </c>
      <c r="DD351" s="61">
        <f t="shared" si="519"/>
        <v>0</v>
      </c>
      <c r="DE351" s="61">
        <f t="shared" si="520"/>
        <v>0</v>
      </c>
      <c r="DF351" s="61">
        <f t="shared" si="521"/>
        <v>0</v>
      </c>
      <c r="DG351" s="61">
        <f t="shared" si="522"/>
        <v>0</v>
      </c>
      <c r="DH351" s="61">
        <f t="shared" si="523"/>
        <v>0</v>
      </c>
      <c r="DI351" s="61">
        <f t="shared" si="524"/>
        <v>0</v>
      </c>
      <c r="DJ351" s="61">
        <f t="shared" si="525"/>
        <v>0</v>
      </c>
      <c r="DK351" s="61">
        <f t="shared" si="526"/>
        <v>0</v>
      </c>
      <c r="DL351" s="61">
        <f t="shared" si="527"/>
        <v>0</v>
      </c>
      <c r="DM351" s="61">
        <f t="shared" si="528"/>
        <v>0</v>
      </c>
      <c r="DN351" s="61">
        <f t="shared" si="529"/>
        <v>0</v>
      </c>
      <c r="DO351" s="61">
        <f t="shared" si="530"/>
        <v>0</v>
      </c>
      <c r="DP351" s="61">
        <f t="shared" si="531"/>
        <v>0</v>
      </c>
      <c r="DQ351" s="61">
        <f t="shared" si="532"/>
        <v>0</v>
      </c>
      <c r="DR351" s="61">
        <f t="shared" si="533"/>
        <v>0</v>
      </c>
      <c r="DS351" s="61">
        <f t="shared" si="534"/>
        <v>0</v>
      </c>
      <c r="DT351" s="61">
        <f t="shared" si="535"/>
        <v>0</v>
      </c>
      <c r="DU351" s="61">
        <f t="shared" si="536"/>
        <v>0</v>
      </c>
      <c r="DV351" s="61">
        <f t="shared" si="537"/>
        <v>0</v>
      </c>
      <c r="DW351" s="61">
        <f t="shared" si="538"/>
        <v>0</v>
      </c>
      <c r="DX351" s="61">
        <f t="shared" si="539"/>
        <v>0</v>
      </c>
      <c r="DY351" s="61">
        <f t="shared" si="540"/>
        <v>0</v>
      </c>
      <c r="DZ351" s="61">
        <f t="shared" si="545"/>
        <v>1</v>
      </c>
    </row>
    <row r="352" spans="1:130">
      <c r="C352" s="53">
        <v>2030</v>
      </c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>
        <f t="shared" si="556"/>
        <v>0</v>
      </c>
      <c r="O352" s="64">
        <f t="shared" si="557"/>
        <v>0</v>
      </c>
      <c r="P352" s="64">
        <f t="shared" si="558"/>
        <v>0</v>
      </c>
      <c r="Q352" s="64">
        <f t="shared" si="559"/>
        <v>0</v>
      </c>
      <c r="R352" s="64">
        <f t="shared" si="562"/>
        <v>0</v>
      </c>
      <c r="S352" s="64">
        <f t="shared" si="593"/>
        <v>19.066666666666698</v>
      </c>
      <c r="T352" s="64">
        <f t="shared" si="594"/>
        <v>58.466666666666697</v>
      </c>
      <c r="U352" s="64">
        <f t="shared" si="595"/>
        <v>0</v>
      </c>
      <c r="V352" s="64">
        <f t="shared" si="596"/>
        <v>262.066666666667</v>
      </c>
      <c r="W352" s="64">
        <f t="shared" si="597"/>
        <v>320.26666666666699</v>
      </c>
      <c r="X352" s="64">
        <f t="shared" si="598"/>
        <v>61.8</v>
      </c>
      <c r="Y352" s="64">
        <f t="shared" si="599"/>
        <v>85.6</v>
      </c>
      <c r="Z352" s="64">
        <f t="shared" si="600"/>
        <v>93.6</v>
      </c>
      <c r="AA352" s="64">
        <f t="shared" si="601"/>
        <v>103.6</v>
      </c>
      <c r="AB352" s="64">
        <f t="shared" si="602"/>
        <v>115.6</v>
      </c>
      <c r="AC352" s="64">
        <f t="shared" si="603"/>
        <v>137.6</v>
      </c>
      <c r="AD352" s="64">
        <f t="shared" si="604"/>
        <v>165.2</v>
      </c>
      <c r="AE352" s="64">
        <f t="shared" si="605"/>
        <v>197.4</v>
      </c>
      <c r="AF352" s="64">
        <f t="shared" ref="AF352:AF370" si="606">VLOOKUP($C$94,$D$3:$K$63,$A$72,0)*(B324-B323)</f>
        <v>236.6</v>
      </c>
      <c r="AG352" s="64">
        <f>VLOOKUP($C$95,$D$3:$K$63,$A$72,0)*(B323-B322)</f>
        <v>283</v>
      </c>
      <c r="AH352" s="64">
        <f>VLOOKUP($C$96,$D$3:$K$63,$A$72,0)*B322</f>
        <v>0</v>
      </c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54">
        <f t="shared" si="542"/>
        <v>2139.86666666667</v>
      </c>
      <c r="BP352" s="53">
        <v>2030</v>
      </c>
      <c r="BQ352" s="61">
        <f t="shared" si="543"/>
        <v>0</v>
      </c>
      <c r="BR352" s="61">
        <f t="shared" si="563"/>
        <v>0</v>
      </c>
      <c r="BS352" s="61">
        <f t="shared" si="564"/>
        <v>0</v>
      </c>
      <c r="BT352" s="61">
        <f t="shared" si="565"/>
        <v>0</v>
      </c>
      <c r="BU352" s="61">
        <f t="shared" si="566"/>
        <v>0</v>
      </c>
      <c r="BV352" s="61">
        <f t="shared" si="567"/>
        <v>0</v>
      </c>
      <c r="BW352" s="61">
        <f t="shared" si="568"/>
        <v>0</v>
      </c>
      <c r="BX352" s="61">
        <f t="shared" si="569"/>
        <v>0</v>
      </c>
      <c r="BY352" s="61">
        <f t="shared" si="570"/>
        <v>0</v>
      </c>
      <c r="BZ352" s="61">
        <f t="shared" si="571"/>
        <v>0</v>
      </c>
      <c r="CA352" s="61">
        <f t="shared" si="572"/>
        <v>0</v>
      </c>
      <c r="CB352" s="61">
        <f t="shared" si="573"/>
        <v>0</v>
      </c>
      <c r="CC352" s="61">
        <f t="shared" si="574"/>
        <v>0</v>
      </c>
      <c r="CD352" s="61">
        <f t="shared" si="575"/>
        <v>0</v>
      </c>
      <c r="CE352" s="61">
        <f t="shared" si="576"/>
        <v>0</v>
      </c>
      <c r="CF352" s="61">
        <f t="shared" si="577"/>
        <v>8.9102124742974596E-3</v>
      </c>
      <c r="CG352" s="61">
        <f t="shared" si="560"/>
        <v>2.7322574615240802E-2</v>
      </c>
      <c r="CH352" s="61">
        <f t="shared" si="513"/>
        <v>0</v>
      </c>
      <c r="CI352" s="61">
        <f t="shared" si="514"/>
        <v>0.122468689637984</v>
      </c>
      <c r="CJ352" s="61">
        <f t="shared" si="515"/>
        <v>0.14966664589694101</v>
      </c>
      <c r="CK352" s="61">
        <f t="shared" si="516"/>
        <v>2.88803040687893E-2</v>
      </c>
      <c r="CL352" s="61">
        <f t="shared" si="517"/>
        <v>4.0002492367125699E-2</v>
      </c>
      <c r="CM352" s="61">
        <f t="shared" si="544"/>
        <v>4.3741043055642102E-2</v>
      </c>
      <c r="CN352" s="61">
        <f t="shared" si="578"/>
        <v>4.8414231416287597E-2</v>
      </c>
      <c r="CO352" s="61">
        <f t="shared" si="579"/>
        <v>5.4022057449062202E-2</v>
      </c>
      <c r="CP352" s="61">
        <f t="shared" si="580"/>
        <v>6.4303071842482407E-2</v>
      </c>
      <c r="CQ352" s="61">
        <f t="shared" si="581"/>
        <v>7.7201071717864E-2</v>
      </c>
      <c r="CR352" s="61">
        <f t="shared" si="582"/>
        <v>9.2248738239142605E-2</v>
      </c>
      <c r="CS352" s="61">
        <f t="shared" si="583"/>
        <v>0.110567636612873</v>
      </c>
      <c r="CT352" s="61">
        <f t="shared" si="584"/>
        <v>0.13225123060626801</v>
      </c>
      <c r="CU352" s="61">
        <f t="shared" si="585"/>
        <v>0</v>
      </c>
      <c r="CV352" s="61">
        <f t="shared" si="586"/>
        <v>0</v>
      </c>
      <c r="CW352" s="61">
        <f t="shared" si="587"/>
        <v>0</v>
      </c>
      <c r="CX352" s="61">
        <f t="shared" si="588"/>
        <v>0</v>
      </c>
      <c r="CY352" s="61">
        <f t="shared" si="589"/>
        <v>0</v>
      </c>
      <c r="CZ352" s="61">
        <f t="shared" si="590"/>
        <v>0</v>
      </c>
      <c r="DA352" s="61">
        <f t="shared" si="591"/>
        <v>0</v>
      </c>
      <c r="DB352" s="61">
        <f t="shared" si="592"/>
        <v>0</v>
      </c>
      <c r="DC352" s="61">
        <f t="shared" si="561"/>
        <v>0</v>
      </c>
      <c r="DD352" s="61">
        <f t="shared" si="519"/>
        <v>0</v>
      </c>
      <c r="DE352" s="61">
        <f t="shared" si="520"/>
        <v>0</v>
      </c>
      <c r="DF352" s="61">
        <f t="shared" si="521"/>
        <v>0</v>
      </c>
      <c r="DG352" s="61">
        <f t="shared" si="522"/>
        <v>0</v>
      </c>
      <c r="DH352" s="61">
        <f t="shared" si="523"/>
        <v>0</v>
      </c>
      <c r="DI352" s="61">
        <f t="shared" si="524"/>
        <v>0</v>
      </c>
      <c r="DJ352" s="61">
        <f t="shared" si="525"/>
        <v>0</v>
      </c>
      <c r="DK352" s="61">
        <f t="shared" si="526"/>
        <v>0</v>
      </c>
      <c r="DL352" s="61">
        <f t="shared" si="527"/>
        <v>0</v>
      </c>
      <c r="DM352" s="61">
        <f t="shared" si="528"/>
        <v>0</v>
      </c>
      <c r="DN352" s="61">
        <f t="shared" si="529"/>
        <v>0</v>
      </c>
      <c r="DO352" s="61">
        <f t="shared" si="530"/>
        <v>0</v>
      </c>
      <c r="DP352" s="61">
        <f t="shared" si="531"/>
        <v>0</v>
      </c>
      <c r="DQ352" s="61">
        <f t="shared" si="532"/>
        <v>0</v>
      </c>
      <c r="DR352" s="61">
        <f t="shared" si="533"/>
        <v>0</v>
      </c>
      <c r="DS352" s="61">
        <f t="shared" si="534"/>
        <v>0</v>
      </c>
      <c r="DT352" s="61">
        <f t="shared" si="535"/>
        <v>0</v>
      </c>
      <c r="DU352" s="61">
        <f t="shared" si="536"/>
        <v>0</v>
      </c>
      <c r="DV352" s="61">
        <f t="shared" si="537"/>
        <v>0</v>
      </c>
      <c r="DW352" s="61">
        <f t="shared" si="538"/>
        <v>0</v>
      </c>
      <c r="DX352" s="61">
        <f t="shared" si="539"/>
        <v>0</v>
      </c>
      <c r="DY352" s="61">
        <f t="shared" si="540"/>
        <v>0</v>
      </c>
      <c r="DZ352" s="61">
        <f t="shared" si="545"/>
        <v>1</v>
      </c>
    </row>
    <row r="353" spans="3:130">
      <c r="C353" s="53">
        <v>2031</v>
      </c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>
        <f t="shared" si="557"/>
        <v>0</v>
      </c>
      <c r="P353" s="64">
        <f t="shared" si="558"/>
        <v>0</v>
      </c>
      <c r="Q353" s="64">
        <f t="shared" si="559"/>
        <v>0</v>
      </c>
      <c r="R353" s="64">
        <f t="shared" si="562"/>
        <v>0</v>
      </c>
      <c r="S353" s="64">
        <f t="shared" si="593"/>
        <v>6.3504757008559005E-14</v>
      </c>
      <c r="T353" s="64">
        <f t="shared" si="594"/>
        <v>58.466666666666697</v>
      </c>
      <c r="U353" s="64">
        <f t="shared" si="595"/>
        <v>0</v>
      </c>
      <c r="V353" s="64">
        <f t="shared" si="596"/>
        <v>262.066666666667</v>
      </c>
      <c r="W353" s="64">
        <f t="shared" si="597"/>
        <v>320.26666666666699</v>
      </c>
      <c r="X353" s="64">
        <f t="shared" si="598"/>
        <v>61.8</v>
      </c>
      <c r="Y353" s="64">
        <f t="shared" si="599"/>
        <v>85.6</v>
      </c>
      <c r="Z353" s="64">
        <f t="shared" si="600"/>
        <v>93.6</v>
      </c>
      <c r="AA353" s="64">
        <f t="shared" si="601"/>
        <v>103.6</v>
      </c>
      <c r="AB353" s="64">
        <f t="shared" si="602"/>
        <v>115.6</v>
      </c>
      <c r="AC353" s="64">
        <f t="shared" si="603"/>
        <v>137.6</v>
      </c>
      <c r="AD353" s="64">
        <f t="shared" si="604"/>
        <v>165.2</v>
      </c>
      <c r="AE353" s="64">
        <f t="shared" si="605"/>
        <v>197.4</v>
      </c>
      <c r="AF353" s="64">
        <f t="shared" si="606"/>
        <v>236.6</v>
      </c>
      <c r="AG353" s="64">
        <f t="shared" ref="AG353:AG371" si="607">VLOOKUP($C$95,$D$3:$K$63,$A$72,0)*(B324-B323)</f>
        <v>283</v>
      </c>
      <c r="AH353" s="64">
        <f>VLOOKUP($C$96,$D$3:$K$63,$A$72,0)*(B323-B322)</f>
        <v>334.8</v>
      </c>
      <c r="AI353" s="64">
        <f>VLOOKUP($C$97,$D$3:$K$63,$A$72,0)*B322</f>
        <v>0</v>
      </c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54">
        <f t="shared" si="542"/>
        <v>2455.6</v>
      </c>
      <c r="BP353" s="53">
        <v>2031</v>
      </c>
      <c r="BQ353" s="61">
        <f t="shared" si="543"/>
        <v>0</v>
      </c>
      <c r="BR353" s="61">
        <f t="shared" si="563"/>
        <v>0</v>
      </c>
      <c r="BS353" s="61">
        <f t="shared" si="564"/>
        <v>0</v>
      </c>
      <c r="BT353" s="61">
        <f t="shared" si="565"/>
        <v>0</v>
      </c>
      <c r="BU353" s="61">
        <f t="shared" si="566"/>
        <v>0</v>
      </c>
      <c r="BV353" s="61">
        <f t="shared" si="567"/>
        <v>0</v>
      </c>
      <c r="BW353" s="61">
        <f t="shared" si="568"/>
        <v>0</v>
      </c>
      <c r="BX353" s="61">
        <f t="shared" si="569"/>
        <v>0</v>
      </c>
      <c r="BY353" s="61">
        <f t="shared" si="570"/>
        <v>0</v>
      </c>
      <c r="BZ353" s="61">
        <f t="shared" si="571"/>
        <v>0</v>
      </c>
      <c r="CA353" s="61">
        <f t="shared" si="572"/>
        <v>0</v>
      </c>
      <c r="CB353" s="61">
        <f t="shared" si="573"/>
        <v>0</v>
      </c>
      <c r="CC353" s="61">
        <f t="shared" si="574"/>
        <v>0</v>
      </c>
      <c r="CD353" s="61">
        <f t="shared" si="575"/>
        <v>0</v>
      </c>
      <c r="CE353" s="61">
        <f t="shared" si="576"/>
        <v>0</v>
      </c>
      <c r="CF353" s="61">
        <f t="shared" si="577"/>
        <v>2.58611976741159E-17</v>
      </c>
      <c r="CG353" s="61">
        <f t="shared" si="560"/>
        <v>2.3809523809523801E-2</v>
      </c>
      <c r="CH353" s="61">
        <f t="shared" si="513"/>
        <v>0</v>
      </c>
      <c r="CI353" s="61">
        <f t="shared" si="514"/>
        <v>0.106722050279633</v>
      </c>
      <c r="CJ353" s="61">
        <f t="shared" si="515"/>
        <v>0.13042297876961501</v>
      </c>
      <c r="CK353" s="61">
        <f t="shared" si="516"/>
        <v>2.5166965303795402E-2</v>
      </c>
      <c r="CL353" s="61">
        <f t="shared" si="517"/>
        <v>3.4859097572894598E-2</v>
      </c>
      <c r="CM353" s="61">
        <f t="shared" si="544"/>
        <v>3.8116957159146397E-2</v>
      </c>
      <c r="CN353" s="61">
        <f t="shared" si="578"/>
        <v>4.2189281641961202E-2</v>
      </c>
      <c r="CO353" s="61">
        <f t="shared" si="579"/>
        <v>4.7076071021338997E-2</v>
      </c>
      <c r="CP353" s="61">
        <f t="shared" si="580"/>
        <v>5.60351848835315E-2</v>
      </c>
      <c r="CQ353" s="61">
        <f t="shared" si="581"/>
        <v>6.7274800456100306E-2</v>
      </c>
      <c r="CR353" s="61">
        <f t="shared" si="582"/>
        <v>8.0387685290763997E-2</v>
      </c>
      <c r="CS353" s="61">
        <f t="shared" si="583"/>
        <v>9.63511972633979E-2</v>
      </c>
      <c r="CT353" s="61">
        <f t="shared" si="584"/>
        <v>0.115246782863659</v>
      </c>
      <c r="CU353" s="61">
        <f t="shared" si="585"/>
        <v>0.136341423684639</v>
      </c>
      <c r="CV353" s="61">
        <f t="shared" si="586"/>
        <v>0</v>
      </c>
      <c r="CW353" s="61">
        <f t="shared" si="587"/>
        <v>0</v>
      </c>
      <c r="CX353" s="61">
        <f t="shared" si="588"/>
        <v>0</v>
      </c>
      <c r="CY353" s="61">
        <f t="shared" si="589"/>
        <v>0</v>
      </c>
      <c r="CZ353" s="61">
        <f t="shared" si="590"/>
        <v>0</v>
      </c>
      <c r="DA353" s="61">
        <f t="shared" si="591"/>
        <v>0</v>
      </c>
      <c r="DB353" s="61">
        <f t="shared" si="592"/>
        <v>0</v>
      </c>
      <c r="DC353" s="61">
        <f t="shared" si="561"/>
        <v>0</v>
      </c>
      <c r="DD353" s="61">
        <f t="shared" si="519"/>
        <v>0</v>
      </c>
      <c r="DE353" s="61">
        <f t="shared" si="520"/>
        <v>0</v>
      </c>
      <c r="DF353" s="61">
        <f t="shared" si="521"/>
        <v>0</v>
      </c>
      <c r="DG353" s="61">
        <f t="shared" si="522"/>
        <v>0</v>
      </c>
      <c r="DH353" s="61">
        <f t="shared" si="523"/>
        <v>0</v>
      </c>
      <c r="DI353" s="61">
        <f t="shared" si="524"/>
        <v>0</v>
      </c>
      <c r="DJ353" s="61">
        <f t="shared" si="525"/>
        <v>0</v>
      </c>
      <c r="DK353" s="61">
        <f t="shared" si="526"/>
        <v>0</v>
      </c>
      <c r="DL353" s="61">
        <f t="shared" si="527"/>
        <v>0</v>
      </c>
      <c r="DM353" s="61">
        <f t="shared" si="528"/>
        <v>0</v>
      </c>
      <c r="DN353" s="61">
        <f t="shared" si="529"/>
        <v>0</v>
      </c>
      <c r="DO353" s="61">
        <f t="shared" si="530"/>
        <v>0</v>
      </c>
      <c r="DP353" s="61">
        <f t="shared" si="531"/>
        <v>0</v>
      </c>
      <c r="DQ353" s="61">
        <f t="shared" si="532"/>
        <v>0</v>
      </c>
      <c r="DR353" s="61">
        <f t="shared" si="533"/>
        <v>0</v>
      </c>
      <c r="DS353" s="61">
        <f t="shared" si="534"/>
        <v>0</v>
      </c>
      <c r="DT353" s="61">
        <f t="shared" si="535"/>
        <v>0</v>
      </c>
      <c r="DU353" s="61">
        <f t="shared" si="536"/>
        <v>0</v>
      </c>
      <c r="DV353" s="61">
        <f t="shared" si="537"/>
        <v>0</v>
      </c>
      <c r="DW353" s="61">
        <f t="shared" si="538"/>
        <v>0</v>
      </c>
      <c r="DX353" s="61">
        <f t="shared" si="539"/>
        <v>0</v>
      </c>
      <c r="DY353" s="61">
        <f t="shared" si="540"/>
        <v>0</v>
      </c>
      <c r="DZ353" s="61">
        <f t="shared" si="545"/>
        <v>1</v>
      </c>
    </row>
    <row r="354" spans="3:130">
      <c r="C354" s="53">
        <v>2032</v>
      </c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>
        <f t="shared" si="558"/>
        <v>0</v>
      </c>
      <c r="Q354" s="64">
        <f t="shared" si="559"/>
        <v>0</v>
      </c>
      <c r="R354" s="64">
        <f t="shared" si="562"/>
        <v>0</v>
      </c>
      <c r="S354" s="64">
        <f t="shared" si="593"/>
        <v>0</v>
      </c>
      <c r="T354" s="64">
        <f t="shared" si="594"/>
        <v>1.94733118519252E-13</v>
      </c>
      <c r="U354" s="64">
        <f t="shared" si="595"/>
        <v>0</v>
      </c>
      <c r="V354" s="64">
        <f t="shared" si="596"/>
        <v>262.066666666667</v>
      </c>
      <c r="W354" s="64">
        <f t="shared" si="597"/>
        <v>320.26666666666699</v>
      </c>
      <c r="X354" s="64">
        <f t="shared" si="598"/>
        <v>61.8</v>
      </c>
      <c r="Y354" s="64">
        <f t="shared" si="599"/>
        <v>85.6</v>
      </c>
      <c r="Z354" s="64">
        <f t="shared" si="600"/>
        <v>93.6</v>
      </c>
      <c r="AA354" s="64">
        <f t="shared" si="601"/>
        <v>103.6</v>
      </c>
      <c r="AB354" s="64">
        <f t="shared" si="602"/>
        <v>115.6</v>
      </c>
      <c r="AC354" s="64">
        <f t="shared" si="603"/>
        <v>137.6</v>
      </c>
      <c r="AD354" s="64">
        <f t="shared" si="604"/>
        <v>165.2</v>
      </c>
      <c r="AE354" s="64">
        <f t="shared" si="605"/>
        <v>197.4</v>
      </c>
      <c r="AF354" s="64">
        <f t="shared" si="606"/>
        <v>236.6</v>
      </c>
      <c r="AG354" s="64">
        <f t="shared" si="607"/>
        <v>283</v>
      </c>
      <c r="AH354" s="64">
        <f t="shared" ref="AH354:AH372" si="608">VLOOKUP($C$96,$D$3:$K$63,$A$72,0)*(B324-B323)</f>
        <v>334.8</v>
      </c>
      <c r="AI354" s="64">
        <f>VLOOKUP($C$97,$D$3:$K$63,$A$72,0)*(B323-B322)</f>
        <v>386.8</v>
      </c>
      <c r="AJ354" s="64">
        <f>VLOOKUP($C$98,$D$3:$K$63,$A$72,0)*B322</f>
        <v>0</v>
      </c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54">
        <f t="shared" si="542"/>
        <v>2783.9333333333302</v>
      </c>
      <c r="BP354" s="53">
        <v>2032</v>
      </c>
      <c r="BQ354" s="61">
        <f t="shared" si="543"/>
        <v>0</v>
      </c>
      <c r="BR354" s="61">
        <f t="shared" si="563"/>
        <v>0</v>
      </c>
      <c r="BS354" s="61">
        <f t="shared" si="564"/>
        <v>0</v>
      </c>
      <c r="BT354" s="61">
        <f t="shared" si="565"/>
        <v>0</v>
      </c>
      <c r="BU354" s="61">
        <f t="shared" si="566"/>
        <v>0</v>
      </c>
      <c r="BV354" s="61">
        <f t="shared" si="567"/>
        <v>0</v>
      </c>
      <c r="BW354" s="61">
        <f t="shared" si="568"/>
        <v>0</v>
      </c>
      <c r="BX354" s="61">
        <f t="shared" si="569"/>
        <v>0</v>
      </c>
      <c r="BY354" s="61">
        <f t="shared" si="570"/>
        <v>0</v>
      </c>
      <c r="BZ354" s="61">
        <f t="shared" si="571"/>
        <v>0</v>
      </c>
      <c r="CA354" s="61">
        <f t="shared" si="572"/>
        <v>0</v>
      </c>
      <c r="CB354" s="61">
        <f t="shared" si="573"/>
        <v>0</v>
      </c>
      <c r="CC354" s="61">
        <f t="shared" si="574"/>
        <v>0</v>
      </c>
      <c r="CD354" s="61">
        <f t="shared" si="575"/>
        <v>0</v>
      </c>
      <c r="CE354" s="61">
        <f t="shared" si="576"/>
        <v>0</v>
      </c>
      <c r="CF354" s="61">
        <f t="shared" si="577"/>
        <v>0</v>
      </c>
      <c r="CG354" s="61">
        <f t="shared" si="560"/>
        <v>6.9948915869364401E-17</v>
      </c>
      <c r="CH354" s="61">
        <f t="shared" si="513"/>
        <v>0</v>
      </c>
      <c r="CI354" s="61">
        <f t="shared" si="514"/>
        <v>9.4135395962546997E-2</v>
      </c>
      <c r="CJ354" s="61">
        <f t="shared" si="515"/>
        <v>0.11504106899111601</v>
      </c>
      <c r="CK354" s="61">
        <f t="shared" si="516"/>
        <v>2.2198807442707E-2</v>
      </c>
      <c r="CL354" s="61">
        <f t="shared" si="517"/>
        <v>3.07478627361766E-2</v>
      </c>
      <c r="CM354" s="61">
        <f t="shared" si="544"/>
        <v>3.3621494767595003E-2</v>
      </c>
      <c r="CN354" s="61">
        <f t="shared" si="578"/>
        <v>3.7213534806868002E-2</v>
      </c>
      <c r="CO354" s="61">
        <f t="shared" si="579"/>
        <v>4.15239828539955E-2</v>
      </c>
      <c r="CP354" s="61">
        <f t="shared" si="580"/>
        <v>4.9426470940396101E-2</v>
      </c>
      <c r="CQ354" s="61">
        <f t="shared" si="581"/>
        <v>5.9340501448789502E-2</v>
      </c>
      <c r="CR354" s="61">
        <f t="shared" si="582"/>
        <v>7.0906870375248496E-2</v>
      </c>
      <c r="CS354" s="61">
        <f t="shared" si="583"/>
        <v>8.4987667329198505E-2</v>
      </c>
      <c r="CT354" s="61">
        <f t="shared" si="584"/>
        <v>0.10165473311142501</v>
      </c>
      <c r="CU354" s="61">
        <f t="shared" si="585"/>
        <v>0.120261500514859</v>
      </c>
      <c r="CV354" s="61">
        <f t="shared" si="586"/>
        <v>0.138940108719079</v>
      </c>
      <c r="CW354" s="61">
        <f t="shared" si="587"/>
        <v>0</v>
      </c>
      <c r="CX354" s="61">
        <f t="shared" si="588"/>
        <v>0</v>
      </c>
      <c r="CY354" s="61">
        <f t="shared" si="589"/>
        <v>0</v>
      </c>
      <c r="CZ354" s="61">
        <f t="shared" si="590"/>
        <v>0</v>
      </c>
      <c r="DA354" s="61">
        <f t="shared" si="591"/>
        <v>0</v>
      </c>
      <c r="DB354" s="61">
        <f t="shared" si="592"/>
        <v>0</v>
      </c>
      <c r="DC354" s="61">
        <f t="shared" si="561"/>
        <v>0</v>
      </c>
      <c r="DD354" s="61">
        <f t="shared" si="519"/>
        <v>0</v>
      </c>
      <c r="DE354" s="61">
        <f t="shared" si="520"/>
        <v>0</v>
      </c>
      <c r="DF354" s="61">
        <f t="shared" si="521"/>
        <v>0</v>
      </c>
      <c r="DG354" s="61">
        <f t="shared" si="522"/>
        <v>0</v>
      </c>
      <c r="DH354" s="61">
        <f t="shared" si="523"/>
        <v>0</v>
      </c>
      <c r="DI354" s="61">
        <f t="shared" si="524"/>
        <v>0</v>
      </c>
      <c r="DJ354" s="61">
        <f t="shared" si="525"/>
        <v>0</v>
      </c>
      <c r="DK354" s="61">
        <f t="shared" si="526"/>
        <v>0</v>
      </c>
      <c r="DL354" s="61">
        <f t="shared" si="527"/>
        <v>0</v>
      </c>
      <c r="DM354" s="61">
        <f t="shared" si="528"/>
        <v>0</v>
      </c>
      <c r="DN354" s="61">
        <f t="shared" si="529"/>
        <v>0</v>
      </c>
      <c r="DO354" s="61">
        <f t="shared" si="530"/>
        <v>0</v>
      </c>
      <c r="DP354" s="61">
        <f t="shared" si="531"/>
        <v>0</v>
      </c>
      <c r="DQ354" s="61">
        <f t="shared" si="532"/>
        <v>0</v>
      </c>
      <c r="DR354" s="61">
        <f t="shared" si="533"/>
        <v>0</v>
      </c>
      <c r="DS354" s="61">
        <f t="shared" si="534"/>
        <v>0</v>
      </c>
      <c r="DT354" s="61">
        <f t="shared" si="535"/>
        <v>0</v>
      </c>
      <c r="DU354" s="61">
        <f t="shared" si="536"/>
        <v>0</v>
      </c>
      <c r="DV354" s="61">
        <f t="shared" si="537"/>
        <v>0</v>
      </c>
      <c r="DW354" s="61">
        <f t="shared" si="538"/>
        <v>0</v>
      </c>
      <c r="DX354" s="61">
        <f t="shared" si="539"/>
        <v>0</v>
      </c>
      <c r="DY354" s="61">
        <f t="shared" si="540"/>
        <v>0</v>
      </c>
      <c r="DZ354" s="61">
        <f t="shared" si="545"/>
        <v>1</v>
      </c>
    </row>
    <row r="355" spans="3:130">
      <c r="C355" s="53">
        <v>2033</v>
      </c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>
        <f t="shared" si="559"/>
        <v>0</v>
      </c>
      <c r="R355" s="64">
        <f t="shared" si="562"/>
        <v>0</v>
      </c>
      <c r="S355" s="64">
        <f t="shared" si="593"/>
        <v>0</v>
      </c>
      <c r="T355" s="64">
        <f t="shared" si="594"/>
        <v>0</v>
      </c>
      <c r="U355" s="64">
        <f t="shared" si="595"/>
        <v>0</v>
      </c>
      <c r="V355" s="64">
        <f t="shared" si="596"/>
        <v>262.066666666667</v>
      </c>
      <c r="W355" s="64">
        <f t="shared" si="597"/>
        <v>320.26666666666699</v>
      </c>
      <c r="X355" s="64">
        <f t="shared" si="598"/>
        <v>61.8</v>
      </c>
      <c r="Y355" s="64">
        <f t="shared" si="599"/>
        <v>85.6</v>
      </c>
      <c r="Z355" s="64">
        <f t="shared" si="600"/>
        <v>93.6</v>
      </c>
      <c r="AA355" s="64">
        <f t="shared" si="601"/>
        <v>103.6</v>
      </c>
      <c r="AB355" s="64">
        <f t="shared" si="602"/>
        <v>115.6</v>
      </c>
      <c r="AC355" s="64">
        <f t="shared" si="603"/>
        <v>137.6</v>
      </c>
      <c r="AD355" s="64">
        <f t="shared" si="604"/>
        <v>165.2</v>
      </c>
      <c r="AE355" s="64">
        <f t="shared" si="605"/>
        <v>197.4</v>
      </c>
      <c r="AF355" s="64">
        <f t="shared" si="606"/>
        <v>236.6</v>
      </c>
      <c r="AG355" s="64">
        <f t="shared" si="607"/>
        <v>283</v>
      </c>
      <c r="AH355" s="64">
        <f t="shared" si="608"/>
        <v>334.8</v>
      </c>
      <c r="AI355" s="64">
        <f t="shared" ref="AI355:AI373" si="609">VLOOKUP($C$97,$D$3:$K$63,$A$72,0)*(B324-B323)</f>
        <v>386.8</v>
      </c>
      <c r="AJ355" s="64">
        <f>VLOOKUP($C$98,$D$3:$K$63,$A$72,0)*(B323-B322)</f>
        <v>443.8</v>
      </c>
      <c r="AK355" s="64">
        <f>VLOOKUP($C$99,$D$3:$K$63,$A$72,0)*B322</f>
        <v>0</v>
      </c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54">
        <f t="shared" si="542"/>
        <v>3227.7333333333299</v>
      </c>
      <c r="BP355" s="53">
        <v>2033</v>
      </c>
      <c r="BQ355" s="61">
        <f t="shared" si="543"/>
        <v>0</v>
      </c>
      <c r="BR355" s="61">
        <f t="shared" si="563"/>
        <v>0</v>
      </c>
      <c r="BS355" s="61">
        <f t="shared" si="564"/>
        <v>0</v>
      </c>
      <c r="BT355" s="61">
        <f t="shared" si="565"/>
        <v>0</v>
      </c>
      <c r="BU355" s="61">
        <f t="shared" si="566"/>
        <v>0</v>
      </c>
      <c r="BV355" s="61">
        <f t="shared" si="567"/>
        <v>0</v>
      </c>
      <c r="BW355" s="61">
        <f t="shared" si="568"/>
        <v>0</v>
      </c>
      <c r="BX355" s="61">
        <f t="shared" si="569"/>
        <v>0</v>
      </c>
      <c r="BY355" s="61">
        <f t="shared" si="570"/>
        <v>0</v>
      </c>
      <c r="BZ355" s="61">
        <f t="shared" si="571"/>
        <v>0</v>
      </c>
      <c r="CA355" s="61">
        <f t="shared" si="572"/>
        <v>0</v>
      </c>
      <c r="CB355" s="61">
        <f t="shared" si="573"/>
        <v>0</v>
      </c>
      <c r="CC355" s="61">
        <f t="shared" si="574"/>
        <v>0</v>
      </c>
      <c r="CD355" s="61">
        <f t="shared" si="575"/>
        <v>0</v>
      </c>
      <c r="CE355" s="61">
        <f t="shared" si="576"/>
        <v>0</v>
      </c>
      <c r="CF355" s="61">
        <f t="shared" si="577"/>
        <v>0</v>
      </c>
      <c r="CG355" s="61">
        <f t="shared" si="560"/>
        <v>0</v>
      </c>
      <c r="CH355" s="61">
        <f t="shared" si="513"/>
        <v>0</v>
      </c>
      <c r="CI355" s="61">
        <f t="shared" si="514"/>
        <v>8.1192167878387303E-2</v>
      </c>
      <c r="CJ355" s="61">
        <f t="shared" si="515"/>
        <v>9.9223397224058194E-2</v>
      </c>
      <c r="CK355" s="61">
        <f t="shared" si="516"/>
        <v>1.9146563119629902E-2</v>
      </c>
      <c r="CL355" s="61">
        <f t="shared" si="517"/>
        <v>2.6520158625247901E-2</v>
      </c>
      <c r="CM355" s="61">
        <f t="shared" si="544"/>
        <v>2.89986781229346E-2</v>
      </c>
      <c r="CN355" s="61">
        <f t="shared" si="578"/>
        <v>3.2096827495043001E-2</v>
      </c>
      <c r="CO355" s="61">
        <f t="shared" si="579"/>
        <v>3.5814606741573003E-2</v>
      </c>
      <c r="CP355" s="61">
        <f t="shared" si="580"/>
        <v>4.2630535360211497E-2</v>
      </c>
      <c r="CQ355" s="61">
        <f t="shared" si="581"/>
        <v>5.1181427627230699E-2</v>
      </c>
      <c r="CR355" s="61">
        <f t="shared" si="582"/>
        <v>6.11574686054197E-2</v>
      </c>
      <c r="CS355" s="61">
        <f t="shared" si="583"/>
        <v>7.3302214144084596E-2</v>
      </c>
      <c r="CT355" s="61">
        <f t="shared" si="584"/>
        <v>8.7677627230667604E-2</v>
      </c>
      <c r="CU355" s="61">
        <f t="shared" si="585"/>
        <v>0.10372604097818899</v>
      </c>
      <c r="CV355" s="61">
        <f t="shared" si="586"/>
        <v>0.119836417713153</v>
      </c>
      <c r="CW355" s="61">
        <f t="shared" si="587"/>
        <v>0.137495869134171</v>
      </c>
      <c r="CX355" s="61">
        <f t="shared" si="588"/>
        <v>0</v>
      </c>
      <c r="CY355" s="61">
        <f t="shared" si="589"/>
        <v>0</v>
      </c>
      <c r="CZ355" s="61">
        <f t="shared" si="590"/>
        <v>0</v>
      </c>
      <c r="DA355" s="61">
        <f t="shared" si="591"/>
        <v>0</v>
      </c>
      <c r="DB355" s="61">
        <f t="shared" si="592"/>
        <v>0</v>
      </c>
      <c r="DC355" s="61">
        <f t="shared" si="561"/>
        <v>0</v>
      </c>
      <c r="DD355" s="61">
        <f t="shared" si="519"/>
        <v>0</v>
      </c>
      <c r="DE355" s="61">
        <f t="shared" si="520"/>
        <v>0</v>
      </c>
      <c r="DF355" s="61">
        <f t="shared" si="521"/>
        <v>0</v>
      </c>
      <c r="DG355" s="61">
        <f t="shared" si="522"/>
        <v>0</v>
      </c>
      <c r="DH355" s="61">
        <f t="shared" si="523"/>
        <v>0</v>
      </c>
      <c r="DI355" s="61">
        <f t="shared" si="524"/>
        <v>0</v>
      </c>
      <c r="DJ355" s="61">
        <f t="shared" si="525"/>
        <v>0</v>
      </c>
      <c r="DK355" s="61">
        <f t="shared" si="526"/>
        <v>0</v>
      </c>
      <c r="DL355" s="61">
        <f t="shared" si="527"/>
        <v>0</v>
      </c>
      <c r="DM355" s="61">
        <f t="shared" si="528"/>
        <v>0</v>
      </c>
      <c r="DN355" s="61">
        <f t="shared" si="529"/>
        <v>0</v>
      </c>
      <c r="DO355" s="61">
        <f t="shared" si="530"/>
        <v>0</v>
      </c>
      <c r="DP355" s="61">
        <f t="shared" si="531"/>
        <v>0</v>
      </c>
      <c r="DQ355" s="61">
        <f t="shared" si="532"/>
        <v>0</v>
      </c>
      <c r="DR355" s="61">
        <f t="shared" si="533"/>
        <v>0</v>
      </c>
      <c r="DS355" s="61">
        <f t="shared" si="534"/>
        <v>0</v>
      </c>
      <c r="DT355" s="61">
        <f t="shared" si="535"/>
        <v>0</v>
      </c>
      <c r="DU355" s="61">
        <f t="shared" si="536"/>
        <v>0</v>
      </c>
      <c r="DV355" s="61">
        <f t="shared" si="537"/>
        <v>0</v>
      </c>
      <c r="DW355" s="61">
        <f t="shared" si="538"/>
        <v>0</v>
      </c>
      <c r="DX355" s="61">
        <f t="shared" si="539"/>
        <v>0</v>
      </c>
      <c r="DY355" s="61">
        <f t="shared" si="540"/>
        <v>0</v>
      </c>
      <c r="DZ355" s="61">
        <f t="shared" si="545"/>
        <v>1</v>
      </c>
    </row>
    <row r="356" spans="3:130">
      <c r="C356" s="53">
        <v>2034</v>
      </c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>
        <f t="shared" si="562"/>
        <v>0</v>
      </c>
      <c r="S356" s="64">
        <f t="shared" si="593"/>
        <v>0</v>
      </c>
      <c r="T356" s="64">
        <f t="shared" si="594"/>
        <v>0</v>
      </c>
      <c r="U356" s="64">
        <f t="shared" si="595"/>
        <v>0</v>
      </c>
      <c r="V356" s="64">
        <f t="shared" si="596"/>
        <v>8.7285734196029797E-13</v>
      </c>
      <c r="W356" s="64">
        <f t="shared" si="597"/>
        <v>320.26666666666699</v>
      </c>
      <c r="X356" s="64">
        <f t="shared" si="598"/>
        <v>61.8</v>
      </c>
      <c r="Y356" s="64">
        <f t="shared" si="599"/>
        <v>85.6</v>
      </c>
      <c r="Z356" s="64">
        <f t="shared" si="600"/>
        <v>93.6</v>
      </c>
      <c r="AA356" s="64">
        <f t="shared" si="601"/>
        <v>103.6</v>
      </c>
      <c r="AB356" s="64">
        <f t="shared" si="602"/>
        <v>115.6</v>
      </c>
      <c r="AC356" s="64">
        <f t="shared" si="603"/>
        <v>137.6</v>
      </c>
      <c r="AD356" s="64">
        <f t="shared" si="604"/>
        <v>165.2</v>
      </c>
      <c r="AE356" s="64">
        <f t="shared" si="605"/>
        <v>197.4</v>
      </c>
      <c r="AF356" s="64">
        <f t="shared" si="606"/>
        <v>236.6</v>
      </c>
      <c r="AG356" s="64">
        <f t="shared" si="607"/>
        <v>283</v>
      </c>
      <c r="AH356" s="64">
        <f t="shared" si="608"/>
        <v>334.8</v>
      </c>
      <c r="AI356" s="64">
        <f t="shared" si="609"/>
        <v>386.8</v>
      </c>
      <c r="AJ356" s="64">
        <f t="shared" ref="AJ356:AJ374" si="610">VLOOKUP($C$98,$D$3:$K$63,$A$72,0)*(B324-B323)</f>
        <v>443.8</v>
      </c>
      <c r="AK356" s="64">
        <f>VLOOKUP($C$99,$D$3:$K$63,$A$72,0)*(B323-B322)</f>
        <v>507.8</v>
      </c>
      <c r="AL356" s="64">
        <f>VLOOKUP($C$100,$D$3:$K$63,$A$72,0)*B322</f>
        <v>0</v>
      </c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54">
        <f t="shared" si="542"/>
        <v>3473.4666666666699</v>
      </c>
      <c r="BP356" s="53">
        <v>2034</v>
      </c>
      <c r="BQ356" s="61">
        <f t="shared" si="543"/>
        <v>0</v>
      </c>
      <c r="BR356" s="61">
        <f t="shared" si="563"/>
        <v>0</v>
      </c>
      <c r="BS356" s="61">
        <f t="shared" si="564"/>
        <v>0</v>
      </c>
      <c r="BT356" s="61">
        <f t="shared" si="565"/>
        <v>0</v>
      </c>
      <c r="BU356" s="61">
        <f t="shared" si="566"/>
        <v>0</v>
      </c>
      <c r="BV356" s="61">
        <f t="shared" si="567"/>
        <v>0</v>
      </c>
      <c r="BW356" s="61">
        <f t="shared" si="568"/>
        <v>0</v>
      </c>
      <c r="BX356" s="61">
        <f t="shared" si="569"/>
        <v>0</v>
      </c>
      <c r="BY356" s="61">
        <f t="shared" si="570"/>
        <v>0</v>
      </c>
      <c r="BZ356" s="61">
        <f t="shared" si="571"/>
        <v>0</v>
      </c>
      <c r="CA356" s="61">
        <f t="shared" si="572"/>
        <v>0</v>
      </c>
      <c r="CB356" s="61">
        <f t="shared" si="573"/>
        <v>0</v>
      </c>
      <c r="CC356" s="61">
        <f t="shared" si="574"/>
        <v>0</v>
      </c>
      <c r="CD356" s="61">
        <f t="shared" si="575"/>
        <v>0</v>
      </c>
      <c r="CE356" s="61">
        <f t="shared" si="576"/>
        <v>0</v>
      </c>
      <c r="CF356" s="61">
        <f t="shared" si="577"/>
        <v>0</v>
      </c>
      <c r="CG356" s="61">
        <f t="shared" si="560"/>
        <v>0</v>
      </c>
      <c r="CH356" s="61">
        <f t="shared" si="513"/>
        <v>0</v>
      </c>
      <c r="CI356" s="61">
        <f t="shared" si="514"/>
        <v>2.5129285112672201E-16</v>
      </c>
      <c r="CJ356" s="61">
        <f t="shared" si="515"/>
        <v>9.2203754174503896E-2</v>
      </c>
      <c r="CK356" s="61">
        <f t="shared" si="516"/>
        <v>1.7792023338835401E-2</v>
      </c>
      <c r="CL356" s="61">
        <f t="shared" si="517"/>
        <v>2.4643967602011398E-2</v>
      </c>
      <c r="CM356" s="61">
        <f t="shared" si="544"/>
        <v>2.69471421442555E-2</v>
      </c>
      <c r="CN356" s="61">
        <f t="shared" si="578"/>
        <v>2.98261103220606E-2</v>
      </c>
      <c r="CO356" s="61">
        <f t="shared" si="579"/>
        <v>3.3280872135426701E-2</v>
      </c>
      <c r="CP356" s="61">
        <f t="shared" si="580"/>
        <v>3.96146021265978E-2</v>
      </c>
      <c r="CQ356" s="61">
        <f t="shared" si="581"/>
        <v>4.7560554297339797E-2</v>
      </c>
      <c r="CR356" s="61">
        <f t="shared" si="582"/>
        <v>5.6830831829872197E-2</v>
      </c>
      <c r="CS356" s="61">
        <f t="shared" si="583"/>
        <v>6.8116387086868097E-2</v>
      </c>
      <c r="CT356" s="61">
        <f t="shared" si="584"/>
        <v>8.1474799431883599E-2</v>
      </c>
      <c r="CU356" s="61">
        <f t="shared" si="585"/>
        <v>9.6387854592913894E-2</v>
      </c>
      <c r="CV356" s="61">
        <f t="shared" si="586"/>
        <v>0.1113584891175</v>
      </c>
      <c r="CW356" s="61">
        <f t="shared" si="587"/>
        <v>0.127768607730989</v>
      </c>
      <c r="CX356" s="61">
        <f t="shared" si="588"/>
        <v>0.14619400406894201</v>
      </c>
      <c r="CY356" s="61">
        <f t="shared" si="589"/>
        <v>0</v>
      </c>
      <c r="CZ356" s="61">
        <f t="shared" si="590"/>
        <v>0</v>
      </c>
      <c r="DA356" s="61">
        <f t="shared" si="591"/>
        <v>0</v>
      </c>
      <c r="DB356" s="61">
        <f t="shared" si="592"/>
        <v>0</v>
      </c>
      <c r="DC356" s="61">
        <f t="shared" si="561"/>
        <v>0</v>
      </c>
      <c r="DD356" s="61">
        <f t="shared" si="519"/>
        <v>0</v>
      </c>
      <c r="DE356" s="61">
        <f t="shared" si="520"/>
        <v>0</v>
      </c>
      <c r="DF356" s="61">
        <f t="shared" si="521"/>
        <v>0</v>
      </c>
      <c r="DG356" s="61">
        <f t="shared" si="522"/>
        <v>0</v>
      </c>
      <c r="DH356" s="61">
        <f t="shared" si="523"/>
        <v>0</v>
      </c>
      <c r="DI356" s="61">
        <f t="shared" si="524"/>
        <v>0</v>
      </c>
      <c r="DJ356" s="61">
        <f t="shared" si="525"/>
        <v>0</v>
      </c>
      <c r="DK356" s="61">
        <f t="shared" si="526"/>
        <v>0</v>
      </c>
      <c r="DL356" s="61">
        <f t="shared" si="527"/>
        <v>0</v>
      </c>
      <c r="DM356" s="61">
        <f t="shared" si="528"/>
        <v>0</v>
      </c>
      <c r="DN356" s="61">
        <f t="shared" si="529"/>
        <v>0</v>
      </c>
      <c r="DO356" s="61">
        <f t="shared" si="530"/>
        <v>0</v>
      </c>
      <c r="DP356" s="61">
        <f t="shared" si="531"/>
        <v>0</v>
      </c>
      <c r="DQ356" s="61">
        <f t="shared" si="532"/>
        <v>0</v>
      </c>
      <c r="DR356" s="61">
        <f t="shared" si="533"/>
        <v>0</v>
      </c>
      <c r="DS356" s="61">
        <f t="shared" si="534"/>
        <v>0</v>
      </c>
      <c r="DT356" s="61">
        <f t="shared" si="535"/>
        <v>0</v>
      </c>
      <c r="DU356" s="61">
        <f t="shared" si="536"/>
        <v>0</v>
      </c>
      <c r="DV356" s="61">
        <f t="shared" si="537"/>
        <v>0</v>
      </c>
      <c r="DW356" s="61">
        <f t="shared" si="538"/>
        <v>0</v>
      </c>
      <c r="DX356" s="61">
        <f t="shared" si="539"/>
        <v>0</v>
      </c>
      <c r="DY356" s="61">
        <f t="shared" si="540"/>
        <v>0</v>
      </c>
      <c r="DZ356" s="61">
        <f t="shared" si="545"/>
        <v>1</v>
      </c>
    </row>
    <row r="357" spans="3:130">
      <c r="C357" s="53">
        <v>2035</v>
      </c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>
        <f t="shared" si="593"/>
        <v>0</v>
      </c>
      <c r="T357" s="64">
        <f t="shared" si="594"/>
        <v>0</v>
      </c>
      <c r="U357" s="64">
        <f t="shared" si="595"/>
        <v>0</v>
      </c>
      <c r="V357" s="64">
        <f t="shared" si="596"/>
        <v>0</v>
      </c>
      <c r="W357" s="64">
        <f t="shared" si="597"/>
        <v>1.06670228205985E-12</v>
      </c>
      <c r="X357" s="64">
        <f t="shared" si="598"/>
        <v>61.8</v>
      </c>
      <c r="Y357" s="64">
        <f t="shared" si="599"/>
        <v>85.6</v>
      </c>
      <c r="Z357" s="64">
        <f t="shared" si="600"/>
        <v>93.6</v>
      </c>
      <c r="AA357" s="64">
        <f t="shared" si="601"/>
        <v>103.6</v>
      </c>
      <c r="AB357" s="64">
        <f t="shared" si="602"/>
        <v>115.6</v>
      </c>
      <c r="AC357" s="64">
        <f t="shared" si="603"/>
        <v>137.6</v>
      </c>
      <c r="AD357" s="64">
        <f t="shared" si="604"/>
        <v>165.2</v>
      </c>
      <c r="AE357" s="64">
        <f t="shared" si="605"/>
        <v>197.4</v>
      </c>
      <c r="AF357" s="64">
        <f t="shared" si="606"/>
        <v>236.6</v>
      </c>
      <c r="AG357" s="64">
        <f t="shared" si="607"/>
        <v>283</v>
      </c>
      <c r="AH357" s="64">
        <f t="shared" si="608"/>
        <v>334.8</v>
      </c>
      <c r="AI357" s="64">
        <f t="shared" si="609"/>
        <v>386.8</v>
      </c>
      <c r="AJ357" s="64">
        <f t="shared" si="610"/>
        <v>443.8</v>
      </c>
      <c r="AK357" s="64">
        <f t="shared" ref="AK357:AK375" si="611">VLOOKUP($C$99,$D$3:$K$63,$A$72,0)*(B324-B323)</f>
        <v>507.8</v>
      </c>
      <c r="AL357" s="64">
        <f>VLOOKUP($C$100,$D$3:$K$63,$A$72,0)*(B323-B322)</f>
        <v>576.79999999999995</v>
      </c>
      <c r="AM357" s="64">
        <f>VLOOKUP($C$101,$D$3:$K$63,$A$72,0)*B322</f>
        <v>0</v>
      </c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54">
        <f t="shared" si="542"/>
        <v>3730</v>
      </c>
      <c r="BP357" s="53">
        <v>2035</v>
      </c>
      <c r="BQ357" s="61">
        <f t="shared" si="543"/>
        <v>0</v>
      </c>
      <c r="BR357" s="61">
        <f t="shared" si="563"/>
        <v>0</v>
      </c>
      <c r="BS357" s="61">
        <f t="shared" si="564"/>
        <v>0</v>
      </c>
      <c r="BT357" s="61">
        <f t="shared" si="565"/>
        <v>0</v>
      </c>
      <c r="BU357" s="61">
        <f t="shared" si="566"/>
        <v>0</v>
      </c>
      <c r="BV357" s="61">
        <f t="shared" si="567"/>
        <v>0</v>
      </c>
      <c r="BW357" s="61">
        <f t="shared" si="568"/>
        <v>0</v>
      </c>
      <c r="BX357" s="61">
        <f t="shared" si="569"/>
        <v>0</v>
      </c>
      <c r="BY357" s="61">
        <f t="shared" si="570"/>
        <v>0</v>
      </c>
      <c r="BZ357" s="61">
        <f t="shared" si="571"/>
        <v>0</v>
      </c>
      <c r="CA357" s="61">
        <f t="shared" si="572"/>
        <v>0</v>
      </c>
      <c r="CB357" s="61">
        <f t="shared" si="573"/>
        <v>0</v>
      </c>
      <c r="CC357" s="61">
        <f t="shared" si="574"/>
        <v>0</v>
      </c>
      <c r="CD357" s="61">
        <f t="shared" si="575"/>
        <v>0</v>
      </c>
      <c r="CE357" s="61">
        <f t="shared" si="576"/>
        <v>0</v>
      </c>
      <c r="CF357" s="61">
        <f t="shared" si="577"/>
        <v>0</v>
      </c>
      <c r="CG357" s="61">
        <f t="shared" si="560"/>
        <v>0</v>
      </c>
      <c r="CH357" s="61">
        <f t="shared" si="513"/>
        <v>0</v>
      </c>
      <c r="CI357" s="61">
        <f t="shared" si="514"/>
        <v>0</v>
      </c>
      <c r="CJ357" s="61">
        <f t="shared" si="515"/>
        <v>2.8597916409111299E-16</v>
      </c>
      <c r="CK357" s="61">
        <f t="shared" si="516"/>
        <v>1.65683646112601E-2</v>
      </c>
      <c r="CL357" s="61">
        <f t="shared" si="517"/>
        <v>2.29490616621984E-2</v>
      </c>
      <c r="CM357" s="61">
        <f t="shared" si="544"/>
        <v>2.5093833780160901E-2</v>
      </c>
      <c r="CN357" s="61">
        <f t="shared" si="578"/>
        <v>2.7774798927613899E-2</v>
      </c>
      <c r="CO357" s="61">
        <f t="shared" si="579"/>
        <v>3.0991957104557599E-2</v>
      </c>
      <c r="CP357" s="61">
        <f t="shared" si="580"/>
        <v>3.6890080428954398E-2</v>
      </c>
      <c r="CQ357" s="61">
        <f t="shared" si="581"/>
        <v>4.4289544235924898E-2</v>
      </c>
      <c r="CR357" s="61">
        <f t="shared" si="582"/>
        <v>5.2922252010723897E-2</v>
      </c>
      <c r="CS357" s="61">
        <f t="shared" si="583"/>
        <v>6.3431635388739901E-2</v>
      </c>
      <c r="CT357" s="61">
        <f t="shared" si="584"/>
        <v>7.58713136729222E-2</v>
      </c>
      <c r="CU357" s="61">
        <f t="shared" si="585"/>
        <v>8.9758713136729201E-2</v>
      </c>
      <c r="CV357" s="61">
        <f t="shared" si="586"/>
        <v>0.103699731903485</v>
      </c>
      <c r="CW357" s="61">
        <f t="shared" si="587"/>
        <v>0.118981233243968</v>
      </c>
      <c r="CX357" s="61">
        <f t="shared" si="588"/>
        <v>0.13613941018766801</v>
      </c>
      <c r="CY357" s="61">
        <f t="shared" si="589"/>
        <v>0.154638069705094</v>
      </c>
      <c r="CZ357" s="61">
        <f t="shared" si="590"/>
        <v>0</v>
      </c>
      <c r="DA357" s="61">
        <f t="shared" si="591"/>
        <v>0</v>
      </c>
      <c r="DB357" s="61">
        <f t="shared" si="592"/>
        <v>0</v>
      </c>
      <c r="DC357" s="61">
        <f t="shared" si="561"/>
        <v>0</v>
      </c>
      <c r="DD357" s="61">
        <f t="shared" si="519"/>
        <v>0</v>
      </c>
      <c r="DE357" s="61">
        <f t="shared" si="520"/>
        <v>0</v>
      </c>
      <c r="DF357" s="61">
        <f t="shared" si="521"/>
        <v>0</v>
      </c>
      <c r="DG357" s="61">
        <f t="shared" si="522"/>
        <v>0</v>
      </c>
      <c r="DH357" s="61">
        <f t="shared" si="523"/>
        <v>0</v>
      </c>
      <c r="DI357" s="61">
        <f t="shared" si="524"/>
        <v>0</v>
      </c>
      <c r="DJ357" s="61">
        <f t="shared" si="525"/>
        <v>0</v>
      </c>
      <c r="DK357" s="61">
        <f t="shared" si="526"/>
        <v>0</v>
      </c>
      <c r="DL357" s="61">
        <f t="shared" si="527"/>
        <v>0</v>
      </c>
      <c r="DM357" s="61">
        <f t="shared" si="528"/>
        <v>0</v>
      </c>
      <c r="DN357" s="61">
        <f t="shared" si="529"/>
        <v>0</v>
      </c>
      <c r="DO357" s="61">
        <f t="shared" si="530"/>
        <v>0</v>
      </c>
      <c r="DP357" s="61">
        <f t="shared" si="531"/>
        <v>0</v>
      </c>
      <c r="DQ357" s="61">
        <f t="shared" si="532"/>
        <v>0</v>
      </c>
      <c r="DR357" s="61">
        <f t="shared" si="533"/>
        <v>0</v>
      </c>
      <c r="DS357" s="61">
        <f t="shared" si="534"/>
        <v>0</v>
      </c>
      <c r="DT357" s="61">
        <f t="shared" si="535"/>
        <v>0</v>
      </c>
      <c r="DU357" s="61">
        <f t="shared" si="536"/>
        <v>0</v>
      </c>
      <c r="DV357" s="61">
        <f t="shared" si="537"/>
        <v>0</v>
      </c>
      <c r="DW357" s="61">
        <f t="shared" si="538"/>
        <v>0</v>
      </c>
      <c r="DX357" s="61">
        <f t="shared" si="539"/>
        <v>0</v>
      </c>
      <c r="DY357" s="61">
        <f t="shared" si="540"/>
        <v>0</v>
      </c>
      <c r="DZ357" s="61">
        <f t="shared" si="545"/>
        <v>1</v>
      </c>
    </row>
    <row r="358" spans="3:130">
      <c r="C358" s="53">
        <v>2036</v>
      </c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>
        <f t="shared" si="594"/>
        <v>0</v>
      </c>
      <c r="U358" s="64">
        <f t="shared" si="595"/>
        <v>0</v>
      </c>
      <c r="V358" s="64">
        <f t="shared" si="596"/>
        <v>0</v>
      </c>
      <c r="W358" s="64">
        <f t="shared" si="597"/>
        <v>0</v>
      </c>
      <c r="X358" s="64">
        <f t="shared" si="598"/>
        <v>2.05835348765504E-13</v>
      </c>
      <c r="Y358" s="64">
        <f t="shared" si="599"/>
        <v>85.6</v>
      </c>
      <c r="Z358" s="64">
        <f t="shared" si="600"/>
        <v>93.6</v>
      </c>
      <c r="AA358" s="64">
        <f t="shared" si="601"/>
        <v>103.6</v>
      </c>
      <c r="AB358" s="64">
        <f t="shared" si="602"/>
        <v>115.6</v>
      </c>
      <c r="AC358" s="64">
        <f t="shared" si="603"/>
        <v>137.6</v>
      </c>
      <c r="AD358" s="64">
        <f t="shared" si="604"/>
        <v>165.2</v>
      </c>
      <c r="AE358" s="64">
        <f t="shared" si="605"/>
        <v>197.4</v>
      </c>
      <c r="AF358" s="64">
        <f t="shared" si="606"/>
        <v>236.6</v>
      </c>
      <c r="AG358" s="64">
        <f t="shared" si="607"/>
        <v>283</v>
      </c>
      <c r="AH358" s="64">
        <f t="shared" si="608"/>
        <v>334.8</v>
      </c>
      <c r="AI358" s="64">
        <f t="shared" si="609"/>
        <v>386.8</v>
      </c>
      <c r="AJ358" s="64">
        <f t="shared" si="610"/>
        <v>443.8</v>
      </c>
      <c r="AK358" s="64">
        <f t="shared" si="611"/>
        <v>507.8</v>
      </c>
      <c r="AL358" s="64">
        <f t="shared" ref="AL358:AL376" si="612">VLOOKUP($C$100,$D$3:$K$63,$A$72,0)*(B324-B323)</f>
        <v>576.79999999999995</v>
      </c>
      <c r="AM358" s="64">
        <f>VLOOKUP($C$101,$D$3:$K$63,$A$72,0)*(B323-B322)</f>
        <v>649.6</v>
      </c>
      <c r="AN358" s="64">
        <f>VLOOKUP($C$102,$D$3:$K$63,$A$72,0)*B322</f>
        <v>0</v>
      </c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54">
        <f t="shared" si="542"/>
        <v>4317.8</v>
      </c>
      <c r="BP358" s="53">
        <v>2036</v>
      </c>
      <c r="BQ358" s="61">
        <f t="shared" si="543"/>
        <v>0</v>
      </c>
      <c r="BR358" s="61">
        <f t="shared" si="563"/>
        <v>0</v>
      </c>
      <c r="BS358" s="61">
        <f t="shared" si="564"/>
        <v>0</v>
      </c>
      <c r="BT358" s="61">
        <f t="shared" si="565"/>
        <v>0</v>
      </c>
      <c r="BU358" s="61">
        <f t="shared" si="566"/>
        <v>0</v>
      </c>
      <c r="BV358" s="61">
        <f t="shared" si="567"/>
        <v>0</v>
      </c>
      <c r="BW358" s="61">
        <f t="shared" si="568"/>
        <v>0</v>
      </c>
      <c r="BX358" s="61">
        <f t="shared" si="569"/>
        <v>0</v>
      </c>
      <c r="BY358" s="61">
        <f t="shared" si="570"/>
        <v>0</v>
      </c>
      <c r="BZ358" s="61">
        <f t="shared" si="571"/>
        <v>0</v>
      </c>
      <c r="CA358" s="61">
        <f t="shared" si="572"/>
        <v>0</v>
      </c>
      <c r="CB358" s="61">
        <f t="shared" si="573"/>
        <v>0</v>
      </c>
      <c r="CC358" s="61">
        <f t="shared" si="574"/>
        <v>0</v>
      </c>
      <c r="CD358" s="61">
        <f t="shared" si="575"/>
        <v>0</v>
      </c>
      <c r="CE358" s="61">
        <f t="shared" si="576"/>
        <v>0</v>
      </c>
      <c r="CF358" s="61">
        <f t="shared" si="577"/>
        <v>0</v>
      </c>
      <c r="CG358" s="61">
        <f t="shared" si="560"/>
        <v>0</v>
      </c>
      <c r="CH358" s="61">
        <f t="shared" si="513"/>
        <v>0</v>
      </c>
      <c r="CI358" s="61">
        <f t="shared" si="514"/>
        <v>0</v>
      </c>
      <c r="CJ358" s="61">
        <f t="shared" si="515"/>
        <v>0</v>
      </c>
      <c r="CK358" s="61">
        <f t="shared" si="516"/>
        <v>4.7671348549146298E-17</v>
      </c>
      <c r="CL358" s="61">
        <f t="shared" si="517"/>
        <v>1.98249108342211E-2</v>
      </c>
      <c r="CM358" s="61">
        <f t="shared" si="544"/>
        <v>2.16777062392885E-2</v>
      </c>
      <c r="CN358" s="61">
        <f t="shared" si="578"/>
        <v>2.3993700495622799E-2</v>
      </c>
      <c r="CO358" s="61">
        <f t="shared" si="579"/>
        <v>2.67728936032239E-2</v>
      </c>
      <c r="CP358" s="61">
        <f t="shared" si="580"/>
        <v>3.18680809671592E-2</v>
      </c>
      <c r="CQ358" s="61">
        <f t="shared" si="581"/>
        <v>3.8260225114641701E-2</v>
      </c>
      <c r="CR358" s="61">
        <f t="shared" si="582"/>
        <v>4.5717726620038E-2</v>
      </c>
      <c r="CS358" s="61">
        <f t="shared" si="583"/>
        <v>5.4796424104868201E-2</v>
      </c>
      <c r="CT358" s="61">
        <f t="shared" si="584"/>
        <v>6.5542637454259103E-2</v>
      </c>
      <c r="CU358" s="61">
        <f t="shared" si="585"/>
        <v>7.7539487702070503E-2</v>
      </c>
      <c r="CV358" s="61">
        <f t="shared" si="586"/>
        <v>8.95826578350086E-2</v>
      </c>
      <c r="CW358" s="61">
        <f t="shared" si="587"/>
        <v>0.102783825096114</v>
      </c>
      <c r="CX358" s="61">
        <f t="shared" si="588"/>
        <v>0.117606188336653</v>
      </c>
      <c r="CY358" s="61">
        <f t="shared" si="589"/>
        <v>0.13358654870535899</v>
      </c>
      <c r="CZ358" s="61">
        <f t="shared" si="590"/>
        <v>0.15044698689147301</v>
      </c>
      <c r="DA358" s="61">
        <f t="shared" si="591"/>
        <v>0</v>
      </c>
      <c r="DB358" s="61">
        <f t="shared" si="592"/>
        <v>0</v>
      </c>
      <c r="DC358" s="61">
        <f t="shared" si="561"/>
        <v>0</v>
      </c>
      <c r="DD358" s="61">
        <f t="shared" si="519"/>
        <v>0</v>
      </c>
      <c r="DE358" s="61">
        <f t="shared" si="520"/>
        <v>0</v>
      </c>
      <c r="DF358" s="61">
        <f t="shared" si="521"/>
        <v>0</v>
      </c>
      <c r="DG358" s="61">
        <f t="shared" si="522"/>
        <v>0</v>
      </c>
      <c r="DH358" s="61">
        <f t="shared" si="523"/>
        <v>0</v>
      </c>
      <c r="DI358" s="61">
        <f t="shared" si="524"/>
        <v>0</v>
      </c>
      <c r="DJ358" s="61">
        <f t="shared" si="525"/>
        <v>0</v>
      </c>
      <c r="DK358" s="61">
        <f t="shared" si="526"/>
        <v>0</v>
      </c>
      <c r="DL358" s="61">
        <f t="shared" si="527"/>
        <v>0</v>
      </c>
      <c r="DM358" s="61">
        <f t="shared" si="528"/>
        <v>0</v>
      </c>
      <c r="DN358" s="61">
        <f t="shared" si="529"/>
        <v>0</v>
      </c>
      <c r="DO358" s="61">
        <f t="shared" si="530"/>
        <v>0</v>
      </c>
      <c r="DP358" s="61">
        <f t="shared" si="531"/>
        <v>0</v>
      </c>
      <c r="DQ358" s="61">
        <f t="shared" si="532"/>
        <v>0</v>
      </c>
      <c r="DR358" s="61">
        <f t="shared" si="533"/>
        <v>0</v>
      </c>
      <c r="DS358" s="61">
        <f t="shared" si="534"/>
        <v>0</v>
      </c>
      <c r="DT358" s="61">
        <f t="shared" si="535"/>
        <v>0</v>
      </c>
      <c r="DU358" s="61">
        <f t="shared" si="536"/>
        <v>0</v>
      </c>
      <c r="DV358" s="61">
        <f t="shared" si="537"/>
        <v>0</v>
      </c>
      <c r="DW358" s="61">
        <f t="shared" si="538"/>
        <v>0</v>
      </c>
      <c r="DX358" s="61">
        <f t="shared" si="539"/>
        <v>0</v>
      </c>
      <c r="DY358" s="61">
        <f t="shared" si="540"/>
        <v>0</v>
      </c>
      <c r="DZ358" s="61">
        <f t="shared" si="545"/>
        <v>1</v>
      </c>
    </row>
    <row r="359" spans="3:130">
      <c r="C359" s="53">
        <v>2037</v>
      </c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>
        <f t="shared" si="595"/>
        <v>0</v>
      </c>
      <c r="V359" s="64">
        <f t="shared" si="596"/>
        <v>0</v>
      </c>
      <c r="W359" s="64">
        <f t="shared" si="597"/>
        <v>0</v>
      </c>
      <c r="X359" s="64">
        <f t="shared" si="598"/>
        <v>0</v>
      </c>
      <c r="Y359" s="64">
        <f t="shared" si="599"/>
        <v>2.8510527272374E-13</v>
      </c>
      <c r="Z359" s="64">
        <f t="shared" si="600"/>
        <v>93.6</v>
      </c>
      <c r="AA359" s="64">
        <f t="shared" si="601"/>
        <v>103.6</v>
      </c>
      <c r="AB359" s="64">
        <f t="shared" si="602"/>
        <v>115.6</v>
      </c>
      <c r="AC359" s="64">
        <f t="shared" si="603"/>
        <v>137.6</v>
      </c>
      <c r="AD359" s="64">
        <f t="shared" si="604"/>
        <v>165.2</v>
      </c>
      <c r="AE359" s="64">
        <f t="shared" si="605"/>
        <v>197.4</v>
      </c>
      <c r="AF359" s="64">
        <f t="shared" si="606"/>
        <v>236.6</v>
      </c>
      <c r="AG359" s="64">
        <f t="shared" si="607"/>
        <v>283</v>
      </c>
      <c r="AH359" s="64">
        <f t="shared" si="608"/>
        <v>334.8</v>
      </c>
      <c r="AI359" s="64">
        <f t="shared" si="609"/>
        <v>386.8</v>
      </c>
      <c r="AJ359" s="64">
        <f t="shared" si="610"/>
        <v>443.8</v>
      </c>
      <c r="AK359" s="64">
        <f t="shared" si="611"/>
        <v>507.8</v>
      </c>
      <c r="AL359" s="64">
        <f t="shared" si="612"/>
        <v>576.79999999999995</v>
      </c>
      <c r="AM359" s="64">
        <f t="shared" ref="AM359:AM377" si="613">VLOOKUP($C$101,$D$3:$K$63,$A$72,0)*(B324-B323)</f>
        <v>649.6</v>
      </c>
      <c r="AN359" s="64">
        <f>VLOOKUP($C$102,$D$3:$K$63,$A$72,0)*(B323-B322)</f>
        <v>730.6</v>
      </c>
      <c r="AO359" s="64">
        <f>VLOOKUP($C$103,$D$3:$K$63,$A$72,0)*B322</f>
        <v>0</v>
      </c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54">
        <f t="shared" si="542"/>
        <v>4962.8</v>
      </c>
      <c r="BP359" s="53">
        <v>2037</v>
      </c>
      <c r="BQ359" s="61">
        <f t="shared" si="543"/>
        <v>0</v>
      </c>
      <c r="BR359" s="61">
        <f t="shared" si="563"/>
        <v>0</v>
      </c>
      <c r="BS359" s="61">
        <f t="shared" si="564"/>
        <v>0</v>
      </c>
      <c r="BT359" s="61">
        <f t="shared" si="565"/>
        <v>0</v>
      </c>
      <c r="BU359" s="61">
        <f t="shared" si="566"/>
        <v>0</v>
      </c>
      <c r="BV359" s="61">
        <f t="shared" si="567"/>
        <v>0</v>
      </c>
      <c r="BW359" s="61">
        <f t="shared" si="568"/>
        <v>0</v>
      </c>
      <c r="BX359" s="61">
        <f t="shared" si="569"/>
        <v>0</v>
      </c>
      <c r="BY359" s="61">
        <f t="shared" si="570"/>
        <v>0</v>
      </c>
      <c r="BZ359" s="61">
        <f t="shared" si="571"/>
        <v>0</v>
      </c>
      <c r="CA359" s="61">
        <f t="shared" si="572"/>
        <v>0</v>
      </c>
      <c r="CB359" s="61">
        <f t="shared" si="573"/>
        <v>0</v>
      </c>
      <c r="CC359" s="61">
        <f t="shared" si="574"/>
        <v>0</v>
      </c>
      <c r="CD359" s="61">
        <f t="shared" si="575"/>
        <v>0</v>
      </c>
      <c r="CE359" s="61">
        <f t="shared" si="576"/>
        <v>0</v>
      </c>
      <c r="CF359" s="61">
        <f t="shared" si="577"/>
        <v>0</v>
      </c>
      <c r="CG359" s="61">
        <f t="shared" si="560"/>
        <v>0</v>
      </c>
      <c r="CH359" s="61">
        <f t="shared" si="513"/>
        <v>0</v>
      </c>
      <c r="CI359" s="61">
        <f t="shared" si="514"/>
        <v>0</v>
      </c>
      <c r="CJ359" s="61">
        <f t="shared" si="515"/>
        <v>0</v>
      </c>
      <c r="CK359" s="61">
        <f t="shared" si="516"/>
        <v>0</v>
      </c>
      <c r="CL359" s="61">
        <f t="shared" si="517"/>
        <v>5.7448471170254796E-17</v>
      </c>
      <c r="CM359" s="61">
        <f t="shared" si="544"/>
        <v>1.8860320786652701E-2</v>
      </c>
      <c r="CN359" s="61">
        <f t="shared" si="578"/>
        <v>2.0875312323688201E-2</v>
      </c>
      <c r="CO359" s="61">
        <f t="shared" si="579"/>
        <v>2.32933021681309E-2</v>
      </c>
      <c r="CP359" s="61">
        <f t="shared" si="580"/>
        <v>2.7726283549609099E-2</v>
      </c>
      <c r="CQ359" s="61">
        <f t="shared" si="581"/>
        <v>3.3287660191827197E-2</v>
      </c>
      <c r="CR359" s="61">
        <f t="shared" si="582"/>
        <v>3.9775932941081699E-2</v>
      </c>
      <c r="CS359" s="61">
        <f t="shared" si="583"/>
        <v>4.7674699766261E-2</v>
      </c>
      <c r="CT359" s="61">
        <f t="shared" si="584"/>
        <v>5.7024260498105897E-2</v>
      </c>
      <c r="CU359" s="61">
        <f t="shared" si="585"/>
        <v>6.7461916659949994E-2</v>
      </c>
      <c r="CV359" s="61">
        <f t="shared" si="586"/>
        <v>7.7939872652534894E-2</v>
      </c>
      <c r="CW359" s="61">
        <f t="shared" si="587"/>
        <v>8.94253244136375E-2</v>
      </c>
      <c r="CX359" s="61">
        <f t="shared" si="588"/>
        <v>0.10232127025066499</v>
      </c>
      <c r="CY359" s="61">
        <f t="shared" si="589"/>
        <v>0.11622471185621</v>
      </c>
      <c r="CZ359" s="61">
        <f t="shared" si="590"/>
        <v>0.130893850245829</v>
      </c>
      <c r="DA359" s="61">
        <f t="shared" si="591"/>
        <v>0.14721528169581699</v>
      </c>
      <c r="DB359" s="61">
        <f t="shared" si="592"/>
        <v>0</v>
      </c>
      <c r="DC359" s="61">
        <f t="shared" si="561"/>
        <v>0</v>
      </c>
      <c r="DD359" s="61">
        <f t="shared" si="519"/>
        <v>0</v>
      </c>
      <c r="DE359" s="61">
        <f t="shared" si="520"/>
        <v>0</v>
      </c>
      <c r="DF359" s="61">
        <f t="shared" si="521"/>
        <v>0</v>
      </c>
      <c r="DG359" s="61">
        <f t="shared" si="522"/>
        <v>0</v>
      </c>
      <c r="DH359" s="61">
        <f t="shared" si="523"/>
        <v>0</v>
      </c>
      <c r="DI359" s="61">
        <f t="shared" si="524"/>
        <v>0</v>
      </c>
      <c r="DJ359" s="61">
        <f t="shared" si="525"/>
        <v>0</v>
      </c>
      <c r="DK359" s="61">
        <f t="shared" si="526"/>
        <v>0</v>
      </c>
      <c r="DL359" s="61">
        <f t="shared" si="527"/>
        <v>0</v>
      </c>
      <c r="DM359" s="61">
        <f t="shared" si="528"/>
        <v>0</v>
      </c>
      <c r="DN359" s="61">
        <f t="shared" si="529"/>
        <v>0</v>
      </c>
      <c r="DO359" s="61">
        <f t="shared" si="530"/>
        <v>0</v>
      </c>
      <c r="DP359" s="61">
        <f t="shared" si="531"/>
        <v>0</v>
      </c>
      <c r="DQ359" s="61">
        <f t="shared" si="532"/>
        <v>0</v>
      </c>
      <c r="DR359" s="61">
        <f t="shared" si="533"/>
        <v>0</v>
      </c>
      <c r="DS359" s="61">
        <f t="shared" si="534"/>
        <v>0</v>
      </c>
      <c r="DT359" s="61">
        <f t="shared" si="535"/>
        <v>0</v>
      </c>
      <c r="DU359" s="61">
        <f t="shared" si="536"/>
        <v>0</v>
      </c>
      <c r="DV359" s="61">
        <f t="shared" si="537"/>
        <v>0</v>
      </c>
      <c r="DW359" s="61">
        <f t="shared" si="538"/>
        <v>0</v>
      </c>
      <c r="DX359" s="61">
        <f t="shared" si="539"/>
        <v>0</v>
      </c>
      <c r="DY359" s="61">
        <f t="shared" si="540"/>
        <v>0</v>
      </c>
      <c r="DZ359" s="61">
        <f t="shared" si="545"/>
        <v>1</v>
      </c>
    </row>
    <row r="360" spans="3:130">
      <c r="C360" s="53">
        <v>2038</v>
      </c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>
        <f t="shared" si="596"/>
        <v>0</v>
      </c>
      <c r="W360" s="64">
        <f t="shared" si="597"/>
        <v>0</v>
      </c>
      <c r="X360" s="64">
        <f t="shared" si="598"/>
        <v>0</v>
      </c>
      <c r="Y360" s="64">
        <f t="shared" si="599"/>
        <v>0</v>
      </c>
      <c r="Z360" s="64">
        <f t="shared" si="600"/>
        <v>3.1175062531474401E-13</v>
      </c>
      <c r="AA360" s="64">
        <f t="shared" si="601"/>
        <v>103.6</v>
      </c>
      <c r="AB360" s="64">
        <f t="shared" si="602"/>
        <v>115.6</v>
      </c>
      <c r="AC360" s="64">
        <f t="shared" si="603"/>
        <v>137.6</v>
      </c>
      <c r="AD360" s="64">
        <f t="shared" si="604"/>
        <v>165.2</v>
      </c>
      <c r="AE360" s="64">
        <f t="shared" si="605"/>
        <v>197.4</v>
      </c>
      <c r="AF360" s="64">
        <f t="shared" si="606"/>
        <v>236.6</v>
      </c>
      <c r="AG360" s="64">
        <f t="shared" si="607"/>
        <v>283</v>
      </c>
      <c r="AH360" s="64">
        <f t="shared" si="608"/>
        <v>334.8</v>
      </c>
      <c r="AI360" s="64">
        <f t="shared" si="609"/>
        <v>386.8</v>
      </c>
      <c r="AJ360" s="64">
        <f t="shared" si="610"/>
        <v>443.8</v>
      </c>
      <c r="AK360" s="64">
        <f t="shared" si="611"/>
        <v>507.8</v>
      </c>
      <c r="AL360" s="64">
        <f t="shared" si="612"/>
        <v>576.79999999999995</v>
      </c>
      <c r="AM360" s="64">
        <f t="shared" si="613"/>
        <v>649.6</v>
      </c>
      <c r="AN360" s="64">
        <f t="shared" ref="AN360:AN378" si="614">VLOOKUP($C$102,$D$3:$K$63,$A$72,0)*(B324-B323)</f>
        <v>730.6</v>
      </c>
      <c r="AO360" s="64">
        <f>VLOOKUP($C$103,$D$3:$K$63,$A$72,0)*(B323-B322)</f>
        <v>811</v>
      </c>
      <c r="AP360" s="64">
        <f>VLOOKUP($C$104,$D$3:$K$63,$A$72,0)*B322</f>
        <v>0</v>
      </c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54">
        <f t="shared" si="542"/>
        <v>5680.2</v>
      </c>
      <c r="BP360" s="53">
        <v>2038</v>
      </c>
      <c r="BQ360" s="61">
        <f t="shared" si="543"/>
        <v>0</v>
      </c>
      <c r="BR360" s="61">
        <f t="shared" si="563"/>
        <v>0</v>
      </c>
      <c r="BS360" s="61">
        <f t="shared" si="564"/>
        <v>0</v>
      </c>
      <c r="BT360" s="61">
        <f t="shared" si="565"/>
        <v>0</v>
      </c>
      <c r="BU360" s="61">
        <f t="shared" si="566"/>
        <v>0</v>
      </c>
      <c r="BV360" s="61">
        <f t="shared" si="567"/>
        <v>0</v>
      </c>
      <c r="BW360" s="61">
        <f t="shared" si="568"/>
        <v>0</v>
      </c>
      <c r="BX360" s="61">
        <f t="shared" si="569"/>
        <v>0</v>
      </c>
      <c r="BY360" s="61">
        <f t="shared" si="570"/>
        <v>0</v>
      </c>
      <c r="BZ360" s="61">
        <f t="shared" si="571"/>
        <v>0</v>
      </c>
      <c r="CA360" s="61">
        <f t="shared" si="572"/>
        <v>0</v>
      </c>
      <c r="CB360" s="61">
        <f t="shared" si="573"/>
        <v>0</v>
      </c>
      <c r="CC360" s="61">
        <f t="shared" si="574"/>
        <v>0</v>
      </c>
      <c r="CD360" s="61">
        <f t="shared" si="575"/>
        <v>0</v>
      </c>
      <c r="CE360" s="61">
        <f t="shared" si="576"/>
        <v>0</v>
      </c>
      <c r="CF360" s="61">
        <f t="shared" si="577"/>
        <v>0</v>
      </c>
      <c r="CG360" s="61">
        <f t="shared" si="560"/>
        <v>0</v>
      </c>
      <c r="CH360" s="61">
        <f t="shared" si="513"/>
        <v>0</v>
      </c>
      <c r="CI360" s="61">
        <f t="shared" si="514"/>
        <v>0</v>
      </c>
      <c r="CJ360" s="61">
        <f t="shared" si="515"/>
        <v>0</v>
      </c>
      <c r="CK360" s="61">
        <f t="shared" si="516"/>
        <v>0</v>
      </c>
      <c r="CL360" s="61">
        <f t="shared" si="517"/>
        <v>0</v>
      </c>
      <c r="CM360" s="61">
        <f t="shared" si="544"/>
        <v>5.4883740944816003E-17</v>
      </c>
      <c r="CN360" s="61">
        <f t="shared" si="578"/>
        <v>1.8238794408647601E-2</v>
      </c>
      <c r="CO360" s="61">
        <f t="shared" si="579"/>
        <v>2.0351396077602901E-2</v>
      </c>
      <c r="CP360" s="61">
        <f t="shared" si="580"/>
        <v>2.4224499137354302E-2</v>
      </c>
      <c r="CQ360" s="61">
        <f t="shared" si="581"/>
        <v>2.9083482975951602E-2</v>
      </c>
      <c r="CR360" s="61">
        <f t="shared" si="582"/>
        <v>3.4752297454314997E-2</v>
      </c>
      <c r="CS360" s="61">
        <f t="shared" si="583"/>
        <v>4.16534629062357E-2</v>
      </c>
      <c r="CT360" s="61">
        <f t="shared" si="584"/>
        <v>4.9822189359529603E-2</v>
      </c>
      <c r="CU360" s="61">
        <f t="shared" si="585"/>
        <v>5.8941586563853399E-2</v>
      </c>
      <c r="CV360" s="61">
        <f t="shared" si="586"/>
        <v>6.8096193795993104E-2</v>
      </c>
      <c r="CW360" s="61">
        <f t="shared" si="587"/>
        <v>7.8131051723530895E-2</v>
      </c>
      <c r="CX360" s="61">
        <f t="shared" si="588"/>
        <v>8.93982606246259E-2</v>
      </c>
      <c r="CY360" s="61">
        <f t="shared" si="589"/>
        <v>0.101545720221119</v>
      </c>
      <c r="CZ360" s="61">
        <f t="shared" si="590"/>
        <v>0.114362170346115</v>
      </c>
      <c r="DA360" s="61">
        <f t="shared" si="591"/>
        <v>0.128622231611563</v>
      </c>
      <c r="DB360" s="61">
        <f t="shared" si="592"/>
        <v>0.14277666279356399</v>
      </c>
      <c r="DC360" s="61">
        <f t="shared" si="561"/>
        <v>0</v>
      </c>
      <c r="DD360" s="61">
        <f t="shared" si="519"/>
        <v>0</v>
      </c>
      <c r="DE360" s="61">
        <f t="shared" si="520"/>
        <v>0</v>
      </c>
      <c r="DF360" s="61">
        <f t="shared" si="521"/>
        <v>0</v>
      </c>
      <c r="DG360" s="61">
        <f t="shared" si="522"/>
        <v>0</v>
      </c>
      <c r="DH360" s="61">
        <f t="shared" si="523"/>
        <v>0</v>
      </c>
      <c r="DI360" s="61">
        <f t="shared" si="524"/>
        <v>0</v>
      </c>
      <c r="DJ360" s="61">
        <f t="shared" si="525"/>
        <v>0</v>
      </c>
      <c r="DK360" s="61">
        <f t="shared" si="526"/>
        <v>0</v>
      </c>
      <c r="DL360" s="61">
        <f t="shared" si="527"/>
        <v>0</v>
      </c>
      <c r="DM360" s="61">
        <f t="shared" si="528"/>
        <v>0</v>
      </c>
      <c r="DN360" s="61">
        <f t="shared" si="529"/>
        <v>0</v>
      </c>
      <c r="DO360" s="61">
        <f t="shared" si="530"/>
        <v>0</v>
      </c>
      <c r="DP360" s="61">
        <f t="shared" si="531"/>
        <v>0</v>
      </c>
      <c r="DQ360" s="61">
        <f t="shared" si="532"/>
        <v>0</v>
      </c>
      <c r="DR360" s="61">
        <f t="shared" si="533"/>
        <v>0</v>
      </c>
      <c r="DS360" s="61">
        <f t="shared" si="534"/>
        <v>0</v>
      </c>
      <c r="DT360" s="61">
        <f t="shared" si="535"/>
        <v>0</v>
      </c>
      <c r="DU360" s="61">
        <f t="shared" si="536"/>
        <v>0</v>
      </c>
      <c r="DV360" s="61">
        <f t="shared" si="537"/>
        <v>0</v>
      </c>
      <c r="DW360" s="61">
        <f t="shared" si="538"/>
        <v>0</v>
      </c>
      <c r="DX360" s="61">
        <f t="shared" si="539"/>
        <v>0</v>
      </c>
      <c r="DY360" s="61">
        <f t="shared" si="540"/>
        <v>0</v>
      </c>
      <c r="DZ360" s="61">
        <f t="shared" si="545"/>
        <v>1</v>
      </c>
    </row>
    <row r="361" spans="3:130">
      <c r="C361" s="53">
        <v>2039</v>
      </c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>
        <f t="shared" si="597"/>
        <v>0</v>
      </c>
      <c r="X361" s="64">
        <f t="shared" si="598"/>
        <v>0</v>
      </c>
      <c r="Y361" s="64">
        <f t="shared" si="599"/>
        <v>0</v>
      </c>
      <c r="Z361" s="64">
        <f t="shared" si="600"/>
        <v>0</v>
      </c>
      <c r="AA361" s="64">
        <f t="shared" si="601"/>
        <v>3.4505731605349901E-13</v>
      </c>
      <c r="AB361" s="64">
        <f t="shared" si="602"/>
        <v>115.6</v>
      </c>
      <c r="AC361" s="64">
        <f t="shared" si="603"/>
        <v>137.6</v>
      </c>
      <c r="AD361" s="64">
        <f t="shared" si="604"/>
        <v>165.2</v>
      </c>
      <c r="AE361" s="64">
        <f t="shared" si="605"/>
        <v>197.4</v>
      </c>
      <c r="AF361" s="64">
        <f t="shared" si="606"/>
        <v>236.6</v>
      </c>
      <c r="AG361" s="64">
        <f t="shared" si="607"/>
        <v>283</v>
      </c>
      <c r="AH361" s="64">
        <f t="shared" si="608"/>
        <v>334.8</v>
      </c>
      <c r="AI361" s="64">
        <f t="shared" si="609"/>
        <v>386.8</v>
      </c>
      <c r="AJ361" s="64">
        <f t="shared" si="610"/>
        <v>443.8</v>
      </c>
      <c r="AK361" s="64">
        <f t="shared" si="611"/>
        <v>507.8</v>
      </c>
      <c r="AL361" s="64">
        <f t="shared" si="612"/>
        <v>576.79999999999995</v>
      </c>
      <c r="AM361" s="64">
        <f t="shared" si="613"/>
        <v>649.6</v>
      </c>
      <c r="AN361" s="64">
        <f t="shared" si="614"/>
        <v>730.6</v>
      </c>
      <c r="AO361" s="64">
        <f t="shared" ref="AO361:AO379" si="615">VLOOKUP($C$103,$D$3:$K$63,$A$72,0)*(B324-B323)</f>
        <v>811</v>
      </c>
      <c r="AP361" s="64">
        <f>VLOOKUP($C$104,$D$3:$K$63,$A$72,0)*(B323-B322)</f>
        <v>887.6</v>
      </c>
      <c r="AQ361" s="64">
        <f>VLOOKUP($C$105,$D$3:$K$63,$A$72,0)*B322</f>
        <v>0</v>
      </c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54">
        <f t="shared" si="542"/>
        <v>6464.2</v>
      </c>
      <c r="BP361" s="53">
        <v>2039</v>
      </c>
      <c r="BQ361" s="61">
        <f t="shared" si="543"/>
        <v>0</v>
      </c>
      <c r="BR361" s="61">
        <f t="shared" si="563"/>
        <v>0</v>
      </c>
      <c r="BS361" s="61">
        <f t="shared" si="564"/>
        <v>0</v>
      </c>
      <c r="BT361" s="61">
        <f t="shared" si="565"/>
        <v>0</v>
      </c>
      <c r="BU361" s="61">
        <f t="shared" si="566"/>
        <v>0</v>
      </c>
      <c r="BV361" s="61">
        <f t="shared" si="567"/>
        <v>0</v>
      </c>
      <c r="BW361" s="61">
        <f t="shared" si="568"/>
        <v>0</v>
      </c>
      <c r="BX361" s="61">
        <f t="shared" si="569"/>
        <v>0</v>
      </c>
      <c r="BY361" s="61">
        <f t="shared" si="570"/>
        <v>0</v>
      </c>
      <c r="BZ361" s="61">
        <f t="shared" si="571"/>
        <v>0</v>
      </c>
      <c r="CA361" s="61">
        <f t="shared" si="572"/>
        <v>0</v>
      </c>
      <c r="CB361" s="61">
        <f t="shared" si="573"/>
        <v>0</v>
      </c>
      <c r="CC361" s="61">
        <f t="shared" si="574"/>
        <v>0</v>
      </c>
      <c r="CD361" s="61">
        <f t="shared" si="575"/>
        <v>0</v>
      </c>
      <c r="CE361" s="61">
        <f t="shared" si="576"/>
        <v>0</v>
      </c>
      <c r="CF361" s="61">
        <f t="shared" si="577"/>
        <v>0</v>
      </c>
      <c r="CG361" s="61">
        <f t="shared" si="560"/>
        <v>0</v>
      </c>
      <c r="CH361" s="61">
        <f t="shared" si="513"/>
        <v>0</v>
      </c>
      <c r="CI361" s="61">
        <f t="shared" si="514"/>
        <v>0</v>
      </c>
      <c r="CJ361" s="61">
        <f t="shared" si="515"/>
        <v>0</v>
      </c>
      <c r="CK361" s="61">
        <f t="shared" si="516"/>
        <v>0</v>
      </c>
      <c r="CL361" s="61">
        <f t="shared" si="517"/>
        <v>0</v>
      </c>
      <c r="CM361" s="61">
        <f t="shared" si="544"/>
        <v>0</v>
      </c>
      <c r="CN361" s="61">
        <f t="shared" si="578"/>
        <v>5.33797401153273E-17</v>
      </c>
      <c r="CO361" s="61">
        <f t="shared" si="579"/>
        <v>1.7883110052288001E-2</v>
      </c>
      <c r="CP361" s="61">
        <f t="shared" si="580"/>
        <v>2.1286470096841099E-2</v>
      </c>
      <c r="CQ361" s="61">
        <f t="shared" si="581"/>
        <v>2.55561399709167E-2</v>
      </c>
      <c r="CR361" s="61">
        <f t="shared" si="582"/>
        <v>3.05374214906717E-2</v>
      </c>
      <c r="CS361" s="61">
        <f t="shared" si="583"/>
        <v>3.66015902973299E-2</v>
      </c>
      <c r="CT361" s="61">
        <f t="shared" si="584"/>
        <v>4.3779586027660002E-2</v>
      </c>
      <c r="CU361" s="61">
        <f t="shared" si="585"/>
        <v>5.1792951950744098E-2</v>
      </c>
      <c r="CV361" s="61">
        <f t="shared" si="586"/>
        <v>5.9837257510596799E-2</v>
      </c>
      <c r="CW361" s="61">
        <f t="shared" si="587"/>
        <v>6.8655053989666204E-2</v>
      </c>
      <c r="CX361" s="61">
        <f t="shared" si="588"/>
        <v>7.8555737755638802E-2</v>
      </c>
      <c r="CY361" s="61">
        <f t="shared" si="589"/>
        <v>8.9229912440827994E-2</v>
      </c>
      <c r="CZ361" s="61">
        <f t="shared" si="590"/>
        <v>0.100491940224622</v>
      </c>
      <c r="DA361" s="61">
        <f t="shared" si="591"/>
        <v>0.113022493115931</v>
      </c>
      <c r="DB361" s="61">
        <f t="shared" si="592"/>
        <v>0.125460227096934</v>
      </c>
      <c r="DC361" s="61">
        <f t="shared" si="561"/>
        <v>0.13731010797933199</v>
      </c>
      <c r="DD361" s="61">
        <f t="shared" si="519"/>
        <v>0</v>
      </c>
      <c r="DE361" s="61">
        <f t="shared" si="520"/>
        <v>0</v>
      </c>
      <c r="DF361" s="61">
        <f t="shared" si="521"/>
        <v>0</v>
      </c>
      <c r="DG361" s="61">
        <f t="shared" si="522"/>
        <v>0</v>
      </c>
      <c r="DH361" s="61">
        <f t="shared" si="523"/>
        <v>0</v>
      </c>
      <c r="DI361" s="61">
        <f t="shared" si="524"/>
        <v>0</v>
      </c>
      <c r="DJ361" s="61">
        <f t="shared" si="525"/>
        <v>0</v>
      </c>
      <c r="DK361" s="61">
        <f t="shared" si="526"/>
        <v>0</v>
      </c>
      <c r="DL361" s="61">
        <f t="shared" si="527"/>
        <v>0</v>
      </c>
      <c r="DM361" s="61">
        <f t="shared" si="528"/>
        <v>0</v>
      </c>
      <c r="DN361" s="61">
        <f t="shared" si="529"/>
        <v>0</v>
      </c>
      <c r="DO361" s="61">
        <f t="shared" si="530"/>
        <v>0</v>
      </c>
      <c r="DP361" s="61">
        <f t="shared" si="531"/>
        <v>0</v>
      </c>
      <c r="DQ361" s="61">
        <f t="shared" si="532"/>
        <v>0</v>
      </c>
      <c r="DR361" s="61">
        <f t="shared" si="533"/>
        <v>0</v>
      </c>
      <c r="DS361" s="61">
        <f t="shared" si="534"/>
        <v>0</v>
      </c>
      <c r="DT361" s="61">
        <f t="shared" si="535"/>
        <v>0</v>
      </c>
      <c r="DU361" s="61">
        <f t="shared" si="536"/>
        <v>0</v>
      </c>
      <c r="DV361" s="61">
        <f t="shared" si="537"/>
        <v>0</v>
      </c>
      <c r="DW361" s="61">
        <f t="shared" si="538"/>
        <v>0</v>
      </c>
      <c r="DX361" s="61">
        <f t="shared" si="539"/>
        <v>0</v>
      </c>
      <c r="DY361" s="61">
        <f t="shared" si="540"/>
        <v>0</v>
      </c>
      <c r="DZ361" s="61">
        <f t="shared" si="545"/>
        <v>1</v>
      </c>
    </row>
    <row r="362" spans="3:130">
      <c r="C362" s="53">
        <v>2040</v>
      </c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>
        <f t="shared" si="598"/>
        <v>0</v>
      </c>
      <c r="Y362" s="64">
        <f t="shared" si="599"/>
        <v>0</v>
      </c>
      <c r="Z362" s="64">
        <f t="shared" si="600"/>
        <v>0</v>
      </c>
      <c r="AA362" s="64">
        <f t="shared" si="601"/>
        <v>0</v>
      </c>
      <c r="AB362" s="64">
        <f t="shared" si="602"/>
        <v>3.8502534494000399E-13</v>
      </c>
      <c r="AC362" s="64">
        <f t="shared" si="603"/>
        <v>137.6</v>
      </c>
      <c r="AD362" s="64">
        <f t="shared" si="604"/>
        <v>165.2</v>
      </c>
      <c r="AE362" s="64">
        <f t="shared" si="605"/>
        <v>197.4</v>
      </c>
      <c r="AF362" s="64">
        <f t="shared" si="606"/>
        <v>236.6</v>
      </c>
      <c r="AG362" s="64">
        <f t="shared" si="607"/>
        <v>283</v>
      </c>
      <c r="AH362" s="64">
        <f t="shared" si="608"/>
        <v>334.8</v>
      </c>
      <c r="AI362" s="64">
        <f t="shared" si="609"/>
        <v>386.8</v>
      </c>
      <c r="AJ362" s="64">
        <f t="shared" si="610"/>
        <v>443.8</v>
      </c>
      <c r="AK362" s="64">
        <f t="shared" si="611"/>
        <v>507.8</v>
      </c>
      <c r="AL362" s="64">
        <f t="shared" si="612"/>
        <v>576.79999999999995</v>
      </c>
      <c r="AM362" s="64">
        <f t="shared" si="613"/>
        <v>649.6</v>
      </c>
      <c r="AN362" s="64">
        <f t="shared" si="614"/>
        <v>730.6</v>
      </c>
      <c r="AO362" s="64">
        <f t="shared" si="615"/>
        <v>811</v>
      </c>
      <c r="AP362" s="64">
        <f t="shared" ref="AP362:AP380" si="616">VLOOKUP($C$104,$D$3:$K$63,$A$72,0)*(B324-B323)</f>
        <v>887.6</v>
      </c>
      <c r="AQ362" s="64">
        <f>VLOOKUP($C$105,$D$3:$K$63,$A$72,0)*(B323-B322)</f>
        <v>957.6</v>
      </c>
      <c r="AR362" s="64">
        <f>VLOOKUP($C$106,$D$3:$K$63,$A$72,0)*B322</f>
        <v>0</v>
      </c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54">
        <f t="shared" si="542"/>
        <v>7306.2</v>
      </c>
      <c r="BP362" s="53">
        <v>2040</v>
      </c>
      <c r="BQ362" s="61">
        <f t="shared" si="543"/>
        <v>0</v>
      </c>
      <c r="BR362" s="61">
        <f t="shared" si="563"/>
        <v>0</v>
      </c>
      <c r="BS362" s="61">
        <f t="shared" si="564"/>
        <v>0</v>
      </c>
      <c r="BT362" s="61">
        <f t="shared" si="565"/>
        <v>0</v>
      </c>
      <c r="BU362" s="61">
        <f t="shared" si="566"/>
        <v>0</v>
      </c>
      <c r="BV362" s="61">
        <f t="shared" si="567"/>
        <v>0</v>
      </c>
      <c r="BW362" s="61">
        <f t="shared" si="568"/>
        <v>0</v>
      </c>
      <c r="BX362" s="61">
        <f t="shared" si="569"/>
        <v>0</v>
      </c>
      <c r="BY362" s="61">
        <f t="shared" si="570"/>
        <v>0</v>
      </c>
      <c r="BZ362" s="61">
        <f t="shared" si="571"/>
        <v>0</v>
      </c>
      <c r="CA362" s="61">
        <f t="shared" si="572"/>
        <v>0</v>
      </c>
      <c r="CB362" s="61">
        <f t="shared" si="573"/>
        <v>0</v>
      </c>
      <c r="CC362" s="61">
        <f t="shared" si="574"/>
        <v>0</v>
      </c>
      <c r="CD362" s="61">
        <f t="shared" si="575"/>
        <v>0</v>
      </c>
      <c r="CE362" s="61">
        <f t="shared" si="576"/>
        <v>0</v>
      </c>
      <c r="CF362" s="61">
        <f t="shared" si="577"/>
        <v>0</v>
      </c>
      <c r="CG362" s="61">
        <f t="shared" si="560"/>
        <v>0</v>
      </c>
      <c r="CH362" s="61">
        <f t="shared" si="513"/>
        <v>0</v>
      </c>
      <c r="CI362" s="61">
        <f t="shared" si="514"/>
        <v>0</v>
      </c>
      <c r="CJ362" s="61">
        <f t="shared" si="515"/>
        <v>0</v>
      </c>
      <c r="CK362" s="61">
        <f t="shared" si="516"/>
        <v>0</v>
      </c>
      <c r="CL362" s="61">
        <f t="shared" si="517"/>
        <v>0</v>
      </c>
      <c r="CM362" s="61">
        <f t="shared" si="544"/>
        <v>0</v>
      </c>
      <c r="CN362" s="61">
        <f t="shared" si="578"/>
        <v>0</v>
      </c>
      <c r="CO362" s="61">
        <f t="shared" si="579"/>
        <v>5.2698440357505201E-17</v>
      </c>
      <c r="CP362" s="61">
        <f t="shared" si="580"/>
        <v>1.8833319646327801E-2</v>
      </c>
      <c r="CQ362" s="61">
        <f t="shared" si="581"/>
        <v>2.26109331800389E-2</v>
      </c>
      <c r="CR362" s="61">
        <f t="shared" si="582"/>
        <v>2.7018148969368501E-2</v>
      </c>
      <c r="CS362" s="61">
        <f t="shared" si="583"/>
        <v>3.2383455147682802E-2</v>
      </c>
      <c r="CT362" s="61">
        <f t="shared" si="584"/>
        <v>3.8734225726095597E-2</v>
      </c>
      <c r="CU362" s="61">
        <f t="shared" si="585"/>
        <v>4.5824094604582401E-2</v>
      </c>
      <c r="CV362" s="61">
        <f t="shared" si="586"/>
        <v>5.2941337494182998E-2</v>
      </c>
      <c r="CW362" s="61">
        <f t="shared" si="587"/>
        <v>6.07429306616298E-2</v>
      </c>
      <c r="CX362" s="61">
        <f t="shared" si="588"/>
        <v>6.9502614218061406E-2</v>
      </c>
      <c r="CY362" s="61">
        <f t="shared" si="589"/>
        <v>7.89466480523391E-2</v>
      </c>
      <c r="CZ362" s="61">
        <f t="shared" si="590"/>
        <v>8.8910788097779997E-2</v>
      </c>
      <c r="DA362" s="61">
        <f t="shared" si="591"/>
        <v>9.9997262598888595E-2</v>
      </c>
      <c r="DB362" s="61">
        <f t="shared" si="592"/>
        <v>0.111001615066656</v>
      </c>
      <c r="DC362" s="61">
        <f>AP361/$BM362</f>
        <v>0.12148586132326</v>
      </c>
      <c r="DD362" s="61">
        <f t="shared" si="519"/>
        <v>0.13106676521310701</v>
      </c>
      <c r="DE362" s="61">
        <f t="shared" si="520"/>
        <v>0</v>
      </c>
      <c r="DF362" s="61">
        <f t="shared" si="521"/>
        <v>0</v>
      </c>
      <c r="DG362" s="61">
        <f t="shared" si="522"/>
        <v>0</v>
      </c>
      <c r="DH362" s="61">
        <f t="shared" si="523"/>
        <v>0</v>
      </c>
      <c r="DI362" s="61">
        <f t="shared" si="524"/>
        <v>0</v>
      </c>
      <c r="DJ362" s="61">
        <f t="shared" si="525"/>
        <v>0</v>
      </c>
      <c r="DK362" s="61">
        <f t="shared" si="526"/>
        <v>0</v>
      </c>
      <c r="DL362" s="61">
        <f t="shared" si="527"/>
        <v>0</v>
      </c>
      <c r="DM362" s="61">
        <f t="shared" si="528"/>
        <v>0</v>
      </c>
      <c r="DN362" s="61">
        <f t="shared" si="529"/>
        <v>0</v>
      </c>
      <c r="DO362" s="61">
        <f t="shared" si="530"/>
        <v>0</v>
      </c>
      <c r="DP362" s="61">
        <f t="shared" si="531"/>
        <v>0</v>
      </c>
      <c r="DQ362" s="61">
        <f t="shared" si="532"/>
        <v>0</v>
      </c>
      <c r="DR362" s="61">
        <f t="shared" si="533"/>
        <v>0</v>
      </c>
      <c r="DS362" s="61">
        <f t="shared" si="534"/>
        <v>0</v>
      </c>
      <c r="DT362" s="61">
        <f t="shared" si="535"/>
        <v>0</v>
      </c>
      <c r="DU362" s="61">
        <f t="shared" si="536"/>
        <v>0</v>
      </c>
      <c r="DV362" s="61">
        <f t="shared" si="537"/>
        <v>0</v>
      </c>
      <c r="DW362" s="61">
        <f t="shared" si="538"/>
        <v>0</v>
      </c>
      <c r="DX362" s="61">
        <f t="shared" si="539"/>
        <v>0</v>
      </c>
      <c r="DY362" s="61">
        <f t="shared" si="540"/>
        <v>0</v>
      </c>
      <c r="DZ362" s="61">
        <f t="shared" ref="DZ362:DZ382" si="617">SUM(BQ362:DY362)</f>
        <v>1</v>
      </c>
    </row>
    <row r="363" spans="3:130">
      <c r="C363" s="53">
        <v>2041</v>
      </c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>
        <f t="shared" si="599"/>
        <v>0</v>
      </c>
      <c r="Z363" s="64">
        <f t="shared" si="600"/>
        <v>0</v>
      </c>
      <c r="AA363" s="64">
        <f t="shared" si="601"/>
        <v>0</v>
      </c>
      <c r="AB363" s="64">
        <f t="shared" si="602"/>
        <v>0</v>
      </c>
      <c r="AC363" s="64">
        <f t="shared" si="603"/>
        <v>4.5830006456526502E-13</v>
      </c>
      <c r="AD363" s="64">
        <f t="shared" si="604"/>
        <v>165.2</v>
      </c>
      <c r="AE363" s="64">
        <f t="shared" si="605"/>
        <v>197.4</v>
      </c>
      <c r="AF363" s="64">
        <f t="shared" si="606"/>
        <v>236.6</v>
      </c>
      <c r="AG363" s="64">
        <f t="shared" si="607"/>
        <v>283</v>
      </c>
      <c r="AH363" s="64">
        <f t="shared" si="608"/>
        <v>334.8</v>
      </c>
      <c r="AI363" s="64">
        <f t="shared" si="609"/>
        <v>386.8</v>
      </c>
      <c r="AJ363" s="64">
        <f t="shared" si="610"/>
        <v>443.8</v>
      </c>
      <c r="AK363" s="64">
        <f t="shared" si="611"/>
        <v>507.8</v>
      </c>
      <c r="AL363" s="64">
        <f t="shared" si="612"/>
        <v>576.79999999999995</v>
      </c>
      <c r="AM363" s="64">
        <f t="shared" si="613"/>
        <v>649.6</v>
      </c>
      <c r="AN363" s="64">
        <f t="shared" si="614"/>
        <v>730.6</v>
      </c>
      <c r="AO363" s="64">
        <f t="shared" si="615"/>
        <v>811</v>
      </c>
      <c r="AP363" s="64">
        <f t="shared" si="616"/>
        <v>887.6</v>
      </c>
      <c r="AQ363" s="64">
        <f t="shared" ref="AQ363:AQ381" si="618">VLOOKUP($C$105,$D$3:$K$63,$A$72,0)*(B324-B323)</f>
        <v>957.6</v>
      </c>
      <c r="AR363" s="64">
        <f>VLOOKUP($C$106,$D$3:$K$63,$A$72,0)*(B323-B322)</f>
        <v>1020.6</v>
      </c>
      <c r="AS363" s="64">
        <f>VLOOKUP($C$107,$D$3:$K$63,$A$72,0)*B322</f>
        <v>0</v>
      </c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54">
        <f t="shared" si="542"/>
        <v>8189.2</v>
      </c>
      <c r="BP363" s="53">
        <v>2041</v>
      </c>
      <c r="BQ363" s="61">
        <f t="shared" si="543"/>
        <v>0</v>
      </c>
      <c r="BR363" s="61">
        <f t="shared" si="563"/>
        <v>0</v>
      </c>
      <c r="BS363" s="61">
        <f t="shared" si="564"/>
        <v>0</v>
      </c>
      <c r="BT363" s="61">
        <f t="shared" si="565"/>
        <v>0</v>
      </c>
      <c r="BU363" s="61">
        <f t="shared" si="566"/>
        <v>0</v>
      </c>
      <c r="BV363" s="61">
        <f t="shared" si="567"/>
        <v>0</v>
      </c>
      <c r="BW363" s="61">
        <f t="shared" si="568"/>
        <v>0</v>
      </c>
      <c r="BX363" s="61">
        <f t="shared" si="569"/>
        <v>0</v>
      </c>
      <c r="BY363" s="61">
        <f t="shared" si="570"/>
        <v>0</v>
      </c>
      <c r="BZ363" s="61">
        <f t="shared" si="571"/>
        <v>0</v>
      </c>
      <c r="CA363" s="61">
        <f t="shared" si="572"/>
        <v>0</v>
      </c>
      <c r="CB363" s="61">
        <f t="shared" si="573"/>
        <v>0</v>
      </c>
      <c r="CC363" s="61">
        <f t="shared" si="574"/>
        <v>0</v>
      </c>
      <c r="CD363" s="61">
        <f t="shared" si="575"/>
        <v>0</v>
      </c>
      <c r="CE363" s="61">
        <f t="shared" si="576"/>
        <v>0</v>
      </c>
      <c r="CF363" s="61">
        <f t="shared" si="577"/>
        <v>0</v>
      </c>
      <c r="CG363" s="61">
        <f t="shared" si="560"/>
        <v>0</v>
      </c>
      <c r="CH363" s="61">
        <f t="shared" si="513"/>
        <v>0</v>
      </c>
      <c r="CI363" s="61">
        <f t="shared" si="514"/>
        <v>0</v>
      </c>
      <c r="CJ363" s="61">
        <f t="shared" si="515"/>
        <v>0</v>
      </c>
      <c r="CK363" s="61">
        <f t="shared" si="516"/>
        <v>0</v>
      </c>
      <c r="CL363" s="61">
        <f t="shared" si="517"/>
        <v>0</v>
      </c>
      <c r="CM363" s="61">
        <f t="shared" si="544"/>
        <v>0</v>
      </c>
      <c r="CN363" s="61">
        <f t="shared" si="578"/>
        <v>0</v>
      </c>
      <c r="CO363" s="61">
        <f t="shared" si="579"/>
        <v>0</v>
      </c>
      <c r="CP363" s="61">
        <f t="shared" si="580"/>
        <v>5.5963960407031806E-17</v>
      </c>
      <c r="CQ363" s="61">
        <f t="shared" si="581"/>
        <v>2.0172910662824201E-2</v>
      </c>
      <c r="CR363" s="61">
        <f t="shared" si="582"/>
        <v>2.4104918673374699E-2</v>
      </c>
      <c r="CS363" s="61">
        <f t="shared" si="583"/>
        <v>2.8891711034044799E-2</v>
      </c>
      <c r="CT363" s="61">
        <f t="shared" si="584"/>
        <v>3.4557710154838099E-2</v>
      </c>
      <c r="CU363" s="61">
        <f t="shared" si="585"/>
        <v>4.0883114345723601E-2</v>
      </c>
      <c r="CV363" s="61">
        <f t="shared" si="586"/>
        <v>4.7232940946612602E-2</v>
      </c>
      <c r="CW363" s="61">
        <f t="shared" si="587"/>
        <v>5.41933277975871E-2</v>
      </c>
      <c r="CX363" s="61">
        <f t="shared" si="588"/>
        <v>6.2008498998681202E-2</v>
      </c>
      <c r="CY363" s="61">
        <f t="shared" si="589"/>
        <v>7.0434230449860802E-2</v>
      </c>
      <c r="CZ363" s="61">
        <f t="shared" si="590"/>
        <v>7.9323987691105394E-2</v>
      </c>
      <c r="DA363" s="61">
        <f t="shared" si="591"/>
        <v>8.9215063742490094E-2</v>
      </c>
      <c r="DB363" s="61">
        <f t="shared" si="592"/>
        <v>9.9032872563864602E-2</v>
      </c>
      <c r="DC363" s="61">
        <f t="shared" ref="DC363:DC382" si="619">AP363/$BM363</f>
        <v>0.10838665559517401</v>
      </c>
      <c r="DD363" s="61">
        <f t="shared" si="519"/>
        <v>0.11693449909637101</v>
      </c>
      <c r="DE363" s="61">
        <f t="shared" si="520"/>
        <v>0.12462755824744801</v>
      </c>
      <c r="DF363" s="61">
        <f t="shared" si="521"/>
        <v>0</v>
      </c>
      <c r="DG363" s="61">
        <f t="shared" si="522"/>
        <v>0</v>
      </c>
      <c r="DH363" s="61">
        <f t="shared" si="523"/>
        <v>0</v>
      </c>
      <c r="DI363" s="61">
        <f t="shared" si="524"/>
        <v>0</v>
      </c>
      <c r="DJ363" s="61">
        <f t="shared" si="525"/>
        <v>0</v>
      </c>
      <c r="DK363" s="61">
        <f t="shared" si="526"/>
        <v>0</v>
      </c>
      <c r="DL363" s="61">
        <f t="shared" si="527"/>
        <v>0</v>
      </c>
      <c r="DM363" s="61">
        <f t="shared" si="528"/>
        <v>0</v>
      </c>
      <c r="DN363" s="61">
        <f t="shared" si="529"/>
        <v>0</v>
      </c>
      <c r="DO363" s="61">
        <f t="shared" si="530"/>
        <v>0</v>
      </c>
      <c r="DP363" s="61">
        <f t="shared" si="531"/>
        <v>0</v>
      </c>
      <c r="DQ363" s="61">
        <f t="shared" si="532"/>
        <v>0</v>
      </c>
      <c r="DR363" s="61">
        <f t="shared" si="533"/>
        <v>0</v>
      </c>
      <c r="DS363" s="61">
        <f t="shared" si="534"/>
        <v>0</v>
      </c>
      <c r="DT363" s="61">
        <f t="shared" si="535"/>
        <v>0</v>
      </c>
      <c r="DU363" s="61">
        <f t="shared" si="536"/>
        <v>0</v>
      </c>
      <c r="DV363" s="61">
        <f t="shared" si="537"/>
        <v>0</v>
      </c>
      <c r="DW363" s="61">
        <f t="shared" si="538"/>
        <v>0</v>
      </c>
      <c r="DX363" s="61">
        <f t="shared" si="539"/>
        <v>0</v>
      </c>
      <c r="DY363" s="61">
        <f t="shared" si="540"/>
        <v>0</v>
      </c>
      <c r="DZ363" s="61">
        <f t="shared" si="617"/>
        <v>1</v>
      </c>
    </row>
    <row r="364" spans="3:130">
      <c r="C364" s="53">
        <v>2042</v>
      </c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>
        <f t="shared" si="600"/>
        <v>0</v>
      </c>
      <c r="AA364" s="64">
        <f t="shared" si="601"/>
        <v>0</v>
      </c>
      <c r="AB364" s="64">
        <f t="shared" si="602"/>
        <v>0</v>
      </c>
      <c r="AC364" s="64">
        <f t="shared" si="603"/>
        <v>0</v>
      </c>
      <c r="AD364" s="64">
        <f t="shared" si="604"/>
        <v>5.5022653100422799E-13</v>
      </c>
      <c r="AE364" s="64">
        <f t="shared" si="605"/>
        <v>197.4</v>
      </c>
      <c r="AF364" s="64">
        <f t="shared" si="606"/>
        <v>236.6</v>
      </c>
      <c r="AG364" s="64">
        <f t="shared" si="607"/>
        <v>283</v>
      </c>
      <c r="AH364" s="64">
        <f t="shared" si="608"/>
        <v>334.8</v>
      </c>
      <c r="AI364" s="64">
        <f t="shared" si="609"/>
        <v>386.8</v>
      </c>
      <c r="AJ364" s="64">
        <f t="shared" si="610"/>
        <v>443.8</v>
      </c>
      <c r="AK364" s="64">
        <f t="shared" si="611"/>
        <v>507.8</v>
      </c>
      <c r="AL364" s="64">
        <f t="shared" si="612"/>
        <v>576.79999999999995</v>
      </c>
      <c r="AM364" s="64">
        <f t="shared" si="613"/>
        <v>649.6</v>
      </c>
      <c r="AN364" s="64">
        <f t="shared" si="614"/>
        <v>730.6</v>
      </c>
      <c r="AO364" s="64">
        <f t="shared" si="615"/>
        <v>811</v>
      </c>
      <c r="AP364" s="64">
        <f t="shared" si="616"/>
        <v>887.6</v>
      </c>
      <c r="AQ364" s="64">
        <f t="shared" si="618"/>
        <v>957.6</v>
      </c>
      <c r="AR364" s="64">
        <f t="shared" ref="AR364:AR382" si="620">VLOOKUP($C$106,$D$3:$K$63,$A$72,0)*(B324-B323)</f>
        <v>1020.6</v>
      </c>
      <c r="AS364" s="64">
        <f>VLOOKUP($C$107,$D$3:$K$63,$A$72,0)*(B323-B322)</f>
        <v>1068</v>
      </c>
      <c r="AT364" s="64">
        <f>VLOOKUP($C$108,$D$3:$K$63,$A$72,0)*B322</f>
        <v>0</v>
      </c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54">
        <f t="shared" si="542"/>
        <v>9092</v>
      </c>
      <c r="BP364" s="53">
        <v>2042</v>
      </c>
      <c r="BQ364" s="61">
        <f t="shared" si="543"/>
        <v>0</v>
      </c>
      <c r="BR364" s="61">
        <f t="shared" si="563"/>
        <v>0</v>
      </c>
      <c r="BS364" s="61">
        <f t="shared" si="564"/>
        <v>0</v>
      </c>
      <c r="BT364" s="61">
        <f t="shared" si="565"/>
        <v>0</v>
      </c>
      <c r="BU364" s="61">
        <f t="shared" si="566"/>
        <v>0</v>
      </c>
      <c r="BV364" s="61">
        <f t="shared" si="567"/>
        <v>0</v>
      </c>
      <c r="BW364" s="61">
        <f t="shared" si="568"/>
        <v>0</v>
      </c>
      <c r="BX364" s="61">
        <f t="shared" si="569"/>
        <v>0</v>
      </c>
      <c r="BY364" s="61">
        <f t="shared" si="570"/>
        <v>0</v>
      </c>
      <c r="BZ364" s="61">
        <f t="shared" si="571"/>
        <v>0</v>
      </c>
      <c r="CA364" s="61">
        <f t="shared" si="572"/>
        <v>0</v>
      </c>
      <c r="CB364" s="61">
        <f t="shared" si="573"/>
        <v>0</v>
      </c>
      <c r="CC364" s="61">
        <f t="shared" si="574"/>
        <v>0</v>
      </c>
      <c r="CD364" s="61">
        <f t="shared" si="575"/>
        <v>0</v>
      </c>
      <c r="CE364" s="61">
        <f t="shared" si="576"/>
        <v>0</v>
      </c>
      <c r="CF364" s="61">
        <f t="shared" si="577"/>
        <v>0</v>
      </c>
      <c r="CG364" s="61">
        <f t="shared" si="560"/>
        <v>0</v>
      </c>
      <c r="CH364" s="61">
        <f t="shared" si="513"/>
        <v>0</v>
      </c>
      <c r="CI364" s="61">
        <f t="shared" si="514"/>
        <v>0</v>
      </c>
      <c r="CJ364" s="61">
        <f t="shared" si="515"/>
        <v>0</v>
      </c>
      <c r="CK364" s="61">
        <f t="shared" si="516"/>
        <v>0</v>
      </c>
      <c r="CL364" s="61">
        <f t="shared" si="517"/>
        <v>0</v>
      </c>
      <c r="CM364" s="61">
        <f t="shared" si="544"/>
        <v>0</v>
      </c>
      <c r="CN364" s="61">
        <f t="shared" si="578"/>
        <v>0</v>
      </c>
      <c r="CO364" s="61">
        <f t="shared" si="579"/>
        <v>0</v>
      </c>
      <c r="CP364" s="61">
        <f t="shared" si="580"/>
        <v>0</v>
      </c>
      <c r="CQ364" s="61">
        <f t="shared" si="581"/>
        <v>6.0517656291709996E-17</v>
      </c>
      <c r="CR364" s="61">
        <f t="shared" si="582"/>
        <v>2.1711394632644099E-2</v>
      </c>
      <c r="CS364" s="61">
        <f t="shared" si="583"/>
        <v>2.6022877254729401E-2</v>
      </c>
      <c r="CT364" s="61">
        <f t="shared" si="584"/>
        <v>3.1126264848218201E-2</v>
      </c>
      <c r="CU364" s="61">
        <f t="shared" si="585"/>
        <v>3.6823581170259599E-2</v>
      </c>
      <c r="CV364" s="61">
        <f t="shared" si="586"/>
        <v>4.2542894852617703E-2</v>
      </c>
      <c r="CW364" s="61">
        <f t="shared" si="587"/>
        <v>4.8812142542894801E-2</v>
      </c>
      <c r="CX364" s="61">
        <f t="shared" si="588"/>
        <v>5.5851297844258699E-2</v>
      </c>
      <c r="CY364" s="61">
        <f t="shared" si="589"/>
        <v>6.3440387153541597E-2</v>
      </c>
      <c r="CZ364" s="61">
        <f t="shared" si="590"/>
        <v>7.1447426308842904E-2</v>
      </c>
      <c r="DA364" s="61">
        <f t="shared" si="591"/>
        <v>8.0356357237131498E-2</v>
      </c>
      <c r="DB364" s="61">
        <f t="shared" si="592"/>
        <v>8.9199296084469901E-2</v>
      </c>
      <c r="DC364" s="61">
        <f t="shared" si="619"/>
        <v>9.76242850857897E-2</v>
      </c>
      <c r="DD364" s="61">
        <f t="shared" si="519"/>
        <v>0.105323361196656</v>
      </c>
      <c r="DE364" s="61">
        <f t="shared" si="520"/>
        <v>0.112252529696436</v>
      </c>
      <c r="DF364" s="61">
        <f t="shared" si="521"/>
        <v>0.117465904091509</v>
      </c>
      <c r="DG364" s="61">
        <f t="shared" si="522"/>
        <v>0</v>
      </c>
      <c r="DH364" s="61">
        <f t="shared" si="523"/>
        <v>0</v>
      </c>
      <c r="DI364" s="61">
        <f t="shared" si="524"/>
        <v>0</v>
      </c>
      <c r="DJ364" s="61">
        <f t="shared" si="525"/>
        <v>0</v>
      </c>
      <c r="DK364" s="61">
        <f t="shared" si="526"/>
        <v>0</v>
      </c>
      <c r="DL364" s="61">
        <f t="shared" si="527"/>
        <v>0</v>
      </c>
      <c r="DM364" s="61">
        <f t="shared" si="528"/>
        <v>0</v>
      </c>
      <c r="DN364" s="61">
        <f t="shared" si="529"/>
        <v>0</v>
      </c>
      <c r="DO364" s="61">
        <f t="shared" si="530"/>
        <v>0</v>
      </c>
      <c r="DP364" s="61">
        <f t="shared" si="531"/>
        <v>0</v>
      </c>
      <c r="DQ364" s="61">
        <f t="shared" si="532"/>
        <v>0</v>
      </c>
      <c r="DR364" s="61">
        <f t="shared" si="533"/>
        <v>0</v>
      </c>
      <c r="DS364" s="61">
        <f t="shared" si="534"/>
        <v>0</v>
      </c>
      <c r="DT364" s="61">
        <f t="shared" si="535"/>
        <v>0</v>
      </c>
      <c r="DU364" s="61">
        <f t="shared" si="536"/>
        <v>0</v>
      </c>
      <c r="DV364" s="61">
        <f t="shared" si="537"/>
        <v>0</v>
      </c>
      <c r="DW364" s="61">
        <f t="shared" si="538"/>
        <v>0</v>
      </c>
      <c r="DX364" s="61">
        <f t="shared" si="539"/>
        <v>0</v>
      </c>
      <c r="DY364" s="61">
        <f t="shared" si="540"/>
        <v>0</v>
      </c>
      <c r="DZ364" s="61">
        <f t="shared" si="617"/>
        <v>1</v>
      </c>
    </row>
    <row r="365" spans="3:130">
      <c r="C365" s="53">
        <v>2043</v>
      </c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>
        <f t="shared" si="601"/>
        <v>0</v>
      </c>
      <c r="AB365" s="64">
        <f t="shared" si="602"/>
        <v>0</v>
      </c>
      <c r="AC365" s="64">
        <f t="shared" si="603"/>
        <v>0</v>
      </c>
      <c r="AD365" s="64">
        <f t="shared" si="604"/>
        <v>0</v>
      </c>
      <c r="AE365" s="64">
        <f t="shared" si="605"/>
        <v>6.5747407518301801E-13</v>
      </c>
      <c r="AF365" s="64">
        <f t="shared" si="606"/>
        <v>236.6</v>
      </c>
      <c r="AG365" s="64">
        <f t="shared" si="607"/>
        <v>283</v>
      </c>
      <c r="AH365" s="64">
        <f t="shared" si="608"/>
        <v>334.8</v>
      </c>
      <c r="AI365" s="64">
        <f t="shared" si="609"/>
        <v>386.8</v>
      </c>
      <c r="AJ365" s="64">
        <f t="shared" si="610"/>
        <v>443.8</v>
      </c>
      <c r="AK365" s="64">
        <f t="shared" si="611"/>
        <v>507.8</v>
      </c>
      <c r="AL365" s="64">
        <f t="shared" si="612"/>
        <v>576.79999999999995</v>
      </c>
      <c r="AM365" s="64">
        <f t="shared" si="613"/>
        <v>649.6</v>
      </c>
      <c r="AN365" s="64">
        <f t="shared" si="614"/>
        <v>730.6</v>
      </c>
      <c r="AO365" s="64">
        <f t="shared" si="615"/>
        <v>811</v>
      </c>
      <c r="AP365" s="64">
        <f t="shared" si="616"/>
        <v>887.6</v>
      </c>
      <c r="AQ365" s="64">
        <f t="shared" si="618"/>
        <v>957.6</v>
      </c>
      <c r="AR365" s="64">
        <f t="shared" si="620"/>
        <v>1020.6</v>
      </c>
      <c r="AS365" s="64">
        <f t="shared" ref="AS365:AS382" si="621">VLOOKUP($C$107,$D$3:$K$63,$A$72,0)*(B324-B323)</f>
        <v>1068</v>
      </c>
      <c r="AT365" s="64">
        <f>VLOOKUP($C$108,$D$3:$K$63,$A$72,0)*(B323-B322)</f>
        <v>1107.5999999999999</v>
      </c>
      <c r="AU365" s="64">
        <f>VLOOKUP($C$109,$D$3:$K$63,$A$72,0)*B322</f>
        <v>0</v>
      </c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54">
        <f t="shared" si="542"/>
        <v>10002.200000000001</v>
      </c>
      <c r="BP365" s="53">
        <v>2043</v>
      </c>
      <c r="BQ365" s="61">
        <f t="shared" si="543"/>
        <v>0</v>
      </c>
      <c r="BR365" s="61">
        <f t="shared" si="563"/>
        <v>0</v>
      </c>
      <c r="BS365" s="61">
        <f t="shared" si="564"/>
        <v>0</v>
      </c>
      <c r="BT365" s="61">
        <f t="shared" si="565"/>
        <v>0</v>
      </c>
      <c r="BU365" s="61">
        <f t="shared" si="566"/>
        <v>0</v>
      </c>
      <c r="BV365" s="61">
        <f t="shared" si="567"/>
        <v>0</v>
      </c>
      <c r="BW365" s="61">
        <f t="shared" si="568"/>
        <v>0</v>
      </c>
      <c r="BX365" s="61">
        <f t="shared" si="569"/>
        <v>0</v>
      </c>
      <c r="BY365" s="61">
        <f t="shared" si="570"/>
        <v>0</v>
      </c>
      <c r="BZ365" s="61">
        <f t="shared" si="571"/>
        <v>0</v>
      </c>
      <c r="CA365" s="61">
        <f t="shared" si="572"/>
        <v>0</v>
      </c>
      <c r="CB365" s="61">
        <f t="shared" si="573"/>
        <v>0</v>
      </c>
      <c r="CC365" s="61">
        <f t="shared" si="574"/>
        <v>0</v>
      </c>
      <c r="CD365" s="61">
        <f t="shared" si="575"/>
        <v>0</v>
      </c>
      <c r="CE365" s="61">
        <f t="shared" si="576"/>
        <v>0</v>
      </c>
      <c r="CF365" s="61">
        <f t="shared" si="577"/>
        <v>0</v>
      </c>
      <c r="CG365" s="61">
        <f t="shared" si="560"/>
        <v>0</v>
      </c>
      <c r="CH365" s="61">
        <f t="shared" si="513"/>
        <v>0</v>
      </c>
      <c r="CI365" s="61">
        <f t="shared" si="514"/>
        <v>0</v>
      </c>
      <c r="CJ365" s="61">
        <f t="shared" si="515"/>
        <v>0</v>
      </c>
      <c r="CK365" s="61">
        <f t="shared" si="516"/>
        <v>0</v>
      </c>
      <c r="CL365" s="61">
        <f t="shared" si="517"/>
        <v>0</v>
      </c>
      <c r="CM365" s="61">
        <f t="shared" si="544"/>
        <v>0</v>
      </c>
      <c r="CN365" s="61">
        <f t="shared" si="578"/>
        <v>0</v>
      </c>
      <c r="CO365" s="61">
        <f t="shared" si="579"/>
        <v>0</v>
      </c>
      <c r="CP365" s="61">
        <f t="shared" si="580"/>
        <v>0</v>
      </c>
      <c r="CQ365" s="61">
        <f t="shared" si="581"/>
        <v>0</v>
      </c>
      <c r="CR365" s="61">
        <f t="shared" si="582"/>
        <v>6.5732946270122397E-17</v>
      </c>
      <c r="CS365" s="61">
        <f t="shared" si="583"/>
        <v>2.3654795944892101E-2</v>
      </c>
      <c r="CT365" s="61">
        <f t="shared" si="584"/>
        <v>2.8293775369418701E-2</v>
      </c>
      <c r="CU365" s="61">
        <f t="shared" si="585"/>
        <v>3.3472636020075601E-2</v>
      </c>
      <c r="CV365" s="61">
        <f t="shared" si="586"/>
        <v>3.8671492271700199E-2</v>
      </c>
      <c r="CW365" s="61">
        <f t="shared" si="587"/>
        <v>4.4370238547519501E-2</v>
      </c>
      <c r="CX365" s="61">
        <f t="shared" si="588"/>
        <v>5.07688308572114E-2</v>
      </c>
      <c r="CY365" s="61">
        <f t="shared" si="589"/>
        <v>5.7667313191098003E-2</v>
      </c>
      <c r="CZ365" s="61">
        <f t="shared" si="590"/>
        <v>6.4945711943372494E-2</v>
      </c>
      <c r="DA365" s="61">
        <f t="shared" si="591"/>
        <v>7.3043930335326204E-2</v>
      </c>
      <c r="DB365" s="61">
        <f t="shared" si="592"/>
        <v>8.1082161924376603E-2</v>
      </c>
      <c r="DC365" s="61">
        <f t="shared" si="619"/>
        <v>8.87404770950391E-2</v>
      </c>
      <c r="DD365" s="61">
        <f t="shared" si="519"/>
        <v>9.5738937433764604E-2</v>
      </c>
      <c r="DE365" s="61">
        <f t="shared" si="520"/>
        <v>0.102037551738618</v>
      </c>
      <c r="DF365" s="61">
        <f t="shared" si="521"/>
        <v>0.10677650916798299</v>
      </c>
      <c r="DG365" s="61">
        <f t="shared" si="522"/>
        <v>0.11073563815960499</v>
      </c>
      <c r="DH365" s="61">
        <f t="shared" si="523"/>
        <v>0</v>
      </c>
      <c r="DI365" s="61">
        <f t="shared" si="524"/>
        <v>0</v>
      </c>
      <c r="DJ365" s="61">
        <f t="shared" si="525"/>
        <v>0</v>
      </c>
      <c r="DK365" s="61">
        <f t="shared" si="526"/>
        <v>0</v>
      </c>
      <c r="DL365" s="61">
        <f t="shared" si="527"/>
        <v>0</v>
      </c>
      <c r="DM365" s="61">
        <f t="shared" si="528"/>
        <v>0</v>
      </c>
      <c r="DN365" s="61">
        <f t="shared" si="529"/>
        <v>0</v>
      </c>
      <c r="DO365" s="61">
        <f t="shared" si="530"/>
        <v>0</v>
      </c>
      <c r="DP365" s="61">
        <f t="shared" si="531"/>
        <v>0</v>
      </c>
      <c r="DQ365" s="61">
        <f t="shared" si="532"/>
        <v>0</v>
      </c>
      <c r="DR365" s="61">
        <f t="shared" si="533"/>
        <v>0</v>
      </c>
      <c r="DS365" s="61">
        <f t="shared" si="534"/>
        <v>0</v>
      </c>
      <c r="DT365" s="61">
        <f t="shared" si="535"/>
        <v>0</v>
      </c>
      <c r="DU365" s="61">
        <f t="shared" si="536"/>
        <v>0</v>
      </c>
      <c r="DV365" s="61">
        <f t="shared" si="537"/>
        <v>0</v>
      </c>
      <c r="DW365" s="61">
        <f t="shared" si="538"/>
        <v>0</v>
      </c>
      <c r="DX365" s="61">
        <f t="shared" si="539"/>
        <v>0</v>
      </c>
      <c r="DY365" s="61">
        <f t="shared" si="540"/>
        <v>0</v>
      </c>
      <c r="DZ365" s="61">
        <f t="shared" si="617"/>
        <v>1</v>
      </c>
    </row>
    <row r="366" spans="3:130">
      <c r="C366" s="53">
        <v>2044</v>
      </c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>
        <f t="shared" si="602"/>
        <v>0</v>
      </c>
      <c r="AC366" s="64">
        <f t="shared" si="603"/>
        <v>0</v>
      </c>
      <c r="AD366" s="64">
        <f t="shared" si="604"/>
        <v>0</v>
      </c>
      <c r="AE366" s="64">
        <f t="shared" si="605"/>
        <v>0</v>
      </c>
      <c r="AF366" s="64">
        <f t="shared" si="606"/>
        <v>7.8803630287893601E-13</v>
      </c>
      <c r="AG366" s="64">
        <f t="shared" si="607"/>
        <v>283</v>
      </c>
      <c r="AH366" s="64">
        <f t="shared" si="608"/>
        <v>334.8</v>
      </c>
      <c r="AI366" s="64">
        <f t="shared" si="609"/>
        <v>386.8</v>
      </c>
      <c r="AJ366" s="64">
        <f t="shared" si="610"/>
        <v>443.8</v>
      </c>
      <c r="AK366" s="64">
        <f t="shared" si="611"/>
        <v>507.8</v>
      </c>
      <c r="AL366" s="64">
        <f t="shared" si="612"/>
        <v>576.79999999999995</v>
      </c>
      <c r="AM366" s="64">
        <f t="shared" si="613"/>
        <v>649.6</v>
      </c>
      <c r="AN366" s="64">
        <f t="shared" si="614"/>
        <v>730.6</v>
      </c>
      <c r="AO366" s="64">
        <f t="shared" si="615"/>
        <v>811</v>
      </c>
      <c r="AP366" s="64">
        <f t="shared" si="616"/>
        <v>887.6</v>
      </c>
      <c r="AQ366" s="64">
        <f t="shared" si="618"/>
        <v>957.6</v>
      </c>
      <c r="AR366" s="64">
        <f t="shared" si="620"/>
        <v>1020.6</v>
      </c>
      <c r="AS366" s="64">
        <f t="shared" si="621"/>
        <v>1068</v>
      </c>
      <c r="AT366" s="64">
        <f t="shared" ref="AT366:AT382" si="622">VLOOKUP($C$108,$D$3:$K$63,$A$72,0)*(B324-B323)</f>
        <v>1107.5999999999999</v>
      </c>
      <c r="AU366" s="64">
        <f>VLOOKUP($C$109,$D$3:$K$63,$A$72,0)*(B323-B322)</f>
        <v>1138.4000000000001</v>
      </c>
      <c r="AV366" s="64">
        <f>VLOOKUP($C$110,$D$3:$K$63,$A$72,0)*B322</f>
        <v>0</v>
      </c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54">
        <f t="shared" si="542"/>
        <v>10904</v>
      </c>
      <c r="BP366" s="53">
        <v>2044</v>
      </c>
      <c r="BQ366" s="61">
        <f t="shared" si="543"/>
        <v>0</v>
      </c>
      <c r="BR366" s="61">
        <f t="shared" si="563"/>
        <v>0</v>
      </c>
      <c r="BS366" s="61">
        <f t="shared" si="564"/>
        <v>0</v>
      </c>
      <c r="BT366" s="61">
        <f t="shared" si="565"/>
        <v>0</v>
      </c>
      <c r="BU366" s="61">
        <f t="shared" si="566"/>
        <v>0</v>
      </c>
      <c r="BV366" s="61">
        <f t="shared" si="567"/>
        <v>0</v>
      </c>
      <c r="BW366" s="61">
        <f t="shared" si="568"/>
        <v>0</v>
      </c>
      <c r="BX366" s="61">
        <f t="shared" si="569"/>
        <v>0</v>
      </c>
      <c r="BY366" s="61">
        <f t="shared" si="570"/>
        <v>0</v>
      </c>
      <c r="BZ366" s="61">
        <f t="shared" si="571"/>
        <v>0</v>
      </c>
      <c r="CA366" s="61">
        <f t="shared" si="572"/>
        <v>0</v>
      </c>
      <c r="CB366" s="61">
        <f t="shared" si="573"/>
        <v>0</v>
      </c>
      <c r="CC366" s="61">
        <f t="shared" si="574"/>
        <v>0</v>
      </c>
      <c r="CD366" s="61">
        <f t="shared" si="575"/>
        <v>0</v>
      </c>
      <c r="CE366" s="61">
        <f t="shared" si="576"/>
        <v>0</v>
      </c>
      <c r="CF366" s="61">
        <f t="shared" si="577"/>
        <v>0</v>
      </c>
      <c r="CG366" s="61">
        <f t="shared" si="560"/>
        <v>0</v>
      </c>
      <c r="CH366" s="61">
        <f t="shared" si="513"/>
        <v>0</v>
      </c>
      <c r="CI366" s="61">
        <f t="shared" si="514"/>
        <v>0</v>
      </c>
      <c r="CJ366" s="61">
        <f t="shared" si="515"/>
        <v>0</v>
      </c>
      <c r="CK366" s="61">
        <f t="shared" si="516"/>
        <v>0</v>
      </c>
      <c r="CL366" s="61">
        <f t="shared" si="517"/>
        <v>0</v>
      </c>
      <c r="CM366" s="61">
        <f t="shared" si="544"/>
        <v>0</v>
      </c>
      <c r="CN366" s="61">
        <f t="shared" si="578"/>
        <v>0</v>
      </c>
      <c r="CO366" s="61">
        <f t="shared" si="579"/>
        <v>0</v>
      </c>
      <c r="CP366" s="61">
        <f t="shared" si="580"/>
        <v>0</v>
      </c>
      <c r="CQ366" s="61">
        <f t="shared" si="581"/>
        <v>0</v>
      </c>
      <c r="CR366" s="61">
        <f t="shared" si="582"/>
        <v>0</v>
      </c>
      <c r="CS366" s="61">
        <f t="shared" si="583"/>
        <v>7.2270387277965502E-17</v>
      </c>
      <c r="CT366" s="61">
        <f t="shared" si="584"/>
        <v>2.5953778429933998E-2</v>
      </c>
      <c r="CU366" s="61">
        <f t="shared" si="585"/>
        <v>3.0704328686720499E-2</v>
      </c>
      <c r="CV366" s="61">
        <f t="shared" si="586"/>
        <v>3.5473220836390297E-2</v>
      </c>
      <c r="CW366" s="61">
        <f t="shared" si="587"/>
        <v>4.0700660308143802E-2</v>
      </c>
      <c r="CX366" s="61">
        <f t="shared" si="588"/>
        <v>4.65700660308144E-2</v>
      </c>
      <c r="CY366" s="61">
        <f t="shared" si="589"/>
        <v>5.2898019075568598E-2</v>
      </c>
      <c r="CZ366" s="61">
        <f t="shared" si="590"/>
        <v>5.95744680851064E-2</v>
      </c>
      <c r="DA366" s="61">
        <f t="shared" si="591"/>
        <v>6.7002934702861297E-2</v>
      </c>
      <c r="DB366" s="61">
        <f t="shared" si="592"/>
        <v>7.4376375641966197E-2</v>
      </c>
      <c r="DC366" s="61">
        <f t="shared" si="619"/>
        <v>8.1401320616287604E-2</v>
      </c>
      <c r="DD366" s="61">
        <f t="shared" si="519"/>
        <v>8.7820983125458496E-2</v>
      </c>
      <c r="DE366" s="61">
        <f t="shared" si="520"/>
        <v>9.3598679383712399E-2</v>
      </c>
      <c r="DF366" s="61">
        <f t="shared" si="521"/>
        <v>9.7945707997065298E-2</v>
      </c>
      <c r="DG366" s="61">
        <f t="shared" si="522"/>
        <v>0.10157740278796799</v>
      </c>
      <c r="DH366" s="61">
        <f t="shared" si="523"/>
        <v>0.104402054292003</v>
      </c>
      <c r="DI366" s="61">
        <f t="shared" si="524"/>
        <v>0</v>
      </c>
      <c r="DJ366" s="61">
        <f t="shared" si="525"/>
        <v>0</v>
      </c>
      <c r="DK366" s="61">
        <f t="shared" si="526"/>
        <v>0</v>
      </c>
      <c r="DL366" s="61">
        <f t="shared" si="527"/>
        <v>0</v>
      </c>
      <c r="DM366" s="61">
        <f t="shared" si="528"/>
        <v>0</v>
      </c>
      <c r="DN366" s="61">
        <f t="shared" si="529"/>
        <v>0</v>
      </c>
      <c r="DO366" s="61">
        <f t="shared" si="530"/>
        <v>0</v>
      </c>
      <c r="DP366" s="61">
        <f t="shared" si="531"/>
        <v>0</v>
      </c>
      <c r="DQ366" s="61">
        <f t="shared" si="532"/>
        <v>0</v>
      </c>
      <c r="DR366" s="61">
        <f t="shared" si="533"/>
        <v>0</v>
      </c>
      <c r="DS366" s="61">
        <f t="shared" si="534"/>
        <v>0</v>
      </c>
      <c r="DT366" s="61">
        <f t="shared" si="535"/>
        <v>0</v>
      </c>
      <c r="DU366" s="61">
        <f t="shared" si="536"/>
        <v>0</v>
      </c>
      <c r="DV366" s="61">
        <f t="shared" si="537"/>
        <v>0</v>
      </c>
      <c r="DW366" s="61">
        <f t="shared" si="538"/>
        <v>0</v>
      </c>
      <c r="DX366" s="61">
        <f t="shared" si="539"/>
        <v>0</v>
      </c>
      <c r="DY366" s="61">
        <f t="shared" si="540"/>
        <v>0</v>
      </c>
      <c r="DZ366" s="61">
        <f t="shared" si="617"/>
        <v>1</v>
      </c>
    </row>
    <row r="367" spans="3:130">
      <c r="C367" s="53">
        <v>2045</v>
      </c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>
        <f t="shared" si="603"/>
        <v>0</v>
      </c>
      <c r="AD367" s="64">
        <f t="shared" si="604"/>
        <v>0</v>
      </c>
      <c r="AE367" s="64">
        <f t="shared" si="605"/>
        <v>0</v>
      </c>
      <c r="AF367" s="64">
        <f t="shared" si="606"/>
        <v>0</v>
      </c>
      <c r="AG367" s="64">
        <f t="shared" si="607"/>
        <v>9.425793479067579E-13</v>
      </c>
      <c r="AH367" s="64">
        <f t="shared" si="608"/>
        <v>334.8</v>
      </c>
      <c r="AI367" s="64">
        <f t="shared" si="609"/>
        <v>386.8</v>
      </c>
      <c r="AJ367" s="64">
        <f t="shared" si="610"/>
        <v>443.8</v>
      </c>
      <c r="AK367" s="64">
        <f t="shared" si="611"/>
        <v>507.8</v>
      </c>
      <c r="AL367" s="64">
        <f t="shared" si="612"/>
        <v>576.79999999999995</v>
      </c>
      <c r="AM367" s="64">
        <f t="shared" si="613"/>
        <v>649.6</v>
      </c>
      <c r="AN367" s="64">
        <f t="shared" si="614"/>
        <v>730.6</v>
      </c>
      <c r="AO367" s="64">
        <f t="shared" si="615"/>
        <v>811</v>
      </c>
      <c r="AP367" s="64">
        <f t="shared" si="616"/>
        <v>887.6</v>
      </c>
      <c r="AQ367" s="64">
        <f t="shared" si="618"/>
        <v>957.6</v>
      </c>
      <c r="AR367" s="64">
        <f t="shared" si="620"/>
        <v>1020.6</v>
      </c>
      <c r="AS367" s="64">
        <f t="shared" si="621"/>
        <v>1068</v>
      </c>
      <c r="AT367" s="64">
        <f t="shared" si="622"/>
        <v>1107.5999999999999</v>
      </c>
      <c r="AU367" s="64">
        <f t="shared" ref="AU367:AU382" si="623">VLOOKUP($C$109,$D$3:$K$63,$A$72,0)*(B324-B323)</f>
        <v>1138.4000000000001</v>
      </c>
      <c r="AV367" s="64">
        <f>VLOOKUP($C$110,$D$3:$K$63,$A$72,0)*(B323-B322)</f>
        <v>1162.8</v>
      </c>
      <c r="AW367" s="64">
        <f>VLOOKUP($C$111,$D$3:$K$63,$A$72,0)*B322</f>
        <v>0</v>
      </c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54">
        <f t="shared" si="542"/>
        <v>11783.8</v>
      </c>
      <c r="BP367" s="53">
        <v>2045</v>
      </c>
      <c r="BQ367" s="61">
        <f t="shared" si="543"/>
        <v>0</v>
      </c>
      <c r="BR367" s="61">
        <f t="shared" si="563"/>
        <v>0</v>
      </c>
      <c r="BS367" s="61">
        <f t="shared" si="564"/>
        <v>0</v>
      </c>
      <c r="BT367" s="61">
        <f t="shared" si="565"/>
        <v>0</v>
      </c>
      <c r="BU367" s="61">
        <f t="shared" si="566"/>
        <v>0</v>
      </c>
      <c r="BV367" s="61">
        <f t="shared" si="567"/>
        <v>0</v>
      </c>
      <c r="BW367" s="61">
        <f t="shared" si="568"/>
        <v>0</v>
      </c>
      <c r="BX367" s="61">
        <f t="shared" si="569"/>
        <v>0</v>
      </c>
      <c r="BY367" s="61">
        <f t="shared" si="570"/>
        <v>0</v>
      </c>
      <c r="BZ367" s="61">
        <f t="shared" si="571"/>
        <v>0</v>
      </c>
      <c r="CA367" s="61">
        <f t="shared" si="572"/>
        <v>0</v>
      </c>
      <c r="CB367" s="61">
        <f t="shared" si="573"/>
        <v>0</v>
      </c>
      <c r="CC367" s="61">
        <f t="shared" si="574"/>
        <v>0</v>
      </c>
      <c r="CD367" s="61">
        <f t="shared" si="575"/>
        <v>0</v>
      </c>
      <c r="CE367" s="61">
        <f t="shared" si="576"/>
        <v>0</v>
      </c>
      <c r="CF367" s="61">
        <f t="shared" si="577"/>
        <v>0</v>
      </c>
      <c r="CG367" s="61">
        <f t="shared" si="560"/>
        <v>0</v>
      </c>
      <c r="CH367" s="61">
        <f t="shared" si="513"/>
        <v>0</v>
      </c>
      <c r="CI367" s="61">
        <f t="shared" si="514"/>
        <v>0</v>
      </c>
      <c r="CJ367" s="61">
        <f t="shared" si="515"/>
        <v>0</v>
      </c>
      <c r="CK367" s="61">
        <f t="shared" si="516"/>
        <v>0</v>
      </c>
      <c r="CL367" s="61">
        <f t="shared" si="517"/>
        <v>0</v>
      </c>
      <c r="CM367" s="61">
        <f t="shared" si="544"/>
        <v>0</v>
      </c>
      <c r="CN367" s="61">
        <f t="shared" si="578"/>
        <v>0</v>
      </c>
      <c r="CO367" s="61">
        <f t="shared" si="579"/>
        <v>0</v>
      </c>
      <c r="CP367" s="61">
        <f t="shared" si="580"/>
        <v>0</v>
      </c>
      <c r="CQ367" s="61">
        <f t="shared" si="581"/>
        <v>0</v>
      </c>
      <c r="CR367" s="61">
        <f t="shared" si="582"/>
        <v>0</v>
      </c>
      <c r="CS367" s="61">
        <f t="shared" si="583"/>
        <v>0</v>
      </c>
      <c r="CT367" s="61">
        <f t="shared" si="584"/>
        <v>7.9989421740589503E-17</v>
      </c>
      <c r="CU367" s="61">
        <f t="shared" si="585"/>
        <v>2.8411887506576802E-2</v>
      </c>
      <c r="CV367" s="61">
        <f t="shared" si="586"/>
        <v>3.2824725470561297E-2</v>
      </c>
      <c r="CW367" s="61">
        <f t="shared" si="587"/>
        <v>3.7661874777236502E-2</v>
      </c>
      <c r="CX367" s="61">
        <f t="shared" si="588"/>
        <v>4.3093059963679001E-2</v>
      </c>
      <c r="CY367" s="61">
        <f t="shared" si="589"/>
        <v>4.8948556492812198E-2</v>
      </c>
      <c r="CZ367" s="61">
        <f t="shared" si="590"/>
        <v>5.5126529642390398E-2</v>
      </c>
      <c r="DA367" s="61">
        <f t="shared" si="591"/>
        <v>6.2000373393981602E-2</v>
      </c>
      <c r="DB367" s="61">
        <f t="shared" si="592"/>
        <v>6.8823299784449801E-2</v>
      </c>
      <c r="DC367" s="61">
        <f t="shared" si="619"/>
        <v>7.5323749554473102E-2</v>
      </c>
      <c r="DD367" s="61">
        <f t="shared" si="519"/>
        <v>8.1264108352144496E-2</v>
      </c>
      <c r="DE367" s="61">
        <f t="shared" si="520"/>
        <v>8.6610431270048693E-2</v>
      </c>
      <c r="DF367" s="61">
        <f t="shared" si="521"/>
        <v>9.0632902798757603E-2</v>
      </c>
      <c r="DG367" s="61">
        <f t="shared" si="522"/>
        <v>9.3993448632868806E-2</v>
      </c>
      <c r="DH367" s="61">
        <f t="shared" si="523"/>
        <v>9.6607206503844203E-2</v>
      </c>
      <c r="DI367" s="61">
        <f t="shared" si="524"/>
        <v>9.8677845856175395E-2</v>
      </c>
      <c r="DJ367" s="61">
        <f t="shared" si="525"/>
        <v>0</v>
      </c>
      <c r="DK367" s="61">
        <f t="shared" si="526"/>
        <v>0</v>
      </c>
      <c r="DL367" s="61">
        <f t="shared" si="527"/>
        <v>0</v>
      </c>
      <c r="DM367" s="61">
        <f t="shared" si="528"/>
        <v>0</v>
      </c>
      <c r="DN367" s="61">
        <f t="shared" si="529"/>
        <v>0</v>
      </c>
      <c r="DO367" s="61">
        <f t="shared" si="530"/>
        <v>0</v>
      </c>
      <c r="DP367" s="61">
        <f t="shared" si="531"/>
        <v>0</v>
      </c>
      <c r="DQ367" s="61">
        <f t="shared" si="532"/>
        <v>0</v>
      </c>
      <c r="DR367" s="61">
        <f t="shared" si="533"/>
        <v>0</v>
      </c>
      <c r="DS367" s="61">
        <f t="shared" si="534"/>
        <v>0</v>
      </c>
      <c r="DT367" s="61">
        <f t="shared" si="535"/>
        <v>0</v>
      </c>
      <c r="DU367" s="61">
        <f t="shared" si="536"/>
        <v>0</v>
      </c>
      <c r="DV367" s="61">
        <f t="shared" si="537"/>
        <v>0</v>
      </c>
      <c r="DW367" s="61">
        <f t="shared" si="538"/>
        <v>0</v>
      </c>
      <c r="DX367" s="61">
        <f t="shared" si="539"/>
        <v>0</v>
      </c>
      <c r="DY367" s="61">
        <f t="shared" si="540"/>
        <v>0</v>
      </c>
      <c r="DZ367" s="61">
        <f t="shared" si="617"/>
        <v>1</v>
      </c>
    </row>
    <row r="368" spans="3:130">
      <c r="C368" s="53">
        <v>2046</v>
      </c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>
        <f t="shared" si="604"/>
        <v>0</v>
      </c>
      <c r="AE368" s="64">
        <f t="shared" si="605"/>
        <v>0</v>
      </c>
      <c r="AF368" s="64">
        <f t="shared" si="606"/>
        <v>0</v>
      </c>
      <c r="AG368" s="64">
        <f t="shared" si="607"/>
        <v>0</v>
      </c>
      <c r="AH368" s="64">
        <f t="shared" si="608"/>
        <v>1.1151080059335101E-12</v>
      </c>
      <c r="AI368" s="64">
        <f t="shared" si="609"/>
        <v>386.8</v>
      </c>
      <c r="AJ368" s="64">
        <f t="shared" si="610"/>
        <v>443.8</v>
      </c>
      <c r="AK368" s="64">
        <f t="shared" si="611"/>
        <v>507.8</v>
      </c>
      <c r="AL368" s="64">
        <f t="shared" si="612"/>
        <v>576.79999999999995</v>
      </c>
      <c r="AM368" s="64">
        <f t="shared" si="613"/>
        <v>649.6</v>
      </c>
      <c r="AN368" s="64">
        <f t="shared" si="614"/>
        <v>730.6</v>
      </c>
      <c r="AO368" s="64">
        <f t="shared" si="615"/>
        <v>811</v>
      </c>
      <c r="AP368" s="64">
        <f t="shared" si="616"/>
        <v>887.6</v>
      </c>
      <c r="AQ368" s="64">
        <f t="shared" si="618"/>
        <v>957.6</v>
      </c>
      <c r="AR368" s="64">
        <f t="shared" si="620"/>
        <v>1020.6</v>
      </c>
      <c r="AS368" s="64">
        <f t="shared" si="621"/>
        <v>1068</v>
      </c>
      <c r="AT368" s="64">
        <f t="shared" si="622"/>
        <v>1107.5999999999999</v>
      </c>
      <c r="AU368" s="64">
        <f t="shared" si="623"/>
        <v>1138.4000000000001</v>
      </c>
      <c r="AV368" s="64">
        <f t="shared" ref="AV368:AV382" si="624">VLOOKUP($C$110,$D$3:$K$63,$A$72,0)*(B324-B323)</f>
        <v>1162.8</v>
      </c>
      <c r="AW368" s="64">
        <f>VLOOKUP($C$111,$D$3:$K$63,$A$72,0)*(B323-B322)</f>
        <v>1181.2</v>
      </c>
      <c r="AX368" s="64">
        <f>VLOOKUP($C$112,$D$3:$K$63,$A$72,0)*B322</f>
        <v>0</v>
      </c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54">
        <f t="shared" si="542"/>
        <v>12630.2</v>
      </c>
      <c r="BP368" s="53">
        <v>2046</v>
      </c>
      <c r="BQ368" s="61">
        <f t="shared" si="543"/>
        <v>0</v>
      </c>
      <c r="BR368" s="61">
        <f t="shared" si="563"/>
        <v>0</v>
      </c>
      <c r="BS368" s="61">
        <f t="shared" si="564"/>
        <v>0</v>
      </c>
      <c r="BT368" s="61">
        <f t="shared" si="565"/>
        <v>0</v>
      </c>
      <c r="BU368" s="61">
        <f t="shared" si="566"/>
        <v>0</v>
      </c>
      <c r="BV368" s="61">
        <f t="shared" si="567"/>
        <v>0</v>
      </c>
      <c r="BW368" s="61">
        <f t="shared" si="568"/>
        <v>0</v>
      </c>
      <c r="BX368" s="61">
        <f t="shared" si="569"/>
        <v>0</v>
      </c>
      <c r="BY368" s="61">
        <f t="shared" si="570"/>
        <v>0</v>
      </c>
      <c r="BZ368" s="61">
        <f t="shared" si="571"/>
        <v>0</v>
      </c>
      <c r="CA368" s="61">
        <f t="shared" si="572"/>
        <v>0</v>
      </c>
      <c r="CB368" s="61">
        <f t="shared" si="573"/>
        <v>0</v>
      </c>
      <c r="CC368" s="61">
        <f t="shared" si="574"/>
        <v>0</v>
      </c>
      <c r="CD368" s="61">
        <f t="shared" si="575"/>
        <v>0</v>
      </c>
      <c r="CE368" s="61">
        <f t="shared" si="576"/>
        <v>0</v>
      </c>
      <c r="CF368" s="61">
        <f t="shared" si="577"/>
        <v>0</v>
      </c>
      <c r="CG368" s="61">
        <f t="shared" si="560"/>
        <v>0</v>
      </c>
      <c r="CH368" s="61">
        <f t="shared" si="513"/>
        <v>0</v>
      </c>
      <c r="CI368" s="61">
        <f t="shared" si="514"/>
        <v>0</v>
      </c>
      <c r="CJ368" s="61">
        <f t="shared" si="515"/>
        <v>0</v>
      </c>
      <c r="CK368" s="61">
        <f t="shared" si="516"/>
        <v>0</v>
      </c>
      <c r="CL368" s="61">
        <f t="shared" si="517"/>
        <v>0</v>
      </c>
      <c r="CM368" s="61">
        <f t="shared" si="544"/>
        <v>0</v>
      </c>
      <c r="CN368" s="61">
        <f t="shared" si="578"/>
        <v>0</v>
      </c>
      <c r="CO368" s="61">
        <f t="shared" si="579"/>
        <v>0</v>
      </c>
      <c r="CP368" s="61">
        <f t="shared" si="580"/>
        <v>0</v>
      </c>
      <c r="CQ368" s="61">
        <f t="shared" si="581"/>
        <v>0</v>
      </c>
      <c r="CR368" s="61">
        <f t="shared" si="582"/>
        <v>0</v>
      </c>
      <c r="CS368" s="61">
        <f t="shared" si="583"/>
        <v>0</v>
      </c>
      <c r="CT368" s="61">
        <f t="shared" si="584"/>
        <v>0</v>
      </c>
      <c r="CU368" s="61">
        <f t="shared" si="585"/>
        <v>8.8289022021306696E-17</v>
      </c>
      <c r="CV368" s="61">
        <f t="shared" si="586"/>
        <v>3.0625009896913701E-2</v>
      </c>
      <c r="CW368" s="61">
        <f t="shared" si="587"/>
        <v>3.5138002565279998E-2</v>
      </c>
      <c r="CX368" s="61">
        <f t="shared" si="588"/>
        <v>4.0205222403445699E-2</v>
      </c>
      <c r="CY368" s="61">
        <f t="shared" si="589"/>
        <v>4.5668318791468099E-2</v>
      </c>
      <c r="CZ368" s="61">
        <f t="shared" si="590"/>
        <v>5.1432281357381503E-2</v>
      </c>
      <c r="DA368" s="61">
        <f t="shared" si="591"/>
        <v>5.7845481465059898E-2</v>
      </c>
      <c r="DB368" s="61">
        <f t="shared" si="592"/>
        <v>6.4211176386755595E-2</v>
      </c>
      <c r="DC368" s="61">
        <f t="shared" si="619"/>
        <v>7.0276005130560107E-2</v>
      </c>
      <c r="DD368" s="61">
        <f t="shared" si="519"/>
        <v>7.5818276828553799E-2</v>
      </c>
      <c r="DE368" s="61">
        <f t="shared" si="520"/>
        <v>8.0806321356748104E-2</v>
      </c>
      <c r="DF368" s="61">
        <f t="shared" si="521"/>
        <v>8.4559231049389602E-2</v>
      </c>
      <c r="DG368" s="61">
        <f t="shared" si="522"/>
        <v>8.7694573324254593E-2</v>
      </c>
      <c r="DH368" s="61">
        <f t="shared" si="523"/>
        <v>9.0133172871371806E-2</v>
      </c>
      <c r="DI368" s="61">
        <f t="shared" si="524"/>
        <v>9.2065050434672405E-2</v>
      </c>
      <c r="DJ368" s="61">
        <f t="shared" si="525"/>
        <v>9.3521876138145096E-2</v>
      </c>
      <c r="DK368" s="61">
        <f t="shared" si="526"/>
        <v>0</v>
      </c>
      <c r="DL368" s="61">
        <f t="shared" si="527"/>
        <v>0</v>
      </c>
      <c r="DM368" s="61">
        <f t="shared" si="528"/>
        <v>0</v>
      </c>
      <c r="DN368" s="61">
        <f t="shared" si="529"/>
        <v>0</v>
      </c>
      <c r="DO368" s="61">
        <f t="shared" si="530"/>
        <v>0</v>
      </c>
      <c r="DP368" s="61">
        <f t="shared" si="531"/>
        <v>0</v>
      </c>
      <c r="DQ368" s="61">
        <f t="shared" si="532"/>
        <v>0</v>
      </c>
      <c r="DR368" s="61">
        <f t="shared" si="533"/>
        <v>0</v>
      </c>
      <c r="DS368" s="61">
        <f t="shared" si="534"/>
        <v>0</v>
      </c>
      <c r="DT368" s="61">
        <f t="shared" si="535"/>
        <v>0</v>
      </c>
      <c r="DU368" s="61">
        <f t="shared" si="536"/>
        <v>0</v>
      </c>
      <c r="DV368" s="61">
        <f t="shared" si="537"/>
        <v>0</v>
      </c>
      <c r="DW368" s="61">
        <f t="shared" si="538"/>
        <v>0</v>
      </c>
      <c r="DX368" s="61">
        <f t="shared" si="539"/>
        <v>0</v>
      </c>
      <c r="DY368" s="61">
        <f t="shared" si="540"/>
        <v>0</v>
      </c>
      <c r="DZ368" s="61">
        <f t="shared" si="617"/>
        <v>1</v>
      </c>
    </row>
    <row r="369" spans="2:130">
      <c r="C369" s="53">
        <v>2047</v>
      </c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>
        <f t="shared" si="605"/>
        <v>0</v>
      </c>
      <c r="AF369" s="64">
        <f t="shared" si="606"/>
        <v>0</v>
      </c>
      <c r="AG369" s="64">
        <f t="shared" si="607"/>
        <v>0</v>
      </c>
      <c r="AH369" s="64">
        <f t="shared" si="608"/>
        <v>0</v>
      </c>
      <c r="AI369" s="64">
        <f t="shared" si="609"/>
        <v>1.28830279777503E-12</v>
      </c>
      <c r="AJ369" s="64">
        <f t="shared" si="610"/>
        <v>443.8</v>
      </c>
      <c r="AK369" s="64">
        <f t="shared" si="611"/>
        <v>507.8</v>
      </c>
      <c r="AL369" s="64">
        <f t="shared" si="612"/>
        <v>576.79999999999995</v>
      </c>
      <c r="AM369" s="64">
        <f t="shared" si="613"/>
        <v>649.6</v>
      </c>
      <c r="AN369" s="64">
        <f t="shared" si="614"/>
        <v>730.6</v>
      </c>
      <c r="AO369" s="64">
        <f t="shared" si="615"/>
        <v>811</v>
      </c>
      <c r="AP369" s="64">
        <f t="shared" si="616"/>
        <v>887.6</v>
      </c>
      <c r="AQ369" s="64">
        <f t="shared" si="618"/>
        <v>957.6</v>
      </c>
      <c r="AR369" s="64">
        <f t="shared" si="620"/>
        <v>1020.6</v>
      </c>
      <c r="AS369" s="64">
        <f t="shared" si="621"/>
        <v>1068</v>
      </c>
      <c r="AT369" s="64">
        <f t="shared" si="622"/>
        <v>1107.5999999999999</v>
      </c>
      <c r="AU369" s="64">
        <f t="shared" si="623"/>
        <v>1138.4000000000001</v>
      </c>
      <c r="AV369" s="64">
        <f t="shared" si="624"/>
        <v>1162.8</v>
      </c>
      <c r="AW369" s="64">
        <f t="shared" ref="AW369:AW382" si="625">VLOOKUP($C$111,$D$3:$K$63,$A$72,0)*(B324-B323)</f>
        <v>1181.2</v>
      </c>
      <c r="AX369" s="64">
        <f>VLOOKUP($C$112,$D$3:$K$63,$A$72,0)*(B323-B322)</f>
        <v>1191.5999999999999</v>
      </c>
      <c r="AY369" s="64">
        <f>VLOOKUP($C$113,$D$3:$K$63,$A$72,0)*B322</f>
        <v>0</v>
      </c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54">
        <f t="shared" si="542"/>
        <v>13435</v>
      </c>
      <c r="BP369" s="53">
        <v>2047</v>
      </c>
      <c r="BQ369" s="61">
        <f t="shared" si="543"/>
        <v>0</v>
      </c>
      <c r="BR369" s="61">
        <f t="shared" si="563"/>
        <v>0</v>
      </c>
      <c r="BS369" s="61">
        <f t="shared" si="564"/>
        <v>0</v>
      </c>
      <c r="BT369" s="61">
        <f t="shared" si="565"/>
        <v>0</v>
      </c>
      <c r="BU369" s="61">
        <f t="shared" si="566"/>
        <v>0</v>
      </c>
      <c r="BV369" s="61">
        <f t="shared" si="567"/>
        <v>0</v>
      </c>
      <c r="BW369" s="61">
        <f t="shared" si="568"/>
        <v>0</v>
      </c>
      <c r="BX369" s="61">
        <f t="shared" si="569"/>
        <v>0</v>
      </c>
      <c r="BY369" s="61">
        <f t="shared" si="570"/>
        <v>0</v>
      </c>
      <c r="BZ369" s="61">
        <f t="shared" si="571"/>
        <v>0</v>
      </c>
      <c r="CA369" s="61">
        <f t="shared" si="572"/>
        <v>0</v>
      </c>
      <c r="CB369" s="61">
        <f t="shared" si="573"/>
        <v>0</v>
      </c>
      <c r="CC369" s="61">
        <f t="shared" si="574"/>
        <v>0</v>
      </c>
      <c r="CD369" s="61">
        <f t="shared" si="575"/>
        <v>0</v>
      </c>
      <c r="CE369" s="61">
        <f t="shared" si="576"/>
        <v>0</v>
      </c>
      <c r="CF369" s="61">
        <f t="shared" si="577"/>
        <v>0</v>
      </c>
      <c r="CG369" s="61">
        <f t="shared" si="560"/>
        <v>0</v>
      </c>
      <c r="CH369" s="61">
        <f t="shared" si="513"/>
        <v>0</v>
      </c>
      <c r="CI369" s="61">
        <f t="shared" si="514"/>
        <v>0</v>
      </c>
      <c r="CJ369" s="61">
        <f t="shared" si="515"/>
        <v>0</v>
      </c>
      <c r="CK369" s="61">
        <f t="shared" si="516"/>
        <v>0</v>
      </c>
      <c r="CL369" s="61">
        <f t="shared" si="517"/>
        <v>0</v>
      </c>
      <c r="CM369" s="61">
        <f t="shared" si="544"/>
        <v>0</v>
      </c>
      <c r="CN369" s="61">
        <f t="shared" si="578"/>
        <v>0</v>
      </c>
      <c r="CO369" s="61">
        <f t="shared" si="579"/>
        <v>0</v>
      </c>
      <c r="CP369" s="61">
        <f t="shared" si="580"/>
        <v>0</v>
      </c>
      <c r="CQ369" s="61">
        <f t="shared" si="581"/>
        <v>0</v>
      </c>
      <c r="CR369" s="61">
        <f t="shared" si="582"/>
        <v>0</v>
      </c>
      <c r="CS369" s="61">
        <f t="shared" si="583"/>
        <v>0</v>
      </c>
      <c r="CT369" s="61">
        <f t="shared" si="584"/>
        <v>0</v>
      </c>
      <c r="CU369" s="61">
        <f t="shared" si="585"/>
        <v>0</v>
      </c>
      <c r="CV369" s="61">
        <f t="shared" si="586"/>
        <v>9.5891536864535302E-17</v>
      </c>
      <c r="CW369" s="61">
        <f t="shared" si="587"/>
        <v>3.3033122441384399E-2</v>
      </c>
      <c r="CX369" s="61">
        <f t="shared" si="588"/>
        <v>3.77967994045404E-2</v>
      </c>
      <c r="CY369" s="61">
        <f t="shared" si="589"/>
        <v>4.2932638630442901E-2</v>
      </c>
      <c r="CZ369" s="61">
        <f t="shared" si="590"/>
        <v>4.8351321176032698E-2</v>
      </c>
      <c r="DA369" s="61">
        <f t="shared" si="591"/>
        <v>5.4380349832527E-2</v>
      </c>
      <c r="DB369" s="61">
        <f t="shared" si="592"/>
        <v>6.0364719017491603E-2</v>
      </c>
      <c r="DC369" s="61">
        <f t="shared" si="619"/>
        <v>6.6066244882768896E-2</v>
      </c>
      <c r="DD369" s="61">
        <f t="shared" si="519"/>
        <v>7.1276516561220707E-2</v>
      </c>
      <c r="DE369" s="61">
        <f t="shared" si="520"/>
        <v>7.5965761071827301E-2</v>
      </c>
      <c r="DF369" s="61">
        <f t="shared" si="521"/>
        <v>7.9493859322664701E-2</v>
      </c>
      <c r="DG369" s="61">
        <f t="shared" si="522"/>
        <v>8.2441384443617399E-2</v>
      </c>
      <c r="DH369" s="61">
        <f t="shared" si="523"/>
        <v>8.4733903982136205E-2</v>
      </c>
      <c r="DI369" s="61">
        <f t="shared" si="524"/>
        <v>8.6550055824339403E-2</v>
      </c>
      <c r="DJ369" s="61">
        <f t="shared" si="525"/>
        <v>8.7919612951246701E-2</v>
      </c>
      <c r="DK369" s="61">
        <f t="shared" si="526"/>
        <v>8.8693710457759603E-2</v>
      </c>
      <c r="DL369" s="61">
        <f t="shared" si="527"/>
        <v>0</v>
      </c>
      <c r="DM369" s="61">
        <f t="shared" si="528"/>
        <v>0</v>
      </c>
      <c r="DN369" s="61">
        <f t="shared" si="529"/>
        <v>0</v>
      </c>
      <c r="DO369" s="61">
        <f t="shared" si="530"/>
        <v>0</v>
      </c>
      <c r="DP369" s="61">
        <f t="shared" si="531"/>
        <v>0</v>
      </c>
      <c r="DQ369" s="61">
        <f t="shared" si="532"/>
        <v>0</v>
      </c>
      <c r="DR369" s="61">
        <f t="shared" si="533"/>
        <v>0</v>
      </c>
      <c r="DS369" s="61">
        <f t="shared" si="534"/>
        <v>0</v>
      </c>
      <c r="DT369" s="61">
        <f t="shared" si="535"/>
        <v>0</v>
      </c>
      <c r="DU369" s="61">
        <f t="shared" si="536"/>
        <v>0</v>
      </c>
      <c r="DV369" s="61">
        <f t="shared" si="537"/>
        <v>0</v>
      </c>
      <c r="DW369" s="61">
        <f t="shared" si="538"/>
        <v>0</v>
      </c>
      <c r="DX369" s="61">
        <f t="shared" si="539"/>
        <v>0</v>
      </c>
      <c r="DY369" s="61">
        <f t="shared" si="540"/>
        <v>0</v>
      </c>
      <c r="DZ369" s="61">
        <f t="shared" si="617"/>
        <v>1</v>
      </c>
    </row>
    <row r="370" spans="2:130">
      <c r="C370" s="53">
        <v>2048</v>
      </c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>
        <f t="shared" si="606"/>
        <v>0</v>
      </c>
      <c r="AG370" s="64">
        <f t="shared" si="607"/>
        <v>0</v>
      </c>
      <c r="AH370" s="64">
        <f t="shared" si="608"/>
        <v>0</v>
      </c>
      <c r="AI370" s="64">
        <f t="shared" si="609"/>
        <v>0</v>
      </c>
      <c r="AJ370" s="64">
        <f t="shared" si="610"/>
        <v>1.47815093498593E-12</v>
      </c>
      <c r="AK370" s="64">
        <f t="shared" si="611"/>
        <v>507.8</v>
      </c>
      <c r="AL370" s="64">
        <f t="shared" si="612"/>
        <v>576.79999999999995</v>
      </c>
      <c r="AM370" s="64">
        <f t="shared" si="613"/>
        <v>649.6</v>
      </c>
      <c r="AN370" s="64">
        <f t="shared" si="614"/>
        <v>730.6</v>
      </c>
      <c r="AO370" s="64">
        <f t="shared" si="615"/>
        <v>811</v>
      </c>
      <c r="AP370" s="64">
        <f t="shared" si="616"/>
        <v>887.6</v>
      </c>
      <c r="AQ370" s="64">
        <f t="shared" si="618"/>
        <v>957.6</v>
      </c>
      <c r="AR370" s="64">
        <f t="shared" si="620"/>
        <v>1020.6</v>
      </c>
      <c r="AS370" s="64">
        <f t="shared" si="621"/>
        <v>1068</v>
      </c>
      <c r="AT370" s="64">
        <f t="shared" si="622"/>
        <v>1107.5999999999999</v>
      </c>
      <c r="AU370" s="64">
        <f t="shared" si="623"/>
        <v>1138.4000000000001</v>
      </c>
      <c r="AV370" s="64">
        <f t="shared" si="624"/>
        <v>1162.8</v>
      </c>
      <c r="AW370" s="64">
        <f t="shared" si="625"/>
        <v>1181.2</v>
      </c>
      <c r="AX370" s="64">
        <f t="shared" ref="AX370:AX382" si="626">VLOOKUP($C$112,$D$3:$K$63,$A$72,0)*(B324-B323)</f>
        <v>1191.5999999999999</v>
      </c>
      <c r="AY370" s="64">
        <f>VLOOKUP($C$113,$D$3:$K$63,$A$72,0)*(B323-B322)</f>
        <v>1197.8</v>
      </c>
      <c r="AZ370" s="64">
        <f>VLOOKUP($C$114,$D$3:$K$63,$A$72,0)*B322</f>
        <v>0</v>
      </c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54">
        <f t="shared" si="542"/>
        <v>14189</v>
      </c>
      <c r="BP370" s="53">
        <v>2048</v>
      </c>
      <c r="BQ370" s="61">
        <f t="shared" si="543"/>
        <v>0</v>
      </c>
      <c r="BR370" s="61">
        <f t="shared" si="563"/>
        <v>0</v>
      </c>
      <c r="BS370" s="61">
        <f t="shared" si="564"/>
        <v>0</v>
      </c>
      <c r="BT370" s="61">
        <f t="shared" si="565"/>
        <v>0</v>
      </c>
      <c r="BU370" s="61">
        <f t="shared" si="566"/>
        <v>0</v>
      </c>
      <c r="BV370" s="61">
        <f t="shared" si="567"/>
        <v>0</v>
      </c>
      <c r="BW370" s="61">
        <f t="shared" si="568"/>
        <v>0</v>
      </c>
      <c r="BX370" s="61">
        <f t="shared" si="569"/>
        <v>0</v>
      </c>
      <c r="BY370" s="61">
        <f t="shared" si="570"/>
        <v>0</v>
      </c>
      <c r="BZ370" s="61">
        <f t="shared" si="571"/>
        <v>0</v>
      </c>
      <c r="CA370" s="61">
        <f t="shared" si="572"/>
        <v>0</v>
      </c>
      <c r="CB370" s="61">
        <f t="shared" si="573"/>
        <v>0</v>
      </c>
      <c r="CC370" s="61">
        <f t="shared" si="574"/>
        <v>0</v>
      </c>
      <c r="CD370" s="61">
        <f t="shared" si="575"/>
        <v>0</v>
      </c>
      <c r="CE370" s="61">
        <f t="shared" si="576"/>
        <v>0</v>
      </c>
      <c r="CF370" s="61">
        <f t="shared" si="577"/>
        <v>0</v>
      </c>
      <c r="CG370" s="61">
        <f t="shared" si="560"/>
        <v>0</v>
      </c>
      <c r="CH370" s="61">
        <f t="shared" si="513"/>
        <v>0</v>
      </c>
      <c r="CI370" s="61">
        <f t="shared" si="514"/>
        <v>0</v>
      </c>
      <c r="CJ370" s="61">
        <f t="shared" si="515"/>
        <v>0</v>
      </c>
      <c r="CK370" s="61">
        <f t="shared" si="516"/>
        <v>0</v>
      </c>
      <c r="CL370" s="61">
        <f t="shared" si="517"/>
        <v>0</v>
      </c>
      <c r="CM370" s="61">
        <f t="shared" si="544"/>
        <v>0</v>
      </c>
      <c r="CN370" s="61">
        <f t="shared" si="578"/>
        <v>0</v>
      </c>
      <c r="CO370" s="61">
        <f t="shared" si="579"/>
        <v>0</v>
      </c>
      <c r="CP370" s="61">
        <f t="shared" si="580"/>
        <v>0</v>
      </c>
      <c r="CQ370" s="61">
        <f t="shared" si="581"/>
        <v>0</v>
      </c>
      <c r="CR370" s="61">
        <f t="shared" si="582"/>
        <v>0</v>
      </c>
      <c r="CS370" s="61">
        <f t="shared" si="583"/>
        <v>0</v>
      </c>
      <c r="CT370" s="61">
        <f t="shared" si="584"/>
        <v>0</v>
      </c>
      <c r="CU370" s="61">
        <f t="shared" si="585"/>
        <v>0</v>
      </c>
      <c r="CV370" s="61">
        <f t="shared" si="586"/>
        <v>0</v>
      </c>
      <c r="CW370" s="61">
        <f t="shared" si="587"/>
        <v>1.0417583585777199E-16</v>
      </c>
      <c r="CX370" s="61">
        <f t="shared" si="588"/>
        <v>3.5788286700965503E-2</v>
      </c>
      <c r="CY370" s="61">
        <f t="shared" si="589"/>
        <v>4.0651208682782401E-2</v>
      </c>
      <c r="CZ370" s="61">
        <f t="shared" si="590"/>
        <v>4.5781943759250099E-2</v>
      </c>
      <c r="DA370" s="61">
        <f t="shared" si="591"/>
        <v>5.1490591303122099E-2</v>
      </c>
      <c r="DB370" s="61">
        <f t="shared" si="592"/>
        <v>5.7156952568891403E-2</v>
      </c>
      <c r="DC370" s="61">
        <f t="shared" si="619"/>
        <v>6.2555500740009901E-2</v>
      </c>
      <c r="DD370" s="61">
        <f t="shared" si="519"/>
        <v>6.7488899851998005E-2</v>
      </c>
      <c r="DE370" s="61">
        <f t="shared" si="520"/>
        <v>7.19289590527874E-2</v>
      </c>
      <c r="DF370" s="61">
        <f t="shared" si="521"/>
        <v>7.52695750229051E-2</v>
      </c>
      <c r="DG370" s="61">
        <f t="shared" si="522"/>
        <v>7.8060469377686903E-2</v>
      </c>
      <c r="DH370" s="61">
        <f t="shared" si="523"/>
        <v>8.0231164986961701E-2</v>
      </c>
      <c r="DI370" s="61">
        <f t="shared" si="524"/>
        <v>8.1950806963140499E-2</v>
      </c>
      <c r="DJ370" s="61">
        <f t="shared" si="525"/>
        <v>8.32475861582916E-2</v>
      </c>
      <c r="DK370" s="61">
        <f t="shared" si="526"/>
        <v>8.3980548312072703E-2</v>
      </c>
      <c r="DL370" s="61">
        <f t="shared" si="527"/>
        <v>8.4417506519134503E-2</v>
      </c>
      <c r="DM370" s="61">
        <f t="shared" si="528"/>
        <v>0</v>
      </c>
      <c r="DN370" s="61">
        <f t="shared" si="529"/>
        <v>0</v>
      </c>
      <c r="DO370" s="61">
        <f t="shared" si="530"/>
        <v>0</v>
      </c>
      <c r="DP370" s="61">
        <f t="shared" si="531"/>
        <v>0</v>
      </c>
      <c r="DQ370" s="61">
        <f t="shared" si="532"/>
        <v>0</v>
      </c>
      <c r="DR370" s="61">
        <f t="shared" si="533"/>
        <v>0</v>
      </c>
      <c r="DS370" s="61">
        <f t="shared" si="534"/>
        <v>0</v>
      </c>
      <c r="DT370" s="61">
        <f t="shared" si="535"/>
        <v>0</v>
      </c>
      <c r="DU370" s="61">
        <f t="shared" si="536"/>
        <v>0</v>
      </c>
      <c r="DV370" s="61">
        <f t="shared" si="537"/>
        <v>0</v>
      </c>
      <c r="DW370" s="61">
        <f t="shared" si="538"/>
        <v>0</v>
      </c>
      <c r="DX370" s="61">
        <f t="shared" si="539"/>
        <v>0</v>
      </c>
      <c r="DY370" s="61">
        <f t="shared" si="540"/>
        <v>0</v>
      </c>
      <c r="DZ370" s="61">
        <f t="shared" si="617"/>
        <v>1</v>
      </c>
    </row>
    <row r="371" spans="2:130">
      <c r="C371" s="53">
        <v>2049</v>
      </c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>
        <f t="shared" si="607"/>
        <v>0</v>
      </c>
      <c r="AH371" s="64">
        <f t="shared" si="608"/>
        <v>0</v>
      </c>
      <c r="AI371" s="64">
        <f t="shared" si="609"/>
        <v>0</v>
      </c>
      <c r="AJ371" s="64">
        <f t="shared" si="610"/>
        <v>0</v>
      </c>
      <c r="AK371" s="64">
        <f t="shared" si="611"/>
        <v>1.69131375571396E-12</v>
      </c>
      <c r="AL371" s="64">
        <f t="shared" si="612"/>
        <v>576.79999999999995</v>
      </c>
      <c r="AM371" s="64">
        <f t="shared" si="613"/>
        <v>649.6</v>
      </c>
      <c r="AN371" s="64">
        <f t="shared" si="614"/>
        <v>730.6</v>
      </c>
      <c r="AO371" s="64">
        <f t="shared" si="615"/>
        <v>811</v>
      </c>
      <c r="AP371" s="64">
        <f t="shared" si="616"/>
        <v>887.6</v>
      </c>
      <c r="AQ371" s="64">
        <f t="shared" si="618"/>
        <v>957.6</v>
      </c>
      <c r="AR371" s="64">
        <f t="shared" si="620"/>
        <v>1020.6</v>
      </c>
      <c r="AS371" s="64">
        <f t="shared" si="621"/>
        <v>1068</v>
      </c>
      <c r="AT371" s="64">
        <f t="shared" si="622"/>
        <v>1107.5999999999999</v>
      </c>
      <c r="AU371" s="64">
        <f t="shared" si="623"/>
        <v>1138.4000000000001</v>
      </c>
      <c r="AV371" s="64">
        <f t="shared" si="624"/>
        <v>1162.8</v>
      </c>
      <c r="AW371" s="64">
        <f t="shared" si="625"/>
        <v>1181.2</v>
      </c>
      <c r="AX371" s="64">
        <f t="shared" si="626"/>
        <v>1191.5999999999999</v>
      </c>
      <c r="AY371" s="64">
        <f t="shared" ref="AY371:AY382" si="627">VLOOKUP($C$113,$D$3:$K$63,$A$72,0)*(B324-B323)</f>
        <v>1197.8</v>
      </c>
      <c r="AZ371" s="64">
        <f>VLOOKUP($C$114,$D$3:$K$63,$A$72,0)*(B323-B322)</f>
        <v>1199.8</v>
      </c>
      <c r="BA371" s="64">
        <f>VLOOKUP($C$115,$D$3:$K$63,$A$72,0)*B322</f>
        <v>0</v>
      </c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54">
        <f t="shared" si="542"/>
        <v>14881</v>
      </c>
      <c r="BP371" s="53">
        <v>2049</v>
      </c>
      <c r="BQ371" s="61">
        <f t="shared" si="543"/>
        <v>0</v>
      </c>
      <c r="BR371" s="61">
        <f t="shared" si="563"/>
        <v>0</v>
      </c>
      <c r="BS371" s="61">
        <f t="shared" si="564"/>
        <v>0</v>
      </c>
      <c r="BT371" s="61">
        <f t="shared" si="565"/>
        <v>0</v>
      </c>
      <c r="BU371" s="61">
        <f t="shared" si="566"/>
        <v>0</v>
      </c>
      <c r="BV371" s="61">
        <f t="shared" si="567"/>
        <v>0</v>
      </c>
      <c r="BW371" s="61">
        <f t="shared" si="568"/>
        <v>0</v>
      </c>
      <c r="BX371" s="61">
        <f t="shared" si="569"/>
        <v>0</v>
      </c>
      <c r="BY371" s="61">
        <f t="shared" si="570"/>
        <v>0</v>
      </c>
      <c r="BZ371" s="61">
        <f t="shared" si="571"/>
        <v>0</v>
      </c>
      <c r="CA371" s="61">
        <f t="shared" si="572"/>
        <v>0</v>
      </c>
      <c r="CB371" s="61">
        <f t="shared" si="573"/>
        <v>0</v>
      </c>
      <c r="CC371" s="61">
        <f t="shared" si="574"/>
        <v>0</v>
      </c>
      <c r="CD371" s="61">
        <f t="shared" si="575"/>
        <v>0</v>
      </c>
      <c r="CE371" s="61">
        <f t="shared" si="576"/>
        <v>0</v>
      </c>
      <c r="CF371" s="61">
        <f t="shared" si="577"/>
        <v>0</v>
      </c>
      <c r="CG371" s="61">
        <f t="shared" si="560"/>
        <v>0</v>
      </c>
      <c r="CH371" s="61">
        <f t="shared" si="513"/>
        <v>0</v>
      </c>
      <c r="CI371" s="61">
        <f t="shared" si="514"/>
        <v>0</v>
      </c>
      <c r="CJ371" s="61">
        <f t="shared" si="515"/>
        <v>0</v>
      </c>
      <c r="CK371" s="61">
        <f t="shared" si="516"/>
        <v>0</v>
      </c>
      <c r="CL371" s="61">
        <f t="shared" si="517"/>
        <v>0</v>
      </c>
      <c r="CM371" s="61">
        <f t="shared" si="544"/>
        <v>0</v>
      </c>
      <c r="CN371" s="61">
        <f t="shared" si="578"/>
        <v>0</v>
      </c>
      <c r="CO371" s="61">
        <f t="shared" si="579"/>
        <v>0</v>
      </c>
      <c r="CP371" s="61">
        <f t="shared" si="580"/>
        <v>0</v>
      </c>
      <c r="CQ371" s="61">
        <f t="shared" si="581"/>
        <v>0</v>
      </c>
      <c r="CR371" s="61">
        <f t="shared" si="582"/>
        <v>0</v>
      </c>
      <c r="CS371" s="61">
        <f t="shared" si="583"/>
        <v>0</v>
      </c>
      <c r="CT371" s="61">
        <f t="shared" si="584"/>
        <v>0</v>
      </c>
      <c r="CU371" s="61">
        <f t="shared" si="585"/>
        <v>0</v>
      </c>
      <c r="CV371" s="61">
        <f t="shared" si="586"/>
        <v>0</v>
      </c>
      <c r="CW371" s="61">
        <f t="shared" si="587"/>
        <v>0</v>
      </c>
      <c r="CX371" s="61">
        <f t="shared" si="588"/>
        <v>1.13655920685032E-16</v>
      </c>
      <c r="CY371" s="61">
        <f t="shared" si="589"/>
        <v>3.8760835965324897E-2</v>
      </c>
      <c r="CZ371" s="61">
        <f t="shared" si="590"/>
        <v>4.3652980310462997E-2</v>
      </c>
      <c r="DA371" s="61">
        <f t="shared" si="591"/>
        <v>4.9096162892278701E-2</v>
      </c>
      <c r="DB371" s="61">
        <f t="shared" si="592"/>
        <v>5.4499025603118097E-2</v>
      </c>
      <c r="DC371" s="61">
        <f t="shared" si="619"/>
        <v>5.9646529131106803E-2</v>
      </c>
      <c r="DD371" s="61">
        <f t="shared" si="519"/>
        <v>6.4350514078354903E-2</v>
      </c>
      <c r="DE371" s="61">
        <f t="shared" si="520"/>
        <v>6.8584100530878295E-2</v>
      </c>
      <c r="DF371" s="61">
        <f t="shared" si="521"/>
        <v>7.1769370338014907E-2</v>
      </c>
      <c r="DG371" s="61">
        <f t="shared" si="522"/>
        <v>7.4430481822458094E-2</v>
      </c>
      <c r="DH371" s="61">
        <f t="shared" si="523"/>
        <v>7.6500235199247299E-2</v>
      </c>
      <c r="DI371" s="61">
        <f t="shared" si="524"/>
        <v>7.8139909952288103E-2</v>
      </c>
      <c r="DJ371" s="61">
        <f t="shared" si="525"/>
        <v>7.9376385995564805E-2</v>
      </c>
      <c r="DK371" s="61">
        <f t="shared" si="526"/>
        <v>8.0075263759155996E-2</v>
      </c>
      <c r="DL371" s="61">
        <f t="shared" si="527"/>
        <v>8.0491902425912198E-2</v>
      </c>
      <c r="DM371" s="61">
        <f t="shared" si="528"/>
        <v>8.0626301995833594E-2</v>
      </c>
      <c r="DN371" s="61">
        <f t="shared" si="529"/>
        <v>0</v>
      </c>
      <c r="DO371" s="61">
        <f t="shared" si="530"/>
        <v>0</v>
      </c>
      <c r="DP371" s="61">
        <f t="shared" si="531"/>
        <v>0</v>
      </c>
      <c r="DQ371" s="61">
        <f t="shared" si="532"/>
        <v>0</v>
      </c>
      <c r="DR371" s="61">
        <f t="shared" si="533"/>
        <v>0</v>
      </c>
      <c r="DS371" s="61">
        <f t="shared" si="534"/>
        <v>0</v>
      </c>
      <c r="DT371" s="61">
        <f t="shared" si="535"/>
        <v>0</v>
      </c>
      <c r="DU371" s="61">
        <f t="shared" si="536"/>
        <v>0</v>
      </c>
      <c r="DV371" s="61">
        <f t="shared" si="537"/>
        <v>0</v>
      </c>
      <c r="DW371" s="61">
        <f t="shared" si="538"/>
        <v>0</v>
      </c>
      <c r="DX371" s="61">
        <f t="shared" si="539"/>
        <v>0</v>
      </c>
      <c r="DY371" s="61">
        <f t="shared" si="540"/>
        <v>0</v>
      </c>
      <c r="DZ371" s="61">
        <f t="shared" si="617"/>
        <v>1</v>
      </c>
    </row>
    <row r="372" spans="2:130">
      <c r="C372" s="53">
        <v>2050</v>
      </c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>
        <f t="shared" si="608"/>
        <v>0</v>
      </c>
      <c r="AI372" s="64">
        <f t="shared" si="609"/>
        <v>0</v>
      </c>
      <c r="AJ372" s="64">
        <f t="shared" si="610"/>
        <v>0</v>
      </c>
      <c r="AK372" s="64">
        <f t="shared" si="611"/>
        <v>0</v>
      </c>
      <c r="AL372" s="64">
        <f t="shared" si="612"/>
        <v>1.9211299218113701E-12</v>
      </c>
      <c r="AM372" s="64">
        <f t="shared" si="613"/>
        <v>649.6</v>
      </c>
      <c r="AN372" s="64">
        <f t="shared" si="614"/>
        <v>730.6</v>
      </c>
      <c r="AO372" s="64">
        <f t="shared" si="615"/>
        <v>811</v>
      </c>
      <c r="AP372" s="64">
        <f t="shared" si="616"/>
        <v>887.6</v>
      </c>
      <c r="AQ372" s="64">
        <f t="shared" si="618"/>
        <v>957.6</v>
      </c>
      <c r="AR372" s="64">
        <f t="shared" si="620"/>
        <v>1020.6</v>
      </c>
      <c r="AS372" s="64">
        <f t="shared" si="621"/>
        <v>1068</v>
      </c>
      <c r="AT372" s="64">
        <f t="shared" si="622"/>
        <v>1107.5999999999999</v>
      </c>
      <c r="AU372" s="64">
        <f t="shared" si="623"/>
        <v>1138.4000000000001</v>
      </c>
      <c r="AV372" s="64">
        <f t="shared" si="624"/>
        <v>1162.8</v>
      </c>
      <c r="AW372" s="64">
        <f t="shared" si="625"/>
        <v>1181.2</v>
      </c>
      <c r="AX372" s="64">
        <f t="shared" si="626"/>
        <v>1191.5999999999999</v>
      </c>
      <c r="AY372" s="64">
        <f t="shared" si="627"/>
        <v>1197.8</v>
      </c>
      <c r="AZ372" s="64">
        <f t="shared" ref="AZ372:AZ382" si="628">VLOOKUP($C$114,$D$3:$K$63,$A$72,0)*(B324-B323)</f>
        <v>1199.8</v>
      </c>
      <c r="BA372" s="64">
        <f>VLOOKUP($C$115,$D$3:$K$63,$A$72,0)*(B323-B322)</f>
        <v>1199.2</v>
      </c>
      <c r="BB372" s="64">
        <f>VLOOKUP($C$116,$D$3:$K$63,$A$72,0)*B322</f>
        <v>0</v>
      </c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54">
        <f t="shared" si="542"/>
        <v>15503.4</v>
      </c>
      <c r="BP372" s="53">
        <v>2050</v>
      </c>
      <c r="BQ372" s="61">
        <f t="shared" si="543"/>
        <v>0</v>
      </c>
      <c r="BR372" s="61">
        <f t="shared" si="563"/>
        <v>0</v>
      </c>
      <c r="BS372" s="61">
        <f t="shared" si="564"/>
        <v>0</v>
      </c>
      <c r="BT372" s="61">
        <f t="shared" si="565"/>
        <v>0</v>
      </c>
      <c r="BU372" s="61">
        <f t="shared" si="566"/>
        <v>0</v>
      </c>
      <c r="BV372" s="61">
        <f t="shared" si="567"/>
        <v>0</v>
      </c>
      <c r="BW372" s="61">
        <f t="shared" si="568"/>
        <v>0</v>
      </c>
      <c r="BX372" s="61">
        <f t="shared" si="569"/>
        <v>0</v>
      </c>
      <c r="BY372" s="61">
        <f t="shared" si="570"/>
        <v>0</v>
      </c>
      <c r="BZ372" s="61">
        <f t="shared" si="571"/>
        <v>0</v>
      </c>
      <c r="CA372" s="61">
        <f t="shared" si="572"/>
        <v>0</v>
      </c>
      <c r="CB372" s="61">
        <f t="shared" si="573"/>
        <v>0</v>
      </c>
      <c r="CC372" s="61">
        <f t="shared" si="574"/>
        <v>0</v>
      </c>
      <c r="CD372" s="61">
        <f t="shared" si="575"/>
        <v>0</v>
      </c>
      <c r="CE372" s="61">
        <f t="shared" si="576"/>
        <v>0</v>
      </c>
      <c r="CF372" s="61">
        <f t="shared" si="577"/>
        <v>0</v>
      </c>
      <c r="CG372" s="61">
        <f t="shared" si="560"/>
        <v>0</v>
      </c>
      <c r="CH372" s="61">
        <f t="shared" si="513"/>
        <v>0</v>
      </c>
      <c r="CI372" s="61">
        <f t="shared" si="514"/>
        <v>0</v>
      </c>
      <c r="CJ372" s="61">
        <f t="shared" si="515"/>
        <v>0</v>
      </c>
      <c r="CK372" s="61">
        <f t="shared" si="516"/>
        <v>0</v>
      </c>
      <c r="CL372" s="61">
        <f t="shared" si="517"/>
        <v>0</v>
      </c>
      <c r="CM372" s="61">
        <f t="shared" si="544"/>
        <v>0</v>
      </c>
      <c r="CN372" s="61">
        <f t="shared" si="578"/>
        <v>0</v>
      </c>
      <c r="CO372" s="61">
        <f t="shared" si="579"/>
        <v>0</v>
      </c>
      <c r="CP372" s="61">
        <f t="shared" si="580"/>
        <v>0</v>
      </c>
      <c r="CQ372" s="61">
        <f t="shared" si="581"/>
        <v>0</v>
      </c>
      <c r="CR372" s="61">
        <f t="shared" si="582"/>
        <v>0</v>
      </c>
      <c r="CS372" s="61">
        <f t="shared" si="583"/>
        <v>0</v>
      </c>
      <c r="CT372" s="61">
        <f t="shared" si="584"/>
        <v>0</v>
      </c>
      <c r="CU372" s="61">
        <f t="shared" si="585"/>
        <v>0</v>
      </c>
      <c r="CV372" s="61">
        <f t="shared" si="586"/>
        <v>0</v>
      </c>
      <c r="CW372" s="61">
        <f t="shared" si="587"/>
        <v>0</v>
      </c>
      <c r="CX372" s="61">
        <f t="shared" si="588"/>
        <v>0</v>
      </c>
      <c r="CY372" s="61">
        <f t="shared" si="589"/>
        <v>1.23916684199038E-16</v>
      </c>
      <c r="CZ372" s="61">
        <f t="shared" si="590"/>
        <v>4.19004863449308E-2</v>
      </c>
      <c r="DA372" s="61">
        <f t="shared" si="591"/>
        <v>4.7125146742004999E-2</v>
      </c>
      <c r="DB372" s="61">
        <f t="shared" si="592"/>
        <v>5.2311105950952702E-2</v>
      </c>
      <c r="DC372" s="61">
        <f t="shared" si="619"/>
        <v>5.7251957635099403E-2</v>
      </c>
      <c r="DD372" s="61">
        <f t="shared" si="519"/>
        <v>6.1767096249854901E-2</v>
      </c>
      <c r="DE372" s="61">
        <f t="shared" si="520"/>
        <v>6.5830721003134807E-2</v>
      </c>
      <c r="DF372" s="61">
        <f t="shared" si="521"/>
        <v>6.8888114865126401E-2</v>
      </c>
      <c r="DG372" s="61">
        <f t="shared" si="522"/>
        <v>7.1442393281473698E-2</v>
      </c>
      <c r="DH372" s="61">
        <f t="shared" si="523"/>
        <v>7.3429054271966096E-2</v>
      </c>
      <c r="DI372" s="61">
        <f t="shared" si="524"/>
        <v>7.5002902589109494E-2</v>
      </c>
      <c r="DJ372" s="61">
        <f t="shared" si="525"/>
        <v>7.6189739024988101E-2</v>
      </c>
      <c r="DK372" s="61">
        <f t="shared" si="526"/>
        <v>7.6860559619180299E-2</v>
      </c>
      <c r="DL372" s="61">
        <f t="shared" si="527"/>
        <v>7.7260471896487201E-2</v>
      </c>
      <c r="DM372" s="61">
        <f t="shared" si="528"/>
        <v>7.7389475856908793E-2</v>
      </c>
      <c r="DN372" s="61">
        <f t="shared" si="529"/>
        <v>7.7350774668782304E-2</v>
      </c>
      <c r="DO372" s="61">
        <f t="shared" si="530"/>
        <v>0</v>
      </c>
      <c r="DP372" s="61">
        <f t="shared" si="531"/>
        <v>0</v>
      </c>
      <c r="DQ372" s="61">
        <f t="shared" si="532"/>
        <v>0</v>
      </c>
      <c r="DR372" s="61">
        <f t="shared" si="533"/>
        <v>0</v>
      </c>
      <c r="DS372" s="61">
        <f t="shared" si="534"/>
        <v>0</v>
      </c>
      <c r="DT372" s="61">
        <f t="shared" si="535"/>
        <v>0</v>
      </c>
      <c r="DU372" s="61">
        <f t="shared" si="536"/>
        <v>0</v>
      </c>
      <c r="DV372" s="61">
        <f t="shared" si="537"/>
        <v>0</v>
      </c>
      <c r="DW372" s="61">
        <f t="shared" si="538"/>
        <v>0</v>
      </c>
      <c r="DX372" s="61">
        <f t="shared" si="539"/>
        <v>0</v>
      </c>
      <c r="DY372" s="61">
        <f t="shared" si="540"/>
        <v>0</v>
      </c>
      <c r="DZ372" s="61">
        <f t="shared" si="617"/>
        <v>1</v>
      </c>
    </row>
    <row r="373" spans="2:130">
      <c r="C373" s="53">
        <v>2051</v>
      </c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>
        <f t="shared" si="609"/>
        <v>0</v>
      </c>
      <c r="AJ373" s="64">
        <f t="shared" si="610"/>
        <v>0</v>
      </c>
      <c r="AK373" s="64">
        <f t="shared" si="611"/>
        <v>0</v>
      </c>
      <c r="AL373" s="64">
        <f t="shared" si="612"/>
        <v>0</v>
      </c>
      <c r="AM373" s="64">
        <f t="shared" si="613"/>
        <v>2.1636026303895099E-12</v>
      </c>
      <c r="AN373" s="64">
        <f t="shared" si="614"/>
        <v>730.6</v>
      </c>
      <c r="AO373" s="64">
        <f t="shared" si="615"/>
        <v>811</v>
      </c>
      <c r="AP373" s="64">
        <f t="shared" si="616"/>
        <v>887.6</v>
      </c>
      <c r="AQ373" s="64">
        <f t="shared" si="618"/>
        <v>957.6</v>
      </c>
      <c r="AR373" s="64">
        <f t="shared" si="620"/>
        <v>1020.6</v>
      </c>
      <c r="AS373" s="64">
        <f t="shared" si="621"/>
        <v>1068</v>
      </c>
      <c r="AT373" s="64">
        <f t="shared" si="622"/>
        <v>1107.5999999999999</v>
      </c>
      <c r="AU373" s="64">
        <f t="shared" si="623"/>
        <v>1138.4000000000001</v>
      </c>
      <c r="AV373" s="64">
        <f t="shared" si="624"/>
        <v>1162.8</v>
      </c>
      <c r="AW373" s="64">
        <f t="shared" si="625"/>
        <v>1181.2</v>
      </c>
      <c r="AX373" s="64">
        <f t="shared" si="626"/>
        <v>1191.5999999999999</v>
      </c>
      <c r="AY373" s="64">
        <f t="shared" si="627"/>
        <v>1197.8</v>
      </c>
      <c r="AZ373" s="64">
        <f t="shared" si="628"/>
        <v>1199.8</v>
      </c>
      <c r="BA373" s="64">
        <f t="shared" ref="BA373:BA382" si="629">VLOOKUP($C$115,$D$3:$K$63,$A$72,0)*(B324-B323)</f>
        <v>1199.2</v>
      </c>
      <c r="BB373" s="64">
        <f>VLOOKUP($C$116,$D$3:$K$63,$A$72,0)*(B323-B322)</f>
        <v>1195.4000000000001</v>
      </c>
      <c r="BC373" s="64">
        <f>VLOOKUP($C$117,$D$3:$K$63,$A$72,0)*B322</f>
        <v>0</v>
      </c>
      <c r="BD373" s="64"/>
      <c r="BE373" s="64"/>
      <c r="BF373" s="64"/>
      <c r="BG373" s="64"/>
      <c r="BH373" s="64"/>
      <c r="BI373" s="64"/>
      <c r="BJ373" s="64"/>
      <c r="BK373" s="64"/>
      <c r="BL373" s="64"/>
      <c r="BM373" s="54">
        <f t="shared" si="542"/>
        <v>16049.2</v>
      </c>
      <c r="BP373" s="53">
        <v>2051</v>
      </c>
      <c r="BQ373" s="61">
        <f t="shared" si="543"/>
        <v>0</v>
      </c>
      <c r="BR373" s="61">
        <f t="shared" si="563"/>
        <v>0</v>
      </c>
      <c r="BS373" s="61">
        <f t="shared" si="564"/>
        <v>0</v>
      </c>
      <c r="BT373" s="61">
        <f t="shared" si="565"/>
        <v>0</v>
      </c>
      <c r="BU373" s="61">
        <f t="shared" si="566"/>
        <v>0</v>
      </c>
      <c r="BV373" s="61">
        <f t="shared" si="567"/>
        <v>0</v>
      </c>
      <c r="BW373" s="61">
        <f t="shared" si="568"/>
        <v>0</v>
      </c>
      <c r="BX373" s="61">
        <f t="shared" si="569"/>
        <v>0</v>
      </c>
      <c r="BY373" s="61">
        <f t="shared" si="570"/>
        <v>0</v>
      </c>
      <c r="BZ373" s="61">
        <f t="shared" si="571"/>
        <v>0</v>
      </c>
      <c r="CA373" s="61">
        <f t="shared" si="572"/>
        <v>0</v>
      </c>
      <c r="CB373" s="61">
        <f t="shared" si="573"/>
        <v>0</v>
      </c>
      <c r="CC373" s="61">
        <f t="shared" si="574"/>
        <v>0</v>
      </c>
      <c r="CD373" s="61">
        <f t="shared" si="575"/>
        <v>0</v>
      </c>
      <c r="CE373" s="61">
        <f t="shared" si="576"/>
        <v>0</v>
      </c>
      <c r="CF373" s="61">
        <f t="shared" si="577"/>
        <v>0</v>
      </c>
      <c r="CG373" s="61">
        <f t="shared" si="560"/>
        <v>0</v>
      </c>
      <c r="CH373" s="61">
        <f t="shared" si="513"/>
        <v>0</v>
      </c>
      <c r="CI373" s="61">
        <f t="shared" si="514"/>
        <v>0</v>
      </c>
      <c r="CJ373" s="61">
        <f t="shared" si="515"/>
        <v>0</v>
      </c>
      <c r="CK373" s="61">
        <f t="shared" si="516"/>
        <v>0</v>
      </c>
      <c r="CL373" s="61">
        <f t="shared" si="517"/>
        <v>0</v>
      </c>
      <c r="CM373" s="61">
        <f t="shared" si="544"/>
        <v>0</v>
      </c>
      <c r="CN373" s="61">
        <f t="shared" si="578"/>
        <v>0</v>
      </c>
      <c r="CO373" s="61">
        <f t="shared" si="579"/>
        <v>0</v>
      </c>
      <c r="CP373" s="61">
        <f t="shared" si="580"/>
        <v>0</v>
      </c>
      <c r="CQ373" s="61">
        <f t="shared" si="581"/>
        <v>0</v>
      </c>
      <c r="CR373" s="61">
        <f t="shared" si="582"/>
        <v>0</v>
      </c>
      <c r="CS373" s="61">
        <f t="shared" si="583"/>
        <v>0</v>
      </c>
      <c r="CT373" s="61">
        <f t="shared" si="584"/>
        <v>0</v>
      </c>
      <c r="CU373" s="61">
        <f t="shared" si="585"/>
        <v>0</v>
      </c>
      <c r="CV373" s="61">
        <f t="shared" si="586"/>
        <v>0</v>
      </c>
      <c r="CW373" s="61">
        <f t="shared" si="587"/>
        <v>0</v>
      </c>
      <c r="CX373" s="61">
        <f t="shared" si="588"/>
        <v>0</v>
      </c>
      <c r="CY373" s="61">
        <f t="shared" si="589"/>
        <v>0</v>
      </c>
      <c r="CZ373" s="61">
        <f t="shared" si="590"/>
        <v>1.34810621737501E-16</v>
      </c>
      <c r="DA373" s="61">
        <f t="shared" si="591"/>
        <v>4.5522518256361701E-2</v>
      </c>
      <c r="DB373" s="61">
        <f t="shared" si="592"/>
        <v>5.0532113750218099E-2</v>
      </c>
      <c r="DC373" s="61">
        <f t="shared" si="619"/>
        <v>5.5304937317747903E-2</v>
      </c>
      <c r="DD373" s="61">
        <f t="shared" si="519"/>
        <v>5.9666525434289602E-2</v>
      </c>
      <c r="DE373" s="61">
        <f t="shared" si="520"/>
        <v>6.3591954739177003E-2</v>
      </c>
      <c r="DF373" s="61">
        <f t="shared" si="521"/>
        <v>6.6545372978092404E-2</v>
      </c>
      <c r="DG373" s="61">
        <f t="shared" si="522"/>
        <v>6.9012785684021596E-2</v>
      </c>
      <c r="DH373" s="61">
        <f t="shared" si="523"/>
        <v>7.0931884455299896E-2</v>
      </c>
      <c r="DI373" s="61">
        <f t="shared" si="524"/>
        <v>7.2452209455922997E-2</v>
      </c>
      <c r="DJ373" s="61">
        <f t="shared" si="525"/>
        <v>7.3598684046556798E-2</v>
      </c>
      <c r="DK373" s="61">
        <f t="shared" si="526"/>
        <v>7.4246691423871594E-2</v>
      </c>
      <c r="DL373" s="61">
        <f t="shared" si="527"/>
        <v>7.4633003514193802E-2</v>
      </c>
      <c r="DM373" s="61">
        <f t="shared" si="528"/>
        <v>7.4757620317523601E-2</v>
      </c>
      <c r="DN373" s="61">
        <f t="shared" si="529"/>
        <v>7.4720235276524702E-2</v>
      </c>
      <c r="DO373" s="61">
        <f t="shared" si="530"/>
        <v>7.4483463350198106E-2</v>
      </c>
      <c r="DP373" s="61">
        <f t="shared" si="531"/>
        <v>0</v>
      </c>
      <c r="DQ373" s="61">
        <f t="shared" si="532"/>
        <v>0</v>
      </c>
      <c r="DR373" s="61">
        <f t="shared" si="533"/>
        <v>0</v>
      </c>
      <c r="DS373" s="61">
        <f t="shared" si="534"/>
        <v>0</v>
      </c>
      <c r="DT373" s="61">
        <f t="shared" si="535"/>
        <v>0</v>
      </c>
      <c r="DU373" s="61">
        <f t="shared" si="536"/>
        <v>0</v>
      </c>
      <c r="DV373" s="61">
        <f t="shared" si="537"/>
        <v>0</v>
      </c>
      <c r="DW373" s="61">
        <f t="shared" si="538"/>
        <v>0</v>
      </c>
      <c r="DX373" s="61">
        <f t="shared" si="539"/>
        <v>0</v>
      </c>
      <c r="DY373" s="61">
        <f t="shared" si="540"/>
        <v>0</v>
      </c>
      <c r="DZ373" s="61">
        <f t="shared" si="617"/>
        <v>1</v>
      </c>
    </row>
    <row r="374" spans="2:130">
      <c r="C374" s="53">
        <v>2052</v>
      </c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>
        <f t="shared" si="610"/>
        <v>0</v>
      </c>
      <c r="AK374" s="64">
        <f t="shared" si="611"/>
        <v>0</v>
      </c>
      <c r="AL374" s="64">
        <f t="shared" si="612"/>
        <v>0</v>
      </c>
      <c r="AM374" s="64">
        <f t="shared" si="613"/>
        <v>0</v>
      </c>
      <c r="AN374" s="64">
        <f t="shared" si="614"/>
        <v>2.4333868253734201E-12</v>
      </c>
      <c r="AO374" s="64">
        <f t="shared" si="615"/>
        <v>811</v>
      </c>
      <c r="AP374" s="64">
        <f t="shared" si="616"/>
        <v>887.6</v>
      </c>
      <c r="AQ374" s="64">
        <f t="shared" si="618"/>
        <v>957.6</v>
      </c>
      <c r="AR374" s="64">
        <f t="shared" si="620"/>
        <v>1020.6</v>
      </c>
      <c r="AS374" s="64">
        <f t="shared" si="621"/>
        <v>1068</v>
      </c>
      <c r="AT374" s="64">
        <f t="shared" si="622"/>
        <v>1107.5999999999999</v>
      </c>
      <c r="AU374" s="64">
        <f t="shared" si="623"/>
        <v>1138.4000000000001</v>
      </c>
      <c r="AV374" s="64">
        <f t="shared" si="624"/>
        <v>1162.8</v>
      </c>
      <c r="AW374" s="64">
        <f t="shared" si="625"/>
        <v>1181.2</v>
      </c>
      <c r="AX374" s="64">
        <f t="shared" si="626"/>
        <v>1191.5999999999999</v>
      </c>
      <c r="AY374" s="64">
        <f t="shared" si="627"/>
        <v>1197.8</v>
      </c>
      <c r="AZ374" s="64">
        <f t="shared" si="628"/>
        <v>1199.8</v>
      </c>
      <c r="BA374" s="64">
        <f t="shared" si="629"/>
        <v>1199.2</v>
      </c>
      <c r="BB374" s="64">
        <f t="shared" ref="BB374:BB382" si="630">VLOOKUP($C$116,$D$3:$K$63,$A$72,0)*(B324-B323)</f>
        <v>1195.4000000000001</v>
      </c>
      <c r="BC374" s="64">
        <f>VLOOKUP($C$117,$D$3:$K$63,$A$72,0)*(B323-B322)</f>
        <v>1180</v>
      </c>
      <c r="BD374" s="64">
        <f>VLOOKUP($C$118,$D$3:$K$63,$A$72,0)*B322</f>
        <v>0</v>
      </c>
      <c r="BE374" s="64"/>
      <c r="BF374" s="64"/>
      <c r="BG374" s="64"/>
      <c r="BH374" s="64"/>
      <c r="BI374" s="64"/>
      <c r="BJ374" s="64"/>
      <c r="BK374" s="64"/>
      <c r="BL374" s="64"/>
      <c r="BM374" s="54">
        <f t="shared" si="542"/>
        <v>16498.599999999999</v>
      </c>
      <c r="BP374" s="53">
        <v>2052</v>
      </c>
      <c r="BQ374" s="61">
        <f t="shared" si="543"/>
        <v>0</v>
      </c>
      <c r="BR374" s="61">
        <f t="shared" si="563"/>
        <v>0</v>
      </c>
      <c r="BS374" s="61">
        <f t="shared" si="564"/>
        <v>0</v>
      </c>
      <c r="BT374" s="61">
        <f t="shared" si="565"/>
        <v>0</v>
      </c>
      <c r="BU374" s="61">
        <f t="shared" si="566"/>
        <v>0</v>
      </c>
      <c r="BV374" s="61">
        <f t="shared" si="567"/>
        <v>0</v>
      </c>
      <c r="BW374" s="61">
        <f t="shared" si="568"/>
        <v>0</v>
      </c>
      <c r="BX374" s="61">
        <f t="shared" si="569"/>
        <v>0</v>
      </c>
      <c r="BY374" s="61">
        <f t="shared" si="570"/>
        <v>0</v>
      </c>
      <c r="BZ374" s="61">
        <f t="shared" si="571"/>
        <v>0</v>
      </c>
      <c r="CA374" s="61">
        <f t="shared" si="572"/>
        <v>0</v>
      </c>
      <c r="CB374" s="61">
        <f t="shared" si="573"/>
        <v>0</v>
      </c>
      <c r="CC374" s="61">
        <f t="shared" si="574"/>
        <v>0</v>
      </c>
      <c r="CD374" s="61">
        <f t="shared" si="575"/>
        <v>0</v>
      </c>
      <c r="CE374" s="61">
        <f t="shared" si="576"/>
        <v>0</v>
      </c>
      <c r="CF374" s="61">
        <f t="shared" si="577"/>
        <v>0</v>
      </c>
      <c r="CG374" s="61">
        <f t="shared" si="560"/>
        <v>0</v>
      </c>
      <c r="CH374" s="61">
        <f t="shared" si="513"/>
        <v>0</v>
      </c>
      <c r="CI374" s="61">
        <f t="shared" si="514"/>
        <v>0</v>
      </c>
      <c r="CJ374" s="61">
        <f t="shared" si="515"/>
        <v>0</v>
      </c>
      <c r="CK374" s="61">
        <f t="shared" si="516"/>
        <v>0</v>
      </c>
      <c r="CL374" s="61">
        <f t="shared" si="517"/>
        <v>0</v>
      </c>
      <c r="CM374" s="61">
        <f t="shared" si="544"/>
        <v>0</v>
      </c>
      <c r="CN374" s="61">
        <f t="shared" si="578"/>
        <v>0</v>
      </c>
      <c r="CO374" s="61">
        <f t="shared" si="579"/>
        <v>0</v>
      </c>
      <c r="CP374" s="61">
        <f t="shared" si="580"/>
        <v>0</v>
      </c>
      <c r="CQ374" s="61">
        <f t="shared" si="581"/>
        <v>0</v>
      </c>
      <c r="CR374" s="61">
        <f t="shared" si="582"/>
        <v>0</v>
      </c>
      <c r="CS374" s="61">
        <f t="shared" si="583"/>
        <v>0</v>
      </c>
      <c r="CT374" s="61">
        <f t="shared" si="584"/>
        <v>0</v>
      </c>
      <c r="CU374" s="61">
        <f t="shared" si="585"/>
        <v>0</v>
      </c>
      <c r="CV374" s="61">
        <f t="shared" si="586"/>
        <v>0</v>
      </c>
      <c r="CW374" s="61">
        <f t="shared" si="587"/>
        <v>0</v>
      </c>
      <c r="CX374" s="61">
        <f t="shared" si="588"/>
        <v>0</v>
      </c>
      <c r="CY374" s="61">
        <f t="shared" si="589"/>
        <v>0</v>
      </c>
      <c r="CZ374" s="61">
        <f t="shared" si="590"/>
        <v>0</v>
      </c>
      <c r="DA374" s="61">
        <f t="shared" si="591"/>
        <v>1.47490503762345E-16</v>
      </c>
      <c r="DB374" s="61">
        <f t="shared" si="592"/>
        <v>4.9155685936988602E-2</v>
      </c>
      <c r="DC374" s="61">
        <f t="shared" si="619"/>
        <v>5.3798504115500703E-2</v>
      </c>
      <c r="DD374" s="61">
        <f t="shared" si="519"/>
        <v>5.8041288351738898E-2</v>
      </c>
      <c r="DE374" s="61">
        <f t="shared" si="520"/>
        <v>6.1859794164353298E-2</v>
      </c>
      <c r="DF374" s="61">
        <f t="shared" si="521"/>
        <v>6.4732765204320405E-2</v>
      </c>
      <c r="DG374" s="61">
        <f t="shared" si="522"/>
        <v>6.7132968857963701E-2</v>
      </c>
      <c r="DH374" s="61">
        <f t="shared" si="523"/>
        <v>6.8999793921908498E-2</v>
      </c>
      <c r="DI374" s="61">
        <f t="shared" si="524"/>
        <v>7.0478707284254399E-2</v>
      </c>
      <c r="DJ374" s="61">
        <f t="shared" si="525"/>
        <v>7.1593953426351303E-2</v>
      </c>
      <c r="DK374" s="61">
        <f t="shared" si="526"/>
        <v>7.2224309941449599E-2</v>
      </c>
      <c r="DL374" s="61">
        <f t="shared" si="527"/>
        <v>7.2600099402373497E-2</v>
      </c>
      <c r="DM374" s="61">
        <f t="shared" si="528"/>
        <v>7.2721321809123204E-2</v>
      </c>
      <c r="DN374" s="61">
        <f t="shared" si="529"/>
        <v>7.2684955087098296E-2</v>
      </c>
      <c r="DO374" s="61">
        <f t="shared" si="530"/>
        <v>7.2454632514273906E-2</v>
      </c>
      <c r="DP374" s="61">
        <f t="shared" si="531"/>
        <v>7.1521219982301501E-2</v>
      </c>
      <c r="DQ374" s="61">
        <f t="shared" si="532"/>
        <v>0</v>
      </c>
      <c r="DR374" s="61">
        <f t="shared" si="533"/>
        <v>0</v>
      </c>
      <c r="DS374" s="61">
        <f t="shared" si="534"/>
        <v>0</v>
      </c>
      <c r="DT374" s="61">
        <f t="shared" si="535"/>
        <v>0</v>
      </c>
      <c r="DU374" s="61">
        <f t="shared" si="536"/>
        <v>0</v>
      </c>
      <c r="DV374" s="61">
        <f t="shared" si="537"/>
        <v>0</v>
      </c>
      <c r="DW374" s="61">
        <f t="shared" si="538"/>
        <v>0</v>
      </c>
      <c r="DX374" s="61">
        <f t="shared" si="539"/>
        <v>0</v>
      </c>
      <c r="DY374" s="61">
        <f t="shared" si="540"/>
        <v>0</v>
      </c>
      <c r="DZ374" s="61">
        <f t="shared" si="617"/>
        <v>1</v>
      </c>
    </row>
    <row r="375" spans="2:130">
      <c r="C375" s="53">
        <v>2053</v>
      </c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>
        <f t="shared" si="611"/>
        <v>0</v>
      </c>
      <c r="AL375" s="64">
        <f t="shared" si="612"/>
        <v>0</v>
      </c>
      <c r="AM375" s="64">
        <f t="shared" si="613"/>
        <v>0</v>
      </c>
      <c r="AN375" s="64">
        <f t="shared" si="614"/>
        <v>0</v>
      </c>
      <c r="AO375" s="64">
        <f t="shared" si="615"/>
        <v>2.7011726189130099E-12</v>
      </c>
      <c r="AP375" s="64">
        <f t="shared" si="616"/>
        <v>887.6</v>
      </c>
      <c r="AQ375" s="64">
        <f t="shared" si="618"/>
        <v>957.6</v>
      </c>
      <c r="AR375" s="64">
        <f t="shared" si="620"/>
        <v>1020.6</v>
      </c>
      <c r="AS375" s="64">
        <f t="shared" si="621"/>
        <v>1068</v>
      </c>
      <c r="AT375" s="64">
        <f t="shared" si="622"/>
        <v>1107.5999999999999</v>
      </c>
      <c r="AU375" s="64">
        <f t="shared" si="623"/>
        <v>1138.4000000000001</v>
      </c>
      <c r="AV375" s="64">
        <f t="shared" si="624"/>
        <v>1162.8</v>
      </c>
      <c r="AW375" s="64">
        <f t="shared" si="625"/>
        <v>1181.2</v>
      </c>
      <c r="AX375" s="64">
        <f t="shared" si="626"/>
        <v>1191.5999999999999</v>
      </c>
      <c r="AY375" s="64">
        <f t="shared" si="627"/>
        <v>1197.8</v>
      </c>
      <c r="AZ375" s="64">
        <f t="shared" si="628"/>
        <v>1199.8</v>
      </c>
      <c r="BA375" s="64">
        <f t="shared" si="629"/>
        <v>1199.2</v>
      </c>
      <c r="BB375" s="64">
        <f t="shared" si="630"/>
        <v>1195.4000000000001</v>
      </c>
      <c r="BC375" s="64">
        <f t="shared" ref="BC375:BC382" si="631">VLOOKUP($C$117,$D$3:$K$63,$A$72,0)*(B324-B323)</f>
        <v>1180</v>
      </c>
      <c r="BD375" s="64">
        <f>VLOOKUP($C$118,$D$3:$K$63,$A$72,0)*(B323-B322)</f>
        <v>1163.8</v>
      </c>
      <c r="BE375" s="64">
        <f>VLOOKUP($C$119,$D$3:$K$63,$A$72,0)*B322</f>
        <v>0</v>
      </c>
      <c r="BF375" s="64"/>
      <c r="BG375" s="64"/>
      <c r="BH375" s="64"/>
      <c r="BI375" s="64"/>
      <c r="BJ375" s="64"/>
      <c r="BK375" s="64"/>
      <c r="BL375" s="64"/>
      <c r="BM375" s="54">
        <f t="shared" si="542"/>
        <v>16851.400000000001</v>
      </c>
      <c r="BP375" s="53">
        <v>2053</v>
      </c>
      <c r="BQ375" s="61">
        <f t="shared" si="543"/>
        <v>0</v>
      </c>
      <c r="BR375" s="61">
        <f t="shared" si="563"/>
        <v>0</v>
      </c>
      <c r="BS375" s="61">
        <f t="shared" si="564"/>
        <v>0</v>
      </c>
      <c r="BT375" s="61">
        <f t="shared" si="565"/>
        <v>0</v>
      </c>
      <c r="BU375" s="61">
        <f t="shared" si="566"/>
        <v>0</v>
      </c>
      <c r="BV375" s="61">
        <f t="shared" si="567"/>
        <v>0</v>
      </c>
      <c r="BW375" s="61">
        <f t="shared" si="568"/>
        <v>0</v>
      </c>
      <c r="BX375" s="61">
        <f t="shared" si="569"/>
        <v>0</v>
      </c>
      <c r="BY375" s="61">
        <f t="shared" si="570"/>
        <v>0</v>
      </c>
      <c r="BZ375" s="61">
        <f t="shared" si="571"/>
        <v>0</v>
      </c>
      <c r="CA375" s="61">
        <f t="shared" si="572"/>
        <v>0</v>
      </c>
      <c r="CB375" s="61">
        <f t="shared" si="573"/>
        <v>0</v>
      </c>
      <c r="CC375" s="61">
        <f t="shared" si="574"/>
        <v>0</v>
      </c>
      <c r="CD375" s="61">
        <f t="shared" si="575"/>
        <v>0</v>
      </c>
      <c r="CE375" s="61">
        <f t="shared" si="576"/>
        <v>0</v>
      </c>
      <c r="CF375" s="61">
        <f t="shared" si="577"/>
        <v>0</v>
      </c>
      <c r="CG375" s="61">
        <f t="shared" si="560"/>
        <v>0</v>
      </c>
      <c r="CH375" s="61">
        <f t="shared" si="513"/>
        <v>0</v>
      </c>
      <c r="CI375" s="61">
        <f t="shared" si="514"/>
        <v>0</v>
      </c>
      <c r="CJ375" s="61">
        <f t="shared" si="515"/>
        <v>0</v>
      </c>
      <c r="CK375" s="61">
        <f t="shared" si="516"/>
        <v>0</v>
      </c>
      <c r="CL375" s="61">
        <f t="shared" si="517"/>
        <v>0</v>
      </c>
      <c r="CM375" s="61">
        <f t="shared" si="544"/>
        <v>0</v>
      </c>
      <c r="CN375" s="61">
        <f t="shared" si="578"/>
        <v>0</v>
      </c>
      <c r="CO375" s="61">
        <f t="shared" si="579"/>
        <v>0</v>
      </c>
      <c r="CP375" s="61">
        <f t="shared" si="580"/>
        <v>0</v>
      </c>
      <c r="CQ375" s="61">
        <f t="shared" si="581"/>
        <v>0</v>
      </c>
      <c r="CR375" s="61">
        <f t="shared" si="582"/>
        <v>0</v>
      </c>
      <c r="CS375" s="61">
        <f t="shared" si="583"/>
        <v>0</v>
      </c>
      <c r="CT375" s="61">
        <f t="shared" si="584"/>
        <v>0</v>
      </c>
      <c r="CU375" s="61">
        <f t="shared" si="585"/>
        <v>0</v>
      </c>
      <c r="CV375" s="61">
        <f t="shared" si="586"/>
        <v>0</v>
      </c>
      <c r="CW375" s="61">
        <f t="shared" si="587"/>
        <v>0</v>
      </c>
      <c r="CX375" s="61">
        <f t="shared" si="588"/>
        <v>0</v>
      </c>
      <c r="CY375" s="61">
        <f t="shared" si="589"/>
        <v>0</v>
      </c>
      <c r="CZ375" s="61">
        <f t="shared" si="590"/>
        <v>0</v>
      </c>
      <c r="DA375" s="61">
        <f t="shared" si="591"/>
        <v>0</v>
      </c>
      <c r="DB375" s="61">
        <f t="shared" si="592"/>
        <v>1.6029366218314201E-16</v>
      </c>
      <c r="DC375" s="61">
        <f t="shared" si="619"/>
        <v>5.26721815398127E-2</v>
      </c>
      <c r="DD375" s="61">
        <f t="shared" si="519"/>
        <v>5.6826139074498301E-2</v>
      </c>
      <c r="DE375" s="61">
        <f t="shared" si="520"/>
        <v>6.0564700855715199E-2</v>
      </c>
      <c r="DF375" s="61">
        <f t="shared" si="521"/>
        <v>6.3377523529202298E-2</v>
      </c>
      <c r="DG375" s="61">
        <f t="shared" si="522"/>
        <v>6.5727476648824404E-2</v>
      </c>
      <c r="DH375" s="61">
        <f t="shared" si="523"/>
        <v>6.7555217964086103E-2</v>
      </c>
      <c r="DI375" s="61">
        <f t="shared" si="524"/>
        <v>6.9003168876176496E-2</v>
      </c>
      <c r="DJ375" s="61">
        <f t="shared" si="525"/>
        <v>7.00950662852938E-2</v>
      </c>
      <c r="DK375" s="61">
        <f t="shared" si="526"/>
        <v>7.0712225690447106E-2</v>
      </c>
      <c r="DL375" s="61">
        <f t="shared" si="527"/>
        <v>7.1080147643519206E-2</v>
      </c>
      <c r="DM375" s="61">
        <f t="shared" si="528"/>
        <v>7.1198832144510199E-2</v>
      </c>
      <c r="DN375" s="61">
        <f t="shared" si="529"/>
        <v>7.11632267942129E-2</v>
      </c>
      <c r="DO375" s="61">
        <f t="shared" si="530"/>
        <v>7.0937726242329996E-2</v>
      </c>
      <c r="DP375" s="61">
        <f t="shared" si="531"/>
        <v>7.0023855584699202E-2</v>
      </c>
      <c r="DQ375" s="61">
        <f t="shared" si="532"/>
        <v>6.9062511126671999E-2</v>
      </c>
      <c r="DR375" s="61">
        <f t="shared" si="533"/>
        <v>0</v>
      </c>
      <c r="DS375" s="61">
        <f t="shared" si="534"/>
        <v>0</v>
      </c>
      <c r="DT375" s="61">
        <f t="shared" si="535"/>
        <v>0</v>
      </c>
      <c r="DU375" s="61">
        <f t="shared" si="536"/>
        <v>0</v>
      </c>
      <c r="DV375" s="61">
        <f t="shared" si="537"/>
        <v>0</v>
      </c>
      <c r="DW375" s="61">
        <f t="shared" si="538"/>
        <v>0</v>
      </c>
      <c r="DX375" s="61">
        <f t="shared" si="539"/>
        <v>0</v>
      </c>
      <c r="DY375" s="61">
        <f t="shared" si="540"/>
        <v>0</v>
      </c>
      <c r="DZ375" s="61">
        <f t="shared" si="617"/>
        <v>1</v>
      </c>
    </row>
    <row r="376" spans="2:130">
      <c r="C376" s="53">
        <v>2054</v>
      </c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>
        <f t="shared" si="612"/>
        <v>0</v>
      </c>
      <c r="AM376" s="64">
        <f t="shared" si="613"/>
        <v>0</v>
      </c>
      <c r="AN376" s="64">
        <f t="shared" si="614"/>
        <v>0</v>
      </c>
      <c r="AO376" s="64">
        <f t="shared" si="615"/>
        <v>0</v>
      </c>
      <c r="AP376" s="64">
        <f t="shared" si="616"/>
        <v>2.9563018699718701E-12</v>
      </c>
      <c r="AQ376" s="64">
        <f t="shared" si="618"/>
        <v>957.6</v>
      </c>
      <c r="AR376" s="64">
        <f t="shared" si="620"/>
        <v>1020.6</v>
      </c>
      <c r="AS376" s="64">
        <f t="shared" si="621"/>
        <v>1068</v>
      </c>
      <c r="AT376" s="64">
        <f t="shared" si="622"/>
        <v>1107.5999999999999</v>
      </c>
      <c r="AU376" s="64">
        <f t="shared" si="623"/>
        <v>1138.4000000000001</v>
      </c>
      <c r="AV376" s="64">
        <f t="shared" si="624"/>
        <v>1162.8</v>
      </c>
      <c r="AW376" s="64">
        <f t="shared" si="625"/>
        <v>1181.2</v>
      </c>
      <c r="AX376" s="64">
        <f t="shared" si="626"/>
        <v>1191.5999999999999</v>
      </c>
      <c r="AY376" s="64">
        <f t="shared" si="627"/>
        <v>1197.8</v>
      </c>
      <c r="AZ376" s="64">
        <f t="shared" si="628"/>
        <v>1199.8</v>
      </c>
      <c r="BA376" s="64">
        <f t="shared" si="629"/>
        <v>1199.2</v>
      </c>
      <c r="BB376" s="64">
        <f t="shared" si="630"/>
        <v>1195.4000000000001</v>
      </c>
      <c r="BC376" s="64">
        <f t="shared" si="631"/>
        <v>1180</v>
      </c>
      <c r="BD376" s="64">
        <f t="shared" ref="BD376:BD382" si="632">VLOOKUP($C$118,$D$3:$K$63,$A$72,0)*(B324-B323)</f>
        <v>1163.8</v>
      </c>
      <c r="BE376" s="64">
        <f>VLOOKUP($C$119,$D$3:$K$63,$A$72,0)*(B323-B322)</f>
        <v>1146</v>
      </c>
      <c r="BF376" s="64">
        <f>VLOOKUP($C$120,$D$3:$K$63,$A$72,0)*B322</f>
        <v>0</v>
      </c>
      <c r="BG376" s="64"/>
      <c r="BH376" s="64"/>
      <c r="BI376" s="64"/>
      <c r="BJ376" s="64"/>
      <c r="BK376" s="64"/>
      <c r="BL376" s="64"/>
      <c r="BM376" s="54">
        <f t="shared" si="542"/>
        <v>17109.8</v>
      </c>
      <c r="BP376" s="53">
        <v>2054</v>
      </c>
      <c r="BQ376" s="61">
        <f t="shared" si="543"/>
        <v>0</v>
      </c>
      <c r="BR376" s="61">
        <f t="shared" si="563"/>
        <v>0</v>
      </c>
      <c r="BS376" s="61">
        <f t="shared" si="564"/>
        <v>0</v>
      </c>
      <c r="BT376" s="61">
        <f t="shared" si="565"/>
        <v>0</v>
      </c>
      <c r="BU376" s="61">
        <f t="shared" si="566"/>
        <v>0</v>
      </c>
      <c r="BV376" s="61">
        <f t="shared" si="567"/>
        <v>0</v>
      </c>
      <c r="BW376" s="61">
        <f t="shared" si="568"/>
        <v>0</v>
      </c>
      <c r="BX376" s="61">
        <f t="shared" si="569"/>
        <v>0</v>
      </c>
      <c r="BY376" s="61">
        <f t="shared" si="570"/>
        <v>0</v>
      </c>
      <c r="BZ376" s="61">
        <f t="shared" si="571"/>
        <v>0</v>
      </c>
      <c r="CA376" s="61">
        <f t="shared" si="572"/>
        <v>0</v>
      </c>
      <c r="CB376" s="61">
        <f t="shared" si="573"/>
        <v>0</v>
      </c>
      <c r="CC376" s="61">
        <f t="shared" si="574"/>
        <v>0</v>
      </c>
      <c r="CD376" s="61">
        <f t="shared" si="575"/>
        <v>0</v>
      </c>
      <c r="CE376" s="61">
        <f t="shared" si="576"/>
        <v>0</v>
      </c>
      <c r="CF376" s="61">
        <f t="shared" si="577"/>
        <v>0</v>
      </c>
      <c r="CG376" s="61">
        <f t="shared" si="560"/>
        <v>0</v>
      </c>
      <c r="CH376" s="61">
        <f t="shared" si="513"/>
        <v>0</v>
      </c>
      <c r="CI376" s="61">
        <f t="shared" si="514"/>
        <v>0</v>
      </c>
      <c r="CJ376" s="61">
        <f t="shared" si="515"/>
        <v>0</v>
      </c>
      <c r="CK376" s="61">
        <f t="shared" si="516"/>
        <v>0</v>
      </c>
      <c r="CL376" s="61">
        <f t="shared" si="517"/>
        <v>0</v>
      </c>
      <c r="CM376" s="61">
        <f t="shared" si="544"/>
        <v>0</v>
      </c>
      <c r="CN376" s="61">
        <f t="shared" si="578"/>
        <v>0</v>
      </c>
      <c r="CO376" s="61">
        <f t="shared" si="579"/>
        <v>0</v>
      </c>
      <c r="CP376" s="61">
        <f t="shared" si="580"/>
        <v>0</v>
      </c>
      <c r="CQ376" s="61">
        <f t="shared" si="581"/>
        <v>0</v>
      </c>
      <c r="CR376" s="61">
        <f t="shared" si="582"/>
        <v>0</v>
      </c>
      <c r="CS376" s="61">
        <f t="shared" si="583"/>
        <v>0</v>
      </c>
      <c r="CT376" s="61">
        <f t="shared" si="584"/>
        <v>0</v>
      </c>
      <c r="CU376" s="61">
        <f t="shared" si="585"/>
        <v>0</v>
      </c>
      <c r="CV376" s="61">
        <f t="shared" si="586"/>
        <v>0</v>
      </c>
      <c r="CW376" s="61">
        <f t="shared" si="587"/>
        <v>0</v>
      </c>
      <c r="CX376" s="61">
        <f t="shared" si="588"/>
        <v>0</v>
      </c>
      <c r="CY376" s="61">
        <f t="shared" si="589"/>
        <v>0</v>
      </c>
      <c r="CZ376" s="61">
        <f t="shared" si="590"/>
        <v>0</v>
      </c>
      <c r="DA376" s="61">
        <f t="shared" si="591"/>
        <v>0</v>
      </c>
      <c r="DB376" s="61">
        <f t="shared" si="592"/>
        <v>0</v>
      </c>
      <c r="DC376" s="61">
        <f t="shared" si="619"/>
        <v>1.72784127808149E-16</v>
      </c>
      <c r="DD376" s="61">
        <f t="shared" si="519"/>
        <v>5.5967924815018298E-2</v>
      </c>
      <c r="DE376" s="61">
        <f t="shared" si="520"/>
        <v>5.9650025131795799E-2</v>
      </c>
      <c r="DF376" s="61">
        <f t="shared" si="521"/>
        <v>6.2420367274895097E-2</v>
      </c>
      <c r="DG376" s="61">
        <f t="shared" si="522"/>
        <v>6.4734830331155194E-2</v>
      </c>
      <c r="DH376" s="61">
        <f t="shared" si="523"/>
        <v>6.6534968263801994E-2</v>
      </c>
      <c r="DI376" s="61">
        <f t="shared" si="524"/>
        <v>6.7961051561093597E-2</v>
      </c>
      <c r="DJ376" s="61">
        <f t="shared" si="525"/>
        <v>6.90364586377398E-2</v>
      </c>
      <c r="DK376" s="61">
        <f t="shared" si="526"/>
        <v>6.9644297420191903E-2</v>
      </c>
      <c r="DL376" s="61">
        <f t="shared" si="527"/>
        <v>7.0006662848192305E-2</v>
      </c>
      <c r="DM376" s="61">
        <f t="shared" si="528"/>
        <v>7.0123554921740799E-2</v>
      </c>
      <c r="DN376" s="61">
        <f t="shared" si="529"/>
        <v>7.0088487299676205E-2</v>
      </c>
      <c r="DO376" s="61">
        <f t="shared" si="530"/>
        <v>6.9866392359934096E-2</v>
      </c>
      <c r="DP376" s="61">
        <f t="shared" si="531"/>
        <v>6.8966323393610696E-2</v>
      </c>
      <c r="DQ376" s="61">
        <f t="shared" si="532"/>
        <v>6.8019497597867906E-2</v>
      </c>
      <c r="DR376" s="61">
        <f t="shared" si="533"/>
        <v>6.6979158143286296E-2</v>
      </c>
      <c r="DS376" s="61">
        <f t="shared" si="534"/>
        <v>0</v>
      </c>
      <c r="DT376" s="61">
        <f t="shared" si="535"/>
        <v>0</v>
      </c>
      <c r="DU376" s="61">
        <f t="shared" si="536"/>
        <v>0</v>
      </c>
      <c r="DV376" s="61">
        <f t="shared" si="537"/>
        <v>0</v>
      </c>
      <c r="DW376" s="61">
        <f t="shared" si="538"/>
        <v>0</v>
      </c>
      <c r="DX376" s="61">
        <f t="shared" si="539"/>
        <v>0</v>
      </c>
      <c r="DY376" s="61">
        <f t="shared" si="540"/>
        <v>0</v>
      </c>
      <c r="DZ376" s="61">
        <f t="shared" si="617"/>
        <v>1</v>
      </c>
    </row>
    <row r="377" spans="2:130">
      <c r="C377" s="53">
        <v>2055</v>
      </c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>
        <f t="shared" si="613"/>
        <v>0</v>
      </c>
      <c r="AN377" s="64">
        <f t="shared" si="614"/>
        <v>0</v>
      </c>
      <c r="AO377" s="64">
        <f t="shared" si="615"/>
        <v>0</v>
      </c>
      <c r="AP377" s="64">
        <f t="shared" si="616"/>
        <v>0</v>
      </c>
      <c r="AQ377" s="64">
        <f t="shared" si="618"/>
        <v>3.1894487051431501E-12</v>
      </c>
      <c r="AR377" s="64">
        <f t="shared" si="620"/>
        <v>1020.6</v>
      </c>
      <c r="AS377" s="64">
        <f t="shared" si="621"/>
        <v>1068</v>
      </c>
      <c r="AT377" s="64">
        <f t="shared" si="622"/>
        <v>1107.5999999999999</v>
      </c>
      <c r="AU377" s="64">
        <f t="shared" si="623"/>
        <v>1138.4000000000001</v>
      </c>
      <c r="AV377" s="64">
        <f t="shared" si="624"/>
        <v>1162.8</v>
      </c>
      <c r="AW377" s="64">
        <f t="shared" si="625"/>
        <v>1181.2</v>
      </c>
      <c r="AX377" s="64">
        <f t="shared" si="626"/>
        <v>1191.5999999999999</v>
      </c>
      <c r="AY377" s="64">
        <f t="shared" si="627"/>
        <v>1197.8</v>
      </c>
      <c r="AZ377" s="64">
        <f t="shared" si="628"/>
        <v>1199.8</v>
      </c>
      <c r="BA377" s="64">
        <f t="shared" si="629"/>
        <v>1199.2</v>
      </c>
      <c r="BB377" s="64">
        <f t="shared" si="630"/>
        <v>1195.4000000000001</v>
      </c>
      <c r="BC377" s="64">
        <f t="shared" si="631"/>
        <v>1180</v>
      </c>
      <c r="BD377" s="64">
        <f t="shared" si="632"/>
        <v>1163.8</v>
      </c>
      <c r="BE377" s="64">
        <f t="shared" ref="BE377:BE382" si="633">VLOOKUP($C$119,$D$3:$K$63,$A$72,0)*(B324-B323)</f>
        <v>1146</v>
      </c>
      <c r="BF377" s="64">
        <f>VLOOKUP($C$120,$D$3:$K$63,$A$72,0)*(B323-B322)</f>
        <v>1127</v>
      </c>
      <c r="BG377" s="64">
        <f>VLOOKUP($C$121,$D$3:$K$63,$A$72,0)*B322</f>
        <v>0</v>
      </c>
      <c r="BH377" s="64"/>
      <c r="BI377" s="64"/>
      <c r="BJ377" s="64"/>
      <c r="BK377" s="64"/>
      <c r="BL377" s="64"/>
      <c r="BM377" s="54">
        <f t="shared" si="542"/>
        <v>17279.2</v>
      </c>
      <c r="BP377" s="53">
        <v>2055</v>
      </c>
      <c r="BQ377" s="61">
        <f t="shared" si="543"/>
        <v>0</v>
      </c>
      <c r="BR377" s="61">
        <f t="shared" si="563"/>
        <v>0</v>
      </c>
      <c r="BS377" s="61">
        <f t="shared" si="564"/>
        <v>0</v>
      </c>
      <c r="BT377" s="61">
        <f t="shared" si="565"/>
        <v>0</v>
      </c>
      <c r="BU377" s="61">
        <f t="shared" si="566"/>
        <v>0</v>
      </c>
      <c r="BV377" s="61">
        <f t="shared" si="567"/>
        <v>0</v>
      </c>
      <c r="BW377" s="61">
        <f t="shared" si="568"/>
        <v>0</v>
      </c>
      <c r="BX377" s="61">
        <f t="shared" si="569"/>
        <v>0</v>
      </c>
      <c r="BY377" s="61">
        <f t="shared" si="570"/>
        <v>0</v>
      </c>
      <c r="BZ377" s="61">
        <f t="shared" si="571"/>
        <v>0</v>
      </c>
      <c r="CA377" s="61">
        <f t="shared" si="572"/>
        <v>0</v>
      </c>
      <c r="CB377" s="61">
        <f t="shared" si="573"/>
        <v>0</v>
      </c>
      <c r="CC377" s="61">
        <f t="shared" si="574"/>
        <v>0</v>
      </c>
      <c r="CD377" s="61">
        <f t="shared" si="575"/>
        <v>0</v>
      </c>
      <c r="CE377" s="61">
        <f t="shared" si="576"/>
        <v>0</v>
      </c>
      <c r="CF377" s="61">
        <f t="shared" si="577"/>
        <v>0</v>
      </c>
      <c r="CG377" s="61">
        <f t="shared" si="560"/>
        <v>0</v>
      </c>
      <c r="CH377" s="61">
        <f t="shared" si="513"/>
        <v>0</v>
      </c>
      <c r="CI377" s="61">
        <f t="shared" si="514"/>
        <v>0</v>
      </c>
      <c r="CJ377" s="61">
        <f t="shared" si="515"/>
        <v>0</v>
      </c>
      <c r="CK377" s="61">
        <f t="shared" si="516"/>
        <v>0</v>
      </c>
      <c r="CL377" s="61">
        <f t="shared" si="517"/>
        <v>0</v>
      </c>
      <c r="CM377" s="61">
        <f t="shared" si="544"/>
        <v>0</v>
      </c>
      <c r="CN377" s="61">
        <f t="shared" si="578"/>
        <v>0</v>
      </c>
      <c r="CO377" s="61">
        <f t="shared" si="579"/>
        <v>0</v>
      </c>
      <c r="CP377" s="61">
        <f t="shared" si="580"/>
        <v>0</v>
      </c>
      <c r="CQ377" s="61">
        <f t="shared" si="581"/>
        <v>0</v>
      </c>
      <c r="CR377" s="61">
        <f t="shared" si="582"/>
        <v>0</v>
      </c>
      <c r="CS377" s="61">
        <f t="shared" si="583"/>
        <v>0</v>
      </c>
      <c r="CT377" s="61">
        <f t="shared" si="584"/>
        <v>0</v>
      </c>
      <c r="CU377" s="61">
        <f t="shared" si="585"/>
        <v>0</v>
      </c>
      <c r="CV377" s="61">
        <f t="shared" si="586"/>
        <v>0</v>
      </c>
      <c r="CW377" s="61">
        <f t="shared" si="587"/>
        <v>0</v>
      </c>
      <c r="CX377" s="61">
        <f t="shared" si="588"/>
        <v>0</v>
      </c>
      <c r="CY377" s="61">
        <f t="shared" si="589"/>
        <v>0</v>
      </c>
      <c r="CZ377" s="61">
        <f t="shared" si="590"/>
        <v>0</v>
      </c>
      <c r="DA377" s="61">
        <f t="shared" si="591"/>
        <v>0</v>
      </c>
      <c r="DB377" s="61">
        <f t="shared" si="592"/>
        <v>0</v>
      </c>
      <c r="DC377" s="61">
        <f t="shared" si="619"/>
        <v>0</v>
      </c>
      <c r="DD377" s="61">
        <f t="shared" si="519"/>
        <v>1.8458312335890299E-16</v>
      </c>
      <c r="DE377" s="61">
        <f t="shared" si="520"/>
        <v>5.90652345015973E-2</v>
      </c>
      <c r="DF377" s="61">
        <f t="shared" si="521"/>
        <v>6.1808417056345197E-2</v>
      </c>
      <c r="DG377" s="61">
        <f t="shared" si="522"/>
        <v>6.4100189823602896E-2</v>
      </c>
      <c r="DH377" s="61">
        <f t="shared" si="523"/>
        <v>6.5882679753692303E-2</v>
      </c>
      <c r="DI377" s="61">
        <f t="shared" si="524"/>
        <v>6.7294782165841005E-2</v>
      </c>
      <c r="DJ377" s="61">
        <f t="shared" si="525"/>
        <v>6.8359646279920402E-2</v>
      </c>
      <c r="DK377" s="61">
        <f t="shared" si="526"/>
        <v>6.8961525996573902E-2</v>
      </c>
      <c r="DL377" s="61">
        <f t="shared" si="527"/>
        <v>6.9320338904578893E-2</v>
      </c>
      <c r="DM377" s="61">
        <f t="shared" si="528"/>
        <v>6.9436085003935402E-2</v>
      </c>
      <c r="DN377" s="61">
        <f t="shared" si="529"/>
        <v>6.9401361174128401E-2</v>
      </c>
      <c r="DO377" s="61">
        <f t="shared" si="530"/>
        <v>6.9181443585351193E-2</v>
      </c>
      <c r="DP377" s="61">
        <f t="shared" si="531"/>
        <v>6.8290198620306497E-2</v>
      </c>
      <c r="DQ377" s="61">
        <f t="shared" si="532"/>
        <v>6.7352655215519197E-2</v>
      </c>
      <c r="DR377" s="61">
        <f t="shared" si="533"/>
        <v>6.6322514931246801E-2</v>
      </c>
      <c r="DS377" s="61">
        <f t="shared" si="534"/>
        <v>6.5222926987360499E-2</v>
      </c>
      <c r="DT377" s="61">
        <f t="shared" si="535"/>
        <v>0</v>
      </c>
      <c r="DU377" s="61">
        <f t="shared" si="536"/>
        <v>0</v>
      </c>
      <c r="DV377" s="61">
        <f t="shared" si="537"/>
        <v>0</v>
      </c>
      <c r="DW377" s="61">
        <f t="shared" si="538"/>
        <v>0</v>
      </c>
      <c r="DX377" s="61">
        <f t="shared" si="539"/>
        <v>0</v>
      </c>
      <c r="DY377" s="61">
        <f t="shared" si="540"/>
        <v>0</v>
      </c>
      <c r="DZ377" s="61">
        <f t="shared" si="617"/>
        <v>1</v>
      </c>
    </row>
    <row r="378" spans="2:130">
      <c r="C378" s="53">
        <v>2056</v>
      </c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>
        <f t="shared" si="614"/>
        <v>0</v>
      </c>
      <c r="AO378" s="64">
        <f t="shared" si="615"/>
        <v>0</v>
      </c>
      <c r="AP378" s="64">
        <f t="shared" si="616"/>
        <v>0</v>
      </c>
      <c r="AQ378" s="64">
        <f t="shared" si="618"/>
        <v>0</v>
      </c>
      <c r="AR378" s="64">
        <f t="shared" si="620"/>
        <v>3.3992808567972999E-12</v>
      </c>
      <c r="AS378" s="64">
        <f t="shared" si="621"/>
        <v>1068</v>
      </c>
      <c r="AT378" s="64">
        <f t="shared" si="622"/>
        <v>1107.5999999999999</v>
      </c>
      <c r="AU378" s="64">
        <f t="shared" si="623"/>
        <v>1138.4000000000001</v>
      </c>
      <c r="AV378" s="64">
        <f t="shared" si="624"/>
        <v>1162.8</v>
      </c>
      <c r="AW378" s="64">
        <f t="shared" si="625"/>
        <v>1181.2</v>
      </c>
      <c r="AX378" s="64">
        <f t="shared" si="626"/>
        <v>1191.5999999999999</v>
      </c>
      <c r="AY378" s="64">
        <f t="shared" si="627"/>
        <v>1197.8</v>
      </c>
      <c r="AZ378" s="64">
        <f t="shared" si="628"/>
        <v>1199.8</v>
      </c>
      <c r="BA378" s="64">
        <f t="shared" si="629"/>
        <v>1199.2</v>
      </c>
      <c r="BB378" s="64">
        <f t="shared" si="630"/>
        <v>1195.4000000000001</v>
      </c>
      <c r="BC378" s="64">
        <f t="shared" si="631"/>
        <v>1180</v>
      </c>
      <c r="BD378" s="64">
        <f t="shared" si="632"/>
        <v>1163.8</v>
      </c>
      <c r="BE378" s="64">
        <f t="shared" si="633"/>
        <v>1146</v>
      </c>
      <c r="BF378" s="64">
        <f t="shared" ref="BF378:BF382" si="634">VLOOKUP($C$120,$D$3:$K$63,$A$72,0)*(B324-B323)</f>
        <v>1127</v>
      </c>
      <c r="BG378" s="64">
        <f>VLOOKUP($C$121,$D$3:$K$63,$A$72,0)*(B323-B322)</f>
        <v>1106.5999999999999</v>
      </c>
      <c r="BH378" s="64">
        <f>VLOOKUP($C$122,$D$3:$K$63,$A$72,0)*B322</f>
        <v>0</v>
      </c>
      <c r="BI378" s="64"/>
      <c r="BJ378" s="64"/>
      <c r="BK378" s="64"/>
      <c r="BL378" s="64"/>
      <c r="BM378" s="54">
        <f t="shared" si="542"/>
        <v>17365.2</v>
      </c>
      <c r="BP378" s="53">
        <v>2056</v>
      </c>
      <c r="BQ378" s="61">
        <f t="shared" si="543"/>
        <v>0</v>
      </c>
      <c r="BR378" s="61">
        <f t="shared" si="563"/>
        <v>0</v>
      </c>
      <c r="BS378" s="61">
        <f t="shared" si="564"/>
        <v>0</v>
      </c>
      <c r="BT378" s="61">
        <f t="shared" si="565"/>
        <v>0</v>
      </c>
      <c r="BU378" s="61">
        <f t="shared" si="566"/>
        <v>0</v>
      </c>
      <c r="BV378" s="61">
        <f t="shared" si="567"/>
        <v>0</v>
      </c>
      <c r="BW378" s="61">
        <f t="shared" si="568"/>
        <v>0</v>
      </c>
      <c r="BX378" s="61">
        <f t="shared" si="569"/>
        <v>0</v>
      </c>
      <c r="BY378" s="61">
        <f t="shared" si="570"/>
        <v>0</v>
      </c>
      <c r="BZ378" s="61">
        <f t="shared" si="571"/>
        <v>0</v>
      </c>
      <c r="CA378" s="61">
        <f t="shared" si="572"/>
        <v>0</v>
      </c>
      <c r="CB378" s="61">
        <f t="shared" si="573"/>
        <v>0</v>
      </c>
      <c r="CC378" s="61">
        <f t="shared" si="574"/>
        <v>0</v>
      </c>
      <c r="CD378" s="61">
        <f t="shared" si="575"/>
        <v>0</v>
      </c>
      <c r="CE378" s="61">
        <f t="shared" si="576"/>
        <v>0</v>
      </c>
      <c r="CF378" s="61">
        <f t="shared" si="577"/>
        <v>0</v>
      </c>
      <c r="CG378" s="61">
        <f t="shared" si="560"/>
        <v>0</v>
      </c>
      <c r="CH378" s="61">
        <f t="shared" si="513"/>
        <v>0</v>
      </c>
      <c r="CI378" s="61">
        <f t="shared" si="514"/>
        <v>0</v>
      </c>
      <c r="CJ378" s="61">
        <f t="shared" si="515"/>
        <v>0</v>
      </c>
      <c r="CK378" s="61">
        <f t="shared" si="516"/>
        <v>0</v>
      </c>
      <c r="CL378" s="61">
        <f t="shared" si="517"/>
        <v>0</v>
      </c>
      <c r="CM378" s="61">
        <f t="shared" si="544"/>
        <v>0</v>
      </c>
      <c r="CN378" s="61">
        <f t="shared" si="578"/>
        <v>0</v>
      </c>
      <c r="CO378" s="61">
        <f t="shared" si="579"/>
        <v>0</v>
      </c>
      <c r="CP378" s="61">
        <f t="shared" si="580"/>
        <v>0</v>
      </c>
      <c r="CQ378" s="61">
        <f t="shared" si="581"/>
        <v>0</v>
      </c>
      <c r="CR378" s="61">
        <f t="shared" si="582"/>
        <v>0</v>
      </c>
      <c r="CS378" s="61">
        <f t="shared" si="583"/>
        <v>0</v>
      </c>
      <c r="CT378" s="61">
        <f t="shared" si="584"/>
        <v>0</v>
      </c>
      <c r="CU378" s="61">
        <f t="shared" si="585"/>
        <v>0</v>
      </c>
      <c r="CV378" s="61">
        <f t="shared" si="586"/>
        <v>0</v>
      </c>
      <c r="CW378" s="61">
        <f t="shared" si="587"/>
        <v>0</v>
      </c>
      <c r="CX378" s="61">
        <f t="shared" si="588"/>
        <v>0</v>
      </c>
      <c r="CY378" s="61">
        <f t="shared" si="589"/>
        <v>0</v>
      </c>
      <c r="CZ378" s="61">
        <f t="shared" si="590"/>
        <v>0</v>
      </c>
      <c r="DA378" s="61">
        <f t="shared" si="591"/>
        <v>0</v>
      </c>
      <c r="DB378" s="61">
        <f t="shared" si="592"/>
        <v>0</v>
      </c>
      <c r="DC378" s="61">
        <f t="shared" si="619"/>
        <v>0</v>
      </c>
      <c r="DD378" s="61">
        <f t="shared" si="519"/>
        <v>0</v>
      </c>
      <c r="DE378" s="61">
        <f t="shared" si="520"/>
        <v>1.95752473728912E-16</v>
      </c>
      <c r="DF378" s="61">
        <f t="shared" si="521"/>
        <v>6.1502314974777102E-2</v>
      </c>
      <c r="DG378" s="61">
        <f t="shared" si="522"/>
        <v>6.37827378895722E-2</v>
      </c>
      <c r="DH378" s="61">
        <f t="shared" si="523"/>
        <v>6.5556400156635095E-2</v>
      </c>
      <c r="DI378" s="61">
        <f t="shared" si="524"/>
        <v>6.6961509225347202E-2</v>
      </c>
      <c r="DJ378" s="61">
        <f t="shared" si="525"/>
        <v>6.80210996706056E-2</v>
      </c>
      <c r="DK378" s="61">
        <f t="shared" si="526"/>
        <v>6.8619998617925504E-2</v>
      </c>
      <c r="DL378" s="61">
        <f t="shared" si="527"/>
        <v>6.8977034528827794E-2</v>
      </c>
      <c r="DM378" s="61">
        <f t="shared" si="528"/>
        <v>6.90922074033124E-2</v>
      </c>
      <c r="DN378" s="61">
        <f t="shared" si="529"/>
        <v>6.9057655540967003E-2</v>
      </c>
      <c r="DO378" s="61">
        <f t="shared" si="530"/>
        <v>6.8838827079446205E-2</v>
      </c>
      <c r="DP378" s="61">
        <f t="shared" si="531"/>
        <v>6.7951995945914806E-2</v>
      </c>
      <c r="DQ378" s="61">
        <f t="shared" si="532"/>
        <v>6.7019095662589498E-2</v>
      </c>
      <c r="DR378" s="61">
        <f t="shared" si="533"/>
        <v>6.5994057079676594E-2</v>
      </c>
      <c r="DS378" s="61">
        <f t="shared" si="534"/>
        <v>6.4899914772072895E-2</v>
      </c>
      <c r="DT378" s="61">
        <f t="shared" si="535"/>
        <v>6.3725151452329903E-2</v>
      </c>
      <c r="DU378" s="61">
        <f t="shared" si="536"/>
        <v>0</v>
      </c>
      <c r="DV378" s="61">
        <f t="shared" si="537"/>
        <v>0</v>
      </c>
      <c r="DW378" s="61">
        <f t="shared" si="538"/>
        <v>0</v>
      </c>
      <c r="DX378" s="61">
        <f t="shared" si="539"/>
        <v>0</v>
      </c>
      <c r="DY378" s="61">
        <f t="shared" si="540"/>
        <v>0</v>
      </c>
      <c r="DZ378" s="61">
        <f t="shared" si="617"/>
        <v>1</v>
      </c>
    </row>
    <row r="379" spans="2:130">
      <c r="C379" s="53">
        <v>2057</v>
      </c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>
        <f t="shared" si="615"/>
        <v>0</v>
      </c>
      <c r="AP379" s="64">
        <f t="shared" si="616"/>
        <v>0</v>
      </c>
      <c r="AQ379" s="64">
        <f t="shared" si="618"/>
        <v>0</v>
      </c>
      <c r="AR379" s="64">
        <f t="shared" si="620"/>
        <v>0</v>
      </c>
      <c r="AS379" s="64">
        <f t="shared" si="621"/>
        <v>3.5571545708989999E-12</v>
      </c>
      <c r="AT379" s="64">
        <f t="shared" si="622"/>
        <v>1107.5999999999999</v>
      </c>
      <c r="AU379" s="64">
        <f t="shared" si="623"/>
        <v>1138.4000000000001</v>
      </c>
      <c r="AV379" s="64">
        <f t="shared" si="624"/>
        <v>1162.8</v>
      </c>
      <c r="AW379" s="64">
        <f t="shared" si="625"/>
        <v>1181.2</v>
      </c>
      <c r="AX379" s="64">
        <f t="shared" si="626"/>
        <v>1191.5999999999999</v>
      </c>
      <c r="AY379" s="64">
        <f t="shared" si="627"/>
        <v>1197.8</v>
      </c>
      <c r="AZ379" s="64">
        <f t="shared" si="628"/>
        <v>1199.8</v>
      </c>
      <c r="BA379" s="64">
        <f t="shared" si="629"/>
        <v>1199.2</v>
      </c>
      <c r="BB379" s="64">
        <f t="shared" si="630"/>
        <v>1195.4000000000001</v>
      </c>
      <c r="BC379" s="64">
        <f t="shared" si="631"/>
        <v>1180</v>
      </c>
      <c r="BD379" s="64">
        <f t="shared" si="632"/>
        <v>1163.8</v>
      </c>
      <c r="BE379" s="64">
        <f t="shared" si="633"/>
        <v>1146</v>
      </c>
      <c r="BF379" s="64">
        <f t="shared" si="634"/>
        <v>1127</v>
      </c>
      <c r="BG379" s="64">
        <f t="shared" ref="BG379:BG382" si="635">VLOOKUP($C$121,$D$3:$K$63,$A$72,0)*(B324-B323)</f>
        <v>1106.5999999999999</v>
      </c>
      <c r="BH379" s="64">
        <f>VLOOKUP($C$122,$D$3:$K$63,$A$72,0)*(B323-B322)</f>
        <v>1078.2</v>
      </c>
      <c r="BI379" s="64">
        <f>VLOOKUP($C$123,$D$3:$K$63,$A$72,0)*B322</f>
        <v>0</v>
      </c>
      <c r="BJ379" s="64"/>
      <c r="BK379" s="64"/>
      <c r="BL379" s="64"/>
      <c r="BM379" s="54">
        <f t="shared" si="542"/>
        <v>17375.400000000001</v>
      </c>
      <c r="BP379" s="53">
        <v>2057</v>
      </c>
      <c r="BQ379" s="61">
        <f t="shared" si="543"/>
        <v>0</v>
      </c>
      <c r="BR379" s="61">
        <f t="shared" si="563"/>
        <v>0</v>
      </c>
      <c r="BS379" s="61">
        <f t="shared" si="564"/>
        <v>0</v>
      </c>
      <c r="BT379" s="61">
        <f t="shared" si="565"/>
        <v>0</v>
      </c>
      <c r="BU379" s="61">
        <f t="shared" si="566"/>
        <v>0</v>
      </c>
      <c r="BV379" s="61">
        <f t="shared" si="567"/>
        <v>0</v>
      </c>
      <c r="BW379" s="61">
        <f t="shared" si="568"/>
        <v>0</v>
      </c>
      <c r="BX379" s="61">
        <f t="shared" si="569"/>
        <v>0</v>
      </c>
      <c r="BY379" s="61">
        <f t="shared" si="570"/>
        <v>0</v>
      </c>
      <c r="BZ379" s="61">
        <f t="shared" si="571"/>
        <v>0</v>
      </c>
      <c r="CA379" s="61">
        <f t="shared" si="572"/>
        <v>0</v>
      </c>
      <c r="CB379" s="61">
        <f t="shared" si="573"/>
        <v>0</v>
      </c>
      <c r="CC379" s="61">
        <f t="shared" si="574"/>
        <v>0</v>
      </c>
      <c r="CD379" s="61">
        <f t="shared" si="575"/>
        <v>0</v>
      </c>
      <c r="CE379" s="61">
        <f t="shared" si="576"/>
        <v>0</v>
      </c>
      <c r="CF379" s="61">
        <f t="shared" si="577"/>
        <v>0</v>
      </c>
      <c r="CG379" s="61">
        <f t="shared" si="560"/>
        <v>0</v>
      </c>
      <c r="CH379" s="61">
        <f t="shared" si="513"/>
        <v>0</v>
      </c>
      <c r="CI379" s="61">
        <f t="shared" si="514"/>
        <v>0</v>
      </c>
      <c r="CJ379" s="61">
        <f t="shared" si="515"/>
        <v>0</v>
      </c>
      <c r="CK379" s="61">
        <f t="shared" si="516"/>
        <v>0</v>
      </c>
      <c r="CL379" s="61">
        <f t="shared" si="517"/>
        <v>0</v>
      </c>
      <c r="CM379" s="61">
        <f t="shared" si="544"/>
        <v>0</v>
      </c>
      <c r="CN379" s="61">
        <f t="shared" si="578"/>
        <v>0</v>
      </c>
      <c r="CO379" s="61">
        <f t="shared" si="579"/>
        <v>0</v>
      </c>
      <c r="CP379" s="61">
        <f t="shared" si="580"/>
        <v>0</v>
      </c>
      <c r="CQ379" s="61">
        <f t="shared" si="581"/>
        <v>0</v>
      </c>
      <c r="CR379" s="61">
        <f t="shared" si="582"/>
        <v>0</v>
      </c>
      <c r="CS379" s="61">
        <f t="shared" si="583"/>
        <v>0</v>
      </c>
      <c r="CT379" s="61">
        <f t="shared" si="584"/>
        <v>0</v>
      </c>
      <c r="CU379" s="61">
        <f t="shared" si="585"/>
        <v>0</v>
      </c>
      <c r="CV379" s="61">
        <f t="shared" si="586"/>
        <v>0</v>
      </c>
      <c r="CW379" s="61">
        <f t="shared" si="587"/>
        <v>0</v>
      </c>
      <c r="CX379" s="61">
        <f t="shared" si="588"/>
        <v>0</v>
      </c>
      <c r="CY379" s="61">
        <f t="shared" si="589"/>
        <v>0</v>
      </c>
      <c r="CZ379" s="61">
        <f t="shared" si="590"/>
        <v>0</v>
      </c>
      <c r="DA379" s="61">
        <f t="shared" si="591"/>
        <v>0</v>
      </c>
      <c r="DB379" s="61">
        <f t="shared" si="592"/>
        <v>0</v>
      </c>
      <c r="DC379" s="61">
        <f t="shared" si="619"/>
        <v>0</v>
      </c>
      <c r="DD379" s="61">
        <f t="shared" si="519"/>
        <v>0</v>
      </c>
      <c r="DE379" s="61">
        <f t="shared" si="520"/>
        <v>0</v>
      </c>
      <c r="DF379" s="61">
        <f t="shared" si="521"/>
        <v>2.04723607565812E-16</v>
      </c>
      <c r="DG379" s="61">
        <f t="shared" si="522"/>
        <v>6.3745295072343597E-2</v>
      </c>
      <c r="DH379" s="61">
        <f t="shared" si="523"/>
        <v>6.5517916134304799E-2</v>
      </c>
      <c r="DI379" s="61">
        <f t="shared" si="524"/>
        <v>6.69222003522221E-2</v>
      </c>
      <c r="DJ379" s="61">
        <f t="shared" si="525"/>
        <v>6.7981168778848203E-2</v>
      </c>
      <c r="DK379" s="61">
        <f t="shared" si="526"/>
        <v>6.8579716150419495E-2</v>
      </c>
      <c r="DL379" s="61">
        <f t="shared" si="527"/>
        <v>6.8936542468087003E-2</v>
      </c>
      <c r="DM379" s="61">
        <f t="shared" si="528"/>
        <v>6.9051647731850796E-2</v>
      </c>
      <c r="DN379" s="61">
        <f t="shared" si="529"/>
        <v>6.9017116152721603E-2</v>
      </c>
      <c r="DO379" s="61">
        <f t="shared" si="530"/>
        <v>6.8798416151570604E-2</v>
      </c>
      <c r="DP379" s="61">
        <f t="shared" si="531"/>
        <v>6.7912105620589996E-2</v>
      </c>
      <c r="DQ379" s="61">
        <f t="shared" si="532"/>
        <v>6.6979752984103899E-2</v>
      </c>
      <c r="DR379" s="61">
        <f t="shared" si="533"/>
        <v>6.5955316136606906E-2</v>
      </c>
      <c r="DS379" s="61">
        <f t="shared" si="534"/>
        <v>6.4861816130851693E-2</v>
      </c>
      <c r="DT379" s="61">
        <f t="shared" si="535"/>
        <v>6.3687742440461798E-2</v>
      </c>
      <c r="DU379" s="61">
        <f t="shared" si="536"/>
        <v>6.2053247695017098E-2</v>
      </c>
      <c r="DV379" s="61">
        <f t="shared" si="537"/>
        <v>0</v>
      </c>
      <c r="DW379" s="61">
        <f t="shared" si="538"/>
        <v>0</v>
      </c>
      <c r="DX379" s="61">
        <f t="shared" si="539"/>
        <v>0</v>
      </c>
      <c r="DY379" s="61">
        <f t="shared" si="540"/>
        <v>0</v>
      </c>
      <c r="DZ379" s="61">
        <f t="shared" si="617"/>
        <v>1</v>
      </c>
    </row>
    <row r="380" spans="2:130">
      <c r="C380" s="53">
        <v>2058</v>
      </c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>
        <f t="shared" si="616"/>
        <v>0</v>
      </c>
      <c r="AQ380" s="64">
        <f t="shared" si="618"/>
        <v>0</v>
      </c>
      <c r="AR380" s="64">
        <f t="shared" si="620"/>
        <v>0</v>
      </c>
      <c r="AS380" s="64">
        <f t="shared" si="621"/>
        <v>0</v>
      </c>
      <c r="AT380" s="64">
        <f t="shared" si="622"/>
        <v>3.6890490662244702E-12</v>
      </c>
      <c r="AU380" s="64">
        <f t="shared" si="623"/>
        <v>1138.4000000000001</v>
      </c>
      <c r="AV380" s="64">
        <f t="shared" si="624"/>
        <v>1162.8</v>
      </c>
      <c r="AW380" s="64">
        <f t="shared" si="625"/>
        <v>1181.2</v>
      </c>
      <c r="AX380" s="64">
        <f t="shared" si="626"/>
        <v>1191.5999999999999</v>
      </c>
      <c r="AY380" s="64">
        <f t="shared" si="627"/>
        <v>1197.8</v>
      </c>
      <c r="AZ380" s="64">
        <f t="shared" si="628"/>
        <v>1199.8</v>
      </c>
      <c r="BA380" s="64">
        <f t="shared" si="629"/>
        <v>1199.2</v>
      </c>
      <c r="BB380" s="64">
        <f t="shared" si="630"/>
        <v>1195.4000000000001</v>
      </c>
      <c r="BC380" s="64">
        <f t="shared" si="631"/>
        <v>1180</v>
      </c>
      <c r="BD380" s="64">
        <f t="shared" si="632"/>
        <v>1163.8</v>
      </c>
      <c r="BE380" s="64">
        <f t="shared" si="633"/>
        <v>1146</v>
      </c>
      <c r="BF380" s="64">
        <f t="shared" si="634"/>
        <v>1127</v>
      </c>
      <c r="BG380" s="64">
        <f t="shared" si="635"/>
        <v>1106.5999999999999</v>
      </c>
      <c r="BH380" s="64">
        <f t="shared" ref="BH380:BH382" si="636">VLOOKUP($C$122,$D$3:$K$63,$A$72,0)*(B324-B323)</f>
        <v>1078.2</v>
      </c>
      <c r="BI380" s="64">
        <f>VLOOKUP($C$123,$D$3:$K$63,$A$72,0)*(B323-B322)</f>
        <v>1050</v>
      </c>
      <c r="BJ380" s="64">
        <f>VLOOKUP($C$124,$D$3:$K$63,$A$72,0)*B322</f>
        <v>0</v>
      </c>
      <c r="BK380" s="64"/>
      <c r="BL380" s="64"/>
      <c r="BM380" s="54">
        <f t="shared" si="542"/>
        <v>17317.8</v>
      </c>
      <c r="BP380" s="53">
        <v>2058</v>
      </c>
      <c r="BQ380" s="61">
        <f t="shared" si="543"/>
        <v>0</v>
      </c>
      <c r="BR380" s="61">
        <f t="shared" si="563"/>
        <v>0</v>
      </c>
      <c r="BS380" s="61">
        <f t="shared" si="564"/>
        <v>0</v>
      </c>
      <c r="BT380" s="61">
        <f t="shared" si="565"/>
        <v>0</v>
      </c>
      <c r="BU380" s="61">
        <f t="shared" si="566"/>
        <v>0</v>
      </c>
      <c r="BV380" s="61">
        <f t="shared" si="567"/>
        <v>0</v>
      </c>
      <c r="BW380" s="61">
        <f t="shared" si="568"/>
        <v>0</v>
      </c>
      <c r="BX380" s="61">
        <f t="shared" si="569"/>
        <v>0</v>
      </c>
      <c r="BY380" s="61">
        <f t="shared" si="570"/>
        <v>0</v>
      </c>
      <c r="BZ380" s="61">
        <f t="shared" si="571"/>
        <v>0</v>
      </c>
      <c r="CA380" s="61">
        <f t="shared" si="572"/>
        <v>0</v>
      </c>
      <c r="CB380" s="61">
        <f t="shared" si="573"/>
        <v>0</v>
      </c>
      <c r="CC380" s="61">
        <f t="shared" si="574"/>
        <v>0</v>
      </c>
      <c r="CD380" s="61">
        <f t="shared" si="575"/>
        <v>0</v>
      </c>
      <c r="CE380" s="61">
        <f t="shared" si="576"/>
        <v>0</v>
      </c>
      <c r="CF380" s="61">
        <f t="shared" si="577"/>
        <v>0</v>
      </c>
      <c r="CG380" s="61">
        <f t="shared" si="560"/>
        <v>0</v>
      </c>
      <c r="CH380" s="61">
        <f t="shared" si="513"/>
        <v>0</v>
      </c>
      <c r="CI380" s="61">
        <f t="shared" si="514"/>
        <v>0</v>
      </c>
      <c r="CJ380" s="61">
        <f t="shared" si="515"/>
        <v>0</v>
      </c>
      <c r="CK380" s="61">
        <f t="shared" si="516"/>
        <v>0</v>
      </c>
      <c r="CL380" s="61">
        <f t="shared" si="517"/>
        <v>0</v>
      </c>
      <c r="CM380" s="61">
        <f t="shared" si="544"/>
        <v>0</v>
      </c>
      <c r="CN380" s="61">
        <f t="shared" si="578"/>
        <v>0</v>
      </c>
      <c r="CO380" s="61">
        <f t="shared" si="579"/>
        <v>0</v>
      </c>
      <c r="CP380" s="61">
        <f t="shared" si="580"/>
        <v>0</v>
      </c>
      <c r="CQ380" s="61">
        <f t="shared" si="581"/>
        <v>0</v>
      </c>
      <c r="CR380" s="61">
        <f t="shared" si="582"/>
        <v>0</v>
      </c>
      <c r="CS380" s="61">
        <f t="shared" si="583"/>
        <v>0</v>
      </c>
      <c r="CT380" s="61">
        <f t="shared" si="584"/>
        <v>0</v>
      </c>
      <c r="CU380" s="61">
        <f t="shared" si="585"/>
        <v>0</v>
      </c>
      <c r="CV380" s="61">
        <f t="shared" si="586"/>
        <v>0</v>
      </c>
      <c r="CW380" s="61">
        <f t="shared" si="587"/>
        <v>0</v>
      </c>
      <c r="CX380" s="61">
        <f t="shared" si="588"/>
        <v>0</v>
      </c>
      <c r="CY380" s="61">
        <f t="shared" si="589"/>
        <v>0</v>
      </c>
      <c r="CZ380" s="61">
        <f t="shared" si="590"/>
        <v>0</v>
      </c>
      <c r="DA380" s="61">
        <f t="shared" si="591"/>
        <v>0</v>
      </c>
      <c r="DB380" s="61">
        <f t="shared" si="592"/>
        <v>0</v>
      </c>
      <c r="DC380" s="61">
        <f t="shared" si="619"/>
        <v>0</v>
      </c>
      <c r="DD380" s="61">
        <f t="shared" si="519"/>
        <v>0</v>
      </c>
      <c r="DE380" s="61">
        <f t="shared" si="520"/>
        <v>0</v>
      </c>
      <c r="DF380" s="61">
        <f t="shared" si="521"/>
        <v>0</v>
      </c>
      <c r="DG380" s="61">
        <f t="shared" si="522"/>
        <v>2.1302065309822701E-16</v>
      </c>
      <c r="DH380" s="61">
        <f t="shared" si="523"/>
        <v>6.5735832496044505E-2</v>
      </c>
      <c r="DI380" s="61">
        <f t="shared" si="524"/>
        <v>6.7144787444132603E-2</v>
      </c>
      <c r="DJ380" s="61">
        <f t="shared" si="525"/>
        <v>6.8207278060723603E-2</v>
      </c>
      <c r="DK380" s="61">
        <f t="shared" si="526"/>
        <v>6.8807816235318495E-2</v>
      </c>
      <c r="DL380" s="61">
        <f t="shared" si="527"/>
        <v>6.9165829377865501E-2</v>
      </c>
      <c r="DM380" s="61">
        <f t="shared" si="528"/>
        <v>6.9281317488364594E-2</v>
      </c>
      <c r="DN380" s="61">
        <f t="shared" si="529"/>
        <v>6.9246671055214801E-2</v>
      </c>
      <c r="DO380" s="61">
        <f t="shared" si="530"/>
        <v>6.9027243645266703E-2</v>
      </c>
      <c r="DP380" s="61">
        <f t="shared" si="531"/>
        <v>6.8137985194424197E-2</v>
      </c>
      <c r="DQ380" s="61">
        <f t="shared" si="532"/>
        <v>6.7202531499382101E-2</v>
      </c>
      <c r="DR380" s="61">
        <f t="shared" si="533"/>
        <v>6.6174687315940797E-2</v>
      </c>
      <c r="DS380" s="61">
        <f t="shared" si="534"/>
        <v>6.5077550266200102E-2</v>
      </c>
      <c r="DT380" s="61">
        <f t="shared" si="535"/>
        <v>6.3899571539109995E-2</v>
      </c>
      <c r="DU380" s="61">
        <f t="shared" si="536"/>
        <v>6.2259640370023898E-2</v>
      </c>
      <c r="DV380" s="61">
        <f t="shared" si="537"/>
        <v>6.0631258011987599E-2</v>
      </c>
      <c r="DW380" s="61">
        <f t="shared" si="538"/>
        <v>0</v>
      </c>
      <c r="DX380" s="61">
        <f t="shared" si="539"/>
        <v>0</v>
      </c>
      <c r="DY380" s="61">
        <f t="shared" si="540"/>
        <v>0</v>
      </c>
      <c r="DZ380" s="61">
        <f t="shared" si="617"/>
        <v>1</v>
      </c>
    </row>
    <row r="381" spans="2:130">
      <c r="C381" s="53">
        <v>2059</v>
      </c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>
        <f t="shared" si="618"/>
        <v>0</v>
      </c>
      <c r="AR381" s="64">
        <f t="shared" si="620"/>
        <v>0</v>
      </c>
      <c r="AS381" s="64">
        <f t="shared" si="621"/>
        <v>0</v>
      </c>
      <c r="AT381" s="64">
        <f t="shared" si="622"/>
        <v>0</v>
      </c>
      <c r="AU381" s="64">
        <f t="shared" si="623"/>
        <v>3.7916336736998298E-12</v>
      </c>
      <c r="AV381" s="64">
        <f t="shared" si="624"/>
        <v>1162.8</v>
      </c>
      <c r="AW381" s="64">
        <f t="shared" si="625"/>
        <v>1181.2</v>
      </c>
      <c r="AX381" s="64">
        <f t="shared" si="626"/>
        <v>1191.5999999999999</v>
      </c>
      <c r="AY381" s="64">
        <f t="shared" si="627"/>
        <v>1197.8</v>
      </c>
      <c r="AZ381" s="64">
        <f t="shared" si="628"/>
        <v>1199.8</v>
      </c>
      <c r="BA381" s="64">
        <f t="shared" si="629"/>
        <v>1199.2</v>
      </c>
      <c r="BB381" s="64">
        <f t="shared" si="630"/>
        <v>1195.4000000000001</v>
      </c>
      <c r="BC381" s="64">
        <f t="shared" si="631"/>
        <v>1180</v>
      </c>
      <c r="BD381" s="64">
        <f t="shared" si="632"/>
        <v>1163.8</v>
      </c>
      <c r="BE381" s="64">
        <f t="shared" si="633"/>
        <v>1146</v>
      </c>
      <c r="BF381" s="64">
        <f t="shared" si="634"/>
        <v>1127</v>
      </c>
      <c r="BG381" s="64">
        <f t="shared" si="635"/>
        <v>1106.5999999999999</v>
      </c>
      <c r="BH381" s="64">
        <f t="shared" si="636"/>
        <v>1078.2</v>
      </c>
      <c r="BI381" s="64">
        <f t="shared" ref="BI381:BI382" si="637">VLOOKUP($C$123,$D$3:$K$63,$A$72,0)*(B324-B323)</f>
        <v>1050</v>
      </c>
      <c r="BJ381" s="64">
        <f>VLOOKUP($C$124,$D$3:$K$63,$A$72,0)*(B323-B322)</f>
        <v>1019</v>
      </c>
      <c r="BK381" s="64">
        <f>VLOOKUP($C$125,$D$3:$K$63,$A$72,0)*B322</f>
        <v>0</v>
      </c>
      <c r="BL381" s="64"/>
      <c r="BM381" s="54">
        <f t="shared" si="542"/>
        <v>17198.400000000001</v>
      </c>
      <c r="BP381" s="53">
        <v>2059</v>
      </c>
      <c r="BQ381" s="61">
        <f t="shared" si="543"/>
        <v>0</v>
      </c>
      <c r="BR381" s="61">
        <f t="shared" si="563"/>
        <v>0</v>
      </c>
      <c r="BS381" s="61">
        <f t="shared" si="564"/>
        <v>0</v>
      </c>
      <c r="BT381" s="61">
        <f t="shared" si="565"/>
        <v>0</v>
      </c>
      <c r="BU381" s="61">
        <f t="shared" si="566"/>
        <v>0</v>
      </c>
      <c r="BV381" s="61">
        <f t="shared" si="567"/>
        <v>0</v>
      </c>
      <c r="BW381" s="61">
        <f t="shared" si="568"/>
        <v>0</v>
      </c>
      <c r="BX381" s="61">
        <f t="shared" si="569"/>
        <v>0</v>
      </c>
      <c r="BY381" s="61">
        <f t="shared" si="570"/>
        <v>0</v>
      </c>
      <c r="BZ381" s="61">
        <f t="shared" si="571"/>
        <v>0</v>
      </c>
      <c r="CA381" s="61">
        <f t="shared" si="572"/>
        <v>0</v>
      </c>
      <c r="CB381" s="61">
        <f t="shared" si="573"/>
        <v>0</v>
      </c>
      <c r="CC381" s="61">
        <f t="shared" si="574"/>
        <v>0</v>
      </c>
      <c r="CD381" s="61">
        <f t="shared" si="575"/>
        <v>0</v>
      </c>
      <c r="CE381" s="61">
        <f t="shared" si="576"/>
        <v>0</v>
      </c>
      <c r="CF381" s="61">
        <f t="shared" si="577"/>
        <v>0</v>
      </c>
      <c r="CG381" s="61">
        <f t="shared" si="560"/>
        <v>0</v>
      </c>
      <c r="CH381" s="61">
        <f t="shared" si="513"/>
        <v>0</v>
      </c>
      <c r="CI381" s="61">
        <f t="shared" si="514"/>
        <v>0</v>
      </c>
      <c r="CJ381" s="61">
        <f t="shared" si="515"/>
        <v>0</v>
      </c>
      <c r="CK381" s="61">
        <f t="shared" si="516"/>
        <v>0</v>
      </c>
      <c r="CL381" s="61">
        <f t="shared" si="517"/>
        <v>0</v>
      </c>
      <c r="CM381" s="61">
        <f t="shared" si="544"/>
        <v>0</v>
      </c>
      <c r="CN381" s="61">
        <f t="shared" si="578"/>
        <v>0</v>
      </c>
      <c r="CO381" s="61">
        <f t="shared" si="579"/>
        <v>0</v>
      </c>
      <c r="CP381" s="61">
        <f t="shared" si="580"/>
        <v>0</v>
      </c>
      <c r="CQ381" s="61">
        <f t="shared" si="581"/>
        <v>0</v>
      </c>
      <c r="CR381" s="61">
        <f t="shared" si="582"/>
        <v>0</v>
      </c>
      <c r="CS381" s="61">
        <f t="shared" si="583"/>
        <v>0</v>
      </c>
      <c r="CT381" s="61">
        <f t="shared" si="584"/>
        <v>0</v>
      </c>
      <c r="CU381" s="61">
        <f t="shared" si="585"/>
        <v>0</v>
      </c>
      <c r="CV381" s="61">
        <f t="shared" si="586"/>
        <v>0</v>
      </c>
      <c r="CW381" s="61">
        <f t="shared" si="587"/>
        <v>0</v>
      </c>
      <c r="CX381" s="61">
        <f t="shared" si="588"/>
        <v>0</v>
      </c>
      <c r="CY381" s="61">
        <f t="shared" si="589"/>
        <v>0</v>
      </c>
      <c r="CZ381" s="61">
        <f t="shared" si="590"/>
        <v>0</v>
      </c>
      <c r="DA381" s="61">
        <f t="shared" si="591"/>
        <v>0</v>
      </c>
      <c r="DB381" s="61">
        <f t="shared" si="592"/>
        <v>0</v>
      </c>
      <c r="DC381" s="61">
        <f t="shared" si="619"/>
        <v>0</v>
      </c>
      <c r="DD381" s="61">
        <f t="shared" si="519"/>
        <v>0</v>
      </c>
      <c r="DE381" s="61">
        <f t="shared" si="520"/>
        <v>0</v>
      </c>
      <c r="DF381" s="61">
        <f t="shared" si="521"/>
        <v>0</v>
      </c>
      <c r="DG381" s="61">
        <f t="shared" si="522"/>
        <v>0</v>
      </c>
      <c r="DH381" s="61">
        <f t="shared" si="523"/>
        <v>2.2046432654780899E-16</v>
      </c>
      <c r="DI381" s="61">
        <f t="shared" si="524"/>
        <v>6.7610940552609494E-2</v>
      </c>
      <c r="DJ381" s="61">
        <f t="shared" si="525"/>
        <v>6.8680807516978304E-2</v>
      </c>
      <c r="DK381" s="61">
        <f t="shared" si="526"/>
        <v>6.9285514931621495E-2</v>
      </c>
      <c r="DL381" s="61">
        <f t="shared" si="527"/>
        <v>6.9646013582658803E-2</v>
      </c>
      <c r="DM381" s="61">
        <f t="shared" si="528"/>
        <v>6.9762303470090201E-2</v>
      </c>
      <c r="DN381" s="61">
        <f t="shared" si="529"/>
        <v>6.9727416503860801E-2</v>
      </c>
      <c r="DO381" s="61">
        <f t="shared" si="530"/>
        <v>6.9506465717741203E-2</v>
      </c>
      <c r="DP381" s="61">
        <f t="shared" si="531"/>
        <v>6.8611033584519504E-2</v>
      </c>
      <c r="DQ381" s="61">
        <f t="shared" si="532"/>
        <v>6.7669085496325193E-2</v>
      </c>
      <c r="DR381" s="61">
        <f t="shared" si="533"/>
        <v>6.6634105498185894E-2</v>
      </c>
      <c r="DS381" s="61">
        <f t="shared" si="534"/>
        <v>6.5529351567587699E-2</v>
      </c>
      <c r="DT381" s="61">
        <f t="shared" si="535"/>
        <v>6.4343194715787505E-2</v>
      </c>
      <c r="DU381" s="61">
        <f t="shared" si="536"/>
        <v>6.2691878314261804E-2</v>
      </c>
      <c r="DV381" s="61">
        <f t="shared" si="537"/>
        <v>6.1052190901479203E-2</v>
      </c>
      <c r="DW381" s="61">
        <f t="shared" si="538"/>
        <v>5.9249697646292697E-2</v>
      </c>
      <c r="DX381" s="61">
        <f t="shared" si="539"/>
        <v>0</v>
      </c>
      <c r="DY381" s="61">
        <f t="shared" si="540"/>
        <v>0</v>
      </c>
      <c r="DZ381" s="61">
        <f t="shared" si="617"/>
        <v>1</v>
      </c>
    </row>
    <row r="382" spans="2:130">
      <c r="C382" s="53">
        <v>2060</v>
      </c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>
        <f t="shared" si="620"/>
        <v>0</v>
      </c>
      <c r="AS382" s="64">
        <f t="shared" si="621"/>
        <v>0</v>
      </c>
      <c r="AT382" s="64">
        <f t="shared" si="622"/>
        <v>0</v>
      </c>
      <c r="AU382" s="64">
        <f t="shared" si="623"/>
        <v>0</v>
      </c>
      <c r="AV382" s="64">
        <f t="shared" si="624"/>
        <v>3.8729019991024001E-12</v>
      </c>
      <c r="AW382" s="64">
        <f t="shared" si="625"/>
        <v>1181.2</v>
      </c>
      <c r="AX382" s="64">
        <f t="shared" si="626"/>
        <v>1191.5999999999999</v>
      </c>
      <c r="AY382" s="64">
        <f t="shared" si="627"/>
        <v>1197.8</v>
      </c>
      <c r="AZ382" s="64">
        <f t="shared" si="628"/>
        <v>1199.8</v>
      </c>
      <c r="BA382" s="64">
        <f t="shared" si="629"/>
        <v>1199.2</v>
      </c>
      <c r="BB382" s="64">
        <f t="shared" si="630"/>
        <v>1195.4000000000001</v>
      </c>
      <c r="BC382" s="64">
        <f t="shared" si="631"/>
        <v>1180</v>
      </c>
      <c r="BD382" s="64">
        <f t="shared" si="632"/>
        <v>1163.8</v>
      </c>
      <c r="BE382" s="64">
        <f t="shared" si="633"/>
        <v>1146</v>
      </c>
      <c r="BF382" s="64">
        <f t="shared" si="634"/>
        <v>1127</v>
      </c>
      <c r="BG382" s="64">
        <f t="shared" si="635"/>
        <v>1106.5999999999999</v>
      </c>
      <c r="BH382" s="64">
        <f t="shared" si="636"/>
        <v>1078.2</v>
      </c>
      <c r="BI382" s="64">
        <f t="shared" si="637"/>
        <v>1050</v>
      </c>
      <c r="BJ382" s="64">
        <f>VLOOKUP($C$124,$D$3:$K$63,$A$72,0)*(B324-B323)</f>
        <v>1019</v>
      </c>
      <c r="BK382" s="64">
        <f>VLOOKUP($C$125,$D$3:$K$63,$A$72,0)*(B323-B322)</f>
        <v>987.2</v>
      </c>
      <c r="BL382" s="64">
        <f>VLOOKUP($C$126,$D$3:$K$63,$A$72,0)*B322</f>
        <v>0</v>
      </c>
      <c r="BM382" s="54">
        <f t="shared" si="542"/>
        <v>17022.8</v>
      </c>
      <c r="BP382" s="53">
        <v>2060</v>
      </c>
      <c r="BQ382" s="61">
        <f t="shared" si="543"/>
        <v>0</v>
      </c>
      <c r="BR382" s="61">
        <f t="shared" si="563"/>
        <v>0</v>
      </c>
      <c r="BS382" s="61">
        <f t="shared" si="564"/>
        <v>0</v>
      </c>
      <c r="BT382" s="61">
        <f t="shared" si="565"/>
        <v>0</v>
      </c>
      <c r="BU382" s="61">
        <f t="shared" si="566"/>
        <v>0</v>
      </c>
      <c r="BV382" s="61">
        <f t="shared" si="567"/>
        <v>0</v>
      </c>
      <c r="BW382" s="61">
        <f t="shared" si="568"/>
        <v>0</v>
      </c>
      <c r="BX382" s="61">
        <f t="shared" si="569"/>
        <v>0</v>
      </c>
      <c r="BY382" s="61">
        <f t="shared" si="570"/>
        <v>0</v>
      </c>
      <c r="BZ382" s="61">
        <f t="shared" si="571"/>
        <v>0</v>
      </c>
      <c r="CA382" s="61">
        <f t="shared" si="572"/>
        <v>0</v>
      </c>
      <c r="CB382" s="61">
        <f t="shared" si="573"/>
        <v>0</v>
      </c>
      <c r="CC382" s="61">
        <f t="shared" si="574"/>
        <v>0</v>
      </c>
      <c r="CD382" s="61">
        <f t="shared" si="575"/>
        <v>0</v>
      </c>
      <c r="CE382" s="61">
        <f t="shared" si="576"/>
        <v>0</v>
      </c>
      <c r="CF382" s="61">
        <f t="shared" si="577"/>
        <v>0</v>
      </c>
      <c r="CG382" s="61">
        <f t="shared" si="560"/>
        <v>0</v>
      </c>
      <c r="CH382" s="61">
        <f t="shared" si="513"/>
        <v>0</v>
      </c>
      <c r="CI382" s="61">
        <f t="shared" si="514"/>
        <v>0</v>
      </c>
      <c r="CJ382" s="61">
        <f t="shared" si="515"/>
        <v>0</v>
      </c>
      <c r="CK382" s="61">
        <f t="shared" si="516"/>
        <v>0</v>
      </c>
      <c r="CL382" s="61">
        <f t="shared" si="517"/>
        <v>0</v>
      </c>
      <c r="CM382" s="61">
        <f t="shared" si="544"/>
        <v>0</v>
      </c>
      <c r="CN382" s="61">
        <f t="shared" si="578"/>
        <v>0</v>
      </c>
      <c r="CO382" s="61">
        <f t="shared" si="579"/>
        <v>0</v>
      </c>
      <c r="CP382" s="61">
        <f t="shared" si="580"/>
        <v>0</v>
      </c>
      <c r="CQ382" s="61">
        <f t="shared" si="581"/>
        <v>0</v>
      </c>
      <c r="CR382" s="61">
        <f t="shared" si="582"/>
        <v>0</v>
      </c>
      <c r="CS382" s="61">
        <f t="shared" si="583"/>
        <v>0</v>
      </c>
      <c r="CT382" s="61">
        <f t="shared" si="584"/>
        <v>0</v>
      </c>
      <c r="CU382" s="61">
        <f t="shared" si="585"/>
        <v>0</v>
      </c>
      <c r="CV382" s="61">
        <f t="shared" si="586"/>
        <v>0</v>
      </c>
      <c r="CW382" s="61">
        <f t="shared" si="587"/>
        <v>0</v>
      </c>
      <c r="CX382" s="61">
        <f t="shared" si="588"/>
        <v>0</v>
      </c>
      <c r="CY382" s="61">
        <f t="shared" si="589"/>
        <v>0</v>
      </c>
      <c r="CZ382" s="61">
        <f t="shared" si="590"/>
        <v>0</v>
      </c>
      <c r="DA382" s="61">
        <f t="shared" si="591"/>
        <v>0</v>
      </c>
      <c r="DB382" s="61">
        <f t="shared" si="592"/>
        <v>0</v>
      </c>
      <c r="DC382" s="61">
        <f t="shared" si="619"/>
        <v>0</v>
      </c>
      <c r="DD382" s="61">
        <f t="shared" si="519"/>
        <v>0</v>
      </c>
      <c r="DE382" s="61">
        <f t="shared" si="520"/>
        <v>0</v>
      </c>
      <c r="DF382" s="61">
        <f t="shared" si="521"/>
        <v>0</v>
      </c>
      <c r="DG382" s="61">
        <f t="shared" si="522"/>
        <v>0</v>
      </c>
      <c r="DH382" s="61">
        <f t="shared" si="523"/>
        <v>0</v>
      </c>
      <c r="DI382" s="61">
        <f t="shared" si="524"/>
        <v>2.2751263006687499E-16</v>
      </c>
      <c r="DJ382" s="61">
        <f t="shared" si="525"/>
        <v>6.9389289658575506E-2</v>
      </c>
      <c r="DK382" s="61">
        <f t="shared" si="526"/>
        <v>7.00002349789694E-2</v>
      </c>
      <c r="DL382" s="61">
        <f t="shared" si="527"/>
        <v>7.0364452381511802E-2</v>
      </c>
      <c r="DM382" s="61">
        <f t="shared" si="528"/>
        <v>7.0481941866202893E-2</v>
      </c>
      <c r="DN382" s="61">
        <f t="shared" si="529"/>
        <v>7.0446695020795605E-2</v>
      </c>
      <c r="DO382" s="61">
        <f t="shared" si="530"/>
        <v>7.0223464999882496E-2</v>
      </c>
      <c r="DP382" s="61">
        <f t="shared" si="531"/>
        <v>6.9318795967760902E-2</v>
      </c>
      <c r="DQ382" s="61">
        <f t="shared" si="532"/>
        <v>6.8367131141762794E-2</v>
      </c>
      <c r="DR382" s="61">
        <f t="shared" si="533"/>
        <v>6.7321474728011796E-2</v>
      </c>
      <c r="DS382" s="61">
        <f t="shared" si="534"/>
        <v>6.6205324623446193E-2</v>
      </c>
      <c r="DT382" s="61">
        <f t="shared" si="535"/>
        <v>6.5006931879596705E-2</v>
      </c>
      <c r="DU382" s="61">
        <f t="shared" si="536"/>
        <v>6.3338581196982893E-2</v>
      </c>
      <c r="DV382" s="61">
        <f t="shared" si="537"/>
        <v>6.1681979462838099E-2</v>
      </c>
      <c r="DW382" s="61">
        <f t="shared" si="538"/>
        <v>5.9860892450125699E-2</v>
      </c>
      <c r="DX382" s="61">
        <f t="shared" si="539"/>
        <v>5.7992809643536897E-2</v>
      </c>
      <c r="DY382" s="61">
        <f t="shared" si="540"/>
        <v>0</v>
      </c>
      <c r="DZ382" s="61">
        <f t="shared" si="617"/>
        <v>1</v>
      </c>
    </row>
    <row r="384" spans="2:130">
      <c r="B384" s="60" t="s">
        <v>44</v>
      </c>
      <c r="C384" s="53" t="s">
        <v>149</v>
      </c>
      <c r="N384" s="53"/>
      <c r="U384" s="54"/>
      <c r="W384" s="53"/>
      <c r="AD384" s="54"/>
      <c r="AF384" s="53"/>
      <c r="AM384" s="54"/>
      <c r="AO384" s="53"/>
      <c r="AV384" s="54"/>
      <c r="BN384" s="212" t="s">
        <v>150</v>
      </c>
      <c r="BO384" s="212"/>
    </row>
    <row r="385" spans="1:130">
      <c r="A385" s="59" t="s">
        <v>19</v>
      </c>
      <c r="B385" s="59" t="s">
        <v>24</v>
      </c>
      <c r="C385" s="59" t="s">
        <v>56</v>
      </c>
      <c r="D385" s="59">
        <v>2000</v>
      </c>
      <c r="E385" s="59">
        <v>2001</v>
      </c>
      <c r="F385" s="59">
        <v>2002</v>
      </c>
      <c r="G385" s="59">
        <v>2003</v>
      </c>
      <c r="H385" s="59">
        <v>2004</v>
      </c>
      <c r="I385" s="59">
        <v>2005</v>
      </c>
      <c r="J385" s="59">
        <v>2006</v>
      </c>
      <c r="K385" s="59">
        <v>2007</v>
      </c>
      <c r="L385" s="59">
        <v>2008</v>
      </c>
      <c r="M385" s="59">
        <v>2009</v>
      </c>
      <c r="N385" s="59">
        <v>2010</v>
      </c>
      <c r="O385" s="59">
        <v>2011</v>
      </c>
      <c r="P385" s="59">
        <v>2012</v>
      </c>
      <c r="Q385" s="59">
        <v>2013</v>
      </c>
      <c r="R385" s="59">
        <v>2014</v>
      </c>
      <c r="S385" s="59">
        <v>2015</v>
      </c>
      <c r="T385" s="59">
        <v>2016</v>
      </c>
      <c r="U385" s="59">
        <v>2017</v>
      </c>
      <c r="V385" s="59">
        <v>2018</v>
      </c>
      <c r="W385" s="59">
        <v>2019</v>
      </c>
      <c r="X385" s="59">
        <v>2020</v>
      </c>
      <c r="Y385" s="59">
        <v>2021</v>
      </c>
      <c r="Z385" s="59">
        <v>2022</v>
      </c>
      <c r="AA385" s="59">
        <v>2023</v>
      </c>
      <c r="AB385" s="59">
        <v>2024</v>
      </c>
      <c r="AC385" s="59">
        <v>2025</v>
      </c>
      <c r="AD385" s="59">
        <v>2026</v>
      </c>
      <c r="AE385" s="59">
        <v>2027</v>
      </c>
      <c r="AF385" s="59">
        <v>2028</v>
      </c>
      <c r="AG385" s="59">
        <v>2029</v>
      </c>
      <c r="AH385" s="59">
        <v>2030</v>
      </c>
      <c r="AI385" s="59">
        <v>2031</v>
      </c>
      <c r="AJ385" s="59">
        <v>2032</v>
      </c>
      <c r="AK385" s="59">
        <v>2033</v>
      </c>
      <c r="AL385" s="59">
        <v>2034</v>
      </c>
      <c r="AM385" s="59">
        <v>2035</v>
      </c>
      <c r="AN385" s="59">
        <v>2036</v>
      </c>
      <c r="AO385" s="59">
        <v>2037</v>
      </c>
      <c r="AP385" s="59">
        <v>2038</v>
      </c>
      <c r="AQ385" s="59">
        <v>2039</v>
      </c>
      <c r="AR385" s="59">
        <v>2040</v>
      </c>
      <c r="AS385" s="59">
        <v>2041</v>
      </c>
      <c r="AT385" s="59">
        <v>2042</v>
      </c>
      <c r="AU385" s="59">
        <v>2043</v>
      </c>
      <c r="AV385" s="59">
        <v>2044</v>
      </c>
      <c r="AW385" s="59">
        <v>2045</v>
      </c>
      <c r="AX385" s="59">
        <v>2046</v>
      </c>
      <c r="AY385" s="59">
        <v>2047</v>
      </c>
      <c r="AZ385" s="59">
        <v>2048</v>
      </c>
      <c r="BA385" s="59">
        <v>2049</v>
      </c>
      <c r="BB385" s="59">
        <v>2050</v>
      </c>
      <c r="BC385" s="59">
        <v>2051</v>
      </c>
      <c r="BD385" s="59">
        <v>2052</v>
      </c>
      <c r="BE385" s="59">
        <v>2053</v>
      </c>
      <c r="BF385" s="59">
        <v>2054</v>
      </c>
      <c r="BG385" s="59">
        <v>2055</v>
      </c>
      <c r="BH385" s="59">
        <v>2056</v>
      </c>
      <c r="BI385" s="59">
        <v>2057</v>
      </c>
      <c r="BJ385" s="59">
        <v>2058</v>
      </c>
      <c r="BK385" s="59">
        <v>2059</v>
      </c>
      <c r="BL385" s="59">
        <v>2060</v>
      </c>
      <c r="BM385" s="59" t="s">
        <v>151</v>
      </c>
      <c r="BN385" s="59"/>
      <c r="BO385" s="59"/>
      <c r="BP385" s="59" t="s">
        <v>56</v>
      </c>
      <c r="BQ385" s="59">
        <v>2000</v>
      </c>
      <c r="BR385" s="59">
        <v>2001</v>
      </c>
      <c r="BS385" s="59">
        <v>2002</v>
      </c>
      <c r="BT385" s="59">
        <v>2003</v>
      </c>
      <c r="BU385" s="59">
        <v>2004</v>
      </c>
      <c r="BV385" s="59">
        <v>2005</v>
      </c>
      <c r="BW385" s="59">
        <v>2006</v>
      </c>
      <c r="BX385" s="59">
        <v>2007</v>
      </c>
      <c r="BY385" s="59">
        <v>2008</v>
      </c>
      <c r="BZ385" s="59">
        <v>2009</v>
      </c>
      <c r="CA385" s="59">
        <v>2010</v>
      </c>
      <c r="CB385" s="59">
        <v>2011</v>
      </c>
      <c r="CC385" s="59">
        <v>2012</v>
      </c>
      <c r="CD385" s="59">
        <v>2013</v>
      </c>
      <c r="CE385" s="59">
        <v>2014</v>
      </c>
      <c r="CF385" s="59">
        <v>2015</v>
      </c>
      <c r="CG385" s="59">
        <v>2016</v>
      </c>
      <c r="CH385" s="59">
        <v>2017</v>
      </c>
      <c r="CI385" s="59">
        <v>2018</v>
      </c>
      <c r="CJ385" s="59">
        <v>2019</v>
      </c>
      <c r="CK385" s="59">
        <v>2020</v>
      </c>
      <c r="CL385" s="59">
        <v>2021</v>
      </c>
      <c r="CM385" s="59">
        <v>2022</v>
      </c>
      <c r="CN385" s="59">
        <v>2023</v>
      </c>
      <c r="CO385" s="59">
        <v>2024</v>
      </c>
      <c r="CP385" s="59">
        <v>2025</v>
      </c>
      <c r="CQ385" s="59">
        <v>2026</v>
      </c>
      <c r="CR385" s="59">
        <v>2027</v>
      </c>
      <c r="CS385" s="59">
        <v>2028</v>
      </c>
      <c r="CT385" s="59">
        <v>2029</v>
      </c>
      <c r="CU385" s="59">
        <v>2030</v>
      </c>
      <c r="CV385" s="59">
        <v>2031</v>
      </c>
      <c r="CW385" s="59">
        <v>2032</v>
      </c>
      <c r="CX385" s="59">
        <v>2033</v>
      </c>
      <c r="CY385" s="59">
        <v>2034</v>
      </c>
      <c r="CZ385" s="59">
        <v>2035</v>
      </c>
      <c r="DA385" s="59">
        <v>2036</v>
      </c>
      <c r="DB385" s="59">
        <v>2037</v>
      </c>
      <c r="DC385" s="59">
        <v>2038</v>
      </c>
      <c r="DD385" s="59">
        <v>2039</v>
      </c>
      <c r="DE385" s="59">
        <v>2040</v>
      </c>
      <c r="DF385" s="59">
        <v>2041</v>
      </c>
      <c r="DG385" s="59">
        <v>2042</v>
      </c>
      <c r="DH385" s="59">
        <v>2043</v>
      </c>
      <c r="DI385" s="59">
        <v>2044</v>
      </c>
      <c r="DJ385" s="59">
        <v>2045</v>
      </c>
      <c r="DK385" s="59">
        <v>2046</v>
      </c>
      <c r="DL385" s="59">
        <v>2047</v>
      </c>
      <c r="DM385" s="59">
        <v>2048</v>
      </c>
      <c r="DN385" s="59">
        <v>2049</v>
      </c>
      <c r="DO385" s="59">
        <v>2050</v>
      </c>
      <c r="DP385" s="59">
        <v>2051</v>
      </c>
      <c r="DQ385" s="59">
        <v>2052</v>
      </c>
      <c r="DR385" s="59">
        <v>2053</v>
      </c>
      <c r="DS385" s="59">
        <v>2054</v>
      </c>
      <c r="DT385" s="59">
        <v>2055</v>
      </c>
      <c r="DU385" s="59">
        <v>2056</v>
      </c>
      <c r="DV385" s="59">
        <v>2057</v>
      </c>
      <c r="DW385" s="59">
        <v>2058</v>
      </c>
      <c r="DX385" s="59">
        <v>2059</v>
      </c>
      <c r="DY385" s="59">
        <v>2060</v>
      </c>
      <c r="DZ385" s="59" t="s">
        <v>152</v>
      </c>
    </row>
    <row r="386" spans="1:130">
      <c r="A386" s="53">
        <v>0</v>
      </c>
      <c r="B386" s="63">
        <f>B322</f>
        <v>0</v>
      </c>
      <c r="C386" s="53">
        <v>2000</v>
      </c>
      <c r="D386" s="64">
        <f>VLOOKUP($C$66,$D$3:$K$63,$A$73,0)*B386</f>
        <v>0</v>
      </c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54">
        <f>SUM(D386:BL386)</f>
        <v>0</v>
      </c>
      <c r="BP386" s="53">
        <v>2000</v>
      </c>
      <c r="BQ386" s="61" t="e">
        <f>D386/$BM386</f>
        <v>#DIV/0!</v>
      </c>
      <c r="BR386" s="61" t="e">
        <f t="shared" ref="BR386:CG401" si="638">E386/$BM386</f>
        <v>#DIV/0!</v>
      </c>
      <c r="BS386" s="61" t="e">
        <f t="shared" si="638"/>
        <v>#DIV/0!</v>
      </c>
      <c r="BT386" s="61" t="e">
        <f t="shared" si="638"/>
        <v>#DIV/0!</v>
      </c>
      <c r="BU386" s="61" t="e">
        <f t="shared" si="638"/>
        <v>#DIV/0!</v>
      </c>
      <c r="BV386" s="61" t="e">
        <f t="shared" si="638"/>
        <v>#DIV/0!</v>
      </c>
      <c r="BW386" s="61" t="e">
        <f t="shared" si="638"/>
        <v>#DIV/0!</v>
      </c>
      <c r="BX386" s="61" t="e">
        <f t="shared" si="638"/>
        <v>#DIV/0!</v>
      </c>
      <c r="BY386" s="61" t="e">
        <f t="shared" si="638"/>
        <v>#DIV/0!</v>
      </c>
      <c r="BZ386" s="61" t="e">
        <f t="shared" si="638"/>
        <v>#DIV/0!</v>
      </c>
      <c r="CA386" s="61" t="e">
        <f t="shared" si="638"/>
        <v>#DIV/0!</v>
      </c>
      <c r="CB386" s="61" t="e">
        <f t="shared" si="638"/>
        <v>#DIV/0!</v>
      </c>
      <c r="CC386" s="61" t="e">
        <f t="shared" si="638"/>
        <v>#DIV/0!</v>
      </c>
      <c r="CD386" s="61" t="e">
        <f t="shared" si="638"/>
        <v>#DIV/0!</v>
      </c>
      <c r="CE386" s="61" t="e">
        <f t="shared" si="638"/>
        <v>#DIV/0!</v>
      </c>
      <c r="CF386" s="61" t="e">
        <f t="shared" si="638"/>
        <v>#DIV/0!</v>
      </c>
      <c r="CG386" s="61" t="e">
        <f t="shared" si="638"/>
        <v>#DIV/0!</v>
      </c>
      <c r="CH386" s="61" t="e">
        <f t="shared" ref="CH386:CH446" si="639">U386/$BM386</f>
        <v>#DIV/0!</v>
      </c>
      <c r="CI386" s="61" t="e">
        <f t="shared" ref="CI386:CI446" si="640">V386/$BM386</f>
        <v>#DIV/0!</v>
      </c>
      <c r="CJ386" s="61" t="e">
        <f t="shared" ref="CJ386:CJ446" si="641">W386/$BM386</f>
        <v>#DIV/0!</v>
      </c>
      <c r="CK386" s="61" t="e">
        <f t="shared" ref="CK386:CK446" si="642">X386/$BM386</f>
        <v>#DIV/0!</v>
      </c>
      <c r="CL386" s="61" t="e">
        <f t="shared" ref="CL386:CL446" si="643">Y386/$BM386</f>
        <v>#DIV/0!</v>
      </c>
      <c r="CM386" s="61" t="e">
        <f>Z386/$BM386</f>
        <v>#DIV/0!</v>
      </c>
      <c r="CN386" s="61" t="e">
        <f t="shared" ref="CN386:DC401" si="644">AA386/$BM386</f>
        <v>#DIV/0!</v>
      </c>
      <c r="CO386" s="61" t="e">
        <f t="shared" si="644"/>
        <v>#DIV/0!</v>
      </c>
      <c r="CP386" s="61" t="e">
        <f t="shared" si="644"/>
        <v>#DIV/0!</v>
      </c>
      <c r="CQ386" s="61" t="e">
        <f t="shared" si="644"/>
        <v>#DIV/0!</v>
      </c>
      <c r="CR386" s="61" t="e">
        <f t="shared" si="644"/>
        <v>#DIV/0!</v>
      </c>
      <c r="CS386" s="61" t="e">
        <f t="shared" si="644"/>
        <v>#DIV/0!</v>
      </c>
      <c r="CT386" s="61" t="e">
        <f t="shared" si="644"/>
        <v>#DIV/0!</v>
      </c>
      <c r="CU386" s="61" t="e">
        <f t="shared" si="644"/>
        <v>#DIV/0!</v>
      </c>
      <c r="CV386" s="61" t="e">
        <f t="shared" si="644"/>
        <v>#DIV/0!</v>
      </c>
      <c r="CW386" s="61" t="e">
        <f t="shared" si="644"/>
        <v>#DIV/0!</v>
      </c>
      <c r="CX386" s="61" t="e">
        <f t="shared" si="644"/>
        <v>#DIV/0!</v>
      </c>
      <c r="CY386" s="61" t="e">
        <f t="shared" si="644"/>
        <v>#DIV/0!</v>
      </c>
      <c r="CZ386" s="61" t="e">
        <f t="shared" si="644"/>
        <v>#DIV/0!</v>
      </c>
      <c r="DA386" s="61" t="e">
        <f t="shared" si="644"/>
        <v>#DIV/0!</v>
      </c>
      <c r="DB386" s="61" t="e">
        <f t="shared" si="644"/>
        <v>#DIV/0!</v>
      </c>
      <c r="DC386" s="61" t="e">
        <f t="shared" si="644"/>
        <v>#DIV/0!</v>
      </c>
      <c r="DD386" s="61" t="e">
        <f t="shared" ref="DD386:DD446" si="645">AQ386/$BM386</f>
        <v>#DIV/0!</v>
      </c>
      <c r="DE386" s="61" t="e">
        <f t="shared" ref="DE386:DE446" si="646">AR386/$BM386</f>
        <v>#DIV/0!</v>
      </c>
      <c r="DF386" s="61" t="e">
        <f t="shared" ref="DF386:DF446" si="647">AS386/$BM386</f>
        <v>#DIV/0!</v>
      </c>
      <c r="DG386" s="61" t="e">
        <f t="shared" ref="DG386:DG446" si="648">AT386/$BM386</f>
        <v>#DIV/0!</v>
      </c>
      <c r="DH386" s="61" t="e">
        <f t="shared" ref="DH386:DH446" si="649">AU386/$BM386</f>
        <v>#DIV/0!</v>
      </c>
      <c r="DI386" s="61" t="e">
        <f t="shared" ref="DI386:DI446" si="650">AV386/$BM386</f>
        <v>#DIV/0!</v>
      </c>
      <c r="DJ386" s="61" t="e">
        <f t="shared" ref="DJ386:DJ446" si="651">AW386/$BM386</f>
        <v>#DIV/0!</v>
      </c>
      <c r="DK386" s="61" t="e">
        <f t="shared" ref="DK386:DK446" si="652">AX386/$BM386</f>
        <v>#DIV/0!</v>
      </c>
      <c r="DL386" s="61" t="e">
        <f t="shared" ref="DL386:DL446" si="653">AY386/$BM386</f>
        <v>#DIV/0!</v>
      </c>
      <c r="DM386" s="61" t="e">
        <f t="shared" ref="DM386:DM446" si="654">AZ386/$BM386</f>
        <v>#DIV/0!</v>
      </c>
      <c r="DN386" s="61" t="e">
        <f t="shared" ref="DN386:DN446" si="655">BA386/$BM386</f>
        <v>#DIV/0!</v>
      </c>
      <c r="DO386" s="61" t="e">
        <f t="shared" ref="DO386:DO446" si="656">BB386/$BM386</f>
        <v>#DIV/0!</v>
      </c>
      <c r="DP386" s="61" t="e">
        <f t="shared" ref="DP386:DP446" si="657">BC386/$BM386</f>
        <v>#DIV/0!</v>
      </c>
      <c r="DQ386" s="61" t="e">
        <f t="shared" ref="DQ386:DQ446" si="658">BD386/$BM386</f>
        <v>#DIV/0!</v>
      </c>
      <c r="DR386" s="61" t="e">
        <f t="shared" ref="DR386:DR446" si="659">BE386/$BM386</f>
        <v>#DIV/0!</v>
      </c>
      <c r="DS386" s="61" t="e">
        <f t="shared" ref="DS386:DS446" si="660">BF386/$BM386</f>
        <v>#DIV/0!</v>
      </c>
      <c r="DT386" s="61" t="e">
        <f t="shared" ref="DT386:DT446" si="661">BG386/$BM386</f>
        <v>#DIV/0!</v>
      </c>
      <c r="DU386" s="61" t="e">
        <f t="shared" ref="DU386:DU446" si="662">BH386/$BM386</f>
        <v>#DIV/0!</v>
      </c>
      <c r="DV386" s="61" t="e">
        <f t="shared" ref="DV386:DV446" si="663">BI386/$BM386</f>
        <v>#DIV/0!</v>
      </c>
      <c r="DW386" s="61" t="e">
        <f t="shared" ref="DW386:DW446" si="664">BJ386/$BM386</f>
        <v>#DIV/0!</v>
      </c>
      <c r="DX386" s="61" t="e">
        <f t="shared" ref="DX386:DX446" si="665">BK386/$BM386</f>
        <v>#DIV/0!</v>
      </c>
      <c r="DY386" s="61" t="e">
        <f t="shared" ref="DY386:DY446" si="666">BL386/$BM386</f>
        <v>#DIV/0!</v>
      </c>
      <c r="DZ386" s="61" t="e">
        <f>SUM(BQ386:DY386)</f>
        <v>#DIV/0!</v>
      </c>
    </row>
    <row r="387" spans="1:130">
      <c r="A387" s="53">
        <v>1</v>
      </c>
      <c r="B387" s="63">
        <f t="shared" ref="B387:B406" si="667">B323</f>
        <v>6.6666666666666693E-2</v>
      </c>
      <c r="C387" s="53">
        <v>2001</v>
      </c>
      <c r="D387" s="64">
        <f>VLOOKUP($C$66,$D$3:$K$63,$A$73,0)*(B387-B386)</f>
        <v>0</v>
      </c>
      <c r="E387" s="64">
        <f>VLOOKUP($C$67,$D$3:$K$63,$A$73,0)*B386</f>
        <v>0</v>
      </c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54">
        <f t="shared" ref="BM387:BM446" si="668">SUM(D387:BL387)</f>
        <v>0</v>
      </c>
      <c r="BP387" s="53">
        <v>2001</v>
      </c>
      <c r="BQ387" s="61" t="e">
        <f t="shared" ref="BQ387:BQ446" si="669">D387/$BM387</f>
        <v>#DIV/0!</v>
      </c>
      <c r="BR387" s="61" t="e">
        <f t="shared" si="638"/>
        <v>#DIV/0!</v>
      </c>
      <c r="BS387" s="61" t="e">
        <f t="shared" si="638"/>
        <v>#DIV/0!</v>
      </c>
      <c r="BT387" s="61" t="e">
        <f t="shared" si="638"/>
        <v>#DIV/0!</v>
      </c>
      <c r="BU387" s="61" t="e">
        <f t="shared" si="638"/>
        <v>#DIV/0!</v>
      </c>
      <c r="BV387" s="61" t="e">
        <f t="shared" si="638"/>
        <v>#DIV/0!</v>
      </c>
      <c r="BW387" s="61" t="e">
        <f t="shared" si="638"/>
        <v>#DIV/0!</v>
      </c>
      <c r="BX387" s="61" t="e">
        <f t="shared" si="638"/>
        <v>#DIV/0!</v>
      </c>
      <c r="BY387" s="61" t="e">
        <f t="shared" si="638"/>
        <v>#DIV/0!</v>
      </c>
      <c r="BZ387" s="61" t="e">
        <f t="shared" si="638"/>
        <v>#DIV/0!</v>
      </c>
      <c r="CA387" s="61" t="e">
        <f t="shared" si="638"/>
        <v>#DIV/0!</v>
      </c>
      <c r="CB387" s="61" t="e">
        <f t="shared" si="638"/>
        <v>#DIV/0!</v>
      </c>
      <c r="CC387" s="61" t="e">
        <f t="shared" si="638"/>
        <v>#DIV/0!</v>
      </c>
      <c r="CD387" s="61" t="e">
        <f t="shared" si="638"/>
        <v>#DIV/0!</v>
      </c>
      <c r="CE387" s="61" t="e">
        <f t="shared" si="638"/>
        <v>#DIV/0!</v>
      </c>
      <c r="CF387" s="61" t="e">
        <f t="shared" si="638"/>
        <v>#DIV/0!</v>
      </c>
      <c r="CG387" s="61" t="e">
        <f t="shared" si="638"/>
        <v>#DIV/0!</v>
      </c>
      <c r="CH387" s="61" t="e">
        <f t="shared" si="639"/>
        <v>#DIV/0!</v>
      </c>
      <c r="CI387" s="61" t="e">
        <f t="shared" si="640"/>
        <v>#DIV/0!</v>
      </c>
      <c r="CJ387" s="61" t="e">
        <f t="shared" si="641"/>
        <v>#DIV/0!</v>
      </c>
      <c r="CK387" s="61" t="e">
        <f t="shared" si="642"/>
        <v>#DIV/0!</v>
      </c>
      <c r="CL387" s="61" t="e">
        <f t="shared" si="643"/>
        <v>#DIV/0!</v>
      </c>
      <c r="CM387" s="61" t="e">
        <f t="shared" ref="CM387:CM446" si="670">Z387/$BM387</f>
        <v>#DIV/0!</v>
      </c>
      <c r="CN387" s="61" t="e">
        <f t="shared" si="644"/>
        <v>#DIV/0!</v>
      </c>
      <c r="CO387" s="61" t="e">
        <f t="shared" si="644"/>
        <v>#DIV/0!</v>
      </c>
      <c r="CP387" s="61" t="e">
        <f t="shared" si="644"/>
        <v>#DIV/0!</v>
      </c>
      <c r="CQ387" s="61" t="e">
        <f t="shared" si="644"/>
        <v>#DIV/0!</v>
      </c>
      <c r="CR387" s="61" t="e">
        <f t="shared" si="644"/>
        <v>#DIV/0!</v>
      </c>
      <c r="CS387" s="61" t="e">
        <f t="shared" si="644"/>
        <v>#DIV/0!</v>
      </c>
      <c r="CT387" s="61" t="e">
        <f t="shared" si="644"/>
        <v>#DIV/0!</v>
      </c>
      <c r="CU387" s="61" t="e">
        <f t="shared" si="644"/>
        <v>#DIV/0!</v>
      </c>
      <c r="CV387" s="61" t="e">
        <f t="shared" si="644"/>
        <v>#DIV/0!</v>
      </c>
      <c r="CW387" s="61" t="e">
        <f t="shared" si="644"/>
        <v>#DIV/0!</v>
      </c>
      <c r="CX387" s="61" t="e">
        <f t="shared" si="644"/>
        <v>#DIV/0!</v>
      </c>
      <c r="CY387" s="61" t="e">
        <f t="shared" si="644"/>
        <v>#DIV/0!</v>
      </c>
      <c r="CZ387" s="61" t="e">
        <f t="shared" si="644"/>
        <v>#DIV/0!</v>
      </c>
      <c r="DA387" s="61" t="e">
        <f t="shared" si="644"/>
        <v>#DIV/0!</v>
      </c>
      <c r="DB387" s="61" t="e">
        <f t="shared" si="644"/>
        <v>#DIV/0!</v>
      </c>
      <c r="DC387" s="61" t="e">
        <f t="shared" si="644"/>
        <v>#DIV/0!</v>
      </c>
      <c r="DD387" s="61" t="e">
        <f t="shared" si="645"/>
        <v>#DIV/0!</v>
      </c>
      <c r="DE387" s="61" t="e">
        <f t="shared" si="646"/>
        <v>#DIV/0!</v>
      </c>
      <c r="DF387" s="61" t="e">
        <f t="shared" si="647"/>
        <v>#DIV/0!</v>
      </c>
      <c r="DG387" s="61" t="e">
        <f t="shared" si="648"/>
        <v>#DIV/0!</v>
      </c>
      <c r="DH387" s="61" t="e">
        <f t="shared" si="649"/>
        <v>#DIV/0!</v>
      </c>
      <c r="DI387" s="61" t="e">
        <f t="shared" si="650"/>
        <v>#DIV/0!</v>
      </c>
      <c r="DJ387" s="61" t="e">
        <f t="shared" si="651"/>
        <v>#DIV/0!</v>
      </c>
      <c r="DK387" s="61" t="e">
        <f t="shared" si="652"/>
        <v>#DIV/0!</v>
      </c>
      <c r="DL387" s="61" t="e">
        <f t="shared" si="653"/>
        <v>#DIV/0!</v>
      </c>
      <c r="DM387" s="61" t="e">
        <f t="shared" si="654"/>
        <v>#DIV/0!</v>
      </c>
      <c r="DN387" s="61" t="e">
        <f t="shared" si="655"/>
        <v>#DIV/0!</v>
      </c>
      <c r="DO387" s="61" t="e">
        <f t="shared" si="656"/>
        <v>#DIV/0!</v>
      </c>
      <c r="DP387" s="61" t="e">
        <f t="shared" si="657"/>
        <v>#DIV/0!</v>
      </c>
      <c r="DQ387" s="61" t="e">
        <f t="shared" si="658"/>
        <v>#DIV/0!</v>
      </c>
      <c r="DR387" s="61" t="e">
        <f t="shared" si="659"/>
        <v>#DIV/0!</v>
      </c>
      <c r="DS387" s="61" t="e">
        <f t="shared" si="660"/>
        <v>#DIV/0!</v>
      </c>
      <c r="DT387" s="61" t="e">
        <f t="shared" si="661"/>
        <v>#DIV/0!</v>
      </c>
      <c r="DU387" s="61" t="e">
        <f t="shared" si="662"/>
        <v>#DIV/0!</v>
      </c>
      <c r="DV387" s="61" t="e">
        <f t="shared" si="663"/>
        <v>#DIV/0!</v>
      </c>
      <c r="DW387" s="61" t="e">
        <f t="shared" si="664"/>
        <v>#DIV/0!</v>
      </c>
      <c r="DX387" s="61" t="e">
        <f t="shared" si="665"/>
        <v>#DIV/0!</v>
      </c>
      <c r="DY387" s="61" t="e">
        <f t="shared" si="666"/>
        <v>#DIV/0!</v>
      </c>
      <c r="DZ387" s="61" t="e">
        <f t="shared" ref="DZ387:DZ425" si="671">SUM(BQ387:DY387)</f>
        <v>#DIV/0!</v>
      </c>
    </row>
    <row r="388" spans="1:130">
      <c r="A388" s="53">
        <v>2</v>
      </c>
      <c r="B388" s="63">
        <f t="shared" si="667"/>
        <v>0.133333333333333</v>
      </c>
      <c r="C388" s="53">
        <v>2002</v>
      </c>
      <c r="D388" s="64">
        <f t="shared" ref="D388:D406" si="672">VLOOKUP($C$66,$D$3:$K$63,$A$73,0)*(B388-B387)</f>
        <v>0</v>
      </c>
      <c r="E388" s="64">
        <f>VLOOKUP($C$67,$D$3:$K$63,$A$73,0)*(B387-B386)</f>
        <v>0</v>
      </c>
      <c r="F388" s="64">
        <f>VLOOKUP($C$68,$D$3:$K$63,$A$73,0)*B386</f>
        <v>0</v>
      </c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54">
        <f t="shared" si="668"/>
        <v>0</v>
      </c>
      <c r="BP388" s="53">
        <v>2002</v>
      </c>
      <c r="BQ388" s="61" t="e">
        <f t="shared" si="669"/>
        <v>#DIV/0!</v>
      </c>
      <c r="BR388" s="61" t="e">
        <f t="shared" si="638"/>
        <v>#DIV/0!</v>
      </c>
      <c r="BS388" s="61" t="e">
        <f t="shared" si="638"/>
        <v>#DIV/0!</v>
      </c>
      <c r="BT388" s="61" t="e">
        <f t="shared" si="638"/>
        <v>#DIV/0!</v>
      </c>
      <c r="BU388" s="61" t="e">
        <f t="shared" si="638"/>
        <v>#DIV/0!</v>
      </c>
      <c r="BV388" s="61" t="e">
        <f t="shared" si="638"/>
        <v>#DIV/0!</v>
      </c>
      <c r="BW388" s="61" t="e">
        <f t="shared" si="638"/>
        <v>#DIV/0!</v>
      </c>
      <c r="BX388" s="61" t="e">
        <f t="shared" si="638"/>
        <v>#DIV/0!</v>
      </c>
      <c r="BY388" s="61" t="e">
        <f t="shared" si="638"/>
        <v>#DIV/0!</v>
      </c>
      <c r="BZ388" s="61" t="e">
        <f t="shared" si="638"/>
        <v>#DIV/0!</v>
      </c>
      <c r="CA388" s="61" t="e">
        <f t="shared" si="638"/>
        <v>#DIV/0!</v>
      </c>
      <c r="CB388" s="61" t="e">
        <f t="shared" si="638"/>
        <v>#DIV/0!</v>
      </c>
      <c r="CC388" s="61" t="e">
        <f t="shared" si="638"/>
        <v>#DIV/0!</v>
      </c>
      <c r="CD388" s="61" t="e">
        <f t="shared" si="638"/>
        <v>#DIV/0!</v>
      </c>
      <c r="CE388" s="61" t="e">
        <f t="shared" si="638"/>
        <v>#DIV/0!</v>
      </c>
      <c r="CF388" s="61" t="e">
        <f t="shared" si="638"/>
        <v>#DIV/0!</v>
      </c>
      <c r="CG388" s="61" t="e">
        <f t="shared" si="638"/>
        <v>#DIV/0!</v>
      </c>
      <c r="CH388" s="61" t="e">
        <f t="shared" si="639"/>
        <v>#DIV/0!</v>
      </c>
      <c r="CI388" s="61" t="e">
        <f t="shared" si="640"/>
        <v>#DIV/0!</v>
      </c>
      <c r="CJ388" s="61" t="e">
        <f t="shared" si="641"/>
        <v>#DIV/0!</v>
      </c>
      <c r="CK388" s="61" t="e">
        <f t="shared" si="642"/>
        <v>#DIV/0!</v>
      </c>
      <c r="CL388" s="61" t="e">
        <f t="shared" si="643"/>
        <v>#DIV/0!</v>
      </c>
      <c r="CM388" s="61" t="e">
        <f t="shared" si="670"/>
        <v>#DIV/0!</v>
      </c>
      <c r="CN388" s="61" t="e">
        <f t="shared" si="644"/>
        <v>#DIV/0!</v>
      </c>
      <c r="CO388" s="61" t="e">
        <f t="shared" si="644"/>
        <v>#DIV/0!</v>
      </c>
      <c r="CP388" s="61" t="e">
        <f t="shared" si="644"/>
        <v>#DIV/0!</v>
      </c>
      <c r="CQ388" s="61" t="e">
        <f t="shared" si="644"/>
        <v>#DIV/0!</v>
      </c>
      <c r="CR388" s="61" t="e">
        <f t="shared" si="644"/>
        <v>#DIV/0!</v>
      </c>
      <c r="CS388" s="61" t="e">
        <f t="shared" si="644"/>
        <v>#DIV/0!</v>
      </c>
      <c r="CT388" s="61" t="e">
        <f t="shared" si="644"/>
        <v>#DIV/0!</v>
      </c>
      <c r="CU388" s="61" t="e">
        <f t="shared" si="644"/>
        <v>#DIV/0!</v>
      </c>
      <c r="CV388" s="61" t="e">
        <f t="shared" si="644"/>
        <v>#DIV/0!</v>
      </c>
      <c r="CW388" s="61" t="e">
        <f t="shared" si="644"/>
        <v>#DIV/0!</v>
      </c>
      <c r="CX388" s="61" t="e">
        <f t="shared" si="644"/>
        <v>#DIV/0!</v>
      </c>
      <c r="CY388" s="61" t="e">
        <f t="shared" si="644"/>
        <v>#DIV/0!</v>
      </c>
      <c r="CZ388" s="61" t="e">
        <f t="shared" si="644"/>
        <v>#DIV/0!</v>
      </c>
      <c r="DA388" s="61" t="e">
        <f t="shared" si="644"/>
        <v>#DIV/0!</v>
      </c>
      <c r="DB388" s="61" t="e">
        <f t="shared" si="644"/>
        <v>#DIV/0!</v>
      </c>
      <c r="DC388" s="61" t="e">
        <f t="shared" si="644"/>
        <v>#DIV/0!</v>
      </c>
      <c r="DD388" s="61" t="e">
        <f t="shared" si="645"/>
        <v>#DIV/0!</v>
      </c>
      <c r="DE388" s="61" t="e">
        <f t="shared" si="646"/>
        <v>#DIV/0!</v>
      </c>
      <c r="DF388" s="61" t="e">
        <f t="shared" si="647"/>
        <v>#DIV/0!</v>
      </c>
      <c r="DG388" s="61" t="e">
        <f t="shared" si="648"/>
        <v>#DIV/0!</v>
      </c>
      <c r="DH388" s="61" t="e">
        <f t="shared" si="649"/>
        <v>#DIV/0!</v>
      </c>
      <c r="DI388" s="61" t="e">
        <f t="shared" si="650"/>
        <v>#DIV/0!</v>
      </c>
      <c r="DJ388" s="61" t="e">
        <f t="shared" si="651"/>
        <v>#DIV/0!</v>
      </c>
      <c r="DK388" s="61" t="e">
        <f t="shared" si="652"/>
        <v>#DIV/0!</v>
      </c>
      <c r="DL388" s="61" t="e">
        <f t="shared" si="653"/>
        <v>#DIV/0!</v>
      </c>
      <c r="DM388" s="61" t="e">
        <f t="shared" si="654"/>
        <v>#DIV/0!</v>
      </c>
      <c r="DN388" s="61" t="e">
        <f t="shared" si="655"/>
        <v>#DIV/0!</v>
      </c>
      <c r="DO388" s="61" t="e">
        <f t="shared" si="656"/>
        <v>#DIV/0!</v>
      </c>
      <c r="DP388" s="61" t="e">
        <f t="shared" si="657"/>
        <v>#DIV/0!</v>
      </c>
      <c r="DQ388" s="61" t="e">
        <f t="shared" si="658"/>
        <v>#DIV/0!</v>
      </c>
      <c r="DR388" s="61" t="e">
        <f t="shared" si="659"/>
        <v>#DIV/0!</v>
      </c>
      <c r="DS388" s="61" t="e">
        <f t="shared" si="660"/>
        <v>#DIV/0!</v>
      </c>
      <c r="DT388" s="61" t="e">
        <f t="shared" si="661"/>
        <v>#DIV/0!</v>
      </c>
      <c r="DU388" s="61" t="e">
        <f t="shared" si="662"/>
        <v>#DIV/0!</v>
      </c>
      <c r="DV388" s="61" t="e">
        <f t="shared" si="663"/>
        <v>#DIV/0!</v>
      </c>
      <c r="DW388" s="61" t="e">
        <f t="shared" si="664"/>
        <v>#DIV/0!</v>
      </c>
      <c r="DX388" s="61" t="e">
        <f t="shared" si="665"/>
        <v>#DIV/0!</v>
      </c>
      <c r="DY388" s="61" t="e">
        <f t="shared" si="666"/>
        <v>#DIV/0!</v>
      </c>
      <c r="DZ388" s="61" t="e">
        <f t="shared" si="671"/>
        <v>#DIV/0!</v>
      </c>
    </row>
    <row r="389" spans="1:130">
      <c r="A389" s="53">
        <v>3</v>
      </c>
      <c r="B389" s="63">
        <f t="shared" si="667"/>
        <v>0.2</v>
      </c>
      <c r="C389" s="53">
        <v>2003</v>
      </c>
      <c r="D389" s="64">
        <f t="shared" si="672"/>
        <v>0</v>
      </c>
      <c r="E389" s="64">
        <f t="shared" ref="E389:E407" si="673">VLOOKUP($C$67,$D$3:$K$63,$A$73,0)*(B388-B387)</f>
        <v>0</v>
      </c>
      <c r="F389" s="64">
        <f>VLOOKUP($C$68,$D$3:$K$63,$A$73,0)*(B387-B386)</f>
        <v>0</v>
      </c>
      <c r="G389" s="64">
        <f>VLOOKUP($C$69,$D$3:$K$63,$A$73,0)*B386</f>
        <v>0</v>
      </c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54">
        <f t="shared" si="668"/>
        <v>0</v>
      </c>
      <c r="BP389" s="53">
        <v>2003</v>
      </c>
      <c r="BQ389" s="61" t="e">
        <f t="shared" si="669"/>
        <v>#DIV/0!</v>
      </c>
      <c r="BR389" s="61" t="e">
        <f t="shared" si="638"/>
        <v>#DIV/0!</v>
      </c>
      <c r="BS389" s="61" t="e">
        <f t="shared" si="638"/>
        <v>#DIV/0!</v>
      </c>
      <c r="BT389" s="61" t="e">
        <f t="shared" si="638"/>
        <v>#DIV/0!</v>
      </c>
      <c r="BU389" s="61" t="e">
        <f t="shared" si="638"/>
        <v>#DIV/0!</v>
      </c>
      <c r="BV389" s="61" t="e">
        <f t="shared" si="638"/>
        <v>#DIV/0!</v>
      </c>
      <c r="BW389" s="61" t="e">
        <f t="shared" si="638"/>
        <v>#DIV/0!</v>
      </c>
      <c r="BX389" s="61" t="e">
        <f t="shared" si="638"/>
        <v>#DIV/0!</v>
      </c>
      <c r="BY389" s="61" t="e">
        <f t="shared" si="638"/>
        <v>#DIV/0!</v>
      </c>
      <c r="BZ389" s="61" t="e">
        <f t="shared" si="638"/>
        <v>#DIV/0!</v>
      </c>
      <c r="CA389" s="61" t="e">
        <f t="shared" si="638"/>
        <v>#DIV/0!</v>
      </c>
      <c r="CB389" s="61" t="e">
        <f t="shared" si="638"/>
        <v>#DIV/0!</v>
      </c>
      <c r="CC389" s="61" t="e">
        <f t="shared" si="638"/>
        <v>#DIV/0!</v>
      </c>
      <c r="CD389" s="61" t="e">
        <f t="shared" si="638"/>
        <v>#DIV/0!</v>
      </c>
      <c r="CE389" s="61" t="e">
        <f t="shared" si="638"/>
        <v>#DIV/0!</v>
      </c>
      <c r="CF389" s="61" t="e">
        <f t="shared" si="638"/>
        <v>#DIV/0!</v>
      </c>
      <c r="CG389" s="61" t="e">
        <f t="shared" si="638"/>
        <v>#DIV/0!</v>
      </c>
      <c r="CH389" s="61" t="e">
        <f t="shared" si="639"/>
        <v>#DIV/0!</v>
      </c>
      <c r="CI389" s="61" t="e">
        <f t="shared" si="640"/>
        <v>#DIV/0!</v>
      </c>
      <c r="CJ389" s="61" t="e">
        <f t="shared" si="641"/>
        <v>#DIV/0!</v>
      </c>
      <c r="CK389" s="61" t="e">
        <f t="shared" si="642"/>
        <v>#DIV/0!</v>
      </c>
      <c r="CL389" s="61" t="e">
        <f t="shared" si="643"/>
        <v>#DIV/0!</v>
      </c>
      <c r="CM389" s="61" t="e">
        <f t="shared" si="670"/>
        <v>#DIV/0!</v>
      </c>
      <c r="CN389" s="61" t="e">
        <f t="shared" si="644"/>
        <v>#DIV/0!</v>
      </c>
      <c r="CO389" s="61" t="e">
        <f t="shared" si="644"/>
        <v>#DIV/0!</v>
      </c>
      <c r="CP389" s="61" t="e">
        <f t="shared" si="644"/>
        <v>#DIV/0!</v>
      </c>
      <c r="CQ389" s="61" t="e">
        <f t="shared" si="644"/>
        <v>#DIV/0!</v>
      </c>
      <c r="CR389" s="61" t="e">
        <f t="shared" si="644"/>
        <v>#DIV/0!</v>
      </c>
      <c r="CS389" s="61" t="e">
        <f t="shared" si="644"/>
        <v>#DIV/0!</v>
      </c>
      <c r="CT389" s="61" t="e">
        <f t="shared" si="644"/>
        <v>#DIV/0!</v>
      </c>
      <c r="CU389" s="61" t="e">
        <f t="shared" si="644"/>
        <v>#DIV/0!</v>
      </c>
      <c r="CV389" s="61" t="e">
        <f t="shared" si="644"/>
        <v>#DIV/0!</v>
      </c>
      <c r="CW389" s="61" t="e">
        <f t="shared" si="644"/>
        <v>#DIV/0!</v>
      </c>
      <c r="CX389" s="61" t="e">
        <f t="shared" si="644"/>
        <v>#DIV/0!</v>
      </c>
      <c r="CY389" s="61" t="e">
        <f t="shared" si="644"/>
        <v>#DIV/0!</v>
      </c>
      <c r="CZ389" s="61" t="e">
        <f t="shared" si="644"/>
        <v>#DIV/0!</v>
      </c>
      <c r="DA389" s="61" t="e">
        <f t="shared" si="644"/>
        <v>#DIV/0!</v>
      </c>
      <c r="DB389" s="61" t="e">
        <f t="shared" si="644"/>
        <v>#DIV/0!</v>
      </c>
      <c r="DC389" s="61" t="e">
        <f t="shared" si="644"/>
        <v>#DIV/0!</v>
      </c>
      <c r="DD389" s="61" t="e">
        <f t="shared" si="645"/>
        <v>#DIV/0!</v>
      </c>
      <c r="DE389" s="61" t="e">
        <f t="shared" si="646"/>
        <v>#DIV/0!</v>
      </c>
      <c r="DF389" s="61" t="e">
        <f t="shared" si="647"/>
        <v>#DIV/0!</v>
      </c>
      <c r="DG389" s="61" t="e">
        <f t="shared" si="648"/>
        <v>#DIV/0!</v>
      </c>
      <c r="DH389" s="61" t="e">
        <f t="shared" si="649"/>
        <v>#DIV/0!</v>
      </c>
      <c r="DI389" s="61" t="e">
        <f t="shared" si="650"/>
        <v>#DIV/0!</v>
      </c>
      <c r="DJ389" s="61" t="e">
        <f t="shared" si="651"/>
        <v>#DIV/0!</v>
      </c>
      <c r="DK389" s="61" t="e">
        <f t="shared" si="652"/>
        <v>#DIV/0!</v>
      </c>
      <c r="DL389" s="61" t="e">
        <f t="shared" si="653"/>
        <v>#DIV/0!</v>
      </c>
      <c r="DM389" s="61" t="e">
        <f t="shared" si="654"/>
        <v>#DIV/0!</v>
      </c>
      <c r="DN389" s="61" t="e">
        <f t="shared" si="655"/>
        <v>#DIV/0!</v>
      </c>
      <c r="DO389" s="61" t="e">
        <f t="shared" si="656"/>
        <v>#DIV/0!</v>
      </c>
      <c r="DP389" s="61" t="e">
        <f t="shared" si="657"/>
        <v>#DIV/0!</v>
      </c>
      <c r="DQ389" s="61" t="e">
        <f t="shared" si="658"/>
        <v>#DIV/0!</v>
      </c>
      <c r="DR389" s="61" t="e">
        <f t="shared" si="659"/>
        <v>#DIV/0!</v>
      </c>
      <c r="DS389" s="61" t="e">
        <f t="shared" si="660"/>
        <v>#DIV/0!</v>
      </c>
      <c r="DT389" s="61" t="e">
        <f t="shared" si="661"/>
        <v>#DIV/0!</v>
      </c>
      <c r="DU389" s="61" t="e">
        <f t="shared" si="662"/>
        <v>#DIV/0!</v>
      </c>
      <c r="DV389" s="61" t="e">
        <f t="shared" si="663"/>
        <v>#DIV/0!</v>
      </c>
      <c r="DW389" s="61" t="e">
        <f t="shared" si="664"/>
        <v>#DIV/0!</v>
      </c>
      <c r="DX389" s="61" t="e">
        <f t="shared" si="665"/>
        <v>#DIV/0!</v>
      </c>
      <c r="DY389" s="61" t="e">
        <f t="shared" si="666"/>
        <v>#DIV/0!</v>
      </c>
      <c r="DZ389" s="61" t="e">
        <f t="shared" si="671"/>
        <v>#DIV/0!</v>
      </c>
    </row>
    <row r="390" spans="1:130">
      <c r="A390" s="53">
        <v>4</v>
      </c>
      <c r="B390" s="63">
        <f t="shared" si="667"/>
        <v>0.266666666666667</v>
      </c>
      <c r="C390" s="53">
        <v>2004</v>
      </c>
      <c r="D390" s="64">
        <f t="shared" si="672"/>
        <v>0</v>
      </c>
      <c r="E390" s="64">
        <f t="shared" si="673"/>
        <v>0</v>
      </c>
      <c r="F390" s="64">
        <f t="shared" ref="F390:F408" si="674">VLOOKUP($C$68,$D$3:$K$63,$A$73,0)*(B388-B387)</f>
        <v>0</v>
      </c>
      <c r="G390" s="64">
        <f>VLOOKUP($C$69,$D$3:$K$63,$A$73,0)*(B387-B386)</f>
        <v>0</v>
      </c>
      <c r="H390" s="64">
        <f>VLOOKUP($C$70,$D$3:$K$63,$A$73,0)*B386</f>
        <v>0</v>
      </c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54">
        <f t="shared" si="668"/>
        <v>0</v>
      </c>
      <c r="BP390" s="53">
        <v>2004</v>
      </c>
      <c r="BQ390" s="61" t="e">
        <f t="shared" si="669"/>
        <v>#DIV/0!</v>
      </c>
      <c r="BR390" s="61" t="e">
        <f t="shared" si="638"/>
        <v>#DIV/0!</v>
      </c>
      <c r="BS390" s="61" t="e">
        <f t="shared" si="638"/>
        <v>#DIV/0!</v>
      </c>
      <c r="BT390" s="61" t="e">
        <f t="shared" si="638"/>
        <v>#DIV/0!</v>
      </c>
      <c r="BU390" s="61" t="e">
        <f t="shared" si="638"/>
        <v>#DIV/0!</v>
      </c>
      <c r="BV390" s="61" t="e">
        <f t="shared" si="638"/>
        <v>#DIV/0!</v>
      </c>
      <c r="BW390" s="61" t="e">
        <f t="shared" si="638"/>
        <v>#DIV/0!</v>
      </c>
      <c r="BX390" s="61" t="e">
        <f t="shared" si="638"/>
        <v>#DIV/0!</v>
      </c>
      <c r="BY390" s="61" t="e">
        <f t="shared" si="638"/>
        <v>#DIV/0!</v>
      </c>
      <c r="BZ390" s="61" t="e">
        <f t="shared" si="638"/>
        <v>#DIV/0!</v>
      </c>
      <c r="CA390" s="61" t="e">
        <f t="shared" si="638"/>
        <v>#DIV/0!</v>
      </c>
      <c r="CB390" s="61" t="e">
        <f t="shared" si="638"/>
        <v>#DIV/0!</v>
      </c>
      <c r="CC390" s="61" t="e">
        <f t="shared" si="638"/>
        <v>#DIV/0!</v>
      </c>
      <c r="CD390" s="61" t="e">
        <f t="shared" si="638"/>
        <v>#DIV/0!</v>
      </c>
      <c r="CE390" s="61" t="e">
        <f t="shared" si="638"/>
        <v>#DIV/0!</v>
      </c>
      <c r="CF390" s="61" t="e">
        <f t="shared" si="638"/>
        <v>#DIV/0!</v>
      </c>
      <c r="CG390" s="61" t="e">
        <f t="shared" si="638"/>
        <v>#DIV/0!</v>
      </c>
      <c r="CH390" s="61" t="e">
        <f t="shared" si="639"/>
        <v>#DIV/0!</v>
      </c>
      <c r="CI390" s="61" t="e">
        <f t="shared" si="640"/>
        <v>#DIV/0!</v>
      </c>
      <c r="CJ390" s="61" t="e">
        <f t="shared" si="641"/>
        <v>#DIV/0!</v>
      </c>
      <c r="CK390" s="61" t="e">
        <f t="shared" si="642"/>
        <v>#DIV/0!</v>
      </c>
      <c r="CL390" s="61" t="e">
        <f t="shared" si="643"/>
        <v>#DIV/0!</v>
      </c>
      <c r="CM390" s="61" t="e">
        <f t="shared" si="670"/>
        <v>#DIV/0!</v>
      </c>
      <c r="CN390" s="61" t="e">
        <f t="shared" si="644"/>
        <v>#DIV/0!</v>
      </c>
      <c r="CO390" s="61" t="e">
        <f t="shared" si="644"/>
        <v>#DIV/0!</v>
      </c>
      <c r="CP390" s="61" t="e">
        <f t="shared" si="644"/>
        <v>#DIV/0!</v>
      </c>
      <c r="CQ390" s="61" t="e">
        <f t="shared" si="644"/>
        <v>#DIV/0!</v>
      </c>
      <c r="CR390" s="61" t="e">
        <f t="shared" si="644"/>
        <v>#DIV/0!</v>
      </c>
      <c r="CS390" s="61" t="e">
        <f t="shared" si="644"/>
        <v>#DIV/0!</v>
      </c>
      <c r="CT390" s="61" t="e">
        <f t="shared" si="644"/>
        <v>#DIV/0!</v>
      </c>
      <c r="CU390" s="61" t="e">
        <f t="shared" si="644"/>
        <v>#DIV/0!</v>
      </c>
      <c r="CV390" s="61" t="e">
        <f t="shared" si="644"/>
        <v>#DIV/0!</v>
      </c>
      <c r="CW390" s="61" t="e">
        <f t="shared" si="644"/>
        <v>#DIV/0!</v>
      </c>
      <c r="CX390" s="61" t="e">
        <f t="shared" si="644"/>
        <v>#DIV/0!</v>
      </c>
      <c r="CY390" s="61" t="e">
        <f t="shared" si="644"/>
        <v>#DIV/0!</v>
      </c>
      <c r="CZ390" s="61" t="e">
        <f t="shared" si="644"/>
        <v>#DIV/0!</v>
      </c>
      <c r="DA390" s="61" t="e">
        <f t="shared" si="644"/>
        <v>#DIV/0!</v>
      </c>
      <c r="DB390" s="61" t="e">
        <f t="shared" si="644"/>
        <v>#DIV/0!</v>
      </c>
      <c r="DC390" s="61" t="e">
        <f t="shared" si="644"/>
        <v>#DIV/0!</v>
      </c>
      <c r="DD390" s="61" t="e">
        <f t="shared" si="645"/>
        <v>#DIV/0!</v>
      </c>
      <c r="DE390" s="61" t="e">
        <f t="shared" si="646"/>
        <v>#DIV/0!</v>
      </c>
      <c r="DF390" s="61" t="e">
        <f t="shared" si="647"/>
        <v>#DIV/0!</v>
      </c>
      <c r="DG390" s="61" t="e">
        <f t="shared" si="648"/>
        <v>#DIV/0!</v>
      </c>
      <c r="DH390" s="61" t="e">
        <f t="shared" si="649"/>
        <v>#DIV/0!</v>
      </c>
      <c r="DI390" s="61" t="e">
        <f t="shared" si="650"/>
        <v>#DIV/0!</v>
      </c>
      <c r="DJ390" s="61" t="e">
        <f t="shared" si="651"/>
        <v>#DIV/0!</v>
      </c>
      <c r="DK390" s="61" t="e">
        <f t="shared" si="652"/>
        <v>#DIV/0!</v>
      </c>
      <c r="DL390" s="61" t="e">
        <f t="shared" si="653"/>
        <v>#DIV/0!</v>
      </c>
      <c r="DM390" s="61" t="e">
        <f t="shared" si="654"/>
        <v>#DIV/0!</v>
      </c>
      <c r="DN390" s="61" t="e">
        <f t="shared" si="655"/>
        <v>#DIV/0!</v>
      </c>
      <c r="DO390" s="61" t="e">
        <f t="shared" si="656"/>
        <v>#DIV/0!</v>
      </c>
      <c r="DP390" s="61" t="e">
        <f t="shared" si="657"/>
        <v>#DIV/0!</v>
      </c>
      <c r="DQ390" s="61" t="e">
        <f t="shared" si="658"/>
        <v>#DIV/0!</v>
      </c>
      <c r="DR390" s="61" t="e">
        <f t="shared" si="659"/>
        <v>#DIV/0!</v>
      </c>
      <c r="DS390" s="61" t="e">
        <f t="shared" si="660"/>
        <v>#DIV/0!</v>
      </c>
      <c r="DT390" s="61" t="e">
        <f t="shared" si="661"/>
        <v>#DIV/0!</v>
      </c>
      <c r="DU390" s="61" t="e">
        <f t="shared" si="662"/>
        <v>#DIV/0!</v>
      </c>
      <c r="DV390" s="61" t="e">
        <f t="shared" si="663"/>
        <v>#DIV/0!</v>
      </c>
      <c r="DW390" s="61" t="e">
        <f t="shared" si="664"/>
        <v>#DIV/0!</v>
      </c>
      <c r="DX390" s="61" t="e">
        <f t="shared" si="665"/>
        <v>#DIV/0!</v>
      </c>
      <c r="DY390" s="61" t="e">
        <f t="shared" si="666"/>
        <v>#DIV/0!</v>
      </c>
      <c r="DZ390" s="61" t="e">
        <f t="shared" si="671"/>
        <v>#DIV/0!</v>
      </c>
    </row>
    <row r="391" spans="1:130">
      <c r="A391" s="53">
        <v>5</v>
      </c>
      <c r="B391" s="63">
        <f t="shared" si="667"/>
        <v>0.33333333333333298</v>
      </c>
      <c r="C391" s="53">
        <v>2005</v>
      </c>
      <c r="D391" s="64">
        <f t="shared" si="672"/>
        <v>0</v>
      </c>
      <c r="E391" s="64">
        <f t="shared" si="673"/>
        <v>0</v>
      </c>
      <c r="F391" s="64">
        <f t="shared" si="674"/>
        <v>0</v>
      </c>
      <c r="G391" s="64">
        <f t="shared" ref="G391:G409" si="675">VLOOKUP($C$69,$D$3:$K$63,$A$73,0)*(B388-B387)</f>
        <v>0</v>
      </c>
      <c r="H391" s="64">
        <f>VLOOKUP($C$70,$D$3:$K$63,$A$73,0)*(B387-B386)</f>
        <v>0</v>
      </c>
      <c r="I391" s="64">
        <f>VLOOKUP($C$71,$D$3:$K$63,$A$73,0)*B386</f>
        <v>0</v>
      </c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54">
        <f t="shared" si="668"/>
        <v>0</v>
      </c>
      <c r="BP391" s="53">
        <v>2005</v>
      </c>
      <c r="BQ391" s="61" t="e">
        <f t="shared" si="669"/>
        <v>#DIV/0!</v>
      </c>
      <c r="BR391" s="61" t="e">
        <f t="shared" si="638"/>
        <v>#DIV/0!</v>
      </c>
      <c r="BS391" s="61" t="e">
        <f t="shared" si="638"/>
        <v>#DIV/0!</v>
      </c>
      <c r="BT391" s="61" t="e">
        <f t="shared" si="638"/>
        <v>#DIV/0!</v>
      </c>
      <c r="BU391" s="61" t="e">
        <f t="shared" si="638"/>
        <v>#DIV/0!</v>
      </c>
      <c r="BV391" s="61" t="e">
        <f t="shared" si="638"/>
        <v>#DIV/0!</v>
      </c>
      <c r="BW391" s="61" t="e">
        <f t="shared" si="638"/>
        <v>#DIV/0!</v>
      </c>
      <c r="BX391" s="61" t="e">
        <f t="shared" si="638"/>
        <v>#DIV/0!</v>
      </c>
      <c r="BY391" s="61" t="e">
        <f t="shared" si="638"/>
        <v>#DIV/0!</v>
      </c>
      <c r="BZ391" s="61" t="e">
        <f t="shared" si="638"/>
        <v>#DIV/0!</v>
      </c>
      <c r="CA391" s="61" t="e">
        <f t="shared" si="638"/>
        <v>#DIV/0!</v>
      </c>
      <c r="CB391" s="61" t="e">
        <f t="shared" si="638"/>
        <v>#DIV/0!</v>
      </c>
      <c r="CC391" s="61" t="e">
        <f t="shared" si="638"/>
        <v>#DIV/0!</v>
      </c>
      <c r="CD391" s="61" t="e">
        <f t="shared" si="638"/>
        <v>#DIV/0!</v>
      </c>
      <c r="CE391" s="61" t="e">
        <f t="shared" si="638"/>
        <v>#DIV/0!</v>
      </c>
      <c r="CF391" s="61" t="e">
        <f t="shared" si="638"/>
        <v>#DIV/0!</v>
      </c>
      <c r="CG391" s="61" t="e">
        <f t="shared" si="638"/>
        <v>#DIV/0!</v>
      </c>
      <c r="CH391" s="61" t="e">
        <f t="shared" si="639"/>
        <v>#DIV/0!</v>
      </c>
      <c r="CI391" s="61" t="e">
        <f t="shared" si="640"/>
        <v>#DIV/0!</v>
      </c>
      <c r="CJ391" s="61" t="e">
        <f t="shared" si="641"/>
        <v>#DIV/0!</v>
      </c>
      <c r="CK391" s="61" t="e">
        <f t="shared" si="642"/>
        <v>#DIV/0!</v>
      </c>
      <c r="CL391" s="61" t="e">
        <f t="shared" si="643"/>
        <v>#DIV/0!</v>
      </c>
      <c r="CM391" s="61" t="e">
        <f t="shared" si="670"/>
        <v>#DIV/0!</v>
      </c>
      <c r="CN391" s="61" t="e">
        <f t="shared" si="644"/>
        <v>#DIV/0!</v>
      </c>
      <c r="CO391" s="61" t="e">
        <f t="shared" si="644"/>
        <v>#DIV/0!</v>
      </c>
      <c r="CP391" s="61" t="e">
        <f t="shared" si="644"/>
        <v>#DIV/0!</v>
      </c>
      <c r="CQ391" s="61" t="e">
        <f t="shared" si="644"/>
        <v>#DIV/0!</v>
      </c>
      <c r="CR391" s="61" t="e">
        <f t="shared" si="644"/>
        <v>#DIV/0!</v>
      </c>
      <c r="CS391" s="61" t="e">
        <f t="shared" si="644"/>
        <v>#DIV/0!</v>
      </c>
      <c r="CT391" s="61" t="e">
        <f t="shared" si="644"/>
        <v>#DIV/0!</v>
      </c>
      <c r="CU391" s="61" t="e">
        <f t="shared" si="644"/>
        <v>#DIV/0!</v>
      </c>
      <c r="CV391" s="61" t="e">
        <f t="shared" si="644"/>
        <v>#DIV/0!</v>
      </c>
      <c r="CW391" s="61" t="e">
        <f t="shared" si="644"/>
        <v>#DIV/0!</v>
      </c>
      <c r="CX391" s="61" t="e">
        <f t="shared" si="644"/>
        <v>#DIV/0!</v>
      </c>
      <c r="CY391" s="61" t="e">
        <f t="shared" si="644"/>
        <v>#DIV/0!</v>
      </c>
      <c r="CZ391" s="61" t="e">
        <f t="shared" si="644"/>
        <v>#DIV/0!</v>
      </c>
      <c r="DA391" s="61" t="e">
        <f t="shared" si="644"/>
        <v>#DIV/0!</v>
      </c>
      <c r="DB391" s="61" t="e">
        <f t="shared" si="644"/>
        <v>#DIV/0!</v>
      </c>
      <c r="DC391" s="61" t="e">
        <f t="shared" si="644"/>
        <v>#DIV/0!</v>
      </c>
      <c r="DD391" s="61" t="e">
        <f t="shared" si="645"/>
        <v>#DIV/0!</v>
      </c>
      <c r="DE391" s="61" t="e">
        <f t="shared" si="646"/>
        <v>#DIV/0!</v>
      </c>
      <c r="DF391" s="61" t="e">
        <f t="shared" si="647"/>
        <v>#DIV/0!</v>
      </c>
      <c r="DG391" s="61" t="e">
        <f t="shared" si="648"/>
        <v>#DIV/0!</v>
      </c>
      <c r="DH391" s="61" t="e">
        <f t="shared" si="649"/>
        <v>#DIV/0!</v>
      </c>
      <c r="DI391" s="61" t="e">
        <f t="shared" si="650"/>
        <v>#DIV/0!</v>
      </c>
      <c r="DJ391" s="61" t="e">
        <f t="shared" si="651"/>
        <v>#DIV/0!</v>
      </c>
      <c r="DK391" s="61" t="e">
        <f t="shared" si="652"/>
        <v>#DIV/0!</v>
      </c>
      <c r="DL391" s="61" t="e">
        <f t="shared" si="653"/>
        <v>#DIV/0!</v>
      </c>
      <c r="DM391" s="61" t="e">
        <f t="shared" si="654"/>
        <v>#DIV/0!</v>
      </c>
      <c r="DN391" s="61" t="e">
        <f t="shared" si="655"/>
        <v>#DIV/0!</v>
      </c>
      <c r="DO391" s="61" t="e">
        <f t="shared" si="656"/>
        <v>#DIV/0!</v>
      </c>
      <c r="DP391" s="61" t="e">
        <f t="shared" si="657"/>
        <v>#DIV/0!</v>
      </c>
      <c r="DQ391" s="61" t="e">
        <f t="shared" si="658"/>
        <v>#DIV/0!</v>
      </c>
      <c r="DR391" s="61" t="e">
        <f t="shared" si="659"/>
        <v>#DIV/0!</v>
      </c>
      <c r="DS391" s="61" t="e">
        <f t="shared" si="660"/>
        <v>#DIV/0!</v>
      </c>
      <c r="DT391" s="61" t="e">
        <f t="shared" si="661"/>
        <v>#DIV/0!</v>
      </c>
      <c r="DU391" s="61" t="e">
        <f t="shared" si="662"/>
        <v>#DIV/0!</v>
      </c>
      <c r="DV391" s="61" t="e">
        <f t="shared" si="663"/>
        <v>#DIV/0!</v>
      </c>
      <c r="DW391" s="61" t="e">
        <f t="shared" si="664"/>
        <v>#DIV/0!</v>
      </c>
      <c r="DX391" s="61" t="e">
        <f t="shared" si="665"/>
        <v>#DIV/0!</v>
      </c>
      <c r="DY391" s="61" t="e">
        <f t="shared" si="666"/>
        <v>#DIV/0!</v>
      </c>
      <c r="DZ391" s="61" t="e">
        <f t="shared" si="671"/>
        <v>#DIV/0!</v>
      </c>
    </row>
    <row r="392" spans="1:130">
      <c r="A392" s="53">
        <v>6</v>
      </c>
      <c r="B392" s="63">
        <f t="shared" si="667"/>
        <v>0.4</v>
      </c>
      <c r="C392" s="53">
        <v>2006</v>
      </c>
      <c r="D392" s="64">
        <f t="shared" si="672"/>
        <v>0</v>
      </c>
      <c r="E392" s="64">
        <f t="shared" si="673"/>
        <v>0</v>
      </c>
      <c r="F392" s="64">
        <f t="shared" si="674"/>
        <v>0</v>
      </c>
      <c r="G392" s="64">
        <f t="shared" si="675"/>
        <v>0</v>
      </c>
      <c r="H392" s="64">
        <f t="shared" ref="H392:H410" si="676">VLOOKUP($C$70,$D$3:$K$63,$A$73,0)*(B388-B387)</f>
        <v>0</v>
      </c>
      <c r="I392" s="64">
        <f>VLOOKUP($C$71,$D$3:$K$63,$A$73,0)*(B387-B386)</f>
        <v>0</v>
      </c>
      <c r="J392" s="64">
        <f>VLOOKUP($C$72,$D$3:$K$63,$A$73,0)*B386</f>
        <v>0</v>
      </c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54">
        <f t="shared" si="668"/>
        <v>0</v>
      </c>
      <c r="BP392" s="53">
        <v>2006</v>
      </c>
      <c r="BQ392" s="61" t="e">
        <f t="shared" si="669"/>
        <v>#DIV/0!</v>
      </c>
      <c r="BR392" s="61" t="e">
        <f t="shared" si="638"/>
        <v>#DIV/0!</v>
      </c>
      <c r="BS392" s="61" t="e">
        <f t="shared" si="638"/>
        <v>#DIV/0!</v>
      </c>
      <c r="BT392" s="61" t="e">
        <f t="shared" si="638"/>
        <v>#DIV/0!</v>
      </c>
      <c r="BU392" s="61" t="e">
        <f t="shared" si="638"/>
        <v>#DIV/0!</v>
      </c>
      <c r="BV392" s="61" t="e">
        <f t="shared" si="638"/>
        <v>#DIV/0!</v>
      </c>
      <c r="BW392" s="61" t="e">
        <f t="shared" si="638"/>
        <v>#DIV/0!</v>
      </c>
      <c r="BX392" s="61" t="e">
        <f t="shared" si="638"/>
        <v>#DIV/0!</v>
      </c>
      <c r="BY392" s="61" t="e">
        <f t="shared" si="638"/>
        <v>#DIV/0!</v>
      </c>
      <c r="BZ392" s="61" t="e">
        <f t="shared" si="638"/>
        <v>#DIV/0!</v>
      </c>
      <c r="CA392" s="61" t="e">
        <f t="shared" si="638"/>
        <v>#DIV/0!</v>
      </c>
      <c r="CB392" s="61" t="e">
        <f t="shared" si="638"/>
        <v>#DIV/0!</v>
      </c>
      <c r="CC392" s="61" t="e">
        <f t="shared" si="638"/>
        <v>#DIV/0!</v>
      </c>
      <c r="CD392" s="61" t="e">
        <f t="shared" si="638"/>
        <v>#DIV/0!</v>
      </c>
      <c r="CE392" s="61" t="e">
        <f t="shared" si="638"/>
        <v>#DIV/0!</v>
      </c>
      <c r="CF392" s="61" t="e">
        <f t="shared" si="638"/>
        <v>#DIV/0!</v>
      </c>
      <c r="CG392" s="61" t="e">
        <f t="shared" si="638"/>
        <v>#DIV/0!</v>
      </c>
      <c r="CH392" s="61" t="e">
        <f t="shared" si="639"/>
        <v>#DIV/0!</v>
      </c>
      <c r="CI392" s="61" t="e">
        <f t="shared" si="640"/>
        <v>#DIV/0!</v>
      </c>
      <c r="CJ392" s="61" t="e">
        <f t="shared" si="641"/>
        <v>#DIV/0!</v>
      </c>
      <c r="CK392" s="61" t="e">
        <f t="shared" si="642"/>
        <v>#DIV/0!</v>
      </c>
      <c r="CL392" s="61" t="e">
        <f t="shared" si="643"/>
        <v>#DIV/0!</v>
      </c>
      <c r="CM392" s="61" t="e">
        <f t="shared" si="670"/>
        <v>#DIV/0!</v>
      </c>
      <c r="CN392" s="61" t="e">
        <f t="shared" si="644"/>
        <v>#DIV/0!</v>
      </c>
      <c r="CO392" s="61" t="e">
        <f t="shared" si="644"/>
        <v>#DIV/0!</v>
      </c>
      <c r="CP392" s="61" t="e">
        <f t="shared" si="644"/>
        <v>#DIV/0!</v>
      </c>
      <c r="CQ392" s="61" t="e">
        <f t="shared" si="644"/>
        <v>#DIV/0!</v>
      </c>
      <c r="CR392" s="61" t="e">
        <f t="shared" si="644"/>
        <v>#DIV/0!</v>
      </c>
      <c r="CS392" s="61" t="e">
        <f t="shared" si="644"/>
        <v>#DIV/0!</v>
      </c>
      <c r="CT392" s="61" t="e">
        <f t="shared" si="644"/>
        <v>#DIV/0!</v>
      </c>
      <c r="CU392" s="61" t="e">
        <f t="shared" si="644"/>
        <v>#DIV/0!</v>
      </c>
      <c r="CV392" s="61" t="e">
        <f t="shared" si="644"/>
        <v>#DIV/0!</v>
      </c>
      <c r="CW392" s="61" t="e">
        <f t="shared" si="644"/>
        <v>#DIV/0!</v>
      </c>
      <c r="CX392" s="61" t="e">
        <f t="shared" si="644"/>
        <v>#DIV/0!</v>
      </c>
      <c r="CY392" s="61" t="e">
        <f t="shared" si="644"/>
        <v>#DIV/0!</v>
      </c>
      <c r="CZ392" s="61" t="e">
        <f t="shared" si="644"/>
        <v>#DIV/0!</v>
      </c>
      <c r="DA392" s="61" t="e">
        <f t="shared" si="644"/>
        <v>#DIV/0!</v>
      </c>
      <c r="DB392" s="61" t="e">
        <f t="shared" si="644"/>
        <v>#DIV/0!</v>
      </c>
      <c r="DC392" s="61" t="e">
        <f t="shared" si="644"/>
        <v>#DIV/0!</v>
      </c>
      <c r="DD392" s="61" t="e">
        <f t="shared" si="645"/>
        <v>#DIV/0!</v>
      </c>
      <c r="DE392" s="61" t="e">
        <f t="shared" si="646"/>
        <v>#DIV/0!</v>
      </c>
      <c r="DF392" s="61" t="e">
        <f t="shared" si="647"/>
        <v>#DIV/0!</v>
      </c>
      <c r="DG392" s="61" t="e">
        <f t="shared" si="648"/>
        <v>#DIV/0!</v>
      </c>
      <c r="DH392" s="61" t="e">
        <f t="shared" si="649"/>
        <v>#DIV/0!</v>
      </c>
      <c r="DI392" s="61" t="e">
        <f t="shared" si="650"/>
        <v>#DIV/0!</v>
      </c>
      <c r="DJ392" s="61" t="e">
        <f t="shared" si="651"/>
        <v>#DIV/0!</v>
      </c>
      <c r="DK392" s="61" t="e">
        <f t="shared" si="652"/>
        <v>#DIV/0!</v>
      </c>
      <c r="DL392" s="61" t="e">
        <f t="shared" si="653"/>
        <v>#DIV/0!</v>
      </c>
      <c r="DM392" s="61" t="e">
        <f t="shared" si="654"/>
        <v>#DIV/0!</v>
      </c>
      <c r="DN392" s="61" t="e">
        <f t="shared" si="655"/>
        <v>#DIV/0!</v>
      </c>
      <c r="DO392" s="61" t="e">
        <f t="shared" si="656"/>
        <v>#DIV/0!</v>
      </c>
      <c r="DP392" s="61" t="e">
        <f t="shared" si="657"/>
        <v>#DIV/0!</v>
      </c>
      <c r="DQ392" s="61" t="e">
        <f t="shared" si="658"/>
        <v>#DIV/0!</v>
      </c>
      <c r="DR392" s="61" t="e">
        <f t="shared" si="659"/>
        <v>#DIV/0!</v>
      </c>
      <c r="DS392" s="61" t="e">
        <f t="shared" si="660"/>
        <v>#DIV/0!</v>
      </c>
      <c r="DT392" s="61" t="e">
        <f t="shared" si="661"/>
        <v>#DIV/0!</v>
      </c>
      <c r="DU392" s="61" t="e">
        <f t="shared" si="662"/>
        <v>#DIV/0!</v>
      </c>
      <c r="DV392" s="61" t="e">
        <f t="shared" si="663"/>
        <v>#DIV/0!</v>
      </c>
      <c r="DW392" s="61" t="e">
        <f t="shared" si="664"/>
        <v>#DIV/0!</v>
      </c>
      <c r="DX392" s="61" t="e">
        <f t="shared" si="665"/>
        <v>#DIV/0!</v>
      </c>
      <c r="DY392" s="61" t="e">
        <f t="shared" si="666"/>
        <v>#DIV/0!</v>
      </c>
      <c r="DZ392" s="61" t="e">
        <f t="shared" si="671"/>
        <v>#DIV/0!</v>
      </c>
    </row>
    <row r="393" spans="1:130">
      <c r="A393" s="53">
        <v>7</v>
      </c>
      <c r="B393" s="63">
        <f t="shared" si="667"/>
        <v>0.46666666666666701</v>
      </c>
      <c r="C393" s="53">
        <v>2007</v>
      </c>
      <c r="D393" s="64">
        <f t="shared" si="672"/>
        <v>0</v>
      </c>
      <c r="E393" s="64">
        <f t="shared" si="673"/>
        <v>0</v>
      </c>
      <c r="F393" s="64">
        <f t="shared" si="674"/>
        <v>0</v>
      </c>
      <c r="G393" s="64">
        <f t="shared" si="675"/>
        <v>0</v>
      </c>
      <c r="H393" s="64">
        <f t="shared" si="676"/>
        <v>0</v>
      </c>
      <c r="I393" s="64">
        <f t="shared" ref="I393:I411" si="677">VLOOKUP($C$71,$D$3:$K$63,$A$73,0)*(B388-B387)</f>
        <v>0</v>
      </c>
      <c r="J393" s="64">
        <f>VLOOKUP($C$72,$D$3:$K$63,$A$73,0)*(B387-B386)</f>
        <v>0</v>
      </c>
      <c r="K393" s="64">
        <f>VLOOKUP($C$73,$D$3:$K$63,$A$73,0)*B386</f>
        <v>0</v>
      </c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54">
        <f t="shared" si="668"/>
        <v>0</v>
      </c>
      <c r="BP393" s="53">
        <v>2007</v>
      </c>
      <c r="BQ393" s="61" t="e">
        <f t="shared" si="669"/>
        <v>#DIV/0!</v>
      </c>
      <c r="BR393" s="61" t="e">
        <f t="shared" si="638"/>
        <v>#DIV/0!</v>
      </c>
      <c r="BS393" s="61" t="e">
        <f t="shared" si="638"/>
        <v>#DIV/0!</v>
      </c>
      <c r="BT393" s="61" t="e">
        <f t="shared" si="638"/>
        <v>#DIV/0!</v>
      </c>
      <c r="BU393" s="61" t="e">
        <f t="shared" si="638"/>
        <v>#DIV/0!</v>
      </c>
      <c r="BV393" s="61" t="e">
        <f t="shared" si="638"/>
        <v>#DIV/0!</v>
      </c>
      <c r="BW393" s="61" t="e">
        <f t="shared" si="638"/>
        <v>#DIV/0!</v>
      </c>
      <c r="BX393" s="61" t="e">
        <f t="shared" si="638"/>
        <v>#DIV/0!</v>
      </c>
      <c r="BY393" s="61" t="e">
        <f t="shared" si="638"/>
        <v>#DIV/0!</v>
      </c>
      <c r="BZ393" s="61" t="e">
        <f t="shared" si="638"/>
        <v>#DIV/0!</v>
      </c>
      <c r="CA393" s="61" t="e">
        <f t="shared" si="638"/>
        <v>#DIV/0!</v>
      </c>
      <c r="CB393" s="61" t="e">
        <f t="shared" si="638"/>
        <v>#DIV/0!</v>
      </c>
      <c r="CC393" s="61" t="e">
        <f t="shared" si="638"/>
        <v>#DIV/0!</v>
      </c>
      <c r="CD393" s="61" t="e">
        <f t="shared" si="638"/>
        <v>#DIV/0!</v>
      </c>
      <c r="CE393" s="61" t="e">
        <f t="shared" si="638"/>
        <v>#DIV/0!</v>
      </c>
      <c r="CF393" s="61" t="e">
        <f t="shared" si="638"/>
        <v>#DIV/0!</v>
      </c>
      <c r="CG393" s="61" t="e">
        <f t="shared" si="638"/>
        <v>#DIV/0!</v>
      </c>
      <c r="CH393" s="61" t="e">
        <f t="shared" si="639"/>
        <v>#DIV/0!</v>
      </c>
      <c r="CI393" s="61" t="e">
        <f t="shared" si="640"/>
        <v>#DIV/0!</v>
      </c>
      <c r="CJ393" s="61" t="e">
        <f t="shared" si="641"/>
        <v>#DIV/0!</v>
      </c>
      <c r="CK393" s="61" t="e">
        <f t="shared" si="642"/>
        <v>#DIV/0!</v>
      </c>
      <c r="CL393" s="61" t="e">
        <f t="shared" si="643"/>
        <v>#DIV/0!</v>
      </c>
      <c r="CM393" s="61" t="e">
        <f t="shared" si="670"/>
        <v>#DIV/0!</v>
      </c>
      <c r="CN393" s="61" t="e">
        <f t="shared" si="644"/>
        <v>#DIV/0!</v>
      </c>
      <c r="CO393" s="61" t="e">
        <f t="shared" si="644"/>
        <v>#DIV/0!</v>
      </c>
      <c r="CP393" s="61" t="e">
        <f t="shared" si="644"/>
        <v>#DIV/0!</v>
      </c>
      <c r="CQ393" s="61" t="e">
        <f t="shared" si="644"/>
        <v>#DIV/0!</v>
      </c>
      <c r="CR393" s="61" t="e">
        <f t="shared" si="644"/>
        <v>#DIV/0!</v>
      </c>
      <c r="CS393" s="61" t="e">
        <f t="shared" si="644"/>
        <v>#DIV/0!</v>
      </c>
      <c r="CT393" s="61" t="e">
        <f t="shared" si="644"/>
        <v>#DIV/0!</v>
      </c>
      <c r="CU393" s="61" t="e">
        <f t="shared" si="644"/>
        <v>#DIV/0!</v>
      </c>
      <c r="CV393" s="61" t="e">
        <f t="shared" si="644"/>
        <v>#DIV/0!</v>
      </c>
      <c r="CW393" s="61" t="e">
        <f t="shared" si="644"/>
        <v>#DIV/0!</v>
      </c>
      <c r="CX393" s="61" t="e">
        <f t="shared" si="644"/>
        <v>#DIV/0!</v>
      </c>
      <c r="CY393" s="61" t="e">
        <f t="shared" si="644"/>
        <v>#DIV/0!</v>
      </c>
      <c r="CZ393" s="61" t="e">
        <f t="shared" si="644"/>
        <v>#DIV/0!</v>
      </c>
      <c r="DA393" s="61" t="e">
        <f t="shared" si="644"/>
        <v>#DIV/0!</v>
      </c>
      <c r="DB393" s="61" t="e">
        <f t="shared" si="644"/>
        <v>#DIV/0!</v>
      </c>
      <c r="DC393" s="61" t="e">
        <f t="shared" si="644"/>
        <v>#DIV/0!</v>
      </c>
      <c r="DD393" s="61" t="e">
        <f t="shared" si="645"/>
        <v>#DIV/0!</v>
      </c>
      <c r="DE393" s="61" t="e">
        <f t="shared" si="646"/>
        <v>#DIV/0!</v>
      </c>
      <c r="DF393" s="61" t="e">
        <f t="shared" si="647"/>
        <v>#DIV/0!</v>
      </c>
      <c r="DG393" s="61" t="e">
        <f t="shared" si="648"/>
        <v>#DIV/0!</v>
      </c>
      <c r="DH393" s="61" t="e">
        <f t="shared" si="649"/>
        <v>#DIV/0!</v>
      </c>
      <c r="DI393" s="61" t="e">
        <f t="shared" si="650"/>
        <v>#DIV/0!</v>
      </c>
      <c r="DJ393" s="61" t="e">
        <f t="shared" si="651"/>
        <v>#DIV/0!</v>
      </c>
      <c r="DK393" s="61" t="e">
        <f t="shared" si="652"/>
        <v>#DIV/0!</v>
      </c>
      <c r="DL393" s="61" t="e">
        <f t="shared" si="653"/>
        <v>#DIV/0!</v>
      </c>
      <c r="DM393" s="61" t="e">
        <f t="shared" si="654"/>
        <v>#DIV/0!</v>
      </c>
      <c r="DN393" s="61" t="e">
        <f t="shared" si="655"/>
        <v>#DIV/0!</v>
      </c>
      <c r="DO393" s="61" t="e">
        <f t="shared" si="656"/>
        <v>#DIV/0!</v>
      </c>
      <c r="DP393" s="61" t="e">
        <f t="shared" si="657"/>
        <v>#DIV/0!</v>
      </c>
      <c r="DQ393" s="61" t="e">
        <f t="shared" si="658"/>
        <v>#DIV/0!</v>
      </c>
      <c r="DR393" s="61" t="e">
        <f t="shared" si="659"/>
        <v>#DIV/0!</v>
      </c>
      <c r="DS393" s="61" t="e">
        <f t="shared" si="660"/>
        <v>#DIV/0!</v>
      </c>
      <c r="DT393" s="61" t="e">
        <f t="shared" si="661"/>
        <v>#DIV/0!</v>
      </c>
      <c r="DU393" s="61" t="e">
        <f t="shared" si="662"/>
        <v>#DIV/0!</v>
      </c>
      <c r="DV393" s="61" t="e">
        <f t="shared" si="663"/>
        <v>#DIV/0!</v>
      </c>
      <c r="DW393" s="61" t="e">
        <f t="shared" si="664"/>
        <v>#DIV/0!</v>
      </c>
      <c r="DX393" s="61" t="e">
        <f t="shared" si="665"/>
        <v>#DIV/0!</v>
      </c>
      <c r="DY393" s="61" t="e">
        <f t="shared" si="666"/>
        <v>#DIV/0!</v>
      </c>
      <c r="DZ393" s="61" t="e">
        <f t="shared" si="671"/>
        <v>#DIV/0!</v>
      </c>
    </row>
    <row r="394" spans="1:130">
      <c r="A394" s="53">
        <v>8</v>
      </c>
      <c r="B394" s="63">
        <f t="shared" si="667"/>
        <v>0.53333333333333299</v>
      </c>
      <c r="C394" s="53">
        <v>2008</v>
      </c>
      <c r="D394" s="64">
        <f t="shared" si="672"/>
        <v>0</v>
      </c>
      <c r="E394" s="64">
        <f t="shared" si="673"/>
        <v>0</v>
      </c>
      <c r="F394" s="64">
        <f t="shared" si="674"/>
        <v>0</v>
      </c>
      <c r="G394" s="64">
        <f t="shared" si="675"/>
        <v>0</v>
      </c>
      <c r="H394" s="64">
        <f t="shared" si="676"/>
        <v>0</v>
      </c>
      <c r="I394" s="64">
        <f t="shared" si="677"/>
        <v>0</v>
      </c>
      <c r="J394" s="64">
        <f t="shared" ref="J394:J412" si="678">VLOOKUP($C$72,$D$3:$K$63,$A$73,0)*(B388-B387)</f>
        <v>0</v>
      </c>
      <c r="K394" s="64">
        <f>VLOOKUP($C$73,$D$3:$K$63,$A$73,0)*(B387-B386)</f>
        <v>0</v>
      </c>
      <c r="L394" s="64">
        <f>VLOOKUP($C$74,$D$3:$K$63,$A$73,0)*B386</f>
        <v>0</v>
      </c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54">
        <f t="shared" si="668"/>
        <v>0</v>
      </c>
      <c r="BP394" s="53">
        <v>2008</v>
      </c>
      <c r="BQ394" s="61" t="e">
        <f t="shared" si="669"/>
        <v>#DIV/0!</v>
      </c>
      <c r="BR394" s="61" t="e">
        <f t="shared" si="638"/>
        <v>#DIV/0!</v>
      </c>
      <c r="BS394" s="61" t="e">
        <f t="shared" si="638"/>
        <v>#DIV/0!</v>
      </c>
      <c r="BT394" s="61" t="e">
        <f t="shared" si="638"/>
        <v>#DIV/0!</v>
      </c>
      <c r="BU394" s="61" t="e">
        <f t="shared" si="638"/>
        <v>#DIV/0!</v>
      </c>
      <c r="BV394" s="61" t="e">
        <f t="shared" si="638"/>
        <v>#DIV/0!</v>
      </c>
      <c r="BW394" s="61" t="e">
        <f t="shared" si="638"/>
        <v>#DIV/0!</v>
      </c>
      <c r="BX394" s="61" t="e">
        <f t="shared" si="638"/>
        <v>#DIV/0!</v>
      </c>
      <c r="BY394" s="61" t="e">
        <f t="shared" si="638"/>
        <v>#DIV/0!</v>
      </c>
      <c r="BZ394" s="61" t="e">
        <f t="shared" si="638"/>
        <v>#DIV/0!</v>
      </c>
      <c r="CA394" s="61" t="e">
        <f t="shared" si="638"/>
        <v>#DIV/0!</v>
      </c>
      <c r="CB394" s="61" t="e">
        <f t="shared" si="638"/>
        <v>#DIV/0!</v>
      </c>
      <c r="CC394" s="61" t="e">
        <f t="shared" si="638"/>
        <v>#DIV/0!</v>
      </c>
      <c r="CD394" s="61" t="e">
        <f t="shared" si="638"/>
        <v>#DIV/0!</v>
      </c>
      <c r="CE394" s="61" t="e">
        <f t="shared" si="638"/>
        <v>#DIV/0!</v>
      </c>
      <c r="CF394" s="61" t="e">
        <f t="shared" si="638"/>
        <v>#DIV/0!</v>
      </c>
      <c r="CG394" s="61" t="e">
        <f t="shared" si="638"/>
        <v>#DIV/0!</v>
      </c>
      <c r="CH394" s="61" t="e">
        <f t="shared" si="639"/>
        <v>#DIV/0!</v>
      </c>
      <c r="CI394" s="61" t="e">
        <f t="shared" si="640"/>
        <v>#DIV/0!</v>
      </c>
      <c r="CJ394" s="61" t="e">
        <f t="shared" si="641"/>
        <v>#DIV/0!</v>
      </c>
      <c r="CK394" s="61" t="e">
        <f t="shared" si="642"/>
        <v>#DIV/0!</v>
      </c>
      <c r="CL394" s="61" t="e">
        <f t="shared" si="643"/>
        <v>#DIV/0!</v>
      </c>
      <c r="CM394" s="61" t="e">
        <f t="shared" si="670"/>
        <v>#DIV/0!</v>
      </c>
      <c r="CN394" s="61" t="e">
        <f t="shared" si="644"/>
        <v>#DIV/0!</v>
      </c>
      <c r="CO394" s="61" t="e">
        <f t="shared" si="644"/>
        <v>#DIV/0!</v>
      </c>
      <c r="CP394" s="61" t="e">
        <f t="shared" si="644"/>
        <v>#DIV/0!</v>
      </c>
      <c r="CQ394" s="61" t="e">
        <f t="shared" si="644"/>
        <v>#DIV/0!</v>
      </c>
      <c r="CR394" s="61" t="e">
        <f t="shared" si="644"/>
        <v>#DIV/0!</v>
      </c>
      <c r="CS394" s="61" t="e">
        <f t="shared" si="644"/>
        <v>#DIV/0!</v>
      </c>
      <c r="CT394" s="61" t="e">
        <f t="shared" si="644"/>
        <v>#DIV/0!</v>
      </c>
      <c r="CU394" s="61" t="e">
        <f t="shared" si="644"/>
        <v>#DIV/0!</v>
      </c>
      <c r="CV394" s="61" t="e">
        <f t="shared" si="644"/>
        <v>#DIV/0!</v>
      </c>
      <c r="CW394" s="61" t="e">
        <f t="shared" si="644"/>
        <v>#DIV/0!</v>
      </c>
      <c r="CX394" s="61" t="e">
        <f t="shared" si="644"/>
        <v>#DIV/0!</v>
      </c>
      <c r="CY394" s="61" t="e">
        <f t="shared" si="644"/>
        <v>#DIV/0!</v>
      </c>
      <c r="CZ394" s="61" t="e">
        <f t="shared" si="644"/>
        <v>#DIV/0!</v>
      </c>
      <c r="DA394" s="61" t="e">
        <f t="shared" si="644"/>
        <v>#DIV/0!</v>
      </c>
      <c r="DB394" s="61" t="e">
        <f t="shared" si="644"/>
        <v>#DIV/0!</v>
      </c>
      <c r="DC394" s="61" t="e">
        <f t="shared" si="644"/>
        <v>#DIV/0!</v>
      </c>
      <c r="DD394" s="61" t="e">
        <f t="shared" si="645"/>
        <v>#DIV/0!</v>
      </c>
      <c r="DE394" s="61" t="e">
        <f t="shared" si="646"/>
        <v>#DIV/0!</v>
      </c>
      <c r="DF394" s="61" t="e">
        <f t="shared" si="647"/>
        <v>#DIV/0!</v>
      </c>
      <c r="DG394" s="61" t="e">
        <f t="shared" si="648"/>
        <v>#DIV/0!</v>
      </c>
      <c r="DH394" s="61" t="e">
        <f t="shared" si="649"/>
        <v>#DIV/0!</v>
      </c>
      <c r="DI394" s="61" t="e">
        <f t="shared" si="650"/>
        <v>#DIV/0!</v>
      </c>
      <c r="DJ394" s="61" t="e">
        <f t="shared" si="651"/>
        <v>#DIV/0!</v>
      </c>
      <c r="DK394" s="61" t="e">
        <f t="shared" si="652"/>
        <v>#DIV/0!</v>
      </c>
      <c r="DL394" s="61" t="e">
        <f t="shared" si="653"/>
        <v>#DIV/0!</v>
      </c>
      <c r="DM394" s="61" t="e">
        <f t="shared" si="654"/>
        <v>#DIV/0!</v>
      </c>
      <c r="DN394" s="61" t="e">
        <f t="shared" si="655"/>
        <v>#DIV/0!</v>
      </c>
      <c r="DO394" s="61" t="e">
        <f t="shared" si="656"/>
        <v>#DIV/0!</v>
      </c>
      <c r="DP394" s="61" t="e">
        <f t="shared" si="657"/>
        <v>#DIV/0!</v>
      </c>
      <c r="DQ394" s="61" t="e">
        <f t="shared" si="658"/>
        <v>#DIV/0!</v>
      </c>
      <c r="DR394" s="61" t="e">
        <f t="shared" si="659"/>
        <v>#DIV/0!</v>
      </c>
      <c r="DS394" s="61" t="e">
        <f t="shared" si="660"/>
        <v>#DIV/0!</v>
      </c>
      <c r="DT394" s="61" t="e">
        <f t="shared" si="661"/>
        <v>#DIV/0!</v>
      </c>
      <c r="DU394" s="61" t="e">
        <f t="shared" si="662"/>
        <v>#DIV/0!</v>
      </c>
      <c r="DV394" s="61" t="e">
        <f t="shared" si="663"/>
        <v>#DIV/0!</v>
      </c>
      <c r="DW394" s="61" t="e">
        <f t="shared" si="664"/>
        <v>#DIV/0!</v>
      </c>
      <c r="DX394" s="61" t="e">
        <f t="shared" si="665"/>
        <v>#DIV/0!</v>
      </c>
      <c r="DY394" s="61" t="e">
        <f t="shared" si="666"/>
        <v>#DIV/0!</v>
      </c>
      <c r="DZ394" s="61" t="e">
        <f t="shared" si="671"/>
        <v>#DIV/0!</v>
      </c>
    </row>
    <row r="395" spans="1:130">
      <c r="A395" s="53">
        <v>9</v>
      </c>
      <c r="B395" s="63">
        <f t="shared" si="667"/>
        <v>0.6</v>
      </c>
      <c r="C395" s="53">
        <v>2009</v>
      </c>
      <c r="D395" s="64">
        <f t="shared" si="672"/>
        <v>0</v>
      </c>
      <c r="E395" s="64">
        <f t="shared" si="673"/>
        <v>0</v>
      </c>
      <c r="F395" s="64">
        <f t="shared" si="674"/>
        <v>0</v>
      </c>
      <c r="G395" s="64">
        <f t="shared" si="675"/>
        <v>0</v>
      </c>
      <c r="H395" s="64">
        <f t="shared" si="676"/>
        <v>0</v>
      </c>
      <c r="I395" s="64">
        <f t="shared" si="677"/>
        <v>0</v>
      </c>
      <c r="J395" s="64">
        <f t="shared" si="678"/>
        <v>0</v>
      </c>
      <c r="K395" s="64">
        <f t="shared" ref="K395:K413" si="679">VLOOKUP($C$73,$D$3:$K$63,$A$73,0)*(B388-B387)</f>
        <v>0</v>
      </c>
      <c r="L395" s="64">
        <f>VLOOKUP($C$74,$D$3:$K$63,$A$73,0)*(B387-B386)</f>
        <v>0</v>
      </c>
      <c r="M395" s="64">
        <f>VLOOKUP($C$75,$D$3:$K$63,$A$73,0)*B386</f>
        <v>0</v>
      </c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54">
        <f t="shared" si="668"/>
        <v>0</v>
      </c>
      <c r="BP395" s="53">
        <v>2009</v>
      </c>
      <c r="BQ395" s="61" t="e">
        <f t="shared" si="669"/>
        <v>#DIV/0!</v>
      </c>
      <c r="BR395" s="61" t="e">
        <f t="shared" si="638"/>
        <v>#DIV/0!</v>
      </c>
      <c r="BS395" s="61" t="e">
        <f t="shared" si="638"/>
        <v>#DIV/0!</v>
      </c>
      <c r="BT395" s="61" t="e">
        <f t="shared" si="638"/>
        <v>#DIV/0!</v>
      </c>
      <c r="BU395" s="61" t="e">
        <f t="shared" si="638"/>
        <v>#DIV/0!</v>
      </c>
      <c r="BV395" s="61" t="e">
        <f t="shared" si="638"/>
        <v>#DIV/0!</v>
      </c>
      <c r="BW395" s="61" t="e">
        <f t="shared" si="638"/>
        <v>#DIV/0!</v>
      </c>
      <c r="BX395" s="61" t="e">
        <f t="shared" si="638"/>
        <v>#DIV/0!</v>
      </c>
      <c r="BY395" s="61" t="e">
        <f t="shared" si="638"/>
        <v>#DIV/0!</v>
      </c>
      <c r="BZ395" s="61" t="e">
        <f t="shared" si="638"/>
        <v>#DIV/0!</v>
      </c>
      <c r="CA395" s="61" t="e">
        <f t="shared" si="638"/>
        <v>#DIV/0!</v>
      </c>
      <c r="CB395" s="61" t="e">
        <f t="shared" si="638"/>
        <v>#DIV/0!</v>
      </c>
      <c r="CC395" s="61" t="e">
        <f t="shared" si="638"/>
        <v>#DIV/0!</v>
      </c>
      <c r="CD395" s="61" t="e">
        <f t="shared" si="638"/>
        <v>#DIV/0!</v>
      </c>
      <c r="CE395" s="61" t="e">
        <f t="shared" si="638"/>
        <v>#DIV/0!</v>
      </c>
      <c r="CF395" s="61" t="e">
        <f t="shared" si="638"/>
        <v>#DIV/0!</v>
      </c>
      <c r="CG395" s="61" t="e">
        <f t="shared" si="638"/>
        <v>#DIV/0!</v>
      </c>
      <c r="CH395" s="61" t="e">
        <f t="shared" si="639"/>
        <v>#DIV/0!</v>
      </c>
      <c r="CI395" s="61" t="e">
        <f t="shared" si="640"/>
        <v>#DIV/0!</v>
      </c>
      <c r="CJ395" s="61" t="e">
        <f t="shared" si="641"/>
        <v>#DIV/0!</v>
      </c>
      <c r="CK395" s="61" t="e">
        <f t="shared" si="642"/>
        <v>#DIV/0!</v>
      </c>
      <c r="CL395" s="61" t="e">
        <f t="shared" si="643"/>
        <v>#DIV/0!</v>
      </c>
      <c r="CM395" s="61" t="e">
        <f t="shared" si="670"/>
        <v>#DIV/0!</v>
      </c>
      <c r="CN395" s="61" t="e">
        <f t="shared" si="644"/>
        <v>#DIV/0!</v>
      </c>
      <c r="CO395" s="61" t="e">
        <f t="shared" si="644"/>
        <v>#DIV/0!</v>
      </c>
      <c r="CP395" s="61" t="e">
        <f t="shared" si="644"/>
        <v>#DIV/0!</v>
      </c>
      <c r="CQ395" s="61" t="e">
        <f t="shared" si="644"/>
        <v>#DIV/0!</v>
      </c>
      <c r="CR395" s="61" t="e">
        <f t="shared" si="644"/>
        <v>#DIV/0!</v>
      </c>
      <c r="CS395" s="61" t="e">
        <f t="shared" si="644"/>
        <v>#DIV/0!</v>
      </c>
      <c r="CT395" s="61" t="e">
        <f t="shared" si="644"/>
        <v>#DIV/0!</v>
      </c>
      <c r="CU395" s="61" t="e">
        <f t="shared" si="644"/>
        <v>#DIV/0!</v>
      </c>
      <c r="CV395" s="61" t="e">
        <f t="shared" si="644"/>
        <v>#DIV/0!</v>
      </c>
      <c r="CW395" s="61" t="e">
        <f t="shared" si="644"/>
        <v>#DIV/0!</v>
      </c>
      <c r="CX395" s="61" t="e">
        <f t="shared" si="644"/>
        <v>#DIV/0!</v>
      </c>
      <c r="CY395" s="61" t="e">
        <f t="shared" si="644"/>
        <v>#DIV/0!</v>
      </c>
      <c r="CZ395" s="61" t="e">
        <f t="shared" si="644"/>
        <v>#DIV/0!</v>
      </c>
      <c r="DA395" s="61" t="e">
        <f t="shared" si="644"/>
        <v>#DIV/0!</v>
      </c>
      <c r="DB395" s="61" t="e">
        <f t="shared" si="644"/>
        <v>#DIV/0!</v>
      </c>
      <c r="DC395" s="61" t="e">
        <f t="shared" si="644"/>
        <v>#DIV/0!</v>
      </c>
      <c r="DD395" s="61" t="e">
        <f t="shared" si="645"/>
        <v>#DIV/0!</v>
      </c>
      <c r="DE395" s="61" t="e">
        <f t="shared" si="646"/>
        <v>#DIV/0!</v>
      </c>
      <c r="DF395" s="61" t="e">
        <f t="shared" si="647"/>
        <v>#DIV/0!</v>
      </c>
      <c r="DG395" s="61" t="e">
        <f t="shared" si="648"/>
        <v>#DIV/0!</v>
      </c>
      <c r="DH395" s="61" t="e">
        <f t="shared" si="649"/>
        <v>#DIV/0!</v>
      </c>
      <c r="DI395" s="61" t="e">
        <f t="shared" si="650"/>
        <v>#DIV/0!</v>
      </c>
      <c r="DJ395" s="61" t="e">
        <f t="shared" si="651"/>
        <v>#DIV/0!</v>
      </c>
      <c r="DK395" s="61" t="e">
        <f t="shared" si="652"/>
        <v>#DIV/0!</v>
      </c>
      <c r="DL395" s="61" t="e">
        <f t="shared" si="653"/>
        <v>#DIV/0!</v>
      </c>
      <c r="DM395" s="61" t="e">
        <f t="shared" si="654"/>
        <v>#DIV/0!</v>
      </c>
      <c r="DN395" s="61" t="e">
        <f t="shared" si="655"/>
        <v>#DIV/0!</v>
      </c>
      <c r="DO395" s="61" t="e">
        <f t="shared" si="656"/>
        <v>#DIV/0!</v>
      </c>
      <c r="DP395" s="61" t="e">
        <f t="shared" si="657"/>
        <v>#DIV/0!</v>
      </c>
      <c r="DQ395" s="61" t="e">
        <f t="shared" si="658"/>
        <v>#DIV/0!</v>
      </c>
      <c r="DR395" s="61" t="e">
        <f t="shared" si="659"/>
        <v>#DIV/0!</v>
      </c>
      <c r="DS395" s="61" t="e">
        <f t="shared" si="660"/>
        <v>#DIV/0!</v>
      </c>
      <c r="DT395" s="61" t="e">
        <f t="shared" si="661"/>
        <v>#DIV/0!</v>
      </c>
      <c r="DU395" s="61" t="e">
        <f t="shared" si="662"/>
        <v>#DIV/0!</v>
      </c>
      <c r="DV395" s="61" t="e">
        <f t="shared" si="663"/>
        <v>#DIV/0!</v>
      </c>
      <c r="DW395" s="61" t="e">
        <f t="shared" si="664"/>
        <v>#DIV/0!</v>
      </c>
      <c r="DX395" s="61" t="e">
        <f t="shared" si="665"/>
        <v>#DIV/0!</v>
      </c>
      <c r="DY395" s="61" t="e">
        <f t="shared" si="666"/>
        <v>#DIV/0!</v>
      </c>
      <c r="DZ395" s="61" t="e">
        <f t="shared" si="671"/>
        <v>#DIV/0!</v>
      </c>
    </row>
    <row r="396" spans="1:130">
      <c r="A396" s="53">
        <v>10</v>
      </c>
      <c r="B396" s="63">
        <f t="shared" si="667"/>
        <v>0.66666666666666696</v>
      </c>
      <c r="C396" s="53">
        <v>2010</v>
      </c>
      <c r="D396" s="64">
        <f t="shared" si="672"/>
        <v>0</v>
      </c>
      <c r="E396" s="64">
        <f t="shared" si="673"/>
        <v>0</v>
      </c>
      <c r="F396" s="64">
        <f t="shared" si="674"/>
        <v>0</v>
      </c>
      <c r="G396" s="64">
        <f t="shared" si="675"/>
        <v>0</v>
      </c>
      <c r="H396" s="64">
        <f t="shared" si="676"/>
        <v>0</v>
      </c>
      <c r="I396" s="64">
        <f t="shared" si="677"/>
        <v>0</v>
      </c>
      <c r="J396" s="64">
        <f t="shared" si="678"/>
        <v>0</v>
      </c>
      <c r="K396" s="64">
        <f t="shared" si="679"/>
        <v>0</v>
      </c>
      <c r="L396" s="64">
        <f t="shared" ref="L396:L414" si="680">VLOOKUP($C$74,$D$3:$K$63,$A$73,0)*(B388-B387)</f>
        <v>0</v>
      </c>
      <c r="M396" s="64">
        <f>VLOOKUP($C$75,$D$3:$K$63,$A$73,0)*(B387-B386)</f>
        <v>0</v>
      </c>
      <c r="N396" s="64">
        <f>VLOOKUP($C$76,$D$3:$K$63,$A$73,0)*B386</f>
        <v>0</v>
      </c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54">
        <f t="shared" si="668"/>
        <v>0</v>
      </c>
      <c r="BP396" s="53">
        <v>2010</v>
      </c>
      <c r="BQ396" s="61" t="e">
        <f t="shared" si="669"/>
        <v>#DIV/0!</v>
      </c>
      <c r="BR396" s="61" t="e">
        <f t="shared" si="638"/>
        <v>#DIV/0!</v>
      </c>
      <c r="BS396" s="61" t="e">
        <f t="shared" si="638"/>
        <v>#DIV/0!</v>
      </c>
      <c r="BT396" s="61" t="e">
        <f t="shared" si="638"/>
        <v>#DIV/0!</v>
      </c>
      <c r="BU396" s="61" t="e">
        <f t="shared" si="638"/>
        <v>#DIV/0!</v>
      </c>
      <c r="BV396" s="61" t="e">
        <f t="shared" si="638"/>
        <v>#DIV/0!</v>
      </c>
      <c r="BW396" s="61" t="e">
        <f t="shared" si="638"/>
        <v>#DIV/0!</v>
      </c>
      <c r="BX396" s="61" t="e">
        <f t="shared" si="638"/>
        <v>#DIV/0!</v>
      </c>
      <c r="BY396" s="61" t="e">
        <f t="shared" si="638"/>
        <v>#DIV/0!</v>
      </c>
      <c r="BZ396" s="61" t="e">
        <f t="shared" si="638"/>
        <v>#DIV/0!</v>
      </c>
      <c r="CA396" s="61" t="e">
        <f t="shared" si="638"/>
        <v>#DIV/0!</v>
      </c>
      <c r="CB396" s="61" t="e">
        <f t="shared" si="638"/>
        <v>#DIV/0!</v>
      </c>
      <c r="CC396" s="61" t="e">
        <f t="shared" si="638"/>
        <v>#DIV/0!</v>
      </c>
      <c r="CD396" s="61" t="e">
        <f t="shared" si="638"/>
        <v>#DIV/0!</v>
      </c>
      <c r="CE396" s="61" t="e">
        <f t="shared" si="638"/>
        <v>#DIV/0!</v>
      </c>
      <c r="CF396" s="61" t="e">
        <f t="shared" si="638"/>
        <v>#DIV/0!</v>
      </c>
      <c r="CG396" s="61" t="e">
        <f t="shared" si="638"/>
        <v>#DIV/0!</v>
      </c>
      <c r="CH396" s="61" t="e">
        <f t="shared" si="639"/>
        <v>#DIV/0!</v>
      </c>
      <c r="CI396" s="61" t="e">
        <f t="shared" si="640"/>
        <v>#DIV/0!</v>
      </c>
      <c r="CJ396" s="61" t="e">
        <f t="shared" si="641"/>
        <v>#DIV/0!</v>
      </c>
      <c r="CK396" s="61" t="e">
        <f t="shared" si="642"/>
        <v>#DIV/0!</v>
      </c>
      <c r="CL396" s="61" t="e">
        <f t="shared" si="643"/>
        <v>#DIV/0!</v>
      </c>
      <c r="CM396" s="61" t="e">
        <f t="shared" si="670"/>
        <v>#DIV/0!</v>
      </c>
      <c r="CN396" s="61" t="e">
        <f t="shared" si="644"/>
        <v>#DIV/0!</v>
      </c>
      <c r="CO396" s="61" t="e">
        <f t="shared" si="644"/>
        <v>#DIV/0!</v>
      </c>
      <c r="CP396" s="61" t="e">
        <f t="shared" si="644"/>
        <v>#DIV/0!</v>
      </c>
      <c r="CQ396" s="61" t="e">
        <f t="shared" si="644"/>
        <v>#DIV/0!</v>
      </c>
      <c r="CR396" s="61" t="e">
        <f t="shared" si="644"/>
        <v>#DIV/0!</v>
      </c>
      <c r="CS396" s="61" t="e">
        <f t="shared" si="644"/>
        <v>#DIV/0!</v>
      </c>
      <c r="CT396" s="61" t="e">
        <f t="shared" si="644"/>
        <v>#DIV/0!</v>
      </c>
      <c r="CU396" s="61" t="e">
        <f t="shared" si="644"/>
        <v>#DIV/0!</v>
      </c>
      <c r="CV396" s="61" t="e">
        <f t="shared" si="644"/>
        <v>#DIV/0!</v>
      </c>
      <c r="CW396" s="61" t="e">
        <f t="shared" si="644"/>
        <v>#DIV/0!</v>
      </c>
      <c r="CX396" s="61" t="e">
        <f t="shared" si="644"/>
        <v>#DIV/0!</v>
      </c>
      <c r="CY396" s="61" t="e">
        <f t="shared" si="644"/>
        <v>#DIV/0!</v>
      </c>
      <c r="CZ396" s="61" t="e">
        <f t="shared" si="644"/>
        <v>#DIV/0!</v>
      </c>
      <c r="DA396" s="61" t="e">
        <f t="shared" si="644"/>
        <v>#DIV/0!</v>
      </c>
      <c r="DB396" s="61" t="e">
        <f t="shared" si="644"/>
        <v>#DIV/0!</v>
      </c>
      <c r="DC396" s="61" t="e">
        <f t="shared" si="644"/>
        <v>#DIV/0!</v>
      </c>
      <c r="DD396" s="61" t="e">
        <f t="shared" si="645"/>
        <v>#DIV/0!</v>
      </c>
      <c r="DE396" s="61" t="e">
        <f t="shared" si="646"/>
        <v>#DIV/0!</v>
      </c>
      <c r="DF396" s="61" t="e">
        <f t="shared" si="647"/>
        <v>#DIV/0!</v>
      </c>
      <c r="DG396" s="61" t="e">
        <f t="shared" si="648"/>
        <v>#DIV/0!</v>
      </c>
      <c r="DH396" s="61" t="e">
        <f t="shared" si="649"/>
        <v>#DIV/0!</v>
      </c>
      <c r="DI396" s="61" t="e">
        <f t="shared" si="650"/>
        <v>#DIV/0!</v>
      </c>
      <c r="DJ396" s="61" t="e">
        <f t="shared" si="651"/>
        <v>#DIV/0!</v>
      </c>
      <c r="DK396" s="61" t="e">
        <f t="shared" si="652"/>
        <v>#DIV/0!</v>
      </c>
      <c r="DL396" s="61" t="e">
        <f t="shared" si="653"/>
        <v>#DIV/0!</v>
      </c>
      <c r="DM396" s="61" t="e">
        <f t="shared" si="654"/>
        <v>#DIV/0!</v>
      </c>
      <c r="DN396" s="61" t="e">
        <f t="shared" si="655"/>
        <v>#DIV/0!</v>
      </c>
      <c r="DO396" s="61" t="e">
        <f t="shared" si="656"/>
        <v>#DIV/0!</v>
      </c>
      <c r="DP396" s="61" t="e">
        <f t="shared" si="657"/>
        <v>#DIV/0!</v>
      </c>
      <c r="DQ396" s="61" t="e">
        <f t="shared" si="658"/>
        <v>#DIV/0!</v>
      </c>
      <c r="DR396" s="61" t="e">
        <f t="shared" si="659"/>
        <v>#DIV/0!</v>
      </c>
      <c r="DS396" s="61" t="e">
        <f t="shared" si="660"/>
        <v>#DIV/0!</v>
      </c>
      <c r="DT396" s="61" t="e">
        <f t="shared" si="661"/>
        <v>#DIV/0!</v>
      </c>
      <c r="DU396" s="61" t="e">
        <f t="shared" si="662"/>
        <v>#DIV/0!</v>
      </c>
      <c r="DV396" s="61" t="e">
        <f t="shared" si="663"/>
        <v>#DIV/0!</v>
      </c>
      <c r="DW396" s="61" t="e">
        <f t="shared" si="664"/>
        <v>#DIV/0!</v>
      </c>
      <c r="DX396" s="61" t="e">
        <f t="shared" si="665"/>
        <v>#DIV/0!</v>
      </c>
      <c r="DY396" s="61" t="e">
        <f t="shared" si="666"/>
        <v>#DIV/0!</v>
      </c>
      <c r="DZ396" s="61" t="e">
        <f t="shared" si="671"/>
        <v>#DIV/0!</v>
      </c>
    </row>
    <row r="397" spans="1:130">
      <c r="A397" s="53">
        <v>11</v>
      </c>
      <c r="B397" s="63">
        <f t="shared" si="667"/>
        <v>0.73333333333333295</v>
      </c>
      <c r="C397" s="53">
        <v>2011</v>
      </c>
      <c r="D397" s="64">
        <f t="shared" si="672"/>
        <v>0</v>
      </c>
      <c r="E397" s="64">
        <f t="shared" si="673"/>
        <v>0</v>
      </c>
      <c r="F397" s="64">
        <f t="shared" si="674"/>
        <v>0</v>
      </c>
      <c r="G397" s="64">
        <f t="shared" si="675"/>
        <v>0</v>
      </c>
      <c r="H397" s="64">
        <f t="shared" si="676"/>
        <v>0</v>
      </c>
      <c r="I397" s="64">
        <f t="shared" si="677"/>
        <v>0</v>
      </c>
      <c r="J397" s="64">
        <f t="shared" si="678"/>
        <v>0</v>
      </c>
      <c r="K397" s="64">
        <f t="shared" si="679"/>
        <v>0</v>
      </c>
      <c r="L397" s="64">
        <f t="shared" si="680"/>
        <v>0</v>
      </c>
      <c r="M397" s="64">
        <f t="shared" ref="M397:M415" si="681">VLOOKUP($C$75,$D$3:$K$63,$A$73,0)*(B388-B387)</f>
        <v>0</v>
      </c>
      <c r="N397" s="64">
        <f>VLOOKUP($C$76,$D$3:$K$63,$A$73,0)*(B387-B386)</f>
        <v>0</v>
      </c>
      <c r="O397" s="64">
        <f>VLOOKUP($C$77,$D$3:$K$63,$A$73,0)*B386</f>
        <v>0</v>
      </c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54">
        <f t="shared" si="668"/>
        <v>0</v>
      </c>
      <c r="BP397" s="53">
        <v>2011</v>
      </c>
      <c r="BQ397" s="61" t="e">
        <f t="shared" si="669"/>
        <v>#DIV/0!</v>
      </c>
      <c r="BR397" s="61" t="e">
        <f t="shared" si="638"/>
        <v>#DIV/0!</v>
      </c>
      <c r="BS397" s="61" t="e">
        <f t="shared" si="638"/>
        <v>#DIV/0!</v>
      </c>
      <c r="BT397" s="61" t="e">
        <f t="shared" si="638"/>
        <v>#DIV/0!</v>
      </c>
      <c r="BU397" s="61" t="e">
        <f t="shared" si="638"/>
        <v>#DIV/0!</v>
      </c>
      <c r="BV397" s="61" t="e">
        <f t="shared" si="638"/>
        <v>#DIV/0!</v>
      </c>
      <c r="BW397" s="61" t="e">
        <f t="shared" si="638"/>
        <v>#DIV/0!</v>
      </c>
      <c r="BX397" s="61" t="e">
        <f t="shared" si="638"/>
        <v>#DIV/0!</v>
      </c>
      <c r="BY397" s="61" t="e">
        <f t="shared" si="638"/>
        <v>#DIV/0!</v>
      </c>
      <c r="BZ397" s="61" t="e">
        <f t="shared" si="638"/>
        <v>#DIV/0!</v>
      </c>
      <c r="CA397" s="61" t="e">
        <f t="shared" si="638"/>
        <v>#DIV/0!</v>
      </c>
      <c r="CB397" s="61" t="e">
        <f t="shared" si="638"/>
        <v>#DIV/0!</v>
      </c>
      <c r="CC397" s="61" t="e">
        <f t="shared" si="638"/>
        <v>#DIV/0!</v>
      </c>
      <c r="CD397" s="61" t="e">
        <f t="shared" si="638"/>
        <v>#DIV/0!</v>
      </c>
      <c r="CE397" s="61" t="e">
        <f t="shared" si="638"/>
        <v>#DIV/0!</v>
      </c>
      <c r="CF397" s="61" t="e">
        <f t="shared" si="638"/>
        <v>#DIV/0!</v>
      </c>
      <c r="CG397" s="61" t="e">
        <f t="shared" si="638"/>
        <v>#DIV/0!</v>
      </c>
      <c r="CH397" s="61" t="e">
        <f t="shared" si="639"/>
        <v>#DIV/0!</v>
      </c>
      <c r="CI397" s="61" t="e">
        <f t="shared" si="640"/>
        <v>#DIV/0!</v>
      </c>
      <c r="CJ397" s="61" t="e">
        <f t="shared" si="641"/>
        <v>#DIV/0!</v>
      </c>
      <c r="CK397" s="61" t="e">
        <f t="shared" si="642"/>
        <v>#DIV/0!</v>
      </c>
      <c r="CL397" s="61" t="e">
        <f t="shared" si="643"/>
        <v>#DIV/0!</v>
      </c>
      <c r="CM397" s="61" t="e">
        <f t="shared" si="670"/>
        <v>#DIV/0!</v>
      </c>
      <c r="CN397" s="61" t="e">
        <f t="shared" si="644"/>
        <v>#DIV/0!</v>
      </c>
      <c r="CO397" s="61" t="e">
        <f t="shared" si="644"/>
        <v>#DIV/0!</v>
      </c>
      <c r="CP397" s="61" t="e">
        <f t="shared" si="644"/>
        <v>#DIV/0!</v>
      </c>
      <c r="CQ397" s="61" t="e">
        <f t="shared" si="644"/>
        <v>#DIV/0!</v>
      </c>
      <c r="CR397" s="61" t="e">
        <f t="shared" si="644"/>
        <v>#DIV/0!</v>
      </c>
      <c r="CS397" s="61" t="e">
        <f t="shared" si="644"/>
        <v>#DIV/0!</v>
      </c>
      <c r="CT397" s="61" t="e">
        <f t="shared" si="644"/>
        <v>#DIV/0!</v>
      </c>
      <c r="CU397" s="61" t="e">
        <f t="shared" si="644"/>
        <v>#DIV/0!</v>
      </c>
      <c r="CV397" s="61" t="e">
        <f t="shared" si="644"/>
        <v>#DIV/0!</v>
      </c>
      <c r="CW397" s="61" t="e">
        <f t="shared" si="644"/>
        <v>#DIV/0!</v>
      </c>
      <c r="CX397" s="61" t="e">
        <f t="shared" si="644"/>
        <v>#DIV/0!</v>
      </c>
      <c r="CY397" s="61" t="e">
        <f t="shared" si="644"/>
        <v>#DIV/0!</v>
      </c>
      <c r="CZ397" s="61" t="e">
        <f t="shared" si="644"/>
        <v>#DIV/0!</v>
      </c>
      <c r="DA397" s="61" t="e">
        <f t="shared" si="644"/>
        <v>#DIV/0!</v>
      </c>
      <c r="DB397" s="61" t="e">
        <f t="shared" si="644"/>
        <v>#DIV/0!</v>
      </c>
      <c r="DC397" s="61" t="e">
        <f t="shared" si="644"/>
        <v>#DIV/0!</v>
      </c>
      <c r="DD397" s="61" t="e">
        <f t="shared" si="645"/>
        <v>#DIV/0!</v>
      </c>
      <c r="DE397" s="61" t="e">
        <f t="shared" si="646"/>
        <v>#DIV/0!</v>
      </c>
      <c r="DF397" s="61" t="e">
        <f t="shared" si="647"/>
        <v>#DIV/0!</v>
      </c>
      <c r="DG397" s="61" t="e">
        <f t="shared" si="648"/>
        <v>#DIV/0!</v>
      </c>
      <c r="DH397" s="61" t="e">
        <f t="shared" si="649"/>
        <v>#DIV/0!</v>
      </c>
      <c r="DI397" s="61" t="e">
        <f t="shared" si="650"/>
        <v>#DIV/0!</v>
      </c>
      <c r="DJ397" s="61" t="e">
        <f t="shared" si="651"/>
        <v>#DIV/0!</v>
      </c>
      <c r="DK397" s="61" t="e">
        <f t="shared" si="652"/>
        <v>#DIV/0!</v>
      </c>
      <c r="DL397" s="61" t="e">
        <f t="shared" si="653"/>
        <v>#DIV/0!</v>
      </c>
      <c r="DM397" s="61" t="e">
        <f t="shared" si="654"/>
        <v>#DIV/0!</v>
      </c>
      <c r="DN397" s="61" t="e">
        <f t="shared" si="655"/>
        <v>#DIV/0!</v>
      </c>
      <c r="DO397" s="61" t="e">
        <f t="shared" si="656"/>
        <v>#DIV/0!</v>
      </c>
      <c r="DP397" s="61" t="e">
        <f t="shared" si="657"/>
        <v>#DIV/0!</v>
      </c>
      <c r="DQ397" s="61" t="e">
        <f t="shared" si="658"/>
        <v>#DIV/0!</v>
      </c>
      <c r="DR397" s="61" t="e">
        <f t="shared" si="659"/>
        <v>#DIV/0!</v>
      </c>
      <c r="DS397" s="61" t="e">
        <f t="shared" si="660"/>
        <v>#DIV/0!</v>
      </c>
      <c r="DT397" s="61" t="e">
        <f t="shared" si="661"/>
        <v>#DIV/0!</v>
      </c>
      <c r="DU397" s="61" t="e">
        <f t="shared" si="662"/>
        <v>#DIV/0!</v>
      </c>
      <c r="DV397" s="61" t="e">
        <f t="shared" si="663"/>
        <v>#DIV/0!</v>
      </c>
      <c r="DW397" s="61" t="e">
        <f t="shared" si="664"/>
        <v>#DIV/0!</v>
      </c>
      <c r="DX397" s="61" t="e">
        <f t="shared" si="665"/>
        <v>#DIV/0!</v>
      </c>
      <c r="DY397" s="61" t="e">
        <f t="shared" si="666"/>
        <v>#DIV/0!</v>
      </c>
      <c r="DZ397" s="61" t="e">
        <f t="shared" si="671"/>
        <v>#DIV/0!</v>
      </c>
    </row>
    <row r="398" spans="1:130">
      <c r="A398" s="53">
        <v>12</v>
      </c>
      <c r="B398" s="63">
        <f t="shared" si="667"/>
        <v>0.8</v>
      </c>
      <c r="C398" s="53">
        <v>2012</v>
      </c>
      <c r="D398" s="64">
        <f t="shared" si="672"/>
        <v>0</v>
      </c>
      <c r="E398" s="64">
        <f t="shared" si="673"/>
        <v>0</v>
      </c>
      <c r="F398" s="64">
        <f t="shared" si="674"/>
        <v>0</v>
      </c>
      <c r="G398" s="64">
        <f t="shared" si="675"/>
        <v>0</v>
      </c>
      <c r="H398" s="64">
        <f t="shared" si="676"/>
        <v>0</v>
      </c>
      <c r="I398" s="64">
        <f t="shared" si="677"/>
        <v>0</v>
      </c>
      <c r="J398" s="64">
        <f t="shared" si="678"/>
        <v>0</v>
      </c>
      <c r="K398" s="64">
        <f t="shared" si="679"/>
        <v>0</v>
      </c>
      <c r="L398" s="64">
        <f t="shared" si="680"/>
        <v>0</v>
      </c>
      <c r="M398" s="64">
        <f t="shared" si="681"/>
        <v>0</v>
      </c>
      <c r="N398" s="64">
        <f t="shared" ref="N398:N416" si="682">VLOOKUP($C$76,$D$3:$K$63,$A$73,0)*(B388-B387)</f>
        <v>0</v>
      </c>
      <c r="O398" s="64">
        <f>VLOOKUP($C$77,$D$3:$K$63,$A$73,0)*(B387-B386)</f>
        <v>0</v>
      </c>
      <c r="P398" s="64">
        <f>VLOOKUP($C$78,$D$3:$K$63,$A$73,0)*B386</f>
        <v>0</v>
      </c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54">
        <f t="shared" si="668"/>
        <v>0</v>
      </c>
      <c r="BP398" s="53">
        <v>2012</v>
      </c>
      <c r="BQ398" s="61" t="e">
        <f t="shared" si="669"/>
        <v>#DIV/0!</v>
      </c>
      <c r="BR398" s="61" t="e">
        <f t="shared" si="638"/>
        <v>#DIV/0!</v>
      </c>
      <c r="BS398" s="61" t="e">
        <f t="shared" si="638"/>
        <v>#DIV/0!</v>
      </c>
      <c r="BT398" s="61" t="e">
        <f t="shared" si="638"/>
        <v>#DIV/0!</v>
      </c>
      <c r="BU398" s="61" t="e">
        <f t="shared" si="638"/>
        <v>#DIV/0!</v>
      </c>
      <c r="BV398" s="61" t="e">
        <f t="shared" si="638"/>
        <v>#DIV/0!</v>
      </c>
      <c r="BW398" s="61" t="e">
        <f t="shared" si="638"/>
        <v>#DIV/0!</v>
      </c>
      <c r="BX398" s="61" t="e">
        <f t="shared" si="638"/>
        <v>#DIV/0!</v>
      </c>
      <c r="BY398" s="61" t="e">
        <f t="shared" si="638"/>
        <v>#DIV/0!</v>
      </c>
      <c r="BZ398" s="61" t="e">
        <f t="shared" si="638"/>
        <v>#DIV/0!</v>
      </c>
      <c r="CA398" s="61" t="e">
        <f t="shared" si="638"/>
        <v>#DIV/0!</v>
      </c>
      <c r="CB398" s="61" t="e">
        <f t="shared" si="638"/>
        <v>#DIV/0!</v>
      </c>
      <c r="CC398" s="61" t="e">
        <f t="shared" si="638"/>
        <v>#DIV/0!</v>
      </c>
      <c r="CD398" s="61" t="e">
        <f t="shared" si="638"/>
        <v>#DIV/0!</v>
      </c>
      <c r="CE398" s="61" t="e">
        <f t="shared" si="638"/>
        <v>#DIV/0!</v>
      </c>
      <c r="CF398" s="61" t="e">
        <f t="shared" si="638"/>
        <v>#DIV/0!</v>
      </c>
      <c r="CG398" s="61" t="e">
        <f t="shared" si="638"/>
        <v>#DIV/0!</v>
      </c>
      <c r="CH398" s="61" t="e">
        <f t="shared" si="639"/>
        <v>#DIV/0!</v>
      </c>
      <c r="CI398" s="61" t="e">
        <f t="shared" si="640"/>
        <v>#DIV/0!</v>
      </c>
      <c r="CJ398" s="61" t="e">
        <f t="shared" si="641"/>
        <v>#DIV/0!</v>
      </c>
      <c r="CK398" s="61" t="e">
        <f t="shared" si="642"/>
        <v>#DIV/0!</v>
      </c>
      <c r="CL398" s="61" t="e">
        <f t="shared" si="643"/>
        <v>#DIV/0!</v>
      </c>
      <c r="CM398" s="61" t="e">
        <f t="shared" si="670"/>
        <v>#DIV/0!</v>
      </c>
      <c r="CN398" s="61" t="e">
        <f t="shared" si="644"/>
        <v>#DIV/0!</v>
      </c>
      <c r="CO398" s="61" t="e">
        <f t="shared" si="644"/>
        <v>#DIV/0!</v>
      </c>
      <c r="CP398" s="61" t="e">
        <f t="shared" si="644"/>
        <v>#DIV/0!</v>
      </c>
      <c r="CQ398" s="61" t="e">
        <f t="shared" si="644"/>
        <v>#DIV/0!</v>
      </c>
      <c r="CR398" s="61" t="e">
        <f t="shared" si="644"/>
        <v>#DIV/0!</v>
      </c>
      <c r="CS398" s="61" t="e">
        <f t="shared" si="644"/>
        <v>#DIV/0!</v>
      </c>
      <c r="CT398" s="61" t="e">
        <f t="shared" si="644"/>
        <v>#DIV/0!</v>
      </c>
      <c r="CU398" s="61" t="e">
        <f t="shared" si="644"/>
        <v>#DIV/0!</v>
      </c>
      <c r="CV398" s="61" t="e">
        <f t="shared" si="644"/>
        <v>#DIV/0!</v>
      </c>
      <c r="CW398" s="61" t="e">
        <f t="shared" si="644"/>
        <v>#DIV/0!</v>
      </c>
      <c r="CX398" s="61" t="e">
        <f t="shared" si="644"/>
        <v>#DIV/0!</v>
      </c>
      <c r="CY398" s="61" t="e">
        <f t="shared" si="644"/>
        <v>#DIV/0!</v>
      </c>
      <c r="CZ398" s="61" t="e">
        <f t="shared" si="644"/>
        <v>#DIV/0!</v>
      </c>
      <c r="DA398" s="61" t="e">
        <f t="shared" si="644"/>
        <v>#DIV/0!</v>
      </c>
      <c r="DB398" s="61" t="e">
        <f t="shared" si="644"/>
        <v>#DIV/0!</v>
      </c>
      <c r="DC398" s="61" t="e">
        <f t="shared" si="644"/>
        <v>#DIV/0!</v>
      </c>
      <c r="DD398" s="61" t="e">
        <f t="shared" si="645"/>
        <v>#DIV/0!</v>
      </c>
      <c r="DE398" s="61" t="e">
        <f t="shared" si="646"/>
        <v>#DIV/0!</v>
      </c>
      <c r="DF398" s="61" t="e">
        <f t="shared" si="647"/>
        <v>#DIV/0!</v>
      </c>
      <c r="DG398" s="61" t="e">
        <f t="shared" si="648"/>
        <v>#DIV/0!</v>
      </c>
      <c r="DH398" s="61" t="e">
        <f t="shared" si="649"/>
        <v>#DIV/0!</v>
      </c>
      <c r="DI398" s="61" t="e">
        <f t="shared" si="650"/>
        <v>#DIV/0!</v>
      </c>
      <c r="DJ398" s="61" t="e">
        <f t="shared" si="651"/>
        <v>#DIV/0!</v>
      </c>
      <c r="DK398" s="61" t="e">
        <f t="shared" si="652"/>
        <v>#DIV/0!</v>
      </c>
      <c r="DL398" s="61" t="e">
        <f t="shared" si="653"/>
        <v>#DIV/0!</v>
      </c>
      <c r="DM398" s="61" t="e">
        <f t="shared" si="654"/>
        <v>#DIV/0!</v>
      </c>
      <c r="DN398" s="61" t="e">
        <f t="shared" si="655"/>
        <v>#DIV/0!</v>
      </c>
      <c r="DO398" s="61" t="e">
        <f t="shared" si="656"/>
        <v>#DIV/0!</v>
      </c>
      <c r="DP398" s="61" t="e">
        <f t="shared" si="657"/>
        <v>#DIV/0!</v>
      </c>
      <c r="DQ398" s="61" t="e">
        <f t="shared" si="658"/>
        <v>#DIV/0!</v>
      </c>
      <c r="DR398" s="61" t="e">
        <f t="shared" si="659"/>
        <v>#DIV/0!</v>
      </c>
      <c r="DS398" s="61" t="e">
        <f t="shared" si="660"/>
        <v>#DIV/0!</v>
      </c>
      <c r="DT398" s="61" t="e">
        <f t="shared" si="661"/>
        <v>#DIV/0!</v>
      </c>
      <c r="DU398" s="61" t="e">
        <f t="shared" si="662"/>
        <v>#DIV/0!</v>
      </c>
      <c r="DV398" s="61" t="e">
        <f t="shared" si="663"/>
        <v>#DIV/0!</v>
      </c>
      <c r="DW398" s="61" t="e">
        <f t="shared" si="664"/>
        <v>#DIV/0!</v>
      </c>
      <c r="DX398" s="61" t="e">
        <f t="shared" si="665"/>
        <v>#DIV/0!</v>
      </c>
      <c r="DY398" s="61" t="e">
        <f t="shared" si="666"/>
        <v>#DIV/0!</v>
      </c>
      <c r="DZ398" s="61" t="e">
        <f t="shared" si="671"/>
        <v>#DIV/0!</v>
      </c>
    </row>
    <row r="399" spans="1:130">
      <c r="A399" s="53">
        <v>13</v>
      </c>
      <c r="B399" s="63">
        <f t="shared" si="667"/>
        <v>0.86666666666666603</v>
      </c>
      <c r="C399" s="53">
        <v>2013</v>
      </c>
      <c r="D399" s="64">
        <f t="shared" si="672"/>
        <v>0</v>
      </c>
      <c r="E399" s="64">
        <f t="shared" si="673"/>
        <v>0</v>
      </c>
      <c r="F399" s="64">
        <f t="shared" si="674"/>
        <v>0</v>
      </c>
      <c r="G399" s="64">
        <f t="shared" si="675"/>
        <v>0</v>
      </c>
      <c r="H399" s="64">
        <f t="shared" si="676"/>
        <v>0</v>
      </c>
      <c r="I399" s="64">
        <f t="shared" si="677"/>
        <v>0</v>
      </c>
      <c r="J399" s="64">
        <f t="shared" si="678"/>
        <v>0</v>
      </c>
      <c r="K399" s="64">
        <f t="shared" si="679"/>
        <v>0</v>
      </c>
      <c r="L399" s="64">
        <f t="shared" si="680"/>
        <v>0</v>
      </c>
      <c r="M399" s="64">
        <f t="shared" si="681"/>
        <v>0</v>
      </c>
      <c r="N399" s="64">
        <f t="shared" si="682"/>
        <v>0</v>
      </c>
      <c r="O399" s="64">
        <f t="shared" ref="O399:O417" si="683">VLOOKUP($C$77,$D$3:$K$63,$A$73,0)*(B388-B387)</f>
        <v>0</v>
      </c>
      <c r="P399" s="64">
        <f>VLOOKUP($C$78,$D$3:$K$63,$A$73,0)*(B387-B386)</f>
        <v>0</v>
      </c>
      <c r="Q399" s="64">
        <f>VLOOKUP($C$79,$D$3:$K$63,$A$73,0)*B386</f>
        <v>0</v>
      </c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54">
        <f t="shared" si="668"/>
        <v>0</v>
      </c>
      <c r="BP399" s="53">
        <v>2013</v>
      </c>
      <c r="BQ399" s="61" t="e">
        <f t="shared" si="669"/>
        <v>#DIV/0!</v>
      </c>
      <c r="BR399" s="61" t="e">
        <f t="shared" si="638"/>
        <v>#DIV/0!</v>
      </c>
      <c r="BS399" s="61" t="e">
        <f t="shared" si="638"/>
        <v>#DIV/0!</v>
      </c>
      <c r="BT399" s="61" t="e">
        <f t="shared" si="638"/>
        <v>#DIV/0!</v>
      </c>
      <c r="BU399" s="61" t="e">
        <f t="shared" si="638"/>
        <v>#DIV/0!</v>
      </c>
      <c r="BV399" s="61" t="e">
        <f t="shared" si="638"/>
        <v>#DIV/0!</v>
      </c>
      <c r="BW399" s="61" t="e">
        <f t="shared" si="638"/>
        <v>#DIV/0!</v>
      </c>
      <c r="BX399" s="61" t="e">
        <f t="shared" si="638"/>
        <v>#DIV/0!</v>
      </c>
      <c r="BY399" s="61" t="e">
        <f t="shared" si="638"/>
        <v>#DIV/0!</v>
      </c>
      <c r="BZ399" s="61" t="e">
        <f t="shared" si="638"/>
        <v>#DIV/0!</v>
      </c>
      <c r="CA399" s="61" t="e">
        <f t="shared" si="638"/>
        <v>#DIV/0!</v>
      </c>
      <c r="CB399" s="61" t="e">
        <f t="shared" si="638"/>
        <v>#DIV/0!</v>
      </c>
      <c r="CC399" s="61" t="e">
        <f t="shared" si="638"/>
        <v>#DIV/0!</v>
      </c>
      <c r="CD399" s="61" t="e">
        <f t="shared" si="638"/>
        <v>#DIV/0!</v>
      </c>
      <c r="CE399" s="61" t="e">
        <f t="shared" si="638"/>
        <v>#DIV/0!</v>
      </c>
      <c r="CF399" s="61" t="e">
        <f t="shared" si="638"/>
        <v>#DIV/0!</v>
      </c>
      <c r="CG399" s="61" t="e">
        <f t="shared" si="638"/>
        <v>#DIV/0!</v>
      </c>
      <c r="CH399" s="61" t="e">
        <f t="shared" si="639"/>
        <v>#DIV/0!</v>
      </c>
      <c r="CI399" s="61" t="e">
        <f t="shared" si="640"/>
        <v>#DIV/0!</v>
      </c>
      <c r="CJ399" s="61" t="e">
        <f t="shared" si="641"/>
        <v>#DIV/0!</v>
      </c>
      <c r="CK399" s="61" t="e">
        <f t="shared" si="642"/>
        <v>#DIV/0!</v>
      </c>
      <c r="CL399" s="61" t="e">
        <f t="shared" si="643"/>
        <v>#DIV/0!</v>
      </c>
      <c r="CM399" s="61" t="e">
        <f t="shared" si="670"/>
        <v>#DIV/0!</v>
      </c>
      <c r="CN399" s="61" t="e">
        <f t="shared" si="644"/>
        <v>#DIV/0!</v>
      </c>
      <c r="CO399" s="61" t="e">
        <f t="shared" si="644"/>
        <v>#DIV/0!</v>
      </c>
      <c r="CP399" s="61" t="e">
        <f t="shared" si="644"/>
        <v>#DIV/0!</v>
      </c>
      <c r="CQ399" s="61" t="e">
        <f t="shared" si="644"/>
        <v>#DIV/0!</v>
      </c>
      <c r="CR399" s="61" t="e">
        <f t="shared" si="644"/>
        <v>#DIV/0!</v>
      </c>
      <c r="CS399" s="61" t="e">
        <f t="shared" si="644"/>
        <v>#DIV/0!</v>
      </c>
      <c r="CT399" s="61" t="e">
        <f t="shared" si="644"/>
        <v>#DIV/0!</v>
      </c>
      <c r="CU399" s="61" t="e">
        <f t="shared" si="644"/>
        <v>#DIV/0!</v>
      </c>
      <c r="CV399" s="61" t="e">
        <f t="shared" si="644"/>
        <v>#DIV/0!</v>
      </c>
      <c r="CW399" s="61" t="e">
        <f t="shared" si="644"/>
        <v>#DIV/0!</v>
      </c>
      <c r="CX399" s="61" t="e">
        <f t="shared" si="644"/>
        <v>#DIV/0!</v>
      </c>
      <c r="CY399" s="61" t="e">
        <f t="shared" si="644"/>
        <v>#DIV/0!</v>
      </c>
      <c r="CZ399" s="61" t="e">
        <f t="shared" si="644"/>
        <v>#DIV/0!</v>
      </c>
      <c r="DA399" s="61" t="e">
        <f t="shared" si="644"/>
        <v>#DIV/0!</v>
      </c>
      <c r="DB399" s="61" t="e">
        <f t="shared" si="644"/>
        <v>#DIV/0!</v>
      </c>
      <c r="DC399" s="61" t="e">
        <f t="shared" si="644"/>
        <v>#DIV/0!</v>
      </c>
      <c r="DD399" s="61" t="e">
        <f t="shared" si="645"/>
        <v>#DIV/0!</v>
      </c>
      <c r="DE399" s="61" t="e">
        <f t="shared" si="646"/>
        <v>#DIV/0!</v>
      </c>
      <c r="DF399" s="61" t="e">
        <f t="shared" si="647"/>
        <v>#DIV/0!</v>
      </c>
      <c r="DG399" s="61" t="e">
        <f t="shared" si="648"/>
        <v>#DIV/0!</v>
      </c>
      <c r="DH399" s="61" t="e">
        <f t="shared" si="649"/>
        <v>#DIV/0!</v>
      </c>
      <c r="DI399" s="61" t="e">
        <f t="shared" si="650"/>
        <v>#DIV/0!</v>
      </c>
      <c r="DJ399" s="61" t="e">
        <f t="shared" si="651"/>
        <v>#DIV/0!</v>
      </c>
      <c r="DK399" s="61" t="e">
        <f t="shared" si="652"/>
        <v>#DIV/0!</v>
      </c>
      <c r="DL399" s="61" t="e">
        <f t="shared" si="653"/>
        <v>#DIV/0!</v>
      </c>
      <c r="DM399" s="61" t="e">
        <f t="shared" si="654"/>
        <v>#DIV/0!</v>
      </c>
      <c r="DN399" s="61" t="e">
        <f t="shared" si="655"/>
        <v>#DIV/0!</v>
      </c>
      <c r="DO399" s="61" t="e">
        <f t="shared" si="656"/>
        <v>#DIV/0!</v>
      </c>
      <c r="DP399" s="61" t="e">
        <f t="shared" si="657"/>
        <v>#DIV/0!</v>
      </c>
      <c r="DQ399" s="61" t="e">
        <f t="shared" si="658"/>
        <v>#DIV/0!</v>
      </c>
      <c r="DR399" s="61" t="e">
        <f t="shared" si="659"/>
        <v>#DIV/0!</v>
      </c>
      <c r="DS399" s="61" t="e">
        <f t="shared" si="660"/>
        <v>#DIV/0!</v>
      </c>
      <c r="DT399" s="61" t="e">
        <f t="shared" si="661"/>
        <v>#DIV/0!</v>
      </c>
      <c r="DU399" s="61" t="e">
        <f t="shared" si="662"/>
        <v>#DIV/0!</v>
      </c>
      <c r="DV399" s="61" t="e">
        <f t="shared" si="663"/>
        <v>#DIV/0!</v>
      </c>
      <c r="DW399" s="61" t="e">
        <f t="shared" si="664"/>
        <v>#DIV/0!</v>
      </c>
      <c r="DX399" s="61" t="e">
        <f t="shared" si="665"/>
        <v>#DIV/0!</v>
      </c>
      <c r="DY399" s="61" t="e">
        <f t="shared" si="666"/>
        <v>#DIV/0!</v>
      </c>
      <c r="DZ399" s="61" t="e">
        <f t="shared" si="671"/>
        <v>#DIV/0!</v>
      </c>
    </row>
    <row r="400" spans="1:130">
      <c r="A400" s="53">
        <v>14</v>
      </c>
      <c r="B400" s="63">
        <f t="shared" si="667"/>
        <v>0.93333333333333302</v>
      </c>
      <c r="C400" s="53">
        <v>2014</v>
      </c>
      <c r="D400" s="64">
        <f t="shared" si="672"/>
        <v>0</v>
      </c>
      <c r="E400" s="64">
        <f t="shared" si="673"/>
        <v>0</v>
      </c>
      <c r="F400" s="64">
        <f t="shared" si="674"/>
        <v>0</v>
      </c>
      <c r="G400" s="64">
        <f t="shared" si="675"/>
        <v>0</v>
      </c>
      <c r="H400" s="64">
        <f t="shared" si="676"/>
        <v>0</v>
      </c>
      <c r="I400" s="64">
        <f t="shared" si="677"/>
        <v>0</v>
      </c>
      <c r="J400" s="64">
        <f t="shared" si="678"/>
        <v>0</v>
      </c>
      <c r="K400" s="64">
        <f t="shared" si="679"/>
        <v>0</v>
      </c>
      <c r="L400" s="64">
        <f t="shared" si="680"/>
        <v>0</v>
      </c>
      <c r="M400" s="64">
        <f t="shared" si="681"/>
        <v>0</v>
      </c>
      <c r="N400" s="64">
        <f t="shared" si="682"/>
        <v>0</v>
      </c>
      <c r="O400" s="64">
        <f t="shared" si="683"/>
        <v>0</v>
      </c>
      <c r="P400" s="64">
        <f t="shared" ref="P400:P418" si="684">VLOOKUP($C$78,$D$3:$K$63,$A$73,0)*(B388-B387)</f>
        <v>0</v>
      </c>
      <c r="Q400" s="64">
        <f>VLOOKUP($C$79,$D$3:$K$63,$A$73,0)*(B387-B386)</f>
        <v>0</v>
      </c>
      <c r="R400" s="64">
        <f>VLOOKUP($C$80,$D$3:$K$63,$A$73,0)*B386</f>
        <v>0</v>
      </c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54">
        <f t="shared" si="668"/>
        <v>0</v>
      </c>
      <c r="BP400" s="53">
        <v>2014</v>
      </c>
      <c r="BQ400" s="61" t="e">
        <f t="shared" si="669"/>
        <v>#DIV/0!</v>
      </c>
      <c r="BR400" s="61" t="e">
        <f t="shared" si="638"/>
        <v>#DIV/0!</v>
      </c>
      <c r="BS400" s="61" t="e">
        <f t="shared" si="638"/>
        <v>#DIV/0!</v>
      </c>
      <c r="BT400" s="61" t="e">
        <f t="shared" si="638"/>
        <v>#DIV/0!</v>
      </c>
      <c r="BU400" s="61" t="e">
        <f t="shared" si="638"/>
        <v>#DIV/0!</v>
      </c>
      <c r="BV400" s="61" t="e">
        <f t="shared" si="638"/>
        <v>#DIV/0!</v>
      </c>
      <c r="BW400" s="61" t="e">
        <f t="shared" si="638"/>
        <v>#DIV/0!</v>
      </c>
      <c r="BX400" s="61" t="e">
        <f t="shared" si="638"/>
        <v>#DIV/0!</v>
      </c>
      <c r="BY400" s="61" t="e">
        <f t="shared" si="638"/>
        <v>#DIV/0!</v>
      </c>
      <c r="BZ400" s="61" t="e">
        <f t="shared" si="638"/>
        <v>#DIV/0!</v>
      </c>
      <c r="CA400" s="61" t="e">
        <f t="shared" si="638"/>
        <v>#DIV/0!</v>
      </c>
      <c r="CB400" s="61" t="e">
        <f t="shared" si="638"/>
        <v>#DIV/0!</v>
      </c>
      <c r="CC400" s="61" t="e">
        <f t="shared" si="638"/>
        <v>#DIV/0!</v>
      </c>
      <c r="CD400" s="61" t="e">
        <f t="shared" si="638"/>
        <v>#DIV/0!</v>
      </c>
      <c r="CE400" s="61" t="e">
        <f t="shared" si="638"/>
        <v>#DIV/0!</v>
      </c>
      <c r="CF400" s="61" t="e">
        <f t="shared" si="638"/>
        <v>#DIV/0!</v>
      </c>
      <c r="CG400" s="61" t="e">
        <f t="shared" si="638"/>
        <v>#DIV/0!</v>
      </c>
      <c r="CH400" s="61" t="e">
        <f t="shared" si="639"/>
        <v>#DIV/0!</v>
      </c>
      <c r="CI400" s="61" t="e">
        <f t="shared" si="640"/>
        <v>#DIV/0!</v>
      </c>
      <c r="CJ400" s="61" t="e">
        <f t="shared" si="641"/>
        <v>#DIV/0!</v>
      </c>
      <c r="CK400" s="61" t="e">
        <f t="shared" si="642"/>
        <v>#DIV/0!</v>
      </c>
      <c r="CL400" s="61" t="e">
        <f t="shared" si="643"/>
        <v>#DIV/0!</v>
      </c>
      <c r="CM400" s="61" t="e">
        <f t="shared" si="670"/>
        <v>#DIV/0!</v>
      </c>
      <c r="CN400" s="61" t="e">
        <f t="shared" si="644"/>
        <v>#DIV/0!</v>
      </c>
      <c r="CO400" s="61" t="e">
        <f t="shared" si="644"/>
        <v>#DIV/0!</v>
      </c>
      <c r="CP400" s="61" t="e">
        <f t="shared" si="644"/>
        <v>#DIV/0!</v>
      </c>
      <c r="CQ400" s="61" t="e">
        <f t="shared" si="644"/>
        <v>#DIV/0!</v>
      </c>
      <c r="CR400" s="61" t="e">
        <f t="shared" si="644"/>
        <v>#DIV/0!</v>
      </c>
      <c r="CS400" s="61" t="e">
        <f t="shared" si="644"/>
        <v>#DIV/0!</v>
      </c>
      <c r="CT400" s="61" t="e">
        <f t="shared" si="644"/>
        <v>#DIV/0!</v>
      </c>
      <c r="CU400" s="61" t="e">
        <f t="shared" si="644"/>
        <v>#DIV/0!</v>
      </c>
      <c r="CV400" s="61" t="e">
        <f t="shared" si="644"/>
        <v>#DIV/0!</v>
      </c>
      <c r="CW400" s="61" t="e">
        <f t="shared" si="644"/>
        <v>#DIV/0!</v>
      </c>
      <c r="CX400" s="61" t="e">
        <f t="shared" si="644"/>
        <v>#DIV/0!</v>
      </c>
      <c r="CY400" s="61" t="e">
        <f t="shared" si="644"/>
        <v>#DIV/0!</v>
      </c>
      <c r="CZ400" s="61" t="e">
        <f t="shared" si="644"/>
        <v>#DIV/0!</v>
      </c>
      <c r="DA400" s="61" t="e">
        <f t="shared" si="644"/>
        <v>#DIV/0!</v>
      </c>
      <c r="DB400" s="61" t="e">
        <f t="shared" si="644"/>
        <v>#DIV/0!</v>
      </c>
      <c r="DC400" s="61" t="e">
        <f t="shared" si="644"/>
        <v>#DIV/0!</v>
      </c>
      <c r="DD400" s="61" t="e">
        <f t="shared" si="645"/>
        <v>#DIV/0!</v>
      </c>
      <c r="DE400" s="61" t="e">
        <f t="shared" si="646"/>
        <v>#DIV/0!</v>
      </c>
      <c r="DF400" s="61" t="e">
        <f t="shared" si="647"/>
        <v>#DIV/0!</v>
      </c>
      <c r="DG400" s="61" t="e">
        <f t="shared" si="648"/>
        <v>#DIV/0!</v>
      </c>
      <c r="DH400" s="61" t="e">
        <f t="shared" si="649"/>
        <v>#DIV/0!</v>
      </c>
      <c r="DI400" s="61" t="e">
        <f t="shared" si="650"/>
        <v>#DIV/0!</v>
      </c>
      <c r="DJ400" s="61" t="e">
        <f t="shared" si="651"/>
        <v>#DIV/0!</v>
      </c>
      <c r="DK400" s="61" t="e">
        <f t="shared" si="652"/>
        <v>#DIV/0!</v>
      </c>
      <c r="DL400" s="61" t="e">
        <f t="shared" si="653"/>
        <v>#DIV/0!</v>
      </c>
      <c r="DM400" s="61" t="e">
        <f t="shared" si="654"/>
        <v>#DIV/0!</v>
      </c>
      <c r="DN400" s="61" t="e">
        <f t="shared" si="655"/>
        <v>#DIV/0!</v>
      </c>
      <c r="DO400" s="61" t="e">
        <f t="shared" si="656"/>
        <v>#DIV/0!</v>
      </c>
      <c r="DP400" s="61" t="e">
        <f t="shared" si="657"/>
        <v>#DIV/0!</v>
      </c>
      <c r="DQ400" s="61" t="e">
        <f t="shared" si="658"/>
        <v>#DIV/0!</v>
      </c>
      <c r="DR400" s="61" t="e">
        <f t="shared" si="659"/>
        <v>#DIV/0!</v>
      </c>
      <c r="DS400" s="61" t="e">
        <f t="shared" si="660"/>
        <v>#DIV/0!</v>
      </c>
      <c r="DT400" s="61" t="e">
        <f t="shared" si="661"/>
        <v>#DIV/0!</v>
      </c>
      <c r="DU400" s="61" t="e">
        <f t="shared" si="662"/>
        <v>#DIV/0!</v>
      </c>
      <c r="DV400" s="61" t="e">
        <f t="shared" si="663"/>
        <v>#DIV/0!</v>
      </c>
      <c r="DW400" s="61" t="e">
        <f t="shared" si="664"/>
        <v>#DIV/0!</v>
      </c>
      <c r="DX400" s="61" t="e">
        <f t="shared" si="665"/>
        <v>#DIV/0!</v>
      </c>
      <c r="DY400" s="61" t="e">
        <f t="shared" si="666"/>
        <v>#DIV/0!</v>
      </c>
      <c r="DZ400" s="61" t="e">
        <f t="shared" si="671"/>
        <v>#DIV/0!</v>
      </c>
    </row>
    <row r="401" spans="1:130">
      <c r="A401" s="53">
        <v>15</v>
      </c>
      <c r="B401" s="63">
        <f t="shared" si="667"/>
        <v>1</v>
      </c>
      <c r="C401" s="53">
        <v>2015</v>
      </c>
      <c r="D401" s="64">
        <f t="shared" si="672"/>
        <v>0</v>
      </c>
      <c r="E401" s="64">
        <f t="shared" si="673"/>
        <v>0</v>
      </c>
      <c r="F401" s="64">
        <f t="shared" si="674"/>
        <v>0</v>
      </c>
      <c r="G401" s="64">
        <f t="shared" si="675"/>
        <v>0</v>
      </c>
      <c r="H401" s="64">
        <f t="shared" si="676"/>
        <v>0</v>
      </c>
      <c r="I401" s="64">
        <f t="shared" si="677"/>
        <v>0</v>
      </c>
      <c r="J401" s="64">
        <f t="shared" si="678"/>
        <v>0</v>
      </c>
      <c r="K401" s="64">
        <f t="shared" si="679"/>
        <v>0</v>
      </c>
      <c r="L401" s="64">
        <f t="shared" si="680"/>
        <v>0</v>
      </c>
      <c r="M401" s="64">
        <f t="shared" si="681"/>
        <v>0</v>
      </c>
      <c r="N401" s="64">
        <f t="shared" si="682"/>
        <v>0</v>
      </c>
      <c r="O401" s="64">
        <f t="shared" si="683"/>
        <v>0</v>
      </c>
      <c r="P401" s="64">
        <f t="shared" si="684"/>
        <v>0</v>
      </c>
      <c r="Q401" s="64">
        <f t="shared" ref="Q401:Q419" si="685">VLOOKUP($C$79,$D$3:$K$63,$A$73,0)*(B388-B387)</f>
        <v>0</v>
      </c>
      <c r="R401" s="64">
        <f>VLOOKUP($C$80,$D$3:$K$63,$A$73,0)*(B387-B386)</f>
        <v>0</v>
      </c>
      <c r="S401" s="64">
        <f>VLOOKUP($C$81,$D$3:$K$63,$A$73,0)*B386</f>
        <v>0</v>
      </c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54">
        <f t="shared" si="668"/>
        <v>0</v>
      </c>
      <c r="BP401" s="53">
        <v>2015</v>
      </c>
      <c r="BQ401" s="61" t="e">
        <f t="shared" si="669"/>
        <v>#DIV/0!</v>
      </c>
      <c r="BR401" s="61" t="e">
        <f t="shared" si="638"/>
        <v>#DIV/0!</v>
      </c>
      <c r="BS401" s="61" t="e">
        <f t="shared" si="638"/>
        <v>#DIV/0!</v>
      </c>
      <c r="BT401" s="61" t="e">
        <f t="shared" si="638"/>
        <v>#DIV/0!</v>
      </c>
      <c r="BU401" s="61" t="e">
        <f t="shared" si="638"/>
        <v>#DIV/0!</v>
      </c>
      <c r="BV401" s="61" t="e">
        <f t="shared" si="638"/>
        <v>#DIV/0!</v>
      </c>
      <c r="BW401" s="61" t="e">
        <f t="shared" si="638"/>
        <v>#DIV/0!</v>
      </c>
      <c r="BX401" s="61" t="e">
        <f t="shared" si="638"/>
        <v>#DIV/0!</v>
      </c>
      <c r="BY401" s="61" t="e">
        <f t="shared" si="638"/>
        <v>#DIV/0!</v>
      </c>
      <c r="BZ401" s="61" t="e">
        <f t="shared" si="638"/>
        <v>#DIV/0!</v>
      </c>
      <c r="CA401" s="61" t="e">
        <f t="shared" si="638"/>
        <v>#DIV/0!</v>
      </c>
      <c r="CB401" s="61" t="e">
        <f t="shared" si="638"/>
        <v>#DIV/0!</v>
      </c>
      <c r="CC401" s="61" t="e">
        <f t="shared" si="638"/>
        <v>#DIV/0!</v>
      </c>
      <c r="CD401" s="61" t="e">
        <f t="shared" si="638"/>
        <v>#DIV/0!</v>
      </c>
      <c r="CE401" s="61" t="e">
        <f t="shared" si="638"/>
        <v>#DIV/0!</v>
      </c>
      <c r="CF401" s="61" t="e">
        <f t="shared" si="638"/>
        <v>#DIV/0!</v>
      </c>
      <c r="CG401" s="61" t="e">
        <f t="shared" ref="CG401:CG446" si="686">T401/$BM401</f>
        <v>#DIV/0!</v>
      </c>
      <c r="CH401" s="61" t="e">
        <f t="shared" si="639"/>
        <v>#DIV/0!</v>
      </c>
      <c r="CI401" s="61" t="e">
        <f t="shared" si="640"/>
        <v>#DIV/0!</v>
      </c>
      <c r="CJ401" s="61" t="e">
        <f t="shared" si="641"/>
        <v>#DIV/0!</v>
      </c>
      <c r="CK401" s="61" t="e">
        <f t="shared" si="642"/>
        <v>#DIV/0!</v>
      </c>
      <c r="CL401" s="61" t="e">
        <f t="shared" si="643"/>
        <v>#DIV/0!</v>
      </c>
      <c r="CM401" s="61" t="e">
        <f t="shared" si="670"/>
        <v>#DIV/0!</v>
      </c>
      <c r="CN401" s="61" t="e">
        <f t="shared" si="644"/>
        <v>#DIV/0!</v>
      </c>
      <c r="CO401" s="61" t="e">
        <f t="shared" si="644"/>
        <v>#DIV/0!</v>
      </c>
      <c r="CP401" s="61" t="e">
        <f t="shared" si="644"/>
        <v>#DIV/0!</v>
      </c>
      <c r="CQ401" s="61" t="e">
        <f t="shared" si="644"/>
        <v>#DIV/0!</v>
      </c>
      <c r="CR401" s="61" t="e">
        <f t="shared" si="644"/>
        <v>#DIV/0!</v>
      </c>
      <c r="CS401" s="61" t="e">
        <f t="shared" si="644"/>
        <v>#DIV/0!</v>
      </c>
      <c r="CT401" s="61" t="e">
        <f t="shared" si="644"/>
        <v>#DIV/0!</v>
      </c>
      <c r="CU401" s="61" t="e">
        <f t="shared" si="644"/>
        <v>#DIV/0!</v>
      </c>
      <c r="CV401" s="61" t="e">
        <f t="shared" si="644"/>
        <v>#DIV/0!</v>
      </c>
      <c r="CW401" s="61" t="e">
        <f t="shared" si="644"/>
        <v>#DIV/0!</v>
      </c>
      <c r="CX401" s="61" t="e">
        <f t="shared" si="644"/>
        <v>#DIV/0!</v>
      </c>
      <c r="CY401" s="61" t="e">
        <f t="shared" si="644"/>
        <v>#DIV/0!</v>
      </c>
      <c r="CZ401" s="61" t="e">
        <f t="shared" si="644"/>
        <v>#DIV/0!</v>
      </c>
      <c r="DA401" s="61" t="e">
        <f t="shared" si="644"/>
        <v>#DIV/0!</v>
      </c>
      <c r="DB401" s="61" t="e">
        <f t="shared" si="644"/>
        <v>#DIV/0!</v>
      </c>
      <c r="DC401" s="61" t="e">
        <f t="shared" ref="DC401:DC425" si="687">AP401/$BM401</f>
        <v>#DIV/0!</v>
      </c>
      <c r="DD401" s="61" t="e">
        <f t="shared" si="645"/>
        <v>#DIV/0!</v>
      </c>
      <c r="DE401" s="61" t="e">
        <f t="shared" si="646"/>
        <v>#DIV/0!</v>
      </c>
      <c r="DF401" s="61" t="e">
        <f t="shared" si="647"/>
        <v>#DIV/0!</v>
      </c>
      <c r="DG401" s="61" t="e">
        <f t="shared" si="648"/>
        <v>#DIV/0!</v>
      </c>
      <c r="DH401" s="61" t="e">
        <f t="shared" si="649"/>
        <v>#DIV/0!</v>
      </c>
      <c r="DI401" s="61" t="e">
        <f t="shared" si="650"/>
        <v>#DIV/0!</v>
      </c>
      <c r="DJ401" s="61" t="e">
        <f t="shared" si="651"/>
        <v>#DIV/0!</v>
      </c>
      <c r="DK401" s="61" t="e">
        <f t="shared" si="652"/>
        <v>#DIV/0!</v>
      </c>
      <c r="DL401" s="61" t="e">
        <f t="shared" si="653"/>
        <v>#DIV/0!</v>
      </c>
      <c r="DM401" s="61" t="e">
        <f t="shared" si="654"/>
        <v>#DIV/0!</v>
      </c>
      <c r="DN401" s="61" t="e">
        <f t="shared" si="655"/>
        <v>#DIV/0!</v>
      </c>
      <c r="DO401" s="61" t="e">
        <f t="shared" si="656"/>
        <v>#DIV/0!</v>
      </c>
      <c r="DP401" s="61" t="e">
        <f t="shared" si="657"/>
        <v>#DIV/0!</v>
      </c>
      <c r="DQ401" s="61" t="e">
        <f t="shared" si="658"/>
        <v>#DIV/0!</v>
      </c>
      <c r="DR401" s="61" t="e">
        <f t="shared" si="659"/>
        <v>#DIV/0!</v>
      </c>
      <c r="DS401" s="61" t="e">
        <f t="shared" si="660"/>
        <v>#DIV/0!</v>
      </c>
      <c r="DT401" s="61" t="e">
        <f t="shared" si="661"/>
        <v>#DIV/0!</v>
      </c>
      <c r="DU401" s="61" t="e">
        <f t="shared" si="662"/>
        <v>#DIV/0!</v>
      </c>
      <c r="DV401" s="61" t="e">
        <f t="shared" si="663"/>
        <v>#DIV/0!</v>
      </c>
      <c r="DW401" s="61" t="e">
        <f t="shared" si="664"/>
        <v>#DIV/0!</v>
      </c>
      <c r="DX401" s="61" t="e">
        <f t="shared" si="665"/>
        <v>#DIV/0!</v>
      </c>
      <c r="DY401" s="61" t="e">
        <f t="shared" si="666"/>
        <v>#DIV/0!</v>
      </c>
      <c r="DZ401" s="61" t="e">
        <f t="shared" si="671"/>
        <v>#DIV/0!</v>
      </c>
    </row>
    <row r="402" spans="1:130">
      <c r="A402" s="53">
        <v>16</v>
      </c>
      <c r="B402" s="63">
        <f t="shared" si="667"/>
        <v>1</v>
      </c>
      <c r="C402" s="53">
        <v>2016</v>
      </c>
      <c r="D402" s="64">
        <f t="shared" si="672"/>
        <v>0</v>
      </c>
      <c r="E402" s="64">
        <f t="shared" si="673"/>
        <v>0</v>
      </c>
      <c r="F402" s="64">
        <f t="shared" si="674"/>
        <v>0</v>
      </c>
      <c r="G402" s="64">
        <f t="shared" si="675"/>
        <v>0</v>
      </c>
      <c r="H402" s="64">
        <f t="shared" si="676"/>
        <v>0</v>
      </c>
      <c r="I402" s="64">
        <f t="shared" si="677"/>
        <v>0</v>
      </c>
      <c r="J402" s="64">
        <f t="shared" si="678"/>
        <v>0</v>
      </c>
      <c r="K402" s="64">
        <f t="shared" si="679"/>
        <v>0</v>
      </c>
      <c r="L402" s="64">
        <f t="shared" si="680"/>
        <v>0</v>
      </c>
      <c r="M402" s="64">
        <f t="shared" si="681"/>
        <v>0</v>
      </c>
      <c r="N402" s="64">
        <f t="shared" si="682"/>
        <v>0</v>
      </c>
      <c r="O402" s="64">
        <f t="shared" si="683"/>
        <v>0</v>
      </c>
      <c r="P402" s="64">
        <f t="shared" si="684"/>
        <v>0</v>
      </c>
      <c r="Q402" s="64">
        <f t="shared" si="685"/>
        <v>0</v>
      </c>
      <c r="R402" s="64">
        <f t="shared" ref="R402:R420" si="688">VLOOKUP($C$80,$D$3:$K$63,$A$73,0)*(B388-B387)</f>
        <v>0</v>
      </c>
      <c r="S402" s="64">
        <f>VLOOKUP($C$81,$D$3:$K$63,$A$73,0)*(B387-B386)</f>
        <v>0</v>
      </c>
      <c r="T402" s="64">
        <f>VLOOKUP($C$82,$D$3:$K$63,$A$73,0)*B386</f>
        <v>0</v>
      </c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54">
        <f t="shared" si="668"/>
        <v>0</v>
      </c>
      <c r="BP402" s="53">
        <v>2016</v>
      </c>
      <c r="BQ402" s="61" t="e">
        <f t="shared" si="669"/>
        <v>#DIV/0!</v>
      </c>
      <c r="BR402" s="61" t="e">
        <f t="shared" ref="BR402:BR446" si="689">E402/$BM402</f>
        <v>#DIV/0!</v>
      </c>
      <c r="BS402" s="61" t="e">
        <f t="shared" ref="BS402:BS446" si="690">F402/$BM402</f>
        <v>#DIV/0!</v>
      </c>
      <c r="BT402" s="61" t="e">
        <f t="shared" ref="BT402:BT446" si="691">G402/$BM402</f>
        <v>#DIV/0!</v>
      </c>
      <c r="BU402" s="61" t="e">
        <f t="shared" ref="BU402:BU446" si="692">H402/$BM402</f>
        <v>#DIV/0!</v>
      </c>
      <c r="BV402" s="61" t="e">
        <f t="shared" ref="BV402:BV446" si="693">I402/$BM402</f>
        <v>#DIV/0!</v>
      </c>
      <c r="BW402" s="61" t="e">
        <f t="shared" ref="BW402:BW446" si="694">J402/$BM402</f>
        <v>#DIV/0!</v>
      </c>
      <c r="BX402" s="61" t="e">
        <f t="shared" ref="BX402:BX446" si="695">K402/$BM402</f>
        <v>#DIV/0!</v>
      </c>
      <c r="BY402" s="61" t="e">
        <f t="shared" ref="BY402:BY446" si="696">L402/$BM402</f>
        <v>#DIV/0!</v>
      </c>
      <c r="BZ402" s="61" t="e">
        <f t="shared" ref="BZ402:BZ446" si="697">M402/$BM402</f>
        <v>#DIV/0!</v>
      </c>
      <c r="CA402" s="61" t="e">
        <f t="shared" ref="CA402:CA446" si="698">N402/$BM402</f>
        <v>#DIV/0!</v>
      </c>
      <c r="CB402" s="61" t="e">
        <f t="shared" ref="CB402:CB446" si="699">O402/$BM402</f>
        <v>#DIV/0!</v>
      </c>
      <c r="CC402" s="61" t="e">
        <f t="shared" ref="CC402:CC446" si="700">P402/$BM402</f>
        <v>#DIV/0!</v>
      </c>
      <c r="CD402" s="61" t="e">
        <f t="shared" ref="CD402:CD446" si="701">Q402/$BM402</f>
        <v>#DIV/0!</v>
      </c>
      <c r="CE402" s="61" t="e">
        <f t="shared" ref="CE402:CE446" si="702">R402/$BM402</f>
        <v>#DIV/0!</v>
      </c>
      <c r="CF402" s="61" t="e">
        <f t="shared" ref="CF402:CF446" si="703">S402/$BM402</f>
        <v>#DIV/0!</v>
      </c>
      <c r="CG402" s="61" t="e">
        <f t="shared" si="686"/>
        <v>#DIV/0!</v>
      </c>
      <c r="CH402" s="61" t="e">
        <f t="shared" si="639"/>
        <v>#DIV/0!</v>
      </c>
      <c r="CI402" s="61" t="e">
        <f t="shared" si="640"/>
        <v>#DIV/0!</v>
      </c>
      <c r="CJ402" s="61" t="e">
        <f t="shared" si="641"/>
        <v>#DIV/0!</v>
      </c>
      <c r="CK402" s="61" t="e">
        <f t="shared" si="642"/>
        <v>#DIV/0!</v>
      </c>
      <c r="CL402" s="61" t="e">
        <f t="shared" si="643"/>
        <v>#DIV/0!</v>
      </c>
      <c r="CM402" s="61" t="e">
        <f t="shared" si="670"/>
        <v>#DIV/0!</v>
      </c>
      <c r="CN402" s="61" t="e">
        <f t="shared" ref="CN402:CN446" si="704">AA402/$BM402</f>
        <v>#DIV/0!</v>
      </c>
      <c r="CO402" s="61" t="e">
        <f t="shared" ref="CO402:CO446" si="705">AB402/$BM402</f>
        <v>#DIV/0!</v>
      </c>
      <c r="CP402" s="61" t="e">
        <f t="shared" ref="CP402:CP446" si="706">AC402/$BM402</f>
        <v>#DIV/0!</v>
      </c>
      <c r="CQ402" s="61" t="e">
        <f t="shared" ref="CQ402:CQ446" si="707">AD402/$BM402</f>
        <v>#DIV/0!</v>
      </c>
      <c r="CR402" s="61" t="e">
        <f t="shared" ref="CR402:CR446" si="708">AE402/$BM402</f>
        <v>#DIV/0!</v>
      </c>
      <c r="CS402" s="61" t="e">
        <f t="shared" ref="CS402:CS446" si="709">AF402/$BM402</f>
        <v>#DIV/0!</v>
      </c>
      <c r="CT402" s="61" t="e">
        <f t="shared" ref="CT402:CT446" si="710">AG402/$BM402</f>
        <v>#DIV/0!</v>
      </c>
      <c r="CU402" s="61" t="e">
        <f t="shared" ref="CU402:CU446" si="711">AH402/$BM402</f>
        <v>#DIV/0!</v>
      </c>
      <c r="CV402" s="61" t="e">
        <f t="shared" ref="CV402:CV446" si="712">AI402/$BM402</f>
        <v>#DIV/0!</v>
      </c>
      <c r="CW402" s="61" t="e">
        <f t="shared" ref="CW402:CW446" si="713">AJ402/$BM402</f>
        <v>#DIV/0!</v>
      </c>
      <c r="CX402" s="61" t="e">
        <f t="shared" ref="CX402:CX446" si="714">AK402/$BM402</f>
        <v>#DIV/0!</v>
      </c>
      <c r="CY402" s="61" t="e">
        <f t="shared" ref="CY402:CY446" si="715">AL402/$BM402</f>
        <v>#DIV/0!</v>
      </c>
      <c r="CZ402" s="61" t="e">
        <f t="shared" ref="CZ402:CZ446" si="716">AM402/$BM402</f>
        <v>#DIV/0!</v>
      </c>
      <c r="DA402" s="61" t="e">
        <f t="shared" ref="DA402:DA446" si="717">AN402/$BM402</f>
        <v>#DIV/0!</v>
      </c>
      <c r="DB402" s="61" t="e">
        <f t="shared" ref="DB402:DB446" si="718">AO402/$BM402</f>
        <v>#DIV/0!</v>
      </c>
      <c r="DC402" s="61" t="e">
        <f t="shared" si="687"/>
        <v>#DIV/0!</v>
      </c>
      <c r="DD402" s="61" t="e">
        <f t="shared" si="645"/>
        <v>#DIV/0!</v>
      </c>
      <c r="DE402" s="61" t="e">
        <f t="shared" si="646"/>
        <v>#DIV/0!</v>
      </c>
      <c r="DF402" s="61" t="e">
        <f t="shared" si="647"/>
        <v>#DIV/0!</v>
      </c>
      <c r="DG402" s="61" t="e">
        <f t="shared" si="648"/>
        <v>#DIV/0!</v>
      </c>
      <c r="DH402" s="61" t="e">
        <f t="shared" si="649"/>
        <v>#DIV/0!</v>
      </c>
      <c r="DI402" s="61" t="e">
        <f t="shared" si="650"/>
        <v>#DIV/0!</v>
      </c>
      <c r="DJ402" s="61" t="e">
        <f t="shared" si="651"/>
        <v>#DIV/0!</v>
      </c>
      <c r="DK402" s="61" t="e">
        <f t="shared" si="652"/>
        <v>#DIV/0!</v>
      </c>
      <c r="DL402" s="61" t="e">
        <f t="shared" si="653"/>
        <v>#DIV/0!</v>
      </c>
      <c r="DM402" s="61" t="e">
        <f t="shared" si="654"/>
        <v>#DIV/0!</v>
      </c>
      <c r="DN402" s="61" t="e">
        <f t="shared" si="655"/>
        <v>#DIV/0!</v>
      </c>
      <c r="DO402" s="61" t="e">
        <f t="shared" si="656"/>
        <v>#DIV/0!</v>
      </c>
      <c r="DP402" s="61" t="e">
        <f t="shared" si="657"/>
        <v>#DIV/0!</v>
      </c>
      <c r="DQ402" s="61" t="e">
        <f t="shared" si="658"/>
        <v>#DIV/0!</v>
      </c>
      <c r="DR402" s="61" t="e">
        <f t="shared" si="659"/>
        <v>#DIV/0!</v>
      </c>
      <c r="DS402" s="61" t="e">
        <f t="shared" si="660"/>
        <v>#DIV/0!</v>
      </c>
      <c r="DT402" s="61" t="e">
        <f t="shared" si="661"/>
        <v>#DIV/0!</v>
      </c>
      <c r="DU402" s="61" t="e">
        <f t="shared" si="662"/>
        <v>#DIV/0!</v>
      </c>
      <c r="DV402" s="61" t="e">
        <f t="shared" si="663"/>
        <v>#DIV/0!</v>
      </c>
      <c r="DW402" s="61" t="e">
        <f t="shared" si="664"/>
        <v>#DIV/0!</v>
      </c>
      <c r="DX402" s="61" t="e">
        <f t="shared" si="665"/>
        <v>#DIV/0!</v>
      </c>
      <c r="DY402" s="61" t="e">
        <f t="shared" si="666"/>
        <v>#DIV/0!</v>
      </c>
      <c r="DZ402" s="61" t="e">
        <f t="shared" si="671"/>
        <v>#DIV/0!</v>
      </c>
    </row>
    <row r="403" spans="1:130">
      <c r="A403" s="53">
        <v>17</v>
      </c>
      <c r="B403" s="63">
        <f t="shared" si="667"/>
        <v>1</v>
      </c>
      <c r="C403" s="53">
        <v>2017</v>
      </c>
      <c r="D403" s="64">
        <f t="shared" si="672"/>
        <v>0</v>
      </c>
      <c r="E403" s="64">
        <f t="shared" si="673"/>
        <v>0</v>
      </c>
      <c r="F403" s="64">
        <f t="shared" si="674"/>
        <v>0</v>
      </c>
      <c r="G403" s="64">
        <f t="shared" si="675"/>
        <v>0</v>
      </c>
      <c r="H403" s="64">
        <f t="shared" si="676"/>
        <v>0</v>
      </c>
      <c r="I403" s="64">
        <f t="shared" si="677"/>
        <v>0</v>
      </c>
      <c r="J403" s="64">
        <f t="shared" si="678"/>
        <v>0</v>
      </c>
      <c r="K403" s="64">
        <f t="shared" si="679"/>
        <v>0</v>
      </c>
      <c r="L403" s="64">
        <f t="shared" si="680"/>
        <v>0</v>
      </c>
      <c r="M403" s="64">
        <f t="shared" si="681"/>
        <v>0</v>
      </c>
      <c r="N403" s="64">
        <f t="shared" si="682"/>
        <v>0</v>
      </c>
      <c r="O403" s="64">
        <f t="shared" si="683"/>
        <v>0</v>
      </c>
      <c r="P403" s="64">
        <f t="shared" si="684"/>
        <v>0</v>
      </c>
      <c r="Q403" s="64">
        <f t="shared" si="685"/>
        <v>0</v>
      </c>
      <c r="R403" s="64">
        <f t="shared" si="688"/>
        <v>0</v>
      </c>
      <c r="S403" s="64">
        <f t="shared" ref="S403:S421" si="719">VLOOKUP($C$81,$D$3:$K$63,$A$73,0)*(B388-B387)</f>
        <v>0</v>
      </c>
      <c r="T403" s="64">
        <f>VLOOKUP($C$82,$D$3:$K$63,$A$73,0)*(B387-B386)</f>
        <v>0</v>
      </c>
      <c r="U403" s="64">
        <f>VLOOKUP($C$83,$D$3:$K$63,$A$73,0)*B386</f>
        <v>0</v>
      </c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54">
        <f t="shared" si="668"/>
        <v>0</v>
      </c>
      <c r="BP403" s="53">
        <v>2017</v>
      </c>
      <c r="BQ403" s="61" t="e">
        <f t="shared" si="669"/>
        <v>#DIV/0!</v>
      </c>
      <c r="BR403" s="61" t="e">
        <f t="shared" si="689"/>
        <v>#DIV/0!</v>
      </c>
      <c r="BS403" s="61" t="e">
        <f t="shared" si="690"/>
        <v>#DIV/0!</v>
      </c>
      <c r="BT403" s="61" t="e">
        <f t="shared" si="691"/>
        <v>#DIV/0!</v>
      </c>
      <c r="BU403" s="61" t="e">
        <f t="shared" si="692"/>
        <v>#DIV/0!</v>
      </c>
      <c r="BV403" s="61" t="e">
        <f t="shared" si="693"/>
        <v>#DIV/0!</v>
      </c>
      <c r="BW403" s="61" t="e">
        <f t="shared" si="694"/>
        <v>#DIV/0!</v>
      </c>
      <c r="BX403" s="61" t="e">
        <f t="shared" si="695"/>
        <v>#DIV/0!</v>
      </c>
      <c r="BY403" s="61" t="e">
        <f t="shared" si="696"/>
        <v>#DIV/0!</v>
      </c>
      <c r="BZ403" s="61" t="e">
        <f t="shared" si="697"/>
        <v>#DIV/0!</v>
      </c>
      <c r="CA403" s="61" t="e">
        <f t="shared" si="698"/>
        <v>#DIV/0!</v>
      </c>
      <c r="CB403" s="61" t="e">
        <f t="shared" si="699"/>
        <v>#DIV/0!</v>
      </c>
      <c r="CC403" s="61" t="e">
        <f t="shared" si="700"/>
        <v>#DIV/0!</v>
      </c>
      <c r="CD403" s="61" t="e">
        <f t="shared" si="701"/>
        <v>#DIV/0!</v>
      </c>
      <c r="CE403" s="61" t="e">
        <f t="shared" si="702"/>
        <v>#DIV/0!</v>
      </c>
      <c r="CF403" s="61" t="e">
        <f t="shared" si="703"/>
        <v>#DIV/0!</v>
      </c>
      <c r="CG403" s="61" t="e">
        <f t="shared" si="686"/>
        <v>#DIV/0!</v>
      </c>
      <c r="CH403" s="61" t="e">
        <f t="shared" si="639"/>
        <v>#DIV/0!</v>
      </c>
      <c r="CI403" s="61" t="e">
        <f t="shared" si="640"/>
        <v>#DIV/0!</v>
      </c>
      <c r="CJ403" s="61" t="e">
        <f t="shared" si="641"/>
        <v>#DIV/0!</v>
      </c>
      <c r="CK403" s="61" t="e">
        <f t="shared" si="642"/>
        <v>#DIV/0!</v>
      </c>
      <c r="CL403" s="61" t="e">
        <f t="shared" si="643"/>
        <v>#DIV/0!</v>
      </c>
      <c r="CM403" s="61" t="e">
        <f t="shared" si="670"/>
        <v>#DIV/0!</v>
      </c>
      <c r="CN403" s="61" t="e">
        <f t="shared" si="704"/>
        <v>#DIV/0!</v>
      </c>
      <c r="CO403" s="61" t="e">
        <f t="shared" si="705"/>
        <v>#DIV/0!</v>
      </c>
      <c r="CP403" s="61" t="e">
        <f t="shared" si="706"/>
        <v>#DIV/0!</v>
      </c>
      <c r="CQ403" s="61" t="e">
        <f t="shared" si="707"/>
        <v>#DIV/0!</v>
      </c>
      <c r="CR403" s="61" t="e">
        <f t="shared" si="708"/>
        <v>#DIV/0!</v>
      </c>
      <c r="CS403" s="61" t="e">
        <f t="shared" si="709"/>
        <v>#DIV/0!</v>
      </c>
      <c r="CT403" s="61" t="e">
        <f t="shared" si="710"/>
        <v>#DIV/0!</v>
      </c>
      <c r="CU403" s="61" t="e">
        <f t="shared" si="711"/>
        <v>#DIV/0!</v>
      </c>
      <c r="CV403" s="61" t="e">
        <f t="shared" si="712"/>
        <v>#DIV/0!</v>
      </c>
      <c r="CW403" s="61" t="e">
        <f t="shared" si="713"/>
        <v>#DIV/0!</v>
      </c>
      <c r="CX403" s="61" t="e">
        <f t="shared" si="714"/>
        <v>#DIV/0!</v>
      </c>
      <c r="CY403" s="61" t="e">
        <f t="shared" si="715"/>
        <v>#DIV/0!</v>
      </c>
      <c r="CZ403" s="61" t="e">
        <f t="shared" si="716"/>
        <v>#DIV/0!</v>
      </c>
      <c r="DA403" s="61" t="e">
        <f t="shared" si="717"/>
        <v>#DIV/0!</v>
      </c>
      <c r="DB403" s="61" t="e">
        <f t="shared" si="718"/>
        <v>#DIV/0!</v>
      </c>
      <c r="DC403" s="61" t="e">
        <f t="shared" si="687"/>
        <v>#DIV/0!</v>
      </c>
      <c r="DD403" s="61" t="e">
        <f t="shared" si="645"/>
        <v>#DIV/0!</v>
      </c>
      <c r="DE403" s="61" t="e">
        <f t="shared" si="646"/>
        <v>#DIV/0!</v>
      </c>
      <c r="DF403" s="61" t="e">
        <f t="shared" si="647"/>
        <v>#DIV/0!</v>
      </c>
      <c r="DG403" s="61" t="e">
        <f t="shared" si="648"/>
        <v>#DIV/0!</v>
      </c>
      <c r="DH403" s="61" t="e">
        <f t="shared" si="649"/>
        <v>#DIV/0!</v>
      </c>
      <c r="DI403" s="61" t="e">
        <f t="shared" si="650"/>
        <v>#DIV/0!</v>
      </c>
      <c r="DJ403" s="61" t="e">
        <f t="shared" si="651"/>
        <v>#DIV/0!</v>
      </c>
      <c r="DK403" s="61" t="e">
        <f t="shared" si="652"/>
        <v>#DIV/0!</v>
      </c>
      <c r="DL403" s="61" t="e">
        <f t="shared" si="653"/>
        <v>#DIV/0!</v>
      </c>
      <c r="DM403" s="61" t="e">
        <f t="shared" si="654"/>
        <v>#DIV/0!</v>
      </c>
      <c r="DN403" s="61" t="e">
        <f t="shared" si="655"/>
        <v>#DIV/0!</v>
      </c>
      <c r="DO403" s="61" t="e">
        <f t="shared" si="656"/>
        <v>#DIV/0!</v>
      </c>
      <c r="DP403" s="61" t="e">
        <f t="shared" si="657"/>
        <v>#DIV/0!</v>
      </c>
      <c r="DQ403" s="61" t="e">
        <f t="shared" si="658"/>
        <v>#DIV/0!</v>
      </c>
      <c r="DR403" s="61" t="e">
        <f t="shared" si="659"/>
        <v>#DIV/0!</v>
      </c>
      <c r="DS403" s="61" t="e">
        <f t="shared" si="660"/>
        <v>#DIV/0!</v>
      </c>
      <c r="DT403" s="61" t="e">
        <f t="shared" si="661"/>
        <v>#DIV/0!</v>
      </c>
      <c r="DU403" s="61" t="e">
        <f t="shared" si="662"/>
        <v>#DIV/0!</v>
      </c>
      <c r="DV403" s="61" t="e">
        <f t="shared" si="663"/>
        <v>#DIV/0!</v>
      </c>
      <c r="DW403" s="61" t="e">
        <f t="shared" si="664"/>
        <v>#DIV/0!</v>
      </c>
      <c r="DX403" s="61" t="e">
        <f t="shared" si="665"/>
        <v>#DIV/0!</v>
      </c>
      <c r="DY403" s="61" t="e">
        <f t="shared" si="666"/>
        <v>#DIV/0!</v>
      </c>
      <c r="DZ403" s="61" t="e">
        <f t="shared" si="671"/>
        <v>#DIV/0!</v>
      </c>
    </row>
    <row r="404" spans="1:130">
      <c r="A404" s="53">
        <v>18</v>
      </c>
      <c r="B404" s="63">
        <f t="shared" si="667"/>
        <v>1</v>
      </c>
      <c r="C404" s="53">
        <v>2018</v>
      </c>
      <c r="D404" s="64">
        <f t="shared" si="672"/>
        <v>0</v>
      </c>
      <c r="E404" s="64">
        <f t="shared" si="673"/>
        <v>0</v>
      </c>
      <c r="F404" s="64">
        <f t="shared" si="674"/>
        <v>0</v>
      </c>
      <c r="G404" s="64">
        <f t="shared" si="675"/>
        <v>0</v>
      </c>
      <c r="H404" s="64">
        <f t="shared" si="676"/>
        <v>0</v>
      </c>
      <c r="I404" s="64">
        <f t="shared" si="677"/>
        <v>0</v>
      </c>
      <c r="J404" s="64">
        <f t="shared" si="678"/>
        <v>0</v>
      </c>
      <c r="K404" s="64">
        <f t="shared" si="679"/>
        <v>0</v>
      </c>
      <c r="L404" s="64">
        <f t="shared" si="680"/>
        <v>0</v>
      </c>
      <c r="M404" s="64">
        <f t="shared" si="681"/>
        <v>0</v>
      </c>
      <c r="N404" s="64">
        <f t="shared" si="682"/>
        <v>0</v>
      </c>
      <c r="O404" s="64">
        <f t="shared" si="683"/>
        <v>0</v>
      </c>
      <c r="P404" s="64">
        <f t="shared" si="684"/>
        <v>0</v>
      </c>
      <c r="Q404" s="64">
        <f t="shared" si="685"/>
        <v>0</v>
      </c>
      <c r="R404" s="64">
        <f t="shared" si="688"/>
        <v>0</v>
      </c>
      <c r="S404" s="64">
        <f t="shared" si="719"/>
        <v>0</v>
      </c>
      <c r="T404" s="64">
        <f t="shared" ref="T404:T422" si="720">VLOOKUP($C$82,$D$3:$K$63,$A$73,0)*(B388-B387)</f>
        <v>0</v>
      </c>
      <c r="U404" s="64">
        <f>VLOOKUP($C$83,$D$3:$K$63,$A$73,0)*(B387-B386)</f>
        <v>0</v>
      </c>
      <c r="V404" s="64">
        <f>VLOOKUP($C$84,$D$3:$K$63,$A$73,0)*B386</f>
        <v>0</v>
      </c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54">
        <f t="shared" si="668"/>
        <v>0</v>
      </c>
      <c r="BP404" s="53">
        <v>2018</v>
      </c>
      <c r="BQ404" s="61" t="e">
        <f t="shared" si="669"/>
        <v>#DIV/0!</v>
      </c>
      <c r="BR404" s="61" t="e">
        <f t="shared" si="689"/>
        <v>#DIV/0!</v>
      </c>
      <c r="BS404" s="61" t="e">
        <f t="shared" si="690"/>
        <v>#DIV/0!</v>
      </c>
      <c r="BT404" s="61" t="e">
        <f t="shared" si="691"/>
        <v>#DIV/0!</v>
      </c>
      <c r="BU404" s="61" t="e">
        <f t="shared" si="692"/>
        <v>#DIV/0!</v>
      </c>
      <c r="BV404" s="61" t="e">
        <f t="shared" si="693"/>
        <v>#DIV/0!</v>
      </c>
      <c r="BW404" s="61" t="e">
        <f t="shared" si="694"/>
        <v>#DIV/0!</v>
      </c>
      <c r="BX404" s="61" t="e">
        <f t="shared" si="695"/>
        <v>#DIV/0!</v>
      </c>
      <c r="BY404" s="61" t="e">
        <f t="shared" si="696"/>
        <v>#DIV/0!</v>
      </c>
      <c r="BZ404" s="61" t="e">
        <f t="shared" si="697"/>
        <v>#DIV/0!</v>
      </c>
      <c r="CA404" s="61" t="e">
        <f t="shared" si="698"/>
        <v>#DIV/0!</v>
      </c>
      <c r="CB404" s="61" t="e">
        <f t="shared" si="699"/>
        <v>#DIV/0!</v>
      </c>
      <c r="CC404" s="61" t="e">
        <f t="shared" si="700"/>
        <v>#DIV/0!</v>
      </c>
      <c r="CD404" s="61" t="e">
        <f t="shared" si="701"/>
        <v>#DIV/0!</v>
      </c>
      <c r="CE404" s="61" t="e">
        <f t="shared" si="702"/>
        <v>#DIV/0!</v>
      </c>
      <c r="CF404" s="61" t="e">
        <f t="shared" si="703"/>
        <v>#DIV/0!</v>
      </c>
      <c r="CG404" s="61" t="e">
        <f t="shared" si="686"/>
        <v>#DIV/0!</v>
      </c>
      <c r="CH404" s="61" t="e">
        <f t="shared" si="639"/>
        <v>#DIV/0!</v>
      </c>
      <c r="CI404" s="61" t="e">
        <f t="shared" si="640"/>
        <v>#DIV/0!</v>
      </c>
      <c r="CJ404" s="61" t="e">
        <f t="shared" si="641"/>
        <v>#DIV/0!</v>
      </c>
      <c r="CK404" s="61" t="e">
        <f t="shared" si="642"/>
        <v>#DIV/0!</v>
      </c>
      <c r="CL404" s="61" t="e">
        <f t="shared" si="643"/>
        <v>#DIV/0!</v>
      </c>
      <c r="CM404" s="61" t="e">
        <f t="shared" si="670"/>
        <v>#DIV/0!</v>
      </c>
      <c r="CN404" s="61" t="e">
        <f t="shared" si="704"/>
        <v>#DIV/0!</v>
      </c>
      <c r="CO404" s="61" t="e">
        <f t="shared" si="705"/>
        <v>#DIV/0!</v>
      </c>
      <c r="CP404" s="61" t="e">
        <f t="shared" si="706"/>
        <v>#DIV/0!</v>
      </c>
      <c r="CQ404" s="61" t="e">
        <f t="shared" si="707"/>
        <v>#DIV/0!</v>
      </c>
      <c r="CR404" s="61" t="e">
        <f t="shared" si="708"/>
        <v>#DIV/0!</v>
      </c>
      <c r="CS404" s="61" t="e">
        <f t="shared" si="709"/>
        <v>#DIV/0!</v>
      </c>
      <c r="CT404" s="61" t="e">
        <f t="shared" si="710"/>
        <v>#DIV/0!</v>
      </c>
      <c r="CU404" s="61" t="e">
        <f t="shared" si="711"/>
        <v>#DIV/0!</v>
      </c>
      <c r="CV404" s="61" t="e">
        <f t="shared" si="712"/>
        <v>#DIV/0!</v>
      </c>
      <c r="CW404" s="61" t="e">
        <f t="shared" si="713"/>
        <v>#DIV/0!</v>
      </c>
      <c r="CX404" s="61" t="e">
        <f t="shared" si="714"/>
        <v>#DIV/0!</v>
      </c>
      <c r="CY404" s="61" t="e">
        <f t="shared" si="715"/>
        <v>#DIV/0!</v>
      </c>
      <c r="CZ404" s="61" t="e">
        <f t="shared" si="716"/>
        <v>#DIV/0!</v>
      </c>
      <c r="DA404" s="61" t="e">
        <f t="shared" si="717"/>
        <v>#DIV/0!</v>
      </c>
      <c r="DB404" s="61" t="e">
        <f t="shared" si="718"/>
        <v>#DIV/0!</v>
      </c>
      <c r="DC404" s="61" t="e">
        <f t="shared" si="687"/>
        <v>#DIV/0!</v>
      </c>
      <c r="DD404" s="61" t="e">
        <f t="shared" si="645"/>
        <v>#DIV/0!</v>
      </c>
      <c r="DE404" s="61" t="e">
        <f t="shared" si="646"/>
        <v>#DIV/0!</v>
      </c>
      <c r="DF404" s="61" t="e">
        <f t="shared" si="647"/>
        <v>#DIV/0!</v>
      </c>
      <c r="DG404" s="61" t="e">
        <f t="shared" si="648"/>
        <v>#DIV/0!</v>
      </c>
      <c r="DH404" s="61" t="e">
        <f t="shared" si="649"/>
        <v>#DIV/0!</v>
      </c>
      <c r="DI404" s="61" t="e">
        <f t="shared" si="650"/>
        <v>#DIV/0!</v>
      </c>
      <c r="DJ404" s="61" t="e">
        <f t="shared" si="651"/>
        <v>#DIV/0!</v>
      </c>
      <c r="DK404" s="61" t="e">
        <f t="shared" si="652"/>
        <v>#DIV/0!</v>
      </c>
      <c r="DL404" s="61" t="e">
        <f t="shared" si="653"/>
        <v>#DIV/0!</v>
      </c>
      <c r="DM404" s="61" t="e">
        <f t="shared" si="654"/>
        <v>#DIV/0!</v>
      </c>
      <c r="DN404" s="61" t="e">
        <f t="shared" si="655"/>
        <v>#DIV/0!</v>
      </c>
      <c r="DO404" s="61" t="e">
        <f t="shared" si="656"/>
        <v>#DIV/0!</v>
      </c>
      <c r="DP404" s="61" t="e">
        <f t="shared" si="657"/>
        <v>#DIV/0!</v>
      </c>
      <c r="DQ404" s="61" t="e">
        <f t="shared" si="658"/>
        <v>#DIV/0!</v>
      </c>
      <c r="DR404" s="61" t="e">
        <f t="shared" si="659"/>
        <v>#DIV/0!</v>
      </c>
      <c r="DS404" s="61" t="e">
        <f t="shared" si="660"/>
        <v>#DIV/0!</v>
      </c>
      <c r="DT404" s="61" t="e">
        <f t="shared" si="661"/>
        <v>#DIV/0!</v>
      </c>
      <c r="DU404" s="61" t="e">
        <f t="shared" si="662"/>
        <v>#DIV/0!</v>
      </c>
      <c r="DV404" s="61" t="e">
        <f t="shared" si="663"/>
        <v>#DIV/0!</v>
      </c>
      <c r="DW404" s="61" t="e">
        <f t="shared" si="664"/>
        <v>#DIV/0!</v>
      </c>
      <c r="DX404" s="61" t="e">
        <f t="shared" si="665"/>
        <v>#DIV/0!</v>
      </c>
      <c r="DY404" s="61" t="e">
        <f t="shared" si="666"/>
        <v>#DIV/0!</v>
      </c>
      <c r="DZ404" s="61" t="e">
        <f t="shared" si="671"/>
        <v>#DIV/0!</v>
      </c>
    </row>
    <row r="405" spans="1:130">
      <c r="A405" s="53">
        <v>19</v>
      </c>
      <c r="B405" s="63">
        <f t="shared" si="667"/>
        <v>1</v>
      </c>
      <c r="C405" s="53">
        <v>2019</v>
      </c>
      <c r="D405" s="64">
        <f t="shared" si="672"/>
        <v>0</v>
      </c>
      <c r="E405" s="64">
        <f t="shared" si="673"/>
        <v>0</v>
      </c>
      <c r="F405" s="64">
        <f t="shared" si="674"/>
        <v>0</v>
      </c>
      <c r="G405" s="64">
        <f t="shared" si="675"/>
        <v>0</v>
      </c>
      <c r="H405" s="64">
        <f t="shared" si="676"/>
        <v>0</v>
      </c>
      <c r="I405" s="64">
        <f t="shared" si="677"/>
        <v>0</v>
      </c>
      <c r="J405" s="64">
        <f t="shared" si="678"/>
        <v>0</v>
      </c>
      <c r="K405" s="64">
        <f t="shared" si="679"/>
        <v>0</v>
      </c>
      <c r="L405" s="64">
        <f t="shared" si="680"/>
        <v>0</v>
      </c>
      <c r="M405" s="64">
        <f t="shared" si="681"/>
        <v>0</v>
      </c>
      <c r="N405" s="64">
        <f t="shared" si="682"/>
        <v>0</v>
      </c>
      <c r="O405" s="64">
        <f t="shared" si="683"/>
        <v>0</v>
      </c>
      <c r="P405" s="64">
        <f t="shared" si="684"/>
        <v>0</v>
      </c>
      <c r="Q405" s="64">
        <f t="shared" si="685"/>
        <v>0</v>
      </c>
      <c r="R405" s="64">
        <f t="shared" si="688"/>
        <v>0</v>
      </c>
      <c r="S405" s="64">
        <f t="shared" si="719"/>
        <v>0</v>
      </c>
      <c r="T405" s="64">
        <f t="shared" si="720"/>
        <v>0</v>
      </c>
      <c r="U405" s="64">
        <f t="shared" ref="U405:U423" si="721">VLOOKUP($C$83,$D$3:$K$63,$A$73,0)*(B388-B387)</f>
        <v>0</v>
      </c>
      <c r="V405" s="64">
        <f>VLOOKUP($C$84,$D$3:$K$63,$A$73,0)*(B387-B386)</f>
        <v>0.133333333333333</v>
      </c>
      <c r="W405" s="64">
        <f>VLOOKUP($C$85,$D$3:$K$63,$A$73,0)*B386</f>
        <v>0</v>
      </c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54">
        <f t="shared" si="668"/>
        <v>0.133333333333333</v>
      </c>
      <c r="BP405" s="53">
        <v>2019</v>
      </c>
      <c r="BQ405" s="61">
        <f t="shared" si="669"/>
        <v>0</v>
      </c>
      <c r="BR405" s="61">
        <f t="shared" si="689"/>
        <v>0</v>
      </c>
      <c r="BS405" s="61">
        <f t="shared" si="690"/>
        <v>0</v>
      </c>
      <c r="BT405" s="61">
        <f t="shared" si="691"/>
        <v>0</v>
      </c>
      <c r="BU405" s="61">
        <f t="shared" si="692"/>
        <v>0</v>
      </c>
      <c r="BV405" s="61">
        <f t="shared" si="693"/>
        <v>0</v>
      </c>
      <c r="BW405" s="61">
        <f t="shared" si="694"/>
        <v>0</v>
      </c>
      <c r="BX405" s="61">
        <f t="shared" si="695"/>
        <v>0</v>
      </c>
      <c r="BY405" s="61">
        <f t="shared" si="696"/>
        <v>0</v>
      </c>
      <c r="BZ405" s="61">
        <f t="shared" si="697"/>
        <v>0</v>
      </c>
      <c r="CA405" s="61">
        <f t="shared" si="698"/>
        <v>0</v>
      </c>
      <c r="CB405" s="61">
        <f t="shared" si="699"/>
        <v>0</v>
      </c>
      <c r="CC405" s="61">
        <f t="shared" si="700"/>
        <v>0</v>
      </c>
      <c r="CD405" s="61">
        <f t="shared" si="701"/>
        <v>0</v>
      </c>
      <c r="CE405" s="61">
        <f t="shared" si="702"/>
        <v>0</v>
      </c>
      <c r="CF405" s="61">
        <f t="shared" si="703"/>
        <v>0</v>
      </c>
      <c r="CG405" s="61">
        <f t="shared" si="686"/>
        <v>0</v>
      </c>
      <c r="CH405" s="61">
        <f t="shared" si="639"/>
        <v>0</v>
      </c>
      <c r="CI405" s="61">
        <f t="shared" si="640"/>
        <v>1</v>
      </c>
      <c r="CJ405" s="61">
        <f t="shared" si="641"/>
        <v>0</v>
      </c>
      <c r="CK405" s="61">
        <f t="shared" si="642"/>
        <v>0</v>
      </c>
      <c r="CL405" s="61">
        <f t="shared" si="643"/>
        <v>0</v>
      </c>
      <c r="CM405" s="61">
        <f t="shared" si="670"/>
        <v>0</v>
      </c>
      <c r="CN405" s="61">
        <f t="shared" si="704"/>
        <v>0</v>
      </c>
      <c r="CO405" s="61">
        <f t="shared" si="705"/>
        <v>0</v>
      </c>
      <c r="CP405" s="61">
        <f t="shared" si="706"/>
        <v>0</v>
      </c>
      <c r="CQ405" s="61">
        <f t="shared" si="707"/>
        <v>0</v>
      </c>
      <c r="CR405" s="61">
        <f t="shared" si="708"/>
        <v>0</v>
      </c>
      <c r="CS405" s="61">
        <f t="shared" si="709"/>
        <v>0</v>
      </c>
      <c r="CT405" s="61">
        <f t="shared" si="710"/>
        <v>0</v>
      </c>
      <c r="CU405" s="61">
        <f t="shared" si="711"/>
        <v>0</v>
      </c>
      <c r="CV405" s="61">
        <f t="shared" si="712"/>
        <v>0</v>
      </c>
      <c r="CW405" s="61">
        <f t="shared" si="713"/>
        <v>0</v>
      </c>
      <c r="CX405" s="61">
        <f t="shared" si="714"/>
        <v>0</v>
      </c>
      <c r="CY405" s="61">
        <f t="shared" si="715"/>
        <v>0</v>
      </c>
      <c r="CZ405" s="61">
        <f t="shared" si="716"/>
        <v>0</v>
      </c>
      <c r="DA405" s="61">
        <f t="shared" si="717"/>
        <v>0</v>
      </c>
      <c r="DB405" s="61">
        <f t="shared" si="718"/>
        <v>0</v>
      </c>
      <c r="DC405" s="61">
        <f t="shared" si="687"/>
        <v>0</v>
      </c>
      <c r="DD405" s="61">
        <f t="shared" si="645"/>
        <v>0</v>
      </c>
      <c r="DE405" s="61">
        <f t="shared" si="646"/>
        <v>0</v>
      </c>
      <c r="DF405" s="61">
        <f t="shared" si="647"/>
        <v>0</v>
      </c>
      <c r="DG405" s="61">
        <f t="shared" si="648"/>
        <v>0</v>
      </c>
      <c r="DH405" s="61">
        <f t="shared" si="649"/>
        <v>0</v>
      </c>
      <c r="DI405" s="61">
        <f t="shared" si="650"/>
        <v>0</v>
      </c>
      <c r="DJ405" s="61">
        <f t="shared" si="651"/>
        <v>0</v>
      </c>
      <c r="DK405" s="61">
        <f t="shared" si="652"/>
        <v>0</v>
      </c>
      <c r="DL405" s="61">
        <f t="shared" si="653"/>
        <v>0</v>
      </c>
      <c r="DM405" s="61">
        <f t="shared" si="654"/>
        <v>0</v>
      </c>
      <c r="DN405" s="61">
        <f t="shared" si="655"/>
        <v>0</v>
      </c>
      <c r="DO405" s="61">
        <f t="shared" si="656"/>
        <v>0</v>
      </c>
      <c r="DP405" s="61">
        <f t="shared" si="657"/>
        <v>0</v>
      </c>
      <c r="DQ405" s="61">
        <f t="shared" si="658"/>
        <v>0</v>
      </c>
      <c r="DR405" s="61">
        <f t="shared" si="659"/>
        <v>0</v>
      </c>
      <c r="DS405" s="61">
        <f t="shared" si="660"/>
        <v>0</v>
      </c>
      <c r="DT405" s="61">
        <f t="shared" si="661"/>
        <v>0</v>
      </c>
      <c r="DU405" s="61">
        <f t="shared" si="662"/>
        <v>0</v>
      </c>
      <c r="DV405" s="61">
        <f t="shared" si="663"/>
        <v>0</v>
      </c>
      <c r="DW405" s="61">
        <f t="shared" si="664"/>
        <v>0</v>
      </c>
      <c r="DX405" s="61">
        <f t="shared" si="665"/>
        <v>0</v>
      </c>
      <c r="DY405" s="61">
        <f t="shared" si="666"/>
        <v>0</v>
      </c>
      <c r="DZ405" s="61">
        <f t="shared" si="671"/>
        <v>1</v>
      </c>
    </row>
    <row r="406" spans="1:130">
      <c r="A406" s="53">
        <v>20</v>
      </c>
      <c r="B406" s="63">
        <f t="shared" si="667"/>
        <v>1</v>
      </c>
      <c r="C406" s="53">
        <v>2020</v>
      </c>
      <c r="D406" s="64">
        <f t="shared" si="672"/>
        <v>0</v>
      </c>
      <c r="E406" s="64">
        <f t="shared" si="673"/>
        <v>0</v>
      </c>
      <c r="F406" s="64">
        <f t="shared" si="674"/>
        <v>0</v>
      </c>
      <c r="G406" s="64">
        <f t="shared" si="675"/>
        <v>0</v>
      </c>
      <c r="H406" s="64">
        <f t="shared" si="676"/>
        <v>0</v>
      </c>
      <c r="I406" s="64">
        <f t="shared" si="677"/>
        <v>0</v>
      </c>
      <c r="J406" s="64">
        <f t="shared" si="678"/>
        <v>0</v>
      </c>
      <c r="K406" s="64">
        <f t="shared" si="679"/>
        <v>0</v>
      </c>
      <c r="L406" s="64">
        <f t="shared" si="680"/>
        <v>0</v>
      </c>
      <c r="M406" s="64">
        <f t="shared" si="681"/>
        <v>0</v>
      </c>
      <c r="N406" s="64">
        <f t="shared" si="682"/>
        <v>0</v>
      </c>
      <c r="O406" s="64">
        <f t="shared" si="683"/>
        <v>0</v>
      </c>
      <c r="P406" s="64">
        <f t="shared" si="684"/>
        <v>0</v>
      </c>
      <c r="Q406" s="64">
        <f t="shared" si="685"/>
        <v>0</v>
      </c>
      <c r="R406" s="64">
        <f t="shared" si="688"/>
        <v>0</v>
      </c>
      <c r="S406" s="64">
        <f t="shared" si="719"/>
        <v>0</v>
      </c>
      <c r="T406" s="64">
        <f t="shared" si="720"/>
        <v>0</v>
      </c>
      <c r="U406" s="64">
        <f t="shared" si="721"/>
        <v>0</v>
      </c>
      <c r="V406" s="64">
        <f t="shared" ref="V406:V424" si="722">VLOOKUP($C$84,$D$3:$K$63,$A$73,0)*(B388-B387)</f>
        <v>0.133333333333333</v>
      </c>
      <c r="W406" s="64">
        <f>VLOOKUP($C$85,$D$3:$K$63,$A$73,0)*(B387-B386)</f>
        <v>0</v>
      </c>
      <c r="X406" s="64">
        <f>VLOOKUP($C$86,$D$3:$K$63,$A$73,0)*B386</f>
        <v>0</v>
      </c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54">
        <f t="shared" si="668"/>
        <v>0.133333333333333</v>
      </c>
      <c r="BP406" s="53">
        <v>2020</v>
      </c>
      <c r="BQ406" s="61">
        <f t="shared" si="669"/>
        <v>0</v>
      </c>
      <c r="BR406" s="61">
        <f t="shared" si="689"/>
        <v>0</v>
      </c>
      <c r="BS406" s="61">
        <f t="shared" si="690"/>
        <v>0</v>
      </c>
      <c r="BT406" s="61">
        <f t="shared" si="691"/>
        <v>0</v>
      </c>
      <c r="BU406" s="61">
        <f t="shared" si="692"/>
        <v>0</v>
      </c>
      <c r="BV406" s="61">
        <f t="shared" si="693"/>
        <v>0</v>
      </c>
      <c r="BW406" s="61">
        <f t="shared" si="694"/>
        <v>0</v>
      </c>
      <c r="BX406" s="61">
        <f t="shared" si="695"/>
        <v>0</v>
      </c>
      <c r="BY406" s="61">
        <f t="shared" si="696"/>
        <v>0</v>
      </c>
      <c r="BZ406" s="61">
        <f t="shared" si="697"/>
        <v>0</v>
      </c>
      <c r="CA406" s="61">
        <f t="shared" si="698"/>
        <v>0</v>
      </c>
      <c r="CB406" s="61">
        <f t="shared" si="699"/>
        <v>0</v>
      </c>
      <c r="CC406" s="61">
        <f t="shared" si="700"/>
        <v>0</v>
      </c>
      <c r="CD406" s="61">
        <f t="shared" si="701"/>
        <v>0</v>
      </c>
      <c r="CE406" s="61">
        <f t="shared" si="702"/>
        <v>0</v>
      </c>
      <c r="CF406" s="61">
        <f t="shared" si="703"/>
        <v>0</v>
      </c>
      <c r="CG406" s="61">
        <f t="shared" si="686"/>
        <v>0</v>
      </c>
      <c r="CH406" s="61">
        <f t="shared" si="639"/>
        <v>0</v>
      </c>
      <c r="CI406" s="61">
        <f t="shared" si="640"/>
        <v>1</v>
      </c>
      <c r="CJ406" s="61">
        <f t="shared" si="641"/>
        <v>0</v>
      </c>
      <c r="CK406" s="61">
        <f t="shared" si="642"/>
        <v>0</v>
      </c>
      <c r="CL406" s="61">
        <f t="shared" si="643"/>
        <v>0</v>
      </c>
      <c r="CM406" s="61">
        <f t="shared" si="670"/>
        <v>0</v>
      </c>
      <c r="CN406" s="61">
        <f t="shared" si="704"/>
        <v>0</v>
      </c>
      <c r="CO406" s="61">
        <f t="shared" si="705"/>
        <v>0</v>
      </c>
      <c r="CP406" s="61">
        <f t="shared" si="706"/>
        <v>0</v>
      </c>
      <c r="CQ406" s="61">
        <f t="shared" si="707"/>
        <v>0</v>
      </c>
      <c r="CR406" s="61">
        <f t="shared" si="708"/>
        <v>0</v>
      </c>
      <c r="CS406" s="61">
        <f t="shared" si="709"/>
        <v>0</v>
      </c>
      <c r="CT406" s="61">
        <f t="shared" si="710"/>
        <v>0</v>
      </c>
      <c r="CU406" s="61">
        <f t="shared" si="711"/>
        <v>0</v>
      </c>
      <c r="CV406" s="61">
        <f t="shared" si="712"/>
        <v>0</v>
      </c>
      <c r="CW406" s="61">
        <f t="shared" si="713"/>
        <v>0</v>
      </c>
      <c r="CX406" s="61">
        <f t="shared" si="714"/>
        <v>0</v>
      </c>
      <c r="CY406" s="61">
        <f t="shared" si="715"/>
        <v>0</v>
      </c>
      <c r="CZ406" s="61">
        <f t="shared" si="716"/>
        <v>0</v>
      </c>
      <c r="DA406" s="61">
        <f t="shared" si="717"/>
        <v>0</v>
      </c>
      <c r="DB406" s="61">
        <f t="shared" si="718"/>
        <v>0</v>
      </c>
      <c r="DC406" s="61">
        <f t="shared" si="687"/>
        <v>0</v>
      </c>
      <c r="DD406" s="61">
        <f t="shared" si="645"/>
        <v>0</v>
      </c>
      <c r="DE406" s="61">
        <f t="shared" si="646"/>
        <v>0</v>
      </c>
      <c r="DF406" s="61">
        <f t="shared" si="647"/>
        <v>0</v>
      </c>
      <c r="DG406" s="61">
        <f t="shared" si="648"/>
        <v>0</v>
      </c>
      <c r="DH406" s="61">
        <f t="shared" si="649"/>
        <v>0</v>
      </c>
      <c r="DI406" s="61">
        <f t="shared" si="650"/>
        <v>0</v>
      </c>
      <c r="DJ406" s="61">
        <f t="shared" si="651"/>
        <v>0</v>
      </c>
      <c r="DK406" s="61">
        <f t="shared" si="652"/>
        <v>0</v>
      </c>
      <c r="DL406" s="61">
        <f t="shared" si="653"/>
        <v>0</v>
      </c>
      <c r="DM406" s="61">
        <f t="shared" si="654"/>
        <v>0</v>
      </c>
      <c r="DN406" s="61">
        <f t="shared" si="655"/>
        <v>0</v>
      </c>
      <c r="DO406" s="61">
        <f t="shared" si="656"/>
        <v>0</v>
      </c>
      <c r="DP406" s="61">
        <f t="shared" si="657"/>
        <v>0</v>
      </c>
      <c r="DQ406" s="61">
        <f t="shared" si="658"/>
        <v>0</v>
      </c>
      <c r="DR406" s="61">
        <f t="shared" si="659"/>
        <v>0</v>
      </c>
      <c r="DS406" s="61">
        <f t="shared" si="660"/>
        <v>0</v>
      </c>
      <c r="DT406" s="61">
        <f t="shared" si="661"/>
        <v>0</v>
      </c>
      <c r="DU406" s="61">
        <f t="shared" si="662"/>
        <v>0</v>
      </c>
      <c r="DV406" s="61">
        <f t="shared" si="663"/>
        <v>0</v>
      </c>
      <c r="DW406" s="61">
        <f t="shared" si="664"/>
        <v>0</v>
      </c>
      <c r="DX406" s="61">
        <f t="shared" si="665"/>
        <v>0</v>
      </c>
      <c r="DY406" s="61">
        <f t="shared" si="666"/>
        <v>0</v>
      </c>
      <c r="DZ406" s="61">
        <f t="shared" si="671"/>
        <v>1</v>
      </c>
    </row>
    <row r="407" spans="1:130">
      <c r="C407" s="53">
        <v>2021</v>
      </c>
      <c r="D407" s="64"/>
      <c r="E407" s="64">
        <f t="shared" si="673"/>
        <v>0</v>
      </c>
      <c r="F407" s="64">
        <f t="shared" si="674"/>
        <v>0</v>
      </c>
      <c r="G407" s="64">
        <f t="shared" si="675"/>
        <v>0</v>
      </c>
      <c r="H407" s="64">
        <f t="shared" si="676"/>
        <v>0</v>
      </c>
      <c r="I407" s="64">
        <f t="shared" si="677"/>
        <v>0</v>
      </c>
      <c r="J407" s="64">
        <f t="shared" si="678"/>
        <v>0</v>
      </c>
      <c r="K407" s="64">
        <f t="shared" si="679"/>
        <v>0</v>
      </c>
      <c r="L407" s="64">
        <f t="shared" si="680"/>
        <v>0</v>
      </c>
      <c r="M407" s="64">
        <f t="shared" si="681"/>
        <v>0</v>
      </c>
      <c r="N407" s="64">
        <f t="shared" si="682"/>
        <v>0</v>
      </c>
      <c r="O407" s="64">
        <f t="shared" si="683"/>
        <v>0</v>
      </c>
      <c r="P407" s="64">
        <f t="shared" si="684"/>
        <v>0</v>
      </c>
      <c r="Q407" s="64">
        <f t="shared" si="685"/>
        <v>0</v>
      </c>
      <c r="R407" s="64">
        <f t="shared" si="688"/>
        <v>0</v>
      </c>
      <c r="S407" s="64">
        <f t="shared" si="719"/>
        <v>0</v>
      </c>
      <c r="T407" s="64">
        <f t="shared" si="720"/>
        <v>0</v>
      </c>
      <c r="U407" s="64">
        <f t="shared" si="721"/>
        <v>0</v>
      </c>
      <c r="V407" s="64">
        <f t="shared" si="722"/>
        <v>0.133333333333333</v>
      </c>
      <c r="W407" s="64">
        <f t="shared" ref="W407:W425" si="723">VLOOKUP($C$85,$D$3:$K$63,$A$73,0)*(B388-B387)</f>
        <v>0</v>
      </c>
      <c r="X407" s="64">
        <f>VLOOKUP($C$86,$D$3:$K$63,$A$73,0)*(B387-B386)</f>
        <v>8</v>
      </c>
      <c r="Y407" s="64">
        <f>VLOOKUP($C$87,$D$3:$K$63,$A$73,0)*B386</f>
        <v>0</v>
      </c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54">
        <f t="shared" si="668"/>
        <v>8.1333333333333293</v>
      </c>
      <c r="BP407" s="53">
        <v>2021</v>
      </c>
      <c r="BQ407" s="61">
        <f t="shared" si="669"/>
        <v>0</v>
      </c>
      <c r="BR407" s="61">
        <f t="shared" si="689"/>
        <v>0</v>
      </c>
      <c r="BS407" s="61">
        <f t="shared" si="690"/>
        <v>0</v>
      </c>
      <c r="BT407" s="61">
        <f t="shared" si="691"/>
        <v>0</v>
      </c>
      <c r="BU407" s="61">
        <f t="shared" si="692"/>
        <v>0</v>
      </c>
      <c r="BV407" s="61">
        <f t="shared" si="693"/>
        <v>0</v>
      </c>
      <c r="BW407" s="61">
        <f t="shared" si="694"/>
        <v>0</v>
      </c>
      <c r="BX407" s="61">
        <f t="shared" si="695"/>
        <v>0</v>
      </c>
      <c r="BY407" s="61">
        <f t="shared" si="696"/>
        <v>0</v>
      </c>
      <c r="BZ407" s="61">
        <f t="shared" si="697"/>
        <v>0</v>
      </c>
      <c r="CA407" s="61">
        <f t="shared" si="698"/>
        <v>0</v>
      </c>
      <c r="CB407" s="61">
        <f t="shared" si="699"/>
        <v>0</v>
      </c>
      <c r="CC407" s="61">
        <f t="shared" si="700"/>
        <v>0</v>
      </c>
      <c r="CD407" s="61">
        <f t="shared" si="701"/>
        <v>0</v>
      </c>
      <c r="CE407" s="61">
        <f t="shared" si="702"/>
        <v>0</v>
      </c>
      <c r="CF407" s="61">
        <f t="shared" si="703"/>
        <v>0</v>
      </c>
      <c r="CG407" s="61">
        <f t="shared" si="686"/>
        <v>0</v>
      </c>
      <c r="CH407" s="61">
        <f t="shared" si="639"/>
        <v>0</v>
      </c>
      <c r="CI407" s="61">
        <f t="shared" si="640"/>
        <v>1.63934426229508E-2</v>
      </c>
      <c r="CJ407" s="61">
        <f t="shared" si="641"/>
        <v>0</v>
      </c>
      <c r="CK407" s="61">
        <f t="shared" si="642"/>
        <v>0.98360655737704905</v>
      </c>
      <c r="CL407" s="61">
        <f t="shared" si="643"/>
        <v>0</v>
      </c>
      <c r="CM407" s="61">
        <f t="shared" si="670"/>
        <v>0</v>
      </c>
      <c r="CN407" s="61">
        <f t="shared" si="704"/>
        <v>0</v>
      </c>
      <c r="CO407" s="61">
        <f t="shared" si="705"/>
        <v>0</v>
      </c>
      <c r="CP407" s="61">
        <f t="shared" si="706"/>
        <v>0</v>
      </c>
      <c r="CQ407" s="61">
        <f t="shared" si="707"/>
        <v>0</v>
      </c>
      <c r="CR407" s="61">
        <f t="shared" si="708"/>
        <v>0</v>
      </c>
      <c r="CS407" s="61">
        <f t="shared" si="709"/>
        <v>0</v>
      </c>
      <c r="CT407" s="61">
        <f t="shared" si="710"/>
        <v>0</v>
      </c>
      <c r="CU407" s="61">
        <f t="shared" si="711"/>
        <v>0</v>
      </c>
      <c r="CV407" s="61">
        <f t="shared" si="712"/>
        <v>0</v>
      </c>
      <c r="CW407" s="61">
        <f t="shared" si="713"/>
        <v>0</v>
      </c>
      <c r="CX407" s="61">
        <f t="shared" si="714"/>
        <v>0</v>
      </c>
      <c r="CY407" s="61">
        <f t="shared" si="715"/>
        <v>0</v>
      </c>
      <c r="CZ407" s="61">
        <f t="shared" si="716"/>
        <v>0</v>
      </c>
      <c r="DA407" s="61">
        <f t="shared" si="717"/>
        <v>0</v>
      </c>
      <c r="DB407" s="61">
        <f t="shared" si="718"/>
        <v>0</v>
      </c>
      <c r="DC407" s="61">
        <f t="shared" si="687"/>
        <v>0</v>
      </c>
      <c r="DD407" s="61">
        <f t="shared" si="645"/>
        <v>0</v>
      </c>
      <c r="DE407" s="61">
        <f t="shared" si="646"/>
        <v>0</v>
      </c>
      <c r="DF407" s="61">
        <f t="shared" si="647"/>
        <v>0</v>
      </c>
      <c r="DG407" s="61">
        <f t="shared" si="648"/>
        <v>0</v>
      </c>
      <c r="DH407" s="61">
        <f t="shared" si="649"/>
        <v>0</v>
      </c>
      <c r="DI407" s="61">
        <f t="shared" si="650"/>
        <v>0</v>
      </c>
      <c r="DJ407" s="61">
        <f t="shared" si="651"/>
        <v>0</v>
      </c>
      <c r="DK407" s="61">
        <f t="shared" si="652"/>
        <v>0</v>
      </c>
      <c r="DL407" s="61">
        <f t="shared" si="653"/>
        <v>0</v>
      </c>
      <c r="DM407" s="61">
        <f t="shared" si="654"/>
        <v>0</v>
      </c>
      <c r="DN407" s="61">
        <f t="shared" si="655"/>
        <v>0</v>
      </c>
      <c r="DO407" s="61">
        <f t="shared" si="656"/>
        <v>0</v>
      </c>
      <c r="DP407" s="61">
        <f t="shared" si="657"/>
        <v>0</v>
      </c>
      <c r="DQ407" s="61">
        <f t="shared" si="658"/>
        <v>0</v>
      </c>
      <c r="DR407" s="61">
        <f t="shared" si="659"/>
        <v>0</v>
      </c>
      <c r="DS407" s="61">
        <f t="shared" si="660"/>
        <v>0</v>
      </c>
      <c r="DT407" s="61">
        <f t="shared" si="661"/>
        <v>0</v>
      </c>
      <c r="DU407" s="61">
        <f t="shared" si="662"/>
        <v>0</v>
      </c>
      <c r="DV407" s="61">
        <f t="shared" si="663"/>
        <v>0</v>
      </c>
      <c r="DW407" s="61">
        <f t="shared" si="664"/>
        <v>0</v>
      </c>
      <c r="DX407" s="61">
        <f t="shared" si="665"/>
        <v>0</v>
      </c>
      <c r="DY407" s="61">
        <f t="shared" si="666"/>
        <v>0</v>
      </c>
      <c r="DZ407" s="61">
        <f t="shared" si="671"/>
        <v>1</v>
      </c>
    </row>
    <row r="408" spans="1:130">
      <c r="C408" s="53">
        <v>2022</v>
      </c>
      <c r="D408" s="64"/>
      <c r="E408" s="64"/>
      <c r="F408" s="64">
        <f t="shared" si="674"/>
        <v>0</v>
      </c>
      <c r="G408" s="64">
        <f t="shared" si="675"/>
        <v>0</v>
      </c>
      <c r="H408" s="64">
        <f t="shared" si="676"/>
        <v>0</v>
      </c>
      <c r="I408" s="64">
        <f t="shared" si="677"/>
        <v>0</v>
      </c>
      <c r="J408" s="64">
        <f t="shared" si="678"/>
        <v>0</v>
      </c>
      <c r="K408" s="64">
        <f t="shared" si="679"/>
        <v>0</v>
      </c>
      <c r="L408" s="64">
        <f t="shared" si="680"/>
        <v>0</v>
      </c>
      <c r="M408" s="64">
        <f t="shared" si="681"/>
        <v>0</v>
      </c>
      <c r="N408" s="64">
        <f t="shared" si="682"/>
        <v>0</v>
      </c>
      <c r="O408" s="64">
        <f t="shared" si="683"/>
        <v>0</v>
      </c>
      <c r="P408" s="64">
        <f t="shared" si="684"/>
        <v>0</v>
      </c>
      <c r="Q408" s="64">
        <f t="shared" si="685"/>
        <v>0</v>
      </c>
      <c r="R408" s="64">
        <f t="shared" si="688"/>
        <v>0</v>
      </c>
      <c r="S408" s="64">
        <f t="shared" si="719"/>
        <v>0</v>
      </c>
      <c r="T408" s="64">
        <f t="shared" si="720"/>
        <v>0</v>
      </c>
      <c r="U408" s="64">
        <f t="shared" si="721"/>
        <v>0</v>
      </c>
      <c r="V408" s="64">
        <f t="shared" si="722"/>
        <v>0.133333333333333</v>
      </c>
      <c r="W408" s="64">
        <f t="shared" si="723"/>
        <v>0</v>
      </c>
      <c r="X408" s="64">
        <f t="shared" ref="X408:X426" si="724">VLOOKUP($C$86,$D$3:$K$63,$A$73,0)*(B388-B387)</f>
        <v>8</v>
      </c>
      <c r="Y408" s="64">
        <f>VLOOKUP($C$87,$D$3:$K$63,$A$73,0)*(B387-B386)</f>
        <v>8.1999999999999993</v>
      </c>
      <c r="Z408" s="64">
        <f>VLOOKUP($C$88,$D$3:$K$63,$A$73,0)*B386</f>
        <v>0</v>
      </c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54">
        <f t="shared" si="668"/>
        <v>16.3333333333333</v>
      </c>
      <c r="BP408" s="53">
        <v>2022</v>
      </c>
      <c r="BQ408" s="61">
        <f t="shared" si="669"/>
        <v>0</v>
      </c>
      <c r="BR408" s="61">
        <f t="shared" si="689"/>
        <v>0</v>
      </c>
      <c r="BS408" s="61">
        <f t="shared" si="690"/>
        <v>0</v>
      </c>
      <c r="BT408" s="61">
        <f t="shared" si="691"/>
        <v>0</v>
      </c>
      <c r="BU408" s="61">
        <f t="shared" si="692"/>
        <v>0</v>
      </c>
      <c r="BV408" s="61">
        <f t="shared" si="693"/>
        <v>0</v>
      </c>
      <c r="BW408" s="61">
        <f t="shared" si="694"/>
        <v>0</v>
      </c>
      <c r="BX408" s="61">
        <f t="shared" si="695"/>
        <v>0</v>
      </c>
      <c r="BY408" s="61">
        <f t="shared" si="696"/>
        <v>0</v>
      </c>
      <c r="BZ408" s="61">
        <f t="shared" si="697"/>
        <v>0</v>
      </c>
      <c r="CA408" s="61">
        <f t="shared" si="698"/>
        <v>0</v>
      </c>
      <c r="CB408" s="61">
        <f t="shared" si="699"/>
        <v>0</v>
      </c>
      <c r="CC408" s="61">
        <f t="shared" si="700"/>
        <v>0</v>
      </c>
      <c r="CD408" s="61">
        <f t="shared" si="701"/>
        <v>0</v>
      </c>
      <c r="CE408" s="61">
        <f t="shared" si="702"/>
        <v>0</v>
      </c>
      <c r="CF408" s="61">
        <f t="shared" si="703"/>
        <v>0</v>
      </c>
      <c r="CG408" s="61">
        <f t="shared" si="686"/>
        <v>0</v>
      </c>
      <c r="CH408" s="61">
        <f t="shared" si="639"/>
        <v>0</v>
      </c>
      <c r="CI408" s="61">
        <f t="shared" si="640"/>
        <v>8.1632653061224497E-3</v>
      </c>
      <c r="CJ408" s="61">
        <f t="shared" si="641"/>
        <v>0</v>
      </c>
      <c r="CK408" s="61">
        <f t="shared" si="642"/>
        <v>0.48979591836734698</v>
      </c>
      <c r="CL408" s="61">
        <f t="shared" si="643"/>
        <v>0.50204081632653097</v>
      </c>
      <c r="CM408" s="61">
        <f t="shared" si="670"/>
        <v>0</v>
      </c>
      <c r="CN408" s="61">
        <f t="shared" si="704"/>
        <v>0</v>
      </c>
      <c r="CO408" s="61">
        <f t="shared" si="705"/>
        <v>0</v>
      </c>
      <c r="CP408" s="61">
        <f t="shared" si="706"/>
        <v>0</v>
      </c>
      <c r="CQ408" s="61">
        <f t="shared" si="707"/>
        <v>0</v>
      </c>
      <c r="CR408" s="61">
        <f t="shared" si="708"/>
        <v>0</v>
      </c>
      <c r="CS408" s="61">
        <f t="shared" si="709"/>
        <v>0</v>
      </c>
      <c r="CT408" s="61">
        <f t="shared" si="710"/>
        <v>0</v>
      </c>
      <c r="CU408" s="61">
        <f t="shared" si="711"/>
        <v>0</v>
      </c>
      <c r="CV408" s="61">
        <f t="shared" si="712"/>
        <v>0</v>
      </c>
      <c r="CW408" s="61">
        <f t="shared" si="713"/>
        <v>0</v>
      </c>
      <c r="CX408" s="61">
        <f t="shared" si="714"/>
        <v>0</v>
      </c>
      <c r="CY408" s="61">
        <f t="shared" si="715"/>
        <v>0</v>
      </c>
      <c r="CZ408" s="61">
        <f t="shared" si="716"/>
        <v>0</v>
      </c>
      <c r="DA408" s="61">
        <f t="shared" si="717"/>
        <v>0</v>
      </c>
      <c r="DB408" s="61">
        <f t="shared" si="718"/>
        <v>0</v>
      </c>
      <c r="DC408" s="61">
        <f t="shared" si="687"/>
        <v>0</v>
      </c>
      <c r="DD408" s="61">
        <f t="shared" si="645"/>
        <v>0</v>
      </c>
      <c r="DE408" s="61">
        <f t="shared" si="646"/>
        <v>0</v>
      </c>
      <c r="DF408" s="61">
        <f t="shared" si="647"/>
        <v>0</v>
      </c>
      <c r="DG408" s="61">
        <f t="shared" si="648"/>
        <v>0</v>
      </c>
      <c r="DH408" s="61">
        <f t="shared" si="649"/>
        <v>0</v>
      </c>
      <c r="DI408" s="61">
        <f t="shared" si="650"/>
        <v>0</v>
      </c>
      <c r="DJ408" s="61">
        <f t="shared" si="651"/>
        <v>0</v>
      </c>
      <c r="DK408" s="61">
        <f t="shared" si="652"/>
        <v>0</v>
      </c>
      <c r="DL408" s="61">
        <f t="shared" si="653"/>
        <v>0</v>
      </c>
      <c r="DM408" s="61">
        <f t="shared" si="654"/>
        <v>0</v>
      </c>
      <c r="DN408" s="61">
        <f t="shared" si="655"/>
        <v>0</v>
      </c>
      <c r="DO408" s="61">
        <f t="shared" si="656"/>
        <v>0</v>
      </c>
      <c r="DP408" s="61">
        <f t="shared" si="657"/>
        <v>0</v>
      </c>
      <c r="DQ408" s="61">
        <f t="shared" si="658"/>
        <v>0</v>
      </c>
      <c r="DR408" s="61">
        <f t="shared" si="659"/>
        <v>0</v>
      </c>
      <c r="DS408" s="61">
        <f t="shared" si="660"/>
        <v>0</v>
      </c>
      <c r="DT408" s="61">
        <f t="shared" si="661"/>
        <v>0</v>
      </c>
      <c r="DU408" s="61">
        <f t="shared" si="662"/>
        <v>0</v>
      </c>
      <c r="DV408" s="61">
        <f t="shared" si="663"/>
        <v>0</v>
      </c>
      <c r="DW408" s="61">
        <f t="shared" si="664"/>
        <v>0</v>
      </c>
      <c r="DX408" s="61">
        <f t="shared" si="665"/>
        <v>0</v>
      </c>
      <c r="DY408" s="61">
        <f t="shared" si="666"/>
        <v>0</v>
      </c>
      <c r="DZ408" s="61">
        <f t="shared" si="671"/>
        <v>1</v>
      </c>
    </row>
    <row r="409" spans="1:130">
      <c r="C409" s="53">
        <v>2023</v>
      </c>
      <c r="D409" s="64"/>
      <c r="E409" s="64"/>
      <c r="F409" s="64"/>
      <c r="G409" s="64">
        <f t="shared" si="675"/>
        <v>0</v>
      </c>
      <c r="H409" s="64">
        <f t="shared" si="676"/>
        <v>0</v>
      </c>
      <c r="I409" s="64">
        <f t="shared" si="677"/>
        <v>0</v>
      </c>
      <c r="J409" s="64">
        <f t="shared" si="678"/>
        <v>0</v>
      </c>
      <c r="K409" s="64">
        <f t="shared" si="679"/>
        <v>0</v>
      </c>
      <c r="L409" s="64">
        <f t="shared" si="680"/>
        <v>0</v>
      </c>
      <c r="M409" s="64">
        <f t="shared" si="681"/>
        <v>0</v>
      </c>
      <c r="N409" s="64">
        <f t="shared" si="682"/>
        <v>0</v>
      </c>
      <c r="O409" s="64">
        <f t="shared" si="683"/>
        <v>0</v>
      </c>
      <c r="P409" s="64">
        <f t="shared" si="684"/>
        <v>0</v>
      </c>
      <c r="Q409" s="64">
        <f t="shared" si="685"/>
        <v>0</v>
      </c>
      <c r="R409" s="64">
        <f t="shared" si="688"/>
        <v>0</v>
      </c>
      <c r="S409" s="64">
        <f t="shared" si="719"/>
        <v>0</v>
      </c>
      <c r="T409" s="64">
        <f t="shared" si="720"/>
        <v>0</v>
      </c>
      <c r="U409" s="64">
        <f t="shared" si="721"/>
        <v>0</v>
      </c>
      <c r="V409" s="64">
        <f t="shared" si="722"/>
        <v>0.133333333333333</v>
      </c>
      <c r="W409" s="64">
        <f t="shared" si="723"/>
        <v>0</v>
      </c>
      <c r="X409" s="64">
        <f t="shared" si="724"/>
        <v>8</v>
      </c>
      <c r="Y409" s="64">
        <f t="shared" ref="Y409:Y427" si="725">VLOOKUP($C$87,$D$3:$K$63,$A$73,0)*(B388-B387)</f>
        <v>8.1999999999999993</v>
      </c>
      <c r="Z409" s="64">
        <f>VLOOKUP($C$88,$D$3:$K$63,$A$73,0)*(B387-B386)</f>
        <v>8.6</v>
      </c>
      <c r="AA409" s="64">
        <f>VLOOKUP($C$89,$D$3:$K$63,$A$73,0)*B386</f>
        <v>0</v>
      </c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54">
        <f t="shared" si="668"/>
        <v>24.933333333333302</v>
      </c>
      <c r="BP409" s="53">
        <v>2023</v>
      </c>
      <c r="BQ409" s="61">
        <f t="shared" si="669"/>
        <v>0</v>
      </c>
      <c r="BR409" s="61">
        <f t="shared" si="689"/>
        <v>0</v>
      </c>
      <c r="BS409" s="61">
        <f t="shared" si="690"/>
        <v>0</v>
      </c>
      <c r="BT409" s="61">
        <f t="shared" si="691"/>
        <v>0</v>
      </c>
      <c r="BU409" s="61">
        <f t="shared" si="692"/>
        <v>0</v>
      </c>
      <c r="BV409" s="61">
        <f t="shared" si="693"/>
        <v>0</v>
      </c>
      <c r="BW409" s="61">
        <f t="shared" si="694"/>
        <v>0</v>
      </c>
      <c r="BX409" s="61">
        <f t="shared" si="695"/>
        <v>0</v>
      </c>
      <c r="BY409" s="61">
        <f t="shared" si="696"/>
        <v>0</v>
      </c>
      <c r="BZ409" s="61">
        <f t="shared" si="697"/>
        <v>0</v>
      </c>
      <c r="CA409" s="61">
        <f t="shared" si="698"/>
        <v>0</v>
      </c>
      <c r="CB409" s="61">
        <f t="shared" si="699"/>
        <v>0</v>
      </c>
      <c r="CC409" s="61">
        <f t="shared" si="700"/>
        <v>0</v>
      </c>
      <c r="CD409" s="61">
        <f t="shared" si="701"/>
        <v>0</v>
      </c>
      <c r="CE409" s="61">
        <f t="shared" si="702"/>
        <v>0</v>
      </c>
      <c r="CF409" s="61">
        <f t="shared" si="703"/>
        <v>0</v>
      </c>
      <c r="CG409" s="61">
        <f t="shared" si="686"/>
        <v>0</v>
      </c>
      <c r="CH409" s="61">
        <f t="shared" si="639"/>
        <v>0</v>
      </c>
      <c r="CI409" s="61">
        <f t="shared" si="640"/>
        <v>5.3475935828877002E-3</v>
      </c>
      <c r="CJ409" s="61">
        <f t="shared" si="641"/>
        <v>0</v>
      </c>
      <c r="CK409" s="61">
        <f t="shared" si="642"/>
        <v>0.32085561497326198</v>
      </c>
      <c r="CL409" s="61">
        <f t="shared" si="643"/>
        <v>0.32887700534759401</v>
      </c>
      <c r="CM409" s="61">
        <f t="shared" si="670"/>
        <v>0.34491978609625701</v>
      </c>
      <c r="CN409" s="61">
        <f t="shared" si="704"/>
        <v>0</v>
      </c>
      <c r="CO409" s="61">
        <f t="shared" si="705"/>
        <v>0</v>
      </c>
      <c r="CP409" s="61">
        <f t="shared" si="706"/>
        <v>0</v>
      </c>
      <c r="CQ409" s="61">
        <f t="shared" si="707"/>
        <v>0</v>
      </c>
      <c r="CR409" s="61">
        <f t="shared" si="708"/>
        <v>0</v>
      </c>
      <c r="CS409" s="61">
        <f t="shared" si="709"/>
        <v>0</v>
      </c>
      <c r="CT409" s="61">
        <f t="shared" si="710"/>
        <v>0</v>
      </c>
      <c r="CU409" s="61">
        <f t="shared" si="711"/>
        <v>0</v>
      </c>
      <c r="CV409" s="61">
        <f t="shared" si="712"/>
        <v>0</v>
      </c>
      <c r="CW409" s="61">
        <f t="shared" si="713"/>
        <v>0</v>
      </c>
      <c r="CX409" s="61">
        <f t="shared" si="714"/>
        <v>0</v>
      </c>
      <c r="CY409" s="61">
        <f t="shared" si="715"/>
        <v>0</v>
      </c>
      <c r="CZ409" s="61">
        <f t="shared" si="716"/>
        <v>0</v>
      </c>
      <c r="DA409" s="61">
        <f t="shared" si="717"/>
        <v>0</v>
      </c>
      <c r="DB409" s="61">
        <f t="shared" si="718"/>
        <v>0</v>
      </c>
      <c r="DC409" s="61">
        <f t="shared" si="687"/>
        <v>0</v>
      </c>
      <c r="DD409" s="61">
        <f t="shared" si="645"/>
        <v>0</v>
      </c>
      <c r="DE409" s="61">
        <f t="shared" si="646"/>
        <v>0</v>
      </c>
      <c r="DF409" s="61">
        <f t="shared" si="647"/>
        <v>0</v>
      </c>
      <c r="DG409" s="61">
        <f t="shared" si="648"/>
        <v>0</v>
      </c>
      <c r="DH409" s="61">
        <f t="shared" si="649"/>
        <v>0</v>
      </c>
      <c r="DI409" s="61">
        <f t="shared" si="650"/>
        <v>0</v>
      </c>
      <c r="DJ409" s="61">
        <f t="shared" si="651"/>
        <v>0</v>
      </c>
      <c r="DK409" s="61">
        <f t="shared" si="652"/>
        <v>0</v>
      </c>
      <c r="DL409" s="61">
        <f t="shared" si="653"/>
        <v>0</v>
      </c>
      <c r="DM409" s="61">
        <f t="shared" si="654"/>
        <v>0</v>
      </c>
      <c r="DN409" s="61">
        <f t="shared" si="655"/>
        <v>0</v>
      </c>
      <c r="DO409" s="61">
        <f t="shared" si="656"/>
        <v>0</v>
      </c>
      <c r="DP409" s="61">
        <f t="shared" si="657"/>
        <v>0</v>
      </c>
      <c r="DQ409" s="61">
        <f t="shared" si="658"/>
        <v>0</v>
      </c>
      <c r="DR409" s="61">
        <f t="shared" si="659"/>
        <v>0</v>
      </c>
      <c r="DS409" s="61">
        <f t="shared" si="660"/>
        <v>0</v>
      </c>
      <c r="DT409" s="61">
        <f t="shared" si="661"/>
        <v>0</v>
      </c>
      <c r="DU409" s="61">
        <f t="shared" si="662"/>
        <v>0</v>
      </c>
      <c r="DV409" s="61">
        <f t="shared" si="663"/>
        <v>0</v>
      </c>
      <c r="DW409" s="61">
        <f t="shared" si="664"/>
        <v>0</v>
      </c>
      <c r="DX409" s="61">
        <f t="shared" si="665"/>
        <v>0</v>
      </c>
      <c r="DY409" s="61">
        <f t="shared" si="666"/>
        <v>0</v>
      </c>
      <c r="DZ409" s="61">
        <f t="shared" si="671"/>
        <v>1</v>
      </c>
    </row>
    <row r="410" spans="1:130">
      <c r="C410" s="53">
        <v>2024</v>
      </c>
      <c r="D410" s="64"/>
      <c r="E410" s="64"/>
      <c r="F410" s="64"/>
      <c r="G410" s="64"/>
      <c r="H410" s="64">
        <f t="shared" si="676"/>
        <v>0</v>
      </c>
      <c r="I410" s="64">
        <f t="shared" si="677"/>
        <v>0</v>
      </c>
      <c r="J410" s="64">
        <f t="shared" si="678"/>
        <v>0</v>
      </c>
      <c r="K410" s="64">
        <f t="shared" si="679"/>
        <v>0</v>
      </c>
      <c r="L410" s="64">
        <f t="shared" si="680"/>
        <v>0</v>
      </c>
      <c r="M410" s="64">
        <f t="shared" si="681"/>
        <v>0</v>
      </c>
      <c r="N410" s="64">
        <f t="shared" si="682"/>
        <v>0</v>
      </c>
      <c r="O410" s="64">
        <f t="shared" si="683"/>
        <v>0</v>
      </c>
      <c r="P410" s="64">
        <f t="shared" si="684"/>
        <v>0</v>
      </c>
      <c r="Q410" s="64">
        <f t="shared" si="685"/>
        <v>0</v>
      </c>
      <c r="R410" s="64">
        <f t="shared" si="688"/>
        <v>0</v>
      </c>
      <c r="S410" s="64">
        <f t="shared" si="719"/>
        <v>0</v>
      </c>
      <c r="T410" s="64">
        <f t="shared" si="720"/>
        <v>0</v>
      </c>
      <c r="U410" s="64">
        <f t="shared" si="721"/>
        <v>0</v>
      </c>
      <c r="V410" s="64">
        <f t="shared" si="722"/>
        <v>0.133333333333333</v>
      </c>
      <c r="W410" s="64">
        <f t="shared" si="723"/>
        <v>0</v>
      </c>
      <c r="X410" s="64">
        <f t="shared" si="724"/>
        <v>8</v>
      </c>
      <c r="Y410" s="64">
        <f t="shared" si="725"/>
        <v>8.1999999999999993</v>
      </c>
      <c r="Z410" s="64">
        <f t="shared" ref="Z410:Z428" si="726">VLOOKUP($C$88,$D$3:$K$63,$A$73,0)*(B388-B387)</f>
        <v>8.6</v>
      </c>
      <c r="AA410" s="64">
        <f>VLOOKUP($C$89,$D$3:$K$63,$A$73,0)*(B387-B386)</f>
        <v>9</v>
      </c>
      <c r="AB410" s="64">
        <f>VLOOKUP($C$90,$D$3:$K$63,$A$73,0)*B386</f>
        <v>0</v>
      </c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54">
        <f t="shared" si="668"/>
        <v>33.933333333333302</v>
      </c>
      <c r="BP410" s="53">
        <v>2024</v>
      </c>
      <c r="BQ410" s="61">
        <f t="shared" si="669"/>
        <v>0</v>
      </c>
      <c r="BR410" s="61">
        <f t="shared" si="689"/>
        <v>0</v>
      </c>
      <c r="BS410" s="61">
        <f t="shared" si="690"/>
        <v>0</v>
      </c>
      <c r="BT410" s="61">
        <f t="shared" si="691"/>
        <v>0</v>
      </c>
      <c r="BU410" s="61">
        <f t="shared" si="692"/>
        <v>0</v>
      </c>
      <c r="BV410" s="61">
        <f t="shared" si="693"/>
        <v>0</v>
      </c>
      <c r="BW410" s="61">
        <f t="shared" si="694"/>
        <v>0</v>
      </c>
      <c r="BX410" s="61">
        <f t="shared" si="695"/>
        <v>0</v>
      </c>
      <c r="BY410" s="61">
        <f t="shared" si="696"/>
        <v>0</v>
      </c>
      <c r="BZ410" s="61">
        <f t="shared" si="697"/>
        <v>0</v>
      </c>
      <c r="CA410" s="61">
        <f t="shared" si="698"/>
        <v>0</v>
      </c>
      <c r="CB410" s="61">
        <f t="shared" si="699"/>
        <v>0</v>
      </c>
      <c r="CC410" s="61">
        <f t="shared" si="700"/>
        <v>0</v>
      </c>
      <c r="CD410" s="61">
        <f t="shared" si="701"/>
        <v>0</v>
      </c>
      <c r="CE410" s="61">
        <f t="shared" si="702"/>
        <v>0</v>
      </c>
      <c r="CF410" s="61">
        <f t="shared" si="703"/>
        <v>0</v>
      </c>
      <c r="CG410" s="61">
        <f t="shared" si="686"/>
        <v>0</v>
      </c>
      <c r="CH410" s="61">
        <f t="shared" si="639"/>
        <v>0</v>
      </c>
      <c r="CI410" s="61">
        <f t="shared" si="640"/>
        <v>3.9292730844793702E-3</v>
      </c>
      <c r="CJ410" s="61">
        <f t="shared" si="641"/>
        <v>0</v>
      </c>
      <c r="CK410" s="61">
        <f t="shared" si="642"/>
        <v>0.23575638506876201</v>
      </c>
      <c r="CL410" s="61">
        <f t="shared" si="643"/>
        <v>0.24165029469548099</v>
      </c>
      <c r="CM410" s="61">
        <f t="shared" si="670"/>
        <v>0.25343811394891902</v>
      </c>
      <c r="CN410" s="61">
        <f t="shared" si="704"/>
        <v>0.26522593320235799</v>
      </c>
      <c r="CO410" s="61">
        <f t="shared" si="705"/>
        <v>0</v>
      </c>
      <c r="CP410" s="61">
        <f t="shared" si="706"/>
        <v>0</v>
      </c>
      <c r="CQ410" s="61">
        <f t="shared" si="707"/>
        <v>0</v>
      </c>
      <c r="CR410" s="61">
        <f t="shared" si="708"/>
        <v>0</v>
      </c>
      <c r="CS410" s="61">
        <f t="shared" si="709"/>
        <v>0</v>
      </c>
      <c r="CT410" s="61">
        <f t="shared" si="710"/>
        <v>0</v>
      </c>
      <c r="CU410" s="61">
        <f t="shared" si="711"/>
        <v>0</v>
      </c>
      <c r="CV410" s="61">
        <f t="shared" si="712"/>
        <v>0</v>
      </c>
      <c r="CW410" s="61">
        <f t="shared" si="713"/>
        <v>0</v>
      </c>
      <c r="CX410" s="61">
        <f t="shared" si="714"/>
        <v>0</v>
      </c>
      <c r="CY410" s="61">
        <f t="shared" si="715"/>
        <v>0</v>
      </c>
      <c r="CZ410" s="61">
        <f t="shared" si="716"/>
        <v>0</v>
      </c>
      <c r="DA410" s="61">
        <f t="shared" si="717"/>
        <v>0</v>
      </c>
      <c r="DB410" s="61">
        <f t="shared" si="718"/>
        <v>0</v>
      </c>
      <c r="DC410" s="61">
        <f t="shared" si="687"/>
        <v>0</v>
      </c>
      <c r="DD410" s="61">
        <f t="shared" si="645"/>
        <v>0</v>
      </c>
      <c r="DE410" s="61">
        <f t="shared" si="646"/>
        <v>0</v>
      </c>
      <c r="DF410" s="61">
        <f t="shared" si="647"/>
        <v>0</v>
      </c>
      <c r="DG410" s="61">
        <f t="shared" si="648"/>
        <v>0</v>
      </c>
      <c r="DH410" s="61">
        <f t="shared" si="649"/>
        <v>0</v>
      </c>
      <c r="DI410" s="61">
        <f t="shared" si="650"/>
        <v>0</v>
      </c>
      <c r="DJ410" s="61">
        <f t="shared" si="651"/>
        <v>0</v>
      </c>
      <c r="DK410" s="61">
        <f t="shared" si="652"/>
        <v>0</v>
      </c>
      <c r="DL410" s="61">
        <f t="shared" si="653"/>
        <v>0</v>
      </c>
      <c r="DM410" s="61">
        <f t="shared" si="654"/>
        <v>0</v>
      </c>
      <c r="DN410" s="61">
        <f t="shared" si="655"/>
        <v>0</v>
      </c>
      <c r="DO410" s="61">
        <f t="shared" si="656"/>
        <v>0</v>
      </c>
      <c r="DP410" s="61">
        <f t="shared" si="657"/>
        <v>0</v>
      </c>
      <c r="DQ410" s="61">
        <f t="shared" si="658"/>
        <v>0</v>
      </c>
      <c r="DR410" s="61">
        <f t="shared" si="659"/>
        <v>0</v>
      </c>
      <c r="DS410" s="61">
        <f t="shared" si="660"/>
        <v>0</v>
      </c>
      <c r="DT410" s="61">
        <f t="shared" si="661"/>
        <v>0</v>
      </c>
      <c r="DU410" s="61">
        <f t="shared" si="662"/>
        <v>0</v>
      </c>
      <c r="DV410" s="61">
        <f t="shared" si="663"/>
        <v>0</v>
      </c>
      <c r="DW410" s="61">
        <f t="shared" si="664"/>
        <v>0</v>
      </c>
      <c r="DX410" s="61">
        <f t="shared" si="665"/>
        <v>0</v>
      </c>
      <c r="DY410" s="61">
        <f t="shared" si="666"/>
        <v>0</v>
      </c>
      <c r="DZ410" s="61">
        <f t="shared" si="671"/>
        <v>1</v>
      </c>
    </row>
    <row r="411" spans="1:130">
      <c r="C411" s="53">
        <v>2025</v>
      </c>
      <c r="D411" s="64"/>
      <c r="E411" s="64"/>
      <c r="F411" s="64"/>
      <c r="G411" s="64"/>
      <c r="H411" s="64"/>
      <c r="I411" s="64">
        <f t="shared" si="677"/>
        <v>0</v>
      </c>
      <c r="J411" s="64">
        <f t="shared" si="678"/>
        <v>0</v>
      </c>
      <c r="K411" s="64">
        <f t="shared" si="679"/>
        <v>0</v>
      </c>
      <c r="L411" s="64">
        <f t="shared" si="680"/>
        <v>0</v>
      </c>
      <c r="M411" s="64">
        <f t="shared" si="681"/>
        <v>0</v>
      </c>
      <c r="N411" s="64">
        <f t="shared" si="682"/>
        <v>0</v>
      </c>
      <c r="O411" s="64">
        <f t="shared" si="683"/>
        <v>0</v>
      </c>
      <c r="P411" s="64">
        <f t="shared" si="684"/>
        <v>0</v>
      </c>
      <c r="Q411" s="64">
        <f t="shared" si="685"/>
        <v>0</v>
      </c>
      <c r="R411" s="64">
        <f t="shared" si="688"/>
        <v>0</v>
      </c>
      <c r="S411" s="64">
        <f t="shared" si="719"/>
        <v>0</v>
      </c>
      <c r="T411" s="64">
        <f t="shared" si="720"/>
        <v>0</v>
      </c>
      <c r="U411" s="64">
        <f t="shared" si="721"/>
        <v>0</v>
      </c>
      <c r="V411" s="64">
        <f t="shared" si="722"/>
        <v>0.133333333333333</v>
      </c>
      <c r="W411" s="64">
        <f t="shared" si="723"/>
        <v>0</v>
      </c>
      <c r="X411" s="64">
        <f t="shared" si="724"/>
        <v>8</v>
      </c>
      <c r="Y411" s="64">
        <f t="shared" si="725"/>
        <v>8.1999999999999993</v>
      </c>
      <c r="Z411" s="64">
        <f t="shared" si="726"/>
        <v>8.6</v>
      </c>
      <c r="AA411" s="64">
        <f t="shared" ref="AA411:AA429" si="727">VLOOKUP($C$89,$D$3:$K$63,$A$73,0)*(B388-B387)</f>
        <v>9</v>
      </c>
      <c r="AB411" s="64">
        <f>VLOOKUP($C$90,$D$3:$K$63,$A$73,0)*(B387-B386)</f>
        <v>9.1999999999999993</v>
      </c>
      <c r="AC411" s="64">
        <f>VLOOKUP($C$91,$D$3:$K$63,$A$73,0)*B386</f>
        <v>0</v>
      </c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54">
        <f t="shared" si="668"/>
        <v>43.133333333333297</v>
      </c>
      <c r="BP411" s="53">
        <v>2025</v>
      </c>
      <c r="BQ411" s="61">
        <f t="shared" si="669"/>
        <v>0</v>
      </c>
      <c r="BR411" s="61">
        <f t="shared" si="689"/>
        <v>0</v>
      </c>
      <c r="BS411" s="61">
        <f t="shared" si="690"/>
        <v>0</v>
      </c>
      <c r="BT411" s="61">
        <f t="shared" si="691"/>
        <v>0</v>
      </c>
      <c r="BU411" s="61">
        <f t="shared" si="692"/>
        <v>0</v>
      </c>
      <c r="BV411" s="61">
        <f t="shared" si="693"/>
        <v>0</v>
      </c>
      <c r="BW411" s="61">
        <f t="shared" si="694"/>
        <v>0</v>
      </c>
      <c r="BX411" s="61">
        <f t="shared" si="695"/>
        <v>0</v>
      </c>
      <c r="BY411" s="61">
        <f t="shared" si="696"/>
        <v>0</v>
      </c>
      <c r="BZ411" s="61">
        <f t="shared" si="697"/>
        <v>0</v>
      </c>
      <c r="CA411" s="61">
        <f t="shared" si="698"/>
        <v>0</v>
      </c>
      <c r="CB411" s="61">
        <f t="shared" si="699"/>
        <v>0</v>
      </c>
      <c r="CC411" s="61">
        <f t="shared" si="700"/>
        <v>0</v>
      </c>
      <c r="CD411" s="61">
        <f t="shared" si="701"/>
        <v>0</v>
      </c>
      <c r="CE411" s="61">
        <f t="shared" si="702"/>
        <v>0</v>
      </c>
      <c r="CF411" s="61">
        <f t="shared" si="703"/>
        <v>0</v>
      </c>
      <c r="CG411" s="61">
        <f t="shared" si="686"/>
        <v>0</v>
      </c>
      <c r="CH411" s="61">
        <f t="shared" si="639"/>
        <v>0</v>
      </c>
      <c r="CI411" s="61">
        <f t="shared" si="640"/>
        <v>3.0911901081916498E-3</v>
      </c>
      <c r="CJ411" s="61">
        <f t="shared" si="641"/>
        <v>0</v>
      </c>
      <c r="CK411" s="61">
        <f t="shared" si="642"/>
        <v>0.18547140649149901</v>
      </c>
      <c r="CL411" s="61">
        <f t="shared" si="643"/>
        <v>0.19010819165378701</v>
      </c>
      <c r="CM411" s="61">
        <f t="shared" si="670"/>
        <v>0.19938176197836199</v>
      </c>
      <c r="CN411" s="61">
        <f t="shared" si="704"/>
        <v>0.20865533230293701</v>
      </c>
      <c r="CO411" s="61">
        <f t="shared" si="705"/>
        <v>0.213292117465224</v>
      </c>
      <c r="CP411" s="61">
        <f t="shared" si="706"/>
        <v>0</v>
      </c>
      <c r="CQ411" s="61">
        <f t="shared" si="707"/>
        <v>0</v>
      </c>
      <c r="CR411" s="61">
        <f t="shared" si="708"/>
        <v>0</v>
      </c>
      <c r="CS411" s="61">
        <f t="shared" si="709"/>
        <v>0</v>
      </c>
      <c r="CT411" s="61">
        <f t="shared" si="710"/>
        <v>0</v>
      </c>
      <c r="CU411" s="61">
        <f t="shared" si="711"/>
        <v>0</v>
      </c>
      <c r="CV411" s="61">
        <f t="shared" si="712"/>
        <v>0</v>
      </c>
      <c r="CW411" s="61">
        <f t="shared" si="713"/>
        <v>0</v>
      </c>
      <c r="CX411" s="61">
        <f t="shared" si="714"/>
        <v>0</v>
      </c>
      <c r="CY411" s="61">
        <f t="shared" si="715"/>
        <v>0</v>
      </c>
      <c r="CZ411" s="61">
        <f t="shared" si="716"/>
        <v>0</v>
      </c>
      <c r="DA411" s="61">
        <f t="shared" si="717"/>
        <v>0</v>
      </c>
      <c r="DB411" s="61">
        <f t="shared" si="718"/>
        <v>0</v>
      </c>
      <c r="DC411" s="61">
        <f t="shared" si="687"/>
        <v>0</v>
      </c>
      <c r="DD411" s="61">
        <f t="shared" si="645"/>
        <v>0</v>
      </c>
      <c r="DE411" s="61">
        <f t="shared" si="646"/>
        <v>0</v>
      </c>
      <c r="DF411" s="61">
        <f t="shared" si="647"/>
        <v>0</v>
      </c>
      <c r="DG411" s="61">
        <f t="shared" si="648"/>
        <v>0</v>
      </c>
      <c r="DH411" s="61">
        <f t="shared" si="649"/>
        <v>0</v>
      </c>
      <c r="DI411" s="61">
        <f t="shared" si="650"/>
        <v>0</v>
      </c>
      <c r="DJ411" s="61">
        <f t="shared" si="651"/>
        <v>0</v>
      </c>
      <c r="DK411" s="61">
        <f t="shared" si="652"/>
        <v>0</v>
      </c>
      <c r="DL411" s="61">
        <f t="shared" si="653"/>
        <v>0</v>
      </c>
      <c r="DM411" s="61">
        <f t="shared" si="654"/>
        <v>0</v>
      </c>
      <c r="DN411" s="61">
        <f t="shared" si="655"/>
        <v>0</v>
      </c>
      <c r="DO411" s="61">
        <f t="shared" si="656"/>
        <v>0</v>
      </c>
      <c r="DP411" s="61">
        <f t="shared" si="657"/>
        <v>0</v>
      </c>
      <c r="DQ411" s="61">
        <f t="shared" si="658"/>
        <v>0</v>
      </c>
      <c r="DR411" s="61">
        <f t="shared" si="659"/>
        <v>0</v>
      </c>
      <c r="DS411" s="61">
        <f t="shared" si="660"/>
        <v>0</v>
      </c>
      <c r="DT411" s="61">
        <f t="shared" si="661"/>
        <v>0</v>
      </c>
      <c r="DU411" s="61">
        <f t="shared" si="662"/>
        <v>0</v>
      </c>
      <c r="DV411" s="61">
        <f t="shared" si="663"/>
        <v>0</v>
      </c>
      <c r="DW411" s="61">
        <f t="shared" si="664"/>
        <v>0</v>
      </c>
      <c r="DX411" s="61">
        <f t="shared" si="665"/>
        <v>0</v>
      </c>
      <c r="DY411" s="61">
        <f t="shared" si="666"/>
        <v>0</v>
      </c>
      <c r="DZ411" s="61">
        <f t="shared" si="671"/>
        <v>1</v>
      </c>
    </row>
    <row r="412" spans="1:130">
      <c r="C412" s="53">
        <v>2026</v>
      </c>
      <c r="D412" s="64"/>
      <c r="E412" s="64"/>
      <c r="F412" s="64"/>
      <c r="G412" s="64"/>
      <c r="H412" s="64"/>
      <c r="I412" s="64"/>
      <c r="J412" s="64">
        <f t="shared" si="678"/>
        <v>0</v>
      </c>
      <c r="K412" s="64">
        <f t="shared" si="679"/>
        <v>0</v>
      </c>
      <c r="L412" s="64">
        <f t="shared" si="680"/>
        <v>0</v>
      </c>
      <c r="M412" s="64">
        <f t="shared" si="681"/>
        <v>0</v>
      </c>
      <c r="N412" s="64">
        <f t="shared" si="682"/>
        <v>0</v>
      </c>
      <c r="O412" s="64">
        <f t="shared" si="683"/>
        <v>0</v>
      </c>
      <c r="P412" s="64">
        <f t="shared" si="684"/>
        <v>0</v>
      </c>
      <c r="Q412" s="64">
        <f t="shared" si="685"/>
        <v>0</v>
      </c>
      <c r="R412" s="64">
        <f t="shared" si="688"/>
        <v>0</v>
      </c>
      <c r="S412" s="64">
        <f t="shared" si="719"/>
        <v>0</v>
      </c>
      <c r="T412" s="64">
        <f t="shared" si="720"/>
        <v>0</v>
      </c>
      <c r="U412" s="64">
        <f t="shared" si="721"/>
        <v>0</v>
      </c>
      <c r="V412" s="64">
        <f t="shared" si="722"/>
        <v>0.133333333333333</v>
      </c>
      <c r="W412" s="64">
        <f t="shared" si="723"/>
        <v>0</v>
      </c>
      <c r="X412" s="64">
        <f t="shared" si="724"/>
        <v>8</v>
      </c>
      <c r="Y412" s="64">
        <f t="shared" si="725"/>
        <v>8.1999999999999993</v>
      </c>
      <c r="Z412" s="64">
        <f t="shared" si="726"/>
        <v>8.6</v>
      </c>
      <c r="AA412" s="64">
        <f t="shared" si="727"/>
        <v>9</v>
      </c>
      <c r="AB412" s="64">
        <f t="shared" ref="AB412:AB430" si="728">VLOOKUP($C$90,$D$3:$K$63,$A$73,0)*(B388-B387)</f>
        <v>9.1999999999999993</v>
      </c>
      <c r="AC412" s="64">
        <f>VLOOKUP($C$91,$D$3:$K$63,$A$73,0)*(B387-B386)</f>
        <v>9.8000000000000007</v>
      </c>
      <c r="AD412" s="64">
        <f>VLOOKUP($C$92,$D$3:$K$63,$A$73,0)*B386</f>
        <v>0</v>
      </c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54">
        <f t="shared" si="668"/>
        <v>52.933333333333302</v>
      </c>
      <c r="BP412" s="53">
        <v>2026</v>
      </c>
      <c r="BQ412" s="61">
        <f t="shared" si="669"/>
        <v>0</v>
      </c>
      <c r="BR412" s="61">
        <f t="shared" si="689"/>
        <v>0</v>
      </c>
      <c r="BS412" s="61">
        <f t="shared" si="690"/>
        <v>0</v>
      </c>
      <c r="BT412" s="61">
        <f t="shared" si="691"/>
        <v>0</v>
      </c>
      <c r="BU412" s="61">
        <f t="shared" si="692"/>
        <v>0</v>
      </c>
      <c r="BV412" s="61">
        <f t="shared" si="693"/>
        <v>0</v>
      </c>
      <c r="BW412" s="61">
        <f t="shared" si="694"/>
        <v>0</v>
      </c>
      <c r="BX412" s="61">
        <f t="shared" si="695"/>
        <v>0</v>
      </c>
      <c r="BY412" s="61">
        <f t="shared" si="696"/>
        <v>0</v>
      </c>
      <c r="BZ412" s="61">
        <f t="shared" si="697"/>
        <v>0</v>
      </c>
      <c r="CA412" s="61">
        <f t="shared" si="698"/>
        <v>0</v>
      </c>
      <c r="CB412" s="61">
        <f t="shared" si="699"/>
        <v>0</v>
      </c>
      <c r="CC412" s="61">
        <f t="shared" si="700"/>
        <v>0</v>
      </c>
      <c r="CD412" s="61">
        <f t="shared" si="701"/>
        <v>0</v>
      </c>
      <c r="CE412" s="61">
        <f t="shared" si="702"/>
        <v>0</v>
      </c>
      <c r="CF412" s="61">
        <f t="shared" si="703"/>
        <v>0</v>
      </c>
      <c r="CG412" s="61">
        <f t="shared" si="686"/>
        <v>0</v>
      </c>
      <c r="CH412" s="61">
        <f t="shared" si="639"/>
        <v>0</v>
      </c>
      <c r="CI412" s="61">
        <f t="shared" si="640"/>
        <v>2.5188916876574298E-3</v>
      </c>
      <c r="CJ412" s="61">
        <f t="shared" si="641"/>
        <v>0</v>
      </c>
      <c r="CK412" s="61">
        <f t="shared" si="642"/>
        <v>0.151133501259446</v>
      </c>
      <c r="CL412" s="61">
        <f t="shared" si="643"/>
        <v>0.15491183879093201</v>
      </c>
      <c r="CM412" s="61">
        <f t="shared" si="670"/>
        <v>0.16246851385390401</v>
      </c>
      <c r="CN412" s="61">
        <f t="shared" si="704"/>
        <v>0.17002518891687701</v>
      </c>
      <c r="CO412" s="61">
        <f t="shared" si="705"/>
        <v>0.173803526448363</v>
      </c>
      <c r="CP412" s="61">
        <f t="shared" si="706"/>
        <v>0.18513853904282099</v>
      </c>
      <c r="CQ412" s="61">
        <f t="shared" si="707"/>
        <v>0</v>
      </c>
      <c r="CR412" s="61">
        <f t="shared" si="708"/>
        <v>0</v>
      </c>
      <c r="CS412" s="61">
        <f t="shared" si="709"/>
        <v>0</v>
      </c>
      <c r="CT412" s="61">
        <f t="shared" si="710"/>
        <v>0</v>
      </c>
      <c r="CU412" s="61">
        <f t="shared" si="711"/>
        <v>0</v>
      </c>
      <c r="CV412" s="61">
        <f t="shared" si="712"/>
        <v>0</v>
      </c>
      <c r="CW412" s="61">
        <f t="shared" si="713"/>
        <v>0</v>
      </c>
      <c r="CX412" s="61">
        <f t="shared" si="714"/>
        <v>0</v>
      </c>
      <c r="CY412" s="61">
        <f t="shared" si="715"/>
        <v>0</v>
      </c>
      <c r="CZ412" s="61">
        <f t="shared" si="716"/>
        <v>0</v>
      </c>
      <c r="DA412" s="61">
        <f t="shared" si="717"/>
        <v>0</v>
      </c>
      <c r="DB412" s="61">
        <f t="shared" si="718"/>
        <v>0</v>
      </c>
      <c r="DC412" s="61">
        <f t="shared" si="687"/>
        <v>0</v>
      </c>
      <c r="DD412" s="61">
        <f t="shared" si="645"/>
        <v>0</v>
      </c>
      <c r="DE412" s="61">
        <f t="shared" si="646"/>
        <v>0</v>
      </c>
      <c r="DF412" s="61">
        <f t="shared" si="647"/>
        <v>0</v>
      </c>
      <c r="DG412" s="61">
        <f t="shared" si="648"/>
        <v>0</v>
      </c>
      <c r="DH412" s="61">
        <f t="shared" si="649"/>
        <v>0</v>
      </c>
      <c r="DI412" s="61">
        <f t="shared" si="650"/>
        <v>0</v>
      </c>
      <c r="DJ412" s="61">
        <f t="shared" si="651"/>
        <v>0</v>
      </c>
      <c r="DK412" s="61">
        <f t="shared" si="652"/>
        <v>0</v>
      </c>
      <c r="DL412" s="61">
        <f t="shared" si="653"/>
        <v>0</v>
      </c>
      <c r="DM412" s="61">
        <f t="shared" si="654"/>
        <v>0</v>
      </c>
      <c r="DN412" s="61">
        <f t="shared" si="655"/>
        <v>0</v>
      </c>
      <c r="DO412" s="61">
        <f t="shared" si="656"/>
        <v>0</v>
      </c>
      <c r="DP412" s="61">
        <f t="shared" si="657"/>
        <v>0</v>
      </c>
      <c r="DQ412" s="61">
        <f t="shared" si="658"/>
        <v>0</v>
      </c>
      <c r="DR412" s="61">
        <f t="shared" si="659"/>
        <v>0</v>
      </c>
      <c r="DS412" s="61">
        <f t="shared" si="660"/>
        <v>0</v>
      </c>
      <c r="DT412" s="61">
        <f t="shared" si="661"/>
        <v>0</v>
      </c>
      <c r="DU412" s="61">
        <f t="shared" si="662"/>
        <v>0</v>
      </c>
      <c r="DV412" s="61">
        <f t="shared" si="663"/>
        <v>0</v>
      </c>
      <c r="DW412" s="61">
        <f t="shared" si="664"/>
        <v>0</v>
      </c>
      <c r="DX412" s="61">
        <f t="shared" si="665"/>
        <v>0</v>
      </c>
      <c r="DY412" s="61">
        <f t="shared" si="666"/>
        <v>0</v>
      </c>
      <c r="DZ412" s="61">
        <f t="shared" si="671"/>
        <v>1</v>
      </c>
    </row>
    <row r="413" spans="1:130">
      <c r="C413" s="53">
        <v>2027</v>
      </c>
      <c r="D413" s="64"/>
      <c r="E413" s="64"/>
      <c r="F413" s="64"/>
      <c r="G413" s="64"/>
      <c r="H413" s="64"/>
      <c r="I413" s="64"/>
      <c r="J413" s="64"/>
      <c r="K413" s="64">
        <f t="shared" si="679"/>
        <v>0</v>
      </c>
      <c r="L413" s="64">
        <f t="shared" si="680"/>
        <v>0</v>
      </c>
      <c r="M413" s="64">
        <f t="shared" si="681"/>
        <v>0</v>
      </c>
      <c r="N413" s="64">
        <f t="shared" si="682"/>
        <v>0</v>
      </c>
      <c r="O413" s="64">
        <f t="shared" si="683"/>
        <v>0</v>
      </c>
      <c r="P413" s="64">
        <f t="shared" si="684"/>
        <v>0</v>
      </c>
      <c r="Q413" s="64">
        <f t="shared" si="685"/>
        <v>0</v>
      </c>
      <c r="R413" s="64">
        <f t="shared" si="688"/>
        <v>0</v>
      </c>
      <c r="S413" s="64">
        <f t="shared" si="719"/>
        <v>0</v>
      </c>
      <c r="T413" s="64">
        <f t="shared" si="720"/>
        <v>0</v>
      </c>
      <c r="U413" s="64">
        <f t="shared" si="721"/>
        <v>0</v>
      </c>
      <c r="V413" s="64">
        <f t="shared" si="722"/>
        <v>0.133333333333333</v>
      </c>
      <c r="W413" s="64">
        <f t="shared" si="723"/>
        <v>0</v>
      </c>
      <c r="X413" s="64">
        <f t="shared" si="724"/>
        <v>8</v>
      </c>
      <c r="Y413" s="64">
        <f t="shared" si="725"/>
        <v>8.1999999999999993</v>
      </c>
      <c r="Z413" s="64">
        <f t="shared" si="726"/>
        <v>8.6</v>
      </c>
      <c r="AA413" s="64">
        <f t="shared" si="727"/>
        <v>9</v>
      </c>
      <c r="AB413" s="64">
        <f t="shared" si="728"/>
        <v>9.1999999999999993</v>
      </c>
      <c r="AC413" s="64">
        <f t="shared" ref="AC413:AC431" si="729">VLOOKUP($C$91,$D$3:$K$63,$A$73,0)*(B388-B387)</f>
        <v>9.8000000000000007</v>
      </c>
      <c r="AD413" s="64">
        <f>VLOOKUP($C$92,$D$3:$K$63,$A$73,0)*(B387-B386)</f>
        <v>10.4</v>
      </c>
      <c r="AE413" s="64">
        <f>VLOOKUP($C$93,$D$3:$K$63,$A$73,0)*B386</f>
        <v>0</v>
      </c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54">
        <f t="shared" si="668"/>
        <v>63.3333333333333</v>
      </c>
      <c r="BP413" s="53">
        <v>2027</v>
      </c>
      <c r="BQ413" s="61">
        <f t="shared" si="669"/>
        <v>0</v>
      </c>
      <c r="BR413" s="61">
        <f t="shared" si="689"/>
        <v>0</v>
      </c>
      <c r="BS413" s="61">
        <f t="shared" si="690"/>
        <v>0</v>
      </c>
      <c r="BT413" s="61">
        <f t="shared" si="691"/>
        <v>0</v>
      </c>
      <c r="BU413" s="61">
        <f t="shared" si="692"/>
        <v>0</v>
      </c>
      <c r="BV413" s="61">
        <f t="shared" si="693"/>
        <v>0</v>
      </c>
      <c r="BW413" s="61">
        <f t="shared" si="694"/>
        <v>0</v>
      </c>
      <c r="BX413" s="61">
        <f t="shared" si="695"/>
        <v>0</v>
      </c>
      <c r="BY413" s="61">
        <f t="shared" si="696"/>
        <v>0</v>
      </c>
      <c r="BZ413" s="61">
        <f t="shared" si="697"/>
        <v>0</v>
      </c>
      <c r="CA413" s="61">
        <f t="shared" si="698"/>
        <v>0</v>
      </c>
      <c r="CB413" s="61">
        <f t="shared" si="699"/>
        <v>0</v>
      </c>
      <c r="CC413" s="61">
        <f t="shared" si="700"/>
        <v>0</v>
      </c>
      <c r="CD413" s="61">
        <f t="shared" si="701"/>
        <v>0</v>
      </c>
      <c r="CE413" s="61">
        <f t="shared" si="702"/>
        <v>0</v>
      </c>
      <c r="CF413" s="61">
        <f t="shared" si="703"/>
        <v>0</v>
      </c>
      <c r="CG413" s="61">
        <f t="shared" si="686"/>
        <v>0</v>
      </c>
      <c r="CH413" s="61">
        <f t="shared" si="639"/>
        <v>0</v>
      </c>
      <c r="CI413" s="61">
        <f t="shared" si="640"/>
        <v>2.1052631578947398E-3</v>
      </c>
      <c r="CJ413" s="61">
        <f t="shared" si="641"/>
        <v>0</v>
      </c>
      <c r="CK413" s="61">
        <f t="shared" si="642"/>
        <v>0.12631578947368399</v>
      </c>
      <c r="CL413" s="61">
        <f t="shared" si="643"/>
        <v>0.12947368421052599</v>
      </c>
      <c r="CM413" s="61">
        <f t="shared" si="670"/>
        <v>0.13578947368421099</v>
      </c>
      <c r="CN413" s="61">
        <f t="shared" si="704"/>
        <v>0.14210526315789501</v>
      </c>
      <c r="CO413" s="61">
        <f t="shared" si="705"/>
        <v>0.14526315789473701</v>
      </c>
      <c r="CP413" s="61">
        <f t="shared" si="706"/>
        <v>0.15473684210526301</v>
      </c>
      <c r="CQ413" s="61">
        <f t="shared" si="707"/>
        <v>0.16421052631579</v>
      </c>
      <c r="CR413" s="61">
        <f t="shared" si="708"/>
        <v>0</v>
      </c>
      <c r="CS413" s="61">
        <f t="shared" si="709"/>
        <v>0</v>
      </c>
      <c r="CT413" s="61">
        <f t="shared" si="710"/>
        <v>0</v>
      </c>
      <c r="CU413" s="61">
        <f t="shared" si="711"/>
        <v>0</v>
      </c>
      <c r="CV413" s="61">
        <f t="shared" si="712"/>
        <v>0</v>
      </c>
      <c r="CW413" s="61">
        <f t="shared" si="713"/>
        <v>0</v>
      </c>
      <c r="CX413" s="61">
        <f t="shared" si="714"/>
        <v>0</v>
      </c>
      <c r="CY413" s="61">
        <f t="shared" si="715"/>
        <v>0</v>
      </c>
      <c r="CZ413" s="61">
        <f t="shared" si="716"/>
        <v>0</v>
      </c>
      <c r="DA413" s="61">
        <f t="shared" si="717"/>
        <v>0</v>
      </c>
      <c r="DB413" s="61">
        <f t="shared" si="718"/>
        <v>0</v>
      </c>
      <c r="DC413" s="61">
        <f t="shared" si="687"/>
        <v>0</v>
      </c>
      <c r="DD413" s="61">
        <f t="shared" si="645"/>
        <v>0</v>
      </c>
      <c r="DE413" s="61">
        <f t="shared" si="646"/>
        <v>0</v>
      </c>
      <c r="DF413" s="61">
        <f t="shared" si="647"/>
        <v>0</v>
      </c>
      <c r="DG413" s="61">
        <f t="shared" si="648"/>
        <v>0</v>
      </c>
      <c r="DH413" s="61">
        <f t="shared" si="649"/>
        <v>0</v>
      </c>
      <c r="DI413" s="61">
        <f t="shared" si="650"/>
        <v>0</v>
      </c>
      <c r="DJ413" s="61">
        <f t="shared" si="651"/>
        <v>0</v>
      </c>
      <c r="DK413" s="61">
        <f t="shared" si="652"/>
        <v>0</v>
      </c>
      <c r="DL413" s="61">
        <f t="shared" si="653"/>
        <v>0</v>
      </c>
      <c r="DM413" s="61">
        <f t="shared" si="654"/>
        <v>0</v>
      </c>
      <c r="DN413" s="61">
        <f t="shared" si="655"/>
        <v>0</v>
      </c>
      <c r="DO413" s="61">
        <f t="shared" si="656"/>
        <v>0</v>
      </c>
      <c r="DP413" s="61">
        <f t="shared" si="657"/>
        <v>0</v>
      </c>
      <c r="DQ413" s="61">
        <f t="shared" si="658"/>
        <v>0</v>
      </c>
      <c r="DR413" s="61">
        <f t="shared" si="659"/>
        <v>0</v>
      </c>
      <c r="DS413" s="61">
        <f t="shared" si="660"/>
        <v>0</v>
      </c>
      <c r="DT413" s="61">
        <f t="shared" si="661"/>
        <v>0</v>
      </c>
      <c r="DU413" s="61">
        <f t="shared" si="662"/>
        <v>0</v>
      </c>
      <c r="DV413" s="61">
        <f t="shared" si="663"/>
        <v>0</v>
      </c>
      <c r="DW413" s="61">
        <f t="shared" si="664"/>
        <v>0</v>
      </c>
      <c r="DX413" s="61">
        <f t="shared" si="665"/>
        <v>0</v>
      </c>
      <c r="DY413" s="61">
        <f t="shared" si="666"/>
        <v>0</v>
      </c>
      <c r="DZ413" s="61">
        <f t="shared" si="671"/>
        <v>1</v>
      </c>
    </row>
    <row r="414" spans="1:130">
      <c r="C414" s="53">
        <v>2028</v>
      </c>
      <c r="D414" s="64"/>
      <c r="E414" s="64"/>
      <c r="F414" s="64"/>
      <c r="G414" s="64"/>
      <c r="H414" s="64"/>
      <c r="I414" s="64"/>
      <c r="J414" s="64"/>
      <c r="K414" s="64"/>
      <c r="L414" s="64">
        <f t="shared" si="680"/>
        <v>0</v>
      </c>
      <c r="M414" s="64">
        <f t="shared" si="681"/>
        <v>0</v>
      </c>
      <c r="N414" s="64">
        <f t="shared" si="682"/>
        <v>0</v>
      </c>
      <c r="O414" s="64">
        <f t="shared" si="683"/>
        <v>0</v>
      </c>
      <c r="P414" s="64">
        <f t="shared" si="684"/>
        <v>0</v>
      </c>
      <c r="Q414" s="64">
        <f t="shared" si="685"/>
        <v>0</v>
      </c>
      <c r="R414" s="64">
        <f t="shared" si="688"/>
        <v>0</v>
      </c>
      <c r="S414" s="64">
        <f t="shared" si="719"/>
        <v>0</v>
      </c>
      <c r="T414" s="64">
        <f t="shared" si="720"/>
        <v>0</v>
      </c>
      <c r="U414" s="64">
        <f t="shared" si="721"/>
        <v>0</v>
      </c>
      <c r="V414" s="64">
        <f t="shared" si="722"/>
        <v>0.133333333333333</v>
      </c>
      <c r="W414" s="64">
        <f t="shared" si="723"/>
        <v>0</v>
      </c>
      <c r="X414" s="64">
        <f t="shared" si="724"/>
        <v>8</v>
      </c>
      <c r="Y414" s="64">
        <f t="shared" si="725"/>
        <v>8.1999999999999993</v>
      </c>
      <c r="Z414" s="64">
        <f t="shared" si="726"/>
        <v>8.6</v>
      </c>
      <c r="AA414" s="64">
        <f t="shared" si="727"/>
        <v>9</v>
      </c>
      <c r="AB414" s="64">
        <f t="shared" si="728"/>
        <v>9.1999999999999993</v>
      </c>
      <c r="AC414" s="64">
        <f t="shared" si="729"/>
        <v>9.8000000000000007</v>
      </c>
      <c r="AD414" s="64">
        <f t="shared" ref="AD414:AD432" si="730">VLOOKUP($C$92,$D$3:$K$63,$A$73,0)*(B388-B387)</f>
        <v>10.4</v>
      </c>
      <c r="AE414" s="64">
        <f>VLOOKUP($C$93,$D$3:$K$63,$A$73,0)*(B387-B386)</f>
        <v>10.8</v>
      </c>
      <c r="AF414" s="64">
        <f>VLOOKUP($C$94,$D$3:$K$63,$A$73,0)*B386</f>
        <v>0</v>
      </c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54">
        <f t="shared" si="668"/>
        <v>74.133333333333297</v>
      </c>
      <c r="BP414" s="53">
        <v>2028</v>
      </c>
      <c r="BQ414" s="61">
        <f t="shared" si="669"/>
        <v>0</v>
      </c>
      <c r="BR414" s="61">
        <f t="shared" si="689"/>
        <v>0</v>
      </c>
      <c r="BS414" s="61">
        <f t="shared" si="690"/>
        <v>0</v>
      </c>
      <c r="BT414" s="61">
        <f t="shared" si="691"/>
        <v>0</v>
      </c>
      <c r="BU414" s="61">
        <f t="shared" si="692"/>
        <v>0</v>
      </c>
      <c r="BV414" s="61">
        <f t="shared" si="693"/>
        <v>0</v>
      </c>
      <c r="BW414" s="61">
        <f t="shared" si="694"/>
        <v>0</v>
      </c>
      <c r="BX414" s="61">
        <f t="shared" si="695"/>
        <v>0</v>
      </c>
      <c r="BY414" s="61">
        <f t="shared" si="696"/>
        <v>0</v>
      </c>
      <c r="BZ414" s="61">
        <f t="shared" si="697"/>
        <v>0</v>
      </c>
      <c r="CA414" s="61">
        <f t="shared" si="698"/>
        <v>0</v>
      </c>
      <c r="CB414" s="61">
        <f t="shared" si="699"/>
        <v>0</v>
      </c>
      <c r="CC414" s="61">
        <f t="shared" si="700"/>
        <v>0</v>
      </c>
      <c r="CD414" s="61">
        <f t="shared" si="701"/>
        <v>0</v>
      </c>
      <c r="CE414" s="61">
        <f t="shared" si="702"/>
        <v>0</v>
      </c>
      <c r="CF414" s="61">
        <f t="shared" si="703"/>
        <v>0</v>
      </c>
      <c r="CG414" s="61">
        <f t="shared" si="686"/>
        <v>0</v>
      </c>
      <c r="CH414" s="61">
        <f t="shared" si="639"/>
        <v>0</v>
      </c>
      <c r="CI414" s="61">
        <f t="shared" si="640"/>
        <v>1.79856115107914E-3</v>
      </c>
      <c r="CJ414" s="61">
        <f t="shared" si="641"/>
        <v>0</v>
      </c>
      <c r="CK414" s="61">
        <f t="shared" si="642"/>
        <v>0.107913669064748</v>
      </c>
      <c r="CL414" s="61">
        <f t="shared" si="643"/>
        <v>0.110611510791367</v>
      </c>
      <c r="CM414" s="61">
        <f t="shared" si="670"/>
        <v>0.116007194244604</v>
      </c>
      <c r="CN414" s="61">
        <f t="shared" si="704"/>
        <v>0.121402877697842</v>
      </c>
      <c r="CO414" s="61">
        <f t="shared" si="705"/>
        <v>0.12410071942445999</v>
      </c>
      <c r="CP414" s="61">
        <f t="shared" si="706"/>
        <v>0.132194244604317</v>
      </c>
      <c r="CQ414" s="61">
        <f t="shared" si="707"/>
        <v>0.14028776978417301</v>
      </c>
      <c r="CR414" s="61">
        <f t="shared" si="708"/>
        <v>0.14568345323741</v>
      </c>
      <c r="CS414" s="61">
        <f t="shared" si="709"/>
        <v>0</v>
      </c>
      <c r="CT414" s="61">
        <f t="shared" si="710"/>
        <v>0</v>
      </c>
      <c r="CU414" s="61">
        <f t="shared" si="711"/>
        <v>0</v>
      </c>
      <c r="CV414" s="61">
        <f t="shared" si="712"/>
        <v>0</v>
      </c>
      <c r="CW414" s="61">
        <f t="shared" si="713"/>
        <v>0</v>
      </c>
      <c r="CX414" s="61">
        <f t="shared" si="714"/>
        <v>0</v>
      </c>
      <c r="CY414" s="61">
        <f t="shared" si="715"/>
        <v>0</v>
      </c>
      <c r="CZ414" s="61">
        <f t="shared" si="716"/>
        <v>0</v>
      </c>
      <c r="DA414" s="61">
        <f t="shared" si="717"/>
        <v>0</v>
      </c>
      <c r="DB414" s="61">
        <f t="shared" si="718"/>
        <v>0</v>
      </c>
      <c r="DC414" s="61">
        <f t="shared" si="687"/>
        <v>0</v>
      </c>
      <c r="DD414" s="61">
        <f t="shared" si="645"/>
        <v>0</v>
      </c>
      <c r="DE414" s="61">
        <f t="shared" si="646"/>
        <v>0</v>
      </c>
      <c r="DF414" s="61">
        <f t="shared" si="647"/>
        <v>0</v>
      </c>
      <c r="DG414" s="61">
        <f t="shared" si="648"/>
        <v>0</v>
      </c>
      <c r="DH414" s="61">
        <f t="shared" si="649"/>
        <v>0</v>
      </c>
      <c r="DI414" s="61">
        <f t="shared" si="650"/>
        <v>0</v>
      </c>
      <c r="DJ414" s="61">
        <f t="shared" si="651"/>
        <v>0</v>
      </c>
      <c r="DK414" s="61">
        <f t="shared" si="652"/>
        <v>0</v>
      </c>
      <c r="DL414" s="61">
        <f t="shared" si="653"/>
        <v>0</v>
      </c>
      <c r="DM414" s="61">
        <f t="shared" si="654"/>
        <v>0</v>
      </c>
      <c r="DN414" s="61">
        <f t="shared" si="655"/>
        <v>0</v>
      </c>
      <c r="DO414" s="61">
        <f t="shared" si="656"/>
        <v>0</v>
      </c>
      <c r="DP414" s="61">
        <f t="shared" si="657"/>
        <v>0</v>
      </c>
      <c r="DQ414" s="61">
        <f t="shared" si="658"/>
        <v>0</v>
      </c>
      <c r="DR414" s="61">
        <f t="shared" si="659"/>
        <v>0</v>
      </c>
      <c r="DS414" s="61">
        <f t="shared" si="660"/>
        <v>0</v>
      </c>
      <c r="DT414" s="61">
        <f t="shared" si="661"/>
        <v>0</v>
      </c>
      <c r="DU414" s="61">
        <f t="shared" si="662"/>
        <v>0</v>
      </c>
      <c r="DV414" s="61">
        <f t="shared" si="663"/>
        <v>0</v>
      </c>
      <c r="DW414" s="61">
        <f t="shared" si="664"/>
        <v>0</v>
      </c>
      <c r="DX414" s="61">
        <f t="shared" si="665"/>
        <v>0</v>
      </c>
      <c r="DY414" s="61">
        <f t="shared" si="666"/>
        <v>0</v>
      </c>
      <c r="DZ414" s="61">
        <f t="shared" si="671"/>
        <v>1</v>
      </c>
    </row>
    <row r="415" spans="1:130">
      <c r="C415" s="53">
        <v>2029</v>
      </c>
      <c r="D415" s="64"/>
      <c r="E415" s="64"/>
      <c r="F415" s="64"/>
      <c r="G415" s="64"/>
      <c r="H415" s="64"/>
      <c r="I415" s="64"/>
      <c r="J415" s="64"/>
      <c r="K415" s="64"/>
      <c r="L415" s="64"/>
      <c r="M415" s="64">
        <f t="shared" si="681"/>
        <v>0</v>
      </c>
      <c r="N415" s="64">
        <f t="shared" si="682"/>
        <v>0</v>
      </c>
      <c r="O415" s="64">
        <f t="shared" si="683"/>
        <v>0</v>
      </c>
      <c r="P415" s="64">
        <f t="shared" si="684"/>
        <v>0</v>
      </c>
      <c r="Q415" s="64">
        <f t="shared" si="685"/>
        <v>0</v>
      </c>
      <c r="R415" s="64">
        <f t="shared" si="688"/>
        <v>0</v>
      </c>
      <c r="S415" s="64">
        <f t="shared" si="719"/>
        <v>0</v>
      </c>
      <c r="T415" s="64">
        <f t="shared" si="720"/>
        <v>0</v>
      </c>
      <c r="U415" s="64">
        <f t="shared" si="721"/>
        <v>0</v>
      </c>
      <c r="V415" s="64">
        <f t="shared" si="722"/>
        <v>0.133333333333333</v>
      </c>
      <c r="W415" s="64">
        <f t="shared" si="723"/>
        <v>0</v>
      </c>
      <c r="X415" s="64">
        <f t="shared" si="724"/>
        <v>8</v>
      </c>
      <c r="Y415" s="64">
        <f t="shared" si="725"/>
        <v>8.1999999999999993</v>
      </c>
      <c r="Z415" s="64">
        <f t="shared" si="726"/>
        <v>8.6</v>
      </c>
      <c r="AA415" s="64">
        <f t="shared" si="727"/>
        <v>9</v>
      </c>
      <c r="AB415" s="64">
        <f t="shared" si="728"/>
        <v>9.1999999999999993</v>
      </c>
      <c r="AC415" s="64">
        <f t="shared" si="729"/>
        <v>9.8000000000000007</v>
      </c>
      <c r="AD415" s="64">
        <f t="shared" si="730"/>
        <v>10.4</v>
      </c>
      <c r="AE415" s="64">
        <f t="shared" ref="AE415:AE433" si="731">VLOOKUP($C$93,$D$3:$K$63,$A$73,0)*(B388-B387)</f>
        <v>10.8</v>
      </c>
      <c r="AF415" s="64">
        <f>VLOOKUP($C$94,$D$3:$K$63,$A$73,0)*(B387-B386)</f>
        <v>11</v>
      </c>
      <c r="AG415" s="64">
        <f>VLOOKUP($C$95,$D$3:$K$63,$A$73,0)*B386</f>
        <v>0</v>
      </c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54">
        <f t="shared" si="668"/>
        <v>85.133333333333297</v>
      </c>
      <c r="BP415" s="53">
        <v>2029</v>
      </c>
      <c r="BQ415" s="61">
        <f t="shared" si="669"/>
        <v>0</v>
      </c>
      <c r="BR415" s="61">
        <f t="shared" si="689"/>
        <v>0</v>
      </c>
      <c r="BS415" s="61">
        <f t="shared" si="690"/>
        <v>0</v>
      </c>
      <c r="BT415" s="61">
        <f t="shared" si="691"/>
        <v>0</v>
      </c>
      <c r="BU415" s="61">
        <f t="shared" si="692"/>
        <v>0</v>
      </c>
      <c r="BV415" s="61">
        <f t="shared" si="693"/>
        <v>0</v>
      </c>
      <c r="BW415" s="61">
        <f t="shared" si="694"/>
        <v>0</v>
      </c>
      <c r="BX415" s="61">
        <f t="shared" si="695"/>
        <v>0</v>
      </c>
      <c r="BY415" s="61">
        <f t="shared" si="696"/>
        <v>0</v>
      </c>
      <c r="BZ415" s="61">
        <f t="shared" si="697"/>
        <v>0</v>
      </c>
      <c r="CA415" s="61">
        <f t="shared" si="698"/>
        <v>0</v>
      </c>
      <c r="CB415" s="61">
        <f t="shared" si="699"/>
        <v>0</v>
      </c>
      <c r="CC415" s="61">
        <f t="shared" si="700"/>
        <v>0</v>
      </c>
      <c r="CD415" s="61">
        <f t="shared" si="701"/>
        <v>0</v>
      </c>
      <c r="CE415" s="61">
        <f t="shared" si="702"/>
        <v>0</v>
      </c>
      <c r="CF415" s="61">
        <f t="shared" si="703"/>
        <v>0</v>
      </c>
      <c r="CG415" s="61">
        <f t="shared" si="686"/>
        <v>0</v>
      </c>
      <c r="CH415" s="61">
        <f t="shared" si="639"/>
        <v>0</v>
      </c>
      <c r="CI415" s="61">
        <f t="shared" si="640"/>
        <v>1.5661707126076699E-3</v>
      </c>
      <c r="CJ415" s="61">
        <f t="shared" si="641"/>
        <v>0</v>
      </c>
      <c r="CK415" s="61">
        <f t="shared" si="642"/>
        <v>9.3970242756460501E-2</v>
      </c>
      <c r="CL415" s="61">
        <f t="shared" si="643"/>
        <v>9.6319498825371996E-2</v>
      </c>
      <c r="CM415" s="61">
        <f t="shared" si="670"/>
        <v>0.101018010963195</v>
      </c>
      <c r="CN415" s="61">
        <f t="shared" si="704"/>
        <v>0.10571652310101801</v>
      </c>
      <c r="CO415" s="61">
        <f t="shared" si="705"/>
        <v>0.10806577916993</v>
      </c>
      <c r="CP415" s="61">
        <f t="shared" si="706"/>
        <v>0.115113547376664</v>
      </c>
      <c r="CQ415" s="61">
        <f t="shared" si="707"/>
        <v>0.122161315583399</v>
      </c>
      <c r="CR415" s="61">
        <f t="shared" si="708"/>
        <v>0.12685982772122201</v>
      </c>
      <c r="CS415" s="61">
        <f t="shared" si="709"/>
        <v>0.12920908379013299</v>
      </c>
      <c r="CT415" s="61">
        <f t="shared" si="710"/>
        <v>0</v>
      </c>
      <c r="CU415" s="61">
        <f t="shared" si="711"/>
        <v>0</v>
      </c>
      <c r="CV415" s="61">
        <f t="shared" si="712"/>
        <v>0</v>
      </c>
      <c r="CW415" s="61">
        <f t="shared" si="713"/>
        <v>0</v>
      </c>
      <c r="CX415" s="61">
        <f t="shared" si="714"/>
        <v>0</v>
      </c>
      <c r="CY415" s="61">
        <f t="shared" si="715"/>
        <v>0</v>
      </c>
      <c r="CZ415" s="61">
        <f t="shared" si="716"/>
        <v>0</v>
      </c>
      <c r="DA415" s="61">
        <f t="shared" si="717"/>
        <v>0</v>
      </c>
      <c r="DB415" s="61">
        <f t="shared" si="718"/>
        <v>0</v>
      </c>
      <c r="DC415" s="61">
        <f t="shared" si="687"/>
        <v>0</v>
      </c>
      <c r="DD415" s="61">
        <f t="shared" si="645"/>
        <v>0</v>
      </c>
      <c r="DE415" s="61">
        <f t="shared" si="646"/>
        <v>0</v>
      </c>
      <c r="DF415" s="61">
        <f t="shared" si="647"/>
        <v>0</v>
      </c>
      <c r="DG415" s="61">
        <f t="shared" si="648"/>
        <v>0</v>
      </c>
      <c r="DH415" s="61">
        <f t="shared" si="649"/>
        <v>0</v>
      </c>
      <c r="DI415" s="61">
        <f t="shared" si="650"/>
        <v>0</v>
      </c>
      <c r="DJ415" s="61">
        <f t="shared" si="651"/>
        <v>0</v>
      </c>
      <c r="DK415" s="61">
        <f t="shared" si="652"/>
        <v>0</v>
      </c>
      <c r="DL415" s="61">
        <f t="shared" si="653"/>
        <v>0</v>
      </c>
      <c r="DM415" s="61">
        <f t="shared" si="654"/>
        <v>0</v>
      </c>
      <c r="DN415" s="61">
        <f t="shared" si="655"/>
        <v>0</v>
      </c>
      <c r="DO415" s="61">
        <f t="shared" si="656"/>
        <v>0</v>
      </c>
      <c r="DP415" s="61">
        <f t="shared" si="657"/>
        <v>0</v>
      </c>
      <c r="DQ415" s="61">
        <f t="shared" si="658"/>
        <v>0</v>
      </c>
      <c r="DR415" s="61">
        <f t="shared" si="659"/>
        <v>0</v>
      </c>
      <c r="DS415" s="61">
        <f t="shared" si="660"/>
        <v>0</v>
      </c>
      <c r="DT415" s="61">
        <f t="shared" si="661"/>
        <v>0</v>
      </c>
      <c r="DU415" s="61">
        <f t="shared" si="662"/>
        <v>0</v>
      </c>
      <c r="DV415" s="61">
        <f t="shared" si="663"/>
        <v>0</v>
      </c>
      <c r="DW415" s="61">
        <f t="shared" si="664"/>
        <v>0</v>
      </c>
      <c r="DX415" s="61">
        <f t="shared" si="665"/>
        <v>0</v>
      </c>
      <c r="DY415" s="61">
        <f t="shared" si="666"/>
        <v>0</v>
      </c>
      <c r="DZ415" s="61">
        <f t="shared" si="671"/>
        <v>1</v>
      </c>
    </row>
    <row r="416" spans="1:130">
      <c r="C416" s="53">
        <v>2030</v>
      </c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>
        <f t="shared" si="682"/>
        <v>0</v>
      </c>
      <c r="O416" s="64">
        <f t="shared" si="683"/>
        <v>0</v>
      </c>
      <c r="P416" s="64">
        <f t="shared" si="684"/>
        <v>0</v>
      </c>
      <c r="Q416" s="64">
        <f t="shared" si="685"/>
        <v>0</v>
      </c>
      <c r="R416" s="64">
        <f t="shared" si="688"/>
        <v>0</v>
      </c>
      <c r="S416" s="64">
        <f t="shared" si="719"/>
        <v>0</v>
      </c>
      <c r="T416" s="64">
        <f t="shared" si="720"/>
        <v>0</v>
      </c>
      <c r="U416" s="64">
        <f t="shared" si="721"/>
        <v>0</v>
      </c>
      <c r="V416" s="64">
        <f t="shared" si="722"/>
        <v>0.133333333333333</v>
      </c>
      <c r="W416" s="64">
        <f t="shared" si="723"/>
        <v>0</v>
      </c>
      <c r="X416" s="64">
        <f t="shared" si="724"/>
        <v>8</v>
      </c>
      <c r="Y416" s="64">
        <f t="shared" si="725"/>
        <v>8.1999999999999993</v>
      </c>
      <c r="Z416" s="64">
        <f t="shared" si="726"/>
        <v>8.6</v>
      </c>
      <c r="AA416" s="64">
        <f t="shared" si="727"/>
        <v>9</v>
      </c>
      <c r="AB416" s="64">
        <f t="shared" si="728"/>
        <v>9.1999999999999993</v>
      </c>
      <c r="AC416" s="64">
        <f t="shared" si="729"/>
        <v>9.8000000000000007</v>
      </c>
      <c r="AD416" s="64">
        <f t="shared" si="730"/>
        <v>10.4</v>
      </c>
      <c r="AE416" s="64">
        <f t="shared" si="731"/>
        <v>10.8</v>
      </c>
      <c r="AF416" s="64">
        <f t="shared" ref="AF416:AF434" si="732">VLOOKUP($C$94,$D$3:$K$63,$A$73,0)*(B388-B387)</f>
        <v>11</v>
      </c>
      <c r="AG416" s="64">
        <f>VLOOKUP($C$95,$D$3:$K$63,$A$73,0)*(B387-B386)</f>
        <v>11.2</v>
      </c>
      <c r="AH416" s="64">
        <f>VLOOKUP($C$96,$D$3:$K$63,$A$73,0)*B386</f>
        <v>0</v>
      </c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54">
        <f t="shared" si="668"/>
        <v>96.3333333333333</v>
      </c>
      <c r="BP416" s="53">
        <v>2030</v>
      </c>
      <c r="BQ416" s="61">
        <f t="shared" si="669"/>
        <v>0</v>
      </c>
      <c r="BR416" s="61">
        <f t="shared" si="689"/>
        <v>0</v>
      </c>
      <c r="BS416" s="61">
        <f t="shared" si="690"/>
        <v>0</v>
      </c>
      <c r="BT416" s="61">
        <f t="shared" si="691"/>
        <v>0</v>
      </c>
      <c r="BU416" s="61">
        <f t="shared" si="692"/>
        <v>0</v>
      </c>
      <c r="BV416" s="61">
        <f t="shared" si="693"/>
        <v>0</v>
      </c>
      <c r="BW416" s="61">
        <f t="shared" si="694"/>
        <v>0</v>
      </c>
      <c r="BX416" s="61">
        <f t="shared" si="695"/>
        <v>0</v>
      </c>
      <c r="BY416" s="61">
        <f t="shared" si="696"/>
        <v>0</v>
      </c>
      <c r="BZ416" s="61">
        <f t="shared" si="697"/>
        <v>0</v>
      </c>
      <c r="CA416" s="61">
        <f t="shared" si="698"/>
        <v>0</v>
      </c>
      <c r="CB416" s="61">
        <f t="shared" si="699"/>
        <v>0</v>
      </c>
      <c r="CC416" s="61">
        <f t="shared" si="700"/>
        <v>0</v>
      </c>
      <c r="CD416" s="61">
        <f t="shared" si="701"/>
        <v>0</v>
      </c>
      <c r="CE416" s="61">
        <f t="shared" si="702"/>
        <v>0</v>
      </c>
      <c r="CF416" s="61">
        <f t="shared" si="703"/>
        <v>0</v>
      </c>
      <c r="CG416" s="61">
        <f t="shared" si="686"/>
        <v>0</v>
      </c>
      <c r="CH416" s="61">
        <f t="shared" si="639"/>
        <v>0</v>
      </c>
      <c r="CI416" s="61">
        <f t="shared" si="640"/>
        <v>1.3840830449827E-3</v>
      </c>
      <c r="CJ416" s="61">
        <f t="shared" si="641"/>
        <v>0</v>
      </c>
      <c r="CK416" s="61">
        <f t="shared" si="642"/>
        <v>8.3044982698961906E-2</v>
      </c>
      <c r="CL416" s="61">
        <f t="shared" si="643"/>
        <v>8.5121107266436E-2</v>
      </c>
      <c r="CM416" s="61">
        <f t="shared" si="670"/>
        <v>8.9273356401384105E-2</v>
      </c>
      <c r="CN416" s="61">
        <f t="shared" si="704"/>
        <v>9.3425605536332196E-2</v>
      </c>
      <c r="CO416" s="61">
        <f t="shared" si="705"/>
        <v>9.5501730103806207E-2</v>
      </c>
      <c r="CP416" s="61">
        <f t="shared" si="706"/>
        <v>0.101730103806228</v>
      </c>
      <c r="CQ416" s="61">
        <f t="shared" si="707"/>
        <v>0.10795847750865099</v>
      </c>
      <c r="CR416" s="61">
        <f t="shared" si="708"/>
        <v>0.112110726643599</v>
      </c>
      <c r="CS416" s="61">
        <f t="shared" si="709"/>
        <v>0.114186851211073</v>
      </c>
      <c r="CT416" s="61">
        <f t="shared" si="710"/>
        <v>0.116262975778547</v>
      </c>
      <c r="CU416" s="61">
        <f t="shared" si="711"/>
        <v>0</v>
      </c>
      <c r="CV416" s="61">
        <f t="shared" si="712"/>
        <v>0</v>
      </c>
      <c r="CW416" s="61">
        <f t="shared" si="713"/>
        <v>0</v>
      </c>
      <c r="CX416" s="61">
        <f t="shared" si="714"/>
        <v>0</v>
      </c>
      <c r="CY416" s="61">
        <f t="shared" si="715"/>
        <v>0</v>
      </c>
      <c r="CZ416" s="61">
        <f t="shared" si="716"/>
        <v>0</v>
      </c>
      <c r="DA416" s="61">
        <f t="shared" si="717"/>
        <v>0</v>
      </c>
      <c r="DB416" s="61">
        <f t="shared" si="718"/>
        <v>0</v>
      </c>
      <c r="DC416" s="61">
        <f t="shared" si="687"/>
        <v>0</v>
      </c>
      <c r="DD416" s="61">
        <f t="shared" si="645"/>
        <v>0</v>
      </c>
      <c r="DE416" s="61">
        <f t="shared" si="646"/>
        <v>0</v>
      </c>
      <c r="DF416" s="61">
        <f t="shared" si="647"/>
        <v>0</v>
      </c>
      <c r="DG416" s="61">
        <f t="shared" si="648"/>
        <v>0</v>
      </c>
      <c r="DH416" s="61">
        <f t="shared" si="649"/>
        <v>0</v>
      </c>
      <c r="DI416" s="61">
        <f t="shared" si="650"/>
        <v>0</v>
      </c>
      <c r="DJ416" s="61">
        <f t="shared" si="651"/>
        <v>0</v>
      </c>
      <c r="DK416" s="61">
        <f t="shared" si="652"/>
        <v>0</v>
      </c>
      <c r="DL416" s="61">
        <f t="shared" si="653"/>
        <v>0</v>
      </c>
      <c r="DM416" s="61">
        <f t="shared" si="654"/>
        <v>0</v>
      </c>
      <c r="DN416" s="61">
        <f t="shared" si="655"/>
        <v>0</v>
      </c>
      <c r="DO416" s="61">
        <f t="shared" si="656"/>
        <v>0</v>
      </c>
      <c r="DP416" s="61">
        <f t="shared" si="657"/>
        <v>0</v>
      </c>
      <c r="DQ416" s="61">
        <f t="shared" si="658"/>
        <v>0</v>
      </c>
      <c r="DR416" s="61">
        <f t="shared" si="659"/>
        <v>0</v>
      </c>
      <c r="DS416" s="61">
        <f t="shared" si="660"/>
        <v>0</v>
      </c>
      <c r="DT416" s="61">
        <f t="shared" si="661"/>
        <v>0</v>
      </c>
      <c r="DU416" s="61">
        <f t="shared" si="662"/>
        <v>0</v>
      </c>
      <c r="DV416" s="61">
        <f t="shared" si="663"/>
        <v>0</v>
      </c>
      <c r="DW416" s="61">
        <f t="shared" si="664"/>
        <v>0</v>
      </c>
      <c r="DX416" s="61">
        <f t="shared" si="665"/>
        <v>0</v>
      </c>
      <c r="DY416" s="61">
        <f t="shared" si="666"/>
        <v>0</v>
      </c>
      <c r="DZ416" s="61">
        <f t="shared" si="671"/>
        <v>1</v>
      </c>
    </row>
    <row r="417" spans="3:130">
      <c r="C417" s="53">
        <v>2031</v>
      </c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>
        <f t="shared" si="683"/>
        <v>0</v>
      </c>
      <c r="P417" s="64">
        <f t="shared" si="684"/>
        <v>0</v>
      </c>
      <c r="Q417" s="64">
        <f t="shared" si="685"/>
        <v>0</v>
      </c>
      <c r="R417" s="64">
        <f t="shared" si="688"/>
        <v>0</v>
      </c>
      <c r="S417" s="64">
        <f t="shared" si="719"/>
        <v>0</v>
      </c>
      <c r="T417" s="64">
        <f t="shared" si="720"/>
        <v>0</v>
      </c>
      <c r="U417" s="64">
        <f t="shared" si="721"/>
        <v>0</v>
      </c>
      <c r="V417" s="64">
        <f t="shared" si="722"/>
        <v>0.133333333333333</v>
      </c>
      <c r="W417" s="64">
        <f t="shared" si="723"/>
        <v>0</v>
      </c>
      <c r="X417" s="64">
        <f t="shared" si="724"/>
        <v>8</v>
      </c>
      <c r="Y417" s="64">
        <f t="shared" si="725"/>
        <v>8.1999999999999993</v>
      </c>
      <c r="Z417" s="64">
        <f t="shared" si="726"/>
        <v>8.6</v>
      </c>
      <c r="AA417" s="64">
        <f t="shared" si="727"/>
        <v>9</v>
      </c>
      <c r="AB417" s="64">
        <f t="shared" si="728"/>
        <v>9.1999999999999993</v>
      </c>
      <c r="AC417" s="64">
        <f t="shared" si="729"/>
        <v>9.8000000000000007</v>
      </c>
      <c r="AD417" s="64">
        <f t="shared" si="730"/>
        <v>10.4</v>
      </c>
      <c r="AE417" s="64">
        <f t="shared" si="731"/>
        <v>10.8</v>
      </c>
      <c r="AF417" s="64">
        <f t="shared" si="732"/>
        <v>11</v>
      </c>
      <c r="AG417" s="64">
        <f t="shared" ref="AG417:AG435" si="733">VLOOKUP($C$95,$D$3:$K$63,$A$73,0)*(B388-B387)</f>
        <v>11.2</v>
      </c>
      <c r="AH417" s="64">
        <f>VLOOKUP($C$96,$D$3:$K$63,$A$73,0)*(B387-B386)</f>
        <v>11.2</v>
      </c>
      <c r="AI417" s="64">
        <f>VLOOKUP($C$97,$D$3:$K$63,$A$73,0)*B386</f>
        <v>0</v>
      </c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54">
        <f t="shared" si="668"/>
        <v>107.533333333333</v>
      </c>
      <c r="BP417" s="53">
        <v>2031</v>
      </c>
      <c r="BQ417" s="61">
        <f t="shared" si="669"/>
        <v>0</v>
      </c>
      <c r="BR417" s="61">
        <f t="shared" si="689"/>
        <v>0</v>
      </c>
      <c r="BS417" s="61">
        <f t="shared" si="690"/>
        <v>0</v>
      </c>
      <c r="BT417" s="61">
        <f t="shared" si="691"/>
        <v>0</v>
      </c>
      <c r="BU417" s="61">
        <f t="shared" si="692"/>
        <v>0</v>
      </c>
      <c r="BV417" s="61">
        <f t="shared" si="693"/>
        <v>0</v>
      </c>
      <c r="BW417" s="61">
        <f t="shared" si="694"/>
        <v>0</v>
      </c>
      <c r="BX417" s="61">
        <f t="shared" si="695"/>
        <v>0</v>
      </c>
      <c r="BY417" s="61">
        <f t="shared" si="696"/>
        <v>0</v>
      </c>
      <c r="BZ417" s="61">
        <f t="shared" si="697"/>
        <v>0</v>
      </c>
      <c r="CA417" s="61">
        <f t="shared" si="698"/>
        <v>0</v>
      </c>
      <c r="CB417" s="61">
        <f t="shared" si="699"/>
        <v>0</v>
      </c>
      <c r="CC417" s="61">
        <f t="shared" si="700"/>
        <v>0</v>
      </c>
      <c r="CD417" s="61">
        <f t="shared" si="701"/>
        <v>0</v>
      </c>
      <c r="CE417" s="61">
        <f t="shared" si="702"/>
        <v>0</v>
      </c>
      <c r="CF417" s="61">
        <f t="shared" si="703"/>
        <v>0</v>
      </c>
      <c r="CG417" s="61">
        <f t="shared" si="686"/>
        <v>0</v>
      </c>
      <c r="CH417" s="61">
        <f t="shared" si="639"/>
        <v>0</v>
      </c>
      <c r="CI417" s="61">
        <f t="shared" si="640"/>
        <v>1.2399256044637299E-3</v>
      </c>
      <c r="CJ417" s="61">
        <f t="shared" si="641"/>
        <v>0</v>
      </c>
      <c r="CK417" s="61">
        <f t="shared" si="642"/>
        <v>7.43955362678239E-2</v>
      </c>
      <c r="CL417" s="61">
        <f t="shared" si="643"/>
        <v>7.6255424674519498E-2</v>
      </c>
      <c r="CM417" s="61">
        <f t="shared" si="670"/>
        <v>7.9975201487910694E-2</v>
      </c>
      <c r="CN417" s="61">
        <f t="shared" si="704"/>
        <v>8.3694978301301903E-2</v>
      </c>
      <c r="CO417" s="61">
        <f t="shared" si="705"/>
        <v>8.5554866707997501E-2</v>
      </c>
      <c r="CP417" s="61">
        <f t="shared" si="706"/>
        <v>9.1134531928084295E-2</v>
      </c>
      <c r="CQ417" s="61">
        <f t="shared" si="707"/>
        <v>9.6714197148171102E-2</v>
      </c>
      <c r="CR417" s="61">
        <f t="shared" si="708"/>
        <v>0.10043397396156201</v>
      </c>
      <c r="CS417" s="61">
        <f t="shared" si="709"/>
        <v>0.10229386236825801</v>
      </c>
      <c r="CT417" s="61">
        <f t="shared" si="710"/>
        <v>0.10415375077495299</v>
      </c>
      <c r="CU417" s="61">
        <f t="shared" si="711"/>
        <v>0.10415375077495299</v>
      </c>
      <c r="CV417" s="61">
        <f t="shared" si="712"/>
        <v>0</v>
      </c>
      <c r="CW417" s="61">
        <f t="shared" si="713"/>
        <v>0</v>
      </c>
      <c r="CX417" s="61">
        <f t="shared" si="714"/>
        <v>0</v>
      </c>
      <c r="CY417" s="61">
        <f t="shared" si="715"/>
        <v>0</v>
      </c>
      <c r="CZ417" s="61">
        <f t="shared" si="716"/>
        <v>0</v>
      </c>
      <c r="DA417" s="61">
        <f t="shared" si="717"/>
        <v>0</v>
      </c>
      <c r="DB417" s="61">
        <f t="shared" si="718"/>
        <v>0</v>
      </c>
      <c r="DC417" s="61">
        <f t="shared" si="687"/>
        <v>0</v>
      </c>
      <c r="DD417" s="61">
        <f t="shared" si="645"/>
        <v>0</v>
      </c>
      <c r="DE417" s="61">
        <f t="shared" si="646"/>
        <v>0</v>
      </c>
      <c r="DF417" s="61">
        <f t="shared" si="647"/>
        <v>0</v>
      </c>
      <c r="DG417" s="61">
        <f t="shared" si="648"/>
        <v>0</v>
      </c>
      <c r="DH417" s="61">
        <f t="shared" si="649"/>
        <v>0</v>
      </c>
      <c r="DI417" s="61">
        <f t="shared" si="650"/>
        <v>0</v>
      </c>
      <c r="DJ417" s="61">
        <f t="shared" si="651"/>
        <v>0</v>
      </c>
      <c r="DK417" s="61">
        <f t="shared" si="652"/>
        <v>0</v>
      </c>
      <c r="DL417" s="61">
        <f t="shared" si="653"/>
        <v>0</v>
      </c>
      <c r="DM417" s="61">
        <f t="shared" si="654"/>
        <v>0</v>
      </c>
      <c r="DN417" s="61">
        <f t="shared" si="655"/>
        <v>0</v>
      </c>
      <c r="DO417" s="61">
        <f t="shared" si="656"/>
        <v>0</v>
      </c>
      <c r="DP417" s="61">
        <f t="shared" si="657"/>
        <v>0</v>
      </c>
      <c r="DQ417" s="61">
        <f t="shared" si="658"/>
        <v>0</v>
      </c>
      <c r="DR417" s="61">
        <f t="shared" si="659"/>
        <v>0</v>
      </c>
      <c r="DS417" s="61">
        <f t="shared" si="660"/>
        <v>0</v>
      </c>
      <c r="DT417" s="61">
        <f t="shared" si="661"/>
        <v>0</v>
      </c>
      <c r="DU417" s="61">
        <f t="shared" si="662"/>
        <v>0</v>
      </c>
      <c r="DV417" s="61">
        <f t="shared" si="663"/>
        <v>0</v>
      </c>
      <c r="DW417" s="61">
        <f t="shared" si="664"/>
        <v>0</v>
      </c>
      <c r="DX417" s="61">
        <f t="shared" si="665"/>
        <v>0</v>
      </c>
      <c r="DY417" s="61">
        <f t="shared" si="666"/>
        <v>0</v>
      </c>
      <c r="DZ417" s="61">
        <f t="shared" si="671"/>
        <v>1</v>
      </c>
    </row>
    <row r="418" spans="3:130">
      <c r="C418" s="53">
        <v>2032</v>
      </c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>
        <f t="shared" si="684"/>
        <v>0</v>
      </c>
      <c r="Q418" s="64">
        <f t="shared" si="685"/>
        <v>0</v>
      </c>
      <c r="R418" s="64">
        <f t="shared" si="688"/>
        <v>0</v>
      </c>
      <c r="S418" s="64">
        <f t="shared" si="719"/>
        <v>0</v>
      </c>
      <c r="T418" s="64">
        <f t="shared" si="720"/>
        <v>0</v>
      </c>
      <c r="U418" s="64">
        <f t="shared" si="721"/>
        <v>0</v>
      </c>
      <c r="V418" s="64">
        <f t="shared" si="722"/>
        <v>0.133333333333333</v>
      </c>
      <c r="W418" s="64">
        <f t="shared" si="723"/>
        <v>0</v>
      </c>
      <c r="X418" s="64">
        <f t="shared" si="724"/>
        <v>8</v>
      </c>
      <c r="Y418" s="64">
        <f t="shared" si="725"/>
        <v>8.1999999999999993</v>
      </c>
      <c r="Z418" s="64">
        <f t="shared" si="726"/>
        <v>8.6</v>
      </c>
      <c r="AA418" s="64">
        <f t="shared" si="727"/>
        <v>9</v>
      </c>
      <c r="AB418" s="64">
        <f t="shared" si="728"/>
        <v>9.1999999999999993</v>
      </c>
      <c r="AC418" s="64">
        <f t="shared" si="729"/>
        <v>9.8000000000000007</v>
      </c>
      <c r="AD418" s="64">
        <f t="shared" si="730"/>
        <v>10.4</v>
      </c>
      <c r="AE418" s="64">
        <f t="shared" si="731"/>
        <v>10.8</v>
      </c>
      <c r="AF418" s="64">
        <f t="shared" si="732"/>
        <v>11</v>
      </c>
      <c r="AG418" s="64">
        <f t="shared" si="733"/>
        <v>11.2</v>
      </c>
      <c r="AH418" s="64">
        <f t="shared" ref="AH418:AH436" si="734">VLOOKUP($C$96,$D$3:$K$63,$A$73,0)*(B388-B387)</f>
        <v>11.2</v>
      </c>
      <c r="AI418" s="64">
        <f>VLOOKUP($C$97,$D$3:$K$63,$A$73,0)*(B387-B386)</f>
        <v>10.8</v>
      </c>
      <c r="AJ418" s="64">
        <f>VLOOKUP($C$98,$D$3:$K$63,$A$73,0)*B386</f>
        <v>0</v>
      </c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54">
        <f t="shared" si="668"/>
        <v>118.333333333333</v>
      </c>
      <c r="BP418" s="53">
        <v>2032</v>
      </c>
      <c r="BQ418" s="61">
        <f t="shared" si="669"/>
        <v>0</v>
      </c>
      <c r="BR418" s="61">
        <f t="shared" si="689"/>
        <v>0</v>
      </c>
      <c r="BS418" s="61">
        <f t="shared" si="690"/>
        <v>0</v>
      </c>
      <c r="BT418" s="61">
        <f t="shared" si="691"/>
        <v>0</v>
      </c>
      <c r="BU418" s="61">
        <f t="shared" si="692"/>
        <v>0</v>
      </c>
      <c r="BV418" s="61">
        <f t="shared" si="693"/>
        <v>0</v>
      </c>
      <c r="BW418" s="61">
        <f t="shared" si="694"/>
        <v>0</v>
      </c>
      <c r="BX418" s="61">
        <f t="shared" si="695"/>
        <v>0</v>
      </c>
      <c r="BY418" s="61">
        <f t="shared" si="696"/>
        <v>0</v>
      </c>
      <c r="BZ418" s="61">
        <f t="shared" si="697"/>
        <v>0</v>
      </c>
      <c r="CA418" s="61">
        <f t="shared" si="698"/>
        <v>0</v>
      </c>
      <c r="CB418" s="61">
        <f t="shared" si="699"/>
        <v>0</v>
      </c>
      <c r="CC418" s="61">
        <f t="shared" si="700"/>
        <v>0</v>
      </c>
      <c r="CD418" s="61">
        <f t="shared" si="701"/>
        <v>0</v>
      </c>
      <c r="CE418" s="61">
        <f t="shared" si="702"/>
        <v>0</v>
      </c>
      <c r="CF418" s="61">
        <f t="shared" si="703"/>
        <v>0</v>
      </c>
      <c r="CG418" s="61">
        <f t="shared" si="686"/>
        <v>0</v>
      </c>
      <c r="CH418" s="61">
        <f t="shared" si="639"/>
        <v>0</v>
      </c>
      <c r="CI418" s="61">
        <f t="shared" si="640"/>
        <v>1.12676056338028E-3</v>
      </c>
      <c r="CJ418" s="61">
        <f t="shared" si="641"/>
        <v>0</v>
      </c>
      <c r="CK418" s="61">
        <f t="shared" si="642"/>
        <v>6.7605633802816895E-2</v>
      </c>
      <c r="CL418" s="61">
        <f t="shared" si="643"/>
        <v>6.9295774647887304E-2</v>
      </c>
      <c r="CM418" s="61">
        <f t="shared" si="670"/>
        <v>7.2676056338028205E-2</v>
      </c>
      <c r="CN418" s="61">
        <f t="shared" si="704"/>
        <v>7.6056338028168996E-2</v>
      </c>
      <c r="CO418" s="61">
        <f t="shared" si="705"/>
        <v>7.7746478873239405E-2</v>
      </c>
      <c r="CP418" s="61">
        <f t="shared" si="706"/>
        <v>8.2816901408450702E-2</v>
      </c>
      <c r="CQ418" s="61">
        <f t="shared" si="707"/>
        <v>8.7887323943661999E-2</v>
      </c>
      <c r="CR418" s="61">
        <f t="shared" si="708"/>
        <v>9.1267605633802804E-2</v>
      </c>
      <c r="CS418" s="61">
        <f t="shared" si="709"/>
        <v>9.2957746478873199E-2</v>
      </c>
      <c r="CT418" s="61">
        <f t="shared" si="710"/>
        <v>9.4647887323943594E-2</v>
      </c>
      <c r="CU418" s="61">
        <f t="shared" si="711"/>
        <v>9.4647887323943594E-2</v>
      </c>
      <c r="CV418" s="61">
        <f t="shared" si="712"/>
        <v>9.1267605633802804E-2</v>
      </c>
      <c r="CW418" s="61">
        <f t="shared" si="713"/>
        <v>0</v>
      </c>
      <c r="CX418" s="61">
        <f t="shared" si="714"/>
        <v>0</v>
      </c>
      <c r="CY418" s="61">
        <f t="shared" si="715"/>
        <v>0</v>
      </c>
      <c r="CZ418" s="61">
        <f t="shared" si="716"/>
        <v>0</v>
      </c>
      <c r="DA418" s="61">
        <f t="shared" si="717"/>
        <v>0</v>
      </c>
      <c r="DB418" s="61">
        <f t="shared" si="718"/>
        <v>0</v>
      </c>
      <c r="DC418" s="61">
        <f t="shared" si="687"/>
        <v>0</v>
      </c>
      <c r="DD418" s="61">
        <f t="shared" si="645"/>
        <v>0</v>
      </c>
      <c r="DE418" s="61">
        <f t="shared" si="646"/>
        <v>0</v>
      </c>
      <c r="DF418" s="61">
        <f t="shared" si="647"/>
        <v>0</v>
      </c>
      <c r="DG418" s="61">
        <f t="shared" si="648"/>
        <v>0</v>
      </c>
      <c r="DH418" s="61">
        <f t="shared" si="649"/>
        <v>0</v>
      </c>
      <c r="DI418" s="61">
        <f t="shared" si="650"/>
        <v>0</v>
      </c>
      <c r="DJ418" s="61">
        <f t="shared" si="651"/>
        <v>0</v>
      </c>
      <c r="DK418" s="61">
        <f t="shared" si="652"/>
        <v>0</v>
      </c>
      <c r="DL418" s="61">
        <f t="shared" si="653"/>
        <v>0</v>
      </c>
      <c r="DM418" s="61">
        <f t="shared" si="654"/>
        <v>0</v>
      </c>
      <c r="DN418" s="61">
        <f t="shared" si="655"/>
        <v>0</v>
      </c>
      <c r="DO418" s="61">
        <f t="shared" si="656"/>
        <v>0</v>
      </c>
      <c r="DP418" s="61">
        <f t="shared" si="657"/>
        <v>0</v>
      </c>
      <c r="DQ418" s="61">
        <f t="shared" si="658"/>
        <v>0</v>
      </c>
      <c r="DR418" s="61">
        <f t="shared" si="659"/>
        <v>0</v>
      </c>
      <c r="DS418" s="61">
        <f t="shared" si="660"/>
        <v>0</v>
      </c>
      <c r="DT418" s="61">
        <f t="shared" si="661"/>
        <v>0</v>
      </c>
      <c r="DU418" s="61">
        <f t="shared" si="662"/>
        <v>0</v>
      </c>
      <c r="DV418" s="61">
        <f t="shared" si="663"/>
        <v>0</v>
      </c>
      <c r="DW418" s="61">
        <f t="shared" si="664"/>
        <v>0</v>
      </c>
      <c r="DX418" s="61">
        <f t="shared" si="665"/>
        <v>0</v>
      </c>
      <c r="DY418" s="61">
        <f t="shared" si="666"/>
        <v>0</v>
      </c>
      <c r="DZ418" s="61">
        <f t="shared" si="671"/>
        <v>1</v>
      </c>
    </row>
    <row r="419" spans="3:130">
      <c r="C419" s="53">
        <v>2033</v>
      </c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>
        <f t="shared" si="685"/>
        <v>0</v>
      </c>
      <c r="R419" s="64">
        <f t="shared" si="688"/>
        <v>0</v>
      </c>
      <c r="S419" s="64">
        <f t="shared" si="719"/>
        <v>0</v>
      </c>
      <c r="T419" s="64">
        <f t="shared" si="720"/>
        <v>0</v>
      </c>
      <c r="U419" s="64">
        <f t="shared" si="721"/>
        <v>0</v>
      </c>
      <c r="V419" s="64">
        <f t="shared" si="722"/>
        <v>0.133333333333333</v>
      </c>
      <c r="W419" s="64">
        <f t="shared" si="723"/>
        <v>0</v>
      </c>
      <c r="X419" s="64">
        <f t="shared" si="724"/>
        <v>8</v>
      </c>
      <c r="Y419" s="64">
        <f t="shared" si="725"/>
        <v>8.1999999999999993</v>
      </c>
      <c r="Z419" s="64">
        <f t="shared" si="726"/>
        <v>8.6</v>
      </c>
      <c r="AA419" s="64">
        <f t="shared" si="727"/>
        <v>9</v>
      </c>
      <c r="AB419" s="64">
        <f t="shared" si="728"/>
        <v>9.1999999999999993</v>
      </c>
      <c r="AC419" s="64">
        <f t="shared" si="729"/>
        <v>9.8000000000000007</v>
      </c>
      <c r="AD419" s="64">
        <f t="shared" si="730"/>
        <v>10.4</v>
      </c>
      <c r="AE419" s="64">
        <f t="shared" si="731"/>
        <v>10.8</v>
      </c>
      <c r="AF419" s="64">
        <f t="shared" si="732"/>
        <v>11</v>
      </c>
      <c r="AG419" s="64">
        <f t="shared" si="733"/>
        <v>11.2</v>
      </c>
      <c r="AH419" s="64">
        <f t="shared" si="734"/>
        <v>11.2</v>
      </c>
      <c r="AI419" s="64">
        <f t="shared" ref="AI419:AI437" si="735">VLOOKUP($C$97,$D$3:$K$63,$A$73,0)*(B388-B387)</f>
        <v>10.8</v>
      </c>
      <c r="AJ419" s="64">
        <f>VLOOKUP($C$98,$D$3:$K$63,$A$73,0)*(B387-B386)</f>
        <v>10.6</v>
      </c>
      <c r="AK419" s="64">
        <f>VLOOKUP($C$99,$D$3:$K$63,$A$73,0)*B386</f>
        <v>0</v>
      </c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54">
        <f t="shared" si="668"/>
        <v>128.933333333333</v>
      </c>
      <c r="BP419" s="53">
        <v>2033</v>
      </c>
      <c r="BQ419" s="61">
        <f t="shared" si="669"/>
        <v>0</v>
      </c>
      <c r="BR419" s="61">
        <f t="shared" si="689"/>
        <v>0</v>
      </c>
      <c r="BS419" s="61">
        <f t="shared" si="690"/>
        <v>0</v>
      </c>
      <c r="BT419" s="61">
        <f t="shared" si="691"/>
        <v>0</v>
      </c>
      <c r="BU419" s="61">
        <f t="shared" si="692"/>
        <v>0</v>
      </c>
      <c r="BV419" s="61">
        <f t="shared" si="693"/>
        <v>0</v>
      </c>
      <c r="BW419" s="61">
        <f t="shared" si="694"/>
        <v>0</v>
      </c>
      <c r="BX419" s="61">
        <f t="shared" si="695"/>
        <v>0</v>
      </c>
      <c r="BY419" s="61">
        <f t="shared" si="696"/>
        <v>0</v>
      </c>
      <c r="BZ419" s="61">
        <f t="shared" si="697"/>
        <v>0</v>
      </c>
      <c r="CA419" s="61">
        <f t="shared" si="698"/>
        <v>0</v>
      </c>
      <c r="CB419" s="61">
        <f t="shared" si="699"/>
        <v>0</v>
      </c>
      <c r="CC419" s="61">
        <f t="shared" si="700"/>
        <v>0</v>
      </c>
      <c r="CD419" s="61">
        <f t="shared" si="701"/>
        <v>0</v>
      </c>
      <c r="CE419" s="61">
        <f t="shared" si="702"/>
        <v>0</v>
      </c>
      <c r="CF419" s="61">
        <f t="shared" si="703"/>
        <v>0</v>
      </c>
      <c r="CG419" s="61">
        <f t="shared" si="686"/>
        <v>0</v>
      </c>
      <c r="CH419" s="61">
        <f t="shared" si="639"/>
        <v>0</v>
      </c>
      <c r="CI419" s="61">
        <f t="shared" si="640"/>
        <v>1.03412616339193E-3</v>
      </c>
      <c r="CJ419" s="61">
        <f t="shared" si="641"/>
        <v>0</v>
      </c>
      <c r="CK419" s="61">
        <f t="shared" si="642"/>
        <v>6.2047569803516001E-2</v>
      </c>
      <c r="CL419" s="61">
        <f t="shared" si="643"/>
        <v>6.3598759048603903E-2</v>
      </c>
      <c r="CM419" s="61">
        <f t="shared" si="670"/>
        <v>6.6701137538779695E-2</v>
      </c>
      <c r="CN419" s="61">
        <f t="shared" si="704"/>
        <v>6.9803516028955501E-2</v>
      </c>
      <c r="CO419" s="61">
        <f t="shared" si="705"/>
        <v>7.1354705274043403E-2</v>
      </c>
      <c r="CP419" s="61">
        <f t="shared" si="706"/>
        <v>7.6008273009307098E-2</v>
      </c>
      <c r="CQ419" s="61">
        <f t="shared" si="707"/>
        <v>8.0661840744570806E-2</v>
      </c>
      <c r="CR419" s="61">
        <f t="shared" si="708"/>
        <v>8.3764219234746598E-2</v>
      </c>
      <c r="CS419" s="61">
        <f t="shared" si="709"/>
        <v>8.5315408479834501E-2</v>
      </c>
      <c r="CT419" s="61">
        <f t="shared" si="710"/>
        <v>8.6866597724922404E-2</v>
      </c>
      <c r="CU419" s="61">
        <f t="shared" si="711"/>
        <v>8.6866597724922404E-2</v>
      </c>
      <c r="CV419" s="61">
        <f t="shared" si="712"/>
        <v>8.3764219234746598E-2</v>
      </c>
      <c r="CW419" s="61">
        <f t="shared" si="713"/>
        <v>8.2213029989658695E-2</v>
      </c>
      <c r="CX419" s="61">
        <f t="shared" si="714"/>
        <v>0</v>
      </c>
      <c r="CY419" s="61">
        <f t="shared" si="715"/>
        <v>0</v>
      </c>
      <c r="CZ419" s="61">
        <f t="shared" si="716"/>
        <v>0</v>
      </c>
      <c r="DA419" s="61">
        <f t="shared" si="717"/>
        <v>0</v>
      </c>
      <c r="DB419" s="61">
        <f t="shared" si="718"/>
        <v>0</v>
      </c>
      <c r="DC419" s="61">
        <f t="shared" si="687"/>
        <v>0</v>
      </c>
      <c r="DD419" s="61">
        <f t="shared" si="645"/>
        <v>0</v>
      </c>
      <c r="DE419" s="61">
        <f t="shared" si="646"/>
        <v>0</v>
      </c>
      <c r="DF419" s="61">
        <f t="shared" si="647"/>
        <v>0</v>
      </c>
      <c r="DG419" s="61">
        <f t="shared" si="648"/>
        <v>0</v>
      </c>
      <c r="DH419" s="61">
        <f t="shared" si="649"/>
        <v>0</v>
      </c>
      <c r="DI419" s="61">
        <f t="shared" si="650"/>
        <v>0</v>
      </c>
      <c r="DJ419" s="61">
        <f t="shared" si="651"/>
        <v>0</v>
      </c>
      <c r="DK419" s="61">
        <f t="shared" si="652"/>
        <v>0</v>
      </c>
      <c r="DL419" s="61">
        <f t="shared" si="653"/>
        <v>0</v>
      </c>
      <c r="DM419" s="61">
        <f t="shared" si="654"/>
        <v>0</v>
      </c>
      <c r="DN419" s="61">
        <f t="shared" si="655"/>
        <v>0</v>
      </c>
      <c r="DO419" s="61">
        <f t="shared" si="656"/>
        <v>0</v>
      </c>
      <c r="DP419" s="61">
        <f t="shared" si="657"/>
        <v>0</v>
      </c>
      <c r="DQ419" s="61">
        <f t="shared" si="658"/>
        <v>0</v>
      </c>
      <c r="DR419" s="61">
        <f t="shared" si="659"/>
        <v>0</v>
      </c>
      <c r="DS419" s="61">
        <f t="shared" si="660"/>
        <v>0</v>
      </c>
      <c r="DT419" s="61">
        <f t="shared" si="661"/>
        <v>0</v>
      </c>
      <c r="DU419" s="61">
        <f t="shared" si="662"/>
        <v>0</v>
      </c>
      <c r="DV419" s="61">
        <f t="shared" si="663"/>
        <v>0</v>
      </c>
      <c r="DW419" s="61">
        <f t="shared" si="664"/>
        <v>0</v>
      </c>
      <c r="DX419" s="61">
        <f t="shared" si="665"/>
        <v>0</v>
      </c>
      <c r="DY419" s="61">
        <f t="shared" si="666"/>
        <v>0</v>
      </c>
      <c r="DZ419" s="61">
        <f t="shared" si="671"/>
        <v>1</v>
      </c>
    </row>
    <row r="420" spans="3:130">
      <c r="C420" s="53">
        <v>2034</v>
      </c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>
        <f t="shared" si="688"/>
        <v>0</v>
      </c>
      <c r="S420" s="64">
        <f t="shared" si="719"/>
        <v>0</v>
      </c>
      <c r="T420" s="64">
        <f t="shared" si="720"/>
        <v>0</v>
      </c>
      <c r="U420" s="64">
        <f t="shared" si="721"/>
        <v>0</v>
      </c>
      <c r="V420" s="64">
        <f t="shared" si="722"/>
        <v>4.4408920985006301E-16</v>
      </c>
      <c r="W420" s="64">
        <f t="shared" si="723"/>
        <v>0</v>
      </c>
      <c r="X420" s="64">
        <f t="shared" si="724"/>
        <v>8</v>
      </c>
      <c r="Y420" s="64">
        <f t="shared" si="725"/>
        <v>8.1999999999999993</v>
      </c>
      <c r="Z420" s="64">
        <f t="shared" si="726"/>
        <v>8.6</v>
      </c>
      <c r="AA420" s="64">
        <f t="shared" si="727"/>
        <v>9</v>
      </c>
      <c r="AB420" s="64">
        <f t="shared" si="728"/>
        <v>9.1999999999999993</v>
      </c>
      <c r="AC420" s="64">
        <f t="shared" si="729"/>
        <v>9.8000000000000007</v>
      </c>
      <c r="AD420" s="64">
        <f t="shared" si="730"/>
        <v>10.4</v>
      </c>
      <c r="AE420" s="64">
        <f t="shared" si="731"/>
        <v>10.8</v>
      </c>
      <c r="AF420" s="64">
        <f t="shared" si="732"/>
        <v>11</v>
      </c>
      <c r="AG420" s="64">
        <f t="shared" si="733"/>
        <v>11.2</v>
      </c>
      <c r="AH420" s="64">
        <f t="shared" si="734"/>
        <v>11.2</v>
      </c>
      <c r="AI420" s="64">
        <f t="shared" si="735"/>
        <v>10.8</v>
      </c>
      <c r="AJ420" s="64">
        <f t="shared" ref="AJ420:AJ438" si="736">VLOOKUP($C$98,$D$3:$K$63,$A$73,0)*(B388-B387)</f>
        <v>10.6</v>
      </c>
      <c r="AK420" s="64">
        <f>VLOOKUP($C$99,$D$3:$K$63,$A$73,0)*(B387-B386)</f>
        <v>10.4</v>
      </c>
      <c r="AL420" s="64">
        <f>VLOOKUP($C$100,$D$3:$K$63,$A$73,0)*B386</f>
        <v>0</v>
      </c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54">
        <f t="shared" si="668"/>
        <v>139.19999999999999</v>
      </c>
      <c r="BP420" s="53">
        <v>2034</v>
      </c>
      <c r="BQ420" s="61">
        <f t="shared" si="669"/>
        <v>0</v>
      </c>
      <c r="BR420" s="61">
        <f t="shared" si="689"/>
        <v>0</v>
      </c>
      <c r="BS420" s="61">
        <f t="shared" si="690"/>
        <v>0</v>
      </c>
      <c r="BT420" s="61">
        <f t="shared" si="691"/>
        <v>0</v>
      </c>
      <c r="BU420" s="61">
        <f t="shared" si="692"/>
        <v>0</v>
      </c>
      <c r="BV420" s="61">
        <f t="shared" si="693"/>
        <v>0</v>
      </c>
      <c r="BW420" s="61">
        <f t="shared" si="694"/>
        <v>0</v>
      </c>
      <c r="BX420" s="61">
        <f t="shared" si="695"/>
        <v>0</v>
      </c>
      <c r="BY420" s="61">
        <f t="shared" si="696"/>
        <v>0</v>
      </c>
      <c r="BZ420" s="61">
        <f t="shared" si="697"/>
        <v>0</v>
      </c>
      <c r="CA420" s="61">
        <f t="shared" si="698"/>
        <v>0</v>
      </c>
      <c r="CB420" s="61">
        <f t="shared" si="699"/>
        <v>0</v>
      </c>
      <c r="CC420" s="61">
        <f t="shared" si="700"/>
        <v>0</v>
      </c>
      <c r="CD420" s="61">
        <f t="shared" si="701"/>
        <v>0</v>
      </c>
      <c r="CE420" s="61">
        <f t="shared" si="702"/>
        <v>0</v>
      </c>
      <c r="CF420" s="61">
        <f t="shared" si="703"/>
        <v>0</v>
      </c>
      <c r="CG420" s="61">
        <f t="shared" si="686"/>
        <v>0</v>
      </c>
      <c r="CH420" s="61">
        <f t="shared" si="639"/>
        <v>0</v>
      </c>
      <c r="CI420" s="61">
        <f t="shared" si="640"/>
        <v>3.1902960477734398E-18</v>
      </c>
      <c r="CJ420" s="61">
        <f t="shared" si="641"/>
        <v>0</v>
      </c>
      <c r="CK420" s="61">
        <f t="shared" si="642"/>
        <v>5.7471264367816098E-2</v>
      </c>
      <c r="CL420" s="61">
        <f t="shared" si="643"/>
        <v>5.8908045977011499E-2</v>
      </c>
      <c r="CM420" s="61">
        <f t="shared" si="670"/>
        <v>6.17816091954023E-2</v>
      </c>
      <c r="CN420" s="61">
        <f t="shared" si="704"/>
        <v>6.4655172413793094E-2</v>
      </c>
      <c r="CO420" s="61">
        <f t="shared" si="705"/>
        <v>6.6091954022988494E-2</v>
      </c>
      <c r="CP420" s="61">
        <f t="shared" si="706"/>
        <v>7.0402298850574696E-2</v>
      </c>
      <c r="CQ420" s="61">
        <f t="shared" si="707"/>
        <v>7.4712643678160898E-2</v>
      </c>
      <c r="CR420" s="61">
        <f t="shared" si="708"/>
        <v>7.7586206896551699E-2</v>
      </c>
      <c r="CS420" s="61">
        <f t="shared" si="709"/>
        <v>7.9022988505747099E-2</v>
      </c>
      <c r="CT420" s="61">
        <f t="shared" si="710"/>
        <v>8.04597701149425E-2</v>
      </c>
      <c r="CU420" s="61">
        <f t="shared" si="711"/>
        <v>8.04597701149425E-2</v>
      </c>
      <c r="CV420" s="61">
        <f t="shared" si="712"/>
        <v>7.7586206896551699E-2</v>
      </c>
      <c r="CW420" s="61">
        <f t="shared" si="713"/>
        <v>7.6149425287356298E-2</v>
      </c>
      <c r="CX420" s="61">
        <f t="shared" si="714"/>
        <v>7.4712643678160898E-2</v>
      </c>
      <c r="CY420" s="61">
        <f t="shared" si="715"/>
        <v>0</v>
      </c>
      <c r="CZ420" s="61">
        <f t="shared" si="716"/>
        <v>0</v>
      </c>
      <c r="DA420" s="61">
        <f t="shared" si="717"/>
        <v>0</v>
      </c>
      <c r="DB420" s="61">
        <f t="shared" si="718"/>
        <v>0</v>
      </c>
      <c r="DC420" s="61">
        <f t="shared" si="687"/>
        <v>0</v>
      </c>
      <c r="DD420" s="61">
        <f t="shared" si="645"/>
        <v>0</v>
      </c>
      <c r="DE420" s="61">
        <f t="shared" si="646"/>
        <v>0</v>
      </c>
      <c r="DF420" s="61">
        <f t="shared" si="647"/>
        <v>0</v>
      </c>
      <c r="DG420" s="61">
        <f t="shared" si="648"/>
        <v>0</v>
      </c>
      <c r="DH420" s="61">
        <f t="shared" si="649"/>
        <v>0</v>
      </c>
      <c r="DI420" s="61">
        <f t="shared" si="650"/>
        <v>0</v>
      </c>
      <c r="DJ420" s="61">
        <f t="shared" si="651"/>
        <v>0</v>
      </c>
      <c r="DK420" s="61">
        <f t="shared" si="652"/>
        <v>0</v>
      </c>
      <c r="DL420" s="61">
        <f t="shared" si="653"/>
        <v>0</v>
      </c>
      <c r="DM420" s="61">
        <f t="shared" si="654"/>
        <v>0</v>
      </c>
      <c r="DN420" s="61">
        <f t="shared" si="655"/>
        <v>0</v>
      </c>
      <c r="DO420" s="61">
        <f t="shared" si="656"/>
        <v>0</v>
      </c>
      <c r="DP420" s="61">
        <f t="shared" si="657"/>
        <v>0</v>
      </c>
      <c r="DQ420" s="61">
        <f t="shared" si="658"/>
        <v>0</v>
      </c>
      <c r="DR420" s="61">
        <f t="shared" si="659"/>
        <v>0</v>
      </c>
      <c r="DS420" s="61">
        <f t="shared" si="660"/>
        <v>0</v>
      </c>
      <c r="DT420" s="61">
        <f t="shared" si="661"/>
        <v>0</v>
      </c>
      <c r="DU420" s="61">
        <f t="shared" si="662"/>
        <v>0</v>
      </c>
      <c r="DV420" s="61">
        <f t="shared" si="663"/>
        <v>0</v>
      </c>
      <c r="DW420" s="61">
        <f t="shared" si="664"/>
        <v>0</v>
      </c>
      <c r="DX420" s="61">
        <f t="shared" si="665"/>
        <v>0</v>
      </c>
      <c r="DY420" s="61">
        <f t="shared" si="666"/>
        <v>0</v>
      </c>
      <c r="DZ420" s="61">
        <f t="shared" si="671"/>
        <v>1</v>
      </c>
    </row>
    <row r="421" spans="3:130">
      <c r="C421" s="53">
        <v>2035</v>
      </c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>
        <f t="shared" si="719"/>
        <v>0</v>
      </c>
      <c r="T421" s="64">
        <f t="shared" si="720"/>
        <v>0</v>
      </c>
      <c r="U421" s="64">
        <f t="shared" si="721"/>
        <v>0</v>
      </c>
      <c r="V421" s="64">
        <f t="shared" si="722"/>
        <v>0</v>
      </c>
      <c r="W421" s="64">
        <f t="shared" si="723"/>
        <v>0</v>
      </c>
      <c r="X421" s="64">
        <f t="shared" si="724"/>
        <v>8</v>
      </c>
      <c r="Y421" s="64">
        <f t="shared" si="725"/>
        <v>8.1999999999999993</v>
      </c>
      <c r="Z421" s="64">
        <f t="shared" si="726"/>
        <v>8.6</v>
      </c>
      <c r="AA421" s="64">
        <f t="shared" si="727"/>
        <v>9</v>
      </c>
      <c r="AB421" s="64">
        <f t="shared" si="728"/>
        <v>9.1999999999999993</v>
      </c>
      <c r="AC421" s="64">
        <f t="shared" si="729"/>
        <v>9.8000000000000007</v>
      </c>
      <c r="AD421" s="64">
        <f t="shared" si="730"/>
        <v>10.4</v>
      </c>
      <c r="AE421" s="64">
        <f t="shared" si="731"/>
        <v>10.8</v>
      </c>
      <c r="AF421" s="64">
        <f t="shared" si="732"/>
        <v>11</v>
      </c>
      <c r="AG421" s="64">
        <f t="shared" si="733"/>
        <v>11.2</v>
      </c>
      <c r="AH421" s="64">
        <f t="shared" si="734"/>
        <v>11.2</v>
      </c>
      <c r="AI421" s="64">
        <f t="shared" si="735"/>
        <v>10.8</v>
      </c>
      <c r="AJ421" s="64">
        <f t="shared" si="736"/>
        <v>10.6</v>
      </c>
      <c r="AK421" s="64">
        <f t="shared" ref="AK421:AK439" si="737">VLOOKUP($C$99,$D$3:$K$63,$A$73,0)*(B388-B387)</f>
        <v>10.4</v>
      </c>
      <c r="AL421" s="64">
        <f>VLOOKUP($C$100,$D$3:$K$63,$A$73,0)*(B387-B386)</f>
        <v>10.4</v>
      </c>
      <c r="AM421" s="64">
        <f>VLOOKUP($C$101,$D$3:$K$63,$A$73,0)*B386</f>
        <v>0</v>
      </c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54">
        <f t="shared" si="668"/>
        <v>149.6</v>
      </c>
      <c r="BP421" s="53">
        <v>2035</v>
      </c>
      <c r="BQ421" s="61">
        <f t="shared" si="669"/>
        <v>0</v>
      </c>
      <c r="BR421" s="61">
        <f t="shared" si="689"/>
        <v>0</v>
      </c>
      <c r="BS421" s="61">
        <f t="shared" si="690"/>
        <v>0</v>
      </c>
      <c r="BT421" s="61">
        <f t="shared" si="691"/>
        <v>0</v>
      </c>
      <c r="BU421" s="61">
        <f t="shared" si="692"/>
        <v>0</v>
      </c>
      <c r="BV421" s="61">
        <f t="shared" si="693"/>
        <v>0</v>
      </c>
      <c r="BW421" s="61">
        <f t="shared" si="694"/>
        <v>0</v>
      </c>
      <c r="BX421" s="61">
        <f t="shared" si="695"/>
        <v>0</v>
      </c>
      <c r="BY421" s="61">
        <f t="shared" si="696"/>
        <v>0</v>
      </c>
      <c r="BZ421" s="61">
        <f t="shared" si="697"/>
        <v>0</v>
      </c>
      <c r="CA421" s="61">
        <f t="shared" si="698"/>
        <v>0</v>
      </c>
      <c r="CB421" s="61">
        <f t="shared" si="699"/>
        <v>0</v>
      </c>
      <c r="CC421" s="61">
        <f t="shared" si="700"/>
        <v>0</v>
      </c>
      <c r="CD421" s="61">
        <f t="shared" si="701"/>
        <v>0</v>
      </c>
      <c r="CE421" s="61">
        <f t="shared" si="702"/>
        <v>0</v>
      </c>
      <c r="CF421" s="61">
        <f t="shared" si="703"/>
        <v>0</v>
      </c>
      <c r="CG421" s="61">
        <f t="shared" si="686"/>
        <v>0</v>
      </c>
      <c r="CH421" s="61">
        <f t="shared" si="639"/>
        <v>0</v>
      </c>
      <c r="CI421" s="61">
        <f t="shared" si="640"/>
        <v>0</v>
      </c>
      <c r="CJ421" s="61">
        <f t="shared" si="641"/>
        <v>0</v>
      </c>
      <c r="CK421" s="61">
        <f t="shared" si="642"/>
        <v>5.3475935828876997E-2</v>
      </c>
      <c r="CL421" s="61">
        <f t="shared" si="643"/>
        <v>5.48128342245989E-2</v>
      </c>
      <c r="CM421" s="61">
        <f t="shared" si="670"/>
        <v>5.7486631016042802E-2</v>
      </c>
      <c r="CN421" s="61">
        <f t="shared" si="704"/>
        <v>6.0160427807486601E-2</v>
      </c>
      <c r="CO421" s="61">
        <f t="shared" si="705"/>
        <v>6.1497326203208497E-2</v>
      </c>
      <c r="CP421" s="61">
        <f t="shared" si="706"/>
        <v>6.5508021390374302E-2</v>
      </c>
      <c r="CQ421" s="61">
        <f t="shared" si="707"/>
        <v>6.9518716577540093E-2</v>
      </c>
      <c r="CR421" s="61">
        <f t="shared" si="708"/>
        <v>7.2192513368983899E-2</v>
      </c>
      <c r="CS421" s="61">
        <f t="shared" si="709"/>
        <v>7.3529411764705899E-2</v>
      </c>
      <c r="CT421" s="61">
        <f t="shared" si="710"/>
        <v>7.4866310160427801E-2</v>
      </c>
      <c r="CU421" s="61">
        <f t="shared" si="711"/>
        <v>7.4866310160427801E-2</v>
      </c>
      <c r="CV421" s="61">
        <f t="shared" si="712"/>
        <v>7.2192513368983899E-2</v>
      </c>
      <c r="CW421" s="61">
        <f t="shared" si="713"/>
        <v>7.0855614973261996E-2</v>
      </c>
      <c r="CX421" s="61">
        <f t="shared" si="714"/>
        <v>6.9518716577540093E-2</v>
      </c>
      <c r="CY421" s="61">
        <f t="shared" si="715"/>
        <v>6.9518716577540093E-2</v>
      </c>
      <c r="CZ421" s="61">
        <f t="shared" si="716"/>
        <v>0</v>
      </c>
      <c r="DA421" s="61">
        <f t="shared" si="717"/>
        <v>0</v>
      </c>
      <c r="DB421" s="61">
        <f t="shared" si="718"/>
        <v>0</v>
      </c>
      <c r="DC421" s="61">
        <f t="shared" si="687"/>
        <v>0</v>
      </c>
      <c r="DD421" s="61">
        <f t="shared" si="645"/>
        <v>0</v>
      </c>
      <c r="DE421" s="61">
        <f t="shared" si="646"/>
        <v>0</v>
      </c>
      <c r="DF421" s="61">
        <f t="shared" si="647"/>
        <v>0</v>
      </c>
      <c r="DG421" s="61">
        <f t="shared" si="648"/>
        <v>0</v>
      </c>
      <c r="DH421" s="61">
        <f t="shared" si="649"/>
        <v>0</v>
      </c>
      <c r="DI421" s="61">
        <f t="shared" si="650"/>
        <v>0</v>
      </c>
      <c r="DJ421" s="61">
        <f t="shared" si="651"/>
        <v>0</v>
      </c>
      <c r="DK421" s="61">
        <f t="shared" si="652"/>
        <v>0</v>
      </c>
      <c r="DL421" s="61">
        <f t="shared" si="653"/>
        <v>0</v>
      </c>
      <c r="DM421" s="61">
        <f t="shared" si="654"/>
        <v>0</v>
      </c>
      <c r="DN421" s="61">
        <f t="shared" si="655"/>
        <v>0</v>
      </c>
      <c r="DO421" s="61">
        <f t="shared" si="656"/>
        <v>0</v>
      </c>
      <c r="DP421" s="61">
        <f t="shared" si="657"/>
        <v>0</v>
      </c>
      <c r="DQ421" s="61">
        <f t="shared" si="658"/>
        <v>0</v>
      </c>
      <c r="DR421" s="61">
        <f t="shared" si="659"/>
        <v>0</v>
      </c>
      <c r="DS421" s="61">
        <f t="shared" si="660"/>
        <v>0</v>
      </c>
      <c r="DT421" s="61">
        <f t="shared" si="661"/>
        <v>0</v>
      </c>
      <c r="DU421" s="61">
        <f t="shared" si="662"/>
        <v>0</v>
      </c>
      <c r="DV421" s="61">
        <f t="shared" si="663"/>
        <v>0</v>
      </c>
      <c r="DW421" s="61">
        <f t="shared" si="664"/>
        <v>0</v>
      </c>
      <c r="DX421" s="61">
        <f t="shared" si="665"/>
        <v>0</v>
      </c>
      <c r="DY421" s="61">
        <f t="shared" si="666"/>
        <v>0</v>
      </c>
      <c r="DZ421" s="61">
        <f t="shared" si="671"/>
        <v>1</v>
      </c>
    </row>
    <row r="422" spans="3:130">
      <c r="C422" s="53">
        <v>2036</v>
      </c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>
        <f t="shared" si="720"/>
        <v>0</v>
      </c>
      <c r="U422" s="64">
        <f t="shared" si="721"/>
        <v>0</v>
      </c>
      <c r="V422" s="64">
        <f t="shared" si="722"/>
        <v>0</v>
      </c>
      <c r="W422" s="64">
        <f t="shared" si="723"/>
        <v>0</v>
      </c>
      <c r="X422" s="64">
        <f t="shared" si="724"/>
        <v>2.6645352591003801E-14</v>
      </c>
      <c r="Y422" s="64">
        <f t="shared" si="725"/>
        <v>8.1999999999999993</v>
      </c>
      <c r="Z422" s="64">
        <f t="shared" si="726"/>
        <v>8.6</v>
      </c>
      <c r="AA422" s="64">
        <f t="shared" si="727"/>
        <v>9</v>
      </c>
      <c r="AB422" s="64">
        <f t="shared" si="728"/>
        <v>9.1999999999999993</v>
      </c>
      <c r="AC422" s="64">
        <f t="shared" si="729"/>
        <v>9.8000000000000007</v>
      </c>
      <c r="AD422" s="64">
        <f t="shared" si="730"/>
        <v>10.4</v>
      </c>
      <c r="AE422" s="64">
        <f t="shared" si="731"/>
        <v>10.8</v>
      </c>
      <c r="AF422" s="64">
        <f t="shared" si="732"/>
        <v>11</v>
      </c>
      <c r="AG422" s="64">
        <f t="shared" si="733"/>
        <v>11.2</v>
      </c>
      <c r="AH422" s="64">
        <f t="shared" si="734"/>
        <v>11.2</v>
      </c>
      <c r="AI422" s="64">
        <f t="shared" si="735"/>
        <v>10.8</v>
      </c>
      <c r="AJ422" s="64">
        <f t="shared" si="736"/>
        <v>10.6</v>
      </c>
      <c r="AK422" s="64">
        <f t="shared" si="737"/>
        <v>10.4</v>
      </c>
      <c r="AL422" s="64">
        <f t="shared" ref="AL422:AL440" si="738">VLOOKUP($C$100,$D$3:$K$63,$A$73,0)*(B388-B387)</f>
        <v>10.4</v>
      </c>
      <c r="AM422" s="64">
        <f>VLOOKUP($C$101,$D$3:$K$63,$A$73,0)*(B387-B386)</f>
        <v>10.4</v>
      </c>
      <c r="AN422" s="64">
        <f>VLOOKUP($C$102,$D$3:$K$63,$A$73,0)*B386</f>
        <v>0</v>
      </c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54">
        <f t="shared" si="668"/>
        <v>152</v>
      </c>
      <c r="BP422" s="53">
        <v>2036</v>
      </c>
      <c r="BQ422" s="61">
        <f t="shared" si="669"/>
        <v>0</v>
      </c>
      <c r="BR422" s="61">
        <f t="shared" si="689"/>
        <v>0</v>
      </c>
      <c r="BS422" s="61">
        <f t="shared" si="690"/>
        <v>0</v>
      </c>
      <c r="BT422" s="61">
        <f t="shared" si="691"/>
        <v>0</v>
      </c>
      <c r="BU422" s="61">
        <f t="shared" si="692"/>
        <v>0</v>
      </c>
      <c r="BV422" s="61">
        <f t="shared" si="693"/>
        <v>0</v>
      </c>
      <c r="BW422" s="61">
        <f t="shared" si="694"/>
        <v>0</v>
      </c>
      <c r="BX422" s="61">
        <f t="shared" si="695"/>
        <v>0</v>
      </c>
      <c r="BY422" s="61">
        <f t="shared" si="696"/>
        <v>0</v>
      </c>
      <c r="BZ422" s="61">
        <f t="shared" si="697"/>
        <v>0</v>
      </c>
      <c r="CA422" s="61">
        <f t="shared" si="698"/>
        <v>0</v>
      </c>
      <c r="CB422" s="61">
        <f t="shared" si="699"/>
        <v>0</v>
      </c>
      <c r="CC422" s="61">
        <f t="shared" si="700"/>
        <v>0</v>
      </c>
      <c r="CD422" s="61">
        <f t="shared" si="701"/>
        <v>0</v>
      </c>
      <c r="CE422" s="61">
        <f t="shared" si="702"/>
        <v>0</v>
      </c>
      <c r="CF422" s="61">
        <f t="shared" si="703"/>
        <v>0</v>
      </c>
      <c r="CG422" s="61">
        <f t="shared" si="686"/>
        <v>0</v>
      </c>
      <c r="CH422" s="61">
        <f t="shared" si="639"/>
        <v>0</v>
      </c>
      <c r="CI422" s="61">
        <f t="shared" si="640"/>
        <v>0</v>
      </c>
      <c r="CJ422" s="61">
        <f t="shared" si="641"/>
        <v>0</v>
      </c>
      <c r="CK422" s="61">
        <f t="shared" si="642"/>
        <v>1.75298372309235E-16</v>
      </c>
      <c r="CL422" s="61">
        <f t="shared" si="643"/>
        <v>5.3947368421052598E-2</v>
      </c>
      <c r="CM422" s="61">
        <f t="shared" si="670"/>
        <v>5.6578947368421E-2</v>
      </c>
      <c r="CN422" s="61">
        <f t="shared" si="704"/>
        <v>5.9210526315789498E-2</v>
      </c>
      <c r="CO422" s="61">
        <f t="shared" si="705"/>
        <v>6.0526315789473699E-2</v>
      </c>
      <c r="CP422" s="61">
        <f t="shared" si="706"/>
        <v>6.4473684210526294E-2</v>
      </c>
      <c r="CQ422" s="61">
        <f t="shared" si="707"/>
        <v>6.8421052631578896E-2</v>
      </c>
      <c r="CR422" s="61">
        <f t="shared" si="708"/>
        <v>7.1052631578947395E-2</v>
      </c>
      <c r="CS422" s="61">
        <f t="shared" si="709"/>
        <v>7.2368421052631596E-2</v>
      </c>
      <c r="CT422" s="61">
        <f t="shared" si="710"/>
        <v>7.3684210526315796E-2</v>
      </c>
      <c r="CU422" s="61">
        <f t="shared" si="711"/>
        <v>7.3684210526315796E-2</v>
      </c>
      <c r="CV422" s="61">
        <f t="shared" si="712"/>
        <v>7.1052631578947395E-2</v>
      </c>
      <c r="CW422" s="61">
        <f t="shared" si="713"/>
        <v>6.9736842105263097E-2</v>
      </c>
      <c r="CX422" s="61">
        <f t="shared" si="714"/>
        <v>6.8421052631578896E-2</v>
      </c>
      <c r="CY422" s="61">
        <f t="shared" si="715"/>
        <v>6.8421052631578896E-2</v>
      </c>
      <c r="CZ422" s="61">
        <f t="shared" si="716"/>
        <v>6.8421052631578896E-2</v>
      </c>
      <c r="DA422" s="61">
        <f t="shared" si="717"/>
        <v>0</v>
      </c>
      <c r="DB422" s="61">
        <f t="shared" si="718"/>
        <v>0</v>
      </c>
      <c r="DC422" s="61">
        <f t="shared" si="687"/>
        <v>0</v>
      </c>
      <c r="DD422" s="61">
        <f t="shared" si="645"/>
        <v>0</v>
      </c>
      <c r="DE422" s="61">
        <f t="shared" si="646"/>
        <v>0</v>
      </c>
      <c r="DF422" s="61">
        <f t="shared" si="647"/>
        <v>0</v>
      </c>
      <c r="DG422" s="61">
        <f t="shared" si="648"/>
        <v>0</v>
      </c>
      <c r="DH422" s="61">
        <f t="shared" si="649"/>
        <v>0</v>
      </c>
      <c r="DI422" s="61">
        <f t="shared" si="650"/>
        <v>0</v>
      </c>
      <c r="DJ422" s="61">
        <f t="shared" si="651"/>
        <v>0</v>
      </c>
      <c r="DK422" s="61">
        <f t="shared" si="652"/>
        <v>0</v>
      </c>
      <c r="DL422" s="61">
        <f t="shared" si="653"/>
        <v>0</v>
      </c>
      <c r="DM422" s="61">
        <f t="shared" si="654"/>
        <v>0</v>
      </c>
      <c r="DN422" s="61">
        <f t="shared" si="655"/>
        <v>0</v>
      </c>
      <c r="DO422" s="61">
        <f t="shared" si="656"/>
        <v>0</v>
      </c>
      <c r="DP422" s="61">
        <f t="shared" si="657"/>
        <v>0</v>
      </c>
      <c r="DQ422" s="61">
        <f t="shared" si="658"/>
        <v>0</v>
      </c>
      <c r="DR422" s="61">
        <f t="shared" si="659"/>
        <v>0</v>
      </c>
      <c r="DS422" s="61">
        <f t="shared" si="660"/>
        <v>0</v>
      </c>
      <c r="DT422" s="61">
        <f t="shared" si="661"/>
        <v>0</v>
      </c>
      <c r="DU422" s="61">
        <f t="shared" si="662"/>
        <v>0</v>
      </c>
      <c r="DV422" s="61">
        <f t="shared" si="663"/>
        <v>0</v>
      </c>
      <c r="DW422" s="61">
        <f t="shared" si="664"/>
        <v>0</v>
      </c>
      <c r="DX422" s="61">
        <f t="shared" si="665"/>
        <v>0</v>
      </c>
      <c r="DY422" s="61">
        <f t="shared" si="666"/>
        <v>0</v>
      </c>
      <c r="DZ422" s="61">
        <f t="shared" si="671"/>
        <v>1</v>
      </c>
    </row>
    <row r="423" spans="3:130">
      <c r="C423" s="53">
        <v>2037</v>
      </c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>
        <f t="shared" si="721"/>
        <v>0</v>
      </c>
      <c r="V423" s="64">
        <f t="shared" si="722"/>
        <v>0</v>
      </c>
      <c r="W423" s="64">
        <f t="shared" si="723"/>
        <v>0</v>
      </c>
      <c r="X423" s="64">
        <f t="shared" si="724"/>
        <v>0</v>
      </c>
      <c r="Y423" s="64">
        <f t="shared" si="725"/>
        <v>2.7311486405778901E-14</v>
      </c>
      <c r="Z423" s="64">
        <f t="shared" si="726"/>
        <v>8.6</v>
      </c>
      <c r="AA423" s="64">
        <f t="shared" si="727"/>
        <v>9</v>
      </c>
      <c r="AB423" s="64">
        <f t="shared" si="728"/>
        <v>9.1999999999999993</v>
      </c>
      <c r="AC423" s="64">
        <f t="shared" si="729"/>
        <v>9.8000000000000007</v>
      </c>
      <c r="AD423" s="64">
        <f t="shared" si="730"/>
        <v>10.4</v>
      </c>
      <c r="AE423" s="64">
        <f t="shared" si="731"/>
        <v>10.8</v>
      </c>
      <c r="AF423" s="64">
        <f t="shared" si="732"/>
        <v>11</v>
      </c>
      <c r="AG423" s="64">
        <f t="shared" si="733"/>
        <v>11.2</v>
      </c>
      <c r="AH423" s="64">
        <f t="shared" si="734"/>
        <v>11.2</v>
      </c>
      <c r="AI423" s="64">
        <f t="shared" si="735"/>
        <v>10.8</v>
      </c>
      <c r="AJ423" s="64">
        <f t="shared" si="736"/>
        <v>10.6</v>
      </c>
      <c r="AK423" s="64">
        <f t="shared" si="737"/>
        <v>10.4</v>
      </c>
      <c r="AL423" s="64">
        <f t="shared" si="738"/>
        <v>10.4</v>
      </c>
      <c r="AM423" s="64">
        <f t="shared" ref="AM423:AM441" si="739">VLOOKUP($C$101,$D$3:$K$63,$A$73,0)*(B388-B387)</f>
        <v>10.4</v>
      </c>
      <c r="AN423" s="64">
        <f>VLOOKUP($C$102,$D$3:$K$63,$A$73,0)*(B387-B386)</f>
        <v>10.6</v>
      </c>
      <c r="AO423" s="64">
        <f>VLOOKUP($C$103,$D$3:$K$63,$A$73,0)*B386</f>
        <v>0</v>
      </c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54">
        <f t="shared" si="668"/>
        <v>154.4</v>
      </c>
      <c r="BP423" s="53">
        <v>2037</v>
      </c>
      <c r="BQ423" s="61">
        <f t="shared" si="669"/>
        <v>0</v>
      </c>
      <c r="BR423" s="61">
        <f t="shared" si="689"/>
        <v>0</v>
      </c>
      <c r="BS423" s="61">
        <f t="shared" si="690"/>
        <v>0</v>
      </c>
      <c r="BT423" s="61">
        <f t="shared" si="691"/>
        <v>0</v>
      </c>
      <c r="BU423" s="61">
        <f t="shared" si="692"/>
        <v>0</v>
      </c>
      <c r="BV423" s="61">
        <f t="shared" si="693"/>
        <v>0</v>
      </c>
      <c r="BW423" s="61">
        <f t="shared" si="694"/>
        <v>0</v>
      </c>
      <c r="BX423" s="61">
        <f t="shared" si="695"/>
        <v>0</v>
      </c>
      <c r="BY423" s="61">
        <f t="shared" si="696"/>
        <v>0</v>
      </c>
      <c r="BZ423" s="61">
        <f t="shared" si="697"/>
        <v>0</v>
      </c>
      <c r="CA423" s="61">
        <f t="shared" si="698"/>
        <v>0</v>
      </c>
      <c r="CB423" s="61">
        <f t="shared" si="699"/>
        <v>0</v>
      </c>
      <c r="CC423" s="61">
        <f t="shared" si="700"/>
        <v>0</v>
      </c>
      <c r="CD423" s="61">
        <f t="shared" si="701"/>
        <v>0</v>
      </c>
      <c r="CE423" s="61">
        <f t="shared" si="702"/>
        <v>0</v>
      </c>
      <c r="CF423" s="61">
        <f t="shared" si="703"/>
        <v>0</v>
      </c>
      <c r="CG423" s="61">
        <f t="shared" si="686"/>
        <v>0</v>
      </c>
      <c r="CH423" s="61">
        <f t="shared" si="639"/>
        <v>0</v>
      </c>
      <c r="CI423" s="61">
        <f t="shared" si="640"/>
        <v>0</v>
      </c>
      <c r="CJ423" s="61">
        <f t="shared" si="641"/>
        <v>0</v>
      </c>
      <c r="CK423" s="61">
        <f t="shared" si="642"/>
        <v>0</v>
      </c>
      <c r="CL423" s="61">
        <f t="shared" si="643"/>
        <v>1.7688786532240199E-16</v>
      </c>
      <c r="CM423" s="61">
        <f t="shared" si="670"/>
        <v>5.5699481865284999E-2</v>
      </c>
      <c r="CN423" s="61">
        <f t="shared" si="704"/>
        <v>5.82901554404145E-2</v>
      </c>
      <c r="CO423" s="61">
        <f t="shared" si="705"/>
        <v>5.9585492227979299E-2</v>
      </c>
      <c r="CP423" s="61">
        <f t="shared" si="706"/>
        <v>6.3471502590673606E-2</v>
      </c>
      <c r="CQ423" s="61">
        <f t="shared" si="707"/>
        <v>6.7357512953367907E-2</v>
      </c>
      <c r="CR423" s="61">
        <f t="shared" si="708"/>
        <v>6.9948186528497394E-2</v>
      </c>
      <c r="CS423" s="61">
        <f t="shared" si="709"/>
        <v>7.1243523316062193E-2</v>
      </c>
      <c r="CT423" s="61">
        <f t="shared" si="710"/>
        <v>7.2538860103626895E-2</v>
      </c>
      <c r="CU423" s="61">
        <f t="shared" si="711"/>
        <v>7.2538860103626895E-2</v>
      </c>
      <c r="CV423" s="61">
        <f t="shared" si="712"/>
        <v>6.9948186528497394E-2</v>
      </c>
      <c r="CW423" s="61">
        <f t="shared" si="713"/>
        <v>6.8652849740932595E-2</v>
      </c>
      <c r="CX423" s="61">
        <f t="shared" si="714"/>
        <v>6.7357512953367907E-2</v>
      </c>
      <c r="CY423" s="61">
        <f t="shared" si="715"/>
        <v>6.7357512953367907E-2</v>
      </c>
      <c r="CZ423" s="61">
        <f t="shared" si="716"/>
        <v>6.7357512953367907E-2</v>
      </c>
      <c r="DA423" s="61">
        <f t="shared" si="717"/>
        <v>6.8652849740932595E-2</v>
      </c>
      <c r="DB423" s="61">
        <f t="shared" si="718"/>
        <v>0</v>
      </c>
      <c r="DC423" s="61">
        <f t="shared" si="687"/>
        <v>0</v>
      </c>
      <c r="DD423" s="61">
        <f t="shared" si="645"/>
        <v>0</v>
      </c>
      <c r="DE423" s="61">
        <f t="shared" si="646"/>
        <v>0</v>
      </c>
      <c r="DF423" s="61">
        <f t="shared" si="647"/>
        <v>0</v>
      </c>
      <c r="DG423" s="61">
        <f t="shared" si="648"/>
        <v>0</v>
      </c>
      <c r="DH423" s="61">
        <f t="shared" si="649"/>
        <v>0</v>
      </c>
      <c r="DI423" s="61">
        <f t="shared" si="650"/>
        <v>0</v>
      </c>
      <c r="DJ423" s="61">
        <f t="shared" si="651"/>
        <v>0</v>
      </c>
      <c r="DK423" s="61">
        <f t="shared" si="652"/>
        <v>0</v>
      </c>
      <c r="DL423" s="61">
        <f t="shared" si="653"/>
        <v>0</v>
      </c>
      <c r="DM423" s="61">
        <f t="shared" si="654"/>
        <v>0</v>
      </c>
      <c r="DN423" s="61">
        <f t="shared" si="655"/>
        <v>0</v>
      </c>
      <c r="DO423" s="61">
        <f t="shared" si="656"/>
        <v>0</v>
      </c>
      <c r="DP423" s="61">
        <f t="shared" si="657"/>
        <v>0</v>
      </c>
      <c r="DQ423" s="61">
        <f t="shared" si="658"/>
        <v>0</v>
      </c>
      <c r="DR423" s="61">
        <f t="shared" si="659"/>
        <v>0</v>
      </c>
      <c r="DS423" s="61">
        <f t="shared" si="660"/>
        <v>0</v>
      </c>
      <c r="DT423" s="61">
        <f t="shared" si="661"/>
        <v>0</v>
      </c>
      <c r="DU423" s="61">
        <f t="shared" si="662"/>
        <v>0</v>
      </c>
      <c r="DV423" s="61">
        <f t="shared" si="663"/>
        <v>0</v>
      </c>
      <c r="DW423" s="61">
        <f t="shared" si="664"/>
        <v>0</v>
      </c>
      <c r="DX423" s="61">
        <f t="shared" si="665"/>
        <v>0</v>
      </c>
      <c r="DY423" s="61">
        <f t="shared" si="666"/>
        <v>0</v>
      </c>
      <c r="DZ423" s="61">
        <f t="shared" si="671"/>
        <v>1</v>
      </c>
    </row>
    <row r="424" spans="3:130">
      <c r="C424" s="53">
        <v>2038</v>
      </c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>
        <f t="shared" si="722"/>
        <v>0</v>
      </c>
      <c r="W424" s="64">
        <f t="shared" si="723"/>
        <v>0</v>
      </c>
      <c r="X424" s="64">
        <f t="shared" si="724"/>
        <v>0</v>
      </c>
      <c r="Y424" s="64">
        <f t="shared" si="725"/>
        <v>0</v>
      </c>
      <c r="Z424" s="64">
        <f t="shared" si="726"/>
        <v>2.8643754035329001E-14</v>
      </c>
      <c r="AA424" s="64">
        <f t="shared" si="727"/>
        <v>9</v>
      </c>
      <c r="AB424" s="64">
        <f t="shared" si="728"/>
        <v>9.1999999999999993</v>
      </c>
      <c r="AC424" s="64">
        <f t="shared" si="729"/>
        <v>9.8000000000000007</v>
      </c>
      <c r="AD424" s="64">
        <f t="shared" si="730"/>
        <v>10.4</v>
      </c>
      <c r="AE424" s="64">
        <f t="shared" si="731"/>
        <v>10.8</v>
      </c>
      <c r="AF424" s="64">
        <f t="shared" si="732"/>
        <v>11</v>
      </c>
      <c r="AG424" s="64">
        <f t="shared" si="733"/>
        <v>11.2</v>
      </c>
      <c r="AH424" s="64">
        <f t="shared" si="734"/>
        <v>11.2</v>
      </c>
      <c r="AI424" s="64">
        <f t="shared" si="735"/>
        <v>10.8</v>
      </c>
      <c r="AJ424" s="64">
        <f t="shared" si="736"/>
        <v>10.6</v>
      </c>
      <c r="AK424" s="64">
        <f t="shared" si="737"/>
        <v>10.4</v>
      </c>
      <c r="AL424" s="64">
        <f t="shared" si="738"/>
        <v>10.4</v>
      </c>
      <c r="AM424" s="64">
        <f t="shared" si="739"/>
        <v>10.4</v>
      </c>
      <c r="AN424" s="64">
        <f t="shared" ref="AN424:AN442" si="740">VLOOKUP($C$102,$D$3:$K$63,$A$73,0)*(B388-B387)</f>
        <v>10.6</v>
      </c>
      <c r="AO424" s="64">
        <f>VLOOKUP($C$103,$D$3:$K$63,$A$73,0)*(B387-B386)</f>
        <v>10.8</v>
      </c>
      <c r="AP424" s="64">
        <f>VLOOKUP($C$104,$D$3:$K$63,$A$73,0)*B386</f>
        <v>0</v>
      </c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54">
        <f t="shared" si="668"/>
        <v>156.6</v>
      </c>
      <c r="BP424" s="53">
        <v>2038</v>
      </c>
      <c r="BQ424" s="61">
        <f t="shared" si="669"/>
        <v>0</v>
      </c>
      <c r="BR424" s="61">
        <f t="shared" si="689"/>
        <v>0</v>
      </c>
      <c r="BS424" s="61">
        <f t="shared" si="690"/>
        <v>0</v>
      </c>
      <c r="BT424" s="61">
        <f t="shared" si="691"/>
        <v>0</v>
      </c>
      <c r="BU424" s="61">
        <f t="shared" si="692"/>
        <v>0</v>
      </c>
      <c r="BV424" s="61">
        <f t="shared" si="693"/>
        <v>0</v>
      </c>
      <c r="BW424" s="61">
        <f t="shared" si="694"/>
        <v>0</v>
      </c>
      <c r="BX424" s="61">
        <f t="shared" si="695"/>
        <v>0</v>
      </c>
      <c r="BY424" s="61">
        <f t="shared" si="696"/>
        <v>0</v>
      </c>
      <c r="BZ424" s="61">
        <f t="shared" si="697"/>
        <v>0</v>
      </c>
      <c r="CA424" s="61">
        <f t="shared" si="698"/>
        <v>0</v>
      </c>
      <c r="CB424" s="61">
        <f t="shared" si="699"/>
        <v>0</v>
      </c>
      <c r="CC424" s="61">
        <f t="shared" si="700"/>
        <v>0</v>
      </c>
      <c r="CD424" s="61">
        <f t="shared" si="701"/>
        <v>0</v>
      </c>
      <c r="CE424" s="61">
        <f t="shared" si="702"/>
        <v>0</v>
      </c>
      <c r="CF424" s="61">
        <f t="shared" si="703"/>
        <v>0</v>
      </c>
      <c r="CG424" s="61">
        <f t="shared" si="686"/>
        <v>0</v>
      </c>
      <c r="CH424" s="61">
        <f t="shared" si="639"/>
        <v>0</v>
      </c>
      <c r="CI424" s="61">
        <f t="shared" si="640"/>
        <v>0</v>
      </c>
      <c r="CJ424" s="61">
        <f t="shared" si="641"/>
        <v>0</v>
      </c>
      <c r="CK424" s="61">
        <f t="shared" si="642"/>
        <v>0</v>
      </c>
      <c r="CL424" s="61">
        <f t="shared" si="643"/>
        <v>0</v>
      </c>
      <c r="CM424" s="61">
        <f t="shared" si="670"/>
        <v>1.8291030673901001E-16</v>
      </c>
      <c r="CN424" s="61">
        <f t="shared" si="704"/>
        <v>5.7471264367816098E-2</v>
      </c>
      <c r="CO424" s="61">
        <f t="shared" si="705"/>
        <v>5.8748403575989802E-2</v>
      </c>
      <c r="CP424" s="61">
        <f t="shared" si="706"/>
        <v>6.2579821200510796E-2</v>
      </c>
      <c r="CQ424" s="61">
        <f t="shared" si="707"/>
        <v>6.6411238825031901E-2</v>
      </c>
      <c r="CR424" s="61">
        <f t="shared" si="708"/>
        <v>6.8965517241379296E-2</v>
      </c>
      <c r="CS424" s="61">
        <f t="shared" si="709"/>
        <v>7.0242656449553006E-2</v>
      </c>
      <c r="CT424" s="61">
        <f t="shared" si="710"/>
        <v>7.1519795657726704E-2</v>
      </c>
      <c r="CU424" s="61">
        <f t="shared" si="711"/>
        <v>7.1519795657726704E-2</v>
      </c>
      <c r="CV424" s="61">
        <f t="shared" si="712"/>
        <v>6.8965517241379296E-2</v>
      </c>
      <c r="CW424" s="61">
        <f t="shared" si="713"/>
        <v>6.7688378033205598E-2</v>
      </c>
      <c r="CX424" s="61">
        <f t="shared" si="714"/>
        <v>6.6411238825031901E-2</v>
      </c>
      <c r="CY424" s="61">
        <f t="shared" si="715"/>
        <v>6.6411238825031901E-2</v>
      </c>
      <c r="CZ424" s="61">
        <f t="shared" si="716"/>
        <v>6.6411238825031901E-2</v>
      </c>
      <c r="DA424" s="61">
        <f t="shared" si="717"/>
        <v>6.7688378033205598E-2</v>
      </c>
      <c r="DB424" s="61">
        <f t="shared" si="718"/>
        <v>6.8965517241379296E-2</v>
      </c>
      <c r="DC424" s="61">
        <f t="shared" si="687"/>
        <v>0</v>
      </c>
      <c r="DD424" s="61">
        <f t="shared" si="645"/>
        <v>0</v>
      </c>
      <c r="DE424" s="61">
        <f t="shared" si="646"/>
        <v>0</v>
      </c>
      <c r="DF424" s="61">
        <f t="shared" si="647"/>
        <v>0</v>
      </c>
      <c r="DG424" s="61">
        <f t="shared" si="648"/>
        <v>0</v>
      </c>
      <c r="DH424" s="61">
        <f t="shared" si="649"/>
        <v>0</v>
      </c>
      <c r="DI424" s="61">
        <f t="shared" si="650"/>
        <v>0</v>
      </c>
      <c r="DJ424" s="61">
        <f t="shared" si="651"/>
        <v>0</v>
      </c>
      <c r="DK424" s="61">
        <f t="shared" si="652"/>
        <v>0</v>
      </c>
      <c r="DL424" s="61">
        <f t="shared" si="653"/>
        <v>0</v>
      </c>
      <c r="DM424" s="61">
        <f t="shared" si="654"/>
        <v>0</v>
      </c>
      <c r="DN424" s="61">
        <f t="shared" si="655"/>
        <v>0</v>
      </c>
      <c r="DO424" s="61">
        <f t="shared" si="656"/>
        <v>0</v>
      </c>
      <c r="DP424" s="61">
        <f t="shared" si="657"/>
        <v>0</v>
      </c>
      <c r="DQ424" s="61">
        <f t="shared" si="658"/>
        <v>0</v>
      </c>
      <c r="DR424" s="61">
        <f t="shared" si="659"/>
        <v>0</v>
      </c>
      <c r="DS424" s="61">
        <f t="shared" si="660"/>
        <v>0</v>
      </c>
      <c r="DT424" s="61">
        <f t="shared" si="661"/>
        <v>0</v>
      </c>
      <c r="DU424" s="61">
        <f t="shared" si="662"/>
        <v>0</v>
      </c>
      <c r="DV424" s="61">
        <f t="shared" si="663"/>
        <v>0</v>
      </c>
      <c r="DW424" s="61">
        <f t="shared" si="664"/>
        <v>0</v>
      </c>
      <c r="DX424" s="61">
        <f t="shared" si="665"/>
        <v>0</v>
      </c>
      <c r="DY424" s="61">
        <f t="shared" si="666"/>
        <v>0</v>
      </c>
      <c r="DZ424" s="61">
        <f t="shared" si="671"/>
        <v>1</v>
      </c>
    </row>
    <row r="425" spans="3:130">
      <c r="C425" s="53">
        <v>2039</v>
      </c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>
        <f t="shared" si="723"/>
        <v>0</v>
      </c>
      <c r="X425" s="64">
        <f t="shared" si="724"/>
        <v>0</v>
      </c>
      <c r="Y425" s="64">
        <f t="shared" si="725"/>
        <v>0</v>
      </c>
      <c r="Z425" s="64">
        <f t="shared" si="726"/>
        <v>0</v>
      </c>
      <c r="AA425" s="64">
        <f t="shared" si="727"/>
        <v>2.9976021664879201E-14</v>
      </c>
      <c r="AB425" s="64">
        <f t="shared" si="728"/>
        <v>9.1999999999999993</v>
      </c>
      <c r="AC425" s="64">
        <f t="shared" si="729"/>
        <v>9.8000000000000007</v>
      </c>
      <c r="AD425" s="64">
        <f t="shared" si="730"/>
        <v>10.4</v>
      </c>
      <c r="AE425" s="64">
        <f t="shared" si="731"/>
        <v>10.8</v>
      </c>
      <c r="AF425" s="64">
        <f t="shared" si="732"/>
        <v>11</v>
      </c>
      <c r="AG425" s="64">
        <f t="shared" si="733"/>
        <v>11.2</v>
      </c>
      <c r="AH425" s="64">
        <f t="shared" si="734"/>
        <v>11.2</v>
      </c>
      <c r="AI425" s="64">
        <f t="shared" si="735"/>
        <v>10.8</v>
      </c>
      <c r="AJ425" s="64">
        <f t="shared" si="736"/>
        <v>10.6</v>
      </c>
      <c r="AK425" s="64">
        <f t="shared" si="737"/>
        <v>10.4</v>
      </c>
      <c r="AL425" s="64">
        <f t="shared" si="738"/>
        <v>10.4</v>
      </c>
      <c r="AM425" s="64">
        <f t="shared" si="739"/>
        <v>10.4</v>
      </c>
      <c r="AN425" s="64">
        <f t="shared" si="740"/>
        <v>10.6</v>
      </c>
      <c r="AO425" s="64">
        <f t="shared" ref="AO425:AO443" si="741">VLOOKUP($C$103,$D$3:$K$63,$A$73,0)*(B388-B387)</f>
        <v>10.8</v>
      </c>
      <c r="AP425" s="64">
        <f>VLOOKUP($C$104,$D$3:$K$63,$A$73,0)*(B387-B386)</f>
        <v>11.2</v>
      </c>
      <c r="AQ425" s="64">
        <f>VLOOKUP($C$105,$D$3:$K$63,$A$73,0)*B386</f>
        <v>0</v>
      </c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54">
        <f t="shared" si="668"/>
        <v>158.80000000000001</v>
      </c>
      <c r="BP425" s="53">
        <v>2039</v>
      </c>
      <c r="BQ425" s="61">
        <f t="shared" si="669"/>
        <v>0</v>
      </c>
      <c r="BR425" s="61">
        <f t="shared" si="689"/>
        <v>0</v>
      </c>
      <c r="BS425" s="61">
        <f t="shared" si="690"/>
        <v>0</v>
      </c>
      <c r="BT425" s="61">
        <f t="shared" si="691"/>
        <v>0</v>
      </c>
      <c r="BU425" s="61">
        <f t="shared" si="692"/>
        <v>0</v>
      </c>
      <c r="BV425" s="61">
        <f t="shared" si="693"/>
        <v>0</v>
      </c>
      <c r="BW425" s="61">
        <f t="shared" si="694"/>
        <v>0</v>
      </c>
      <c r="BX425" s="61">
        <f t="shared" si="695"/>
        <v>0</v>
      </c>
      <c r="BY425" s="61">
        <f t="shared" si="696"/>
        <v>0</v>
      </c>
      <c r="BZ425" s="61">
        <f t="shared" si="697"/>
        <v>0</v>
      </c>
      <c r="CA425" s="61">
        <f t="shared" si="698"/>
        <v>0</v>
      </c>
      <c r="CB425" s="61">
        <f t="shared" si="699"/>
        <v>0</v>
      </c>
      <c r="CC425" s="61">
        <f t="shared" si="700"/>
        <v>0</v>
      </c>
      <c r="CD425" s="61">
        <f t="shared" si="701"/>
        <v>0</v>
      </c>
      <c r="CE425" s="61">
        <f t="shared" si="702"/>
        <v>0</v>
      </c>
      <c r="CF425" s="61">
        <f t="shared" si="703"/>
        <v>0</v>
      </c>
      <c r="CG425" s="61">
        <f t="shared" si="686"/>
        <v>0</v>
      </c>
      <c r="CH425" s="61">
        <f t="shared" si="639"/>
        <v>0</v>
      </c>
      <c r="CI425" s="61">
        <f t="shared" si="640"/>
        <v>0</v>
      </c>
      <c r="CJ425" s="61">
        <f t="shared" si="641"/>
        <v>0</v>
      </c>
      <c r="CK425" s="61">
        <f t="shared" si="642"/>
        <v>0</v>
      </c>
      <c r="CL425" s="61">
        <f t="shared" si="643"/>
        <v>0</v>
      </c>
      <c r="CM425" s="61">
        <f t="shared" si="670"/>
        <v>0</v>
      </c>
      <c r="CN425" s="61">
        <f t="shared" si="704"/>
        <v>1.88765879501758E-16</v>
      </c>
      <c r="CO425" s="61">
        <f t="shared" si="705"/>
        <v>5.7934508816120903E-2</v>
      </c>
      <c r="CP425" s="61">
        <f t="shared" si="706"/>
        <v>6.1712846347607E-2</v>
      </c>
      <c r="CQ425" s="61">
        <f t="shared" si="707"/>
        <v>6.5491183879093195E-2</v>
      </c>
      <c r="CR425" s="61">
        <f t="shared" si="708"/>
        <v>6.8010075566750594E-2</v>
      </c>
      <c r="CS425" s="61">
        <f t="shared" si="709"/>
        <v>6.9269521410579293E-2</v>
      </c>
      <c r="CT425" s="61">
        <f t="shared" si="710"/>
        <v>7.0528967254408007E-2</v>
      </c>
      <c r="CU425" s="61">
        <f t="shared" si="711"/>
        <v>7.0528967254408007E-2</v>
      </c>
      <c r="CV425" s="61">
        <f t="shared" si="712"/>
        <v>6.8010075566750594E-2</v>
      </c>
      <c r="CW425" s="61">
        <f t="shared" si="713"/>
        <v>6.6750629722921895E-2</v>
      </c>
      <c r="CX425" s="61">
        <f t="shared" si="714"/>
        <v>6.5491183879093195E-2</v>
      </c>
      <c r="CY425" s="61">
        <f t="shared" si="715"/>
        <v>6.5491183879093195E-2</v>
      </c>
      <c r="CZ425" s="61">
        <f t="shared" si="716"/>
        <v>6.5491183879093195E-2</v>
      </c>
      <c r="DA425" s="61">
        <f t="shared" si="717"/>
        <v>6.6750629722921895E-2</v>
      </c>
      <c r="DB425" s="61">
        <f t="shared" si="718"/>
        <v>6.8010075566750594E-2</v>
      </c>
      <c r="DC425" s="61">
        <f t="shared" si="687"/>
        <v>7.0528967254408007E-2</v>
      </c>
      <c r="DD425" s="61">
        <f t="shared" si="645"/>
        <v>0</v>
      </c>
      <c r="DE425" s="61">
        <f t="shared" si="646"/>
        <v>0</v>
      </c>
      <c r="DF425" s="61">
        <f t="shared" si="647"/>
        <v>0</v>
      </c>
      <c r="DG425" s="61">
        <f t="shared" si="648"/>
        <v>0</v>
      </c>
      <c r="DH425" s="61">
        <f t="shared" si="649"/>
        <v>0</v>
      </c>
      <c r="DI425" s="61">
        <f t="shared" si="650"/>
        <v>0</v>
      </c>
      <c r="DJ425" s="61">
        <f t="shared" si="651"/>
        <v>0</v>
      </c>
      <c r="DK425" s="61">
        <f t="shared" si="652"/>
        <v>0</v>
      </c>
      <c r="DL425" s="61">
        <f t="shared" si="653"/>
        <v>0</v>
      </c>
      <c r="DM425" s="61">
        <f t="shared" si="654"/>
        <v>0</v>
      </c>
      <c r="DN425" s="61">
        <f t="shared" si="655"/>
        <v>0</v>
      </c>
      <c r="DO425" s="61">
        <f t="shared" si="656"/>
        <v>0</v>
      </c>
      <c r="DP425" s="61">
        <f t="shared" si="657"/>
        <v>0</v>
      </c>
      <c r="DQ425" s="61">
        <f t="shared" si="658"/>
        <v>0</v>
      </c>
      <c r="DR425" s="61">
        <f t="shared" si="659"/>
        <v>0</v>
      </c>
      <c r="DS425" s="61">
        <f t="shared" si="660"/>
        <v>0</v>
      </c>
      <c r="DT425" s="61">
        <f t="shared" si="661"/>
        <v>0</v>
      </c>
      <c r="DU425" s="61">
        <f t="shared" si="662"/>
        <v>0</v>
      </c>
      <c r="DV425" s="61">
        <f t="shared" si="663"/>
        <v>0</v>
      </c>
      <c r="DW425" s="61">
        <f t="shared" si="664"/>
        <v>0</v>
      </c>
      <c r="DX425" s="61">
        <f t="shared" si="665"/>
        <v>0</v>
      </c>
      <c r="DY425" s="61">
        <f t="shared" si="666"/>
        <v>0</v>
      </c>
      <c r="DZ425" s="61">
        <f t="shared" si="671"/>
        <v>1</v>
      </c>
    </row>
    <row r="426" spans="3:130">
      <c r="C426" s="53">
        <v>2040</v>
      </c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>
        <f t="shared" si="724"/>
        <v>0</v>
      </c>
      <c r="Y426" s="64">
        <f t="shared" si="725"/>
        <v>0</v>
      </c>
      <c r="Z426" s="64">
        <f t="shared" si="726"/>
        <v>0</v>
      </c>
      <c r="AA426" s="64">
        <f t="shared" si="727"/>
        <v>0</v>
      </c>
      <c r="AB426" s="64">
        <f t="shared" si="728"/>
        <v>3.0642155479654302E-14</v>
      </c>
      <c r="AC426" s="64">
        <f t="shared" si="729"/>
        <v>9.8000000000000007</v>
      </c>
      <c r="AD426" s="64">
        <f t="shared" si="730"/>
        <v>10.4</v>
      </c>
      <c r="AE426" s="64">
        <f t="shared" si="731"/>
        <v>10.8</v>
      </c>
      <c r="AF426" s="64">
        <f t="shared" si="732"/>
        <v>11</v>
      </c>
      <c r="AG426" s="64">
        <f t="shared" si="733"/>
        <v>11.2</v>
      </c>
      <c r="AH426" s="64">
        <f t="shared" si="734"/>
        <v>11.2</v>
      </c>
      <c r="AI426" s="64">
        <f t="shared" si="735"/>
        <v>10.8</v>
      </c>
      <c r="AJ426" s="64">
        <f t="shared" si="736"/>
        <v>10.6</v>
      </c>
      <c r="AK426" s="64">
        <f t="shared" si="737"/>
        <v>10.4</v>
      </c>
      <c r="AL426" s="64">
        <f t="shared" si="738"/>
        <v>10.4</v>
      </c>
      <c r="AM426" s="64">
        <f t="shared" si="739"/>
        <v>10.4</v>
      </c>
      <c r="AN426" s="64">
        <f t="shared" si="740"/>
        <v>10.6</v>
      </c>
      <c r="AO426" s="64">
        <f t="shared" si="741"/>
        <v>10.8</v>
      </c>
      <c r="AP426" s="64">
        <f t="shared" ref="AP426:AP444" si="742">VLOOKUP($C$104,$D$3:$K$63,$A$73,0)*(B388-B387)</f>
        <v>11.2</v>
      </c>
      <c r="AQ426" s="64">
        <f>VLOOKUP($C$105,$D$3:$K$63,$A$73,0)*(B387-B386)</f>
        <v>11.4</v>
      </c>
      <c r="AR426" s="64">
        <f>VLOOKUP($C$106,$D$3:$K$63,$A$73,0)*B386</f>
        <v>0</v>
      </c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54">
        <f t="shared" si="668"/>
        <v>161</v>
      </c>
      <c r="BP426" s="53">
        <v>2040</v>
      </c>
      <c r="BQ426" s="61">
        <f t="shared" si="669"/>
        <v>0</v>
      </c>
      <c r="BR426" s="61">
        <f t="shared" si="689"/>
        <v>0</v>
      </c>
      <c r="BS426" s="61">
        <f t="shared" si="690"/>
        <v>0</v>
      </c>
      <c r="BT426" s="61">
        <f t="shared" si="691"/>
        <v>0</v>
      </c>
      <c r="BU426" s="61">
        <f t="shared" si="692"/>
        <v>0</v>
      </c>
      <c r="BV426" s="61">
        <f t="shared" si="693"/>
        <v>0</v>
      </c>
      <c r="BW426" s="61">
        <f t="shared" si="694"/>
        <v>0</v>
      </c>
      <c r="BX426" s="61">
        <f t="shared" si="695"/>
        <v>0</v>
      </c>
      <c r="BY426" s="61">
        <f t="shared" si="696"/>
        <v>0</v>
      </c>
      <c r="BZ426" s="61">
        <f t="shared" si="697"/>
        <v>0</v>
      </c>
      <c r="CA426" s="61">
        <f t="shared" si="698"/>
        <v>0</v>
      </c>
      <c r="CB426" s="61">
        <f t="shared" si="699"/>
        <v>0</v>
      </c>
      <c r="CC426" s="61">
        <f t="shared" si="700"/>
        <v>0</v>
      </c>
      <c r="CD426" s="61">
        <f t="shared" si="701"/>
        <v>0</v>
      </c>
      <c r="CE426" s="61">
        <f t="shared" si="702"/>
        <v>0</v>
      </c>
      <c r="CF426" s="61">
        <f t="shared" si="703"/>
        <v>0</v>
      </c>
      <c r="CG426" s="61">
        <f t="shared" si="686"/>
        <v>0</v>
      </c>
      <c r="CH426" s="61">
        <f t="shared" si="639"/>
        <v>0</v>
      </c>
      <c r="CI426" s="61">
        <f t="shared" si="640"/>
        <v>0</v>
      </c>
      <c r="CJ426" s="61">
        <f t="shared" si="641"/>
        <v>0</v>
      </c>
      <c r="CK426" s="61">
        <f t="shared" si="642"/>
        <v>0</v>
      </c>
      <c r="CL426" s="61">
        <f t="shared" si="643"/>
        <v>0</v>
      </c>
      <c r="CM426" s="61">
        <f t="shared" si="670"/>
        <v>0</v>
      </c>
      <c r="CN426" s="61">
        <f t="shared" si="704"/>
        <v>0</v>
      </c>
      <c r="CO426" s="61">
        <f t="shared" si="705"/>
        <v>1.9032394707859801E-16</v>
      </c>
      <c r="CP426" s="61">
        <f t="shared" si="706"/>
        <v>6.08695652173913E-2</v>
      </c>
      <c r="CQ426" s="61">
        <f t="shared" si="707"/>
        <v>6.4596273291925493E-2</v>
      </c>
      <c r="CR426" s="61">
        <f t="shared" si="708"/>
        <v>6.70807453416149E-2</v>
      </c>
      <c r="CS426" s="61">
        <f t="shared" si="709"/>
        <v>6.8322981366459604E-2</v>
      </c>
      <c r="CT426" s="61">
        <f t="shared" si="710"/>
        <v>6.9565217391304293E-2</v>
      </c>
      <c r="CU426" s="61">
        <f t="shared" si="711"/>
        <v>6.9565217391304293E-2</v>
      </c>
      <c r="CV426" s="61">
        <f t="shared" si="712"/>
        <v>6.70807453416149E-2</v>
      </c>
      <c r="CW426" s="61">
        <f t="shared" si="713"/>
        <v>6.5838509316770197E-2</v>
      </c>
      <c r="CX426" s="61">
        <f t="shared" si="714"/>
        <v>6.4596273291925493E-2</v>
      </c>
      <c r="CY426" s="61">
        <f t="shared" si="715"/>
        <v>6.4596273291925493E-2</v>
      </c>
      <c r="CZ426" s="61">
        <f t="shared" si="716"/>
        <v>6.4596273291925493E-2</v>
      </c>
      <c r="DA426" s="61">
        <f t="shared" si="717"/>
        <v>6.5838509316770197E-2</v>
      </c>
      <c r="DB426" s="61">
        <f t="shared" si="718"/>
        <v>6.70807453416149E-2</v>
      </c>
      <c r="DC426" s="61">
        <f>AP425/$BM426</f>
        <v>6.9565217391304293E-2</v>
      </c>
      <c r="DD426" s="61">
        <f t="shared" si="645"/>
        <v>7.0807453416148997E-2</v>
      </c>
      <c r="DE426" s="61">
        <f t="shared" si="646"/>
        <v>0</v>
      </c>
      <c r="DF426" s="61">
        <f t="shared" si="647"/>
        <v>0</v>
      </c>
      <c r="DG426" s="61">
        <f t="shared" si="648"/>
        <v>0</v>
      </c>
      <c r="DH426" s="61">
        <f t="shared" si="649"/>
        <v>0</v>
      </c>
      <c r="DI426" s="61">
        <f t="shared" si="650"/>
        <v>0</v>
      </c>
      <c r="DJ426" s="61">
        <f t="shared" si="651"/>
        <v>0</v>
      </c>
      <c r="DK426" s="61">
        <f t="shared" si="652"/>
        <v>0</v>
      </c>
      <c r="DL426" s="61">
        <f t="shared" si="653"/>
        <v>0</v>
      </c>
      <c r="DM426" s="61">
        <f t="shared" si="654"/>
        <v>0</v>
      </c>
      <c r="DN426" s="61">
        <f t="shared" si="655"/>
        <v>0</v>
      </c>
      <c r="DO426" s="61">
        <f t="shared" si="656"/>
        <v>0</v>
      </c>
      <c r="DP426" s="61">
        <f t="shared" si="657"/>
        <v>0</v>
      </c>
      <c r="DQ426" s="61">
        <f t="shared" si="658"/>
        <v>0</v>
      </c>
      <c r="DR426" s="61">
        <f t="shared" si="659"/>
        <v>0</v>
      </c>
      <c r="DS426" s="61">
        <f t="shared" si="660"/>
        <v>0</v>
      </c>
      <c r="DT426" s="61">
        <f t="shared" si="661"/>
        <v>0</v>
      </c>
      <c r="DU426" s="61">
        <f t="shared" si="662"/>
        <v>0</v>
      </c>
      <c r="DV426" s="61">
        <f t="shared" si="663"/>
        <v>0</v>
      </c>
      <c r="DW426" s="61">
        <f t="shared" si="664"/>
        <v>0</v>
      </c>
      <c r="DX426" s="61">
        <f t="shared" si="665"/>
        <v>0</v>
      </c>
      <c r="DY426" s="61">
        <f t="shared" si="666"/>
        <v>0</v>
      </c>
      <c r="DZ426" s="61">
        <f t="shared" ref="DZ426:DZ446" si="743">SUM(BQ426:DY426)</f>
        <v>1</v>
      </c>
    </row>
    <row r="427" spans="3:130">
      <c r="C427" s="53">
        <v>2041</v>
      </c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>
        <f t="shared" si="725"/>
        <v>0</v>
      </c>
      <c r="Z427" s="64">
        <f t="shared" si="726"/>
        <v>0</v>
      </c>
      <c r="AA427" s="64">
        <f t="shared" si="727"/>
        <v>0</v>
      </c>
      <c r="AB427" s="64">
        <f t="shared" si="728"/>
        <v>0</v>
      </c>
      <c r="AC427" s="64">
        <f t="shared" si="729"/>
        <v>3.2640556923979602E-14</v>
      </c>
      <c r="AD427" s="64">
        <f t="shared" si="730"/>
        <v>10.4</v>
      </c>
      <c r="AE427" s="64">
        <f t="shared" si="731"/>
        <v>10.8</v>
      </c>
      <c r="AF427" s="64">
        <f t="shared" si="732"/>
        <v>11</v>
      </c>
      <c r="AG427" s="64">
        <f t="shared" si="733"/>
        <v>11.2</v>
      </c>
      <c r="AH427" s="64">
        <f t="shared" si="734"/>
        <v>11.2</v>
      </c>
      <c r="AI427" s="64">
        <f t="shared" si="735"/>
        <v>10.8</v>
      </c>
      <c r="AJ427" s="64">
        <f t="shared" si="736"/>
        <v>10.6</v>
      </c>
      <c r="AK427" s="64">
        <f t="shared" si="737"/>
        <v>10.4</v>
      </c>
      <c r="AL427" s="64">
        <f t="shared" si="738"/>
        <v>10.4</v>
      </c>
      <c r="AM427" s="64">
        <f t="shared" si="739"/>
        <v>10.4</v>
      </c>
      <c r="AN427" s="64">
        <f t="shared" si="740"/>
        <v>10.6</v>
      </c>
      <c r="AO427" s="64">
        <f t="shared" si="741"/>
        <v>10.8</v>
      </c>
      <c r="AP427" s="64">
        <f t="shared" si="742"/>
        <v>11.2</v>
      </c>
      <c r="AQ427" s="64">
        <f t="shared" ref="AQ427:AQ445" si="744">VLOOKUP($C$105,$D$3:$K$63,$A$73,0)*(B388-B387)</f>
        <v>11.4</v>
      </c>
      <c r="AR427" s="64">
        <f>VLOOKUP($C$106,$D$3:$K$63,$A$73,0)*(B387-B386)</f>
        <v>11.8</v>
      </c>
      <c r="AS427" s="64">
        <f>VLOOKUP($C$107,$D$3:$K$63,$A$73,0)*B386</f>
        <v>0</v>
      </c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54">
        <f t="shared" si="668"/>
        <v>163</v>
      </c>
      <c r="BP427" s="53">
        <v>2041</v>
      </c>
      <c r="BQ427" s="61">
        <f t="shared" si="669"/>
        <v>0</v>
      </c>
      <c r="BR427" s="61">
        <f t="shared" si="689"/>
        <v>0</v>
      </c>
      <c r="BS427" s="61">
        <f t="shared" si="690"/>
        <v>0</v>
      </c>
      <c r="BT427" s="61">
        <f t="shared" si="691"/>
        <v>0</v>
      </c>
      <c r="BU427" s="61">
        <f t="shared" si="692"/>
        <v>0</v>
      </c>
      <c r="BV427" s="61">
        <f t="shared" si="693"/>
        <v>0</v>
      </c>
      <c r="BW427" s="61">
        <f t="shared" si="694"/>
        <v>0</v>
      </c>
      <c r="BX427" s="61">
        <f t="shared" si="695"/>
        <v>0</v>
      </c>
      <c r="BY427" s="61">
        <f t="shared" si="696"/>
        <v>0</v>
      </c>
      <c r="BZ427" s="61">
        <f t="shared" si="697"/>
        <v>0</v>
      </c>
      <c r="CA427" s="61">
        <f t="shared" si="698"/>
        <v>0</v>
      </c>
      <c r="CB427" s="61">
        <f t="shared" si="699"/>
        <v>0</v>
      </c>
      <c r="CC427" s="61">
        <f t="shared" si="700"/>
        <v>0</v>
      </c>
      <c r="CD427" s="61">
        <f t="shared" si="701"/>
        <v>0</v>
      </c>
      <c r="CE427" s="61">
        <f t="shared" si="702"/>
        <v>0</v>
      </c>
      <c r="CF427" s="61">
        <f t="shared" si="703"/>
        <v>0</v>
      </c>
      <c r="CG427" s="61">
        <f t="shared" si="686"/>
        <v>0</v>
      </c>
      <c r="CH427" s="61">
        <f t="shared" si="639"/>
        <v>0</v>
      </c>
      <c r="CI427" s="61">
        <f t="shared" si="640"/>
        <v>0</v>
      </c>
      <c r="CJ427" s="61">
        <f t="shared" si="641"/>
        <v>0</v>
      </c>
      <c r="CK427" s="61">
        <f t="shared" si="642"/>
        <v>0</v>
      </c>
      <c r="CL427" s="61">
        <f t="shared" si="643"/>
        <v>0</v>
      </c>
      <c r="CM427" s="61">
        <f t="shared" si="670"/>
        <v>0</v>
      </c>
      <c r="CN427" s="61">
        <f t="shared" si="704"/>
        <v>0</v>
      </c>
      <c r="CO427" s="61">
        <f t="shared" si="705"/>
        <v>0</v>
      </c>
      <c r="CP427" s="61">
        <f t="shared" si="706"/>
        <v>2.00248815484537E-16</v>
      </c>
      <c r="CQ427" s="61">
        <f t="shared" si="707"/>
        <v>6.3803680981595098E-2</v>
      </c>
      <c r="CR427" s="61">
        <f t="shared" si="708"/>
        <v>6.6257668711656406E-2</v>
      </c>
      <c r="CS427" s="61">
        <f t="shared" si="709"/>
        <v>6.7484662576687102E-2</v>
      </c>
      <c r="CT427" s="61">
        <f t="shared" si="710"/>
        <v>6.8711656441717797E-2</v>
      </c>
      <c r="CU427" s="61">
        <f t="shared" si="711"/>
        <v>6.8711656441717797E-2</v>
      </c>
      <c r="CV427" s="61">
        <f t="shared" si="712"/>
        <v>6.6257668711656406E-2</v>
      </c>
      <c r="CW427" s="61">
        <f t="shared" si="713"/>
        <v>6.5030674846625794E-2</v>
      </c>
      <c r="CX427" s="61">
        <f t="shared" si="714"/>
        <v>6.3803680981595098E-2</v>
      </c>
      <c r="CY427" s="61">
        <f t="shared" si="715"/>
        <v>6.3803680981595098E-2</v>
      </c>
      <c r="CZ427" s="61">
        <f t="shared" si="716"/>
        <v>6.3803680981595098E-2</v>
      </c>
      <c r="DA427" s="61">
        <f t="shared" si="717"/>
        <v>6.5030674846625794E-2</v>
      </c>
      <c r="DB427" s="61">
        <f t="shared" si="718"/>
        <v>6.6257668711656406E-2</v>
      </c>
      <c r="DC427" s="61">
        <f t="shared" ref="DC427:DC446" si="745">AP427/$BM427</f>
        <v>6.8711656441717797E-2</v>
      </c>
      <c r="DD427" s="61">
        <f t="shared" si="645"/>
        <v>6.9938650306748507E-2</v>
      </c>
      <c r="DE427" s="61">
        <f t="shared" si="646"/>
        <v>7.23926380368098E-2</v>
      </c>
      <c r="DF427" s="61">
        <f t="shared" si="647"/>
        <v>0</v>
      </c>
      <c r="DG427" s="61">
        <f t="shared" si="648"/>
        <v>0</v>
      </c>
      <c r="DH427" s="61">
        <f t="shared" si="649"/>
        <v>0</v>
      </c>
      <c r="DI427" s="61">
        <f t="shared" si="650"/>
        <v>0</v>
      </c>
      <c r="DJ427" s="61">
        <f t="shared" si="651"/>
        <v>0</v>
      </c>
      <c r="DK427" s="61">
        <f t="shared" si="652"/>
        <v>0</v>
      </c>
      <c r="DL427" s="61">
        <f t="shared" si="653"/>
        <v>0</v>
      </c>
      <c r="DM427" s="61">
        <f t="shared" si="654"/>
        <v>0</v>
      </c>
      <c r="DN427" s="61">
        <f t="shared" si="655"/>
        <v>0</v>
      </c>
      <c r="DO427" s="61">
        <f t="shared" si="656"/>
        <v>0</v>
      </c>
      <c r="DP427" s="61">
        <f t="shared" si="657"/>
        <v>0</v>
      </c>
      <c r="DQ427" s="61">
        <f t="shared" si="658"/>
        <v>0</v>
      </c>
      <c r="DR427" s="61">
        <f t="shared" si="659"/>
        <v>0</v>
      </c>
      <c r="DS427" s="61">
        <f t="shared" si="660"/>
        <v>0</v>
      </c>
      <c r="DT427" s="61">
        <f t="shared" si="661"/>
        <v>0</v>
      </c>
      <c r="DU427" s="61">
        <f t="shared" si="662"/>
        <v>0</v>
      </c>
      <c r="DV427" s="61">
        <f t="shared" si="663"/>
        <v>0</v>
      </c>
      <c r="DW427" s="61">
        <f t="shared" si="664"/>
        <v>0</v>
      </c>
      <c r="DX427" s="61">
        <f t="shared" si="665"/>
        <v>0</v>
      </c>
      <c r="DY427" s="61">
        <f t="shared" si="666"/>
        <v>0</v>
      </c>
      <c r="DZ427" s="61">
        <f t="shared" si="743"/>
        <v>1</v>
      </c>
    </row>
    <row r="428" spans="3:130">
      <c r="C428" s="53">
        <v>2042</v>
      </c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>
        <f t="shared" si="726"/>
        <v>0</v>
      </c>
      <c r="AA428" s="64">
        <f t="shared" si="727"/>
        <v>0</v>
      </c>
      <c r="AB428" s="64">
        <f t="shared" si="728"/>
        <v>0</v>
      </c>
      <c r="AC428" s="64">
        <f t="shared" si="729"/>
        <v>0</v>
      </c>
      <c r="AD428" s="64">
        <f t="shared" si="730"/>
        <v>3.4638958368304903E-14</v>
      </c>
      <c r="AE428" s="64">
        <f t="shared" si="731"/>
        <v>10.8</v>
      </c>
      <c r="AF428" s="64">
        <f t="shared" si="732"/>
        <v>11</v>
      </c>
      <c r="AG428" s="64">
        <f t="shared" si="733"/>
        <v>11.2</v>
      </c>
      <c r="AH428" s="64">
        <f t="shared" si="734"/>
        <v>11.2</v>
      </c>
      <c r="AI428" s="64">
        <f t="shared" si="735"/>
        <v>10.8</v>
      </c>
      <c r="AJ428" s="64">
        <f t="shared" si="736"/>
        <v>10.6</v>
      </c>
      <c r="AK428" s="64">
        <f t="shared" si="737"/>
        <v>10.4</v>
      </c>
      <c r="AL428" s="64">
        <f t="shared" si="738"/>
        <v>10.4</v>
      </c>
      <c r="AM428" s="64">
        <f t="shared" si="739"/>
        <v>10.4</v>
      </c>
      <c r="AN428" s="64">
        <f t="shared" si="740"/>
        <v>10.6</v>
      </c>
      <c r="AO428" s="64">
        <f t="shared" si="741"/>
        <v>10.8</v>
      </c>
      <c r="AP428" s="64">
        <f t="shared" si="742"/>
        <v>11.2</v>
      </c>
      <c r="AQ428" s="64">
        <f t="shared" si="744"/>
        <v>11.4</v>
      </c>
      <c r="AR428" s="64">
        <f t="shared" ref="AR428:AR446" si="746">VLOOKUP($C$106,$D$3:$K$63,$A$73,0)*(B388-B387)</f>
        <v>11.8</v>
      </c>
      <c r="AS428" s="64">
        <f>VLOOKUP($C$107,$D$3:$K$63,$A$73,0)*(B387-B386)</f>
        <v>12.2</v>
      </c>
      <c r="AT428" s="64">
        <f>VLOOKUP($C$108,$D$3:$K$63,$A$73,0)*B386</f>
        <v>0</v>
      </c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54">
        <f t="shared" si="668"/>
        <v>164.8</v>
      </c>
      <c r="BP428" s="53">
        <v>2042</v>
      </c>
      <c r="BQ428" s="61">
        <f t="shared" si="669"/>
        <v>0</v>
      </c>
      <c r="BR428" s="61">
        <f t="shared" si="689"/>
        <v>0</v>
      </c>
      <c r="BS428" s="61">
        <f t="shared" si="690"/>
        <v>0</v>
      </c>
      <c r="BT428" s="61">
        <f t="shared" si="691"/>
        <v>0</v>
      </c>
      <c r="BU428" s="61">
        <f t="shared" si="692"/>
        <v>0</v>
      </c>
      <c r="BV428" s="61">
        <f t="shared" si="693"/>
        <v>0</v>
      </c>
      <c r="BW428" s="61">
        <f t="shared" si="694"/>
        <v>0</v>
      </c>
      <c r="BX428" s="61">
        <f t="shared" si="695"/>
        <v>0</v>
      </c>
      <c r="BY428" s="61">
        <f t="shared" si="696"/>
        <v>0</v>
      </c>
      <c r="BZ428" s="61">
        <f t="shared" si="697"/>
        <v>0</v>
      </c>
      <c r="CA428" s="61">
        <f t="shared" si="698"/>
        <v>0</v>
      </c>
      <c r="CB428" s="61">
        <f t="shared" si="699"/>
        <v>0</v>
      </c>
      <c r="CC428" s="61">
        <f t="shared" si="700"/>
        <v>0</v>
      </c>
      <c r="CD428" s="61">
        <f t="shared" si="701"/>
        <v>0</v>
      </c>
      <c r="CE428" s="61">
        <f t="shared" si="702"/>
        <v>0</v>
      </c>
      <c r="CF428" s="61">
        <f t="shared" si="703"/>
        <v>0</v>
      </c>
      <c r="CG428" s="61">
        <f t="shared" si="686"/>
        <v>0</v>
      </c>
      <c r="CH428" s="61">
        <f t="shared" si="639"/>
        <v>0</v>
      </c>
      <c r="CI428" s="61">
        <f t="shared" si="640"/>
        <v>0</v>
      </c>
      <c r="CJ428" s="61">
        <f t="shared" si="641"/>
        <v>0</v>
      </c>
      <c r="CK428" s="61">
        <f t="shared" si="642"/>
        <v>0</v>
      </c>
      <c r="CL428" s="61">
        <f t="shared" si="643"/>
        <v>0</v>
      </c>
      <c r="CM428" s="61">
        <f t="shared" si="670"/>
        <v>0</v>
      </c>
      <c r="CN428" s="61">
        <f t="shared" si="704"/>
        <v>0</v>
      </c>
      <c r="CO428" s="61">
        <f t="shared" si="705"/>
        <v>0</v>
      </c>
      <c r="CP428" s="61">
        <f t="shared" si="706"/>
        <v>0</v>
      </c>
      <c r="CQ428" s="61">
        <f t="shared" si="707"/>
        <v>2.1018785417660699E-16</v>
      </c>
      <c r="CR428" s="61">
        <f t="shared" si="708"/>
        <v>6.5533980582524298E-2</v>
      </c>
      <c r="CS428" s="61">
        <f t="shared" si="709"/>
        <v>6.6747572815534006E-2</v>
      </c>
      <c r="CT428" s="61">
        <f t="shared" si="710"/>
        <v>6.7961165048543701E-2</v>
      </c>
      <c r="CU428" s="61">
        <f t="shared" si="711"/>
        <v>6.7961165048543701E-2</v>
      </c>
      <c r="CV428" s="61">
        <f t="shared" si="712"/>
        <v>6.5533980582524298E-2</v>
      </c>
      <c r="CW428" s="61">
        <f t="shared" si="713"/>
        <v>6.4320388349514507E-2</v>
      </c>
      <c r="CX428" s="61">
        <f t="shared" si="714"/>
        <v>6.3106796116504799E-2</v>
      </c>
      <c r="CY428" s="61">
        <f t="shared" si="715"/>
        <v>6.3106796116504799E-2</v>
      </c>
      <c r="CZ428" s="61">
        <f t="shared" si="716"/>
        <v>6.3106796116504799E-2</v>
      </c>
      <c r="DA428" s="61">
        <f t="shared" si="717"/>
        <v>6.4320388349514507E-2</v>
      </c>
      <c r="DB428" s="61">
        <f t="shared" si="718"/>
        <v>6.5533980582524298E-2</v>
      </c>
      <c r="DC428" s="61">
        <f t="shared" si="745"/>
        <v>6.7961165048543701E-2</v>
      </c>
      <c r="DD428" s="61">
        <f t="shared" si="645"/>
        <v>6.9174757281553395E-2</v>
      </c>
      <c r="DE428" s="61">
        <f t="shared" si="646"/>
        <v>7.1601941747572798E-2</v>
      </c>
      <c r="DF428" s="61">
        <f t="shared" si="647"/>
        <v>7.40291262135922E-2</v>
      </c>
      <c r="DG428" s="61">
        <f t="shared" si="648"/>
        <v>0</v>
      </c>
      <c r="DH428" s="61">
        <f t="shared" si="649"/>
        <v>0</v>
      </c>
      <c r="DI428" s="61">
        <f t="shared" si="650"/>
        <v>0</v>
      </c>
      <c r="DJ428" s="61">
        <f t="shared" si="651"/>
        <v>0</v>
      </c>
      <c r="DK428" s="61">
        <f t="shared" si="652"/>
        <v>0</v>
      </c>
      <c r="DL428" s="61">
        <f t="shared" si="653"/>
        <v>0</v>
      </c>
      <c r="DM428" s="61">
        <f t="shared" si="654"/>
        <v>0</v>
      </c>
      <c r="DN428" s="61">
        <f t="shared" si="655"/>
        <v>0</v>
      </c>
      <c r="DO428" s="61">
        <f t="shared" si="656"/>
        <v>0</v>
      </c>
      <c r="DP428" s="61">
        <f t="shared" si="657"/>
        <v>0</v>
      </c>
      <c r="DQ428" s="61">
        <f t="shared" si="658"/>
        <v>0</v>
      </c>
      <c r="DR428" s="61">
        <f t="shared" si="659"/>
        <v>0</v>
      </c>
      <c r="DS428" s="61">
        <f t="shared" si="660"/>
        <v>0</v>
      </c>
      <c r="DT428" s="61">
        <f t="shared" si="661"/>
        <v>0</v>
      </c>
      <c r="DU428" s="61">
        <f t="shared" si="662"/>
        <v>0</v>
      </c>
      <c r="DV428" s="61">
        <f t="shared" si="663"/>
        <v>0</v>
      </c>
      <c r="DW428" s="61">
        <f t="shared" si="664"/>
        <v>0</v>
      </c>
      <c r="DX428" s="61">
        <f t="shared" si="665"/>
        <v>0</v>
      </c>
      <c r="DY428" s="61">
        <f t="shared" si="666"/>
        <v>0</v>
      </c>
      <c r="DZ428" s="61">
        <f t="shared" si="743"/>
        <v>1</v>
      </c>
    </row>
    <row r="429" spans="3:130">
      <c r="C429" s="53">
        <v>2043</v>
      </c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>
        <f t="shared" si="727"/>
        <v>0</v>
      </c>
      <c r="AB429" s="64">
        <f t="shared" si="728"/>
        <v>0</v>
      </c>
      <c r="AC429" s="64">
        <f t="shared" si="729"/>
        <v>0</v>
      </c>
      <c r="AD429" s="64">
        <f t="shared" si="730"/>
        <v>0</v>
      </c>
      <c r="AE429" s="64">
        <f t="shared" si="731"/>
        <v>3.5971225997855097E-14</v>
      </c>
      <c r="AF429" s="64">
        <f t="shared" si="732"/>
        <v>11</v>
      </c>
      <c r="AG429" s="64">
        <f t="shared" si="733"/>
        <v>11.2</v>
      </c>
      <c r="AH429" s="64">
        <f t="shared" si="734"/>
        <v>11.2</v>
      </c>
      <c r="AI429" s="64">
        <f t="shared" si="735"/>
        <v>10.8</v>
      </c>
      <c r="AJ429" s="64">
        <f t="shared" si="736"/>
        <v>10.6</v>
      </c>
      <c r="AK429" s="64">
        <f t="shared" si="737"/>
        <v>10.4</v>
      </c>
      <c r="AL429" s="64">
        <f t="shared" si="738"/>
        <v>10.4</v>
      </c>
      <c r="AM429" s="64">
        <f t="shared" si="739"/>
        <v>10.4</v>
      </c>
      <c r="AN429" s="64">
        <f t="shared" si="740"/>
        <v>10.6</v>
      </c>
      <c r="AO429" s="64">
        <f t="shared" si="741"/>
        <v>10.8</v>
      </c>
      <c r="AP429" s="64">
        <f t="shared" si="742"/>
        <v>11.2</v>
      </c>
      <c r="AQ429" s="64">
        <f t="shared" si="744"/>
        <v>11.4</v>
      </c>
      <c r="AR429" s="64">
        <f t="shared" si="746"/>
        <v>11.8</v>
      </c>
      <c r="AS429" s="64">
        <f t="shared" ref="AS429:AS446" si="747">VLOOKUP($C$107,$D$3:$K$63,$A$73,0)*(B388-B387)</f>
        <v>12.2</v>
      </c>
      <c r="AT429" s="64">
        <f>VLOOKUP($C$108,$D$3:$K$63,$A$73,0)*(B387-B386)</f>
        <v>12.4</v>
      </c>
      <c r="AU429" s="64">
        <f>VLOOKUP($C$109,$D$3:$K$63,$A$73,0)*B386</f>
        <v>0</v>
      </c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54">
        <f t="shared" si="668"/>
        <v>166.4</v>
      </c>
      <c r="BP429" s="53">
        <v>2043</v>
      </c>
      <c r="BQ429" s="61">
        <f t="shared" si="669"/>
        <v>0</v>
      </c>
      <c r="BR429" s="61">
        <f t="shared" si="689"/>
        <v>0</v>
      </c>
      <c r="BS429" s="61">
        <f t="shared" si="690"/>
        <v>0</v>
      </c>
      <c r="BT429" s="61">
        <f t="shared" si="691"/>
        <v>0</v>
      </c>
      <c r="BU429" s="61">
        <f t="shared" si="692"/>
        <v>0</v>
      </c>
      <c r="BV429" s="61">
        <f t="shared" si="693"/>
        <v>0</v>
      </c>
      <c r="BW429" s="61">
        <f t="shared" si="694"/>
        <v>0</v>
      </c>
      <c r="BX429" s="61">
        <f t="shared" si="695"/>
        <v>0</v>
      </c>
      <c r="BY429" s="61">
        <f t="shared" si="696"/>
        <v>0</v>
      </c>
      <c r="BZ429" s="61">
        <f t="shared" si="697"/>
        <v>0</v>
      </c>
      <c r="CA429" s="61">
        <f t="shared" si="698"/>
        <v>0</v>
      </c>
      <c r="CB429" s="61">
        <f t="shared" si="699"/>
        <v>0</v>
      </c>
      <c r="CC429" s="61">
        <f t="shared" si="700"/>
        <v>0</v>
      </c>
      <c r="CD429" s="61">
        <f t="shared" si="701"/>
        <v>0</v>
      </c>
      <c r="CE429" s="61">
        <f t="shared" si="702"/>
        <v>0</v>
      </c>
      <c r="CF429" s="61">
        <f t="shared" si="703"/>
        <v>0</v>
      </c>
      <c r="CG429" s="61">
        <f t="shared" si="686"/>
        <v>0</v>
      </c>
      <c r="CH429" s="61">
        <f t="shared" si="639"/>
        <v>0</v>
      </c>
      <c r="CI429" s="61">
        <f t="shared" si="640"/>
        <v>0</v>
      </c>
      <c r="CJ429" s="61">
        <f t="shared" si="641"/>
        <v>0</v>
      </c>
      <c r="CK429" s="61">
        <f t="shared" si="642"/>
        <v>0</v>
      </c>
      <c r="CL429" s="61">
        <f t="shared" si="643"/>
        <v>0</v>
      </c>
      <c r="CM429" s="61">
        <f t="shared" si="670"/>
        <v>0</v>
      </c>
      <c r="CN429" s="61">
        <f t="shared" si="704"/>
        <v>0</v>
      </c>
      <c r="CO429" s="61">
        <f t="shared" si="705"/>
        <v>0</v>
      </c>
      <c r="CP429" s="61">
        <f t="shared" si="706"/>
        <v>0</v>
      </c>
      <c r="CQ429" s="61">
        <f t="shared" si="707"/>
        <v>0</v>
      </c>
      <c r="CR429" s="61">
        <f t="shared" si="708"/>
        <v>2.16173233160187E-16</v>
      </c>
      <c r="CS429" s="61">
        <f t="shared" si="709"/>
        <v>6.6105769230769204E-2</v>
      </c>
      <c r="CT429" s="61">
        <f t="shared" si="710"/>
        <v>6.7307692307692304E-2</v>
      </c>
      <c r="CU429" s="61">
        <f t="shared" si="711"/>
        <v>6.7307692307692304E-2</v>
      </c>
      <c r="CV429" s="61">
        <f t="shared" si="712"/>
        <v>6.4903846153846104E-2</v>
      </c>
      <c r="CW429" s="61">
        <f t="shared" si="713"/>
        <v>6.37019230769231E-2</v>
      </c>
      <c r="CX429" s="61">
        <f t="shared" si="714"/>
        <v>6.25E-2</v>
      </c>
      <c r="CY429" s="61">
        <f t="shared" si="715"/>
        <v>6.25E-2</v>
      </c>
      <c r="CZ429" s="61">
        <f t="shared" si="716"/>
        <v>6.25E-2</v>
      </c>
      <c r="DA429" s="61">
        <f t="shared" si="717"/>
        <v>6.37019230769231E-2</v>
      </c>
      <c r="DB429" s="61">
        <f t="shared" si="718"/>
        <v>6.4903846153846104E-2</v>
      </c>
      <c r="DC429" s="61">
        <f t="shared" si="745"/>
        <v>6.7307692307692304E-2</v>
      </c>
      <c r="DD429" s="61">
        <f t="shared" si="645"/>
        <v>6.8509615384615405E-2</v>
      </c>
      <c r="DE429" s="61">
        <f t="shared" si="646"/>
        <v>7.0913461538461495E-2</v>
      </c>
      <c r="DF429" s="61">
        <f t="shared" si="647"/>
        <v>7.3317307692307696E-2</v>
      </c>
      <c r="DG429" s="61">
        <f t="shared" si="648"/>
        <v>7.4519230769230796E-2</v>
      </c>
      <c r="DH429" s="61">
        <f t="shared" si="649"/>
        <v>0</v>
      </c>
      <c r="DI429" s="61">
        <f t="shared" si="650"/>
        <v>0</v>
      </c>
      <c r="DJ429" s="61">
        <f t="shared" si="651"/>
        <v>0</v>
      </c>
      <c r="DK429" s="61">
        <f t="shared" si="652"/>
        <v>0</v>
      </c>
      <c r="DL429" s="61">
        <f t="shared" si="653"/>
        <v>0</v>
      </c>
      <c r="DM429" s="61">
        <f t="shared" si="654"/>
        <v>0</v>
      </c>
      <c r="DN429" s="61">
        <f t="shared" si="655"/>
        <v>0</v>
      </c>
      <c r="DO429" s="61">
        <f t="shared" si="656"/>
        <v>0</v>
      </c>
      <c r="DP429" s="61">
        <f t="shared" si="657"/>
        <v>0</v>
      </c>
      <c r="DQ429" s="61">
        <f t="shared" si="658"/>
        <v>0</v>
      </c>
      <c r="DR429" s="61">
        <f t="shared" si="659"/>
        <v>0</v>
      </c>
      <c r="DS429" s="61">
        <f t="shared" si="660"/>
        <v>0</v>
      </c>
      <c r="DT429" s="61">
        <f t="shared" si="661"/>
        <v>0</v>
      </c>
      <c r="DU429" s="61">
        <f t="shared" si="662"/>
        <v>0</v>
      </c>
      <c r="DV429" s="61">
        <f t="shared" si="663"/>
        <v>0</v>
      </c>
      <c r="DW429" s="61">
        <f t="shared" si="664"/>
        <v>0</v>
      </c>
      <c r="DX429" s="61">
        <f t="shared" si="665"/>
        <v>0</v>
      </c>
      <c r="DY429" s="61">
        <f t="shared" si="666"/>
        <v>0</v>
      </c>
      <c r="DZ429" s="61">
        <f t="shared" si="743"/>
        <v>1</v>
      </c>
    </row>
    <row r="430" spans="3:130">
      <c r="C430" s="53">
        <v>2044</v>
      </c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>
        <f t="shared" si="728"/>
        <v>0</v>
      </c>
      <c r="AC430" s="64">
        <f t="shared" si="729"/>
        <v>0</v>
      </c>
      <c r="AD430" s="64">
        <f t="shared" si="730"/>
        <v>0</v>
      </c>
      <c r="AE430" s="64">
        <f t="shared" si="731"/>
        <v>0</v>
      </c>
      <c r="AF430" s="64">
        <f t="shared" si="732"/>
        <v>3.6637359812630197E-14</v>
      </c>
      <c r="AG430" s="64">
        <f t="shared" si="733"/>
        <v>11.2</v>
      </c>
      <c r="AH430" s="64">
        <f t="shared" si="734"/>
        <v>11.2</v>
      </c>
      <c r="AI430" s="64">
        <f t="shared" si="735"/>
        <v>10.8</v>
      </c>
      <c r="AJ430" s="64">
        <f t="shared" si="736"/>
        <v>10.6</v>
      </c>
      <c r="AK430" s="64">
        <f t="shared" si="737"/>
        <v>10.4</v>
      </c>
      <c r="AL430" s="64">
        <f t="shared" si="738"/>
        <v>10.4</v>
      </c>
      <c r="AM430" s="64">
        <f t="shared" si="739"/>
        <v>10.4</v>
      </c>
      <c r="AN430" s="64">
        <f t="shared" si="740"/>
        <v>10.6</v>
      </c>
      <c r="AO430" s="64">
        <f t="shared" si="741"/>
        <v>10.8</v>
      </c>
      <c r="AP430" s="64">
        <f t="shared" si="742"/>
        <v>11.2</v>
      </c>
      <c r="AQ430" s="64">
        <f t="shared" si="744"/>
        <v>11.4</v>
      </c>
      <c r="AR430" s="64">
        <f t="shared" si="746"/>
        <v>11.8</v>
      </c>
      <c r="AS430" s="64">
        <f t="shared" si="747"/>
        <v>12.2</v>
      </c>
      <c r="AT430" s="64">
        <f t="shared" ref="AT430:AT446" si="748">VLOOKUP($C$108,$D$3:$K$63,$A$73,0)*(B388-B387)</f>
        <v>12.4</v>
      </c>
      <c r="AU430" s="64">
        <f>VLOOKUP($C$109,$D$3:$K$63,$A$73,0)*(B387-B386)</f>
        <v>12.8</v>
      </c>
      <c r="AV430" s="64">
        <f>VLOOKUP($C$110,$D$3:$K$63,$A$73,0)*B386</f>
        <v>0</v>
      </c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54">
        <f t="shared" si="668"/>
        <v>168.2</v>
      </c>
      <c r="BP430" s="53">
        <v>2044</v>
      </c>
      <c r="BQ430" s="61">
        <f t="shared" si="669"/>
        <v>0</v>
      </c>
      <c r="BR430" s="61">
        <f t="shared" si="689"/>
        <v>0</v>
      </c>
      <c r="BS430" s="61">
        <f t="shared" si="690"/>
        <v>0</v>
      </c>
      <c r="BT430" s="61">
        <f t="shared" si="691"/>
        <v>0</v>
      </c>
      <c r="BU430" s="61">
        <f t="shared" si="692"/>
        <v>0</v>
      </c>
      <c r="BV430" s="61">
        <f t="shared" si="693"/>
        <v>0</v>
      </c>
      <c r="BW430" s="61">
        <f t="shared" si="694"/>
        <v>0</v>
      </c>
      <c r="BX430" s="61">
        <f t="shared" si="695"/>
        <v>0</v>
      </c>
      <c r="BY430" s="61">
        <f t="shared" si="696"/>
        <v>0</v>
      </c>
      <c r="BZ430" s="61">
        <f t="shared" si="697"/>
        <v>0</v>
      </c>
      <c r="CA430" s="61">
        <f t="shared" si="698"/>
        <v>0</v>
      </c>
      <c r="CB430" s="61">
        <f t="shared" si="699"/>
        <v>0</v>
      </c>
      <c r="CC430" s="61">
        <f t="shared" si="700"/>
        <v>0</v>
      </c>
      <c r="CD430" s="61">
        <f t="shared" si="701"/>
        <v>0</v>
      </c>
      <c r="CE430" s="61">
        <f t="shared" si="702"/>
        <v>0</v>
      </c>
      <c r="CF430" s="61">
        <f t="shared" si="703"/>
        <v>0</v>
      </c>
      <c r="CG430" s="61">
        <f t="shared" si="686"/>
        <v>0</v>
      </c>
      <c r="CH430" s="61">
        <f t="shared" si="639"/>
        <v>0</v>
      </c>
      <c r="CI430" s="61">
        <f t="shared" si="640"/>
        <v>0</v>
      </c>
      <c r="CJ430" s="61">
        <f t="shared" si="641"/>
        <v>0</v>
      </c>
      <c r="CK430" s="61">
        <f t="shared" si="642"/>
        <v>0</v>
      </c>
      <c r="CL430" s="61">
        <f t="shared" si="643"/>
        <v>0</v>
      </c>
      <c r="CM430" s="61">
        <f t="shared" si="670"/>
        <v>0</v>
      </c>
      <c r="CN430" s="61">
        <f t="shared" si="704"/>
        <v>0</v>
      </c>
      <c r="CO430" s="61">
        <f t="shared" si="705"/>
        <v>0</v>
      </c>
      <c r="CP430" s="61">
        <f t="shared" si="706"/>
        <v>0</v>
      </c>
      <c r="CQ430" s="61">
        <f t="shared" si="707"/>
        <v>0</v>
      </c>
      <c r="CR430" s="61">
        <f t="shared" si="708"/>
        <v>0</v>
      </c>
      <c r="CS430" s="61">
        <f t="shared" si="709"/>
        <v>2.17820212916945E-16</v>
      </c>
      <c r="CT430" s="61">
        <f t="shared" si="710"/>
        <v>6.6587395957193804E-2</v>
      </c>
      <c r="CU430" s="61">
        <f t="shared" si="711"/>
        <v>6.6587395957193804E-2</v>
      </c>
      <c r="CV430" s="61">
        <f t="shared" si="712"/>
        <v>6.4209274673008299E-2</v>
      </c>
      <c r="CW430" s="61">
        <f t="shared" si="713"/>
        <v>6.3020214030915594E-2</v>
      </c>
      <c r="CX430" s="61">
        <f t="shared" si="714"/>
        <v>6.18311533888228E-2</v>
      </c>
      <c r="CY430" s="61">
        <f t="shared" si="715"/>
        <v>6.18311533888228E-2</v>
      </c>
      <c r="CZ430" s="61">
        <f t="shared" si="716"/>
        <v>6.18311533888228E-2</v>
      </c>
      <c r="DA430" s="61">
        <f t="shared" si="717"/>
        <v>6.3020214030915594E-2</v>
      </c>
      <c r="DB430" s="61">
        <f t="shared" si="718"/>
        <v>6.4209274673008299E-2</v>
      </c>
      <c r="DC430" s="61">
        <f t="shared" si="745"/>
        <v>6.6587395957193804E-2</v>
      </c>
      <c r="DD430" s="61">
        <f t="shared" si="645"/>
        <v>6.7776456599286494E-2</v>
      </c>
      <c r="DE430" s="61">
        <f t="shared" si="646"/>
        <v>7.0154577883472E-2</v>
      </c>
      <c r="DF430" s="61">
        <f t="shared" si="647"/>
        <v>7.2532699167657505E-2</v>
      </c>
      <c r="DG430" s="61">
        <f t="shared" si="648"/>
        <v>7.3721759809750306E-2</v>
      </c>
      <c r="DH430" s="61">
        <f t="shared" si="649"/>
        <v>7.6099881093935798E-2</v>
      </c>
      <c r="DI430" s="61">
        <f t="shared" si="650"/>
        <v>0</v>
      </c>
      <c r="DJ430" s="61">
        <f t="shared" si="651"/>
        <v>0</v>
      </c>
      <c r="DK430" s="61">
        <f t="shared" si="652"/>
        <v>0</v>
      </c>
      <c r="DL430" s="61">
        <f t="shared" si="653"/>
        <v>0</v>
      </c>
      <c r="DM430" s="61">
        <f t="shared" si="654"/>
        <v>0</v>
      </c>
      <c r="DN430" s="61">
        <f t="shared" si="655"/>
        <v>0</v>
      </c>
      <c r="DO430" s="61">
        <f t="shared" si="656"/>
        <v>0</v>
      </c>
      <c r="DP430" s="61">
        <f t="shared" si="657"/>
        <v>0</v>
      </c>
      <c r="DQ430" s="61">
        <f t="shared" si="658"/>
        <v>0</v>
      </c>
      <c r="DR430" s="61">
        <f t="shared" si="659"/>
        <v>0</v>
      </c>
      <c r="DS430" s="61">
        <f t="shared" si="660"/>
        <v>0</v>
      </c>
      <c r="DT430" s="61">
        <f t="shared" si="661"/>
        <v>0</v>
      </c>
      <c r="DU430" s="61">
        <f t="shared" si="662"/>
        <v>0</v>
      </c>
      <c r="DV430" s="61">
        <f t="shared" si="663"/>
        <v>0</v>
      </c>
      <c r="DW430" s="61">
        <f t="shared" si="664"/>
        <v>0</v>
      </c>
      <c r="DX430" s="61">
        <f t="shared" si="665"/>
        <v>0</v>
      </c>
      <c r="DY430" s="61">
        <f t="shared" si="666"/>
        <v>0</v>
      </c>
      <c r="DZ430" s="61">
        <f t="shared" si="743"/>
        <v>1</v>
      </c>
    </row>
    <row r="431" spans="3:130">
      <c r="C431" s="53">
        <v>2045</v>
      </c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>
        <f t="shared" si="729"/>
        <v>0</v>
      </c>
      <c r="AD431" s="64">
        <f t="shared" si="730"/>
        <v>0</v>
      </c>
      <c r="AE431" s="64">
        <f t="shared" si="731"/>
        <v>0</v>
      </c>
      <c r="AF431" s="64">
        <f t="shared" si="732"/>
        <v>0</v>
      </c>
      <c r="AG431" s="64">
        <f t="shared" si="733"/>
        <v>3.7303493627405298E-14</v>
      </c>
      <c r="AH431" s="64">
        <f t="shared" si="734"/>
        <v>11.2</v>
      </c>
      <c r="AI431" s="64">
        <f t="shared" si="735"/>
        <v>10.8</v>
      </c>
      <c r="AJ431" s="64">
        <f t="shared" si="736"/>
        <v>10.6</v>
      </c>
      <c r="AK431" s="64">
        <f t="shared" si="737"/>
        <v>10.4</v>
      </c>
      <c r="AL431" s="64">
        <f t="shared" si="738"/>
        <v>10.4</v>
      </c>
      <c r="AM431" s="64">
        <f t="shared" si="739"/>
        <v>10.4</v>
      </c>
      <c r="AN431" s="64">
        <f t="shared" si="740"/>
        <v>10.6</v>
      </c>
      <c r="AO431" s="64">
        <f t="shared" si="741"/>
        <v>10.8</v>
      </c>
      <c r="AP431" s="64">
        <f t="shared" si="742"/>
        <v>11.2</v>
      </c>
      <c r="AQ431" s="64">
        <f t="shared" si="744"/>
        <v>11.4</v>
      </c>
      <c r="AR431" s="64">
        <f t="shared" si="746"/>
        <v>11.8</v>
      </c>
      <c r="AS431" s="64">
        <f t="shared" si="747"/>
        <v>12.2</v>
      </c>
      <c r="AT431" s="64">
        <f t="shared" si="748"/>
        <v>12.4</v>
      </c>
      <c r="AU431" s="64">
        <f t="shared" ref="AU431:AU446" si="749">VLOOKUP($C$109,$D$3:$K$63,$A$73,0)*(B388-B387)</f>
        <v>12.8</v>
      </c>
      <c r="AV431" s="64">
        <f>VLOOKUP($C$110,$D$3:$K$63,$A$73,0)*(B387-B386)</f>
        <v>13</v>
      </c>
      <c r="AW431" s="64">
        <f>VLOOKUP($C$111,$D$3:$K$63,$A$73,0)*B386</f>
        <v>0</v>
      </c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54">
        <f t="shared" si="668"/>
        <v>170</v>
      </c>
      <c r="BP431" s="53">
        <v>2045</v>
      </c>
      <c r="BQ431" s="61">
        <f t="shared" si="669"/>
        <v>0</v>
      </c>
      <c r="BR431" s="61">
        <f t="shared" si="689"/>
        <v>0</v>
      </c>
      <c r="BS431" s="61">
        <f t="shared" si="690"/>
        <v>0</v>
      </c>
      <c r="BT431" s="61">
        <f t="shared" si="691"/>
        <v>0</v>
      </c>
      <c r="BU431" s="61">
        <f t="shared" si="692"/>
        <v>0</v>
      </c>
      <c r="BV431" s="61">
        <f t="shared" si="693"/>
        <v>0</v>
      </c>
      <c r="BW431" s="61">
        <f t="shared" si="694"/>
        <v>0</v>
      </c>
      <c r="BX431" s="61">
        <f t="shared" si="695"/>
        <v>0</v>
      </c>
      <c r="BY431" s="61">
        <f t="shared" si="696"/>
        <v>0</v>
      </c>
      <c r="BZ431" s="61">
        <f t="shared" si="697"/>
        <v>0</v>
      </c>
      <c r="CA431" s="61">
        <f t="shared" si="698"/>
        <v>0</v>
      </c>
      <c r="CB431" s="61">
        <f t="shared" si="699"/>
        <v>0</v>
      </c>
      <c r="CC431" s="61">
        <f t="shared" si="700"/>
        <v>0</v>
      </c>
      <c r="CD431" s="61">
        <f t="shared" si="701"/>
        <v>0</v>
      </c>
      <c r="CE431" s="61">
        <f t="shared" si="702"/>
        <v>0</v>
      </c>
      <c r="CF431" s="61">
        <f t="shared" si="703"/>
        <v>0</v>
      </c>
      <c r="CG431" s="61">
        <f t="shared" si="686"/>
        <v>0</v>
      </c>
      <c r="CH431" s="61">
        <f t="shared" si="639"/>
        <v>0</v>
      </c>
      <c r="CI431" s="61">
        <f t="shared" si="640"/>
        <v>0</v>
      </c>
      <c r="CJ431" s="61">
        <f t="shared" si="641"/>
        <v>0</v>
      </c>
      <c r="CK431" s="61">
        <f t="shared" si="642"/>
        <v>0</v>
      </c>
      <c r="CL431" s="61">
        <f t="shared" si="643"/>
        <v>0</v>
      </c>
      <c r="CM431" s="61">
        <f t="shared" si="670"/>
        <v>0</v>
      </c>
      <c r="CN431" s="61">
        <f t="shared" si="704"/>
        <v>0</v>
      </c>
      <c r="CO431" s="61">
        <f t="shared" si="705"/>
        <v>0</v>
      </c>
      <c r="CP431" s="61">
        <f t="shared" si="706"/>
        <v>0</v>
      </c>
      <c r="CQ431" s="61">
        <f t="shared" si="707"/>
        <v>0</v>
      </c>
      <c r="CR431" s="61">
        <f t="shared" si="708"/>
        <v>0</v>
      </c>
      <c r="CS431" s="61">
        <f t="shared" si="709"/>
        <v>0</v>
      </c>
      <c r="CT431" s="61">
        <f t="shared" si="710"/>
        <v>2.1943231545532499E-16</v>
      </c>
      <c r="CU431" s="61">
        <f t="shared" si="711"/>
        <v>6.5882352941176503E-2</v>
      </c>
      <c r="CV431" s="61">
        <f t="shared" si="712"/>
        <v>6.3529411764705904E-2</v>
      </c>
      <c r="CW431" s="61">
        <f t="shared" si="713"/>
        <v>6.2352941176470597E-2</v>
      </c>
      <c r="CX431" s="61">
        <f t="shared" si="714"/>
        <v>6.1176470588235297E-2</v>
      </c>
      <c r="CY431" s="61">
        <f t="shared" si="715"/>
        <v>6.1176470588235297E-2</v>
      </c>
      <c r="CZ431" s="61">
        <f t="shared" si="716"/>
        <v>6.1176470588235297E-2</v>
      </c>
      <c r="DA431" s="61">
        <f t="shared" si="717"/>
        <v>6.2352941176470597E-2</v>
      </c>
      <c r="DB431" s="61">
        <f t="shared" si="718"/>
        <v>6.3529411764705904E-2</v>
      </c>
      <c r="DC431" s="61">
        <f t="shared" si="745"/>
        <v>6.5882352941176503E-2</v>
      </c>
      <c r="DD431" s="61">
        <f t="shared" si="645"/>
        <v>6.7058823529411699E-2</v>
      </c>
      <c r="DE431" s="61">
        <f t="shared" si="646"/>
        <v>6.9411764705882298E-2</v>
      </c>
      <c r="DF431" s="61">
        <f t="shared" si="647"/>
        <v>7.1764705882352897E-2</v>
      </c>
      <c r="DG431" s="61">
        <f t="shared" si="648"/>
        <v>7.2941176470588204E-2</v>
      </c>
      <c r="DH431" s="61">
        <f t="shared" si="649"/>
        <v>7.5294117647058803E-2</v>
      </c>
      <c r="DI431" s="61">
        <f t="shared" si="650"/>
        <v>7.6470588235294096E-2</v>
      </c>
      <c r="DJ431" s="61">
        <f t="shared" si="651"/>
        <v>0</v>
      </c>
      <c r="DK431" s="61">
        <f t="shared" si="652"/>
        <v>0</v>
      </c>
      <c r="DL431" s="61">
        <f t="shared" si="653"/>
        <v>0</v>
      </c>
      <c r="DM431" s="61">
        <f t="shared" si="654"/>
        <v>0</v>
      </c>
      <c r="DN431" s="61">
        <f t="shared" si="655"/>
        <v>0</v>
      </c>
      <c r="DO431" s="61">
        <f t="shared" si="656"/>
        <v>0</v>
      </c>
      <c r="DP431" s="61">
        <f t="shared" si="657"/>
        <v>0</v>
      </c>
      <c r="DQ431" s="61">
        <f t="shared" si="658"/>
        <v>0</v>
      </c>
      <c r="DR431" s="61">
        <f t="shared" si="659"/>
        <v>0</v>
      </c>
      <c r="DS431" s="61">
        <f t="shared" si="660"/>
        <v>0</v>
      </c>
      <c r="DT431" s="61">
        <f t="shared" si="661"/>
        <v>0</v>
      </c>
      <c r="DU431" s="61">
        <f t="shared" si="662"/>
        <v>0</v>
      </c>
      <c r="DV431" s="61">
        <f t="shared" si="663"/>
        <v>0</v>
      </c>
      <c r="DW431" s="61">
        <f t="shared" si="664"/>
        <v>0</v>
      </c>
      <c r="DX431" s="61">
        <f t="shared" si="665"/>
        <v>0</v>
      </c>
      <c r="DY431" s="61">
        <f t="shared" si="666"/>
        <v>0</v>
      </c>
      <c r="DZ431" s="61">
        <f t="shared" si="743"/>
        <v>1</v>
      </c>
    </row>
    <row r="432" spans="3:130">
      <c r="C432" s="53">
        <v>2046</v>
      </c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>
        <f t="shared" si="730"/>
        <v>0</v>
      </c>
      <c r="AE432" s="64">
        <f t="shared" si="731"/>
        <v>0</v>
      </c>
      <c r="AF432" s="64">
        <f t="shared" si="732"/>
        <v>0</v>
      </c>
      <c r="AG432" s="64">
        <f t="shared" si="733"/>
        <v>0</v>
      </c>
      <c r="AH432" s="64">
        <f t="shared" si="734"/>
        <v>3.7303493627405298E-14</v>
      </c>
      <c r="AI432" s="64">
        <f t="shared" si="735"/>
        <v>10.8</v>
      </c>
      <c r="AJ432" s="64">
        <f t="shared" si="736"/>
        <v>10.6</v>
      </c>
      <c r="AK432" s="64">
        <f t="shared" si="737"/>
        <v>10.4</v>
      </c>
      <c r="AL432" s="64">
        <f t="shared" si="738"/>
        <v>10.4</v>
      </c>
      <c r="AM432" s="64">
        <f t="shared" si="739"/>
        <v>10.4</v>
      </c>
      <c r="AN432" s="64">
        <f t="shared" si="740"/>
        <v>10.6</v>
      </c>
      <c r="AO432" s="64">
        <f t="shared" si="741"/>
        <v>10.8</v>
      </c>
      <c r="AP432" s="64">
        <f t="shared" si="742"/>
        <v>11.2</v>
      </c>
      <c r="AQ432" s="64">
        <f t="shared" si="744"/>
        <v>11.4</v>
      </c>
      <c r="AR432" s="64">
        <f t="shared" si="746"/>
        <v>11.8</v>
      </c>
      <c r="AS432" s="64">
        <f t="shared" si="747"/>
        <v>12.2</v>
      </c>
      <c r="AT432" s="64">
        <f t="shared" si="748"/>
        <v>12.4</v>
      </c>
      <c r="AU432" s="64">
        <f t="shared" si="749"/>
        <v>12.8</v>
      </c>
      <c r="AV432" s="64">
        <f t="shared" ref="AV432:AV446" si="750">VLOOKUP($C$110,$D$3:$K$63,$A$73,0)*(B388-B387)</f>
        <v>13</v>
      </c>
      <c r="AW432" s="64">
        <f>VLOOKUP($C$111,$D$3:$K$63,$A$73,0)*(B387-B386)</f>
        <v>13.4</v>
      </c>
      <c r="AX432" s="64">
        <f>VLOOKUP($C$112,$D$3:$K$63,$A$73,0)*B386</f>
        <v>0</v>
      </c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54">
        <f t="shared" si="668"/>
        <v>172.2</v>
      </c>
      <c r="BP432" s="53">
        <v>2046</v>
      </c>
      <c r="BQ432" s="61">
        <f t="shared" si="669"/>
        <v>0</v>
      </c>
      <c r="BR432" s="61">
        <f t="shared" si="689"/>
        <v>0</v>
      </c>
      <c r="BS432" s="61">
        <f t="shared" si="690"/>
        <v>0</v>
      </c>
      <c r="BT432" s="61">
        <f t="shared" si="691"/>
        <v>0</v>
      </c>
      <c r="BU432" s="61">
        <f t="shared" si="692"/>
        <v>0</v>
      </c>
      <c r="BV432" s="61">
        <f t="shared" si="693"/>
        <v>0</v>
      </c>
      <c r="BW432" s="61">
        <f t="shared" si="694"/>
        <v>0</v>
      </c>
      <c r="BX432" s="61">
        <f t="shared" si="695"/>
        <v>0</v>
      </c>
      <c r="BY432" s="61">
        <f t="shared" si="696"/>
        <v>0</v>
      </c>
      <c r="BZ432" s="61">
        <f t="shared" si="697"/>
        <v>0</v>
      </c>
      <c r="CA432" s="61">
        <f t="shared" si="698"/>
        <v>0</v>
      </c>
      <c r="CB432" s="61">
        <f t="shared" si="699"/>
        <v>0</v>
      </c>
      <c r="CC432" s="61">
        <f t="shared" si="700"/>
        <v>0</v>
      </c>
      <c r="CD432" s="61">
        <f t="shared" si="701"/>
        <v>0</v>
      </c>
      <c r="CE432" s="61">
        <f t="shared" si="702"/>
        <v>0</v>
      </c>
      <c r="CF432" s="61">
        <f t="shared" si="703"/>
        <v>0</v>
      </c>
      <c r="CG432" s="61">
        <f t="shared" si="686"/>
        <v>0</v>
      </c>
      <c r="CH432" s="61">
        <f t="shared" si="639"/>
        <v>0</v>
      </c>
      <c r="CI432" s="61">
        <f t="shared" si="640"/>
        <v>0</v>
      </c>
      <c r="CJ432" s="61">
        <f t="shared" si="641"/>
        <v>0</v>
      </c>
      <c r="CK432" s="61">
        <f t="shared" si="642"/>
        <v>0</v>
      </c>
      <c r="CL432" s="61">
        <f t="shared" si="643"/>
        <v>0</v>
      </c>
      <c r="CM432" s="61">
        <f t="shared" si="670"/>
        <v>0</v>
      </c>
      <c r="CN432" s="61">
        <f t="shared" si="704"/>
        <v>0</v>
      </c>
      <c r="CO432" s="61">
        <f t="shared" si="705"/>
        <v>0</v>
      </c>
      <c r="CP432" s="61">
        <f t="shared" si="706"/>
        <v>0</v>
      </c>
      <c r="CQ432" s="61">
        <f t="shared" si="707"/>
        <v>0</v>
      </c>
      <c r="CR432" s="61">
        <f t="shared" si="708"/>
        <v>0</v>
      </c>
      <c r="CS432" s="61">
        <f t="shared" si="709"/>
        <v>0</v>
      </c>
      <c r="CT432" s="61">
        <f t="shared" si="710"/>
        <v>0</v>
      </c>
      <c r="CU432" s="61">
        <f t="shared" si="711"/>
        <v>2.16628882853689E-16</v>
      </c>
      <c r="CV432" s="61">
        <f t="shared" si="712"/>
        <v>6.2717770034843204E-2</v>
      </c>
      <c r="CW432" s="61">
        <f t="shared" si="713"/>
        <v>6.1556329849012797E-2</v>
      </c>
      <c r="CX432" s="61">
        <f t="shared" si="714"/>
        <v>6.0394889663182301E-2</v>
      </c>
      <c r="CY432" s="61">
        <f t="shared" si="715"/>
        <v>6.0394889663182301E-2</v>
      </c>
      <c r="CZ432" s="61">
        <f t="shared" si="716"/>
        <v>6.0394889663182301E-2</v>
      </c>
      <c r="DA432" s="61">
        <f t="shared" si="717"/>
        <v>6.1556329849012797E-2</v>
      </c>
      <c r="DB432" s="61">
        <f t="shared" si="718"/>
        <v>6.2717770034843204E-2</v>
      </c>
      <c r="DC432" s="61">
        <f t="shared" si="745"/>
        <v>6.5040650406504003E-2</v>
      </c>
      <c r="DD432" s="61">
        <f t="shared" si="645"/>
        <v>6.6202090592334506E-2</v>
      </c>
      <c r="DE432" s="61">
        <f t="shared" si="646"/>
        <v>6.8524970963995305E-2</v>
      </c>
      <c r="DF432" s="61">
        <f t="shared" si="647"/>
        <v>7.0847851335656201E-2</v>
      </c>
      <c r="DG432" s="61">
        <f t="shared" si="648"/>
        <v>7.2009291521486593E-2</v>
      </c>
      <c r="DH432" s="61">
        <f t="shared" si="649"/>
        <v>7.4332171893147503E-2</v>
      </c>
      <c r="DI432" s="61">
        <f t="shared" si="650"/>
        <v>7.5493612078977895E-2</v>
      </c>
      <c r="DJ432" s="61">
        <f t="shared" si="651"/>
        <v>7.7816492450638805E-2</v>
      </c>
      <c r="DK432" s="61">
        <f t="shared" si="652"/>
        <v>0</v>
      </c>
      <c r="DL432" s="61">
        <f t="shared" si="653"/>
        <v>0</v>
      </c>
      <c r="DM432" s="61">
        <f t="shared" si="654"/>
        <v>0</v>
      </c>
      <c r="DN432" s="61">
        <f t="shared" si="655"/>
        <v>0</v>
      </c>
      <c r="DO432" s="61">
        <f t="shared" si="656"/>
        <v>0</v>
      </c>
      <c r="DP432" s="61">
        <f t="shared" si="657"/>
        <v>0</v>
      </c>
      <c r="DQ432" s="61">
        <f t="shared" si="658"/>
        <v>0</v>
      </c>
      <c r="DR432" s="61">
        <f t="shared" si="659"/>
        <v>0</v>
      </c>
      <c r="DS432" s="61">
        <f t="shared" si="660"/>
        <v>0</v>
      </c>
      <c r="DT432" s="61">
        <f t="shared" si="661"/>
        <v>0</v>
      </c>
      <c r="DU432" s="61">
        <f t="shared" si="662"/>
        <v>0</v>
      </c>
      <c r="DV432" s="61">
        <f t="shared" si="663"/>
        <v>0</v>
      </c>
      <c r="DW432" s="61">
        <f t="shared" si="664"/>
        <v>0</v>
      </c>
      <c r="DX432" s="61">
        <f t="shared" si="665"/>
        <v>0</v>
      </c>
      <c r="DY432" s="61">
        <f t="shared" si="666"/>
        <v>0</v>
      </c>
      <c r="DZ432" s="61">
        <f t="shared" si="743"/>
        <v>1</v>
      </c>
    </row>
    <row r="433" spans="2:130">
      <c r="C433" s="53">
        <v>2047</v>
      </c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>
        <f t="shared" si="731"/>
        <v>0</v>
      </c>
      <c r="AF433" s="64">
        <f t="shared" si="732"/>
        <v>0</v>
      </c>
      <c r="AG433" s="64">
        <f t="shared" si="733"/>
        <v>0</v>
      </c>
      <c r="AH433" s="64">
        <f t="shared" si="734"/>
        <v>0</v>
      </c>
      <c r="AI433" s="64">
        <f t="shared" si="735"/>
        <v>3.5971225997855097E-14</v>
      </c>
      <c r="AJ433" s="64">
        <f t="shared" si="736"/>
        <v>10.6</v>
      </c>
      <c r="AK433" s="64">
        <f t="shared" si="737"/>
        <v>10.4</v>
      </c>
      <c r="AL433" s="64">
        <f t="shared" si="738"/>
        <v>10.4</v>
      </c>
      <c r="AM433" s="64">
        <f t="shared" si="739"/>
        <v>10.4</v>
      </c>
      <c r="AN433" s="64">
        <f t="shared" si="740"/>
        <v>10.6</v>
      </c>
      <c r="AO433" s="64">
        <f t="shared" si="741"/>
        <v>10.8</v>
      </c>
      <c r="AP433" s="64">
        <f t="shared" si="742"/>
        <v>11.2</v>
      </c>
      <c r="AQ433" s="64">
        <f t="shared" si="744"/>
        <v>11.4</v>
      </c>
      <c r="AR433" s="64">
        <f t="shared" si="746"/>
        <v>11.8</v>
      </c>
      <c r="AS433" s="64">
        <f t="shared" si="747"/>
        <v>12.2</v>
      </c>
      <c r="AT433" s="64">
        <f t="shared" si="748"/>
        <v>12.4</v>
      </c>
      <c r="AU433" s="64">
        <f t="shared" si="749"/>
        <v>12.8</v>
      </c>
      <c r="AV433" s="64">
        <f t="shared" si="750"/>
        <v>13</v>
      </c>
      <c r="AW433" s="64">
        <f t="shared" ref="AW433:AW446" si="751">VLOOKUP($C$111,$D$3:$K$63,$A$73,0)*(B388-B387)</f>
        <v>13.4</v>
      </c>
      <c r="AX433" s="64">
        <f>VLOOKUP($C$112,$D$3:$K$63,$A$73,0)*(B387-B386)</f>
        <v>13.6</v>
      </c>
      <c r="AY433" s="64">
        <f>VLOOKUP($C$113,$D$3:$K$63,$A$73,0)*B386</f>
        <v>0</v>
      </c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54">
        <f t="shared" si="668"/>
        <v>175</v>
      </c>
      <c r="BP433" s="53">
        <v>2047</v>
      </c>
      <c r="BQ433" s="61">
        <f t="shared" si="669"/>
        <v>0</v>
      </c>
      <c r="BR433" s="61">
        <f t="shared" si="689"/>
        <v>0</v>
      </c>
      <c r="BS433" s="61">
        <f t="shared" si="690"/>
        <v>0</v>
      </c>
      <c r="BT433" s="61">
        <f t="shared" si="691"/>
        <v>0</v>
      </c>
      <c r="BU433" s="61">
        <f t="shared" si="692"/>
        <v>0</v>
      </c>
      <c r="BV433" s="61">
        <f t="shared" si="693"/>
        <v>0</v>
      </c>
      <c r="BW433" s="61">
        <f t="shared" si="694"/>
        <v>0</v>
      </c>
      <c r="BX433" s="61">
        <f t="shared" si="695"/>
        <v>0</v>
      </c>
      <c r="BY433" s="61">
        <f t="shared" si="696"/>
        <v>0</v>
      </c>
      <c r="BZ433" s="61">
        <f t="shared" si="697"/>
        <v>0</v>
      </c>
      <c r="CA433" s="61">
        <f t="shared" si="698"/>
        <v>0</v>
      </c>
      <c r="CB433" s="61">
        <f t="shared" si="699"/>
        <v>0</v>
      </c>
      <c r="CC433" s="61">
        <f t="shared" si="700"/>
        <v>0</v>
      </c>
      <c r="CD433" s="61">
        <f t="shared" si="701"/>
        <v>0</v>
      </c>
      <c r="CE433" s="61">
        <f t="shared" si="702"/>
        <v>0</v>
      </c>
      <c r="CF433" s="61">
        <f t="shared" si="703"/>
        <v>0</v>
      </c>
      <c r="CG433" s="61">
        <f t="shared" si="686"/>
        <v>0</v>
      </c>
      <c r="CH433" s="61">
        <f t="shared" si="639"/>
        <v>0</v>
      </c>
      <c r="CI433" s="61">
        <f t="shared" si="640"/>
        <v>0</v>
      </c>
      <c r="CJ433" s="61">
        <f t="shared" si="641"/>
        <v>0</v>
      </c>
      <c r="CK433" s="61">
        <f t="shared" si="642"/>
        <v>0</v>
      </c>
      <c r="CL433" s="61">
        <f t="shared" si="643"/>
        <v>0</v>
      </c>
      <c r="CM433" s="61">
        <f t="shared" si="670"/>
        <v>0</v>
      </c>
      <c r="CN433" s="61">
        <f t="shared" si="704"/>
        <v>0</v>
      </c>
      <c r="CO433" s="61">
        <f t="shared" si="705"/>
        <v>0</v>
      </c>
      <c r="CP433" s="61">
        <f t="shared" si="706"/>
        <v>0</v>
      </c>
      <c r="CQ433" s="61">
        <f t="shared" si="707"/>
        <v>0</v>
      </c>
      <c r="CR433" s="61">
        <f t="shared" si="708"/>
        <v>0</v>
      </c>
      <c r="CS433" s="61">
        <f t="shared" si="709"/>
        <v>0</v>
      </c>
      <c r="CT433" s="61">
        <f t="shared" si="710"/>
        <v>0</v>
      </c>
      <c r="CU433" s="61">
        <f t="shared" si="711"/>
        <v>0</v>
      </c>
      <c r="CV433" s="61">
        <f t="shared" si="712"/>
        <v>2.05549862844886E-16</v>
      </c>
      <c r="CW433" s="61">
        <f t="shared" si="713"/>
        <v>6.0571428571428602E-2</v>
      </c>
      <c r="CX433" s="61">
        <f t="shared" si="714"/>
        <v>5.94285714285714E-2</v>
      </c>
      <c r="CY433" s="61">
        <f t="shared" si="715"/>
        <v>5.94285714285714E-2</v>
      </c>
      <c r="CZ433" s="61">
        <f t="shared" si="716"/>
        <v>5.94285714285714E-2</v>
      </c>
      <c r="DA433" s="61">
        <f t="shared" si="717"/>
        <v>6.0571428571428602E-2</v>
      </c>
      <c r="DB433" s="61">
        <f t="shared" si="718"/>
        <v>6.1714285714285701E-2</v>
      </c>
      <c r="DC433" s="61">
        <f t="shared" si="745"/>
        <v>6.4000000000000001E-2</v>
      </c>
      <c r="DD433" s="61">
        <f t="shared" si="645"/>
        <v>6.51428571428571E-2</v>
      </c>
      <c r="DE433" s="61">
        <f t="shared" si="646"/>
        <v>6.7428571428571393E-2</v>
      </c>
      <c r="DF433" s="61">
        <f t="shared" si="647"/>
        <v>6.9714285714285701E-2</v>
      </c>
      <c r="DG433" s="61">
        <f t="shared" si="648"/>
        <v>7.0857142857142799E-2</v>
      </c>
      <c r="DH433" s="61">
        <f t="shared" si="649"/>
        <v>7.3142857142857107E-2</v>
      </c>
      <c r="DI433" s="61">
        <f t="shared" si="650"/>
        <v>7.4285714285714302E-2</v>
      </c>
      <c r="DJ433" s="61">
        <f t="shared" si="651"/>
        <v>7.6571428571428596E-2</v>
      </c>
      <c r="DK433" s="61">
        <f t="shared" si="652"/>
        <v>7.7714285714285694E-2</v>
      </c>
      <c r="DL433" s="61">
        <f t="shared" si="653"/>
        <v>0</v>
      </c>
      <c r="DM433" s="61">
        <f t="shared" si="654"/>
        <v>0</v>
      </c>
      <c r="DN433" s="61">
        <f t="shared" si="655"/>
        <v>0</v>
      </c>
      <c r="DO433" s="61">
        <f t="shared" si="656"/>
        <v>0</v>
      </c>
      <c r="DP433" s="61">
        <f t="shared" si="657"/>
        <v>0</v>
      </c>
      <c r="DQ433" s="61">
        <f t="shared" si="658"/>
        <v>0</v>
      </c>
      <c r="DR433" s="61">
        <f t="shared" si="659"/>
        <v>0</v>
      </c>
      <c r="DS433" s="61">
        <f t="shared" si="660"/>
        <v>0</v>
      </c>
      <c r="DT433" s="61">
        <f t="shared" si="661"/>
        <v>0</v>
      </c>
      <c r="DU433" s="61">
        <f t="shared" si="662"/>
        <v>0</v>
      </c>
      <c r="DV433" s="61">
        <f t="shared" si="663"/>
        <v>0</v>
      </c>
      <c r="DW433" s="61">
        <f t="shared" si="664"/>
        <v>0</v>
      </c>
      <c r="DX433" s="61">
        <f t="shared" si="665"/>
        <v>0</v>
      </c>
      <c r="DY433" s="61">
        <f t="shared" si="666"/>
        <v>0</v>
      </c>
      <c r="DZ433" s="61">
        <f t="shared" si="743"/>
        <v>1</v>
      </c>
    </row>
    <row r="434" spans="2:130">
      <c r="C434" s="53">
        <v>2048</v>
      </c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>
        <f t="shared" si="732"/>
        <v>0</v>
      </c>
      <c r="AG434" s="64">
        <f t="shared" si="733"/>
        <v>0</v>
      </c>
      <c r="AH434" s="64">
        <f t="shared" si="734"/>
        <v>0</v>
      </c>
      <c r="AI434" s="64">
        <f t="shared" si="735"/>
        <v>0</v>
      </c>
      <c r="AJ434" s="64">
        <f t="shared" si="736"/>
        <v>3.5305092183079997E-14</v>
      </c>
      <c r="AK434" s="64">
        <f t="shared" si="737"/>
        <v>10.4</v>
      </c>
      <c r="AL434" s="64">
        <f t="shared" si="738"/>
        <v>10.4</v>
      </c>
      <c r="AM434" s="64">
        <f t="shared" si="739"/>
        <v>10.4</v>
      </c>
      <c r="AN434" s="64">
        <f t="shared" si="740"/>
        <v>10.6</v>
      </c>
      <c r="AO434" s="64">
        <f t="shared" si="741"/>
        <v>10.8</v>
      </c>
      <c r="AP434" s="64">
        <f t="shared" si="742"/>
        <v>11.2</v>
      </c>
      <c r="AQ434" s="64">
        <f t="shared" si="744"/>
        <v>11.4</v>
      </c>
      <c r="AR434" s="64">
        <f t="shared" si="746"/>
        <v>11.8</v>
      </c>
      <c r="AS434" s="64">
        <f t="shared" si="747"/>
        <v>12.2</v>
      </c>
      <c r="AT434" s="64">
        <f t="shared" si="748"/>
        <v>12.4</v>
      </c>
      <c r="AU434" s="64">
        <f t="shared" si="749"/>
        <v>12.8</v>
      </c>
      <c r="AV434" s="64">
        <f t="shared" si="750"/>
        <v>13</v>
      </c>
      <c r="AW434" s="64">
        <f t="shared" si="751"/>
        <v>13.4</v>
      </c>
      <c r="AX434" s="64">
        <f t="shared" ref="AX434:AX446" si="752">VLOOKUP($C$112,$D$3:$K$63,$A$73,0)*(B388-B387)</f>
        <v>13.6</v>
      </c>
      <c r="AY434" s="64">
        <f>VLOOKUP($C$113,$D$3:$K$63,$A$73,0)*(B387-B386)</f>
        <v>13.8</v>
      </c>
      <c r="AZ434" s="64">
        <f>VLOOKUP($C$114,$D$3:$K$63,$A$73,0)*B386</f>
        <v>0</v>
      </c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54">
        <f t="shared" si="668"/>
        <v>178.2</v>
      </c>
      <c r="BP434" s="53">
        <v>2048</v>
      </c>
      <c r="BQ434" s="61">
        <f t="shared" si="669"/>
        <v>0</v>
      </c>
      <c r="BR434" s="61">
        <f t="shared" si="689"/>
        <v>0</v>
      </c>
      <c r="BS434" s="61">
        <f t="shared" si="690"/>
        <v>0</v>
      </c>
      <c r="BT434" s="61">
        <f t="shared" si="691"/>
        <v>0</v>
      </c>
      <c r="BU434" s="61">
        <f t="shared" si="692"/>
        <v>0</v>
      </c>
      <c r="BV434" s="61">
        <f t="shared" si="693"/>
        <v>0</v>
      </c>
      <c r="BW434" s="61">
        <f t="shared" si="694"/>
        <v>0</v>
      </c>
      <c r="BX434" s="61">
        <f t="shared" si="695"/>
        <v>0</v>
      </c>
      <c r="BY434" s="61">
        <f t="shared" si="696"/>
        <v>0</v>
      </c>
      <c r="BZ434" s="61">
        <f t="shared" si="697"/>
        <v>0</v>
      </c>
      <c r="CA434" s="61">
        <f t="shared" si="698"/>
        <v>0</v>
      </c>
      <c r="CB434" s="61">
        <f t="shared" si="699"/>
        <v>0</v>
      </c>
      <c r="CC434" s="61">
        <f t="shared" si="700"/>
        <v>0</v>
      </c>
      <c r="CD434" s="61">
        <f t="shared" si="701"/>
        <v>0</v>
      </c>
      <c r="CE434" s="61">
        <f t="shared" si="702"/>
        <v>0</v>
      </c>
      <c r="CF434" s="61">
        <f t="shared" si="703"/>
        <v>0</v>
      </c>
      <c r="CG434" s="61">
        <f t="shared" si="686"/>
        <v>0</v>
      </c>
      <c r="CH434" s="61">
        <f t="shared" si="639"/>
        <v>0</v>
      </c>
      <c r="CI434" s="61">
        <f t="shared" si="640"/>
        <v>0</v>
      </c>
      <c r="CJ434" s="61">
        <f t="shared" si="641"/>
        <v>0</v>
      </c>
      <c r="CK434" s="61">
        <f t="shared" si="642"/>
        <v>0</v>
      </c>
      <c r="CL434" s="61">
        <f t="shared" si="643"/>
        <v>0</v>
      </c>
      <c r="CM434" s="61">
        <f t="shared" si="670"/>
        <v>0</v>
      </c>
      <c r="CN434" s="61">
        <f t="shared" si="704"/>
        <v>0</v>
      </c>
      <c r="CO434" s="61">
        <f t="shared" si="705"/>
        <v>0</v>
      </c>
      <c r="CP434" s="61">
        <f t="shared" si="706"/>
        <v>0</v>
      </c>
      <c r="CQ434" s="61">
        <f t="shared" si="707"/>
        <v>0</v>
      </c>
      <c r="CR434" s="61">
        <f t="shared" si="708"/>
        <v>0</v>
      </c>
      <c r="CS434" s="61">
        <f t="shared" si="709"/>
        <v>0</v>
      </c>
      <c r="CT434" s="61">
        <f t="shared" si="710"/>
        <v>0</v>
      </c>
      <c r="CU434" s="61">
        <f t="shared" si="711"/>
        <v>0</v>
      </c>
      <c r="CV434" s="61">
        <f t="shared" si="712"/>
        <v>0</v>
      </c>
      <c r="CW434" s="61">
        <f t="shared" si="713"/>
        <v>1.9812060708799101E-16</v>
      </c>
      <c r="CX434" s="61">
        <f t="shared" si="714"/>
        <v>5.8361391694724998E-2</v>
      </c>
      <c r="CY434" s="61">
        <f t="shared" si="715"/>
        <v>5.8361391694724998E-2</v>
      </c>
      <c r="CZ434" s="61">
        <f t="shared" si="716"/>
        <v>5.8361391694724998E-2</v>
      </c>
      <c r="DA434" s="61">
        <f t="shared" si="717"/>
        <v>5.9483726150392803E-2</v>
      </c>
      <c r="DB434" s="61">
        <f t="shared" si="718"/>
        <v>6.0606060606060601E-2</v>
      </c>
      <c r="DC434" s="61">
        <f t="shared" si="745"/>
        <v>6.2850729517396203E-2</v>
      </c>
      <c r="DD434" s="61">
        <f t="shared" si="645"/>
        <v>6.3973063973064001E-2</v>
      </c>
      <c r="DE434" s="61">
        <f t="shared" si="646"/>
        <v>6.6217732884399499E-2</v>
      </c>
      <c r="DF434" s="61">
        <f t="shared" si="647"/>
        <v>6.8462401795735095E-2</v>
      </c>
      <c r="DG434" s="61">
        <f t="shared" si="648"/>
        <v>6.9584736251402907E-2</v>
      </c>
      <c r="DH434" s="61">
        <f t="shared" si="649"/>
        <v>7.1829405162738502E-2</v>
      </c>
      <c r="DI434" s="61">
        <f t="shared" si="650"/>
        <v>7.29517396184063E-2</v>
      </c>
      <c r="DJ434" s="61">
        <f t="shared" si="651"/>
        <v>7.5196408529741895E-2</v>
      </c>
      <c r="DK434" s="61">
        <f t="shared" si="652"/>
        <v>7.6318742985409693E-2</v>
      </c>
      <c r="DL434" s="61">
        <f t="shared" si="653"/>
        <v>7.7441077441077394E-2</v>
      </c>
      <c r="DM434" s="61">
        <f t="shared" si="654"/>
        <v>0</v>
      </c>
      <c r="DN434" s="61">
        <f t="shared" si="655"/>
        <v>0</v>
      </c>
      <c r="DO434" s="61">
        <f t="shared" si="656"/>
        <v>0</v>
      </c>
      <c r="DP434" s="61">
        <f t="shared" si="657"/>
        <v>0</v>
      </c>
      <c r="DQ434" s="61">
        <f t="shared" si="658"/>
        <v>0</v>
      </c>
      <c r="DR434" s="61">
        <f t="shared" si="659"/>
        <v>0</v>
      </c>
      <c r="DS434" s="61">
        <f t="shared" si="660"/>
        <v>0</v>
      </c>
      <c r="DT434" s="61">
        <f t="shared" si="661"/>
        <v>0</v>
      </c>
      <c r="DU434" s="61">
        <f t="shared" si="662"/>
        <v>0</v>
      </c>
      <c r="DV434" s="61">
        <f t="shared" si="663"/>
        <v>0</v>
      </c>
      <c r="DW434" s="61">
        <f t="shared" si="664"/>
        <v>0</v>
      </c>
      <c r="DX434" s="61">
        <f t="shared" si="665"/>
        <v>0</v>
      </c>
      <c r="DY434" s="61">
        <f t="shared" si="666"/>
        <v>0</v>
      </c>
      <c r="DZ434" s="61">
        <f t="shared" si="743"/>
        <v>1</v>
      </c>
    </row>
    <row r="435" spans="2:130">
      <c r="C435" s="53">
        <v>2049</v>
      </c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>
        <f t="shared" si="733"/>
        <v>0</v>
      </c>
      <c r="AH435" s="64">
        <f t="shared" si="734"/>
        <v>0</v>
      </c>
      <c r="AI435" s="64">
        <f t="shared" si="735"/>
        <v>0</v>
      </c>
      <c r="AJ435" s="64">
        <f t="shared" si="736"/>
        <v>0</v>
      </c>
      <c r="AK435" s="64">
        <f t="shared" si="737"/>
        <v>3.4638958368304903E-14</v>
      </c>
      <c r="AL435" s="64">
        <f t="shared" si="738"/>
        <v>10.4</v>
      </c>
      <c r="AM435" s="64">
        <f t="shared" si="739"/>
        <v>10.4</v>
      </c>
      <c r="AN435" s="64">
        <f t="shared" si="740"/>
        <v>10.6</v>
      </c>
      <c r="AO435" s="64">
        <f t="shared" si="741"/>
        <v>10.8</v>
      </c>
      <c r="AP435" s="64">
        <f t="shared" si="742"/>
        <v>11.2</v>
      </c>
      <c r="AQ435" s="64">
        <f t="shared" si="744"/>
        <v>11.4</v>
      </c>
      <c r="AR435" s="64">
        <f t="shared" si="746"/>
        <v>11.8</v>
      </c>
      <c r="AS435" s="64">
        <f t="shared" si="747"/>
        <v>12.2</v>
      </c>
      <c r="AT435" s="64">
        <f t="shared" si="748"/>
        <v>12.4</v>
      </c>
      <c r="AU435" s="64">
        <f t="shared" si="749"/>
        <v>12.8</v>
      </c>
      <c r="AV435" s="64">
        <f t="shared" si="750"/>
        <v>13</v>
      </c>
      <c r="AW435" s="64">
        <f t="shared" si="751"/>
        <v>13.4</v>
      </c>
      <c r="AX435" s="64">
        <f t="shared" si="752"/>
        <v>13.6</v>
      </c>
      <c r="AY435" s="64">
        <f t="shared" ref="AY435:AY446" si="753">VLOOKUP($C$113,$D$3:$K$63,$A$73,0)*(B388-B387)</f>
        <v>13.8</v>
      </c>
      <c r="AZ435" s="64">
        <f>VLOOKUP($C$114,$D$3:$K$63,$A$73,0)*(B387-B386)</f>
        <v>14.2</v>
      </c>
      <c r="BA435" s="64">
        <f>VLOOKUP($C$115,$D$3:$K$63,$A$73,0)*B386</f>
        <v>0</v>
      </c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54">
        <f t="shared" si="668"/>
        <v>182</v>
      </c>
      <c r="BP435" s="53">
        <v>2049</v>
      </c>
      <c r="BQ435" s="61">
        <f t="shared" si="669"/>
        <v>0</v>
      </c>
      <c r="BR435" s="61">
        <f t="shared" si="689"/>
        <v>0</v>
      </c>
      <c r="BS435" s="61">
        <f t="shared" si="690"/>
        <v>0</v>
      </c>
      <c r="BT435" s="61">
        <f t="shared" si="691"/>
        <v>0</v>
      </c>
      <c r="BU435" s="61">
        <f t="shared" si="692"/>
        <v>0</v>
      </c>
      <c r="BV435" s="61">
        <f t="shared" si="693"/>
        <v>0</v>
      </c>
      <c r="BW435" s="61">
        <f t="shared" si="694"/>
        <v>0</v>
      </c>
      <c r="BX435" s="61">
        <f t="shared" si="695"/>
        <v>0</v>
      </c>
      <c r="BY435" s="61">
        <f t="shared" si="696"/>
        <v>0</v>
      </c>
      <c r="BZ435" s="61">
        <f t="shared" si="697"/>
        <v>0</v>
      </c>
      <c r="CA435" s="61">
        <f t="shared" si="698"/>
        <v>0</v>
      </c>
      <c r="CB435" s="61">
        <f t="shared" si="699"/>
        <v>0</v>
      </c>
      <c r="CC435" s="61">
        <f t="shared" si="700"/>
        <v>0</v>
      </c>
      <c r="CD435" s="61">
        <f t="shared" si="701"/>
        <v>0</v>
      </c>
      <c r="CE435" s="61">
        <f t="shared" si="702"/>
        <v>0</v>
      </c>
      <c r="CF435" s="61">
        <f t="shared" si="703"/>
        <v>0</v>
      </c>
      <c r="CG435" s="61">
        <f t="shared" si="686"/>
        <v>0</v>
      </c>
      <c r="CH435" s="61">
        <f t="shared" si="639"/>
        <v>0</v>
      </c>
      <c r="CI435" s="61">
        <f t="shared" si="640"/>
        <v>0</v>
      </c>
      <c r="CJ435" s="61">
        <f t="shared" si="641"/>
        <v>0</v>
      </c>
      <c r="CK435" s="61">
        <f t="shared" si="642"/>
        <v>0</v>
      </c>
      <c r="CL435" s="61">
        <f t="shared" si="643"/>
        <v>0</v>
      </c>
      <c r="CM435" s="61">
        <f t="shared" si="670"/>
        <v>0</v>
      </c>
      <c r="CN435" s="61">
        <f t="shared" si="704"/>
        <v>0</v>
      </c>
      <c r="CO435" s="61">
        <f t="shared" si="705"/>
        <v>0</v>
      </c>
      <c r="CP435" s="61">
        <f t="shared" si="706"/>
        <v>0</v>
      </c>
      <c r="CQ435" s="61">
        <f t="shared" si="707"/>
        <v>0</v>
      </c>
      <c r="CR435" s="61">
        <f t="shared" si="708"/>
        <v>0</v>
      </c>
      <c r="CS435" s="61">
        <f t="shared" si="709"/>
        <v>0</v>
      </c>
      <c r="CT435" s="61">
        <f t="shared" si="710"/>
        <v>0</v>
      </c>
      <c r="CU435" s="61">
        <f t="shared" si="711"/>
        <v>0</v>
      </c>
      <c r="CV435" s="61">
        <f t="shared" si="712"/>
        <v>0</v>
      </c>
      <c r="CW435" s="61">
        <f t="shared" si="713"/>
        <v>0</v>
      </c>
      <c r="CX435" s="61">
        <f t="shared" si="714"/>
        <v>1.9032394707859801E-16</v>
      </c>
      <c r="CY435" s="61">
        <f t="shared" si="715"/>
        <v>5.7142857142857099E-2</v>
      </c>
      <c r="CZ435" s="61">
        <f t="shared" si="716"/>
        <v>5.7142857142857099E-2</v>
      </c>
      <c r="DA435" s="61">
        <f t="shared" si="717"/>
        <v>5.8241758241758201E-2</v>
      </c>
      <c r="DB435" s="61">
        <f t="shared" si="718"/>
        <v>5.9340659340659303E-2</v>
      </c>
      <c r="DC435" s="61">
        <f t="shared" si="745"/>
        <v>6.15384615384615E-2</v>
      </c>
      <c r="DD435" s="61">
        <f t="shared" si="645"/>
        <v>6.2637362637362595E-2</v>
      </c>
      <c r="DE435" s="61">
        <f t="shared" si="646"/>
        <v>6.4835164835164799E-2</v>
      </c>
      <c r="DF435" s="61">
        <f t="shared" si="647"/>
        <v>6.7032967032967003E-2</v>
      </c>
      <c r="DG435" s="61">
        <f t="shared" si="648"/>
        <v>6.8131868131868098E-2</v>
      </c>
      <c r="DH435" s="61">
        <f t="shared" si="649"/>
        <v>7.0329670329670302E-2</v>
      </c>
      <c r="DI435" s="61">
        <f t="shared" si="650"/>
        <v>7.1428571428571397E-2</v>
      </c>
      <c r="DJ435" s="61">
        <f t="shared" si="651"/>
        <v>7.3626373626373601E-2</v>
      </c>
      <c r="DK435" s="61">
        <f t="shared" si="652"/>
        <v>7.4725274725274696E-2</v>
      </c>
      <c r="DL435" s="61">
        <f t="shared" si="653"/>
        <v>7.5824175824175805E-2</v>
      </c>
      <c r="DM435" s="61">
        <f t="shared" si="654"/>
        <v>7.8021978021977995E-2</v>
      </c>
      <c r="DN435" s="61">
        <f t="shared" si="655"/>
        <v>0</v>
      </c>
      <c r="DO435" s="61">
        <f t="shared" si="656"/>
        <v>0</v>
      </c>
      <c r="DP435" s="61">
        <f t="shared" si="657"/>
        <v>0</v>
      </c>
      <c r="DQ435" s="61">
        <f t="shared" si="658"/>
        <v>0</v>
      </c>
      <c r="DR435" s="61">
        <f t="shared" si="659"/>
        <v>0</v>
      </c>
      <c r="DS435" s="61">
        <f t="shared" si="660"/>
        <v>0</v>
      </c>
      <c r="DT435" s="61">
        <f t="shared" si="661"/>
        <v>0</v>
      </c>
      <c r="DU435" s="61">
        <f t="shared" si="662"/>
        <v>0</v>
      </c>
      <c r="DV435" s="61">
        <f t="shared" si="663"/>
        <v>0</v>
      </c>
      <c r="DW435" s="61">
        <f t="shared" si="664"/>
        <v>0</v>
      </c>
      <c r="DX435" s="61">
        <f t="shared" si="665"/>
        <v>0</v>
      </c>
      <c r="DY435" s="61">
        <f t="shared" si="666"/>
        <v>0</v>
      </c>
      <c r="DZ435" s="61">
        <f t="shared" si="743"/>
        <v>1</v>
      </c>
    </row>
    <row r="436" spans="2:130">
      <c r="C436" s="53">
        <v>2050</v>
      </c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>
        <f t="shared" si="734"/>
        <v>0</v>
      </c>
      <c r="AI436" s="64">
        <f t="shared" si="735"/>
        <v>0</v>
      </c>
      <c r="AJ436" s="64">
        <f t="shared" si="736"/>
        <v>0</v>
      </c>
      <c r="AK436" s="64">
        <f t="shared" si="737"/>
        <v>0</v>
      </c>
      <c r="AL436" s="64">
        <f t="shared" si="738"/>
        <v>3.4638958368304903E-14</v>
      </c>
      <c r="AM436" s="64">
        <f t="shared" si="739"/>
        <v>10.4</v>
      </c>
      <c r="AN436" s="64">
        <f t="shared" si="740"/>
        <v>10.6</v>
      </c>
      <c r="AO436" s="64">
        <f t="shared" si="741"/>
        <v>10.8</v>
      </c>
      <c r="AP436" s="64">
        <f t="shared" si="742"/>
        <v>11.2</v>
      </c>
      <c r="AQ436" s="64">
        <f t="shared" si="744"/>
        <v>11.4</v>
      </c>
      <c r="AR436" s="64">
        <f t="shared" si="746"/>
        <v>11.8</v>
      </c>
      <c r="AS436" s="64">
        <f t="shared" si="747"/>
        <v>12.2</v>
      </c>
      <c r="AT436" s="64">
        <f t="shared" si="748"/>
        <v>12.4</v>
      </c>
      <c r="AU436" s="64">
        <f t="shared" si="749"/>
        <v>12.8</v>
      </c>
      <c r="AV436" s="64">
        <f t="shared" si="750"/>
        <v>13</v>
      </c>
      <c r="AW436" s="64">
        <f t="shared" si="751"/>
        <v>13.4</v>
      </c>
      <c r="AX436" s="64">
        <f t="shared" si="752"/>
        <v>13.6</v>
      </c>
      <c r="AY436" s="64">
        <f t="shared" si="753"/>
        <v>13.8</v>
      </c>
      <c r="AZ436" s="64">
        <f t="shared" ref="AZ436:AZ446" si="754">VLOOKUP($C$114,$D$3:$K$63,$A$73,0)*(B388-B387)</f>
        <v>14.2</v>
      </c>
      <c r="BA436" s="64">
        <f>VLOOKUP($C$115,$D$3:$K$63,$A$73,0)*(B387-B386)</f>
        <v>14.4</v>
      </c>
      <c r="BB436" s="64">
        <f>VLOOKUP($C$116,$D$3:$K$63,$A$73,0)*B386</f>
        <v>0</v>
      </c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54">
        <f t="shared" si="668"/>
        <v>186</v>
      </c>
      <c r="BP436" s="53">
        <v>2050</v>
      </c>
      <c r="BQ436" s="61">
        <f t="shared" si="669"/>
        <v>0</v>
      </c>
      <c r="BR436" s="61">
        <f t="shared" si="689"/>
        <v>0</v>
      </c>
      <c r="BS436" s="61">
        <f t="shared" si="690"/>
        <v>0</v>
      </c>
      <c r="BT436" s="61">
        <f t="shared" si="691"/>
        <v>0</v>
      </c>
      <c r="BU436" s="61">
        <f t="shared" si="692"/>
        <v>0</v>
      </c>
      <c r="BV436" s="61">
        <f t="shared" si="693"/>
        <v>0</v>
      </c>
      <c r="BW436" s="61">
        <f t="shared" si="694"/>
        <v>0</v>
      </c>
      <c r="BX436" s="61">
        <f t="shared" si="695"/>
        <v>0</v>
      </c>
      <c r="BY436" s="61">
        <f t="shared" si="696"/>
        <v>0</v>
      </c>
      <c r="BZ436" s="61">
        <f t="shared" si="697"/>
        <v>0</v>
      </c>
      <c r="CA436" s="61">
        <f t="shared" si="698"/>
        <v>0</v>
      </c>
      <c r="CB436" s="61">
        <f t="shared" si="699"/>
        <v>0</v>
      </c>
      <c r="CC436" s="61">
        <f t="shared" si="700"/>
        <v>0</v>
      </c>
      <c r="CD436" s="61">
        <f t="shared" si="701"/>
        <v>0</v>
      </c>
      <c r="CE436" s="61">
        <f t="shared" si="702"/>
        <v>0</v>
      </c>
      <c r="CF436" s="61">
        <f t="shared" si="703"/>
        <v>0</v>
      </c>
      <c r="CG436" s="61">
        <f t="shared" si="686"/>
        <v>0</v>
      </c>
      <c r="CH436" s="61">
        <f t="shared" si="639"/>
        <v>0</v>
      </c>
      <c r="CI436" s="61">
        <f t="shared" si="640"/>
        <v>0</v>
      </c>
      <c r="CJ436" s="61">
        <f t="shared" si="641"/>
        <v>0</v>
      </c>
      <c r="CK436" s="61">
        <f t="shared" si="642"/>
        <v>0</v>
      </c>
      <c r="CL436" s="61">
        <f t="shared" si="643"/>
        <v>0</v>
      </c>
      <c r="CM436" s="61">
        <f t="shared" si="670"/>
        <v>0</v>
      </c>
      <c r="CN436" s="61">
        <f t="shared" si="704"/>
        <v>0</v>
      </c>
      <c r="CO436" s="61">
        <f t="shared" si="705"/>
        <v>0</v>
      </c>
      <c r="CP436" s="61">
        <f t="shared" si="706"/>
        <v>0</v>
      </c>
      <c r="CQ436" s="61">
        <f t="shared" si="707"/>
        <v>0</v>
      </c>
      <c r="CR436" s="61">
        <f t="shared" si="708"/>
        <v>0</v>
      </c>
      <c r="CS436" s="61">
        <f t="shared" si="709"/>
        <v>0</v>
      </c>
      <c r="CT436" s="61">
        <f t="shared" si="710"/>
        <v>0</v>
      </c>
      <c r="CU436" s="61">
        <f t="shared" si="711"/>
        <v>0</v>
      </c>
      <c r="CV436" s="61">
        <f t="shared" si="712"/>
        <v>0</v>
      </c>
      <c r="CW436" s="61">
        <f t="shared" si="713"/>
        <v>0</v>
      </c>
      <c r="CX436" s="61">
        <f t="shared" si="714"/>
        <v>0</v>
      </c>
      <c r="CY436" s="61">
        <f t="shared" si="715"/>
        <v>1.8623095896938101E-16</v>
      </c>
      <c r="CZ436" s="61">
        <f t="shared" si="716"/>
        <v>5.5913978494623699E-2</v>
      </c>
      <c r="DA436" s="61">
        <f t="shared" si="717"/>
        <v>5.6989247311828001E-2</v>
      </c>
      <c r="DB436" s="61">
        <f t="shared" si="718"/>
        <v>5.8064516129032302E-2</v>
      </c>
      <c r="DC436" s="61">
        <f t="shared" si="745"/>
        <v>6.0215053763440898E-2</v>
      </c>
      <c r="DD436" s="61">
        <f t="shared" si="645"/>
        <v>6.12903225806452E-2</v>
      </c>
      <c r="DE436" s="61">
        <f t="shared" si="646"/>
        <v>6.3440860215053796E-2</v>
      </c>
      <c r="DF436" s="61">
        <f t="shared" si="647"/>
        <v>6.5591397849462399E-2</v>
      </c>
      <c r="DG436" s="61">
        <f t="shared" si="648"/>
        <v>6.6666666666666693E-2</v>
      </c>
      <c r="DH436" s="61">
        <f t="shared" si="649"/>
        <v>6.8817204301075297E-2</v>
      </c>
      <c r="DI436" s="61">
        <f t="shared" si="650"/>
        <v>6.9892473118279605E-2</v>
      </c>
      <c r="DJ436" s="61">
        <f t="shared" si="651"/>
        <v>7.2043010752688194E-2</v>
      </c>
      <c r="DK436" s="61">
        <f t="shared" si="652"/>
        <v>7.3118279569892503E-2</v>
      </c>
      <c r="DL436" s="61">
        <f t="shared" si="653"/>
        <v>7.4193548387096797E-2</v>
      </c>
      <c r="DM436" s="61">
        <f t="shared" si="654"/>
        <v>7.63440860215054E-2</v>
      </c>
      <c r="DN436" s="61">
        <f t="shared" si="655"/>
        <v>7.7419354838709695E-2</v>
      </c>
      <c r="DO436" s="61">
        <f t="shared" si="656"/>
        <v>0</v>
      </c>
      <c r="DP436" s="61">
        <f t="shared" si="657"/>
        <v>0</v>
      </c>
      <c r="DQ436" s="61">
        <f t="shared" si="658"/>
        <v>0</v>
      </c>
      <c r="DR436" s="61">
        <f t="shared" si="659"/>
        <v>0</v>
      </c>
      <c r="DS436" s="61">
        <f t="shared" si="660"/>
        <v>0</v>
      </c>
      <c r="DT436" s="61">
        <f t="shared" si="661"/>
        <v>0</v>
      </c>
      <c r="DU436" s="61">
        <f t="shared" si="662"/>
        <v>0</v>
      </c>
      <c r="DV436" s="61">
        <f t="shared" si="663"/>
        <v>0</v>
      </c>
      <c r="DW436" s="61">
        <f t="shared" si="664"/>
        <v>0</v>
      </c>
      <c r="DX436" s="61">
        <f t="shared" si="665"/>
        <v>0</v>
      </c>
      <c r="DY436" s="61">
        <f t="shared" si="666"/>
        <v>0</v>
      </c>
      <c r="DZ436" s="61">
        <f t="shared" si="743"/>
        <v>1</v>
      </c>
    </row>
    <row r="437" spans="2:130">
      <c r="C437" s="53">
        <v>2051</v>
      </c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>
        <f t="shared" si="735"/>
        <v>0</v>
      </c>
      <c r="AJ437" s="64">
        <f t="shared" si="736"/>
        <v>0</v>
      </c>
      <c r="AK437" s="64">
        <f t="shared" si="737"/>
        <v>0</v>
      </c>
      <c r="AL437" s="64">
        <f t="shared" si="738"/>
        <v>0</v>
      </c>
      <c r="AM437" s="64">
        <f t="shared" si="739"/>
        <v>3.4638958368304903E-14</v>
      </c>
      <c r="AN437" s="64">
        <f t="shared" si="740"/>
        <v>10.6</v>
      </c>
      <c r="AO437" s="64">
        <f t="shared" si="741"/>
        <v>10.8</v>
      </c>
      <c r="AP437" s="64">
        <f t="shared" si="742"/>
        <v>11.2</v>
      </c>
      <c r="AQ437" s="64">
        <f t="shared" si="744"/>
        <v>11.4</v>
      </c>
      <c r="AR437" s="64">
        <f t="shared" si="746"/>
        <v>11.8</v>
      </c>
      <c r="AS437" s="64">
        <f t="shared" si="747"/>
        <v>12.2</v>
      </c>
      <c r="AT437" s="64">
        <f t="shared" si="748"/>
        <v>12.4</v>
      </c>
      <c r="AU437" s="64">
        <f t="shared" si="749"/>
        <v>12.8</v>
      </c>
      <c r="AV437" s="64">
        <f t="shared" si="750"/>
        <v>13</v>
      </c>
      <c r="AW437" s="64">
        <f t="shared" si="751"/>
        <v>13.4</v>
      </c>
      <c r="AX437" s="64">
        <f t="shared" si="752"/>
        <v>13.6</v>
      </c>
      <c r="AY437" s="64">
        <f t="shared" si="753"/>
        <v>13.8</v>
      </c>
      <c r="AZ437" s="64">
        <f t="shared" si="754"/>
        <v>14.2</v>
      </c>
      <c r="BA437" s="64">
        <f t="shared" ref="BA437:BA446" si="755">VLOOKUP($C$115,$D$3:$K$63,$A$73,0)*(B388-B387)</f>
        <v>14.4</v>
      </c>
      <c r="BB437" s="64">
        <f>VLOOKUP($C$116,$D$3:$K$63,$A$73,0)*(B387-B386)</f>
        <v>14.6</v>
      </c>
      <c r="BC437" s="64">
        <f>VLOOKUP($C$117,$D$3:$K$63,$A$73,0)*B386</f>
        <v>0</v>
      </c>
      <c r="BD437" s="64"/>
      <c r="BE437" s="64"/>
      <c r="BF437" s="64"/>
      <c r="BG437" s="64"/>
      <c r="BH437" s="64"/>
      <c r="BI437" s="64"/>
      <c r="BJ437" s="64"/>
      <c r="BK437" s="64"/>
      <c r="BL437" s="64"/>
      <c r="BM437" s="54">
        <f t="shared" si="668"/>
        <v>190.2</v>
      </c>
      <c r="BP437" s="53">
        <v>2051</v>
      </c>
      <c r="BQ437" s="61">
        <f t="shared" si="669"/>
        <v>0</v>
      </c>
      <c r="BR437" s="61">
        <f t="shared" si="689"/>
        <v>0</v>
      </c>
      <c r="BS437" s="61">
        <f t="shared" si="690"/>
        <v>0</v>
      </c>
      <c r="BT437" s="61">
        <f t="shared" si="691"/>
        <v>0</v>
      </c>
      <c r="BU437" s="61">
        <f t="shared" si="692"/>
        <v>0</v>
      </c>
      <c r="BV437" s="61">
        <f t="shared" si="693"/>
        <v>0</v>
      </c>
      <c r="BW437" s="61">
        <f t="shared" si="694"/>
        <v>0</v>
      </c>
      <c r="BX437" s="61">
        <f t="shared" si="695"/>
        <v>0</v>
      </c>
      <c r="BY437" s="61">
        <f t="shared" si="696"/>
        <v>0</v>
      </c>
      <c r="BZ437" s="61">
        <f t="shared" si="697"/>
        <v>0</v>
      </c>
      <c r="CA437" s="61">
        <f t="shared" si="698"/>
        <v>0</v>
      </c>
      <c r="CB437" s="61">
        <f t="shared" si="699"/>
        <v>0</v>
      </c>
      <c r="CC437" s="61">
        <f t="shared" si="700"/>
        <v>0</v>
      </c>
      <c r="CD437" s="61">
        <f t="shared" si="701"/>
        <v>0</v>
      </c>
      <c r="CE437" s="61">
        <f t="shared" si="702"/>
        <v>0</v>
      </c>
      <c r="CF437" s="61">
        <f t="shared" si="703"/>
        <v>0</v>
      </c>
      <c r="CG437" s="61">
        <f t="shared" si="686"/>
        <v>0</v>
      </c>
      <c r="CH437" s="61">
        <f t="shared" si="639"/>
        <v>0</v>
      </c>
      <c r="CI437" s="61">
        <f t="shared" si="640"/>
        <v>0</v>
      </c>
      <c r="CJ437" s="61">
        <f t="shared" si="641"/>
        <v>0</v>
      </c>
      <c r="CK437" s="61">
        <f t="shared" si="642"/>
        <v>0</v>
      </c>
      <c r="CL437" s="61">
        <f t="shared" si="643"/>
        <v>0</v>
      </c>
      <c r="CM437" s="61">
        <f t="shared" si="670"/>
        <v>0</v>
      </c>
      <c r="CN437" s="61">
        <f t="shared" si="704"/>
        <v>0</v>
      </c>
      <c r="CO437" s="61">
        <f t="shared" si="705"/>
        <v>0</v>
      </c>
      <c r="CP437" s="61">
        <f t="shared" si="706"/>
        <v>0</v>
      </c>
      <c r="CQ437" s="61">
        <f t="shared" si="707"/>
        <v>0</v>
      </c>
      <c r="CR437" s="61">
        <f t="shared" si="708"/>
        <v>0</v>
      </c>
      <c r="CS437" s="61">
        <f t="shared" si="709"/>
        <v>0</v>
      </c>
      <c r="CT437" s="61">
        <f t="shared" si="710"/>
        <v>0</v>
      </c>
      <c r="CU437" s="61">
        <f t="shared" si="711"/>
        <v>0</v>
      </c>
      <c r="CV437" s="61">
        <f t="shared" si="712"/>
        <v>0</v>
      </c>
      <c r="CW437" s="61">
        <f t="shared" si="713"/>
        <v>0</v>
      </c>
      <c r="CX437" s="61">
        <f t="shared" si="714"/>
        <v>0</v>
      </c>
      <c r="CY437" s="61">
        <f t="shared" si="715"/>
        <v>0</v>
      </c>
      <c r="CZ437" s="61">
        <f t="shared" si="716"/>
        <v>1.8211860340854301E-16</v>
      </c>
      <c r="DA437" s="61">
        <f t="shared" si="717"/>
        <v>5.5730809674027298E-2</v>
      </c>
      <c r="DB437" s="61">
        <f t="shared" si="718"/>
        <v>5.6782334384858003E-2</v>
      </c>
      <c r="DC437" s="61">
        <f t="shared" si="745"/>
        <v>5.8885383806519399E-2</v>
      </c>
      <c r="DD437" s="61">
        <f t="shared" si="645"/>
        <v>5.9936908517350097E-2</v>
      </c>
      <c r="DE437" s="61">
        <f t="shared" si="646"/>
        <v>6.2039957939011597E-2</v>
      </c>
      <c r="DF437" s="61">
        <f t="shared" si="647"/>
        <v>6.4143007360672993E-2</v>
      </c>
      <c r="DG437" s="61">
        <f t="shared" si="648"/>
        <v>6.5194532071503705E-2</v>
      </c>
      <c r="DH437" s="61">
        <f t="shared" si="649"/>
        <v>6.7297581493165101E-2</v>
      </c>
      <c r="DI437" s="61">
        <f t="shared" si="650"/>
        <v>6.8349106203995799E-2</v>
      </c>
      <c r="DJ437" s="61">
        <f t="shared" si="651"/>
        <v>7.0452155625657195E-2</v>
      </c>
      <c r="DK437" s="61">
        <f t="shared" si="652"/>
        <v>7.1503680336487893E-2</v>
      </c>
      <c r="DL437" s="61">
        <f t="shared" si="653"/>
        <v>7.2555205047318605E-2</v>
      </c>
      <c r="DM437" s="61">
        <f t="shared" si="654"/>
        <v>7.4658254468980001E-2</v>
      </c>
      <c r="DN437" s="61">
        <f t="shared" si="655"/>
        <v>7.5709779179810699E-2</v>
      </c>
      <c r="DO437" s="61">
        <f t="shared" si="656"/>
        <v>7.6761303890641397E-2</v>
      </c>
      <c r="DP437" s="61">
        <f t="shared" si="657"/>
        <v>0</v>
      </c>
      <c r="DQ437" s="61">
        <f t="shared" si="658"/>
        <v>0</v>
      </c>
      <c r="DR437" s="61">
        <f t="shared" si="659"/>
        <v>0</v>
      </c>
      <c r="DS437" s="61">
        <f t="shared" si="660"/>
        <v>0</v>
      </c>
      <c r="DT437" s="61">
        <f t="shared" si="661"/>
        <v>0</v>
      </c>
      <c r="DU437" s="61">
        <f t="shared" si="662"/>
        <v>0</v>
      </c>
      <c r="DV437" s="61">
        <f t="shared" si="663"/>
        <v>0</v>
      </c>
      <c r="DW437" s="61">
        <f t="shared" si="664"/>
        <v>0</v>
      </c>
      <c r="DX437" s="61">
        <f t="shared" si="665"/>
        <v>0</v>
      </c>
      <c r="DY437" s="61">
        <f t="shared" si="666"/>
        <v>0</v>
      </c>
      <c r="DZ437" s="61">
        <f t="shared" si="743"/>
        <v>1</v>
      </c>
    </row>
    <row r="438" spans="2:130">
      <c r="C438" s="53">
        <v>2052</v>
      </c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>
        <f t="shared" si="736"/>
        <v>0</v>
      </c>
      <c r="AK438" s="64">
        <f t="shared" si="737"/>
        <v>0</v>
      </c>
      <c r="AL438" s="64">
        <f t="shared" si="738"/>
        <v>0</v>
      </c>
      <c r="AM438" s="64">
        <f t="shared" si="739"/>
        <v>0</v>
      </c>
      <c r="AN438" s="64">
        <f t="shared" si="740"/>
        <v>3.5305092183079997E-14</v>
      </c>
      <c r="AO438" s="64">
        <f t="shared" si="741"/>
        <v>10.8</v>
      </c>
      <c r="AP438" s="64">
        <f t="shared" si="742"/>
        <v>11.2</v>
      </c>
      <c r="AQ438" s="64">
        <f t="shared" si="744"/>
        <v>11.4</v>
      </c>
      <c r="AR438" s="64">
        <f t="shared" si="746"/>
        <v>11.8</v>
      </c>
      <c r="AS438" s="64">
        <f t="shared" si="747"/>
        <v>12.2</v>
      </c>
      <c r="AT438" s="64">
        <f t="shared" si="748"/>
        <v>12.4</v>
      </c>
      <c r="AU438" s="64">
        <f t="shared" si="749"/>
        <v>12.8</v>
      </c>
      <c r="AV438" s="64">
        <f t="shared" si="750"/>
        <v>13</v>
      </c>
      <c r="AW438" s="64">
        <f t="shared" si="751"/>
        <v>13.4</v>
      </c>
      <c r="AX438" s="64">
        <f t="shared" si="752"/>
        <v>13.6</v>
      </c>
      <c r="AY438" s="64">
        <f t="shared" si="753"/>
        <v>13.8</v>
      </c>
      <c r="AZ438" s="64">
        <f t="shared" si="754"/>
        <v>14.2</v>
      </c>
      <c r="BA438" s="64">
        <f t="shared" si="755"/>
        <v>14.4</v>
      </c>
      <c r="BB438" s="64">
        <f t="shared" ref="BB438:BB446" si="756">VLOOKUP($C$116,$D$3:$K$63,$A$73,0)*(B388-B387)</f>
        <v>14.6</v>
      </c>
      <c r="BC438" s="64">
        <f>VLOOKUP($C$117,$D$3:$K$63,$A$73,0)*(B387-B386)</f>
        <v>14.4</v>
      </c>
      <c r="BD438" s="64">
        <f>VLOOKUP($C$118,$D$3:$K$63,$A$73,0)*B386</f>
        <v>0</v>
      </c>
      <c r="BE438" s="64"/>
      <c r="BF438" s="64"/>
      <c r="BG438" s="64"/>
      <c r="BH438" s="64"/>
      <c r="BI438" s="64"/>
      <c r="BJ438" s="64"/>
      <c r="BK438" s="64"/>
      <c r="BL438" s="64"/>
      <c r="BM438" s="54">
        <f t="shared" si="668"/>
        <v>194</v>
      </c>
      <c r="BP438" s="53">
        <v>2052</v>
      </c>
      <c r="BQ438" s="61">
        <f t="shared" si="669"/>
        <v>0</v>
      </c>
      <c r="BR438" s="61">
        <f t="shared" si="689"/>
        <v>0</v>
      </c>
      <c r="BS438" s="61">
        <f t="shared" si="690"/>
        <v>0</v>
      </c>
      <c r="BT438" s="61">
        <f t="shared" si="691"/>
        <v>0</v>
      </c>
      <c r="BU438" s="61">
        <f t="shared" si="692"/>
        <v>0</v>
      </c>
      <c r="BV438" s="61">
        <f t="shared" si="693"/>
        <v>0</v>
      </c>
      <c r="BW438" s="61">
        <f t="shared" si="694"/>
        <v>0</v>
      </c>
      <c r="BX438" s="61">
        <f t="shared" si="695"/>
        <v>0</v>
      </c>
      <c r="BY438" s="61">
        <f t="shared" si="696"/>
        <v>0</v>
      </c>
      <c r="BZ438" s="61">
        <f t="shared" si="697"/>
        <v>0</v>
      </c>
      <c r="CA438" s="61">
        <f t="shared" si="698"/>
        <v>0</v>
      </c>
      <c r="CB438" s="61">
        <f t="shared" si="699"/>
        <v>0</v>
      </c>
      <c r="CC438" s="61">
        <f t="shared" si="700"/>
        <v>0</v>
      </c>
      <c r="CD438" s="61">
        <f t="shared" si="701"/>
        <v>0</v>
      </c>
      <c r="CE438" s="61">
        <f t="shared" si="702"/>
        <v>0</v>
      </c>
      <c r="CF438" s="61">
        <f t="shared" si="703"/>
        <v>0</v>
      </c>
      <c r="CG438" s="61">
        <f t="shared" si="686"/>
        <v>0</v>
      </c>
      <c r="CH438" s="61">
        <f t="shared" si="639"/>
        <v>0</v>
      </c>
      <c r="CI438" s="61">
        <f t="shared" si="640"/>
        <v>0</v>
      </c>
      <c r="CJ438" s="61">
        <f t="shared" si="641"/>
        <v>0</v>
      </c>
      <c r="CK438" s="61">
        <f t="shared" si="642"/>
        <v>0</v>
      </c>
      <c r="CL438" s="61">
        <f t="shared" si="643"/>
        <v>0</v>
      </c>
      <c r="CM438" s="61">
        <f t="shared" si="670"/>
        <v>0</v>
      </c>
      <c r="CN438" s="61">
        <f t="shared" si="704"/>
        <v>0</v>
      </c>
      <c r="CO438" s="61">
        <f t="shared" si="705"/>
        <v>0</v>
      </c>
      <c r="CP438" s="61">
        <f t="shared" si="706"/>
        <v>0</v>
      </c>
      <c r="CQ438" s="61">
        <f t="shared" si="707"/>
        <v>0</v>
      </c>
      <c r="CR438" s="61">
        <f t="shared" si="708"/>
        <v>0</v>
      </c>
      <c r="CS438" s="61">
        <f t="shared" si="709"/>
        <v>0</v>
      </c>
      <c r="CT438" s="61">
        <f t="shared" si="710"/>
        <v>0</v>
      </c>
      <c r="CU438" s="61">
        <f t="shared" si="711"/>
        <v>0</v>
      </c>
      <c r="CV438" s="61">
        <f t="shared" si="712"/>
        <v>0</v>
      </c>
      <c r="CW438" s="61">
        <f t="shared" si="713"/>
        <v>0</v>
      </c>
      <c r="CX438" s="61">
        <f t="shared" si="714"/>
        <v>0</v>
      </c>
      <c r="CY438" s="61">
        <f t="shared" si="715"/>
        <v>0</v>
      </c>
      <c r="CZ438" s="61">
        <f t="shared" si="716"/>
        <v>0</v>
      </c>
      <c r="DA438" s="61">
        <f t="shared" si="717"/>
        <v>1.8198501125298999E-16</v>
      </c>
      <c r="DB438" s="61">
        <f t="shared" si="718"/>
        <v>5.5670103092783502E-2</v>
      </c>
      <c r="DC438" s="61">
        <f t="shared" si="745"/>
        <v>5.7731958762886601E-2</v>
      </c>
      <c r="DD438" s="61">
        <f t="shared" si="645"/>
        <v>5.8762886597938102E-2</v>
      </c>
      <c r="DE438" s="61">
        <f t="shared" si="646"/>
        <v>6.0824742268041201E-2</v>
      </c>
      <c r="DF438" s="61">
        <f t="shared" si="647"/>
        <v>6.2886597938144301E-2</v>
      </c>
      <c r="DG438" s="61">
        <f t="shared" si="648"/>
        <v>6.3917525773195899E-2</v>
      </c>
      <c r="DH438" s="61">
        <f t="shared" si="649"/>
        <v>6.5979381443298998E-2</v>
      </c>
      <c r="DI438" s="61">
        <f t="shared" si="650"/>
        <v>6.7010309278350499E-2</v>
      </c>
      <c r="DJ438" s="61">
        <f t="shared" si="651"/>
        <v>6.9072164948453599E-2</v>
      </c>
      <c r="DK438" s="61">
        <f t="shared" si="652"/>
        <v>7.0103092783505197E-2</v>
      </c>
      <c r="DL438" s="61">
        <f t="shared" si="653"/>
        <v>7.1134020618556698E-2</v>
      </c>
      <c r="DM438" s="61">
        <f t="shared" si="654"/>
        <v>7.3195876288659797E-2</v>
      </c>
      <c r="DN438" s="61">
        <f t="shared" si="655"/>
        <v>7.4226804123711299E-2</v>
      </c>
      <c r="DO438" s="61">
        <f t="shared" si="656"/>
        <v>7.5257731958762897E-2</v>
      </c>
      <c r="DP438" s="61">
        <f t="shared" si="657"/>
        <v>7.4226804123711299E-2</v>
      </c>
      <c r="DQ438" s="61">
        <f t="shared" si="658"/>
        <v>0</v>
      </c>
      <c r="DR438" s="61">
        <f t="shared" si="659"/>
        <v>0</v>
      </c>
      <c r="DS438" s="61">
        <f t="shared" si="660"/>
        <v>0</v>
      </c>
      <c r="DT438" s="61">
        <f t="shared" si="661"/>
        <v>0</v>
      </c>
      <c r="DU438" s="61">
        <f t="shared" si="662"/>
        <v>0</v>
      </c>
      <c r="DV438" s="61">
        <f t="shared" si="663"/>
        <v>0</v>
      </c>
      <c r="DW438" s="61">
        <f t="shared" si="664"/>
        <v>0</v>
      </c>
      <c r="DX438" s="61">
        <f t="shared" si="665"/>
        <v>0</v>
      </c>
      <c r="DY438" s="61">
        <f t="shared" si="666"/>
        <v>0</v>
      </c>
      <c r="DZ438" s="61">
        <f t="shared" si="743"/>
        <v>1</v>
      </c>
    </row>
    <row r="439" spans="2:130">
      <c r="C439" s="53">
        <v>2053</v>
      </c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>
        <f t="shared" si="737"/>
        <v>0</v>
      </c>
      <c r="AL439" s="64">
        <f t="shared" si="738"/>
        <v>0</v>
      </c>
      <c r="AM439" s="64">
        <f t="shared" si="739"/>
        <v>0</v>
      </c>
      <c r="AN439" s="64">
        <f t="shared" si="740"/>
        <v>0</v>
      </c>
      <c r="AO439" s="64">
        <f t="shared" si="741"/>
        <v>3.5971225997855097E-14</v>
      </c>
      <c r="AP439" s="64">
        <f t="shared" si="742"/>
        <v>11.2</v>
      </c>
      <c r="AQ439" s="64">
        <f t="shared" si="744"/>
        <v>11.4</v>
      </c>
      <c r="AR439" s="64">
        <f t="shared" si="746"/>
        <v>11.8</v>
      </c>
      <c r="AS439" s="64">
        <f t="shared" si="747"/>
        <v>12.2</v>
      </c>
      <c r="AT439" s="64">
        <f t="shared" si="748"/>
        <v>12.4</v>
      </c>
      <c r="AU439" s="64">
        <f t="shared" si="749"/>
        <v>12.8</v>
      </c>
      <c r="AV439" s="64">
        <f t="shared" si="750"/>
        <v>13</v>
      </c>
      <c r="AW439" s="64">
        <f t="shared" si="751"/>
        <v>13.4</v>
      </c>
      <c r="AX439" s="64">
        <f t="shared" si="752"/>
        <v>13.6</v>
      </c>
      <c r="AY439" s="64">
        <f t="shared" si="753"/>
        <v>13.8</v>
      </c>
      <c r="AZ439" s="64">
        <f t="shared" si="754"/>
        <v>14.2</v>
      </c>
      <c r="BA439" s="64">
        <f t="shared" si="755"/>
        <v>14.4</v>
      </c>
      <c r="BB439" s="64">
        <f t="shared" si="756"/>
        <v>14.6</v>
      </c>
      <c r="BC439" s="64">
        <f t="shared" ref="BC439:BC446" si="757">VLOOKUP($C$117,$D$3:$K$63,$A$73,0)*(B388-B387)</f>
        <v>14.4</v>
      </c>
      <c r="BD439" s="64">
        <f>VLOOKUP($C$118,$D$3:$K$63,$A$73,0)*(B387-B386)</f>
        <v>14.2</v>
      </c>
      <c r="BE439" s="64">
        <f>VLOOKUP($C$119,$D$3:$K$63,$A$73,0)*B386</f>
        <v>0</v>
      </c>
      <c r="BF439" s="64"/>
      <c r="BG439" s="64"/>
      <c r="BH439" s="64"/>
      <c r="BI439" s="64"/>
      <c r="BJ439" s="64"/>
      <c r="BK439" s="64"/>
      <c r="BL439" s="64"/>
      <c r="BM439" s="54">
        <f t="shared" si="668"/>
        <v>197.4</v>
      </c>
      <c r="BP439" s="53">
        <v>2053</v>
      </c>
      <c r="BQ439" s="61">
        <f t="shared" si="669"/>
        <v>0</v>
      </c>
      <c r="BR439" s="61">
        <f t="shared" si="689"/>
        <v>0</v>
      </c>
      <c r="BS439" s="61">
        <f t="shared" si="690"/>
        <v>0</v>
      </c>
      <c r="BT439" s="61">
        <f t="shared" si="691"/>
        <v>0</v>
      </c>
      <c r="BU439" s="61">
        <f t="shared" si="692"/>
        <v>0</v>
      </c>
      <c r="BV439" s="61">
        <f t="shared" si="693"/>
        <v>0</v>
      </c>
      <c r="BW439" s="61">
        <f t="shared" si="694"/>
        <v>0</v>
      </c>
      <c r="BX439" s="61">
        <f t="shared" si="695"/>
        <v>0</v>
      </c>
      <c r="BY439" s="61">
        <f t="shared" si="696"/>
        <v>0</v>
      </c>
      <c r="BZ439" s="61">
        <f t="shared" si="697"/>
        <v>0</v>
      </c>
      <c r="CA439" s="61">
        <f t="shared" si="698"/>
        <v>0</v>
      </c>
      <c r="CB439" s="61">
        <f t="shared" si="699"/>
        <v>0</v>
      </c>
      <c r="CC439" s="61">
        <f t="shared" si="700"/>
        <v>0</v>
      </c>
      <c r="CD439" s="61">
        <f t="shared" si="701"/>
        <v>0</v>
      </c>
      <c r="CE439" s="61">
        <f t="shared" si="702"/>
        <v>0</v>
      </c>
      <c r="CF439" s="61">
        <f t="shared" si="703"/>
        <v>0</v>
      </c>
      <c r="CG439" s="61">
        <f t="shared" si="686"/>
        <v>0</v>
      </c>
      <c r="CH439" s="61">
        <f t="shared" si="639"/>
        <v>0</v>
      </c>
      <c r="CI439" s="61">
        <f t="shared" si="640"/>
        <v>0</v>
      </c>
      <c r="CJ439" s="61">
        <f t="shared" si="641"/>
        <v>0</v>
      </c>
      <c r="CK439" s="61">
        <f t="shared" si="642"/>
        <v>0</v>
      </c>
      <c r="CL439" s="61">
        <f t="shared" si="643"/>
        <v>0</v>
      </c>
      <c r="CM439" s="61">
        <f t="shared" si="670"/>
        <v>0</v>
      </c>
      <c r="CN439" s="61">
        <f t="shared" si="704"/>
        <v>0</v>
      </c>
      <c r="CO439" s="61">
        <f t="shared" si="705"/>
        <v>0</v>
      </c>
      <c r="CP439" s="61">
        <f t="shared" si="706"/>
        <v>0</v>
      </c>
      <c r="CQ439" s="61">
        <f t="shared" si="707"/>
        <v>0</v>
      </c>
      <c r="CR439" s="61">
        <f t="shared" si="708"/>
        <v>0</v>
      </c>
      <c r="CS439" s="61">
        <f t="shared" si="709"/>
        <v>0</v>
      </c>
      <c r="CT439" s="61">
        <f t="shared" si="710"/>
        <v>0</v>
      </c>
      <c r="CU439" s="61">
        <f t="shared" si="711"/>
        <v>0</v>
      </c>
      <c r="CV439" s="61">
        <f t="shared" si="712"/>
        <v>0</v>
      </c>
      <c r="CW439" s="61">
        <f t="shared" si="713"/>
        <v>0</v>
      </c>
      <c r="CX439" s="61">
        <f t="shared" si="714"/>
        <v>0</v>
      </c>
      <c r="CY439" s="61">
        <f t="shared" si="715"/>
        <v>0</v>
      </c>
      <c r="CZ439" s="61">
        <f t="shared" si="716"/>
        <v>0</v>
      </c>
      <c r="DA439" s="61">
        <f t="shared" si="717"/>
        <v>0</v>
      </c>
      <c r="DB439" s="61">
        <f t="shared" si="718"/>
        <v>1.8222505571355201E-16</v>
      </c>
      <c r="DC439" s="61">
        <f t="shared" si="745"/>
        <v>5.6737588652482303E-2</v>
      </c>
      <c r="DD439" s="61">
        <f t="shared" si="645"/>
        <v>5.7750759878419398E-2</v>
      </c>
      <c r="DE439" s="61">
        <f t="shared" si="646"/>
        <v>5.9777102330293798E-2</v>
      </c>
      <c r="DF439" s="61">
        <f t="shared" si="647"/>
        <v>6.1803444782168197E-2</v>
      </c>
      <c r="DG439" s="61">
        <f t="shared" si="648"/>
        <v>6.2816616008105397E-2</v>
      </c>
      <c r="DH439" s="61">
        <f t="shared" si="649"/>
        <v>6.4842958459979699E-2</v>
      </c>
      <c r="DI439" s="61">
        <f t="shared" si="650"/>
        <v>6.5856129685916906E-2</v>
      </c>
      <c r="DJ439" s="61">
        <f t="shared" si="651"/>
        <v>6.7882472137791305E-2</v>
      </c>
      <c r="DK439" s="61">
        <f t="shared" si="652"/>
        <v>6.8895643363728498E-2</v>
      </c>
      <c r="DL439" s="61">
        <f t="shared" si="653"/>
        <v>6.9908814589665594E-2</v>
      </c>
      <c r="DM439" s="61">
        <f t="shared" si="654"/>
        <v>7.1935157041539993E-2</v>
      </c>
      <c r="DN439" s="61">
        <f t="shared" si="655"/>
        <v>7.29483282674772E-2</v>
      </c>
      <c r="DO439" s="61">
        <f t="shared" si="656"/>
        <v>7.3961499493414407E-2</v>
      </c>
      <c r="DP439" s="61">
        <f t="shared" si="657"/>
        <v>7.29483282674772E-2</v>
      </c>
      <c r="DQ439" s="61">
        <f t="shared" si="658"/>
        <v>7.1935157041539993E-2</v>
      </c>
      <c r="DR439" s="61">
        <f t="shared" si="659"/>
        <v>0</v>
      </c>
      <c r="DS439" s="61">
        <f t="shared" si="660"/>
        <v>0</v>
      </c>
      <c r="DT439" s="61">
        <f t="shared" si="661"/>
        <v>0</v>
      </c>
      <c r="DU439" s="61">
        <f t="shared" si="662"/>
        <v>0</v>
      </c>
      <c r="DV439" s="61">
        <f t="shared" si="663"/>
        <v>0</v>
      </c>
      <c r="DW439" s="61">
        <f t="shared" si="664"/>
        <v>0</v>
      </c>
      <c r="DX439" s="61">
        <f t="shared" si="665"/>
        <v>0</v>
      </c>
      <c r="DY439" s="61">
        <f t="shared" si="666"/>
        <v>0</v>
      </c>
      <c r="DZ439" s="61">
        <f t="shared" si="743"/>
        <v>1</v>
      </c>
    </row>
    <row r="440" spans="2:130">
      <c r="C440" s="53">
        <v>2054</v>
      </c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>
        <f t="shared" si="738"/>
        <v>0</v>
      </c>
      <c r="AM440" s="64">
        <f t="shared" si="739"/>
        <v>0</v>
      </c>
      <c r="AN440" s="64">
        <f t="shared" si="740"/>
        <v>0</v>
      </c>
      <c r="AO440" s="64">
        <f t="shared" si="741"/>
        <v>0</v>
      </c>
      <c r="AP440" s="64">
        <f t="shared" si="742"/>
        <v>3.7303493627405298E-14</v>
      </c>
      <c r="AQ440" s="64">
        <f t="shared" si="744"/>
        <v>11.4</v>
      </c>
      <c r="AR440" s="64">
        <f t="shared" si="746"/>
        <v>11.8</v>
      </c>
      <c r="AS440" s="64">
        <f t="shared" si="747"/>
        <v>12.2</v>
      </c>
      <c r="AT440" s="64">
        <f t="shared" si="748"/>
        <v>12.4</v>
      </c>
      <c r="AU440" s="64">
        <f t="shared" si="749"/>
        <v>12.8</v>
      </c>
      <c r="AV440" s="64">
        <f t="shared" si="750"/>
        <v>13</v>
      </c>
      <c r="AW440" s="64">
        <f t="shared" si="751"/>
        <v>13.4</v>
      </c>
      <c r="AX440" s="64">
        <f t="shared" si="752"/>
        <v>13.6</v>
      </c>
      <c r="AY440" s="64">
        <f t="shared" si="753"/>
        <v>13.8</v>
      </c>
      <c r="AZ440" s="64">
        <f t="shared" si="754"/>
        <v>14.2</v>
      </c>
      <c r="BA440" s="64">
        <f t="shared" si="755"/>
        <v>14.4</v>
      </c>
      <c r="BB440" s="64">
        <f t="shared" si="756"/>
        <v>14.6</v>
      </c>
      <c r="BC440" s="64">
        <f t="shared" si="757"/>
        <v>14.4</v>
      </c>
      <c r="BD440" s="64">
        <f t="shared" ref="BD440:BD446" si="758">VLOOKUP($C$118,$D$3:$K$63,$A$73,0)*(B388-B387)</f>
        <v>14.2</v>
      </c>
      <c r="BE440" s="64">
        <f>VLOOKUP($C$119,$D$3:$K$63,$A$73,0)*(B387-B386)</f>
        <v>14</v>
      </c>
      <c r="BF440" s="64">
        <f>VLOOKUP($C$120,$D$3:$K$63,$A$73,0)*B386</f>
        <v>0</v>
      </c>
      <c r="BG440" s="64"/>
      <c r="BH440" s="64"/>
      <c r="BI440" s="64"/>
      <c r="BJ440" s="64"/>
      <c r="BK440" s="64"/>
      <c r="BL440" s="64"/>
      <c r="BM440" s="54">
        <f t="shared" si="668"/>
        <v>200.2</v>
      </c>
      <c r="BP440" s="53">
        <v>2054</v>
      </c>
      <c r="BQ440" s="61">
        <f t="shared" si="669"/>
        <v>0</v>
      </c>
      <c r="BR440" s="61">
        <f t="shared" si="689"/>
        <v>0</v>
      </c>
      <c r="BS440" s="61">
        <f t="shared" si="690"/>
        <v>0</v>
      </c>
      <c r="BT440" s="61">
        <f t="shared" si="691"/>
        <v>0</v>
      </c>
      <c r="BU440" s="61">
        <f t="shared" si="692"/>
        <v>0</v>
      </c>
      <c r="BV440" s="61">
        <f t="shared" si="693"/>
        <v>0</v>
      </c>
      <c r="BW440" s="61">
        <f t="shared" si="694"/>
        <v>0</v>
      </c>
      <c r="BX440" s="61">
        <f t="shared" si="695"/>
        <v>0</v>
      </c>
      <c r="BY440" s="61">
        <f t="shared" si="696"/>
        <v>0</v>
      </c>
      <c r="BZ440" s="61">
        <f t="shared" si="697"/>
        <v>0</v>
      </c>
      <c r="CA440" s="61">
        <f t="shared" si="698"/>
        <v>0</v>
      </c>
      <c r="CB440" s="61">
        <f t="shared" si="699"/>
        <v>0</v>
      </c>
      <c r="CC440" s="61">
        <f t="shared" si="700"/>
        <v>0</v>
      </c>
      <c r="CD440" s="61">
        <f t="shared" si="701"/>
        <v>0</v>
      </c>
      <c r="CE440" s="61">
        <f t="shared" si="702"/>
        <v>0</v>
      </c>
      <c r="CF440" s="61">
        <f t="shared" si="703"/>
        <v>0</v>
      </c>
      <c r="CG440" s="61">
        <f t="shared" si="686"/>
        <v>0</v>
      </c>
      <c r="CH440" s="61">
        <f t="shared" si="639"/>
        <v>0</v>
      </c>
      <c r="CI440" s="61">
        <f t="shared" si="640"/>
        <v>0</v>
      </c>
      <c r="CJ440" s="61">
        <f t="shared" si="641"/>
        <v>0</v>
      </c>
      <c r="CK440" s="61">
        <f t="shared" si="642"/>
        <v>0</v>
      </c>
      <c r="CL440" s="61">
        <f t="shared" si="643"/>
        <v>0</v>
      </c>
      <c r="CM440" s="61">
        <f t="shared" si="670"/>
        <v>0</v>
      </c>
      <c r="CN440" s="61">
        <f t="shared" si="704"/>
        <v>0</v>
      </c>
      <c r="CO440" s="61">
        <f t="shared" si="705"/>
        <v>0</v>
      </c>
      <c r="CP440" s="61">
        <f t="shared" si="706"/>
        <v>0</v>
      </c>
      <c r="CQ440" s="61">
        <f t="shared" si="707"/>
        <v>0</v>
      </c>
      <c r="CR440" s="61">
        <f t="shared" si="708"/>
        <v>0</v>
      </c>
      <c r="CS440" s="61">
        <f t="shared" si="709"/>
        <v>0</v>
      </c>
      <c r="CT440" s="61">
        <f t="shared" si="710"/>
        <v>0</v>
      </c>
      <c r="CU440" s="61">
        <f t="shared" si="711"/>
        <v>0</v>
      </c>
      <c r="CV440" s="61">
        <f t="shared" si="712"/>
        <v>0</v>
      </c>
      <c r="CW440" s="61">
        <f t="shared" si="713"/>
        <v>0</v>
      </c>
      <c r="CX440" s="61">
        <f t="shared" si="714"/>
        <v>0</v>
      </c>
      <c r="CY440" s="61">
        <f t="shared" si="715"/>
        <v>0</v>
      </c>
      <c r="CZ440" s="61">
        <f t="shared" si="716"/>
        <v>0</v>
      </c>
      <c r="DA440" s="61">
        <f t="shared" si="717"/>
        <v>0</v>
      </c>
      <c r="DB440" s="61">
        <f t="shared" si="718"/>
        <v>0</v>
      </c>
      <c r="DC440" s="61">
        <f t="shared" si="745"/>
        <v>1.86331137000026E-16</v>
      </c>
      <c r="DD440" s="61">
        <f t="shared" si="645"/>
        <v>5.6943056943056902E-2</v>
      </c>
      <c r="DE440" s="61">
        <f t="shared" si="646"/>
        <v>5.8941058941058902E-2</v>
      </c>
      <c r="DF440" s="61">
        <f t="shared" si="647"/>
        <v>6.0939060939060902E-2</v>
      </c>
      <c r="DG440" s="61">
        <f t="shared" si="648"/>
        <v>6.1938061938061902E-2</v>
      </c>
      <c r="DH440" s="61">
        <f t="shared" si="649"/>
        <v>6.3936063936063894E-2</v>
      </c>
      <c r="DI440" s="61">
        <f t="shared" si="650"/>
        <v>6.4935064935064901E-2</v>
      </c>
      <c r="DJ440" s="61">
        <f t="shared" si="651"/>
        <v>6.6933066933066901E-2</v>
      </c>
      <c r="DK440" s="61">
        <f t="shared" si="652"/>
        <v>6.7932067932067894E-2</v>
      </c>
      <c r="DL440" s="61">
        <f t="shared" si="653"/>
        <v>6.8931068931068901E-2</v>
      </c>
      <c r="DM440" s="61">
        <f t="shared" si="654"/>
        <v>7.09290709290709E-2</v>
      </c>
      <c r="DN440" s="61">
        <f t="shared" si="655"/>
        <v>7.1928071928071893E-2</v>
      </c>
      <c r="DO440" s="61">
        <f t="shared" si="656"/>
        <v>7.29270729270729E-2</v>
      </c>
      <c r="DP440" s="61">
        <f t="shared" si="657"/>
        <v>7.1928071928071893E-2</v>
      </c>
      <c r="DQ440" s="61">
        <f t="shared" si="658"/>
        <v>7.09290709290709E-2</v>
      </c>
      <c r="DR440" s="61">
        <f t="shared" si="659"/>
        <v>6.9930069930069894E-2</v>
      </c>
      <c r="DS440" s="61">
        <f t="shared" si="660"/>
        <v>0</v>
      </c>
      <c r="DT440" s="61">
        <f t="shared" si="661"/>
        <v>0</v>
      </c>
      <c r="DU440" s="61">
        <f t="shared" si="662"/>
        <v>0</v>
      </c>
      <c r="DV440" s="61">
        <f t="shared" si="663"/>
        <v>0</v>
      </c>
      <c r="DW440" s="61">
        <f t="shared" si="664"/>
        <v>0</v>
      </c>
      <c r="DX440" s="61">
        <f t="shared" si="665"/>
        <v>0</v>
      </c>
      <c r="DY440" s="61">
        <f t="shared" si="666"/>
        <v>0</v>
      </c>
      <c r="DZ440" s="61">
        <f t="shared" si="743"/>
        <v>1</v>
      </c>
    </row>
    <row r="441" spans="2:130">
      <c r="C441" s="53">
        <v>2055</v>
      </c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>
        <f t="shared" si="739"/>
        <v>0</v>
      </c>
      <c r="AN441" s="64">
        <f t="shared" si="740"/>
        <v>0</v>
      </c>
      <c r="AO441" s="64">
        <f t="shared" si="741"/>
        <v>0</v>
      </c>
      <c r="AP441" s="64">
        <f t="shared" si="742"/>
        <v>0</v>
      </c>
      <c r="AQ441" s="64">
        <f t="shared" si="744"/>
        <v>3.7969627442180398E-14</v>
      </c>
      <c r="AR441" s="64">
        <f t="shared" si="746"/>
        <v>11.8</v>
      </c>
      <c r="AS441" s="64">
        <f t="shared" si="747"/>
        <v>12.2</v>
      </c>
      <c r="AT441" s="64">
        <f t="shared" si="748"/>
        <v>12.4</v>
      </c>
      <c r="AU441" s="64">
        <f t="shared" si="749"/>
        <v>12.8</v>
      </c>
      <c r="AV441" s="64">
        <f t="shared" si="750"/>
        <v>13</v>
      </c>
      <c r="AW441" s="64">
        <f t="shared" si="751"/>
        <v>13.4</v>
      </c>
      <c r="AX441" s="64">
        <f t="shared" si="752"/>
        <v>13.6</v>
      </c>
      <c r="AY441" s="64">
        <f t="shared" si="753"/>
        <v>13.8</v>
      </c>
      <c r="AZ441" s="64">
        <f t="shared" si="754"/>
        <v>14.2</v>
      </c>
      <c r="BA441" s="64">
        <f t="shared" si="755"/>
        <v>14.4</v>
      </c>
      <c r="BB441" s="64">
        <f t="shared" si="756"/>
        <v>14.6</v>
      </c>
      <c r="BC441" s="64">
        <f t="shared" si="757"/>
        <v>14.4</v>
      </c>
      <c r="BD441" s="64">
        <f t="shared" si="758"/>
        <v>14.2</v>
      </c>
      <c r="BE441" s="64">
        <f t="shared" ref="BE441:BE446" si="759">VLOOKUP($C$119,$D$3:$K$63,$A$73,0)*(B388-B387)</f>
        <v>14</v>
      </c>
      <c r="BF441" s="64">
        <f>VLOOKUP($C$120,$D$3:$K$63,$A$73,0)*(B387-B386)</f>
        <v>13.6</v>
      </c>
      <c r="BG441" s="64">
        <f>VLOOKUP($C$121,$D$3:$K$63,$A$73,0)*B386</f>
        <v>0</v>
      </c>
      <c r="BH441" s="64"/>
      <c r="BI441" s="64"/>
      <c r="BJ441" s="64"/>
      <c r="BK441" s="64"/>
      <c r="BL441" s="64"/>
      <c r="BM441" s="54">
        <f t="shared" si="668"/>
        <v>202.4</v>
      </c>
      <c r="BP441" s="53">
        <v>2055</v>
      </c>
      <c r="BQ441" s="61">
        <f t="shared" si="669"/>
        <v>0</v>
      </c>
      <c r="BR441" s="61">
        <f t="shared" si="689"/>
        <v>0</v>
      </c>
      <c r="BS441" s="61">
        <f t="shared" si="690"/>
        <v>0</v>
      </c>
      <c r="BT441" s="61">
        <f t="shared" si="691"/>
        <v>0</v>
      </c>
      <c r="BU441" s="61">
        <f t="shared" si="692"/>
        <v>0</v>
      </c>
      <c r="BV441" s="61">
        <f t="shared" si="693"/>
        <v>0</v>
      </c>
      <c r="BW441" s="61">
        <f t="shared" si="694"/>
        <v>0</v>
      </c>
      <c r="BX441" s="61">
        <f t="shared" si="695"/>
        <v>0</v>
      </c>
      <c r="BY441" s="61">
        <f t="shared" si="696"/>
        <v>0</v>
      </c>
      <c r="BZ441" s="61">
        <f t="shared" si="697"/>
        <v>0</v>
      </c>
      <c r="CA441" s="61">
        <f t="shared" si="698"/>
        <v>0</v>
      </c>
      <c r="CB441" s="61">
        <f t="shared" si="699"/>
        <v>0</v>
      </c>
      <c r="CC441" s="61">
        <f t="shared" si="700"/>
        <v>0</v>
      </c>
      <c r="CD441" s="61">
        <f t="shared" si="701"/>
        <v>0</v>
      </c>
      <c r="CE441" s="61">
        <f t="shared" si="702"/>
        <v>0</v>
      </c>
      <c r="CF441" s="61">
        <f t="shared" si="703"/>
        <v>0</v>
      </c>
      <c r="CG441" s="61">
        <f t="shared" si="686"/>
        <v>0</v>
      </c>
      <c r="CH441" s="61">
        <f t="shared" si="639"/>
        <v>0</v>
      </c>
      <c r="CI441" s="61">
        <f t="shared" si="640"/>
        <v>0</v>
      </c>
      <c r="CJ441" s="61">
        <f t="shared" si="641"/>
        <v>0</v>
      </c>
      <c r="CK441" s="61">
        <f t="shared" si="642"/>
        <v>0</v>
      </c>
      <c r="CL441" s="61">
        <f t="shared" si="643"/>
        <v>0</v>
      </c>
      <c r="CM441" s="61">
        <f t="shared" si="670"/>
        <v>0</v>
      </c>
      <c r="CN441" s="61">
        <f t="shared" si="704"/>
        <v>0</v>
      </c>
      <c r="CO441" s="61">
        <f t="shared" si="705"/>
        <v>0</v>
      </c>
      <c r="CP441" s="61">
        <f t="shared" si="706"/>
        <v>0</v>
      </c>
      <c r="CQ441" s="61">
        <f t="shared" si="707"/>
        <v>0</v>
      </c>
      <c r="CR441" s="61">
        <f t="shared" si="708"/>
        <v>0</v>
      </c>
      <c r="CS441" s="61">
        <f t="shared" si="709"/>
        <v>0</v>
      </c>
      <c r="CT441" s="61">
        <f t="shared" si="710"/>
        <v>0</v>
      </c>
      <c r="CU441" s="61">
        <f t="shared" si="711"/>
        <v>0</v>
      </c>
      <c r="CV441" s="61">
        <f t="shared" si="712"/>
        <v>0</v>
      </c>
      <c r="CW441" s="61">
        <f t="shared" si="713"/>
        <v>0</v>
      </c>
      <c r="CX441" s="61">
        <f t="shared" si="714"/>
        <v>0</v>
      </c>
      <c r="CY441" s="61">
        <f t="shared" si="715"/>
        <v>0</v>
      </c>
      <c r="CZ441" s="61">
        <f t="shared" si="716"/>
        <v>0</v>
      </c>
      <c r="DA441" s="61">
        <f t="shared" si="717"/>
        <v>0</v>
      </c>
      <c r="DB441" s="61">
        <f t="shared" si="718"/>
        <v>0</v>
      </c>
      <c r="DC441" s="61">
        <f t="shared" si="745"/>
        <v>0</v>
      </c>
      <c r="DD441" s="61">
        <f t="shared" si="645"/>
        <v>1.8759697352855901E-16</v>
      </c>
      <c r="DE441" s="61">
        <f t="shared" si="646"/>
        <v>5.8300395256916999E-2</v>
      </c>
      <c r="DF441" s="61">
        <f t="shared" si="647"/>
        <v>6.0276679841897197E-2</v>
      </c>
      <c r="DG441" s="61">
        <f t="shared" si="648"/>
        <v>6.1264822134387303E-2</v>
      </c>
      <c r="DH441" s="61">
        <f t="shared" si="649"/>
        <v>6.3241106719367599E-2</v>
      </c>
      <c r="DI441" s="61">
        <f t="shared" si="650"/>
        <v>6.4229249011857698E-2</v>
      </c>
      <c r="DJ441" s="61">
        <f t="shared" si="651"/>
        <v>6.6205533596837896E-2</v>
      </c>
      <c r="DK441" s="61">
        <f t="shared" si="652"/>
        <v>6.7193675889328106E-2</v>
      </c>
      <c r="DL441" s="61">
        <f t="shared" si="653"/>
        <v>6.8181818181818205E-2</v>
      </c>
      <c r="DM441" s="61">
        <f t="shared" si="654"/>
        <v>7.0158102766798403E-2</v>
      </c>
      <c r="DN441" s="61">
        <f t="shared" si="655"/>
        <v>7.1146245059288502E-2</v>
      </c>
      <c r="DO441" s="61">
        <f t="shared" si="656"/>
        <v>7.2134387351778601E-2</v>
      </c>
      <c r="DP441" s="61">
        <f t="shared" si="657"/>
        <v>7.1146245059288502E-2</v>
      </c>
      <c r="DQ441" s="61">
        <f t="shared" si="658"/>
        <v>7.0158102766798403E-2</v>
      </c>
      <c r="DR441" s="61">
        <f t="shared" si="659"/>
        <v>6.9169960474308304E-2</v>
      </c>
      <c r="DS441" s="61">
        <f t="shared" si="660"/>
        <v>6.7193675889328106E-2</v>
      </c>
      <c r="DT441" s="61">
        <f t="shared" si="661"/>
        <v>0</v>
      </c>
      <c r="DU441" s="61">
        <f t="shared" si="662"/>
        <v>0</v>
      </c>
      <c r="DV441" s="61">
        <f t="shared" si="663"/>
        <v>0</v>
      </c>
      <c r="DW441" s="61">
        <f t="shared" si="664"/>
        <v>0</v>
      </c>
      <c r="DX441" s="61">
        <f t="shared" si="665"/>
        <v>0</v>
      </c>
      <c r="DY441" s="61">
        <f t="shared" si="666"/>
        <v>0</v>
      </c>
      <c r="DZ441" s="61">
        <f t="shared" si="743"/>
        <v>1</v>
      </c>
    </row>
    <row r="442" spans="2:130">
      <c r="C442" s="53">
        <v>2056</v>
      </c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>
        <f t="shared" si="740"/>
        <v>0</v>
      </c>
      <c r="AO442" s="64">
        <f t="shared" si="741"/>
        <v>0</v>
      </c>
      <c r="AP442" s="64">
        <f t="shared" si="742"/>
        <v>0</v>
      </c>
      <c r="AQ442" s="64">
        <f t="shared" si="744"/>
        <v>0</v>
      </c>
      <c r="AR442" s="64">
        <f t="shared" si="746"/>
        <v>3.9301895071730497E-14</v>
      </c>
      <c r="AS442" s="64">
        <f t="shared" si="747"/>
        <v>12.2</v>
      </c>
      <c r="AT442" s="64">
        <f t="shared" si="748"/>
        <v>12.4</v>
      </c>
      <c r="AU442" s="64">
        <f t="shared" si="749"/>
        <v>12.8</v>
      </c>
      <c r="AV442" s="64">
        <f t="shared" si="750"/>
        <v>13</v>
      </c>
      <c r="AW442" s="64">
        <f t="shared" si="751"/>
        <v>13.4</v>
      </c>
      <c r="AX442" s="64">
        <f t="shared" si="752"/>
        <v>13.6</v>
      </c>
      <c r="AY442" s="64">
        <f t="shared" si="753"/>
        <v>13.8</v>
      </c>
      <c r="AZ442" s="64">
        <f t="shared" si="754"/>
        <v>14.2</v>
      </c>
      <c r="BA442" s="64">
        <f t="shared" si="755"/>
        <v>14.4</v>
      </c>
      <c r="BB442" s="64">
        <f t="shared" si="756"/>
        <v>14.6</v>
      </c>
      <c r="BC442" s="64">
        <f t="shared" si="757"/>
        <v>14.4</v>
      </c>
      <c r="BD442" s="64">
        <f t="shared" si="758"/>
        <v>14.2</v>
      </c>
      <c r="BE442" s="64">
        <f t="shared" si="759"/>
        <v>14</v>
      </c>
      <c r="BF442" s="64">
        <f t="shared" ref="BF442:BF446" si="760">VLOOKUP($C$120,$D$3:$K$63,$A$73,0)*(B388-B387)</f>
        <v>13.6</v>
      </c>
      <c r="BG442" s="64">
        <f>VLOOKUP($C$121,$D$3:$K$63,$A$73,0)*(B387-B386)</f>
        <v>13.4</v>
      </c>
      <c r="BH442" s="64">
        <f>VLOOKUP($C$122,$D$3:$K$63,$A$73,0)*B386</f>
        <v>0</v>
      </c>
      <c r="BI442" s="64"/>
      <c r="BJ442" s="64"/>
      <c r="BK442" s="64"/>
      <c r="BL442" s="64"/>
      <c r="BM442" s="54">
        <f t="shared" si="668"/>
        <v>204</v>
      </c>
      <c r="BP442" s="53">
        <v>2056</v>
      </c>
      <c r="BQ442" s="61">
        <f t="shared" si="669"/>
        <v>0</v>
      </c>
      <c r="BR442" s="61">
        <f t="shared" si="689"/>
        <v>0</v>
      </c>
      <c r="BS442" s="61">
        <f t="shared" si="690"/>
        <v>0</v>
      </c>
      <c r="BT442" s="61">
        <f t="shared" si="691"/>
        <v>0</v>
      </c>
      <c r="BU442" s="61">
        <f t="shared" si="692"/>
        <v>0</v>
      </c>
      <c r="BV442" s="61">
        <f t="shared" si="693"/>
        <v>0</v>
      </c>
      <c r="BW442" s="61">
        <f t="shared" si="694"/>
        <v>0</v>
      </c>
      <c r="BX442" s="61">
        <f t="shared" si="695"/>
        <v>0</v>
      </c>
      <c r="BY442" s="61">
        <f t="shared" si="696"/>
        <v>0</v>
      </c>
      <c r="BZ442" s="61">
        <f t="shared" si="697"/>
        <v>0</v>
      </c>
      <c r="CA442" s="61">
        <f t="shared" si="698"/>
        <v>0</v>
      </c>
      <c r="CB442" s="61">
        <f t="shared" si="699"/>
        <v>0</v>
      </c>
      <c r="CC442" s="61">
        <f t="shared" si="700"/>
        <v>0</v>
      </c>
      <c r="CD442" s="61">
        <f t="shared" si="701"/>
        <v>0</v>
      </c>
      <c r="CE442" s="61">
        <f t="shared" si="702"/>
        <v>0</v>
      </c>
      <c r="CF442" s="61">
        <f t="shared" si="703"/>
        <v>0</v>
      </c>
      <c r="CG442" s="61">
        <f t="shared" si="686"/>
        <v>0</v>
      </c>
      <c r="CH442" s="61">
        <f t="shared" si="639"/>
        <v>0</v>
      </c>
      <c r="CI442" s="61">
        <f t="shared" si="640"/>
        <v>0</v>
      </c>
      <c r="CJ442" s="61">
        <f t="shared" si="641"/>
        <v>0</v>
      </c>
      <c r="CK442" s="61">
        <f t="shared" si="642"/>
        <v>0</v>
      </c>
      <c r="CL442" s="61">
        <f t="shared" si="643"/>
        <v>0</v>
      </c>
      <c r="CM442" s="61">
        <f t="shared" si="670"/>
        <v>0</v>
      </c>
      <c r="CN442" s="61">
        <f t="shared" si="704"/>
        <v>0</v>
      </c>
      <c r="CO442" s="61">
        <f t="shared" si="705"/>
        <v>0</v>
      </c>
      <c r="CP442" s="61">
        <f t="shared" si="706"/>
        <v>0</v>
      </c>
      <c r="CQ442" s="61">
        <f t="shared" si="707"/>
        <v>0</v>
      </c>
      <c r="CR442" s="61">
        <f t="shared" si="708"/>
        <v>0</v>
      </c>
      <c r="CS442" s="61">
        <f t="shared" si="709"/>
        <v>0</v>
      </c>
      <c r="CT442" s="61">
        <f t="shared" si="710"/>
        <v>0</v>
      </c>
      <c r="CU442" s="61">
        <f t="shared" si="711"/>
        <v>0</v>
      </c>
      <c r="CV442" s="61">
        <f t="shared" si="712"/>
        <v>0</v>
      </c>
      <c r="CW442" s="61">
        <f t="shared" si="713"/>
        <v>0</v>
      </c>
      <c r="CX442" s="61">
        <f t="shared" si="714"/>
        <v>0</v>
      </c>
      <c r="CY442" s="61">
        <f t="shared" si="715"/>
        <v>0</v>
      </c>
      <c r="CZ442" s="61">
        <f t="shared" si="716"/>
        <v>0</v>
      </c>
      <c r="DA442" s="61">
        <f t="shared" si="717"/>
        <v>0</v>
      </c>
      <c r="DB442" s="61">
        <f t="shared" si="718"/>
        <v>0</v>
      </c>
      <c r="DC442" s="61">
        <f t="shared" si="745"/>
        <v>0</v>
      </c>
      <c r="DD442" s="61">
        <f t="shared" si="645"/>
        <v>0</v>
      </c>
      <c r="DE442" s="61">
        <f t="shared" si="646"/>
        <v>1.9265634839083599E-16</v>
      </c>
      <c r="DF442" s="61">
        <f t="shared" si="647"/>
        <v>5.9803921568627398E-2</v>
      </c>
      <c r="DG442" s="61">
        <f t="shared" si="648"/>
        <v>6.0784313725490202E-2</v>
      </c>
      <c r="DH442" s="61">
        <f t="shared" si="649"/>
        <v>6.2745098039215699E-2</v>
      </c>
      <c r="DI442" s="61">
        <f t="shared" si="650"/>
        <v>6.3725490196078399E-2</v>
      </c>
      <c r="DJ442" s="61">
        <f t="shared" si="651"/>
        <v>6.5686274509803896E-2</v>
      </c>
      <c r="DK442" s="61">
        <f t="shared" si="652"/>
        <v>6.6666666666666693E-2</v>
      </c>
      <c r="DL442" s="61">
        <f t="shared" si="653"/>
        <v>6.7647058823529393E-2</v>
      </c>
      <c r="DM442" s="61">
        <f t="shared" si="654"/>
        <v>6.9607843137254904E-2</v>
      </c>
      <c r="DN442" s="61">
        <f t="shared" si="655"/>
        <v>7.0588235294117604E-2</v>
      </c>
      <c r="DO442" s="61">
        <f t="shared" si="656"/>
        <v>7.1568627450980402E-2</v>
      </c>
      <c r="DP442" s="61">
        <f t="shared" si="657"/>
        <v>7.0588235294117604E-2</v>
      </c>
      <c r="DQ442" s="61">
        <f t="shared" si="658"/>
        <v>6.9607843137254904E-2</v>
      </c>
      <c r="DR442" s="61">
        <f t="shared" si="659"/>
        <v>6.8627450980392093E-2</v>
      </c>
      <c r="DS442" s="61">
        <f t="shared" si="660"/>
        <v>6.6666666666666693E-2</v>
      </c>
      <c r="DT442" s="61">
        <f t="shared" si="661"/>
        <v>6.5686274509803896E-2</v>
      </c>
      <c r="DU442" s="61">
        <f t="shared" si="662"/>
        <v>0</v>
      </c>
      <c r="DV442" s="61">
        <f t="shared" si="663"/>
        <v>0</v>
      </c>
      <c r="DW442" s="61">
        <f t="shared" si="664"/>
        <v>0</v>
      </c>
      <c r="DX442" s="61">
        <f t="shared" si="665"/>
        <v>0</v>
      </c>
      <c r="DY442" s="61">
        <f t="shared" si="666"/>
        <v>0</v>
      </c>
      <c r="DZ442" s="61">
        <f t="shared" si="743"/>
        <v>1</v>
      </c>
    </row>
    <row r="443" spans="2:130">
      <c r="C443" s="53">
        <v>2057</v>
      </c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>
        <f t="shared" si="741"/>
        <v>0</v>
      </c>
      <c r="AP443" s="64">
        <f t="shared" si="742"/>
        <v>0</v>
      </c>
      <c r="AQ443" s="64">
        <f t="shared" si="744"/>
        <v>0</v>
      </c>
      <c r="AR443" s="64">
        <f t="shared" si="746"/>
        <v>0</v>
      </c>
      <c r="AS443" s="64">
        <f t="shared" si="747"/>
        <v>4.0634162701280698E-14</v>
      </c>
      <c r="AT443" s="64">
        <f t="shared" si="748"/>
        <v>12.4</v>
      </c>
      <c r="AU443" s="64">
        <f t="shared" si="749"/>
        <v>12.8</v>
      </c>
      <c r="AV443" s="64">
        <f t="shared" si="750"/>
        <v>13</v>
      </c>
      <c r="AW443" s="64">
        <f t="shared" si="751"/>
        <v>13.4</v>
      </c>
      <c r="AX443" s="64">
        <f t="shared" si="752"/>
        <v>13.6</v>
      </c>
      <c r="AY443" s="64">
        <f t="shared" si="753"/>
        <v>13.8</v>
      </c>
      <c r="AZ443" s="64">
        <f t="shared" si="754"/>
        <v>14.2</v>
      </c>
      <c r="BA443" s="64">
        <f t="shared" si="755"/>
        <v>14.4</v>
      </c>
      <c r="BB443" s="64">
        <f t="shared" si="756"/>
        <v>14.6</v>
      </c>
      <c r="BC443" s="64">
        <f t="shared" si="757"/>
        <v>14.4</v>
      </c>
      <c r="BD443" s="64">
        <f t="shared" si="758"/>
        <v>14.2</v>
      </c>
      <c r="BE443" s="64">
        <f t="shared" si="759"/>
        <v>14</v>
      </c>
      <c r="BF443" s="64">
        <f t="shared" si="760"/>
        <v>13.6</v>
      </c>
      <c r="BG443" s="64">
        <f t="shared" ref="BG443:BG446" si="761">VLOOKUP($C$121,$D$3:$K$63,$A$73,0)*(B388-B387)</f>
        <v>13.4</v>
      </c>
      <c r="BH443" s="64">
        <f>VLOOKUP($C$122,$D$3:$K$63,$A$73,0)*(B387-B386)</f>
        <v>13</v>
      </c>
      <c r="BI443" s="64">
        <f>VLOOKUP($C$123,$D$3:$K$63,$A$73,0)*B386</f>
        <v>0</v>
      </c>
      <c r="BJ443" s="64"/>
      <c r="BK443" s="64"/>
      <c r="BL443" s="64"/>
      <c r="BM443" s="54">
        <f t="shared" si="668"/>
        <v>204.8</v>
      </c>
      <c r="BP443" s="53">
        <v>2057</v>
      </c>
      <c r="BQ443" s="61">
        <f t="shared" si="669"/>
        <v>0</v>
      </c>
      <c r="BR443" s="61">
        <f t="shared" si="689"/>
        <v>0</v>
      </c>
      <c r="BS443" s="61">
        <f t="shared" si="690"/>
        <v>0</v>
      </c>
      <c r="BT443" s="61">
        <f t="shared" si="691"/>
        <v>0</v>
      </c>
      <c r="BU443" s="61">
        <f t="shared" si="692"/>
        <v>0</v>
      </c>
      <c r="BV443" s="61">
        <f t="shared" si="693"/>
        <v>0</v>
      </c>
      <c r="BW443" s="61">
        <f t="shared" si="694"/>
        <v>0</v>
      </c>
      <c r="BX443" s="61">
        <f t="shared" si="695"/>
        <v>0</v>
      </c>
      <c r="BY443" s="61">
        <f t="shared" si="696"/>
        <v>0</v>
      </c>
      <c r="BZ443" s="61">
        <f t="shared" si="697"/>
        <v>0</v>
      </c>
      <c r="CA443" s="61">
        <f t="shared" si="698"/>
        <v>0</v>
      </c>
      <c r="CB443" s="61">
        <f t="shared" si="699"/>
        <v>0</v>
      </c>
      <c r="CC443" s="61">
        <f t="shared" si="700"/>
        <v>0</v>
      </c>
      <c r="CD443" s="61">
        <f t="shared" si="701"/>
        <v>0</v>
      </c>
      <c r="CE443" s="61">
        <f t="shared" si="702"/>
        <v>0</v>
      </c>
      <c r="CF443" s="61">
        <f t="shared" si="703"/>
        <v>0</v>
      </c>
      <c r="CG443" s="61">
        <f t="shared" si="686"/>
        <v>0</v>
      </c>
      <c r="CH443" s="61">
        <f t="shared" si="639"/>
        <v>0</v>
      </c>
      <c r="CI443" s="61">
        <f t="shared" si="640"/>
        <v>0</v>
      </c>
      <c r="CJ443" s="61">
        <f t="shared" si="641"/>
        <v>0</v>
      </c>
      <c r="CK443" s="61">
        <f t="shared" si="642"/>
        <v>0</v>
      </c>
      <c r="CL443" s="61">
        <f t="shared" si="643"/>
        <v>0</v>
      </c>
      <c r="CM443" s="61">
        <f t="shared" si="670"/>
        <v>0</v>
      </c>
      <c r="CN443" s="61">
        <f t="shared" si="704"/>
        <v>0</v>
      </c>
      <c r="CO443" s="61">
        <f t="shared" si="705"/>
        <v>0</v>
      </c>
      <c r="CP443" s="61">
        <f t="shared" si="706"/>
        <v>0</v>
      </c>
      <c r="CQ443" s="61">
        <f t="shared" si="707"/>
        <v>0</v>
      </c>
      <c r="CR443" s="61">
        <f t="shared" si="708"/>
        <v>0</v>
      </c>
      <c r="CS443" s="61">
        <f t="shared" si="709"/>
        <v>0</v>
      </c>
      <c r="CT443" s="61">
        <f t="shared" si="710"/>
        <v>0</v>
      </c>
      <c r="CU443" s="61">
        <f t="shared" si="711"/>
        <v>0</v>
      </c>
      <c r="CV443" s="61">
        <f t="shared" si="712"/>
        <v>0</v>
      </c>
      <c r="CW443" s="61">
        <f t="shared" si="713"/>
        <v>0</v>
      </c>
      <c r="CX443" s="61">
        <f t="shared" si="714"/>
        <v>0</v>
      </c>
      <c r="CY443" s="61">
        <f t="shared" si="715"/>
        <v>0</v>
      </c>
      <c r="CZ443" s="61">
        <f t="shared" si="716"/>
        <v>0</v>
      </c>
      <c r="DA443" s="61">
        <f t="shared" si="717"/>
        <v>0</v>
      </c>
      <c r="DB443" s="61">
        <f t="shared" si="718"/>
        <v>0</v>
      </c>
      <c r="DC443" s="61">
        <f t="shared" si="745"/>
        <v>0</v>
      </c>
      <c r="DD443" s="61">
        <f t="shared" si="645"/>
        <v>0</v>
      </c>
      <c r="DE443" s="61">
        <f t="shared" si="646"/>
        <v>0</v>
      </c>
      <c r="DF443" s="61">
        <f t="shared" si="647"/>
        <v>1.9840899756484699E-16</v>
      </c>
      <c r="DG443" s="61">
        <f t="shared" si="648"/>
        <v>6.0546875E-2</v>
      </c>
      <c r="DH443" s="61">
        <f t="shared" si="649"/>
        <v>6.25E-2</v>
      </c>
      <c r="DI443" s="61">
        <f t="shared" si="650"/>
        <v>6.34765625E-2</v>
      </c>
      <c r="DJ443" s="61">
        <f t="shared" si="651"/>
        <v>6.54296875E-2</v>
      </c>
      <c r="DK443" s="61">
        <f t="shared" si="652"/>
        <v>6.640625E-2</v>
      </c>
      <c r="DL443" s="61">
        <f t="shared" si="653"/>
        <v>6.73828125E-2</v>
      </c>
      <c r="DM443" s="61">
        <f t="shared" si="654"/>
        <v>6.93359375E-2</v>
      </c>
      <c r="DN443" s="61">
        <f t="shared" si="655"/>
        <v>7.03125E-2</v>
      </c>
      <c r="DO443" s="61">
        <f t="shared" si="656"/>
        <v>7.12890625E-2</v>
      </c>
      <c r="DP443" s="61">
        <f t="shared" si="657"/>
        <v>7.03125E-2</v>
      </c>
      <c r="DQ443" s="61">
        <f t="shared" si="658"/>
        <v>6.93359375E-2</v>
      </c>
      <c r="DR443" s="61">
        <f t="shared" si="659"/>
        <v>6.8359375E-2</v>
      </c>
      <c r="DS443" s="61">
        <f t="shared" si="660"/>
        <v>6.640625E-2</v>
      </c>
      <c r="DT443" s="61">
        <f t="shared" si="661"/>
        <v>6.54296875E-2</v>
      </c>
      <c r="DU443" s="61">
        <f t="shared" si="662"/>
        <v>6.34765625E-2</v>
      </c>
      <c r="DV443" s="61">
        <f t="shared" si="663"/>
        <v>0</v>
      </c>
      <c r="DW443" s="61">
        <f t="shared" si="664"/>
        <v>0</v>
      </c>
      <c r="DX443" s="61">
        <f t="shared" si="665"/>
        <v>0</v>
      </c>
      <c r="DY443" s="61">
        <f t="shared" si="666"/>
        <v>0</v>
      </c>
      <c r="DZ443" s="61">
        <f t="shared" si="743"/>
        <v>1</v>
      </c>
    </row>
    <row r="444" spans="2:130">
      <c r="C444" s="53">
        <v>2058</v>
      </c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>
        <f t="shared" si="742"/>
        <v>0</v>
      </c>
      <c r="AQ444" s="64">
        <f t="shared" si="744"/>
        <v>0</v>
      </c>
      <c r="AR444" s="64">
        <f t="shared" si="746"/>
        <v>0</v>
      </c>
      <c r="AS444" s="64">
        <f t="shared" si="747"/>
        <v>0</v>
      </c>
      <c r="AT444" s="64">
        <f t="shared" si="748"/>
        <v>4.1300296516055798E-14</v>
      </c>
      <c r="AU444" s="64">
        <f t="shared" si="749"/>
        <v>12.8</v>
      </c>
      <c r="AV444" s="64">
        <f t="shared" si="750"/>
        <v>13</v>
      </c>
      <c r="AW444" s="64">
        <f t="shared" si="751"/>
        <v>13.4</v>
      </c>
      <c r="AX444" s="64">
        <f t="shared" si="752"/>
        <v>13.6</v>
      </c>
      <c r="AY444" s="64">
        <f t="shared" si="753"/>
        <v>13.8</v>
      </c>
      <c r="AZ444" s="64">
        <f t="shared" si="754"/>
        <v>14.2</v>
      </c>
      <c r="BA444" s="64">
        <f t="shared" si="755"/>
        <v>14.4</v>
      </c>
      <c r="BB444" s="64">
        <f t="shared" si="756"/>
        <v>14.6</v>
      </c>
      <c r="BC444" s="64">
        <f t="shared" si="757"/>
        <v>14.4</v>
      </c>
      <c r="BD444" s="64">
        <f t="shared" si="758"/>
        <v>14.2</v>
      </c>
      <c r="BE444" s="64">
        <f t="shared" si="759"/>
        <v>14</v>
      </c>
      <c r="BF444" s="64">
        <f t="shared" si="760"/>
        <v>13.6</v>
      </c>
      <c r="BG444" s="64">
        <f t="shared" si="761"/>
        <v>13.4</v>
      </c>
      <c r="BH444" s="64">
        <f t="shared" ref="BH444:BH446" si="762">VLOOKUP($C$122,$D$3:$K$63,$A$73,0)*(B388-B387)</f>
        <v>13</v>
      </c>
      <c r="BI444" s="64">
        <f>VLOOKUP($C$123,$D$3:$K$63,$A$73,0)*(B387-B386)</f>
        <v>12.8</v>
      </c>
      <c r="BJ444" s="64">
        <f>VLOOKUP($C$124,$D$3:$K$63,$A$73,0)*B386</f>
        <v>0</v>
      </c>
      <c r="BK444" s="64"/>
      <c r="BL444" s="64"/>
      <c r="BM444" s="54">
        <f t="shared" si="668"/>
        <v>205.2</v>
      </c>
      <c r="BP444" s="53">
        <v>2058</v>
      </c>
      <c r="BQ444" s="61">
        <f t="shared" si="669"/>
        <v>0</v>
      </c>
      <c r="BR444" s="61">
        <f t="shared" si="689"/>
        <v>0</v>
      </c>
      <c r="BS444" s="61">
        <f t="shared" si="690"/>
        <v>0</v>
      </c>
      <c r="BT444" s="61">
        <f t="shared" si="691"/>
        <v>0</v>
      </c>
      <c r="BU444" s="61">
        <f t="shared" si="692"/>
        <v>0</v>
      </c>
      <c r="BV444" s="61">
        <f t="shared" si="693"/>
        <v>0</v>
      </c>
      <c r="BW444" s="61">
        <f t="shared" si="694"/>
        <v>0</v>
      </c>
      <c r="BX444" s="61">
        <f t="shared" si="695"/>
        <v>0</v>
      </c>
      <c r="BY444" s="61">
        <f t="shared" si="696"/>
        <v>0</v>
      </c>
      <c r="BZ444" s="61">
        <f t="shared" si="697"/>
        <v>0</v>
      </c>
      <c r="CA444" s="61">
        <f t="shared" si="698"/>
        <v>0</v>
      </c>
      <c r="CB444" s="61">
        <f t="shared" si="699"/>
        <v>0</v>
      </c>
      <c r="CC444" s="61">
        <f t="shared" si="700"/>
        <v>0</v>
      </c>
      <c r="CD444" s="61">
        <f t="shared" si="701"/>
        <v>0</v>
      </c>
      <c r="CE444" s="61">
        <f t="shared" si="702"/>
        <v>0</v>
      </c>
      <c r="CF444" s="61">
        <f t="shared" si="703"/>
        <v>0</v>
      </c>
      <c r="CG444" s="61">
        <f t="shared" si="686"/>
        <v>0</v>
      </c>
      <c r="CH444" s="61">
        <f t="shared" si="639"/>
        <v>0</v>
      </c>
      <c r="CI444" s="61">
        <f t="shared" si="640"/>
        <v>0</v>
      </c>
      <c r="CJ444" s="61">
        <f t="shared" si="641"/>
        <v>0</v>
      </c>
      <c r="CK444" s="61">
        <f t="shared" si="642"/>
        <v>0</v>
      </c>
      <c r="CL444" s="61">
        <f t="shared" si="643"/>
        <v>0</v>
      </c>
      <c r="CM444" s="61">
        <f t="shared" si="670"/>
        <v>0</v>
      </c>
      <c r="CN444" s="61">
        <f t="shared" si="704"/>
        <v>0</v>
      </c>
      <c r="CO444" s="61">
        <f t="shared" si="705"/>
        <v>0</v>
      </c>
      <c r="CP444" s="61">
        <f t="shared" si="706"/>
        <v>0</v>
      </c>
      <c r="CQ444" s="61">
        <f t="shared" si="707"/>
        <v>0</v>
      </c>
      <c r="CR444" s="61">
        <f t="shared" si="708"/>
        <v>0</v>
      </c>
      <c r="CS444" s="61">
        <f t="shared" si="709"/>
        <v>0</v>
      </c>
      <c r="CT444" s="61">
        <f t="shared" si="710"/>
        <v>0</v>
      </c>
      <c r="CU444" s="61">
        <f t="shared" si="711"/>
        <v>0</v>
      </c>
      <c r="CV444" s="61">
        <f t="shared" si="712"/>
        <v>0</v>
      </c>
      <c r="CW444" s="61">
        <f t="shared" si="713"/>
        <v>0</v>
      </c>
      <c r="CX444" s="61">
        <f t="shared" si="714"/>
        <v>0</v>
      </c>
      <c r="CY444" s="61">
        <f t="shared" si="715"/>
        <v>0</v>
      </c>
      <c r="CZ444" s="61">
        <f t="shared" si="716"/>
        <v>0</v>
      </c>
      <c r="DA444" s="61">
        <f t="shared" si="717"/>
        <v>0</v>
      </c>
      <c r="DB444" s="61">
        <f t="shared" si="718"/>
        <v>0</v>
      </c>
      <c r="DC444" s="61">
        <f t="shared" si="745"/>
        <v>0</v>
      </c>
      <c r="DD444" s="61">
        <f t="shared" si="645"/>
        <v>0</v>
      </c>
      <c r="DE444" s="61">
        <f t="shared" si="646"/>
        <v>0</v>
      </c>
      <c r="DF444" s="61">
        <f t="shared" si="647"/>
        <v>0</v>
      </c>
      <c r="DG444" s="61">
        <f t="shared" si="648"/>
        <v>2.0126850154023301E-16</v>
      </c>
      <c r="DH444" s="61">
        <f t="shared" si="649"/>
        <v>6.2378167641325498E-2</v>
      </c>
      <c r="DI444" s="61">
        <f t="shared" si="650"/>
        <v>6.3352826510721202E-2</v>
      </c>
      <c r="DJ444" s="61">
        <f t="shared" si="651"/>
        <v>6.5302144249512695E-2</v>
      </c>
      <c r="DK444" s="61">
        <f t="shared" si="652"/>
        <v>6.6276803118908406E-2</v>
      </c>
      <c r="DL444" s="61">
        <f t="shared" si="653"/>
        <v>6.7251461988304104E-2</v>
      </c>
      <c r="DM444" s="61">
        <f t="shared" si="654"/>
        <v>6.9200779727095499E-2</v>
      </c>
      <c r="DN444" s="61">
        <f t="shared" si="655"/>
        <v>7.0175438596491196E-2</v>
      </c>
      <c r="DO444" s="61">
        <f t="shared" si="656"/>
        <v>7.1150097465886894E-2</v>
      </c>
      <c r="DP444" s="61">
        <f t="shared" si="657"/>
        <v>7.0175438596491196E-2</v>
      </c>
      <c r="DQ444" s="61">
        <f t="shared" si="658"/>
        <v>6.9200779727095499E-2</v>
      </c>
      <c r="DR444" s="61">
        <f t="shared" si="659"/>
        <v>6.8226120857699801E-2</v>
      </c>
      <c r="DS444" s="61">
        <f t="shared" si="660"/>
        <v>6.6276803118908406E-2</v>
      </c>
      <c r="DT444" s="61">
        <f t="shared" si="661"/>
        <v>6.5302144249512695E-2</v>
      </c>
      <c r="DU444" s="61">
        <f t="shared" si="662"/>
        <v>6.3352826510721202E-2</v>
      </c>
      <c r="DV444" s="61">
        <f t="shared" si="663"/>
        <v>6.2378167641325498E-2</v>
      </c>
      <c r="DW444" s="61">
        <f t="shared" si="664"/>
        <v>0</v>
      </c>
      <c r="DX444" s="61">
        <f t="shared" si="665"/>
        <v>0</v>
      </c>
      <c r="DY444" s="61">
        <f t="shared" si="666"/>
        <v>0</v>
      </c>
      <c r="DZ444" s="61">
        <f t="shared" si="743"/>
        <v>1</v>
      </c>
    </row>
    <row r="445" spans="2:130">
      <c r="C445" s="53">
        <v>2059</v>
      </c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>
        <f t="shared" si="744"/>
        <v>0</v>
      </c>
      <c r="AR445" s="64">
        <f t="shared" si="746"/>
        <v>0</v>
      </c>
      <c r="AS445" s="64">
        <f t="shared" si="747"/>
        <v>0</v>
      </c>
      <c r="AT445" s="64">
        <f t="shared" si="748"/>
        <v>0</v>
      </c>
      <c r="AU445" s="64">
        <f t="shared" si="749"/>
        <v>4.2632564145605999E-14</v>
      </c>
      <c r="AV445" s="64">
        <f t="shared" si="750"/>
        <v>13</v>
      </c>
      <c r="AW445" s="64">
        <f t="shared" si="751"/>
        <v>13.4</v>
      </c>
      <c r="AX445" s="64">
        <f t="shared" si="752"/>
        <v>13.6</v>
      </c>
      <c r="AY445" s="64">
        <f t="shared" si="753"/>
        <v>13.8</v>
      </c>
      <c r="AZ445" s="64">
        <f t="shared" si="754"/>
        <v>14.2</v>
      </c>
      <c r="BA445" s="64">
        <f t="shared" si="755"/>
        <v>14.4</v>
      </c>
      <c r="BB445" s="64">
        <f t="shared" si="756"/>
        <v>14.6</v>
      </c>
      <c r="BC445" s="64">
        <f t="shared" si="757"/>
        <v>14.4</v>
      </c>
      <c r="BD445" s="64">
        <f t="shared" si="758"/>
        <v>14.2</v>
      </c>
      <c r="BE445" s="64">
        <f t="shared" si="759"/>
        <v>14</v>
      </c>
      <c r="BF445" s="64">
        <f t="shared" si="760"/>
        <v>13.6</v>
      </c>
      <c r="BG445" s="64">
        <f t="shared" si="761"/>
        <v>13.4</v>
      </c>
      <c r="BH445" s="64">
        <f t="shared" si="762"/>
        <v>13</v>
      </c>
      <c r="BI445" s="64">
        <f t="shared" ref="BI445:BI446" si="763">VLOOKUP($C$123,$D$3:$K$63,$A$73,0)*(B388-B387)</f>
        <v>12.8</v>
      </c>
      <c r="BJ445" s="64">
        <f>VLOOKUP($C$124,$D$3:$K$63,$A$73,0)*(B387-B386)</f>
        <v>12.4</v>
      </c>
      <c r="BK445" s="64">
        <f>VLOOKUP($C$125,$D$3:$K$63,$A$73,0)*B386</f>
        <v>0</v>
      </c>
      <c r="BL445" s="64"/>
      <c r="BM445" s="54">
        <f t="shared" si="668"/>
        <v>204.8</v>
      </c>
      <c r="BP445" s="53">
        <v>2059</v>
      </c>
      <c r="BQ445" s="61">
        <f t="shared" si="669"/>
        <v>0</v>
      </c>
      <c r="BR445" s="61">
        <f t="shared" si="689"/>
        <v>0</v>
      </c>
      <c r="BS445" s="61">
        <f t="shared" si="690"/>
        <v>0</v>
      </c>
      <c r="BT445" s="61">
        <f t="shared" si="691"/>
        <v>0</v>
      </c>
      <c r="BU445" s="61">
        <f t="shared" si="692"/>
        <v>0</v>
      </c>
      <c r="BV445" s="61">
        <f t="shared" si="693"/>
        <v>0</v>
      </c>
      <c r="BW445" s="61">
        <f t="shared" si="694"/>
        <v>0</v>
      </c>
      <c r="BX445" s="61">
        <f t="shared" si="695"/>
        <v>0</v>
      </c>
      <c r="BY445" s="61">
        <f t="shared" si="696"/>
        <v>0</v>
      </c>
      <c r="BZ445" s="61">
        <f t="shared" si="697"/>
        <v>0</v>
      </c>
      <c r="CA445" s="61">
        <f t="shared" si="698"/>
        <v>0</v>
      </c>
      <c r="CB445" s="61">
        <f t="shared" si="699"/>
        <v>0</v>
      </c>
      <c r="CC445" s="61">
        <f t="shared" si="700"/>
        <v>0</v>
      </c>
      <c r="CD445" s="61">
        <f t="shared" si="701"/>
        <v>0</v>
      </c>
      <c r="CE445" s="61">
        <f t="shared" si="702"/>
        <v>0</v>
      </c>
      <c r="CF445" s="61">
        <f t="shared" si="703"/>
        <v>0</v>
      </c>
      <c r="CG445" s="61">
        <f t="shared" si="686"/>
        <v>0</v>
      </c>
      <c r="CH445" s="61">
        <f t="shared" si="639"/>
        <v>0</v>
      </c>
      <c r="CI445" s="61">
        <f t="shared" si="640"/>
        <v>0</v>
      </c>
      <c r="CJ445" s="61">
        <f t="shared" si="641"/>
        <v>0</v>
      </c>
      <c r="CK445" s="61">
        <f t="shared" si="642"/>
        <v>0</v>
      </c>
      <c r="CL445" s="61">
        <f t="shared" si="643"/>
        <v>0</v>
      </c>
      <c r="CM445" s="61">
        <f t="shared" si="670"/>
        <v>0</v>
      </c>
      <c r="CN445" s="61">
        <f t="shared" si="704"/>
        <v>0</v>
      </c>
      <c r="CO445" s="61">
        <f t="shared" si="705"/>
        <v>0</v>
      </c>
      <c r="CP445" s="61">
        <f t="shared" si="706"/>
        <v>0</v>
      </c>
      <c r="CQ445" s="61">
        <f t="shared" si="707"/>
        <v>0</v>
      </c>
      <c r="CR445" s="61">
        <f t="shared" si="708"/>
        <v>0</v>
      </c>
      <c r="CS445" s="61">
        <f t="shared" si="709"/>
        <v>0</v>
      </c>
      <c r="CT445" s="61">
        <f t="shared" si="710"/>
        <v>0</v>
      </c>
      <c r="CU445" s="61">
        <f t="shared" si="711"/>
        <v>0</v>
      </c>
      <c r="CV445" s="61">
        <f t="shared" si="712"/>
        <v>0</v>
      </c>
      <c r="CW445" s="61">
        <f t="shared" si="713"/>
        <v>0</v>
      </c>
      <c r="CX445" s="61">
        <f t="shared" si="714"/>
        <v>0</v>
      </c>
      <c r="CY445" s="61">
        <f t="shared" si="715"/>
        <v>0</v>
      </c>
      <c r="CZ445" s="61">
        <f t="shared" si="716"/>
        <v>0</v>
      </c>
      <c r="DA445" s="61">
        <f t="shared" si="717"/>
        <v>0</v>
      </c>
      <c r="DB445" s="61">
        <f t="shared" si="718"/>
        <v>0</v>
      </c>
      <c r="DC445" s="61">
        <f t="shared" si="745"/>
        <v>0</v>
      </c>
      <c r="DD445" s="61">
        <f t="shared" si="645"/>
        <v>0</v>
      </c>
      <c r="DE445" s="61">
        <f t="shared" si="646"/>
        <v>0</v>
      </c>
      <c r="DF445" s="61">
        <f t="shared" si="647"/>
        <v>0</v>
      </c>
      <c r="DG445" s="61">
        <f t="shared" si="648"/>
        <v>0</v>
      </c>
      <c r="DH445" s="61">
        <f t="shared" si="649"/>
        <v>2.08166817117217E-16</v>
      </c>
      <c r="DI445" s="61">
        <f t="shared" si="650"/>
        <v>6.34765625E-2</v>
      </c>
      <c r="DJ445" s="61">
        <f t="shared" si="651"/>
        <v>6.54296875E-2</v>
      </c>
      <c r="DK445" s="61">
        <f t="shared" si="652"/>
        <v>6.640625E-2</v>
      </c>
      <c r="DL445" s="61">
        <f t="shared" si="653"/>
        <v>6.73828125E-2</v>
      </c>
      <c r="DM445" s="61">
        <f t="shared" si="654"/>
        <v>6.93359375E-2</v>
      </c>
      <c r="DN445" s="61">
        <f t="shared" si="655"/>
        <v>7.03125E-2</v>
      </c>
      <c r="DO445" s="61">
        <f t="shared" si="656"/>
        <v>7.12890625E-2</v>
      </c>
      <c r="DP445" s="61">
        <f t="shared" si="657"/>
        <v>7.03125E-2</v>
      </c>
      <c r="DQ445" s="61">
        <f t="shared" si="658"/>
        <v>6.93359375E-2</v>
      </c>
      <c r="DR445" s="61">
        <f t="shared" si="659"/>
        <v>6.8359375E-2</v>
      </c>
      <c r="DS445" s="61">
        <f t="shared" si="660"/>
        <v>6.640625E-2</v>
      </c>
      <c r="DT445" s="61">
        <f t="shared" si="661"/>
        <v>6.54296875E-2</v>
      </c>
      <c r="DU445" s="61">
        <f t="shared" si="662"/>
        <v>6.34765625E-2</v>
      </c>
      <c r="DV445" s="61">
        <f t="shared" si="663"/>
        <v>6.25E-2</v>
      </c>
      <c r="DW445" s="61">
        <f t="shared" si="664"/>
        <v>6.0546875E-2</v>
      </c>
      <c r="DX445" s="61">
        <f t="shared" si="665"/>
        <v>0</v>
      </c>
      <c r="DY445" s="61">
        <f t="shared" si="666"/>
        <v>0</v>
      </c>
      <c r="DZ445" s="61">
        <f t="shared" si="743"/>
        <v>1</v>
      </c>
    </row>
    <row r="446" spans="2:130">
      <c r="C446" s="53">
        <v>2060</v>
      </c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>
        <f t="shared" si="746"/>
        <v>0</v>
      </c>
      <c r="AS446" s="64">
        <f t="shared" si="747"/>
        <v>0</v>
      </c>
      <c r="AT446" s="64">
        <f t="shared" si="748"/>
        <v>0</v>
      </c>
      <c r="AU446" s="64">
        <f t="shared" si="749"/>
        <v>0</v>
      </c>
      <c r="AV446" s="64">
        <f t="shared" si="750"/>
        <v>4.3298697960381099E-14</v>
      </c>
      <c r="AW446" s="64">
        <f t="shared" si="751"/>
        <v>13.4</v>
      </c>
      <c r="AX446" s="64">
        <f t="shared" si="752"/>
        <v>13.6</v>
      </c>
      <c r="AY446" s="64">
        <f t="shared" si="753"/>
        <v>13.8</v>
      </c>
      <c r="AZ446" s="64">
        <f t="shared" si="754"/>
        <v>14.2</v>
      </c>
      <c r="BA446" s="64">
        <f t="shared" si="755"/>
        <v>14.4</v>
      </c>
      <c r="BB446" s="64">
        <f t="shared" si="756"/>
        <v>14.6</v>
      </c>
      <c r="BC446" s="64">
        <f t="shared" si="757"/>
        <v>14.4</v>
      </c>
      <c r="BD446" s="64">
        <f t="shared" si="758"/>
        <v>14.2</v>
      </c>
      <c r="BE446" s="64">
        <f t="shared" si="759"/>
        <v>14</v>
      </c>
      <c r="BF446" s="64">
        <f t="shared" si="760"/>
        <v>13.6</v>
      </c>
      <c r="BG446" s="64">
        <f t="shared" si="761"/>
        <v>13.4</v>
      </c>
      <c r="BH446" s="64">
        <f t="shared" si="762"/>
        <v>13</v>
      </c>
      <c r="BI446" s="64">
        <f t="shared" si="763"/>
        <v>12.8</v>
      </c>
      <c r="BJ446" s="64">
        <f>VLOOKUP($C$124,$D$3:$K$63,$A$73,0)*(B388-B387)</f>
        <v>12.4</v>
      </c>
      <c r="BK446" s="64">
        <f>VLOOKUP($C$125,$D$3:$K$63,$A$73,0)*(B387-B386)</f>
        <v>12</v>
      </c>
      <c r="BL446" s="64">
        <f>VLOOKUP($C$126,$D$3:$K$63,$A$73,0)*B386</f>
        <v>0</v>
      </c>
      <c r="BM446" s="54">
        <f t="shared" si="668"/>
        <v>203.8</v>
      </c>
      <c r="BP446" s="53">
        <v>2060</v>
      </c>
      <c r="BQ446" s="61">
        <f t="shared" si="669"/>
        <v>0</v>
      </c>
      <c r="BR446" s="61">
        <f t="shared" si="689"/>
        <v>0</v>
      </c>
      <c r="BS446" s="61">
        <f t="shared" si="690"/>
        <v>0</v>
      </c>
      <c r="BT446" s="61">
        <f t="shared" si="691"/>
        <v>0</v>
      </c>
      <c r="BU446" s="61">
        <f t="shared" si="692"/>
        <v>0</v>
      </c>
      <c r="BV446" s="61">
        <f t="shared" si="693"/>
        <v>0</v>
      </c>
      <c r="BW446" s="61">
        <f t="shared" si="694"/>
        <v>0</v>
      </c>
      <c r="BX446" s="61">
        <f t="shared" si="695"/>
        <v>0</v>
      </c>
      <c r="BY446" s="61">
        <f t="shared" si="696"/>
        <v>0</v>
      </c>
      <c r="BZ446" s="61">
        <f t="shared" si="697"/>
        <v>0</v>
      </c>
      <c r="CA446" s="61">
        <f t="shared" si="698"/>
        <v>0</v>
      </c>
      <c r="CB446" s="61">
        <f t="shared" si="699"/>
        <v>0</v>
      </c>
      <c r="CC446" s="61">
        <f t="shared" si="700"/>
        <v>0</v>
      </c>
      <c r="CD446" s="61">
        <f t="shared" si="701"/>
        <v>0</v>
      </c>
      <c r="CE446" s="61">
        <f t="shared" si="702"/>
        <v>0</v>
      </c>
      <c r="CF446" s="61">
        <f t="shared" si="703"/>
        <v>0</v>
      </c>
      <c r="CG446" s="61">
        <f t="shared" si="686"/>
        <v>0</v>
      </c>
      <c r="CH446" s="61">
        <f t="shared" si="639"/>
        <v>0</v>
      </c>
      <c r="CI446" s="61">
        <f t="shared" si="640"/>
        <v>0</v>
      </c>
      <c r="CJ446" s="61">
        <f t="shared" si="641"/>
        <v>0</v>
      </c>
      <c r="CK446" s="61">
        <f t="shared" si="642"/>
        <v>0</v>
      </c>
      <c r="CL446" s="61">
        <f t="shared" si="643"/>
        <v>0</v>
      </c>
      <c r="CM446" s="61">
        <f t="shared" si="670"/>
        <v>0</v>
      </c>
      <c r="CN446" s="61">
        <f t="shared" si="704"/>
        <v>0</v>
      </c>
      <c r="CO446" s="61">
        <f t="shared" si="705"/>
        <v>0</v>
      </c>
      <c r="CP446" s="61">
        <f t="shared" si="706"/>
        <v>0</v>
      </c>
      <c r="CQ446" s="61">
        <f t="shared" si="707"/>
        <v>0</v>
      </c>
      <c r="CR446" s="61">
        <f t="shared" si="708"/>
        <v>0</v>
      </c>
      <c r="CS446" s="61">
        <f t="shared" si="709"/>
        <v>0</v>
      </c>
      <c r="CT446" s="61">
        <f t="shared" si="710"/>
        <v>0</v>
      </c>
      <c r="CU446" s="61">
        <f t="shared" si="711"/>
        <v>0</v>
      </c>
      <c r="CV446" s="61">
        <f t="shared" si="712"/>
        <v>0</v>
      </c>
      <c r="CW446" s="61">
        <f t="shared" si="713"/>
        <v>0</v>
      </c>
      <c r="CX446" s="61">
        <f t="shared" si="714"/>
        <v>0</v>
      </c>
      <c r="CY446" s="61">
        <f t="shared" si="715"/>
        <v>0</v>
      </c>
      <c r="CZ446" s="61">
        <f t="shared" si="716"/>
        <v>0</v>
      </c>
      <c r="DA446" s="61">
        <f t="shared" si="717"/>
        <v>0</v>
      </c>
      <c r="DB446" s="61">
        <f t="shared" si="718"/>
        <v>0</v>
      </c>
      <c r="DC446" s="61">
        <f t="shared" si="745"/>
        <v>0</v>
      </c>
      <c r="DD446" s="61">
        <f t="shared" si="645"/>
        <v>0</v>
      </c>
      <c r="DE446" s="61">
        <f t="shared" si="646"/>
        <v>0</v>
      </c>
      <c r="DF446" s="61">
        <f t="shared" si="647"/>
        <v>0</v>
      </c>
      <c r="DG446" s="61">
        <f t="shared" si="648"/>
        <v>0</v>
      </c>
      <c r="DH446" s="61">
        <f t="shared" si="649"/>
        <v>0</v>
      </c>
      <c r="DI446" s="61">
        <f t="shared" si="650"/>
        <v>2.1245681040422501E-16</v>
      </c>
      <c r="DJ446" s="61">
        <f t="shared" si="651"/>
        <v>6.5750736015701597E-2</v>
      </c>
      <c r="DK446" s="61">
        <f t="shared" si="652"/>
        <v>6.6732090284592704E-2</v>
      </c>
      <c r="DL446" s="61">
        <f t="shared" si="653"/>
        <v>6.7713444553483798E-2</v>
      </c>
      <c r="DM446" s="61">
        <f t="shared" si="654"/>
        <v>6.9676153091265902E-2</v>
      </c>
      <c r="DN446" s="61">
        <f t="shared" si="655"/>
        <v>7.0657507360156996E-2</v>
      </c>
      <c r="DO446" s="61">
        <f t="shared" si="656"/>
        <v>7.1638861629048006E-2</v>
      </c>
      <c r="DP446" s="61">
        <f t="shared" si="657"/>
        <v>7.0657507360156996E-2</v>
      </c>
      <c r="DQ446" s="61">
        <f t="shared" si="658"/>
        <v>6.9676153091265902E-2</v>
      </c>
      <c r="DR446" s="61">
        <f t="shared" si="659"/>
        <v>6.8694798822374795E-2</v>
      </c>
      <c r="DS446" s="61">
        <f t="shared" si="660"/>
        <v>6.6732090284592704E-2</v>
      </c>
      <c r="DT446" s="61">
        <f t="shared" si="661"/>
        <v>6.5750736015701597E-2</v>
      </c>
      <c r="DU446" s="61">
        <f t="shared" si="662"/>
        <v>6.3788027477919507E-2</v>
      </c>
      <c r="DV446" s="61">
        <f t="shared" si="663"/>
        <v>6.2806673209028399E-2</v>
      </c>
      <c r="DW446" s="61">
        <f t="shared" si="664"/>
        <v>6.0843964671246302E-2</v>
      </c>
      <c r="DX446" s="61">
        <f t="shared" si="665"/>
        <v>5.8881256133464101E-2</v>
      </c>
      <c r="DY446" s="61">
        <f t="shared" si="666"/>
        <v>0</v>
      </c>
      <c r="DZ446" s="61">
        <f t="shared" si="743"/>
        <v>1</v>
      </c>
    </row>
    <row r="448" spans="2:130">
      <c r="B448" s="60" t="s">
        <v>46</v>
      </c>
      <c r="C448" s="53" t="s">
        <v>149</v>
      </c>
      <c r="N448" s="53"/>
      <c r="U448" s="54"/>
      <c r="W448" s="53"/>
      <c r="AD448" s="54"/>
      <c r="AF448" s="53"/>
      <c r="AM448" s="54"/>
      <c r="AO448" s="53"/>
      <c r="AV448" s="54"/>
      <c r="BN448" s="212" t="s">
        <v>150</v>
      </c>
      <c r="BO448" s="212"/>
    </row>
    <row r="449" spans="1:130">
      <c r="A449" s="59" t="s">
        <v>19</v>
      </c>
      <c r="B449" s="59" t="s">
        <v>24</v>
      </c>
      <c r="C449" s="59" t="s">
        <v>56</v>
      </c>
      <c r="D449" s="59">
        <v>2000</v>
      </c>
      <c r="E449" s="59">
        <v>2001</v>
      </c>
      <c r="F449" s="59">
        <v>2002</v>
      </c>
      <c r="G449" s="59">
        <v>2003</v>
      </c>
      <c r="H449" s="59">
        <v>2004</v>
      </c>
      <c r="I449" s="59">
        <v>2005</v>
      </c>
      <c r="J449" s="59">
        <v>2006</v>
      </c>
      <c r="K449" s="59">
        <v>2007</v>
      </c>
      <c r="L449" s="59">
        <v>2008</v>
      </c>
      <c r="M449" s="59">
        <v>2009</v>
      </c>
      <c r="N449" s="59">
        <v>2010</v>
      </c>
      <c r="O449" s="59">
        <v>2011</v>
      </c>
      <c r="P449" s="59">
        <v>2012</v>
      </c>
      <c r="Q449" s="59">
        <v>2013</v>
      </c>
      <c r="R449" s="59">
        <v>2014</v>
      </c>
      <c r="S449" s="59">
        <v>2015</v>
      </c>
      <c r="T449" s="59">
        <v>2016</v>
      </c>
      <c r="U449" s="59">
        <v>2017</v>
      </c>
      <c r="V449" s="59">
        <v>2018</v>
      </c>
      <c r="W449" s="59">
        <v>2019</v>
      </c>
      <c r="X449" s="59">
        <v>2020</v>
      </c>
      <c r="Y449" s="59">
        <v>2021</v>
      </c>
      <c r="Z449" s="59">
        <v>2022</v>
      </c>
      <c r="AA449" s="59">
        <v>2023</v>
      </c>
      <c r="AB449" s="59">
        <v>2024</v>
      </c>
      <c r="AC449" s="59">
        <v>2025</v>
      </c>
      <c r="AD449" s="59">
        <v>2026</v>
      </c>
      <c r="AE449" s="59">
        <v>2027</v>
      </c>
      <c r="AF449" s="59">
        <v>2028</v>
      </c>
      <c r="AG449" s="59">
        <v>2029</v>
      </c>
      <c r="AH449" s="59">
        <v>2030</v>
      </c>
      <c r="AI449" s="59">
        <v>2031</v>
      </c>
      <c r="AJ449" s="59">
        <v>2032</v>
      </c>
      <c r="AK449" s="59">
        <v>2033</v>
      </c>
      <c r="AL449" s="59">
        <v>2034</v>
      </c>
      <c r="AM449" s="59">
        <v>2035</v>
      </c>
      <c r="AN449" s="59">
        <v>2036</v>
      </c>
      <c r="AO449" s="59">
        <v>2037</v>
      </c>
      <c r="AP449" s="59">
        <v>2038</v>
      </c>
      <c r="AQ449" s="59">
        <v>2039</v>
      </c>
      <c r="AR449" s="59">
        <v>2040</v>
      </c>
      <c r="AS449" s="59">
        <v>2041</v>
      </c>
      <c r="AT449" s="59">
        <v>2042</v>
      </c>
      <c r="AU449" s="59">
        <v>2043</v>
      </c>
      <c r="AV449" s="59">
        <v>2044</v>
      </c>
      <c r="AW449" s="59">
        <v>2045</v>
      </c>
      <c r="AX449" s="59">
        <v>2046</v>
      </c>
      <c r="AY449" s="59">
        <v>2047</v>
      </c>
      <c r="AZ449" s="59">
        <v>2048</v>
      </c>
      <c r="BA449" s="59">
        <v>2049</v>
      </c>
      <c r="BB449" s="59">
        <v>2050</v>
      </c>
      <c r="BC449" s="59">
        <v>2051</v>
      </c>
      <c r="BD449" s="59">
        <v>2052</v>
      </c>
      <c r="BE449" s="59">
        <v>2053</v>
      </c>
      <c r="BF449" s="59">
        <v>2054</v>
      </c>
      <c r="BG449" s="59">
        <v>2055</v>
      </c>
      <c r="BH449" s="59">
        <v>2056</v>
      </c>
      <c r="BI449" s="59">
        <v>2057</v>
      </c>
      <c r="BJ449" s="59">
        <v>2058</v>
      </c>
      <c r="BK449" s="59">
        <v>2059</v>
      </c>
      <c r="BL449" s="59">
        <v>2060</v>
      </c>
      <c r="BM449" s="59" t="s">
        <v>151</v>
      </c>
      <c r="BN449" s="59"/>
      <c r="BO449" s="59"/>
      <c r="BP449" s="59" t="s">
        <v>56</v>
      </c>
      <c r="BQ449" s="59">
        <v>2000</v>
      </c>
      <c r="BR449" s="59">
        <v>2001</v>
      </c>
      <c r="BS449" s="59">
        <v>2002</v>
      </c>
      <c r="BT449" s="59">
        <v>2003</v>
      </c>
      <c r="BU449" s="59">
        <v>2004</v>
      </c>
      <c r="BV449" s="59">
        <v>2005</v>
      </c>
      <c r="BW449" s="59">
        <v>2006</v>
      </c>
      <c r="BX449" s="59">
        <v>2007</v>
      </c>
      <c r="BY449" s="59">
        <v>2008</v>
      </c>
      <c r="BZ449" s="59">
        <v>2009</v>
      </c>
      <c r="CA449" s="59">
        <v>2010</v>
      </c>
      <c r="CB449" s="59">
        <v>2011</v>
      </c>
      <c r="CC449" s="59">
        <v>2012</v>
      </c>
      <c r="CD449" s="59">
        <v>2013</v>
      </c>
      <c r="CE449" s="59">
        <v>2014</v>
      </c>
      <c r="CF449" s="59">
        <v>2015</v>
      </c>
      <c r="CG449" s="59">
        <v>2016</v>
      </c>
      <c r="CH449" s="59">
        <v>2017</v>
      </c>
      <c r="CI449" s="59">
        <v>2018</v>
      </c>
      <c r="CJ449" s="59">
        <v>2019</v>
      </c>
      <c r="CK449" s="59">
        <v>2020</v>
      </c>
      <c r="CL449" s="59">
        <v>2021</v>
      </c>
      <c r="CM449" s="59">
        <v>2022</v>
      </c>
      <c r="CN449" s="59">
        <v>2023</v>
      </c>
      <c r="CO449" s="59">
        <v>2024</v>
      </c>
      <c r="CP449" s="59">
        <v>2025</v>
      </c>
      <c r="CQ449" s="59">
        <v>2026</v>
      </c>
      <c r="CR449" s="59">
        <v>2027</v>
      </c>
      <c r="CS449" s="59">
        <v>2028</v>
      </c>
      <c r="CT449" s="59">
        <v>2029</v>
      </c>
      <c r="CU449" s="59">
        <v>2030</v>
      </c>
      <c r="CV449" s="59">
        <v>2031</v>
      </c>
      <c r="CW449" s="59">
        <v>2032</v>
      </c>
      <c r="CX449" s="59">
        <v>2033</v>
      </c>
      <c r="CY449" s="59">
        <v>2034</v>
      </c>
      <c r="CZ449" s="59">
        <v>2035</v>
      </c>
      <c r="DA449" s="59">
        <v>2036</v>
      </c>
      <c r="DB449" s="59">
        <v>2037</v>
      </c>
      <c r="DC449" s="59">
        <v>2038</v>
      </c>
      <c r="DD449" s="59">
        <v>2039</v>
      </c>
      <c r="DE449" s="59">
        <v>2040</v>
      </c>
      <c r="DF449" s="59">
        <v>2041</v>
      </c>
      <c r="DG449" s="59">
        <v>2042</v>
      </c>
      <c r="DH449" s="59">
        <v>2043</v>
      </c>
      <c r="DI449" s="59">
        <v>2044</v>
      </c>
      <c r="DJ449" s="59">
        <v>2045</v>
      </c>
      <c r="DK449" s="59">
        <v>2046</v>
      </c>
      <c r="DL449" s="59">
        <v>2047</v>
      </c>
      <c r="DM449" s="59">
        <v>2048</v>
      </c>
      <c r="DN449" s="59">
        <v>2049</v>
      </c>
      <c r="DO449" s="59">
        <v>2050</v>
      </c>
      <c r="DP449" s="59">
        <v>2051</v>
      </c>
      <c r="DQ449" s="59">
        <v>2052</v>
      </c>
      <c r="DR449" s="59">
        <v>2053</v>
      </c>
      <c r="DS449" s="59">
        <v>2054</v>
      </c>
      <c r="DT449" s="59">
        <v>2055</v>
      </c>
      <c r="DU449" s="59">
        <v>2056</v>
      </c>
      <c r="DV449" s="59">
        <v>2057</v>
      </c>
      <c r="DW449" s="59">
        <v>2058</v>
      </c>
      <c r="DX449" s="59">
        <v>2059</v>
      </c>
      <c r="DY449" s="59">
        <v>2060</v>
      </c>
      <c r="DZ449" s="59" t="s">
        <v>152</v>
      </c>
    </row>
    <row r="450" spans="1:130">
      <c r="A450" s="53">
        <v>0</v>
      </c>
      <c r="B450" s="63">
        <f>B386</f>
        <v>0</v>
      </c>
      <c r="C450" s="53">
        <v>2000</v>
      </c>
      <c r="D450" s="64">
        <f>VLOOKUP($C$66,$D$3:$K$63,$A$74,0)*B450</f>
        <v>0</v>
      </c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54">
        <f>SUM(D450:BL450)</f>
        <v>0</v>
      </c>
      <c r="BP450" s="53">
        <v>2000</v>
      </c>
      <c r="BQ450" s="61" t="e">
        <f>D450/$BM450</f>
        <v>#DIV/0!</v>
      </c>
      <c r="BR450" s="61" t="e">
        <f t="shared" ref="BR450:CG465" si="764">E450/$BM450</f>
        <v>#DIV/0!</v>
      </c>
      <c r="BS450" s="61" t="e">
        <f t="shared" si="764"/>
        <v>#DIV/0!</v>
      </c>
      <c r="BT450" s="61" t="e">
        <f t="shared" si="764"/>
        <v>#DIV/0!</v>
      </c>
      <c r="BU450" s="61" t="e">
        <f t="shared" si="764"/>
        <v>#DIV/0!</v>
      </c>
      <c r="BV450" s="61" t="e">
        <f t="shared" si="764"/>
        <v>#DIV/0!</v>
      </c>
      <c r="BW450" s="61" t="e">
        <f t="shared" si="764"/>
        <v>#DIV/0!</v>
      </c>
      <c r="BX450" s="61" t="e">
        <f t="shared" si="764"/>
        <v>#DIV/0!</v>
      </c>
      <c r="BY450" s="61" t="e">
        <f t="shared" si="764"/>
        <v>#DIV/0!</v>
      </c>
      <c r="BZ450" s="61" t="e">
        <f t="shared" si="764"/>
        <v>#DIV/0!</v>
      </c>
      <c r="CA450" s="61" t="e">
        <f t="shared" si="764"/>
        <v>#DIV/0!</v>
      </c>
      <c r="CB450" s="61" t="e">
        <f t="shared" si="764"/>
        <v>#DIV/0!</v>
      </c>
      <c r="CC450" s="61" t="e">
        <f t="shared" si="764"/>
        <v>#DIV/0!</v>
      </c>
      <c r="CD450" s="61" t="e">
        <f t="shared" si="764"/>
        <v>#DIV/0!</v>
      </c>
      <c r="CE450" s="61" t="e">
        <f t="shared" si="764"/>
        <v>#DIV/0!</v>
      </c>
      <c r="CF450" s="61" t="e">
        <f t="shared" si="764"/>
        <v>#DIV/0!</v>
      </c>
      <c r="CG450" s="61" t="e">
        <f t="shared" si="764"/>
        <v>#DIV/0!</v>
      </c>
      <c r="CH450" s="61" t="e">
        <f t="shared" ref="CH450:CH510" si="765">U450/$BM450</f>
        <v>#DIV/0!</v>
      </c>
      <c r="CI450" s="61" t="e">
        <f t="shared" ref="CI450:CI510" si="766">V450/$BM450</f>
        <v>#DIV/0!</v>
      </c>
      <c r="CJ450" s="61" t="e">
        <f t="shared" ref="CJ450:CJ510" si="767">W450/$BM450</f>
        <v>#DIV/0!</v>
      </c>
      <c r="CK450" s="61" t="e">
        <f t="shared" ref="CK450:CK510" si="768">X450/$BM450</f>
        <v>#DIV/0!</v>
      </c>
      <c r="CL450" s="61" t="e">
        <f t="shared" ref="CL450:CL510" si="769">Y450/$BM450</f>
        <v>#DIV/0!</v>
      </c>
      <c r="CM450" s="61" t="e">
        <f>Z450/$BM450</f>
        <v>#DIV/0!</v>
      </c>
      <c r="CN450" s="61" t="e">
        <f t="shared" ref="CN450:DC465" si="770">AA450/$BM450</f>
        <v>#DIV/0!</v>
      </c>
      <c r="CO450" s="61" t="e">
        <f t="shared" si="770"/>
        <v>#DIV/0!</v>
      </c>
      <c r="CP450" s="61" t="e">
        <f t="shared" si="770"/>
        <v>#DIV/0!</v>
      </c>
      <c r="CQ450" s="61" t="e">
        <f t="shared" si="770"/>
        <v>#DIV/0!</v>
      </c>
      <c r="CR450" s="61" t="e">
        <f t="shared" si="770"/>
        <v>#DIV/0!</v>
      </c>
      <c r="CS450" s="61" t="e">
        <f t="shared" si="770"/>
        <v>#DIV/0!</v>
      </c>
      <c r="CT450" s="61" t="e">
        <f t="shared" si="770"/>
        <v>#DIV/0!</v>
      </c>
      <c r="CU450" s="61" t="e">
        <f t="shared" si="770"/>
        <v>#DIV/0!</v>
      </c>
      <c r="CV450" s="61" t="e">
        <f t="shared" si="770"/>
        <v>#DIV/0!</v>
      </c>
      <c r="CW450" s="61" t="e">
        <f t="shared" si="770"/>
        <v>#DIV/0!</v>
      </c>
      <c r="CX450" s="61" t="e">
        <f t="shared" si="770"/>
        <v>#DIV/0!</v>
      </c>
      <c r="CY450" s="61" t="e">
        <f t="shared" si="770"/>
        <v>#DIV/0!</v>
      </c>
      <c r="CZ450" s="61" t="e">
        <f t="shared" si="770"/>
        <v>#DIV/0!</v>
      </c>
      <c r="DA450" s="61" t="e">
        <f t="shared" si="770"/>
        <v>#DIV/0!</v>
      </c>
      <c r="DB450" s="61" t="e">
        <f t="shared" si="770"/>
        <v>#DIV/0!</v>
      </c>
      <c r="DC450" s="61" t="e">
        <f t="shared" si="770"/>
        <v>#DIV/0!</v>
      </c>
      <c r="DD450" s="61" t="e">
        <f t="shared" ref="DD450:DD510" si="771">AQ450/$BM450</f>
        <v>#DIV/0!</v>
      </c>
      <c r="DE450" s="61" t="e">
        <f t="shared" ref="DE450:DE510" si="772">AR450/$BM450</f>
        <v>#DIV/0!</v>
      </c>
      <c r="DF450" s="61" t="e">
        <f t="shared" ref="DF450:DF510" si="773">AS450/$BM450</f>
        <v>#DIV/0!</v>
      </c>
      <c r="DG450" s="61" t="e">
        <f t="shared" ref="DG450:DG510" si="774">AT450/$BM450</f>
        <v>#DIV/0!</v>
      </c>
      <c r="DH450" s="61" t="e">
        <f t="shared" ref="DH450:DH510" si="775">AU450/$BM450</f>
        <v>#DIV/0!</v>
      </c>
      <c r="DI450" s="61" t="e">
        <f t="shared" ref="DI450:DI510" si="776">AV450/$BM450</f>
        <v>#DIV/0!</v>
      </c>
      <c r="DJ450" s="61" t="e">
        <f t="shared" ref="DJ450:DJ510" si="777">AW450/$BM450</f>
        <v>#DIV/0!</v>
      </c>
      <c r="DK450" s="61" t="e">
        <f t="shared" ref="DK450:DK510" si="778">AX450/$BM450</f>
        <v>#DIV/0!</v>
      </c>
      <c r="DL450" s="61" t="e">
        <f t="shared" ref="DL450:DL510" si="779">AY450/$BM450</f>
        <v>#DIV/0!</v>
      </c>
      <c r="DM450" s="61" t="e">
        <f t="shared" ref="DM450:DM510" si="780">AZ450/$BM450</f>
        <v>#DIV/0!</v>
      </c>
      <c r="DN450" s="61" t="e">
        <f t="shared" ref="DN450:DN510" si="781">BA450/$BM450</f>
        <v>#DIV/0!</v>
      </c>
      <c r="DO450" s="61" t="e">
        <f t="shared" ref="DO450:DO510" si="782">BB450/$BM450</f>
        <v>#DIV/0!</v>
      </c>
      <c r="DP450" s="61" t="e">
        <f t="shared" ref="DP450:DP510" si="783">BC450/$BM450</f>
        <v>#DIV/0!</v>
      </c>
      <c r="DQ450" s="61" t="e">
        <f t="shared" ref="DQ450:DQ510" si="784">BD450/$BM450</f>
        <v>#DIV/0!</v>
      </c>
      <c r="DR450" s="61" t="e">
        <f t="shared" ref="DR450:DR510" si="785">BE450/$BM450</f>
        <v>#DIV/0!</v>
      </c>
      <c r="DS450" s="61" t="e">
        <f t="shared" ref="DS450:DS510" si="786">BF450/$BM450</f>
        <v>#DIV/0!</v>
      </c>
      <c r="DT450" s="61" t="e">
        <f t="shared" ref="DT450:DT510" si="787">BG450/$BM450</f>
        <v>#DIV/0!</v>
      </c>
      <c r="DU450" s="61" t="e">
        <f t="shared" ref="DU450:DU510" si="788">BH450/$BM450</f>
        <v>#DIV/0!</v>
      </c>
      <c r="DV450" s="61" t="e">
        <f t="shared" ref="DV450:DV510" si="789">BI450/$BM450</f>
        <v>#DIV/0!</v>
      </c>
      <c r="DW450" s="61" t="e">
        <f t="shared" ref="DW450:DW510" si="790">BJ450/$BM450</f>
        <v>#DIV/0!</v>
      </c>
      <c r="DX450" s="61" t="e">
        <f t="shared" ref="DX450:DX510" si="791">BK450/$BM450</f>
        <v>#DIV/0!</v>
      </c>
      <c r="DY450" s="61" t="e">
        <f t="shared" ref="DY450:DY510" si="792">BL450/$BM450</f>
        <v>#DIV/0!</v>
      </c>
      <c r="DZ450" s="61" t="e">
        <f>SUM(BQ450:DY450)</f>
        <v>#DIV/0!</v>
      </c>
    </row>
    <row r="451" spans="1:130">
      <c r="A451" s="53">
        <v>1</v>
      </c>
      <c r="B451" s="63">
        <f t="shared" ref="B451:B470" si="793">B387</f>
        <v>6.6666666666666693E-2</v>
      </c>
      <c r="C451" s="53">
        <v>2001</v>
      </c>
      <c r="D451" s="64">
        <f>VLOOKUP($C$66,$D$3:$K$63,$A$74,0)*(B451-B450)</f>
        <v>0</v>
      </c>
      <c r="E451" s="64">
        <f>VLOOKUP($C$67,$D$3:$K$63,$A$74,0)*B450</f>
        <v>0</v>
      </c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54">
        <f t="shared" ref="BM451:BM510" si="794">SUM(D451:BL451)</f>
        <v>0</v>
      </c>
      <c r="BP451" s="53">
        <v>2001</v>
      </c>
      <c r="BQ451" s="61" t="e">
        <f t="shared" ref="BQ451:BQ510" si="795">D451/$BM451</f>
        <v>#DIV/0!</v>
      </c>
      <c r="BR451" s="61" t="e">
        <f t="shared" si="764"/>
        <v>#DIV/0!</v>
      </c>
      <c r="BS451" s="61" t="e">
        <f t="shared" si="764"/>
        <v>#DIV/0!</v>
      </c>
      <c r="BT451" s="61" t="e">
        <f t="shared" si="764"/>
        <v>#DIV/0!</v>
      </c>
      <c r="BU451" s="61" t="e">
        <f t="shared" si="764"/>
        <v>#DIV/0!</v>
      </c>
      <c r="BV451" s="61" t="e">
        <f t="shared" si="764"/>
        <v>#DIV/0!</v>
      </c>
      <c r="BW451" s="61" t="e">
        <f t="shared" si="764"/>
        <v>#DIV/0!</v>
      </c>
      <c r="BX451" s="61" t="e">
        <f t="shared" si="764"/>
        <v>#DIV/0!</v>
      </c>
      <c r="BY451" s="61" t="e">
        <f t="shared" si="764"/>
        <v>#DIV/0!</v>
      </c>
      <c r="BZ451" s="61" t="e">
        <f t="shared" si="764"/>
        <v>#DIV/0!</v>
      </c>
      <c r="CA451" s="61" t="e">
        <f t="shared" si="764"/>
        <v>#DIV/0!</v>
      </c>
      <c r="CB451" s="61" t="e">
        <f t="shared" si="764"/>
        <v>#DIV/0!</v>
      </c>
      <c r="CC451" s="61" t="e">
        <f t="shared" si="764"/>
        <v>#DIV/0!</v>
      </c>
      <c r="CD451" s="61" t="e">
        <f t="shared" si="764"/>
        <v>#DIV/0!</v>
      </c>
      <c r="CE451" s="61" t="e">
        <f t="shared" si="764"/>
        <v>#DIV/0!</v>
      </c>
      <c r="CF451" s="61" t="e">
        <f t="shared" si="764"/>
        <v>#DIV/0!</v>
      </c>
      <c r="CG451" s="61" t="e">
        <f t="shared" si="764"/>
        <v>#DIV/0!</v>
      </c>
      <c r="CH451" s="61" t="e">
        <f t="shared" si="765"/>
        <v>#DIV/0!</v>
      </c>
      <c r="CI451" s="61" t="e">
        <f t="shared" si="766"/>
        <v>#DIV/0!</v>
      </c>
      <c r="CJ451" s="61" t="e">
        <f t="shared" si="767"/>
        <v>#DIV/0!</v>
      </c>
      <c r="CK451" s="61" t="e">
        <f t="shared" si="768"/>
        <v>#DIV/0!</v>
      </c>
      <c r="CL451" s="61" t="e">
        <f t="shared" si="769"/>
        <v>#DIV/0!</v>
      </c>
      <c r="CM451" s="61" t="e">
        <f t="shared" ref="CM451:CM510" si="796">Z451/$BM451</f>
        <v>#DIV/0!</v>
      </c>
      <c r="CN451" s="61" t="e">
        <f t="shared" si="770"/>
        <v>#DIV/0!</v>
      </c>
      <c r="CO451" s="61" t="e">
        <f t="shared" si="770"/>
        <v>#DIV/0!</v>
      </c>
      <c r="CP451" s="61" t="e">
        <f t="shared" si="770"/>
        <v>#DIV/0!</v>
      </c>
      <c r="CQ451" s="61" t="e">
        <f t="shared" si="770"/>
        <v>#DIV/0!</v>
      </c>
      <c r="CR451" s="61" t="e">
        <f t="shared" si="770"/>
        <v>#DIV/0!</v>
      </c>
      <c r="CS451" s="61" t="e">
        <f t="shared" si="770"/>
        <v>#DIV/0!</v>
      </c>
      <c r="CT451" s="61" t="e">
        <f t="shared" si="770"/>
        <v>#DIV/0!</v>
      </c>
      <c r="CU451" s="61" t="e">
        <f t="shared" si="770"/>
        <v>#DIV/0!</v>
      </c>
      <c r="CV451" s="61" t="e">
        <f t="shared" si="770"/>
        <v>#DIV/0!</v>
      </c>
      <c r="CW451" s="61" t="e">
        <f t="shared" si="770"/>
        <v>#DIV/0!</v>
      </c>
      <c r="CX451" s="61" t="e">
        <f t="shared" si="770"/>
        <v>#DIV/0!</v>
      </c>
      <c r="CY451" s="61" t="e">
        <f t="shared" si="770"/>
        <v>#DIV/0!</v>
      </c>
      <c r="CZ451" s="61" t="e">
        <f t="shared" si="770"/>
        <v>#DIV/0!</v>
      </c>
      <c r="DA451" s="61" t="e">
        <f t="shared" si="770"/>
        <v>#DIV/0!</v>
      </c>
      <c r="DB451" s="61" t="e">
        <f t="shared" si="770"/>
        <v>#DIV/0!</v>
      </c>
      <c r="DC451" s="61" t="e">
        <f t="shared" si="770"/>
        <v>#DIV/0!</v>
      </c>
      <c r="DD451" s="61" t="e">
        <f t="shared" si="771"/>
        <v>#DIV/0!</v>
      </c>
      <c r="DE451" s="61" t="e">
        <f t="shared" si="772"/>
        <v>#DIV/0!</v>
      </c>
      <c r="DF451" s="61" t="e">
        <f t="shared" si="773"/>
        <v>#DIV/0!</v>
      </c>
      <c r="DG451" s="61" t="e">
        <f t="shared" si="774"/>
        <v>#DIV/0!</v>
      </c>
      <c r="DH451" s="61" t="e">
        <f t="shared" si="775"/>
        <v>#DIV/0!</v>
      </c>
      <c r="DI451" s="61" t="e">
        <f t="shared" si="776"/>
        <v>#DIV/0!</v>
      </c>
      <c r="DJ451" s="61" t="e">
        <f t="shared" si="777"/>
        <v>#DIV/0!</v>
      </c>
      <c r="DK451" s="61" t="e">
        <f t="shared" si="778"/>
        <v>#DIV/0!</v>
      </c>
      <c r="DL451" s="61" t="e">
        <f t="shared" si="779"/>
        <v>#DIV/0!</v>
      </c>
      <c r="DM451" s="61" t="e">
        <f t="shared" si="780"/>
        <v>#DIV/0!</v>
      </c>
      <c r="DN451" s="61" t="e">
        <f t="shared" si="781"/>
        <v>#DIV/0!</v>
      </c>
      <c r="DO451" s="61" t="e">
        <f t="shared" si="782"/>
        <v>#DIV/0!</v>
      </c>
      <c r="DP451" s="61" t="e">
        <f t="shared" si="783"/>
        <v>#DIV/0!</v>
      </c>
      <c r="DQ451" s="61" t="e">
        <f t="shared" si="784"/>
        <v>#DIV/0!</v>
      </c>
      <c r="DR451" s="61" t="e">
        <f t="shared" si="785"/>
        <v>#DIV/0!</v>
      </c>
      <c r="DS451" s="61" t="e">
        <f t="shared" si="786"/>
        <v>#DIV/0!</v>
      </c>
      <c r="DT451" s="61" t="e">
        <f t="shared" si="787"/>
        <v>#DIV/0!</v>
      </c>
      <c r="DU451" s="61" t="e">
        <f t="shared" si="788"/>
        <v>#DIV/0!</v>
      </c>
      <c r="DV451" s="61" t="e">
        <f t="shared" si="789"/>
        <v>#DIV/0!</v>
      </c>
      <c r="DW451" s="61" t="e">
        <f t="shared" si="790"/>
        <v>#DIV/0!</v>
      </c>
      <c r="DX451" s="61" t="e">
        <f t="shared" si="791"/>
        <v>#DIV/0!</v>
      </c>
      <c r="DY451" s="61" t="e">
        <f t="shared" si="792"/>
        <v>#DIV/0!</v>
      </c>
      <c r="DZ451" s="61" t="e">
        <f t="shared" ref="DZ451:DZ489" si="797">SUM(BQ451:DY451)</f>
        <v>#DIV/0!</v>
      </c>
    </row>
    <row r="452" spans="1:130">
      <c r="A452" s="53">
        <v>2</v>
      </c>
      <c r="B452" s="63">
        <f t="shared" si="793"/>
        <v>0.133333333333333</v>
      </c>
      <c r="C452" s="53">
        <v>2002</v>
      </c>
      <c r="D452" s="64">
        <f t="shared" ref="D452:D470" si="798">VLOOKUP($C$66,$D$3:$K$63,$A$74,0)*(B452-B451)</f>
        <v>0</v>
      </c>
      <c r="E452" s="64">
        <f>VLOOKUP($C$67,$D$3:$K$63,$A$74,0)*(B451-B450)</f>
        <v>0</v>
      </c>
      <c r="F452" s="64">
        <f>VLOOKUP($C$68,$D$3:$K$63,$A$74,0)*B450</f>
        <v>0</v>
      </c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54">
        <f t="shared" si="794"/>
        <v>0</v>
      </c>
      <c r="BP452" s="53">
        <v>2002</v>
      </c>
      <c r="BQ452" s="61" t="e">
        <f t="shared" si="795"/>
        <v>#DIV/0!</v>
      </c>
      <c r="BR452" s="61" t="e">
        <f t="shared" si="764"/>
        <v>#DIV/0!</v>
      </c>
      <c r="BS452" s="61" t="e">
        <f t="shared" si="764"/>
        <v>#DIV/0!</v>
      </c>
      <c r="BT452" s="61" t="e">
        <f t="shared" si="764"/>
        <v>#DIV/0!</v>
      </c>
      <c r="BU452" s="61" t="e">
        <f t="shared" si="764"/>
        <v>#DIV/0!</v>
      </c>
      <c r="BV452" s="61" t="e">
        <f t="shared" si="764"/>
        <v>#DIV/0!</v>
      </c>
      <c r="BW452" s="61" t="e">
        <f t="shared" si="764"/>
        <v>#DIV/0!</v>
      </c>
      <c r="BX452" s="61" t="e">
        <f t="shared" si="764"/>
        <v>#DIV/0!</v>
      </c>
      <c r="BY452" s="61" t="e">
        <f t="shared" si="764"/>
        <v>#DIV/0!</v>
      </c>
      <c r="BZ452" s="61" t="e">
        <f t="shared" si="764"/>
        <v>#DIV/0!</v>
      </c>
      <c r="CA452" s="61" t="e">
        <f t="shared" si="764"/>
        <v>#DIV/0!</v>
      </c>
      <c r="CB452" s="61" t="e">
        <f t="shared" si="764"/>
        <v>#DIV/0!</v>
      </c>
      <c r="CC452" s="61" t="e">
        <f t="shared" si="764"/>
        <v>#DIV/0!</v>
      </c>
      <c r="CD452" s="61" t="e">
        <f t="shared" si="764"/>
        <v>#DIV/0!</v>
      </c>
      <c r="CE452" s="61" t="e">
        <f t="shared" si="764"/>
        <v>#DIV/0!</v>
      </c>
      <c r="CF452" s="61" t="e">
        <f t="shared" si="764"/>
        <v>#DIV/0!</v>
      </c>
      <c r="CG452" s="61" t="e">
        <f t="shared" si="764"/>
        <v>#DIV/0!</v>
      </c>
      <c r="CH452" s="61" t="e">
        <f t="shared" si="765"/>
        <v>#DIV/0!</v>
      </c>
      <c r="CI452" s="61" t="e">
        <f t="shared" si="766"/>
        <v>#DIV/0!</v>
      </c>
      <c r="CJ452" s="61" t="e">
        <f t="shared" si="767"/>
        <v>#DIV/0!</v>
      </c>
      <c r="CK452" s="61" t="e">
        <f t="shared" si="768"/>
        <v>#DIV/0!</v>
      </c>
      <c r="CL452" s="61" t="e">
        <f t="shared" si="769"/>
        <v>#DIV/0!</v>
      </c>
      <c r="CM452" s="61" t="e">
        <f t="shared" si="796"/>
        <v>#DIV/0!</v>
      </c>
      <c r="CN452" s="61" t="e">
        <f t="shared" si="770"/>
        <v>#DIV/0!</v>
      </c>
      <c r="CO452" s="61" t="e">
        <f t="shared" si="770"/>
        <v>#DIV/0!</v>
      </c>
      <c r="CP452" s="61" t="e">
        <f t="shared" si="770"/>
        <v>#DIV/0!</v>
      </c>
      <c r="CQ452" s="61" t="e">
        <f t="shared" si="770"/>
        <v>#DIV/0!</v>
      </c>
      <c r="CR452" s="61" t="e">
        <f t="shared" si="770"/>
        <v>#DIV/0!</v>
      </c>
      <c r="CS452" s="61" t="e">
        <f t="shared" si="770"/>
        <v>#DIV/0!</v>
      </c>
      <c r="CT452" s="61" t="e">
        <f t="shared" si="770"/>
        <v>#DIV/0!</v>
      </c>
      <c r="CU452" s="61" t="e">
        <f t="shared" si="770"/>
        <v>#DIV/0!</v>
      </c>
      <c r="CV452" s="61" t="e">
        <f t="shared" si="770"/>
        <v>#DIV/0!</v>
      </c>
      <c r="CW452" s="61" t="e">
        <f t="shared" si="770"/>
        <v>#DIV/0!</v>
      </c>
      <c r="CX452" s="61" t="e">
        <f t="shared" si="770"/>
        <v>#DIV/0!</v>
      </c>
      <c r="CY452" s="61" t="e">
        <f t="shared" si="770"/>
        <v>#DIV/0!</v>
      </c>
      <c r="CZ452" s="61" t="e">
        <f t="shared" si="770"/>
        <v>#DIV/0!</v>
      </c>
      <c r="DA452" s="61" t="e">
        <f t="shared" si="770"/>
        <v>#DIV/0!</v>
      </c>
      <c r="DB452" s="61" t="e">
        <f t="shared" si="770"/>
        <v>#DIV/0!</v>
      </c>
      <c r="DC452" s="61" t="e">
        <f t="shared" si="770"/>
        <v>#DIV/0!</v>
      </c>
      <c r="DD452" s="61" t="e">
        <f t="shared" si="771"/>
        <v>#DIV/0!</v>
      </c>
      <c r="DE452" s="61" t="e">
        <f t="shared" si="772"/>
        <v>#DIV/0!</v>
      </c>
      <c r="DF452" s="61" t="e">
        <f t="shared" si="773"/>
        <v>#DIV/0!</v>
      </c>
      <c r="DG452" s="61" t="e">
        <f t="shared" si="774"/>
        <v>#DIV/0!</v>
      </c>
      <c r="DH452" s="61" t="e">
        <f t="shared" si="775"/>
        <v>#DIV/0!</v>
      </c>
      <c r="DI452" s="61" t="e">
        <f t="shared" si="776"/>
        <v>#DIV/0!</v>
      </c>
      <c r="DJ452" s="61" t="e">
        <f t="shared" si="777"/>
        <v>#DIV/0!</v>
      </c>
      <c r="DK452" s="61" t="e">
        <f t="shared" si="778"/>
        <v>#DIV/0!</v>
      </c>
      <c r="DL452" s="61" t="e">
        <f t="shared" si="779"/>
        <v>#DIV/0!</v>
      </c>
      <c r="DM452" s="61" t="e">
        <f t="shared" si="780"/>
        <v>#DIV/0!</v>
      </c>
      <c r="DN452" s="61" t="e">
        <f t="shared" si="781"/>
        <v>#DIV/0!</v>
      </c>
      <c r="DO452" s="61" t="e">
        <f t="shared" si="782"/>
        <v>#DIV/0!</v>
      </c>
      <c r="DP452" s="61" t="e">
        <f t="shared" si="783"/>
        <v>#DIV/0!</v>
      </c>
      <c r="DQ452" s="61" t="e">
        <f t="shared" si="784"/>
        <v>#DIV/0!</v>
      </c>
      <c r="DR452" s="61" t="e">
        <f t="shared" si="785"/>
        <v>#DIV/0!</v>
      </c>
      <c r="DS452" s="61" t="e">
        <f t="shared" si="786"/>
        <v>#DIV/0!</v>
      </c>
      <c r="DT452" s="61" t="e">
        <f t="shared" si="787"/>
        <v>#DIV/0!</v>
      </c>
      <c r="DU452" s="61" t="e">
        <f t="shared" si="788"/>
        <v>#DIV/0!</v>
      </c>
      <c r="DV452" s="61" t="e">
        <f t="shared" si="789"/>
        <v>#DIV/0!</v>
      </c>
      <c r="DW452" s="61" t="e">
        <f t="shared" si="790"/>
        <v>#DIV/0!</v>
      </c>
      <c r="DX452" s="61" t="e">
        <f t="shared" si="791"/>
        <v>#DIV/0!</v>
      </c>
      <c r="DY452" s="61" t="e">
        <f t="shared" si="792"/>
        <v>#DIV/0!</v>
      </c>
      <c r="DZ452" s="61" t="e">
        <f t="shared" si="797"/>
        <v>#DIV/0!</v>
      </c>
    </row>
    <row r="453" spans="1:130">
      <c r="A453" s="53">
        <v>3</v>
      </c>
      <c r="B453" s="63">
        <f t="shared" si="793"/>
        <v>0.2</v>
      </c>
      <c r="C453" s="53">
        <v>2003</v>
      </c>
      <c r="D453" s="64">
        <f t="shared" si="798"/>
        <v>0</v>
      </c>
      <c r="E453" s="64">
        <f t="shared" ref="E453:E471" si="799">VLOOKUP($C$67,$D$3:$K$63,$A$74,0)*(B452-B451)</f>
        <v>0</v>
      </c>
      <c r="F453" s="64">
        <f>VLOOKUP($C$68,$D$3:$K$63,$A$74,0)*(B451-B450)</f>
        <v>0</v>
      </c>
      <c r="G453" s="64">
        <f>VLOOKUP($C$69,$D$3:$K$63,$A$74,0)*B450</f>
        <v>0</v>
      </c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54">
        <f t="shared" si="794"/>
        <v>0</v>
      </c>
      <c r="BP453" s="53">
        <v>2003</v>
      </c>
      <c r="BQ453" s="61" t="e">
        <f t="shared" si="795"/>
        <v>#DIV/0!</v>
      </c>
      <c r="BR453" s="61" t="e">
        <f t="shared" si="764"/>
        <v>#DIV/0!</v>
      </c>
      <c r="BS453" s="61" t="e">
        <f t="shared" si="764"/>
        <v>#DIV/0!</v>
      </c>
      <c r="BT453" s="61" t="e">
        <f t="shared" si="764"/>
        <v>#DIV/0!</v>
      </c>
      <c r="BU453" s="61" t="e">
        <f t="shared" si="764"/>
        <v>#DIV/0!</v>
      </c>
      <c r="BV453" s="61" t="e">
        <f t="shared" si="764"/>
        <v>#DIV/0!</v>
      </c>
      <c r="BW453" s="61" t="e">
        <f t="shared" si="764"/>
        <v>#DIV/0!</v>
      </c>
      <c r="BX453" s="61" t="e">
        <f t="shared" si="764"/>
        <v>#DIV/0!</v>
      </c>
      <c r="BY453" s="61" t="e">
        <f t="shared" si="764"/>
        <v>#DIV/0!</v>
      </c>
      <c r="BZ453" s="61" t="e">
        <f t="shared" si="764"/>
        <v>#DIV/0!</v>
      </c>
      <c r="CA453" s="61" t="e">
        <f t="shared" si="764"/>
        <v>#DIV/0!</v>
      </c>
      <c r="CB453" s="61" t="e">
        <f t="shared" si="764"/>
        <v>#DIV/0!</v>
      </c>
      <c r="CC453" s="61" t="e">
        <f t="shared" si="764"/>
        <v>#DIV/0!</v>
      </c>
      <c r="CD453" s="61" t="e">
        <f t="shared" si="764"/>
        <v>#DIV/0!</v>
      </c>
      <c r="CE453" s="61" t="e">
        <f t="shared" si="764"/>
        <v>#DIV/0!</v>
      </c>
      <c r="CF453" s="61" t="e">
        <f t="shared" si="764"/>
        <v>#DIV/0!</v>
      </c>
      <c r="CG453" s="61" t="e">
        <f t="shared" si="764"/>
        <v>#DIV/0!</v>
      </c>
      <c r="CH453" s="61" t="e">
        <f t="shared" si="765"/>
        <v>#DIV/0!</v>
      </c>
      <c r="CI453" s="61" t="e">
        <f t="shared" si="766"/>
        <v>#DIV/0!</v>
      </c>
      <c r="CJ453" s="61" t="e">
        <f t="shared" si="767"/>
        <v>#DIV/0!</v>
      </c>
      <c r="CK453" s="61" t="e">
        <f t="shared" si="768"/>
        <v>#DIV/0!</v>
      </c>
      <c r="CL453" s="61" t="e">
        <f t="shared" si="769"/>
        <v>#DIV/0!</v>
      </c>
      <c r="CM453" s="61" t="e">
        <f t="shared" si="796"/>
        <v>#DIV/0!</v>
      </c>
      <c r="CN453" s="61" t="e">
        <f t="shared" si="770"/>
        <v>#DIV/0!</v>
      </c>
      <c r="CO453" s="61" t="e">
        <f t="shared" si="770"/>
        <v>#DIV/0!</v>
      </c>
      <c r="CP453" s="61" t="e">
        <f t="shared" si="770"/>
        <v>#DIV/0!</v>
      </c>
      <c r="CQ453" s="61" t="e">
        <f t="shared" si="770"/>
        <v>#DIV/0!</v>
      </c>
      <c r="CR453" s="61" t="e">
        <f t="shared" si="770"/>
        <v>#DIV/0!</v>
      </c>
      <c r="CS453" s="61" t="e">
        <f t="shared" si="770"/>
        <v>#DIV/0!</v>
      </c>
      <c r="CT453" s="61" t="e">
        <f t="shared" si="770"/>
        <v>#DIV/0!</v>
      </c>
      <c r="CU453" s="61" t="e">
        <f t="shared" si="770"/>
        <v>#DIV/0!</v>
      </c>
      <c r="CV453" s="61" t="e">
        <f t="shared" si="770"/>
        <v>#DIV/0!</v>
      </c>
      <c r="CW453" s="61" t="e">
        <f t="shared" si="770"/>
        <v>#DIV/0!</v>
      </c>
      <c r="CX453" s="61" t="e">
        <f t="shared" si="770"/>
        <v>#DIV/0!</v>
      </c>
      <c r="CY453" s="61" t="e">
        <f t="shared" si="770"/>
        <v>#DIV/0!</v>
      </c>
      <c r="CZ453" s="61" t="e">
        <f t="shared" si="770"/>
        <v>#DIV/0!</v>
      </c>
      <c r="DA453" s="61" t="e">
        <f t="shared" si="770"/>
        <v>#DIV/0!</v>
      </c>
      <c r="DB453" s="61" t="e">
        <f t="shared" si="770"/>
        <v>#DIV/0!</v>
      </c>
      <c r="DC453" s="61" t="e">
        <f t="shared" si="770"/>
        <v>#DIV/0!</v>
      </c>
      <c r="DD453" s="61" t="e">
        <f t="shared" si="771"/>
        <v>#DIV/0!</v>
      </c>
      <c r="DE453" s="61" t="e">
        <f t="shared" si="772"/>
        <v>#DIV/0!</v>
      </c>
      <c r="DF453" s="61" t="e">
        <f t="shared" si="773"/>
        <v>#DIV/0!</v>
      </c>
      <c r="DG453" s="61" t="e">
        <f t="shared" si="774"/>
        <v>#DIV/0!</v>
      </c>
      <c r="DH453" s="61" t="e">
        <f t="shared" si="775"/>
        <v>#DIV/0!</v>
      </c>
      <c r="DI453" s="61" t="e">
        <f t="shared" si="776"/>
        <v>#DIV/0!</v>
      </c>
      <c r="DJ453" s="61" t="e">
        <f t="shared" si="777"/>
        <v>#DIV/0!</v>
      </c>
      <c r="DK453" s="61" t="e">
        <f t="shared" si="778"/>
        <v>#DIV/0!</v>
      </c>
      <c r="DL453" s="61" t="e">
        <f t="shared" si="779"/>
        <v>#DIV/0!</v>
      </c>
      <c r="DM453" s="61" t="e">
        <f t="shared" si="780"/>
        <v>#DIV/0!</v>
      </c>
      <c r="DN453" s="61" t="e">
        <f t="shared" si="781"/>
        <v>#DIV/0!</v>
      </c>
      <c r="DO453" s="61" t="e">
        <f t="shared" si="782"/>
        <v>#DIV/0!</v>
      </c>
      <c r="DP453" s="61" t="e">
        <f t="shared" si="783"/>
        <v>#DIV/0!</v>
      </c>
      <c r="DQ453" s="61" t="e">
        <f t="shared" si="784"/>
        <v>#DIV/0!</v>
      </c>
      <c r="DR453" s="61" t="e">
        <f t="shared" si="785"/>
        <v>#DIV/0!</v>
      </c>
      <c r="DS453" s="61" t="e">
        <f t="shared" si="786"/>
        <v>#DIV/0!</v>
      </c>
      <c r="DT453" s="61" t="e">
        <f t="shared" si="787"/>
        <v>#DIV/0!</v>
      </c>
      <c r="DU453" s="61" t="e">
        <f t="shared" si="788"/>
        <v>#DIV/0!</v>
      </c>
      <c r="DV453" s="61" t="e">
        <f t="shared" si="789"/>
        <v>#DIV/0!</v>
      </c>
      <c r="DW453" s="61" t="e">
        <f t="shared" si="790"/>
        <v>#DIV/0!</v>
      </c>
      <c r="DX453" s="61" t="e">
        <f t="shared" si="791"/>
        <v>#DIV/0!</v>
      </c>
      <c r="DY453" s="61" t="e">
        <f t="shared" si="792"/>
        <v>#DIV/0!</v>
      </c>
      <c r="DZ453" s="61" t="e">
        <f t="shared" si="797"/>
        <v>#DIV/0!</v>
      </c>
    </row>
    <row r="454" spans="1:130">
      <c r="A454" s="53">
        <v>4</v>
      </c>
      <c r="B454" s="63">
        <f t="shared" si="793"/>
        <v>0.266666666666667</v>
      </c>
      <c r="C454" s="53">
        <v>2004</v>
      </c>
      <c r="D454" s="64">
        <f t="shared" si="798"/>
        <v>0</v>
      </c>
      <c r="E454" s="64">
        <f t="shared" si="799"/>
        <v>0</v>
      </c>
      <c r="F454" s="64">
        <f t="shared" ref="F454:F472" si="800">VLOOKUP($C$68,$D$3:$K$63,$A$74,0)*(B452-B451)</f>
        <v>0</v>
      </c>
      <c r="G454" s="64">
        <f>VLOOKUP($C$69,$D$3:$K$63,$A$74,0)*(B451-B450)</f>
        <v>0</v>
      </c>
      <c r="H454" s="64">
        <f>VLOOKUP($C$70,$D$3:$K$63,$A$74,0)*B450</f>
        <v>0</v>
      </c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54">
        <f t="shared" si="794"/>
        <v>0</v>
      </c>
      <c r="BP454" s="53">
        <v>2004</v>
      </c>
      <c r="BQ454" s="61" t="e">
        <f t="shared" si="795"/>
        <v>#DIV/0!</v>
      </c>
      <c r="BR454" s="61" t="e">
        <f t="shared" si="764"/>
        <v>#DIV/0!</v>
      </c>
      <c r="BS454" s="61" t="e">
        <f t="shared" si="764"/>
        <v>#DIV/0!</v>
      </c>
      <c r="BT454" s="61" t="e">
        <f t="shared" si="764"/>
        <v>#DIV/0!</v>
      </c>
      <c r="BU454" s="61" t="e">
        <f t="shared" si="764"/>
        <v>#DIV/0!</v>
      </c>
      <c r="BV454" s="61" t="e">
        <f t="shared" si="764"/>
        <v>#DIV/0!</v>
      </c>
      <c r="BW454" s="61" t="e">
        <f t="shared" si="764"/>
        <v>#DIV/0!</v>
      </c>
      <c r="BX454" s="61" t="e">
        <f t="shared" si="764"/>
        <v>#DIV/0!</v>
      </c>
      <c r="BY454" s="61" t="e">
        <f t="shared" si="764"/>
        <v>#DIV/0!</v>
      </c>
      <c r="BZ454" s="61" t="e">
        <f t="shared" si="764"/>
        <v>#DIV/0!</v>
      </c>
      <c r="CA454" s="61" t="e">
        <f t="shared" si="764"/>
        <v>#DIV/0!</v>
      </c>
      <c r="CB454" s="61" t="e">
        <f t="shared" si="764"/>
        <v>#DIV/0!</v>
      </c>
      <c r="CC454" s="61" t="e">
        <f t="shared" si="764"/>
        <v>#DIV/0!</v>
      </c>
      <c r="CD454" s="61" t="e">
        <f t="shared" si="764"/>
        <v>#DIV/0!</v>
      </c>
      <c r="CE454" s="61" t="e">
        <f t="shared" si="764"/>
        <v>#DIV/0!</v>
      </c>
      <c r="CF454" s="61" t="e">
        <f t="shared" si="764"/>
        <v>#DIV/0!</v>
      </c>
      <c r="CG454" s="61" t="e">
        <f t="shared" si="764"/>
        <v>#DIV/0!</v>
      </c>
      <c r="CH454" s="61" t="e">
        <f t="shared" si="765"/>
        <v>#DIV/0!</v>
      </c>
      <c r="CI454" s="61" t="e">
        <f t="shared" si="766"/>
        <v>#DIV/0!</v>
      </c>
      <c r="CJ454" s="61" t="e">
        <f t="shared" si="767"/>
        <v>#DIV/0!</v>
      </c>
      <c r="CK454" s="61" t="e">
        <f t="shared" si="768"/>
        <v>#DIV/0!</v>
      </c>
      <c r="CL454" s="61" t="e">
        <f t="shared" si="769"/>
        <v>#DIV/0!</v>
      </c>
      <c r="CM454" s="61" t="e">
        <f t="shared" si="796"/>
        <v>#DIV/0!</v>
      </c>
      <c r="CN454" s="61" t="e">
        <f t="shared" si="770"/>
        <v>#DIV/0!</v>
      </c>
      <c r="CO454" s="61" t="e">
        <f t="shared" si="770"/>
        <v>#DIV/0!</v>
      </c>
      <c r="CP454" s="61" t="e">
        <f t="shared" si="770"/>
        <v>#DIV/0!</v>
      </c>
      <c r="CQ454" s="61" t="e">
        <f t="shared" si="770"/>
        <v>#DIV/0!</v>
      </c>
      <c r="CR454" s="61" t="e">
        <f t="shared" si="770"/>
        <v>#DIV/0!</v>
      </c>
      <c r="CS454" s="61" t="e">
        <f t="shared" si="770"/>
        <v>#DIV/0!</v>
      </c>
      <c r="CT454" s="61" t="e">
        <f t="shared" si="770"/>
        <v>#DIV/0!</v>
      </c>
      <c r="CU454" s="61" t="e">
        <f t="shared" si="770"/>
        <v>#DIV/0!</v>
      </c>
      <c r="CV454" s="61" t="e">
        <f t="shared" si="770"/>
        <v>#DIV/0!</v>
      </c>
      <c r="CW454" s="61" t="e">
        <f t="shared" si="770"/>
        <v>#DIV/0!</v>
      </c>
      <c r="CX454" s="61" t="e">
        <f t="shared" si="770"/>
        <v>#DIV/0!</v>
      </c>
      <c r="CY454" s="61" t="e">
        <f t="shared" si="770"/>
        <v>#DIV/0!</v>
      </c>
      <c r="CZ454" s="61" t="e">
        <f t="shared" si="770"/>
        <v>#DIV/0!</v>
      </c>
      <c r="DA454" s="61" t="e">
        <f t="shared" si="770"/>
        <v>#DIV/0!</v>
      </c>
      <c r="DB454" s="61" t="e">
        <f t="shared" si="770"/>
        <v>#DIV/0!</v>
      </c>
      <c r="DC454" s="61" t="e">
        <f t="shared" si="770"/>
        <v>#DIV/0!</v>
      </c>
      <c r="DD454" s="61" t="e">
        <f t="shared" si="771"/>
        <v>#DIV/0!</v>
      </c>
      <c r="DE454" s="61" t="e">
        <f t="shared" si="772"/>
        <v>#DIV/0!</v>
      </c>
      <c r="DF454" s="61" t="e">
        <f t="shared" si="773"/>
        <v>#DIV/0!</v>
      </c>
      <c r="DG454" s="61" t="e">
        <f t="shared" si="774"/>
        <v>#DIV/0!</v>
      </c>
      <c r="DH454" s="61" t="e">
        <f t="shared" si="775"/>
        <v>#DIV/0!</v>
      </c>
      <c r="DI454" s="61" t="e">
        <f t="shared" si="776"/>
        <v>#DIV/0!</v>
      </c>
      <c r="DJ454" s="61" t="e">
        <f t="shared" si="777"/>
        <v>#DIV/0!</v>
      </c>
      <c r="DK454" s="61" t="e">
        <f t="shared" si="778"/>
        <v>#DIV/0!</v>
      </c>
      <c r="DL454" s="61" t="e">
        <f t="shared" si="779"/>
        <v>#DIV/0!</v>
      </c>
      <c r="DM454" s="61" t="e">
        <f t="shared" si="780"/>
        <v>#DIV/0!</v>
      </c>
      <c r="DN454" s="61" t="e">
        <f t="shared" si="781"/>
        <v>#DIV/0!</v>
      </c>
      <c r="DO454" s="61" t="e">
        <f t="shared" si="782"/>
        <v>#DIV/0!</v>
      </c>
      <c r="DP454" s="61" t="e">
        <f t="shared" si="783"/>
        <v>#DIV/0!</v>
      </c>
      <c r="DQ454" s="61" t="e">
        <f t="shared" si="784"/>
        <v>#DIV/0!</v>
      </c>
      <c r="DR454" s="61" t="e">
        <f t="shared" si="785"/>
        <v>#DIV/0!</v>
      </c>
      <c r="DS454" s="61" t="e">
        <f t="shared" si="786"/>
        <v>#DIV/0!</v>
      </c>
      <c r="DT454" s="61" t="e">
        <f t="shared" si="787"/>
        <v>#DIV/0!</v>
      </c>
      <c r="DU454" s="61" t="e">
        <f t="shared" si="788"/>
        <v>#DIV/0!</v>
      </c>
      <c r="DV454" s="61" t="e">
        <f t="shared" si="789"/>
        <v>#DIV/0!</v>
      </c>
      <c r="DW454" s="61" t="e">
        <f t="shared" si="790"/>
        <v>#DIV/0!</v>
      </c>
      <c r="DX454" s="61" t="e">
        <f t="shared" si="791"/>
        <v>#DIV/0!</v>
      </c>
      <c r="DY454" s="61" t="e">
        <f t="shared" si="792"/>
        <v>#DIV/0!</v>
      </c>
      <c r="DZ454" s="61" t="e">
        <f t="shared" si="797"/>
        <v>#DIV/0!</v>
      </c>
    </row>
    <row r="455" spans="1:130">
      <c r="A455" s="53">
        <v>5</v>
      </c>
      <c r="B455" s="63">
        <f t="shared" si="793"/>
        <v>0.33333333333333298</v>
      </c>
      <c r="C455" s="53">
        <v>2005</v>
      </c>
      <c r="D455" s="64">
        <f t="shared" si="798"/>
        <v>0</v>
      </c>
      <c r="E455" s="64">
        <f t="shared" si="799"/>
        <v>0</v>
      </c>
      <c r="F455" s="64">
        <f t="shared" si="800"/>
        <v>0</v>
      </c>
      <c r="G455" s="64">
        <f t="shared" ref="G455:G473" si="801">VLOOKUP($C$69,$D$3:$K$63,$A$74,0)*(B452-B451)</f>
        <v>0</v>
      </c>
      <c r="H455" s="64">
        <f>VLOOKUP($C$70,$D$3:$K$63,$A$74,0)*(B451-B450)</f>
        <v>0</v>
      </c>
      <c r="I455" s="64">
        <f>VLOOKUP($C$71,$D$3:$K$63,$A$74,0)*B450</f>
        <v>0</v>
      </c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54">
        <f t="shared" si="794"/>
        <v>0</v>
      </c>
      <c r="BP455" s="53">
        <v>2005</v>
      </c>
      <c r="BQ455" s="61" t="e">
        <f t="shared" si="795"/>
        <v>#DIV/0!</v>
      </c>
      <c r="BR455" s="61" t="e">
        <f t="shared" si="764"/>
        <v>#DIV/0!</v>
      </c>
      <c r="BS455" s="61" t="e">
        <f t="shared" si="764"/>
        <v>#DIV/0!</v>
      </c>
      <c r="BT455" s="61" t="e">
        <f t="shared" si="764"/>
        <v>#DIV/0!</v>
      </c>
      <c r="BU455" s="61" t="e">
        <f t="shared" si="764"/>
        <v>#DIV/0!</v>
      </c>
      <c r="BV455" s="61" t="e">
        <f t="shared" si="764"/>
        <v>#DIV/0!</v>
      </c>
      <c r="BW455" s="61" t="e">
        <f t="shared" si="764"/>
        <v>#DIV/0!</v>
      </c>
      <c r="BX455" s="61" t="e">
        <f t="shared" si="764"/>
        <v>#DIV/0!</v>
      </c>
      <c r="BY455" s="61" t="e">
        <f t="shared" si="764"/>
        <v>#DIV/0!</v>
      </c>
      <c r="BZ455" s="61" t="e">
        <f t="shared" si="764"/>
        <v>#DIV/0!</v>
      </c>
      <c r="CA455" s="61" t="e">
        <f t="shared" si="764"/>
        <v>#DIV/0!</v>
      </c>
      <c r="CB455" s="61" t="e">
        <f t="shared" si="764"/>
        <v>#DIV/0!</v>
      </c>
      <c r="CC455" s="61" t="e">
        <f t="shared" si="764"/>
        <v>#DIV/0!</v>
      </c>
      <c r="CD455" s="61" t="e">
        <f t="shared" si="764"/>
        <v>#DIV/0!</v>
      </c>
      <c r="CE455" s="61" t="e">
        <f t="shared" si="764"/>
        <v>#DIV/0!</v>
      </c>
      <c r="CF455" s="61" t="e">
        <f t="shared" si="764"/>
        <v>#DIV/0!</v>
      </c>
      <c r="CG455" s="61" t="e">
        <f t="shared" si="764"/>
        <v>#DIV/0!</v>
      </c>
      <c r="CH455" s="61" t="e">
        <f t="shared" si="765"/>
        <v>#DIV/0!</v>
      </c>
      <c r="CI455" s="61" t="e">
        <f t="shared" si="766"/>
        <v>#DIV/0!</v>
      </c>
      <c r="CJ455" s="61" t="e">
        <f t="shared" si="767"/>
        <v>#DIV/0!</v>
      </c>
      <c r="CK455" s="61" t="e">
        <f t="shared" si="768"/>
        <v>#DIV/0!</v>
      </c>
      <c r="CL455" s="61" t="e">
        <f t="shared" si="769"/>
        <v>#DIV/0!</v>
      </c>
      <c r="CM455" s="61" t="e">
        <f t="shared" si="796"/>
        <v>#DIV/0!</v>
      </c>
      <c r="CN455" s="61" t="e">
        <f t="shared" si="770"/>
        <v>#DIV/0!</v>
      </c>
      <c r="CO455" s="61" t="e">
        <f t="shared" si="770"/>
        <v>#DIV/0!</v>
      </c>
      <c r="CP455" s="61" t="e">
        <f t="shared" si="770"/>
        <v>#DIV/0!</v>
      </c>
      <c r="CQ455" s="61" t="e">
        <f t="shared" si="770"/>
        <v>#DIV/0!</v>
      </c>
      <c r="CR455" s="61" t="e">
        <f t="shared" si="770"/>
        <v>#DIV/0!</v>
      </c>
      <c r="CS455" s="61" t="e">
        <f t="shared" si="770"/>
        <v>#DIV/0!</v>
      </c>
      <c r="CT455" s="61" t="e">
        <f t="shared" si="770"/>
        <v>#DIV/0!</v>
      </c>
      <c r="CU455" s="61" t="e">
        <f t="shared" si="770"/>
        <v>#DIV/0!</v>
      </c>
      <c r="CV455" s="61" t="e">
        <f t="shared" si="770"/>
        <v>#DIV/0!</v>
      </c>
      <c r="CW455" s="61" t="e">
        <f t="shared" si="770"/>
        <v>#DIV/0!</v>
      </c>
      <c r="CX455" s="61" t="e">
        <f t="shared" si="770"/>
        <v>#DIV/0!</v>
      </c>
      <c r="CY455" s="61" t="e">
        <f t="shared" si="770"/>
        <v>#DIV/0!</v>
      </c>
      <c r="CZ455" s="61" t="e">
        <f t="shared" si="770"/>
        <v>#DIV/0!</v>
      </c>
      <c r="DA455" s="61" t="e">
        <f t="shared" si="770"/>
        <v>#DIV/0!</v>
      </c>
      <c r="DB455" s="61" t="e">
        <f t="shared" si="770"/>
        <v>#DIV/0!</v>
      </c>
      <c r="DC455" s="61" t="e">
        <f t="shared" si="770"/>
        <v>#DIV/0!</v>
      </c>
      <c r="DD455" s="61" t="e">
        <f t="shared" si="771"/>
        <v>#DIV/0!</v>
      </c>
      <c r="DE455" s="61" t="e">
        <f t="shared" si="772"/>
        <v>#DIV/0!</v>
      </c>
      <c r="DF455" s="61" t="e">
        <f t="shared" si="773"/>
        <v>#DIV/0!</v>
      </c>
      <c r="DG455" s="61" t="e">
        <f t="shared" si="774"/>
        <v>#DIV/0!</v>
      </c>
      <c r="DH455" s="61" t="e">
        <f t="shared" si="775"/>
        <v>#DIV/0!</v>
      </c>
      <c r="DI455" s="61" t="e">
        <f t="shared" si="776"/>
        <v>#DIV/0!</v>
      </c>
      <c r="DJ455" s="61" t="e">
        <f t="shared" si="777"/>
        <v>#DIV/0!</v>
      </c>
      <c r="DK455" s="61" t="e">
        <f t="shared" si="778"/>
        <v>#DIV/0!</v>
      </c>
      <c r="DL455" s="61" t="e">
        <f t="shared" si="779"/>
        <v>#DIV/0!</v>
      </c>
      <c r="DM455" s="61" t="e">
        <f t="shared" si="780"/>
        <v>#DIV/0!</v>
      </c>
      <c r="DN455" s="61" t="e">
        <f t="shared" si="781"/>
        <v>#DIV/0!</v>
      </c>
      <c r="DO455" s="61" t="e">
        <f t="shared" si="782"/>
        <v>#DIV/0!</v>
      </c>
      <c r="DP455" s="61" t="e">
        <f t="shared" si="783"/>
        <v>#DIV/0!</v>
      </c>
      <c r="DQ455" s="61" t="e">
        <f t="shared" si="784"/>
        <v>#DIV/0!</v>
      </c>
      <c r="DR455" s="61" t="e">
        <f t="shared" si="785"/>
        <v>#DIV/0!</v>
      </c>
      <c r="DS455" s="61" t="e">
        <f t="shared" si="786"/>
        <v>#DIV/0!</v>
      </c>
      <c r="DT455" s="61" t="e">
        <f t="shared" si="787"/>
        <v>#DIV/0!</v>
      </c>
      <c r="DU455" s="61" t="e">
        <f t="shared" si="788"/>
        <v>#DIV/0!</v>
      </c>
      <c r="DV455" s="61" t="e">
        <f t="shared" si="789"/>
        <v>#DIV/0!</v>
      </c>
      <c r="DW455" s="61" t="e">
        <f t="shared" si="790"/>
        <v>#DIV/0!</v>
      </c>
      <c r="DX455" s="61" t="e">
        <f t="shared" si="791"/>
        <v>#DIV/0!</v>
      </c>
      <c r="DY455" s="61" t="e">
        <f t="shared" si="792"/>
        <v>#DIV/0!</v>
      </c>
      <c r="DZ455" s="61" t="e">
        <f t="shared" si="797"/>
        <v>#DIV/0!</v>
      </c>
    </row>
    <row r="456" spans="1:130">
      <c r="A456" s="53">
        <v>6</v>
      </c>
      <c r="B456" s="63">
        <f t="shared" si="793"/>
        <v>0.4</v>
      </c>
      <c r="C456" s="53">
        <v>2006</v>
      </c>
      <c r="D456" s="64">
        <f t="shared" si="798"/>
        <v>0</v>
      </c>
      <c r="E456" s="64">
        <f t="shared" si="799"/>
        <v>0</v>
      </c>
      <c r="F456" s="64">
        <f t="shared" si="800"/>
        <v>0</v>
      </c>
      <c r="G456" s="64">
        <f t="shared" si="801"/>
        <v>0</v>
      </c>
      <c r="H456" s="64">
        <f t="shared" ref="H456:H474" si="802">VLOOKUP($C$70,$D$3:$K$63,$A$74,0)*(B452-B451)</f>
        <v>0</v>
      </c>
      <c r="I456" s="64">
        <f>VLOOKUP($C$71,$D$3:$K$63,$A$74,0)*(B451-B450)</f>
        <v>0</v>
      </c>
      <c r="J456" s="64">
        <f>VLOOKUP($C$72,$D$3:$K$63,$A$74,0)*B450</f>
        <v>0</v>
      </c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54">
        <f t="shared" si="794"/>
        <v>0</v>
      </c>
      <c r="BP456" s="53">
        <v>2006</v>
      </c>
      <c r="BQ456" s="61" t="e">
        <f t="shared" si="795"/>
        <v>#DIV/0!</v>
      </c>
      <c r="BR456" s="61" t="e">
        <f t="shared" si="764"/>
        <v>#DIV/0!</v>
      </c>
      <c r="BS456" s="61" t="e">
        <f t="shared" si="764"/>
        <v>#DIV/0!</v>
      </c>
      <c r="BT456" s="61" t="e">
        <f t="shared" si="764"/>
        <v>#DIV/0!</v>
      </c>
      <c r="BU456" s="61" t="e">
        <f t="shared" si="764"/>
        <v>#DIV/0!</v>
      </c>
      <c r="BV456" s="61" t="e">
        <f t="shared" si="764"/>
        <v>#DIV/0!</v>
      </c>
      <c r="BW456" s="61" t="e">
        <f t="shared" si="764"/>
        <v>#DIV/0!</v>
      </c>
      <c r="BX456" s="61" t="e">
        <f t="shared" si="764"/>
        <v>#DIV/0!</v>
      </c>
      <c r="BY456" s="61" t="e">
        <f t="shared" si="764"/>
        <v>#DIV/0!</v>
      </c>
      <c r="BZ456" s="61" t="e">
        <f t="shared" si="764"/>
        <v>#DIV/0!</v>
      </c>
      <c r="CA456" s="61" t="e">
        <f t="shared" si="764"/>
        <v>#DIV/0!</v>
      </c>
      <c r="CB456" s="61" t="e">
        <f t="shared" si="764"/>
        <v>#DIV/0!</v>
      </c>
      <c r="CC456" s="61" t="e">
        <f t="shared" si="764"/>
        <v>#DIV/0!</v>
      </c>
      <c r="CD456" s="61" t="e">
        <f t="shared" si="764"/>
        <v>#DIV/0!</v>
      </c>
      <c r="CE456" s="61" t="e">
        <f t="shared" si="764"/>
        <v>#DIV/0!</v>
      </c>
      <c r="CF456" s="61" t="e">
        <f t="shared" si="764"/>
        <v>#DIV/0!</v>
      </c>
      <c r="CG456" s="61" t="e">
        <f t="shared" si="764"/>
        <v>#DIV/0!</v>
      </c>
      <c r="CH456" s="61" t="e">
        <f t="shared" si="765"/>
        <v>#DIV/0!</v>
      </c>
      <c r="CI456" s="61" t="e">
        <f t="shared" si="766"/>
        <v>#DIV/0!</v>
      </c>
      <c r="CJ456" s="61" t="e">
        <f t="shared" si="767"/>
        <v>#DIV/0!</v>
      </c>
      <c r="CK456" s="61" t="e">
        <f t="shared" si="768"/>
        <v>#DIV/0!</v>
      </c>
      <c r="CL456" s="61" t="e">
        <f t="shared" si="769"/>
        <v>#DIV/0!</v>
      </c>
      <c r="CM456" s="61" t="e">
        <f t="shared" si="796"/>
        <v>#DIV/0!</v>
      </c>
      <c r="CN456" s="61" t="e">
        <f t="shared" si="770"/>
        <v>#DIV/0!</v>
      </c>
      <c r="CO456" s="61" t="e">
        <f t="shared" si="770"/>
        <v>#DIV/0!</v>
      </c>
      <c r="CP456" s="61" t="e">
        <f t="shared" si="770"/>
        <v>#DIV/0!</v>
      </c>
      <c r="CQ456" s="61" t="e">
        <f t="shared" si="770"/>
        <v>#DIV/0!</v>
      </c>
      <c r="CR456" s="61" t="e">
        <f t="shared" si="770"/>
        <v>#DIV/0!</v>
      </c>
      <c r="CS456" s="61" t="e">
        <f t="shared" si="770"/>
        <v>#DIV/0!</v>
      </c>
      <c r="CT456" s="61" t="e">
        <f t="shared" si="770"/>
        <v>#DIV/0!</v>
      </c>
      <c r="CU456" s="61" t="e">
        <f t="shared" si="770"/>
        <v>#DIV/0!</v>
      </c>
      <c r="CV456" s="61" t="e">
        <f t="shared" si="770"/>
        <v>#DIV/0!</v>
      </c>
      <c r="CW456" s="61" t="e">
        <f t="shared" si="770"/>
        <v>#DIV/0!</v>
      </c>
      <c r="CX456" s="61" t="e">
        <f t="shared" si="770"/>
        <v>#DIV/0!</v>
      </c>
      <c r="CY456" s="61" t="e">
        <f t="shared" si="770"/>
        <v>#DIV/0!</v>
      </c>
      <c r="CZ456" s="61" t="e">
        <f t="shared" si="770"/>
        <v>#DIV/0!</v>
      </c>
      <c r="DA456" s="61" t="e">
        <f t="shared" si="770"/>
        <v>#DIV/0!</v>
      </c>
      <c r="DB456" s="61" t="e">
        <f t="shared" si="770"/>
        <v>#DIV/0!</v>
      </c>
      <c r="DC456" s="61" t="e">
        <f t="shared" si="770"/>
        <v>#DIV/0!</v>
      </c>
      <c r="DD456" s="61" t="e">
        <f t="shared" si="771"/>
        <v>#DIV/0!</v>
      </c>
      <c r="DE456" s="61" t="e">
        <f t="shared" si="772"/>
        <v>#DIV/0!</v>
      </c>
      <c r="DF456" s="61" t="e">
        <f t="shared" si="773"/>
        <v>#DIV/0!</v>
      </c>
      <c r="DG456" s="61" t="e">
        <f t="shared" si="774"/>
        <v>#DIV/0!</v>
      </c>
      <c r="DH456" s="61" t="e">
        <f t="shared" si="775"/>
        <v>#DIV/0!</v>
      </c>
      <c r="DI456" s="61" t="e">
        <f t="shared" si="776"/>
        <v>#DIV/0!</v>
      </c>
      <c r="DJ456" s="61" t="e">
        <f t="shared" si="777"/>
        <v>#DIV/0!</v>
      </c>
      <c r="DK456" s="61" t="e">
        <f t="shared" si="778"/>
        <v>#DIV/0!</v>
      </c>
      <c r="DL456" s="61" t="e">
        <f t="shared" si="779"/>
        <v>#DIV/0!</v>
      </c>
      <c r="DM456" s="61" t="e">
        <f t="shared" si="780"/>
        <v>#DIV/0!</v>
      </c>
      <c r="DN456" s="61" t="e">
        <f t="shared" si="781"/>
        <v>#DIV/0!</v>
      </c>
      <c r="DO456" s="61" t="e">
        <f t="shared" si="782"/>
        <v>#DIV/0!</v>
      </c>
      <c r="DP456" s="61" t="e">
        <f t="shared" si="783"/>
        <v>#DIV/0!</v>
      </c>
      <c r="DQ456" s="61" t="e">
        <f t="shared" si="784"/>
        <v>#DIV/0!</v>
      </c>
      <c r="DR456" s="61" t="e">
        <f t="shared" si="785"/>
        <v>#DIV/0!</v>
      </c>
      <c r="DS456" s="61" t="e">
        <f t="shared" si="786"/>
        <v>#DIV/0!</v>
      </c>
      <c r="DT456" s="61" t="e">
        <f t="shared" si="787"/>
        <v>#DIV/0!</v>
      </c>
      <c r="DU456" s="61" t="e">
        <f t="shared" si="788"/>
        <v>#DIV/0!</v>
      </c>
      <c r="DV456" s="61" t="e">
        <f t="shared" si="789"/>
        <v>#DIV/0!</v>
      </c>
      <c r="DW456" s="61" t="e">
        <f t="shared" si="790"/>
        <v>#DIV/0!</v>
      </c>
      <c r="DX456" s="61" t="e">
        <f t="shared" si="791"/>
        <v>#DIV/0!</v>
      </c>
      <c r="DY456" s="61" t="e">
        <f t="shared" si="792"/>
        <v>#DIV/0!</v>
      </c>
      <c r="DZ456" s="61" t="e">
        <f t="shared" si="797"/>
        <v>#DIV/0!</v>
      </c>
    </row>
    <row r="457" spans="1:130">
      <c r="A457" s="53">
        <v>7</v>
      </c>
      <c r="B457" s="63">
        <f t="shared" si="793"/>
        <v>0.46666666666666701</v>
      </c>
      <c r="C457" s="53">
        <v>2007</v>
      </c>
      <c r="D457" s="64">
        <f t="shared" si="798"/>
        <v>0</v>
      </c>
      <c r="E457" s="64">
        <f t="shared" si="799"/>
        <v>0</v>
      </c>
      <c r="F457" s="64">
        <f t="shared" si="800"/>
        <v>0</v>
      </c>
      <c r="G457" s="64">
        <f t="shared" si="801"/>
        <v>0</v>
      </c>
      <c r="H457" s="64">
        <f t="shared" si="802"/>
        <v>0</v>
      </c>
      <c r="I457" s="64">
        <f t="shared" ref="I457:I475" si="803">VLOOKUP($C$71,$D$3:$K$63,$A$74,0)*(B452-B451)</f>
        <v>0</v>
      </c>
      <c r="J457" s="64">
        <f>VLOOKUP($C$72,$D$3:$K$63,$A$74,0)*(B451-B450)</f>
        <v>0</v>
      </c>
      <c r="K457" s="64">
        <f>VLOOKUP($C$73,$D$3:$K$63,$A$74,0)*B450</f>
        <v>0</v>
      </c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54">
        <f t="shared" si="794"/>
        <v>0</v>
      </c>
      <c r="BP457" s="53">
        <v>2007</v>
      </c>
      <c r="BQ457" s="61" t="e">
        <f t="shared" si="795"/>
        <v>#DIV/0!</v>
      </c>
      <c r="BR457" s="61" t="e">
        <f t="shared" si="764"/>
        <v>#DIV/0!</v>
      </c>
      <c r="BS457" s="61" t="e">
        <f t="shared" si="764"/>
        <v>#DIV/0!</v>
      </c>
      <c r="BT457" s="61" t="e">
        <f t="shared" si="764"/>
        <v>#DIV/0!</v>
      </c>
      <c r="BU457" s="61" t="e">
        <f t="shared" si="764"/>
        <v>#DIV/0!</v>
      </c>
      <c r="BV457" s="61" t="e">
        <f t="shared" si="764"/>
        <v>#DIV/0!</v>
      </c>
      <c r="BW457" s="61" t="e">
        <f t="shared" si="764"/>
        <v>#DIV/0!</v>
      </c>
      <c r="BX457" s="61" t="e">
        <f t="shared" si="764"/>
        <v>#DIV/0!</v>
      </c>
      <c r="BY457" s="61" t="e">
        <f t="shared" si="764"/>
        <v>#DIV/0!</v>
      </c>
      <c r="BZ457" s="61" t="e">
        <f t="shared" si="764"/>
        <v>#DIV/0!</v>
      </c>
      <c r="CA457" s="61" t="e">
        <f t="shared" si="764"/>
        <v>#DIV/0!</v>
      </c>
      <c r="CB457" s="61" t="e">
        <f t="shared" si="764"/>
        <v>#DIV/0!</v>
      </c>
      <c r="CC457" s="61" t="e">
        <f t="shared" si="764"/>
        <v>#DIV/0!</v>
      </c>
      <c r="CD457" s="61" t="e">
        <f t="shared" si="764"/>
        <v>#DIV/0!</v>
      </c>
      <c r="CE457" s="61" t="e">
        <f t="shared" si="764"/>
        <v>#DIV/0!</v>
      </c>
      <c r="CF457" s="61" t="e">
        <f t="shared" si="764"/>
        <v>#DIV/0!</v>
      </c>
      <c r="CG457" s="61" t="e">
        <f t="shared" si="764"/>
        <v>#DIV/0!</v>
      </c>
      <c r="CH457" s="61" t="e">
        <f t="shared" si="765"/>
        <v>#DIV/0!</v>
      </c>
      <c r="CI457" s="61" t="e">
        <f t="shared" si="766"/>
        <v>#DIV/0!</v>
      </c>
      <c r="CJ457" s="61" t="e">
        <f t="shared" si="767"/>
        <v>#DIV/0!</v>
      </c>
      <c r="CK457" s="61" t="e">
        <f t="shared" si="768"/>
        <v>#DIV/0!</v>
      </c>
      <c r="CL457" s="61" t="e">
        <f t="shared" si="769"/>
        <v>#DIV/0!</v>
      </c>
      <c r="CM457" s="61" t="e">
        <f t="shared" si="796"/>
        <v>#DIV/0!</v>
      </c>
      <c r="CN457" s="61" t="e">
        <f t="shared" si="770"/>
        <v>#DIV/0!</v>
      </c>
      <c r="CO457" s="61" t="e">
        <f t="shared" si="770"/>
        <v>#DIV/0!</v>
      </c>
      <c r="CP457" s="61" t="e">
        <f t="shared" si="770"/>
        <v>#DIV/0!</v>
      </c>
      <c r="CQ457" s="61" t="e">
        <f t="shared" si="770"/>
        <v>#DIV/0!</v>
      </c>
      <c r="CR457" s="61" t="e">
        <f t="shared" si="770"/>
        <v>#DIV/0!</v>
      </c>
      <c r="CS457" s="61" t="e">
        <f t="shared" si="770"/>
        <v>#DIV/0!</v>
      </c>
      <c r="CT457" s="61" t="e">
        <f t="shared" si="770"/>
        <v>#DIV/0!</v>
      </c>
      <c r="CU457" s="61" t="e">
        <f t="shared" si="770"/>
        <v>#DIV/0!</v>
      </c>
      <c r="CV457" s="61" t="e">
        <f t="shared" si="770"/>
        <v>#DIV/0!</v>
      </c>
      <c r="CW457" s="61" t="e">
        <f t="shared" si="770"/>
        <v>#DIV/0!</v>
      </c>
      <c r="CX457" s="61" t="e">
        <f t="shared" si="770"/>
        <v>#DIV/0!</v>
      </c>
      <c r="CY457" s="61" t="e">
        <f t="shared" si="770"/>
        <v>#DIV/0!</v>
      </c>
      <c r="CZ457" s="61" t="e">
        <f t="shared" si="770"/>
        <v>#DIV/0!</v>
      </c>
      <c r="DA457" s="61" t="e">
        <f t="shared" si="770"/>
        <v>#DIV/0!</v>
      </c>
      <c r="DB457" s="61" t="e">
        <f t="shared" si="770"/>
        <v>#DIV/0!</v>
      </c>
      <c r="DC457" s="61" t="e">
        <f t="shared" si="770"/>
        <v>#DIV/0!</v>
      </c>
      <c r="DD457" s="61" t="e">
        <f t="shared" si="771"/>
        <v>#DIV/0!</v>
      </c>
      <c r="DE457" s="61" t="e">
        <f t="shared" si="772"/>
        <v>#DIV/0!</v>
      </c>
      <c r="DF457" s="61" t="e">
        <f t="shared" si="773"/>
        <v>#DIV/0!</v>
      </c>
      <c r="DG457" s="61" t="e">
        <f t="shared" si="774"/>
        <v>#DIV/0!</v>
      </c>
      <c r="DH457" s="61" t="e">
        <f t="shared" si="775"/>
        <v>#DIV/0!</v>
      </c>
      <c r="DI457" s="61" t="e">
        <f t="shared" si="776"/>
        <v>#DIV/0!</v>
      </c>
      <c r="DJ457" s="61" t="e">
        <f t="shared" si="777"/>
        <v>#DIV/0!</v>
      </c>
      <c r="DK457" s="61" t="e">
        <f t="shared" si="778"/>
        <v>#DIV/0!</v>
      </c>
      <c r="DL457" s="61" t="e">
        <f t="shared" si="779"/>
        <v>#DIV/0!</v>
      </c>
      <c r="DM457" s="61" t="e">
        <f t="shared" si="780"/>
        <v>#DIV/0!</v>
      </c>
      <c r="DN457" s="61" t="e">
        <f t="shared" si="781"/>
        <v>#DIV/0!</v>
      </c>
      <c r="DO457" s="61" t="e">
        <f t="shared" si="782"/>
        <v>#DIV/0!</v>
      </c>
      <c r="DP457" s="61" t="e">
        <f t="shared" si="783"/>
        <v>#DIV/0!</v>
      </c>
      <c r="DQ457" s="61" t="e">
        <f t="shared" si="784"/>
        <v>#DIV/0!</v>
      </c>
      <c r="DR457" s="61" t="e">
        <f t="shared" si="785"/>
        <v>#DIV/0!</v>
      </c>
      <c r="DS457" s="61" t="e">
        <f t="shared" si="786"/>
        <v>#DIV/0!</v>
      </c>
      <c r="DT457" s="61" t="e">
        <f t="shared" si="787"/>
        <v>#DIV/0!</v>
      </c>
      <c r="DU457" s="61" t="e">
        <f t="shared" si="788"/>
        <v>#DIV/0!</v>
      </c>
      <c r="DV457" s="61" t="e">
        <f t="shared" si="789"/>
        <v>#DIV/0!</v>
      </c>
      <c r="DW457" s="61" t="e">
        <f t="shared" si="790"/>
        <v>#DIV/0!</v>
      </c>
      <c r="DX457" s="61" t="e">
        <f t="shared" si="791"/>
        <v>#DIV/0!</v>
      </c>
      <c r="DY457" s="61" t="e">
        <f t="shared" si="792"/>
        <v>#DIV/0!</v>
      </c>
      <c r="DZ457" s="61" t="e">
        <f t="shared" si="797"/>
        <v>#DIV/0!</v>
      </c>
    </row>
    <row r="458" spans="1:130">
      <c r="A458" s="53">
        <v>8</v>
      </c>
      <c r="B458" s="63">
        <f t="shared" si="793"/>
        <v>0.53333333333333299</v>
      </c>
      <c r="C458" s="53">
        <v>2008</v>
      </c>
      <c r="D458" s="64">
        <f t="shared" si="798"/>
        <v>0</v>
      </c>
      <c r="E458" s="64">
        <f t="shared" si="799"/>
        <v>0</v>
      </c>
      <c r="F458" s="64">
        <f t="shared" si="800"/>
        <v>0</v>
      </c>
      <c r="G458" s="64">
        <f t="shared" si="801"/>
        <v>0</v>
      </c>
      <c r="H458" s="64">
        <f t="shared" si="802"/>
        <v>0</v>
      </c>
      <c r="I458" s="64">
        <f t="shared" si="803"/>
        <v>0</v>
      </c>
      <c r="J458" s="64">
        <f t="shared" ref="J458:J476" si="804">VLOOKUP($C$72,$D$3:$K$63,$A$74,0)*(B452-B451)</f>
        <v>0</v>
      </c>
      <c r="K458" s="64">
        <f>VLOOKUP($C$73,$D$3:$K$63,$A$74,0)*(B451-B450)</f>
        <v>0</v>
      </c>
      <c r="L458" s="64">
        <f>VLOOKUP($C$74,$D$3:$K$63,$A$74,0)*B450</f>
        <v>0</v>
      </c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54">
        <f t="shared" si="794"/>
        <v>0</v>
      </c>
      <c r="BP458" s="53">
        <v>2008</v>
      </c>
      <c r="BQ458" s="61" t="e">
        <f t="shared" si="795"/>
        <v>#DIV/0!</v>
      </c>
      <c r="BR458" s="61" t="e">
        <f t="shared" si="764"/>
        <v>#DIV/0!</v>
      </c>
      <c r="BS458" s="61" t="e">
        <f t="shared" si="764"/>
        <v>#DIV/0!</v>
      </c>
      <c r="BT458" s="61" t="e">
        <f t="shared" si="764"/>
        <v>#DIV/0!</v>
      </c>
      <c r="BU458" s="61" t="e">
        <f t="shared" si="764"/>
        <v>#DIV/0!</v>
      </c>
      <c r="BV458" s="61" t="e">
        <f t="shared" si="764"/>
        <v>#DIV/0!</v>
      </c>
      <c r="BW458" s="61" t="e">
        <f t="shared" si="764"/>
        <v>#DIV/0!</v>
      </c>
      <c r="BX458" s="61" t="e">
        <f t="shared" si="764"/>
        <v>#DIV/0!</v>
      </c>
      <c r="BY458" s="61" t="e">
        <f t="shared" si="764"/>
        <v>#DIV/0!</v>
      </c>
      <c r="BZ458" s="61" t="e">
        <f t="shared" si="764"/>
        <v>#DIV/0!</v>
      </c>
      <c r="CA458" s="61" t="e">
        <f t="shared" si="764"/>
        <v>#DIV/0!</v>
      </c>
      <c r="CB458" s="61" t="e">
        <f t="shared" si="764"/>
        <v>#DIV/0!</v>
      </c>
      <c r="CC458" s="61" t="e">
        <f t="shared" si="764"/>
        <v>#DIV/0!</v>
      </c>
      <c r="CD458" s="61" t="e">
        <f t="shared" si="764"/>
        <v>#DIV/0!</v>
      </c>
      <c r="CE458" s="61" t="e">
        <f t="shared" si="764"/>
        <v>#DIV/0!</v>
      </c>
      <c r="CF458" s="61" t="e">
        <f t="shared" si="764"/>
        <v>#DIV/0!</v>
      </c>
      <c r="CG458" s="61" t="e">
        <f t="shared" si="764"/>
        <v>#DIV/0!</v>
      </c>
      <c r="CH458" s="61" t="e">
        <f t="shared" si="765"/>
        <v>#DIV/0!</v>
      </c>
      <c r="CI458" s="61" t="e">
        <f t="shared" si="766"/>
        <v>#DIV/0!</v>
      </c>
      <c r="CJ458" s="61" t="e">
        <f t="shared" si="767"/>
        <v>#DIV/0!</v>
      </c>
      <c r="CK458" s="61" t="e">
        <f t="shared" si="768"/>
        <v>#DIV/0!</v>
      </c>
      <c r="CL458" s="61" t="e">
        <f t="shared" si="769"/>
        <v>#DIV/0!</v>
      </c>
      <c r="CM458" s="61" t="e">
        <f t="shared" si="796"/>
        <v>#DIV/0!</v>
      </c>
      <c r="CN458" s="61" t="e">
        <f t="shared" si="770"/>
        <v>#DIV/0!</v>
      </c>
      <c r="CO458" s="61" t="e">
        <f t="shared" si="770"/>
        <v>#DIV/0!</v>
      </c>
      <c r="CP458" s="61" t="e">
        <f t="shared" si="770"/>
        <v>#DIV/0!</v>
      </c>
      <c r="CQ458" s="61" t="e">
        <f t="shared" si="770"/>
        <v>#DIV/0!</v>
      </c>
      <c r="CR458" s="61" t="e">
        <f t="shared" si="770"/>
        <v>#DIV/0!</v>
      </c>
      <c r="CS458" s="61" t="e">
        <f t="shared" si="770"/>
        <v>#DIV/0!</v>
      </c>
      <c r="CT458" s="61" t="e">
        <f t="shared" si="770"/>
        <v>#DIV/0!</v>
      </c>
      <c r="CU458" s="61" t="e">
        <f t="shared" si="770"/>
        <v>#DIV/0!</v>
      </c>
      <c r="CV458" s="61" t="e">
        <f t="shared" si="770"/>
        <v>#DIV/0!</v>
      </c>
      <c r="CW458" s="61" t="e">
        <f t="shared" si="770"/>
        <v>#DIV/0!</v>
      </c>
      <c r="CX458" s="61" t="e">
        <f t="shared" si="770"/>
        <v>#DIV/0!</v>
      </c>
      <c r="CY458" s="61" t="e">
        <f t="shared" si="770"/>
        <v>#DIV/0!</v>
      </c>
      <c r="CZ458" s="61" t="e">
        <f t="shared" si="770"/>
        <v>#DIV/0!</v>
      </c>
      <c r="DA458" s="61" t="e">
        <f t="shared" si="770"/>
        <v>#DIV/0!</v>
      </c>
      <c r="DB458" s="61" t="e">
        <f t="shared" si="770"/>
        <v>#DIV/0!</v>
      </c>
      <c r="DC458" s="61" t="e">
        <f t="shared" si="770"/>
        <v>#DIV/0!</v>
      </c>
      <c r="DD458" s="61" t="e">
        <f t="shared" si="771"/>
        <v>#DIV/0!</v>
      </c>
      <c r="DE458" s="61" t="e">
        <f t="shared" si="772"/>
        <v>#DIV/0!</v>
      </c>
      <c r="DF458" s="61" t="e">
        <f t="shared" si="773"/>
        <v>#DIV/0!</v>
      </c>
      <c r="DG458" s="61" t="e">
        <f t="shared" si="774"/>
        <v>#DIV/0!</v>
      </c>
      <c r="DH458" s="61" t="e">
        <f t="shared" si="775"/>
        <v>#DIV/0!</v>
      </c>
      <c r="DI458" s="61" t="e">
        <f t="shared" si="776"/>
        <v>#DIV/0!</v>
      </c>
      <c r="DJ458" s="61" t="e">
        <f t="shared" si="777"/>
        <v>#DIV/0!</v>
      </c>
      <c r="DK458" s="61" t="e">
        <f t="shared" si="778"/>
        <v>#DIV/0!</v>
      </c>
      <c r="DL458" s="61" t="e">
        <f t="shared" si="779"/>
        <v>#DIV/0!</v>
      </c>
      <c r="DM458" s="61" t="e">
        <f t="shared" si="780"/>
        <v>#DIV/0!</v>
      </c>
      <c r="DN458" s="61" t="e">
        <f t="shared" si="781"/>
        <v>#DIV/0!</v>
      </c>
      <c r="DO458" s="61" t="e">
        <f t="shared" si="782"/>
        <v>#DIV/0!</v>
      </c>
      <c r="DP458" s="61" t="e">
        <f t="shared" si="783"/>
        <v>#DIV/0!</v>
      </c>
      <c r="DQ458" s="61" t="e">
        <f t="shared" si="784"/>
        <v>#DIV/0!</v>
      </c>
      <c r="DR458" s="61" t="e">
        <f t="shared" si="785"/>
        <v>#DIV/0!</v>
      </c>
      <c r="DS458" s="61" t="e">
        <f t="shared" si="786"/>
        <v>#DIV/0!</v>
      </c>
      <c r="DT458" s="61" t="e">
        <f t="shared" si="787"/>
        <v>#DIV/0!</v>
      </c>
      <c r="DU458" s="61" t="e">
        <f t="shared" si="788"/>
        <v>#DIV/0!</v>
      </c>
      <c r="DV458" s="61" t="e">
        <f t="shared" si="789"/>
        <v>#DIV/0!</v>
      </c>
      <c r="DW458" s="61" t="e">
        <f t="shared" si="790"/>
        <v>#DIV/0!</v>
      </c>
      <c r="DX458" s="61" t="e">
        <f t="shared" si="791"/>
        <v>#DIV/0!</v>
      </c>
      <c r="DY458" s="61" t="e">
        <f t="shared" si="792"/>
        <v>#DIV/0!</v>
      </c>
      <c r="DZ458" s="61" t="e">
        <f t="shared" si="797"/>
        <v>#DIV/0!</v>
      </c>
    </row>
    <row r="459" spans="1:130">
      <c r="A459" s="53">
        <v>9</v>
      </c>
      <c r="B459" s="63">
        <f t="shared" si="793"/>
        <v>0.6</v>
      </c>
      <c r="C459" s="53">
        <v>2009</v>
      </c>
      <c r="D459" s="64">
        <f t="shared" si="798"/>
        <v>0</v>
      </c>
      <c r="E459" s="64">
        <f t="shared" si="799"/>
        <v>0</v>
      </c>
      <c r="F459" s="64">
        <f t="shared" si="800"/>
        <v>0</v>
      </c>
      <c r="G459" s="64">
        <f t="shared" si="801"/>
        <v>0</v>
      </c>
      <c r="H459" s="64">
        <f t="shared" si="802"/>
        <v>0</v>
      </c>
      <c r="I459" s="64">
        <f t="shared" si="803"/>
        <v>0</v>
      </c>
      <c r="J459" s="64">
        <f t="shared" si="804"/>
        <v>0</v>
      </c>
      <c r="K459" s="64">
        <f t="shared" ref="K459:K477" si="805">VLOOKUP($C$73,$D$3:$K$63,$A$74,0)*(B452-B451)</f>
        <v>0</v>
      </c>
      <c r="L459" s="64">
        <f>VLOOKUP($C$74,$D$3:$K$63,$A$74,0)*(B451-B450)</f>
        <v>0</v>
      </c>
      <c r="M459" s="64">
        <f>VLOOKUP($C$75,$D$3:$K$63,$A$74,0)*B450</f>
        <v>0</v>
      </c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54">
        <f t="shared" si="794"/>
        <v>0</v>
      </c>
      <c r="BP459" s="53">
        <v>2009</v>
      </c>
      <c r="BQ459" s="61" t="e">
        <f t="shared" si="795"/>
        <v>#DIV/0!</v>
      </c>
      <c r="BR459" s="61" t="e">
        <f t="shared" si="764"/>
        <v>#DIV/0!</v>
      </c>
      <c r="BS459" s="61" t="e">
        <f t="shared" si="764"/>
        <v>#DIV/0!</v>
      </c>
      <c r="BT459" s="61" t="e">
        <f t="shared" si="764"/>
        <v>#DIV/0!</v>
      </c>
      <c r="BU459" s="61" t="e">
        <f t="shared" si="764"/>
        <v>#DIV/0!</v>
      </c>
      <c r="BV459" s="61" t="e">
        <f t="shared" si="764"/>
        <v>#DIV/0!</v>
      </c>
      <c r="BW459" s="61" t="e">
        <f t="shared" si="764"/>
        <v>#DIV/0!</v>
      </c>
      <c r="BX459" s="61" t="e">
        <f t="shared" si="764"/>
        <v>#DIV/0!</v>
      </c>
      <c r="BY459" s="61" t="e">
        <f t="shared" si="764"/>
        <v>#DIV/0!</v>
      </c>
      <c r="BZ459" s="61" t="e">
        <f t="shared" si="764"/>
        <v>#DIV/0!</v>
      </c>
      <c r="CA459" s="61" t="e">
        <f t="shared" si="764"/>
        <v>#DIV/0!</v>
      </c>
      <c r="CB459" s="61" t="e">
        <f t="shared" si="764"/>
        <v>#DIV/0!</v>
      </c>
      <c r="CC459" s="61" t="e">
        <f t="shared" si="764"/>
        <v>#DIV/0!</v>
      </c>
      <c r="CD459" s="61" t="e">
        <f t="shared" si="764"/>
        <v>#DIV/0!</v>
      </c>
      <c r="CE459" s="61" t="e">
        <f t="shared" si="764"/>
        <v>#DIV/0!</v>
      </c>
      <c r="CF459" s="61" t="e">
        <f t="shared" si="764"/>
        <v>#DIV/0!</v>
      </c>
      <c r="CG459" s="61" t="e">
        <f t="shared" si="764"/>
        <v>#DIV/0!</v>
      </c>
      <c r="CH459" s="61" t="e">
        <f t="shared" si="765"/>
        <v>#DIV/0!</v>
      </c>
      <c r="CI459" s="61" t="e">
        <f t="shared" si="766"/>
        <v>#DIV/0!</v>
      </c>
      <c r="CJ459" s="61" t="e">
        <f t="shared" si="767"/>
        <v>#DIV/0!</v>
      </c>
      <c r="CK459" s="61" t="e">
        <f t="shared" si="768"/>
        <v>#DIV/0!</v>
      </c>
      <c r="CL459" s="61" t="e">
        <f t="shared" si="769"/>
        <v>#DIV/0!</v>
      </c>
      <c r="CM459" s="61" t="e">
        <f t="shared" si="796"/>
        <v>#DIV/0!</v>
      </c>
      <c r="CN459" s="61" t="e">
        <f t="shared" si="770"/>
        <v>#DIV/0!</v>
      </c>
      <c r="CO459" s="61" t="e">
        <f t="shared" si="770"/>
        <v>#DIV/0!</v>
      </c>
      <c r="CP459" s="61" t="e">
        <f t="shared" si="770"/>
        <v>#DIV/0!</v>
      </c>
      <c r="CQ459" s="61" t="e">
        <f t="shared" si="770"/>
        <v>#DIV/0!</v>
      </c>
      <c r="CR459" s="61" t="e">
        <f t="shared" si="770"/>
        <v>#DIV/0!</v>
      </c>
      <c r="CS459" s="61" t="e">
        <f t="shared" si="770"/>
        <v>#DIV/0!</v>
      </c>
      <c r="CT459" s="61" t="e">
        <f t="shared" si="770"/>
        <v>#DIV/0!</v>
      </c>
      <c r="CU459" s="61" t="e">
        <f t="shared" si="770"/>
        <v>#DIV/0!</v>
      </c>
      <c r="CV459" s="61" t="e">
        <f t="shared" si="770"/>
        <v>#DIV/0!</v>
      </c>
      <c r="CW459" s="61" t="e">
        <f t="shared" si="770"/>
        <v>#DIV/0!</v>
      </c>
      <c r="CX459" s="61" t="e">
        <f t="shared" si="770"/>
        <v>#DIV/0!</v>
      </c>
      <c r="CY459" s="61" t="e">
        <f t="shared" si="770"/>
        <v>#DIV/0!</v>
      </c>
      <c r="CZ459" s="61" t="e">
        <f t="shared" si="770"/>
        <v>#DIV/0!</v>
      </c>
      <c r="DA459" s="61" t="e">
        <f t="shared" si="770"/>
        <v>#DIV/0!</v>
      </c>
      <c r="DB459" s="61" t="e">
        <f t="shared" si="770"/>
        <v>#DIV/0!</v>
      </c>
      <c r="DC459" s="61" t="e">
        <f t="shared" si="770"/>
        <v>#DIV/0!</v>
      </c>
      <c r="DD459" s="61" t="e">
        <f t="shared" si="771"/>
        <v>#DIV/0!</v>
      </c>
      <c r="DE459" s="61" t="e">
        <f t="shared" si="772"/>
        <v>#DIV/0!</v>
      </c>
      <c r="DF459" s="61" t="e">
        <f t="shared" si="773"/>
        <v>#DIV/0!</v>
      </c>
      <c r="DG459" s="61" t="e">
        <f t="shared" si="774"/>
        <v>#DIV/0!</v>
      </c>
      <c r="DH459" s="61" t="e">
        <f t="shared" si="775"/>
        <v>#DIV/0!</v>
      </c>
      <c r="DI459" s="61" t="e">
        <f t="shared" si="776"/>
        <v>#DIV/0!</v>
      </c>
      <c r="DJ459" s="61" t="e">
        <f t="shared" si="777"/>
        <v>#DIV/0!</v>
      </c>
      <c r="DK459" s="61" t="e">
        <f t="shared" si="778"/>
        <v>#DIV/0!</v>
      </c>
      <c r="DL459" s="61" t="e">
        <f t="shared" si="779"/>
        <v>#DIV/0!</v>
      </c>
      <c r="DM459" s="61" t="e">
        <f t="shared" si="780"/>
        <v>#DIV/0!</v>
      </c>
      <c r="DN459" s="61" t="e">
        <f t="shared" si="781"/>
        <v>#DIV/0!</v>
      </c>
      <c r="DO459" s="61" t="e">
        <f t="shared" si="782"/>
        <v>#DIV/0!</v>
      </c>
      <c r="DP459" s="61" t="e">
        <f t="shared" si="783"/>
        <v>#DIV/0!</v>
      </c>
      <c r="DQ459" s="61" t="e">
        <f t="shared" si="784"/>
        <v>#DIV/0!</v>
      </c>
      <c r="DR459" s="61" t="e">
        <f t="shared" si="785"/>
        <v>#DIV/0!</v>
      </c>
      <c r="DS459" s="61" t="e">
        <f t="shared" si="786"/>
        <v>#DIV/0!</v>
      </c>
      <c r="DT459" s="61" t="e">
        <f t="shared" si="787"/>
        <v>#DIV/0!</v>
      </c>
      <c r="DU459" s="61" t="e">
        <f t="shared" si="788"/>
        <v>#DIV/0!</v>
      </c>
      <c r="DV459" s="61" t="e">
        <f t="shared" si="789"/>
        <v>#DIV/0!</v>
      </c>
      <c r="DW459" s="61" t="e">
        <f t="shared" si="790"/>
        <v>#DIV/0!</v>
      </c>
      <c r="DX459" s="61" t="e">
        <f t="shared" si="791"/>
        <v>#DIV/0!</v>
      </c>
      <c r="DY459" s="61" t="e">
        <f t="shared" si="792"/>
        <v>#DIV/0!</v>
      </c>
      <c r="DZ459" s="61" t="e">
        <f t="shared" si="797"/>
        <v>#DIV/0!</v>
      </c>
    </row>
    <row r="460" spans="1:130">
      <c r="A460" s="53">
        <v>10</v>
      </c>
      <c r="B460" s="63">
        <f t="shared" si="793"/>
        <v>0.66666666666666696</v>
      </c>
      <c r="C460" s="53">
        <v>2010</v>
      </c>
      <c r="D460" s="64">
        <f t="shared" si="798"/>
        <v>0</v>
      </c>
      <c r="E460" s="64">
        <f t="shared" si="799"/>
        <v>0</v>
      </c>
      <c r="F460" s="64">
        <f t="shared" si="800"/>
        <v>0</v>
      </c>
      <c r="G460" s="64">
        <f t="shared" si="801"/>
        <v>0</v>
      </c>
      <c r="H460" s="64">
        <f t="shared" si="802"/>
        <v>0</v>
      </c>
      <c r="I460" s="64">
        <f t="shared" si="803"/>
        <v>0</v>
      </c>
      <c r="J460" s="64">
        <f t="shared" si="804"/>
        <v>0</v>
      </c>
      <c r="K460" s="64">
        <f t="shared" si="805"/>
        <v>0</v>
      </c>
      <c r="L460" s="64">
        <f t="shared" ref="L460:L478" si="806">VLOOKUP($C$74,$D$3:$K$63,$A$74,0)*(B452-B451)</f>
        <v>0</v>
      </c>
      <c r="M460" s="64">
        <f>VLOOKUP($C$75,$D$3:$K$63,$A$74,0)*(B451-B450)</f>
        <v>0</v>
      </c>
      <c r="N460" s="64">
        <f>VLOOKUP($C$76,$D$3:$K$63,$A$74,0)*B450</f>
        <v>0</v>
      </c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54">
        <f t="shared" si="794"/>
        <v>0</v>
      </c>
      <c r="BP460" s="53">
        <v>2010</v>
      </c>
      <c r="BQ460" s="61" t="e">
        <f t="shared" si="795"/>
        <v>#DIV/0!</v>
      </c>
      <c r="BR460" s="61" t="e">
        <f t="shared" si="764"/>
        <v>#DIV/0!</v>
      </c>
      <c r="BS460" s="61" t="e">
        <f t="shared" si="764"/>
        <v>#DIV/0!</v>
      </c>
      <c r="BT460" s="61" t="e">
        <f t="shared" si="764"/>
        <v>#DIV/0!</v>
      </c>
      <c r="BU460" s="61" t="e">
        <f t="shared" si="764"/>
        <v>#DIV/0!</v>
      </c>
      <c r="BV460" s="61" t="e">
        <f t="shared" si="764"/>
        <v>#DIV/0!</v>
      </c>
      <c r="BW460" s="61" t="e">
        <f t="shared" si="764"/>
        <v>#DIV/0!</v>
      </c>
      <c r="BX460" s="61" t="e">
        <f t="shared" si="764"/>
        <v>#DIV/0!</v>
      </c>
      <c r="BY460" s="61" t="e">
        <f t="shared" si="764"/>
        <v>#DIV/0!</v>
      </c>
      <c r="BZ460" s="61" t="e">
        <f t="shared" si="764"/>
        <v>#DIV/0!</v>
      </c>
      <c r="CA460" s="61" t="e">
        <f t="shared" si="764"/>
        <v>#DIV/0!</v>
      </c>
      <c r="CB460" s="61" t="e">
        <f t="shared" si="764"/>
        <v>#DIV/0!</v>
      </c>
      <c r="CC460" s="61" t="e">
        <f t="shared" si="764"/>
        <v>#DIV/0!</v>
      </c>
      <c r="CD460" s="61" t="e">
        <f t="shared" si="764"/>
        <v>#DIV/0!</v>
      </c>
      <c r="CE460" s="61" t="e">
        <f t="shared" si="764"/>
        <v>#DIV/0!</v>
      </c>
      <c r="CF460" s="61" t="e">
        <f t="shared" si="764"/>
        <v>#DIV/0!</v>
      </c>
      <c r="CG460" s="61" t="e">
        <f t="shared" si="764"/>
        <v>#DIV/0!</v>
      </c>
      <c r="CH460" s="61" t="e">
        <f t="shared" si="765"/>
        <v>#DIV/0!</v>
      </c>
      <c r="CI460" s="61" t="e">
        <f t="shared" si="766"/>
        <v>#DIV/0!</v>
      </c>
      <c r="CJ460" s="61" t="e">
        <f t="shared" si="767"/>
        <v>#DIV/0!</v>
      </c>
      <c r="CK460" s="61" t="e">
        <f t="shared" si="768"/>
        <v>#DIV/0!</v>
      </c>
      <c r="CL460" s="61" t="e">
        <f t="shared" si="769"/>
        <v>#DIV/0!</v>
      </c>
      <c r="CM460" s="61" t="e">
        <f t="shared" si="796"/>
        <v>#DIV/0!</v>
      </c>
      <c r="CN460" s="61" t="e">
        <f t="shared" si="770"/>
        <v>#DIV/0!</v>
      </c>
      <c r="CO460" s="61" t="e">
        <f t="shared" si="770"/>
        <v>#DIV/0!</v>
      </c>
      <c r="CP460" s="61" t="e">
        <f t="shared" si="770"/>
        <v>#DIV/0!</v>
      </c>
      <c r="CQ460" s="61" t="e">
        <f t="shared" si="770"/>
        <v>#DIV/0!</v>
      </c>
      <c r="CR460" s="61" t="e">
        <f t="shared" si="770"/>
        <v>#DIV/0!</v>
      </c>
      <c r="CS460" s="61" t="e">
        <f t="shared" si="770"/>
        <v>#DIV/0!</v>
      </c>
      <c r="CT460" s="61" t="e">
        <f t="shared" si="770"/>
        <v>#DIV/0!</v>
      </c>
      <c r="CU460" s="61" t="e">
        <f t="shared" si="770"/>
        <v>#DIV/0!</v>
      </c>
      <c r="CV460" s="61" t="e">
        <f t="shared" si="770"/>
        <v>#DIV/0!</v>
      </c>
      <c r="CW460" s="61" t="e">
        <f t="shared" si="770"/>
        <v>#DIV/0!</v>
      </c>
      <c r="CX460" s="61" t="e">
        <f t="shared" si="770"/>
        <v>#DIV/0!</v>
      </c>
      <c r="CY460" s="61" t="e">
        <f t="shared" si="770"/>
        <v>#DIV/0!</v>
      </c>
      <c r="CZ460" s="61" t="e">
        <f t="shared" si="770"/>
        <v>#DIV/0!</v>
      </c>
      <c r="DA460" s="61" t="e">
        <f t="shared" si="770"/>
        <v>#DIV/0!</v>
      </c>
      <c r="DB460" s="61" t="e">
        <f t="shared" si="770"/>
        <v>#DIV/0!</v>
      </c>
      <c r="DC460" s="61" t="e">
        <f t="shared" si="770"/>
        <v>#DIV/0!</v>
      </c>
      <c r="DD460" s="61" t="e">
        <f t="shared" si="771"/>
        <v>#DIV/0!</v>
      </c>
      <c r="DE460" s="61" t="e">
        <f t="shared" si="772"/>
        <v>#DIV/0!</v>
      </c>
      <c r="DF460" s="61" t="e">
        <f t="shared" si="773"/>
        <v>#DIV/0!</v>
      </c>
      <c r="DG460" s="61" t="e">
        <f t="shared" si="774"/>
        <v>#DIV/0!</v>
      </c>
      <c r="DH460" s="61" t="e">
        <f t="shared" si="775"/>
        <v>#DIV/0!</v>
      </c>
      <c r="DI460" s="61" t="e">
        <f t="shared" si="776"/>
        <v>#DIV/0!</v>
      </c>
      <c r="DJ460" s="61" t="e">
        <f t="shared" si="777"/>
        <v>#DIV/0!</v>
      </c>
      <c r="DK460" s="61" t="e">
        <f t="shared" si="778"/>
        <v>#DIV/0!</v>
      </c>
      <c r="DL460" s="61" t="e">
        <f t="shared" si="779"/>
        <v>#DIV/0!</v>
      </c>
      <c r="DM460" s="61" t="e">
        <f t="shared" si="780"/>
        <v>#DIV/0!</v>
      </c>
      <c r="DN460" s="61" t="e">
        <f t="shared" si="781"/>
        <v>#DIV/0!</v>
      </c>
      <c r="DO460" s="61" t="e">
        <f t="shared" si="782"/>
        <v>#DIV/0!</v>
      </c>
      <c r="DP460" s="61" t="e">
        <f t="shared" si="783"/>
        <v>#DIV/0!</v>
      </c>
      <c r="DQ460" s="61" t="e">
        <f t="shared" si="784"/>
        <v>#DIV/0!</v>
      </c>
      <c r="DR460" s="61" t="e">
        <f t="shared" si="785"/>
        <v>#DIV/0!</v>
      </c>
      <c r="DS460" s="61" t="e">
        <f t="shared" si="786"/>
        <v>#DIV/0!</v>
      </c>
      <c r="DT460" s="61" t="e">
        <f t="shared" si="787"/>
        <v>#DIV/0!</v>
      </c>
      <c r="DU460" s="61" t="e">
        <f t="shared" si="788"/>
        <v>#DIV/0!</v>
      </c>
      <c r="DV460" s="61" t="e">
        <f t="shared" si="789"/>
        <v>#DIV/0!</v>
      </c>
      <c r="DW460" s="61" t="e">
        <f t="shared" si="790"/>
        <v>#DIV/0!</v>
      </c>
      <c r="DX460" s="61" t="e">
        <f t="shared" si="791"/>
        <v>#DIV/0!</v>
      </c>
      <c r="DY460" s="61" t="e">
        <f t="shared" si="792"/>
        <v>#DIV/0!</v>
      </c>
      <c r="DZ460" s="61" t="e">
        <f t="shared" si="797"/>
        <v>#DIV/0!</v>
      </c>
    </row>
    <row r="461" spans="1:130">
      <c r="A461" s="53">
        <v>11</v>
      </c>
      <c r="B461" s="63">
        <f t="shared" si="793"/>
        <v>0.73333333333333295</v>
      </c>
      <c r="C461" s="53">
        <v>2011</v>
      </c>
      <c r="D461" s="64">
        <f t="shared" si="798"/>
        <v>0</v>
      </c>
      <c r="E461" s="64">
        <f t="shared" si="799"/>
        <v>0</v>
      </c>
      <c r="F461" s="64">
        <f t="shared" si="800"/>
        <v>0</v>
      </c>
      <c r="G461" s="64">
        <f t="shared" si="801"/>
        <v>0</v>
      </c>
      <c r="H461" s="64">
        <f t="shared" si="802"/>
        <v>0</v>
      </c>
      <c r="I461" s="64">
        <f t="shared" si="803"/>
        <v>0</v>
      </c>
      <c r="J461" s="64">
        <f t="shared" si="804"/>
        <v>0</v>
      </c>
      <c r="K461" s="64">
        <f t="shared" si="805"/>
        <v>0</v>
      </c>
      <c r="L461" s="64">
        <f t="shared" si="806"/>
        <v>0</v>
      </c>
      <c r="M461" s="64">
        <f t="shared" ref="M461:M479" si="807">VLOOKUP($C$75,$D$3:$K$63,$A$74,0)*(B452-B451)</f>
        <v>0</v>
      </c>
      <c r="N461" s="64">
        <f>VLOOKUP($C$76,$D$3:$K$63,$A$74,0)*(B451-B450)</f>
        <v>0</v>
      </c>
      <c r="O461" s="64">
        <f>VLOOKUP($C$77,$D$3:$K$63,$A$74,0)*B450</f>
        <v>0</v>
      </c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54">
        <f t="shared" si="794"/>
        <v>0</v>
      </c>
      <c r="BP461" s="53">
        <v>2011</v>
      </c>
      <c r="BQ461" s="61" t="e">
        <f t="shared" si="795"/>
        <v>#DIV/0!</v>
      </c>
      <c r="BR461" s="61" t="e">
        <f t="shared" si="764"/>
        <v>#DIV/0!</v>
      </c>
      <c r="BS461" s="61" t="e">
        <f t="shared" si="764"/>
        <v>#DIV/0!</v>
      </c>
      <c r="BT461" s="61" t="e">
        <f t="shared" si="764"/>
        <v>#DIV/0!</v>
      </c>
      <c r="BU461" s="61" t="e">
        <f t="shared" si="764"/>
        <v>#DIV/0!</v>
      </c>
      <c r="BV461" s="61" t="e">
        <f t="shared" si="764"/>
        <v>#DIV/0!</v>
      </c>
      <c r="BW461" s="61" t="e">
        <f t="shared" si="764"/>
        <v>#DIV/0!</v>
      </c>
      <c r="BX461" s="61" t="e">
        <f t="shared" si="764"/>
        <v>#DIV/0!</v>
      </c>
      <c r="BY461" s="61" t="e">
        <f t="shared" si="764"/>
        <v>#DIV/0!</v>
      </c>
      <c r="BZ461" s="61" t="e">
        <f t="shared" si="764"/>
        <v>#DIV/0!</v>
      </c>
      <c r="CA461" s="61" t="e">
        <f t="shared" si="764"/>
        <v>#DIV/0!</v>
      </c>
      <c r="CB461" s="61" t="e">
        <f t="shared" si="764"/>
        <v>#DIV/0!</v>
      </c>
      <c r="CC461" s="61" t="e">
        <f t="shared" si="764"/>
        <v>#DIV/0!</v>
      </c>
      <c r="CD461" s="61" t="e">
        <f t="shared" si="764"/>
        <v>#DIV/0!</v>
      </c>
      <c r="CE461" s="61" t="e">
        <f t="shared" si="764"/>
        <v>#DIV/0!</v>
      </c>
      <c r="CF461" s="61" t="e">
        <f t="shared" si="764"/>
        <v>#DIV/0!</v>
      </c>
      <c r="CG461" s="61" t="e">
        <f t="shared" si="764"/>
        <v>#DIV/0!</v>
      </c>
      <c r="CH461" s="61" t="e">
        <f t="shared" si="765"/>
        <v>#DIV/0!</v>
      </c>
      <c r="CI461" s="61" t="e">
        <f t="shared" si="766"/>
        <v>#DIV/0!</v>
      </c>
      <c r="CJ461" s="61" t="e">
        <f t="shared" si="767"/>
        <v>#DIV/0!</v>
      </c>
      <c r="CK461" s="61" t="e">
        <f t="shared" si="768"/>
        <v>#DIV/0!</v>
      </c>
      <c r="CL461" s="61" t="e">
        <f t="shared" si="769"/>
        <v>#DIV/0!</v>
      </c>
      <c r="CM461" s="61" t="e">
        <f t="shared" si="796"/>
        <v>#DIV/0!</v>
      </c>
      <c r="CN461" s="61" t="e">
        <f t="shared" si="770"/>
        <v>#DIV/0!</v>
      </c>
      <c r="CO461" s="61" t="e">
        <f t="shared" si="770"/>
        <v>#DIV/0!</v>
      </c>
      <c r="CP461" s="61" t="e">
        <f t="shared" si="770"/>
        <v>#DIV/0!</v>
      </c>
      <c r="CQ461" s="61" t="e">
        <f t="shared" si="770"/>
        <v>#DIV/0!</v>
      </c>
      <c r="CR461" s="61" t="e">
        <f t="shared" si="770"/>
        <v>#DIV/0!</v>
      </c>
      <c r="CS461" s="61" t="e">
        <f t="shared" si="770"/>
        <v>#DIV/0!</v>
      </c>
      <c r="CT461" s="61" t="e">
        <f t="shared" si="770"/>
        <v>#DIV/0!</v>
      </c>
      <c r="CU461" s="61" t="e">
        <f t="shared" si="770"/>
        <v>#DIV/0!</v>
      </c>
      <c r="CV461" s="61" t="e">
        <f t="shared" si="770"/>
        <v>#DIV/0!</v>
      </c>
      <c r="CW461" s="61" t="e">
        <f t="shared" si="770"/>
        <v>#DIV/0!</v>
      </c>
      <c r="CX461" s="61" t="e">
        <f t="shared" si="770"/>
        <v>#DIV/0!</v>
      </c>
      <c r="CY461" s="61" t="e">
        <f t="shared" si="770"/>
        <v>#DIV/0!</v>
      </c>
      <c r="CZ461" s="61" t="e">
        <f t="shared" si="770"/>
        <v>#DIV/0!</v>
      </c>
      <c r="DA461" s="61" t="e">
        <f t="shared" si="770"/>
        <v>#DIV/0!</v>
      </c>
      <c r="DB461" s="61" t="e">
        <f t="shared" si="770"/>
        <v>#DIV/0!</v>
      </c>
      <c r="DC461" s="61" t="e">
        <f t="shared" si="770"/>
        <v>#DIV/0!</v>
      </c>
      <c r="DD461" s="61" t="e">
        <f t="shared" si="771"/>
        <v>#DIV/0!</v>
      </c>
      <c r="DE461" s="61" t="e">
        <f t="shared" si="772"/>
        <v>#DIV/0!</v>
      </c>
      <c r="DF461" s="61" t="e">
        <f t="shared" si="773"/>
        <v>#DIV/0!</v>
      </c>
      <c r="DG461" s="61" t="e">
        <f t="shared" si="774"/>
        <v>#DIV/0!</v>
      </c>
      <c r="DH461" s="61" t="e">
        <f t="shared" si="775"/>
        <v>#DIV/0!</v>
      </c>
      <c r="DI461" s="61" t="e">
        <f t="shared" si="776"/>
        <v>#DIV/0!</v>
      </c>
      <c r="DJ461" s="61" t="e">
        <f t="shared" si="777"/>
        <v>#DIV/0!</v>
      </c>
      <c r="DK461" s="61" t="e">
        <f t="shared" si="778"/>
        <v>#DIV/0!</v>
      </c>
      <c r="DL461" s="61" t="e">
        <f t="shared" si="779"/>
        <v>#DIV/0!</v>
      </c>
      <c r="DM461" s="61" t="e">
        <f t="shared" si="780"/>
        <v>#DIV/0!</v>
      </c>
      <c r="DN461" s="61" t="e">
        <f t="shared" si="781"/>
        <v>#DIV/0!</v>
      </c>
      <c r="DO461" s="61" t="e">
        <f t="shared" si="782"/>
        <v>#DIV/0!</v>
      </c>
      <c r="DP461" s="61" t="e">
        <f t="shared" si="783"/>
        <v>#DIV/0!</v>
      </c>
      <c r="DQ461" s="61" t="e">
        <f t="shared" si="784"/>
        <v>#DIV/0!</v>
      </c>
      <c r="DR461" s="61" t="e">
        <f t="shared" si="785"/>
        <v>#DIV/0!</v>
      </c>
      <c r="DS461" s="61" t="e">
        <f t="shared" si="786"/>
        <v>#DIV/0!</v>
      </c>
      <c r="DT461" s="61" t="e">
        <f t="shared" si="787"/>
        <v>#DIV/0!</v>
      </c>
      <c r="DU461" s="61" t="e">
        <f t="shared" si="788"/>
        <v>#DIV/0!</v>
      </c>
      <c r="DV461" s="61" t="e">
        <f t="shared" si="789"/>
        <v>#DIV/0!</v>
      </c>
      <c r="DW461" s="61" t="e">
        <f t="shared" si="790"/>
        <v>#DIV/0!</v>
      </c>
      <c r="DX461" s="61" t="e">
        <f t="shared" si="791"/>
        <v>#DIV/0!</v>
      </c>
      <c r="DY461" s="61" t="e">
        <f t="shared" si="792"/>
        <v>#DIV/0!</v>
      </c>
      <c r="DZ461" s="61" t="e">
        <f t="shared" si="797"/>
        <v>#DIV/0!</v>
      </c>
    </row>
    <row r="462" spans="1:130">
      <c r="A462" s="53">
        <v>12</v>
      </c>
      <c r="B462" s="63">
        <f t="shared" si="793"/>
        <v>0.8</v>
      </c>
      <c r="C462" s="53">
        <v>2012</v>
      </c>
      <c r="D462" s="64">
        <f t="shared" si="798"/>
        <v>0</v>
      </c>
      <c r="E462" s="64">
        <f t="shared" si="799"/>
        <v>0</v>
      </c>
      <c r="F462" s="64">
        <f t="shared" si="800"/>
        <v>0</v>
      </c>
      <c r="G462" s="64">
        <f t="shared" si="801"/>
        <v>0</v>
      </c>
      <c r="H462" s="64">
        <f t="shared" si="802"/>
        <v>0</v>
      </c>
      <c r="I462" s="64">
        <f t="shared" si="803"/>
        <v>0</v>
      </c>
      <c r="J462" s="64">
        <f t="shared" si="804"/>
        <v>0</v>
      </c>
      <c r="K462" s="64">
        <f t="shared" si="805"/>
        <v>0</v>
      </c>
      <c r="L462" s="64">
        <f t="shared" si="806"/>
        <v>0</v>
      </c>
      <c r="M462" s="64">
        <f t="shared" si="807"/>
        <v>0</v>
      </c>
      <c r="N462" s="64">
        <f t="shared" ref="N462:N480" si="808">VLOOKUP($C$76,$D$3:$K$63,$A$74,0)*(B452-B451)</f>
        <v>0</v>
      </c>
      <c r="O462" s="64">
        <f>VLOOKUP($C$77,$D$3:$K$63,$A$74,0)*(B451-B450)</f>
        <v>0</v>
      </c>
      <c r="P462" s="64">
        <f>VLOOKUP($C$78,$D$3:$K$63,$A$74,0)*B450</f>
        <v>0</v>
      </c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54">
        <f t="shared" si="794"/>
        <v>0</v>
      </c>
      <c r="BP462" s="53">
        <v>2012</v>
      </c>
      <c r="BQ462" s="61" t="e">
        <f t="shared" si="795"/>
        <v>#DIV/0!</v>
      </c>
      <c r="BR462" s="61" t="e">
        <f t="shared" si="764"/>
        <v>#DIV/0!</v>
      </c>
      <c r="BS462" s="61" t="e">
        <f t="shared" si="764"/>
        <v>#DIV/0!</v>
      </c>
      <c r="BT462" s="61" t="e">
        <f t="shared" si="764"/>
        <v>#DIV/0!</v>
      </c>
      <c r="BU462" s="61" t="e">
        <f t="shared" si="764"/>
        <v>#DIV/0!</v>
      </c>
      <c r="BV462" s="61" t="e">
        <f t="shared" si="764"/>
        <v>#DIV/0!</v>
      </c>
      <c r="BW462" s="61" t="e">
        <f t="shared" si="764"/>
        <v>#DIV/0!</v>
      </c>
      <c r="BX462" s="61" t="e">
        <f t="shared" si="764"/>
        <v>#DIV/0!</v>
      </c>
      <c r="BY462" s="61" t="e">
        <f t="shared" si="764"/>
        <v>#DIV/0!</v>
      </c>
      <c r="BZ462" s="61" t="e">
        <f t="shared" si="764"/>
        <v>#DIV/0!</v>
      </c>
      <c r="CA462" s="61" t="e">
        <f t="shared" si="764"/>
        <v>#DIV/0!</v>
      </c>
      <c r="CB462" s="61" t="e">
        <f t="shared" si="764"/>
        <v>#DIV/0!</v>
      </c>
      <c r="CC462" s="61" t="e">
        <f t="shared" si="764"/>
        <v>#DIV/0!</v>
      </c>
      <c r="CD462" s="61" t="e">
        <f t="shared" si="764"/>
        <v>#DIV/0!</v>
      </c>
      <c r="CE462" s="61" t="e">
        <f t="shared" si="764"/>
        <v>#DIV/0!</v>
      </c>
      <c r="CF462" s="61" t="e">
        <f t="shared" si="764"/>
        <v>#DIV/0!</v>
      </c>
      <c r="CG462" s="61" t="e">
        <f t="shared" si="764"/>
        <v>#DIV/0!</v>
      </c>
      <c r="CH462" s="61" t="e">
        <f t="shared" si="765"/>
        <v>#DIV/0!</v>
      </c>
      <c r="CI462" s="61" t="e">
        <f t="shared" si="766"/>
        <v>#DIV/0!</v>
      </c>
      <c r="CJ462" s="61" t="e">
        <f t="shared" si="767"/>
        <v>#DIV/0!</v>
      </c>
      <c r="CK462" s="61" t="e">
        <f t="shared" si="768"/>
        <v>#DIV/0!</v>
      </c>
      <c r="CL462" s="61" t="e">
        <f t="shared" si="769"/>
        <v>#DIV/0!</v>
      </c>
      <c r="CM462" s="61" t="e">
        <f t="shared" si="796"/>
        <v>#DIV/0!</v>
      </c>
      <c r="CN462" s="61" t="e">
        <f t="shared" si="770"/>
        <v>#DIV/0!</v>
      </c>
      <c r="CO462" s="61" t="e">
        <f t="shared" si="770"/>
        <v>#DIV/0!</v>
      </c>
      <c r="CP462" s="61" t="e">
        <f t="shared" si="770"/>
        <v>#DIV/0!</v>
      </c>
      <c r="CQ462" s="61" t="e">
        <f t="shared" si="770"/>
        <v>#DIV/0!</v>
      </c>
      <c r="CR462" s="61" t="e">
        <f t="shared" si="770"/>
        <v>#DIV/0!</v>
      </c>
      <c r="CS462" s="61" t="e">
        <f t="shared" si="770"/>
        <v>#DIV/0!</v>
      </c>
      <c r="CT462" s="61" t="e">
        <f t="shared" si="770"/>
        <v>#DIV/0!</v>
      </c>
      <c r="CU462" s="61" t="e">
        <f t="shared" si="770"/>
        <v>#DIV/0!</v>
      </c>
      <c r="CV462" s="61" t="e">
        <f t="shared" si="770"/>
        <v>#DIV/0!</v>
      </c>
      <c r="CW462" s="61" t="e">
        <f t="shared" si="770"/>
        <v>#DIV/0!</v>
      </c>
      <c r="CX462" s="61" t="e">
        <f t="shared" si="770"/>
        <v>#DIV/0!</v>
      </c>
      <c r="CY462" s="61" t="e">
        <f t="shared" si="770"/>
        <v>#DIV/0!</v>
      </c>
      <c r="CZ462" s="61" t="e">
        <f t="shared" si="770"/>
        <v>#DIV/0!</v>
      </c>
      <c r="DA462" s="61" t="e">
        <f t="shared" si="770"/>
        <v>#DIV/0!</v>
      </c>
      <c r="DB462" s="61" t="e">
        <f t="shared" si="770"/>
        <v>#DIV/0!</v>
      </c>
      <c r="DC462" s="61" t="e">
        <f t="shared" si="770"/>
        <v>#DIV/0!</v>
      </c>
      <c r="DD462" s="61" t="e">
        <f t="shared" si="771"/>
        <v>#DIV/0!</v>
      </c>
      <c r="DE462" s="61" t="e">
        <f t="shared" si="772"/>
        <v>#DIV/0!</v>
      </c>
      <c r="DF462" s="61" t="e">
        <f t="shared" si="773"/>
        <v>#DIV/0!</v>
      </c>
      <c r="DG462" s="61" t="e">
        <f t="shared" si="774"/>
        <v>#DIV/0!</v>
      </c>
      <c r="DH462" s="61" t="e">
        <f t="shared" si="775"/>
        <v>#DIV/0!</v>
      </c>
      <c r="DI462" s="61" t="e">
        <f t="shared" si="776"/>
        <v>#DIV/0!</v>
      </c>
      <c r="DJ462" s="61" t="e">
        <f t="shared" si="777"/>
        <v>#DIV/0!</v>
      </c>
      <c r="DK462" s="61" t="e">
        <f t="shared" si="778"/>
        <v>#DIV/0!</v>
      </c>
      <c r="DL462" s="61" t="e">
        <f t="shared" si="779"/>
        <v>#DIV/0!</v>
      </c>
      <c r="DM462" s="61" t="e">
        <f t="shared" si="780"/>
        <v>#DIV/0!</v>
      </c>
      <c r="DN462" s="61" t="e">
        <f t="shared" si="781"/>
        <v>#DIV/0!</v>
      </c>
      <c r="DO462" s="61" t="e">
        <f t="shared" si="782"/>
        <v>#DIV/0!</v>
      </c>
      <c r="DP462" s="61" t="e">
        <f t="shared" si="783"/>
        <v>#DIV/0!</v>
      </c>
      <c r="DQ462" s="61" t="e">
        <f t="shared" si="784"/>
        <v>#DIV/0!</v>
      </c>
      <c r="DR462" s="61" t="e">
        <f t="shared" si="785"/>
        <v>#DIV/0!</v>
      </c>
      <c r="DS462" s="61" t="e">
        <f t="shared" si="786"/>
        <v>#DIV/0!</v>
      </c>
      <c r="DT462" s="61" t="e">
        <f t="shared" si="787"/>
        <v>#DIV/0!</v>
      </c>
      <c r="DU462" s="61" t="e">
        <f t="shared" si="788"/>
        <v>#DIV/0!</v>
      </c>
      <c r="DV462" s="61" t="e">
        <f t="shared" si="789"/>
        <v>#DIV/0!</v>
      </c>
      <c r="DW462" s="61" t="e">
        <f t="shared" si="790"/>
        <v>#DIV/0!</v>
      </c>
      <c r="DX462" s="61" t="e">
        <f t="shared" si="791"/>
        <v>#DIV/0!</v>
      </c>
      <c r="DY462" s="61" t="e">
        <f t="shared" si="792"/>
        <v>#DIV/0!</v>
      </c>
      <c r="DZ462" s="61" t="e">
        <f t="shared" si="797"/>
        <v>#DIV/0!</v>
      </c>
    </row>
    <row r="463" spans="1:130">
      <c r="A463" s="53">
        <v>13</v>
      </c>
      <c r="B463" s="63">
        <f t="shared" si="793"/>
        <v>0.86666666666666603</v>
      </c>
      <c r="C463" s="53">
        <v>2013</v>
      </c>
      <c r="D463" s="64">
        <f t="shared" si="798"/>
        <v>0</v>
      </c>
      <c r="E463" s="64">
        <f t="shared" si="799"/>
        <v>0</v>
      </c>
      <c r="F463" s="64">
        <f t="shared" si="800"/>
        <v>0</v>
      </c>
      <c r="G463" s="64">
        <f t="shared" si="801"/>
        <v>0</v>
      </c>
      <c r="H463" s="64">
        <f t="shared" si="802"/>
        <v>0</v>
      </c>
      <c r="I463" s="64">
        <f t="shared" si="803"/>
        <v>0</v>
      </c>
      <c r="J463" s="64">
        <f t="shared" si="804"/>
        <v>0</v>
      </c>
      <c r="K463" s="64">
        <f t="shared" si="805"/>
        <v>0</v>
      </c>
      <c r="L463" s="64">
        <f t="shared" si="806"/>
        <v>0</v>
      </c>
      <c r="M463" s="64">
        <f t="shared" si="807"/>
        <v>0</v>
      </c>
      <c r="N463" s="64">
        <f t="shared" si="808"/>
        <v>0</v>
      </c>
      <c r="O463" s="64">
        <f t="shared" ref="O463:O481" si="809">VLOOKUP($C$77,$D$3:$K$63,$A$74,0)*(B452-B451)</f>
        <v>0</v>
      </c>
      <c r="P463" s="64">
        <f>VLOOKUP($C$78,$D$3:$K$63,$A$74,0)*(B451-B450)</f>
        <v>0</v>
      </c>
      <c r="Q463" s="64">
        <f>VLOOKUP($C$79,$D$3:$K$63,$A$74,0)*B450</f>
        <v>0</v>
      </c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54">
        <f t="shared" si="794"/>
        <v>0</v>
      </c>
      <c r="BP463" s="53">
        <v>2013</v>
      </c>
      <c r="BQ463" s="61" t="e">
        <f t="shared" si="795"/>
        <v>#DIV/0!</v>
      </c>
      <c r="BR463" s="61" t="e">
        <f t="shared" si="764"/>
        <v>#DIV/0!</v>
      </c>
      <c r="BS463" s="61" t="e">
        <f t="shared" si="764"/>
        <v>#DIV/0!</v>
      </c>
      <c r="BT463" s="61" t="e">
        <f t="shared" si="764"/>
        <v>#DIV/0!</v>
      </c>
      <c r="BU463" s="61" t="e">
        <f t="shared" si="764"/>
        <v>#DIV/0!</v>
      </c>
      <c r="BV463" s="61" t="e">
        <f t="shared" si="764"/>
        <v>#DIV/0!</v>
      </c>
      <c r="BW463" s="61" t="e">
        <f t="shared" si="764"/>
        <v>#DIV/0!</v>
      </c>
      <c r="BX463" s="61" t="e">
        <f t="shared" si="764"/>
        <v>#DIV/0!</v>
      </c>
      <c r="BY463" s="61" t="e">
        <f t="shared" si="764"/>
        <v>#DIV/0!</v>
      </c>
      <c r="BZ463" s="61" t="e">
        <f t="shared" si="764"/>
        <v>#DIV/0!</v>
      </c>
      <c r="CA463" s="61" t="e">
        <f t="shared" si="764"/>
        <v>#DIV/0!</v>
      </c>
      <c r="CB463" s="61" t="e">
        <f t="shared" si="764"/>
        <v>#DIV/0!</v>
      </c>
      <c r="CC463" s="61" t="e">
        <f t="shared" si="764"/>
        <v>#DIV/0!</v>
      </c>
      <c r="CD463" s="61" t="e">
        <f t="shared" si="764"/>
        <v>#DIV/0!</v>
      </c>
      <c r="CE463" s="61" t="e">
        <f t="shared" si="764"/>
        <v>#DIV/0!</v>
      </c>
      <c r="CF463" s="61" t="e">
        <f t="shared" si="764"/>
        <v>#DIV/0!</v>
      </c>
      <c r="CG463" s="61" t="e">
        <f t="shared" si="764"/>
        <v>#DIV/0!</v>
      </c>
      <c r="CH463" s="61" t="e">
        <f t="shared" si="765"/>
        <v>#DIV/0!</v>
      </c>
      <c r="CI463" s="61" t="e">
        <f t="shared" si="766"/>
        <v>#DIV/0!</v>
      </c>
      <c r="CJ463" s="61" t="e">
        <f t="shared" si="767"/>
        <v>#DIV/0!</v>
      </c>
      <c r="CK463" s="61" t="e">
        <f t="shared" si="768"/>
        <v>#DIV/0!</v>
      </c>
      <c r="CL463" s="61" t="e">
        <f t="shared" si="769"/>
        <v>#DIV/0!</v>
      </c>
      <c r="CM463" s="61" t="e">
        <f t="shared" si="796"/>
        <v>#DIV/0!</v>
      </c>
      <c r="CN463" s="61" t="e">
        <f t="shared" si="770"/>
        <v>#DIV/0!</v>
      </c>
      <c r="CO463" s="61" t="e">
        <f t="shared" si="770"/>
        <v>#DIV/0!</v>
      </c>
      <c r="CP463" s="61" t="e">
        <f t="shared" si="770"/>
        <v>#DIV/0!</v>
      </c>
      <c r="CQ463" s="61" t="e">
        <f t="shared" si="770"/>
        <v>#DIV/0!</v>
      </c>
      <c r="CR463" s="61" t="e">
        <f t="shared" si="770"/>
        <v>#DIV/0!</v>
      </c>
      <c r="CS463" s="61" t="e">
        <f t="shared" si="770"/>
        <v>#DIV/0!</v>
      </c>
      <c r="CT463" s="61" t="e">
        <f t="shared" si="770"/>
        <v>#DIV/0!</v>
      </c>
      <c r="CU463" s="61" t="e">
        <f t="shared" si="770"/>
        <v>#DIV/0!</v>
      </c>
      <c r="CV463" s="61" t="e">
        <f t="shared" si="770"/>
        <v>#DIV/0!</v>
      </c>
      <c r="CW463" s="61" t="e">
        <f t="shared" si="770"/>
        <v>#DIV/0!</v>
      </c>
      <c r="CX463" s="61" t="e">
        <f t="shared" si="770"/>
        <v>#DIV/0!</v>
      </c>
      <c r="CY463" s="61" t="e">
        <f t="shared" si="770"/>
        <v>#DIV/0!</v>
      </c>
      <c r="CZ463" s="61" t="e">
        <f t="shared" si="770"/>
        <v>#DIV/0!</v>
      </c>
      <c r="DA463" s="61" t="e">
        <f t="shared" si="770"/>
        <v>#DIV/0!</v>
      </c>
      <c r="DB463" s="61" t="e">
        <f t="shared" si="770"/>
        <v>#DIV/0!</v>
      </c>
      <c r="DC463" s="61" t="e">
        <f t="shared" si="770"/>
        <v>#DIV/0!</v>
      </c>
      <c r="DD463" s="61" t="e">
        <f t="shared" si="771"/>
        <v>#DIV/0!</v>
      </c>
      <c r="DE463" s="61" t="e">
        <f t="shared" si="772"/>
        <v>#DIV/0!</v>
      </c>
      <c r="DF463" s="61" t="e">
        <f t="shared" si="773"/>
        <v>#DIV/0!</v>
      </c>
      <c r="DG463" s="61" t="e">
        <f t="shared" si="774"/>
        <v>#DIV/0!</v>
      </c>
      <c r="DH463" s="61" t="e">
        <f t="shared" si="775"/>
        <v>#DIV/0!</v>
      </c>
      <c r="DI463" s="61" t="e">
        <f t="shared" si="776"/>
        <v>#DIV/0!</v>
      </c>
      <c r="DJ463" s="61" t="e">
        <f t="shared" si="777"/>
        <v>#DIV/0!</v>
      </c>
      <c r="DK463" s="61" t="e">
        <f t="shared" si="778"/>
        <v>#DIV/0!</v>
      </c>
      <c r="DL463" s="61" t="e">
        <f t="shared" si="779"/>
        <v>#DIV/0!</v>
      </c>
      <c r="DM463" s="61" t="e">
        <f t="shared" si="780"/>
        <v>#DIV/0!</v>
      </c>
      <c r="DN463" s="61" t="e">
        <f t="shared" si="781"/>
        <v>#DIV/0!</v>
      </c>
      <c r="DO463" s="61" t="e">
        <f t="shared" si="782"/>
        <v>#DIV/0!</v>
      </c>
      <c r="DP463" s="61" t="e">
        <f t="shared" si="783"/>
        <v>#DIV/0!</v>
      </c>
      <c r="DQ463" s="61" t="e">
        <f t="shared" si="784"/>
        <v>#DIV/0!</v>
      </c>
      <c r="DR463" s="61" t="e">
        <f t="shared" si="785"/>
        <v>#DIV/0!</v>
      </c>
      <c r="DS463" s="61" t="e">
        <f t="shared" si="786"/>
        <v>#DIV/0!</v>
      </c>
      <c r="DT463" s="61" t="e">
        <f t="shared" si="787"/>
        <v>#DIV/0!</v>
      </c>
      <c r="DU463" s="61" t="e">
        <f t="shared" si="788"/>
        <v>#DIV/0!</v>
      </c>
      <c r="DV463" s="61" t="e">
        <f t="shared" si="789"/>
        <v>#DIV/0!</v>
      </c>
      <c r="DW463" s="61" t="e">
        <f t="shared" si="790"/>
        <v>#DIV/0!</v>
      </c>
      <c r="DX463" s="61" t="e">
        <f t="shared" si="791"/>
        <v>#DIV/0!</v>
      </c>
      <c r="DY463" s="61" t="e">
        <f t="shared" si="792"/>
        <v>#DIV/0!</v>
      </c>
      <c r="DZ463" s="61" t="e">
        <f t="shared" si="797"/>
        <v>#DIV/0!</v>
      </c>
    </row>
    <row r="464" spans="1:130">
      <c r="A464" s="53">
        <v>14</v>
      </c>
      <c r="B464" s="63">
        <f t="shared" si="793"/>
        <v>0.93333333333333302</v>
      </c>
      <c r="C464" s="53">
        <v>2014</v>
      </c>
      <c r="D464" s="64">
        <f t="shared" si="798"/>
        <v>0</v>
      </c>
      <c r="E464" s="64">
        <f t="shared" si="799"/>
        <v>0</v>
      </c>
      <c r="F464" s="64">
        <f t="shared" si="800"/>
        <v>0</v>
      </c>
      <c r="G464" s="64">
        <f t="shared" si="801"/>
        <v>0</v>
      </c>
      <c r="H464" s="64">
        <f t="shared" si="802"/>
        <v>0</v>
      </c>
      <c r="I464" s="64">
        <f t="shared" si="803"/>
        <v>0</v>
      </c>
      <c r="J464" s="64">
        <f t="shared" si="804"/>
        <v>0</v>
      </c>
      <c r="K464" s="64">
        <f t="shared" si="805"/>
        <v>0</v>
      </c>
      <c r="L464" s="64">
        <f t="shared" si="806"/>
        <v>0</v>
      </c>
      <c r="M464" s="64">
        <f t="shared" si="807"/>
        <v>0</v>
      </c>
      <c r="N464" s="64">
        <f t="shared" si="808"/>
        <v>0</v>
      </c>
      <c r="O464" s="64">
        <f t="shared" si="809"/>
        <v>0</v>
      </c>
      <c r="P464" s="64">
        <f t="shared" ref="P464:P482" si="810">VLOOKUP($C$78,$D$3:$K$63,$A$74,0)*(B452-B451)</f>
        <v>0</v>
      </c>
      <c r="Q464" s="64">
        <f>VLOOKUP($C$79,$D$3:$K$63,$A$74,0)*(B451-B450)</f>
        <v>0</v>
      </c>
      <c r="R464" s="64">
        <f>VLOOKUP($C$80,$D$3:$K$63,$A$74,0)*B450</f>
        <v>0</v>
      </c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54">
        <f t="shared" si="794"/>
        <v>0</v>
      </c>
      <c r="BP464" s="53">
        <v>2014</v>
      </c>
      <c r="BQ464" s="61" t="e">
        <f t="shared" si="795"/>
        <v>#DIV/0!</v>
      </c>
      <c r="BR464" s="61" t="e">
        <f t="shared" si="764"/>
        <v>#DIV/0!</v>
      </c>
      <c r="BS464" s="61" t="e">
        <f t="shared" si="764"/>
        <v>#DIV/0!</v>
      </c>
      <c r="BT464" s="61" t="e">
        <f t="shared" si="764"/>
        <v>#DIV/0!</v>
      </c>
      <c r="BU464" s="61" t="e">
        <f t="shared" si="764"/>
        <v>#DIV/0!</v>
      </c>
      <c r="BV464" s="61" t="e">
        <f t="shared" si="764"/>
        <v>#DIV/0!</v>
      </c>
      <c r="BW464" s="61" t="e">
        <f t="shared" si="764"/>
        <v>#DIV/0!</v>
      </c>
      <c r="BX464" s="61" t="e">
        <f t="shared" si="764"/>
        <v>#DIV/0!</v>
      </c>
      <c r="BY464" s="61" t="e">
        <f t="shared" si="764"/>
        <v>#DIV/0!</v>
      </c>
      <c r="BZ464" s="61" t="e">
        <f t="shared" si="764"/>
        <v>#DIV/0!</v>
      </c>
      <c r="CA464" s="61" t="e">
        <f t="shared" si="764"/>
        <v>#DIV/0!</v>
      </c>
      <c r="CB464" s="61" t="e">
        <f t="shared" si="764"/>
        <v>#DIV/0!</v>
      </c>
      <c r="CC464" s="61" t="e">
        <f t="shared" si="764"/>
        <v>#DIV/0!</v>
      </c>
      <c r="CD464" s="61" t="e">
        <f t="shared" si="764"/>
        <v>#DIV/0!</v>
      </c>
      <c r="CE464" s="61" t="e">
        <f t="shared" si="764"/>
        <v>#DIV/0!</v>
      </c>
      <c r="CF464" s="61" t="e">
        <f t="shared" si="764"/>
        <v>#DIV/0!</v>
      </c>
      <c r="CG464" s="61" t="e">
        <f t="shared" si="764"/>
        <v>#DIV/0!</v>
      </c>
      <c r="CH464" s="61" t="e">
        <f t="shared" si="765"/>
        <v>#DIV/0!</v>
      </c>
      <c r="CI464" s="61" t="e">
        <f t="shared" si="766"/>
        <v>#DIV/0!</v>
      </c>
      <c r="CJ464" s="61" t="e">
        <f t="shared" si="767"/>
        <v>#DIV/0!</v>
      </c>
      <c r="CK464" s="61" t="e">
        <f t="shared" si="768"/>
        <v>#DIV/0!</v>
      </c>
      <c r="CL464" s="61" t="e">
        <f t="shared" si="769"/>
        <v>#DIV/0!</v>
      </c>
      <c r="CM464" s="61" t="e">
        <f t="shared" si="796"/>
        <v>#DIV/0!</v>
      </c>
      <c r="CN464" s="61" t="e">
        <f t="shared" si="770"/>
        <v>#DIV/0!</v>
      </c>
      <c r="CO464" s="61" t="e">
        <f t="shared" si="770"/>
        <v>#DIV/0!</v>
      </c>
      <c r="CP464" s="61" t="e">
        <f t="shared" si="770"/>
        <v>#DIV/0!</v>
      </c>
      <c r="CQ464" s="61" t="e">
        <f t="shared" si="770"/>
        <v>#DIV/0!</v>
      </c>
      <c r="CR464" s="61" t="e">
        <f t="shared" si="770"/>
        <v>#DIV/0!</v>
      </c>
      <c r="CS464" s="61" t="e">
        <f t="shared" si="770"/>
        <v>#DIV/0!</v>
      </c>
      <c r="CT464" s="61" t="e">
        <f t="shared" si="770"/>
        <v>#DIV/0!</v>
      </c>
      <c r="CU464" s="61" t="e">
        <f t="shared" si="770"/>
        <v>#DIV/0!</v>
      </c>
      <c r="CV464" s="61" t="e">
        <f t="shared" si="770"/>
        <v>#DIV/0!</v>
      </c>
      <c r="CW464" s="61" t="e">
        <f t="shared" si="770"/>
        <v>#DIV/0!</v>
      </c>
      <c r="CX464" s="61" t="e">
        <f t="shared" si="770"/>
        <v>#DIV/0!</v>
      </c>
      <c r="CY464" s="61" t="e">
        <f t="shared" si="770"/>
        <v>#DIV/0!</v>
      </c>
      <c r="CZ464" s="61" t="e">
        <f t="shared" si="770"/>
        <v>#DIV/0!</v>
      </c>
      <c r="DA464" s="61" t="e">
        <f t="shared" si="770"/>
        <v>#DIV/0!</v>
      </c>
      <c r="DB464" s="61" t="e">
        <f t="shared" si="770"/>
        <v>#DIV/0!</v>
      </c>
      <c r="DC464" s="61" t="e">
        <f t="shared" si="770"/>
        <v>#DIV/0!</v>
      </c>
      <c r="DD464" s="61" t="e">
        <f t="shared" si="771"/>
        <v>#DIV/0!</v>
      </c>
      <c r="DE464" s="61" t="e">
        <f t="shared" si="772"/>
        <v>#DIV/0!</v>
      </c>
      <c r="DF464" s="61" t="e">
        <f t="shared" si="773"/>
        <v>#DIV/0!</v>
      </c>
      <c r="DG464" s="61" t="e">
        <f t="shared" si="774"/>
        <v>#DIV/0!</v>
      </c>
      <c r="DH464" s="61" t="e">
        <f t="shared" si="775"/>
        <v>#DIV/0!</v>
      </c>
      <c r="DI464" s="61" t="e">
        <f t="shared" si="776"/>
        <v>#DIV/0!</v>
      </c>
      <c r="DJ464" s="61" t="e">
        <f t="shared" si="777"/>
        <v>#DIV/0!</v>
      </c>
      <c r="DK464" s="61" t="e">
        <f t="shared" si="778"/>
        <v>#DIV/0!</v>
      </c>
      <c r="DL464" s="61" t="e">
        <f t="shared" si="779"/>
        <v>#DIV/0!</v>
      </c>
      <c r="DM464" s="61" t="e">
        <f t="shared" si="780"/>
        <v>#DIV/0!</v>
      </c>
      <c r="DN464" s="61" t="e">
        <f t="shared" si="781"/>
        <v>#DIV/0!</v>
      </c>
      <c r="DO464" s="61" t="e">
        <f t="shared" si="782"/>
        <v>#DIV/0!</v>
      </c>
      <c r="DP464" s="61" t="e">
        <f t="shared" si="783"/>
        <v>#DIV/0!</v>
      </c>
      <c r="DQ464" s="61" t="e">
        <f t="shared" si="784"/>
        <v>#DIV/0!</v>
      </c>
      <c r="DR464" s="61" t="e">
        <f t="shared" si="785"/>
        <v>#DIV/0!</v>
      </c>
      <c r="DS464" s="61" t="e">
        <f t="shared" si="786"/>
        <v>#DIV/0!</v>
      </c>
      <c r="DT464" s="61" t="e">
        <f t="shared" si="787"/>
        <v>#DIV/0!</v>
      </c>
      <c r="DU464" s="61" t="e">
        <f t="shared" si="788"/>
        <v>#DIV/0!</v>
      </c>
      <c r="DV464" s="61" t="e">
        <f t="shared" si="789"/>
        <v>#DIV/0!</v>
      </c>
      <c r="DW464" s="61" t="e">
        <f t="shared" si="790"/>
        <v>#DIV/0!</v>
      </c>
      <c r="DX464" s="61" t="e">
        <f t="shared" si="791"/>
        <v>#DIV/0!</v>
      </c>
      <c r="DY464" s="61" t="e">
        <f t="shared" si="792"/>
        <v>#DIV/0!</v>
      </c>
      <c r="DZ464" s="61" t="e">
        <f t="shared" si="797"/>
        <v>#DIV/0!</v>
      </c>
    </row>
    <row r="465" spans="1:130">
      <c r="A465" s="53">
        <v>15</v>
      </c>
      <c r="B465" s="63">
        <f t="shared" si="793"/>
        <v>1</v>
      </c>
      <c r="C465" s="53">
        <v>2015</v>
      </c>
      <c r="D465" s="64">
        <f t="shared" si="798"/>
        <v>0</v>
      </c>
      <c r="E465" s="64">
        <f t="shared" si="799"/>
        <v>0</v>
      </c>
      <c r="F465" s="64">
        <f t="shared" si="800"/>
        <v>0</v>
      </c>
      <c r="G465" s="64">
        <f t="shared" si="801"/>
        <v>0</v>
      </c>
      <c r="H465" s="64">
        <f t="shared" si="802"/>
        <v>0</v>
      </c>
      <c r="I465" s="64">
        <f t="shared" si="803"/>
        <v>0</v>
      </c>
      <c r="J465" s="64">
        <f t="shared" si="804"/>
        <v>0</v>
      </c>
      <c r="K465" s="64">
        <f t="shared" si="805"/>
        <v>0</v>
      </c>
      <c r="L465" s="64">
        <f t="shared" si="806"/>
        <v>0</v>
      </c>
      <c r="M465" s="64">
        <f t="shared" si="807"/>
        <v>0</v>
      </c>
      <c r="N465" s="64">
        <f t="shared" si="808"/>
        <v>0</v>
      </c>
      <c r="O465" s="64">
        <f t="shared" si="809"/>
        <v>0</v>
      </c>
      <c r="P465" s="64">
        <f t="shared" si="810"/>
        <v>0</v>
      </c>
      <c r="Q465" s="64">
        <f t="shared" ref="Q465:Q483" si="811">VLOOKUP($C$79,$D$3:$K$63,$A$74,0)*(B452-B451)</f>
        <v>0</v>
      </c>
      <c r="R465" s="64">
        <f>VLOOKUP($C$80,$D$3:$K$63,$A$74,0)*(B451-B450)</f>
        <v>0</v>
      </c>
      <c r="S465" s="64">
        <f>VLOOKUP($C$81,$D$3:$K$63,$A$74,0)*B450</f>
        <v>0</v>
      </c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54">
        <f t="shared" si="794"/>
        <v>0</v>
      </c>
      <c r="BP465" s="53">
        <v>2015</v>
      </c>
      <c r="BQ465" s="61" t="e">
        <f t="shared" si="795"/>
        <v>#DIV/0!</v>
      </c>
      <c r="BR465" s="61" t="e">
        <f t="shared" si="764"/>
        <v>#DIV/0!</v>
      </c>
      <c r="BS465" s="61" t="e">
        <f t="shared" si="764"/>
        <v>#DIV/0!</v>
      </c>
      <c r="BT465" s="61" t="e">
        <f t="shared" si="764"/>
        <v>#DIV/0!</v>
      </c>
      <c r="BU465" s="61" t="e">
        <f t="shared" si="764"/>
        <v>#DIV/0!</v>
      </c>
      <c r="BV465" s="61" t="e">
        <f t="shared" si="764"/>
        <v>#DIV/0!</v>
      </c>
      <c r="BW465" s="61" t="e">
        <f t="shared" si="764"/>
        <v>#DIV/0!</v>
      </c>
      <c r="BX465" s="61" t="e">
        <f t="shared" si="764"/>
        <v>#DIV/0!</v>
      </c>
      <c r="BY465" s="61" t="e">
        <f t="shared" si="764"/>
        <v>#DIV/0!</v>
      </c>
      <c r="BZ465" s="61" t="e">
        <f t="shared" si="764"/>
        <v>#DIV/0!</v>
      </c>
      <c r="CA465" s="61" t="e">
        <f t="shared" si="764"/>
        <v>#DIV/0!</v>
      </c>
      <c r="CB465" s="61" t="e">
        <f t="shared" si="764"/>
        <v>#DIV/0!</v>
      </c>
      <c r="CC465" s="61" t="e">
        <f t="shared" si="764"/>
        <v>#DIV/0!</v>
      </c>
      <c r="CD465" s="61" t="e">
        <f t="shared" si="764"/>
        <v>#DIV/0!</v>
      </c>
      <c r="CE465" s="61" t="e">
        <f t="shared" si="764"/>
        <v>#DIV/0!</v>
      </c>
      <c r="CF465" s="61" t="e">
        <f t="shared" si="764"/>
        <v>#DIV/0!</v>
      </c>
      <c r="CG465" s="61" t="e">
        <f t="shared" ref="CG465:CG510" si="812">T465/$BM465</f>
        <v>#DIV/0!</v>
      </c>
      <c r="CH465" s="61" t="e">
        <f t="shared" si="765"/>
        <v>#DIV/0!</v>
      </c>
      <c r="CI465" s="61" t="e">
        <f t="shared" si="766"/>
        <v>#DIV/0!</v>
      </c>
      <c r="CJ465" s="61" t="e">
        <f t="shared" si="767"/>
        <v>#DIV/0!</v>
      </c>
      <c r="CK465" s="61" t="e">
        <f t="shared" si="768"/>
        <v>#DIV/0!</v>
      </c>
      <c r="CL465" s="61" t="e">
        <f t="shared" si="769"/>
        <v>#DIV/0!</v>
      </c>
      <c r="CM465" s="61" t="e">
        <f t="shared" si="796"/>
        <v>#DIV/0!</v>
      </c>
      <c r="CN465" s="61" t="e">
        <f t="shared" si="770"/>
        <v>#DIV/0!</v>
      </c>
      <c r="CO465" s="61" t="e">
        <f t="shared" si="770"/>
        <v>#DIV/0!</v>
      </c>
      <c r="CP465" s="61" t="e">
        <f t="shared" si="770"/>
        <v>#DIV/0!</v>
      </c>
      <c r="CQ465" s="61" t="e">
        <f t="shared" si="770"/>
        <v>#DIV/0!</v>
      </c>
      <c r="CR465" s="61" t="e">
        <f t="shared" si="770"/>
        <v>#DIV/0!</v>
      </c>
      <c r="CS465" s="61" t="e">
        <f t="shared" si="770"/>
        <v>#DIV/0!</v>
      </c>
      <c r="CT465" s="61" t="e">
        <f t="shared" si="770"/>
        <v>#DIV/0!</v>
      </c>
      <c r="CU465" s="61" t="e">
        <f t="shared" si="770"/>
        <v>#DIV/0!</v>
      </c>
      <c r="CV465" s="61" t="e">
        <f t="shared" si="770"/>
        <v>#DIV/0!</v>
      </c>
      <c r="CW465" s="61" t="e">
        <f t="shared" si="770"/>
        <v>#DIV/0!</v>
      </c>
      <c r="CX465" s="61" t="e">
        <f t="shared" si="770"/>
        <v>#DIV/0!</v>
      </c>
      <c r="CY465" s="61" t="e">
        <f t="shared" si="770"/>
        <v>#DIV/0!</v>
      </c>
      <c r="CZ465" s="61" t="e">
        <f t="shared" si="770"/>
        <v>#DIV/0!</v>
      </c>
      <c r="DA465" s="61" t="e">
        <f t="shared" si="770"/>
        <v>#DIV/0!</v>
      </c>
      <c r="DB465" s="61" t="e">
        <f t="shared" si="770"/>
        <v>#DIV/0!</v>
      </c>
      <c r="DC465" s="61" t="e">
        <f t="shared" ref="DC465:DC489" si="813">AP465/$BM465</f>
        <v>#DIV/0!</v>
      </c>
      <c r="DD465" s="61" t="e">
        <f t="shared" si="771"/>
        <v>#DIV/0!</v>
      </c>
      <c r="DE465" s="61" t="e">
        <f t="shared" si="772"/>
        <v>#DIV/0!</v>
      </c>
      <c r="DF465" s="61" t="e">
        <f t="shared" si="773"/>
        <v>#DIV/0!</v>
      </c>
      <c r="DG465" s="61" t="e">
        <f t="shared" si="774"/>
        <v>#DIV/0!</v>
      </c>
      <c r="DH465" s="61" t="e">
        <f t="shared" si="775"/>
        <v>#DIV/0!</v>
      </c>
      <c r="DI465" s="61" t="e">
        <f t="shared" si="776"/>
        <v>#DIV/0!</v>
      </c>
      <c r="DJ465" s="61" t="e">
        <f t="shared" si="777"/>
        <v>#DIV/0!</v>
      </c>
      <c r="DK465" s="61" t="e">
        <f t="shared" si="778"/>
        <v>#DIV/0!</v>
      </c>
      <c r="DL465" s="61" t="e">
        <f t="shared" si="779"/>
        <v>#DIV/0!</v>
      </c>
      <c r="DM465" s="61" t="e">
        <f t="shared" si="780"/>
        <v>#DIV/0!</v>
      </c>
      <c r="DN465" s="61" t="e">
        <f t="shared" si="781"/>
        <v>#DIV/0!</v>
      </c>
      <c r="DO465" s="61" t="e">
        <f t="shared" si="782"/>
        <v>#DIV/0!</v>
      </c>
      <c r="DP465" s="61" t="e">
        <f t="shared" si="783"/>
        <v>#DIV/0!</v>
      </c>
      <c r="DQ465" s="61" t="e">
        <f t="shared" si="784"/>
        <v>#DIV/0!</v>
      </c>
      <c r="DR465" s="61" t="e">
        <f t="shared" si="785"/>
        <v>#DIV/0!</v>
      </c>
      <c r="DS465" s="61" t="e">
        <f t="shared" si="786"/>
        <v>#DIV/0!</v>
      </c>
      <c r="DT465" s="61" t="e">
        <f t="shared" si="787"/>
        <v>#DIV/0!</v>
      </c>
      <c r="DU465" s="61" t="e">
        <f t="shared" si="788"/>
        <v>#DIV/0!</v>
      </c>
      <c r="DV465" s="61" t="e">
        <f t="shared" si="789"/>
        <v>#DIV/0!</v>
      </c>
      <c r="DW465" s="61" t="e">
        <f t="shared" si="790"/>
        <v>#DIV/0!</v>
      </c>
      <c r="DX465" s="61" t="e">
        <f t="shared" si="791"/>
        <v>#DIV/0!</v>
      </c>
      <c r="DY465" s="61" t="e">
        <f t="shared" si="792"/>
        <v>#DIV/0!</v>
      </c>
      <c r="DZ465" s="61" t="e">
        <f t="shared" si="797"/>
        <v>#DIV/0!</v>
      </c>
    </row>
    <row r="466" spans="1:130">
      <c r="A466" s="53">
        <v>16</v>
      </c>
      <c r="B466" s="63">
        <f t="shared" si="793"/>
        <v>1</v>
      </c>
      <c r="C466" s="53">
        <v>2016</v>
      </c>
      <c r="D466" s="64">
        <f t="shared" si="798"/>
        <v>0</v>
      </c>
      <c r="E466" s="64">
        <f t="shared" si="799"/>
        <v>0</v>
      </c>
      <c r="F466" s="64">
        <f t="shared" si="800"/>
        <v>0</v>
      </c>
      <c r="G466" s="64">
        <f t="shared" si="801"/>
        <v>0</v>
      </c>
      <c r="H466" s="64">
        <f t="shared" si="802"/>
        <v>0</v>
      </c>
      <c r="I466" s="64">
        <f t="shared" si="803"/>
        <v>0</v>
      </c>
      <c r="J466" s="64">
        <f t="shared" si="804"/>
        <v>0</v>
      </c>
      <c r="K466" s="64">
        <f t="shared" si="805"/>
        <v>0</v>
      </c>
      <c r="L466" s="64">
        <f t="shared" si="806"/>
        <v>0</v>
      </c>
      <c r="M466" s="64">
        <f t="shared" si="807"/>
        <v>0</v>
      </c>
      <c r="N466" s="64">
        <f t="shared" si="808"/>
        <v>0</v>
      </c>
      <c r="O466" s="64">
        <f t="shared" si="809"/>
        <v>0</v>
      </c>
      <c r="P466" s="64">
        <f t="shared" si="810"/>
        <v>0</v>
      </c>
      <c r="Q466" s="64">
        <f t="shared" si="811"/>
        <v>0</v>
      </c>
      <c r="R466" s="64">
        <f t="shared" ref="R466:R484" si="814">VLOOKUP($C$80,$D$3:$K$63,$A$74,0)*(B452-B451)</f>
        <v>0</v>
      </c>
      <c r="S466" s="64">
        <f>VLOOKUP($C$81,$D$3:$K$63,$A$74,0)*(B451-B450)</f>
        <v>0</v>
      </c>
      <c r="T466" s="64">
        <f>VLOOKUP($C$82,$D$3:$K$63,$A$74,0)*B450</f>
        <v>0</v>
      </c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54">
        <f t="shared" si="794"/>
        <v>0</v>
      </c>
      <c r="BP466" s="53">
        <v>2016</v>
      </c>
      <c r="BQ466" s="61" t="e">
        <f t="shared" si="795"/>
        <v>#DIV/0!</v>
      </c>
      <c r="BR466" s="61" t="e">
        <f t="shared" ref="BR466:BR510" si="815">E466/$BM466</f>
        <v>#DIV/0!</v>
      </c>
      <c r="BS466" s="61" t="e">
        <f t="shared" ref="BS466:BS510" si="816">F466/$BM466</f>
        <v>#DIV/0!</v>
      </c>
      <c r="BT466" s="61" t="e">
        <f t="shared" ref="BT466:BT510" si="817">G466/$BM466</f>
        <v>#DIV/0!</v>
      </c>
      <c r="BU466" s="61" t="e">
        <f t="shared" ref="BU466:BU510" si="818">H466/$BM466</f>
        <v>#DIV/0!</v>
      </c>
      <c r="BV466" s="61" t="e">
        <f t="shared" ref="BV466:BV510" si="819">I466/$BM466</f>
        <v>#DIV/0!</v>
      </c>
      <c r="BW466" s="61" t="e">
        <f t="shared" ref="BW466:BW510" si="820">J466/$BM466</f>
        <v>#DIV/0!</v>
      </c>
      <c r="BX466" s="61" t="e">
        <f t="shared" ref="BX466:BX510" si="821">K466/$BM466</f>
        <v>#DIV/0!</v>
      </c>
      <c r="BY466" s="61" t="e">
        <f t="shared" ref="BY466:BY510" si="822">L466/$BM466</f>
        <v>#DIV/0!</v>
      </c>
      <c r="BZ466" s="61" t="e">
        <f t="shared" ref="BZ466:BZ510" si="823">M466/$BM466</f>
        <v>#DIV/0!</v>
      </c>
      <c r="CA466" s="61" t="e">
        <f t="shared" ref="CA466:CA510" si="824">N466/$BM466</f>
        <v>#DIV/0!</v>
      </c>
      <c r="CB466" s="61" t="e">
        <f t="shared" ref="CB466:CB510" si="825">O466/$BM466</f>
        <v>#DIV/0!</v>
      </c>
      <c r="CC466" s="61" t="e">
        <f t="shared" ref="CC466:CC510" si="826">P466/$BM466</f>
        <v>#DIV/0!</v>
      </c>
      <c r="CD466" s="61" t="e">
        <f t="shared" ref="CD466:CD510" si="827">Q466/$BM466</f>
        <v>#DIV/0!</v>
      </c>
      <c r="CE466" s="61" t="e">
        <f t="shared" ref="CE466:CE510" si="828">R466/$BM466</f>
        <v>#DIV/0!</v>
      </c>
      <c r="CF466" s="61" t="e">
        <f t="shared" ref="CF466:CF510" si="829">S466/$BM466</f>
        <v>#DIV/0!</v>
      </c>
      <c r="CG466" s="61" t="e">
        <f t="shared" si="812"/>
        <v>#DIV/0!</v>
      </c>
      <c r="CH466" s="61" t="e">
        <f t="shared" si="765"/>
        <v>#DIV/0!</v>
      </c>
      <c r="CI466" s="61" t="e">
        <f t="shared" si="766"/>
        <v>#DIV/0!</v>
      </c>
      <c r="CJ466" s="61" t="e">
        <f t="shared" si="767"/>
        <v>#DIV/0!</v>
      </c>
      <c r="CK466" s="61" t="e">
        <f t="shared" si="768"/>
        <v>#DIV/0!</v>
      </c>
      <c r="CL466" s="61" t="e">
        <f t="shared" si="769"/>
        <v>#DIV/0!</v>
      </c>
      <c r="CM466" s="61" t="e">
        <f t="shared" si="796"/>
        <v>#DIV/0!</v>
      </c>
      <c r="CN466" s="61" t="e">
        <f t="shared" ref="CN466:CN510" si="830">AA466/$BM466</f>
        <v>#DIV/0!</v>
      </c>
      <c r="CO466" s="61" t="e">
        <f t="shared" ref="CO466:CO510" si="831">AB466/$BM466</f>
        <v>#DIV/0!</v>
      </c>
      <c r="CP466" s="61" t="e">
        <f t="shared" ref="CP466:CP510" si="832">AC466/$BM466</f>
        <v>#DIV/0!</v>
      </c>
      <c r="CQ466" s="61" t="e">
        <f t="shared" ref="CQ466:CQ510" si="833">AD466/$BM466</f>
        <v>#DIV/0!</v>
      </c>
      <c r="CR466" s="61" t="e">
        <f t="shared" ref="CR466:CR510" si="834">AE466/$BM466</f>
        <v>#DIV/0!</v>
      </c>
      <c r="CS466" s="61" t="e">
        <f t="shared" ref="CS466:CS510" si="835">AF466/$BM466</f>
        <v>#DIV/0!</v>
      </c>
      <c r="CT466" s="61" t="e">
        <f t="shared" ref="CT466:CT510" si="836">AG466/$BM466</f>
        <v>#DIV/0!</v>
      </c>
      <c r="CU466" s="61" t="e">
        <f t="shared" ref="CU466:CU510" si="837">AH466/$BM466</f>
        <v>#DIV/0!</v>
      </c>
      <c r="CV466" s="61" t="e">
        <f t="shared" ref="CV466:CV510" si="838">AI466/$BM466</f>
        <v>#DIV/0!</v>
      </c>
      <c r="CW466" s="61" t="e">
        <f t="shared" ref="CW466:CW510" si="839">AJ466/$BM466</f>
        <v>#DIV/0!</v>
      </c>
      <c r="CX466" s="61" t="e">
        <f t="shared" ref="CX466:CX510" si="840">AK466/$BM466</f>
        <v>#DIV/0!</v>
      </c>
      <c r="CY466" s="61" t="e">
        <f t="shared" ref="CY466:CY510" si="841">AL466/$BM466</f>
        <v>#DIV/0!</v>
      </c>
      <c r="CZ466" s="61" t="e">
        <f t="shared" ref="CZ466:CZ510" si="842">AM466/$BM466</f>
        <v>#DIV/0!</v>
      </c>
      <c r="DA466" s="61" t="e">
        <f t="shared" ref="DA466:DA510" si="843">AN466/$BM466</f>
        <v>#DIV/0!</v>
      </c>
      <c r="DB466" s="61" t="e">
        <f t="shared" ref="DB466:DB510" si="844">AO466/$BM466</f>
        <v>#DIV/0!</v>
      </c>
      <c r="DC466" s="61" t="e">
        <f t="shared" si="813"/>
        <v>#DIV/0!</v>
      </c>
      <c r="DD466" s="61" t="e">
        <f t="shared" si="771"/>
        <v>#DIV/0!</v>
      </c>
      <c r="DE466" s="61" t="e">
        <f t="shared" si="772"/>
        <v>#DIV/0!</v>
      </c>
      <c r="DF466" s="61" t="e">
        <f t="shared" si="773"/>
        <v>#DIV/0!</v>
      </c>
      <c r="DG466" s="61" t="e">
        <f t="shared" si="774"/>
        <v>#DIV/0!</v>
      </c>
      <c r="DH466" s="61" t="e">
        <f t="shared" si="775"/>
        <v>#DIV/0!</v>
      </c>
      <c r="DI466" s="61" t="e">
        <f t="shared" si="776"/>
        <v>#DIV/0!</v>
      </c>
      <c r="DJ466" s="61" t="e">
        <f t="shared" si="777"/>
        <v>#DIV/0!</v>
      </c>
      <c r="DK466" s="61" t="e">
        <f t="shared" si="778"/>
        <v>#DIV/0!</v>
      </c>
      <c r="DL466" s="61" t="e">
        <f t="shared" si="779"/>
        <v>#DIV/0!</v>
      </c>
      <c r="DM466" s="61" t="e">
        <f t="shared" si="780"/>
        <v>#DIV/0!</v>
      </c>
      <c r="DN466" s="61" t="e">
        <f t="shared" si="781"/>
        <v>#DIV/0!</v>
      </c>
      <c r="DO466" s="61" t="e">
        <f t="shared" si="782"/>
        <v>#DIV/0!</v>
      </c>
      <c r="DP466" s="61" t="e">
        <f t="shared" si="783"/>
        <v>#DIV/0!</v>
      </c>
      <c r="DQ466" s="61" t="e">
        <f t="shared" si="784"/>
        <v>#DIV/0!</v>
      </c>
      <c r="DR466" s="61" t="e">
        <f t="shared" si="785"/>
        <v>#DIV/0!</v>
      </c>
      <c r="DS466" s="61" t="e">
        <f t="shared" si="786"/>
        <v>#DIV/0!</v>
      </c>
      <c r="DT466" s="61" t="e">
        <f t="shared" si="787"/>
        <v>#DIV/0!</v>
      </c>
      <c r="DU466" s="61" t="e">
        <f t="shared" si="788"/>
        <v>#DIV/0!</v>
      </c>
      <c r="DV466" s="61" t="e">
        <f t="shared" si="789"/>
        <v>#DIV/0!</v>
      </c>
      <c r="DW466" s="61" t="e">
        <f t="shared" si="790"/>
        <v>#DIV/0!</v>
      </c>
      <c r="DX466" s="61" t="e">
        <f t="shared" si="791"/>
        <v>#DIV/0!</v>
      </c>
      <c r="DY466" s="61" t="e">
        <f t="shared" si="792"/>
        <v>#DIV/0!</v>
      </c>
      <c r="DZ466" s="61" t="e">
        <f t="shared" si="797"/>
        <v>#DIV/0!</v>
      </c>
    </row>
    <row r="467" spans="1:130">
      <c r="A467" s="53">
        <v>17</v>
      </c>
      <c r="B467" s="63">
        <f t="shared" si="793"/>
        <v>1</v>
      </c>
      <c r="C467" s="53">
        <v>2017</v>
      </c>
      <c r="D467" s="64">
        <f t="shared" si="798"/>
        <v>0</v>
      </c>
      <c r="E467" s="64">
        <f t="shared" si="799"/>
        <v>0</v>
      </c>
      <c r="F467" s="64">
        <f t="shared" si="800"/>
        <v>0</v>
      </c>
      <c r="G467" s="64">
        <f t="shared" si="801"/>
        <v>0</v>
      </c>
      <c r="H467" s="64">
        <f t="shared" si="802"/>
        <v>0</v>
      </c>
      <c r="I467" s="64">
        <f t="shared" si="803"/>
        <v>0</v>
      </c>
      <c r="J467" s="64">
        <f t="shared" si="804"/>
        <v>0</v>
      </c>
      <c r="K467" s="64">
        <f t="shared" si="805"/>
        <v>0</v>
      </c>
      <c r="L467" s="64">
        <f t="shared" si="806"/>
        <v>0</v>
      </c>
      <c r="M467" s="64">
        <f t="shared" si="807"/>
        <v>0</v>
      </c>
      <c r="N467" s="64">
        <f t="shared" si="808"/>
        <v>0</v>
      </c>
      <c r="O467" s="64">
        <f t="shared" si="809"/>
        <v>0</v>
      </c>
      <c r="P467" s="64">
        <f t="shared" si="810"/>
        <v>0</v>
      </c>
      <c r="Q467" s="64">
        <f t="shared" si="811"/>
        <v>0</v>
      </c>
      <c r="R467" s="64">
        <f t="shared" si="814"/>
        <v>0</v>
      </c>
      <c r="S467" s="64">
        <f t="shared" ref="S467:S485" si="845">VLOOKUP($C$81,$D$3:$K$63,$A$74,0)*(B452-B451)</f>
        <v>0</v>
      </c>
      <c r="T467" s="64">
        <f>VLOOKUP($C$82,$D$3:$K$63,$A$74,0)*(B451-B450)</f>
        <v>0</v>
      </c>
      <c r="U467" s="64">
        <f>VLOOKUP($C$83,$D$3:$K$63,$A$74,0)*B450</f>
        <v>0</v>
      </c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54">
        <f t="shared" si="794"/>
        <v>0</v>
      </c>
      <c r="BP467" s="53">
        <v>2017</v>
      </c>
      <c r="BQ467" s="61" t="e">
        <f t="shared" si="795"/>
        <v>#DIV/0!</v>
      </c>
      <c r="BR467" s="61" t="e">
        <f t="shared" si="815"/>
        <v>#DIV/0!</v>
      </c>
      <c r="BS467" s="61" t="e">
        <f t="shared" si="816"/>
        <v>#DIV/0!</v>
      </c>
      <c r="BT467" s="61" t="e">
        <f t="shared" si="817"/>
        <v>#DIV/0!</v>
      </c>
      <c r="BU467" s="61" t="e">
        <f t="shared" si="818"/>
        <v>#DIV/0!</v>
      </c>
      <c r="BV467" s="61" t="e">
        <f t="shared" si="819"/>
        <v>#DIV/0!</v>
      </c>
      <c r="BW467" s="61" t="e">
        <f t="shared" si="820"/>
        <v>#DIV/0!</v>
      </c>
      <c r="BX467" s="61" t="e">
        <f t="shared" si="821"/>
        <v>#DIV/0!</v>
      </c>
      <c r="BY467" s="61" t="e">
        <f t="shared" si="822"/>
        <v>#DIV/0!</v>
      </c>
      <c r="BZ467" s="61" t="e">
        <f t="shared" si="823"/>
        <v>#DIV/0!</v>
      </c>
      <c r="CA467" s="61" t="e">
        <f t="shared" si="824"/>
        <v>#DIV/0!</v>
      </c>
      <c r="CB467" s="61" t="e">
        <f t="shared" si="825"/>
        <v>#DIV/0!</v>
      </c>
      <c r="CC467" s="61" t="e">
        <f t="shared" si="826"/>
        <v>#DIV/0!</v>
      </c>
      <c r="CD467" s="61" t="e">
        <f t="shared" si="827"/>
        <v>#DIV/0!</v>
      </c>
      <c r="CE467" s="61" t="e">
        <f t="shared" si="828"/>
        <v>#DIV/0!</v>
      </c>
      <c r="CF467" s="61" t="e">
        <f t="shared" si="829"/>
        <v>#DIV/0!</v>
      </c>
      <c r="CG467" s="61" t="e">
        <f t="shared" si="812"/>
        <v>#DIV/0!</v>
      </c>
      <c r="CH467" s="61" t="e">
        <f t="shared" si="765"/>
        <v>#DIV/0!</v>
      </c>
      <c r="CI467" s="61" t="e">
        <f t="shared" si="766"/>
        <v>#DIV/0!</v>
      </c>
      <c r="CJ467" s="61" t="e">
        <f t="shared" si="767"/>
        <v>#DIV/0!</v>
      </c>
      <c r="CK467" s="61" t="e">
        <f t="shared" si="768"/>
        <v>#DIV/0!</v>
      </c>
      <c r="CL467" s="61" t="e">
        <f t="shared" si="769"/>
        <v>#DIV/0!</v>
      </c>
      <c r="CM467" s="61" t="e">
        <f t="shared" si="796"/>
        <v>#DIV/0!</v>
      </c>
      <c r="CN467" s="61" t="e">
        <f t="shared" si="830"/>
        <v>#DIV/0!</v>
      </c>
      <c r="CO467" s="61" t="e">
        <f t="shared" si="831"/>
        <v>#DIV/0!</v>
      </c>
      <c r="CP467" s="61" t="e">
        <f t="shared" si="832"/>
        <v>#DIV/0!</v>
      </c>
      <c r="CQ467" s="61" t="e">
        <f t="shared" si="833"/>
        <v>#DIV/0!</v>
      </c>
      <c r="CR467" s="61" t="e">
        <f t="shared" si="834"/>
        <v>#DIV/0!</v>
      </c>
      <c r="CS467" s="61" t="e">
        <f t="shared" si="835"/>
        <v>#DIV/0!</v>
      </c>
      <c r="CT467" s="61" t="e">
        <f t="shared" si="836"/>
        <v>#DIV/0!</v>
      </c>
      <c r="CU467" s="61" t="e">
        <f t="shared" si="837"/>
        <v>#DIV/0!</v>
      </c>
      <c r="CV467" s="61" t="e">
        <f t="shared" si="838"/>
        <v>#DIV/0!</v>
      </c>
      <c r="CW467" s="61" t="e">
        <f t="shared" si="839"/>
        <v>#DIV/0!</v>
      </c>
      <c r="CX467" s="61" t="e">
        <f t="shared" si="840"/>
        <v>#DIV/0!</v>
      </c>
      <c r="CY467" s="61" t="e">
        <f t="shared" si="841"/>
        <v>#DIV/0!</v>
      </c>
      <c r="CZ467" s="61" t="e">
        <f t="shared" si="842"/>
        <v>#DIV/0!</v>
      </c>
      <c r="DA467" s="61" t="e">
        <f t="shared" si="843"/>
        <v>#DIV/0!</v>
      </c>
      <c r="DB467" s="61" t="e">
        <f t="shared" si="844"/>
        <v>#DIV/0!</v>
      </c>
      <c r="DC467" s="61" t="e">
        <f t="shared" si="813"/>
        <v>#DIV/0!</v>
      </c>
      <c r="DD467" s="61" t="e">
        <f t="shared" si="771"/>
        <v>#DIV/0!</v>
      </c>
      <c r="DE467" s="61" t="e">
        <f t="shared" si="772"/>
        <v>#DIV/0!</v>
      </c>
      <c r="DF467" s="61" t="e">
        <f t="shared" si="773"/>
        <v>#DIV/0!</v>
      </c>
      <c r="DG467" s="61" t="e">
        <f t="shared" si="774"/>
        <v>#DIV/0!</v>
      </c>
      <c r="DH467" s="61" t="e">
        <f t="shared" si="775"/>
        <v>#DIV/0!</v>
      </c>
      <c r="DI467" s="61" t="e">
        <f t="shared" si="776"/>
        <v>#DIV/0!</v>
      </c>
      <c r="DJ467" s="61" t="e">
        <f t="shared" si="777"/>
        <v>#DIV/0!</v>
      </c>
      <c r="DK467" s="61" t="e">
        <f t="shared" si="778"/>
        <v>#DIV/0!</v>
      </c>
      <c r="DL467" s="61" t="e">
        <f t="shared" si="779"/>
        <v>#DIV/0!</v>
      </c>
      <c r="DM467" s="61" t="e">
        <f t="shared" si="780"/>
        <v>#DIV/0!</v>
      </c>
      <c r="DN467" s="61" t="e">
        <f t="shared" si="781"/>
        <v>#DIV/0!</v>
      </c>
      <c r="DO467" s="61" t="e">
        <f t="shared" si="782"/>
        <v>#DIV/0!</v>
      </c>
      <c r="DP467" s="61" t="e">
        <f t="shared" si="783"/>
        <v>#DIV/0!</v>
      </c>
      <c r="DQ467" s="61" t="e">
        <f t="shared" si="784"/>
        <v>#DIV/0!</v>
      </c>
      <c r="DR467" s="61" t="e">
        <f t="shared" si="785"/>
        <v>#DIV/0!</v>
      </c>
      <c r="DS467" s="61" t="e">
        <f t="shared" si="786"/>
        <v>#DIV/0!</v>
      </c>
      <c r="DT467" s="61" t="e">
        <f t="shared" si="787"/>
        <v>#DIV/0!</v>
      </c>
      <c r="DU467" s="61" t="e">
        <f t="shared" si="788"/>
        <v>#DIV/0!</v>
      </c>
      <c r="DV467" s="61" t="e">
        <f t="shared" si="789"/>
        <v>#DIV/0!</v>
      </c>
      <c r="DW467" s="61" t="e">
        <f t="shared" si="790"/>
        <v>#DIV/0!</v>
      </c>
      <c r="DX467" s="61" t="e">
        <f t="shared" si="791"/>
        <v>#DIV/0!</v>
      </c>
      <c r="DY467" s="61" t="e">
        <f t="shared" si="792"/>
        <v>#DIV/0!</v>
      </c>
      <c r="DZ467" s="61" t="e">
        <f t="shared" si="797"/>
        <v>#DIV/0!</v>
      </c>
    </row>
    <row r="468" spans="1:130">
      <c r="A468" s="53">
        <v>18</v>
      </c>
      <c r="B468" s="63">
        <f t="shared" si="793"/>
        <v>1</v>
      </c>
      <c r="C468" s="53">
        <v>2018</v>
      </c>
      <c r="D468" s="64">
        <f t="shared" si="798"/>
        <v>0</v>
      </c>
      <c r="E468" s="64">
        <f t="shared" si="799"/>
        <v>0</v>
      </c>
      <c r="F468" s="64">
        <f t="shared" si="800"/>
        <v>0</v>
      </c>
      <c r="G468" s="64">
        <f t="shared" si="801"/>
        <v>0</v>
      </c>
      <c r="H468" s="64">
        <f t="shared" si="802"/>
        <v>0</v>
      </c>
      <c r="I468" s="64">
        <f t="shared" si="803"/>
        <v>0</v>
      </c>
      <c r="J468" s="64">
        <f t="shared" si="804"/>
        <v>0</v>
      </c>
      <c r="K468" s="64">
        <f t="shared" si="805"/>
        <v>0</v>
      </c>
      <c r="L468" s="64">
        <f t="shared" si="806"/>
        <v>0</v>
      </c>
      <c r="M468" s="64">
        <f t="shared" si="807"/>
        <v>0</v>
      </c>
      <c r="N468" s="64">
        <f t="shared" si="808"/>
        <v>0</v>
      </c>
      <c r="O468" s="64">
        <f t="shared" si="809"/>
        <v>0</v>
      </c>
      <c r="P468" s="64">
        <f t="shared" si="810"/>
        <v>0</v>
      </c>
      <c r="Q468" s="64">
        <f t="shared" si="811"/>
        <v>0</v>
      </c>
      <c r="R468" s="64">
        <f t="shared" si="814"/>
        <v>0</v>
      </c>
      <c r="S468" s="64">
        <f t="shared" si="845"/>
        <v>0</v>
      </c>
      <c r="T468" s="64">
        <f t="shared" ref="T468:T486" si="846">VLOOKUP($C$82,$D$3:$K$63,$A$74,0)*(B452-B451)</f>
        <v>0</v>
      </c>
      <c r="U468" s="64">
        <f>VLOOKUP($C$83,$D$3:$K$63,$A$74,0)*(B451-B450)</f>
        <v>0</v>
      </c>
      <c r="V468" s="64">
        <f>VLOOKUP($C$84,$D$3:$K$63,$A$74,0)*B450</f>
        <v>0</v>
      </c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54">
        <f t="shared" si="794"/>
        <v>0</v>
      </c>
      <c r="BP468" s="53">
        <v>2018</v>
      </c>
      <c r="BQ468" s="61" t="e">
        <f t="shared" si="795"/>
        <v>#DIV/0!</v>
      </c>
      <c r="BR468" s="61" t="e">
        <f t="shared" si="815"/>
        <v>#DIV/0!</v>
      </c>
      <c r="BS468" s="61" t="e">
        <f t="shared" si="816"/>
        <v>#DIV/0!</v>
      </c>
      <c r="BT468" s="61" t="e">
        <f t="shared" si="817"/>
        <v>#DIV/0!</v>
      </c>
      <c r="BU468" s="61" t="e">
        <f t="shared" si="818"/>
        <v>#DIV/0!</v>
      </c>
      <c r="BV468" s="61" t="e">
        <f t="shared" si="819"/>
        <v>#DIV/0!</v>
      </c>
      <c r="BW468" s="61" t="e">
        <f t="shared" si="820"/>
        <v>#DIV/0!</v>
      </c>
      <c r="BX468" s="61" t="e">
        <f t="shared" si="821"/>
        <v>#DIV/0!</v>
      </c>
      <c r="BY468" s="61" t="e">
        <f t="shared" si="822"/>
        <v>#DIV/0!</v>
      </c>
      <c r="BZ468" s="61" t="e">
        <f t="shared" si="823"/>
        <v>#DIV/0!</v>
      </c>
      <c r="CA468" s="61" t="e">
        <f t="shared" si="824"/>
        <v>#DIV/0!</v>
      </c>
      <c r="CB468" s="61" t="e">
        <f t="shared" si="825"/>
        <v>#DIV/0!</v>
      </c>
      <c r="CC468" s="61" t="e">
        <f t="shared" si="826"/>
        <v>#DIV/0!</v>
      </c>
      <c r="CD468" s="61" t="e">
        <f t="shared" si="827"/>
        <v>#DIV/0!</v>
      </c>
      <c r="CE468" s="61" t="e">
        <f t="shared" si="828"/>
        <v>#DIV/0!</v>
      </c>
      <c r="CF468" s="61" t="e">
        <f t="shared" si="829"/>
        <v>#DIV/0!</v>
      </c>
      <c r="CG468" s="61" t="e">
        <f t="shared" si="812"/>
        <v>#DIV/0!</v>
      </c>
      <c r="CH468" s="61" t="e">
        <f t="shared" si="765"/>
        <v>#DIV/0!</v>
      </c>
      <c r="CI468" s="61" t="e">
        <f t="shared" si="766"/>
        <v>#DIV/0!</v>
      </c>
      <c r="CJ468" s="61" t="e">
        <f t="shared" si="767"/>
        <v>#DIV/0!</v>
      </c>
      <c r="CK468" s="61" t="e">
        <f t="shared" si="768"/>
        <v>#DIV/0!</v>
      </c>
      <c r="CL468" s="61" t="e">
        <f t="shared" si="769"/>
        <v>#DIV/0!</v>
      </c>
      <c r="CM468" s="61" t="e">
        <f t="shared" si="796"/>
        <v>#DIV/0!</v>
      </c>
      <c r="CN468" s="61" t="e">
        <f t="shared" si="830"/>
        <v>#DIV/0!</v>
      </c>
      <c r="CO468" s="61" t="e">
        <f t="shared" si="831"/>
        <v>#DIV/0!</v>
      </c>
      <c r="CP468" s="61" t="e">
        <f t="shared" si="832"/>
        <v>#DIV/0!</v>
      </c>
      <c r="CQ468" s="61" t="e">
        <f t="shared" si="833"/>
        <v>#DIV/0!</v>
      </c>
      <c r="CR468" s="61" t="e">
        <f t="shared" si="834"/>
        <v>#DIV/0!</v>
      </c>
      <c r="CS468" s="61" t="e">
        <f t="shared" si="835"/>
        <v>#DIV/0!</v>
      </c>
      <c r="CT468" s="61" t="e">
        <f t="shared" si="836"/>
        <v>#DIV/0!</v>
      </c>
      <c r="CU468" s="61" t="e">
        <f t="shared" si="837"/>
        <v>#DIV/0!</v>
      </c>
      <c r="CV468" s="61" t="e">
        <f t="shared" si="838"/>
        <v>#DIV/0!</v>
      </c>
      <c r="CW468" s="61" t="e">
        <f t="shared" si="839"/>
        <v>#DIV/0!</v>
      </c>
      <c r="CX468" s="61" t="e">
        <f t="shared" si="840"/>
        <v>#DIV/0!</v>
      </c>
      <c r="CY468" s="61" t="e">
        <f t="shared" si="841"/>
        <v>#DIV/0!</v>
      </c>
      <c r="CZ468" s="61" t="e">
        <f t="shared" si="842"/>
        <v>#DIV/0!</v>
      </c>
      <c r="DA468" s="61" t="e">
        <f t="shared" si="843"/>
        <v>#DIV/0!</v>
      </c>
      <c r="DB468" s="61" t="e">
        <f t="shared" si="844"/>
        <v>#DIV/0!</v>
      </c>
      <c r="DC468" s="61" t="e">
        <f t="shared" si="813"/>
        <v>#DIV/0!</v>
      </c>
      <c r="DD468" s="61" t="e">
        <f t="shared" si="771"/>
        <v>#DIV/0!</v>
      </c>
      <c r="DE468" s="61" t="e">
        <f t="shared" si="772"/>
        <v>#DIV/0!</v>
      </c>
      <c r="DF468" s="61" t="e">
        <f t="shared" si="773"/>
        <v>#DIV/0!</v>
      </c>
      <c r="DG468" s="61" t="e">
        <f t="shared" si="774"/>
        <v>#DIV/0!</v>
      </c>
      <c r="DH468" s="61" t="e">
        <f t="shared" si="775"/>
        <v>#DIV/0!</v>
      </c>
      <c r="DI468" s="61" t="e">
        <f t="shared" si="776"/>
        <v>#DIV/0!</v>
      </c>
      <c r="DJ468" s="61" t="e">
        <f t="shared" si="777"/>
        <v>#DIV/0!</v>
      </c>
      <c r="DK468" s="61" t="e">
        <f t="shared" si="778"/>
        <v>#DIV/0!</v>
      </c>
      <c r="DL468" s="61" t="e">
        <f t="shared" si="779"/>
        <v>#DIV/0!</v>
      </c>
      <c r="DM468" s="61" t="e">
        <f t="shared" si="780"/>
        <v>#DIV/0!</v>
      </c>
      <c r="DN468" s="61" t="e">
        <f t="shared" si="781"/>
        <v>#DIV/0!</v>
      </c>
      <c r="DO468" s="61" t="e">
        <f t="shared" si="782"/>
        <v>#DIV/0!</v>
      </c>
      <c r="DP468" s="61" t="e">
        <f t="shared" si="783"/>
        <v>#DIV/0!</v>
      </c>
      <c r="DQ468" s="61" t="e">
        <f t="shared" si="784"/>
        <v>#DIV/0!</v>
      </c>
      <c r="DR468" s="61" t="e">
        <f t="shared" si="785"/>
        <v>#DIV/0!</v>
      </c>
      <c r="DS468" s="61" t="e">
        <f t="shared" si="786"/>
        <v>#DIV/0!</v>
      </c>
      <c r="DT468" s="61" t="e">
        <f t="shared" si="787"/>
        <v>#DIV/0!</v>
      </c>
      <c r="DU468" s="61" t="e">
        <f t="shared" si="788"/>
        <v>#DIV/0!</v>
      </c>
      <c r="DV468" s="61" t="e">
        <f t="shared" si="789"/>
        <v>#DIV/0!</v>
      </c>
      <c r="DW468" s="61" t="e">
        <f t="shared" si="790"/>
        <v>#DIV/0!</v>
      </c>
      <c r="DX468" s="61" t="e">
        <f t="shared" si="791"/>
        <v>#DIV/0!</v>
      </c>
      <c r="DY468" s="61" t="e">
        <f t="shared" si="792"/>
        <v>#DIV/0!</v>
      </c>
      <c r="DZ468" s="61" t="e">
        <f t="shared" si="797"/>
        <v>#DIV/0!</v>
      </c>
    </row>
    <row r="469" spans="1:130">
      <c r="A469" s="53">
        <v>19</v>
      </c>
      <c r="B469" s="63">
        <f t="shared" si="793"/>
        <v>1</v>
      </c>
      <c r="C469" s="53">
        <v>2019</v>
      </c>
      <c r="D469" s="64">
        <f t="shared" si="798"/>
        <v>0</v>
      </c>
      <c r="E469" s="64">
        <f t="shared" si="799"/>
        <v>0</v>
      </c>
      <c r="F469" s="64">
        <f t="shared" si="800"/>
        <v>0</v>
      </c>
      <c r="G469" s="64">
        <f t="shared" si="801"/>
        <v>0</v>
      </c>
      <c r="H469" s="64">
        <f t="shared" si="802"/>
        <v>0</v>
      </c>
      <c r="I469" s="64">
        <f t="shared" si="803"/>
        <v>0</v>
      </c>
      <c r="J469" s="64">
        <f t="shared" si="804"/>
        <v>0</v>
      </c>
      <c r="K469" s="64">
        <f t="shared" si="805"/>
        <v>0</v>
      </c>
      <c r="L469" s="64">
        <f t="shared" si="806"/>
        <v>0</v>
      </c>
      <c r="M469" s="64">
        <f t="shared" si="807"/>
        <v>0</v>
      </c>
      <c r="N469" s="64">
        <f t="shared" si="808"/>
        <v>0</v>
      </c>
      <c r="O469" s="64">
        <f t="shared" si="809"/>
        <v>0</v>
      </c>
      <c r="P469" s="64">
        <f t="shared" si="810"/>
        <v>0</v>
      </c>
      <c r="Q469" s="64">
        <f t="shared" si="811"/>
        <v>0</v>
      </c>
      <c r="R469" s="64">
        <f t="shared" si="814"/>
        <v>0</v>
      </c>
      <c r="S469" s="64">
        <f t="shared" si="845"/>
        <v>0</v>
      </c>
      <c r="T469" s="64">
        <f t="shared" si="846"/>
        <v>0</v>
      </c>
      <c r="U469" s="64">
        <f t="shared" ref="U469:U487" si="847">VLOOKUP($C$83,$D$3:$K$63,$A$74,0)*(B452-B451)</f>
        <v>0</v>
      </c>
      <c r="V469" s="64">
        <f>VLOOKUP($C$84,$D$3:$K$63,$A$74,0)*(B451-B450)</f>
        <v>0</v>
      </c>
      <c r="W469" s="64">
        <f>VLOOKUP($C$85,$D$3:$K$63,$A$74,0)*B450</f>
        <v>0</v>
      </c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54">
        <f t="shared" si="794"/>
        <v>0</v>
      </c>
      <c r="BP469" s="53">
        <v>2019</v>
      </c>
      <c r="BQ469" s="61" t="e">
        <f t="shared" si="795"/>
        <v>#DIV/0!</v>
      </c>
      <c r="BR469" s="61" t="e">
        <f t="shared" si="815"/>
        <v>#DIV/0!</v>
      </c>
      <c r="BS469" s="61" t="e">
        <f t="shared" si="816"/>
        <v>#DIV/0!</v>
      </c>
      <c r="BT469" s="61" t="e">
        <f t="shared" si="817"/>
        <v>#DIV/0!</v>
      </c>
      <c r="BU469" s="61" t="e">
        <f t="shared" si="818"/>
        <v>#DIV/0!</v>
      </c>
      <c r="BV469" s="61" t="e">
        <f t="shared" si="819"/>
        <v>#DIV/0!</v>
      </c>
      <c r="BW469" s="61" t="e">
        <f t="shared" si="820"/>
        <v>#DIV/0!</v>
      </c>
      <c r="BX469" s="61" t="e">
        <f t="shared" si="821"/>
        <v>#DIV/0!</v>
      </c>
      <c r="BY469" s="61" t="e">
        <f t="shared" si="822"/>
        <v>#DIV/0!</v>
      </c>
      <c r="BZ469" s="61" t="e">
        <f t="shared" si="823"/>
        <v>#DIV/0!</v>
      </c>
      <c r="CA469" s="61" t="e">
        <f t="shared" si="824"/>
        <v>#DIV/0!</v>
      </c>
      <c r="CB469" s="61" t="e">
        <f t="shared" si="825"/>
        <v>#DIV/0!</v>
      </c>
      <c r="CC469" s="61" t="e">
        <f t="shared" si="826"/>
        <v>#DIV/0!</v>
      </c>
      <c r="CD469" s="61" t="e">
        <f t="shared" si="827"/>
        <v>#DIV/0!</v>
      </c>
      <c r="CE469" s="61" t="e">
        <f t="shared" si="828"/>
        <v>#DIV/0!</v>
      </c>
      <c r="CF469" s="61" t="e">
        <f t="shared" si="829"/>
        <v>#DIV/0!</v>
      </c>
      <c r="CG469" s="61" t="e">
        <f t="shared" si="812"/>
        <v>#DIV/0!</v>
      </c>
      <c r="CH469" s="61" t="e">
        <f t="shared" si="765"/>
        <v>#DIV/0!</v>
      </c>
      <c r="CI469" s="61" t="e">
        <f t="shared" si="766"/>
        <v>#DIV/0!</v>
      </c>
      <c r="CJ469" s="61" t="e">
        <f t="shared" si="767"/>
        <v>#DIV/0!</v>
      </c>
      <c r="CK469" s="61" t="e">
        <f t="shared" si="768"/>
        <v>#DIV/0!</v>
      </c>
      <c r="CL469" s="61" t="e">
        <f t="shared" si="769"/>
        <v>#DIV/0!</v>
      </c>
      <c r="CM469" s="61" t="e">
        <f t="shared" si="796"/>
        <v>#DIV/0!</v>
      </c>
      <c r="CN469" s="61" t="e">
        <f t="shared" si="830"/>
        <v>#DIV/0!</v>
      </c>
      <c r="CO469" s="61" t="e">
        <f t="shared" si="831"/>
        <v>#DIV/0!</v>
      </c>
      <c r="CP469" s="61" t="e">
        <f t="shared" si="832"/>
        <v>#DIV/0!</v>
      </c>
      <c r="CQ469" s="61" t="e">
        <f t="shared" si="833"/>
        <v>#DIV/0!</v>
      </c>
      <c r="CR469" s="61" t="e">
        <f t="shared" si="834"/>
        <v>#DIV/0!</v>
      </c>
      <c r="CS469" s="61" t="e">
        <f t="shared" si="835"/>
        <v>#DIV/0!</v>
      </c>
      <c r="CT469" s="61" t="e">
        <f t="shared" si="836"/>
        <v>#DIV/0!</v>
      </c>
      <c r="CU469" s="61" t="e">
        <f t="shared" si="837"/>
        <v>#DIV/0!</v>
      </c>
      <c r="CV469" s="61" t="e">
        <f t="shared" si="838"/>
        <v>#DIV/0!</v>
      </c>
      <c r="CW469" s="61" t="e">
        <f t="shared" si="839"/>
        <v>#DIV/0!</v>
      </c>
      <c r="CX469" s="61" t="e">
        <f t="shared" si="840"/>
        <v>#DIV/0!</v>
      </c>
      <c r="CY469" s="61" t="e">
        <f t="shared" si="841"/>
        <v>#DIV/0!</v>
      </c>
      <c r="CZ469" s="61" t="e">
        <f t="shared" si="842"/>
        <v>#DIV/0!</v>
      </c>
      <c r="DA469" s="61" t="e">
        <f t="shared" si="843"/>
        <v>#DIV/0!</v>
      </c>
      <c r="DB469" s="61" t="e">
        <f t="shared" si="844"/>
        <v>#DIV/0!</v>
      </c>
      <c r="DC469" s="61" t="e">
        <f t="shared" si="813"/>
        <v>#DIV/0!</v>
      </c>
      <c r="DD469" s="61" t="e">
        <f t="shared" si="771"/>
        <v>#DIV/0!</v>
      </c>
      <c r="DE469" s="61" t="e">
        <f t="shared" si="772"/>
        <v>#DIV/0!</v>
      </c>
      <c r="DF469" s="61" t="e">
        <f t="shared" si="773"/>
        <v>#DIV/0!</v>
      </c>
      <c r="DG469" s="61" t="e">
        <f t="shared" si="774"/>
        <v>#DIV/0!</v>
      </c>
      <c r="DH469" s="61" t="e">
        <f t="shared" si="775"/>
        <v>#DIV/0!</v>
      </c>
      <c r="DI469" s="61" t="e">
        <f t="shared" si="776"/>
        <v>#DIV/0!</v>
      </c>
      <c r="DJ469" s="61" t="e">
        <f t="shared" si="777"/>
        <v>#DIV/0!</v>
      </c>
      <c r="DK469" s="61" t="e">
        <f t="shared" si="778"/>
        <v>#DIV/0!</v>
      </c>
      <c r="DL469" s="61" t="e">
        <f t="shared" si="779"/>
        <v>#DIV/0!</v>
      </c>
      <c r="DM469" s="61" t="e">
        <f t="shared" si="780"/>
        <v>#DIV/0!</v>
      </c>
      <c r="DN469" s="61" t="e">
        <f t="shared" si="781"/>
        <v>#DIV/0!</v>
      </c>
      <c r="DO469" s="61" t="e">
        <f t="shared" si="782"/>
        <v>#DIV/0!</v>
      </c>
      <c r="DP469" s="61" t="e">
        <f t="shared" si="783"/>
        <v>#DIV/0!</v>
      </c>
      <c r="DQ469" s="61" t="e">
        <f t="shared" si="784"/>
        <v>#DIV/0!</v>
      </c>
      <c r="DR469" s="61" t="e">
        <f t="shared" si="785"/>
        <v>#DIV/0!</v>
      </c>
      <c r="DS469" s="61" t="e">
        <f t="shared" si="786"/>
        <v>#DIV/0!</v>
      </c>
      <c r="DT469" s="61" t="e">
        <f t="shared" si="787"/>
        <v>#DIV/0!</v>
      </c>
      <c r="DU469" s="61" t="e">
        <f t="shared" si="788"/>
        <v>#DIV/0!</v>
      </c>
      <c r="DV469" s="61" t="e">
        <f t="shared" si="789"/>
        <v>#DIV/0!</v>
      </c>
      <c r="DW469" s="61" t="e">
        <f t="shared" si="790"/>
        <v>#DIV/0!</v>
      </c>
      <c r="DX469" s="61" t="e">
        <f t="shared" si="791"/>
        <v>#DIV/0!</v>
      </c>
      <c r="DY469" s="61" t="e">
        <f t="shared" si="792"/>
        <v>#DIV/0!</v>
      </c>
      <c r="DZ469" s="61" t="e">
        <f t="shared" si="797"/>
        <v>#DIV/0!</v>
      </c>
    </row>
    <row r="470" spans="1:130">
      <c r="A470" s="53">
        <v>20</v>
      </c>
      <c r="B470" s="63">
        <f t="shared" si="793"/>
        <v>1</v>
      </c>
      <c r="C470" s="53">
        <v>2020</v>
      </c>
      <c r="D470" s="64">
        <f t="shared" si="798"/>
        <v>0</v>
      </c>
      <c r="E470" s="64">
        <f t="shared" si="799"/>
        <v>0</v>
      </c>
      <c r="F470" s="64">
        <f t="shared" si="800"/>
        <v>0</v>
      </c>
      <c r="G470" s="64">
        <f t="shared" si="801"/>
        <v>0</v>
      </c>
      <c r="H470" s="64">
        <f t="shared" si="802"/>
        <v>0</v>
      </c>
      <c r="I470" s="64">
        <f t="shared" si="803"/>
        <v>0</v>
      </c>
      <c r="J470" s="64">
        <f t="shared" si="804"/>
        <v>0</v>
      </c>
      <c r="K470" s="64">
        <f t="shared" si="805"/>
        <v>0</v>
      </c>
      <c r="L470" s="64">
        <f t="shared" si="806"/>
        <v>0</v>
      </c>
      <c r="M470" s="64">
        <f t="shared" si="807"/>
        <v>0</v>
      </c>
      <c r="N470" s="64">
        <f t="shared" si="808"/>
        <v>0</v>
      </c>
      <c r="O470" s="64">
        <f t="shared" si="809"/>
        <v>0</v>
      </c>
      <c r="P470" s="64">
        <f t="shared" si="810"/>
        <v>0</v>
      </c>
      <c r="Q470" s="64">
        <f t="shared" si="811"/>
        <v>0</v>
      </c>
      <c r="R470" s="64">
        <f t="shared" si="814"/>
        <v>0</v>
      </c>
      <c r="S470" s="64">
        <f t="shared" si="845"/>
        <v>0</v>
      </c>
      <c r="T470" s="64">
        <f t="shared" si="846"/>
        <v>0</v>
      </c>
      <c r="U470" s="64">
        <f t="shared" si="847"/>
        <v>0</v>
      </c>
      <c r="V470" s="64">
        <f t="shared" ref="V470:V488" si="848">VLOOKUP($C$84,$D$3:$K$63,$A$74,0)*(B452-B451)</f>
        <v>0</v>
      </c>
      <c r="W470" s="64">
        <f>VLOOKUP($C$85,$D$3:$K$63,$A$74,0)*(B451-B450)</f>
        <v>0</v>
      </c>
      <c r="X470" s="64">
        <f>VLOOKUP($C$86,$D$3:$K$63,$A$74,0)*B450</f>
        <v>0</v>
      </c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54">
        <f t="shared" si="794"/>
        <v>0</v>
      </c>
      <c r="BP470" s="53">
        <v>2020</v>
      </c>
      <c r="BQ470" s="61" t="e">
        <f t="shared" si="795"/>
        <v>#DIV/0!</v>
      </c>
      <c r="BR470" s="61" t="e">
        <f t="shared" si="815"/>
        <v>#DIV/0!</v>
      </c>
      <c r="BS470" s="61" t="e">
        <f t="shared" si="816"/>
        <v>#DIV/0!</v>
      </c>
      <c r="BT470" s="61" t="e">
        <f t="shared" si="817"/>
        <v>#DIV/0!</v>
      </c>
      <c r="BU470" s="61" t="e">
        <f t="shared" si="818"/>
        <v>#DIV/0!</v>
      </c>
      <c r="BV470" s="61" t="e">
        <f t="shared" si="819"/>
        <v>#DIV/0!</v>
      </c>
      <c r="BW470" s="61" t="e">
        <f t="shared" si="820"/>
        <v>#DIV/0!</v>
      </c>
      <c r="BX470" s="61" t="e">
        <f t="shared" si="821"/>
        <v>#DIV/0!</v>
      </c>
      <c r="BY470" s="61" t="e">
        <f t="shared" si="822"/>
        <v>#DIV/0!</v>
      </c>
      <c r="BZ470" s="61" t="e">
        <f t="shared" si="823"/>
        <v>#DIV/0!</v>
      </c>
      <c r="CA470" s="61" t="e">
        <f t="shared" si="824"/>
        <v>#DIV/0!</v>
      </c>
      <c r="CB470" s="61" t="e">
        <f t="shared" si="825"/>
        <v>#DIV/0!</v>
      </c>
      <c r="CC470" s="61" t="e">
        <f t="shared" si="826"/>
        <v>#DIV/0!</v>
      </c>
      <c r="CD470" s="61" t="e">
        <f t="shared" si="827"/>
        <v>#DIV/0!</v>
      </c>
      <c r="CE470" s="61" t="e">
        <f t="shared" si="828"/>
        <v>#DIV/0!</v>
      </c>
      <c r="CF470" s="61" t="e">
        <f t="shared" si="829"/>
        <v>#DIV/0!</v>
      </c>
      <c r="CG470" s="61" t="e">
        <f t="shared" si="812"/>
        <v>#DIV/0!</v>
      </c>
      <c r="CH470" s="61" t="e">
        <f t="shared" si="765"/>
        <v>#DIV/0!</v>
      </c>
      <c r="CI470" s="61" t="e">
        <f t="shared" si="766"/>
        <v>#DIV/0!</v>
      </c>
      <c r="CJ470" s="61" t="e">
        <f t="shared" si="767"/>
        <v>#DIV/0!</v>
      </c>
      <c r="CK470" s="61" t="e">
        <f t="shared" si="768"/>
        <v>#DIV/0!</v>
      </c>
      <c r="CL470" s="61" t="e">
        <f t="shared" si="769"/>
        <v>#DIV/0!</v>
      </c>
      <c r="CM470" s="61" t="e">
        <f t="shared" si="796"/>
        <v>#DIV/0!</v>
      </c>
      <c r="CN470" s="61" t="e">
        <f t="shared" si="830"/>
        <v>#DIV/0!</v>
      </c>
      <c r="CO470" s="61" t="e">
        <f t="shared" si="831"/>
        <v>#DIV/0!</v>
      </c>
      <c r="CP470" s="61" t="e">
        <f t="shared" si="832"/>
        <v>#DIV/0!</v>
      </c>
      <c r="CQ470" s="61" t="e">
        <f t="shared" si="833"/>
        <v>#DIV/0!</v>
      </c>
      <c r="CR470" s="61" t="e">
        <f t="shared" si="834"/>
        <v>#DIV/0!</v>
      </c>
      <c r="CS470" s="61" t="e">
        <f t="shared" si="835"/>
        <v>#DIV/0!</v>
      </c>
      <c r="CT470" s="61" t="e">
        <f t="shared" si="836"/>
        <v>#DIV/0!</v>
      </c>
      <c r="CU470" s="61" t="e">
        <f t="shared" si="837"/>
        <v>#DIV/0!</v>
      </c>
      <c r="CV470" s="61" t="e">
        <f t="shared" si="838"/>
        <v>#DIV/0!</v>
      </c>
      <c r="CW470" s="61" t="e">
        <f t="shared" si="839"/>
        <v>#DIV/0!</v>
      </c>
      <c r="CX470" s="61" t="e">
        <f t="shared" si="840"/>
        <v>#DIV/0!</v>
      </c>
      <c r="CY470" s="61" t="e">
        <f t="shared" si="841"/>
        <v>#DIV/0!</v>
      </c>
      <c r="CZ470" s="61" t="e">
        <f t="shared" si="842"/>
        <v>#DIV/0!</v>
      </c>
      <c r="DA470" s="61" t="e">
        <f t="shared" si="843"/>
        <v>#DIV/0!</v>
      </c>
      <c r="DB470" s="61" t="e">
        <f t="shared" si="844"/>
        <v>#DIV/0!</v>
      </c>
      <c r="DC470" s="61" t="e">
        <f t="shared" si="813"/>
        <v>#DIV/0!</v>
      </c>
      <c r="DD470" s="61" t="e">
        <f t="shared" si="771"/>
        <v>#DIV/0!</v>
      </c>
      <c r="DE470" s="61" t="e">
        <f t="shared" si="772"/>
        <v>#DIV/0!</v>
      </c>
      <c r="DF470" s="61" t="e">
        <f t="shared" si="773"/>
        <v>#DIV/0!</v>
      </c>
      <c r="DG470" s="61" t="e">
        <f t="shared" si="774"/>
        <v>#DIV/0!</v>
      </c>
      <c r="DH470" s="61" t="e">
        <f t="shared" si="775"/>
        <v>#DIV/0!</v>
      </c>
      <c r="DI470" s="61" t="e">
        <f t="shared" si="776"/>
        <v>#DIV/0!</v>
      </c>
      <c r="DJ470" s="61" t="e">
        <f t="shared" si="777"/>
        <v>#DIV/0!</v>
      </c>
      <c r="DK470" s="61" t="e">
        <f t="shared" si="778"/>
        <v>#DIV/0!</v>
      </c>
      <c r="DL470" s="61" t="e">
        <f t="shared" si="779"/>
        <v>#DIV/0!</v>
      </c>
      <c r="DM470" s="61" t="e">
        <f t="shared" si="780"/>
        <v>#DIV/0!</v>
      </c>
      <c r="DN470" s="61" t="e">
        <f t="shared" si="781"/>
        <v>#DIV/0!</v>
      </c>
      <c r="DO470" s="61" t="e">
        <f t="shared" si="782"/>
        <v>#DIV/0!</v>
      </c>
      <c r="DP470" s="61" t="e">
        <f t="shared" si="783"/>
        <v>#DIV/0!</v>
      </c>
      <c r="DQ470" s="61" t="e">
        <f t="shared" si="784"/>
        <v>#DIV/0!</v>
      </c>
      <c r="DR470" s="61" t="e">
        <f t="shared" si="785"/>
        <v>#DIV/0!</v>
      </c>
      <c r="DS470" s="61" t="e">
        <f t="shared" si="786"/>
        <v>#DIV/0!</v>
      </c>
      <c r="DT470" s="61" t="e">
        <f t="shared" si="787"/>
        <v>#DIV/0!</v>
      </c>
      <c r="DU470" s="61" t="e">
        <f t="shared" si="788"/>
        <v>#DIV/0!</v>
      </c>
      <c r="DV470" s="61" t="e">
        <f t="shared" si="789"/>
        <v>#DIV/0!</v>
      </c>
      <c r="DW470" s="61" t="e">
        <f t="shared" si="790"/>
        <v>#DIV/0!</v>
      </c>
      <c r="DX470" s="61" t="e">
        <f t="shared" si="791"/>
        <v>#DIV/0!</v>
      </c>
      <c r="DY470" s="61" t="e">
        <f t="shared" si="792"/>
        <v>#DIV/0!</v>
      </c>
      <c r="DZ470" s="61" t="e">
        <f t="shared" si="797"/>
        <v>#DIV/0!</v>
      </c>
    </row>
    <row r="471" spans="1:130">
      <c r="C471" s="53">
        <v>2021</v>
      </c>
      <c r="D471" s="64"/>
      <c r="E471" s="64">
        <f t="shared" si="799"/>
        <v>0</v>
      </c>
      <c r="F471" s="64">
        <f t="shared" si="800"/>
        <v>0</v>
      </c>
      <c r="G471" s="64">
        <f t="shared" si="801"/>
        <v>0</v>
      </c>
      <c r="H471" s="64">
        <f t="shared" si="802"/>
        <v>0</v>
      </c>
      <c r="I471" s="64">
        <f t="shared" si="803"/>
        <v>0</v>
      </c>
      <c r="J471" s="64">
        <f t="shared" si="804"/>
        <v>0</v>
      </c>
      <c r="K471" s="64">
        <f t="shared" si="805"/>
        <v>0</v>
      </c>
      <c r="L471" s="64">
        <f t="shared" si="806"/>
        <v>0</v>
      </c>
      <c r="M471" s="64">
        <f t="shared" si="807"/>
        <v>0</v>
      </c>
      <c r="N471" s="64">
        <f t="shared" si="808"/>
        <v>0</v>
      </c>
      <c r="O471" s="64">
        <f t="shared" si="809"/>
        <v>0</v>
      </c>
      <c r="P471" s="64">
        <f t="shared" si="810"/>
        <v>0</v>
      </c>
      <c r="Q471" s="64">
        <f t="shared" si="811"/>
        <v>0</v>
      </c>
      <c r="R471" s="64">
        <f t="shared" si="814"/>
        <v>0</v>
      </c>
      <c r="S471" s="64">
        <f t="shared" si="845"/>
        <v>0</v>
      </c>
      <c r="T471" s="64">
        <f t="shared" si="846"/>
        <v>0</v>
      </c>
      <c r="U471" s="64">
        <f t="shared" si="847"/>
        <v>0</v>
      </c>
      <c r="V471" s="64">
        <f t="shared" si="848"/>
        <v>0</v>
      </c>
      <c r="W471" s="64">
        <f t="shared" ref="W471:W489" si="849">VLOOKUP($C$85,$D$3:$K$63,$A$74,0)*(B452-B451)</f>
        <v>0</v>
      </c>
      <c r="X471" s="64">
        <f>VLOOKUP($C$86,$D$3:$K$63,$A$74,0)*(B451-B450)</f>
        <v>0.2</v>
      </c>
      <c r="Y471" s="64">
        <f>VLOOKUP($C$87,$D$3:$K$63,$A$74,0)*B450</f>
        <v>0</v>
      </c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54">
        <f t="shared" si="794"/>
        <v>0.2</v>
      </c>
      <c r="BP471" s="53">
        <v>2021</v>
      </c>
      <c r="BQ471" s="61">
        <f t="shared" si="795"/>
        <v>0</v>
      </c>
      <c r="BR471" s="61">
        <f t="shared" si="815"/>
        <v>0</v>
      </c>
      <c r="BS471" s="61">
        <f t="shared" si="816"/>
        <v>0</v>
      </c>
      <c r="BT471" s="61">
        <f t="shared" si="817"/>
        <v>0</v>
      </c>
      <c r="BU471" s="61">
        <f t="shared" si="818"/>
        <v>0</v>
      </c>
      <c r="BV471" s="61">
        <f t="shared" si="819"/>
        <v>0</v>
      </c>
      <c r="BW471" s="61">
        <f t="shared" si="820"/>
        <v>0</v>
      </c>
      <c r="BX471" s="61">
        <f t="shared" si="821"/>
        <v>0</v>
      </c>
      <c r="BY471" s="61">
        <f t="shared" si="822"/>
        <v>0</v>
      </c>
      <c r="BZ471" s="61">
        <f t="shared" si="823"/>
        <v>0</v>
      </c>
      <c r="CA471" s="61">
        <f t="shared" si="824"/>
        <v>0</v>
      </c>
      <c r="CB471" s="61">
        <f t="shared" si="825"/>
        <v>0</v>
      </c>
      <c r="CC471" s="61">
        <f t="shared" si="826"/>
        <v>0</v>
      </c>
      <c r="CD471" s="61">
        <f t="shared" si="827"/>
        <v>0</v>
      </c>
      <c r="CE471" s="61">
        <f t="shared" si="828"/>
        <v>0</v>
      </c>
      <c r="CF471" s="61">
        <f t="shared" si="829"/>
        <v>0</v>
      </c>
      <c r="CG471" s="61">
        <f t="shared" si="812"/>
        <v>0</v>
      </c>
      <c r="CH471" s="61">
        <f t="shared" si="765"/>
        <v>0</v>
      </c>
      <c r="CI471" s="61">
        <f t="shared" si="766"/>
        <v>0</v>
      </c>
      <c r="CJ471" s="61">
        <f t="shared" si="767"/>
        <v>0</v>
      </c>
      <c r="CK471" s="61">
        <f t="shared" si="768"/>
        <v>1</v>
      </c>
      <c r="CL471" s="61">
        <f t="shared" si="769"/>
        <v>0</v>
      </c>
      <c r="CM471" s="61">
        <f t="shared" si="796"/>
        <v>0</v>
      </c>
      <c r="CN471" s="61">
        <f t="shared" si="830"/>
        <v>0</v>
      </c>
      <c r="CO471" s="61">
        <f t="shared" si="831"/>
        <v>0</v>
      </c>
      <c r="CP471" s="61">
        <f t="shared" si="832"/>
        <v>0</v>
      </c>
      <c r="CQ471" s="61">
        <f t="shared" si="833"/>
        <v>0</v>
      </c>
      <c r="CR471" s="61">
        <f t="shared" si="834"/>
        <v>0</v>
      </c>
      <c r="CS471" s="61">
        <f t="shared" si="835"/>
        <v>0</v>
      </c>
      <c r="CT471" s="61">
        <f t="shared" si="836"/>
        <v>0</v>
      </c>
      <c r="CU471" s="61">
        <f t="shared" si="837"/>
        <v>0</v>
      </c>
      <c r="CV471" s="61">
        <f t="shared" si="838"/>
        <v>0</v>
      </c>
      <c r="CW471" s="61">
        <f t="shared" si="839"/>
        <v>0</v>
      </c>
      <c r="CX471" s="61">
        <f t="shared" si="840"/>
        <v>0</v>
      </c>
      <c r="CY471" s="61">
        <f t="shared" si="841"/>
        <v>0</v>
      </c>
      <c r="CZ471" s="61">
        <f t="shared" si="842"/>
        <v>0</v>
      </c>
      <c r="DA471" s="61">
        <f t="shared" si="843"/>
        <v>0</v>
      </c>
      <c r="DB471" s="61">
        <f t="shared" si="844"/>
        <v>0</v>
      </c>
      <c r="DC471" s="61">
        <f t="shared" si="813"/>
        <v>0</v>
      </c>
      <c r="DD471" s="61">
        <f t="shared" si="771"/>
        <v>0</v>
      </c>
      <c r="DE471" s="61">
        <f t="shared" si="772"/>
        <v>0</v>
      </c>
      <c r="DF471" s="61">
        <f t="shared" si="773"/>
        <v>0</v>
      </c>
      <c r="DG471" s="61">
        <f t="shared" si="774"/>
        <v>0</v>
      </c>
      <c r="DH471" s="61">
        <f t="shared" si="775"/>
        <v>0</v>
      </c>
      <c r="DI471" s="61">
        <f t="shared" si="776"/>
        <v>0</v>
      </c>
      <c r="DJ471" s="61">
        <f t="shared" si="777"/>
        <v>0</v>
      </c>
      <c r="DK471" s="61">
        <f t="shared" si="778"/>
        <v>0</v>
      </c>
      <c r="DL471" s="61">
        <f t="shared" si="779"/>
        <v>0</v>
      </c>
      <c r="DM471" s="61">
        <f t="shared" si="780"/>
        <v>0</v>
      </c>
      <c r="DN471" s="61">
        <f t="shared" si="781"/>
        <v>0</v>
      </c>
      <c r="DO471" s="61">
        <f t="shared" si="782"/>
        <v>0</v>
      </c>
      <c r="DP471" s="61">
        <f t="shared" si="783"/>
        <v>0</v>
      </c>
      <c r="DQ471" s="61">
        <f t="shared" si="784"/>
        <v>0</v>
      </c>
      <c r="DR471" s="61">
        <f t="shared" si="785"/>
        <v>0</v>
      </c>
      <c r="DS471" s="61">
        <f t="shared" si="786"/>
        <v>0</v>
      </c>
      <c r="DT471" s="61">
        <f t="shared" si="787"/>
        <v>0</v>
      </c>
      <c r="DU471" s="61">
        <f t="shared" si="788"/>
        <v>0</v>
      </c>
      <c r="DV471" s="61">
        <f t="shared" si="789"/>
        <v>0</v>
      </c>
      <c r="DW471" s="61">
        <f t="shared" si="790"/>
        <v>0</v>
      </c>
      <c r="DX471" s="61">
        <f t="shared" si="791"/>
        <v>0</v>
      </c>
      <c r="DY471" s="61">
        <f t="shared" si="792"/>
        <v>0</v>
      </c>
      <c r="DZ471" s="61">
        <f t="shared" si="797"/>
        <v>1</v>
      </c>
    </row>
    <row r="472" spans="1:130">
      <c r="C472" s="53">
        <v>2022</v>
      </c>
      <c r="D472" s="64"/>
      <c r="E472" s="64"/>
      <c r="F472" s="64">
        <f t="shared" si="800"/>
        <v>0</v>
      </c>
      <c r="G472" s="64">
        <f t="shared" si="801"/>
        <v>0</v>
      </c>
      <c r="H472" s="64">
        <f t="shared" si="802"/>
        <v>0</v>
      </c>
      <c r="I472" s="64">
        <f t="shared" si="803"/>
        <v>0</v>
      </c>
      <c r="J472" s="64">
        <f t="shared" si="804"/>
        <v>0</v>
      </c>
      <c r="K472" s="64">
        <f t="shared" si="805"/>
        <v>0</v>
      </c>
      <c r="L472" s="64">
        <f t="shared" si="806"/>
        <v>0</v>
      </c>
      <c r="M472" s="64">
        <f t="shared" si="807"/>
        <v>0</v>
      </c>
      <c r="N472" s="64">
        <f t="shared" si="808"/>
        <v>0</v>
      </c>
      <c r="O472" s="64">
        <f t="shared" si="809"/>
        <v>0</v>
      </c>
      <c r="P472" s="64">
        <f t="shared" si="810"/>
        <v>0</v>
      </c>
      <c r="Q472" s="64">
        <f t="shared" si="811"/>
        <v>0</v>
      </c>
      <c r="R472" s="64">
        <f t="shared" si="814"/>
        <v>0</v>
      </c>
      <c r="S472" s="64">
        <f t="shared" si="845"/>
        <v>0</v>
      </c>
      <c r="T472" s="64">
        <f t="shared" si="846"/>
        <v>0</v>
      </c>
      <c r="U472" s="64">
        <f t="shared" si="847"/>
        <v>0</v>
      </c>
      <c r="V472" s="64">
        <f t="shared" si="848"/>
        <v>0</v>
      </c>
      <c r="W472" s="64">
        <f t="shared" si="849"/>
        <v>0</v>
      </c>
      <c r="X472" s="64">
        <f t="shared" ref="X472:X490" si="850">VLOOKUP($C$86,$D$3:$K$63,$A$74,0)*(B452-B451)</f>
        <v>0.2</v>
      </c>
      <c r="Y472" s="64">
        <f>VLOOKUP($C$87,$D$3:$K$63,$A$74,0)*(B451-B450)</f>
        <v>0.2</v>
      </c>
      <c r="Z472" s="64">
        <f>VLOOKUP($C$88,$D$3:$K$63,$A$74,0)*B450</f>
        <v>0</v>
      </c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54">
        <f t="shared" si="794"/>
        <v>0.4</v>
      </c>
      <c r="BP472" s="53">
        <v>2022</v>
      </c>
      <c r="BQ472" s="61">
        <f t="shared" si="795"/>
        <v>0</v>
      </c>
      <c r="BR472" s="61">
        <f t="shared" si="815"/>
        <v>0</v>
      </c>
      <c r="BS472" s="61">
        <f t="shared" si="816"/>
        <v>0</v>
      </c>
      <c r="BT472" s="61">
        <f t="shared" si="817"/>
        <v>0</v>
      </c>
      <c r="BU472" s="61">
        <f t="shared" si="818"/>
        <v>0</v>
      </c>
      <c r="BV472" s="61">
        <f t="shared" si="819"/>
        <v>0</v>
      </c>
      <c r="BW472" s="61">
        <f t="shared" si="820"/>
        <v>0</v>
      </c>
      <c r="BX472" s="61">
        <f t="shared" si="821"/>
        <v>0</v>
      </c>
      <c r="BY472" s="61">
        <f t="shared" si="822"/>
        <v>0</v>
      </c>
      <c r="BZ472" s="61">
        <f t="shared" si="823"/>
        <v>0</v>
      </c>
      <c r="CA472" s="61">
        <f t="shared" si="824"/>
        <v>0</v>
      </c>
      <c r="CB472" s="61">
        <f t="shared" si="825"/>
        <v>0</v>
      </c>
      <c r="CC472" s="61">
        <f t="shared" si="826"/>
        <v>0</v>
      </c>
      <c r="CD472" s="61">
        <f t="shared" si="827"/>
        <v>0</v>
      </c>
      <c r="CE472" s="61">
        <f t="shared" si="828"/>
        <v>0</v>
      </c>
      <c r="CF472" s="61">
        <f t="shared" si="829"/>
        <v>0</v>
      </c>
      <c r="CG472" s="61">
        <f t="shared" si="812"/>
        <v>0</v>
      </c>
      <c r="CH472" s="61">
        <f t="shared" si="765"/>
        <v>0</v>
      </c>
      <c r="CI472" s="61">
        <f t="shared" si="766"/>
        <v>0</v>
      </c>
      <c r="CJ472" s="61">
        <f t="shared" si="767"/>
        <v>0</v>
      </c>
      <c r="CK472" s="61">
        <f t="shared" si="768"/>
        <v>0.5</v>
      </c>
      <c r="CL472" s="61">
        <f t="shared" si="769"/>
        <v>0.5</v>
      </c>
      <c r="CM472" s="61">
        <f t="shared" si="796"/>
        <v>0</v>
      </c>
      <c r="CN472" s="61">
        <f t="shared" si="830"/>
        <v>0</v>
      </c>
      <c r="CO472" s="61">
        <f t="shared" si="831"/>
        <v>0</v>
      </c>
      <c r="CP472" s="61">
        <f t="shared" si="832"/>
        <v>0</v>
      </c>
      <c r="CQ472" s="61">
        <f t="shared" si="833"/>
        <v>0</v>
      </c>
      <c r="CR472" s="61">
        <f t="shared" si="834"/>
        <v>0</v>
      </c>
      <c r="CS472" s="61">
        <f t="shared" si="835"/>
        <v>0</v>
      </c>
      <c r="CT472" s="61">
        <f t="shared" si="836"/>
        <v>0</v>
      </c>
      <c r="CU472" s="61">
        <f t="shared" si="837"/>
        <v>0</v>
      </c>
      <c r="CV472" s="61">
        <f t="shared" si="838"/>
        <v>0</v>
      </c>
      <c r="CW472" s="61">
        <f t="shared" si="839"/>
        <v>0</v>
      </c>
      <c r="CX472" s="61">
        <f t="shared" si="840"/>
        <v>0</v>
      </c>
      <c r="CY472" s="61">
        <f t="shared" si="841"/>
        <v>0</v>
      </c>
      <c r="CZ472" s="61">
        <f t="shared" si="842"/>
        <v>0</v>
      </c>
      <c r="DA472" s="61">
        <f t="shared" si="843"/>
        <v>0</v>
      </c>
      <c r="DB472" s="61">
        <f t="shared" si="844"/>
        <v>0</v>
      </c>
      <c r="DC472" s="61">
        <f t="shared" si="813"/>
        <v>0</v>
      </c>
      <c r="DD472" s="61">
        <f t="shared" si="771"/>
        <v>0</v>
      </c>
      <c r="DE472" s="61">
        <f t="shared" si="772"/>
        <v>0</v>
      </c>
      <c r="DF472" s="61">
        <f t="shared" si="773"/>
        <v>0</v>
      </c>
      <c r="DG472" s="61">
        <f t="shared" si="774"/>
        <v>0</v>
      </c>
      <c r="DH472" s="61">
        <f t="shared" si="775"/>
        <v>0</v>
      </c>
      <c r="DI472" s="61">
        <f t="shared" si="776"/>
        <v>0</v>
      </c>
      <c r="DJ472" s="61">
        <f t="shared" si="777"/>
        <v>0</v>
      </c>
      <c r="DK472" s="61">
        <f t="shared" si="778"/>
        <v>0</v>
      </c>
      <c r="DL472" s="61">
        <f t="shared" si="779"/>
        <v>0</v>
      </c>
      <c r="DM472" s="61">
        <f t="shared" si="780"/>
        <v>0</v>
      </c>
      <c r="DN472" s="61">
        <f t="shared" si="781"/>
        <v>0</v>
      </c>
      <c r="DO472" s="61">
        <f t="shared" si="782"/>
        <v>0</v>
      </c>
      <c r="DP472" s="61">
        <f t="shared" si="783"/>
        <v>0</v>
      </c>
      <c r="DQ472" s="61">
        <f t="shared" si="784"/>
        <v>0</v>
      </c>
      <c r="DR472" s="61">
        <f t="shared" si="785"/>
        <v>0</v>
      </c>
      <c r="DS472" s="61">
        <f t="shared" si="786"/>
        <v>0</v>
      </c>
      <c r="DT472" s="61">
        <f t="shared" si="787"/>
        <v>0</v>
      </c>
      <c r="DU472" s="61">
        <f t="shared" si="788"/>
        <v>0</v>
      </c>
      <c r="DV472" s="61">
        <f t="shared" si="789"/>
        <v>0</v>
      </c>
      <c r="DW472" s="61">
        <f t="shared" si="790"/>
        <v>0</v>
      </c>
      <c r="DX472" s="61">
        <f t="shared" si="791"/>
        <v>0</v>
      </c>
      <c r="DY472" s="61">
        <f t="shared" si="792"/>
        <v>0</v>
      </c>
      <c r="DZ472" s="61">
        <f t="shared" si="797"/>
        <v>1</v>
      </c>
    </row>
    <row r="473" spans="1:130">
      <c r="C473" s="53">
        <v>2023</v>
      </c>
      <c r="D473" s="64"/>
      <c r="E473" s="64"/>
      <c r="F473" s="64"/>
      <c r="G473" s="64">
        <f t="shared" si="801"/>
        <v>0</v>
      </c>
      <c r="H473" s="64">
        <f t="shared" si="802"/>
        <v>0</v>
      </c>
      <c r="I473" s="64">
        <f t="shared" si="803"/>
        <v>0</v>
      </c>
      <c r="J473" s="64">
        <f t="shared" si="804"/>
        <v>0</v>
      </c>
      <c r="K473" s="64">
        <f t="shared" si="805"/>
        <v>0</v>
      </c>
      <c r="L473" s="64">
        <f t="shared" si="806"/>
        <v>0</v>
      </c>
      <c r="M473" s="64">
        <f t="shared" si="807"/>
        <v>0</v>
      </c>
      <c r="N473" s="64">
        <f t="shared" si="808"/>
        <v>0</v>
      </c>
      <c r="O473" s="64">
        <f t="shared" si="809"/>
        <v>0</v>
      </c>
      <c r="P473" s="64">
        <f t="shared" si="810"/>
        <v>0</v>
      </c>
      <c r="Q473" s="64">
        <f t="shared" si="811"/>
        <v>0</v>
      </c>
      <c r="R473" s="64">
        <f t="shared" si="814"/>
        <v>0</v>
      </c>
      <c r="S473" s="64">
        <f t="shared" si="845"/>
        <v>0</v>
      </c>
      <c r="T473" s="64">
        <f t="shared" si="846"/>
        <v>0</v>
      </c>
      <c r="U473" s="64">
        <f t="shared" si="847"/>
        <v>0</v>
      </c>
      <c r="V473" s="64">
        <f t="shared" si="848"/>
        <v>0</v>
      </c>
      <c r="W473" s="64">
        <f t="shared" si="849"/>
        <v>0</v>
      </c>
      <c r="X473" s="64">
        <f t="shared" si="850"/>
        <v>0.2</v>
      </c>
      <c r="Y473" s="64">
        <f t="shared" ref="Y473:Y491" si="851">VLOOKUP($C$87,$D$3:$K$63,$A$74,0)*(B452-B451)</f>
        <v>0.2</v>
      </c>
      <c r="Z473" s="64">
        <f>VLOOKUP($C$88,$D$3:$K$63,$A$74,0)*(B451-B450)</f>
        <v>0.2</v>
      </c>
      <c r="AA473" s="64">
        <f>VLOOKUP($C$89,$D$3:$K$63,$A$74,0)*B450</f>
        <v>0</v>
      </c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54">
        <f t="shared" si="794"/>
        <v>0.6</v>
      </c>
      <c r="BP473" s="53">
        <v>2023</v>
      </c>
      <c r="BQ473" s="61">
        <f t="shared" si="795"/>
        <v>0</v>
      </c>
      <c r="BR473" s="61">
        <f t="shared" si="815"/>
        <v>0</v>
      </c>
      <c r="BS473" s="61">
        <f t="shared" si="816"/>
        <v>0</v>
      </c>
      <c r="BT473" s="61">
        <f t="shared" si="817"/>
        <v>0</v>
      </c>
      <c r="BU473" s="61">
        <f t="shared" si="818"/>
        <v>0</v>
      </c>
      <c r="BV473" s="61">
        <f t="shared" si="819"/>
        <v>0</v>
      </c>
      <c r="BW473" s="61">
        <f t="shared" si="820"/>
        <v>0</v>
      </c>
      <c r="BX473" s="61">
        <f t="shared" si="821"/>
        <v>0</v>
      </c>
      <c r="BY473" s="61">
        <f t="shared" si="822"/>
        <v>0</v>
      </c>
      <c r="BZ473" s="61">
        <f t="shared" si="823"/>
        <v>0</v>
      </c>
      <c r="CA473" s="61">
        <f t="shared" si="824"/>
        <v>0</v>
      </c>
      <c r="CB473" s="61">
        <f t="shared" si="825"/>
        <v>0</v>
      </c>
      <c r="CC473" s="61">
        <f t="shared" si="826"/>
        <v>0</v>
      </c>
      <c r="CD473" s="61">
        <f t="shared" si="827"/>
        <v>0</v>
      </c>
      <c r="CE473" s="61">
        <f t="shared" si="828"/>
        <v>0</v>
      </c>
      <c r="CF473" s="61">
        <f t="shared" si="829"/>
        <v>0</v>
      </c>
      <c r="CG473" s="61">
        <f t="shared" si="812"/>
        <v>0</v>
      </c>
      <c r="CH473" s="61">
        <f t="shared" si="765"/>
        <v>0</v>
      </c>
      <c r="CI473" s="61">
        <f t="shared" si="766"/>
        <v>0</v>
      </c>
      <c r="CJ473" s="61">
        <f t="shared" si="767"/>
        <v>0</v>
      </c>
      <c r="CK473" s="61">
        <f t="shared" si="768"/>
        <v>0.33333333333333298</v>
      </c>
      <c r="CL473" s="61">
        <f t="shared" si="769"/>
        <v>0.33333333333333298</v>
      </c>
      <c r="CM473" s="61">
        <f t="shared" si="796"/>
        <v>0.33333333333333298</v>
      </c>
      <c r="CN473" s="61">
        <f t="shared" si="830"/>
        <v>0</v>
      </c>
      <c r="CO473" s="61">
        <f t="shared" si="831"/>
        <v>0</v>
      </c>
      <c r="CP473" s="61">
        <f t="shared" si="832"/>
        <v>0</v>
      </c>
      <c r="CQ473" s="61">
        <f t="shared" si="833"/>
        <v>0</v>
      </c>
      <c r="CR473" s="61">
        <f t="shared" si="834"/>
        <v>0</v>
      </c>
      <c r="CS473" s="61">
        <f t="shared" si="835"/>
        <v>0</v>
      </c>
      <c r="CT473" s="61">
        <f t="shared" si="836"/>
        <v>0</v>
      </c>
      <c r="CU473" s="61">
        <f t="shared" si="837"/>
        <v>0</v>
      </c>
      <c r="CV473" s="61">
        <f t="shared" si="838"/>
        <v>0</v>
      </c>
      <c r="CW473" s="61">
        <f t="shared" si="839"/>
        <v>0</v>
      </c>
      <c r="CX473" s="61">
        <f t="shared" si="840"/>
        <v>0</v>
      </c>
      <c r="CY473" s="61">
        <f t="shared" si="841"/>
        <v>0</v>
      </c>
      <c r="CZ473" s="61">
        <f t="shared" si="842"/>
        <v>0</v>
      </c>
      <c r="DA473" s="61">
        <f t="shared" si="843"/>
        <v>0</v>
      </c>
      <c r="DB473" s="61">
        <f t="shared" si="844"/>
        <v>0</v>
      </c>
      <c r="DC473" s="61">
        <f t="shared" si="813"/>
        <v>0</v>
      </c>
      <c r="DD473" s="61">
        <f t="shared" si="771"/>
        <v>0</v>
      </c>
      <c r="DE473" s="61">
        <f t="shared" si="772"/>
        <v>0</v>
      </c>
      <c r="DF473" s="61">
        <f t="shared" si="773"/>
        <v>0</v>
      </c>
      <c r="DG473" s="61">
        <f t="shared" si="774"/>
        <v>0</v>
      </c>
      <c r="DH473" s="61">
        <f t="shared" si="775"/>
        <v>0</v>
      </c>
      <c r="DI473" s="61">
        <f t="shared" si="776"/>
        <v>0</v>
      </c>
      <c r="DJ473" s="61">
        <f t="shared" si="777"/>
        <v>0</v>
      </c>
      <c r="DK473" s="61">
        <f t="shared" si="778"/>
        <v>0</v>
      </c>
      <c r="DL473" s="61">
        <f t="shared" si="779"/>
        <v>0</v>
      </c>
      <c r="DM473" s="61">
        <f t="shared" si="780"/>
        <v>0</v>
      </c>
      <c r="DN473" s="61">
        <f t="shared" si="781"/>
        <v>0</v>
      </c>
      <c r="DO473" s="61">
        <f t="shared" si="782"/>
        <v>0</v>
      </c>
      <c r="DP473" s="61">
        <f t="shared" si="783"/>
        <v>0</v>
      </c>
      <c r="DQ473" s="61">
        <f t="shared" si="784"/>
        <v>0</v>
      </c>
      <c r="DR473" s="61">
        <f t="shared" si="785"/>
        <v>0</v>
      </c>
      <c r="DS473" s="61">
        <f t="shared" si="786"/>
        <v>0</v>
      </c>
      <c r="DT473" s="61">
        <f t="shared" si="787"/>
        <v>0</v>
      </c>
      <c r="DU473" s="61">
        <f t="shared" si="788"/>
        <v>0</v>
      </c>
      <c r="DV473" s="61">
        <f t="shared" si="789"/>
        <v>0</v>
      </c>
      <c r="DW473" s="61">
        <f t="shared" si="790"/>
        <v>0</v>
      </c>
      <c r="DX473" s="61">
        <f t="shared" si="791"/>
        <v>0</v>
      </c>
      <c r="DY473" s="61">
        <f t="shared" si="792"/>
        <v>0</v>
      </c>
      <c r="DZ473" s="61">
        <f t="shared" si="797"/>
        <v>1</v>
      </c>
    </row>
    <row r="474" spans="1:130">
      <c r="C474" s="53">
        <v>2024</v>
      </c>
      <c r="D474" s="64"/>
      <c r="E474" s="64"/>
      <c r="F474" s="64"/>
      <c r="G474" s="64"/>
      <c r="H474" s="64">
        <f t="shared" si="802"/>
        <v>0</v>
      </c>
      <c r="I474" s="64">
        <f t="shared" si="803"/>
        <v>0</v>
      </c>
      <c r="J474" s="64">
        <f t="shared" si="804"/>
        <v>0</v>
      </c>
      <c r="K474" s="64">
        <f t="shared" si="805"/>
        <v>0</v>
      </c>
      <c r="L474" s="64">
        <f t="shared" si="806"/>
        <v>0</v>
      </c>
      <c r="M474" s="64">
        <f t="shared" si="807"/>
        <v>0</v>
      </c>
      <c r="N474" s="64">
        <f t="shared" si="808"/>
        <v>0</v>
      </c>
      <c r="O474" s="64">
        <f t="shared" si="809"/>
        <v>0</v>
      </c>
      <c r="P474" s="64">
        <f t="shared" si="810"/>
        <v>0</v>
      </c>
      <c r="Q474" s="64">
        <f t="shared" si="811"/>
        <v>0</v>
      </c>
      <c r="R474" s="64">
        <f t="shared" si="814"/>
        <v>0</v>
      </c>
      <c r="S474" s="64">
        <f t="shared" si="845"/>
        <v>0</v>
      </c>
      <c r="T474" s="64">
        <f t="shared" si="846"/>
        <v>0</v>
      </c>
      <c r="U474" s="64">
        <f t="shared" si="847"/>
        <v>0</v>
      </c>
      <c r="V474" s="64">
        <f t="shared" si="848"/>
        <v>0</v>
      </c>
      <c r="W474" s="64">
        <f t="shared" si="849"/>
        <v>0</v>
      </c>
      <c r="X474" s="64">
        <f t="shared" si="850"/>
        <v>0.2</v>
      </c>
      <c r="Y474" s="64">
        <f t="shared" si="851"/>
        <v>0.2</v>
      </c>
      <c r="Z474" s="64">
        <f t="shared" ref="Z474:Z492" si="852">VLOOKUP($C$88,$D$3:$K$63,$A$74,0)*(B452-B451)</f>
        <v>0.2</v>
      </c>
      <c r="AA474" s="64">
        <f>VLOOKUP($C$89,$D$3:$K$63,$A$74,0)*(B451-B450)</f>
        <v>0.2</v>
      </c>
      <c r="AB474" s="64">
        <f>VLOOKUP($C$90,$D$3:$K$63,$A$74,0)*B450</f>
        <v>0</v>
      </c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54">
        <f t="shared" si="794"/>
        <v>0.8</v>
      </c>
      <c r="BP474" s="53">
        <v>2024</v>
      </c>
      <c r="BQ474" s="61">
        <f t="shared" si="795"/>
        <v>0</v>
      </c>
      <c r="BR474" s="61">
        <f t="shared" si="815"/>
        <v>0</v>
      </c>
      <c r="BS474" s="61">
        <f t="shared" si="816"/>
        <v>0</v>
      </c>
      <c r="BT474" s="61">
        <f t="shared" si="817"/>
        <v>0</v>
      </c>
      <c r="BU474" s="61">
        <f t="shared" si="818"/>
        <v>0</v>
      </c>
      <c r="BV474" s="61">
        <f t="shared" si="819"/>
        <v>0</v>
      </c>
      <c r="BW474" s="61">
        <f t="shared" si="820"/>
        <v>0</v>
      </c>
      <c r="BX474" s="61">
        <f t="shared" si="821"/>
        <v>0</v>
      </c>
      <c r="BY474" s="61">
        <f t="shared" si="822"/>
        <v>0</v>
      </c>
      <c r="BZ474" s="61">
        <f t="shared" si="823"/>
        <v>0</v>
      </c>
      <c r="CA474" s="61">
        <f t="shared" si="824"/>
        <v>0</v>
      </c>
      <c r="CB474" s="61">
        <f t="shared" si="825"/>
        <v>0</v>
      </c>
      <c r="CC474" s="61">
        <f t="shared" si="826"/>
        <v>0</v>
      </c>
      <c r="CD474" s="61">
        <f t="shared" si="827"/>
        <v>0</v>
      </c>
      <c r="CE474" s="61">
        <f t="shared" si="828"/>
        <v>0</v>
      </c>
      <c r="CF474" s="61">
        <f t="shared" si="829"/>
        <v>0</v>
      </c>
      <c r="CG474" s="61">
        <f t="shared" si="812"/>
        <v>0</v>
      </c>
      <c r="CH474" s="61">
        <f t="shared" si="765"/>
        <v>0</v>
      </c>
      <c r="CI474" s="61">
        <f t="shared" si="766"/>
        <v>0</v>
      </c>
      <c r="CJ474" s="61">
        <f t="shared" si="767"/>
        <v>0</v>
      </c>
      <c r="CK474" s="61">
        <f t="shared" si="768"/>
        <v>0.25</v>
      </c>
      <c r="CL474" s="61">
        <f t="shared" si="769"/>
        <v>0.25</v>
      </c>
      <c r="CM474" s="61">
        <f t="shared" si="796"/>
        <v>0.25</v>
      </c>
      <c r="CN474" s="61">
        <f t="shared" si="830"/>
        <v>0.25</v>
      </c>
      <c r="CO474" s="61">
        <f t="shared" si="831"/>
        <v>0</v>
      </c>
      <c r="CP474" s="61">
        <f t="shared" si="832"/>
        <v>0</v>
      </c>
      <c r="CQ474" s="61">
        <f t="shared" si="833"/>
        <v>0</v>
      </c>
      <c r="CR474" s="61">
        <f t="shared" si="834"/>
        <v>0</v>
      </c>
      <c r="CS474" s="61">
        <f t="shared" si="835"/>
        <v>0</v>
      </c>
      <c r="CT474" s="61">
        <f t="shared" si="836"/>
        <v>0</v>
      </c>
      <c r="CU474" s="61">
        <f t="shared" si="837"/>
        <v>0</v>
      </c>
      <c r="CV474" s="61">
        <f t="shared" si="838"/>
        <v>0</v>
      </c>
      <c r="CW474" s="61">
        <f t="shared" si="839"/>
        <v>0</v>
      </c>
      <c r="CX474" s="61">
        <f t="shared" si="840"/>
        <v>0</v>
      </c>
      <c r="CY474" s="61">
        <f t="shared" si="841"/>
        <v>0</v>
      </c>
      <c r="CZ474" s="61">
        <f t="shared" si="842"/>
        <v>0</v>
      </c>
      <c r="DA474" s="61">
        <f t="shared" si="843"/>
        <v>0</v>
      </c>
      <c r="DB474" s="61">
        <f t="shared" si="844"/>
        <v>0</v>
      </c>
      <c r="DC474" s="61">
        <f t="shared" si="813"/>
        <v>0</v>
      </c>
      <c r="DD474" s="61">
        <f t="shared" si="771"/>
        <v>0</v>
      </c>
      <c r="DE474" s="61">
        <f t="shared" si="772"/>
        <v>0</v>
      </c>
      <c r="DF474" s="61">
        <f t="shared" si="773"/>
        <v>0</v>
      </c>
      <c r="DG474" s="61">
        <f t="shared" si="774"/>
        <v>0</v>
      </c>
      <c r="DH474" s="61">
        <f t="shared" si="775"/>
        <v>0</v>
      </c>
      <c r="DI474" s="61">
        <f t="shared" si="776"/>
        <v>0</v>
      </c>
      <c r="DJ474" s="61">
        <f t="shared" si="777"/>
        <v>0</v>
      </c>
      <c r="DK474" s="61">
        <f t="shared" si="778"/>
        <v>0</v>
      </c>
      <c r="DL474" s="61">
        <f t="shared" si="779"/>
        <v>0</v>
      </c>
      <c r="DM474" s="61">
        <f t="shared" si="780"/>
        <v>0</v>
      </c>
      <c r="DN474" s="61">
        <f t="shared" si="781"/>
        <v>0</v>
      </c>
      <c r="DO474" s="61">
        <f t="shared" si="782"/>
        <v>0</v>
      </c>
      <c r="DP474" s="61">
        <f t="shared" si="783"/>
        <v>0</v>
      </c>
      <c r="DQ474" s="61">
        <f t="shared" si="784"/>
        <v>0</v>
      </c>
      <c r="DR474" s="61">
        <f t="shared" si="785"/>
        <v>0</v>
      </c>
      <c r="DS474" s="61">
        <f t="shared" si="786"/>
        <v>0</v>
      </c>
      <c r="DT474" s="61">
        <f t="shared" si="787"/>
        <v>0</v>
      </c>
      <c r="DU474" s="61">
        <f t="shared" si="788"/>
        <v>0</v>
      </c>
      <c r="DV474" s="61">
        <f t="shared" si="789"/>
        <v>0</v>
      </c>
      <c r="DW474" s="61">
        <f t="shared" si="790"/>
        <v>0</v>
      </c>
      <c r="DX474" s="61">
        <f t="shared" si="791"/>
        <v>0</v>
      </c>
      <c r="DY474" s="61">
        <f t="shared" si="792"/>
        <v>0</v>
      </c>
      <c r="DZ474" s="61">
        <f t="shared" si="797"/>
        <v>1</v>
      </c>
    </row>
    <row r="475" spans="1:130">
      <c r="C475" s="53">
        <v>2025</v>
      </c>
      <c r="D475" s="64"/>
      <c r="E475" s="64"/>
      <c r="F475" s="64"/>
      <c r="G475" s="64"/>
      <c r="H475" s="64"/>
      <c r="I475" s="64">
        <f t="shared" si="803"/>
        <v>0</v>
      </c>
      <c r="J475" s="64">
        <f t="shared" si="804"/>
        <v>0</v>
      </c>
      <c r="K475" s="64">
        <f t="shared" si="805"/>
        <v>0</v>
      </c>
      <c r="L475" s="64">
        <f t="shared" si="806"/>
        <v>0</v>
      </c>
      <c r="M475" s="64">
        <f t="shared" si="807"/>
        <v>0</v>
      </c>
      <c r="N475" s="64">
        <f t="shared" si="808"/>
        <v>0</v>
      </c>
      <c r="O475" s="64">
        <f t="shared" si="809"/>
        <v>0</v>
      </c>
      <c r="P475" s="64">
        <f t="shared" si="810"/>
        <v>0</v>
      </c>
      <c r="Q475" s="64">
        <f t="shared" si="811"/>
        <v>0</v>
      </c>
      <c r="R475" s="64">
        <f t="shared" si="814"/>
        <v>0</v>
      </c>
      <c r="S475" s="64">
        <f t="shared" si="845"/>
        <v>0</v>
      </c>
      <c r="T475" s="64">
        <f t="shared" si="846"/>
        <v>0</v>
      </c>
      <c r="U475" s="64">
        <f t="shared" si="847"/>
        <v>0</v>
      </c>
      <c r="V475" s="64">
        <f t="shared" si="848"/>
        <v>0</v>
      </c>
      <c r="W475" s="64">
        <f t="shared" si="849"/>
        <v>0</v>
      </c>
      <c r="X475" s="64">
        <f t="shared" si="850"/>
        <v>0.2</v>
      </c>
      <c r="Y475" s="64">
        <f t="shared" si="851"/>
        <v>0.2</v>
      </c>
      <c r="Z475" s="64">
        <f t="shared" si="852"/>
        <v>0.2</v>
      </c>
      <c r="AA475" s="64">
        <f t="shared" ref="AA475:AA493" si="853">VLOOKUP($C$89,$D$3:$K$63,$A$74,0)*(B452-B451)</f>
        <v>0.2</v>
      </c>
      <c r="AB475" s="64">
        <f>VLOOKUP($C$90,$D$3:$K$63,$A$74,0)*(B451-B450)</f>
        <v>0.2</v>
      </c>
      <c r="AC475" s="64">
        <f>VLOOKUP($C$91,$D$3:$K$63,$A$74,0)*B450</f>
        <v>0</v>
      </c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54">
        <f t="shared" si="794"/>
        <v>1</v>
      </c>
      <c r="BP475" s="53">
        <v>2025</v>
      </c>
      <c r="BQ475" s="61">
        <f t="shared" si="795"/>
        <v>0</v>
      </c>
      <c r="BR475" s="61">
        <f t="shared" si="815"/>
        <v>0</v>
      </c>
      <c r="BS475" s="61">
        <f t="shared" si="816"/>
        <v>0</v>
      </c>
      <c r="BT475" s="61">
        <f t="shared" si="817"/>
        <v>0</v>
      </c>
      <c r="BU475" s="61">
        <f t="shared" si="818"/>
        <v>0</v>
      </c>
      <c r="BV475" s="61">
        <f t="shared" si="819"/>
        <v>0</v>
      </c>
      <c r="BW475" s="61">
        <f t="shared" si="820"/>
        <v>0</v>
      </c>
      <c r="BX475" s="61">
        <f t="shared" si="821"/>
        <v>0</v>
      </c>
      <c r="BY475" s="61">
        <f t="shared" si="822"/>
        <v>0</v>
      </c>
      <c r="BZ475" s="61">
        <f t="shared" si="823"/>
        <v>0</v>
      </c>
      <c r="CA475" s="61">
        <f t="shared" si="824"/>
        <v>0</v>
      </c>
      <c r="CB475" s="61">
        <f t="shared" si="825"/>
        <v>0</v>
      </c>
      <c r="CC475" s="61">
        <f t="shared" si="826"/>
        <v>0</v>
      </c>
      <c r="CD475" s="61">
        <f t="shared" si="827"/>
        <v>0</v>
      </c>
      <c r="CE475" s="61">
        <f t="shared" si="828"/>
        <v>0</v>
      </c>
      <c r="CF475" s="61">
        <f t="shared" si="829"/>
        <v>0</v>
      </c>
      <c r="CG475" s="61">
        <f t="shared" si="812"/>
        <v>0</v>
      </c>
      <c r="CH475" s="61">
        <f t="shared" si="765"/>
        <v>0</v>
      </c>
      <c r="CI475" s="61">
        <f t="shared" si="766"/>
        <v>0</v>
      </c>
      <c r="CJ475" s="61">
        <f t="shared" si="767"/>
        <v>0</v>
      </c>
      <c r="CK475" s="61">
        <f t="shared" si="768"/>
        <v>0.2</v>
      </c>
      <c r="CL475" s="61">
        <f t="shared" si="769"/>
        <v>0.2</v>
      </c>
      <c r="CM475" s="61">
        <f t="shared" si="796"/>
        <v>0.2</v>
      </c>
      <c r="CN475" s="61">
        <f t="shared" si="830"/>
        <v>0.2</v>
      </c>
      <c r="CO475" s="61">
        <f t="shared" si="831"/>
        <v>0.2</v>
      </c>
      <c r="CP475" s="61">
        <f t="shared" si="832"/>
        <v>0</v>
      </c>
      <c r="CQ475" s="61">
        <f t="shared" si="833"/>
        <v>0</v>
      </c>
      <c r="CR475" s="61">
        <f t="shared" si="834"/>
        <v>0</v>
      </c>
      <c r="CS475" s="61">
        <f t="shared" si="835"/>
        <v>0</v>
      </c>
      <c r="CT475" s="61">
        <f t="shared" si="836"/>
        <v>0</v>
      </c>
      <c r="CU475" s="61">
        <f t="shared" si="837"/>
        <v>0</v>
      </c>
      <c r="CV475" s="61">
        <f t="shared" si="838"/>
        <v>0</v>
      </c>
      <c r="CW475" s="61">
        <f t="shared" si="839"/>
        <v>0</v>
      </c>
      <c r="CX475" s="61">
        <f t="shared" si="840"/>
        <v>0</v>
      </c>
      <c r="CY475" s="61">
        <f t="shared" si="841"/>
        <v>0</v>
      </c>
      <c r="CZ475" s="61">
        <f t="shared" si="842"/>
        <v>0</v>
      </c>
      <c r="DA475" s="61">
        <f t="shared" si="843"/>
        <v>0</v>
      </c>
      <c r="DB475" s="61">
        <f t="shared" si="844"/>
        <v>0</v>
      </c>
      <c r="DC475" s="61">
        <f t="shared" si="813"/>
        <v>0</v>
      </c>
      <c r="DD475" s="61">
        <f t="shared" si="771"/>
        <v>0</v>
      </c>
      <c r="DE475" s="61">
        <f t="shared" si="772"/>
        <v>0</v>
      </c>
      <c r="DF475" s="61">
        <f t="shared" si="773"/>
        <v>0</v>
      </c>
      <c r="DG475" s="61">
        <f t="shared" si="774"/>
        <v>0</v>
      </c>
      <c r="DH475" s="61">
        <f t="shared" si="775"/>
        <v>0</v>
      </c>
      <c r="DI475" s="61">
        <f t="shared" si="776"/>
        <v>0</v>
      </c>
      <c r="DJ475" s="61">
        <f t="shared" si="777"/>
        <v>0</v>
      </c>
      <c r="DK475" s="61">
        <f t="shared" si="778"/>
        <v>0</v>
      </c>
      <c r="DL475" s="61">
        <f t="shared" si="779"/>
        <v>0</v>
      </c>
      <c r="DM475" s="61">
        <f t="shared" si="780"/>
        <v>0</v>
      </c>
      <c r="DN475" s="61">
        <f t="shared" si="781"/>
        <v>0</v>
      </c>
      <c r="DO475" s="61">
        <f t="shared" si="782"/>
        <v>0</v>
      </c>
      <c r="DP475" s="61">
        <f t="shared" si="783"/>
        <v>0</v>
      </c>
      <c r="DQ475" s="61">
        <f t="shared" si="784"/>
        <v>0</v>
      </c>
      <c r="DR475" s="61">
        <f t="shared" si="785"/>
        <v>0</v>
      </c>
      <c r="DS475" s="61">
        <f t="shared" si="786"/>
        <v>0</v>
      </c>
      <c r="DT475" s="61">
        <f t="shared" si="787"/>
        <v>0</v>
      </c>
      <c r="DU475" s="61">
        <f t="shared" si="788"/>
        <v>0</v>
      </c>
      <c r="DV475" s="61">
        <f t="shared" si="789"/>
        <v>0</v>
      </c>
      <c r="DW475" s="61">
        <f t="shared" si="790"/>
        <v>0</v>
      </c>
      <c r="DX475" s="61">
        <f t="shared" si="791"/>
        <v>0</v>
      </c>
      <c r="DY475" s="61">
        <f t="shared" si="792"/>
        <v>0</v>
      </c>
      <c r="DZ475" s="61">
        <f t="shared" si="797"/>
        <v>1</v>
      </c>
    </row>
    <row r="476" spans="1:130">
      <c r="C476" s="53">
        <v>2026</v>
      </c>
      <c r="D476" s="64"/>
      <c r="E476" s="64"/>
      <c r="F476" s="64"/>
      <c r="G476" s="64"/>
      <c r="H476" s="64"/>
      <c r="I476" s="64"/>
      <c r="J476" s="64">
        <f t="shared" si="804"/>
        <v>0</v>
      </c>
      <c r="K476" s="64">
        <f t="shared" si="805"/>
        <v>0</v>
      </c>
      <c r="L476" s="64">
        <f t="shared" si="806"/>
        <v>0</v>
      </c>
      <c r="M476" s="64">
        <f t="shared" si="807"/>
        <v>0</v>
      </c>
      <c r="N476" s="64">
        <f t="shared" si="808"/>
        <v>0</v>
      </c>
      <c r="O476" s="64">
        <f t="shared" si="809"/>
        <v>0</v>
      </c>
      <c r="P476" s="64">
        <f t="shared" si="810"/>
        <v>0</v>
      </c>
      <c r="Q476" s="64">
        <f t="shared" si="811"/>
        <v>0</v>
      </c>
      <c r="R476" s="64">
        <f t="shared" si="814"/>
        <v>0</v>
      </c>
      <c r="S476" s="64">
        <f t="shared" si="845"/>
        <v>0</v>
      </c>
      <c r="T476" s="64">
        <f t="shared" si="846"/>
        <v>0</v>
      </c>
      <c r="U476" s="64">
        <f t="shared" si="847"/>
        <v>0</v>
      </c>
      <c r="V476" s="64">
        <f t="shared" si="848"/>
        <v>0</v>
      </c>
      <c r="W476" s="64">
        <f t="shared" si="849"/>
        <v>0</v>
      </c>
      <c r="X476" s="64">
        <f t="shared" si="850"/>
        <v>0.2</v>
      </c>
      <c r="Y476" s="64">
        <f t="shared" si="851"/>
        <v>0.2</v>
      </c>
      <c r="Z476" s="64">
        <f t="shared" si="852"/>
        <v>0.2</v>
      </c>
      <c r="AA476" s="64">
        <f t="shared" si="853"/>
        <v>0.2</v>
      </c>
      <c r="AB476" s="64">
        <f t="shared" ref="AB476:AB494" si="854">VLOOKUP($C$90,$D$3:$K$63,$A$74,0)*(B452-B451)</f>
        <v>0.2</v>
      </c>
      <c r="AC476" s="64">
        <f>VLOOKUP($C$91,$D$3:$K$63,$A$74,0)*(B451-B450)</f>
        <v>0.2</v>
      </c>
      <c r="AD476" s="64">
        <f>VLOOKUP($C$92,$D$3:$K$63,$A$74,0)*B450</f>
        <v>0</v>
      </c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54">
        <f t="shared" si="794"/>
        <v>1.2</v>
      </c>
      <c r="BP476" s="53">
        <v>2026</v>
      </c>
      <c r="BQ476" s="61">
        <f t="shared" si="795"/>
        <v>0</v>
      </c>
      <c r="BR476" s="61">
        <f t="shared" si="815"/>
        <v>0</v>
      </c>
      <c r="BS476" s="61">
        <f t="shared" si="816"/>
        <v>0</v>
      </c>
      <c r="BT476" s="61">
        <f t="shared" si="817"/>
        <v>0</v>
      </c>
      <c r="BU476" s="61">
        <f t="shared" si="818"/>
        <v>0</v>
      </c>
      <c r="BV476" s="61">
        <f t="shared" si="819"/>
        <v>0</v>
      </c>
      <c r="BW476" s="61">
        <f t="shared" si="820"/>
        <v>0</v>
      </c>
      <c r="BX476" s="61">
        <f t="shared" si="821"/>
        <v>0</v>
      </c>
      <c r="BY476" s="61">
        <f t="shared" si="822"/>
        <v>0</v>
      </c>
      <c r="BZ476" s="61">
        <f t="shared" si="823"/>
        <v>0</v>
      </c>
      <c r="CA476" s="61">
        <f t="shared" si="824"/>
        <v>0</v>
      </c>
      <c r="CB476" s="61">
        <f t="shared" si="825"/>
        <v>0</v>
      </c>
      <c r="CC476" s="61">
        <f t="shared" si="826"/>
        <v>0</v>
      </c>
      <c r="CD476" s="61">
        <f t="shared" si="827"/>
        <v>0</v>
      </c>
      <c r="CE476" s="61">
        <f t="shared" si="828"/>
        <v>0</v>
      </c>
      <c r="CF476" s="61">
        <f t="shared" si="829"/>
        <v>0</v>
      </c>
      <c r="CG476" s="61">
        <f t="shared" si="812"/>
        <v>0</v>
      </c>
      <c r="CH476" s="61">
        <f t="shared" si="765"/>
        <v>0</v>
      </c>
      <c r="CI476" s="61">
        <f t="shared" si="766"/>
        <v>0</v>
      </c>
      <c r="CJ476" s="61">
        <f t="shared" si="767"/>
        <v>0</v>
      </c>
      <c r="CK476" s="61">
        <f t="shared" si="768"/>
        <v>0.16666666666666699</v>
      </c>
      <c r="CL476" s="61">
        <f t="shared" si="769"/>
        <v>0.16666666666666699</v>
      </c>
      <c r="CM476" s="61">
        <f t="shared" si="796"/>
        <v>0.16666666666666699</v>
      </c>
      <c r="CN476" s="61">
        <f t="shared" si="830"/>
        <v>0.16666666666666699</v>
      </c>
      <c r="CO476" s="61">
        <f t="shared" si="831"/>
        <v>0.16666666666666699</v>
      </c>
      <c r="CP476" s="61">
        <f t="shared" si="832"/>
        <v>0.16666666666666699</v>
      </c>
      <c r="CQ476" s="61">
        <f t="shared" si="833"/>
        <v>0</v>
      </c>
      <c r="CR476" s="61">
        <f t="shared" si="834"/>
        <v>0</v>
      </c>
      <c r="CS476" s="61">
        <f t="shared" si="835"/>
        <v>0</v>
      </c>
      <c r="CT476" s="61">
        <f t="shared" si="836"/>
        <v>0</v>
      </c>
      <c r="CU476" s="61">
        <f t="shared" si="837"/>
        <v>0</v>
      </c>
      <c r="CV476" s="61">
        <f t="shared" si="838"/>
        <v>0</v>
      </c>
      <c r="CW476" s="61">
        <f t="shared" si="839"/>
        <v>0</v>
      </c>
      <c r="CX476" s="61">
        <f t="shared" si="840"/>
        <v>0</v>
      </c>
      <c r="CY476" s="61">
        <f t="shared" si="841"/>
        <v>0</v>
      </c>
      <c r="CZ476" s="61">
        <f t="shared" si="842"/>
        <v>0</v>
      </c>
      <c r="DA476" s="61">
        <f t="shared" si="843"/>
        <v>0</v>
      </c>
      <c r="DB476" s="61">
        <f t="shared" si="844"/>
        <v>0</v>
      </c>
      <c r="DC476" s="61">
        <f t="shared" si="813"/>
        <v>0</v>
      </c>
      <c r="DD476" s="61">
        <f t="shared" si="771"/>
        <v>0</v>
      </c>
      <c r="DE476" s="61">
        <f t="shared" si="772"/>
        <v>0</v>
      </c>
      <c r="DF476" s="61">
        <f t="shared" si="773"/>
        <v>0</v>
      </c>
      <c r="DG476" s="61">
        <f t="shared" si="774"/>
        <v>0</v>
      </c>
      <c r="DH476" s="61">
        <f t="shared" si="775"/>
        <v>0</v>
      </c>
      <c r="DI476" s="61">
        <f t="shared" si="776"/>
        <v>0</v>
      </c>
      <c r="DJ476" s="61">
        <f t="shared" si="777"/>
        <v>0</v>
      </c>
      <c r="DK476" s="61">
        <f t="shared" si="778"/>
        <v>0</v>
      </c>
      <c r="DL476" s="61">
        <f t="shared" si="779"/>
        <v>0</v>
      </c>
      <c r="DM476" s="61">
        <f t="shared" si="780"/>
        <v>0</v>
      </c>
      <c r="DN476" s="61">
        <f t="shared" si="781"/>
        <v>0</v>
      </c>
      <c r="DO476" s="61">
        <f t="shared" si="782"/>
        <v>0</v>
      </c>
      <c r="DP476" s="61">
        <f t="shared" si="783"/>
        <v>0</v>
      </c>
      <c r="DQ476" s="61">
        <f t="shared" si="784"/>
        <v>0</v>
      </c>
      <c r="DR476" s="61">
        <f t="shared" si="785"/>
        <v>0</v>
      </c>
      <c r="DS476" s="61">
        <f t="shared" si="786"/>
        <v>0</v>
      </c>
      <c r="DT476" s="61">
        <f t="shared" si="787"/>
        <v>0</v>
      </c>
      <c r="DU476" s="61">
        <f t="shared" si="788"/>
        <v>0</v>
      </c>
      <c r="DV476" s="61">
        <f t="shared" si="789"/>
        <v>0</v>
      </c>
      <c r="DW476" s="61">
        <f t="shared" si="790"/>
        <v>0</v>
      </c>
      <c r="DX476" s="61">
        <f t="shared" si="791"/>
        <v>0</v>
      </c>
      <c r="DY476" s="61">
        <f t="shared" si="792"/>
        <v>0</v>
      </c>
      <c r="DZ476" s="61">
        <f t="shared" si="797"/>
        <v>1</v>
      </c>
    </row>
    <row r="477" spans="1:130">
      <c r="C477" s="53">
        <v>2027</v>
      </c>
      <c r="D477" s="64"/>
      <c r="E477" s="64"/>
      <c r="F477" s="64"/>
      <c r="G477" s="64"/>
      <c r="H477" s="64"/>
      <c r="I477" s="64"/>
      <c r="J477" s="64"/>
      <c r="K477" s="64">
        <f t="shared" si="805"/>
        <v>0</v>
      </c>
      <c r="L477" s="64">
        <f t="shared" si="806"/>
        <v>0</v>
      </c>
      <c r="M477" s="64">
        <f t="shared" si="807"/>
        <v>0</v>
      </c>
      <c r="N477" s="64">
        <f t="shared" si="808"/>
        <v>0</v>
      </c>
      <c r="O477" s="64">
        <f t="shared" si="809"/>
        <v>0</v>
      </c>
      <c r="P477" s="64">
        <f t="shared" si="810"/>
        <v>0</v>
      </c>
      <c r="Q477" s="64">
        <f t="shared" si="811"/>
        <v>0</v>
      </c>
      <c r="R477" s="64">
        <f t="shared" si="814"/>
        <v>0</v>
      </c>
      <c r="S477" s="64">
        <f t="shared" si="845"/>
        <v>0</v>
      </c>
      <c r="T477" s="64">
        <f t="shared" si="846"/>
        <v>0</v>
      </c>
      <c r="U477" s="64">
        <f t="shared" si="847"/>
        <v>0</v>
      </c>
      <c r="V477" s="64">
        <f t="shared" si="848"/>
        <v>0</v>
      </c>
      <c r="W477" s="64">
        <f t="shared" si="849"/>
        <v>0</v>
      </c>
      <c r="X477" s="64">
        <f t="shared" si="850"/>
        <v>0.2</v>
      </c>
      <c r="Y477" s="64">
        <f t="shared" si="851"/>
        <v>0.2</v>
      </c>
      <c r="Z477" s="64">
        <f t="shared" si="852"/>
        <v>0.2</v>
      </c>
      <c r="AA477" s="64">
        <f t="shared" si="853"/>
        <v>0.2</v>
      </c>
      <c r="AB477" s="64">
        <f t="shared" si="854"/>
        <v>0.2</v>
      </c>
      <c r="AC477" s="64">
        <f t="shared" ref="AC477:AC495" si="855">VLOOKUP($C$91,$D$3:$K$63,$A$74,0)*(B452-B451)</f>
        <v>0.2</v>
      </c>
      <c r="AD477" s="64">
        <f>VLOOKUP($C$92,$D$3:$K$63,$A$74,0)*(B451-B450)</f>
        <v>0.4</v>
      </c>
      <c r="AE477" s="64">
        <f>VLOOKUP($C$93,$D$3:$K$63,$A$74,0)*B450</f>
        <v>0</v>
      </c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54">
        <f t="shared" si="794"/>
        <v>1.6</v>
      </c>
      <c r="BP477" s="53">
        <v>2027</v>
      </c>
      <c r="BQ477" s="61">
        <f t="shared" si="795"/>
        <v>0</v>
      </c>
      <c r="BR477" s="61">
        <f t="shared" si="815"/>
        <v>0</v>
      </c>
      <c r="BS477" s="61">
        <f t="shared" si="816"/>
        <v>0</v>
      </c>
      <c r="BT477" s="61">
        <f t="shared" si="817"/>
        <v>0</v>
      </c>
      <c r="BU477" s="61">
        <f t="shared" si="818"/>
        <v>0</v>
      </c>
      <c r="BV477" s="61">
        <f t="shared" si="819"/>
        <v>0</v>
      </c>
      <c r="BW477" s="61">
        <f t="shared" si="820"/>
        <v>0</v>
      </c>
      <c r="BX477" s="61">
        <f t="shared" si="821"/>
        <v>0</v>
      </c>
      <c r="BY477" s="61">
        <f t="shared" si="822"/>
        <v>0</v>
      </c>
      <c r="BZ477" s="61">
        <f t="shared" si="823"/>
        <v>0</v>
      </c>
      <c r="CA477" s="61">
        <f t="shared" si="824"/>
        <v>0</v>
      </c>
      <c r="CB477" s="61">
        <f t="shared" si="825"/>
        <v>0</v>
      </c>
      <c r="CC477" s="61">
        <f t="shared" si="826"/>
        <v>0</v>
      </c>
      <c r="CD477" s="61">
        <f t="shared" si="827"/>
        <v>0</v>
      </c>
      <c r="CE477" s="61">
        <f t="shared" si="828"/>
        <v>0</v>
      </c>
      <c r="CF477" s="61">
        <f t="shared" si="829"/>
        <v>0</v>
      </c>
      <c r="CG477" s="61">
        <f t="shared" si="812"/>
        <v>0</v>
      </c>
      <c r="CH477" s="61">
        <f t="shared" si="765"/>
        <v>0</v>
      </c>
      <c r="CI477" s="61">
        <f t="shared" si="766"/>
        <v>0</v>
      </c>
      <c r="CJ477" s="61">
        <f t="shared" si="767"/>
        <v>0</v>
      </c>
      <c r="CK477" s="61">
        <f t="shared" si="768"/>
        <v>0.125</v>
      </c>
      <c r="CL477" s="61">
        <f t="shared" si="769"/>
        <v>0.125</v>
      </c>
      <c r="CM477" s="61">
        <f t="shared" si="796"/>
        <v>0.125</v>
      </c>
      <c r="CN477" s="61">
        <f t="shared" si="830"/>
        <v>0.125</v>
      </c>
      <c r="CO477" s="61">
        <f t="shared" si="831"/>
        <v>0.125</v>
      </c>
      <c r="CP477" s="61">
        <f t="shared" si="832"/>
        <v>0.125</v>
      </c>
      <c r="CQ477" s="61">
        <f t="shared" si="833"/>
        <v>0.25</v>
      </c>
      <c r="CR477" s="61">
        <f t="shared" si="834"/>
        <v>0</v>
      </c>
      <c r="CS477" s="61">
        <f t="shared" si="835"/>
        <v>0</v>
      </c>
      <c r="CT477" s="61">
        <f t="shared" si="836"/>
        <v>0</v>
      </c>
      <c r="CU477" s="61">
        <f t="shared" si="837"/>
        <v>0</v>
      </c>
      <c r="CV477" s="61">
        <f t="shared" si="838"/>
        <v>0</v>
      </c>
      <c r="CW477" s="61">
        <f t="shared" si="839"/>
        <v>0</v>
      </c>
      <c r="CX477" s="61">
        <f t="shared" si="840"/>
        <v>0</v>
      </c>
      <c r="CY477" s="61">
        <f t="shared" si="841"/>
        <v>0</v>
      </c>
      <c r="CZ477" s="61">
        <f t="shared" si="842"/>
        <v>0</v>
      </c>
      <c r="DA477" s="61">
        <f t="shared" si="843"/>
        <v>0</v>
      </c>
      <c r="DB477" s="61">
        <f t="shared" si="844"/>
        <v>0</v>
      </c>
      <c r="DC477" s="61">
        <f t="shared" si="813"/>
        <v>0</v>
      </c>
      <c r="DD477" s="61">
        <f t="shared" si="771"/>
        <v>0</v>
      </c>
      <c r="DE477" s="61">
        <f t="shared" si="772"/>
        <v>0</v>
      </c>
      <c r="DF477" s="61">
        <f t="shared" si="773"/>
        <v>0</v>
      </c>
      <c r="DG477" s="61">
        <f t="shared" si="774"/>
        <v>0</v>
      </c>
      <c r="DH477" s="61">
        <f t="shared" si="775"/>
        <v>0</v>
      </c>
      <c r="DI477" s="61">
        <f t="shared" si="776"/>
        <v>0</v>
      </c>
      <c r="DJ477" s="61">
        <f t="shared" si="777"/>
        <v>0</v>
      </c>
      <c r="DK477" s="61">
        <f t="shared" si="778"/>
        <v>0</v>
      </c>
      <c r="DL477" s="61">
        <f t="shared" si="779"/>
        <v>0</v>
      </c>
      <c r="DM477" s="61">
        <f t="shared" si="780"/>
        <v>0</v>
      </c>
      <c r="DN477" s="61">
        <f t="shared" si="781"/>
        <v>0</v>
      </c>
      <c r="DO477" s="61">
        <f t="shared" si="782"/>
        <v>0</v>
      </c>
      <c r="DP477" s="61">
        <f t="shared" si="783"/>
        <v>0</v>
      </c>
      <c r="DQ477" s="61">
        <f t="shared" si="784"/>
        <v>0</v>
      </c>
      <c r="DR477" s="61">
        <f t="shared" si="785"/>
        <v>0</v>
      </c>
      <c r="DS477" s="61">
        <f t="shared" si="786"/>
        <v>0</v>
      </c>
      <c r="DT477" s="61">
        <f t="shared" si="787"/>
        <v>0</v>
      </c>
      <c r="DU477" s="61">
        <f t="shared" si="788"/>
        <v>0</v>
      </c>
      <c r="DV477" s="61">
        <f t="shared" si="789"/>
        <v>0</v>
      </c>
      <c r="DW477" s="61">
        <f t="shared" si="790"/>
        <v>0</v>
      </c>
      <c r="DX477" s="61">
        <f t="shared" si="791"/>
        <v>0</v>
      </c>
      <c r="DY477" s="61">
        <f t="shared" si="792"/>
        <v>0</v>
      </c>
      <c r="DZ477" s="61">
        <f t="shared" si="797"/>
        <v>1</v>
      </c>
    </row>
    <row r="478" spans="1:130">
      <c r="C478" s="53">
        <v>2028</v>
      </c>
      <c r="D478" s="64"/>
      <c r="E478" s="64"/>
      <c r="F478" s="64"/>
      <c r="G478" s="64"/>
      <c r="H478" s="64"/>
      <c r="I478" s="64"/>
      <c r="J478" s="64"/>
      <c r="K478" s="64"/>
      <c r="L478" s="64">
        <f t="shared" si="806"/>
        <v>0</v>
      </c>
      <c r="M478" s="64">
        <f t="shared" si="807"/>
        <v>0</v>
      </c>
      <c r="N478" s="64">
        <f t="shared" si="808"/>
        <v>0</v>
      </c>
      <c r="O478" s="64">
        <f t="shared" si="809"/>
        <v>0</v>
      </c>
      <c r="P478" s="64">
        <f t="shared" si="810"/>
        <v>0</v>
      </c>
      <c r="Q478" s="64">
        <f t="shared" si="811"/>
        <v>0</v>
      </c>
      <c r="R478" s="64">
        <f t="shared" si="814"/>
        <v>0</v>
      </c>
      <c r="S478" s="64">
        <f t="shared" si="845"/>
        <v>0</v>
      </c>
      <c r="T478" s="64">
        <f t="shared" si="846"/>
        <v>0</v>
      </c>
      <c r="U478" s="64">
        <f t="shared" si="847"/>
        <v>0</v>
      </c>
      <c r="V478" s="64">
        <f t="shared" si="848"/>
        <v>0</v>
      </c>
      <c r="W478" s="64">
        <f t="shared" si="849"/>
        <v>0</v>
      </c>
      <c r="X478" s="64">
        <f t="shared" si="850"/>
        <v>0.2</v>
      </c>
      <c r="Y478" s="64">
        <f t="shared" si="851"/>
        <v>0.2</v>
      </c>
      <c r="Z478" s="64">
        <f t="shared" si="852"/>
        <v>0.2</v>
      </c>
      <c r="AA478" s="64">
        <f t="shared" si="853"/>
        <v>0.2</v>
      </c>
      <c r="AB478" s="64">
        <f t="shared" si="854"/>
        <v>0.2</v>
      </c>
      <c r="AC478" s="64">
        <f t="shared" si="855"/>
        <v>0.2</v>
      </c>
      <c r="AD478" s="64">
        <f t="shared" ref="AD478:AD496" si="856">VLOOKUP($C$92,$D$3:$K$63,$A$74,0)*(B452-B451)</f>
        <v>0.4</v>
      </c>
      <c r="AE478" s="64">
        <f>VLOOKUP($C$93,$D$3:$K$63,$A$74,0)*(B451-B450)</f>
        <v>0.4</v>
      </c>
      <c r="AF478" s="64">
        <f>VLOOKUP($C$94,$D$3:$K$63,$A$74,0)*B450</f>
        <v>0</v>
      </c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54">
        <f t="shared" si="794"/>
        <v>2</v>
      </c>
      <c r="BP478" s="53">
        <v>2028</v>
      </c>
      <c r="BQ478" s="61">
        <f t="shared" si="795"/>
        <v>0</v>
      </c>
      <c r="BR478" s="61">
        <f t="shared" si="815"/>
        <v>0</v>
      </c>
      <c r="BS478" s="61">
        <f t="shared" si="816"/>
        <v>0</v>
      </c>
      <c r="BT478" s="61">
        <f t="shared" si="817"/>
        <v>0</v>
      </c>
      <c r="BU478" s="61">
        <f t="shared" si="818"/>
        <v>0</v>
      </c>
      <c r="BV478" s="61">
        <f t="shared" si="819"/>
        <v>0</v>
      </c>
      <c r="BW478" s="61">
        <f t="shared" si="820"/>
        <v>0</v>
      </c>
      <c r="BX478" s="61">
        <f t="shared" si="821"/>
        <v>0</v>
      </c>
      <c r="BY478" s="61">
        <f t="shared" si="822"/>
        <v>0</v>
      </c>
      <c r="BZ478" s="61">
        <f t="shared" si="823"/>
        <v>0</v>
      </c>
      <c r="CA478" s="61">
        <f t="shared" si="824"/>
        <v>0</v>
      </c>
      <c r="CB478" s="61">
        <f t="shared" si="825"/>
        <v>0</v>
      </c>
      <c r="CC478" s="61">
        <f t="shared" si="826"/>
        <v>0</v>
      </c>
      <c r="CD478" s="61">
        <f t="shared" si="827"/>
        <v>0</v>
      </c>
      <c r="CE478" s="61">
        <f t="shared" si="828"/>
        <v>0</v>
      </c>
      <c r="CF478" s="61">
        <f t="shared" si="829"/>
        <v>0</v>
      </c>
      <c r="CG478" s="61">
        <f t="shared" si="812"/>
        <v>0</v>
      </c>
      <c r="CH478" s="61">
        <f t="shared" si="765"/>
        <v>0</v>
      </c>
      <c r="CI478" s="61">
        <f t="shared" si="766"/>
        <v>0</v>
      </c>
      <c r="CJ478" s="61">
        <f t="shared" si="767"/>
        <v>0</v>
      </c>
      <c r="CK478" s="61">
        <f t="shared" si="768"/>
        <v>0.1</v>
      </c>
      <c r="CL478" s="61">
        <f t="shared" si="769"/>
        <v>0.1</v>
      </c>
      <c r="CM478" s="61">
        <f t="shared" si="796"/>
        <v>0.1</v>
      </c>
      <c r="CN478" s="61">
        <f t="shared" si="830"/>
        <v>0.1</v>
      </c>
      <c r="CO478" s="61">
        <f t="shared" si="831"/>
        <v>0.1</v>
      </c>
      <c r="CP478" s="61">
        <f t="shared" si="832"/>
        <v>0.1</v>
      </c>
      <c r="CQ478" s="61">
        <f t="shared" si="833"/>
        <v>0.2</v>
      </c>
      <c r="CR478" s="61">
        <f t="shared" si="834"/>
        <v>0.2</v>
      </c>
      <c r="CS478" s="61">
        <f t="shared" si="835"/>
        <v>0</v>
      </c>
      <c r="CT478" s="61">
        <f t="shared" si="836"/>
        <v>0</v>
      </c>
      <c r="CU478" s="61">
        <f t="shared" si="837"/>
        <v>0</v>
      </c>
      <c r="CV478" s="61">
        <f t="shared" si="838"/>
        <v>0</v>
      </c>
      <c r="CW478" s="61">
        <f t="shared" si="839"/>
        <v>0</v>
      </c>
      <c r="CX478" s="61">
        <f t="shared" si="840"/>
        <v>0</v>
      </c>
      <c r="CY478" s="61">
        <f t="shared" si="841"/>
        <v>0</v>
      </c>
      <c r="CZ478" s="61">
        <f t="shared" si="842"/>
        <v>0</v>
      </c>
      <c r="DA478" s="61">
        <f t="shared" si="843"/>
        <v>0</v>
      </c>
      <c r="DB478" s="61">
        <f t="shared" si="844"/>
        <v>0</v>
      </c>
      <c r="DC478" s="61">
        <f t="shared" si="813"/>
        <v>0</v>
      </c>
      <c r="DD478" s="61">
        <f t="shared" si="771"/>
        <v>0</v>
      </c>
      <c r="DE478" s="61">
        <f t="shared" si="772"/>
        <v>0</v>
      </c>
      <c r="DF478" s="61">
        <f t="shared" si="773"/>
        <v>0</v>
      </c>
      <c r="DG478" s="61">
        <f t="shared" si="774"/>
        <v>0</v>
      </c>
      <c r="DH478" s="61">
        <f t="shared" si="775"/>
        <v>0</v>
      </c>
      <c r="DI478" s="61">
        <f t="shared" si="776"/>
        <v>0</v>
      </c>
      <c r="DJ478" s="61">
        <f t="shared" si="777"/>
        <v>0</v>
      </c>
      <c r="DK478" s="61">
        <f t="shared" si="778"/>
        <v>0</v>
      </c>
      <c r="DL478" s="61">
        <f t="shared" si="779"/>
        <v>0</v>
      </c>
      <c r="DM478" s="61">
        <f t="shared" si="780"/>
        <v>0</v>
      </c>
      <c r="DN478" s="61">
        <f t="shared" si="781"/>
        <v>0</v>
      </c>
      <c r="DO478" s="61">
        <f t="shared" si="782"/>
        <v>0</v>
      </c>
      <c r="DP478" s="61">
        <f t="shared" si="783"/>
        <v>0</v>
      </c>
      <c r="DQ478" s="61">
        <f t="shared" si="784"/>
        <v>0</v>
      </c>
      <c r="DR478" s="61">
        <f t="shared" si="785"/>
        <v>0</v>
      </c>
      <c r="DS478" s="61">
        <f t="shared" si="786"/>
        <v>0</v>
      </c>
      <c r="DT478" s="61">
        <f t="shared" si="787"/>
        <v>0</v>
      </c>
      <c r="DU478" s="61">
        <f t="shared" si="788"/>
        <v>0</v>
      </c>
      <c r="DV478" s="61">
        <f t="shared" si="789"/>
        <v>0</v>
      </c>
      <c r="DW478" s="61">
        <f t="shared" si="790"/>
        <v>0</v>
      </c>
      <c r="DX478" s="61">
        <f t="shared" si="791"/>
        <v>0</v>
      </c>
      <c r="DY478" s="61">
        <f t="shared" si="792"/>
        <v>0</v>
      </c>
      <c r="DZ478" s="61">
        <f t="shared" si="797"/>
        <v>1</v>
      </c>
    </row>
    <row r="479" spans="1:130">
      <c r="C479" s="53">
        <v>2029</v>
      </c>
      <c r="D479" s="64"/>
      <c r="E479" s="64"/>
      <c r="F479" s="64"/>
      <c r="G479" s="64"/>
      <c r="H479" s="64"/>
      <c r="I479" s="64"/>
      <c r="J479" s="64"/>
      <c r="K479" s="64"/>
      <c r="L479" s="64"/>
      <c r="M479" s="64">
        <f t="shared" si="807"/>
        <v>0</v>
      </c>
      <c r="N479" s="64">
        <f t="shared" si="808"/>
        <v>0</v>
      </c>
      <c r="O479" s="64">
        <f t="shared" si="809"/>
        <v>0</v>
      </c>
      <c r="P479" s="64">
        <f t="shared" si="810"/>
        <v>0</v>
      </c>
      <c r="Q479" s="64">
        <f t="shared" si="811"/>
        <v>0</v>
      </c>
      <c r="R479" s="64">
        <f t="shared" si="814"/>
        <v>0</v>
      </c>
      <c r="S479" s="64">
        <f t="shared" si="845"/>
        <v>0</v>
      </c>
      <c r="T479" s="64">
        <f t="shared" si="846"/>
        <v>0</v>
      </c>
      <c r="U479" s="64">
        <f t="shared" si="847"/>
        <v>0</v>
      </c>
      <c r="V479" s="64">
        <f t="shared" si="848"/>
        <v>0</v>
      </c>
      <c r="W479" s="64">
        <f t="shared" si="849"/>
        <v>0</v>
      </c>
      <c r="X479" s="64">
        <f t="shared" si="850"/>
        <v>0.2</v>
      </c>
      <c r="Y479" s="64">
        <f t="shared" si="851"/>
        <v>0.2</v>
      </c>
      <c r="Z479" s="64">
        <f t="shared" si="852"/>
        <v>0.2</v>
      </c>
      <c r="AA479" s="64">
        <f t="shared" si="853"/>
        <v>0.2</v>
      </c>
      <c r="AB479" s="64">
        <f t="shared" si="854"/>
        <v>0.2</v>
      </c>
      <c r="AC479" s="64">
        <f t="shared" si="855"/>
        <v>0.2</v>
      </c>
      <c r="AD479" s="64">
        <f t="shared" si="856"/>
        <v>0.4</v>
      </c>
      <c r="AE479" s="64">
        <f t="shared" ref="AE479:AE497" si="857">VLOOKUP($C$93,$D$3:$K$63,$A$74,0)*(B452-B451)</f>
        <v>0.4</v>
      </c>
      <c r="AF479" s="64">
        <f>VLOOKUP($C$94,$D$3:$K$63,$A$74,0)*(B451-B450)</f>
        <v>0.4</v>
      </c>
      <c r="AG479" s="64">
        <f>VLOOKUP($C$95,$D$3:$K$63,$A$74,0)*B450</f>
        <v>0</v>
      </c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54">
        <f t="shared" si="794"/>
        <v>2.4</v>
      </c>
      <c r="BP479" s="53">
        <v>2029</v>
      </c>
      <c r="BQ479" s="61">
        <f t="shared" si="795"/>
        <v>0</v>
      </c>
      <c r="BR479" s="61">
        <f t="shared" si="815"/>
        <v>0</v>
      </c>
      <c r="BS479" s="61">
        <f t="shared" si="816"/>
        <v>0</v>
      </c>
      <c r="BT479" s="61">
        <f t="shared" si="817"/>
        <v>0</v>
      </c>
      <c r="BU479" s="61">
        <f t="shared" si="818"/>
        <v>0</v>
      </c>
      <c r="BV479" s="61">
        <f t="shared" si="819"/>
        <v>0</v>
      </c>
      <c r="BW479" s="61">
        <f t="shared" si="820"/>
        <v>0</v>
      </c>
      <c r="BX479" s="61">
        <f t="shared" si="821"/>
        <v>0</v>
      </c>
      <c r="BY479" s="61">
        <f t="shared" si="822"/>
        <v>0</v>
      </c>
      <c r="BZ479" s="61">
        <f t="shared" si="823"/>
        <v>0</v>
      </c>
      <c r="CA479" s="61">
        <f t="shared" si="824"/>
        <v>0</v>
      </c>
      <c r="CB479" s="61">
        <f t="shared" si="825"/>
        <v>0</v>
      </c>
      <c r="CC479" s="61">
        <f t="shared" si="826"/>
        <v>0</v>
      </c>
      <c r="CD479" s="61">
        <f t="shared" si="827"/>
        <v>0</v>
      </c>
      <c r="CE479" s="61">
        <f t="shared" si="828"/>
        <v>0</v>
      </c>
      <c r="CF479" s="61">
        <f t="shared" si="829"/>
        <v>0</v>
      </c>
      <c r="CG479" s="61">
        <f t="shared" si="812"/>
        <v>0</v>
      </c>
      <c r="CH479" s="61">
        <f t="shared" si="765"/>
        <v>0</v>
      </c>
      <c r="CI479" s="61">
        <f t="shared" si="766"/>
        <v>0</v>
      </c>
      <c r="CJ479" s="61">
        <f t="shared" si="767"/>
        <v>0</v>
      </c>
      <c r="CK479" s="61">
        <f t="shared" si="768"/>
        <v>8.3333333333333301E-2</v>
      </c>
      <c r="CL479" s="61">
        <f t="shared" si="769"/>
        <v>8.3333333333333301E-2</v>
      </c>
      <c r="CM479" s="61">
        <f t="shared" si="796"/>
        <v>8.3333333333333301E-2</v>
      </c>
      <c r="CN479" s="61">
        <f t="shared" si="830"/>
        <v>8.3333333333333301E-2</v>
      </c>
      <c r="CO479" s="61">
        <f t="shared" si="831"/>
        <v>8.3333333333333301E-2</v>
      </c>
      <c r="CP479" s="61">
        <f t="shared" si="832"/>
        <v>8.3333333333333301E-2</v>
      </c>
      <c r="CQ479" s="61">
        <f t="shared" si="833"/>
        <v>0.16666666666666699</v>
      </c>
      <c r="CR479" s="61">
        <f t="shared" si="834"/>
        <v>0.16666666666666699</v>
      </c>
      <c r="CS479" s="61">
        <f t="shared" si="835"/>
        <v>0.16666666666666699</v>
      </c>
      <c r="CT479" s="61">
        <f t="shared" si="836"/>
        <v>0</v>
      </c>
      <c r="CU479" s="61">
        <f t="shared" si="837"/>
        <v>0</v>
      </c>
      <c r="CV479" s="61">
        <f t="shared" si="838"/>
        <v>0</v>
      </c>
      <c r="CW479" s="61">
        <f t="shared" si="839"/>
        <v>0</v>
      </c>
      <c r="CX479" s="61">
        <f t="shared" si="840"/>
        <v>0</v>
      </c>
      <c r="CY479" s="61">
        <f t="shared" si="841"/>
        <v>0</v>
      </c>
      <c r="CZ479" s="61">
        <f t="shared" si="842"/>
        <v>0</v>
      </c>
      <c r="DA479" s="61">
        <f t="shared" si="843"/>
        <v>0</v>
      </c>
      <c r="DB479" s="61">
        <f t="shared" si="844"/>
        <v>0</v>
      </c>
      <c r="DC479" s="61">
        <f t="shared" si="813"/>
        <v>0</v>
      </c>
      <c r="DD479" s="61">
        <f t="shared" si="771"/>
        <v>0</v>
      </c>
      <c r="DE479" s="61">
        <f t="shared" si="772"/>
        <v>0</v>
      </c>
      <c r="DF479" s="61">
        <f t="shared" si="773"/>
        <v>0</v>
      </c>
      <c r="DG479" s="61">
        <f t="shared" si="774"/>
        <v>0</v>
      </c>
      <c r="DH479" s="61">
        <f t="shared" si="775"/>
        <v>0</v>
      </c>
      <c r="DI479" s="61">
        <f t="shared" si="776"/>
        <v>0</v>
      </c>
      <c r="DJ479" s="61">
        <f t="shared" si="777"/>
        <v>0</v>
      </c>
      <c r="DK479" s="61">
        <f t="shared" si="778"/>
        <v>0</v>
      </c>
      <c r="DL479" s="61">
        <f t="shared" si="779"/>
        <v>0</v>
      </c>
      <c r="DM479" s="61">
        <f t="shared" si="780"/>
        <v>0</v>
      </c>
      <c r="DN479" s="61">
        <f t="shared" si="781"/>
        <v>0</v>
      </c>
      <c r="DO479" s="61">
        <f t="shared" si="782"/>
        <v>0</v>
      </c>
      <c r="DP479" s="61">
        <f t="shared" si="783"/>
        <v>0</v>
      </c>
      <c r="DQ479" s="61">
        <f t="shared" si="784"/>
        <v>0</v>
      </c>
      <c r="DR479" s="61">
        <f t="shared" si="785"/>
        <v>0</v>
      </c>
      <c r="DS479" s="61">
        <f t="shared" si="786"/>
        <v>0</v>
      </c>
      <c r="DT479" s="61">
        <f t="shared" si="787"/>
        <v>0</v>
      </c>
      <c r="DU479" s="61">
        <f t="shared" si="788"/>
        <v>0</v>
      </c>
      <c r="DV479" s="61">
        <f t="shared" si="789"/>
        <v>0</v>
      </c>
      <c r="DW479" s="61">
        <f t="shared" si="790"/>
        <v>0</v>
      </c>
      <c r="DX479" s="61">
        <f t="shared" si="791"/>
        <v>0</v>
      </c>
      <c r="DY479" s="61">
        <f t="shared" si="792"/>
        <v>0</v>
      </c>
      <c r="DZ479" s="61">
        <f t="shared" si="797"/>
        <v>1</v>
      </c>
    </row>
    <row r="480" spans="1:130">
      <c r="C480" s="53">
        <v>2030</v>
      </c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>
        <f t="shared" si="808"/>
        <v>0</v>
      </c>
      <c r="O480" s="64">
        <f t="shared" si="809"/>
        <v>0</v>
      </c>
      <c r="P480" s="64">
        <f t="shared" si="810"/>
        <v>0</v>
      </c>
      <c r="Q480" s="64">
        <f t="shared" si="811"/>
        <v>0</v>
      </c>
      <c r="R480" s="64">
        <f t="shared" si="814"/>
        <v>0</v>
      </c>
      <c r="S480" s="64">
        <f t="shared" si="845"/>
        <v>0</v>
      </c>
      <c r="T480" s="64">
        <f t="shared" si="846"/>
        <v>0</v>
      </c>
      <c r="U480" s="64">
        <f t="shared" si="847"/>
        <v>0</v>
      </c>
      <c r="V480" s="64">
        <f t="shared" si="848"/>
        <v>0</v>
      </c>
      <c r="W480" s="64">
        <f t="shared" si="849"/>
        <v>0</v>
      </c>
      <c r="X480" s="64">
        <f t="shared" si="850"/>
        <v>0.2</v>
      </c>
      <c r="Y480" s="64">
        <f t="shared" si="851"/>
        <v>0.2</v>
      </c>
      <c r="Z480" s="64">
        <f t="shared" si="852"/>
        <v>0.2</v>
      </c>
      <c r="AA480" s="64">
        <f t="shared" si="853"/>
        <v>0.2</v>
      </c>
      <c r="AB480" s="64">
        <f t="shared" si="854"/>
        <v>0.2</v>
      </c>
      <c r="AC480" s="64">
        <f t="shared" si="855"/>
        <v>0.2</v>
      </c>
      <c r="AD480" s="64">
        <f t="shared" si="856"/>
        <v>0.4</v>
      </c>
      <c r="AE480" s="64">
        <f t="shared" si="857"/>
        <v>0.4</v>
      </c>
      <c r="AF480" s="64">
        <f t="shared" ref="AF480:AF498" si="858">VLOOKUP($C$94,$D$3:$K$63,$A$74,0)*(B452-B451)</f>
        <v>0.4</v>
      </c>
      <c r="AG480" s="64">
        <f>VLOOKUP($C$95,$D$3:$K$63,$A$74,0)*(B451-B450)</f>
        <v>0.6</v>
      </c>
      <c r="AH480" s="64">
        <f>VLOOKUP($C$96,$D$3:$K$63,$A$74,0)*B450</f>
        <v>0</v>
      </c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54">
        <f t="shared" si="794"/>
        <v>3</v>
      </c>
      <c r="BP480" s="53">
        <v>2030</v>
      </c>
      <c r="BQ480" s="61">
        <f t="shared" si="795"/>
        <v>0</v>
      </c>
      <c r="BR480" s="61">
        <f t="shared" si="815"/>
        <v>0</v>
      </c>
      <c r="BS480" s="61">
        <f t="shared" si="816"/>
        <v>0</v>
      </c>
      <c r="BT480" s="61">
        <f t="shared" si="817"/>
        <v>0</v>
      </c>
      <c r="BU480" s="61">
        <f t="shared" si="818"/>
        <v>0</v>
      </c>
      <c r="BV480" s="61">
        <f t="shared" si="819"/>
        <v>0</v>
      </c>
      <c r="BW480" s="61">
        <f t="shared" si="820"/>
        <v>0</v>
      </c>
      <c r="BX480" s="61">
        <f t="shared" si="821"/>
        <v>0</v>
      </c>
      <c r="BY480" s="61">
        <f t="shared" si="822"/>
        <v>0</v>
      </c>
      <c r="BZ480" s="61">
        <f t="shared" si="823"/>
        <v>0</v>
      </c>
      <c r="CA480" s="61">
        <f t="shared" si="824"/>
        <v>0</v>
      </c>
      <c r="CB480" s="61">
        <f t="shared" si="825"/>
        <v>0</v>
      </c>
      <c r="CC480" s="61">
        <f t="shared" si="826"/>
        <v>0</v>
      </c>
      <c r="CD480" s="61">
        <f t="shared" si="827"/>
        <v>0</v>
      </c>
      <c r="CE480" s="61">
        <f t="shared" si="828"/>
        <v>0</v>
      </c>
      <c r="CF480" s="61">
        <f t="shared" si="829"/>
        <v>0</v>
      </c>
      <c r="CG480" s="61">
        <f t="shared" si="812"/>
        <v>0</v>
      </c>
      <c r="CH480" s="61">
        <f t="shared" si="765"/>
        <v>0</v>
      </c>
      <c r="CI480" s="61">
        <f t="shared" si="766"/>
        <v>0</v>
      </c>
      <c r="CJ480" s="61">
        <f t="shared" si="767"/>
        <v>0</v>
      </c>
      <c r="CK480" s="61">
        <f t="shared" si="768"/>
        <v>6.6666666666666693E-2</v>
      </c>
      <c r="CL480" s="61">
        <f t="shared" si="769"/>
        <v>6.6666666666666693E-2</v>
      </c>
      <c r="CM480" s="61">
        <f t="shared" si="796"/>
        <v>6.6666666666666693E-2</v>
      </c>
      <c r="CN480" s="61">
        <f t="shared" si="830"/>
        <v>6.6666666666666693E-2</v>
      </c>
      <c r="CO480" s="61">
        <f t="shared" si="831"/>
        <v>6.6666666666666693E-2</v>
      </c>
      <c r="CP480" s="61">
        <f t="shared" si="832"/>
        <v>6.6666666666666693E-2</v>
      </c>
      <c r="CQ480" s="61">
        <f t="shared" si="833"/>
        <v>0.133333333333333</v>
      </c>
      <c r="CR480" s="61">
        <f t="shared" si="834"/>
        <v>0.133333333333333</v>
      </c>
      <c r="CS480" s="61">
        <f t="shared" si="835"/>
        <v>0.133333333333333</v>
      </c>
      <c r="CT480" s="61">
        <f t="shared" si="836"/>
        <v>0.2</v>
      </c>
      <c r="CU480" s="61">
        <f t="shared" si="837"/>
        <v>0</v>
      </c>
      <c r="CV480" s="61">
        <f t="shared" si="838"/>
        <v>0</v>
      </c>
      <c r="CW480" s="61">
        <f t="shared" si="839"/>
        <v>0</v>
      </c>
      <c r="CX480" s="61">
        <f t="shared" si="840"/>
        <v>0</v>
      </c>
      <c r="CY480" s="61">
        <f t="shared" si="841"/>
        <v>0</v>
      </c>
      <c r="CZ480" s="61">
        <f t="shared" si="842"/>
        <v>0</v>
      </c>
      <c r="DA480" s="61">
        <f t="shared" si="843"/>
        <v>0</v>
      </c>
      <c r="DB480" s="61">
        <f t="shared" si="844"/>
        <v>0</v>
      </c>
      <c r="DC480" s="61">
        <f t="shared" si="813"/>
        <v>0</v>
      </c>
      <c r="DD480" s="61">
        <f t="shared" si="771"/>
        <v>0</v>
      </c>
      <c r="DE480" s="61">
        <f t="shared" si="772"/>
        <v>0</v>
      </c>
      <c r="DF480" s="61">
        <f t="shared" si="773"/>
        <v>0</v>
      </c>
      <c r="DG480" s="61">
        <f t="shared" si="774"/>
        <v>0</v>
      </c>
      <c r="DH480" s="61">
        <f t="shared" si="775"/>
        <v>0</v>
      </c>
      <c r="DI480" s="61">
        <f t="shared" si="776"/>
        <v>0</v>
      </c>
      <c r="DJ480" s="61">
        <f t="shared" si="777"/>
        <v>0</v>
      </c>
      <c r="DK480" s="61">
        <f t="shared" si="778"/>
        <v>0</v>
      </c>
      <c r="DL480" s="61">
        <f t="shared" si="779"/>
        <v>0</v>
      </c>
      <c r="DM480" s="61">
        <f t="shared" si="780"/>
        <v>0</v>
      </c>
      <c r="DN480" s="61">
        <f t="shared" si="781"/>
        <v>0</v>
      </c>
      <c r="DO480" s="61">
        <f t="shared" si="782"/>
        <v>0</v>
      </c>
      <c r="DP480" s="61">
        <f t="shared" si="783"/>
        <v>0</v>
      </c>
      <c r="DQ480" s="61">
        <f t="shared" si="784"/>
        <v>0</v>
      </c>
      <c r="DR480" s="61">
        <f t="shared" si="785"/>
        <v>0</v>
      </c>
      <c r="DS480" s="61">
        <f t="shared" si="786"/>
        <v>0</v>
      </c>
      <c r="DT480" s="61">
        <f t="shared" si="787"/>
        <v>0</v>
      </c>
      <c r="DU480" s="61">
        <f t="shared" si="788"/>
        <v>0</v>
      </c>
      <c r="DV480" s="61">
        <f t="shared" si="789"/>
        <v>0</v>
      </c>
      <c r="DW480" s="61">
        <f t="shared" si="790"/>
        <v>0</v>
      </c>
      <c r="DX480" s="61">
        <f t="shared" si="791"/>
        <v>0</v>
      </c>
      <c r="DY480" s="61">
        <f t="shared" si="792"/>
        <v>0</v>
      </c>
      <c r="DZ480" s="61">
        <f t="shared" si="797"/>
        <v>1</v>
      </c>
    </row>
    <row r="481" spans="3:130">
      <c r="C481" s="53">
        <v>2031</v>
      </c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>
        <f t="shared" si="809"/>
        <v>0</v>
      </c>
      <c r="P481" s="64">
        <f t="shared" si="810"/>
        <v>0</v>
      </c>
      <c r="Q481" s="64">
        <f t="shared" si="811"/>
        <v>0</v>
      </c>
      <c r="R481" s="64">
        <f t="shared" si="814"/>
        <v>0</v>
      </c>
      <c r="S481" s="64">
        <f t="shared" si="845"/>
        <v>0</v>
      </c>
      <c r="T481" s="64">
        <f t="shared" si="846"/>
        <v>0</v>
      </c>
      <c r="U481" s="64">
        <f t="shared" si="847"/>
        <v>0</v>
      </c>
      <c r="V481" s="64">
        <f t="shared" si="848"/>
        <v>0</v>
      </c>
      <c r="W481" s="64">
        <f t="shared" si="849"/>
        <v>0</v>
      </c>
      <c r="X481" s="64">
        <f t="shared" si="850"/>
        <v>0.2</v>
      </c>
      <c r="Y481" s="64">
        <f t="shared" si="851"/>
        <v>0.2</v>
      </c>
      <c r="Z481" s="64">
        <f t="shared" si="852"/>
        <v>0.2</v>
      </c>
      <c r="AA481" s="64">
        <f t="shared" si="853"/>
        <v>0.2</v>
      </c>
      <c r="AB481" s="64">
        <f t="shared" si="854"/>
        <v>0.2</v>
      </c>
      <c r="AC481" s="64">
        <f t="shared" si="855"/>
        <v>0.2</v>
      </c>
      <c r="AD481" s="64">
        <f t="shared" si="856"/>
        <v>0.4</v>
      </c>
      <c r="AE481" s="64">
        <f t="shared" si="857"/>
        <v>0.4</v>
      </c>
      <c r="AF481" s="64">
        <f t="shared" si="858"/>
        <v>0.4</v>
      </c>
      <c r="AG481" s="64">
        <f t="shared" ref="AG481:AG499" si="859">VLOOKUP($C$95,$D$3:$K$63,$A$74,0)*(B452-B451)</f>
        <v>0.6</v>
      </c>
      <c r="AH481" s="64">
        <f>VLOOKUP($C$96,$D$3:$K$63,$A$74,0)*(B451-B450)</f>
        <v>0.6</v>
      </c>
      <c r="AI481" s="64">
        <f>VLOOKUP($C$97,$D$3:$K$63,$A$74,0)*B450</f>
        <v>0</v>
      </c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54">
        <f t="shared" si="794"/>
        <v>3.6</v>
      </c>
      <c r="BP481" s="53">
        <v>2031</v>
      </c>
      <c r="BQ481" s="61">
        <f t="shared" si="795"/>
        <v>0</v>
      </c>
      <c r="BR481" s="61">
        <f t="shared" si="815"/>
        <v>0</v>
      </c>
      <c r="BS481" s="61">
        <f t="shared" si="816"/>
        <v>0</v>
      </c>
      <c r="BT481" s="61">
        <f t="shared" si="817"/>
        <v>0</v>
      </c>
      <c r="BU481" s="61">
        <f t="shared" si="818"/>
        <v>0</v>
      </c>
      <c r="BV481" s="61">
        <f t="shared" si="819"/>
        <v>0</v>
      </c>
      <c r="BW481" s="61">
        <f t="shared" si="820"/>
        <v>0</v>
      </c>
      <c r="BX481" s="61">
        <f t="shared" si="821"/>
        <v>0</v>
      </c>
      <c r="BY481" s="61">
        <f t="shared" si="822"/>
        <v>0</v>
      </c>
      <c r="BZ481" s="61">
        <f t="shared" si="823"/>
        <v>0</v>
      </c>
      <c r="CA481" s="61">
        <f t="shared" si="824"/>
        <v>0</v>
      </c>
      <c r="CB481" s="61">
        <f t="shared" si="825"/>
        <v>0</v>
      </c>
      <c r="CC481" s="61">
        <f t="shared" si="826"/>
        <v>0</v>
      </c>
      <c r="CD481" s="61">
        <f t="shared" si="827"/>
        <v>0</v>
      </c>
      <c r="CE481" s="61">
        <f t="shared" si="828"/>
        <v>0</v>
      </c>
      <c r="CF481" s="61">
        <f t="shared" si="829"/>
        <v>0</v>
      </c>
      <c r="CG481" s="61">
        <f t="shared" si="812"/>
        <v>0</v>
      </c>
      <c r="CH481" s="61">
        <f t="shared" si="765"/>
        <v>0</v>
      </c>
      <c r="CI481" s="61">
        <f t="shared" si="766"/>
        <v>0</v>
      </c>
      <c r="CJ481" s="61">
        <f t="shared" si="767"/>
        <v>0</v>
      </c>
      <c r="CK481" s="61">
        <f t="shared" si="768"/>
        <v>5.5555555555555601E-2</v>
      </c>
      <c r="CL481" s="61">
        <f t="shared" si="769"/>
        <v>5.5555555555555601E-2</v>
      </c>
      <c r="CM481" s="61">
        <f t="shared" si="796"/>
        <v>5.5555555555555601E-2</v>
      </c>
      <c r="CN481" s="61">
        <f t="shared" si="830"/>
        <v>5.5555555555555601E-2</v>
      </c>
      <c r="CO481" s="61">
        <f t="shared" si="831"/>
        <v>5.5555555555555601E-2</v>
      </c>
      <c r="CP481" s="61">
        <f t="shared" si="832"/>
        <v>5.5555555555555601E-2</v>
      </c>
      <c r="CQ481" s="61">
        <f t="shared" si="833"/>
        <v>0.11111111111111099</v>
      </c>
      <c r="CR481" s="61">
        <f t="shared" si="834"/>
        <v>0.11111111111111099</v>
      </c>
      <c r="CS481" s="61">
        <f t="shared" si="835"/>
        <v>0.11111111111111099</v>
      </c>
      <c r="CT481" s="61">
        <f t="shared" si="836"/>
        <v>0.16666666666666699</v>
      </c>
      <c r="CU481" s="61">
        <f t="shared" si="837"/>
        <v>0.16666666666666699</v>
      </c>
      <c r="CV481" s="61">
        <f t="shared" si="838"/>
        <v>0</v>
      </c>
      <c r="CW481" s="61">
        <f t="shared" si="839"/>
        <v>0</v>
      </c>
      <c r="CX481" s="61">
        <f t="shared" si="840"/>
        <v>0</v>
      </c>
      <c r="CY481" s="61">
        <f t="shared" si="841"/>
        <v>0</v>
      </c>
      <c r="CZ481" s="61">
        <f t="shared" si="842"/>
        <v>0</v>
      </c>
      <c r="DA481" s="61">
        <f t="shared" si="843"/>
        <v>0</v>
      </c>
      <c r="DB481" s="61">
        <f t="shared" si="844"/>
        <v>0</v>
      </c>
      <c r="DC481" s="61">
        <f t="shared" si="813"/>
        <v>0</v>
      </c>
      <c r="DD481" s="61">
        <f t="shared" si="771"/>
        <v>0</v>
      </c>
      <c r="DE481" s="61">
        <f t="shared" si="772"/>
        <v>0</v>
      </c>
      <c r="DF481" s="61">
        <f t="shared" si="773"/>
        <v>0</v>
      </c>
      <c r="DG481" s="61">
        <f t="shared" si="774"/>
        <v>0</v>
      </c>
      <c r="DH481" s="61">
        <f t="shared" si="775"/>
        <v>0</v>
      </c>
      <c r="DI481" s="61">
        <f t="shared" si="776"/>
        <v>0</v>
      </c>
      <c r="DJ481" s="61">
        <f t="shared" si="777"/>
        <v>0</v>
      </c>
      <c r="DK481" s="61">
        <f t="shared" si="778"/>
        <v>0</v>
      </c>
      <c r="DL481" s="61">
        <f t="shared" si="779"/>
        <v>0</v>
      </c>
      <c r="DM481" s="61">
        <f t="shared" si="780"/>
        <v>0</v>
      </c>
      <c r="DN481" s="61">
        <f t="shared" si="781"/>
        <v>0</v>
      </c>
      <c r="DO481" s="61">
        <f t="shared" si="782"/>
        <v>0</v>
      </c>
      <c r="DP481" s="61">
        <f t="shared" si="783"/>
        <v>0</v>
      </c>
      <c r="DQ481" s="61">
        <f t="shared" si="784"/>
        <v>0</v>
      </c>
      <c r="DR481" s="61">
        <f t="shared" si="785"/>
        <v>0</v>
      </c>
      <c r="DS481" s="61">
        <f t="shared" si="786"/>
        <v>0</v>
      </c>
      <c r="DT481" s="61">
        <f t="shared" si="787"/>
        <v>0</v>
      </c>
      <c r="DU481" s="61">
        <f t="shared" si="788"/>
        <v>0</v>
      </c>
      <c r="DV481" s="61">
        <f t="shared" si="789"/>
        <v>0</v>
      </c>
      <c r="DW481" s="61">
        <f t="shared" si="790"/>
        <v>0</v>
      </c>
      <c r="DX481" s="61">
        <f t="shared" si="791"/>
        <v>0</v>
      </c>
      <c r="DY481" s="61">
        <f t="shared" si="792"/>
        <v>0</v>
      </c>
      <c r="DZ481" s="61">
        <f t="shared" si="797"/>
        <v>1</v>
      </c>
    </row>
    <row r="482" spans="3:130">
      <c r="C482" s="53">
        <v>2032</v>
      </c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>
        <f t="shared" si="810"/>
        <v>0</v>
      </c>
      <c r="Q482" s="64">
        <f t="shared" si="811"/>
        <v>0</v>
      </c>
      <c r="R482" s="64">
        <f t="shared" si="814"/>
        <v>0</v>
      </c>
      <c r="S482" s="64">
        <f t="shared" si="845"/>
        <v>0</v>
      </c>
      <c r="T482" s="64">
        <f t="shared" si="846"/>
        <v>0</v>
      </c>
      <c r="U482" s="64">
        <f t="shared" si="847"/>
        <v>0</v>
      </c>
      <c r="V482" s="64">
        <f t="shared" si="848"/>
        <v>0</v>
      </c>
      <c r="W482" s="64">
        <f t="shared" si="849"/>
        <v>0</v>
      </c>
      <c r="X482" s="64">
        <f t="shared" si="850"/>
        <v>0.2</v>
      </c>
      <c r="Y482" s="64">
        <f t="shared" si="851"/>
        <v>0.2</v>
      </c>
      <c r="Z482" s="64">
        <f t="shared" si="852"/>
        <v>0.2</v>
      </c>
      <c r="AA482" s="64">
        <f t="shared" si="853"/>
        <v>0.2</v>
      </c>
      <c r="AB482" s="64">
        <f t="shared" si="854"/>
        <v>0.2</v>
      </c>
      <c r="AC482" s="64">
        <f t="shared" si="855"/>
        <v>0.2</v>
      </c>
      <c r="AD482" s="64">
        <f t="shared" si="856"/>
        <v>0.4</v>
      </c>
      <c r="AE482" s="64">
        <f t="shared" si="857"/>
        <v>0.4</v>
      </c>
      <c r="AF482" s="64">
        <f t="shared" si="858"/>
        <v>0.4</v>
      </c>
      <c r="AG482" s="64">
        <f t="shared" si="859"/>
        <v>0.6</v>
      </c>
      <c r="AH482" s="64">
        <f t="shared" ref="AH482:AH500" si="860">VLOOKUP($C$96,$D$3:$K$63,$A$74,0)*(B452-B451)</f>
        <v>0.6</v>
      </c>
      <c r="AI482" s="64">
        <f>VLOOKUP($C$97,$D$3:$K$63,$A$74,0)*(B451-B450)</f>
        <v>0.6</v>
      </c>
      <c r="AJ482" s="64">
        <f>VLOOKUP($C$98,$D$3:$K$63,$A$74,0)*B450</f>
        <v>0</v>
      </c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54">
        <f t="shared" si="794"/>
        <v>4.2</v>
      </c>
      <c r="BP482" s="53">
        <v>2032</v>
      </c>
      <c r="BQ482" s="61">
        <f t="shared" si="795"/>
        <v>0</v>
      </c>
      <c r="BR482" s="61">
        <f t="shared" si="815"/>
        <v>0</v>
      </c>
      <c r="BS482" s="61">
        <f t="shared" si="816"/>
        <v>0</v>
      </c>
      <c r="BT482" s="61">
        <f t="shared" si="817"/>
        <v>0</v>
      </c>
      <c r="BU482" s="61">
        <f t="shared" si="818"/>
        <v>0</v>
      </c>
      <c r="BV482" s="61">
        <f t="shared" si="819"/>
        <v>0</v>
      </c>
      <c r="BW482" s="61">
        <f t="shared" si="820"/>
        <v>0</v>
      </c>
      <c r="BX482" s="61">
        <f t="shared" si="821"/>
        <v>0</v>
      </c>
      <c r="BY482" s="61">
        <f t="shared" si="822"/>
        <v>0</v>
      </c>
      <c r="BZ482" s="61">
        <f t="shared" si="823"/>
        <v>0</v>
      </c>
      <c r="CA482" s="61">
        <f t="shared" si="824"/>
        <v>0</v>
      </c>
      <c r="CB482" s="61">
        <f t="shared" si="825"/>
        <v>0</v>
      </c>
      <c r="CC482" s="61">
        <f t="shared" si="826"/>
        <v>0</v>
      </c>
      <c r="CD482" s="61">
        <f t="shared" si="827"/>
        <v>0</v>
      </c>
      <c r="CE482" s="61">
        <f t="shared" si="828"/>
        <v>0</v>
      </c>
      <c r="CF482" s="61">
        <f t="shared" si="829"/>
        <v>0</v>
      </c>
      <c r="CG482" s="61">
        <f t="shared" si="812"/>
        <v>0</v>
      </c>
      <c r="CH482" s="61">
        <f t="shared" si="765"/>
        <v>0</v>
      </c>
      <c r="CI482" s="61">
        <f t="shared" si="766"/>
        <v>0</v>
      </c>
      <c r="CJ482" s="61">
        <f t="shared" si="767"/>
        <v>0</v>
      </c>
      <c r="CK482" s="61">
        <f t="shared" si="768"/>
        <v>4.7619047619047603E-2</v>
      </c>
      <c r="CL482" s="61">
        <f t="shared" si="769"/>
        <v>4.7619047619047603E-2</v>
      </c>
      <c r="CM482" s="61">
        <f t="shared" si="796"/>
        <v>4.7619047619047603E-2</v>
      </c>
      <c r="CN482" s="61">
        <f t="shared" si="830"/>
        <v>4.7619047619047603E-2</v>
      </c>
      <c r="CO482" s="61">
        <f t="shared" si="831"/>
        <v>4.7619047619047603E-2</v>
      </c>
      <c r="CP482" s="61">
        <f t="shared" si="832"/>
        <v>4.7619047619047603E-2</v>
      </c>
      <c r="CQ482" s="61">
        <f t="shared" si="833"/>
        <v>9.5238095238095205E-2</v>
      </c>
      <c r="CR482" s="61">
        <f t="shared" si="834"/>
        <v>9.5238095238095205E-2</v>
      </c>
      <c r="CS482" s="61">
        <f t="shared" si="835"/>
        <v>9.5238095238095205E-2</v>
      </c>
      <c r="CT482" s="61">
        <f t="shared" si="836"/>
        <v>0.14285714285714299</v>
      </c>
      <c r="CU482" s="61">
        <f t="shared" si="837"/>
        <v>0.14285714285714299</v>
      </c>
      <c r="CV482" s="61">
        <f t="shared" si="838"/>
        <v>0.14285714285714299</v>
      </c>
      <c r="CW482" s="61">
        <f t="shared" si="839"/>
        <v>0</v>
      </c>
      <c r="CX482" s="61">
        <f t="shared" si="840"/>
        <v>0</v>
      </c>
      <c r="CY482" s="61">
        <f t="shared" si="841"/>
        <v>0</v>
      </c>
      <c r="CZ482" s="61">
        <f t="shared" si="842"/>
        <v>0</v>
      </c>
      <c r="DA482" s="61">
        <f t="shared" si="843"/>
        <v>0</v>
      </c>
      <c r="DB482" s="61">
        <f t="shared" si="844"/>
        <v>0</v>
      </c>
      <c r="DC482" s="61">
        <f t="shared" si="813"/>
        <v>0</v>
      </c>
      <c r="DD482" s="61">
        <f t="shared" si="771"/>
        <v>0</v>
      </c>
      <c r="DE482" s="61">
        <f t="shared" si="772"/>
        <v>0</v>
      </c>
      <c r="DF482" s="61">
        <f t="shared" si="773"/>
        <v>0</v>
      </c>
      <c r="DG482" s="61">
        <f t="shared" si="774"/>
        <v>0</v>
      </c>
      <c r="DH482" s="61">
        <f t="shared" si="775"/>
        <v>0</v>
      </c>
      <c r="DI482" s="61">
        <f t="shared" si="776"/>
        <v>0</v>
      </c>
      <c r="DJ482" s="61">
        <f t="shared" si="777"/>
        <v>0</v>
      </c>
      <c r="DK482" s="61">
        <f t="shared" si="778"/>
        <v>0</v>
      </c>
      <c r="DL482" s="61">
        <f t="shared" si="779"/>
        <v>0</v>
      </c>
      <c r="DM482" s="61">
        <f t="shared" si="780"/>
        <v>0</v>
      </c>
      <c r="DN482" s="61">
        <f t="shared" si="781"/>
        <v>0</v>
      </c>
      <c r="DO482" s="61">
        <f t="shared" si="782"/>
        <v>0</v>
      </c>
      <c r="DP482" s="61">
        <f t="shared" si="783"/>
        <v>0</v>
      </c>
      <c r="DQ482" s="61">
        <f t="shared" si="784"/>
        <v>0</v>
      </c>
      <c r="DR482" s="61">
        <f t="shared" si="785"/>
        <v>0</v>
      </c>
      <c r="DS482" s="61">
        <f t="shared" si="786"/>
        <v>0</v>
      </c>
      <c r="DT482" s="61">
        <f t="shared" si="787"/>
        <v>0</v>
      </c>
      <c r="DU482" s="61">
        <f t="shared" si="788"/>
        <v>0</v>
      </c>
      <c r="DV482" s="61">
        <f t="shared" si="789"/>
        <v>0</v>
      </c>
      <c r="DW482" s="61">
        <f t="shared" si="790"/>
        <v>0</v>
      </c>
      <c r="DX482" s="61">
        <f t="shared" si="791"/>
        <v>0</v>
      </c>
      <c r="DY482" s="61">
        <f t="shared" si="792"/>
        <v>0</v>
      </c>
      <c r="DZ482" s="61">
        <f t="shared" si="797"/>
        <v>1</v>
      </c>
    </row>
    <row r="483" spans="3:130">
      <c r="C483" s="53">
        <v>2033</v>
      </c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>
        <f t="shared" si="811"/>
        <v>0</v>
      </c>
      <c r="R483" s="64">
        <f t="shared" si="814"/>
        <v>0</v>
      </c>
      <c r="S483" s="64">
        <f t="shared" si="845"/>
        <v>0</v>
      </c>
      <c r="T483" s="64">
        <f t="shared" si="846"/>
        <v>0</v>
      </c>
      <c r="U483" s="64">
        <f t="shared" si="847"/>
        <v>0</v>
      </c>
      <c r="V483" s="64">
        <f t="shared" si="848"/>
        <v>0</v>
      </c>
      <c r="W483" s="64">
        <f t="shared" si="849"/>
        <v>0</v>
      </c>
      <c r="X483" s="64">
        <f t="shared" si="850"/>
        <v>0.2</v>
      </c>
      <c r="Y483" s="64">
        <f t="shared" si="851"/>
        <v>0.2</v>
      </c>
      <c r="Z483" s="64">
        <f t="shared" si="852"/>
        <v>0.2</v>
      </c>
      <c r="AA483" s="64">
        <f t="shared" si="853"/>
        <v>0.2</v>
      </c>
      <c r="AB483" s="64">
        <f t="shared" si="854"/>
        <v>0.2</v>
      </c>
      <c r="AC483" s="64">
        <f t="shared" si="855"/>
        <v>0.2</v>
      </c>
      <c r="AD483" s="64">
        <f t="shared" si="856"/>
        <v>0.4</v>
      </c>
      <c r="AE483" s="64">
        <f t="shared" si="857"/>
        <v>0.4</v>
      </c>
      <c r="AF483" s="64">
        <f t="shared" si="858"/>
        <v>0.4</v>
      </c>
      <c r="AG483" s="64">
        <f t="shared" si="859"/>
        <v>0.6</v>
      </c>
      <c r="AH483" s="64">
        <f t="shared" si="860"/>
        <v>0.6</v>
      </c>
      <c r="AI483" s="64">
        <f t="shared" ref="AI483:AI501" si="861">VLOOKUP($C$97,$D$3:$K$63,$A$74,0)*(B452-B451)</f>
        <v>0.6</v>
      </c>
      <c r="AJ483" s="64">
        <f>VLOOKUP($C$98,$D$3:$K$63,$A$74,0)*(B451-B450)</f>
        <v>0.8</v>
      </c>
      <c r="AK483" s="64">
        <f>VLOOKUP($C$99,$D$3:$K$63,$A$74,0)*B450</f>
        <v>0</v>
      </c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54">
        <f t="shared" si="794"/>
        <v>5</v>
      </c>
      <c r="BP483" s="53">
        <v>2033</v>
      </c>
      <c r="BQ483" s="61">
        <f t="shared" si="795"/>
        <v>0</v>
      </c>
      <c r="BR483" s="61">
        <f t="shared" si="815"/>
        <v>0</v>
      </c>
      <c r="BS483" s="61">
        <f t="shared" si="816"/>
        <v>0</v>
      </c>
      <c r="BT483" s="61">
        <f t="shared" si="817"/>
        <v>0</v>
      </c>
      <c r="BU483" s="61">
        <f t="shared" si="818"/>
        <v>0</v>
      </c>
      <c r="BV483" s="61">
        <f t="shared" si="819"/>
        <v>0</v>
      </c>
      <c r="BW483" s="61">
        <f t="shared" si="820"/>
        <v>0</v>
      </c>
      <c r="BX483" s="61">
        <f t="shared" si="821"/>
        <v>0</v>
      </c>
      <c r="BY483" s="61">
        <f t="shared" si="822"/>
        <v>0</v>
      </c>
      <c r="BZ483" s="61">
        <f t="shared" si="823"/>
        <v>0</v>
      </c>
      <c r="CA483" s="61">
        <f t="shared" si="824"/>
        <v>0</v>
      </c>
      <c r="CB483" s="61">
        <f t="shared" si="825"/>
        <v>0</v>
      </c>
      <c r="CC483" s="61">
        <f t="shared" si="826"/>
        <v>0</v>
      </c>
      <c r="CD483" s="61">
        <f t="shared" si="827"/>
        <v>0</v>
      </c>
      <c r="CE483" s="61">
        <f t="shared" si="828"/>
        <v>0</v>
      </c>
      <c r="CF483" s="61">
        <f t="shared" si="829"/>
        <v>0</v>
      </c>
      <c r="CG483" s="61">
        <f t="shared" si="812"/>
        <v>0</v>
      </c>
      <c r="CH483" s="61">
        <f t="shared" si="765"/>
        <v>0</v>
      </c>
      <c r="CI483" s="61">
        <f t="shared" si="766"/>
        <v>0</v>
      </c>
      <c r="CJ483" s="61">
        <f t="shared" si="767"/>
        <v>0</v>
      </c>
      <c r="CK483" s="61">
        <f t="shared" si="768"/>
        <v>0.04</v>
      </c>
      <c r="CL483" s="61">
        <f t="shared" si="769"/>
        <v>0.04</v>
      </c>
      <c r="CM483" s="61">
        <f t="shared" si="796"/>
        <v>0.04</v>
      </c>
      <c r="CN483" s="61">
        <f t="shared" si="830"/>
        <v>0.04</v>
      </c>
      <c r="CO483" s="61">
        <f t="shared" si="831"/>
        <v>0.04</v>
      </c>
      <c r="CP483" s="61">
        <f t="shared" si="832"/>
        <v>0.04</v>
      </c>
      <c r="CQ483" s="61">
        <f t="shared" si="833"/>
        <v>0.08</v>
      </c>
      <c r="CR483" s="61">
        <f t="shared" si="834"/>
        <v>0.08</v>
      </c>
      <c r="CS483" s="61">
        <f t="shared" si="835"/>
        <v>0.08</v>
      </c>
      <c r="CT483" s="61">
        <f t="shared" si="836"/>
        <v>0.12</v>
      </c>
      <c r="CU483" s="61">
        <f t="shared" si="837"/>
        <v>0.12</v>
      </c>
      <c r="CV483" s="61">
        <f t="shared" si="838"/>
        <v>0.12</v>
      </c>
      <c r="CW483" s="61">
        <f t="shared" si="839"/>
        <v>0.16</v>
      </c>
      <c r="CX483" s="61">
        <f t="shared" si="840"/>
        <v>0</v>
      </c>
      <c r="CY483" s="61">
        <f t="shared" si="841"/>
        <v>0</v>
      </c>
      <c r="CZ483" s="61">
        <f t="shared" si="842"/>
        <v>0</v>
      </c>
      <c r="DA483" s="61">
        <f t="shared" si="843"/>
        <v>0</v>
      </c>
      <c r="DB483" s="61">
        <f t="shared" si="844"/>
        <v>0</v>
      </c>
      <c r="DC483" s="61">
        <f t="shared" si="813"/>
        <v>0</v>
      </c>
      <c r="DD483" s="61">
        <f t="shared" si="771"/>
        <v>0</v>
      </c>
      <c r="DE483" s="61">
        <f t="shared" si="772"/>
        <v>0</v>
      </c>
      <c r="DF483" s="61">
        <f t="shared" si="773"/>
        <v>0</v>
      </c>
      <c r="DG483" s="61">
        <f t="shared" si="774"/>
        <v>0</v>
      </c>
      <c r="DH483" s="61">
        <f t="shared" si="775"/>
        <v>0</v>
      </c>
      <c r="DI483" s="61">
        <f t="shared" si="776"/>
        <v>0</v>
      </c>
      <c r="DJ483" s="61">
        <f t="shared" si="777"/>
        <v>0</v>
      </c>
      <c r="DK483" s="61">
        <f t="shared" si="778"/>
        <v>0</v>
      </c>
      <c r="DL483" s="61">
        <f t="shared" si="779"/>
        <v>0</v>
      </c>
      <c r="DM483" s="61">
        <f t="shared" si="780"/>
        <v>0</v>
      </c>
      <c r="DN483" s="61">
        <f t="shared" si="781"/>
        <v>0</v>
      </c>
      <c r="DO483" s="61">
        <f t="shared" si="782"/>
        <v>0</v>
      </c>
      <c r="DP483" s="61">
        <f t="shared" si="783"/>
        <v>0</v>
      </c>
      <c r="DQ483" s="61">
        <f t="shared" si="784"/>
        <v>0</v>
      </c>
      <c r="DR483" s="61">
        <f t="shared" si="785"/>
        <v>0</v>
      </c>
      <c r="DS483" s="61">
        <f t="shared" si="786"/>
        <v>0</v>
      </c>
      <c r="DT483" s="61">
        <f t="shared" si="787"/>
        <v>0</v>
      </c>
      <c r="DU483" s="61">
        <f t="shared" si="788"/>
        <v>0</v>
      </c>
      <c r="DV483" s="61">
        <f t="shared" si="789"/>
        <v>0</v>
      </c>
      <c r="DW483" s="61">
        <f t="shared" si="790"/>
        <v>0</v>
      </c>
      <c r="DX483" s="61">
        <f t="shared" si="791"/>
        <v>0</v>
      </c>
      <c r="DY483" s="61">
        <f t="shared" si="792"/>
        <v>0</v>
      </c>
      <c r="DZ483" s="61">
        <f t="shared" si="797"/>
        <v>1</v>
      </c>
    </row>
    <row r="484" spans="3:130">
      <c r="C484" s="53">
        <v>2034</v>
      </c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>
        <f t="shared" si="814"/>
        <v>0</v>
      </c>
      <c r="S484" s="64">
        <f t="shared" si="845"/>
        <v>0</v>
      </c>
      <c r="T484" s="64">
        <f t="shared" si="846"/>
        <v>0</v>
      </c>
      <c r="U484" s="64">
        <f t="shared" si="847"/>
        <v>0</v>
      </c>
      <c r="V484" s="64">
        <f t="shared" si="848"/>
        <v>0</v>
      </c>
      <c r="W484" s="64">
        <f t="shared" si="849"/>
        <v>0</v>
      </c>
      <c r="X484" s="64">
        <f t="shared" si="850"/>
        <v>0.2</v>
      </c>
      <c r="Y484" s="64">
        <f t="shared" si="851"/>
        <v>0.2</v>
      </c>
      <c r="Z484" s="64">
        <f t="shared" si="852"/>
        <v>0.2</v>
      </c>
      <c r="AA484" s="64">
        <f t="shared" si="853"/>
        <v>0.2</v>
      </c>
      <c r="AB484" s="64">
        <f t="shared" si="854"/>
        <v>0.2</v>
      </c>
      <c r="AC484" s="64">
        <f t="shared" si="855"/>
        <v>0.2</v>
      </c>
      <c r="AD484" s="64">
        <f t="shared" si="856"/>
        <v>0.4</v>
      </c>
      <c r="AE484" s="64">
        <f t="shared" si="857"/>
        <v>0.4</v>
      </c>
      <c r="AF484" s="64">
        <f t="shared" si="858"/>
        <v>0.4</v>
      </c>
      <c r="AG484" s="64">
        <f t="shared" si="859"/>
        <v>0.6</v>
      </c>
      <c r="AH484" s="64">
        <f t="shared" si="860"/>
        <v>0.6</v>
      </c>
      <c r="AI484" s="64">
        <f t="shared" si="861"/>
        <v>0.6</v>
      </c>
      <c r="AJ484" s="64">
        <f t="shared" ref="AJ484:AJ502" si="862">VLOOKUP($C$98,$D$3:$K$63,$A$74,0)*(B452-B451)</f>
        <v>0.8</v>
      </c>
      <c r="AK484" s="64">
        <f>VLOOKUP($C$99,$D$3:$K$63,$A$74,0)*(B451-B450)</f>
        <v>0.8</v>
      </c>
      <c r="AL484" s="64">
        <f>VLOOKUP($C$100,$D$3:$K$63,$A$74,0)*B450</f>
        <v>0</v>
      </c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54">
        <f t="shared" si="794"/>
        <v>5.8</v>
      </c>
      <c r="BP484" s="53">
        <v>2034</v>
      </c>
      <c r="BQ484" s="61">
        <f t="shared" si="795"/>
        <v>0</v>
      </c>
      <c r="BR484" s="61">
        <f t="shared" si="815"/>
        <v>0</v>
      </c>
      <c r="BS484" s="61">
        <f t="shared" si="816"/>
        <v>0</v>
      </c>
      <c r="BT484" s="61">
        <f t="shared" si="817"/>
        <v>0</v>
      </c>
      <c r="BU484" s="61">
        <f t="shared" si="818"/>
        <v>0</v>
      </c>
      <c r="BV484" s="61">
        <f t="shared" si="819"/>
        <v>0</v>
      </c>
      <c r="BW484" s="61">
        <f t="shared" si="820"/>
        <v>0</v>
      </c>
      <c r="BX484" s="61">
        <f t="shared" si="821"/>
        <v>0</v>
      </c>
      <c r="BY484" s="61">
        <f t="shared" si="822"/>
        <v>0</v>
      </c>
      <c r="BZ484" s="61">
        <f t="shared" si="823"/>
        <v>0</v>
      </c>
      <c r="CA484" s="61">
        <f t="shared" si="824"/>
        <v>0</v>
      </c>
      <c r="CB484" s="61">
        <f t="shared" si="825"/>
        <v>0</v>
      </c>
      <c r="CC484" s="61">
        <f t="shared" si="826"/>
        <v>0</v>
      </c>
      <c r="CD484" s="61">
        <f t="shared" si="827"/>
        <v>0</v>
      </c>
      <c r="CE484" s="61">
        <f t="shared" si="828"/>
        <v>0</v>
      </c>
      <c r="CF484" s="61">
        <f t="shared" si="829"/>
        <v>0</v>
      </c>
      <c r="CG484" s="61">
        <f t="shared" si="812"/>
        <v>0</v>
      </c>
      <c r="CH484" s="61">
        <f t="shared" si="765"/>
        <v>0</v>
      </c>
      <c r="CI484" s="61">
        <f t="shared" si="766"/>
        <v>0</v>
      </c>
      <c r="CJ484" s="61">
        <f t="shared" si="767"/>
        <v>0</v>
      </c>
      <c r="CK484" s="61">
        <f t="shared" si="768"/>
        <v>3.4482758620689703E-2</v>
      </c>
      <c r="CL484" s="61">
        <f t="shared" si="769"/>
        <v>3.4482758620689703E-2</v>
      </c>
      <c r="CM484" s="61">
        <f t="shared" si="796"/>
        <v>3.4482758620689703E-2</v>
      </c>
      <c r="CN484" s="61">
        <f t="shared" si="830"/>
        <v>3.4482758620689703E-2</v>
      </c>
      <c r="CO484" s="61">
        <f t="shared" si="831"/>
        <v>3.4482758620689703E-2</v>
      </c>
      <c r="CP484" s="61">
        <f t="shared" si="832"/>
        <v>3.4482758620689703E-2</v>
      </c>
      <c r="CQ484" s="61">
        <f t="shared" si="833"/>
        <v>6.8965517241379296E-2</v>
      </c>
      <c r="CR484" s="61">
        <f t="shared" si="834"/>
        <v>6.8965517241379296E-2</v>
      </c>
      <c r="CS484" s="61">
        <f t="shared" si="835"/>
        <v>6.8965517241379296E-2</v>
      </c>
      <c r="CT484" s="61">
        <f t="shared" si="836"/>
        <v>0.10344827586206901</v>
      </c>
      <c r="CU484" s="61">
        <f t="shared" si="837"/>
        <v>0.10344827586206901</v>
      </c>
      <c r="CV484" s="61">
        <f t="shared" si="838"/>
        <v>0.10344827586206901</v>
      </c>
      <c r="CW484" s="61">
        <f t="shared" si="839"/>
        <v>0.13793103448275901</v>
      </c>
      <c r="CX484" s="61">
        <f t="shared" si="840"/>
        <v>0.13793103448275901</v>
      </c>
      <c r="CY484" s="61">
        <f t="shared" si="841"/>
        <v>0</v>
      </c>
      <c r="CZ484" s="61">
        <f t="shared" si="842"/>
        <v>0</v>
      </c>
      <c r="DA484" s="61">
        <f t="shared" si="843"/>
        <v>0</v>
      </c>
      <c r="DB484" s="61">
        <f t="shared" si="844"/>
        <v>0</v>
      </c>
      <c r="DC484" s="61">
        <f t="shared" si="813"/>
        <v>0</v>
      </c>
      <c r="DD484" s="61">
        <f t="shared" si="771"/>
        <v>0</v>
      </c>
      <c r="DE484" s="61">
        <f t="shared" si="772"/>
        <v>0</v>
      </c>
      <c r="DF484" s="61">
        <f t="shared" si="773"/>
        <v>0</v>
      </c>
      <c r="DG484" s="61">
        <f t="shared" si="774"/>
        <v>0</v>
      </c>
      <c r="DH484" s="61">
        <f t="shared" si="775"/>
        <v>0</v>
      </c>
      <c r="DI484" s="61">
        <f t="shared" si="776"/>
        <v>0</v>
      </c>
      <c r="DJ484" s="61">
        <f t="shared" si="777"/>
        <v>0</v>
      </c>
      <c r="DK484" s="61">
        <f t="shared" si="778"/>
        <v>0</v>
      </c>
      <c r="DL484" s="61">
        <f t="shared" si="779"/>
        <v>0</v>
      </c>
      <c r="DM484" s="61">
        <f t="shared" si="780"/>
        <v>0</v>
      </c>
      <c r="DN484" s="61">
        <f t="shared" si="781"/>
        <v>0</v>
      </c>
      <c r="DO484" s="61">
        <f t="shared" si="782"/>
        <v>0</v>
      </c>
      <c r="DP484" s="61">
        <f t="shared" si="783"/>
        <v>0</v>
      </c>
      <c r="DQ484" s="61">
        <f t="shared" si="784"/>
        <v>0</v>
      </c>
      <c r="DR484" s="61">
        <f t="shared" si="785"/>
        <v>0</v>
      </c>
      <c r="DS484" s="61">
        <f t="shared" si="786"/>
        <v>0</v>
      </c>
      <c r="DT484" s="61">
        <f t="shared" si="787"/>
        <v>0</v>
      </c>
      <c r="DU484" s="61">
        <f t="shared" si="788"/>
        <v>0</v>
      </c>
      <c r="DV484" s="61">
        <f t="shared" si="789"/>
        <v>0</v>
      </c>
      <c r="DW484" s="61">
        <f t="shared" si="790"/>
        <v>0</v>
      </c>
      <c r="DX484" s="61">
        <f t="shared" si="791"/>
        <v>0</v>
      </c>
      <c r="DY484" s="61">
        <f t="shared" si="792"/>
        <v>0</v>
      </c>
      <c r="DZ484" s="61">
        <f t="shared" si="797"/>
        <v>1</v>
      </c>
    </row>
    <row r="485" spans="3:130">
      <c r="C485" s="53">
        <v>2035</v>
      </c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>
        <f t="shared" si="845"/>
        <v>0</v>
      </c>
      <c r="T485" s="64">
        <f t="shared" si="846"/>
        <v>0</v>
      </c>
      <c r="U485" s="64">
        <f t="shared" si="847"/>
        <v>0</v>
      </c>
      <c r="V485" s="64">
        <f t="shared" si="848"/>
        <v>0</v>
      </c>
      <c r="W485" s="64">
        <f t="shared" si="849"/>
        <v>0</v>
      </c>
      <c r="X485" s="64">
        <f t="shared" si="850"/>
        <v>0.2</v>
      </c>
      <c r="Y485" s="64">
        <f t="shared" si="851"/>
        <v>0.2</v>
      </c>
      <c r="Z485" s="64">
        <f t="shared" si="852"/>
        <v>0.2</v>
      </c>
      <c r="AA485" s="64">
        <f t="shared" si="853"/>
        <v>0.2</v>
      </c>
      <c r="AB485" s="64">
        <f t="shared" si="854"/>
        <v>0.2</v>
      </c>
      <c r="AC485" s="64">
        <f t="shared" si="855"/>
        <v>0.2</v>
      </c>
      <c r="AD485" s="64">
        <f t="shared" si="856"/>
        <v>0.4</v>
      </c>
      <c r="AE485" s="64">
        <f t="shared" si="857"/>
        <v>0.4</v>
      </c>
      <c r="AF485" s="64">
        <f t="shared" si="858"/>
        <v>0.4</v>
      </c>
      <c r="AG485" s="64">
        <f t="shared" si="859"/>
        <v>0.6</v>
      </c>
      <c r="AH485" s="64">
        <f t="shared" si="860"/>
        <v>0.6</v>
      </c>
      <c r="AI485" s="64">
        <f t="shared" si="861"/>
        <v>0.6</v>
      </c>
      <c r="AJ485" s="64">
        <f t="shared" si="862"/>
        <v>0.8</v>
      </c>
      <c r="AK485" s="64">
        <f t="shared" ref="AK485:AK503" si="863">VLOOKUP($C$99,$D$3:$K$63,$A$74,0)*(B452-B451)</f>
        <v>0.8</v>
      </c>
      <c r="AL485" s="64">
        <f>VLOOKUP($C$100,$D$3:$K$63,$A$74,0)*(B451-B450)</f>
        <v>1</v>
      </c>
      <c r="AM485" s="64">
        <f>VLOOKUP($C$101,$D$3:$K$63,$A$74,0)*B450</f>
        <v>0</v>
      </c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54">
        <f t="shared" si="794"/>
        <v>6.8</v>
      </c>
      <c r="BP485" s="53">
        <v>2035</v>
      </c>
      <c r="BQ485" s="61">
        <f t="shared" si="795"/>
        <v>0</v>
      </c>
      <c r="BR485" s="61">
        <f t="shared" si="815"/>
        <v>0</v>
      </c>
      <c r="BS485" s="61">
        <f t="shared" si="816"/>
        <v>0</v>
      </c>
      <c r="BT485" s="61">
        <f t="shared" si="817"/>
        <v>0</v>
      </c>
      <c r="BU485" s="61">
        <f t="shared" si="818"/>
        <v>0</v>
      </c>
      <c r="BV485" s="61">
        <f t="shared" si="819"/>
        <v>0</v>
      </c>
      <c r="BW485" s="61">
        <f t="shared" si="820"/>
        <v>0</v>
      </c>
      <c r="BX485" s="61">
        <f t="shared" si="821"/>
        <v>0</v>
      </c>
      <c r="BY485" s="61">
        <f t="shared" si="822"/>
        <v>0</v>
      </c>
      <c r="BZ485" s="61">
        <f t="shared" si="823"/>
        <v>0</v>
      </c>
      <c r="CA485" s="61">
        <f t="shared" si="824"/>
        <v>0</v>
      </c>
      <c r="CB485" s="61">
        <f t="shared" si="825"/>
        <v>0</v>
      </c>
      <c r="CC485" s="61">
        <f t="shared" si="826"/>
        <v>0</v>
      </c>
      <c r="CD485" s="61">
        <f t="shared" si="827"/>
        <v>0</v>
      </c>
      <c r="CE485" s="61">
        <f t="shared" si="828"/>
        <v>0</v>
      </c>
      <c r="CF485" s="61">
        <f t="shared" si="829"/>
        <v>0</v>
      </c>
      <c r="CG485" s="61">
        <f t="shared" si="812"/>
        <v>0</v>
      </c>
      <c r="CH485" s="61">
        <f t="shared" si="765"/>
        <v>0</v>
      </c>
      <c r="CI485" s="61">
        <f t="shared" si="766"/>
        <v>0</v>
      </c>
      <c r="CJ485" s="61">
        <f t="shared" si="767"/>
        <v>0</v>
      </c>
      <c r="CK485" s="61">
        <f t="shared" si="768"/>
        <v>2.9411764705882401E-2</v>
      </c>
      <c r="CL485" s="61">
        <f t="shared" si="769"/>
        <v>2.9411764705882401E-2</v>
      </c>
      <c r="CM485" s="61">
        <f t="shared" si="796"/>
        <v>2.9411764705882401E-2</v>
      </c>
      <c r="CN485" s="61">
        <f t="shared" si="830"/>
        <v>2.9411764705882401E-2</v>
      </c>
      <c r="CO485" s="61">
        <f t="shared" si="831"/>
        <v>2.9411764705882401E-2</v>
      </c>
      <c r="CP485" s="61">
        <f t="shared" si="832"/>
        <v>2.9411764705882401E-2</v>
      </c>
      <c r="CQ485" s="61">
        <f t="shared" si="833"/>
        <v>5.8823529411764698E-2</v>
      </c>
      <c r="CR485" s="61">
        <f t="shared" si="834"/>
        <v>5.8823529411764698E-2</v>
      </c>
      <c r="CS485" s="61">
        <f t="shared" si="835"/>
        <v>5.8823529411764698E-2</v>
      </c>
      <c r="CT485" s="61">
        <f t="shared" si="836"/>
        <v>8.8235294117647106E-2</v>
      </c>
      <c r="CU485" s="61">
        <f t="shared" si="837"/>
        <v>8.8235294117647106E-2</v>
      </c>
      <c r="CV485" s="61">
        <f t="shared" si="838"/>
        <v>8.8235294117647106E-2</v>
      </c>
      <c r="CW485" s="61">
        <f t="shared" si="839"/>
        <v>0.11764705882352899</v>
      </c>
      <c r="CX485" s="61">
        <f t="shared" si="840"/>
        <v>0.11764705882352899</v>
      </c>
      <c r="CY485" s="61">
        <f t="shared" si="841"/>
        <v>0.14705882352941199</v>
      </c>
      <c r="CZ485" s="61">
        <f t="shared" si="842"/>
        <v>0</v>
      </c>
      <c r="DA485" s="61">
        <f t="shared" si="843"/>
        <v>0</v>
      </c>
      <c r="DB485" s="61">
        <f t="shared" si="844"/>
        <v>0</v>
      </c>
      <c r="DC485" s="61">
        <f t="shared" si="813"/>
        <v>0</v>
      </c>
      <c r="DD485" s="61">
        <f t="shared" si="771"/>
        <v>0</v>
      </c>
      <c r="DE485" s="61">
        <f t="shared" si="772"/>
        <v>0</v>
      </c>
      <c r="DF485" s="61">
        <f t="shared" si="773"/>
        <v>0</v>
      </c>
      <c r="DG485" s="61">
        <f t="shared" si="774"/>
        <v>0</v>
      </c>
      <c r="DH485" s="61">
        <f t="shared" si="775"/>
        <v>0</v>
      </c>
      <c r="DI485" s="61">
        <f t="shared" si="776"/>
        <v>0</v>
      </c>
      <c r="DJ485" s="61">
        <f t="shared" si="777"/>
        <v>0</v>
      </c>
      <c r="DK485" s="61">
        <f t="shared" si="778"/>
        <v>0</v>
      </c>
      <c r="DL485" s="61">
        <f t="shared" si="779"/>
        <v>0</v>
      </c>
      <c r="DM485" s="61">
        <f t="shared" si="780"/>
        <v>0</v>
      </c>
      <c r="DN485" s="61">
        <f t="shared" si="781"/>
        <v>0</v>
      </c>
      <c r="DO485" s="61">
        <f t="shared" si="782"/>
        <v>0</v>
      </c>
      <c r="DP485" s="61">
        <f t="shared" si="783"/>
        <v>0</v>
      </c>
      <c r="DQ485" s="61">
        <f t="shared" si="784"/>
        <v>0</v>
      </c>
      <c r="DR485" s="61">
        <f t="shared" si="785"/>
        <v>0</v>
      </c>
      <c r="DS485" s="61">
        <f t="shared" si="786"/>
        <v>0</v>
      </c>
      <c r="DT485" s="61">
        <f t="shared" si="787"/>
        <v>0</v>
      </c>
      <c r="DU485" s="61">
        <f t="shared" si="788"/>
        <v>0</v>
      </c>
      <c r="DV485" s="61">
        <f t="shared" si="789"/>
        <v>0</v>
      </c>
      <c r="DW485" s="61">
        <f t="shared" si="790"/>
        <v>0</v>
      </c>
      <c r="DX485" s="61">
        <f t="shared" si="791"/>
        <v>0</v>
      </c>
      <c r="DY485" s="61">
        <f t="shared" si="792"/>
        <v>0</v>
      </c>
      <c r="DZ485" s="61">
        <f t="shared" si="797"/>
        <v>1</v>
      </c>
    </row>
    <row r="486" spans="3:130">
      <c r="C486" s="53">
        <v>2036</v>
      </c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>
        <f t="shared" si="846"/>
        <v>0</v>
      </c>
      <c r="U486" s="64">
        <f t="shared" si="847"/>
        <v>0</v>
      </c>
      <c r="V486" s="64">
        <f t="shared" si="848"/>
        <v>0</v>
      </c>
      <c r="W486" s="64">
        <f t="shared" si="849"/>
        <v>0</v>
      </c>
      <c r="X486" s="64">
        <f t="shared" si="850"/>
        <v>6.6613381477509402E-16</v>
      </c>
      <c r="Y486" s="64">
        <f t="shared" si="851"/>
        <v>0.2</v>
      </c>
      <c r="Z486" s="64">
        <f t="shared" si="852"/>
        <v>0.2</v>
      </c>
      <c r="AA486" s="64">
        <f t="shared" si="853"/>
        <v>0.2</v>
      </c>
      <c r="AB486" s="64">
        <f t="shared" si="854"/>
        <v>0.2</v>
      </c>
      <c r="AC486" s="64">
        <f t="shared" si="855"/>
        <v>0.2</v>
      </c>
      <c r="AD486" s="64">
        <f t="shared" si="856"/>
        <v>0.4</v>
      </c>
      <c r="AE486" s="64">
        <f t="shared" si="857"/>
        <v>0.4</v>
      </c>
      <c r="AF486" s="64">
        <f t="shared" si="858"/>
        <v>0.4</v>
      </c>
      <c r="AG486" s="64">
        <f t="shared" si="859"/>
        <v>0.6</v>
      </c>
      <c r="AH486" s="64">
        <f t="shared" si="860"/>
        <v>0.6</v>
      </c>
      <c r="AI486" s="64">
        <f t="shared" si="861"/>
        <v>0.6</v>
      </c>
      <c r="AJ486" s="64">
        <f t="shared" si="862"/>
        <v>0.8</v>
      </c>
      <c r="AK486" s="64">
        <f t="shared" si="863"/>
        <v>0.8</v>
      </c>
      <c r="AL486" s="64">
        <f t="shared" ref="AL486:AL504" si="864">VLOOKUP($C$100,$D$3:$K$63,$A$74,0)*(B452-B451)</f>
        <v>1</v>
      </c>
      <c r="AM486" s="64">
        <f>VLOOKUP($C$101,$D$3:$K$63,$A$74,0)*(B451-B450)</f>
        <v>1</v>
      </c>
      <c r="AN486" s="64">
        <f>VLOOKUP($C$102,$D$3:$K$63,$A$74,0)*B450</f>
        <v>0</v>
      </c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54">
        <f t="shared" si="794"/>
        <v>7.6</v>
      </c>
      <c r="BP486" s="53">
        <v>2036</v>
      </c>
      <c r="BQ486" s="61">
        <f t="shared" si="795"/>
        <v>0</v>
      </c>
      <c r="BR486" s="61">
        <f t="shared" si="815"/>
        <v>0</v>
      </c>
      <c r="BS486" s="61">
        <f t="shared" si="816"/>
        <v>0</v>
      </c>
      <c r="BT486" s="61">
        <f t="shared" si="817"/>
        <v>0</v>
      </c>
      <c r="BU486" s="61">
        <f t="shared" si="818"/>
        <v>0</v>
      </c>
      <c r="BV486" s="61">
        <f t="shared" si="819"/>
        <v>0</v>
      </c>
      <c r="BW486" s="61">
        <f t="shared" si="820"/>
        <v>0</v>
      </c>
      <c r="BX486" s="61">
        <f t="shared" si="821"/>
        <v>0</v>
      </c>
      <c r="BY486" s="61">
        <f t="shared" si="822"/>
        <v>0</v>
      </c>
      <c r="BZ486" s="61">
        <f t="shared" si="823"/>
        <v>0</v>
      </c>
      <c r="CA486" s="61">
        <f t="shared" si="824"/>
        <v>0</v>
      </c>
      <c r="CB486" s="61">
        <f t="shared" si="825"/>
        <v>0</v>
      </c>
      <c r="CC486" s="61">
        <f t="shared" si="826"/>
        <v>0</v>
      </c>
      <c r="CD486" s="61">
        <f t="shared" si="827"/>
        <v>0</v>
      </c>
      <c r="CE486" s="61">
        <f t="shared" si="828"/>
        <v>0</v>
      </c>
      <c r="CF486" s="61">
        <f t="shared" si="829"/>
        <v>0</v>
      </c>
      <c r="CG486" s="61">
        <f t="shared" si="812"/>
        <v>0</v>
      </c>
      <c r="CH486" s="61">
        <f t="shared" si="765"/>
        <v>0</v>
      </c>
      <c r="CI486" s="61">
        <f t="shared" si="766"/>
        <v>0</v>
      </c>
      <c r="CJ486" s="61">
        <f t="shared" si="767"/>
        <v>0</v>
      </c>
      <c r="CK486" s="61">
        <f t="shared" si="768"/>
        <v>8.7649186154617598E-17</v>
      </c>
      <c r="CL486" s="61">
        <f t="shared" si="769"/>
        <v>2.6315789473684199E-2</v>
      </c>
      <c r="CM486" s="61">
        <f t="shared" si="796"/>
        <v>2.6315789473684199E-2</v>
      </c>
      <c r="CN486" s="61">
        <f t="shared" si="830"/>
        <v>2.6315789473684199E-2</v>
      </c>
      <c r="CO486" s="61">
        <f t="shared" si="831"/>
        <v>2.6315789473684199E-2</v>
      </c>
      <c r="CP486" s="61">
        <f t="shared" si="832"/>
        <v>2.6315789473684199E-2</v>
      </c>
      <c r="CQ486" s="61">
        <f t="shared" si="833"/>
        <v>5.2631578947368397E-2</v>
      </c>
      <c r="CR486" s="61">
        <f t="shared" si="834"/>
        <v>5.2631578947368397E-2</v>
      </c>
      <c r="CS486" s="61">
        <f t="shared" si="835"/>
        <v>5.2631578947368397E-2</v>
      </c>
      <c r="CT486" s="61">
        <f t="shared" si="836"/>
        <v>7.8947368421052599E-2</v>
      </c>
      <c r="CU486" s="61">
        <f t="shared" si="837"/>
        <v>7.8947368421052599E-2</v>
      </c>
      <c r="CV486" s="61">
        <f t="shared" si="838"/>
        <v>7.8947368421052599E-2</v>
      </c>
      <c r="CW486" s="61">
        <f t="shared" si="839"/>
        <v>0.105263157894737</v>
      </c>
      <c r="CX486" s="61">
        <f t="shared" si="840"/>
        <v>0.105263157894737</v>
      </c>
      <c r="CY486" s="61">
        <f t="shared" si="841"/>
        <v>0.13157894736842099</v>
      </c>
      <c r="CZ486" s="61">
        <f t="shared" si="842"/>
        <v>0.13157894736842099</v>
      </c>
      <c r="DA486" s="61">
        <f t="shared" si="843"/>
        <v>0</v>
      </c>
      <c r="DB486" s="61">
        <f t="shared" si="844"/>
        <v>0</v>
      </c>
      <c r="DC486" s="61">
        <f t="shared" si="813"/>
        <v>0</v>
      </c>
      <c r="DD486" s="61">
        <f t="shared" si="771"/>
        <v>0</v>
      </c>
      <c r="DE486" s="61">
        <f t="shared" si="772"/>
        <v>0</v>
      </c>
      <c r="DF486" s="61">
        <f t="shared" si="773"/>
        <v>0</v>
      </c>
      <c r="DG486" s="61">
        <f t="shared" si="774"/>
        <v>0</v>
      </c>
      <c r="DH486" s="61">
        <f t="shared" si="775"/>
        <v>0</v>
      </c>
      <c r="DI486" s="61">
        <f t="shared" si="776"/>
        <v>0</v>
      </c>
      <c r="DJ486" s="61">
        <f t="shared" si="777"/>
        <v>0</v>
      </c>
      <c r="DK486" s="61">
        <f t="shared" si="778"/>
        <v>0</v>
      </c>
      <c r="DL486" s="61">
        <f t="shared" si="779"/>
        <v>0</v>
      </c>
      <c r="DM486" s="61">
        <f t="shared" si="780"/>
        <v>0</v>
      </c>
      <c r="DN486" s="61">
        <f t="shared" si="781"/>
        <v>0</v>
      </c>
      <c r="DO486" s="61">
        <f t="shared" si="782"/>
        <v>0</v>
      </c>
      <c r="DP486" s="61">
        <f t="shared" si="783"/>
        <v>0</v>
      </c>
      <c r="DQ486" s="61">
        <f t="shared" si="784"/>
        <v>0</v>
      </c>
      <c r="DR486" s="61">
        <f t="shared" si="785"/>
        <v>0</v>
      </c>
      <c r="DS486" s="61">
        <f t="shared" si="786"/>
        <v>0</v>
      </c>
      <c r="DT486" s="61">
        <f t="shared" si="787"/>
        <v>0</v>
      </c>
      <c r="DU486" s="61">
        <f t="shared" si="788"/>
        <v>0</v>
      </c>
      <c r="DV486" s="61">
        <f t="shared" si="789"/>
        <v>0</v>
      </c>
      <c r="DW486" s="61">
        <f t="shared" si="790"/>
        <v>0</v>
      </c>
      <c r="DX486" s="61">
        <f t="shared" si="791"/>
        <v>0</v>
      </c>
      <c r="DY486" s="61">
        <f t="shared" si="792"/>
        <v>0</v>
      </c>
      <c r="DZ486" s="61">
        <f t="shared" si="797"/>
        <v>1</v>
      </c>
    </row>
    <row r="487" spans="3:130">
      <c r="C487" s="53">
        <v>2037</v>
      </c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>
        <f t="shared" si="847"/>
        <v>0</v>
      </c>
      <c r="V487" s="64">
        <f t="shared" si="848"/>
        <v>0</v>
      </c>
      <c r="W487" s="64">
        <f t="shared" si="849"/>
        <v>0</v>
      </c>
      <c r="X487" s="64">
        <f t="shared" si="850"/>
        <v>0</v>
      </c>
      <c r="Y487" s="64">
        <f t="shared" si="851"/>
        <v>6.6613381477509402E-16</v>
      </c>
      <c r="Z487" s="64">
        <f t="shared" si="852"/>
        <v>0.2</v>
      </c>
      <c r="AA487" s="64">
        <f t="shared" si="853"/>
        <v>0.2</v>
      </c>
      <c r="AB487" s="64">
        <f t="shared" si="854"/>
        <v>0.2</v>
      </c>
      <c r="AC487" s="64">
        <f t="shared" si="855"/>
        <v>0.2</v>
      </c>
      <c r="AD487" s="64">
        <f t="shared" si="856"/>
        <v>0.4</v>
      </c>
      <c r="AE487" s="64">
        <f t="shared" si="857"/>
        <v>0.4</v>
      </c>
      <c r="AF487" s="64">
        <f t="shared" si="858"/>
        <v>0.4</v>
      </c>
      <c r="AG487" s="64">
        <f t="shared" si="859"/>
        <v>0.6</v>
      </c>
      <c r="AH487" s="64">
        <f t="shared" si="860"/>
        <v>0.6</v>
      </c>
      <c r="AI487" s="64">
        <f t="shared" si="861"/>
        <v>0.6</v>
      </c>
      <c r="AJ487" s="64">
        <f t="shared" si="862"/>
        <v>0.8</v>
      </c>
      <c r="AK487" s="64">
        <f t="shared" si="863"/>
        <v>0.8</v>
      </c>
      <c r="AL487" s="64">
        <f t="shared" si="864"/>
        <v>1</v>
      </c>
      <c r="AM487" s="64">
        <f t="shared" ref="AM487:AM505" si="865">VLOOKUP($C$101,$D$3:$K$63,$A$74,0)*(B452-B451)</f>
        <v>1</v>
      </c>
      <c r="AN487" s="64">
        <f>VLOOKUP($C$102,$D$3:$K$63,$A$74,0)*(B451-B450)</f>
        <v>1.2</v>
      </c>
      <c r="AO487" s="64">
        <f>VLOOKUP($C$103,$D$3:$K$63,$A$74,0)*B450</f>
        <v>0</v>
      </c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54">
        <f t="shared" si="794"/>
        <v>8.6</v>
      </c>
      <c r="BP487" s="53">
        <v>2037</v>
      </c>
      <c r="BQ487" s="61">
        <f t="shared" si="795"/>
        <v>0</v>
      </c>
      <c r="BR487" s="61">
        <f t="shared" si="815"/>
        <v>0</v>
      </c>
      <c r="BS487" s="61">
        <f t="shared" si="816"/>
        <v>0</v>
      </c>
      <c r="BT487" s="61">
        <f t="shared" si="817"/>
        <v>0</v>
      </c>
      <c r="BU487" s="61">
        <f t="shared" si="818"/>
        <v>0</v>
      </c>
      <c r="BV487" s="61">
        <f t="shared" si="819"/>
        <v>0</v>
      </c>
      <c r="BW487" s="61">
        <f t="shared" si="820"/>
        <v>0</v>
      </c>
      <c r="BX487" s="61">
        <f t="shared" si="821"/>
        <v>0</v>
      </c>
      <c r="BY487" s="61">
        <f t="shared" si="822"/>
        <v>0</v>
      </c>
      <c r="BZ487" s="61">
        <f t="shared" si="823"/>
        <v>0</v>
      </c>
      <c r="CA487" s="61">
        <f t="shared" si="824"/>
        <v>0</v>
      </c>
      <c r="CB487" s="61">
        <f t="shared" si="825"/>
        <v>0</v>
      </c>
      <c r="CC487" s="61">
        <f t="shared" si="826"/>
        <v>0</v>
      </c>
      <c r="CD487" s="61">
        <f t="shared" si="827"/>
        <v>0</v>
      </c>
      <c r="CE487" s="61">
        <f t="shared" si="828"/>
        <v>0</v>
      </c>
      <c r="CF487" s="61">
        <f t="shared" si="829"/>
        <v>0</v>
      </c>
      <c r="CG487" s="61">
        <f t="shared" si="812"/>
        <v>0</v>
      </c>
      <c r="CH487" s="61">
        <f t="shared" si="765"/>
        <v>0</v>
      </c>
      <c r="CI487" s="61">
        <f t="shared" si="766"/>
        <v>0</v>
      </c>
      <c r="CJ487" s="61">
        <f t="shared" si="767"/>
        <v>0</v>
      </c>
      <c r="CK487" s="61">
        <f t="shared" si="768"/>
        <v>0</v>
      </c>
      <c r="CL487" s="61">
        <f t="shared" si="769"/>
        <v>7.7457420322685404E-17</v>
      </c>
      <c r="CM487" s="61">
        <f t="shared" si="796"/>
        <v>2.32558139534884E-2</v>
      </c>
      <c r="CN487" s="61">
        <f t="shared" si="830"/>
        <v>2.32558139534884E-2</v>
      </c>
      <c r="CO487" s="61">
        <f t="shared" si="831"/>
        <v>2.32558139534884E-2</v>
      </c>
      <c r="CP487" s="61">
        <f t="shared" si="832"/>
        <v>2.32558139534884E-2</v>
      </c>
      <c r="CQ487" s="61">
        <f t="shared" si="833"/>
        <v>4.6511627906976702E-2</v>
      </c>
      <c r="CR487" s="61">
        <f t="shared" si="834"/>
        <v>4.6511627906976702E-2</v>
      </c>
      <c r="CS487" s="61">
        <f t="shared" si="835"/>
        <v>4.6511627906976702E-2</v>
      </c>
      <c r="CT487" s="61">
        <f t="shared" si="836"/>
        <v>6.9767441860465101E-2</v>
      </c>
      <c r="CU487" s="61">
        <f t="shared" si="837"/>
        <v>6.9767441860465101E-2</v>
      </c>
      <c r="CV487" s="61">
        <f t="shared" si="838"/>
        <v>6.9767441860465101E-2</v>
      </c>
      <c r="CW487" s="61">
        <f t="shared" si="839"/>
        <v>9.3023255813953501E-2</v>
      </c>
      <c r="CX487" s="61">
        <f t="shared" si="840"/>
        <v>9.3023255813953501E-2</v>
      </c>
      <c r="CY487" s="61">
        <f t="shared" si="841"/>
        <v>0.116279069767442</v>
      </c>
      <c r="CZ487" s="61">
        <f t="shared" si="842"/>
        <v>0.116279069767442</v>
      </c>
      <c r="DA487" s="61">
        <f t="shared" si="843"/>
        <v>0.13953488372093001</v>
      </c>
      <c r="DB487" s="61">
        <f t="shared" si="844"/>
        <v>0</v>
      </c>
      <c r="DC487" s="61">
        <f t="shared" si="813"/>
        <v>0</v>
      </c>
      <c r="DD487" s="61">
        <f t="shared" si="771"/>
        <v>0</v>
      </c>
      <c r="DE487" s="61">
        <f t="shared" si="772"/>
        <v>0</v>
      </c>
      <c r="DF487" s="61">
        <f t="shared" si="773"/>
        <v>0</v>
      </c>
      <c r="DG487" s="61">
        <f t="shared" si="774"/>
        <v>0</v>
      </c>
      <c r="DH487" s="61">
        <f t="shared" si="775"/>
        <v>0</v>
      </c>
      <c r="DI487" s="61">
        <f t="shared" si="776"/>
        <v>0</v>
      </c>
      <c r="DJ487" s="61">
        <f t="shared" si="777"/>
        <v>0</v>
      </c>
      <c r="DK487" s="61">
        <f t="shared" si="778"/>
        <v>0</v>
      </c>
      <c r="DL487" s="61">
        <f t="shared" si="779"/>
        <v>0</v>
      </c>
      <c r="DM487" s="61">
        <f t="shared" si="780"/>
        <v>0</v>
      </c>
      <c r="DN487" s="61">
        <f t="shared" si="781"/>
        <v>0</v>
      </c>
      <c r="DO487" s="61">
        <f t="shared" si="782"/>
        <v>0</v>
      </c>
      <c r="DP487" s="61">
        <f t="shared" si="783"/>
        <v>0</v>
      </c>
      <c r="DQ487" s="61">
        <f t="shared" si="784"/>
        <v>0</v>
      </c>
      <c r="DR487" s="61">
        <f t="shared" si="785"/>
        <v>0</v>
      </c>
      <c r="DS487" s="61">
        <f t="shared" si="786"/>
        <v>0</v>
      </c>
      <c r="DT487" s="61">
        <f t="shared" si="787"/>
        <v>0</v>
      </c>
      <c r="DU487" s="61">
        <f t="shared" si="788"/>
        <v>0</v>
      </c>
      <c r="DV487" s="61">
        <f t="shared" si="789"/>
        <v>0</v>
      </c>
      <c r="DW487" s="61">
        <f t="shared" si="790"/>
        <v>0</v>
      </c>
      <c r="DX487" s="61">
        <f t="shared" si="791"/>
        <v>0</v>
      </c>
      <c r="DY487" s="61">
        <f t="shared" si="792"/>
        <v>0</v>
      </c>
      <c r="DZ487" s="61">
        <f t="shared" si="797"/>
        <v>1</v>
      </c>
    </row>
    <row r="488" spans="3:130">
      <c r="C488" s="53">
        <v>2038</v>
      </c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>
        <f t="shared" si="848"/>
        <v>0</v>
      </c>
      <c r="W488" s="64">
        <f t="shared" si="849"/>
        <v>0</v>
      </c>
      <c r="X488" s="64">
        <f t="shared" si="850"/>
        <v>0</v>
      </c>
      <c r="Y488" s="64">
        <f t="shared" si="851"/>
        <v>0</v>
      </c>
      <c r="Z488" s="64">
        <f t="shared" si="852"/>
        <v>6.6613381477509402E-16</v>
      </c>
      <c r="AA488" s="64">
        <f t="shared" si="853"/>
        <v>0.2</v>
      </c>
      <c r="AB488" s="64">
        <f t="shared" si="854"/>
        <v>0.2</v>
      </c>
      <c r="AC488" s="64">
        <f t="shared" si="855"/>
        <v>0.2</v>
      </c>
      <c r="AD488" s="64">
        <f t="shared" si="856"/>
        <v>0.4</v>
      </c>
      <c r="AE488" s="64">
        <f t="shared" si="857"/>
        <v>0.4</v>
      </c>
      <c r="AF488" s="64">
        <f t="shared" si="858"/>
        <v>0.4</v>
      </c>
      <c r="AG488" s="64">
        <f t="shared" si="859"/>
        <v>0.6</v>
      </c>
      <c r="AH488" s="64">
        <f t="shared" si="860"/>
        <v>0.6</v>
      </c>
      <c r="AI488" s="64">
        <f t="shared" si="861"/>
        <v>0.6</v>
      </c>
      <c r="AJ488" s="64">
        <f t="shared" si="862"/>
        <v>0.8</v>
      </c>
      <c r="AK488" s="64">
        <f t="shared" si="863"/>
        <v>0.8</v>
      </c>
      <c r="AL488" s="64">
        <f t="shared" si="864"/>
        <v>1</v>
      </c>
      <c r="AM488" s="64">
        <f t="shared" si="865"/>
        <v>1</v>
      </c>
      <c r="AN488" s="64">
        <f t="shared" ref="AN488:AN506" si="866">VLOOKUP($C$102,$D$3:$K$63,$A$74,0)*(B452-B451)</f>
        <v>1.2</v>
      </c>
      <c r="AO488" s="64">
        <f>VLOOKUP($C$103,$D$3:$K$63,$A$74,0)*(B451-B450)</f>
        <v>1.4</v>
      </c>
      <c r="AP488" s="64">
        <f>VLOOKUP($C$104,$D$3:$K$63,$A$74,0)*B450</f>
        <v>0</v>
      </c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54">
        <f t="shared" si="794"/>
        <v>9.8000000000000007</v>
      </c>
      <c r="BP488" s="53">
        <v>2038</v>
      </c>
      <c r="BQ488" s="61">
        <f t="shared" si="795"/>
        <v>0</v>
      </c>
      <c r="BR488" s="61">
        <f t="shared" si="815"/>
        <v>0</v>
      </c>
      <c r="BS488" s="61">
        <f t="shared" si="816"/>
        <v>0</v>
      </c>
      <c r="BT488" s="61">
        <f t="shared" si="817"/>
        <v>0</v>
      </c>
      <c r="BU488" s="61">
        <f t="shared" si="818"/>
        <v>0</v>
      </c>
      <c r="BV488" s="61">
        <f t="shared" si="819"/>
        <v>0</v>
      </c>
      <c r="BW488" s="61">
        <f t="shared" si="820"/>
        <v>0</v>
      </c>
      <c r="BX488" s="61">
        <f t="shared" si="821"/>
        <v>0</v>
      </c>
      <c r="BY488" s="61">
        <f t="shared" si="822"/>
        <v>0</v>
      </c>
      <c r="BZ488" s="61">
        <f t="shared" si="823"/>
        <v>0</v>
      </c>
      <c r="CA488" s="61">
        <f t="shared" si="824"/>
        <v>0</v>
      </c>
      <c r="CB488" s="61">
        <f t="shared" si="825"/>
        <v>0</v>
      </c>
      <c r="CC488" s="61">
        <f t="shared" si="826"/>
        <v>0</v>
      </c>
      <c r="CD488" s="61">
        <f t="shared" si="827"/>
        <v>0</v>
      </c>
      <c r="CE488" s="61">
        <f t="shared" si="828"/>
        <v>0</v>
      </c>
      <c r="CF488" s="61">
        <f t="shared" si="829"/>
        <v>0</v>
      </c>
      <c r="CG488" s="61">
        <f t="shared" si="812"/>
        <v>0</v>
      </c>
      <c r="CH488" s="61">
        <f t="shared" si="765"/>
        <v>0</v>
      </c>
      <c r="CI488" s="61">
        <f t="shared" si="766"/>
        <v>0</v>
      </c>
      <c r="CJ488" s="61">
        <f t="shared" si="767"/>
        <v>0</v>
      </c>
      <c r="CK488" s="61">
        <f t="shared" si="768"/>
        <v>0</v>
      </c>
      <c r="CL488" s="61">
        <f t="shared" si="769"/>
        <v>0</v>
      </c>
      <c r="CM488" s="61">
        <f t="shared" si="796"/>
        <v>6.79728382423565E-17</v>
      </c>
      <c r="CN488" s="61">
        <f t="shared" si="830"/>
        <v>2.04081632653061E-2</v>
      </c>
      <c r="CO488" s="61">
        <f t="shared" si="831"/>
        <v>2.04081632653061E-2</v>
      </c>
      <c r="CP488" s="61">
        <f t="shared" si="832"/>
        <v>2.04081632653061E-2</v>
      </c>
      <c r="CQ488" s="61">
        <f t="shared" si="833"/>
        <v>4.08163265306122E-2</v>
      </c>
      <c r="CR488" s="61">
        <f t="shared" si="834"/>
        <v>4.08163265306122E-2</v>
      </c>
      <c r="CS488" s="61">
        <f t="shared" si="835"/>
        <v>4.08163265306122E-2</v>
      </c>
      <c r="CT488" s="61">
        <f t="shared" si="836"/>
        <v>6.1224489795918401E-2</v>
      </c>
      <c r="CU488" s="61">
        <f t="shared" si="837"/>
        <v>6.1224489795918401E-2</v>
      </c>
      <c r="CV488" s="61">
        <f t="shared" si="838"/>
        <v>6.1224489795918401E-2</v>
      </c>
      <c r="CW488" s="61">
        <f t="shared" si="839"/>
        <v>8.1632653061224497E-2</v>
      </c>
      <c r="CX488" s="61">
        <f t="shared" si="840"/>
        <v>8.1632653061224497E-2</v>
      </c>
      <c r="CY488" s="61">
        <f t="shared" si="841"/>
        <v>0.102040816326531</v>
      </c>
      <c r="CZ488" s="61">
        <f t="shared" si="842"/>
        <v>0.102040816326531</v>
      </c>
      <c r="DA488" s="61">
        <f t="shared" si="843"/>
        <v>0.122448979591837</v>
      </c>
      <c r="DB488" s="61">
        <f t="shared" si="844"/>
        <v>0.14285714285714299</v>
      </c>
      <c r="DC488" s="61">
        <f t="shared" si="813"/>
        <v>0</v>
      </c>
      <c r="DD488" s="61">
        <f t="shared" si="771"/>
        <v>0</v>
      </c>
      <c r="DE488" s="61">
        <f t="shared" si="772"/>
        <v>0</v>
      </c>
      <c r="DF488" s="61">
        <f t="shared" si="773"/>
        <v>0</v>
      </c>
      <c r="DG488" s="61">
        <f t="shared" si="774"/>
        <v>0</v>
      </c>
      <c r="DH488" s="61">
        <f t="shared" si="775"/>
        <v>0</v>
      </c>
      <c r="DI488" s="61">
        <f t="shared" si="776"/>
        <v>0</v>
      </c>
      <c r="DJ488" s="61">
        <f t="shared" si="777"/>
        <v>0</v>
      </c>
      <c r="DK488" s="61">
        <f t="shared" si="778"/>
        <v>0</v>
      </c>
      <c r="DL488" s="61">
        <f t="shared" si="779"/>
        <v>0</v>
      </c>
      <c r="DM488" s="61">
        <f t="shared" si="780"/>
        <v>0</v>
      </c>
      <c r="DN488" s="61">
        <f t="shared" si="781"/>
        <v>0</v>
      </c>
      <c r="DO488" s="61">
        <f t="shared" si="782"/>
        <v>0</v>
      </c>
      <c r="DP488" s="61">
        <f t="shared" si="783"/>
        <v>0</v>
      </c>
      <c r="DQ488" s="61">
        <f t="shared" si="784"/>
        <v>0</v>
      </c>
      <c r="DR488" s="61">
        <f t="shared" si="785"/>
        <v>0</v>
      </c>
      <c r="DS488" s="61">
        <f t="shared" si="786"/>
        <v>0</v>
      </c>
      <c r="DT488" s="61">
        <f t="shared" si="787"/>
        <v>0</v>
      </c>
      <c r="DU488" s="61">
        <f t="shared" si="788"/>
        <v>0</v>
      </c>
      <c r="DV488" s="61">
        <f t="shared" si="789"/>
        <v>0</v>
      </c>
      <c r="DW488" s="61">
        <f t="shared" si="790"/>
        <v>0</v>
      </c>
      <c r="DX488" s="61">
        <f t="shared" si="791"/>
        <v>0</v>
      </c>
      <c r="DY488" s="61">
        <f t="shared" si="792"/>
        <v>0</v>
      </c>
      <c r="DZ488" s="61">
        <f t="shared" si="797"/>
        <v>1</v>
      </c>
    </row>
    <row r="489" spans="3:130">
      <c r="C489" s="53">
        <v>2039</v>
      </c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>
        <f t="shared" si="849"/>
        <v>0</v>
      </c>
      <c r="X489" s="64">
        <f t="shared" si="850"/>
        <v>0</v>
      </c>
      <c r="Y489" s="64">
        <f t="shared" si="851"/>
        <v>0</v>
      </c>
      <c r="Z489" s="64">
        <f t="shared" si="852"/>
        <v>0</v>
      </c>
      <c r="AA489" s="64">
        <f t="shared" si="853"/>
        <v>6.6613381477509402E-16</v>
      </c>
      <c r="AB489" s="64">
        <f t="shared" si="854"/>
        <v>0.2</v>
      </c>
      <c r="AC489" s="64">
        <f t="shared" si="855"/>
        <v>0.2</v>
      </c>
      <c r="AD489" s="64">
        <f t="shared" si="856"/>
        <v>0.4</v>
      </c>
      <c r="AE489" s="64">
        <f t="shared" si="857"/>
        <v>0.4</v>
      </c>
      <c r="AF489" s="64">
        <f t="shared" si="858"/>
        <v>0.4</v>
      </c>
      <c r="AG489" s="64">
        <f t="shared" si="859"/>
        <v>0.6</v>
      </c>
      <c r="AH489" s="64">
        <f t="shared" si="860"/>
        <v>0.6</v>
      </c>
      <c r="AI489" s="64">
        <f t="shared" si="861"/>
        <v>0.6</v>
      </c>
      <c r="AJ489" s="64">
        <f t="shared" si="862"/>
        <v>0.8</v>
      </c>
      <c r="AK489" s="64">
        <f t="shared" si="863"/>
        <v>0.8</v>
      </c>
      <c r="AL489" s="64">
        <f t="shared" si="864"/>
        <v>1</v>
      </c>
      <c r="AM489" s="64">
        <f t="shared" si="865"/>
        <v>1</v>
      </c>
      <c r="AN489" s="64">
        <f t="shared" si="866"/>
        <v>1.2</v>
      </c>
      <c r="AO489" s="64">
        <f t="shared" ref="AO489:AO507" si="867">VLOOKUP($C$103,$D$3:$K$63,$A$74,0)*(B452-B451)</f>
        <v>1.4</v>
      </c>
      <c r="AP489" s="64">
        <f>VLOOKUP($C$104,$D$3:$K$63,$A$74,0)*(B451-B450)</f>
        <v>1.4</v>
      </c>
      <c r="AQ489" s="64">
        <f>VLOOKUP($C$105,$D$3:$K$63,$A$74,0)*B450</f>
        <v>0</v>
      </c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54">
        <f t="shared" si="794"/>
        <v>11</v>
      </c>
      <c r="BP489" s="53">
        <v>2039</v>
      </c>
      <c r="BQ489" s="61">
        <f t="shared" si="795"/>
        <v>0</v>
      </c>
      <c r="BR489" s="61">
        <f t="shared" si="815"/>
        <v>0</v>
      </c>
      <c r="BS489" s="61">
        <f t="shared" si="816"/>
        <v>0</v>
      </c>
      <c r="BT489" s="61">
        <f t="shared" si="817"/>
        <v>0</v>
      </c>
      <c r="BU489" s="61">
        <f t="shared" si="818"/>
        <v>0</v>
      </c>
      <c r="BV489" s="61">
        <f t="shared" si="819"/>
        <v>0</v>
      </c>
      <c r="BW489" s="61">
        <f t="shared" si="820"/>
        <v>0</v>
      </c>
      <c r="BX489" s="61">
        <f t="shared" si="821"/>
        <v>0</v>
      </c>
      <c r="BY489" s="61">
        <f t="shared" si="822"/>
        <v>0</v>
      </c>
      <c r="BZ489" s="61">
        <f t="shared" si="823"/>
        <v>0</v>
      </c>
      <c r="CA489" s="61">
        <f t="shared" si="824"/>
        <v>0</v>
      </c>
      <c r="CB489" s="61">
        <f t="shared" si="825"/>
        <v>0</v>
      </c>
      <c r="CC489" s="61">
        <f t="shared" si="826"/>
        <v>0</v>
      </c>
      <c r="CD489" s="61">
        <f t="shared" si="827"/>
        <v>0</v>
      </c>
      <c r="CE489" s="61">
        <f t="shared" si="828"/>
        <v>0</v>
      </c>
      <c r="CF489" s="61">
        <f t="shared" si="829"/>
        <v>0</v>
      </c>
      <c r="CG489" s="61">
        <f t="shared" si="812"/>
        <v>0</v>
      </c>
      <c r="CH489" s="61">
        <f t="shared" si="765"/>
        <v>0</v>
      </c>
      <c r="CI489" s="61">
        <f t="shared" si="766"/>
        <v>0</v>
      </c>
      <c r="CJ489" s="61">
        <f t="shared" si="767"/>
        <v>0</v>
      </c>
      <c r="CK489" s="61">
        <f t="shared" si="768"/>
        <v>0</v>
      </c>
      <c r="CL489" s="61">
        <f t="shared" si="769"/>
        <v>0</v>
      </c>
      <c r="CM489" s="61">
        <f t="shared" si="796"/>
        <v>0</v>
      </c>
      <c r="CN489" s="61">
        <f t="shared" si="830"/>
        <v>6.0557619525008497E-17</v>
      </c>
      <c r="CO489" s="61">
        <f t="shared" si="831"/>
        <v>1.8181818181818198E-2</v>
      </c>
      <c r="CP489" s="61">
        <f t="shared" si="832"/>
        <v>1.8181818181818198E-2</v>
      </c>
      <c r="CQ489" s="61">
        <f t="shared" si="833"/>
        <v>3.6363636363636397E-2</v>
      </c>
      <c r="CR489" s="61">
        <f t="shared" si="834"/>
        <v>3.6363636363636397E-2</v>
      </c>
      <c r="CS489" s="61">
        <f t="shared" si="835"/>
        <v>3.6363636363636397E-2</v>
      </c>
      <c r="CT489" s="61">
        <f t="shared" si="836"/>
        <v>5.4545454545454501E-2</v>
      </c>
      <c r="CU489" s="61">
        <f t="shared" si="837"/>
        <v>5.4545454545454501E-2</v>
      </c>
      <c r="CV489" s="61">
        <f t="shared" si="838"/>
        <v>5.4545454545454501E-2</v>
      </c>
      <c r="CW489" s="61">
        <f t="shared" si="839"/>
        <v>7.2727272727272696E-2</v>
      </c>
      <c r="CX489" s="61">
        <f t="shared" si="840"/>
        <v>7.2727272727272696E-2</v>
      </c>
      <c r="CY489" s="61">
        <f t="shared" si="841"/>
        <v>9.0909090909090898E-2</v>
      </c>
      <c r="CZ489" s="61">
        <f t="shared" si="842"/>
        <v>9.0909090909090898E-2</v>
      </c>
      <c r="DA489" s="61">
        <f t="shared" si="843"/>
        <v>0.109090909090909</v>
      </c>
      <c r="DB489" s="61">
        <f t="shared" si="844"/>
        <v>0.12727272727272701</v>
      </c>
      <c r="DC489" s="61">
        <f t="shared" si="813"/>
        <v>0.12727272727272701</v>
      </c>
      <c r="DD489" s="61">
        <f t="shared" si="771"/>
        <v>0</v>
      </c>
      <c r="DE489" s="61">
        <f t="shared" si="772"/>
        <v>0</v>
      </c>
      <c r="DF489" s="61">
        <f t="shared" si="773"/>
        <v>0</v>
      </c>
      <c r="DG489" s="61">
        <f t="shared" si="774"/>
        <v>0</v>
      </c>
      <c r="DH489" s="61">
        <f t="shared" si="775"/>
        <v>0</v>
      </c>
      <c r="DI489" s="61">
        <f t="shared" si="776"/>
        <v>0</v>
      </c>
      <c r="DJ489" s="61">
        <f t="shared" si="777"/>
        <v>0</v>
      </c>
      <c r="DK489" s="61">
        <f t="shared" si="778"/>
        <v>0</v>
      </c>
      <c r="DL489" s="61">
        <f t="shared" si="779"/>
        <v>0</v>
      </c>
      <c r="DM489" s="61">
        <f t="shared" si="780"/>
        <v>0</v>
      </c>
      <c r="DN489" s="61">
        <f t="shared" si="781"/>
        <v>0</v>
      </c>
      <c r="DO489" s="61">
        <f t="shared" si="782"/>
        <v>0</v>
      </c>
      <c r="DP489" s="61">
        <f t="shared" si="783"/>
        <v>0</v>
      </c>
      <c r="DQ489" s="61">
        <f t="shared" si="784"/>
        <v>0</v>
      </c>
      <c r="DR489" s="61">
        <f t="shared" si="785"/>
        <v>0</v>
      </c>
      <c r="DS489" s="61">
        <f t="shared" si="786"/>
        <v>0</v>
      </c>
      <c r="DT489" s="61">
        <f t="shared" si="787"/>
        <v>0</v>
      </c>
      <c r="DU489" s="61">
        <f t="shared" si="788"/>
        <v>0</v>
      </c>
      <c r="DV489" s="61">
        <f t="shared" si="789"/>
        <v>0</v>
      </c>
      <c r="DW489" s="61">
        <f t="shared" si="790"/>
        <v>0</v>
      </c>
      <c r="DX489" s="61">
        <f t="shared" si="791"/>
        <v>0</v>
      </c>
      <c r="DY489" s="61">
        <f t="shared" si="792"/>
        <v>0</v>
      </c>
      <c r="DZ489" s="61">
        <f t="shared" si="797"/>
        <v>1</v>
      </c>
    </row>
    <row r="490" spans="3:130">
      <c r="C490" s="53">
        <v>2040</v>
      </c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>
        <f t="shared" si="850"/>
        <v>0</v>
      </c>
      <c r="Y490" s="64">
        <f t="shared" si="851"/>
        <v>0</v>
      </c>
      <c r="Z490" s="64">
        <f t="shared" si="852"/>
        <v>0</v>
      </c>
      <c r="AA490" s="64">
        <f t="shared" si="853"/>
        <v>0</v>
      </c>
      <c r="AB490" s="64">
        <f t="shared" si="854"/>
        <v>6.6613381477509402E-16</v>
      </c>
      <c r="AC490" s="64">
        <f t="shared" si="855"/>
        <v>0.2</v>
      </c>
      <c r="AD490" s="64">
        <f t="shared" si="856"/>
        <v>0.4</v>
      </c>
      <c r="AE490" s="64">
        <f t="shared" si="857"/>
        <v>0.4</v>
      </c>
      <c r="AF490" s="64">
        <f t="shared" si="858"/>
        <v>0.4</v>
      </c>
      <c r="AG490" s="64">
        <f t="shared" si="859"/>
        <v>0.6</v>
      </c>
      <c r="AH490" s="64">
        <f t="shared" si="860"/>
        <v>0.6</v>
      </c>
      <c r="AI490" s="64">
        <f t="shared" si="861"/>
        <v>0.6</v>
      </c>
      <c r="AJ490" s="64">
        <f t="shared" si="862"/>
        <v>0.8</v>
      </c>
      <c r="AK490" s="64">
        <f t="shared" si="863"/>
        <v>0.8</v>
      </c>
      <c r="AL490" s="64">
        <f t="shared" si="864"/>
        <v>1</v>
      </c>
      <c r="AM490" s="64">
        <f t="shared" si="865"/>
        <v>1</v>
      </c>
      <c r="AN490" s="64">
        <f t="shared" si="866"/>
        <v>1.2</v>
      </c>
      <c r="AO490" s="64">
        <f t="shared" si="867"/>
        <v>1.4</v>
      </c>
      <c r="AP490" s="64">
        <f t="shared" ref="AP490:AP508" si="868">VLOOKUP($C$104,$D$3:$K$63,$A$74,0)*(B452-B451)</f>
        <v>1.4</v>
      </c>
      <c r="AQ490" s="64">
        <f>VLOOKUP($C$105,$D$3:$K$63,$A$74,0)*(B451-B450)</f>
        <v>1.6</v>
      </c>
      <c r="AR490" s="64">
        <f>VLOOKUP($C$106,$D$3:$K$63,$A$74,0)*B450</f>
        <v>0</v>
      </c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54">
        <f t="shared" si="794"/>
        <v>12.4</v>
      </c>
      <c r="BP490" s="53">
        <v>2040</v>
      </c>
      <c r="BQ490" s="61">
        <f t="shared" si="795"/>
        <v>0</v>
      </c>
      <c r="BR490" s="61">
        <f t="shared" si="815"/>
        <v>0</v>
      </c>
      <c r="BS490" s="61">
        <f t="shared" si="816"/>
        <v>0</v>
      </c>
      <c r="BT490" s="61">
        <f t="shared" si="817"/>
        <v>0</v>
      </c>
      <c r="BU490" s="61">
        <f t="shared" si="818"/>
        <v>0</v>
      </c>
      <c r="BV490" s="61">
        <f t="shared" si="819"/>
        <v>0</v>
      </c>
      <c r="BW490" s="61">
        <f t="shared" si="820"/>
        <v>0</v>
      </c>
      <c r="BX490" s="61">
        <f t="shared" si="821"/>
        <v>0</v>
      </c>
      <c r="BY490" s="61">
        <f t="shared" si="822"/>
        <v>0</v>
      </c>
      <c r="BZ490" s="61">
        <f t="shared" si="823"/>
        <v>0</v>
      </c>
      <c r="CA490" s="61">
        <f t="shared" si="824"/>
        <v>0</v>
      </c>
      <c r="CB490" s="61">
        <f t="shared" si="825"/>
        <v>0</v>
      </c>
      <c r="CC490" s="61">
        <f t="shared" si="826"/>
        <v>0</v>
      </c>
      <c r="CD490" s="61">
        <f t="shared" si="827"/>
        <v>0</v>
      </c>
      <c r="CE490" s="61">
        <f t="shared" si="828"/>
        <v>0</v>
      </c>
      <c r="CF490" s="61">
        <f t="shared" si="829"/>
        <v>0</v>
      </c>
      <c r="CG490" s="61">
        <f t="shared" si="812"/>
        <v>0</v>
      </c>
      <c r="CH490" s="61">
        <f t="shared" si="765"/>
        <v>0</v>
      </c>
      <c r="CI490" s="61">
        <f t="shared" si="766"/>
        <v>0</v>
      </c>
      <c r="CJ490" s="61">
        <f t="shared" si="767"/>
        <v>0</v>
      </c>
      <c r="CK490" s="61">
        <f t="shared" si="768"/>
        <v>0</v>
      </c>
      <c r="CL490" s="61">
        <f t="shared" si="769"/>
        <v>0</v>
      </c>
      <c r="CM490" s="61">
        <f t="shared" si="796"/>
        <v>0</v>
      </c>
      <c r="CN490" s="61">
        <f t="shared" si="830"/>
        <v>0</v>
      </c>
      <c r="CO490" s="61">
        <f t="shared" si="831"/>
        <v>5.37204689334753E-17</v>
      </c>
      <c r="CP490" s="61">
        <f t="shared" si="832"/>
        <v>1.6129032258064498E-2</v>
      </c>
      <c r="CQ490" s="61">
        <f t="shared" si="833"/>
        <v>3.2258064516128997E-2</v>
      </c>
      <c r="CR490" s="61">
        <f t="shared" si="834"/>
        <v>3.2258064516128997E-2</v>
      </c>
      <c r="CS490" s="61">
        <f t="shared" si="835"/>
        <v>3.2258064516128997E-2</v>
      </c>
      <c r="CT490" s="61">
        <f t="shared" si="836"/>
        <v>4.8387096774193498E-2</v>
      </c>
      <c r="CU490" s="61">
        <f t="shared" si="837"/>
        <v>4.8387096774193498E-2</v>
      </c>
      <c r="CV490" s="61">
        <f t="shared" si="838"/>
        <v>4.8387096774193498E-2</v>
      </c>
      <c r="CW490" s="61">
        <f t="shared" si="839"/>
        <v>6.4516129032258104E-2</v>
      </c>
      <c r="CX490" s="61">
        <f t="shared" si="840"/>
        <v>6.4516129032258104E-2</v>
      </c>
      <c r="CY490" s="61">
        <f t="shared" si="841"/>
        <v>8.0645161290322606E-2</v>
      </c>
      <c r="CZ490" s="61">
        <f t="shared" si="842"/>
        <v>8.0645161290322606E-2</v>
      </c>
      <c r="DA490" s="61">
        <f t="shared" si="843"/>
        <v>9.6774193548387094E-2</v>
      </c>
      <c r="DB490" s="61">
        <f t="shared" si="844"/>
        <v>0.112903225806452</v>
      </c>
      <c r="DC490" s="61">
        <f>AP489/$BM490</f>
        <v>0.112903225806452</v>
      </c>
      <c r="DD490" s="61">
        <f t="shared" si="771"/>
        <v>0.12903225806451599</v>
      </c>
      <c r="DE490" s="61">
        <f t="shared" si="772"/>
        <v>0</v>
      </c>
      <c r="DF490" s="61">
        <f t="shared" si="773"/>
        <v>0</v>
      </c>
      <c r="DG490" s="61">
        <f t="shared" si="774"/>
        <v>0</v>
      </c>
      <c r="DH490" s="61">
        <f t="shared" si="775"/>
        <v>0</v>
      </c>
      <c r="DI490" s="61">
        <f t="shared" si="776"/>
        <v>0</v>
      </c>
      <c r="DJ490" s="61">
        <f t="shared" si="777"/>
        <v>0</v>
      </c>
      <c r="DK490" s="61">
        <f t="shared" si="778"/>
        <v>0</v>
      </c>
      <c r="DL490" s="61">
        <f t="shared" si="779"/>
        <v>0</v>
      </c>
      <c r="DM490" s="61">
        <f t="shared" si="780"/>
        <v>0</v>
      </c>
      <c r="DN490" s="61">
        <f t="shared" si="781"/>
        <v>0</v>
      </c>
      <c r="DO490" s="61">
        <f t="shared" si="782"/>
        <v>0</v>
      </c>
      <c r="DP490" s="61">
        <f t="shared" si="783"/>
        <v>0</v>
      </c>
      <c r="DQ490" s="61">
        <f t="shared" si="784"/>
        <v>0</v>
      </c>
      <c r="DR490" s="61">
        <f t="shared" si="785"/>
        <v>0</v>
      </c>
      <c r="DS490" s="61">
        <f t="shared" si="786"/>
        <v>0</v>
      </c>
      <c r="DT490" s="61">
        <f t="shared" si="787"/>
        <v>0</v>
      </c>
      <c r="DU490" s="61">
        <f t="shared" si="788"/>
        <v>0</v>
      </c>
      <c r="DV490" s="61">
        <f t="shared" si="789"/>
        <v>0</v>
      </c>
      <c r="DW490" s="61">
        <f t="shared" si="790"/>
        <v>0</v>
      </c>
      <c r="DX490" s="61">
        <f t="shared" si="791"/>
        <v>0</v>
      </c>
      <c r="DY490" s="61">
        <f t="shared" si="792"/>
        <v>0</v>
      </c>
      <c r="DZ490" s="61">
        <f t="shared" ref="DZ490:DZ510" si="869">SUM(BQ490:DY490)</f>
        <v>1</v>
      </c>
    </row>
    <row r="491" spans="3:130">
      <c r="C491" s="53">
        <v>2041</v>
      </c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>
        <f t="shared" si="851"/>
        <v>0</v>
      </c>
      <c r="Z491" s="64">
        <f t="shared" si="852"/>
        <v>0</v>
      </c>
      <c r="AA491" s="64">
        <f t="shared" si="853"/>
        <v>0</v>
      </c>
      <c r="AB491" s="64">
        <f t="shared" si="854"/>
        <v>0</v>
      </c>
      <c r="AC491" s="64">
        <f t="shared" si="855"/>
        <v>6.6613381477509402E-16</v>
      </c>
      <c r="AD491" s="64">
        <f t="shared" si="856"/>
        <v>0.4</v>
      </c>
      <c r="AE491" s="64">
        <f t="shared" si="857"/>
        <v>0.4</v>
      </c>
      <c r="AF491" s="64">
        <f t="shared" si="858"/>
        <v>0.4</v>
      </c>
      <c r="AG491" s="64">
        <f t="shared" si="859"/>
        <v>0.6</v>
      </c>
      <c r="AH491" s="64">
        <f t="shared" si="860"/>
        <v>0.6</v>
      </c>
      <c r="AI491" s="64">
        <f t="shared" si="861"/>
        <v>0.6</v>
      </c>
      <c r="AJ491" s="64">
        <f t="shared" si="862"/>
        <v>0.8</v>
      </c>
      <c r="AK491" s="64">
        <f t="shared" si="863"/>
        <v>0.8</v>
      </c>
      <c r="AL491" s="64">
        <f t="shared" si="864"/>
        <v>1</v>
      </c>
      <c r="AM491" s="64">
        <f t="shared" si="865"/>
        <v>1</v>
      </c>
      <c r="AN491" s="64">
        <f t="shared" si="866"/>
        <v>1.2</v>
      </c>
      <c r="AO491" s="64">
        <f t="shared" si="867"/>
        <v>1.4</v>
      </c>
      <c r="AP491" s="64">
        <f t="shared" si="868"/>
        <v>1.4</v>
      </c>
      <c r="AQ491" s="64">
        <f t="shared" ref="AQ491:AQ509" si="870">VLOOKUP($C$105,$D$3:$K$63,$A$74,0)*(B452-B451)</f>
        <v>1.6</v>
      </c>
      <c r="AR491" s="64">
        <f>VLOOKUP($C$106,$D$3:$K$63,$A$74,0)*(B451-B450)</f>
        <v>1.6</v>
      </c>
      <c r="AS491" s="64">
        <f>VLOOKUP($C$107,$D$3:$K$63,$A$74,0)*B450</f>
        <v>0</v>
      </c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54">
        <f t="shared" si="794"/>
        <v>13.8</v>
      </c>
      <c r="BP491" s="53">
        <v>2041</v>
      </c>
      <c r="BQ491" s="61">
        <f t="shared" si="795"/>
        <v>0</v>
      </c>
      <c r="BR491" s="61">
        <f t="shared" si="815"/>
        <v>0</v>
      </c>
      <c r="BS491" s="61">
        <f t="shared" si="816"/>
        <v>0</v>
      </c>
      <c r="BT491" s="61">
        <f t="shared" si="817"/>
        <v>0</v>
      </c>
      <c r="BU491" s="61">
        <f t="shared" si="818"/>
        <v>0</v>
      </c>
      <c r="BV491" s="61">
        <f t="shared" si="819"/>
        <v>0</v>
      </c>
      <c r="BW491" s="61">
        <f t="shared" si="820"/>
        <v>0</v>
      </c>
      <c r="BX491" s="61">
        <f t="shared" si="821"/>
        <v>0</v>
      </c>
      <c r="BY491" s="61">
        <f t="shared" si="822"/>
        <v>0</v>
      </c>
      <c r="BZ491" s="61">
        <f t="shared" si="823"/>
        <v>0</v>
      </c>
      <c r="CA491" s="61">
        <f t="shared" si="824"/>
        <v>0</v>
      </c>
      <c r="CB491" s="61">
        <f t="shared" si="825"/>
        <v>0</v>
      </c>
      <c r="CC491" s="61">
        <f t="shared" si="826"/>
        <v>0</v>
      </c>
      <c r="CD491" s="61">
        <f t="shared" si="827"/>
        <v>0</v>
      </c>
      <c r="CE491" s="61">
        <f t="shared" si="828"/>
        <v>0</v>
      </c>
      <c r="CF491" s="61">
        <f t="shared" si="829"/>
        <v>0</v>
      </c>
      <c r="CG491" s="61">
        <f t="shared" si="812"/>
        <v>0</v>
      </c>
      <c r="CH491" s="61">
        <f t="shared" si="765"/>
        <v>0</v>
      </c>
      <c r="CI491" s="61">
        <f t="shared" si="766"/>
        <v>0</v>
      </c>
      <c r="CJ491" s="61">
        <f t="shared" si="767"/>
        <v>0</v>
      </c>
      <c r="CK491" s="61">
        <f t="shared" si="768"/>
        <v>0</v>
      </c>
      <c r="CL491" s="61">
        <f t="shared" si="769"/>
        <v>0</v>
      </c>
      <c r="CM491" s="61">
        <f t="shared" si="796"/>
        <v>0</v>
      </c>
      <c r="CN491" s="61">
        <f t="shared" si="830"/>
        <v>0</v>
      </c>
      <c r="CO491" s="61">
        <f t="shared" si="831"/>
        <v>0</v>
      </c>
      <c r="CP491" s="61">
        <f t="shared" si="832"/>
        <v>4.8270566288050302E-17</v>
      </c>
      <c r="CQ491" s="61">
        <f t="shared" si="833"/>
        <v>2.8985507246376802E-2</v>
      </c>
      <c r="CR491" s="61">
        <f t="shared" si="834"/>
        <v>2.8985507246376802E-2</v>
      </c>
      <c r="CS491" s="61">
        <f t="shared" si="835"/>
        <v>2.8985507246376802E-2</v>
      </c>
      <c r="CT491" s="61">
        <f t="shared" si="836"/>
        <v>4.3478260869565202E-2</v>
      </c>
      <c r="CU491" s="61">
        <f t="shared" si="837"/>
        <v>4.3478260869565202E-2</v>
      </c>
      <c r="CV491" s="61">
        <f t="shared" si="838"/>
        <v>4.3478260869565202E-2</v>
      </c>
      <c r="CW491" s="61">
        <f t="shared" si="839"/>
        <v>5.7971014492753603E-2</v>
      </c>
      <c r="CX491" s="61">
        <f t="shared" si="840"/>
        <v>5.7971014492753603E-2</v>
      </c>
      <c r="CY491" s="61">
        <f t="shared" si="841"/>
        <v>7.2463768115942004E-2</v>
      </c>
      <c r="CZ491" s="61">
        <f t="shared" si="842"/>
        <v>7.2463768115942004E-2</v>
      </c>
      <c r="DA491" s="61">
        <f t="shared" si="843"/>
        <v>8.6956521739130405E-2</v>
      </c>
      <c r="DB491" s="61">
        <f t="shared" si="844"/>
        <v>0.101449275362319</v>
      </c>
      <c r="DC491" s="61">
        <f t="shared" ref="DC491:DC510" si="871">AP491/$BM491</f>
        <v>0.101449275362319</v>
      </c>
      <c r="DD491" s="61">
        <f t="shared" si="771"/>
        <v>0.115942028985507</v>
      </c>
      <c r="DE491" s="61">
        <f t="shared" si="772"/>
        <v>0.115942028985507</v>
      </c>
      <c r="DF491" s="61">
        <f t="shared" si="773"/>
        <v>0</v>
      </c>
      <c r="DG491" s="61">
        <f t="shared" si="774"/>
        <v>0</v>
      </c>
      <c r="DH491" s="61">
        <f t="shared" si="775"/>
        <v>0</v>
      </c>
      <c r="DI491" s="61">
        <f t="shared" si="776"/>
        <v>0</v>
      </c>
      <c r="DJ491" s="61">
        <f t="shared" si="777"/>
        <v>0</v>
      </c>
      <c r="DK491" s="61">
        <f t="shared" si="778"/>
        <v>0</v>
      </c>
      <c r="DL491" s="61">
        <f t="shared" si="779"/>
        <v>0</v>
      </c>
      <c r="DM491" s="61">
        <f t="shared" si="780"/>
        <v>0</v>
      </c>
      <c r="DN491" s="61">
        <f t="shared" si="781"/>
        <v>0</v>
      </c>
      <c r="DO491" s="61">
        <f t="shared" si="782"/>
        <v>0</v>
      </c>
      <c r="DP491" s="61">
        <f t="shared" si="783"/>
        <v>0</v>
      </c>
      <c r="DQ491" s="61">
        <f t="shared" si="784"/>
        <v>0</v>
      </c>
      <c r="DR491" s="61">
        <f t="shared" si="785"/>
        <v>0</v>
      </c>
      <c r="DS491" s="61">
        <f t="shared" si="786"/>
        <v>0</v>
      </c>
      <c r="DT491" s="61">
        <f t="shared" si="787"/>
        <v>0</v>
      </c>
      <c r="DU491" s="61">
        <f t="shared" si="788"/>
        <v>0</v>
      </c>
      <c r="DV491" s="61">
        <f t="shared" si="789"/>
        <v>0</v>
      </c>
      <c r="DW491" s="61">
        <f t="shared" si="790"/>
        <v>0</v>
      </c>
      <c r="DX491" s="61">
        <f t="shared" si="791"/>
        <v>0</v>
      </c>
      <c r="DY491" s="61">
        <f t="shared" si="792"/>
        <v>0</v>
      </c>
      <c r="DZ491" s="61">
        <f t="shared" si="869"/>
        <v>1</v>
      </c>
    </row>
    <row r="492" spans="3:130">
      <c r="C492" s="53">
        <v>2042</v>
      </c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>
        <f t="shared" si="852"/>
        <v>0</v>
      </c>
      <c r="AA492" s="64">
        <f t="shared" si="853"/>
        <v>0</v>
      </c>
      <c r="AB492" s="64">
        <f t="shared" si="854"/>
        <v>0</v>
      </c>
      <c r="AC492" s="64">
        <f t="shared" si="855"/>
        <v>0</v>
      </c>
      <c r="AD492" s="64">
        <f t="shared" si="856"/>
        <v>1.33226762955019E-15</v>
      </c>
      <c r="AE492" s="64">
        <f t="shared" si="857"/>
        <v>0.4</v>
      </c>
      <c r="AF492" s="64">
        <f t="shared" si="858"/>
        <v>0.4</v>
      </c>
      <c r="AG492" s="64">
        <f t="shared" si="859"/>
        <v>0.6</v>
      </c>
      <c r="AH492" s="64">
        <f t="shared" si="860"/>
        <v>0.6</v>
      </c>
      <c r="AI492" s="64">
        <f t="shared" si="861"/>
        <v>0.6</v>
      </c>
      <c r="AJ492" s="64">
        <f t="shared" si="862"/>
        <v>0.8</v>
      </c>
      <c r="AK492" s="64">
        <f t="shared" si="863"/>
        <v>0.8</v>
      </c>
      <c r="AL492" s="64">
        <f t="shared" si="864"/>
        <v>1</v>
      </c>
      <c r="AM492" s="64">
        <f t="shared" si="865"/>
        <v>1</v>
      </c>
      <c r="AN492" s="64">
        <f t="shared" si="866"/>
        <v>1.2</v>
      </c>
      <c r="AO492" s="64">
        <f t="shared" si="867"/>
        <v>1.4</v>
      </c>
      <c r="AP492" s="64">
        <f t="shared" si="868"/>
        <v>1.4</v>
      </c>
      <c r="AQ492" s="64">
        <f t="shared" si="870"/>
        <v>1.6</v>
      </c>
      <c r="AR492" s="64">
        <f t="shared" ref="AR492:AR510" si="872">VLOOKUP($C$106,$D$3:$K$63,$A$74,0)*(B452-B451)</f>
        <v>1.6</v>
      </c>
      <c r="AS492" s="64">
        <f>VLOOKUP($C$107,$D$3:$K$63,$A$74,0)*(B451-B450)</f>
        <v>1.8</v>
      </c>
      <c r="AT492" s="64">
        <f>VLOOKUP($C$108,$D$3:$K$63,$A$74,0)*B450</f>
        <v>0</v>
      </c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54">
        <f t="shared" si="794"/>
        <v>15.2</v>
      </c>
      <c r="BP492" s="53">
        <v>2042</v>
      </c>
      <c r="BQ492" s="61">
        <f t="shared" si="795"/>
        <v>0</v>
      </c>
      <c r="BR492" s="61">
        <f t="shared" si="815"/>
        <v>0</v>
      </c>
      <c r="BS492" s="61">
        <f t="shared" si="816"/>
        <v>0</v>
      </c>
      <c r="BT492" s="61">
        <f t="shared" si="817"/>
        <v>0</v>
      </c>
      <c r="BU492" s="61">
        <f t="shared" si="818"/>
        <v>0</v>
      </c>
      <c r="BV492" s="61">
        <f t="shared" si="819"/>
        <v>0</v>
      </c>
      <c r="BW492" s="61">
        <f t="shared" si="820"/>
        <v>0</v>
      </c>
      <c r="BX492" s="61">
        <f t="shared" si="821"/>
        <v>0</v>
      </c>
      <c r="BY492" s="61">
        <f t="shared" si="822"/>
        <v>0</v>
      </c>
      <c r="BZ492" s="61">
        <f t="shared" si="823"/>
        <v>0</v>
      </c>
      <c r="CA492" s="61">
        <f t="shared" si="824"/>
        <v>0</v>
      </c>
      <c r="CB492" s="61">
        <f t="shared" si="825"/>
        <v>0</v>
      </c>
      <c r="CC492" s="61">
        <f t="shared" si="826"/>
        <v>0</v>
      </c>
      <c r="CD492" s="61">
        <f t="shared" si="827"/>
        <v>0</v>
      </c>
      <c r="CE492" s="61">
        <f t="shared" si="828"/>
        <v>0</v>
      </c>
      <c r="CF492" s="61">
        <f t="shared" si="829"/>
        <v>0</v>
      </c>
      <c r="CG492" s="61">
        <f t="shared" si="812"/>
        <v>0</v>
      </c>
      <c r="CH492" s="61">
        <f t="shared" si="765"/>
        <v>0</v>
      </c>
      <c r="CI492" s="61">
        <f t="shared" si="766"/>
        <v>0</v>
      </c>
      <c r="CJ492" s="61">
        <f t="shared" si="767"/>
        <v>0</v>
      </c>
      <c r="CK492" s="61">
        <f t="shared" si="768"/>
        <v>0</v>
      </c>
      <c r="CL492" s="61">
        <f t="shared" si="769"/>
        <v>0</v>
      </c>
      <c r="CM492" s="61">
        <f t="shared" si="796"/>
        <v>0</v>
      </c>
      <c r="CN492" s="61">
        <f t="shared" si="830"/>
        <v>0</v>
      </c>
      <c r="CO492" s="61">
        <f t="shared" si="831"/>
        <v>0</v>
      </c>
      <c r="CP492" s="61">
        <f t="shared" si="832"/>
        <v>0</v>
      </c>
      <c r="CQ492" s="61">
        <f t="shared" si="833"/>
        <v>8.7649186154617598E-17</v>
      </c>
      <c r="CR492" s="61">
        <f t="shared" si="834"/>
        <v>2.6315789473684199E-2</v>
      </c>
      <c r="CS492" s="61">
        <f t="shared" si="835"/>
        <v>2.6315789473684199E-2</v>
      </c>
      <c r="CT492" s="61">
        <f t="shared" si="836"/>
        <v>3.94736842105263E-2</v>
      </c>
      <c r="CU492" s="61">
        <f t="shared" si="837"/>
        <v>3.94736842105263E-2</v>
      </c>
      <c r="CV492" s="61">
        <f t="shared" si="838"/>
        <v>3.94736842105263E-2</v>
      </c>
      <c r="CW492" s="61">
        <f t="shared" si="839"/>
        <v>5.2631578947368397E-2</v>
      </c>
      <c r="CX492" s="61">
        <f t="shared" si="840"/>
        <v>5.2631578947368397E-2</v>
      </c>
      <c r="CY492" s="61">
        <f t="shared" si="841"/>
        <v>6.5789473684210495E-2</v>
      </c>
      <c r="CZ492" s="61">
        <f t="shared" si="842"/>
        <v>6.5789473684210495E-2</v>
      </c>
      <c r="DA492" s="61">
        <f t="shared" si="843"/>
        <v>7.8947368421052599E-2</v>
      </c>
      <c r="DB492" s="61">
        <f t="shared" si="844"/>
        <v>9.2105263157894704E-2</v>
      </c>
      <c r="DC492" s="61">
        <f t="shared" si="871"/>
        <v>9.2105263157894704E-2</v>
      </c>
      <c r="DD492" s="61">
        <f t="shared" si="771"/>
        <v>0.105263157894737</v>
      </c>
      <c r="DE492" s="61">
        <f t="shared" si="772"/>
        <v>0.105263157894737</v>
      </c>
      <c r="DF492" s="61">
        <f t="shared" si="773"/>
        <v>0.118421052631579</v>
      </c>
      <c r="DG492" s="61">
        <f t="shared" si="774"/>
        <v>0</v>
      </c>
      <c r="DH492" s="61">
        <f t="shared" si="775"/>
        <v>0</v>
      </c>
      <c r="DI492" s="61">
        <f t="shared" si="776"/>
        <v>0</v>
      </c>
      <c r="DJ492" s="61">
        <f t="shared" si="777"/>
        <v>0</v>
      </c>
      <c r="DK492" s="61">
        <f t="shared" si="778"/>
        <v>0</v>
      </c>
      <c r="DL492" s="61">
        <f t="shared" si="779"/>
        <v>0</v>
      </c>
      <c r="DM492" s="61">
        <f t="shared" si="780"/>
        <v>0</v>
      </c>
      <c r="DN492" s="61">
        <f t="shared" si="781"/>
        <v>0</v>
      </c>
      <c r="DO492" s="61">
        <f t="shared" si="782"/>
        <v>0</v>
      </c>
      <c r="DP492" s="61">
        <f t="shared" si="783"/>
        <v>0</v>
      </c>
      <c r="DQ492" s="61">
        <f t="shared" si="784"/>
        <v>0</v>
      </c>
      <c r="DR492" s="61">
        <f t="shared" si="785"/>
        <v>0</v>
      </c>
      <c r="DS492" s="61">
        <f t="shared" si="786"/>
        <v>0</v>
      </c>
      <c r="DT492" s="61">
        <f t="shared" si="787"/>
        <v>0</v>
      </c>
      <c r="DU492" s="61">
        <f t="shared" si="788"/>
        <v>0</v>
      </c>
      <c r="DV492" s="61">
        <f t="shared" si="789"/>
        <v>0</v>
      </c>
      <c r="DW492" s="61">
        <f t="shared" si="790"/>
        <v>0</v>
      </c>
      <c r="DX492" s="61">
        <f t="shared" si="791"/>
        <v>0</v>
      </c>
      <c r="DY492" s="61">
        <f t="shared" si="792"/>
        <v>0</v>
      </c>
      <c r="DZ492" s="61">
        <f t="shared" si="869"/>
        <v>1</v>
      </c>
    </row>
    <row r="493" spans="3:130">
      <c r="C493" s="53">
        <v>2043</v>
      </c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>
        <f t="shared" si="853"/>
        <v>0</v>
      </c>
      <c r="AB493" s="64">
        <f t="shared" si="854"/>
        <v>0</v>
      </c>
      <c r="AC493" s="64">
        <f t="shared" si="855"/>
        <v>0</v>
      </c>
      <c r="AD493" s="64">
        <f t="shared" si="856"/>
        <v>0</v>
      </c>
      <c r="AE493" s="64">
        <f t="shared" si="857"/>
        <v>1.33226762955019E-15</v>
      </c>
      <c r="AF493" s="64">
        <f t="shared" si="858"/>
        <v>0.4</v>
      </c>
      <c r="AG493" s="64">
        <f t="shared" si="859"/>
        <v>0.6</v>
      </c>
      <c r="AH493" s="64">
        <f t="shared" si="860"/>
        <v>0.6</v>
      </c>
      <c r="AI493" s="64">
        <f t="shared" si="861"/>
        <v>0.6</v>
      </c>
      <c r="AJ493" s="64">
        <f t="shared" si="862"/>
        <v>0.8</v>
      </c>
      <c r="AK493" s="64">
        <f t="shared" si="863"/>
        <v>0.8</v>
      </c>
      <c r="AL493" s="64">
        <f t="shared" si="864"/>
        <v>1</v>
      </c>
      <c r="AM493" s="64">
        <f t="shared" si="865"/>
        <v>1</v>
      </c>
      <c r="AN493" s="64">
        <f t="shared" si="866"/>
        <v>1.2</v>
      </c>
      <c r="AO493" s="64">
        <f t="shared" si="867"/>
        <v>1.4</v>
      </c>
      <c r="AP493" s="64">
        <f t="shared" si="868"/>
        <v>1.4</v>
      </c>
      <c r="AQ493" s="64">
        <f t="shared" si="870"/>
        <v>1.6</v>
      </c>
      <c r="AR493" s="64">
        <f t="shared" si="872"/>
        <v>1.6</v>
      </c>
      <c r="AS493" s="64">
        <f t="shared" ref="AS493:AS510" si="873">VLOOKUP($C$107,$D$3:$K$63,$A$74,0)*(B452-B451)</f>
        <v>1.8</v>
      </c>
      <c r="AT493" s="64">
        <f>VLOOKUP($C$108,$D$3:$K$63,$A$74,0)*(B451-B450)</f>
        <v>1.8</v>
      </c>
      <c r="AU493" s="64">
        <f>VLOOKUP($C$109,$D$3:$K$63,$A$74,0)*B450</f>
        <v>0</v>
      </c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54">
        <f t="shared" si="794"/>
        <v>16.600000000000001</v>
      </c>
      <c r="BP493" s="53">
        <v>2043</v>
      </c>
      <c r="BQ493" s="61">
        <f t="shared" si="795"/>
        <v>0</v>
      </c>
      <c r="BR493" s="61">
        <f t="shared" si="815"/>
        <v>0</v>
      </c>
      <c r="BS493" s="61">
        <f t="shared" si="816"/>
        <v>0</v>
      </c>
      <c r="BT493" s="61">
        <f t="shared" si="817"/>
        <v>0</v>
      </c>
      <c r="BU493" s="61">
        <f t="shared" si="818"/>
        <v>0</v>
      </c>
      <c r="BV493" s="61">
        <f t="shared" si="819"/>
        <v>0</v>
      </c>
      <c r="BW493" s="61">
        <f t="shared" si="820"/>
        <v>0</v>
      </c>
      <c r="BX493" s="61">
        <f t="shared" si="821"/>
        <v>0</v>
      </c>
      <c r="BY493" s="61">
        <f t="shared" si="822"/>
        <v>0</v>
      </c>
      <c r="BZ493" s="61">
        <f t="shared" si="823"/>
        <v>0</v>
      </c>
      <c r="CA493" s="61">
        <f t="shared" si="824"/>
        <v>0</v>
      </c>
      <c r="CB493" s="61">
        <f t="shared" si="825"/>
        <v>0</v>
      </c>
      <c r="CC493" s="61">
        <f t="shared" si="826"/>
        <v>0</v>
      </c>
      <c r="CD493" s="61">
        <f t="shared" si="827"/>
        <v>0</v>
      </c>
      <c r="CE493" s="61">
        <f t="shared" si="828"/>
        <v>0</v>
      </c>
      <c r="CF493" s="61">
        <f t="shared" si="829"/>
        <v>0</v>
      </c>
      <c r="CG493" s="61">
        <f t="shared" si="812"/>
        <v>0</v>
      </c>
      <c r="CH493" s="61">
        <f t="shared" si="765"/>
        <v>0</v>
      </c>
      <c r="CI493" s="61">
        <f t="shared" si="766"/>
        <v>0</v>
      </c>
      <c r="CJ493" s="61">
        <f t="shared" si="767"/>
        <v>0</v>
      </c>
      <c r="CK493" s="61">
        <f t="shared" si="768"/>
        <v>0</v>
      </c>
      <c r="CL493" s="61">
        <f t="shared" si="769"/>
        <v>0</v>
      </c>
      <c r="CM493" s="61">
        <f t="shared" si="796"/>
        <v>0</v>
      </c>
      <c r="CN493" s="61">
        <f t="shared" si="830"/>
        <v>0</v>
      </c>
      <c r="CO493" s="61">
        <f t="shared" si="831"/>
        <v>0</v>
      </c>
      <c r="CP493" s="61">
        <f t="shared" si="832"/>
        <v>0</v>
      </c>
      <c r="CQ493" s="61">
        <f t="shared" si="833"/>
        <v>0</v>
      </c>
      <c r="CR493" s="61">
        <f t="shared" si="834"/>
        <v>8.0257086117481195E-17</v>
      </c>
      <c r="CS493" s="61">
        <f t="shared" si="835"/>
        <v>2.40963855421687E-2</v>
      </c>
      <c r="CT493" s="61">
        <f t="shared" si="836"/>
        <v>3.6144578313252997E-2</v>
      </c>
      <c r="CU493" s="61">
        <f t="shared" si="837"/>
        <v>3.6144578313252997E-2</v>
      </c>
      <c r="CV493" s="61">
        <f t="shared" si="838"/>
        <v>3.6144578313252997E-2</v>
      </c>
      <c r="CW493" s="61">
        <f t="shared" si="839"/>
        <v>4.8192771084337303E-2</v>
      </c>
      <c r="CX493" s="61">
        <f t="shared" si="840"/>
        <v>4.8192771084337303E-2</v>
      </c>
      <c r="CY493" s="61">
        <f t="shared" si="841"/>
        <v>6.02409638554217E-2</v>
      </c>
      <c r="CZ493" s="61">
        <f t="shared" si="842"/>
        <v>6.02409638554217E-2</v>
      </c>
      <c r="DA493" s="61">
        <f t="shared" si="843"/>
        <v>7.2289156626505993E-2</v>
      </c>
      <c r="DB493" s="61">
        <f t="shared" si="844"/>
        <v>8.4337349397590397E-2</v>
      </c>
      <c r="DC493" s="61">
        <f t="shared" si="871"/>
        <v>8.4337349397590397E-2</v>
      </c>
      <c r="DD493" s="61">
        <f t="shared" si="771"/>
        <v>9.6385542168674704E-2</v>
      </c>
      <c r="DE493" s="61">
        <f t="shared" si="772"/>
        <v>9.6385542168674704E-2</v>
      </c>
      <c r="DF493" s="61">
        <f t="shared" si="773"/>
        <v>0.108433734939759</v>
      </c>
      <c r="DG493" s="61">
        <f t="shared" si="774"/>
        <v>0.108433734939759</v>
      </c>
      <c r="DH493" s="61">
        <f t="shared" si="775"/>
        <v>0</v>
      </c>
      <c r="DI493" s="61">
        <f t="shared" si="776"/>
        <v>0</v>
      </c>
      <c r="DJ493" s="61">
        <f t="shared" si="777"/>
        <v>0</v>
      </c>
      <c r="DK493" s="61">
        <f t="shared" si="778"/>
        <v>0</v>
      </c>
      <c r="DL493" s="61">
        <f t="shared" si="779"/>
        <v>0</v>
      </c>
      <c r="DM493" s="61">
        <f t="shared" si="780"/>
        <v>0</v>
      </c>
      <c r="DN493" s="61">
        <f t="shared" si="781"/>
        <v>0</v>
      </c>
      <c r="DO493" s="61">
        <f t="shared" si="782"/>
        <v>0</v>
      </c>
      <c r="DP493" s="61">
        <f t="shared" si="783"/>
        <v>0</v>
      </c>
      <c r="DQ493" s="61">
        <f t="shared" si="784"/>
        <v>0</v>
      </c>
      <c r="DR493" s="61">
        <f t="shared" si="785"/>
        <v>0</v>
      </c>
      <c r="DS493" s="61">
        <f t="shared" si="786"/>
        <v>0</v>
      </c>
      <c r="DT493" s="61">
        <f t="shared" si="787"/>
        <v>0</v>
      </c>
      <c r="DU493" s="61">
        <f t="shared" si="788"/>
        <v>0</v>
      </c>
      <c r="DV493" s="61">
        <f t="shared" si="789"/>
        <v>0</v>
      </c>
      <c r="DW493" s="61">
        <f t="shared" si="790"/>
        <v>0</v>
      </c>
      <c r="DX493" s="61">
        <f t="shared" si="791"/>
        <v>0</v>
      </c>
      <c r="DY493" s="61">
        <f t="shared" si="792"/>
        <v>0</v>
      </c>
      <c r="DZ493" s="61">
        <f t="shared" si="869"/>
        <v>1</v>
      </c>
    </row>
    <row r="494" spans="3:130">
      <c r="C494" s="53">
        <v>2044</v>
      </c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>
        <f t="shared" si="854"/>
        <v>0</v>
      </c>
      <c r="AC494" s="64">
        <f t="shared" si="855"/>
        <v>0</v>
      </c>
      <c r="AD494" s="64">
        <f t="shared" si="856"/>
        <v>0</v>
      </c>
      <c r="AE494" s="64">
        <f t="shared" si="857"/>
        <v>0</v>
      </c>
      <c r="AF494" s="64">
        <f t="shared" si="858"/>
        <v>1.33226762955019E-15</v>
      </c>
      <c r="AG494" s="64">
        <f t="shared" si="859"/>
        <v>0.6</v>
      </c>
      <c r="AH494" s="64">
        <f t="shared" si="860"/>
        <v>0.6</v>
      </c>
      <c r="AI494" s="64">
        <f t="shared" si="861"/>
        <v>0.6</v>
      </c>
      <c r="AJ494" s="64">
        <f t="shared" si="862"/>
        <v>0.8</v>
      </c>
      <c r="AK494" s="64">
        <f t="shared" si="863"/>
        <v>0.8</v>
      </c>
      <c r="AL494" s="64">
        <f t="shared" si="864"/>
        <v>1</v>
      </c>
      <c r="AM494" s="64">
        <f t="shared" si="865"/>
        <v>1</v>
      </c>
      <c r="AN494" s="64">
        <f t="shared" si="866"/>
        <v>1.2</v>
      </c>
      <c r="AO494" s="64">
        <f t="shared" si="867"/>
        <v>1.4</v>
      </c>
      <c r="AP494" s="64">
        <f t="shared" si="868"/>
        <v>1.4</v>
      </c>
      <c r="AQ494" s="64">
        <f t="shared" si="870"/>
        <v>1.6</v>
      </c>
      <c r="AR494" s="64">
        <f t="shared" si="872"/>
        <v>1.6</v>
      </c>
      <c r="AS494" s="64">
        <f t="shared" si="873"/>
        <v>1.8</v>
      </c>
      <c r="AT494" s="64">
        <f t="shared" ref="AT494:AT510" si="874">VLOOKUP($C$108,$D$3:$K$63,$A$74,0)*(B452-B451)</f>
        <v>1.8</v>
      </c>
      <c r="AU494" s="64">
        <f>VLOOKUP($C$109,$D$3:$K$63,$A$74,0)*(B451-B450)</f>
        <v>1.8</v>
      </c>
      <c r="AV494" s="64">
        <f>VLOOKUP($C$110,$D$3:$K$63,$A$74,0)*B450</f>
        <v>0</v>
      </c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54">
        <f t="shared" si="794"/>
        <v>18</v>
      </c>
      <c r="BP494" s="53">
        <v>2044</v>
      </c>
      <c r="BQ494" s="61">
        <f t="shared" si="795"/>
        <v>0</v>
      </c>
      <c r="BR494" s="61">
        <f t="shared" si="815"/>
        <v>0</v>
      </c>
      <c r="BS494" s="61">
        <f t="shared" si="816"/>
        <v>0</v>
      </c>
      <c r="BT494" s="61">
        <f t="shared" si="817"/>
        <v>0</v>
      </c>
      <c r="BU494" s="61">
        <f t="shared" si="818"/>
        <v>0</v>
      </c>
      <c r="BV494" s="61">
        <f t="shared" si="819"/>
        <v>0</v>
      </c>
      <c r="BW494" s="61">
        <f t="shared" si="820"/>
        <v>0</v>
      </c>
      <c r="BX494" s="61">
        <f t="shared" si="821"/>
        <v>0</v>
      </c>
      <c r="BY494" s="61">
        <f t="shared" si="822"/>
        <v>0</v>
      </c>
      <c r="BZ494" s="61">
        <f t="shared" si="823"/>
        <v>0</v>
      </c>
      <c r="CA494" s="61">
        <f t="shared" si="824"/>
        <v>0</v>
      </c>
      <c r="CB494" s="61">
        <f t="shared" si="825"/>
        <v>0</v>
      </c>
      <c r="CC494" s="61">
        <f t="shared" si="826"/>
        <v>0</v>
      </c>
      <c r="CD494" s="61">
        <f t="shared" si="827"/>
        <v>0</v>
      </c>
      <c r="CE494" s="61">
        <f t="shared" si="828"/>
        <v>0</v>
      </c>
      <c r="CF494" s="61">
        <f t="shared" si="829"/>
        <v>0</v>
      </c>
      <c r="CG494" s="61">
        <f t="shared" si="812"/>
        <v>0</v>
      </c>
      <c r="CH494" s="61">
        <f t="shared" si="765"/>
        <v>0</v>
      </c>
      <c r="CI494" s="61">
        <f t="shared" si="766"/>
        <v>0</v>
      </c>
      <c r="CJ494" s="61">
        <f t="shared" si="767"/>
        <v>0</v>
      </c>
      <c r="CK494" s="61">
        <f t="shared" si="768"/>
        <v>0</v>
      </c>
      <c r="CL494" s="61">
        <f t="shared" si="769"/>
        <v>0</v>
      </c>
      <c r="CM494" s="61">
        <f t="shared" si="796"/>
        <v>0</v>
      </c>
      <c r="CN494" s="61">
        <f t="shared" si="830"/>
        <v>0</v>
      </c>
      <c r="CO494" s="61">
        <f t="shared" si="831"/>
        <v>0</v>
      </c>
      <c r="CP494" s="61">
        <f t="shared" si="832"/>
        <v>0</v>
      </c>
      <c r="CQ494" s="61">
        <f t="shared" si="833"/>
        <v>0</v>
      </c>
      <c r="CR494" s="61">
        <f t="shared" si="834"/>
        <v>0</v>
      </c>
      <c r="CS494" s="61">
        <f t="shared" si="835"/>
        <v>7.4014868308343802E-17</v>
      </c>
      <c r="CT494" s="61">
        <f t="shared" si="836"/>
        <v>3.3333333333333298E-2</v>
      </c>
      <c r="CU494" s="61">
        <f t="shared" si="837"/>
        <v>3.3333333333333298E-2</v>
      </c>
      <c r="CV494" s="61">
        <f t="shared" si="838"/>
        <v>3.3333333333333298E-2</v>
      </c>
      <c r="CW494" s="61">
        <f t="shared" si="839"/>
        <v>4.4444444444444398E-2</v>
      </c>
      <c r="CX494" s="61">
        <f t="shared" si="840"/>
        <v>4.4444444444444398E-2</v>
      </c>
      <c r="CY494" s="61">
        <f t="shared" si="841"/>
        <v>5.5555555555555601E-2</v>
      </c>
      <c r="CZ494" s="61">
        <f t="shared" si="842"/>
        <v>5.5555555555555601E-2</v>
      </c>
      <c r="DA494" s="61">
        <f t="shared" si="843"/>
        <v>6.6666666666666693E-2</v>
      </c>
      <c r="DB494" s="61">
        <f t="shared" si="844"/>
        <v>7.7777777777777807E-2</v>
      </c>
      <c r="DC494" s="61">
        <f t="shared" si="871"/>
        <v>7.7777777777777807E-2</v>
      </c>
      <c r="DD494" s="61">
        <f t="shared" si="771"/>
        <v>8.8888888888888906E-2</v>
      </c>
      <c r="DE494" s="61">
        <f t="shared" si="772"/>
        <v>8.8888888888888906E-2</v>
      </c>
      <c r="DF494" s="61">
        <f t="shared" si="773"/>
        <v>0.1</v>
      </c>
      <c r="DG494" s="61">
        <f t="shared" si="774"/>
        <v>0.1</v>
      </c>
      <c r="DH494" s="61">
        <f t="shared" si="775"/>
        <v>0.1</v>
      </c>
      <c r="DI494" s="61">
        <f t="shared" si="776"/>
        <v>0</v>
      </c>
      <c r="DJ494" s="61">
        <f t="shared" si="777"/>
        <v>0</v>
      </c>
      <c r="DK494" s="61">
        <f t="shared" si="778"/>
        <v>0</v>
      </c>
      <c r="DL494" s="61">
        <f t="shared" si="779"/>
        <v>0</v>
      </c>
      <c r="DM494" s="61">
        <f t="shared" si="780"/>
        <v>0</v>
      </c>
      <c r="DN494" s="61">
        <f t="shared" si="781"/>
        <v>0</v>
      </c>
      <c r="DO494" s="61">
        <f t="shared" si="782"/>
        <v>0</v>
      </c>
      <c r="DP494" s="61">
        <f t="shared" si="783"/>
        <v>0</v>
      </c>
      <c r="DQ494" s="61">
        <f t="shared" si="784"/>
        <v>0</v>
      </c>
      <c r="DR494" s="61">
        <f t="shared" si="785"/>
        <v>0</v>
      </c>
      <c r="DS494" s="61">
        <f t="shared" si="786"/>
        <v>0</v>
      </c>
      <c r="DT494" s="61">
        <f t="shared" si="787"/>
        <v>0</v>
      </c>
      <c r="DU494" s="61">
        <f t="shared" si="788"/>
        <v>0</v>
      </c>
      <c r="DV494" s="61">
        <f t="shared" si="789"/>
        <v>0</v>
      </c>
      <c r="DW494" s="61">
        <f t="shared" si="790"/>
        <v>0</v>
      </c>
      <c r="DX494" s="61">
        <f t="shared" si="791"/>
        <v>0</v>
      </c>
      <c r="DY494" s="61">
        <f t="shared" si="792"/>
        <v>0</v>
      </c>
      <c r="DZ494" s="61">
        <f t="shared" si="869"/>
        <v>1</v>
      </c>
    </row>
    <row r="495" spans="3:130">
      <c r="C495" s="53">
        <v>2045</v>
      </c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>
        <f t="shared" si="855"/>
        <v>0</v>
      </c>
      <c r="AD495" s="64">
        <f t="shared" si="856"/>
        <v>0</v>
      </c>
      <c r="AE495" s="64">
        <f t="shared" si="857"/>
        <v>0</v>
      </c>
      <c r="AF495" s="64">
        <f t="shared" si="858"/>
        <v>0</v>
      </c>
      <c r="AG495" s="64">
        <f t="shared" si="859"/>
        <v>1.9984014443252802E-15</v>
      </c>
      <c r="AH495" s="64">
        <f t="shared" si="860"/>
        <v>0.6</v>
      </c>
      <c r="AI495" s="64">
        <f t="shared" si="861"/>
        <v>0.6</v>
      </c>
      <c r="AJ495" s="64">
        <f t="shared" si="862"/>
        <v>0.8</v>
      </c>
      <c r="AK495" s="64">
        <f t="shared" si="863"/>
        <v>0.8</v>
      </c>
      <c r="AL495" s="64">
        <f t="shared" si="864"/>
        <v>1</v>
      </c>
      <c r="AM495" s="64">
        <f t="shared" si="865"/>
        <v>1</v>
      </c>
      <c r="AN495" s="64">
        <f t="shared" si="866"/>
        <v>1.2</v>
      </c>
      <c r="AO495" s="64">
        <f t="shared" si="867"/>
        <v>1.4</v>
      </c>
      <c r="AP495" s="64">
        <f t="shared" si="868"/>
        <v>1.4</v>
      </c>
      <c r="AQ495" s="64">
        <f t="shared" si="870"/>
        <v>1.6</v>
      </c>
      <c r="AR495" s="64">
        <f t="shared" si="872"/>
        <v>1.6</v>
      </c>
      <c r="AS495" s="64">
        <f t="shared" si="873"/>
        <v>1.8</v>
      </c>
      <c r="AT495" s="64">
        <f t="shared" si="874"/>
        <v>1.8</v>
      </c>
      <c r="AU495" s="64">
        <f t="shared" ref="AU495:AU510" si="875">VLOOKUP($C$109,$D$3:$K$63,$A$74,0)*(B452-B451)</f>
        <v>1.8</v>
      </c>
      <c r="AV495" s="64">
        <f>VLOOKUP($C$110,$D$3:$K$63,$A$74,0)*(B451-B450)</f>
        <v>2</v>
      </c>
      <c r="AW495" s="64">
        <f>VLOOKUP($C$111,$D$3:$K$63,$A$74,0)*B450</f>
        <v>0</v>
      </c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54">
        <f t="shared" si="794"/>
        <v>19.399999999999999</v>
      </c>
      <c r="BP495" s="53">
        <v>2045</v>
      </c>
      <c r="BQ495" s="61">
        <f t="shared" si="795"/>
        <v>0</v>
      </c>
      <c r="BR495" s="61">
        <f t="shared" si="815"/>
        <v>0</v>
      </c>
      <c r="BS495" s="61">
        <f t="shared" si="816"/>
        <v>0</v>
      </c>
      <c r="BT495" s="61">
        <f t="shared" si="817"/>
        <v>0</v>
      </c>
      <c r="BU495" s="61">
        <f t="shared" si="818"/>
        <v>0</v>
      </c>
      <c r="BV495" s="61">
        <f t="shared" si="819"/>
        <v>0</v>
      </c>
      <c r="BW495" s="61">
        <f t="shared" si="820"/>
        <v>0</v>
      </c>
      <c r="BX495" s="61">
        <f t="shared" si="821"/>
        <v>0</v>
      </c>
      <c r="BY495" s="61">
        <f t="shared" si="822"/>
        <v>0</v>
      </c>
      <c r="BZ495" s="61">
        <f t="shared" si="823"/>
        <v>0</v>
      </c>
      <c r="CA495" s="61">
        <f t="shared" si="824"/>
        <v>0</v>
      </c>
      <c r="CB495" s="61">
        <f t="shared" si="825"/>
        <v>0</v>
      </c>
      <c r="CC495" s="61">
        <f t="shared" si="826"/>
        <v>0</v>
      </c>
      <c r="CD495" s="61">
        <f t="shared" si="827"/>
        <v>0</v>
      </c>
      <c r="CE495" s="61">
        <f t="shared" si="828"/>
        <v>0</v>
      </c>
      <c r="CF495" s="61">
        <f t="shared" si="829"/>
        <v>0</v>
      </c>
      <c r="CG495" s="61">
        <f t="shared" si="812"/>
        <v>0</v>
      </c>
      <c r="CH495" s="61">
        <f t="shared" si="765"/>
        <v>0</v>
      </c>
      <c r="CI495" s="61">
        <f t="shared" si="766"/>
        <v>0</v>
      </c>
      <c r="CJ495" s="61">
        <f t="shared" si="767"/>
        <v>0</v>
      </c>
      <c r="CK495" s="61">
        <f t="shared" si="768"/>
        <v>0</v>
      </c>
      <c r="CL495" s="61">
        <f t="shared" si="769"/>
        <v>0</v>
      </c>
      <c r="CM495" s="61">
        <f t="shared" si="796"/>
        <v>0</v>
      </c>
      <c r="CN495" s="61">
        <f t="shared" si="830"/>
        <v>0</v>
      </c>
      <c r="CO495" s="61">
        <f t="shared" si="831"/>
        <v>0</v>
      </c>
      <c r="CP495" s="61">
        <f t="shared" si="832"/>
        <v>0</v>
      </c>
      <c r="CQ495" s="61">
        <f t="shared" si="833"/>
        <v>0</v>
      </c>
      <c r="CR495" s="61">
        <f t="shared" si="834"/>
        <v>0</v>
      </c>
      <c r="CS495" s="61">
        <f t="shared" si="835"/>
        <v>0</v>
      </c>
      <c r="CT495" s="61">
        <f t="shared" si="836"/>
        <v>1.03010383728107E-16</v>
      </c>
      <c r="CU495" s="61">
        <f t="shared" si="837"/>
        <v>3.09278350515464E-2</v>
      </c>
      <c r="CV495" s="61">
        <f t="shared" si="838"/>
        <v>3.09278350515464E-2</v>
      </c>
      <c r="CW495" s="61">
        <f t="shared" si="839"/>
        <v>4.1237113402061799E-2</v>
      </c>
      <c r="CX495" s="61">
        <f t="shared" si="840"/>
        <v>4.1237113402061799E-2</v>
      </c>
      <c r="CY495" s="61">
        <f t="shared" si="841"/>
        <v>5.1546391752577303E-2</v>
      </c>
      <c r="CZ495" s="61">
        <f t="shared" si="842"/>
        <v>5.1546391752577303E-2</v>
      </c>
      <c r="DA495" s="61">
        <f t="shared" si="843"/>
        <v>6.18556701030928E-2</v>
      </c>
      <c r="DB495" s="61">
        <f t="shared" si="844"/>
        <v>7.2164948453608199E-2</v>
      </c>
      <c r="DC495" s="61">
        <f t="shared" si="871"/>
        <v>7.2164948453608199E-2</v>
      </c>
      <c r="DD495" s="61">
        <f t="shared" si="771"/>
        <v>8.2474226804123696E-2</v>
      </c>
      <c r="DE495" s="61">
        <f t="shared" si="772"/>
        <v>8.2474226804123696E-2</v>
      </c>
      <c r="DF495" s="61">
        <f t="shared" si="773"/>
        <v>9.2783505154639206E-2</v>
      </c>
      <c r="DG495" s="61">
        <f t="shared" si="774"/>
        <v>9.2783505154639206E-2</v>
      </c>
      <c r="DH495" s="61">
        <f t="shared" si="775"/>
        <v>9.2783505154639206E-2</v>
      </c>
      <c r="DI495" s="61">
        <f t="shared" si="776"/>
        <v>0.10309278350515499</v>
      </c>
      <c r="DJ495" s="61">
        <f t="shared" si="777"/>
        <v>0</v>
      </c>
      <c r="DK495" s="61">
        <f t="shared" si="778"/>
        <v>0</v>
      </c>
      <c r="DL495" s="61">
        <f t="shared" si="779"/>
        <v>0</v>
      </c>
      <c r="DM495" s="61">
        <f t="shared" si="780"/>
        <v>0</v>
      </c>
      <c r="DN495" s="61">
        <f t="shared" si="781"/>
        <v>0</v>
      </c>
      <c r="DO495" s="61">
        <f t="shared" si="782"/>
        <v>0</v>
      </c>
      <c r="DP495" s="61">
        <f t="shared" si="783"/>
        <v>0</v>
      </c>
      <c r="DQ495" s="61">
        <f t="shared" si="784"/>
        <v>0</v>
      </c>
      <c r="DR495" s="61">
        <f t="shared" si="785"/>
        <v>0</v>
      </c>
      <c r="DS495" s="61">
        <f t="shared" si="786"/>
        <v>0</v>
      </c>
      <c r="DT495" s="61">
        <f t="shared" si="787"/>
        <v>0</v>
      </c>
      <c r="DU495" s="61">
        <f t="shared" si="788"/>
        <v>0</v>
      </c>
      <c r="DV495" s="61">
        <f t="shared" si="789"/>
        <v>0</v>
      </c>
      <c r="DW495" s="61">
        <f t="shared" si="790"/>
        <v>0</v>
      </c>
      <c r="DX495" s="61">
        <f t="shared" si="791"/>
        <v>0</v>
      </c>
      <c r="DY495" s="61">
        <f t="shared" si="792"/>
        <v>0</v>
      </c>
      <c r="DZ495" s="61">
        <f t="shared" si="869"/>
        <v>1</v>
      </c>
    </row>
    <row r="496" spans="3:130">
      <c r="C496" s="53">
        <v>2046</v>
      </c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>
        <f t="shared" si="856"/>
        <v>0</v>
      </c>
      <c r="AE496" s="64">
        <f t="shared" si="857"/>
        <v>0</v>
      </c>
      <c r="AF496" s="64">
        <f t="shared" si="858"/>
        <v>0</v>
      </c>
      <c r="AG496" s="64">
        <f t="shared" si="859"/>
        <v>0</v>
      </c>
      <c r="AH496" s="64">
        <f t="shared" si="860"/>
        <v>1.9984014443252802E-15</v>
      </c>
      <c r="AI496" s="64">
        <f t="shared" si="861"/>
        <v>0.6</v>
      </c>
      <c r="AJ496" s="64">
        <f t="shared" si="862"/>
        <v>0.8</v>
      </c>
      <c r="AK496" s="64">
        <f t="shared" si="863"/>
        <v>0.8</v>
      </c>
      <c r="AL496" s="64">
        <f t="shared" si="864"/>
        <v>1</v>
      </c>
      <c r="AM496" s="64">
        <f t="shared" si="865"/>
        <v>1</v>
      </c>
      <c r="AN496" s="64">
        <f t="shared" si="866"/>
        <v>1.2</v>
      </c>
      <c r="AO496" s="64">
        <f t="shared" si="867"/>
        <v>1.4</v>
      </c>
      <c r="AP496" s="64">
        <f t="shared" si="868"/>
        <v>1.4</v>
      </c>
      <c r="AQ496" s="64">
        <f t="shared" si="870"/>
        <v>1.6</v>
      </c>
      <c r="AR496" s="64">
        <f t="shared" si="872"/>
        <v>1.6</v>
      </c>
      <c r="AS496" s="64">
        <f t="shared" si="873"/>
        <v>1.8</v>
      </c>
      <c r="AT496" s="64">
        <f t="shared" si="874"/>
        <v>1.8</v>
      </c>
      <c r="AU496" s="64">
        <f t="shared" si="875"/>
        <v>1.8</v>
      </c>
      <c r="AV496" s="64">
        <f t="shared" ref="AV496:AV510" si="876">VLOOKUP($C$110,$D$3:$K$63,$A$74,0)*(B452-B451)</f>
        <v>2</v>
      </c>
      <c r="AW496" s="64">
        <f>VLOOKUP($C$111,$D$3:$K$63,$A$74,0)*(B451-B450)</f>
        <v>2</v>
      </c>
      <c r="AX496" s="64">
        <f>VLOOKUP($C$112,$D$3:$K$63,$A$74,0)*B450</f>
        <v>0</v>
      </c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54">
        <f t="shared" si="794"/>
        <v>20.8</v>
      </c>
      <c r="BP496" s="53">
        <v>2046</v>
      </c>
      <c r="BQ496" s="61">
        <f t="shared" si="795"/>
        <v>0</v>
      </c>
      <c r="BR496" s="61">
        <f t="shared" si="815"/>
        <v>0</v>
      </c>
      <c r="BS496" s="61">
        <f t="shared" si="816"/>
        <v>0</v>
      </c>
      <c r="BT496" s="61">
        <f t="shared" si="817"/>
        <v>0</v>
      </c>
      <c r="BU496" s="61">
        <f t="shared" si="818"/>
        <v>0</v>
      </c>
      <c r="BV496" s="61">
        <f t="shared" si="819"/>
        <v>0</v>
      </c>
      <c r="BW496" s="61">
        <f t="shared" si="820"/>
        <v>0</v>
      </c>
      <c r="BX496" s="61">
        <f t="shared" si="821"/>
        <v>0</v>
      </c>
      <c r="BY496" s="61">
        <f t="shared" si="822"/>
        <v>0</v>
      </c>
      <c r="BZ496" s="61">
        <f t="shared" si="823"/>
        <v>0</v>
      </c>
      <c r="CA496" s="61">
        <f t="shared" si="824"/>
        <v>0</v>
      </c>
      <c r="CB496" s="61">
        <f t="shared" si="825"/>
        <v>0</v>
      </c>
      <c r="CC496" s="61">
        <f t="shared" si="826"/>
        <v>0</v>
      </c>
      <c r="CD496" s="61">
        <f t="shared" si="827"/>
        <v>0</v>
      </c>
      <c r="CE496" s="61">
        <f t="shared" si="828"/>
        <v>0</v>
      </c>
      <c r="CF496" s="61">
        <f t="shared" si="829"/>
        <v>0</v>
      </c>
      <c r="CG496" s="61">
        <f t="shared" si="812"/>
        <v>0</v>
      </c>
      <c r="CH496" s="61">
        <f t="shared" si="765"/>
        <v>0</v>
      </c>
      <c r="CI496" s="61">
        <f t="shared" si="766"/>
        <v>0</v>
      </c>
      <c r="CJ496" s="61">
        <f t="shared" si="767"/>
        <v>0</v>
      </c>
      <c r="CK496" s="61">
        <f t="shared" si="768"/>
        <v>0</v>
      </c>
      <c r="CL496" s="61">
        <f t="shared" si="769"/>
        <v>0</v>
      </c>
      <c r="CM496" s="61">
        <f t="shared" si="796"/>
        <v>0</v>
      </c>
      <c r="CN496" s="61">
        <f t="shared" si="830"/>
        <v>0</v>
      </c>
      <c r="CO496" s="61">
        <f t="shared" si="831"/>
        <v>0</v>
      </c>
      <c r="CP496" s="61">
        <f t="shared" si="832"/>
        <v>0</v>
      </c>
      <c r="CQ496" s="61">
        <f t="shared" si="833"/>
        <v>0</v>
      </c>
      <c r="CR496" s="61">
        <f t="shared" si="834"/>
        <v>0</v>
      </c>
      <c r="CS496" s="61">
        <f t="shared" si="835"/>
        <v>0</v>
      </c>
      <c r="CT496" s="61">
        <f t="shared" si="836"/>
        <v>0</v>
      </c>
      <c r="CU496" s="61">
        <f t="shared" si="837"/>
        <v>9.60769925156386E-17</v>
      </c>
      <c r="CV496" s="61">
        <f t="shared" si="838"/>
        <v>2.8846153846153799E-2</v>
      </c>
      <c r="CW496" s="61">
        <f t="shared" si="839"/>
        <v>3.8461538461538498E-2</v>
      </c>
      <c r="CX496" s="61">
        <f t="shared" si="840"/>
        <v>3.8461538461538498E-2</v>
      </c>
      <c r="CY496" s="61">
        <f t="shared" si="841"/>
        <v>4.80769230769231E-2</v>
      </c>
      <c r="CZ496" s="61">
        <f t="shared" si="842"/>
        <v>4.80769230769231E-2</v>
      </c>
      <c r="DA496" s="61">
        <f t="shared" si="843"/>
        <v>5.7692307692307702E-2</v>
      </c>
      <c r="DB496" s="61">
        <f t="shared" si="844"/>
        <v>6.7307692307692304E-2</v>
      </c>
      <c r="DC496" s="61">
        <f t="shared" si="871"/>
        <v>6.7307692307692304E-2</v>
      </c>
      <c r="DD496" s="61">
        <f t="shared" si="771"/>
        <v>7.69230769230769E-2</v>
      </c>
      <c r="DE496" s="61">
        <f t="shared" si="772"/>
        <v>7.69230769230769E-2</v>
      </c>
      <c r="DF496" s="61">
        <f t="shared" si="773"/>
        <v>8.6538461538461495E-2</v>
      </c>
      <c r="DG496" s="61">
        <f t="shared" si="774"/>
        <v>8.6538461538461495E-2</v>
      </c>
      <c r="DH496" s="61">
        <f t="shared" si="775"/>
        <v>8.6538461538461495E-2</v>
      </c>
      <c r="DI496" s="61">
        <f t="shared" si="776"/>
        <v>9.6153846153846104E-2</v>
      </c>
      <c r="DJ496" s="61">
        <f t="shared" si="777"/>
        <v>9.6153846153846104E-2</v>
      </c>
      <c r="DK496" s="61">
        <f t="shared" si="778"/>
        <v>0</v>
      </c>
      <c r="DL496" s="61">
        <f t="shared" si="779"/>
        <v>0</v>
      </c>
      <c r="DM496" s="61">
        <f t="shared" si="780"/>
        <v>0</v>
      </c>
      <c r="DN496" s="61">
        <f t="shared" si="781"/>
        <v>0</v>
      </c>
      <c r="DO496" s="61">
        <f t="shared" si="782"/>
        <v>0</v>
      </c>
      <c r="DP496" s="61">
        <f t="shared" si="783"/>
        <v>0</v>
      </c>
      <c r="DQ496" s="61">
        <f t="shared" si="784"/>
        <v>0</v>
      </c>
      <c r="DR496" s="61">
        <f t="shared" si="785"/>
        <v>0</v>
      </c>
      <c r="DS496" s="61">
        <f t="shared" si="786"/>
        <v>0</v>
      </c>
      <c r="DT496" s="61">
        <f t="shared" si="787"/>
        <v>0</v>
      </c>
      <c r="DU496" s="61">
        <f t="shared" si="788"/>
        <v>0</v>
      </c>
      <c r="DV496" s="61">
        <f t="shared" si="789"/>
        <v>0</v>
      </c>
      <c r="DW496" s="61">
        <f t="shared" si="790"/>
        <v>0</v>
      </c>
      <c r="DX496" s="61">
        <f t="shared" si="791"/>
        <v>0</v>
      </c>
      <c r="DY496" s="61">
        <f t="shared" si="792"/>
        <v>0</v>
      </c>
      <c r="DZ496" s="61">
        <f t="shared" si="869"/>
        <v>1</v>
      </c>
    </row>
    <row r="497" spans="3:130">
      <c r="C497" s="53">
        <v>2047</v>
      </c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>
        <f t="shared" si="857"/>
        <v>0</v>
      </c>
      <c r="AF497" s="64">
        <f t="shared" si="858"/>
        <v>0</v>
      </c>
      <c r="AG497" s="64">
        <f t="shared" si="859"/>
        <v>0</v>
      </c>
      <c r="AH497" s="64">
        <f t="shared" si="860"/>
        <v>0</v>
      </c>
      <c r="AI497" s="64">
        <f t="shared" si="861"/>
        <v>1.9984014443252802E-15</v>
      </c>
      <c r="AJ497" s="64">
        <f t="shared" si="862"/>
        <v>0.8</v>
      </c>
      <c r="AK497" s="64">
        <f t="shared" si="863"/>
        <v>0.8</v>
      </c>
      <c r="AL497" s="64">
        <f t="shared" si="864"/>
        <v>1</v>
      </c>
      <c r="AM497" s="64">
        <f t="shared" si="865"/>
        <v>1</v>
      </c>
      <c r="AN497" s="64">
        <f t="shared" si="866"/>
        <v>1.2</v>
      </c>
      <c r="AO497" s="64">
        <f t="shared" si="867"/>
        <v>1.4</v>
      </c>
      <c r="AP497" s="64">
        <f t="shared" si="868"/>
        <v>1.4</v>
      </c>
      <c r="AQ497" s="64">
        <f t="shared" si="870"/>
        <v>1.6</v>
      </c>
      <c r="AR497" s="64">
        <f t="shared" si="872"/>
        <v>1.6</v>
      </c>
      <c r="AS497" s="64">
        <f t="shared" si="873"/>
        <v>1.8</v>
      </c>
      <c r="AT497" s="64">
        <f t="shared" si="874"/>
        <v>1.8</v>
      </c>
      <c r="AU497" s="64">
        <f t="shared" si="875"/>
        <v>1.8</v>
      </c>
      <c r="AV497" s="64">
        <f t="shared" si="876"/>
        <v>2</v>
      </c>
      <c r="AW497" s="64">
        <f t="shared" ref="AW497:AW510" si="877">VLOOKUP($C$111,$D$3:$K$63,$A$74,0)*(B452-B451)</f>
        <v>2</v>
      </c>
      <c r="AX497" s="64">
        <f>VLOOKUP($C$112,$D$3:$K$63,$A$74,0)*(B451-B450)</f>
        <v>2</v>
      </c>
      <c r="AY497" s="64">
        <f>VLOOKUP($C$113,$D$3:$K$63,$A$74,0)*B450</f>
        <v>0</v>
      </c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54">
        <f t="shared" si="794"/>
        <v>22.2</v>
      </c>
      <c r="BP497" s="53">
        <v>2047</v>
      </c>
      <c r="BQ497" s="61">
        <f t="shared" si="795"/>
        <v>0</v>
      </c>
      <c r="BR497" s="61">
        <f t="shared" si="815"/>
        <v>0</v>
      </c>
      <c r="BS497" s="61">
        <f t="shared" si="816"/>
        <v>0</v>
      </c>
      <c r="BT497" s="61">
        <f t="shared" si="817"/>
        <v>0</v>
      </c>
      <c r="BU497" s="61">
        <f t="shared" si="818"/>
        <v>0</v>
      </c>
      <c r="BV497" s="61">
        <f t="shared" si="819"/>
        <v>0</v>
      </c>
      <c r="BW497" s="61">
        <f t="shared" si="820"/>
        <v>0</v>
      </c>
      <c r="BX497" s="61">
        <f t="shared" si="821"/>
        <v>0</v>
      </c>
      <c r="BY497" s="61">
        <f t="shared" si="822"/>
        <v>0</v>
      </c>
      <c r="BZ497" s="61">
        <f t="shared" si="823"/>
        <v>0</v>
      </c>
      <c r="CA497" s="61">
        <f t="shared" si="824"/>
        <v>0</v>
      </c>
      <c r="CB497" s="61">
        <f t="shared" si="825"/>
        <v>0</v>
      </c>
      <c r="CC497" s="61">
        <f t="shared" si="826"/>
        <v>0</v>
      </c>
      <c r="CD497" s="61">
        <f t="shared" si="827"/>
        <v>0</v>
      </c>
      <c r="CE497" s="61">
        <f t="shared" si="828"/>
        <v>0</v>
      </c>
      <c r="CF497" s="61">
        <f t="shared" si="829"/>
        <v>0</v>
      </c>
      <c r="CG497" s="61">
        <f t="shared" si="812"/>
        <v>0</v>
      </c>
      <c r="CH497" s="61">
        <f t="shared" si="765"/>
        <v>0</v>
      </c>
      <c r="CI497" s="61">
        <f t="shared" si="766"/>
        <v>0</v>
      </c>
      <c r="CJ497" s="61">
        <f t="shared" si="767"/>
        <v>0</v>
      </c>
      <c r="CK497" s="61">
        <f t="shared" si="768"/>
        <v>0</v>
      </c>
      <c r="CL497" s="61">
        <f t="shared" si="769"/>
        <v>0</v>
      </c>
      <c r="CM497" s="61">
        <f t="shared" si="796"/>
        <v>0</v>
      </c>
      <c r="CN497" s="61">
        <f t="shared" si="830"/>
        <v>0</v>
      </c>
      <c r="CO497" s="61">
        <f t="shared" si="831"/>
        <v>0</v>
      </c>
      <c r="CP497" s="61">
        <f t="shared" si="832"/>
        <v>0</v>
      </c>
      <c r="CQ497" s="61">
        <f t="shared" si="833"/>
        <v>0</v>
      </c>
      <c r="CR497" s="61">
        <f t="shared" si="834"/>
        <v>0</v>
      </c>
      <c r="CS497" s="61">
        <f t="shared" si="835"/>
        <v>0</v>
      </c>
      <c r="CT497" s="61">
        <f t="shared" si="836"/>
        <v>0</v>
      </c>
      <c r="CU497" s="61">
        <f t="shared" si="837"/>
        <v>0</v>
      </c>
      <c r="CV497" s="61">
        <f t="shared" si="838"/>
        <v>9.00180830777154E-17</v>
      </c>
      <c r="CW497" s="61">
        <f t="shared" si="839"/>
        <v>3.6036036036036001E-2</v>
      </c>
      <c r="CX497" s="61">
        <f t="shared" si="840"/>
        <v>3.6036036036036001E-2</v>
      </c>
      <c r="CY497" s="61">
        <f t="shared" si="841"/>
        <v>4.5045045045045001E-2</v>
      </c>
      <c r="CZ497" s="61">
        <f t="shared" si="842"/>
        <v>4.5045045045045001E-2</v>
      </c>
      <c r="DA497" s="61">
        <f t="shared" si="843"/>
        <v>5.4054054054054099E-2</v>
      </c>
      <c r="DB497" s="61">
        <f t="shared" si="844"/>
        <v>6.3063063063063099E-2</v>
      </c>
      <c r="DC497" s="61">
        <f t="shared" si="871"/>
        <v>6.3063063063063099E-2</v>
      </c>
      <c r="DD497" s="61">
        <f t="shared" si="771"/>
        <v>7.2072072072072099E-2</v>
      </c>
      <c r="DE497" s="61">
        <f t="shared" si="772"/>
        <v>7.2072072072072099E-2</v>
      </c>
      <c r="DF497" s="61">
        <f t="shared" si="773"/>
        <v>8.1081081081081099E-2</v>
      </c>
      <c r="DG497" s="61">
        <f t="shared" si="774"/>
        <v>8.1081081081081099E-2</v>
      </c>
      <c r="DH497" s="61">
        <f t="shared" si="775"/>
        <v>8.1081081081081099E-2</v>
      </c>
      <c r="DI497" s="61">
        <f t="shared" si="776"/>
        <v>9.00900900900901E-2</v>
      </c>
      <c r="DJ497" s="61">
        <f t="shared" si="777"/>
        <v>9.00900900900901E-2</v>
      </c>
      <c r="DK497" s="61">
        <f t="shared" si="778"/>
        <v>9.00900900900901E-2</v>
      </c>
      <c r="DL497" s="61">
        <f t="shared" si="779"/>
        <v>0</v>
      </c>
      <c r="DM497" s="61">
        <f t="shared" si="780"/>
        <v>0</v>
      </c>
      <c r="DN497" s="61">
        <f t="shared" si="781"/>
        <v>0</v>
      </c>
      <c r="DO497" s="61">
        <f t="shared" si="782"/>
        <v>0</v>
      </c>
      <c r="DP497" s="61">
        <f t="shared" si="783"/>
        <v>0</v>
      </c>
      <c r="DQ497" s="61">
        <f t="shared" si="784"/>
        <v>0</v>
      </c>
      <c r="DR497" s="61">
        <f t="shared" si="785"/>
        <v>0</v>
      </c>
      <c r="DS497" s="61">
        <f t="shared" si="786"/>
        <v>0</v>
      </c>
      <c r="DT497" s="61">
        <f t="shared" si="787"/>
        <v>0</v>
      </c>
      <c r="DU497" s="61">
        <f t="shared" si="788"/>
        <v>0</v>
      </c>
      <c r="DV497" s="61">
        <f t="shared" si="789"/>
        <v>0</v>
      </c>
      <c r="DW497" s="61">
        <f t="shared" si="790"/>
        <v>0</v>
      </c>
      <c r="DX497" s="61">
        <f t="shared" si="791"/>
        <v>0</v>
      </c>
      <c r="DY497" s="61">
        <f t="shared" si="792"/>
        <v>0</v>
      </c>
      <c r="DZ497" s="61">
        <f t="shared" si="869"/>
        <v>1</v>
      </c>
    </row>
    <row r="498" spans="3:130">
      <c r="C498" s="53">
        <v>2048</v>
      </c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>
        <f t="shared" si="858"/>
        <v>0</v>
      </c>
      <c r="AG498" s="64">
        <f t="shared" si="859"/>
        <v>0</v>
      </c>
      <c r="AH498" s="64">
        <f t="shared" si="860"/>
        <v>0</v>
      </c>
      <c r="AI498" s="64">
        <f t="shared" si="861"/>
        <v>0</v>
      </c>
      <c r="AJ498" s="64">
        <f t="shared" si="862"/>
        <v>2.66453525910038E-15</v>
      </c>
      <c r="AK498" s="64">
        <f t="shared" si="863"/>
        <v>0.8</v>
      </c>
      <c r="AL498" s="64">
        <f t="shared" si="864"/>
        <v>1</v>
      </c>
      <c r="AM498" s="64">
        <f t="shared" si="865"/>
        <v>1</v>
      </c>
      <c r="AN498" s="64">
        <f t="shared" si="866"/>
        <v>1.2</v>
      </c>
      <c r="AO498" s="64">
        <f t="shared" si="867"/>
        <v>1.4</v>
      </c>
      <c r="AP498" s="64">
        <f t="shared" si="868"/>
        <v>1.4</v>
      </c>
      <c r="AQ498" s="64">
        <f t="shared" si="870"/>
        <v>1.6</v>
      </c>
      <c r="AR498" s="64">
        <f t="shared" si="872"/>
        <v>1.6</v>
      </c>
      <c r="AS498" s="64">
        <f t="shared" si="873"/>
        <v>1.8</v>
      </c>
      <c r="AT498" s="64">
        <f t="shared" si="874"/>
        <v>1.8</v>
      </c>
      <c r="AU498" s="64">
        <f t="shared" si="875"/>
        <v>1.8</v>
      </c>
      <c r="AV498" s="64">
        <f t="shared" si="876"/>
        <v>2</v>
      </c>
      <c r="AW498" s="64">
        <f t="shared" si="877"/>
        <v>2</v>
      </c>
      <c r="AX498" s="64">
        <f t="shared" ref="AX498:AX510" si="878">VLOOKUP($C$112,$D$3:$K$63,$A$74,0)*(B452-B451)</f>
        <v>2</v>
      </c>
      <c r="AY498" s="64">
        <f>VLOOKUP($C$113,$D$3:$K$63,$A$74,0)*(B451-B450)</f>
        <v>2</v>
      </c>
      <c r="AZ498" s="64">
        <f>VLOOKUP($C$114,$D$3:$K$63,$A$74,0)*B450</f>
        <v>0</v>
      </c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54">
        <f t="shared" si="794"/>
        <v>23.4</v>
      </c>
      <c r="BP498" s="53">
        <v>2048</v>
      </c>
      <c r="BQ498" s="61">
        <f t="shared" si="795"/>
        <v>0</v>
      </c>
      <c r="BR498" s="61">
        <f t="shared" si="815"/>
        <v>0</v>
      </c>
      <c r="BS498" s="61">
        <f t="shared" si="816"/>
        <v>0</v>
      </c>
      <c r="BT498" s="61">
        <f t="shared" si="817"/>
        <v>0</v>
      </c>
      <c r="BU498" s="61">
        <f t="shared" si="818"/>
        <v>0</v>
      </c>
      <c r="BV498" s="61">
        <f t="shared" si="819"/>
        <v>0</v>
      </c>
      <c r="BW498" s="61">
        <f t="shared" si="820"/>
        <v>0</v>
      </c>
      <c r="BX498" s="61">
        <f t="shared" si="821"/>
        <v>0</v>
      </c>
      <c r="BY498" s="61">
        <f t="shared" si="822"/>
        <v>0</v>
      </c>
      <c r="BZ498" s="61">
        <f t="shared" si="823"/>
        <v>0</v>
      </c>
      <c r="CA498" s="61">
        <f t="shared" si="824"/>
        <v>0</v>
      </c>
      <c r="CB498" s="61">
        <f t="shared" si="825"/>
        <v>0</v>
      </c>
      <c r="CC498" s="61">
        <f t="shared" si="826"/>
        <v>0</v>
      </c>
      <c r="CD498" s="61">
        <f t="shared" si="827"/>
        <v>0</v>
      </c>
      <c r="CE498" s="61">
        <f t="shared" si="828"/>
        <v>0</v>
      </c>
      <c r="CF498" s="61">
        <f t="shared" si="829"/>
        <v>0</v>
      </c>
      <c r="CG498" s="61">
        <f t="shared" si="812"/>
        <v>0</v>
      </c>
      <c r="CH498" s="61">
        <f t="shared" si="765"/>
        <v>0</v>
      </c>
      <c r="CI498" s="61">
        <f t="shared" si="766"/>
        <v>0</v>
      </c>
      <c r="CJ498" s="61">
        <f t="shared" si="767"/>
        <v>0</v>
      </c>
      <c r="CK498" s="61">
        <f t="shared" si="768"/>
        <v>0</v>
      </c>
      <c r="CL498" s="61">
        <f t="shared" si="769"/>
        <v>0</v>
      </c>
      <c r="CM498" s="61">
        <f t="shared" si="796"/>
        <v>0</v>
      </c>
      <c r="CN498" s="61">
        <f t="shared" si="830"/>
        <v>0</v>
      </c>
      <c r="CO498" s="61">
        <f t="shared" si="831"/>
        <v>0</v>
      </c>
      <c r="CP498" s="61">
        <f t="shared" si="832"/>
        <v>0</v>
      </c>
      <c r="CQ498" s="61">
        <f t="shared" si="833"/>
        <v>0</v>
      </c>
      <c r="CR498" s="61">
        <f t="shared" si="834"/>
        <v>0</v>
      </c>
      <c r="CS498" s="61">
        <f t="shared" si="835"/>
        <v>0</v>
      </c>
      <c r="CT498" s="61">
        <f t="shared" si="836"/>
        <v>0</v>
      </c>
      <c r="CU498" s="61">
        <f t="shared" si="837"/>
        <v>0</v>
      </c>
      <c r="CV498" s="61">
        <f t="shared" si="838"/>
        <v>0</v>
      </c>
      <c r="CW498" s="61">
        <f t="shared" si="839"/>
        <v>1.1386902816668301E-16</v>
      </c>
      <c r="CX498" s="61">
        <f t="shared" si="840"/>
        <v>3.4188034188034198E-2</v>
      </c>
      <c r="CY498" s="61">
        <f t="shared" si="841"/>
        <v>4.2735042735042701E-2</v>
      </c>
      <c r="CZ498" s="61">
        <f t="shared" si="842"/>
        <v>4.2735042735042701E-2</v>
      </c>
      <c r="DA498" s="61">
        <f t="shared" si="843"/>
        <v>5.1282051282051301E-2</v>
      </c>
      <c r="DB498" s="61">
        <f t="shared" si="844"/>
        <v>5.9829059829059797E-2</v>
      </c>
      <c r="DC498" s="61">
        <f t="shared" si="871"/>
        <v>5.9829059829059797E-2</v>
      </c>
      <c r="DD498" s="61">
        <f t="shared" si="771"/>
        <v>6.8376068376068397E-2</v>
      </c>
      <c r="DE498" s="61">
        <f t="shared" si="772"/>
        <v>6.8376068376068397E-2</v>
      </c>
      <c r="DF498" s="61">
        <f t="shared" si="773"/>
        <v>7.69230769230769E-2</v>
      </c>
      <c r="DG498" s="61">
        <f t="shared" si="774"/>
        <v>7.69230769230769E-2</v>
      </c>
      <c r="DH498" s="61">
        <f t="shared" si="775"/>
        <v>7.69230769230769E-2</v>
      </c>
      <c r="DI498" s="61">
        <f t="shared" si="776"/>
        <v>8.54700854700855E-2</v>
      </c>
      <c r="DJ498" s="61">
        <f t="shared" si="777"/>
        <v>8.54700854700855E-2</v>
      </c>
      <c r="DK498" s="61">
        <f t="shared" si="778"/>
        <v>8.54700854700855E-2</v>
      </c>
      <c r="DL498" s="61">
        <f t="shared" si="779"/>
        <v>8.54700854700855E-2</v>
      </c>
      <c r="DM498" s="61">
        <f t="shared" si="780"/>
        <v>0</v>
      </c>
      <c r="DN498" s="61">
        <f t="shared" si="781"/>
        <v>0</v>
      </c>
      <c r="DO498" s="61">
        <f t="shared" si="782"/>
        <v>0</v>
      </c>
      <c r="DP498" s="61">
        <f t="shared" si="783"/>
        <v>0</v>
      </c>
      <c r="DQ498" s="61">
        <f t="shared" si="784"/>
        <v>0</v>
      </c>
      <c r="DR498" s="61">
        <f t="shared" si="785"/>
        <v>0</v>
      </c>
      <c r="DS498" s="61">
        <f t="shared" si="786"/>
        <v>0</v>
      </c>
      <c r="DT498" s="61">
        <f t="shared" si="787"/>
        <v>0</v>
      </c>
      <c r="DU498" s="61">
        <f t="shared" si="788"/>
        <v>0</v>
      </c>
      <c r="DV498" s="61">
        <f t="shared" si="789"/>
        <v>0</v>
      </c>
      <c r="DW498" s="61">
        <f t="shared" si="790"/>
        <v>0</v>
      </c>
      <c r="DX498" s="61">
        <f t="shared" si="791"/>
        <v>0</v>
      </c>
      <c r="DY498" s="61">
        <f t="shared" si="792"/>
        <v>0</v>
      </c>
      <c r="DZ498" s="61">
        <f t="shared" si="869"/>
        <v>1</v>
      </c>
    </row>
    <row r="499" spans="3:130">
      <c r="C499" s="53">
        <v>2049</v>
      </c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>
        <f t="shared" si="859"/>
        <v>0</v>
      </c>
      <c r="AH499" s="64">
        <f t="shared" si="860"/>
        <v>0</v>
      </c>
      <c r="AI499" s="64">
        <f t="shared" si="861"/>
        <v>0</v>
      </c>
      <c r="AJ499" s="64">
        <f t="shared" si="862"/>
        <v>0</v>
      </c>
      <c r="AK499" s="64">
        <f t="shared" si="863"/>
        <v>2.66453525910038E-15</v>
      </c>
      <c r="AL499" s="64">
        <f t="shared" si="864"/>
        <v>1</v>
      </c>
      <c r="AM499" s="64">
        <f t="shared" si="865"/>
        <v>1</v>
      </c>
      <c r="AN499" s="64">
        <f t="shared" si="866"/>
        <v>1.2</v>
      </c>
      <c r="AO499" s="64">
        <f t="shared" si="867"/>
        <v>1.4</v>
      </c>
      <c r="AP499" s="64">
        <f t="shared" si="868"/>
        <v>1.4</v>
      </c>
      <c r="AQ499" s="64">
        <f t="shared" si="870"/>
        <v>1.6</v>
      </c>
      <c r="AR499" s="64">
        <f t="shared" si="872"/>
        <v>1.6</v>
      </c>
      <c r="AS499" s="64">
        <f t="shared" si="873"/>
        <v>1.8</v>
      </c>
      <c r="AT499" s="64">
        <f t="shared" si="874"/>
        <v>1.8</v>
      </c>
      <c r="AU499" s="64">
        <f t="shared" si="875"/>
        <v>1.8</v>
      </c>
      <c r="AV499" s="64">
        <f t="shared" si="876"/>
        <v>2</v>
      </c>
      <c r="AW499" s="64">
        <f t="shared" si="877"/>
        <v>2</v>
      </c>
      <c r="AX499" s="64">
        <f t="shared" si="878"/>
        <v>2</v>
      </c>
      <c r="AY499" s="64">
        <f t="shared" ref="AY499:AY510" si="879">VLOOKUP($C$113,$D$3:$K$63,$A$74,0)*(B452-B451)</f>
        <v>2</v>
      </c>
      <c r="AZ499" s="64">
        <f>VLOOKUP($C$114,$D$3:$K$63,$A$74,0)*(B451-B450)</f>
        <v>2</v>
      </c>
      <c r="BA499" s="64">
        <f>VLOOKUP($C$115,$D$3:$K$63,$A$74,0)*B450</f>
        <v>0</v>
      </c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54">
        <f t="shared" si="794"/>
        <v>24.6</v>
      </c>
      <c r="BP499" s="53">
        <v>2049</v>
      </c>
      <c r="BQ499" s="61">
        <f t="shared" si="795"/>
        <v>0</v>
      </c>
      <c r="BR499" s="61">
        <f t="shared" si="815"/>
        <v>0</v>
      </c>
      <c r="BS499" s="61">
        <f t="shared" si="816"/>
        <v>0</v>
      </c>
      <c r="BT499" s="61">
        <f t="shared" si="817"/>
        <v>0</v>
      </c>
      <c r="BU499" s="61">
        <f t="shared" si="818"/>
        <v>0</v>
      </c>
      <c r="BV499" s="61">
        <f t="shared" si="819"/>
        <v>0</v>
      </c>
      <c r="BW499" s="61">
        <f t="shared" si="820"/>
        <v>0</v>
      </c>
      <c r="BX499" s="61">
        <f t="shared" si="821"/>
        <v>0</v>
      </c>
      <c r="BY499" s="61">
        <f t="shared" si="822"/>
        <v>0</v>
      </c>
      <c r="BZ499" s="61">
        <f t="shared" si="823"/>
        <v>0</v>
      </c>
      <c r="CA499" s="61">
        <f t="shared" si="824"/>
        <v>0</v>
      </c>
      <c r="CB499" s="61">
        <f t="shared" si="825"/>
        <v>0</v>
      </c>
      <c r="CC499" s="61">
        <f t="shared" si="826"/>
        <v>0</v>
      </c>
      <c r="CD499" s="61">
        <f t="shared" si="827"/>
        <v>0</v>
      </c>
      <c r="CE499" s="61">
        <f t="shared" si="828"/>
        <v>0</v>
      </c>
      <c r="CF499" s="61">
        <f t="shared" si="829"/>
        <v>0</v>
      </c>
      <c r="CG499" s="61">
        <f t="shared" si="812"/>
        <v>0</v>
      </c>
      <c r="CH499" s="61">
        <f t="shared" si="765"/>
        <v>0</v>
      </c>
      <c r="CI499" s="61">
        <f t="shared" si="766"/>
        <v>0</v>
      </c>
      <c r="CJ499" s="61">
        <f t="shared" si="767"/>
        <v>0</v>
      </c>
      <c r="CK499" s="61">
        <f t="shared" si="768"/>
        <v>0</v>
      </c>
      <c r="CL499" s="61">
        <f t="shared" si="769"/>
        <v>0</v>
      </c>
      <c r="CM499" s="61">
        <f t="shared" si="796"/>
        <v>0</v>
      </c>
      <c r="CN499" s="61">
        <f t="shared" si="830"/>
        <v>0</v>
      </c>
      <c r="CO499" s="61">
        <f t="shared" si="831"/>
        <v>0</v>
      </c>
      <c r="CP499" s="61">
        <f t="shared" si="832"/>
        <v>0</v>
      </c>
      <c r="CQ499" s="61">
        <f t="shared" si="833"/>
        <v>0</v>
      </c>
      <c r="CR499" s="61">
        <f t="shared" si="834"/>
        <v>0</v>
      </c>
      <c r="CS499" s="61">
        <f t="shared" si="835"/>
        <v>0</v>
      </c>
      <c r="CT499" s="61">
        <f t="shared" si="836"/>
        <v>0</v>
      </c>
      <c r="CU499" s="61">
        <f t="shared" si="837"/>
        <v>0</v>
      </c>
      <c r="CV499" s="61">
        <f t="shared" si="838"/>
        <v>0</v>
      </c>
      <c r="CW499" s="61">
        <f t="shared" si="839"/>
        <v>0</v>
      </c>
      <c r="CX499" s="61">
        <f t="shared" si="840"/>
        <v>1.0831444142684499E-16</v>
      </c>
      <c r="CY499" s="61">
        <f t="shared" si="841"/>
        <v>4.0650406504064998E-2</v>
      </c>
      <c r="CZ499" s="61">
        <f t="shared" si="842"/>
        <v>4.0650406504064998E-2</v>
      </c>
      <c r="DA499" s="61">
        <f t="shared" si="843"/>
        <v>4.8780487804878099E-2</v>
      </c>
      <c r="DB499" s="61">
        <f t="shared" si="844"/>
        <v>5.6910569105691103E-2</v>
      </c>
      <c r="DC499" s="61">
        <f t="shared" si="871"/>
        <v>5.6910569105691103E-2</v>
      </c>
      <c r="DD499" s="61">
        <f t="shared" si="771"/>
        <v>6.50406504065041E-2</v>
      </c>
      <c r="DE499" s="61">
        <f t="shared" si="772"/>
        <v>6.50406504065041E-2</v>
      </c>
      <c r="DF499" s="61">
        <f t="shared" si="773"/>
        <v>7.3170731707317097E-2</v>
      </c>
      <c r="DG499" s="61">
        <f t="shared" si="774"/>
        <v>7.3170731707317097E-2</v>
      </c>
      <c r="DH499" s="61">
        <f t="shared" si="775"/>
        <v>7.3170731707317097E-2</v>
      </c>
      <c r="DI499" s="61">
        <f t="shared" si="776"/>
        <v>8.1300813008130093E-2</v>
      </c>
      <c r="DJ499" s="61">
        <f t="shared" si="777"/>
        <v>8.1300813008130093E-2</v>
      </c>
      <c r="DK499" s="61">
        <f t="shared" si="778"/>
        <v>8.1300813008130093E-2</v>
      </c>
      <c r="DL499" s="61">
        <f t="shared" si="779"/>
        <v>8.1300813008130093E-2</v>
      </c>
      <c r="DM499" s="61">
        <f t="shared" si="780"/>
        <v>8.1300813008130093E-2</v>
      </c>
      <c r="DN499" s="61">
        <f t="shared" si="781"/>
        <v>0</v>
      </c>
      <c r="DO499" s="61">
        <f t="shared" si="782"/>
        <v>0</v>
      </c>
      <c r="DP499" s="61">
        <f t="shared" si="783"/>
        <v>0</v>
      </c>
      <c r="DQ499" s="61">
        <f t="shared" si="784"/>
        <v>0</v>
      </c>
      <c r="DR499" s="61">
        <f t="shared" si="785"/>
        <v>0</v>
      </c>
      <c r="DS499" s="61">
        <f t="shared" si="786"/>
        <v>0</v>
      </c>
      <c r="DT499" s="61">
        <f t="shared" si="787"/>
        <v>0</v>
      </c>
      <c r="DU499" s="61">
        <f t="shared" si="788"/>
        <v>0</v>
      </c>
      <c r="DV499" s="61">
        <f t="shared" si="789"/>
        <v>0</v>
      </c>
      <c r="DW499" s="61">
        <f t="shared" si="790"/>
        <v>0</v>
      </c>
      <c r="DX499" s="61">
        <f t="shared" si="791"/>
        <v>0</v>
      </c>
      <c r="DY499" s="61">
        <f t="shared" si="792"/>
        <v>0</v>
      </c>
      <c r="DZ499" s="61">
        <f t="shared" si="869"/>
        <v>1</v>
      </c>
    </row>
    <row r="500" spans="3:130">
      <c r="C500" s="53">
        <v>2050</v>
      </c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>
        <f t="shared" si="860"/>
        <v>0</v>
      </c>
      <c r="AI500" s="64">
        <f t="shared" si="861"/>
        <v>0</v>
      </c>
      <c r="AJ500" s="64">
        <f t="shared" si="862"/>
        <v>0</v>
      </c>
      <c r="AK500" s="64">
        <f t="shared" si="863"/>
        <v>0</v>
      </c>
      <c r="AL500" s="64">
        <f t="shared" si="864"/>
        <v>3.33066907387547E-15</v>
      </c>
      <c r="AM500" s="64">
        <f t="shared" si="865"/>
        <v>1</v>
      </c>
      <c r="AN500" s="64">
        <f t="shared" si="866"/>
        <v>1.2</v>
      </c>
      <c r="AO500" s="64">
        <f t="shared" si="867"/>
        <v>1.4</v>
      </c>
      <c r="AP500" s="64">
        <f t="shared" si="868"/>
        <v>1.4</v>
      </c>
      <c r="AQ500" s="64">
        <f t="shared" si="870"/>
        <v>1.6</v>
      </c>
      <c r="AR500" s="64">
        <f t="shared" si="872"/>
        <v>1.6</v>
      </c>
      <c r="AS500" s="64">
        <f t="shared" si="873"/>
        <v>1.8</v>
      </c>
      <c r="AT500" s="64">
        <f t="shared" si="874"/>
        <v>1.8</v>
      </c>
      <c r="AU500" s="64">
        <f t="shared" si="875"/>
        <v>1.8</v>
      </c>
      <c r="AV500" s="64">
        <f t="shared" si="876"/>
        <v>2</v>
      </c>
      <c r="AW500" s="64">
        <f t="shared" si="877"/>
        <v>2</v>
      </c>
      <c r="AX500" s="64">
        <f t="shared" si="878"/>
        <v>2</v>
      </c>
      <c r="AY500" s="64">
        <f t="shared" si="879"/>
        <v>2</v>
      </c>
      <c r="AZ500" s="64">
        <f t="shared" ref="AZ500:AZ510" si="880">VLOOKUP($C$114,$D$3:$K$63,$A$74,0)*(B452-B451)</f>
        <v>2</v>
      </c>
      <c r="BA500" s="64">
        <f>VLOOKUP($C$115,$D$3:$K$63,$A$74,0)*(B451-B450)</f>
        <v>2</v>
      </c>
      <c r="BB500" s="64">
        <f>VLOOKUP($C$116,$D$3:$K$63,$A$74,0)*B450</f>
        <v>0</v>
      </c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54">
        <f t="shared" si="794"/>
        <v>25.6</v>
      </c>
      <c r="BP500" s="53">
        <v>2050</v>
      </c>
      <c r="BQ500" s="61">
        <f t="shared" si="795"/>
        <v>0</v>
      </c>
      <c r="BR500" s="61">
        <f t="shared" si="815"/>
        <v>0</v>
      </c>
      <c r="BS500" s="61">
        <f t="shared" si="816"/>
        <v>0</v>
      </c>
      <c r="BT500" s="61">
        <f t="shared" si="817"/>
        <v>0</v>
      </c>
      <c r="BU500" s="61">
        <f t="shared" si="818"/>
        <v>0</v>
      </c>
      <c r="BV500" s="61">
        <f t="shared" si="819"/>
        <v>0</v>
      </c>
      <c r="BW500" s="61">
        <f t="shared" si="820"/>
        <v>0</v>
      </c>
      <c r="BX500" s="61">
        <f t="shared" si="821"/>
        <v>0</v>
      </c>
      <c r="BY500" s="61">
        <f t="shared" si="822"/>
        <v>0</v>
      </c>
      <c r="BZ500" s="61">
        <f t="shared" si="823"/>
        <v>0</v>
      </c>
      <c r="CA500" s="61">
        <f t="shared" si="824"/>
        <v>0</v>
      </c>
      <c r="CB500" s="61">
        <f t="shared" si="825"/>
        <v>0</v>
      </c>
      <c r="CC500" s="61">
        <f t="shared" si="826"/>
        <v>0</v>
      </c>
      <c r="CD500" s="61">
        <f t="shared" si="827"/>
        <v>0</v>
      </c>
      <c r="CE500" s="61">
        <f t="shared" si="828"/>
        <v>0</v>
      </c>
      <c r="CF500" s="61">
        <f t="shared" si="829"/>
        <v>0</v>
      </c>
      <c r="CG500" s="61">
        <f t="shared" si="812"/>
        <v>0</v>
      </c>
      <c r="CH500" s="61">
        <f t="shared" si="765"/>
        <v>0</v>
      </c>
      <c r="CI500" s="61">
        <f t="shared" si="766"/>
        <v>0</v>
      </c>
      <c r="CJ500" s="61">
        <f t="shared" si="767"/>
        <v>0</v>
      </c>
      <c r="CK500" s="61">
        <f t="shared" si="768"/>
        <v>0</v>
      </c>
      <c r="CL500" s="61">
        <f t="shared" si="769"/>
        <v>0</v>
      </c>
      <c r="CM500" s="61">
        <f t="shared" si="796"/>
        <v>0</v>
      </c>
      <c r="CN500" s="61">
        <f t="shared" si="830"/>
        <v>0</v>
      </c>
      <c r="CO500" s="61">
        <f t="shared" si="831"/>
        <v>0</v>
      </c>
      <c r="CP500" s="61">
        <f t="shared" si="832"/>
        <v>0</v>
      </c>
      <c r="CQ500" s="61">
        <f t="shared" si="833"/>
        <v>0</v>
      </c>
      <c r="CR500" s="61">
        <f t="shared" si="834"/>
        <v>0</v>
      </c>
      <c r="CS500" s="61">
        <f t="shared" si="835"/>
        <v>0</v>
      </c>
      <c r="CT500" s="61">
        <f t="shared" si="836"/>
        <v>0</v>
      </c>
      <c r="CU500" s="61">
        <f t="shared" si="837"/>
        <v>0</v>
      </c>
      <c r="CV500" s="61">
        <f t="shared" si="838"/>
        <v>0</v>
      </c>
      <c r="CW500" s="61">
        <f t="shared" si="839"/>
        <v>0</v>
      </c>
      <c r="CX500" s="61">
        <f t="shared" si="840"/>
        <v>0</v>
      </c>
      <c r="CY500" s="61">
        <f t="shared" si="841"/>
        <v>1.30104260698261E-16</v>
      </c>
      <c r="CZ500" s="61">
        <f t="shared" si="842"/>
        <v>3.90625E-2</v>
      </c>
      <c r="DA500" s="61">
        <f t="shared" si="843"/>
        <v>4.6875E-2</v>
      </c>
      <c r="DB500" s="61">
        <f t="shared" si="844"/>
        <v>5.46875E-2</v>
      </c>
      <c r="DC500" s="61">
        <f t="shared" si="871"/>
        <v>5.46875E-2</v>
      </c>
      <c r="DD500" s="61">
        <f t="shared" si="771"/>
        <v>6.25E-2</v>
      </c>
      <c r="DE500" s="61">
        <f t="shared" si="772"/>
        <v>6.25E-2</v>
      </c>
      <c r="DF500" s="61">
        <f t="shared" si="773"/>
        <v>7.03125E-2</v>
      </c>
      <c r="DG500" s="61">
        <f t="shared" si="774"/>
        <v>7.03125E-2</v>
      </c>
      <c r="DH500" s="61">
        <f t="shared" si="775"/>
        <v>7.03125E-2</v>
      </c>
      <c r="DI500" s="61">
        <f t="shared" si="776"/>
        <v>7.8125E-2</v>
      </c>
      <c r="DJ500" s="61">
        <f t="shared" si="777"/>
        <v>7.8125E-2</v>
      </c>
      <c r="DK500" s="61">
        <f t="shared" si="778"/>
        <v>7.8125E-2</v>
      </c>
      <c r="DL500" s="61">
        <f t="shared" si="779"/>
        <v>7.8125E-2</v>
      </c>
      <c r="DM500" s="61">
        <f t="shared" si="780"/>
        <v>7.8125E-2</v>
      </c>
      <c r="DN500" s="61">
        <f t="shared" si="781"/>
        <v>7.8125E-2</v>
      </c>
      <c r="DO500" s="61">
        <f t="shared" si="782"/>
        <v>0</v>
      </c>
      <c r="DP500" s="61">
        <f t="shared" si="783"/>
        <v>0</v>
      </c>
      <c r="DQ500" s="61">
        <f t="shared" si="784"/>
        <v>0</v>
      </c>
      <c r="DR500" s="61">
        <f t="shared" si="785"/>
        <v>0</v>
      </c>
      <c r="DS500" s="61">
        <f t="shared" si="786"/>
        <v>0</v>
      </c>
      <c r="DT500" s="61">
        <f t="shared" si="787"/>
        <v>0</v>
      </c>
      <c r="DU500" s="61">
        <f t="shared" si="788"/>
        <v>0</v>
      </c>
      <c r="DV500" s="61">
        <f t="shared" si="789"/>
        <v>0</v>
      </c>
      <c r="DW500" s="61">
        <f t="shared" si="790"/>
        <v>0</v>
      </c>
      <c r="DX500" s="61">
        <f t="shared" si="791"/>
        <v>0</v>
      </c>
      <c r="DY500" s="61">
        <f t="shared" si="792"/>
        <v>0</v>
      </c>
      <c r="DZ500" s="61">
        <f t="shared" si="869"/>
        <v>1</v>
      </c>
    </row>
    <row r="501" spans="3:130">
      <c r="C501" s="53">
        <v>2051</v>
      </c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>
        <f t="shared" si="861"/>
        <v>0</v>
      </c>
      <c r="AJ501" s="64">
        <f t="shared" si="862"/>
        <v>0</v>
      </c>
      <c r="AK501" s="64">
        <f t="shared" si="863"/>
        <v>0</v>
      </c>
      <c r="AL501" s="64">
        <f t="shared" si="864"/>
        <v>0</v>
      </c>
      <c r="AM501" s="64">
        <f t="shared" si="865"/>
        <v>3.33066907387547E-15</v>
      </c>
      <c r="AN501" s="64">
        <f t="shared" si="866"/>
        <v>1.2</v>
      </c>
      <c r="AO501" s="64">
        <f t="shared" si="867"/>
        <v>1.4</v>
      </c>
      <c r="AP501" s="64">
        <f t="shared" si="868"/>
        <v>1.4</v>
      </c>
      <c r="AQ501" s="64">
        <f t="shared" si="870"/>
        <v>1.6</v>
      </c>
      <c r="AR501" s="64">
        <f t="shared" si="872"/>
        <v>1.6</v>
      </c>
      <c r="AS501" s="64">
        <f t="shared" si="873"/>
        <v>1.8</v>
      </c>
      <c r="AT501" s="64">
        <f t="shared" si="874"/>
        <v>1.8</v>
      </c>
      <c r="AU501" s="64">
        <f t="shared" si="875"/>
        <v>1.8</v>
      </c>
      <c r="AV501" s="64">
        <f t="shared" si="876"/>
        <v>2</v>
      </c>
      <c r="AW501" s="64">
        <f t="shared" si="877"/>
        <v>2</v>
      </c>
      <c r="AX501" s="64">
        <f t="shared" si="878"/>
        <v>2</v>
      </c>
      <c r="AY501" s="64">
        <f t="shared" si="879"/>
        <v>2</v>
      </c>
      <c r="AZ501" s="64">
        <f t="shared" si="880"/>
        <v>2</v>
      </c>
      <c r="BA501" s="64">
        <f t="shared" ref="BA501:BA510" si="881">VLOOKUP($C$115,$D$3:$K$63,$A$74,0)*(B452-B451)</f>
        <v>2</v>
      </c>
      <c r="BB501" s="64">
        <f>VLOOKUP($C$116,$D$3:$K$63,$A$74,0)*(B451-B450)</f>
        <v>2</v>
      </c>
      <c r="BC501" s="64">
        <f>VLOOKUP($C$117,$D$3:$K$63,$A$74,0)*B450</f>
        <v>0</v>
      </c>
      <c r="BD501" s="64"/>
      <c r="BE501" s="64"/>
      <c r="BF501" s="64"/>
      <c r="BG501" s="64"/>
      <c r="BH501" s="64"/>
      <c r="BI501" s="64"/>
      <c r="BJ501" s="64"/>
      <c r="BK501" s="64"/>
      <c r="BL501" s="64"/>
      <c r="BM501" s="54">
        <f t="shared" si="794"/>
        <v>26.6</v>
      </c>
      <c r="BP501" s="53">
        <v>2051</v>
      </c>
      <c r="BQ501" s="61">
        <f t="shared" si="795"/>
        <v>0</v>
      </c>
      <c r="BR501" s="61">
        <f t="shared" si="815"/>
        <v>0</v>
      </c>
      <c r="BS501" s="61">
        <f t="shared" si="816"/>
        <v>0</v>
      </c>
      <c r="BT501" s="61">
        <f t="shared" si="817"/>
        <v>0</v>
      </c>
      <c r="BU501" s="61">
        <f t="shared" si="818"/>
        <v>0</v>
      </c>
      <c r="BV501" s="61">
        <f t="shared" si="819"/>
        <v>0</v>
      </c>
      <c r="BW501" s="61">
        <f t="shared" si="820"/>
        <v>0</v>
      </c>
      <c r="BX501" s="61">
        <f t="shared" si="821"/>
        <v>0</v>
      </c>
      <c r="BY501" s="61">
        <f t="shared" si="822"/>
        <v>0</v>
      </c>
      <c r="BZ501" s="61">
        <f t="shared" si="823"/>
        <v>0</v>
      </c>
      <c r="CA501" s="61">
        <f t="shared" si="824"/>
        <v>0</v>
      </c>
      <c r="CB501" s="61">
        <f t="shared" si="825"/>
        <v>0</v>
      </c>
      <c r="CC501" s="61">
        <f t="shared" si="826"/>
        <v>0</v>
      </c>
      <c r="CD501" s="61">
        <f t="shared" si="827"/>
        <v>0</v>
      </c>
      <c r="CE501" s="61">
        <f t="shared" si="828"/>
        <v>0</v>
      </c>
      <c r="CF501" s="61">
        <f t="shared" si="829"/>
        <v>0</v>
      </c>
      <c r="CG501" s="61">
        <f t="shared" si="812"/>
        <v>0</v>
      </c>
      <c r="CH501" s="61">
        <f t="shared" si="765"/>
        <v>0</v>
      </c>
      <c r="CI501" s="61">
        <f t="shared" si="766"/>
        <v>0</v>
      </c>
      <c r="CJ501" s="61">
        <f t="shared" si="767"/>
        <v>0</v>
      </c>
      <c r="CK501" s="61">
        <f t="shared" si="768"/>
        <v>0</v>
      </c>
      <c r="CL501" s="61">
        <f t="shared" si="769"/>
        <v>0</v>
      </c>
      <c r="CM501" s="61">
        <f t="shared" si="796"/>
        <v>0</v>
      </c>
      <c r="CN501" s="61">
        <f t="shared" si="830"/>
        <v>0</v>
      </c>
      <c r="CO501" s="61">
        <f t="shared" si="831"/>
        <v>0</v>
      </c>
      <c r="CP501" s="61">
        <f t="shared" si="832"/>
        <v>0</v>
      </c>
      <c r="CQ501" s="61">
        <f t="shared" si="833"/>
        <v>0</v>
      </c>
      <c r="CR501" s="61">
        <f t="shared" si="834"/>
        <v>0</v>
      </c>
      <c r="CS501" s="61">
        <f t="shared" si="835"/>
        <v>0</v>
      </c>
      <c r="CT501" s="61">
        <f t="shared" si="836"/>
        <v>0</v>
      </c>
      <c r="CU501" s="61">
        <f t="shared" si="837"/>
        <v>0</v>
      </c>
      <c r="CV501" s="61">
        <f t="shared" si="838"/>
        <v>0</v>
      </c>
      <c r="CW501" s="61">
        <f t="shared" si="839"/>
        <v>0</v>
      </c>
      <c r="CX501" s="61">
        <f t="shared" si="840"/>
        <v>0</v>
      </c>
      <c r="CY501" s="61">
        <f t="shared" si="841"/>
        <v>0</v>
      </c>
      <c r="CZ501" s="61">
        <f t="shared" si="842"/>
        <v>1.2521312307802501E-16</v>
      </c>
      <c r="DA501" s="61">
        <f t="shared" si="843"/>
        <v>4.5112781954887202E-2</v>
      </c>
      <c r="DB501" s="61">
        <f t="shared" si="844"/>
        <v>5.2631578947368397E-2</v>
      </c>
      <c r="DC501" s="61">
        <f t="shared" si="871"/>
        <v>5.2631578947368397E-2</v>
      </c>
      <c r="DD501" s="61">
        <f t="shared" si="771"/>
        <v>6.01503759398496E-2</v>
      </c>
      <c r="DE501" s="61">
        <f t="shared" si="772"/>
        <v>6.01503759398496E-2</v>
      </c>
      <c r="DF501" s="61">
        <f t="shared" si="773"/>
        <v>6.7669172932330796E-2</v>
      </c>
      <c r="DG501" s="61">
        <f t="shared" si="774"/>
        <v>6.7669172932330796E-2</v>
      </c>
      <c r="DH501" s="61">
        <f t="shared" si="775"/>
        <v>6.7669172932330796E-2</v>
      </c>
      <c r="DI501" s="61">
        <f t="shared" si="776"/>
        <v>7.5187969924811998E-2</v>
      </c>
      <c r="DJ501" s="61">
        <f t="shared" si="777"/>
        <v>7.5187969924811998E-2</v>
      </c>
      <c r="DK501" s="61">
        <f t="shared" si="778"/>
        <v>7.5187969924811998E-2</v>
      </c>
      <c r="DL501" s="61">
        <f t="shared" si="779"/>
        <v>7.5187969924811998E-2</v>
      </c>
      <c r="DM501" s="61">
        <f t="shared" si="780"/>
        <v>7.5187969924811998E-2</v>
      </c>
      <c r="DN501" s="61">
        <f t="shared" si="781"/>
        <v>7.5187969924811998E-2</v>
      </c>
      <c r="DO501" s="61">
        <f t="shared" si="782"/>
        <v>7.5187969924811998E-2</v>
      </c>
      <c r="DP501" s="61">
        <f t="shared" si="783"/>
        <v>0</v>
      </c>
      <c r="DQ501" s="61">
        <f t="shared" si="784"/>
        <v>0</v>
      </c>
      <c r="DR501" s="61">
        <f t="shared" si="785"/>
        <v>0</v>
      </c>
      <c r="DS501" s="61">
        <f t="shared" si="786"/>
        <v>0</v>
      </c>
      <c r="DT501" s="61">
        <f t="shared" si="787"/>
        <v>0</v>
      </c>
      <c r="DU501" s="61">
        <f t="shared" si="788"/>
        <v>0</v>
      </c>
      <c r="DV501" s="61">
        <f t="shared" si="789"/>
        <v>0</v>
      </c>
      <c r="DW501" s="61">
        <f t="shared" si="790"/>
        <v>0</v>
      </c>
      <c r="DX501" s="61">
        <f t="shared" si="791"/>
        <v>0</v>
      </c>
      <c r="DY501" s="61">
        <f t="shared" si="792"/>
        <v>0</v>
      </c>
      <c r="DZ501" s="61">
        <f t="shared" si="869"/>
        <v>1</v>
      </c>
    </row>
    <row r="502" spans="3:130">
      <c r="C502" s="53">
        <v>2052</v>
      </c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>
        <f t="shared" si="862"/>
        <v>0</v>
      </c>
      <c r="AK502" s="64">
        <f t="shared" si="863"/>
        <v>0</v>
      </c>
      <c r="AL502" s="64">
        <f t="shared" si="864"/>
        <v>0</v>
      </c>
      <c r="AM502" s="64">
        <f t="shared" si="865"/>
        <v>0</v>
      </c>
      <c r="AN502" s="64">
        <f t="shared" si="866"/>
        <v>3.9968028886505604E-15</v>
      </c>
      <c r="AO502" s="64">
        <f t="shared" si="867"/>
        <v>1.4</v>
      </c>
      <c r="AP502" s="64">
        <f t="shared" si="868"/>
        <v>1.4</v>
      </c>
      <c r="AQ502" s="64">
        <f t="shared" si="870"/>
        <v>1.6</v>
      </c>
      <c r="AR502" s="64">
        <f t="shared" si="872"/>
        <v>1.6</v>
      </c>
      <c r="AS502" s="64">
        <f t="shared" si="873"/>
        <v>1.8</v>
      </c>
      <c r="AT502" s="64">
        <f t="shared" si="874"/>
        <v>1.8</v>
      </c>
      <c r="AU502" s="64">
        <f t="shared" si="875"/>
        <v>1.8</v>
      </c>
      <c r="AV502" s="64">
        <f t="shared" si="876"/>
        <v>2</v>
      </c>
      <c r="AW502" s="64">
        <f t="shared" si="877"/>
        <v>2</v>
      </c>
      <c r="AX502" s="64">
        <f t="shared" si="878"/>
        <v>2</v>
      </c>
      <c r="AY502" s="64">
        <f t="shared" si="879"/>
        <v>2</v>
      </c>
      <c r="AZ502" s="64">
        <f t="shared" si="880"/>
        <v>2</v>
      </c>
      <c r="BA502" s="64">
        <f t="shared" si="881"/>
        <v>2</v>
      </c>
      <c r="BB502" s="64">
        <f t="shared" ref="BB502:BB510" si="882">VLOOKUP($C$116,$D$3:$K$63,$A$74,0)*(B452-B451)</f>
        <v>2</v>
      </c>
      <c r="BC502" s="64">
        <f>VLOOKUP($C$117,$D$3:$K$63,$A$74,0)*(B451-B450)</f>
        <v>2</v>
      </c>
      <c r="BD502" s="64">
        <f>VLOOKUP($C$118,$D$3:$K$63,$A$74,0)*B450</f>
        <v>0</v>
      </c>
      <c r="BE502" s="64"/>
      <c r="BF502" s="64"/>
      <c r="BG502" s="64"/>
      <c r="BH502" s="64"/>
      <c r="BI502" s="64"/>
      <c r="BJ502" s="64"/>
      <c r="BK502" s="64"/>
      <c r="BL502" s="64"/>
      <c r="BM502" s="54">
        <f t="shared" si="794"/>
        <v>27.4</v>
      </c>
      <c r="BP502" s="53">
        <v>2052</v>
      </c>
      <c r="BQ502" s="61">
        <f t="shared" si="795"/>
        <v>0</v>
      </c>
      <c r="BR502" s="61">
        <f t="shared" si="815"/>
        <v>0</v>
      </c>
      <c r="BS502" s="61">
        <f t="shared" si="816"/>
        <v>0</v>
      </c>
      <c r="BT502" s="61">
        <f t="shared" si="817"/>
        <v>0</v>
      </c>
      <c r="BU502" s="61">
        <f t="shared" si="818"/>
        <v>0</v>
      </c>
      <c r="BV502" s="61">
        <f t="shared" si="819"/>
        <v>0</v>
      </c>
      <c r="BW502" s="61">
        <f t="shared" si="820"/>
        <v>0</v>
      </c>
      <c r="BX502" s="61">
        <f t="shared" si="821"/>
        <v>0</v>
      </c>
      <c r="BY502" s="61">
        <f t="shared" si="822"/>
        <v>0</v>
      </c>
      <c r="BZ502" s="61">
        <f t="shared" si="823"/>
        <v>0</v>
      </c>
      <c r="CA502" s="61">
        <f t="shared" si="824"/>
        <v>0</v>
      </c>
      <c r="CB502" s="61">
        <f t="shared" si="825"/>
        <v>0</v>
      </c>
      <c r="CC502" s="61">
        <f t="shared" si="826"/>
        <v>0</v>
      </c>
      <c r="CD502" s="61">
        <f t="shared" si="827"/>
        <v>0</v>
      </c>
      <c r="CE502" s="61">
        <f t="shared" si="828"/>
        <v>0</v>
      </c>
      <c r="CF502" s="61">
        <f t="shared" si="829"/>
        <v>0</v>
      </c>
      <c r="CG502" s="61">
        <f t="shared" si="812"/>
        <v>0</v>
      </c>
      <c r="CH502" s="61">
        <f t="shared" si="765"/>
        <v>0</v>
      </c>
      <c r="CI502" s="61">
        <f t="shared" si="766"/>
        <v>0</v>
      </c>
      <c r="CJ502" s="61">
        <f t="shared" si="767"/>
        <v>0</v>
      </c>
      <c r="CK502" s="61">
        <f t="shared" si="768"/>
        <v>0</v>
      </c>
      <c r="CL502" s="61">
        <f t="shared" si="769"/>
        <v>0</v>
      </c>
      <c r="CM502" s="61">
        <f t="shared" si="796"/>
        <v>0</v>
      </c>
      <c r="CN502" s="61">
        <f t="shared" si="830"/>
        <v>0</v>
      </c>
      <c r="CO502" s="61">
        <f t="shared" si="831"/>
        <v>0</v>
      </c>
      <c r="CP502" s="61">
        <f t="shared" si="832"/>
        <v>0</v>
      </c>
      <c r="CQ502" s="61">
        <f t="shared" si="833"/>
        <v>0</v>
      </c>
      <c r="CR502" s="61">
        <f t="shared" si="834"/>
        <v>0</v>
      </c>
      <c r="CS502" s="61">
        <f t="shared" si="835"/>
        <v>0</v>
      </c>
      <c r="CT502" s="61">
        <f t="shared" si="836"/>
        <v>0</v>
      </c>
      <c r="CU502" s="61">
        <f t="shared" si="837"/>
        <v>0</v>
      </c>
      <c r="CV502" s="61">
        <f t="shared" si="838"/>
        <v>0</v>
      </c>
      <c r="CW502" s="61">
        <f t="shared" si="839"/>
        <v>0</v>
      </c>
      <c r="CX502" s="61">
        <f t="shared" si="840"/>
        <v>0</v>
      </c>
      <c r="CY502" s="61">
        <f t="shared" si="841"/>
        <v>0</v>
      </c>
      <c r="CZ502" s="61">
        <f t="shared" si="842"/>
        <v>0</v>
      </c>
      <c r="DA502" s="61">
        <f t="shared" si="843"/>
        <v>1.45868718563889E-16</v>
      </c>
      <c r="DB502" s="61">
        <f t="shared" si="844"/>
        <v>5.1094890510948898E-2</v>
      </c>
      <c r="DC502" s="61">
        <f t="shared" si="871"/>
        <v>5.1094890510948898E-2</v>
      </c>
      <c r="DD502" s="61">
        <f t="shared" si="771"/>
        <v>5.8394160583941597E-2</v>
      </c>
      <c r="DE502" s="61">
        <f t="shared" si="772"/>
        <v>5.8394160583941597E-2</v>
      </c>
      <c r="DF502" s="61">
        <f t="shared" si="773"/>
        <v>6.5693430656934296E-2</v>
      </c>
      <c r="DG502" s="61">
        <f t="shared" si="774"/>
        <v>6.5693430656934296E-2</v>
      </c>
      <c r="DH502" s="61">
        <f t="shared" si="775"/>
        <v>6.5693430656934296E-2</v>
      </c>
      <c r="DI502" s="61">
        <f t="shared" si="776"/>
        <v>7.2992700729927001E-2</v>
      </c>
      <c r="DJ502" s="61">
        <f t="shared" si="777"/>
        <v>7.2992700729927001E-2</v>
      </c>
      <c r="DK502" s="61">
        <f t="shared" si="778"/>
        <v>7.2992700729927001E-2</v>
      </c>
      <c r="DL502" s="61">
        <f t="shared" si="779"/>
        <v>7.2992700729927001E-2</v>
      </c>
      <c r="DM502" s="61">
        <f t="shared" si="780"/>
        <v>7.2992700729927001E-2</v>
      </c>
      <c r="DN502" s="61">
        <f t="shared" si="781"/>
        <v>7.2992700729927001E-2</v>
      </c>
      <c r="DO502" s="61">
        <f t="shared" si="782"/>
        <v>7.2992700729927001E-2</v>
      </c>
      <c r="DP502" s="61">
        <f t="shared" si="783"/>
        <v>7.2992700729927001E-2</v>
      </c>
      <c r="DQ502" s="61">
        <f t="shared" si="784"/>
        <v>0</v>
      </c>
      <c r="DR502" s="61">
        <f t="shared" si="785"/>
        <v>0</v>
      </c>
      <c r="DS502" s="61">
        <f t="shared" si="786"/>
        <v>0</v>
      </c>
      <c r="DT502" s="61">
        <f t="shared" si="787"/>
        <v>0</v>
      </c>
      <c r="DU502" s="61">
        <f t="shared" si="788"/>
        <v>0</v>
      </c>
      <c r="DV502" s="61">
        <f t="shared" si="789"/>
        <v>0</v>
      </c>
      <c r="DW502" s="61">
        <f t="shared" si="790"/>
        <v>0</v>
      </c>
      <c r="DX502" s="61">
        <f t="shared" si="791"/>
        <v>0</v>
      </c>
      <c r="DY502" s="61">
        <f t="shared" si="792"/>
        <v>0</v>
      </c>
      <c r="DZ502" s="61">
        <f t="shared" si="869"/>
        <v>1</v>
      </c>
    </row>
    <row r="503" spans="3:130">
      <c r="C503" s="53">
        <v>2053</v>
      </c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>
        <f t="shared" si="863"/>
        <v>0</v>
      </c>
      <c r="AL503" s="64">
        <f t="shared" si="864"/>
        <v>0</v>
      </c>
      <c r="AM503" s="64">
        <f t="shared" si="865"/>
        <v>0</v>
      </c>
      <c r="AN503" s="64">
        <f t="shared" si="866"/>
        <v>0</v>
      </c>
      <c r="AO503" s="64">
        <f t="shared" si="867"/>
        <v>4.6629367034256598E-15</v>
      </c>
      <c r="AP503" s="64">
        <f t="shared" si="868"/>
        <v>1.4</v>
      </c>
      <c r="AQ503" s="64">
        <f t="shared" si="870"/>
        <v>1.6</v>
      </c>
      <c r="AR503" s="64">
        <f t="shared" si="872"/>
        <v>1.6</v>
      </c>
      <c r="AS503" s="64">
        <f t="shared" si="873"/>
        <v>1.8</v>
      </c>
      <c r="AT503" s="64">
        <f t="shared" si="874"/>
        <v>1.8</v>
      </c>
      <c r="AU503" s="64">
        <f t="shared" si="875"/>
        <v>1.8</v>
      </c>
      <c r="AV503" s="64">
        <f t="shared" si="876"/>
        <v>2</v>
      </c>
      <c r="AW503" s="64">
        <f t="shared" si="877"/>
        <v>2</v>
      </c>
      <c r="AX503" s="64">
        <f t="shared" si="878"/>
        <v>2</v>
      </c>
      <c r="AY503" s="64">
        <f t="shared" si="879"/>
        <v>2</v>
      </c>
      <c r="AZ503" s="64">
        <f t="shared" si="880"/>
        <v>2</v>
      </c>
      <c r="BA503" s="64">
        <f t="shared" si="881"/>
        <v>2</v>
      </c>
      <c r="BB503" s="64">
        <f t="shared" si="882"/>
        <v>2</v>
      </c>
      <c r="BC503" s="64">
        <f t="shared" ref="BC503:BC510" si="883">VLOOKUP($C$117,$D$3:$K$63,$A$74,0)*(B452-B451)</f>
        <v>2</v>
      </c>
      <c r="BD503" s="64">
        <f>VLOOKUP($C$118,$D$3:$K$63,$A$74,0)*(B451-B450)</f>
        <v>2</v>
      </c>
      <c r="BE503" s="64">
        <f>VLOOKUP($C$119,$D$3:$K$63,$A$74,0)*B450</f>
        <v>0</v>
      </c>
      <c r="BF503" s="64"/>
      <c r="BG503" s="64"/>
      <c r="BH503" s="64"/>
      <c r="BI503" s="64"/>
      <c r="BJ503" s="64"/>
      <c r="BK503" s="64"/>
      <c r="BL503" s="64"/>
      <c r="BM503" s="54">
        <f t="shared" si="794"/>
        <v>28</v>
      </c>
      <c r="BP503" s="53">
        <v>2053</v>
      </c>
      <c r="BQ503" s="61">
        <f t="shared" si="795"/>
        <v>0</v>
      </c>
      <c r="BR503" s="61">
        <f t="shared" si="815"/>
        <v>0</v>
      </c>
      <c r="BS503" s="61">
        <f t="shared" si="816"/>
        <v>0</v>
      </c>
      <c r="BT503" s="61">
        <f t="shared" si="817"/>
        <v>0</v>
      </c>
      <c r="BU503" s="61">
        <f t="shared" si="818"/>
        <v>0</v>
      </c>
      <c r="BV503" s="61">
        <f t="shared" si="819"/>
        <v>0</v>
      </c>
      <c r="BW503" s="61">
        <f t="shared" si="820"/>
        <v>0</v>
      </c>
      <c r="BX503" s="61">
        <f t="shared" si="821"/>
        <v>0</v>
      </c>
      <c r="BY503" s="61">
        <f t="shared" si="822"/>
        <v>0</v>
      </c>
      <c r="BZ503" s="61">
        <f t="shared" si="823"/>
        <v>0</v>
      </c>
      <c r="CA503" s="61">
        <f t="shared" si="824"/>
        <v>0</v>
      </c>
      <c r="CB503" s="61">
        <f t="shared" si="825"/>
        <v>0</v>
      </c>
      <c r="CC503" s="61">
        <f t="shared" si="826"/>
        <v>0</v>
      </c>
      <c r="CD503" s="61">
        <f t="shared" si="827"/>
        <v>0</v>
      </c>
      <c r="CE503" s="61">
        <f t="shared" si="828"/>
        <v>0</v>
      </c>
      <c r="CF503" s="61">
        <f t="shared" si="829"/>
        <v>0</v>
      </c>
      <c r="CG503" s="61">
        <f t="shared" si="812"/>
        <v>0</v>
      </c>
      <c r="CH503" s="61">
        <f t="shared" si="765"/>
        <v>0</v>
      </c>
      <c r="CI503" s="61">
        <f t="shared" si="766"/>
        <v>0</v>
      </c>
      <c r="CJ503" s="61">
        <f t="shared" si="767"/>
        <v>0</v>
      </c>
      <c r="CK503" s="61">
        <f t="shared" si="768"/>
        <v>0</v>
      </c>
      <c r="CL503" s="61">
        <f t="shared" si="769"/>
        <v>0</v>
      </c>
      <c r="CM503" s="61">
        <f t="shared" si="796"/>
        <v>0</v>
      </c>
      <c r="CN503" s="61">
        <f t="shared" si="830"/>
        <v>0</v>
      </c>
      <c r="CO503" s="61">
        <f t="shared" si="831"/>
        <v>0</v>
      </c>
      <c r="CP503" s="61">
        <f t="shared" si="832"/>
        <v>0</v>
      </c>
      <c r="CQ503" s="61">
        <f t="shared" si="833"/>
        <v>0</v>
      </c>
      <c r="CR503" s="61">
        <f t="shared" si="834"/>
        <v>0</v>
      </c>
      <c r="CS503" s="61">
        <f t="shared" si="835"/>
        <v>0</v>
      </c>
      <c r="CT503" s="61">
        <f t="shared" si="836"/>
        <v>0</v>
      </c>
      <c r="CU503" s="61">
        <f t="shared" si="837"/>
        <v>0</v>
      </c>
      <c r="CV503" s="61">
        <f t="shared" si="838"/>
        <v>0</v>
      </c>
      <c r="CW503" s="61">
        <f t="shared" si="839"/>
        <v>0</v>
      </c>
      <c r="CX503" s="61">
        <f t="shared" si="840"/>
        <v>0</v>
      </c>
      <c r="CY503" s="61">
        <f t="shared" si="841"/>
        <v>0</v>
      </c>
      <c r="CZ503" s="61">
        <f t="shared" si="842"/>
        <v>0</v>
      </c>
      <c r="DA503" s="61">
        <f t="shared" si="843"/>
        <v>0</v>
      </c>
      <c r="DB503" s="61">
        <f t="shared" si="844"/>
        <v>1.6653345369377299E-16</v>
      </c>
      <c r="DC503" s="61">
        <f t="shared" si="871"/>
        <v>0.05</v>
      </c>
      <c r="DD503" s="61">
        <f t="shared" si="771"/>
        <v>5.7142857142857099E-2</v>
      </c>
      <c r="DE503" s="61">
        <f t="shared" si="772"/>
        <v>5.7142857142857099E-2</v>
      </c>
      <c r="DF503" s="61">
        <f t="shared" si="773"/>
        <v>6.4285714285714293E-2</v>
      </c>
      <c r="DG503" s="61">
        <f t="shared" si="774"/>
        <v>6.4285714285714293E-2</v>
      </c>
      <c r="DH503" s="61">
        <f t="shared" si="775"/>
        <v>6.4285714285714293E-2</v>
      </c>
      <c r="DI503" s="61">
        <f t="shared" si="776"/>
        <v>7.1428571428571397E-2</v>
      </c>
      <c r="DJ503" s="61">
        <f t="shared" si="777"/>
        <v>7.1428571428571397E-2</v>
      </c>
      <c r="DK503" s="61">
        <f t="shared" si="778"/>
        <v>7.1428571428571397E-2</v>
      </c>
      <c r="DL503" s="61">
        <f t="shared" si="779"/>
        <v>7.1428571428571397E-2</v>
      </c>
      <c r="DM503" s="61">
        <f t="shared" si="780"/>
        <v>7.1428571428571397E-2</v>
      </c>
      <c r="DN503" s="61">
        <f t="shared" si="781"/>
        <v>7.1428571428571397E-2</v>
      </c>
      <c r="DO503" s="61">
        <f t="shared" si="782"/>
        <v>7.1428571428571397E-2</v>
      </c>
      <c r="DP503" s="61">
        <f t="shared" si="783"/>
        <v>7.1428571428571397E-2</v>
      </c>
      <c r="DQ503" s="61">
        <f t="shared" si="784"/>
        <v>7.1428571428571397E-2</v>
      </c>
      <c r="DR503" s="61">
        <f t="shared" si="785"/>
        <v>0</v>
      </c>
      <c r="DS503" s="61">
        <f t="shared" si="786"/>
        <v>0</v>
      </c>
      <c r="DT503" s="61">
        <f t="shared" si="787"/>
        <v>0</v>
      </c>
      <c r="DU503" s="61">
        <f t="shared" si="788"/>
        <v>0</v>
      </c>
      <c r="DV503" s="61">
        <f t="shared" si="789"/>
        <v>0</v>
      </c>
      <c r="DW503" s="61">
        <f t="shared" si="790"/>
        <v>0</v>
      </c>
      <c r="DX503" s="61">
        <f t="shared" si="791"/>
        <v>0</v>
      </c>
      <c r="DY503" s="61">
        <f t="shared" si="792"/>
        <v>0</v>
      </c>
      <c r="DZ503" s="61">
        <f t="shared" si="869"/>
        <v>1</v>
      </c>
    </row>
    <row r="504" spans="3:130">
      <c r="C504" s="53">
        <v>2054</v>
      </c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>
        <f t="shared" si="864"/>
        <v>0</v>
      </c>
      <c r="AM504" s="64">
        <f t="shared" si="865"/>
        <v>0</v>
      </c>
      <c r="AN504" s="64">
        <f t="shared" si="866"/>
        <v>0</v>
      </c>
      <c r="AO504" s="64">
        <f t="shared" si="867"/>
        <v>0</v>
      </c>
      <c r="AP504" s="64">
        <f t="shared" si="868"/>
        <v>4.6629367034256598E-15</v>
      </c>
      <c r="AQ504" s="64">
        <f t="shared" si="870"/>
        <v>1.6</v>
      </c>
      <c r="AR504" s="64">
        <f t="shared" si="872"/>
        <v>1.6</v>
      </c>
      <c r="AS504" s="64">
        <f t="shared" si="873"/>
        <v>1.8</v>
      </c>
      <c r="AT504" s="64">
        <f t="shared" si="874"/>
        <v>1.8</v>
      </c>
      <c r="AU504" s="64">
        <f t="shared" si="875"/>
        <v>1.8</v>
      </c>
      <c r="AV504" s="64">
        <f t="shared" si="876"/>
        <v>2</v>
      </c>
      <c r="AW504" s="64">
        <f t="shared" si="877"/>
        <v>2</v>
      </c>
      <c r="AX504" s="64">
        <f t="shared" si="878"/>
        <v>2</v>
      </c>
      <c r="AY504" s="64">
        <f t="shared" si="879"/>
        <v>2</v>
      </c>
      <c r="AZ504" s="64">
        <f t="shared" si="880"/>
        <v>2</v>
      </c>
      <c r="BA504" s="64">
        <f t="shared" si="881"/>
        <v>2</v>
      </c>
      <c r="BB504" s="64">
        <f t="shared" si="882"/>
        <v>2</v>
      </c>
      <c r="BC504" s="64">
        <f t="shared" si="883"/>
        <v>2</v>
      </c>
      <c r="BD504" s="64">
        <f t="shared" ref="BD504:BD510" si="884">VLOOKUP($C$118,$D$3:$K$63,$A$74,0)*(B452-B451)</f>
        <v>2</v>
      </c>
      <c r="BE504" s="64">
        <f>VLOOKUP($C$119,$D$3:$K$63,$A$74,0)*(B451-B450)</f>
        <v>2</v>
      </c>
      <c r="BF504" s="64">
        <f>VLOOKUP($C$120,$D$3:$K$63,$A$74,0)*B450</f>
        <v>0</v>
      </c>
      <c r="BG504" s="64"/>
      <c r="BH504" s="64"/>
      <c r="BI504" s="64"/>
      <c r="BJ504" s="64"/>
      <c r="BK504" s="64"/>
      <c r="BL504" s="64"/>
      <c r="BM504" s="54">
        <f t="shared" si="794"/>
        <v>28.6</v>
      </c>
      <c r="BP504" s="53">
        <v>2054</v>
      </c>
      <c r="BQ504" s="61">
        <f t="shared" si="795"/>
        <v>0</v>
      </c>
      <c r="BR504" s="61">
        <f t="shared" si="815"/>
        <v>0</v>
      </c>
      <c r="BS504" s="61">
        <f t="shared" si="816"/>
        <v>0</v>
      </c>
      <c r="BT504" s="61">
        <f t="shared" si="817"/>
        <v>0</v>
      </c>
      <c r="BU504" s="61">
        <f t="shared" si="818"/>
        <v>0</v>
      </c>
      <c r="BV504" s="61">
        <f t="shared" si="819"/>
        <v>0</v>
      </c>
      <c r="BW504" s="61">
        <f t="shared" si="820"/>
        <v>0</v>
      </c>
      <c r="BX504" s="61">
        <f t="shared" si="821"/>
        <v>0</v>
      </c>
      <c r="BY504" s="61">
        <f t="shared" si="822"/>
        <v>0</v>
      </c>
      <c r="BZ504" s="61">
        <f t="shared" si="823"/>
        <v>0</v>
      </c>
      <c r="CA504" s="61">
        <f t="shared" si="824"/>
        <v>0</v>
      </c>
      <c r="CB504" s="61">
        <f t="shared" si="825"/>
        <v>0</v>
      </c>
      <c r="CC504" s="61">
        <f t="shared" si="826"/>
        <v>0</v>
      </c>
      <c r="CD504" s="61">
        <f t="shared" si="827"/>
        <v>0</v>
      </c>
      <c r="CE504" s="61">
        <f t="shared" si="828"/>
        <v>0</v>
      </c>
      <c r="CF504" s="61">
        <f t="shared" si="829"/>
        <v>0</v>
      </c>
      <c r="CG504" s="61">
        <f t="shared" si="812"/>
        <v>0</v>
      </c>
      <c r="CH504" s="61">
        <f t="shared" si="765"/>
        <v>0</v>
      </c>
      <c r="CI504" s="61">
        <f t="shared" si="766"/>
        <v>0</v>
      </c>
      <c r="CJ504" s="61">
        <f t="shared" si="767"/>
        <v>0</v>
      </c>
      <c r="CK504" s="61">
        <f t="shared" si="768"/>
        <v>0</v>
      </c>
      <c r="CL504" s="61">
        <f t="shared" si="769"/>
        <v>0</v>
      </c>
      <c r="CM504" s="61">
        <f t="shared" si="796"/>
        <v>0</v>
      </c>
      <c r="CN504" s="61">
        <f t="shared" si="830"/>
        <v>0</v>
      </c>
      <c r="CO504" s="61">
        <f t="shared" si="831"/>
        <v>0</v>
      </c>
      <c r="CP504" s="61">
        <f t="shared" si="832"/>
        <v>0</v>
      </c>
      <c r="CQ504" s="61">
        <f t="shared" si="833"/>
        <v>0</v>
      </c>
      <c r="CR504" s="61">
        <f t="shared" si="834"/>
        <v>0</v>
      </c>
      <c r="CS504" s="61">
        <f t="shared" si="835"/>
        <v>0</v>
      </c>
      <c r="CT504" s="61">
        <f t="shared" si="836"/>
        <v>0</v>
      </c>
      <c r="CU504" s="61">
        <f t="shared" si="837"/>
        <v>0</v>
      </c>
      <c r="CV504" s="61">
        <f t="shared" si="838"/>
        <v>0</v>
      </c>
      <c r="CW504" s="61">
        <f t="shared" si="839"/>
        <v>0</v>
      </c>
      <c r="CX504" s="61">
        <f t="shared" si="840"/>
        <v>0</v>
      </c>
      <c r="CY504" s="61">
        <f t="shared" si="841"/>
        <v>0</v>
      </c>
      <c r="CZ504" s="61">
        <f t="shared" si="842"/>
        <v>0</v>
      </c>
      <c r="DA504" s="61">
        <f t="shared" si="843"/>
        <v>0</v>
      </c>
      <c r="DB504" s="61">
        <f t="shared" si="844"/>
        <v>0</v>
      </c>
      <c r="DC504" s="61">
        <f t="shared" si="871"/>
        <v>1.6303974487502299E-16</v>
      </c>
      <c r="DD504" s="61">
        <f t="shared" si="771"/>
        <v>5.5944055944055902E-2</v>
      </c>
      <c r="DE504" s="61">
        <f t="shared" si="772"/>
        <v>5.5944055944055902E-2</v>
      </c>
      <c r="DF504" s="61">
        <f t="shared" si="773"/>
        <v>6.2937062937062901E-2</v>
      </c>
      <c r="DG504" s="61">
        <f t="shared" si="774"/>
        <v>6.2937062937062901E-2</v>
      </c>
      <c r="DH504" s="61">
        <f t="shared" si="775"/>
        <v>6.2937062937062901E-2</v>
      </c>
      <c r="DI504" s="61">
        <f t="shared" si="776"/>
        <v>6.9930069930069894E-2</v>
      </c>
      <c r="DJ504" s="61">
        <f t="shared" si="777"/>
        <v>6.9930069930069894E-2</v>
      </c>
      <c r="DK504" s="61">
        <f t="shared" si="778"/>
        <v>6.9930069930069894E-2</v>
      </c>
      <c r="DL504" s="61">
        <f t="shared" si="779"/>
        <v>6.9930069930069894E-2</v>
      </c>
      <c r="DM504" s="61">
        <f t="shared" si="780"/>
        <v>6.9930069930069894E-2</v>
      </c>
      <c r="DN504" s="61">
        <f t="shared" si="781"/>
        <v>6.9930069930069894E-2</v>
      </c>
      <c r="DO504" s="61">
        <f t="shared" si="782"/>
        <v>6.9930069930069894E-2</v>
      </c>
      <c r="DP504" s="61">
        <f t="shared" si="783"/>
        <v>6.9930069930069894E-2</v>
      </c>
      <c r="DQ504" s="61">
        <f t="shared" si="784"/>
        <v>6.9930069930069894E-2</v>
      </c>
      <c r="DR504" s="61">
        <f t="shared" si="785"/>
        <v>6.9930069930069894E-2</v>
      </c>
      <c r="DS504" s="61">
        <f t="shared" si="786"/>
        <v>0</v>
      </c>
      <c r="DT504" s="61">
        <f t="shared" si="787"/>
        <v>0</v>
      </c>
      <c r="DU504" s="61">
        <f t="shared" si="788"/>
        <v>0</v>
      </c>
      <c r="DV504" s="61">
        <f t="shared" si="789"/>
        <v>0</v>
      </c>
      <c r="DW504" s="61">
        <f t="shared" si="790"/>
        <v>0</v>
      </c>
      <c r="DX504" s="61">
        <f t="shared" si="791"/>
        <v>0</v>
      </c>
      <c r="DY504" s="61">
        <f t="shared" si="792"/>
        <v>0</v>
      </c>
      <c r="DZ504" s="61">
        <f t="shared" si="869"/>
        <v>1</v>
      </c>
    </row>
    <row r="505" spans="3:130">
      <c r="C505" s="53">
        <v>2055</v>
      </c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>
        <f t="shared" si="865"/>
        <v>0</v>
      </c>
      <c r="AN505" s="64">
        <f t="shared" si="866"/>
        <v>0</v>
      </c>
      <c r="AO505" s="64">
        <f t="shared" si="867"/>
        <v>0</v>
      </c>
      <c r="AP505" s="64">
        <f t="shared" si="868"/>
        <v>0</v>
      </c>
      <c r="AQ505" s="64">
        <f t="shared" si="870"/>
        <v>5.3290705182007498E-15</v>
      </c>
      <c r="AR505" s="64">
        <f t="shared" si="872"/>
        <v>1.6</v>
      </c>
      <c r="AS505" s="64">
        <f t="shared" si="873"/>
        <v>1.8</v>
      </c>
      <c r="AT505" s="64">
        <f t="shared" si="874"/>
        <v>1.8</v>
      </c>
      <c r="AU505" s="64">
        <f t="shared" si="875"/>
        <v>1.8</v>
      </c>
      <c r="AV505" s="64">
        <f t="shared" si="876"/>
        <v>2</v>
      </c>
      <c r="AW505" s="64">
        <f t="shared" si="877"/>
        <v>2</v>
      </c>
      <c r="AX505" s="64">
        <f t="shared" si="878"/>
        <v>2</v>
      </c>
      <c r="AY505" s="64">
        <f t="shared" si="879"/>
        <v>2</v>
      </c>
      <c r="AZ505" s="64">
        <f t="shared" si="880"/>
        <v>2</v>
      </c>
      <c r="BA505" s="64">
        <f t="shared" si="881"/>
        <v>2</v>
      </c>
      <c r="BB505" s="64">
        <f t="shared" si="882"/>
        <v>2</v>
      </c>
      <c r="BC505" s="64">
        <f t="shared" si="883"/>
        <v>2</v>
      </c>
      <c r="BD505" s="64">
        <f t="shared" si="884"/>
        <v>2</v>
      </c>
      <c r="BE505" s="64">
        <f t="shared" ref="BE505:BE510" si="885">VLOOKUP($C$119,$D$3:$K$63,$A$74,0)*(B452-B451)</f>
        <v>2</v>
      </c>
      <c r="BF505" s="64">
        <f>VLOOKUP($C$120,$D$3:$K$63,$A$74,0)*(B451-B450)</f>
        <v>1.8</v>
      </c>
      <c r="BG505" s="64">
        <f>VLOOKUP($C$121,$D$3:$K$63,$A$74,0)*B450</f>
        <v>0</v>
      </c>
      <c r="BH505" s="64"/>
      <c r="BI505" s="64"/>
      <c r="BJ505" s="64"/>
      <c r="BK505" s="64"/>
      <c r="BL505" s="64"/>
      <c r="BM505" s="54">
        <f t="shared" si="794"/>
        <v>28.8</v>
      </c>
      <c r="BP505" s="53">
        <v>2055</v>
      </c>
      <c r="BQ505" s="61">
        <f t="shared" si="795"/>
        <v>0</v>
      </c>
      <c r="BR505" s="61">
        <f t="shared" si="815"/>
        <v>0</v>
      </c>
      <c r="BS505" s="61">
        <f t="shared" si="816"/>
        <v>0</v>
      </c>
      <c r="BT505" s="61">
        <f t="shared" si="817"/>
        <v>0</v>
      </c>
      <c r="BU505" s="61">
        <f t="shared" si="818"/>
        <v>0</v>
      </c>
      <c r="BV505" s="61">
        <f t="shared" si="819"/>
        <v>0</v>
      </c>
      <c r="BW505" s="61">
        <f t="shared" si="820"/>
        <v>0</v>
      </c>
      <c r="BX505" s="61">
        <f t="shared" si="821"/>
        <v>0</v>
      </c>
      <c r="BY505" s="61">
        <f t="shared" si="822"/>
        <v>0</v>
      </c>
      <c r="BZ505" s="61">
        <f t="shared" si="823"/>
        <v>0</v>
      </c>
      <c r="CA505" s="61">
        <f t="shared" si="824"/>
        <v>0</v>
      </c>
      <c r="CB505" s="61">
        <f t="shared" si="825"/>
        <v>0</v>
      </c>
      <c r="CC505" s="61">
        <f t="shared" si="826"/>
        <v>0</v>
      </c>
      <c r="CD505" s="61">
        <f t="shared" si="827"/>
        <v>0</v>
      </c>
      <c r="CE505" s="61">
        <f t="shared" si="828"/>
        <v>0</v>
      </c>
      <c r="CF505" s="61">
        <f t="shared" si="829"/>
        <v>0</v>
      </c>
      <c r="CG505" s="61">
        <f t="shared" si="812"/>
        <v>0</v>
      </c>
      <c r="CH505" s="61">
        <f t="shared" si="765"/>
        <v>0</v>
      </c>
      <c r="CI505" s="61">
        <f t="shared" si="766"/>
        <v>0</v>
      </c>
      <c r="CJ505" s="61">
        <f t="shared" si="767"/>
        <v>0</v>
      </c>
      <c r="CK505" s="61">
        <f t="shared" si="768"/>
        <v>0</v>
      </c>
      <c r="CL505" s="61">
        <f t="shared" si="769"/>
        <v>0</v>
      </c>
      <c r="CM505" s="61">
        <f t="shared" si="796"/>
        <v>0</v>
      </c>
      <c r="CN505" s="61">
        <f t="shared" si="830"/>
        <v>0</v>
      </c>
      <c r="CO505" s="61">
        <f t="shared" si="831"/>
        <v>0</v>
      </c>
      <c r="CP505" s="61">
        <f t="shared" si="832"/>
        <v>0</v>
      </c>
      <c r="CQ505" s="61">
        <f t="shared" si="833"/>
        <v>0</v>
      </c>
      <c r="CR505" s="61">
        <f t="shared" si="834"/>
        <v>0</v>
      </c>
      <c r="CS505" s="61">
        <f t="shared" si="835"/>
        <v>0</v>
      </c>
      <c r="CT505" s="61">
        <f t="shared" si="836"/>
        <v>0</v>
      </c>
      <c r="CU505" s="61">
        <f t="shared" si="837"/>
        <v>0</v>
      </c>
      <c r="CV505" s="61">
        <f t="shared" si="838"/>
        <v>0</v>
      </c>
      <c r="CW505" s="61">
        <f t="shared" si="839"/>
        <v>0</v>
      </c>
      <c r="CX505" s="61">
        <f t="shared" si="840"/>
        <v>0</v>
      </c>
      <c r="CY505" s="61">
        <f t="shared" si="841"/>
        <v>0</v>
      </c>
      <c r="CZ505" s="61">
        <f t="shared" si="842"/>
        <v>0</v>
      </c>
      <c r="DA505" s="61">
        <f t="shared" si="843"/>
        <v>0</v>
      </c>
      <c r="DB505" s="61">
        <f t="shared" si="844"/>
        <v>0</v>
      </c>
      <c r="DC505" s="61">
        <f t="shared" si="871"/>
        <v>0</v>
      </c>
      <c r="DD505" s="61">
        <f t="shared" si="771"/>
        <v>1.8503717077085899E-16</v>
      </c>
      <c r="DE505" s="61">
        <f t="shared" si="772"/>
        <v>5.5555555555555497E-2</v>
      </c>
      <c r="DF505" s="61">
        <f t="shared" si="773"/>
        <v>6.25E-2</v>
      </c>
      <c r="DG505" s="61">
        <f t="shared" si="774"/>
        <v>6.25E-2</v>
      </c>
      <c r="DH505" s="61">
        <f t="shared" si="775"/>
        <v>6.25E-2</v>
      </c>
      <c r="DI505" s="61">
        <f t="shared" si="776"/>
        <v>6.9444444444444406E-2</v>
      </c>
      <c r="DJ505" s="61">
        <f t="shared" si="777"/>
        <v>6.9444444444444406E-2</v>
      </c>
      <c r="DK505" s="61">
        <f t="shared" si="778"/>
        <v>6.9444444444444406E-2</v>
      </c>
      <c r="DL505" s="61">
        <f t="shared" si="779"/>
        <v>6.9444444444444406E-2</v>
      </c>
      <c r="DM505" s="61">
        <f t="shared" si="780"/>
        <v>6.9444444444444406E-2</v>
      </c>
      <c r="DN505" s="61">
        <f t="shared" si="781"/>
        <v>6.9444444444444406E-2</v>
      </c>
      <c r="DO505" s="61">
        <f t="shared" si="782"/>
        <v>6.9444444444444406E-2</v>
      </c>
      <c r="DP505" s="61">
        <f t="shared" si="783"/>
        <v>6.9444444444444406E-2</v>
      </c>
      <c r="DQ505" s="61">
        <f t="shared" si="784"/>
        <v>6.9444444444444406E-2</v>
      </c>
      <c r="DR505" s="61">
        <f t="shared" si="785"/>
        <v>6.9444444444444406E-2</v>
      </c>
      <c r="DS505" s="61">
        <f t="shared" si="786"/>
        <v>6.25E-2</v>
      </c>
      <c r="DT505" s="61">
        <f t="shared" si="787"/>
        <v>0</v>
      </c>
      <c r="DU505" s="61">
        <f t="shared" si="788"/>
        <v>0</v>
      </c>
      <c r="DV505" s="61">
        <f t="shared" si="789"/>
        <v>0</v>
      </c>
      <c r="DW505" s="61">
        <f t="shared" si="790"/>
        <v>0</v>
      </c>
      <c r="DX505" s="61">
        <f t="shared" si="791"/>
        <v>0</v>
      </c>
      <c r="DY505" s="61">
        <f t="shared" si="792"/>
        <v>0</v>
      </c>
      <c r="DZ505" s="61">
        <f t="shared" si="869"/>
        <v>1</v>
      </c>
    </row>
    <row r="506" spans="3:130">
      <c r="C506" s="53">
        <v>2056</v>
      </c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>
        <f t="shared" si="866"/>
        <v>0</v>
      </c>
      <c r="AO506" s="64">
        <f t="shared" si="867"/>
        <v>0</v>
      </c>
      <c r="AP506" s="64">
        <f t="shared" si="868"/>
        <v>0</v>
      </c>
      <c r="AQ506" s="64">
        <f t="shared" si="870"/>
        <v>0</v>
      </c>
      <c r="AR506" s="64">
        <f t="shared" si="872"/>
        <v>5.3290705182007498E-15</v>
      </c>
      <c r="AS506" s="64">
        <f t="shared" si="873"/>
        <v>1.8</v>
      </c>
      <c r="AT506" s="64">
        <f t="shared" si="874"/>
        <v>1.8</v>
      </c>
      <c r="AU506" s="64">
        <f t="shared" si="875"/>
        <v>1.8</v>
      </c>
      <c r="AV506" s="64">
        <f t="shared" si="876"/>
        <v>2</v>
      </c>
      <c r="AW506" s="64">
        <f t="shared" si="877"/>
        <v>2</v>
      </c>
      <c r="AX506" s="64">
        <f t="shared" si="878"/>
        <v>2</v>
      </c>
      <c r="AY506" s="64">
        <f t="shared" si="879"/>
        <v>2</v>
      </c>
      <c r="AZ506" s="64">
        <f t="shared" si="880"/>
        <v>2</v>
      </c>
      <c r="BA506" s="64">
        <f t="shared" si="881"/>
        <v>2</v>
      </c>
      <c r="BB506" s="64">
        <f t="shared" si="882"/>
        <v>2</v>
      </c>
      <c r="BC506" s="64">
        <f t="shared" si="883"/>
        <v>2</v>
      </c>
      <c r="BD506" s="64">
        <f t="shared" si="884"/>
        <v>2</v>
      </c>
      <c r="BE506" s="64">
        <f t="shared" si="885"/>
        <v>2</v>
      </c>
      <c r="BF506" s="64">
        <f t="shared" ref="BF506:BF510" si="886">VLOOKUP($C$120,$D$3:$K$63,$A$74,0)*(B452-B451)</f>
        <v>1.8</v>
      </c>
      <c r="BG506" s="64">
        <f>VLOOKUP($C$121,$D$3:$K$63,$A$74,0)*(B451-B450)</f>
        <v>1.8</v>
      </c>
      <c r="BH506" s="64">
        <f>VLOOKUP($C$122,$D$3:$K$63,$A$74,0)*B450</f>
        <v>0</v>
      </c>
      <c r="BI506" s="64"/>
      <c r="BJ506" s="64"/>
      <c r="BK506" s="64"/>
      <c r="BL506" s="64"/>
      <c r="BM506" s="54">
        <f t="shared" si="794"/>
        <v>29</v>
      </c>
      <c r="BP506" s="53">
        <v>2056</v>
      </c>
      <c r="BQ506" s="61">
        <f t="shared" si="795"/>
        <v>0</v>
      </c>
      <c r="BR506" s="61">
        <f t="shared" si="815"/>
        <v>0</v>
      </c>
      <c r="BS506" s="61">
        <f t="shared" si="816"/>
        <v>0</v>
      </c>
      <c r="BT506" s="61">
        <f t="shared" si="817"/>
        <v>0</v>
      </c>
      <c r="BU506" s="61">
        <f t="shared" si="818"/>
        <v>0</v>
      </c>
      <c r="BV506" s="61">
        <f t="shared" si="819"/>
        <v>0</v>
      </c>
      <c r="BW506" s="61">
        <f t="shared" si="820"/>
        <v>0</v>
      </c>
      <c r="BX506" s="61">
        <f t="shared" si="821"/>
        <v>0</v>
      </c>
      <c r="BY506" s="61">
        <f t="shared" si="822"/>
        <v>0</v>
      </c>
      <c r="BZ506" s="61">
        <f t="shared" si="823"/>
        <v>0</v>
      </c>
      <c r="CA506" s="61">
        <f t="shared" si="824"/>
        <v>0</v>
      </c>
      <c r="CB506" s="61">
        <f t="shared" si="825"/>
        <v>0</v>
      </c>
      <c r="CC506" s="61">
        <f t="shared" si="826"/>
        <v>0</v>
      </c>
      <c r="CD506" s="61">
        <f t="shared" si="827"/>
        <v>0</v>
      </c>
      <c r="CE506" s="61">
        <f t="shared" si="828"/>
        <v>0</v>
      </c>
      <c r="CF506" s="61">
        <f t="shared" si="829"/>
        <v>0</v>
      </c>
      <c r="CG506" s="61">
        <f t="shared" si="812"/>
        <v>0</v>
      </c>
      <c r="CH506" s="61">
        <f t="shared" si="765"/>
        <v>0</v>
      </c>
      <c r="CI506" s="61">
        <f t="shared" si="766"/>
        <v>0</v>
      </c>
      <c r="CJ506" s="61">
        <f t="shared" si="767"/>
        <v>0</v>
      </c>
      <c r="CK506" s="61">
        <f t="shared" si="768"/>
        <v>0</v>
      </c>
      <c r="CL506" s="61">
        <f t="shared" si="769"/>
        <v>0</v>
      </c>
      <c r="CM506" s="61">
        <f t="shared" si="796"/>
        <v>0</v>
      </c>
      <c r="CN506" s="61">
        <f t="shared" si="830"/>
        <v>0</v>
      </c>
      <c r="CO506" s="61">
        <f t="shared" si="831"/>
        <v>0</v>
      </c>
      <c r="CP506" s="61">
        <f t="shared" si="832"/>
        <v>0</v>
      </c>
      <c r="CQ506" s="61">
        <f t="shared" si="833"/>
        <v>0</v>
      </c>
      <c r="CR506" s="61">
        <f t="shared" si="834"/>
        <v>0</v>
      </c>
      <c r="CS506" s="61">
        <f t="shared" si="835"/>
        <v>0</v>
      </c>
      <c r="CT506" s="61">
        <f t="shared" si="836"/>
        <v>0</v>
      </c>
      <c r="CU506" s="61">
        <f t="shared" si="837"/>
        <v>0</v>
      </c>
      <c r="CV506" s="61">
        <f t="shared" si="838"/>
        <v>0</v>
      </c>
      <c r="CW506" s="61">
        <f t="shared" si="839"/>
        <v>0</v>
      </c>
      <c r="CX506" s="61">
        <f t="shared" si="840"/>
        <v>0</v>
      </c>
      <c r="CY506" s="61">
        <f t="shared" si="841"/>
        <v>0</v>
      </c>
      <c r="CZ506" s="61">
        <f t="shared" si="842"/>
        <v>0</v>
      </c>
      <c r="DA506" s="61">
        <f t="shared" si="843"/>
        <v>0</v>
      </c>
      <c r="DB506" s="61">
        <f t="shared" si="844"/>
        <v>0</v>
      </c>
      <c r="DC506" s="61">
        <f t="shared" si="871"/>
        <v>0</v>
      </c>
      <c r="DD506" s="61">
        <f t="shared" si="771"/>
        <v>0</v>
      </c>
      <c r="DE506" s="61">
        <f t="shared" si="772"/>
        <v>1.8376105235175E-16</v>
      </c>
      <c r="DF506" s="61">
        <f t="shared" si="773"/>
        <v>6.2068965517241399E-2</v>
      </c>
      <c r="DG506" s="61">
        <f t="shared" si="774"/>
        <v>6.2068965517241399E-2</v>
      </c>
      <c r="DH506" s="61">
        <f t="shared" si="775"/>
        <v>6.2068965517241399E-2</v>
      </c>
      <c r="DI506" s="61">
        <f t="shared" si="776"/>
        <v>6.8965517241379296E-2</v>
      </c>
      <c r="DJ506" s="61">
        <f t="shared" si="777"/>
        <v>6.8965517241379296E-2</v>
      </c>
      <c r="DK506" s="61">
        <f t="shared" si="778"/>
        <v>6.8965517241379296E-2</v>
      </c>
      <c r="DL506" s="61">
        <f t="shared" si="779"/>
        <v>6.8965517241379296E-2</v>
      </c>
      <c r="DM506" s="61">
        <f t="shared" si="780"/>
        <v>6.8965517241379296E-2</v>
      </c>
      <c r="DN506" s="61">
        <f t="shared" si="781"/>
        <v>6.8965517241379296E-2</v>
      </c>
      <c r="DO506" s="61">
        <f t="shared" si="782"/>
        <v>6.8965517241379296E-2</v>
      </c>
      <c r="DP506" s="61">
        <f t="shared" si="783"/>
        <v>6.8965517241379296E-2</v>
      </c>
      <c r="DQ506" s="61">
        <f t="shared" si="784"/>
        <v>6.8965517241379296E-2</v>
      </c>
      <c r="DR506" s="61">
        <f t="shared" si="785"/>
        <v>6.8965517241379296E-2</v>
      </c>
      <c r="DS506" s="61">
        <f t="shared" si="786"/>
        <v>6.2068965517241399E-2</v>
      </c>
      <c r="DT506" s="61">
        <f t="shared" si="787"/>
        <v>6.2068965517241399E-2</v>
      </c>
      <c r="DU506" s="61">
        <f t="shared" si="788"/>
        <v>0</v>
      </c>
      <c r="DV506" s="61">
        <f t="shared" si="789"/>
        <v>0</v>
      </c>
      <c r="DW506" s="61">
        <f t="shared" si="790"/>
        <v>0</v>
      </c>
      <c r="DX506" s="61">
        <f t="shared" si="791"/>
        <v>0</v>
      </c>
      <c r="DY506" s="61">
        <f t="shared" si="792"/>
        <v>0</v>
      </c>
      <c r="DZ506" s="61">
        <f t="shared" si="869"/>
        <v>1</v>
      </c>
    </row>
    <row r="507" spans="3:130">
      <c r="C507" s="53">
        <v>2057</v>
      </c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>
        <f t="shared" si="867"/>
        <v>0</v>
      </c>
      <c r="AP507" s="64">
        <f t="shared" si="868"/>
        <v>0</v>
      </c>
      <c r="AQ507" s="64">
        <f t="shared" si="870"/>
        <v>0</v>
      </c>
      <c r="AR507" s="64">
        <f t="shared" si="872"/>
        <v>0</v>
      </c>
      <c r="AS507" s="64">
        <f t="shared" si="873"/>
        <v>5.9952043329758501E-15</v>
      </c>
      <c r="AT507" s="64">
        <f t="shared" si="874"/>
        <v>1.8</v>
      </c>
      <c r="AU507" s="64">
        <f t="shared" si="875"/>
        <v>1.8</v>
      </c>
      <c r="AV507" s="64">
        <f t="shared" si="876"/>
        <v>2</v>
      </c>
      <c r="AW507" s="64">
        <f t="shared" si="877"/>
        <v>2</v>
      </c>
      <c r="AX507" s="64">
        <f t="shared" si="878"/>
        <v>2</v>
      </c>
      <c r="AY507" s="64">
        <f t="shared" si="879"/>
        <v>2</v>
      </c>
      <c r="AZ507" s="64">
        <f t="shared" si="880"/>
        <v>2</v>
      </c>
      <c r="BA507" s="64">
        <f t="shared" si="881"/>
        <v>2</v>
      </c>
      <c r="BB507" s="64">
        <f t="shared" si="882"/>
        <v>2</v>
      </c>
      <c r="BC507" s="64">
        <f t="shared" si="883"/>
        <v>2</v>
      </c>
      <c r="BD507" s="64">
        <f t="shared" si="884"/>
        <v>2</v>
      </c>
      <c r="BE507" s="64">
        <f t="shared" si="885"/>
        <v>2</v>
      </c>
      <c r="BF507" s="64">
        <f t="shared" si="886"/>
        <v>1.8</v>
      </c>
      <c r="BG507" s="64">
        <f t="shared" ref="BG507:BG510" si="887">VLOOKUP($C$121,$D$3:$K$63,$A$74,0)*(B452-B451)</f>
        <v>1.8</v>
      </c>
      <c r="BH507" s="64">
        <f>VLOOKUP($C$122,$D$3:$K$63,$A$74,0)*(B451-B450)</f>
        <v>1.8</v>
      </c>
      <c r="BI507" s="64">
        <f>VLOOKUP($C$123,$D$3:$K$63,$A$74,0)*B450</f>
        <v>0</v>
      </c>
      <c r="BJ507" s="64"/>
      <c r="BK507" s="64"/>
      <c r="BL507" s="64"/>
      <c r="BM507" s="54">
        <f t="shared" si="794"/>
        <v>29</v>
      </c>
      <c r="BP507" s="53">
        <v>2057</v>
      </c>
      <c r="BQ507" s="61">
        <f t="shared" si="795"/>
        <v>0</v>
      </c>
      <c r="BR507" s="61">
        <f t="shared" si="815"/>
        <v>0</v>
      </c>
      <c r="BS507" s="61">
        <f t="shared" si="816"/>
        <v>0</v>
      </c>
      <c r="BT507" s="61">
        <f t="shared" si="817"/>
        <v>0</v>
      </c>
      <c r="BU507" s="61">
        <f t="shared" si="818"/>
        <v>0</v>
      </c>
      <c r="BV507" s="61">
        <f t="shared" si="819"/>
        <v>0</v>
      </c>
      <c r="BW507" s="61">
        <f t="shared" si="820"/>
        <v>0</v>
      </c>
      <c r="BX507" s="61">
        <f t="shared" si="821"/>
        <v>0</v>
      </c>
      <c r="BY507" s="61">
        <f t="shared" si="822"/>
        <v>0</v>
      </c>
      <c r="BZ507" s="61">
        <f t="shared" si="823"/>
        <v>0</v>
      </c>
      <c r="CA507" s="61">
        <f t="shared" si="824"/>
        <v>0</v>
      </c>
      <c r="CB507" s="61">
        <f t="shared" si="825"/>
        <v>0</v>
      </c>
      <c r="CC507" s="61">
        <f t="shared" si="826"/>
        <v>0</v>
      </c>
      <c r="CD507" s="61">
        <f t="shared" si="827"/>
        <v>0</v>
      </c>
      <c r="CE507" s="61">
        <f t="shared" si="828"/>
        <v>0</v>
      </c>
      <c r="CF507" s="61">
        <f t="shared" si="829"/>
        <v>0</v>
      </c>
      <c r="CG507" s="61">
        <f t="shared" si="812"/>
        <v>0</v>
      </c>
      <c r="CH507" s="61">
        <f t="shared" si="765"/>
        <v>0</v>
      </c>
      <c r="CI507" s="61">
        <f t="shared" si="766"/>
        <v>0</v>
      </c>
      <c r="CJ507" s="61">
        <f t="shared" si="767"/>
        <v>0</v>
      </c>
      <c r="CK507" s="61">
        <f t="shared" si="768"/>
        <v>0</v>
      </c>
      <c r="CL507" s="61">
        <f t="shared" si="769"/>
        <v>0</v>
      </c>
      <c r="CM507" s="61">
        <f t="shared" si="796"/>
        <v>0</v>
      </c>
      <c r="CN507" s="61">
        <f t="shared" si="830"/>
        <v>0</v>
      </c>
      <c r="CO507" s="61">
        <f t="shared" si="831"/>
        <v>0</v>
      </c>
      <c r="CP507" s="61">
        <f t="shared" si="832"/>
        <v>0</v>
      </c>
      <c r="CQ507" s="61">
        <f t="shared" si="833"/>
        <v>0</v>
      </c>
      <c r="CR507" s="61">
        <f t="shared" si="834"/>
        <v>0</v>
      </c>
      <c r="CS507" s="61">
        <f t="shared" si="835"/>
        <v>0</v>
      </c>
      <c r="CT507" s="61">
        <f t="shared" si="836"/>
        <v>0</v>
      </c>
      <c r="CU507" s="61">
        <f t="shared" si="837"/>
        <v>0</v>
      </c>
      <c r="CV507" s="61">
        <f t="shared" si="838"/>
        <v>0</v>
      </c>
      <c r="CW507" s="61">
        <f t="shared" si="839"/>
        <v>0</v>
      </c>
      <c r="CX507" s="61">
        <f t="shared" si="840"/>
        <v>0</v>
      </c>
      <c r="CY507" s="61">
        <f t="shared" si="841"/>
        <v>0</v>
      </c>
      <c r="CZ507" s="61">
        <f t="shared" si="842"/>
        <v>0</v>
      </c>
      <c r="DA507" s="61">
        <f t="shared" si="843"/>
        <v>0</v>
      </c>
      <c r="DB507" s="61">
        <f t="shared" si="844"/>
        <v>0</v>
      </c>
      <c r="DC507" s="61">
        <f t="shared" si="871"/>
        <v>0</v>
      </c>
      <c r="DD507" s="61">
        <f t="shared" si="771"/>
        <v>0</v>
      </c>
      <c r="DE507" s="61">
        <f t="shared" si="772"/>
        <v>0</v>
      </c>
      <c r="DF507" s="61">
        <f t="shared" si="773"/>
        <v>2.06731183895719E-16</v>
      </c>
      <c r="DG507" s="61">
        <f t="shared" si="774"/>
        <v>6.2068965517241399E-2</v>
      </c>
      <c r="DH507" s="61">
        <f t="shared" si="775"/>
        <v>6.2068965517241399E-2</v>
      </c>
      <c r="DI507" s="61">
        <f t="shared" si="776"/>
        <v>6.8965517241379296E-2</v>
      </c>
      <c r="DJ507" s="61">
        <f t="shared" si="777"/>
        <v>6.8965517241379296E-2</v>
      </c>
      <c r="DK507" s="61">
        <f t="shared" si="778"/>
        <v>6.8965517241379296E-2</v>
      </c>
      <c r="DL507" s="61">
        <f t="shared" si="779"/>
        <v>6.8965517241379296E-2</v>
      </c>
      <c r="DM507" s="61">
        <f t="shared" si="780"/>
        <v>6.8965517241379296E-2</v>
      </c>
      <c r="DN507" s="61">
        <f t="shared" si="781"/>
        <v>6.8965517241379296E-2</v>
      </c>
      <c r="DO507" s="61">
        <f t="shared" si="782"/>
        <v>6.8965517241379296E-2</v>
      </c>
      <c r="DP507" s="61">
        <f t="shared" si="783"/>
        <v>6.8965517241379296E-2</v>
      </c>
      <c r="DQ507" s="61">
        <f t="shared" si="784"/>
        <v>6.8965517241379296E-2</v>
      </c>
      <c r="DR507" s="61">
        <f t="shared" si="785"/>
        <v>6.8965517241379296E-2</v>
      </c>
      <c r="DS507" s="61">
        <f t="shared" si="786"/>
        <v>6.2068965517241399E-2</v>
      </c>
      <c r="DT507" s="61">
        <f t="shared" si="787"/>
        <v>6.2068965517241399E-2</v>
      </c>
      <c r="DU507" s="61">
        <f t="shared" si="788"/>
        <v>6.2068965517241399E-2</v>
      </c>
      <c r="DV507" s="61">
        <f t="shared" si="789"/>
        <v>0</v>
      </c>
      <c r="DW507" s="61">
        <f t="shared" si="790"/>
        <v>0</v>
      </c>
      <c r="DX507" s="61">
        <f t="shared" si="791"/>
        <v>0</v>
      </c>
      <c r="DY507" s="61">
        <f t="shared" si="792"/>
        <v>0</v>
      </c>
      <c r="DZ507" s="61">
        <f t="shared" si="869"/>
        <v>1</v>
      </c>
    </row>
    <row r="508" spans="3:130">
      <c r="C508" s="53">
        <v>2058</v>
      </c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>
        <f t="shared" si="868"/>
        <v>0</v>
      </c>
      <c r="AQ508" s="64">
        <f t="shared" si="870"/>
        <v>0</v>
      </c>
      <c r="AR508" s="64">
        <f t="shared" si="872"/>
        <v>0</v>
      </c>
      <c r="AS508" s="64">
        <f t="shared" si="873"/>
        <v>0</v>
      </c>
      <c r="AT508" s="64">
        <f t="shared" si="874"/>
        <v>5.9952043329758501E-15</v>
      </c>
      <c r="AU508" s="64">
        <f t="shared" si="875"/>
        <v>1.8</v>
      </c>
      <c r="AV508" s="64">
        <f t="shared" si="876"/>
        <v>2</v>
      </c>
      <c r="AW508" s="64">
        <f t="shared" si="877"/>
        <v>2</v>
      </c>
      <c r="AX508" s="64">
        <f t="shared" si="878"/>
        <v>2</v>
      </c>
      <c r="AY508" s="64">
        <f t="shared" si="879"/>
        <v>2</v>
      </c>
      <c r="AZ508" s="64">
        <f t="shared" si="880"/>
        <v>2</v>
      </c>
      <c r="BA508" s="64">
        <f t="shared" si="881"/>
        <v>2</v>
      </c>
      <c r="BB508" s="64">
        <f t="shared" si="882"/>
        <v>2</v>
      </c>
      <c r="BC508" s="64">
        <f t="shared" si="883"/>
        <v>2</v>
      </c>
      <c r="BD508" s="64">
        <f t="shared" si="884"/>
        <v>2</v>
      </c>
      <c r="BE508" s="64">
        <f t="shared" si="885"/>
        <v>2</v>
      </c>
      <c r="BF508" s="64">
        <f t="shared" si="886"/>
        <v>1.8</v>
      </c>
      <c r="BG508" s="64">
        <f t="shared" si="887"/>
        <v>1.8</v>
      </c>
      <c r="BH508" s="64">
        <f t="shared" ref="BH508:BH510" si="888">VLOOKUP($C$122,$D$3:$K$63,$A$74,0)*(B452-B451)</f>
        <v>1.8</v>
      </c>
      <c r="BI508" s="64">
        <f>VLOOKUP($C$123,$D$3:$K$63,$A$74,0)*(B451-B450)</f>
        <v>1.8</v>
      </c>
      <c r="BJ508" s="64">
        <f>VLOOKUP($C$124,$D$3:$K$63,$A$74,0)*B450</f>
        <v>0</v>
      </c>
      <c r="BK508" s="64"/>
      <c r="BL508" s="64"/>
      <c r="BM508" s="54">
        <f t="shared" si="794"/>
        <v>29</v>
      </c>
      <c r="BP508" s="53">
        <v>2058</v>
      </c>
      <c r="BQ508" s="61">
        <f t="shared" si="795"/>
        <v>0</v>
      </c>
      <c r="BR508" s="61">
        <f t="shared" si="815"/>
        <v>0</v>
      </c>
      <c r="BS508" s="61">
        <f t="shared" si="816"/>
        <v>0</v>
      </c>
      <c r="BT508" s="61">
        <f t="shared" si="817"/>
        <v>0</v>
      </c>
      <c r="BU508" s="61">
        <f t="shared" si="818"/>
        <v>0</v>
      </c>
      <c r="BV508" s="61">
        <f t="shared" si="819"/>
        <v>0</v>
      </c>
      <c r="BW508" s="61">
        <f t="shared" si="820"/>
        <v>0</v>
      </c>
      <c r="BX508" s="61">
        <f t="shared" si="821"/>
        <v>0</v>
      </c>
      <c r="BY508" s="61">
        <f t="shared" si="822"/>
        <v>0</v>
      </c>
      <c r="BZ508" s="61">
        <f t="shared" si="823"/>
        <v>0</v>
      </c>
      <c r="CA508" s="61">
        <f t="shared" si="824"/>
        <v>0</v>
      </c>
      <c r="CB508" s="61">
        <f t="shared" si="825"/>
        <v>0</v>
      </c>
      <c r="CC508" s="61">
        <f t="shared" si="826"/>
        <v>0</v>
      </c>
      <c r="CD508" s="61">
        <f t="shared" si="827"/>
        <v>0</v>
      </c>
      <c r="CE508" s="61">
        <f t="shared" si="828"/>
        <v>0</v>
      </c>
      <c r="CF508" s="61">
        <f t="shared" si="829"/>
        <v>0</v>
      </c>
      <c r="CG508" s="61">
        <f t="shared" si="812"/>
        <v>0</v>
      </c>
      <c r="CH508" s="61">
        <f t="shared" si="765"/>
        <v>0</v>
      </c>
      <c r="CI508" s="61">
        <f t="shared" si="766"/>
        <v>0</v>
      </c>
      <c r="CJ508" s="61">
        <f t="shared" si="767"/>
        <v>0</v>
      </c>
      <c r="CK508" s="61">
        <f t="shared" si="768"/>
        <v>0</v>
      </c>
      <c r="CL508" s="61">
        <f t="shared" si="769"/>
        <v>0</v>
      </c>
      <c r="CM508" s="61">
        <f t="shared" si="796"/>
        <v>0</v>
      </c>
      <c r="CN508" s="61">
        <f t="shared" si="830"/>
        <v>0</v>
      </c>
      <c r="CO508" s="61">
        <f t="shared" si="831"/>
        <v>0</v>
      </c>
      <c r="CP508" s="61">
        <f t="shared" si="832"/>
        <v>0</v>
      </c>
      <c r="CQ508" s="61">
        <f t="shared" si="833"/>
        <v>0</v>
      </c>
      <c r="CR508" s="61">
        <f t="shared" si="834"/>
        <v>0</v>
      </c>
      <c r="CS508" s="61">
        <f t="shared" si="835"/>
        <v>0</v>
      </c>
      <c r="CT508" s="61">
        <f t="shared" si="836"/>
        <v>0</v>
      </c>
      <c r="CU508" s="61">
        <f t="shared" si="837"/>
        <v>0</v>
      </c>
      <c r="CV508" s="61">
        <f t="shared" si="838"/>
        <v>0</v>
      </c>
      <c r="CW508" s="61">
        <f t="shared" si="839"/>
        <v>0</v>
      </c>
      <c r="CX508" s="61">
        <f t="shared" si="840"/>
        <v>0</v>
      </c>
      <c r="CY508" s="61">
        <f t="shared" si="841"/>
        <v>0</v>
      </c>
      <c r="CZ508" s="61">
        <f t="shared" si="842"/>
        <v>0</v>
      </c>
      <c r="DA508" s="61">
        <f t="shared" si="843"/>
        <v>0</v>
      </c>
      <c r="DB508" s="61">
        <f t="shared" si="844"/>
        <v>0</v>
      </c>
      <c r="DC508" s="61">
        <f t="shared" si="871"/>
        <v>0</v>
      </c>
      <c r="DD508" s="61">
        <f t="shared" si="771"/>
        <v>0</v>
      </c>
      <c r="DE508" s="61">
        <f t="shared" si="772"/>
        <v>0</v>
      </c>
      <c r="DF508" s="61">
        <f t="shared" si="773"/>
        <v>0</v>
      </c>
      <c r="DG508" s="61">
        <f t="shared" si="774"/>
        <v>2.06731183895719E-16</v>
      </c>
      <c r="DH508" s="61">
        <f t="shared" si="775"/>
        <v>6.2068965517241399E-2</v>
      </c>
      <c r="DI508" s="61">
        <f t="shared" si="776"/>
        <v>6.8965517241379296E-2</v>
      </c>
      <c r="DJ508" s="61">
        <f t="shared" si="777"/>
        <v>6.8965517241379296E-2</v>
      </c>
      <c r="DK508" s="61">
        <f t="shared" si="778"/>
        <v>6.8965517241379296E-2</v>
      </c>
      <c r="DL508" s="61">
        <f t="shared" si="779"/>
        <v>6.8965517241379296E-2</v>
      </c>
      <c r="DM508" s="61">
        <f t="shared" si="780"/>
        <v>6.8965517241379296E-2</v>
      </c>
      <c r="DN508" s="61">
        <f t="shared" si="781"/>
        <v>6.8965517241379296E-2</v>
      </c>
      <c r="DO508" s="61">
        <f t="shared" si="782"/>
        <v>6.8965517241379296E-2</v>
      </c>
      <c r="DP508" s="61">
        <f t="shared" si="783"/>
        <v>6.8965517241379296E-2</v>
      </c>
      <c r="DQ508" s="61">
        <f t="shared" si="784"/>
        <v>6.8965517241379296E-2</v>
      </c>
      <c r="DR508" s="61">
        <f t="shared" si="785"/>
        <v>6.8965517241379296E-2</v>
      </c>
      <c r="DS508" s="61">
        <f t="shared" si="786"/>
        <v>6.2068965517241399E-2</v>
      </c>
      <c r="DT508" s="61">
        <f t="shared" si="787"/>
        <v>6.2068965517241399E-2</v>
      </c>
      <c r="DU508" s="61">
        <f t="shared" si="788"/>
        <v>6.2068965517241399E-2</v>
      </c>
      <c r="DV508" s="61">
        <f t="shared" si="789"/>
        <v>6.2068965517241399E-2</v>
      </c>
      <c r="DW508" s="61">
        <f t="shared" si="790"/>
        <v>0</v>
      </c>
      <c r="DX508" s="61">
        <f t="shared" si="791"/>
        <v>0</v>
      </c>
      <c r="DY508" s="61">
        <f t="shared" si="792"/>
        <v>0</v>
      </c>
      <c r="DZ508" s="61">
        <f t="shared" si="869"/>
        <v>1</v>
      </c>
    </row>
    <row r="509" spans="3:130">
      <c r="C509" s="53">
        <v>2059</v>
      </c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>
        <f t="shared" si="870"/>
        <v>0</v>
      </c>
      <c r="AR509" s="64">
        <f t="shared" si="872"/>
        <v>0</v>
      </c>
      <c r="AS509" s="64">
        <f t="shared" si="873"/>
        <v>0</v>
      </c>
      <c r="AT509" s="64">
        <f t="shared" si="874"/>
        <v>0</v>
      </c>
      <c r="AU509" s="64">
        <f t="shared" si="875"/>
        <v>5.9952043329758501E-15</v>
      </c>
      <c r="AV509" s="64">
        <f t="shared" si="876"/>
        <v>2</v>
      </c>
      <c r="AW509" s="64">
        <f t="shared" si="877"/>
        <v>2</v>
      </c>
      <c r="AX509" s="64">
        <f t="shared" si="878"/>
        <v>2</v>
      </c>
      <c r="AY509" s="64">
        <f t="shared" si="879"/>
        <v>2</v>
      </c>
      <c r="AZ509" s="64">
        <f t="shared" si="880"/>
        <v>2</v>
      </c>
      <c r="BA509" s="64">
        <f t="shared" si="881"/>
        <v>2</v>
      </c>
      <c r="BB509" s="64">
        <f t="shared" si="882"/>
        <v>2</v>
      </c>
      <c r="BC509" s="64">
        <f t="shared" si="883"/>
        <v>2</v>
      </c>
      <c r="BD509" s="64">
        <f t="shared" si="884"/>
        <v>2</v>
      </c>
      <c r="BE509" s="64">
        <f t="shared" si="885"/>
        <v>2</v>
      </c>
      <c r="BF509" s="64">
        <f t="shared" si="886"/>
        <v>1.8</v>
      </c>
      <c r="BG509" s="64">
        <f t="shared" si="887"/>
        <v>1.8</v>
      </c>
      <c r="BH509" s="64">
        <f t="shared" si="888"/>
        <v>1.8</v>
      </c>
      <c r="BI509" s="64">
        <f t="shared" ref="BI509:BI510" si="889">VLOOKUP($C$123,$D$3:$K$63,$A$74,0)*(B452-B451)</f>
        <v>1.8</v>
      </c>
      <c r="BJ509" s="64">
        <f>VLOOKUP($C$124,$D$3:$K$63,$A$74,0)*(B451-B450)</f>
        <v>1.8</v>
      </c>
      <c r="BK509" s="64">
        <f>VLOOKUP($C$125,$D$3:$K$63,$A$74,0)*B450</f>
        <v>0</v>
      </c>
      <c r="BL509" s="64"/>
      <c r="BM509" s="54">
        <f t="shared" si="794"/>
        <v>29</v>
      </c>
      <c r="BP509" s="53">
        <v>2059</v>
      </c>
      <c r="BQ509" s="61">
        <f t="shared" si="795"/>
        <v>0</v>
      </c>
      <c r="BR509" s="61">
        <f t="shared" si="815"/>
        <v>0</v>
      </c>
      <c r="BS509" s="61">
        <f t="shared" si="816"/>
        <v>0</v>
      </c>
      <c r="BT509" s="61">
        <f t="shared" si="817"/>
        <v>0</v>
      </c>
      <c r="BU509" s="61">
        <f t="shared" si="818"/>
        <v>0</v>
      </c>
      <c r="BV509" s="61">
        <f t="shared" si="819"/>
        <v>0</v>
      </c>
      <c r="BW509" s="61">
        <f t="shared" si="820"/>
        <v>0</v>
      </c>
      <c r="BX509" s="61">
        <f t="shared" si="821"/>
        <v>0</v>
      </c>
      <c r="BY509" s="61">
        <f t="shared" si="822"/>
        <v>0</v>
      </c>
      <c r="BZ509" s="61">
        <f t="shared" si="823"/>
        <v>0</v>
      </c>
      <c r="CA509" s="61">
        <f t="shared" si="824"/>
        <v>0</v>
      </c>
      <c r="CB509" s="61">
        <f t="shared" si="825"/>
        <v>0</v>
      </c>
      <c r="CC509" s="61">
        <f t="shared" si="826"/>
        <v>0</v>
      </c>
      <c r="CD509" s="61">
        <f t="shared" si="827"/>
        <v>0</v>
      </c>
      <c r="CE509" s="61">
        <f t="shared" si="828"/>
        <v>0</v>
      </c>
      <c r="CF509" s="61">
        <f t="shared" si="829"/>
        <v>0</v>
      </c>
      <c r="CG509" s="61">
        <f t="shared" si="812"/>
        <v>0</v>
      </c>
      <c r="CH509" s="61">
        <f t="shared" si="765"/>
        <v>0</v>
      </c>
      <c r="CI509" s="61">
        <f t="shared" si="766"/>
        <v>0</v>
      </c>
      <c r="CJ509" s="61">
        <f t="shared" si="767"/>
        <v>0</v>
      </c>
      <c r="CK509" s="61">
        <f t="shared" si="768"/>
        <v>0</v>
      </c>
      <c r="CL509" s="61">
        <f t="shared" si="769"/>
        <v>0</v>
      </c>
      <c r="CM509" s="61">
        <f t="shared" si="796"/>
        <v>0</v>
      </c>
      <c r="CN509" s="61">
        <f t="shared" si="830"/>
        <v>0</v>
      </c>
      <c r="CO509" s="61">
        <f t="shared" si="831"/>
        <v>0</v>
      </c>
      <c r="CP509" s="61">
        <f t="shared" si="832"/>
        <v>0</v>
      </c>
      <c r="CQ509" s="61">
        <f t="shared" si="833"/>
        <v>0</v>
      </c>
      <c r="CR509" s="61">
        <f t="shared" si="834"/>
        <v>0</v>
      </c>
      <c r="CS509" s="61">
        <f t="shared" si="835"/>
        <v>0</v>
      </c>
      <c r="CT509" s="61">
        <f t="shared" si="836"/>
        <v>0</v>
      </c>
      <c r="CU509" s="61">
        <f t="shared" si="837"/>
        <v>0</v>
      </c>
      <c r="CV509" s="61">
        <f t="shared" si="838"/>
        <v>0</v>
      </c>
      <c r="CW509" s="61">
        <f t="shared" si="839"/>
        <v>0</v>
      </c>
      <c r="CX509" s="61">
        <f t="shared" si="840"/>
        <v>0</v>
      </c>
      <c r="CY509" s="61">
        <f t="shared" si="841"/>
        <v>0</v>
      </c>
      <c r="CZ509" s="61">
        <f t="shared" si="842"/>
        <v>0</v>
      </c>
      <c r="DA509" s="61">
        <f t="shared" si="843"/>
        <v>0</v>
      </c>
      <c r="DB509" s="61">
        <f t="shared" si="844"/>
        <v>0</v>
      </c>
      <c r="DC509" s="61">
        <f t="shared" si="871"/>
        <v>0</v>
      </c>
      <c r="DD509" s="61">
        <f t="shared" si="771"/>
        <v>0</v>
      </c>
      <c r="DE509" s="61">
        <f t="shared" si="772"/>
        <v>0</v>
      </c>
      <c r="DF509" s="61">
        <f t="shared" si="773"/>
        <v>0</v>
      </c>
      <c r="DG509" s="61">
        <f t="shared" si="774"/>
        <v>0</v>
      </c>
      <c r="DH509" s="61">
        <f t="shared" si="775"/>
        <v>2.06731183895719E-16</v>
      </c>
      <c r="DI509" s="61">
        <f t="shared" si="776"/>
        <v>6.8965517241379296E-2</v>
      </c>
      <c r="DJ509" s="61">
        <f t="shared" si="777"/>
        <v>6.8965517241379296E-2</v>
      </c>
      <c r="DK509" s="61">
        <f t="shared" si="778"/>
        <v>6.8965517241379296E-2</v>
      </c>
      <c r="DL509" s="61">
        <f t="shared" si="779"/>
        <v>6.8965517241379296E-2</v>
      </c>
      <c r="DM509" s="61">
        <f t="shared" si="780"/>
        <v>6.8965517241379296E-2</v>
      </c>
      <c r="DN509" s="61">
        <f t="shared" si="781"/>
        <v>6.8965517241379296E-2</v>
      </c>
      <c r="DO509" s="61">
        <f t="shared" si="782"/>
        <v>6.8965517241379296E-2</v>
      </c>
      <c r="DP509" s="61">
        <f t="shared" si="783"/>
        <v>6.8965517241379296E-2</v>
      </c>
      <c r="DQ509" s="61">
        <f t="shared" si="784"/>
        <v>6.8965517241379296E-2</v>
      </c>
      <c r="DR509" s="61">
        <f t="shared" si="785"/>
        <v>6.8965517241379296E-2</v>
      </c>
      <c r="DS509" s="61">
        <f t="shared" si="786"/>
        <v>6.2068965517241399E-2</v>
      </c>
      <c r="DT509" s="61">
        <f t="shared" si="787"/>
        <v>6.2068965517241399E-2</v>
      </c>
      <c r="DU509" s="61">
        <f t="shared" si="788"/>
        <v>6.2068965517241399E-2</v>
      </c>
      <c r="DV509" s="61">
        <f t="shared" si="789"/>
        <v>6.2068965517241399E-2</v>
      </c>
      <c r="DW509" s="61">
        <f t="shared" si="790"/>
        <v>6.2068965517241399E-2</v>
      </c>
      <c r="DX509" s="61">
        <f t="shared" si="791"/>
        <v>0</v>
      </c>
      <c r="DY509" s="61">
        <f t="shared" si="792"/>
        <v>0</v>
      </c>
      <c r="DZ509" s="61">
        <f t="shared" si="869"/>
        <v>1</v>
      </c>
    </row>
    <row r="510" spans="3:130">
      <c r="C510" s="53">
        <v>2060</v>
      </c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>
        <f t="shared" si="872"/>
        <v>0</v>
      </c>
      <c r="AS510" s="64">
        <f t="shared" si="873"/>
        <v>0</v>
      </c>
      <c r="AT510" s="64">
        <f t="shared" si="874"/>
        <v>0</v>
      </c>
      <c r="AU510" s="64">
        <f t="shared" si="875"/>
        <v>0</v>
      </c>
      <c r="AV510" s="64">
        <f t="shared" si="876"/>
        <v>6.66133814775094E-15</v>
      </c>
      <c r="AW510" s="64">
        <f t="shared" si="877"/>
        <v>2</v>
      </c>
      <c r="AX510" s="64">
        <f t="shared" si="878"/>
        <v>2</v>
      </c>
      <c r="AY510" s="64">
        <f t="shared" si="879"/>
        <v>2</v>
      </c>
      <c r="AZ510" s="64">
        <f t="shared" si="880"/>
        <v>2</v>
      </c>
      <c r="BA510" s="64">
        <f t="shared" si="881"/>
        <v>2</v>
      </c>
      <c r="BB510" s="64">
        <f t="shared" si="882"/>
        <v>2</v>
      </c>
      <c r="BC510" s="64">
        <f t="shared" si="883"/>
        <v>2</v>
      </c>
      <c r="BD510" s="64">
        <f t="shared" si="884"/>
        <v>2</v>
      </c>
      <c r="BE510" s="64">
        <f t="shared" si="885"/>
        <v>2</v>
      </c>
      <c r="BF510" s="64">
        <f t="shared" si="886"/>
        <v>1.8</v>
      </c>
      <c r="BG510" s="64">
        <f t="shared" si="887"/>
        <v>1.8</v>
      </c>
      <c r="BH510" s="64">
        <f t="shared" si="888"/>
        <v>1.8</v>
      </c>
      <c r="BI510" s="64">
        <f t="shared" si="889"/>
        <v>1.8</v>
      </c>
      <c r="BJ510" s="64">
        <f>VLOOKUP($C$124,$D$3:$K$63,$A$74,0)*(B452-B451)</f>
        <v>1.8</v>
      </c>
      <c r="BK510" s="64">
        <f>VLOOKUP($C$125,$D$3:$K$63,$A$74,0)*(B451-B450)</f>
        <v>1.6</v>
      </c>
      <c r="BL510" s="64">
        <f>VLOOKUP($C$126,$D$3:$K$63,$A$74,0)*B450</f>
        <v>0</v>
      </c>
      <c r="BM510" s="54">
        <f t="shared" si="794"/>
        <v>28.6</v>
      </c>
      <c r="BP510" s="53">
        <v>2060</v>
      </c>
      <c r="BQ510" s="61">
        <f t="shared" si="795"/>
        <v>0</v>
      </c>
      <c r="BR510" s="61">
        <f t="shared" si="815"/>
        <v>0</v>
      </c>
      <c r="BS510" s="61">
        <f t="shared" si="816"/>
        <v>0</v>
      </c>
      <c r="BT510" s="61">
        <f t="shared" si="817"/>
        <v>0</v>
      </c>
      <c r="BU510" s="61">
        <f t="shared" si="818"/>
        <v>0</v>
      </c>
      <c r="BV510" s="61">
        <f t="shared" si="819"/>
        <v>0</v>
      </c>
      <c r="BW510" s="61">
        <f t="shared" si="820"/>
        <v>0</v>
      </c>
      <c r="BX510" s="61">
        <f t="shared" si="821"/>
        <v>0</v>
      </c>
      <c r="BY510" s="61">
        <f t="shared" si="822"/>
        <v>0</v>
      </c>
      <c r="BZ510" s="61">
        <f t="shared" si="823"/>
        <v>0</v>
      </c>
      <c r="CA510" s="61">
        <f t="shared" si="824"/>
        <v>0</v>
      </c>
      <c r="CB510" s="61">
        <f t="shared" si="825"/>
        <v>0</v>
      </c>
      <c r="CC510" s="61">
        <f t="shared" si="826"/>
        <v>0</v>
      </c>
      <c r="CD510" s="61">
        <f t="shared" si="827"/>
        <v>0</v>
      </c>
      <c r="CE510" s="61">
        <f t="shared" si="828"/>
        <v>0</v>
      </c>
      <c r="CF510" s="61">
        <f t="shared" si="829"/>
        <v>0</v>
      </c>
      <c r="CG510" s="61">
        <f t="shared" si="812"/>
        <v>0</v>
      </c>
      <c r="CH510" s="61">
        <f t="shared" si="765"/>
        <v>0</v>
      </c>
      <c r="CI510" s="61">
        <f t="shared" si="766"/>
        <v>0</v>
      </c>
      <c r="CJ510" s="61">
        <f t="shared" si="767"/>
        <v>0</v>
      </c>
      <c r="CK510" s="61">
        <f t="shared" si="768"/>
        <v>0</v>
      </c>
      <c r="CL510" s="61">
        <f t="shared" si="769"/>
        <v>0</v>
      </c>
      <c r="CM510" s="61">
        <f t="shared" si="796"/>
        <v>0</v>
      </c>
      <c r="CN510" s="61">
        <f t="shared" si="830"/>
        <v>0</v>
      </c>
      <c r="CO510" s="61">
        <f t="shared" si="831"/>
        <v>0</v>
      </c>
      <c r="CP510" s="61">
        <f t="shared" si="832"/>
        <v>0</v>
      </c>
      <c r="CQ510" s="61">
        <f t="shared" si="833"/>
        <v>0</v>
      </c>
      <c r="CR510" s="61">
        <f t="shared" si="834"/>
        <v>0</v>
      </c>
      <c r="CS510" s="61">
        <f t="shared" si="835"/>
        <v>0</v>
      </c>
      <c r="CT510" s="61">
        <f t="shared" si="836"/>
        <v>0</v>
      </c>
      <c r="CU510" s="61">
        <f t="shared" si="837"/>
        <v>0</v>
      </c>
      <c r="CV510" s="61">
        <f t="shared" si="838"/>
        <v>0</v>
      </c>
      <c r="CW510" s="61">
        <f t="shared" si="839"/>
        <v>0</v>
      </c>
      <c r="CX510" s="61">
        <f t="shared" si="840"/>
        <v>0</v>
      </c>
      <c r="CY510" s="61">
        <f t="shared" si="841"/>
        <v>0</v>
      </c>
      <c r="CZ510" s="61">
        <f t="shared" si="842"/>
        <v>0</v>
      </c>
      <c r="DA510" s="61">
        <f t="shared" si="843"/>
        <v>0</v>
      </c>
      <c r="DB510" s="61">
        <f t="shared" si="844"/>
        <v>0</v>
      </c>
      <c r="DC510" s="61">
        <f t="shared" si="871"/>
        <v>0</v>
      </c>
      <c r="DD510" s="61">
        <f t="shared" si="771"/>
        <v>0</v>
      </c>
      <c r="DE510" s="61">
        <f t="shared" si="772"/>
        <v>0</v>
      </c>
      <c r="DF510" s="61">
        <f t="shared" si="773"/>
        <v>0</v>
      </c>
      <c r="DG510" s="61">
        <f t="shared" si="774"/>
        <v>0</v>
      </c>
      <c r="DH510" s="61">
        <f t="shared" si="775"/>
        <v>0</v>
      </c>
      <c r="DI510" s="61">
        <f t="shared" si="776"/>
        <v>2.3291392125003299E-16</v>
      </c>
      <c r="DJ510" s="61">
        <f t="shared" si="777"/>
        <v>6.9930069930069894E-2</v>
      </c>
      <c r="DK510" s="61">
        <f t="shared" si="778"/>
        <v>6.9930069930069894E-2</v>
      </c>
      <c r="DL510" s="61">
        <f t="shared" si="779"/>
        <v>6.9930069930069894E-2</v>
      </c>
      <c r="DM510" s="61">
        <f t="shared" si="780"/>
        <v>6.9930069930069894E-2</v>
      </c>
      <c r="DN510" s="61">
        <f t="shared" si="781"/>
        <v>6.9930069930069894E-2</v>
      </c>
      <c r="DO510" s="61">
        <f t="shared" si="782"/>
        <v>6.9930069930069894E-2</v>
      </c>
      <c r="DP510" s="61">
        <f t="shared" si="783"/>
        <v>6.9930069930069894E-2</v>
      </c>
      <c r="DQ510" s="61">
        <f t="shared" si="784"/>
        <v>6.9930069930069894E-2</v>
      </c>
      <c r="DR510" s="61">
        <f t="shared" si="785"/>
        <v>6.9930069930069894E-2</v>
      </c>
      <c r="DS510" s="61">
        <f t="shared" si="786"/>
        <v>6.2937062937062901E-2</v>
      </c>
      <c r="DT510" s="61">
        <f t="shared" si="787"/>
        <v>6.2937062937062901E-2</v>
      </c>
      <c r="DU510" s="61">
        <f t="shared" si="788"/>
        <v>6.2937062937062901E-2</v>
      </c>
      <c r="DV510" s="61">
        <f t="shared" si="789"/>
        <v>6.2937062937062901E-2</v>
      </c>
      <c r="DW510" s="61">
        <f t="shared" si="790"/>
        <v>6.2937062937062901E-2</v>
      </c>
      <c r="DX510" s="61">
        <f t="shared" si="791"/>
        <v>5.5944055944055902E-2</v>
      </c>
      <c r="DY510" s="61">
        <f t="shared" si="792"/>
        <v>0</v>
      </c>
      <c r="DZ510" s="61">
        <f t="shared" si="869"/>
        <v>1</v>
      </c>
    </row>
  </sheetData>
  <mergeCells count="10">
    <mergeCell ref="BN192:BO192"/>
    <mergeCell ref="BN256:BO256"/>
    <mergeCell ref="BN320:BO320"/>
    <mergeCell ref="BN384:BO384"/>
    <mergeCell ref="BN448:BO448"/>
    <mergeCell ref="D1:K1"/>
    <mergeCell ref="M1:T1"/>
    <mergeCell ref="X1:AD1"/>
    <mergeCell ref="BN64:BO64"/>
    <mergeCell ref="BN128:BO128"/>
  </mergeCells>
  <phoneticPr fontId="4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DZ510"/>
  <sheetViews>
    <sheetView zoomScale="85" zoomScaleNormal="85" workbookViewId="0">
      <selection activeCell="AK30" sqref="AK30"/>
    </sheetView>
  </sheetViews>
  <sheetFormatPr defaultColWidth="8.875" defaultRowHeight="14.3"/>
  <cols>
    <col min="1" max="1" width="8.875" style="53"/>
    <col min="2" max="2" width="8" style="53" customWidth="1"/>
    <col min="3" max="3" width="14.5" style="53" customWidth="1"/>
    <col min="4" max="4" width="10.5" style="53" customWidth="1"/>
    <col min="5" max="9" width="8.5" style="53" customWidth="1"/>
    <col min="10" max="10" width="11.75" style="53" customWidth="1"/>
    <col min="11" max="11" width="8.5" style="53" customWidth="1"/>
    <col min="12" max="12" width="5.5" style="53" customWidth="1"/>
    <col min="13" max="13" width="8.5" style="53" customWidth="1"/>
    <col min="14" max="14" width="8.5" style="54" customWidth="1"/>
    <col min="15" max="17" width="8.625" style="54" customWidth="1"/>
    <col min="18" max="18" width="8.5" style="54" customWidth="1"/>
    <col min="19" max="19" width="11.75" style="54" customWidth="1"/>
    <col min="20" max="20" width="8.625" style="54" customWidth="1"/>
    <col min="21" max="21" width="9" style="53" customWidth="1"/>
    <col min="22" max="22" width="8.5" style="53" customWidth="1"/>
    <col min="23" max="23" width="8.5" style="54" customWidth="1"/>
    <col min="24" max="26" width="8.625" style="54" customWidth="1"/>
    <col min="27" max="27" width="8.5" style="54" customWidth="1"/>
    <col min="28" max="28" width="11.75" style="54" customWidth="1"/>
    <col min="29" max="29" width="12.125" style="54" customWidth="1"/>
    <col min="30" max="30" width="9" style="53" customWidth="1"/>
    <col min="31" max="31" width="8.5" style="53" customWidth="1"/>
    <col min="32" max="32" width="8.625" style="54" customWidth="1"/>
    <col min="33" max="35" width="9.625" style="54" customWidth="1"/>
    <col min="36" max="36" width="8.625" style="54" customWidth="1"/>
    <col min="37" max="37" width="11.875" style="54" customWidth="1"/>
    <col min="38" max="38" width="9.625" style="54" customWidth="1"/>
    <col min="39" max="39" width="9" style="53" customWidth="1"/>
    <col min="40" max="40" width="8.5" style="53" customWidth="1"/>
    <col min="41" max="44" width="9.625" style="54" customWidth="1"/>
    <col min="45" max="45" width="8.625" style="54" customWidth="1"/>
    <col min="46" max="46" width="11.875" style="54" customWidth="1"/>
    <col min="47" max="47" width="9.625" style="54" customWidth="1"/>
    <col min="48" max="64" width="9" style="53" customWidth="1"/>
    <col min="65" max="74" width="8.875" style="53"/>
    <col min="75" max="75" width="9.5" style="53" customWidth="1"/>
    <col min="76" max="88" width="8.875" style="53"/>
    <col min="89" max="89" width="9.5" style="53" customWidth="1"/>
    <col min="90" max="16384" width="8.875" style="53"/>
  </cols>
  <sheetData>
    <row r="1" spans="1:47">
      <c r="A1" s="53" t="s">
        <v>19</v>
      </c>
      <c r="B1" s="60" t="s">
        <v>24</v>
      </c>
      <c r="D1" s="228" t="s">
        <v>146</v>
      </c>
      <c r="E1" s="228"/>
      <c r="F1" s="228"/>
      <c r="G1" s="228"/>
      <c r="H1" s="228"/>
      <c r="I1" s="228"/>
      <c r="J1" s="228"/>
      <c r="K1" s="228"/>
      <c r="M1" s="229" t="s">
        <v>147</v>
      </c>
      <c r="N1" s="229"/>
      <c r="O1" s="229"/>
      <c r="P1" s="229"/>
      <c r="Q1" s="229"/>
      <c r="R1" s="229"/>
      <c r="S1" s="229"/>
      <c r="T1" s="229"/>
      <c r="W1" s="62"/>
      <c r="X1" s="230" t="s">
        <v>148</v>
      </c>
      <c r="Y1" s="230"/>
      <c r="Z1" s="230"/>
      <c r="AA1" s="230"/>
      <c r="AB1" s="230"/>
      <c r="AC1" s="230"/>
      <c r="AD1" s="230"/>
      <c r="AF1" s="53"/>
      <c r="AG1" s="53"/>
      <c r="AH1" s="53"/>
      <c r="AI1" s="53"/>
      <c r="AJ1" s="53"/>
      <c r="AK1" s="53"/>
      <c r="AL1" s="53"/>
      <c r="AO1" s="53"/>
      <c r="AP1" s="53"/>
      <c r="AQ1" s="53"/>
      <c r="AR1" s="53"/>
      <c r="AS1" s="53"/>
      <c r="AT1" s="53"/>
      <c r="AU1" s="53"/>
    </row>
    <row r="2" spans="1:47">
      <c r="A2" s="53">
        <v>0</v>
      </c>
      <c r="B2" s="61">
        <f>'ZJQ-Parameter input'!J6</f>
        <v>0</v>
      </c>
      <c r="D2" s="53" t="s">
        <v>56</v>
      </c>
      <c r="E2" s="53" t="s">
        <v>34</v>
      </c>
      <c r="F2" s="53" t="s">
        <v>36</v>
      </c>
      <c r="G2" s="53" t="s">
        <v>38</v>
      </c>
      <c r="H2" s="53" t="s">
        <v>40</v>
      </c>
      <c r="I2" s="53" t="s">
        <v>42</v>
      </c>
      <c r="J2" s="53" t="s">
        <v>44</v>
      </c>
      <c r="K2" s="53" t="s">
        <v>46</v>
      </c>
      <c r="M2" s="53" t="s">
        <v>56</v>
      </c>
      <c r="N2" s="54" t="s">
        <v>34</v>
      </c>
      <c r="O2" s="54" t="s">
        <v>36</v>
      </c>
      <c r="P2" s="54" t="s">
        <v>38</v>
      </c>
      <c r="Q2" s="54" t="s">
        <v>40</v>
      </c>
      <c r="R2" s="54" t="s">
        <v>42</v>
      </c>
      <c r="S2" s="54" t="s">
        <v>44</v>
      </c>
      <c r="T2" s="54" t="s">
        <v>46</v>
      </c>
      <c r="W2" s="53" t="s">
        <v>56</v>
      </c>
      <c r="X2" s="54" t="s">
        <v>34</v>
      </c>
      <c r="Y2" s="54" t="s">
        <v>36</v>
      </c>
      <c r="Z2" s="54" t="s">
        <v>38</v>
      </c>
      <c r="AA2" s="54" t="s">
        <v>40</v>
      </c>
      <c r="AB2" s="54" t="s">
        <v>42</v>
      </c>
      <c r="AC2" s="54" t="s">
        <v>44</v>
      </c>
      <c r="AD2" s="54" t="s">
        <v>46</v>
      </c>
      <c r="AF2" s="53"/>
      <c r="AG2" s="53"/>
      <c r="AH2" s="53"/>
      <c r="AI2" s="53"/>
      <c r="AJ2" s="53"/>
      <c r="AK2" s="53"/>
      <c r="AL2" s="53"/>
      <c r="AO2" s="53"/>
      <c r="AP2" s="53"/>
      <c r="AQ2" s="53"/>
      <c r="AR2" s="53"/>
      <c r="AS2" s="53"/>
      <c r="AT2" s="53"/>
      <c r="AU2" s="53"/>
    </row>
    <row r="3" spans="1:47">
      <c r="A3" s="53">
        <v>1</v>
      </c>
      <c r="B3" s="61">
        <f>'ZJQ-Parameter input'!J7</f>
        <v>0.125</v>
      </c>
      <c r="D3" s="53">
        <v>2000</v>
      </c>
      <c r="E3" s="53">
        <f>'ZJQ-Parameter input'!V3</f>
        <v>0</v>
      </c>
      <c r="F3" s="53">
        <f>'ZJQ-Parameter input'!W3</f>
        <v>0</v>
      </c>
      <c r="G3" s="53">
        <f>'ZJQ-Parameter input'!X3</f>
        <v>0</v>
      </c>
      <c r="H3" s="53">
        <f>'ZJQ-Parameter input'!Y3</f>
        <v>0</v>
      </c>
      <c r="I3" s="53">
        <f>'ZJQ-Parameter input'!Z3</f>
        <v>0</v>
      </c>
      <c r="J3" s="53">
        <f>'ZJQ-Parameter input'!AA3</f>
        <v>0</v>
      </c>
      <c r="K3" s="53">
        <f>'ZJQ-Parameter input'!AB3</f>
        <v>0</v>
      </c>
      <c r="M3" s="53">
        <v>2000</v>
      </c>
      <c r="N3" s="54">
        <f>'ZJQ-Parameter input'!CF3</f>
        <v>30</v>
      </c>
      <c r="O3" s="54">
        <f>'ZJQ-Parameter input'!CG3</f>
        <v>19.5</v>
      </c>
      <c r="P3" s="54">
        <f>'ZJQ-Parameter input'!CH3</f>
        <v>15.5</v>
      </c>
      <c r="Q3" s="54">
        <f>'ZJQ-Parameter input'!CI3</f>
        <v>12</v>
      </c>
      <c r="R3" s="54">
        <f>'ZJQ-Parameter input'!CJ3</f>
        <v>9</v>
      </c>
      <c r="S3" s="54">
        <f>'ZJQ-Parameter input'!CK3</f>
        <v>40</v>
      </c>
      <c r="T3" s="54">
        <f>'ZJQ-Parameter input'!CL3</f>
        <v>3</v>
      </c>
      <c r="W3" s="53">
        <v>2020</v>
      </c>
      <c r="X3" s="54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30.000000000000021</v>
      </c>
      <c r="Y3" s="54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19.499999999999993</v>
      </c>
      <c r="Z3" s="54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13.350718541936372</v>
      </c>
      <c r="AA3" s="54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10.993689314978026</v>
      </c>
      <c r="AB3" s="54" t="e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#DIV/0!</v>
      </c>
      <c r="AC3" s="54" t="e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#DIV/0!</v>
      </c>
      <c r="AD3" s="54" t="e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#DIV/0!</v>
      </c>
      <c r="AF3" s="53"/>
      <c r="AG3" s="53"/>
      <c r="AH3" s="53"/>
      <c r="AI3" s="53"/>
      <c r="AJ3" s="53"/>
      <c r="AK3" s="53"/>
      <c r="AL3" s="53"/>
      <c r="AO3" s="53"/>
      <c r="AP3" s="53"/>
      <c r="AQ3" s="53"/>
      <c r="AR3" s="53"/>
      <c r="AS3" s="53"/>
      <c r="AT3" s="53"/>
      <c r="AU3" s="53"/>
    </row>
    <row r="4" spans="1:47">
      <c r="A4" s="53">
        <v>2</v>
      </c>
      <c r="B4" s="61">
        <f>'ZJQ-Parameter input'!J8</f>
        <v>0.25</v>
      </c>
      <c r="D4" s="53">
        <v>2001</v>
      </c>
      <c r="E4" s="53">
        <f>'ZJQ-Parameter input'!V4</f>
        <v>0</v>
      </c>
      <c r="F4" s="53">
        <f>'ZJQ-Parameter input'!W4</f>
        <v>0</v>
      </c>
      <c r="G4" s="53">
        <f>'ZJQ-Parameter input'!X4</f>
        <v>0</v>
      </c>
      <c r="H4" s="53">
        <f>'ZJQ-Parameter input'!Y4</f>
        <v>0</v>
      </c>
      <c r="I4" s="53">
        <f>'ZJQ-Parameter input'!Z4</f>
        <v>0</v>
      </c>
      <c r="J4" s="53">
        <f>'ZJQ-Parameter input'!AA4</f>
        <v>0</v>
      </c>
      <c r="K4" s="53">
        <f>'ZJQ-Parameter input'!AB4</f>
        <v>0</v>
      </c>
      <c r="M4" s="53">
        <v>2001</v>
      </c>
      <c r="N4" s="54">
        <f>'ZJQ-Parameter input'!CF4</f>
        <v>30</v>
      </c>
      <c r="O4" s="54">
        <f>'ZJQ-Parameter input'!CG4</f>
        <v>19.5</v>
      </c>
      <c r="P4" s="54">
        <f>'ZJQ-Parameter input'!CH4</f>
        <v>15.5</v>
      </c>
      <c r="Q4" s="54">
        <f>'ZJQ-Parameter input'!CI4</f>
        <v>12</v>
      </c>
      <c r="R4" s="54">
        <f>'ZJQ-Parameter input'!CJ4</f>
        <v>9</v>
      </c>
      <c r="S4" s="54">
        <f>'ZJQ-Parameter input'!CK4</f>
        <v>40</v>
      </c>
      <c r="T4" s="54">
        <f>'ZJQ-Parameter input'!CL4</f>
        <v>3</v>
      </c>
      <c r="W4" s="53">
        <v>2021</v>
      </c>
      <c r="X4" s="54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27.902897813929833</v>
      </c>
      <c r="Y4" s="54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19.5</v>
      </c>
      <c r="Z4" s="54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12.984964760656982</v>
      </c>
      <c r="AA4" s="54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10.767969668285852</v>
      </c>
      <c r="AB4" s="54" t="e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#DIV/0!</v>
      </c>
      <c r="AC4" s="54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40</v>
      </c>
      <c r="AD4" s="54" t="e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#DIV/0!</v>
      </c>
      <c r="AF4" s="53"/>
      <c r="AG4" s="53"/>
      <c r="AH4" s="53"/>
      <c r="AI4" s="53"/>
      <c r="AJ4" s="53"/>
      <c r="AK4" s="53"/>
      <c r="AL4" s="53"/>
      <c r="AO4" s="53"/>
      <c r="AP4" s="53"/>
      <c r="AQ4" s="53"/>
      <c r="AR4" s="53"/>
      <c r="AS4" s="53"/>
      <c r="AT4" s="53"/>
      <c r="AU4" s="53"/>
    </row>
    <row r="5" spans="1:47">
      <c r="A5" s="53">
        <v>3</v>
      </c>
      <c r="B5" s="61">
        <f>'ZJQ-Parameter input'!J9</f>
        <v>0.375</v>
      </c>
      <c r="D5" s="53">
        <v>2002</v>
      </c>
      <c r="E5" s="53">
        <f>'ZJQ-Parameter input'!V5</f>
        <v>0</v>
      </c>
      <c r="F5" s="53">
        <f>'ZJQ-Parameter input'!W5</f>
        <v>0</v>
      </c>
      <c r="G5" s="53">
        <f>'ZJQ-Parameter input'!X5</f>
        <v>0</v>
      </c>
      <c r="H5" s="53">
        <f>'ZJQ-Parameter input'!Y5</f>
        <v>0</v>
      </c>
      <c r="I5" s="53">
        <f>'ZJQ-Parameter input'!Z5</f>
        <v>0</v>
      </c>
      <c r="J5" s="53">
        <f>'ZJQ-Parameter input'!AA5</f>
        <v>0</v>
      </c>
      <c r="K5" s="53">
        <f>'ZJQ-Parameter input'!AB5</f>
        <v>0</v>
      </c>
      <c r="M5" s="53">
        <v>2002</v>
      </c>
      <c r="N5" s="54">
        <f>'ZJQ-Parameter input'!CF5</f>
        <v>30</v>
      </c>
      <c r="O5" s="54">
        <f>'ZJQ-Parameter input'!CG5</f>
        <v>19.5</v>
      </c>
      <c r="P5" s="54">
        <f>'ZJQ-Parameter input'!CH5</f>
        <v>15.5</v>
      </c>
      <c r="Q5" s="54">
        <f>'ZJQ-Parameter input'!CI5</f>
        <v>12</v>
      </c>
      <c r="R5" s="54">
        <f>'ZJQ-Parameter input'!CJ5</f>
        <v>9</v>
      </c>
      <c r="S5" s="54">
        <f>'ZJQ-Parameter input'!CK5</f>
        <v>40</v>
      </c>
      <c r="T5" s="54">
        <f>'ZJQ-Parameter input'!CL5</f>
        <v>3</v>
      </c>
      <c r="W5" s="53">
        <v>2022</v>
      </c>
      <c r="X5" s="54">
        <f t="shared" si="0"/>
        <v>26.523355676581488</v>
      </c>
      <c r="Y5" s="54">
        <f t="shared" si="1"/>
        <v>19.499999999999996</v>
      </c>
      <c r="Z5" s="54">
        <f t="shared" si="2"/>
        <v>12.68918350902967</v>
      </c>
      <c r="AA5" s="54">
        <f t="shared" si="3"/>
        <v>10.489464112981828</v>
      </c>
      <c r="AB5" s="54">
        <f t="shared" si="4"/>
        <v>8.7479999999999993</v>
      </c>
      <c r="AC5" s="54">
        <f t="shared" si="5"/>
        <v>40</v>
      </c>
      <c r="AD5" s="54" t="e">
        <f t="shared" si="6"/>
        <v>#DIV/0!</v>
      </c>
      <c r="AF5" s="53"/>
      <c r="AG5" s="53"/>
      <c r="AH5" s="53"/>
      <c r="AI5" s="53"/>
      <c r="AJ5" s="53"/>
      <c r="AK5" s="53"/>
      <c r="AL5" s="53"/>
      <c r="AO5" s="53"/>
      <c r="AP5" s="53"/>
      <c r="AQ5" s="53"/>
      <c r="AR5" s="53"/>
      <c r="AS5" s="53"/>
      <c r="AT5" s="53"/>
      <c r="AU5" s="53"/>
    </row>
    <row r="6" spans="1:47">
      <c r="A6" s="53">
        <v>4</v>
      </c>
      <c r="B6" s="61">
        <f>'ZJQ-Parameter input'!J10</f>
        <v>0.5</v>
      </c>
      <c r="D6" s="53">
        <v>2003</v>
      </c>
      <c r="E6" s="53">
        <f>'ZJQ-Parameter input'!V6</f>
        <v>0</v>
      </c>
      <c r="F6" s="53">
        <f>'ZJQ-Parameter input'!W6</f>
        <v>0</v>
      </c>
      <c r="G6" s="53">
        <f>'ZJQ-Parameter input'!X6</f>
        <v>0</v>
      </c>
      <c r="H6" s="53">
        <f>'ZJQ-Parameter input'!Y6</f>
        <v>0</v>
      </c>
      <c r="I6" s="53">
        <f>'ZJQ-Parameter input'!Z6</f>
        <v>0</v>
      </c>
      <c r="J6" s="53">
        <f>'ZJQ-Parameter input'!AA6</f>
        <v>0</v>
      </c>
      <c r="K6" s="53">
        <f>'ZJQ-Parameter input'!AB6</f>
        <v>0</v>
      </c>
      <c r="M6" s="53">
        <v>2003</v>
      </c>
      <c r="N6" s="54">
        <f>'ZJQ-Parameter input'!CF6</f>
        <v>30</v>
      </c>
      <c r="O6" s="54">
        <f>'ZJQ-Parameter input'!CG6</f>
        <v>19.5</v>
      </c>
      <c r="P6" s="54">
        <f>'ZJQ-Parameter input'!CH6</f>
        <v>15.5</v>
      </c>
      <c r="Q6" s="54">
        <f>'ZJQ-Parameter input'!CI6</f>
        <v>12</v>
      </c>
      <c r="R6" s="54">
        <f>'ZJQ-Parameter input'!CJ6</f>
        <v>9</v>
      </c>
      <c r="S6" s="54">
        <f>'ZJQ-Parameter input'!CK6</f>
        <v>40</v>
      </c>
      <c r="T6" s="54">
        <f>'ZJQ-Parameter input'!CL6</f>
        <v>3</v>
      </c>
      <c r="W6" s="53">
        <v>2023</v>
      </c>
      <c r="X6" s="54">
        <f t="shared" si="0"/>
        <v>25.789232934553144</v>
      </c>
      <c r="Y6" s="54">
        <f t="shared" si="1"/>
        <v>19.500000000000007</v>
      </c>
      <c r="Z6" s="54">
        <f t="shared" si="2"/>
        <v>12.408202880196951</v>
      </c>
      <c r="AA6" s="54">
        <f t="shared" si="3"/>
        <v>10.197729949918536</v>
      </c>
      <c r="AB6" s="54">
        <f t="shared" si="4"/>
        <v>8.6112000000000002</v>
      </c>
      <c r="AC6" s="54">
        <f t="shared" si="5"/>
        <v>39.999999999999957</v>
      </c>
      <c r="AD6" s="54" t="e">
        <f t="shared" si="6"/>
        <v>#DIV/0!</v>
      </c>
      <c r="AF6" s="53"/>
      <c r="AG6" s="53"/>
      <c r="AH6" s="53"/>
      <c r="AI6" s="53"/>
      <c r="AJ6" s="53"/>
      <c r="AK6" s="53"/>
      <c r="AL6" s="53"/>
      <c r="AO6" s="53"/>
      <c r="AP6" s="53"/>
      <c r="AQ6" s="53"/>
      <c r="AR6" s="53"/>
      <c r="AS6" s="53"/>
      <c r="AT6" s="53"/>
      <c r="AU6" s="53"/>
    </row>
    <row r="7" spans="1:47">
      <c r="A7" s="53">
        <v>5</v>
      </c>
      <c r="B7" s="61">
        <f>'ZJQ-Parameter input'!J11</f>
        <v>0.625</v>
      </c>
      <c r="D7" s="53">
        <v>2004</v>
      </c>
      <c r="E7" s="53">
        <f>'ZJQ-Parameter input'!V7</f>
        <v>0</v>
      </c>
      <c r="F7" s="53">
        <f>'ZJQ-Parameter input'!W7</f>
        <v>25193270.861908</v>
      </c>
      <c r="G7" s="53">
        <f>'ZJQ-Parameter input'!X7</f>
        <v>2256597261.48804</v>
      </c>
      <c r="H7" s="53">
        <f>'ZJQ-Parameter input'!Y7</f>
        <v>1677152031.66416</v>
      </c>
      <c r="I7" s="53">
        <f>'ZJQ-Parameter input'!Z7</f>
        <v>0</v>
      </c>
      <c r="J7" s="53">
        <f>'ZJQ-Parameter input'!AA7</f>
        <v>0</v>
      </c>
      <c r="K7" s="53">
        <f>'ZJQ-Parameter input'!AB7</f>
        <v>0</v>
      </c>
      <c r="M7" s="53">
        <v>2004</v>
      </c>
      <c r="N7" s="54">
        <f>'ZJQ-Parameter input'!CF7</f>
        <v>30</v>
      </c>
      <c r="O7" s="54">
        <f>'ZJQ-Parameter input'!CG7</f>
        <v>19.5</v>
      </c>
      <c r="P7" s="54">
        <f>'ZJQ-Parameter input'!CH7</f>
        <v>15.5</v>
      </c>
      <c r="Q7" s="54">
        <f>'ZJQ-Parameter input'!CI7</f>
        <v>12</v>
      </c>
      <c r="R7" s="54">
        <f>'ZJQ-Parameter input'!CJ7</f>
        <v>9</v>
      </c>
      <c r="S7" s="54">
        <f>'ZJQ-Parameter input'!CK7</f>
        <v>40</v>
      </c>
      <c r="T7" s="54">
        <f>'ZJQ-Parameter input'!CL7</f>
        <v>3</v>
      </c>
      <c r="W7" s="53">
        <v>2024</v>
      </c>
      <c r="X7" s="54">
        <f t="shared" si="0"/>
        <v>25.249066064686261</v>
      </c>
      <c r="Y7" s="54">
        <f t="shared" si="1"/>
        <v>19.5</v>
      </c>
      <c r="Z7" s="54">
        <f t="shared" si="2"/>
        <v>12.090669996646877</v>
      </c>
      <c r="AA7" s="54">
        <f t="shared" si="3"/>
        <v>9.9857718576113044</v>
      </c>
      <c r="AB7" s="54">
        <f t="shared" si="4"/>
        <v>8.4655862068965533</v>
      </c>
      <c r="AC7" s="54">
        <f t="shared" si="5"/>
        <v>39.999999999999957</v>
      </c>
      <c r="AD7" s="54" t="e">
        <f t="shared" si="6"/>
        <v>#DIV/0!</v>
      </c>
      <c r="AF7" s="53"/>
      <c r="AG7" s="53"/>
      <c r="AH7" s="53"/>
      <c r="AI7" s="53"/>
      <c r="AJ7" s="53"/>
      <c r="AK7" s="53"/>
      <c r="AL7" s="53"/>
      <c r="AO7" s="53"/>
      <c r="AP7" s="53"/>
      <c r="AQ7" s="53"/>
      <c r="AR7" s="53"/>
      <c r="AS7" s="53"/>
      <c r="AT7" s="53"/>
      <c r="AU7" s="53"/>
    </row>
    <row r="8" spans="1:47">
      <c r="A8" s="53">
        <v>6</v>
      </c>
      <c r="B8" s="61">
        <f>'ZJQ-Parameter input'!J12</f>
        <v>0.75</v>
      </c>
      <c r="D8" s="53">
        <v>2005</v>
      </c>
      <c r="E8" s="53">
        <f>'ZJQ-Parameter input'!V8</f>
        <v>0</v>
      </c>
      <c r="F8" s="53">
        <f>'ZJQ-Parameter input'!W8</f>
        <v>433942.327141263</v>
      </c>
      <c r="G8" s="53">
        <f>'ZJQ-Parameter input'!X8</f>
        <v>41884113.415674701</v>
      </c>
      <c r="H8" s="53">
        <f>'ZJQ-Parameter input'!Y8</f>
        <v>29195639.770064201</v>
      </c>
      <c r="I8" s="53">
        <f>'ZJQ-Parameter input'!Z8</f>
        <v>0</v>
      </c>
      <c r="J8" s="53">
        <f>'ZJQ-Parameter input'!AA8</f>
        <v>0</v>
      </c>
      <c r="K8" s="53">
        <f>'ZJQ-Parameter input'!AB8</f>
        <v>0</v>
      </c>
      <c r="M8" s="53">
        <v>2005</v>
      </c>
      <c r="N8" s="54">
        <f>'ZJQ-Parameter input'!CF8</f>
        <v>30</v>
      </c>
      <c r="O8" s="54">
        <f>'ZJQ-Parameter input'!CG8</f>
        <v>19.5</v>
      </c>
      <c r="P8" s="54">
        <f>'ZJQ-Parameter input'!CH8</f>
        <v>15.5</v>
      </c>
      <c r="Q8" s="54">
        <f>'ZJQ-Parameter input'!CI8</f>
        <v>12</v>
      </c>
      <c r="R8" s="54">
        <f>'ZJQ-Parameter input'!CJ8</f>
        <v>9</v>
      </c>
      <c r="S8" s="54">
        <f>'ZJQ-Parameter input'!CK8</f>
        <v>40</v>
      </c>
      <c r="T8" s="54">
        <f>'ZJQ-Parameter input'!CL8</f>
        <v>3</v>
      </c>
      <c r="W8" s="53">
        <v>2025</v>
      </c>
      <c r="X8" s="54">
        <f t="shared" si="0"/>
        <v>24.193552253116025</v>
      </c>
      <c r="Y8" s="54">
        <f t="shared" si="1"/>
        <v>19.500000000000004</v>
      </c>
      <c r="Z8" s="54">
        <f t="shared" si="2"/>
        <v>11.616447852669875</v>
      </c>
      <c r="AA8" s="54">
        <f t="shared" si="3"/>
        <v>9.6938978397096118</v>
      </c>
      <c r="AB8" s="54">
        <f t="shared" si="4"/>
        <v>8.2842127659574469</v>
      </c>
      <c r="AC8" s="54">
        <f t="shared" si="5"/>
        <v>40</v>
      </c>
      <c r="AD8" s="54" t="e">
        <f t="shared" si="6"/>
        <v>#DIV/0!</v>
      </c>
      <c r="AF8" s="53"/>
      <c r="AG8" s="53"/>
      <c r="AH8" s="53"/>
      <c r="AI8" s="53"/>
      <c r="AJ8" s="53"/>
      <c r="AK8" s="53"/>
      <c r="AL8" s="53"/>
      <c r="AO8" s="53"/>
      <c r="AP8" s="53"/>
      <c r="AQ8" s="53"/>
      <c r="AR8" s="53"/>
      <c r="AS8" s="53"/>
      <c r="AT8" s="53"/>
      <c r="AU8" s="53"/>
    </row>
    <row r="9" spans="1:47">
      <c r="A9" s="53">
        <v>7</v>
      </c>
      <c r="B9" s="61">
        <f>'ZJQ-Parameter input'!J13</f>
        <v>0.875</v>
      </c>
      <c r="D9" s="53">
        <v>2006</v>
      </c>
      <c r="E9" s="53">
        <f>'ZJQ-Parameter input'!V9</f>
        <v>0</v>
      </c>
      <c r="F9" s="53">
        <f>'ZJQ-Parameter input'!W9</f>
        <v>12708.370781415601</v>
      </c>
      <c r="G9" s="53">
        <f>'ZJQ-Parameter input'!X9</f>
        <v>1555413.8095682601</v>
      </c>
      <c r="H9" s="53">
        <f>'ZJQ-Parameter input'!Y9</f>
        <v>1627579.20079129</v>
      </c>
      <c r="I9" s="53">
        <f>'ZJQ-Parameter input'!Z9</f>
        <v>0</v>
      </c>
      <c r="J9" s="53">
        <f>'ZJQ-Parameter input'!AA9</f>
        <v>0</v>
      </c>
      <c r="K9" s="53">
        <f>'ZJQ-Parameter input'!AB9</f>
        <v>0</v>
      </c>
      <c r="M9" s="53">
        <v>2006</v>
      </c>
      <c r="N9" s="54">
        <f>'ZJQ-Parameter input'!CF9</f>
        <v>30</v>
      </c>
      <c r="O9" s="54">
        <f>'ZJQ-Parameter input'!CG9</f>
        <v>19.5</v>
      </c>
      <c r="P9" s="54">
        <f>'ZJQ-Parameter input'!CH9</f>
        <v>15.5</v>
      </c>
      <c r="Q9" s="54">
        <f>'ZJQ-Parameter input'!CI9</f>
        <v>12</v>
      </c>
      <c r="R9" s="54">
        <f>'ZJQ-Parameter input'!CJ9</f>
        <v>9</v>
      </c>
      <c r="S9" s="54">
        <f>'ZJQ-Parameter input'!CK9</f>
        <v>40</v>
      </c>
      <c r="T9" s="54">
        <f>'ZJQ-Parameter input'!CL9</f>
        <v>3</v>
      </c>
      <c r="W9" s="53">
        <v>2026</v>
      </c>
      <c r="X9" s="54">
        <f t="shared" si="0"/>
        <v>23.862860661506037</v>
      </c>
      <c r="Y9" s="54">
        <f t="shared" si="1"/>
        <v>19.500000000000004</v>
      </c>
      <c r="Z9" s="54">
        <f t="shared" si="2"/>
        <v>11.055454511589826</v>
      </c>
      <c r="AA9" s="54">
        <f t="shared" si="3"/>
        <v>9.3012843150678286</v>
      </c>
      <c r="AB9" s="54">
        <f t="shared" si="4"/>
        <v>8.1080287769784256</v>
      </c>
      <c r="AC9" s="54">
        <f t="shared" si="5"/>
        <v>40</v>
      </c>
      <c r="AD9" s="54" t="e">
        <f t="shared" si="6"/>
        <v>#DIV/0!</v>
      </c>
      <c r="AF9" s="53"/>
      <c r="AG9" s="53"/>
      <c r="AH9" s="53"/>
      <c r="AI9" s="53"/>
      <c r="AJ9" s="53"/>
      <c r="AK9" s="53"/>
      <c r="AL9" s="53"/>
      <c r="AO9" s="53"/>
      <c r="AP9" s="53"/>
      <c r="AQ9" s="53"/>
      <c r="AR9" s="53"/>
      <c r="AS9" s="53"/>
      <c r="AT9" s="53"/>
      <c r="AU9" s="53"/>
    </row>
    <row r="10" spans="1:47">
      <c r="A10" s="53">
        <v>8</v>
      </c>
      <c r="B10" s="61">
        <f>'ZJQ-Parameter input'!J14</f>
        <v>1</v>
      </c>
      <c r="D10" s="53">
        <v>2007</v>
      </c>
      <c r="E10" s="53">
        <f>'ZJQ-Parameter input'!V10</f>
        <v>0</v>
      </c>
      <c r="F10" s="53">
        <f>'ZJQ-Parameter input'!W10</f>
        <v>2581.6477396483601</v>
      </c>
      <c r="G10" s="53">
        <f>'ZJQ-Parameter input'!X10</f>
        <v>225299.98845375699</v>
      </c>
      <c r="H10" s="53">
        <f>'ZJQ-Parameter input'!Y10</f>
        <v>271482.79801857698</v>
      </c>
      <c r="I10" s="53">
        <f>'ZJQ-Parameter input'!Z10</f>
        <v>0</v>
      </c>
      <c r="J10" s="53">
        <f>'ZJQ-Parameter input'!AA10</f>
        <v>0</v>
      </c>
      <c r="K10" s="53">
        <f>'ZJQ-Parameter input'!AB10</f>
        <v>0</v>
      </c>
      <c r="M10" s="53">
        <v>2007</v>
      </c>
      <c r="N10" s="54">
        <f>'ZJQ-Parameter input'!CF10</f>
        <v>30</v>
      </c>
      <c r="O10" s="54">
        <f>'ZJQ-Parameter input'!CG10</f>
        <v>19.5</v>
      </c>
      <c r="P10" s="54">
        <f>'ZJQ-Parameter input'!CH10</f>
        <v>15.5</v>
      </c>
      <c r="Q10" s="54">
        <f>'ZJQ-Parameter input'!CI10</f>
        <v>12</v>
      </c>
      <c r="R10" s="54">
        <f>'ZJQ-Parameter input'!CJ10</f>
        <v>9</v>
      </c>
      <c r="S10" s="54">
        <f>'ZJQ-Parameter input'!CK10</f>
        <v>40</v>
      </c>
      <c r="T10" s="54">
        <f>'ZJQ-Parameter input'!CL10</f>
        <v>3</v>
      </c>
      <c r="W10" s="53">
        <v>2027</v>
      </c>
      <c r="X10" s="54">
        <f t="shared" si="0"/>
        <v>23.602089588822889</v>
      </c>
      <c r="Y10" s="54">
        <f t="shared" si="1"/>
        <v>19.5</v>
      </c>
      <c r="Z10" s="54">
        <f t="shared" si="2"/>
        <v>10.88571730705123</v>
      </c>
      <c r="AA10" s="54">
        <f t="shared" si="3"/>
        <v>9.181048834488335</v>
      </c>
      <c r="AB10" s="54">
        <f t="shared" si="4"/>
        <v>7.9713230769230812</v>
      </c>
      <c r="AC10" s="54">
        <f t="shared" si="5"/>
        <v>40.000000000000078</v>
      </c>
      <c r="AD10" s="54" t="e">
        <f t="shared" si="6"/>
        <v>#DIV/0!</v>
      </c>
      <c r="AF10" s="53"/>
      <c r="AG10" s="53"/>
      <c r="AH10" s="53"/>
      <c r="AI10" s="53"/>
      <c r="AJ10" s="53"/>
      <c r="AK10" s="53"/>
      <c r="AL10" s="53"/>
      <c r="AO10" s="53"/>
      <c r="AP10" s="53"/>
      <c r="AQ10" s="53"/>
      <c r="AR10" s="53"/>
      <c r="AS10" s="53"/>
      <c r="AT10" s="53"/>
      <c r="AU10" s="53"/>
    </row>
    <row r="11" spans="1:47" ht="16.149999999999999" customHeight="1">
      <c r="A11" s="53">
        <v>9</v>
      </c>
      <c r="B11" s="61">
        <f>'ZJQ-Parameter input'!J15</f>
        <v>1</v>
      </c>
      <c r="D11" s="53">
        <v>2008</v>
      </c>
      <c r="E11" s="53">
        <f>'ZJQ-Parameter input'!V11</f>
        <v>0</v>
      </c>
      <c r="F11" s="53">
        <f>'ZJQ-Parameter input'!W11</f>
        <v>1197.82810996023</v>
      </c>
      <c r="G11" s="53">
        <f>'ZJQ-Parameter input'!X11</f>
        <v>88326.414585947699</v>
      </c>
      <c r="H11" s="53">
        <f>'ZJQ-Parameter input'!Y11</f>
        <v>89846.047262762906</v>
      </c>
      <c r="I11" s="53">
        <f>'ZJQ-Parameter input'!Z11</f>
        <v>0</v>
      </c>
      <c r="J11" s="53">
        <f>'ZJQ-Parameter input'!AA11</f>
        <v>0</v>
      </c>
      <c r="K11" s="53">
        <f>'ZJQ-Parameter input'!AB11</f>
        <v>0</v>
      </c>
      <c r="M11" s="53">
        <v>2008</v>
      </c>
      <c r="N11" s="54">
        <f>'ZJQ-Parameter input'!CF11</f>
        <v>30</v>
      </c>
      <c r="O11" s="54">
        <f>'ZJQ-Parameter input'!CG11</f>
        <v>19.5</v>
      </c>
      <c r="P11" s="54">
        <f>'ZJQ-Parameter input'!CH11</f>
        <v>14</v>
      </c>
      <c r="Q11" s="54">
        <f>'ZJQ-Parameter input'!CI11</f>
        <v>11.5</v>
      </c>
      <c r="R11" s="54">
        <f>'ZJQ-Parameter input'!CJ11</f>
        <v>9</v>
      </c>
      <c r="S11" s="54">
        <f>'ZJQ-Parameter input'!CK11</f>
        <v>40</v>
      </c>
      <c r="T11" s="54">
        <f>'ZJQ-Parameter input'!CL11</f>
        <v>3</v>
      </c>
      <c r="W11" s="53">
        <v>2028</v>
      </c>
      <c r="X11" s="54">
        <f t="shared" si="0"/>
        <v>23.338465845464732</v>
      </c>
      <c r="Y11" s="54">
        <f t="shared" si="1"/>
        <v>19.500000000000004</v>
      </c>
      <c r="Z11" s="54">
        <f t="shared" si="2"/>
        <v>10.66709057721938</v>
      </c>
      <c r="AA11" s="54">
        <f t="shared" si="3"/>
        <v>9.0234345786498604</v>
      </c>
      <c r="AB11" s="54">
        <f t="shared" si="4"/>
        <v>7.8531622641509431</v>
      </c>
      <c r="AC11" s="54">
        <f t="shared" si="5"/>
        <v>40.000000000000043</v>
      </c>
      <c r="AD11" s="54" t="e">
        <f t="shared" si="6"/>
        <v>#DIV/0!</v>
      </c>
      <c r="AF11" s="53"/>
      <c r="AG11" s="53"/>
      <c r="AH11" s="53"/>
      <c r="AI11" s="53"/>
      <c r="AJ11" s="53"/>
      <c r="AK11" s="53"/>
      <c r="AL11" s="53"/>
      <c r="AO11" s="53"/>
      <c r="AP11" s="53"/>
      <c r="AQ11" s="53"/>
      <c r="AR11" s="53"/>
      <c r="AS11" s="53"/>
      <c r="AT11" s="53"/>
      <c r="AU11" s="53"/>
    </row>
    <row r="12" spans="1:47">
      <c r="A12" s="53">
        <v>10</v>
      </c>
      <c r="B12" s="61">
        <f>'ZJQ-Parameter input'!J16</f>
        <v>1</v>
      </c>
      <c r="D12" s="53">
        <v>2009</v>
      </c>
      <c r="E12" s="53">
        <f>'ZJQ-Parameter input'!V12</f>
        <v>0</v>
      </c>
      <c r="F12" s="53">
        <f>'ZJQ-Parameter input'!W12</f>
        <v>1647.8787492855199</v>
      </c>
      <c r="G12" s="53">
        <f>'ZJQ-Parameter input'!X12</f>
        <v>59802.627929602699</v>
      </c>
      <c r="H12" s="53">
        <f>'ZJQ-Parameter input'!Y12</f>
        <v>51409.527488556203</v>
      </c>
      <c r="I12" s="53">
        <f>'ZJQ-Parameter input'!Z12</f>
        <v>0</v>
      </c>
      <c r="J12" s="53">
        <f>'ZJQ-Parameter input'!AA12</f>
        <v>0</v>
      </c>
      <c r="K12" s="53">
        <f>'ZJQ-Parameter input'!AB12</f>
        <v>0</v>
      </c>
      <c r="M12" s="53">
        <v>2009</v>
      </c>
      <c r="N12" s="54">
        <f>'ZJQ-Parameter input'!CF12</f>
        <v>30</v>
      </c>
      <c r="O12" s="54">
        <f>'ZJQ-Parameter input'!CG12</f>
        <v>19.5</v>
      </c>
      <c r="P12" s="54">
        <f>'ZJQ-Parameter input'!CH12</f>
        <v>14</v>
      </c>
      <c r="Q12" s="54">
        <f>'ZJQ-Parameter input'!CI12</f>
        <v>11.5</v>
      </c>
      <c r="R12" s="54">
        <f>'ZJQ-Parameter input'!CJ12</f>
        <v>9</v>
      </c>
      <c r="S12" s="54">
        <f>'ZJQ-Parameter input'!CK12</f>
        <v>40</v>
      </c>
      <c r="T12" s="54">
        <f>'ZJQ-Parameter input'!CL12</f>
        <v>3</v>
      </c>
      <c r="W12" s="53">
        <v>2029</v>
      </c>
      <c r="X12" s="54">
        <f t="shared" si="0"/>
        <v>23.001740230976111</v>
      </c>
      <c r="Y12" s="54">
        <f t="shared" si="1"/>
        <v>19.499999999999972</v>
      </c>
      <c r="Z12" s="54">
        <f t="shared" si="2"/>
        <v>10.651137928579903</v>
      </c>
      <c r="AA12" s="54">
        <f t="shared" si="3"/>
        <v>8.9018016897774821</v>
      </c>
      <c r="AB12" s="54">
        <f t="shared" si="4"/>
        <v>7.745113636363631</v>
      </c>
      <c r="AC12" s="54">
        <f t="shared" si="5"/>
        <v>40.000000000000043</v>
      </c>
      <c r="AD12" s="54" t="e">
        <f t="shared" si="6"/>
        <v>#DIV/0!</v>
      </c>
      <c r="AF12" s="53"/>
      <c r="AG12" s="53"/>
      <c r="AH12" s="53"/>
      <c r="AI12" s="53"/>
      <c r="AJ12" s="53"/>
      <c r="AK12" s="53"/>
      <c r="AL12" s="53"/>
      <c r="AO12" s="53"/>
      <c r="AP12" s="53"/>
      <c r="AQ12" s="53"/>
      <c r="AR12" s="53"/>
      <c r="AS12" s="53"/>
      <c r="AT12" s="53"/>
      <c r="AU12" s="53"/>
    </row>
    <row r="13" spans="1:47">
      <c r="A13" s="53">
        <v>11</v>
      </c>
      <c r="B13" s="61">
        <f>'ZJQ-Parameter input'!J17</f>
        <v>1</v>
      </c>
      <c r="D13" s="53">
        <v>2010</v>
      </c>
      <c r="E13" s="53">
        <f>'ZJQ-Parameter input'!V13</f>
        <v>0</v>
      </c>
      <c r="F13" s="53">
        <f>'ZJQ-Parameter input'!W13</f>
        <v>1673.2840110572399</v>
      </c>
      <c r="G13" s="53">
        <f>'ZJQ-Parameter input'!X13</f>
        <v>37742.047630103501</v>
      </c>
      <c r="H13" s="53">
        <f>'ZJQ-Parameter input'!Y13</f>
        <v>35843.411477578302</v>
      </c>
      <c r="I13" s="53">
        <f>'ZJQ-Parameter input'!Z13</f>
        <v>0</v>
      </c>
      <c r="J13" s="53">
        <f>'ZJQ-Parameter input'!AA13</f>
        <v>0</v>
      </c>
      <c r="K13" s="53">
        <f>'ZJQ-Parameter input'!AB13</f>
        <v>0</v>
      </c>
      <c r="M13" s="53">
        <v>2010</v>
      </c>
      <c r="N13" s="54">
        <f>'ZJQ-Parameter input'!CF13</f>
        <v>30</v>
      </c>
      <c r="O13" s="54">
        <f>'ZJQ-Parameter input'!CG13</f>
        <v>19.5</v>
      </c>
      <c r="P13" s="54">
        <f>'ZJQ-Parameter input'!CH13</f>
        <v>14</v>
      </c>
      <c r="Q13" s="54">
        <f>'ZJQ-Parameter input'!CI13</f>
        <v>11.5</v>
      </c>
      <c r="R13" s="54">
        <f>'ZJQ-Parameter input'!CJ13</f>
        <v>9</v>
      </c>
      <c r="S13" s="54">
        <f>'ZJQ-Parameter input'!CK13</f>
        <v>40</v>
      </c>
      <c r="T13" s="54">
        <f>'ZJQ-Parameter input'!CL13</f>
        <v>3</v>
      </c>
      <c r="W13" s="53">
        <v>2030</v>
      </c>
      <c r="X13" s="54">
        <f t="shared" si="0"/>
        <v>22.642589548530133</v>
      </c>
      <c r="Y13" s="54">
        <f t="shared" si="1"/>
        <v>19.499999999999993</v>
      </c>
      <c r="Z13" s="54">
        <f t="shared" si="2"/>
        <v>10.517897594728161</v>
      </c>
      <c r="AA13" s="54">
        <f t="shared" si="3"/>
        <v>8.788350980328401</v>
      </c>
      <c r="AB13" s="54">
        <f t="shared" si="4"/>
        <v>7.6026486486486462</v>
      </c>
      <c r="AC13" s="54">
        <f t="shared" si="5"/>
        <v>40.000000000000043</v>
      </c>
      <c r="AD13" s="54" t="e">
        <f t="shared" si="6"/>
        <v>#DIV/0!</v>
      </c>
      <c r="AF13" s="53"/>
      <c r="AG13" s="53"/>
      <c r="AH13" s="53"/>
      <c r="AI13" s="53"/>
      <c r="AJ13" s="53"/>
      <c r="AK13" s="53"/>
      <c r="AL13" s="53"/>
      <c r="AO13" s="53"/>
      <c r="AP13" s="53"/>
      <c r="AQ13" s="53"/>
      <c r="AR13" s="53"/>
      <c r="AS13" s="53"/>
      <c r="AT13" s="53"/>
      <c r="AU13" s="53"/>
    </row>
    <row r="14" spans="1:47">
      <c r="A14" s="53">
        <v>12</v>
      </c>
      <c r="B14" s="61">
        <f>'ZJQ-Parameter input'!J18</f>
        <v>1</v>
      </c>
      <c r="D14" s="53">
        <v>2011</v>
      </c>
      <c r="E14" s="53">
        <f>'ZJQ-Parameter input'!V14</f>
        <v>0</v>
      </c>
      <c r="F14" s="53">
        <f>'ZJQ-Parameter input'!W14</f>
        <v>1540.0441700270901</v>
      </c>
      <c r="G14" s="53">
        <f>'ZJQ-Parameter input'!X14</f>
        <v>29561.533870572701</v>
      </c>
      <c r="H14" s="53">
        <f>'ZJQ-Parameter input'!Y14</f>
        <v>27521.686447476099</v>
      </c>
      <c r="I14" s="53">
        <f>'ZJQ-Parameter input'!Z14</f>
        <v>0</v>
      </c>
      <c r="J14" s="53">
        <f>'ZJQ-Parameter input'!AA14</f>
        <v>0</v>
      </c>
      <c r="K14" s="53">
        <f>'ZJQ-Parameter input'!AB14</f>
        <v>0</v>
      </c>
      <c r="M14" s="53">
        <v>2011</v>
      </c>
      <c r="N14" s="54">
        <f>'ZJQ-Parameter input'!CF14</f>
        <v>30</v>
      </c>
      <c r="O14" s="54">
        <f>'ZJQ-Parameter input'!CG14</f>
        <v>19.5</v>
      </c>
      <c r="P14" s="54">
        <f>'ZJQ-Parameter input'!CH14</f>
        <v>14</v>
      </c>
      <c r="Q14" s="54">
        <f>'ZJQ-Parameter input'!CI14</f>
        <v>11.5</v>
      </c>
      <c r="R14" s="54">
        <f>'ZJQ-Parameter input'!CJ14</f>
        <v>9</v>
      </c>
      <c r="S14" s="54">
        <f>'ZJQ-Parameter input'!CK14</f>
        <v>40</v>
      </c>
      <c r="T14" s="54">
        <f>'ZJQ-Parameter input'!CL14</f>
        <v>3</v>
      </c>
      <c r="W14" s="53">
        <v>2031</v>
      </c>
      <c r="X14" s="54">
        <f t="shared" si="0"/>
        <v>22.295649800156603</v>
      </c>
      <c r="Y14" s="54">
        <f t="shared" si="1"/>
        <v>19.499999999999979</v>
      </c>
      <c r="Z14" s="54">
        <f t="shared" si="2"/>
        <v>10.408028526878256</v>
      </c>
      <c r="AA14" s="54">
        <f t="shared" si="3"/>
        <v>8.6849159004975043</v>
      </c>
      <c r="AB14" s="54">
        <f t="shared" si="4"/>
        <v>7.4782527075812268</v>
      </c>
      <c r="AC14" s="54">
        <f t="shared" si="5"/>
        <v>40.000000000000043</v>
      </c>
      <c r="AD14" s="54" t="e">
        <f t="shared" si="6"/>
        <v>#DIV/0!</v>
      </c>
      <c r="AF14" s="53"/>
      <c r="AG14" s="53"/>
      <c r="AH14" s="53"/>
      <c r="AI14" s="53"/>
      <c r="AJ14" s="53"/>
      <c r="AK14" s="53"/>
      <c r="AL14" s="53"/>
      <c r="AO14" s="53"/>
      <c r="AP14" s="53"/>
      <c r="AQ14" s="53"/>
      <c r="AR14" s="53"/>
      <c r="AS14" s="53"/>
      <c r="AT14" s="53"/>
      <c r="AU14" s="53"/>
    </row>
    <row r="15" spans="1:47">
      <c r="A15" s="53">
        <v>13</v>
      </c>
      <c r="B15" s="61">
        <f>'ZJQ-Parameter input'!J19</f>
        <v>1</v>
      </c>
      <c r="D15" s="53">
        <v>2012</v>
      </c>
      <c r="E15" s="53">
        <f>'ZJQ-Parameter input'!V15</f>
        <v>0</v>
      </c>
      <c r="F15" s="53">
        <f>'ZJQ-Parameter input'!W15</f>
        <v>1730.7100531393701</v>
      </c>
      <c r="G15" s="53">
        <f>'ZJQ-Parameter input'!X15</f>
        <v>26292.469690037298</v>
      </c>
      <c r="H15" s="53">
        <f>'ZJQ-Parameter input'!Y15</f>
        <v>23424.265374386301</v>
      </c>
      <c r="I15" s="53">
        <f>'ZJQ-Parameter input'!Z15</f>
        <v>0</v>
      </c>
      <c r="J15" s="53">
        <f>'ZJQ-Parameter input'!AA15</f>
        <v>0</v>
      </c>
      <c r="K15" s="53">
        <f>'ZJQ-Parameter input'!AB15</f>
        <v>0</v>
      </c>
      <c r="M15" s="53">
        <v>2012</v>
      </c>
      <c r="N15" s="54">
        <f>'ZJQ-Parameter input'!CF15</f>
        <v>30</v>
      </c>
      <c r="O15" s="54">
        <f>'ZJQ-Parameter input'!CG15</f>
        <v>19.5</v>
      </c>
      <c r="P15" s="54">
        <f>'ZJQ-Parameter input'!CH15</f>
        <v>14</v>
      </c>
      <c r="Q15" s="54">
        <f>'ZJQ-Parameter input'!CI15</f>
        <v>11.5</v>
      </c>
      <c r="R15" s="54">
        <f>'ZJQ-Parameter input'!CJ15</f>
        <v>9</v>
      </c>
      <c r="S15" s="54">
        <f>'ZJQ-Parameter input'!CK15</f>
        <v>40</v>
      </c>
      <c r="T15" s="54">
        <f>'ZJQ-Parameter input'!CL15</f>
        <v>3</v>
      </c>
      <c r="W15" s="53">
        <v>2032</v>
      </c>
      <c r="X15" s="54">
        <f t="shared" si="0"/>
        <v>21.962063196097667</v>
      </c>
      <c r="Y15" s="54">
        <f t="shared" si="1"/>
        <v>19.499999999999968</v>
      </c>
      <c r="Z15" s="54">
        <f t="shared" si="2"/>
        <v>10.312005848857645</v>
      </c>
      <c r="AA15" s="54">
        <f t="shared" si="3"/>
        <v>8.5933795102787194</v>
      </c>
      <c r="AB15" s="54">
        <f t="shared" si="4"/>
        <v>7.3741578947368405</v>
      </c>
      <c r="AC15" s="54">
        <f t="shared" si="5"/>
        <v>40</v>
      </c>
      <c r="AD15" s="54" t="e">
        <f t="shared" si="6"/>
        <v>#DIV/0!</v>
      </c>
      <c r="AF15" s="53"/>
      <c r="AG15" s="53"/>
      <c r="AH15" s="53"/>
      <c r="AI15" s="53"/>
      <c r="AJ15" s="53"/>
      <c r="AK15" s="53"/>
      <c r="AL15" s="53"/>
      <c r="AO15" s="53"/>
      <c r="AP15" s="53"/>
      <c r="AQ15" s="53"/>
      <c r="AR15" s="53"/>
      <c r="AS15" s="53"/>
      <c r="AT15" s="53"/>
      <c r="AU15" s="53"/>
    </row>
    <row r="16" spans="1:47">
      <c r="A16" s="53">
        <v>14</v>
      </c>
      <c r="B16" s="61">
        <f>'ZJQ-Parameter input'!J20</f>
        <v>1</v>
      </c>
      <c r="D16" s="53">
        <v>2013</v>
      </c>
      <c r="E16" s="53">
        <f>'ZJQ-Parameter input'!V16</f>
        <v>0</v>
      </c>
      <c r="F16" s="53">
        <f>'ZJQ-Parameter input'!W16</f>
        <v>1581.1520125087</v>
      </c>
      <c r="G16" s="53">
        <f>'ZJQ-Parameter input'!X16</f>
        <v>22541.057349056999</v>
      </c>
      <c r="H16" s="53">
        <f>'ZJQ-Parameter input'!Y16</f>
        <v>20190.880182688201</v>
      </c>
      <c r="I16" s="53">
        <f>'ZJQ-Parameter input'!Z16</f>
        <v>0</v>
      </c>
      <c r="J16" s="53">
        <f>'ZJQ-Parameter input'!AA16</f>
        <v>0</v>
      </c>
      <c r="K16" s="53">
        <f>'ZJQ-Parameter input'!AB16</f>
        <v>0</v>
      </c>
      <c r="M16" s="53">
        <v>2013</v>
      </c>
      <c r="N16" s="54">
        <f>'ZJQ-Parameter input'!CF16</f>
        <v>30</v>
      </c>
      <c r="O16" s="54">
        <f>'ZJQ-Parameter input'!CG16</f>
        <v>19.5</v>
      </c>
      <c r="P16" s="54">
        <f>'ZJQ-Parameter input'!CH16</f>
        <v>14</v>
      </c>
      <c r="Q16" s="54">
        <f>'ZJQ-Parameter input'!CI16</f>
        <v>11.5</v>
      </c>
      <c r="R16" s="54">
        <f>'ZJQ-Parameter input'!CJ16</f>
        <v>9</v>
      </c>
      <c r="S16" s="54">
        <f>'ZJQ-Parameter input'!CK16</f>
        <v>40</v>
      </c>
      <c r="T16" s="54">
        <f>'ZJQ-Parameter input'!CL16</f>
        <v>3</v>
      </c>
      <c r="W16" s="53">
        <v>2033</v>
      </c>
      <c r="X16" s="54">
        <f t="shared" si="0"/>
        <v>21.645477652023786</v>
      </c>
      <c r="Y16" s="54">
        <f t="shared" si="1"/>
        <v>19.500000000000039</v>
      </c>
      <c r="Z16" s="54">
        <f t="shared" si="2"/>
        <v>10.212388716323288</v>
      </c>
      <c r="AA16" s="54">
        <f t="shared" si="3"/>
        <v>8.5069257158998717</v>
      </c>
      <c r="AB16" s="54">
        <f t="shared" si="4"/>
        <v>7.2783990326481236</v>
      </c>
      <c r="AC16" s="54">
        <f t="shared" si="5"/>
        <v>40</v>
      </c>
      <c r="AD16" s="54" t="e">
        <f t="shared" si="6"/>
        <v>#DIV/0!</v>
      </c>
      <c r="AF16" s="53"/>
      <c r="AG16" s="53"/>
      <c r="AH16" s="53"/>
      <c r="AI16" s="53"/>
      <c r="AJ16" s="53"/>
      <c r="AK16" s="53"/>
      <c r="AL16" s="53"/>
      <c r="AO16" s="53"/>
      <c r="AP16" s="53"/>
      <c r="AQ16" s="53"/>
      <c r="AR16" s="53"/>
      <c r="AS16" s="53"/>
      <c r="AT16" s="53"/>
      <c r="AU16" s="53"/>
    </row>
    <row r="17" spans="1:47">
      <c r="A17" s="53">
        <v>15</v>
      </c>
      <c r="B17" s="61">
        <f>'ZJQ-Parameter input'!J21</f>
        <v>1</v>
      </c>
      <c r="D17" s="53">
        <v>2014</v>
      </c>
      <c r="E17" s="53">
        <f>'ZJQ-Parameter input'!V17</f>
        <v>0</v>
      </c>
      <c r="F17" s="53">
        <f>'ZJQ-Parameter input'!W17</f>
        <v>1125.65102451145</v>
      </c>
      <c r="G17" s="53">
        <f>'ZJQ-Parameter input'!X17</f>
        <v>16329.4709728859</v>
      </c>
      <c r="H17" s="53">
        <f>'ZJQ-Parameter input'!Y17</f>
        <v>15492.0107102253</v>
      </c>
      <c r="I17" s="53">
        <f>'ZJQ-Parameter input'!Z17</f>
        <v>0</v>
      </c>
      <c r="J17" s="53">
        <f>'ZJQ-Parameter input'!AA17</f>
        <v>0</v>
      </c>
      <c r="K17" s="53">
        <f>'ZJQ-Parameter input'!AB17</f>
        <v>0</v>
      </c>
      <c r="M17" s="53">
        <v>2014</v>
      </c>
      <c r="N17" s="54">
        <f>'ZJQ-Parameter input'!CF17</f>
        <v>30</v>
      </c>
      <c r="O17" s="54">
        <f>'ZJQ-Parameter input'!CG17</f>
        <v>19.5</v>
      </c>
      <c r="P17" s="54">
        <f>'ZJQ-Parameter input'!CH17</f>
        <v>14</v>
      </c>
      <c r="Q17" s="54">
        <f>'ZJQ-Parameter input'!CI17</f>
        <v>11.5</v>
      </c>
      <c r="R17" s="54">
        <f>'ZJQ-Parameter input'!CJ17</f>
        <v>9</v>
      </c>
      <c r="S17" s="54">
        <f>'ZJQ-Parameter input'!CK17</f>
        <v>40</v>
      </c>
      <c r="T17" s="54">
        <f>'ZJQ-Parameter input'!CL17</f>
        <v>3</v>
      </c>
      <c r="W17" s="53">
        <v>2034</v>
      </c>
      <c r="X17" s="54">
        <f t="shared" si="0"/>
        <v>21.346891943511647</v>
      </c>
      <c r="Y17" s="54">
        <f t="shared" si="1"/>
        <v>19.499999999999979</v>
      </c>
      <c r="Z17" s="54">
        <f t="shared" si="2"/>
        <v>10.12524269196256</v>
      </c>
      <c r="AA17" s="54">
        <f t="shared" si="3"/>
        <v>8.4325215358437511</v>
      </c>
      <c r="AB17" s="54">
        <f t="shared" si="4"/>
        <v>7.1962066869300987</v>
      </c>
      <c r="AC17" s="54">
        <f t="shared" si="5"/>
        <v>40</v>
      </c>
      <c r="AD17" s="54" t="e">
        <f t="shared" si="6"/>
        <v>#DIV/0!</v>
      </c>
      <c r="AF17" s="53"/>
      <c r="AG17" s="53"/>
      <c r="AH17" s="53"/>
      <c r="AI17" s="53"/>
      <c r="AJ17" s="53"/>
      <c r="AK17" s="53"/>
      <c r="AL17" s="53"/>
      <c r="AO17" s="53"/>
      <c r="AP17" s="53"/>
      <c r="AQ17" s="53"/>
      <c r="AR17" s="53"/>
      <c r="AS17" s="53"/>
      <c r="AT17" s="53"/>
      <c r="AU17" s="53"/>
    </row>
    <row r="18" spans="1:47">
      <c r="A18" s="53">
        <v>16</v>
      </c>
      <c r="B18" s="61">
        <f>'ZJQ-Parameter input'!J22</f>
        <v>1</v>
      </c>
      <c r="D18" s="53">
        <v>2015</v>
      </c>
      <c r="E18" s="53">
        <f>'ZJQ-Parameter input'!V18</f>
        <v>0</v>
      </c>
      <c r="F18" s="53">
        <f>'ZJQ-Parameter input'!W18</f>
        <v>561.24183037589501</v>
      </c>
      <c r="G18" s="53">
        <f>'ZJQ-Parameter input'!X18</f>
        <v>16004.896260879799</v>
      </c>
      <c r="H18" s="53">
        <f>'ZJQ-Parameter input'!Y18</f>
        <v>7716.3248443659104</v>
      </c>
      <c r="I18" s="53">
        <f>'ZJQ-Parameter input'!Z18</f>
        <v>0</v>
      </c>
      <c r="J18" s="53">
        <f>'ZJQ-Parameter input'!AA18</f>
        <v>0</v>
      </c>
      <c r="K18" s="53">
        <f>'ZJQ-Parameter input'!AB18</f>
        <v>0</v>
      </c>
      <c r="M18" s="53">
        <v>2015</v>
      </c>
      <c r="N18" s="54">
        <f>'ZJQ-Parameter input'!CF18</f>
        <v>30</v>
      </c>
      <c r="O18" s="54">
        <f>'ZJQ-Parameter input'!CG18</f>
        <v>19.5</v>
      </c>
      <c r="P18" s="54">
        <f>'ZJQ-Parameter input'!CH18</f>
        <v>14</v>
      </c>
      <c r="Q18" s="54">
        <f>'ZJQ-Parameter input'!CI18</f>
        <v>11.5</v>
      </c>
      <c r="R18" s="54">
        <f>'ZJQ-Parameter input'!CJ18</f>
        <v>9</v>
      </c>
      <c r="S18" s="54">
        <f>'ZJQ-Parameter input'!CK18</f>
        <v>40</v>
      </c>
      <c r="T18" s="54">
        <f>'ZJQ-Parameter input'!CL18</f>
        <v>3</v>
      </c>
      <c r="W18" s="53">
        <v>2035</v>
      </c>
      <c r="X18" s="54">
        <f t="shared" si="0"/>
        <v>21.062400335306943</v>
      </c>
      <c r="Y18" s="54">
        <f t="shared" si="1"/>
        <v>19.499999999999982</v>
      </c>
      <c r="Z18" s="54">
        <f t="shared" si="2"/>
        <v>10.032742842370237</v>
      </c>
      <c r="AA18" s="54">
        <f t="shared" si="3"/>
        <v>8.3546637219068423</v>
      </c>
      <c r="AB18" s="54">
        <f t="shared" si="4"/>
        <v>7.1190620689655102</v>
      </c>
      <c r="AC18" s="54">
        <f t="shared" si="5"/>
        <v>40.000000000000043</v>
      </c>
      <c r="AD18" s="54" t="e">
        <f t="shared" si="6"/>
        <v>#DIV/0!</v>
      </c>
      <c r="AF18" s="53"/>
      <c r="AG18" s="53"/>
      <c r="AH18" s="53"/>
      <c r="AI18" s="53"/>
      <c r="AJ18" s="53"/>
      <c r="AK18" s="53"/>
      <c r="AL18" s="53"/>
      <c r="AO18" s="53"/>
      <c r="AP18" s="53"/>
      <c r="AQ18" s="53"/>
      <c r="AR18" s="53"/>
      <c r="AS18" s="53"/>
      <c r="AT18" s="53"/>
      <c r="AU18" s="53"/>
    </row>
    <row r="19" spans="1:47">
      <c r="A19" s="53">
        <v>17</v>
      </c>
      <c r="B19" s="61">
        <f>'ZJQ-Parameter input'!J23</f>
        <v>1</v>
      </c>
      <c r="D19" s="53">
        <v>2016</v>
      </c>
      <c r="E19" s="53">
        <f>'ZJQ-Parameter input'!V19</f>
        <v>1001</v>
      </c>
      <c r="F19" s="53">
        <f>'ZJQ-Parameter input'!W19</f>
        <v>370.00333357864599</v>
      </c>
      <c r="G19" s="53">
        <f>'ZJQ-Parameter input'!X19</f>
        <v>20700.186500210701</v>
      </c>
      <c r="H19" s="53">
        <f>'ZJQ-Parameter input'!Y19</f>
        <v>11893.107152029301</v>
      </c>
      <c r="I19" s="53">
        <f>'ZJQ-Parameter input'!Z19</f>
        <v>0</v>
      </c>
      <c r="J19" s="53">
        <f>'ZJQ-Parameter input'!AA19</f>
        <v>0</v>
      </c>
      <c r="K19" s="53">
        <f>'ZJQ-Parameter input'!AB19</f>
        <v>0</v>
      </c>
      <c r="M19" s="53">
        <v>2016</v>
      </c>
      <c r="N19" s="54">
        <f>'ZJQ-Parameter input'!CF19</f>
        <v>30</v>
      </c>
      <c r="O19" s="54">
        <f>'ZJQ-Parameter input'!CG19</f>
        <v>19.5</v>
      </c>
      <c r="P19" s="54">
        <f>'ZJQ-Parameter input'!CH19</f>
        <v>14</v>
      </c>
      <c r="Q19" s="54">
        <f>'ZJQ-Parameter input'!CI19</f>
        <v>11.5</v>
      </c>
      <c r="R19" s="54">
        <f>'ZJQ-Parameter input'!CJ19</f>
        <v>9</v>
      </c>
      <c r="S19" s="54">
        <f>'ZJQ-Parameter input'!CK19</f>
        <v>40</v>
      </c>
      <c r="T19" s="54">
        <f>'ZJQ-Parameter input'!CL19</f>
        <v>3</v>
      </c>
      <c r="W19" s="53">
        <v>2036</v>
      </c>
      <c r="X19" s="54">
        <f t="shared" si="0"/>
        <v>20.787490088542356</v>
      </c>
      <c r="Y19" s="54">
        <f t="shared" si="1"/>
        <v>19.5</v>
      </c>
      <c r="Z19" s="54">
        <f t="shared" si="2"/>
        <v>9.9348532876762352</v>
      </c>
      <c r="AA19" s="54">
        <f t="shared" si="3"/>
        <v>8.2723857997868251</v>
      </c>
      <c r="AB19" s="54">
        <f t="shared" si="4"/>
        <v>7.0481750943396246</v>
      </c>
      <c r="AC19" s="54">
        <f t="shared" si="5"/>
        <v>40.000000000000078</v>
      </c>
      <c r="AD19" s="54" t="e">
        <f t="shared" si="6"/>
        <v>#DIV/0!</v>
      </c>
      <c r="AF19" s="53"/>
      <c r="AG19" s="53"/>
      <c r="AH19" s="53"/>
      <c r="AI19" s="53"/>
      <c r="AJ19" s="53"/>
      <c r="AK19" s="53"/>
      <c r="AL19" s="53"/>
      <c r="AO19" s="53"/>
      <c r="AP19" s="53"/>
      <c r="AQ19" s="53"/>
      <c r="AR19" s="53"/>
      <c r="AS19" s="53"/>
      <c r="AT19" s="53"/>
      <c r="AU19" s="53"/>
    </row>
    <row r="20" spans="1:47">
      <c r="A20" s="53">
        <v>18</v>
      </c>
      <c r="B20" s="61">
        <f>'ZJQ-Parameter input'!J24</f>
        <v>1</v>
      </c>
      <c r="D20" s="53">
        <v>2017</v>
      </c>
      <c r="E20" s="53">
        <f>'ZJQ-Parameter input'!V20</f>
        <v>126</v>
      </c>
      <c r="F20" s="53">
        <f>'ZJQ-Parameter input'!W20</f>
        <v>474</v>
      </c>
      <c r="G20" s="53">
        <f>'ZJQ-Parameter input'!X20</f>
        <v>20954</v>
      </c>
      <c r="H20" s="53">
        <f>'ZJQ-Parameter input'!Y20</f>
        <v>16120</v>
      </c>
      <c r="I20" s="53">
        <f>'ZJQ-Parameter input'!Z20</f>
        <v>0</v>
      </c>
      <c r="J20" s="53">
        <f>'ZJQ-Parameter input'!AA20</f>
        <v>0</v>
      </c>
      <c r="K20" s="53">
        <f>'ZJQ-Parameter input'!AB20</f>
        <v>0</v>
      </c>
      <c r="M20" s="53">
        <v>2017</v>
      </c>
      <c r="N20" s="54">
        <f>'ZJQ-Parameter input'!CF20</f>
        <v>30</v>
      </c>
      <c r="O20" s="54">
        <f>'ZJQ-Parameter input'!CG20</f>
        <v>19.5</v>
      </c>
      <c r="P20" s="54">
        <f>'ZJQ-Parameter input'!CH20</f>
        <v>14</v>
      </c>
      <c r="Q20" s="54">
        <f>'ZJQ-Parameter input'!CI20</f>
        <v>11.5</v>
      </c>
      <c r="R20" s="54">
        <f>'ZJQ-Parameter input'!CJ20</f>
        <v>9</v>
      </c>
      <c r="S20" s="54">
        <f>'ZJQ-Parameter input'!CK20</f>
        <v>40</v>
      </c>
      <c r="T20" s="54">
        <f>'ZJQ-Parameter input'!CL20</f>
        <v>3</v>
      </c>
      <c r="W20" s="53">
        <v>2037</v>
      </c>
      <c r="X20" s="54">
        <f t="shared" si="0"/>
        <v>20.571280581564071</v>
      </c>
      <c r="Y20" s="54">
        <f t="shared" si="1"/>
        <v>19.499999999999979</v>
      </c>
      <c r="Z20" s="54">
        <f t="shared" si="2"/>
        <v>9.8413396307428158</v>
      </c>
      <c r="AA20" s="54">
        <f t="shared" si="3"/>
        <v>8.1947467959819882</v>
      </c>
      <c r="AB20" s="54">
        <f t="shared" si="4"/>
        <v>6.9910843373493927</v>
      </c>
      <c r="AC20" s="54">
        <f t="shared" si="5"/>
        <v>40</v>
      </c>
      <c r="AD20" s="54" t="e">
        <f t="shared" si="6"/>
        <v>#DIV/0!</v>
      </c>
      <c r="AF20" s="53"/>
      <c r="AG20" s="53"/>
      <c r="AH20" s="53"/>
      <c r="AI20" s="53"/>
      <c r="AJ20" s="53"/>
      <c r="AK20" s="53"/>
      <c r="AL20" s="53"/>
      <c r="AO20" s="53"/>
      <c r="AP20" s="53"/>
      <c r="AQ20" s="53"/>
      <c r="AR20" s="53"/>
      <c r="AS20" s="53"/>
      <c r="AT20" s="53"/>
      <c r="AU20" s="53"/>
    </row>
    <row r="21" spans="1:47">
      <c r="A21" s="53">
        <v>19</v>
      </c>
      <c r="B21" s="61">
        <f>'ZJQ-Parameter input'!J25</f>
        <v>1</v>
      </c>
      <c r="D21" s="53">
        <v>2018</v>
      </c>
      <c r="E21" s="53">
        <f>'ZJQ-Parameter input'!V21</f>
        <v>13</v>
      </c>
      <c r="F21" s="53">
        <f>'ZJQ-Parameter input'!W21</f>
        <v>6</v>
      </c>
      <c r="G21" s="53">
        <f>'ZJQ-Parameter input'!X21</f>
        <v>20780</v>
      </c>
      <c r="H21" s="53">
        <f>'ZJQ-Parameter input'!Y21</f>
        <v>15433</v>
      </c>
      <c r="I21" s="53">
        <f>'ZJQ-Parameter input'!Z21</f>
        <v>0</v>
      </c>
      <c r="J21" s="53">
        <f>'ZJQ-Parameter input'!AA21</f>
        <v>0</v>
      </c>
      <c r="K21" s="53">
        <f>'ZJQ-Parameter input'!AB21</f>
        <v>0</v>
      </c>
      <c r="M21" s="53">
        <v>2018</v>
      </c>
      <c r="N21" s="54">
        <f>'ZJQ-Parameter input'!CF21</f>
        <v>30</v>
      </c>
      <c r="O21" s="54">
        <f>'ZJQ-Parameter input'!CG21</f>
        <v>19.5</v>
      </c>
      <c r="P21" s="54">
        <f>'ZJQ-Parameter input'!CH21</f>
        <v>11.52</v>
      </c>
      <c r="Q21" s="54">
        <f>'ZJQ-Parameter input'!CI21</f>
        <v>9.6</v>
      </c>
      <c r="R21" s="54">
        <f>'ZJQ-Parameter input'!CJ21</f>
        <v>9</v>
      </c>
      <c r="S21" s="54">
        <f>'ZJQ-Parameter input'!CK21</f>
        <v>40</v>
      </c>
      <c r="T21" s="54">
        <f>'ZJQ-Parameter input'!CL21</f>
        <v>3</v>
      </c>
      <c r="W21" s="53">
        <v>2038</v>
      </c>
      <c r="X21" s="54">
        <f t="shared" si="0"/>
        <v>20.400506256107896</v>
      </c>
      <c r="Y21" s="54">
        <f t="shared" si="1"/>
        <v>19.5</v>
      </c>
      <c r="Z21" s="54">
        <f t="shared" si="2"/>
        <v>9.7534094711719597</v>
      </c>
      <c r="AA21" s="54">
        <f t="shared" si="3"/>
        <v>8.1225721074757828</v>
      </c>
      <c r="AB21" s="54">
        <f t="shared" si="4"/>
        <v>6.9454641782059117</v>
      </c>
      <c r="AC21" s="54">
        <f t="shared" si="5"/>
        <v>40</v>
      </c>
      <c r="AD21" s="54" t="e">
        <f t="shared" si="6"/>
        <v>#DIV/0!</v>
      </c>
      <c r="AF21" s="53"/>
      <c r="AG21" s="53"/>
      <c r="AH21" s="53"/>
      <c r="AI21" s="53"/>
      <c r="AJ21" s="53"/>
      <c r="AK21" s="53"/>
      <c r="AL21" s="53"/>
      <c r="AO21" s="53"/>
      <c r="AP21" s="53"/>
      <c r="AQ21" s="53"/>
      <c r="AR21" s="53"/>
      <c r="AS21" s="53"/>
      <c r="AT21" s="53"/>
      <c r="AU21" s="53"/>
    </row>
    <row r="22" spans="1:47">
      <c r="A22" s="53">
        <v>20</v>
      </c>
      <c r="B22" s="61">
        <f>'ZJQ-Parameter input'!J26</f>
        <v>1</v>
      </c>
      <c r="D22" s="53">
        <v>2019</v>
      </c>
      <c r="E22" s="53">
        <f>'ZJQ-Parameter input'!V22</f>
        <v>2</v>
      </c>
      <c r="F22" s="53">
        <f>'ZJQ-Parameter input'!W22</f>
        <v>68</v>
      </c>
      <c r="G22" s="53">
        <f>'ZJQ-Parameter input'!X22</f>
        <v>22780</v>
      </c>
      <c r="H22" s="53">
        <f>'ZJQ-Parameter input'!Y22</f>
        <v>19020</v>
      </c>
      <c r="I22" s="53">
        <f>'ZJQ-Parameter input'!Z22</f>
        <v>0</v>
      </c>
      <c r="J22" s="53">
        <f>'ZJQ-Parameter input'!AA22</f>
        <v>0</v>
      </c>
      <c r="K22" s="53">
        <f>'ZJQ-Parameter input'!AB22</f>
        <v>0</v>
      </c>
      <c r="M22" s="53">
        <v>2019</v>
      </c>
      <c r="N22" s="54">
        <f>'ZJQ-Parameter input'!CF22</f>
        <v>30</v>
      </c>
      <c r="O22" s="54">
        <f>'ZJQ-Parameter input'!CG22</f>
        <v>19.5</v>
      </c>
      <c r="P22" s="54">
        <f>'ZJQ-Parameter input'!CH22</f>
        <v>11.52</v>
      </c>
      <c r="Q22" s="54">
        <f>'ZJQ-Parameter input'!CI22</f>
        <v>9.6</v>
      </c>
      <c r="R22" s="54">
        <f>'ZJQ-Parameter input'!CJ22</f>
        <v>9</v>
      </c>
      <c r="S22" s="54">
        <f>'ZJQ-Parameter input'!CK22</f>
        <v>40</v>
      </c>
      <c r="T22" s="54">
        <f>'ZJQ-Parameter input'!CL22</f>
        <v>3</v>
      </c>
      <c r="W22" s="53">
        <v>2039</v>
      </c>
      <c r="X22" s="54">
        <f t="shared" si="0"/>
        <v>20.267629498144277</v>
      </c>
      <c r="Y22" s="54">
        <f t="shared" si="1"/>
        <v>19.499999999999979</v>
      </c>
      <c r="Z22" s="54">
        <f t="shared" si="2"/>
        <v>9.6725635662391163</v>
      </c>
      <c r="AA22" s="54">
        <f t="shared" si="3"/>
        <v>8.0568230135402104</v>
      </c>
      <c r="AB22" s="54">
        <f t="shared" si="4"/>
        <v>6.9106176631925376</v>
      </c>
      <c r="AC22" s="54">
        <f t="shared" si="5"/>
        <v>39.999999999999957</v>
      </c>
      <c r="AD22" s="54" t="e">
        <f t="shared" si="6"/>
        <v>#DIV/0!</v>
      </c>
      <c r="AF22" s="53"/>
      <c r="AG22" s="53"/>
      <c r="AH22" s="53"/>
      <c r="AI22" s="53"/>
      <c r="AJ22" s="53"/>
      <c r="AK22" s="53"/>
      <c r="AL22" s="53"/>
      <c r="AO22" s="53"/>
      <c r="AP22" s="53"/>
      <c r="AQ22" s="53"/>
      <c r="AR22" s="53"/>
      <c r="AS22" s="53"/>
      <c r="AT22" s="53"/>
      <c r="AU22" s="53"/>
    </row>
    <row r="23" spans="1:47">
      <c r="D23" s="53">
        <v>2020</v>
      </c>
      <c r="E23" s="53">
        <f>'ZJQ-Parameter input'!V23</f>
        <v>825</v>
      </c>
      <c r="F23" s="53">
        <f>'ZJQ-Parameter input'!W23</f>
        <v>9</v>
      </c>
      <c r="G23" s="53">
        <f>'ZJQ-Parameter input'!X23</f>
        <v>13056</v>
      </c>
      <c r="H23" s="53">
        <f>'ZJQ-Parameter input'!Y23</f>
        <v>10305</v>
      </c>
      <c r="I23" s="53">
        <f>'ZJQ-Parameter input'!Z23</f>
        <v>0</v>
      </c>
      <c r="J23" s="53">
        <f>'ZJQ-Parameter input'!AA23</f>
        <v>3</v>
      </c>
      <c r="K23" s="53">
        <f>'ZJQ-Parameter input'!AB23</f>
        <v>0</v>
      </c>
      <c r="M23" s="53">
        <v>2020</v>
      </c>
      <c r="N23" s="54">
        <f>'ZJQ-Parameter input'!CF23</f>
        <v>25</v>
      </c>
      <c r="O23" s="54">
        <f>'ZJQ-Parameter input'!CG23</f>
        <v>19.5</v>
      </c>
      <c r="P23" s="54">
        <f>'ZJQ-Parameter input'!CH23</f>
        <v>10.368</v>
      </c>
      <c r="Q23" s="54">
        <f>'ZJQ-Parameter input'!CI23</f>
        <v>9.6</v>
      </c>
      <c r="R23" s="54">
        <f>'ZJQ-Parameter input'!CJ23</f>
        <v>9</v>
      </c>
      <c r="S23" s="54">
        <f>'ZJQ-Parameter input'!CK23</f>
        <v>40</v>
      </c>
      <c r="T23" s="54">
        <f>'ZJQ-Parameter input'!CL23</f>
        <v>3</v>
      </c>
      <c r="W23" s="53">
        <v>2040</v>
      </c>
      <c r="X23" s="54">
        <f t="shared" si="0"/>
        <v>20.160564878341589</v>
      </c>
      <c r="Y23" s="54">
        <f t="shared" si="1"/>
        <v>19.5</v>
      </c>
      <c r="Z23" s="54">
        <f t="shared" si="2"/>
        <v>9.6072094933994272</v>
      </c>
      <c r="AA23" s="54">
        <f t="shared" si="3"/>
        <v>8.0024497491257396</v>
      </c>
      <c r="AB23" s="54">
        <f t="shared" si="4"/>
        <v>6.8828718987341801</v>
      </c>
      <c r="AC23" s="54">
        <f t="shared" si="5"/>
        <v>40</v>
      </c>
      <c r="AD23" s="54" t="e">
        <f t="shared" si="6"/>
        <v>#DIV/0!</v>
      </c>
      <c r="AF23" s="53"/>
      <c r="AG23" s="53"/>
      <c r="AH23" s="53"/>
      <c r="AI23" s="53"/>
      <c r="AJ23" s="53"/>
      <c r="AK23" s="53"/>
      <c r="AL23" s="53"/>
      <c r="AO23" s="53"/>
      <c r="AP23" s="53"/>
      <c r="AQ23" s="53"/>
      <c r="AR23" s="53"/>
      <c r="AS23" s="53"/>
      <c r="AT23" s="53"/>
      <c r="AU23" s="53"/>
    </row>
    <row r="24" spans="1:47">
      <c r="D24" s="53">
        <v>2021</v>
      </c>
      <c r="E24" s="53">
        <f>'ZJQ-Parameter input'!V24</f>
        <v>1443</v>
      </c>
      <c r="F24" s="53">
        <f>'ZJQ-Parameter input'!W24</f>
        <v>12</v>
      </c>
      <c r="G24" s="53">
        <f>'ZJQ-Parameter input'!X24</f>
        <v>11442</v>
      </c>
      <c r="H24" s="53">
        <f>'ZJQ-Parameter input'!Y24</f>
        <v>11250</v>
      </c>
      <c r="I24" s="53">
        <f>'ZJQ-Parameter input'!Z24</f>
        <v>48</v>
      </c>
      <c r="J24" s="53">
        <f>'ZJQ-Parameter input'!AA24</f>
        <v>3</v>
      </c>
      <c r="K24" s="53">
        <f>'ZJQ-Parameter input'!AB24</f>
        <v>0</v>
      </c>
      <c r="M24" s="53">
        <v>2021</v>
      </c>
      <c r="N24" s="54">
        <f>'ZJQ-Parameter input'!CF24</f>
        <v>24.642857142857149</v>
      </c>
      <c r="O24" s="54">
        <f>'ZJQ-Parameter input'!CG24</f>
        <v>19.5</v>
      </c>
      <c r="P24" s="54">
        <f>'ZJQ-Parameter input'!CH24</f>
        <v>11.31264</v>
      </c>
      <c r="Q24" s="54">
        <f>'ZJQ-Parameter input'!CI24</f>
        <v>9.4271999999999991</v>
      </c>
      <c r="R24" s="54">
        <f>'ZJQ-Parameter input'!CJ24</f>
        <v>8.7479999999999993</v>
      </c>
      <c r="S24" s="54">
        <f>'ZJQ-Parameter input'!CK24</f>
        <v>40</v>
      </c>
      <c r="T24" s="54">
        <f>'ZJQ-Parameter input'!CL24</f>
        <v>2.9</v>
      </c>
      <c r="W24" s="53">
        <v>2041</v>
      </c>
      <c r="X24" s="54">
        <f t="shared" si="0"/>
        <v>20.080960979669708</v>
      </c>
      <c r="Y24" s="54">
        <f t="shared" si="1"/>
        <v>19.5</v>
      </c>
      <c r="Z24" s="54">
        <f t="shared" si="2"/>
        <v>9.5559942597271341</v>
      </c>
      <c r="AA24" s="54">
        <f t="shared" si="3"/>
        <v>7.96108339061922</v>
      </c>
      <c r="AB24" s="54">
        <f t="shared" si="4"/>
        <v>6.8617634815515602</v>
      </c>
      <c r="AC24" s="54">
        <f t="shared" si="5"/>
        <v>40</v>
      </c>
      <c r="AD24" s="54" t="e">
        <f t="shared" si="6"/>
        <v>#DIV/0!</v>
      </c>
      <c r="AF24" s="53"/>
      <c r="AG24" s="53"/>
      <c r="AH24" s="53"/>
      <c r="AI24" s="53"/>
      <c r="AJ24" s="53"/>
      <c r="AK24" s="53"/>
      <c r="AL24" s="53"/>
      <c r="AO24" s="53"/>
      <c r="AP24" s="53"/>
      <c r="AQ24" s="53"/>
      <c r="AR24" s="53"/>
      <c r="AS24" s="53"/>
      <c r="AT24" s="53"/>
      <c r="AU24" s="53"/>
    </row>
    <row r="25" spans="1:47">
      <c r="D25" s="53">
        <v>2022</v>
      </c>
      <c r="E25" s="53">
        <f>'ZJQ-Parameter input'!V25</f>
        <v>1665</v>
      </c>
      <c r="F25" s="53">
        <f>'ZJQ-Parameter input'!W25</f>
        <v>18</v>
      </c>
      <c r="G25" s="53">
        <f>'ZJQ-Parameter input'!X25</f>
        <v>10683</v>
      </c>
      <c r="H25" s="53">
        <f>'ZJQ-Parameter input'!Y25</f>
        <v>11775</v>
      </c>
      <c r="I25" s="53">
        <f>'ZJQ-Parameter input'!Z25</f>
        <v>57</v>
      </c>
      <c r="J25" s="53">
        <f>'ZJQ-Parameter input'!AA25</f>
        <v>3</v>
      </c>
      <c r="K25" s="53">
        <f>'ZJQ-Parameter input'!AB25</f>
        <v>0</v>
      </c>
      <c r="M25" s="53">
        <v>2022</v>
      </c>
      <c r="N25" s="54">
        <f>'ZJQ-Parameter input'!CF25</f>
        <v>24.285714285714299</v>
      </c>
      <c r="O25" s="54">
        <f>'ZJQ-Parameter input'!CG25</f>
        <v>19.5</v>
      </c>
      <c r="P25" s="54">
        <f>'ZJQ-Parameter input'!CH25</f>
        <v>11.10528</v>
      </c>
      <c r="Q25" s="54">
        <f>'ZJQ-Parameter input'!CI25</f>
        <v>9.2544000000000004</v>
      </c>
      <c r="R25" s="54">
        <f>'ZJQ-Parameter input'!CJ25</f>
        <v>8.4960000000000004</v>
      </c>
      <c r="S25" s="54">
        <f>'ZJQ-Parameter input'!CK25</f>
        <v>40</v>
      </c>
      <c r="T25" s="54">
        <f>'ZJQ-Parameter input'!CL25</f>
        <v>2.8</v>
      </c>
      <c r="W25" s="53">
        <v>2042</v>
      </c>
      <c r="X25" s="54">
        <f t="shared" si="0"/>
        <v>20.027215218677455</v>
      </c>
      <c r="Y25" s="54">
        <f t="shared" si="1"/>
        <v>19.5</v>
      </c>
      <c r="Z25" s="54">
        <f t="shared" si="2"/>
        <v>9.5213692381408617</v>
      </c>
      <c r="AA25" s="54">
        <f t="shared" si="3"/>
        <v>7.9336555586055502</v>
      </c>
      <c r="AB25" s="54">
        <f t="shared" si="4"/>
        <v>6.8473672922251998</v>
      </c>
      <c r="AC25" s="54" t="e">
        <f t="shared" si="5"/>
        <v>#DIV/0!</v>
      </c>
      <c r="AD25" s="54" t="e">
        <f t="shared" si="6"/>
        <v>#DIV/0!</v>
      </c>
      <c r="AF25" s="53"/>
      <c r="AG25" s="53"/>
      <c r="AH25" s="53"/>
      <c r="AI25" s="53"/>
      <c r="AJ25" s="53"/>
      <c r="AK25" s="53"/>
      <c r="AL25" s="53"/>
      <c r="AO25" s="53"/>
      <c r="AP25" s="53"/>
      <c r="AQ25" s="53"/>
      <c r="AR25" s="53"/>
      <c r="AS25" s="53"/>
      <c r="AT25" s="53"/>
      <c r="AU25" s="53"/>
    </row>
    <row r="26" spans="1:47">
      <c r="D26" s="53">
        <v>2023</v>
      </c>
      <c r="E26" s="53">
        <f>'ZJQ-Parameter input'!V26</f>
        <v>2076</v>
      </c>
      <c r="F26" s="53">
        <f>'ZJQ-Parameter input'!W26</f>
        <v>21</v>
      </c>
      <c r="G26" s="53">
        <f>'ZJQ-Parameter input'!X26</f>
        <v>10692</v>
      </c>
      <c r="H26" s="53">
        <f>'ZJQ-Parameter input'!Y26</f>
        <v>11343</v>
      </c>
      <c r="I26" s="53">
        <f>'ZJQ-Parameter input'!Z26</f>
        <v>69</v>
      </c>
      <c r="J26" s="53">
        <f>'ZJQ-Parameter input'!AA26</f>
        <v>0</v>
      </c>
      <c r="K26" s="53">
        <f>'ZJQ-Parameter input'!AB26</f>
        <v>0</v>
      </c>
      <c r="M26" s="53">
        <v>2023</v>
      </c>
      <c r="N26" s="54">
        <f>'ZJQ-Parameter input'!CF26</f>
        <v>23.928571428571448</v>
      </c>
      <c r="O26" s="54">
        <f>'ZJQ-Parameter input'!CG26</f>
        <v>19.5</v>
      </c>
      <c r="P26" s="54">
        <f>'ZJQ-Parameter input'!CH26</f>
        <v>10.897919999999999</v>
      </c>
      <c r="Q26" s="54">
        <f>'ZJQ-Parameter input'!CI26</f>
        <v>9.0815999999999999</v>
      </c>
      <c r="R26" s="54">
        <f>'ZJQ-Parameter input'!CJ26</f>
        <v>8.2439999999999998</v>
      </c>
      <c r="S26" s="54">
        <f>'ZJQ-Parameter input'!CK26</f>
        <v>40</v>
      </c>
      <c r="T26" s="54">
        <f>'ZJQ-Parameter input'!CL26</f>
        <v>2.7</v>
      </c>
      <c r="W26" s="53">
        <v>2043</v>
      </c>
      <c r="X26" s="54">
        <f t="shared" si="0"/>
        <v>20.000000000000007</v>
      </c>
      <c r="Y26" s="54">
        <f t="shared" si="1"/>
        <v>19.5</v>
      </c>
      <c r="Z26" s="54">
        <f t="shared" si="2"/>
        <v>9.5040000000000013</v>
      </c>
      <c r="AA26" s="54">
        <f t="shared" si="3"/>
        <v>7.92</v>
      </c>
      <c r="AB26" s="54">
        <f t="shared" si="4"/>
        <v>6.84</v>
      </c>
      <c r="AC26" s="54" t="e">
        <f t="shared" si="5"/>
        <v>#DIV/0!</v>
      </c>
      <c r="AD26" s="54" t="e">
        <f t="shared" si="6"/>
        <v>#DIV/0!</v>
      </c>
      <c r="AF26" s="53"/>
      <c r="AG26" s="53"/>
      <c r="AH26" s="53"/>
      <c r="AI26" s="53"/>
      <c r="AJ26" s="53"/>
      <c r="AK26" s="53"/>
      <c r="AL26" s="53"/>
      <c r="AO26" s="53"/>
      <c r="AP26" s="53"/>
      <c r="AQ26" s="53"/>
      <c r="AR26" s="53"/>
      <c r="AS26" s="53"/>
      <c r="AT26" s="53"/>
      <c r="AU26" s="53"/>
    </row>
    <row r="27" spans="1:47">
      <c r="D27" s="53">
        <v>2024</v>
      </c>
      <c r="E27" s="53">
        <f>'ZJQ-Parameter input'!V27</f>
        <v>2790</v>
      </c>
      <c r="F27" s="53">
        <f>'ZJQ-Parameter input'!W27</f>
        <v>24</v>
      </c>
      <c r="G27" s="53">
        <f>'ZJQ-Parameter input'!X27</f>
        <v>13851</v>
      </c>
      <c r="H27" s="53">
        <f>'ZJQ-Parameter input'!Y27</f>
        <v>12471</v>
      </c>
      <c r="I27" s="53">
        <f>'ZJQ-Parameter input'!Z27</f>
        <v>108</v>
      </c>
      <c r="J27" s="53">
        <f>'ZJQ-Parameter input'!AA27</f>
        <v>3</v>
      </c>
      <c r="K27" s="53">
        <f>'ZJQ-Parameter input'!AB27</f>
        <v>0</v>
      </c>
      <c r="M27" s="53">
        <v>2024</v>
      </c>
      <c r="N27" s="54">
        <f>'ZJQ-Parameter input'!CF27</f>
        <v>23.571428571428598</v>
      </c>
      <c r="O27" s="54">
        <f>'ZJQ-Parameter input'!CG27</f>
        <v>19.5</v>
      </c>
      <c r="P27" s="54">
        <f>'ZJQ-Parameter input'!CH27</f>
        <v>10.69056</v>
      </c>
      <c r="Q27" s="54">
        <f>'ZJQ-Parameter input'!CI27</f>
        <v>8.9087999999999994</v>
      </c>
      <c r="R27" s="54">
        <f>'ZJQ-Parameter input'!CJ27</f>
        <v>7.992</v>
      </c>
      <c r="S27" s="54">
        <f>'ZJQ-Parameter input'!CK27</f>
        <v>40</v>
      </c>
      <c r="T27" s="54">
        <f>'ZJQ-Parameter input'!CL27</f>
        <v>2.6</v>
      </c>
      <c r="W27" s="53">
        <v>2044</v>
      </c>
      <c r="X27" s="54">
        <f t="shared" si="0"/>
        <v>20</v>
      </c>
      <c r="Y27" s="54">
        <f t="shared" si="1"/>
        <v>19.5</v>
      </c>
      <c r="Z27" s="54">
        <f t="shared" si="2"/>
        <v>9.5040000000000013</v>
      </c>
      <c r="AA27" s="54">
        <f t="shared" si="3"/>
        <v>7.92</v>
      </c>
      <c r="AB27" s="54">
        <f t="shared" si="4"/>
        <v>6.84</v>
      </c>
      <c r="AC27" s="54" t="e">
        <f t="shared" si="5"/>
        <v>#DIV/0!</v>
      </c>
      <c r="AD27" s="54" t="e">
        <f t="shared" si="6"/>
        <v>#DIV/0!</v>
      </c>
      <c r="AF27" s="53"/>
      <c r="AG27" s="53"/>
      <c r="AH27" s="53"/>
      <c r="AI27" s="53"/>
      <c r="AJ27" s="53"/>
      <c r="AK27" s="53"/>
      <c r="AL27" s="53"/>
      <c r="AO27" s="53"/>
      <c r="AP27" s="53"/>
      <c r="AQ27" s="53"/>
      <c r="AR27" s="53"/>
      <c r="AS27" s="53"/>
      <c r="AT27" s="53"/>
      <c r="AU27" s="53"/>
    </row>
    <row r="28" spans="1:47">
      <c r="D28" s="53">
        <v>2025</v>
      </c>
      <c r="E28" s="53">
        <f>'ZJQ-Parameter input'!V28</f>
        <v>3366</v>
      </c>
      <c r="F28" s="53">
        <f>'ZJQ-Parameter input'!W28</f>
        <v>24</v>
      </c>
      <c r="G28" s="53">
        <f>'ZJQ-Parameter input'!X28</f>
        <v>13974</v>
      </c>
      <c r="H28" s="53">
        <f>'ZJQ-Parameter input'!Y28</f>
        <v>12114</v>
      </c>
      <c r="I28" s="53">
        <f>'ZJQ-Parameter input'!Z28</f>
        <v>135</v>
      </c>
      <c r="J28" s="53">
        <f>'ZJQ-Parameter input'!AA28</f>
        <v>3</v>
      </c>
      <c r="K28" s="53">
        <f>'ZJQ-Parameter input'!AB28</f>
        <v>0</v>
      </c>
      <c r="M28" s="53">
        <v>2025</v>
      </c>
      <c r="N28" s="54">
        <f>'ZJQ-Parameter input'!CF28</f>
        <v>23.214285714285751</v>
      </c>
      <c r="O28" s="54">
        <f>'ZJQ-Parameter input'!CG28</f>
        <v>19.5</v>
      </c>
      <c r="P28" s="54">
        <f>'ZJQ-Parameter input'!CH28</f>
        <v>10.4832</v>
      </c>
      <c r="Q28" s="54">
        <f>'ZJQ-Parameter input'!CI28</f>
        <v>8.7360000000000007</v>
      </c>
      <c r="R28" s="54">
        <f>'ZJQ-Parameter input'!CJ28</f>
        <v>7.74</v>
      </c>
      <c r="S28" s="54">
        <f>'ZJQ-Parameter input'!CK28</f>
        <v>40</v>
      </c>
      <c r="T28" s="54">
        <f>'ZJQ-Parameter input'!CL28</f>
        <v>2.5</v>
      </c>
      <c r="W28" s="53">
        <v>2045</v>
      </c>
      <c r="X28" s="54">
        <f t="shared" si="0"/>
        <v>19.999999999999979</v>
      </c>
      <c r="Y28" s="54">
        <f t="shared" si="1"/>
        <v>19.5</v>
      </c>
      <c r="Z28" s="54">
        <f t="shared" si="2"/>
        <v>9.5040000000000191</v>
      </c>
      <c r="AA28" s="54">
        <f t="shared" si="3"/>
        <v>7.92</v>
      </c>
      <c r="AB28" s="54">
        <f t="shared" si="4"/>
        <v>6.84</v>
      </c>
      <c r="AC28" s="54" t="e">
        <f t="shared" si="5"/>
        <v>#DIV/0!</v>
      </c>
      <c r="AD28" s="54" t="e">
        <f t="shared" si="6"/>
        <v>#DIV/0!</v>
      </c>
      <c r="AF28" s="53"/>
      <c r="AG28" s="53"/>
      <c r="AH28" s="53"/>
      <c r="AI28" s="53"/>
      <c r="AJ28" s="53"/>
      <c r="AK28" s="53"/>
      <c r="AL28" s="53"/>
      <c r="AO28" s="53"/>
      <c r="AP28" s="53"/>
      <c r="AQ28" s="53"/>
      <c r="AR28" s="53"/>
      <c r="AS28" s="53"/>
      <c r="AT28" s="53"/>
      <c r="AU28" s="53"/>
    </row>
    <row r="29" spans="1:47">
      <c r="D29" s="53">
        <v>2026</v>
      </c>
      <c r="E29" s="53">
        <f>'ZJQ-Parameter input'!V29</f>
        <v>4152</v>
      </c>
      <c r="F29" s="53">
        <f>'ZJQ-Parameter input'!W29</f>
        <v>24</v>
      </c>
      <c r="G29" s="53">
        <f>'ZJQ-Parameter input'!X29</f>
        <v>13914</v>
      </c>
      <c r="H29" s="53">
        <f>'ZJQ-Parameter input'!Y29</f>
        <v>11721</v>
      </c>
      <c r="I29" s="53">
        <f>'ZJQ-Parameter input'!Z29</f>
        <v>168</v>
      </c>
      <c r="J29" s="53">
        <f>'ZJQ-Parameter input'!AA29</f>
        <v>3</v>
      </c>
      <c r="K29" s="53">
        <f>'ZJQ-Parameter input'!AB29</f>
        <v>0</v>
      </c>
      <c r="M29" s="53">
        <v>2026</v>
      </c>
      <c r="N29" s="54">
        <f>'ZJQ-Parameter input'!CF29</f>
        <v>22.857142857142883</v>
      </c>
      <c r="O29" s="54">
        <f>'ZJQ-Parameter input'!CG29</f>
        <v>19.5</v>
      </c>
      <c r="P29" s="54">
        <f>'ZJQ-Parameter input'!CH29</f>
        <v>10.402559999999999</v>
      </c>
      <c r="Q29" s="54">
        <f>'ZJQ-Parameter input'!CI29</f>
        <v>8.6687999999999992</v>
      </c>
      <c r="R29" s="54">
        <f>'ZJQ-Parameter input'!CJ29</f>
        <v>7.6319999999999997</v>
      </c>
      <c r="S29" s="54">
        <f>'ZJQ-Parameter input'!CK29</f>
        <v>40</v>
      </c>
      <c r="T29" s="54">
        <f>'ZJQ-Parameter input'!CL29</f>
        <v>2.5</v>
      </c>
      <c r="W29" s="53">
        <v>2046</v>
      </c>
      <c r="X29" s="54">
        <f t="shared" si="0"/>
        <v>19.999999999999982</v>
      </c>
      <c r="Y29" s="54">
        <f t="shared" si="1"/>
        <v>19.5</v>
      </c>
      <c r="Z29" s="54">
        <f t="shared" si="2"/>
        <v>9.5039999999999996</v>
      </c>
      <c r="AA29" s="54">
        <f t="shared" si="3"/>
        <v>7.92</v>
      </c>
      <c r="AB29" s="54">
        <f t="shared" si="4"/>
        <v>6.84</v>
      </c>
      <c r="AC29" s="54" t="e">
        <f t="shared" si="5"/>
        <v>#DIV/0!</v>
      </c>
      <c r="AD29" s="54" t="e">
        <f t="shared" si="6"/>
        <v>#DIV/0!</v>
      </c>
      <c r="AF29" s="53"/>
      <c r="AG29" s="53"/>
      <c r="AH29" s="53"/>
      <c r="AI29" s="53"/>
      <c r="AJ29" s="53"/>
      <c r="AK29" s="53"/>
      <c r="AL29" s="53"/>
      <c r="AO29" s="53"/>
      <c r="AP29" s="53"/>
      <c r="AQ29" s="53"/>
      <c r="AR29" s="53"/>
      <c r="AS29" s="53"/>
      <c r="AT29" s="53"/>
      <c r="AU29" s="53"/>
    </row>
    <row r="30" spans="1:47">
      <c r="D30" s="53">
        <v>2027</v>
      </c>
      <c r="E30" s="53">
        <f>'ZJQ-Parameter input'!V30</f>
        <v>5115</v>
      </c>
      <c r="F30" s="53">
        <f>'ZJQ-Parameter input'!W30</f>
        <v>18</v>
      </c>
      <c r="G30" s="53">
        <f>'ZJQ-Parameter input'!X30</f>
        <v>13632</v>
      </c>
      <c r="H30" s="53">
        <f>'ZJQ-Parameter input'!Y30</f>
        <v>11367</v>
      </c>
      <c r="I30" s="53">
        <f>'ZJQ-Parameter input'!Z30</f>
        <v>210</v>
      </c>
      <c r="J30" s="53">
        <f>'ZJQ-Parameter input'!AA30</f>
        <v>3</v>
      </c>
      <c r="K30" s="53">
        <f>'ZJQ-Parameter input'!AB30</f>
        <v>0</v>
      </c>
      <c r="M30" s="53">
        <v>2027</v>
      </c>
      <c r="N30" s="54">
        <f>'ZJQ-Parameter input'!CF30</f>
        <v>22.500000000000014</v>
      </c>
      <c r="O30" s="54">
        <f>'ZJQ-Parameter input'!CG30</f>
        <v>19.5</v>
      </c>
      <c r="P30" s="54">
        <f>'ZJQ-Parameter input'!CH30</f>
        <v>10.32192</v>
      </c>
      <c r="Q30" s="54">
        <f>'ZJQ-Parameter input'!CI30</f>
        <v>8.6015999999999995</v>
      </c>
      <c r="R30" s="54">
        <f>'ZJQ-Parameter input'!CJ30</f>
        <v>7.524</v>
      </c>
      <c r="S30" s="54">
        <f>'ZJQ-Parameter input'!CK30</f>
        <v>40</v>
      </c>
      <c r="T30" s="54">
        <f>'ZJQ-Parameter input'!CL30</f>
        <v>2.5</v>
      </c>
      <c r="W30" s="53">
        <v>2047</v>
      </c>
      <c r="X30" s="54">
        <f t="shared" si="0"/>
        <v>19.999999999999979</v>
      </c>
      <c r="Y30" s="54">
        <f t="shared" si="1"/>
        <v>19.5</v>
      </c>
      <c r="Z30" s="54">
        <f t="shared" si="2"/>
        <v>9.5039999999999907</v>
      </c>
      <c r="AA30" s="54">
        <f t="shared" si="3"/>
        <v>7.92</v>
      </c>
      <c r="AB30" s="54">
        <f t="shared" si="4"/>
        <v>6.84</v>
      </c>
      <c r="AC30" s="54" t="e">
        <f t="shared" si="5"/>
        <v>#DIV/0!</v>
      </c>
      <c r="AD30" s="54" t="e">
        <f t="shared" si="6"/>
        <v>#DIV/0!</v>
      </c>
      <c r="AF30" s="53"/>
      <c r="AG30" s="53"/>
      <c r="AH30" s="53"/>
      <c r="AI30" s="53"/>
      <c r="AJ30" s="53"/>
      <c r="AK30" s="53"/>
      <c r="AL30" s="53"/>
      <c r="AO30" s="53"/>
      <c r="AP30" s="53"/>
      <c r="AQ30" s="53"/>
      <c r="AR30" s="53"/>
      <c r="AS30" s="53"/>
      <c r="AT30" s="53"/>
      <c r="AU30" s="53"/>
    </row>
    <row r="31" spans="1:47">
      <c r="D31" s="53">
        <v>2028</v>
      </c>
      <c r="E31" s="53">
        <f>'ZJQ-Parameter input'!V31</f>
        <v>6483</v>
      </c>
      <c r="F31" s="53">
        <f>'ZJQ-Parameter input'!W31</f>
        <v>18</v>
      </c>
      <c r="G31" s="53">
        <f>'ZJQ-Parameter input'!X31</f>
        <v>12960</v>
      </c>
      <c r="H31" s="53">
        <f>'ZJQ-Parameter input'!Y31</f>
        <v>10989</v>
      </c>
      <c r="I31" s="53">
        <f>'ZJQ-Parameter input'!Z31</f>
        <v>261</v>
      </c>
      <c r="J31" s="53">
        <f>'ZJQ-Parameter input'!AA31</f>
        <v>3</v>
      </c>
      <c r="K31" s="53">
        <f>'ZJQ-Parameter input'!AB31</f>
        <v>0</v>
      </c>
      <c r="M31" s="53">
        <v>2028</v>
      </c>
      <c r="N31" s="54">
        <f>'ZJQ-Parameter input'!CF31</f>
        <v>22.142857142857146</v>
      </c>
      <c r="O31" s="54">
        <f>'ZJQ-Parameter input'!CG31</f>
        <v>19.5</v>
      </c>
      <c r="P31" s="54">
        <f>'ZJQ-Parameter input'!CH31</f>
        <v>10.24128</v>
      </c>
      <c r="Q31" s="54">
        <f>'ZJQ-Parameter input'!CI31</f>
        <v>8.5343999999999998</v>
      </c>
      <c r="R31" s="54">
        <f>'ZJQ-Parameter input'!CJ31</f>
        <v>7.4160000000000004</v>
      </c>
      <c r="S31" s="54">
        <f>'ZJQ-Parameter input'!CK31</f>
        <v>40</v>
      </c>
      <c r="T31" s="54">
        <f>'ZJQ-Parameter input'!CL31</f>
        <v>2.5</v>
      </c>
      <c r="W31" s="53">
        <v>2048</v>
      </c>
      <c r="X31" s="54">
        <f t="shared" si="0"/>
        <v>20</v>
      </c>
      <c r="Y31" s="54">
        <f t="shared" si="1"/>
        <v>19.5</v>
      </c>
      <c r="Z31" s="54">
        <f t="shared" si="2"/>
        <v>9.5039999999999889</v>
      </c>
      <c r="AA31" s="54">
        <f t="shared" si="3"/>
        <v>7.92</v>
      </c>
      <c r="AB31" s="54">
        <f t="shared" si="4"/>
        <v>6.84</v>
      </c>
      <c r="AC31" s="54" t="e">
        <f t="shared" si="5"/>
        <v>#DIV/0!</v>
      </c>
      <c r="AD31" s="54" t="e">
        <f t="shared" si="6"/>
        <v>#DIV/0!</v>
      </c>
      <c r="AF31" s="53"/>
      <c r="AG31" s="53"/>
      <c r="AH31" s="53"/>
      <c r="AI31" s="53"/>
      <c r="AJ31" s="53"/>
      <c r="AK31" s="53"/>
      <c r="AL31" s="53"/>
      <c r="AO31" s="53"/>
      <c r="AP31" s="53"/>
      <c r="AQ31" s="53"/>
      <c r="AR31" s="53"/>
      <c r="AS31" s="53"/>
      <c r="AT31" s="53"/>
      <c r="AU31" s="53"/>
    </row>
    <row r="32" spans="1:47">
      <c r="D32" s="53">
        <v>2029</v>
      </c>
      <c r="E32" s="53">
        <f>'ZJQ-Parameter input'!V32</f>
        <v>7986</v>
      </c>
      <c r="F32" s="53">
        <f>'ZJQ-Parameter input'!W32</f>
        <v>15</v>
      </c>
      <c r="G32" s="53">
        <f>'ZJQ-Parameter input'!X32</f>
        <v>12270</v>
      </c>
      <c r="H32" s="53">
        <f>'ZJQ-Parameter input'!Y32</f>
        <v>10485</v>
      </c>
      <c r="I32" s="53">
        <f>'ZJQ-Parameter input'!Z32</f>
        <v>324</v>
      </c>
      <c r="J32" s="53">
        <f>'ZJQ-Parameter input'!AA32</f>
        <v>3</v>
      </c>
      <c r="K32" s="53">
        <f>'ZJQ-Parameter input'!AB32</f>
        <v>0</v>
      </c>
      <c r="M32" s="53">
        <v>2029</v>
      </c>
      <c r="N32" s="54">
        <f>'ZJQ-Parameter input'!CF32</f>
        <v>21.785714285714278</v>
      </c>
      <c r="O32" s="54">
        <f>'ZJQ-Parameter input'!CG32</f>
        <v>19.5</v>
      </c>
      <c r="P32" s="54">
        <f>'ZJQ-Parameter input'!CH32</f>
        <v>10.160640000000001</v>
      </c>
      <c r="Q32" s="54">
        <f>'ZJQ-Parameter input'!CI32</f>
        <v>8.4672000000000001</v>
      </c>
      <c r="R32" s="54">
        <f>'ZJQ-Parameter input'!CJ32</f>
        <v>7.3079999999999998</v>
      </c>
      <c r="S32" s="54">
        <f>'ZJQ-Parameter input'!CK32</f>
        <v>40</v>
      </c>
      <c r="T32" s="54">
        <f>'ZJQ-Parameter input'!CL32</f>
        <v>2.5</v>
      </c>
      <c r="W32" s="53">
        <v>2049</v>
      </c>
      <c r="X32" s="54">
        <f t="shared" si="0"/>
        <v>20</v>
      </c>
      <c r="Y32" s="54">
        <f t="shared" si="1"/>
        <v>19.5</v>
      </c>
      <c r="Z32" s="54">
        <f t="shared" si="2"/>
        <v>9.5039999999999996</v>
      </c>
      <c r="AA32" s="54">
        <f t="shared" si="3"/>
        <v>7.92</v>
      </c>
      <c r="AB32" s="54">
        <f t="shared" si="4"/>
        <v>6.84</v>
      </c>
      <c r="AC32" s="54" t="e">
        <f t="shared" si="5"/>
        <v>#DIV/0!</v>
      </c>
      <c r="AD32" s="54" t="e">
        <f t="shared" si="6"/>
        <v>#DIV/0!</v>
      </c>
      <c r="AF32" s="53"/>
      <c r="AG32" s="53"/>
      <c r="AH32" s="53"/>
      <c r="AI32" s="53"/>
      <c r="AJ32" s="53"/>
      <c r="AK32" s="53"/>
      <c r="AL32" s="53"/>
      <c r="AO32" s="53"/>
      <c r="AP32" s="53"/>
      <c r="AQ32" s="53"/>
      <c r="AR32" s="53"/>
      <c r="AS32" s="53"/>
      <c r="AT32" s="53"/>
      <c r="AU32" s="53"/>
    </row>
    <row r="33" spans="4:47">
      <c r="D33" s="53">
        <v>2030</v>
      </c>
      <c r="E33" s="53">
        <f>'ZJQ-Parameter input'!V33</f>
        <v>9636</v>
      </c>
      <c r="F33" s="53">
        <f>'ZJQ-Parameter input'!W33</f>
        <v>15</v>
      </c>
      <c r="G33" s="53">
        <f>'ZJQ-Parameter input'!X33</f>
        <v>11448</v>
      </c>
      <c r="H33" s="53">
        <f>'ZJQ-Parameter input'!Y33</f>
        <v>9960</v>
      </c>
      <c r="I33" s="53">
        <f>'ZJQ-Parameter input'!Z33</f>
        <v>387</v>
      </c>
      <c r="J33" s="53">
        <f>'ZJQ-Parameter input'!AA33</f>
        <v>3</v>
      </c>
      <c r="K33" s="53">
        <f>'ZJQ-Parameter input'!AB33</f>
        <v>0</v>
      </c>
      <c r="M33" s="53">
        <v>2030</v>
      </c>
      <c r="N33" s="54">
        <f>'ZJQ-Parameter input'!CF33</f>
        <v>21.428571428571416</v>
      </c>
      <c r="O33" s="54">
        <f>'ZJQ-Parameter input'!CG33</f>
        <v>19.5</v>
      </c>
      <c r="P33" s="54">
        <f>'ZJQ-Parameter input'!CH33</f>
        <v>10.08</v>
      </c>
      <c r="Q33" s="54">
        <f>'ZJQ-Parameter input'!CI33</f>
        <v>8.4</v>
      </c>
      <c r="R33" s="54">
        <f>'ZJQ-Parameter input'!CJ33</f>
        <v>7.2</v>
      </c>
      <c r="S33" s="54">
        <f>'ZJQ-Parameter input'!CK33</f>
        <v>40</v>
      </c>
      <c r="T33" s="54">
        <f>'ZJQ-Parameter input'!CL33</f>
        <v>2.5</v>
      </c>
      <c r="W33" s="53">
        <v>2050</v>
      </c>
      <c r="X33" s="54">
        <f t="shared" si="0"/>
        <v>19.999999999999982</v>
      </c>
      <c r="Y33" s="54">
        <f t="shared" si="1"/>
        <v>19.5</v>
      </c>
      <c r="Z33" s="54">
        <f t="shared" si="2"/>
        <v>9.5040000000000084</v>
      </c>
      <c r="AA33" s="54">
        <f t="shared" si="3"/>
        <v>7.92</v>
      </c>
      <c r="AB33" s="54">
        <f t="shared" si="4"/>
        <v>6.84</v>
      </c>
      <c r="AC33" s="54" t="e">
        <f t="shared" si="5"/>
        <v>#DIV/0!</v>
      </c>
      <c r="AD33" s="54" t="e">
        <f t="shared" si="6"/>
        <v>#DIV/0!</v>
      </c>
      <c r="AF33" s="53"/>
      <c r="AG33" s="53"/>
      <c r="AH33" s="53"/>
      <c r="AI33" s="53"/>
      <c r="AJ33" s="53"/>
      <c r="AK33" s="53"/>
      <c r="AL33" s="53"/>
      <c r="AO33" s="53"/>
      <c r="AP33" s="53"/>
      <c r="AQ33" s="53"/>
      <c r="AR33" s="53"/>
      <c r="AS33" s="53"/>
      <c r="AT33" s="53"/>
      <c r="AU33" s="53"/>
    </row>
    <row r="34" spans="4:47">
      <c r="D34" s="53">
        <v>2031</v>
      </c>
      <c r="E34" s="53">
        <f>'ZJQ-Parameter input'!V34</f>
        <v>11958</v>
      </c>
      <c r="F34" s="53">
        <f>'ZJQ-Parameter input'!W34</f>
        <v>15</v>
      </c>
      <c r="G34" s="53">
        <f>'ZJQ-Parameter input'!X34</f>
        <v>10371</v>
      </c>
      <c r="H34" s="53">
        <f>'ZJQ-Parameter input'!Y34</f>
        <v>9474</v>
      </c>
      <c r="I34" s="53">
        <f>'ZJQ-Parameter input'!Z34</f>
        <v>459</v>
      </c>
      <c r="J34" s="53">
        <f>'ZJQ-Parameter input'!AA34</f>
        <v>3</v>
      </c>
      <c r="K34" s="53">
        <f>'ZJQ-Parameter input'!AB34</f>
        <v>0</v>
      </c>
      <c r="M34" s="53">
        <v>2031</v>
      </c>
      <c r="N34" s="54">
        <f>'ZJQ-Parameter input'!CF34</f>
        <v>21.142857142857132</v>
      </c>
      <c r="O34" s="54">
        <f>'ZJQ-Parameter input'!CG34</f>
        <v>19.5</v>
      </c>
      <c r="P34" s="54">
        <f>'ZJQ-Parameter input'!CH34</f>
        <v>9.9648000000000003</v>
      </c>
      <c r="Q34" s="54">
        <f>'ZJQ-Parameter input'!CI34</f>
        <v>8.3040000000000003</v>
      </c>
      <c r="R34" s="54">
        <f>'ZJQ-Parameter input'!CJ34</f>
        <v>7.1280000000000001</v>
      </c>
      <c r="S34" s="54">
        <f>'ZJQ-Parameter input'!CK34</f>
        <v>40</v>
      </c>
      <c r="T34" s="54">
        <f>'ZJQ-Parameter input'!CL34</f>
        <v>2.5</v>
      </c>
      <c r="W34" s="53">
        <v>2051</v>
      </c>
      <c r="X34" s="54">
        <f t="shared" si="0"/>
        <v>20</v>
      </c>
      <c r="Y34" s="54">
        <f t="shared" si="1"/>
        <v>19.5</v>
      </c>
      <c r="Z34" s="54">
        <f t="shared" si="2"/>
        <v>9.5039999999999907</v>
      </c>
      <c r="AA34" s="54">
        <f t="shared" si="3"/>
        <v>7.92</v>
      </c>
      <c r="AB34" s="54">
        <f t="shared" si="4"/>
        <v>6.84</v>
      </c>
      <c r="AC34" s="54" t="e">
        <f t="shared" si="5"/>
        <v>#DIV/0!</v>
      </c>
      <c r="AD34" s="54" t="e">
        <f t="shared" si="6"/>
        <v>#DIV/0!</v>
      </c>
      <c r="AF34" s="53"/>
      <c r="AG34" s="53"/>
      <c r="AH34" s="53"/>
      <c r="AI34" s="53"/>
      <c r="AJ34" s="53"/>
      <c r="AK34" s="53"/>
      <c r="AL34" s="53"/>
      <c r="AO34" s="53"/>
      <c r="AP34" s="53"/>
      <c r="AQ34" s="53"/>
      <c r="AR34" s="53"/>
      <c r="AS34" s="53"/>
      <c r="AT34" s="53"/>
      <c r="AU34" s="53"/>
    </row>
    <row r="35" spans="4:47">
      <c r="D35" s="53">
        <v>2032</v>
      </c>
      <c r="E35" s="53">
        <f>'ZJQ-Parameter input'!V35</f>
        <v>13860</v>
      </c>
      <c r="F35" s="53">
        <f>'ZJQ-Parameter input'!W35</f>
        <v>15</v>
      </c>
      <c r="G35" s="53">
        <f>'ZJQ-Parameter input'!X35</f>
        <v>9867</v>
      </c>
      <c r="H35" s="53">
        <f>'ZJQ-Parameter input'!Y35</f>
        <v>8853</v>
      </c>
      <c r="I35" s="53">
        <f>'ZJQ-Parameter input'!Z35</f>
        <v>537</v>
      </c>
      <c r="J35" s="53">
        <f>'ZJQ-Parameter input'!AA35</f>
        <v>3</v>
      </c>
      <c r="K35" s="53">
        <f>'ZJQ-Parameter input'!AB35</f>
        <v>0</v>
      </c>
      <c r="M35" s="53">
        <v>2032</v>
      </c>
      <c r="N35" s="54">
        <f>'ZJQ-Parameter input'!CF35</f>
        <v>20.857142857142847</v>
      </c>
      <c r="O35" s="54">
        <f>'ZJQ-Parameter input'!CG35</f>
        <v>19.5</v>
      </c>
      <c r="P35" s="54">
        <f>'ZJQ-Parameter input'!CH35</f>
        <v>9.8496000000000006</v>
      </c>
      <c r="Q35" s="54">
        <f>'ZJQ-Parameter input'!CI35</f>
        <v>8.2080000000000002</v>
      </c>
      <c r="R35" s="54">
        <f>'ZJQ-Parameter input'!CJ35</f>
        <v>7.056</v>
      </c>
      <c r="S35" s="54">
        <f>'ZJQ-Parameter input'!CK35</f>
        <v>40</v>
      </c>
      <c r="T35" s="54">
        <f>'ZJQ-Parameter input'!CL35</f>
        <v>2.5</v>
      </c>
      <c r="W35" s="53">
        <v>2052</v>
      </c>
      <c r="X35" s="54">
        <f t="shared" si="0"/>
        <v>19.999999999999982</v>
      </c>
      <c r="Y35" s="54">
        <f t="shared" si="1"/>
        <v>19.5</v>
      </c>
      <c r="Z35" s="54">
        <f t="shared" si="2"/>
        <v>9.5039999999999996</v>
      </c>
      <c r="AA35" s="54">
        <f t="shared" si="3"/>
        <v>7.92</v>
      </c>
      <c r="AB35" s="54">
        <f t="shared" si="4"/>
        <v>6.84</v>
      </c>
      <c r="AC35" s="54" t="e">
        <f t="shared" si="5"/>
        <v>#DIV/0!</v>
      </c>
      <c r="AD35" s="54" t="e">
        <f t="shared" si="6"/>
        <v>#DIV/0!</v>
      </c>
      <c r="AF35" s="53"/>
      <c r="AG35" s="53"/>
      <c r="AH35" s="53"/>
      <c r="AI35" s="53"/>
      <c r="AJ35" s="53"/>
      <c r="AK35" s="53"/>
      <c r="AL35" s="53"/>
      <c r="AO35" s="53"/>
      <c r="AP35" s="53"/>
      <c r="AQ35" s="53"/>
      <c r="AR35" s="53"/>
      <c r="AS35" s="53"/>
      <c r="AT35" s="53"/>
      <c r="AU35" s="53"/>
    </row>
    <row r="36" spans="4:47">
      <c r="D36" s="53">
        <v>2033</v>
      </c>
      <c r="E36" s="53">
        <f>'ZJQ-Parameter input'!V36</f>
        <v>15981</v>
      </c>
      <c r="F36" s="53">
        <f>'ZJQ-Parameter input'!W36</f>
        <v>15</v>
      </c>
      <c r="G36" s="53">
        <f>'ZJQ-Parameter input'!X36</f>
        <v>9150</v>
      </c>
      <c r="H36" s="53">
        <f>'ZJQ-Parameter input'!Y36</f>
        <v>8253</v>
      </c>
      <c r="I36" s="53">
        <f>'ZJQ-Parameter input'!Z36</f>
        <v>615</v>
      </c>
      <c r="J36" s="53">
        <f>'ZJQ-Parameter input'!AA36</f>
        <v>3</v>
      </c>
      <c r="K36" s="53">
        <f>'ZJQ-Parameter input'!AB36</f>
        <v>0</v>
      </c>
      <c r="M36" s="53">
        <v>2033</v>
      </c>
      <c r="N36" s="54">
        <f>'ZJQ-Parameter input'!CF36</f>
        <v>20.571428571428562</v>
      </c>
      <c r="O36" s="54">
        <f>'ZJQ-Parameter input'!CG36</f>
        <v>19.5</v>
      </c>
      <c r="P36" s="54">
        <f>'ZJQ-Parameter input'!CH36</f>
        <v>9.7344000000000008</v>
      </c>
      <c r="Q36" s="54">
        <f>'ZJQ-Parameter input'!CI36</f>
        <v>8.1120000000000001</v>
      </c>
      <c r="R36" s="54">
        <f>'ZJQ-Parameter input'!CJ36</f>
        <v>6.984</v>
      </c>
      <c r="S36" s="54">
        <f>'ZJQ-Parameter input'!CK36</f>
        <v>40</v>
      </c>
      <c r="T36" s="54">
        <f>'ZJQ-Parameter input'!CL36</f>
        <v>2.5</v>
      </c>
      <c r="W36" s="53">
        <v>2053</v>
      </c>
      <c r="X36" s="54">
        <f t="shared" si="0"/>
        <v>19.999999999999996</v>
      </c>
      <c r="Y36" s="54">
        <f t="shared" si="1"/>
        <v>19.5</v>
      </c>
      <c r="Z36" s="54">
        <f t="shared" si="2"/>
        <v>9.5039999999999907</v>
      </c>
      <c r="AA36" s="54">
        <f t="shared" si="3"/>
        <v>7.92</v>
      </c>
      <c r="AB36" s="54">
        <f t="shared" si="4"/>
        <v>6.84</v>
      </c>
      <c r="AC36" s="54" t="e">
        <f t="shared" si="5"/>
        <v>#DIV/0!</v>
      </c>
      <c r="AD36" s="54" t="e">
        <f t="shared" si="6"/>
        <v>#DIV/0!</v>
      </c>
      <c r="AF36" s="53"/>
      <c r="AG36" s="53"/>
      <c r="AH36" s="53"/>
      <c r="AI36" s="53"/>
      <c r="AJ36" s="53"/>
      <c r="AK36" s="53"/>
      <c r="AL36" s="53"/>
      <c r="AO36" s="53"/>
      <c r="AP36" s="53"/>
      <c r="AQ36" s="53"/>
      <c r="AR36" s="53"/>
      <c r="AS36" s="53"/>
      <c r="AT36" s="53"/>
      <c r="AU36" s="53"/>
    </row>
    <row r="37" spans="4:47">
      <c r="D37" s="53">
        <v>2034</v>
      </c>
      <c r="E37" s="53">
        <f>'ZJQ-Parameter input'!V37</f>
        <v>17940</v>
      </c>
      <c r="F37" s="53">
        <f>'ZJQ-Parameter input'!W37</f>
        <v>12</v>
      </c>
      <c r="G37" s="53">
        <f>'ZJQ-Parameter input'!X37</f>
        <v>8496</v>
      </c>
      <c r="H37" s="53">
        <f>'ZJQ-Parameter input'!Y37</f>
        <v>7773</v>
      </c>
      <c r="I37" s="53">
        <f>'ZJQ-Parameter input'!Z37</f>
        <v>687</v>
      </c>
      <c r="J37" s="53">
        <f>'ZJQ-Parameter input'!AA37</f>
        <v>0</v>
      </c>
      <c r="K37" s="53">
        <f>'ZJQ-Parameter input'!AB37</f>
        <v>0</v>
      </c>
      <c r="M37" s="53">
        <v>2034</v>
      </c>
      <c r="N37" s="54">
        <f>'ZJQ-Parameter input'!CF37</f>
        <v>20.285714285714278</v>
      </c>
      <c r="O37" s="54">
        <f>'ZJQ-Parameter input'!CG37</f>
        <v>19.5</v>
      </c>
      <c r="P37" s="54">
        <f>'ZJQ-Parameter input'!CH37</f>
        <v>9.6191999999999993</v>
      </c>
      <c r="Q37" s="54">
        <f>'ZJQ-Parameter input'!CI37</f>
        <v>8.016</v>
      </c>
      <c r="R37" s="54">
        <f>'ZJQ-Parameter input'!CJ37</f>
        <v>6.9119999999999999</v>
      </c>
      <c r="S37" s="54">
        <f>'ZJQ-Parameter input'!CK37</f>
        <v>40</v>
      </c>
      <c r="T37" s="54">
        <f>'ZJQ-Parameter input'!CL37</f>
        <v>2.5</v>
      </c>
      <c r="W37" s="53">
        <v>2054</v>
      </c>
      <c r="X37" s="54">
        <f t="shared" si="0"/>
        <v>20.000000000000004</v>
      </c>
      <c r="Y37" s="54">
        <f t="shared" si="1"/>
        <v>19.5</v>
      </c>
      <c r="Z37" s="54">
        <f t="shared" si="2"/>
        <v>9.5040000000000084</v>
      </c>
      <c r="AA37" s="54">
        <f t="shared" si="3"/>
        <v>7.92</v>
      </c>
      <c r="AB37" s="54">
        <f t="shared" si="4"/>
        <v>6.84</v>
      </c>
      <c r="AC37" s="54" t="e">
        <f t="shared" si="5"/>
        <v>#DIV/0!</v>
      </c>
      <c r="AD37" s="54">
        <f t="shared" si="6"/>
        <v>2.5</v>
      </c>
      <c r="AF37" s="53"/>
      <c r="AG37" s="53"/>
      <c r="AH37" s="53"/>
      <c r="AI37" s="53"/>
      <c r="AJ37" s="53"/>
      <c r="AK37" s="53"/>
      <c r="AL37" s="53"/>
      <c r="AO37" s="53"/>
      <c r="AP37" s="53"/>
      <c r="AQ37" s="53"/>
      <c r="AR37" s="53"/>
      <c r="AS37" s="53"/>
      <c r="AT37" s="53"/>
      <c r="AU37" s="53"/>
    </row>
    <row r="38" spans="4:47">
      <c r="D38" s="53">
        <v>2035</v>
      </c>
      <c r="E38" s="53">
        <f>'ZJQ-Parameter input'!V38</f>
        <v>19932</v>
      </c>
      <c r="F38" s="53">
        <f>'ZJQ-Parameter input'!W38</f>
        <v>12</v>
      </c>
      <c r="G38" s="53">
        <f>'ZJQ-Parameter input'!X38</f>
        <v>7791</v>
      </c>
      <c r="H38" s="53">
        <f>'ZJQ-Parameter input'!Y38</f>
        <v>7395</v>
      </c>
      <c r="I38" s="53">
        <f>'ZJQ-Parameter input'!Z38</f>
        <v>705</v>
      </c>
      <c r="J38" s="53">
        <f>'ZJQ-Parameter input'!AA38</f>
        <v>0</v>
      </c>
      <c r="K38" s="53">
        <f>'ZJQ-Parameter input'!AB38</f>
        <v>0</v>
      </c>
      <c r="M38" s="53">
        <v>2035</v>
      </c>
      <c r="N38" s="54">
        <f>'ZJQ-Parameter input'!CF38</f>
        <v>20</v>
      </c>
      <c r="O38" s="54">
        <f>'ZJQ-Parameter input'!CG38</f>
        <v>19.5</v>
      </c>
      <c r="P38" s="54">
        <f>'ZJQ-Parameter input'!CH38</f>
        <v>9.5039999999999996</v>
      </c>
      <c r="Q38" s="54">
        <f>'ZJQ-Parameter input'!CI38</f>
        <v>7.92</v>
      </c>
      <c r="R38" s="54">
        <f>'ZJQ-Parameter input'!CJ38</f>
        <v>6.84</v>
      </c>
      <c r="S38" s="54">
        <f>'ZJQ-Parameter input'!CK38</f>
        <v>40</v>
      </c>
      <c r="T38" s="54">
        <f>'ZJQ-Parameter input'!CL38</f>
        <v>2.5</v>
      </c>
      <c r="W38" s="53">
        <v>2055</v>
      </c>
      <c r="X38" s="54">
        <f t="shared" si="0"/>
        <v>19.999999999999996</v>
      </c>
      <c r="Y38" s="54">
        <f t="shared" si="1"/>
        <v>19.5</v>
      </c>
      <c r="Z38" s="54">
        <f t="shared" si="2"/>
        <v>9.5040000000000102</v>
      </c>
      <c r="AA38" s="54">
        <f t="shared" si="3"/>
        <v>7.92</v>
      </c>
      <c r="AB38" s="54">
        <f t="shared" si="4"/>
        <v>6.84</v>
      </c>
      <c r="AC38" s="54" t="e">
        <f t="shared" si="5"/>
        <v>#DIV/0!</v>
      </c>
      <c r="AD38" s="54">
        <f t="shared" si="6"/>
        <v>2.5</v>
      </c>
      <c r="AF38" s="53"/>
      <c r="AG38" s="53"/>
      <c r="AH38" s="53"/>
      <c r="AI38" s="53"/>
      <c r="AJ38" s="53"/>
      <c r="AK38" s="53"/>
      <c r="AL38" s="53"/>
      <c r="AO38" s="53"/>
      <c r="AP38" s="53"/>
      <c r="AQ38" s="53"/>
      <c r="AR38" s="53"/>
      <c r="AS38" s="53"/>
      <c r="AT38" s="53"/>
      <c r="AU38" s="53"/>
    </row>
    <row r="39" spans="4:47">
      <c r="D39" s="53">
        <v>2036</v>
      </c>
      <c r="E39" s="53">
        <f>'ZJQ-Parameter input'!V39</f>
        <v>21441</v>
      </c>
      <c r="F39" s="53">
        <f>'ZJQ-Parameter input'!W39</f>
        <v>12</v>
      </c>
      <c r="G39" s="53">
        <f>'ZJQ-Parameter input'!X39</f>
        <v>7464</v>
      </c>
      <c r="H39" s="53">
        <f>'ZJQ-Parameter input'!Y39</f>
        <v>7095</v>
      </c>
      <c r="I39" s="53">
        <f>'ZJQ-Parameter input'!Z39</f>
        <v>768</v>
      </c>
      <c r="J39" s="53">
        <f>'ZJQ-Parameter input'!AA39</f>
        <v>0</v>
      </c>
      <c r="K39" s="53">
        <f>'ZJQ-Parameter input'!AB39</f>
        <v>0</v>
      </c>
      <c r="M39" s="53">
        <v>2036</v>
      </c>
      <c r="N39" s="54">
        <f>'ZJQ-Parameter input'!CF39</f>
        <v>20</v>
      </c>
      <c r="O39" s="54">
        <f>'ZJQ-Parameter input'!CG39</f>
        <v>19.5</v>
      </c>
      <c r="P39" s="54">
        <f>'ZJQ-Parameter input'!CH39</f>
        <v>9.5039999999999996</v>
      </c>
      <c r="Q39" s="54">
        <f>'ZJQ-Parameter input'!CI39</f>
        <v>7.92</v>
      </c>
      <c r="R39" s="54">
        <f>'ZJQ-Parameter input'!CJ39</f>
        <v>6.84</v>
      </c>
      <c r="S39" s="54">
        <f>'ZJQ-Parameter input'!CK39</f>
        <v>40</v>
      </c>
      <c r="T39" s="54">
        <f>'ZJQ-Parameter input'!CL39</f>
        <v>2.5</v>
      </c>
      <c r="W39" s="53">
        <v>2056</v>
      </c>
      <c r="X39" s="54">
        <f t="shared" si="0"/>
        <v>20</v>
      </c>
      <c r="Y39" s="54">
        <f t="shared" si="1"/>
        <v>19.5</v>
      </c>
      <c r="Z39" s="54">
        <f t="shared" si="2"/>
        <v>9.5039999999999978</v>
      </c>
      <c r="AA39" s="54">
        <f t="shared" si="3"/>
        <v>7.92</v>
      </c>
      <c r="AB39" s="54">
        <f t="shared" si="4"/>
        <v>6.84</v>
      </c>
      <c r="AC39" s="54" t="e">
        <f t="shared" si="5"/>
        <v>#DIV/0!</v>
      </c>
      <c r="AD39" s="54">
        <f t="shared" si="6"/>
        <v>2.5</v>
      </c>
      <c r="AF39" s="53"/>
      <c r="AG39" s="53"/>
      <c r="AH39" s="53"/>
      <c r="AI39" s="53"/>
      <c r="AJ39" s="53"/>
      <c r="AK39" s="53"/>
      <c r="AL39" s="53"/>
      <c r="AO39" s="53"/>
      <c r="AP39" s="53"/>
      <c r="AQ39" s="53"/>
      <c r="AR39" s="53"/>
      <c r="AS39" s="53"/>
      <c r="AT39" s="53"/>
      <c r="AU39" s="53"/>
    </row>
    <row r="40" spans="4:47">
      <c r="D40" s="53">
        <v>2037</v>
      </c>
      <c r="E40" s="53">
        <f>'ZJQ-Parameter input'!V40</f>
        <v>23007</v>
      </c>
      <c r="F40" s="53">
        <f>'ZJQ-Parameter input'!W40</f>
        <v>12</v>
      </c>
      <c r="G40" s="53">
        <f>'ZJQ-Parameter input'!X40</f>
        <v>7062</v>
      </c>
      <c r="H40" s="53">
        <f>'ZJQ-Parameter input'!Y40</f>
        <v>6849</v>
      </c>
      <c r="I40" s="53">
        <f>'ZJQ-Parameter input'!Z40</f>
        <v>825</v>
      </c>
      <c r="J40" s="53">
        <f>'ZJQ-Parameter input'!AA40</f>
        <v>0</v>
      </c>
      <c r="K40" s="53">
        <f>'ZJQ-Parameter input'!AB40</f>
        <v>0</v>
      </c>
      <c r="M40" s="53">
        <v>2037</v>
      </c>
      <c r="N40" s="54">
        <f>'ZJQ-Parameter input'!CF40</f>
        <v>20</v>
      </c>
      <c r="O40" s="54">
        <f>'ZJQ-Parameter input'!CG40</f>
        <v>19.5</v>
      </c>
      <c r="P40" s="54">
        <f>'ZJQ-Parameter input'!CH40</f>
        <v>9.5039999999999996</v>
      </c>
      <c r="Q40" s="54">
        <f>'ZJQ-Parameter input'!CI40</f>
        <v>7.92</v>
      </c>
      <c r="R40" s="54">
        <f>'ZJQ-Parameter input'!CJ40</f>
        <v>6.84</v>
      </c>
      <c r="S40" s="54">
        <f>'ZJQ-Parameter input'!CK40</f>
        <v>40</v>
      </c>
      <c r="T40" s="54">
        <f>'ZJQ-Parameter input'!CL40</f>
        <v>2.5</v>
      </c>
      <c r="W40" s="53">
        <v>2057</v>
      </c>
      <c r="X40" s="54">
        <f t="shared" si="0"/>
        <v>20.000000000000018</v>
      </c>
      <c r="Y40" s="54">
        <f t="shared" si="1"/>
        <v>19.5</v>
      </c>
      <c r="Z40" s="54">
        <f t="shared" si="2"/>
        <v>9.5039999999999996</v>
      </c>
      <c r="AA40" s="54">
        <f t="shared" si="3"/>
        <v>7.92</v>
      </c>
      <c r="AB40" s="54">
        <f t="shared" si="4"/>
        <v>6.84</v>
      </c>
      <c r="AC40" s="54" t="e">
        <f t="shared" si="5"/>
        <v>#DIV/0!</v>
      </c>
      <c r="AD40" s="54">
        <f t="shared" si="6"/>
        <v>2.5</v>
      </c>
      <c r="AF40" s="53"/>
      <c r="AG40" s="53"/>
      <c r="AH40" s="53"/>
      <c r="AI40" s="53"/>
      <c r="AJ40" s="53"/>
      <c r="AK40" s="53"/>
      <c r="AL40" s="53"/>
      <c r="AO40" s="53"/>
      <c r="AP40" s="53"/>
      <c r="AQ40" s="53"/>
      <c r="AR40" s="53"/>
      <c r="AS40" s="53"/>
      <c r="AT40" s="53"/>
      <c r="AU40" s="53"/>
    </row>
    <row r="41" spans="4:47">
      <c r="D41" s="53">
        <v>2038</v>
      </c>
      <c r="E41" s="53">
        <f>'ZJQ-Parameter input'!V41</f>
        <v>24609</v>
      </c>
      <c r="F41" s="53">
        <f>'ZJQ-Parameter input'!W41</f>
        <v>12</v>
      </c>
      <c r="G41" s="53">
        <f>'ZJQ-Parameter input'!X41</f>
        <v>6693</v>
      </c>
      <c r="H41" s="53">
        <f>'ZJQ-Parameter input'!Y41</f>
        <v>6567</v>
      </c>
      <c r="I41" s="53">
        <f>'ZJQ-Parameter input'!Z41</f>
        <v>873</v>
      </c>
      <c r="J41" s="53">
        <f>'ZJQ-Parameter input'!AA41</f>
        <v>0</v>
      </c>
      <c r="K41" s="53">
        <f>'ZJQ-Parameter input'!AB41</f>
        <v>0</v>
      </c>
      <c r="M41" s="53">
        <v>2038</v>
      </c>
      <c r="N41" s="54">
        <f>'ZJQ-Parameter input'!CF41</f>
        <v>20</v>
      </c>
      <c r="O41" s="54">
        <f>'ZJQ-Parameter input'!CG41</f>
        <v>19.5</v>
      </c>
      <c r="P41" s="54">
        <f>'ZJQ-Parameter input'!CH41</f>
        <v>9.5039999999999996</v>
      </c>
      <c r="Q41" s="54">
        <f>'ZJQ-Parameter input'!CI41</f>
        <v>7.92</v>
      </c>
      <c r="R41" s="54">
        <f>'ZJQ-Parameter input'!CJ41</f>
        <v>6.84</v>
      </c>
      <c r="S41" s="54">
        <f>'ZJQ-Parameter input'!CK41</f>
        <v>40</v>
      </c>
      <c r="T41" s="54">
        <f>'ZJQ-Parameter input'!CL41</f>
        <v>2.5</v>
      </c>
      <c r="W41" s="53">
        <v>2058</v>
      </c>
      <c r="X41" s="54">
        <f t="shared" si="0"/>
        <v>19.999999999999982</v>
      </c>
      <c r="Y41" s="54">
        <f t="shared" si="1"/>
        <v>19.5</v>
      </c>
      <c r="Z41" s="54">
        <f t="shared" si="2"/>
        <v>9.5039999999999889</v>
      </c>
      <c r="AA41" s="54">
        <f t="shared" si="3"/>
        <v>7.92</v>
      </c>
      <c r="AB41" s="54">
        <f t="shared" si="4"/>
        <v>6.84</v>
      </c>
      <c r="AC41" s="54" t="e">
        <f t="shared" si="5"/>
        <v>#DIV/0!</v>
      </c>
      <c r="AD41" s="54">
        <f t="shared" si="6"/>
        <v>2.5</v>
      </c>
      <c r="AF41" s="53"/>
      <c r="AG41" s="53"/>
      <c r="AH41" s="53"/>
      <c r="AI41" s="53"/>
      <c r="AJ41" s="53"/>
      <c r="AK41" s="53"/>
      <c r="AL41" s="53"/>
      <c r="AO41" s="53"/>
      <c r="AP41" s="53"/>
      <c r="AQ41" s="53"/>
      <c r="AR41" s="53"/>
      <c r="AS41" s="53"/>
      <c r="AT41" s="53"/>
      <c r="AU41" s="53"/>
    </row>
    <row r="42" spans="4:47">
      <c r="D42" s="53">
        <v>2039</v>
      </c>
      <c r="E42" s="53">
        <f>'ZJQ-Parameter input'!V42</f>
        <v>26016</v>
      </c>
      <c r="F42" s="53">
        <f>'ZJQ-Parameter input'!W42</f>
        <v>12</v>
      </c>
      <c r="G42" s="53">
        <f>'ZJQ-Parameter input'!X42</f>
        <v>6426</v>
      </c>
      <c r="H42" s="53">
        <f>'ZJQ-Parameter input'!Y42</f>
        <v>6408</v>
      </c>
      <c r="I42" s="53">
        <f>'ZJQ-Parameter input'!Z42</f>
        <v>915</v>
      </c>
      <c r="J42" s="53">
        <f>'ZJQ-Parameter input'!AA42</f>
        <v>0</v>
      </c>
      <c r="K42" s="53">
        <f>'ZJQ-Parameter input'!AB42</f>
        <v>0</v>
      </c>
      <c r="M42" s="53">
        <v>2039</v>
      </c>
      <c r="N42" s="54">
        <f>'ZJQ-Parameter input'!CF42</f>
        <v>20</v>
      </c>
      <c r="O42" s="54">
        <f>'ZJQ-Parameter input'!CG42</f>
        <v>19.5</v>
      </c>
      <c r="P42" s="54">
        <f>'ZJQ-Parameter input'!CH42</f>
        <v>9.5039999999999996</v>
      </c>
      <c r="Q42" s="54">
        <f>'ZJQ-Parameter input'!CI42</f>
        <v>7.92</v>
      </c>
      <c r="R42" s="54">
        <f>'ZJQ-Parameter input'!CJ42</f>
        <v>6.84</v>
      </c>
      <c r="S42" s="54">
        <f>'ZJQ-Parameter input'!CK42</f>
        <v>40</v>
      </c>
      <c r="T42" s="54">
        <f>'ZJQ-Parameter input'!CL42</f>
        <v>2.5</v>
      </c>
      <c r="W42" s="53">
        <v>2059</v>
      </c>
      <c r="X42" s="54">
        <f t="shared" si="0"/>
        <v>20.000000000000004</v>
      </c>
      <c r="Y42" s="54">
        <f t="shared" si="1"/>
        <v>19.5</v>
      </c>
      <c r="Z42" s="54">
        <f t="shared" si="2"/>
        <v>9.5039999999999889</v>
      </c>
      <c r="AA42" s="54">
        <f t="shared" si="3"/>
        <v>7.92</v>
      </c>
      <c r="AB42" s="54">
        <f t="shared" si="4"/>
        <v>6.84</v>
      </c>
      <c r="AC42" s="54" t="e">
        <f t="shared" si="5"/>
        <v>#DIV/0!</v>
      </c>
      <c r="AD42" s="54">
        <f t="shared" si="6"/>
        <v>2.5</v>
      </c>
      <c r="AF42" s="53"/>
      <c r="AG42" s="53"/>
      <c r="AH42" s="53"/>
      <c r="AI42" s="53"/>
      <c r="AJ42" s="53"/>
      <c r="AK42" s="53"/>
      <c r="AL42" s="53"/>
      <c r="AO42" s="53"/>
      <c r="AP42" s="53"/>
      <c r="AQ42" s="53"/>
      <c r="AR42" s="53"/>
      <c r="AS42" s="53"/>
      <c r="AT42" s="53"/>
      <c r="AU42" s="53"/>
    </row>
    <row r="43" spans="4:47">
      <c r="D43" s="53">
        <v>2040</v>
      </c>
      <c r="E43" s="53">
        <f>'ZJQ-Parameter input'!V43</f>
        <v>27180</v>
      </c>
      <c r="F43" s="53">
        <f>'ZJQ-Parameter input'!W43</f>
        <v>12</v>
      </c>
      <c r="G43" s="53">
        <f>'ZJQ-Parameter input'!X43</f>
        <v>6288</v>
      </c>
      <c r="H43" s="53">
        <f>'ZJQ-Parameter input'!Y43</f>
        <v>6393</v>
      </c>
      <c r="I43" s="53">
        <f>'ZJQ-Parameter input'!Z43</f>
        <v>954</v>
      </c>
      <c r="J43" s="53">
        <f>'ZJQ-Parameter input'!AA43</f>
        <v>0</v>
      </c>
      <c r="K43" s="53">
        <f>'ZJQ-Parameter input'!AB43</f>
        <v>0</v>
      </c>
      <c r="M43" s="53">
        <v>2040</v>
      </c>
      <c r="N43" s="54">
        <f>'ZJQ-Parameter input'!CF43</f>
        <v>20</v>
      </c>
      <c r="O43" s="54">
        <f>'ZJQ-Parameter input'!CG43</f>
        <v>19.5</v>
      </c>
      <c r="P43" s="54">
        <f>'ZJQ-Parameter input'!CH43</f>
        <v>9.5039999999999996</v>
      </c>
      <c r="Q43" s="54">
        <f>'ZJQ-Parameter input'!CI43</f>
        <v>7.92</v>
      </c>
      <c r="R43" s="54">
        <f>'ZJQ-Parameter input'!CJ43</f>
        <v>6.84</v>
      </c>
      <c r="S43" s="54">
        <f>'ZJQ-Parameter input'!CK43</f>
        <v>40</v>
      </c>
      <c r="T43" s="54">
        <f>'ZJQ-Parameter input'!CL43</f>
        <v>2.5</v>
      </c>
      <c r="W43" s="53">
        <v>2060</v>
      </c>
      <c r="X43" s="54">
        <f t="shared" si="0"/>
        <v>20</v>
      </c>
      <c r="Y43" s="54">
        <f t="shared" si="1"/>
        <v>19.5</v>
      </c>
      <c r="Z43" s="54">
        <f t="shared" si="2"/>
        <v>9.5039999999999996</v>
      </c>
      <c r="AA43" s="54">
        <f t="shared" si="3"/>
        <v>7.92</v>
      </c>
      <c r="AB43" s="54">
        <f t="shared" si="4"/>
        <v>6.84</v>
      </c>
      <c r="AC43" s="54" t="e">
        <f t="shared" si="5"/>
        <v>#DIV/0!</v>
      </c>
      <c r="AD43" s="54">
        <f t="shared" si="6"/>
        <v>2.5</v>
      </c>
      <c r="AF43" s="53"/>
      <c r="AG43" s="53"/>
      <c r="AH43" s="53"/>
      <c r="AI43" s="53"/>
      <c r="AJ43" s="53"/>
      <c r="AK43" s="53"/>
      <c r="AL43" s="53"/>
      <c r="AO43" s="53"/>
      <c r="AP43" s="53"/>
      <c r="AQ43" s="53"/>
      <c r="AR43" s="53"/>
      <c r="AS43" s="53"/>
      <c r="AT43" s="53"/>
      <c r="AU43" s="53"/>
    </row>
    <row r="44" spans="4:47">
      <c r="D44" s="53">
        <v>2041</v>
      </c>
      <c r="E44" s="53">
        <f>'ZJQ-Parameter input'!V44</f>
        <v>28215</v>
      </c>
      <c r="F44" s="53">
        <f>'ZJQ-Parameter input'!W44</f>
        <v>12</v>
      </c>
      <c r="G44" s="53">
        <f>'ZJQ-Parameter input'!X44</f>
        <v>6129</v>
      </c>
      <c r="H44" s="53">
        <f>'ZJQ-Parameter input'!Y44</f>
        <v>6165</v>
      </c>
      <c r="I44" s="53">
        <f>'ZJQ-Parameter input'!Z44</f>
        <v>987</v>
      </c>
      <c r="J44" s="53">
        <f>'ZJQ-Parameter input'!AA44</f>
        <v>0</v>
      </c>
      <c r="K44" s="53">
        <f>'ZJQ-Parameter input'!AB44</f>
        <v>0</v>
      </c>
      <c r="M44" s="53">
        <v>2041</v>
      </c>
      <c r="N44" s="54">
        <f>'ZJQ-Parameter input'!CF44</f>
        <v>20</v>
      </c>
      <c r="O44" s="54">
        <f>'ZJQ-Parameter input'!CG44</f>
        <v>19.5</v>
      </c>
      <c r="P44" s="54">
        <f>'ZJQ-Parameter input'!CH44</f>
        <v>9.5039999999999996</v>
      </c>
      <c r="Q44" s="54">
        <f>'ZJQ-Parameter input'!CI44</f>
        <v>7.92</v>
      </c>
      <c r="R44" s="54">
        <f>'ZJQ-Parameter input'!CJ44</f>
        <v>6.84</v>
      </c>
      <c r="S44" s="54">
        <f>'ZJQ-Parameter input'!CK44</f>
        <v>40</v>
      </c>
      <c r="T44" s="54">
        <f>'ZJQ-Parameter input'!CL44</f>
        <v>2.5</v>
      </c>
      <c r="W44" s="53"/>
      <c r="AD44" s="54"/>
      <c r="AF44" s="53"/>
      <c r="AG44" s="53"/>
      <c r="AH44" s="53"/>
      <c r="AI44" s="53"/>
      <c r="AJ44" s="53"/>
      <c r="AK44" s="53"/>
      <c r="AL44" s="53"/>
      <c r="AO44" s="53"/>
      <c r="AP44" s="53"/>
      <c r="AQ44" s="53"/>
      <c r="AR44" s="53"/>
      <c r="AS44" s="53"/>
      <c r="AT44" s="53"/>
      <c r="AU44" s="53"/>
    </row>
    <row r="45" spans="4:47">
      <c r="D45" s="53">
        <v>2042</v>
      </c>
      <c r="E45" s="53">
        <f>'ZJQ-Parameter input'!V45</f>
        <v>29103</v>
      </c>
      <c r="F45" s="53">
        <f>'ZJQ-Parameter input'!W45</f>
        <v>12</v>
      </c>
      <c r="G45" s="53">
        <f>'ZJQ-Parameter input'!X45</f>
        <v>5961</v>
      </c>
      <c r="H45" s="53">
        <f>'ZJQ-Parameter input'!Y45</f>
        <v>6114</v>
      </c>
      <c r="I45" s="53">
        <f>'ZJQ-Parameter input'!Z45</f>
        <v>1008</v>
      </c>
      <c r="J45" s="53">
        <f>'ZJQ-Parameter input'!AA45</f>
        <v>0</v>
      </c>
      <c r="K45" s="53">
        <f>'ZJQ-Parameter input'!AB45</f>
        <v>0</v>
      </c>
      <c r="M45" s="53">
        <v>2042</v>
      </c>
      <c r="N45" s="54">
        <f>'ZJQ-Parameter input'!CF45</f>
        <v>20</v>
      </c>
      <c r="O45" s="54">
        <f>'ZJQ-Parameter input'!CG45</f>
        <v>19.5</v>
      </c>
      <c r="P45" s="54">
        <f>'ZJQ-Parameter input'!CH45</f>
        <v>9.5039999999999996</v>
      </c>
      <c r="Q45" s="54">
        <f>'ZJQ-Parameter input'!CI45</f>
        <v>7.92</v>
      </c>
      <c r="R45" s="54">
        <f>'ZJQ-Parameter input'!CJ45</f>
        <v>6.84</v>
      </c>
      <c r="S45" s="54">
        <f>'ZJQ-Parameter input'!CK45</f>
        <v>40</v>
      </c>
      <c r="T45" s="54">
        <f>'ZJQ-Parameter input'!CL45</f>
        <v>2.5</v>
      </c>
      <c r="W45" s="53"/>
      <c r="AD45" s="54"/>
      <c r="AF45" s="53"/>
      <c r="AG45" s="53"/>
      <c r="AH45" s="53"/>
      <c r="AI45" s="53"/>
      <c r="AJ45" s="53"/>
      <c r="AK45" s="53"/>
      <c r="AL45" s="53"/>
      <c r="AO45" s="53"/>
      <c r="AP45" s="53"/>
      <c r="AQ45" s="53"/>
      <c r="AR45" s="53"/>
      <c r="AS45" s="53"/>
      <c r="AT45" s="53"/>
      <c r="AU45" s="53"/>
    </row>
    <row r="46" spans="4:47">
      <c r="D46" s="53">
        <v>2043</v>
      </c>
      <c r="E46" s="53">
        <f>'ZJQ-Parameter input'!V46</f>
        <v>29835</v>
      </c>
      <c r="F46" s="53">
        <f>'ZJQ-Parameter input'!W46</f>
        <v>12</v>
      </c>
      <c r="G46" s="53">
        <f>'ZJQ-Parameter input'!X46</f>
        <v>5940</v>
      </c>
      <c r="H46" s="53">
        <f>'ZJQ-Parameter input'!Y46</f>
        <v>6081</v>
      </c>
      <c r="I46" s="53">
        <f>'ZJQ-Parameter input'!Z46</f>
        <v>1035</v>
      </c>
      <c r="J46" s="53">
        <f>'ZJQ-Parameter input'!AA46</f>
        <v>0</v>
      </c>
      <c r="K46" s="53">
        <f>'ZJQ-Parameter input'!AB46</f>
        <v>0</v>
      </c>
      <c r="M46" s="53">
        <v>2043</v>
      </c>
      <c r="N46" s="54">
        <f>'ZJQ-Parameter input'!CF46</f>
        <v>20</v>
      </c>
      <c r="O46" s="54">
        <f>'ZJQ-Parameter input'!CG46</f>
        <v>19.5</v>
      </c>
      <c r="P46" s="54">
        <f>'ZJQ-Parameter input'!CH46</f>
        <v>9.5039999999999996</v>
      </c>
      <c r="Q46" s="54">
        <f>'ZJQ-Parameter input'!CI46</f>
        <v>7.92</v>
      </c>
      <c r="R46" s="54">
        <f>'ZJQ-Parameter input'!CJ46</f>
        <v>6.84</v>
      </c>
      <c r="S46" s="54">
        <f>'ZJQ-Parameter input'!CK46</f>
        <v>40</v>
      </c>
      <c r="T46" s="54">
        <f>'ZJQ-Parameter input'!CL46</f>
        <v>2.5</v>
      </c>
      <c r="W46" s="53"/>
      <c r="AD46" s="54"/>
      <c r="AF46" s="53"/>
      <c r="AG46" s="53"/>
      <c r="AH46" s="53"/>
      <c r="AI46" s="53"/>
      <c r="AJ46" s="53"/>
      <c r="AK46" s="53"/>
      <c r="AL46" s="53"/>
      <c r="AO46" s="53"/>
      <c r="AP46" s="53"/>
      <c r="AQ46" s="53"/>
      <c r="AR46" s="53"/>
      <c r="AS46" s="53"/>
      <c r="AT46" s="53"/>
      <c r="AU46" s="53"/>
    </row>
    <row r="47" spans="4:47">
      <c r="D47" s="53">
        <v>2044</v>
      </c>
      <c r="E47" s="53">
        <f>'ZJQ-Parameter input'!V47</f>
        <v>30603</v>
      </c>
      <c r="F47" s="53">
        <f>'ZJQ-Parameter input'!W47</f>
        <v>12</v>
      </c>
      <c r="G47" s="53">
        <f>'ZJQ-Parameter input'!X47</f>
        <v>5886</v>
      </c>
      <c r="H47" s="53">
        <f>'ZJQ-Parameter input'!Y47</f>
        <v>6063</v>
      </c>
      <c r="I47" s="53">
        <f>'ZJQ-Parameter input'!Z47</f>
        <v>1053</v>
      </c>
      <c r="J47" s="53">
        <f>'ZJQ-Parameter input'!AA47</f>
        <v>0</v>
      </c>
      <c r="K47" s="53">
        <f>'ZJQ-Parameter input'!AB47</f>
        <v>0</v>
      </c>
      <c r="M47" s="53">
        <v>2044</v>
      </c>
      <c r="N47" s="54">
        <f>'ZJQ-Parameter input'!CF47</f>
        <v>20</v>
      </c>
      <c r="O47" s="54">
        <f>'ZJQ-Parameter input'!CG47</f>
        <v>19.5</v>
      </c>
      <c r="P47" s="54">
        <f>'ZJQ-Parameter input'!CH47</f>
        <v>9.5039999999999996</v>
      </c>
      <c r="Q47" s="54">
        <f>'ZJQ-Parameter input'!CI47</f>
        <v>7.92</v>
      </c>
      <c r="R47" s="54">
        <f>'ZJQ-Parameter input'!CJ47</f>
        <v>6.84</v>
      </c>
      <c r="S47" s="54">
        <f>'ZJQ-Parameter input'!CK47</f>
        <v>40</v>
      </c>
      <c r="T47" s="54">
        <f>'ZJQ-Parameter input'!CL47</f>
        <v>2.5</v>
      </c>
      <c r="W47" s="53"/>
      <c r="AD47" s="54"/>
      <c r="AF47" s="53"/>
      <c r="AG47" s="53"/>
      <c r="AH47" s="53"/>
      <c r="AI47" s="53"/>
      <c r="AJ47" s="53"/>
      <c r="AK47" s="53"/>
      <c r="AL47" s="53"/>
      <c r="AO47" s="53"/>
      <c r="AP47" s="53"/>
      <c r="AQ47" s="53"/>
      <c r="AR47" s="53"/>
      <c r="AS47" s="53"/>
      <c r="AT47" s="53"/>
      <c r="AU47" s="53"/>
    </row>
    <row r="48" spans="4:47">
      <c r="D48" s="53">
        <v>2045</v>
      </c>
      <c r="E48" s="53">
        <f>'ZJQ-Parameter input'!V48</f>
        <v>31335</v>
      </c>
      <c r="F48" s="53">
        <f>'ZJQ-Parameter input'!W48</f>
        <v>12</v>
      </c>
      <c r="G48" s="53">
        <f>'ZJQ-Parameter input'!X48</f>
        <v>5853</v>
      </c>
      <c r="H48" s="53">
        <f>'ZJQ-Parameter input'!Y48</f>
        <v>6069</v>
      </c>
      <c r="I48" s="53">
        <f>'ZJQ-Parameter input'!Z48</f>
        <v>1074</v>
      </c>
      <c r="J48" s="53">
        <f>'ZJQ-Parameter input'!AA48</f>
        <v>0</v>
      </c>
      <c r="K48" s="53">
        <f>'ZJQ-Parameter input'!AB48</f>
        <v>0</v>
      </c>
      <c r="M48" s="53">
        <v>2045</v>
      </c>
      <c r="N48" s="54">
        <f>'ZJQ-Parameter input'!CF48</f>
        <v>20</v>
      </c>
      <c r="O48" s="54">
        <f>'ZJQ-Parameter input'!CG48</f>
        <v>19.5</v>
      </c>
      <c r="P48" s="54">
        <f>'ZJQ-Parameter input'!CH48</f>
        <v>9.5039999999999996</v>
      </c>
      <c r="Q48" s="54">
        <f>'ZJQ-Parameter input'!CI48</f>
        <v>7.92</v>
      </c>
      <c r="R48" s="54">
        <f>'ZJQ-Parameter input'!CJ48</f>
        <v>6.84</v>
      </c>
      <c r="S48" s="54">
        <f>'ZJQ-Parameter input'!CK48</f>
        <v>40</v>
      </c>
      <c r="T48" s="54">
        <f>'ZJQ-Parameter input'!CL48</f>
        <v>2.5</v>
      </c>
      <c r="W48" s="53"/>
      <c r="AD48" s="54"/>
      <c r="AF48" s="53"/>
      <c r="AG48" s="53"/>
      <c r="AH48" s="53"/>
      <c r="AI48" s="53"/>
      <c r="AJ48" s="53"/>
      <c r="AK48" s="53"/>
      <c r="AL48" s="53"/>
      <c r="AO48" s="53"/>
      <c r="AP48" s="53"/>
      <c r="AQ48" s="53"/>
      <c r="AR48" s="53"/>
      <c r="AS48" s="53"/>
      <c r="AT48" s="53"/>
      <c r="AU48" s="53"/>
    </row>
    <row r="49" spans="2:67">
      <c r="D49" s="53">
        <v>2046</v>
      </c>
      <c r="E49" s="53">
        <f>'ZJQ-Parameter input'!V49</f>
        <v>32163</v>
      </c>
      <c r="F49" s="53">
        <f>'ZJQ-Parameter input'!W49</f>
        <v>12</v>
      </c>
      <c r="G49" s="53">
        <f>'ZJQ-Parameter input'!X49</f>
        <v>5769</v>
      </c>
      <c r="H49" s="53">
        <f>'ZJQ-Parameter input'!Y49</f>
        <v>6048</v>
      </c>
      <c r="I49" s="53">
        <f>'ZJQ-Parameter input'!Z49</f>
        <v>1089</v>
      </c>
      <c r="J49" s="53">
        <f>'ZJQ-Parameter input'!AA49</f>
        <v>0</v>
      </c>
      <c r="K49" s="53">
        <f>'ZJQ-Parameter input'!AB49</f>
        <v>0</v>
      </c>
      <c r="M49" s="53">
        <v>2046</v>
      </c>
      <c r="N49" s="54">
        <f>'ZJQ-Parameter input'!CF49</f>
        <v>20</v>
      </c>
      <c r="O49" s="54">
        <f>'ZJQ-Parameter input'!CG49</f>
        <v>19.5</v>
      </c>
      <c r="P49" s="54">
        <f>'ZJQ-Parameter input'!CH49</f>
        <v>9.5039999999999996</v>
      </c>
      <c r="Q49" s="54">
        <f>'ZJQ-Parameter input'!CI49</f>
        <v>7.92</v>
      </c>
      <c r="R49" s="54">
        <f>'ZJQ-Parameter input'!CJ49</f>
        <v>6.84</v>
      </c>
      <c r="S49" s="54">
        <f>'ZJQ-Parameter input'!CK49</f>
        <v>40</v>
      </c>
      <c r="T49" s="54">
        <f>'ZJQ-Parameter input'!CL49</f>
        <v>2.5</v>
      </c>
      <c r="W49" s="53"/>
      <c r="AD49" s="54"/>
      <c r="AF49" s="53"/>
      <c r="AG49" s="53"/>
      <c r="AH49" s="53"/>
      <c r="AI49" s="53"/>
      <c r="AJ49" s="53"/>
      <c r="AK49" s="53"/>
      <c r="AL49" s="53"/>
      <c r="AO49" s="53"/>
      <c r="AP49" s="53"/>
      <c r="AQ49" s="53"/>
      <c r="AR49" s="53"/>
      <c r="AS49" s="53"/>
      <c r="AT49" s="53"/>
      <c r="AU49" s="53"/>
    </row>
    <row r="50" spans="2:67">
      <c r="D50" s="53">
        <v>2047</v>
      </c>
      <c r="E50" s="53">
        <f>'ZJQ-Parameter input'!V50</f>
        <v>32862</v>
      </c>
      <c r="F50" s="53">
        <f>'ZJQ-Parameter input'!W50</f>
        <v>12</v>
      </c>
      <c r="G50" s="53">
        <f>'ZJQ-Parameter input'!X50</f>
        <v>5766</v>
      </c>
      <c r="H50" s="53">
        <f>'ZJQ-Parameter input'!Y50</f>
        <v>6084</v>
      </c>
      <c r="I50" s="53">
        <f>'ZJQ-Parameter input'!Z50</f>
        <v>1107</v>
      </c>
      <c r="J50" s="53">
        <f>'ZJQ-Parameter input'!AA50</f>
        <v>0</v>
      </c>
      <c r="K50" s="53">
        <f>'ZJQ-Parameter input'!AB50</f>
        <v>0</v>
      </c>
      <c r="M50" s="53">
        <v>2047</v>
      </c>
      <c r="N50" s="54">
        <f>'ZJQ-Parameter input'!CF50</f>
        <v>20</v>
      </c>
      <c r="O50" s="54">
        <f>'ZJQ-Parameter input'!CG50</f>
        <v>19.5</v>
      </c>
      <c r="P50" s="54">
        <f>'ZJQ-Parameter input'!CH50</f>
        <v>9.5039999999999996</v>
      </c>
      <c r="Q50" s="54">
        <f>'ZJQ-Parameter input'!CI50</f>
        <v>7.92</v>
      </c>
      <c r="R50" s="54">
        <f>'ZJQ-Parameter input'!CJ50</f>
        <v>6.84</v>
      </c>
      <c r="S50" s="54">
        <f>'ZJQ-Parameter input'!CK50</f>
        <v>40</v>
      </c>
      <c r="T50" s="54">
        <f>'ZJQ-Parameter input'!CL50</f>
        <v>2.5</v>
      </c>
      <c r="W50" s="53"/>
      <c r="AD50" s="54"/>
      <c r="AF50" s="53"/>
      <c r="AG50" s="53"/>
      <c r="AH50" s="53"/>
      <c r="AI50" s="53"/>
      <c r="AJ50" s="53"/>
      <c r="AK50" s="53"/>
      <c r="AL50" s="53"/>
      <c r="AO50" s="53"/>
      <c r="AP50" s="53"/>
      <c r="AQ50" s="53"/>
      <c r="AR50" s="53"/>
      <c r="AS50" s="53"/>
      <c r="AT50" s="53"/>
      <c r="AU50" s="53"/>
    </row>
    <row r="51" spans="2:67">
      <c r="D51" s="53">
        <v>2048</v>
      </c>
      <c r="E51" s="53">
        <f>'ZJQ-Parameter input'!V51</f>
        <v>33537</v>
      </c>
      <c r="F51" s="53">
        <f>'ZJQ-Parameter input'!W51</f>
        <v>12</v>
      </c>
      <c r="G51" s="53">
        <f>'ZJQ-Parameter input'!X51</f>
        <v>5793</v>
      </c>
      <c r="H51" s="53">
        <f>'ZJQ-Parameter input'!Y51</f>
        <v>6129</v>
      </c>
      <c r="I51" s="53">
        <f>'ZJQ-Parameter input'!Z51</f>
        <v>1125</v>
      </c>
      <c r="J51" s="53">
        <f>'ZJQ-Parameter input'!AA51</f>
        <v>0</v>
      </c>
      <c r="K51" s="53">
        <f>'ZJQ-Parameter input'!AB51</f>
        <v>0</v>
      </c>
      <c r="M51" s="53">
        <v>2048</v>
      </c>
      <c r="N51" s="54">
        <f>'ZJQ-Parameter input'!CF51</f>
        <v>20</v>
      </c>
      <c r="O51" s="54">
        <f>'ZJQ-Parameter input'!CG51</f>
        <v>19.5</v>
      </c>
      <c r="P51" s="54">
        <f>'ZJQ-Parameter input'!CH51</f>
        <v>9.5039999999999996</v>
      </c>
      <c r="Q51" s="54">
        <f>'ZJQ-Parameter input'!CI51</f>
        <v>7.92</v>
      </c>
      <c r="R51" s="54">
        <f>'ZJQ-Parameter input'!CJ51</f>
        <v>6.84</v>
      </c>
      <c r="S51" s="54">
        <f>'ZJQ-Parameter input'!CK51</f>
        <v>40</v>
      </c>
      <c r="T51" s="54">
        <f>'ZJQ-Parameter input'!CL51</f>
        <v>2.5</v>
      </c>
      <c r="W51" s="53"/>
      <c r="AD51" s="54"/>
      <c r="AF51" s="53"/>
      <c r="AG51" s="53"/>
      <c r="AH51" s="53"/>
      <c r="AI51" s="53"/>
      <c r="AJ51" s="53"/>
      <c r="AK51" s="53"/>
      <c r="AL51" s="53"/>
      <c r="AO51" s="53"/>
      <c r="AP51" s="53"/>
      <c r="AQ51" s="53"/>
      <c r="AR51" s="53"/>
      <c r="AS51" s="53"/>
      <c r="AT51" s="53"/>
      <c r="AU51" s="53"/>
    </row>
    <row r="52" spans="2:67">
      <c r="D52" s="53">
        <v>2049</v>
      </c>
      <c r="E52" s="53">
        <f>'ZJQ-Parameter input'!V52</f>
        <v>34191</v>
      </c>
      <c r="F52" s="53">
        <f>'ZJQ-Parameter input'!W52</f>
        <v>12</v>
      </c>
      <c r="G52" s="53">
        <f>'ZJQ-Parameter input'!X52</f>
        <v>5811</v>
      </c>
      <c r="H52" s="53">
        <f>'ZJQ-Parameter input'!Y52</f>
        <v>6213</v>
      </c>
      <c r="I52" s="53">
        <f>'ZJQ-Parameter input'!Z52</f>
        <v>1143</v>
      </c>
      <c r="J52" s="53">
        <f>'ZJQ-Parameter input'!AA52</f>
        <v>0</v>
      </c>
      <c r="K52" s="53">
        <f>'ZJQ-Parameter input'!AB52</f>
        <v>0</v>
      </c>
      <c r="M52" s="53">
        <v>2049</v>
      </c>
      <c r="N52" s="54">
        <f>'ZJQ-Parameter input'!CF52</f>
        <v>20</v>
      </c>
      <c r="O52" s="54">
        <f>'ZJQ-Parameter input'!CG52</f>
        <v>19.5</v>
      </c>
      <c r="P52" s="54">
        <f>'ZJQ-Parameter input'!CH52</f>
        <v>9.5039999999999996</v>
      </c>
      <c r="Q52" s="54">
        <f>'ZJQ-Parameter input'!CI52</f>
        <v>7.92</v>
      </c>
      <c r="R52" s="54">
        <f>'ZJQ-Parameter input'!CJ52</f>
        <v>6.84</v>
      </c>
      <c r="S52" s="54">
        <f>'ZJQ-Parameter input'!CK52</f>
        <v>40</v>
      </c>
      <c r="T52" s="54">
        <f>'ZJQ-Parameter input'!CL52</f>
        <v>2.5</v>
      </c>
      <c r="W52" s="53"/>
      <c r="AD52" s="54"/>
      <c r="AF52" s="53"/>
      <c r="AG52" s="53"/>
      <c r="AH52" s="53"/>
      <c r="AI52" s="53"/>
      <c r="AJ52" s="53"/>
      <c r="AK52" s="53"/>
      <c r="AL52" s="53"/>
      <c r="AO52" s="53"/>
      <c r="AP52" s="53"/>
      <c r="AQ52" s="53"/>
      <c r="AR52" s="53"/>
      <c r="AS52" s="53"/>
      <c r="AT52" s="53"/>
      <c r="AU52" s="53"/>
    </row>
    <row r="53" spans="2:67">
      <c r="D53" s="53">
        <v>2050</v>
      </c>
      <c r="E53" s="53">
        <f>'ZJQ-Parameter input'!V53</f>
        <v>34920</v>
      </c>
      <c r="F53" s="53">
        <f>'ZJQ-Parameter input'!W53</f>
        <v>12</v>
      </c>
      <c r="G53" s="53">
        <f>'ZJQ-Parameter input'!X53</f>
        <v>5790</v>
      </c>
      <c r="H53" s="53">
        <f>'ZJQ-Parameter input'!Y53</f>
        <v>6279</v>
      </c>
      <c r="I53" s="53">
        <f>'ZJQ-Parameter input'!Z53</f>
        <v>1155</v>
      </c>
      <c r="J53" s="53">
        <f>'ZJQ-Parameter input'!AA53</f>
        <v>0</v>
      </c>
      <c r="K53" s="53">
        <f>'ZJQ-Parameter input'!AB53</f>
        <v>0</v>
      </c>
      <c r="M53" s="53">
        <v>2050</v>
      </c>
      <c r="N53" s="54">
        <f>'ZJQ-Parameter input'!CF53</f>
        <v>20</v>
      </c>
      <c r="O53" s="54">
        <f>'ZJQ-Parameter input'!CG53</f>
        <v>19.5</v>
      </c>
      <c r="P53" s="54">
        <f>'ZJQ-Parameter input'!CH53</f>
        <v>9.5039999999999996</v>
      </c>
      <c r="Q53" s="54">
        <f>'ZJQ-Parameter input'!CI53</f>
        <v>7.92</v>
      </c>
      <c r="R53" s="54">
        <f>'ZJQ-Parameter input'!CJ53</f>
        <v>6.84</v>
      </c>
      <c r="S53" s="54">
        <f>'ZJQ-Parameter input'!CK53</f>
        <v>40</v>
      </c>
      <c r="T53" s="54">
        <f>'ZJQ-Parameter input'!CL53</f>
        <v>2.5</v>
      </c>
      <c r="W53" s="53"/>
      <c r="AD53" s="54"/>
      <c r="AF53" s="53"/>
      <c r="AG53" s="53"/>
      <c r="AH53" s="53"/>
      <c r="AI53" s="53"/>
      <c r="AJ53" s="53"/>
      <c r="AK53" s="53"/>
      <c r="AL53" s="53"/>
      <c r="AO53" s="53"/>
      <c r="AP53" s="53"/>
      <c r="AQ53" s="53"/>
      <c r="AR53" s="53"/>
      <c r="AS53" s="53"/>
      <c r="AT53" s="53"/>
      <c r="AU53" s="53"/>
    </row>
    <row r="54" spans="2:67">
      <c r="D54" s="53">
        <v>2051</v>
      </c>
      <c r="E54" s="53">
        <f>'ZJQ-Parameter input'!V54</f>
        <v>35205</v>
      </c>
      <c r="F54" s="53">
        <f>'ZJQ-Parameter input'!W54</f>
        <v>12</v>
      </c>
      <c r="G54" s="53">
        <f>'ZJQ-Parameter input'!X54</f>
        <v>5787</v>
      </c>
      <c r="H54" s="53">
        <f>'ZJQ-Parameter input'!Y54</f>
        <v>6201</v>
      </c>
      <c r="I54" s="53">
        <f>'ZJQ-Parameter input'!Z54</f>
        <v>1161</v>
      </c>
      <c r="J54" s="53">
        <f>'ZJQ-Parameter input'!AA54</f>
        <v>0</v>
      </c>
      <c r="K54" s="53">
        <f>'ZJQ-Parameter input'!AB54</f>
        <v>0</v>
      </c>
      <c r="M54" s="53">
        <v>2051</v>
      </c>
      <c r="N54" s="54">
        <f>'ZJQ-Parameter input'!CF54</f>
        <v>20</v>
      </c>
      <c r="O54" s="54">
        <f>'ZJQ-Parameter input'!CG54</f>
        <v>19.5</v>
      </c>
      <c r="P54" s="54">
        <f>'ZJQ-Parameter input'!CH54</f>
        <v>9.5039999999999996</v>
      </c>
      <c r="Q54" s="54">
        <f>'ZJQ-Parameter input'!CI54</f>
        <v>7.92</v>
      </c>
      <c r="R54" s="54">
        <f>'ZJQ-Parameter input'!CJ54</f>
        <v>6.84</v>
      </c>
      <c r="S54" s="54">
        <f>'ZJQ-Parameter input'!CK54</f>
        <v>40</v>
      </c>
      <c r="T54" s="54">
        <f>'ZJQ-Parameter input'!CL54</f>
        <v>2.5</v>
      </c>
      <c r="W54" s="53"/>
      <c r="AD54" s="54"/>
      <c r="AF54" s="53"/>
      <c r="AG54" s="53"/>
      <c r="AH54" s="53"/>
      <c r="AI54" s="53"/>
      <c r="AJ54" s="53"/>
      <c r="AK54" s="53"/>
      <c r="AL54" s="53"/>
      <c r="AO54" s="53"/>
      <c r="AP54" s="53"/>
      <c r="AQ54" s="53"/>
      <c r="AR54" s="53"/>
      <c r="AS54" s="53"/>
      <c r="AT54" s="53"/>
      <c r="AU54" s="53"/>
    </row>
    <row r="55" spans="2:67">
      <c r="D55" s="53">
        <v>2052</v>
      </c>
      <c r="E55" s="53">
        <f>'ZJQ-Parameter input'!V55</f>
        <v>35475</v>
      </c>
      <c r="F55" s="53">
        <f>'ZJQ-Parameter input'!W55</f>
        <v>12</v>
      </c>
      <c r="G55" s="53">
        <f>'ZJQ-Parameter input'!X55</f>
        <v>5745</v>
      </c>
      <c r="H55" s="53">
        <f>'ZJQ-Parameter input'!Y55</f>
        <v>6183</v>
      </c>
      <c r="I55" s="53">
        <f>'ZJQ-Parameter input'!Z55</f>
        <v>1161</v>
      </c>
      <c r="J55" s="53">
        <f>'ZJQ-Parameter input'!AA55</f>
        <v>0</v>
      </c>
      <c r="K55" s="53">
        <f>'ZJQ-Parameter input'!AB55</f>
        <v>0</v>
      </c>
      <c r="M55" s="53">
        <v>2052</v>
      </c>
      <c r="N55" s="54">
        <f>'ZJQ-Parameter input'!CF55</f>
        <v>20</v>
      </c>
      <c r="O55" s="54">
        <f>'ZJQ-Parameter input'!CG55</f>
        <v>19.5</v>
      </c>
      <c r="P55" s="54">
        <f>'ZJQ-Parameter input'!CH55</f>
        <v>9.5039999999999996</v>
      </c>
      <c r="Q55" s="54">
        <f>'ZJQ-Parameter input'!CI55</f>
        <v>7.92</v>
      </c>
      <c r="R55" s="54">
        <f>'ZJQ-Parameter input'!CJ55</f>
        <v>6.84</v>
      </c>
      <c r="S55" s="54">
        <f>'ZJQ-Parameter input'!CK55</f>
        <v>40</v>
      </c>
      <c r="T55" s="54">
        <f>'ZJQ-Parameter input'!CL55</f>
        <v>2.5</v>
      </c>
      <c r="W55" s="53"/>
      <c r="AD55" s="54"/>
      <c r="AF55" s="53"/>
      <c r="AG55" s="53"/>
      <c r="AH55" s="53"/>
      <c r="AI55" s="53"/>
      <c r="AJ55" s="53"/>
      <c r="AK55" s="53"/>
      <c r="AL55" s="53"/>
      <c r="AO55" s="53"/>
      <c r="AP55" s="53"/>
      <c r="AQ55" s="53"/>
      <c r="AR55" s="53"/>
      <c r="AS55" s="53"/>
      <c r="AT55" s="53"/>
      <c r="AU55" s="53"/>
    </row>
    <row r="56" spans="2:67">
      <c r="D56" s="53">
        <v>2053</v>
      </c>
      <c r="E56" s="53">
        <f>'ZJQ-Parameter input'!V56</f>
        <v>35778</v>
      </c>
      <c r="F56" s="53">
        <f>'ZJQ-Parameter input'!W56</f>
        <v>12</v>
      </c>
      <c r="G56" s="53">
        <f>'ZJQ-Parameter input'!X56</f>
        <v>5697</v>
      </c>
      <c r="H56" s="53">
        <f>'ZJQ-Parameter input'!Y56</f>
        <v>6135</v>
      </c>
      <c r="I56" s="53">
        <f>'ZJQ-Parameter input'!Z56</f>
        <v>1164</v>
      </c>
      <c r="J56" s="53">
        <f>'ZJQ-Parameter input'!AA56</f>
        <v>0</v>
      </c>
      <c r="K56" s="53">
        <f>'ZJQ-Parameter input'!AB56</f>
        <v>3</v>
      </c>
      <c r="M56" s="53">
        <v>2053</v>
      </c>
      <c r="N56" s="54">
        <f>'ZJQ-Parameter input'!CF56</f>
        <v>20</v>
      </c>
      <c r="O56" s="54">
        <f>'ZJQ-Parameter input'!CG56</f>
        <v>19.5</v>
      </c>
      <c r="P56" s="54">
        <f>'ZJQ-Parameter input'!CH56</f>
        <v>9.5039999999999996</v>
      </c>
      <c r="Q56" s="54">
        <f>'ZJQ-Parameter input'!CI56</f>
        <v>7.92</v>
      </c>
      <c r="R56" s="54">
        <f>'ZJQ-Parameter input'!CJ56</f>
        <v>6.84</v>
      </c>
      <c r="S56" s="54">
        <f>'ZJQ-Parameter input'!CK56</f>
        <v>40</v>
      </c>
      <c r="T56" s="54">
        <f>'ZJQ-Parameter input'!CL56</f>
        <v>2.5</v>
      </c>
      <c r="W56" s="53"/>
      <c r="AD56" s="54"/>
      <c r="AF56" s="53"/>
      <c r="AG56" s="53"/>
      <c r="AH56" s="53"/>
      <c r="AI56" s="53"/>
      <c r="AJ56" s="53"/>
      <c r="AK56" s="53"/>
      <c r="AL56" s="53"/>
      <c r="AO56" s="53"/>
      <c r="AP56" s="53"/>
      <c r="AQ56" s="53"/>
      <c r="AR56" s="53"/>
      <c r="AS56" s="53"/>
      <c r="AT56" s="53"/>
      <c r="AU56" s="53"/>
    </row>
    <row r="57" spans="2:67">
      <c r="D57" s="53">
        <v>2054</v>
      </c>
      <c r="E57" s="53">
        <f>'ZJQ-Parameter input'!V57</f>
        <v>36048</v>
      </c>
      <c r="F57" s="53">
        <f>'ZJQ-Parameter input'!W57</f>
        <v>12</v>
      </c>
      <c r="G57" s="53">
        <f>'ZJQ-Parameter input'!X57</f>
        <v>5670</v>
      </c>
      <c r="H57" s="53">
        <f>'ZJQ-Parameter input'!Y57</f>
        <v>6105</v>
      </c>
      <c r="I57" s="53">
        <f>'ZJQ-Parameter input'!Z57</f>
        <v>1164</v>
      </c>
      <c r="J57" s="53">
        <f>'ZJQ-Parameter input'!AA57</f>
        <v>0</v>
      </c>
      <c r="K57" s="53">
        <f>'ZJQ-Parameter input'!AB57</f>
        <v>3</v>
      </c>
      <c r="M57" s="53">
        <v>2054</v>
      </c>
      <c r="N57" s="54">
        <f>'ZJQ-Parameter input'!CF57</f>
        <v>20</v>
      </c>
      <c r="O57" s="54">
        <f>'ZJQ-Parameter input'!CG57</f>
        <v>19.5</v>
      </c>
      <c r="P57" s="54">
        <f>'ZJQ-Parameter input'!CH57</f>
        <v>9.5039999999999996</v>
      </c>
      <c r="Q57" s="54">
        <f>'ZJQ-Parameter input'!CI57</f>
        <v>7.92</v>
      </c>
      <c r="R57" s="54">
        <f>'ZJQ-Parameter input'!CJ57</f>
        <v>6.84</v>
      </c>
      <c r="S57" s="54">
        <f>'ZJQ-Parameter input'!CK57</f>
        <v>40</v>
      </c>
      <c r="T57" s="54">
        <f>'ZJQ-Parameter input'!CL57</f>
        <v>2.5</v>
      </c>
      <c r="W57" s="53"/>
      <c r="AD57" s="54"/>
      <c r="AF57" s="53"/>
      <c r="AG57" s="53"/>
      <c r="AH57" s="53"/>
      <c r="AI57" s="53"/>
      <c r="AJ57" s="53"/>
      <c r="AK57" s="53"/>
      <c r="AL57" s="53"/>
      <c r="AO57" s="53"/>
      <c r="AP57" s="53"/>
      <c r="AQ57" s="53"/>
      <c r="AR57" s="53"/>
      <c r="AS57" s="53"/>
      <c r="AT57" s="53"/>
      <c r="AU57" s="53"/>
    </row>
    <row r="58" spans="2:67">
      <c r="D58" s="53">
        <v>2055</v>
      </c>
      <c r="E58" s="53">
        <f>'ZJQ-Parameter input'!V58</f>
        <v>36336</v>
      </c>
      <c r="F58" s="53">
        <f>'ZJQ-Parameter input'!W58</f>
        <v>12</v>
      </c>
      <c r="G58" s="53">
        <f>'ZJQ-Parameter input'!X58</f>
        <v>5631</v>
      </c>
      <c r="H58" s="53">
        <f>'ZJQ-Parameter input'!Y58</f>
        <v>6066</v>
      </c>
      <c r="I58" s="53">
        <f>'ZJQ-Parameter input'!Z58</f>
        <v>1167</v>
      </c>
      <c r="J58" s="53">
        <f>'ZJQ-Parameter input'!AA58</f>
        <v>0</v>
      </c>
      <c r="K58" s="53">
        <f>'ZJQ-Parameter input'!AB58</f>
        <v>3</v>
      </c>
      <c r="M58" s="53">
        <v>2055</v>
      </c>
      <c r="N58" s="54">
        <f>'ZJQ-Parameter input'!CF58</f>
        <v>20</v>
      </c>
      <c r="O58" s="54">
        <f>'ZJQ-Parameter input'!CG58</f>
        <v>19.5</v>
      </c>
      <c r="P58" s="54">
        <f>'ZJQ-Parameter input'!CH58</f>
        <v>9.5039999999999996</v>
      </c>
      <c r="Q58" s="54">
        <f>'ZJQ-Parameter input'!CI58</f>
        <v>7.92</v>
      </c>
      <c r="R58" s="54">
        <f>'ZJQ-Parameter input'!CJ58</f>
        <v>6.84</v>
      </c>
      <c r="S58" s="54">
        <f>'ZJQ-Parameter input'!CK58</f>
        <v>40</v>
      </c>
      <c r="T58" s="54">
        <f>'ZJQ-Parameter input'!CL58</f>
        <v>2.5</v>
      </c>
      <c r="W58" s="53"/>
      <c r="AD58" s="54"/>
      <c r="AF58" s="53"/>
      <c r="AG58" s="53"/>
      <c r="AH58" s="53"/>
      <c r="AI58" s="53"/>
      <c r="AJ58" s="53"/>
      <c r="AK58" s="53"/>
      <c r="AL58" s="53"/>
      <c r="AO58" s="53"/>
      <c r="AP58" s="53"/>
      <c r="AQ58" s="53"/>
      <c r="AR58" s="53"/>
      <c r="AS58" s="53"/>
      <c r="AT58" s="53"/>
      <c r="AU58" s="53"/>
    </row>
    <row r="59" spans="2:67">
      <c r="D59" s="53">
        <v>2056</v>
      </c>
      <c r="E59" s="53">
        <f>'ZJQ-Parameter input'!V59</f>
        <v>36585</v>
      </c>
      <c r="F59" s="53">
        <f>'ZJQ-Parameter input'!W59</f>
        <v>12</v>
      </c>
      <c r="G59" s="53">
        <f>'ZJQ-Parameter input'!X59</f>
        <v>5598</v>
      </c>
      <c r="H59" s="53">
        <f>'ZJQ-Parameter input'!Y59</f>
        <v>6060</v>
      </c>
      <c r="I59" s="53">
        <f>'ZJQ-Parameter input'!Z59</f>
        <v>1170</v>
      </c>
      <c r="J59" s="53">
        <f>'ZJQ-Parameter input'!AA59</f>
        <v>0</v>
      </c>
      <c r="K59" s="53">
        <f>'ZJQ-Parameter input'!AB59</f>
        <v>3</v>
      </c>
      <c r="M59" s="53">
        <v>2056</v>
      </c>
      <c r="N59" s="54">
        <f>'ZJQ-Parameter input'!CF59</f>
        <v>20</v>
      </c>
      <c r="O59" s="54">
        <f>'ZJQ-Parameter input'!CG59</f>
        <v>19.5</v>
      </c>
      <c r="P59" s="54">
        <f>'ZJQ-Parameter input'!CH59</f>
        <v>9.5039999999999996</v>
      </c>
      <c r="Q59" s="54">
        <f>'ZJQ-Parameter input'!CI59</f>
        <v>7.92</v>
      </c>
      <c r="R59" s="54">
        <f>'ZJQ-Parameter input'!CJ59</f>
        <v>6.84</v>
      </c>
      <c r="S59" s="54">
        <f>'ZJQ-Parameter input'!CK59</f>
        <v>40</v>
      </c>
      <c r="T59" s="54">
        <f>'ZJQ-Parameter input'!CL59</f>
        <v>2.5</v>
      </c>
      <c r="W59" s="53"/>
      <c r="AD59" s="54"/>
      <c r="AF59" s="53"/>
      <c r="AG59" s="53"/>
      <c r="AH59" s="53"/>
      <c r="AI59" s="53"/>
      <c r="AJ59" s="53"/>
      <c r="AK59" s="53"/>
      <c r="AL59" s="53"/>
      <c r="AO59" s="53"/>
      <c r="AP59" s="53"/>
      <c r="AQ59" s="53"/>
      <c r="AR59" s="53"/>
      <c r="AS59" s="53"/>
      <c r="AT59" s="53"/>
      <c r="AU59" s="53"/>
    </row>
    <row r="60" spans="2:67">
      <c r="D60" s="53">
        <v>2057</v>
      </c>
      <c r="E60" s="53">
        <f>'ZJQ-Parameter input'!V60</f>
        <v>36855</v>
      </c>
      <c r="F60" s="53">
        <f>'ZJQ-Parameter input'!W60</f>
        <v>12</v>
      </c>
      <c r="G60" s="53">
        <f>'ZJQ-Parameter input'!X60</f>
        <v>5571</v>
      </c>
      <c r="H60" s="53">
        <f>'ZJQ-Parameter input'!Y60</f>
        <v>6030</v>
      </c>
      <c r="I60" s="53">
        <f>'ZJQ-Parameter input'!Z60</f>
        <v>1170</v>
      </c>
      <c r="J60" s="53">
        <f>'ZJQ-Parameter input'!AA60</f>
        <v>0</v>
      </c>
      <c r="K60" s="53">
        <f>'ZJQ-Parameter input'!AB60</f>
        <v>3</v>
      </c>
      <c r="M60" s="53">
        <v>2057</v>
      </c>
      <c r="N60" s="54">
        <f>'ZJQ-Parameter input'!CF60</f>
        <v>20</v>
      </c>
      <c r="O60" s="54">
        <f>'ZJQ-Parameter input'!CG60</f>
        <v>19.5</v>
      </c>
      <c r="P60" s="54">
        <f>'ZJQ-Parameter input'!CH60</f>
        <v>9.5039999999999996</v>
      </c>
      <c r="Q60" s="54">
        <f>'ZJQ-Parameter input'!CI60</f>
        <v>7.92</v>
      </c>
      <c r="R60" s="54">
        <f>'ZJQ-Parameter input'!CJ60</f>
        <v>6.84</v>
      </c>
      <c r="S60" s="54">
        <f>'ZJQ-Parameter input'!CK60</f>
        <v>40</v>
      </c>
      <c r="T60" s="54">
        <f>'ZJQ-Parameter input'!CL60</f>
        <v>2.5</v>
      </c>
      <c r="W60" s="53"/>
      <c r="AD60" s="54"/>
      <c r="AF60" s="53"/>
      <c r="AG60" s="53"/>
      <c r="AH60" s="53"/>
      <c r="AI60" s="53"/>
      <c r="AJ60" s="53"/>
      <c r="AK60" s="53"/>
      <c r="AL60" s="53"/>
      <c r="AO60" s="53"/>
      <c r="AP60" s="53"/>
      <c r="AQ60" s="53"/>
      <c r="AR60" s="53"/>
      <c r="AS60" s="53"/>
      <c r="AT60" s="53"/>
      <c r="AU60" s="53"/>
    </row>
    <row r="61" spans="2:67">
      <c r="D61" s="53">
        <v>2058</v>
      </c>
      <c r="E61" s="53">
        <f>'ZJQ-Parameter input'!V61</f>
        <v>37146</v>
      </c>
      <c r="F61" s="53">
        <f>'ZJQ-Parameter input'!W61</f>
        <v>15</v>
      </c>
      <c r="G61" s="53">
        <f>'ZJQ-Parameter input'!X61</f>
        <v>5532</v>
      </c>
      <c r="H61" s="53">
        <f>'ZJQ-Parameter input'!Y61</f>
        <v>5991</v>
      </c>
      <c r="I61" s="53">
        <f>'ZJQ-Parameter input'!Z61</f>
        <v>1173</v>
      </c>
      <c r="J61" s="53">
        <f>'ZJQ-Parameter input'!AA61</f>
        <v>0</v>
      </c>
      <c r="K61" s="53">
        <f>'ZJQ-Parameter input'!AB61</f>
        <v>3</v>
      </c>
      <c r="M61" s="53">
        <v>2058</v>
      </c>
      <c r="N61" s="54">
        <f>'ZJQ-Parameter input'!CF61</f>
        <v>20</v>
      </c>
      <c r="O61" s="54">
        <f>'ZJQ-Parameter input'!CG61</f>
        <v>19.5</v>
      </c>
      <c r="P61" s="54">
        <f>'ZJQ-Parameter input'!CH61</f>
        <v>9.5039999999999996</v>
      </c>
      <c r="Q61" s="54">
        <f>'ZJQ-Parameter input'!CI61</f>
        <v>7.92</v>
      </c>
      <c r="R61" s="54">
        <f>'ZJQ-Parameter input'!CJ61</f>
        <v>6.84</v>
      </c>
      <c r="S61" s="54">
        <f>'ZJQ-Parameter input'!CK61</f>
        <v>40</v>
      </c>
      <c r="T61" s="54">
        <f>'ZJQ-Parameter input'!CL61</f>
        <v>2.5</v>
      </c>
      <c r="W61" s="53"/>
      <c r="AD61" s="54"/>
      <c r="AF61" s="53"/>
      <c r="AG61" s="53"/>
      <c r="AH61" s="53"/>
      <c r="AI61" s="53"/>
      <c r="AJ61" s="53"/>
      <c r="AK61" s="53"/>
      <c r="AL61" s="53"/>
      <c r="AO61" s="53"/>
      <c r="AP61" s="53"/>
      <c r="AQ61" s="53"/>
      <c r="AR61" s="53"/>
      <c r="AS61" s="53"/>
      <c r="AT61" s="53"/>
      <c r="AU61" s="53"/>
    </row>
    <row r="62" spans="2:67">
      <c r="D62" s="53">
        <v>2059</v>
      </c>
      <c r="E62" s="53">
        <f>'ZJQ-Parameter input'!V62</f>
        <v>37419</v>
      </c>
      <c r="F62" s="53">
        <f>'ZJQ-Parameter input'!W62</f>
        <v>15</v>
      </c>
      <c r="G62" s="53">
        <f>'ZJQ-Parameter input'!X62</f>
        <v>5505</v>
      </c>
      <c r="H62" s="53">
        <f>'ZJQ-Parameter input'!Y62</f>
        <v>5961</v>
      </c>
      <c r="I62" s="53">
        <f>'ZJQ-Parameter input'!Z62</f>
        <v>1176</v>
      </c>
      <c r="J62" s="53">
        <f>'ZJQ-Parameter input'!AA62</f>
        <v>0</v>
      </c>
      <c r="K62" s="53">
        <f>'ZJQ-Parameter input'!AB62</f>
        <v>3</v>
      </c>
      <c r="M62" s="53">
        <v>2059</v>
      </c>
      <c r="N62" s="54">
        <f>'ZJQ-Parameter input'!CF62</f>
        <v>20</v>
      </c>
      <c r="O62" s="54">
        <f>'ZJQ-Parameter input'!CG62</f>
        <v>19.5</v>
      </c>
      <c r="P62" s="54">
        <f>'ZJQ-Parameter input'!CH62</f>
        <v>9.5039999999999996</v>
      </c>
      <c r="Q62" s="54">
        <f>'ZJQ-Parameter input'!CI62</f>
        <v>7.92</v>
      </c>
      <c r="R62" s="54">
        <f>'ZJQ-Parameter input'!CJ62</f>
        <v>6.84</v>
      </c>
      <c r="S62" s="54">
        <f>'ZJQ-Parameter input'!CK62</f>
        <v>40</v>
      </c>
      <c r="T62" s="54">
        <f>'ZJQ-Parameter input'!CL62</f>
        <v>2.5</v>
      </c>
      <c r="W62" s="53"/>
      <c r="AD62" s="54"/>
      <c r="AF62" s="53"/>
      <c r="AG62" s="53"/>
      <c r="AH62" s="53"/>
      <c r="AI62" s="53"/>
      <c r="AJ62" s="53"/>
      <c r="AK62" s="53"/>
      <c r="AL62" s="53"/>
      <c r="AO62" s="53"/>
      <c r="AP62" s="53"/>
      <c r="AQ62" s="53"/>
      <c r="AR62" s="53"/>
      <c r="AS62" s="53"/>
      <c r="AT62" s="53"/>
      <c r="AU62" s="53"/>
    </row>
    <row r="63" spans="2:67">
      <c r="D63" s="53">
        <v>2060</v>
      </c>
      <c r="E63" s="53">
        <f>'ZJQ-Parameter input'!V63</f>
        <v>37707</v>
      </c>
      <c r="F63" s="53">
        <f>'ZJQ-Parameter input'!W63</f>
        <v>15</v>
      </c>
      <c r="G63" s="53">
        <f>'ZJQ-Parameter input'!X63</f>
        <v>5457</v>
      </c>
      <c r="H63" s="53">
        <f>'ZJQ-Parameter input'!Y63</f>
        <v>5937</v>
      </c>
      <c r="I63" s="53">
        <f>'ZJQ-Parameter input'!Z63</f>
        <v>1176</v>
      </c>
      <c r="J63" s="53">
        <f>'ZJQ-Parameter input'!AA63</f>
        <v>0</v>
      </c>
      <c r="K63" s="53">
        <f>'ZJQ-Parameter input'!AB63</f>
        <v>3</v>
      </c>
      <c r="M63" s="53">
        <v>2060</v>
      </c>
      <c r="N63" s="54">
        <f>'ZJQ-Parameter input'!CF63</f>
        <v>20</v>
      </c>
      <c r="O63" s="54">
        <f>'ZJQ-Parameter input'!CG63</f>
        <v>19.5</v>
      </c>
      <c r="P63" s="54">
        <f>'ZJQ-Parameter input'!CH63</f>
        <v>9.5039999999999996</v>
      </c>
      <c r="Q63" s="54">
        <f>'ZJQ-Parameter input'!CI63</f>
        <v>7.92</v>
      </c>
      <c r="R63" s="54">
        <f>'ZJQ-Parameter input'!CJ63</f>
        <v>6.84</v>
      </c>
      <c r="S63" s="54">
        <f>'ZJQ-Parameter input'!CK63</f>
        <v>40</v>
      </c>
      <c r="T63" s="54">
        <f>'ZJQ-Parameter input'!CL63</f>
        <v>2.5</v>
      </c>
      <c r="W63" s="53"/>
      <c r="AD63" s="54"/>
      <c r="AF63" s="53"/>
      <c r="AG63" s="53"/>
      <c r="AH63" s="53"/>
      <c r="AI63" s="53"/>
      <c r="AJ63" s="53"/>
      <c r="AK63" s="53"/>
      <c r="AL63" s="53"/>
      <c r="AO63" s="53"/>
      <c r="AP63" s="53"/>
      <c r="AQ63" s="53"/>
      <c r="AR63" s="53"/>
      <c r="AS63" s="53"/>
      <c r="AT63" s="53"/>
      <c r="AU63" s="53"/>
    </row>
    <row r="64" spans="2:67">
      <c r="B64" s="60" t="s">
        <v>34</v>
      </c>
      <c r="C64" s="53" t="s">
        <v>149</v>
      </c>
      <c r="N64" s="53"/>
      <c r="U64" s="54"/>
      <c r="W64" s="53"/>
      <c r="AD64" s="54"/>
      <c r="AF64" s="53"/>
      <c r="AM64" s="54"/>
      <c r="AO64" s="53"/>
      <c r="AV64" s="54"/>
      <c r="BN64" s="212" t="s">
        <v>150</v>
      </c>
      <c r="BO64" s="212"/>
    </row>
    <row r="65" spans="1:130" s="59" customFormat="1">
      <c r="A65" s="59" t="s">
        <v>19</v>
      </c>
      <c r="B65" s="59" t="s">
        <v>24</v>
      </c>
      <c r="C65" s="59" t="s">
        <v>56</v>
      </c>
      <c r="D65" s="59">
        <v>2000</v>
      </c>
      <c r="E65" s="59">
        <v>2001</v>
      </c>
      <c r="F65" s="59">
        <v>2002</v>
      </c>
      <c r="G65" s="59">
        <v>2003</v>
      </c>
      <c r="H65" s="59">
        <v>2004</v>
      </c>
      <c r="I65" s="59">
        <v>2005</v>
      </c>
      <c r="J65" s="59">
        <v>2006</v>
      </c>
      <c r="K65" s="59">
        <v>2007</v>
      </c>
      <c r="L65" s="59">
        <v>2008</v>
      </c>
      <c r="M65" s="59">
        <v>2009</v>
      </c>
      <c r="N65" s="59">
        <v>2010</v>
      </c>
      <c r="O65" s="59">
        <v>2011</v>
      </c>
      <c r="P65" s="59">
        <v>2012</v>
      </c>
      <c r="Q65" s="59">
        <v>2013</v>
      </c>
      <c r="R65" s="59">
        <v>2014</v>
      </c>
      <c r="S65" s="59">
        <v>2015</v>
      </c>
      <c r="T65" s="59">
        <v>2016</v>
      </c>
      <c r="U65" s="59">
        <v>2017</v>
      </c>
      <c r="V65" s="59">
        <v>2018</v>
      </c>
      <c r="W65" s="59">
        <v>2019</v>
      </c>
      <c r="X65" s="59">
        <v>2020</v>
      </c>
      <c r="Y65" s="59">
        <v>2021</v>
      </c>
      <c r="Z65" s="59">
        <v>2022</v>
      </c>
      <c r="AA65" s="59">
        <v>2023</v>
      </c>
      <c r="AB65" s="59">
        <v>2024</v>
      </c>
      <c r="AC65" s="59">
        <v>2025</v>
      </c>
      <c r="AD65" s="59">
        <v>2026</v>
      </c>
      <c r="AE65" s="59">
        <v>2027</v>
      </c>
      <c r="AF65" s="59">
        <v>2028</v>
      </c>
      <c r="AG65" s="59">
        <v>2029</v>
      </c>
      <c r="AH65" s="59">
        <v>2030</v>
      </c>
      <c r="AI65" s="59">
        <v>2031</v>
      </c>
      <c r="AJ65" s="59">
        <v>2032</v>
      </c>
      <c r="AK65" s="59">
        <v>2033</v>
      </c>
      <c r="AL65" s="59">
        <v>2034</v>
      </c>
      <c r="AM65" s="59">
        <v>2035</v>
      </c>
      <c r="AN65" s="59">
        <v>2036</v>
      </c>
      <c r="AO65" s="59">
        <v>2037</v>
      </c>
      <c r="AP65" s="59">
        <v>2038</v>
      </c>
      <c r="AQ65" s="59">
        <v>2039</v>
      </c>
      <c r="AR65" s="59">
        <v>2040</v>
      </c>
      <c r="AS65" s="59">
        <v>2041</v>
      </c>
      <c r="AT65" s="59">
        <v>2042</v>
      </c>
      <c r="AU65" s="59">
        <v>2043</v>
      </c>
      <c r="AV65" s="59">
        <v>2044</v>
      </c>
      <c r="AW65" s="59">
        <v>2045</v>
      </c>
      <c r="AX65" s="59">
        <v>2046</v>
      </c>
      <c r="AY65" s="59">
        <v>2047</v>
      </c>
      <c r="AZ65" s="59">
        <v>2048</v>
      </c>
      <c r="BA65" s="59">
        <v>2049</v>
      </c>
      <c r="BB65" s="59">
        <v>2050</v>
      </c>
      <c r="BC65" s="59">
        <v>2051</v>
      </c>
      <c r="BD65" s="59">
        <v>2052</v>
      </c>
      <c r="BE65" s="59">
        <v>2053</v>
      </c>
      <c r="BF65" s="59">
        <v>2054</v>
      </c>
      <c r="BG65" s="59">
        <v>2055</v>
      </c>
      <c r="BH65" s="59">
        <v>2056</v>
      </c>
      <c r="BI65" s="59">
        <v>2057</v>
      </c>
      <c r="BJ65" s="59">
        <v>2058</v>
      </c>
      <c r="BK65" s="59">
        <v>2059</v>
      </c>
      <c r="BL65" s="59">
        <v>2060</v>
      </c>
      <c r="BM65" s="59" t="s">
        <v>151</v>
      </c>
      <c r="BP65" s="59" t="s">
        <v>56</v>
      </c>
      <c r="BQ65" s="59">
        <v>2000</v>
      </c>
      <c r="BR65" s="59">
        <v>2001</v>
      </c>
      <c r="BS65" s="59">
        <v>2002</v>
      </c>
      <c r="BT65" s="59">
        <v>2003</v>
      </c>
      <c r="BU65" s="59">
        <v>2004</v>
      </c>
      <c r="BV65" s="59">
        <v>2005</v>
      </c>
      <c r="BW65" s="59">
        <v>2006</v>
      </c>
      <c r="BX65" s="59">
        <v>2007</v>
      </c>
      <c r="BY65" s="59">
        <v>2008</v>
      </c>
      <c r="BZ65" s="59">
        <v>2009</v>
      </c>
      <c r="CA65" s="59">
        <v>2010</v>
      </c>
      <c r="CB65" s="59">
        <v>2011</v>
      </c>
      <c r="CC65" s="59">
        <v>2012</v>
      </c>
      <c r="CD65" s="59">
        <v>2013</v>
      </c>
      <c r="CE65" s="59">
        <v>2014</v>
      </c>
      <c r="CF65" s="59">
        <v>2015</v>
      </c>
      <c r="CG65" s="59">
        <v>2016</v>
      </c>
      <c r="CH65" s="59">
        <v>2017</v>
      </c>
      <c r="CI65" s="59">
        <v>2018</v>
      </c>
      <c r="CJ65" s="59">
        <v>2019</v>
      </c>
      <c r="CK65" s="59">
        <v>2020</v>
      </c>
      <c r="CL65" s="59">
        <v>2021</v>
      </c>
      <c r="CM65" s="59">
        <v>2022</v>
      </c>
      <c r="CN65" s="59">
        <v>2023</v>
      </c>
      <c r="CO65" s="59">
        <v>2024</v>
      </c>
      <c r="CP65" s="59">
        <v>2025</v>
      </c>
      <c r="CQ65" s="59">
        <v>2026</v>
      </c>
      <c r="CR65" s="59">
        <v>2027</v>
      </c>
      <c r="CS65" s="59">
        <v>2028</v>
      </c>
      <c r="CT65" s="59">
        <v>2029</v>
      </c>
      <c r="CU65" s="59">
        <v>2030</v>
      </c>
      <c r="CV65" s="59">
        <v>2031</v>
      </c>
      <c r="CW65" s="59">
        <v>2032</v>
      </c>
      <c r="CX65" s="59">
        <v>2033</v>
      </c>
      <c r="CY65" s="59">
        <v>2034</v>
      </c>
      <c r="CZ65" s="59">
        <v>2035</v>
      </c>
      <c r="DA65" s="59">
        <v>2036</v>
      </c>
      <c r="DB65" s="59">
        <v>2037</v>
      </c>
      <c r="DC65" s="59">
        <v>2038</v>
      </c>
      <c r="DD65" s="59">
        <v>2039</v>
      </c>
      <c r="DE65" s="59">
        <v>2040</v>
      </c>
      <c r="DF65" s="59">
        <v>2041</v>
      </c>
      <c r="DG65" s="59">
        <v>2042</v>
      </c>
      <c r="DH65" s="59">
        <v>2043</v>
      </c>
      <c r="DI65" s="59">
        <v>2044</v>
      </c>
      <c r="DJ65" s="59">
        <v>2045</v>
      </c>
      <c r="DK65" s="59">
        <v>2046</v>
      </c>
      <c r="DL65" s="59">
        <v>2047</v>
      </c>
      <c r="DM65" s="59">
        <v>2048</v>
      </c>
      <c r="DN65" s="59">
        <v>2049</v>
      </c>
      <c r="DO65" s="59">
        <v>2050</v>
      </c>
      <c r="DP65" s="59">
        <v>2051</v>
      </c>
      <c r="DQ65" s="59">
        <v>2052</v>
      </c>
      <c r="DR65" s="59">
        <v>2053</v>
      </c>
      <c r="DS65" s="59">
        <v>2054</v>
      </c>
      <c r="DT65" s="59">
        <v>2055</v>
      </c>
      <c r="DU65" s="59">
        <v>2056</v>
      </c>
      <c r="DV65" s="59">
        <v>2057</v>
      </c>
      <c r="DW65" s="59">
        <v>2058</v>
      </c>
      <c r="DX65" s="59">
        <v>2059</v>
      </c>
      <c r="DY65" s="59">
        <v>2060</v>
      </c>
      <c r="DZ65" s="59" t="s">
        <v>152</v>
      </c>
    </row>
    <row r="66" spans="1:130">
      <c r="A66" s="53">
        <v>0</v>
      </c>
      <c r="B66" s="63">
        <f>B2</f>
        <v>0</v>
      </c>
      <c r="C66" s="53">
        <v>2000</v>
      </c>
      <c r="D66" s="64">
        <f>VLOOKUP($C$66,$D$3:$K$63,$A$68,0)*B66</f>
        <v>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54">
        <f>SUM(D66:BL66)</f>
        <v>0</v>
      </c>
      <c r="BP66" s="53">
        <v>2000</v>
      </c>
      <c r="BQ66" s="61" t="e">
        <f>D66/$BM66</f>
        <v>#DIV/0!</v>
      </c>
      <c r="BR66" s="61" t="e">
        <f t="shared" ref="BR66:CG81" si="7">E66/$BM66</f>
        <v>#DIV/0!</v>
      </c>
      <c r="BS66" s="61" t="e">
        <f t="shared" si="7"/>
        <v>#DIV/0!</v>
      </c>
      <c r="BT66" s="61" t="e">
        <f t="shared" si="7"/>
        <v>#DIV/0!</v>
      </c>
      <c r="BU66" s="61" t="e">
        <f t="shared" si="7"/>
        <v>#DIV/0!</v>
      </c>
      <c r="BV66" s="61" t="e">
        <f t="shared" si="7"/>
        <v>#DIV/0!</v>
      </c>
      <c r="BW66" s="61" t="e">
        <f t="shared" si="7"/>
        <v>#DIV/0!</v>
      </c>
      <c r="BX66" s="61" t="e">
        <f t="shared" si="7"/>
        <v>#DIV/0!</v>
      </c>
      <c r="BY66" s="61" t="e">
        <f t="shared" si="7"/>
        <v>#DIV/0!</v>
      </c>
      <c r="BZ66" s="61" t="e">
        <f t="shared" si="7"/>
        <v>#DIV/0!</v>
      </c>
      <c r="CA66" s="61" t="e">
        <f t="shared" si="7"/>
        <v>#DIV/0!</v>
      </c>
      <c r="CB66" s="61" t="e">
        <f t="shared" si="7"/>
        <v>#DIV/0!</v>
      </c>
      <c r="CC66" s="61" t="e">
        <f t="shared" si="7"/>
        <v>#DIV/0!</v>
      </c>
      <c r="CD66" s="61" t="e">
        <f t="shared" si="7"/>
        <v>#DIV/0!</v>
      </c>
      <c r="CE66" s="61" t="e">
        <f t="shared" si="7"/>
        <v>#DIV/0!</v>
      </c>
      <c r="CF66" s="61" t="e">
        <f t="shared" si="7"/>
        <v>#DIV/0!</v>
      </c>
      <c r="CG66" s="61" t="e">
        <f t="shared" si="7"/>
        <v>#DIV/0!</v>
      </c>
      <c r="CH66" s="61" t="e">
        <f t="shared" ref="CH66:CM81" si="8">U66/$BM66</f>
        <v>#DIV/0!</v>
      </c>
      <c r="CI66" s="61" t="e">
        <f t="shared" si="8"/>
        <v>#DIV/0!</v>
      </c>
      <c r="CJ66" s="61" t="e">
        <f t="shared" si="8"/>
        <v>#DIV/0!</v>
      </c>
      <c r="CK66" s="61" t="e">
        <f t="shared" si="8"/>
        <v>#DIV/0!</v>
      </c>
      <c r="CL66" s="61" t="e">
        <f t="shared" si="8"/>
        <v>#DIV/0!</v>
      </c>
      <c r="CM66" s="61" t="e">
        <f>Z66/$BM66</f>
        <v>#DIV/0!</v>
      </c>
      <c r="CN66" s="61" t="e">
        <f t="shared" ref="CN66:DC81" si="9">AA66/$BM66</f>
        <v>#DIV/0!</v>
      </c>
      <c r="CO66" s="61" t="e">
        <f t="shared" si="9"/>
        <v>#DIV/0!</v>
      </c>
      <c r="CP66" s="61" t="e">
        <f t="shared" si="9"/>
        <v>#DIV/0!</v>
      </c>
      <c r="CQ66" s="61" t="e">
        <f t="shared" si="9"/>
        <v>#DIV/0!</v>
      </c>
      <c r="CR66" s="61" t="e">
        <f t="shared" si="9"/>
        <v>#DIV/0!</v>
      </c>
      <c r="CS66" s="61" t="e">
        <f t="shared" si="9"/>
        <v>#DIV/0!</v>
      </c>
      <c r="CT66" s="61" t="e">
        <f t="shared" si="9"/>
        <v>#DIV/0!</v>
      </c>
      <c r="CU66" s="61" t="e">
        <f t="shared" si="9"/>
        <v>#DIV/0!</v>
      </c>
      <c r="CV66" s="61" t="e">
        <f t="shared" si="9"/>
        <v>#DIV/0!</v>
      </c>
      <c r="CW66" s="61" t="e">
        <f t="shared" si="9"/>
        <v>#DIV/0!</v>
      </c>
      <c r="CX66" s="61" t="e">
        <f t="shared" si="9"/>
        <v>#DIV/0!</v>
      </c>
      <c r="CY66" s="61" t="e">
        <f t="shared" si="9"/>
        <v>#DIV/0!</v>
      </c>
      <c r="CZ66" s="61" t="e">
        <f t="shared" si="9"/>
        <v>#DIV/0!</v>
      </c>
      <c r="DA66" s="61" t="e">
        <f t="shared" si="9"/>
        <v>#DIV/0!</v>
      </c>
      <c r="DB66" s="61" t="e">
        <f t="shared" si="9"/>
        <v>#DIV/0!</v>
      </c>
      <c r="DC66" s="61" t="e">
        <f t="shared" si="9"/>
        <v>#DIV/0!</v>
      </c>
      <c r="DD66" s="61" t="e">
        <f t="shared" ref="DD66:DS81" si="10">AQ66/$BM66</f>
        <v>#DIV/0!</v>
      </c>
      <c r="DE66" s="61" t="e">
        <f t="shared" si="10"/>
        <v>#DIV/0!</v>
      </c>
      <c r="DF66" s="61" t="e">
        <f t="shared" si="10"/>
        <v>#DIV/0!</v>
      </c>
      <c r="DG66" s="61" t="e">
        <f t="shared" si="10"/>
        <v>#DIV/0!</v>
      </c>
      <c r="DH66" s="61" t="e">
        <f t="shared" si="10"/>
        <v>#DIV/0!</v>
      </c>
      <c r="DI66" s="61" t="e">
        <f t="shared" si="10"/>
        <v>#DIV/0!</v>
      </c>
      <c r="DJ66" s="61" t="e">
        <f t="shared" si="10"/>
        <v>#DIV/0!</v>
      </c>
      <c r="DK66" s="61" t="e">
        <f t="shared" si="10"/>
        <v>#DIV/0!</v>
      </c>
      <c r="DL66" s="61" t="e">
        <f t="shared" si="10"/>
        <v>#DIV/0!</v>
      </c>
      <c r="DM66" s="61" t="e">
        <f t="shared" si="10"/>
        <v>#DIV/0!</v>
      </c>
      <c r="DN66" s="61" t="e">
        <f t="shared" si="10"/>
        <v>#DIV/0!</v>
      </c>
      <c r="DO66" s="61" t="e">
        <f t="shared" si="10"/>
        <v>#DIV/0!</v>
      </c>
      <c r="DP66" s="61" t="e">
        <f t="shared" si="10"/>
        <v>#DIV/0!</v>
      </c>
      <c r="DQ66" s="61" t="e">
        <f t="shared" si="10"/>
        <v>#DIV/0!</v>
      </c>
      <c r="DR66" s="61" t="e">
        <f t="shared" si="10"/>
        <v>#DIV/0!</v>
      </c>
      <c r="DS66" s="61" t="e">
        <f t="shared" si="10"/>
        <v>#DIV/0!</v>
      </c>
      <c r="DT66" s="61" t="e">
        <f t="shared" ref="DT66:DY81" si="11">BG66/$BM66</f>
        <v>#DIV/0!</v>
      </c>
      <c r="DU66" s="61" t="e">
        <f t="shared" si="11"/>
        <v>#DIV/0!</v>
      </c>
      <c r="DV66" s="61" t="e">
        <f t="shared" si="11"/>
        <v>#DIV/0!</v>
      </c>
      <c r="DW66" s="61" t="e">
        <f t="shared" si="11"/>
        <v>#DIV/0!</v>
      </c>
      <c r="DX66" s="61" t="e">
        <f t="shared" si="11"/>
        <v>#DIV/0!</v>
      </c>
      <c r="DY66" s="61" t="e">
        <f t="shared" si="11"/>
        <v>#DIV/0!</v>
      </c>
      <c r="DZ66" s="61" t="e">
        <f>SUM(BQ66:DY66)</f>
        <v>#DIV/0!</v>
      </c>
    </row>
    <row r="67" spans="1:130">
      <c r="A67" s="53">
        <v>1</v>
      </c>
      <c r="B67" s="63">
        <f t="shared" ref="B67:B86" si="12">B3</f>
        <v>0.125</v>
      </c>
      <c r="C67" s="53">
        <v>2001</v>
      </c>
      <c r="D67" s="64">
        <f>VLOOKUP($C$66,$D$3:$K$63,$A$68,0)*(B67-B66)</f>
        <v>0</v>
      </c>
      <c r="E67" s="64">
        <f>VLOOKUP($C$67,$D$3:$K$63,$A$68,0)*B66</f>
        <v>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54">
        <f t="shared" ref="BM67:BM126" si="13">SUM(D67:BL67)</f>
        <v>0</v>
      </c>
      <c r="BP67" s="53">
        <v>2001</v>
      </c>
      <c r="BQ67" s="61" t="e">
        <f t="shared" ref="BQ67:CF96" si="14">D67/$BM67</f>
        <v>#DIV/0!</v>
      </c>
      <c r="BR67" s="61" t="e">
        <f t="shared" si="7"/>
        <v>#DIV/0!</v>
      </c>
      <c r="BS67" s="61" t="e">
        <f t="shared" si="7"/>
        <v>#DIV/0!</v>
      </c>
      <c r="BT67" s="61" t="e">
        <f t="shared" si="7"/>
        <v>#DIV/0!</v>
      </c>
      <c r="BU67" s="61" t="e">
        <f t="shared" si="7"/>
        <v>#DIV/0!</v>
      </c>
      <c r="BV67" s="61" t="e">
        <f t="shared" si="7"/>
        <v>#DIV/0!</v>
      </c>
      <c r="BW67" s="61" t="e">
        <f t="shared" si="7"/>
        <v>#DIV/0!</v>
      </c>
      <c r="BX67" s="61" t="e">
        <f t="shared" si="7"/>
        <v>#DIV/0!</v>
      </c>
      <c r="BY67" s="61" t="e">
        <f t="shared" si="7"/>
        <v>#DIV/0!</v>
      </c>
      <c r="BZ67" s="61" t="e">
        <f t="shared" si="7"/>
        <v>#DIV/0!</v>
      </c>
      <c r="CA67" s="61" t="e">
        <f t="shared" si="7"/>
        <v>#DIV/0!</v>
      </c>
      <c r="CB67" s="61" t="e">
        <f t="shared" si="7"/>
        <v>#DIV/0!</v>
      </c>
      <c r="CC67" s="61" t="e">
        <f t="shared" si="7"/>
        <v>#DIV/0!</v>
      </c>
      <c r="CD67" s="61" t="e">
        <f t="shared" si="7"/>
        <v>#DIV/0!</v>
      </c>
      <c r="CE67" s="61" t="e">
        <f t="shared" si="7"/>
        <v>#DIV/0!</v>
      </c>
      <c r="CF67" s="61" t="e">
        <f t="shared" si="7"/>
        <v>#DIV/0!</v>
      </c>
      <c r="CG67" s="61" t="e">
        <f t="shared" si="7"/>
        <v>#DIV/0!</v>
      </c>
      <c r="CH67" s="61" t="e">
        <f t="shared" si="8"/>
        <v>#DIV/0!</v>
      </c>
      <c r="CI67" s="61" t="e">
        <f t="shared" si="8"/>
        <v>#DIV/0!</v>
      </c>
      <c r="CJ67" s="61" t="e">
        <f t="shared" si="8"/>
        <v>#DIV/0!</v>
      </c>
      <c r="CK67" s="61" t="e">
        <f t="shared" si="8"/>
        <v>#DIV/0!</v>
      </c>
      <c r="CL67" s="61" t="e">
        <f t="shared" si="8"/>
        <v>#DIV/0!</v>
      </c>
      <c r="CM67" s="61" t="e">
        <f t="shared" si="8"/>
        <v>#DIV/0!</v>
      </c>
      <c r="CN67" s="61" t="e">
        <f t="shared" si="9"/>
        <v>#DIV/0!</v>
      </c>
      <c r="CO67" s="61" t="e">
        <f t="shared" si="9"/>
        <v>#DIV/0!</v>
      </c>
      <c r="CP67" s="61" t="e">
        <f t="shared" si="9"/>
        <v>#DIV/0!</v>
      </c>
      <c r="CQ67" s="61" t="e">
        <f t="shared" si="9"/>
        <v>#DIV/0!</v>
      </c>
      <c r="CR67" s="61" t="e">
        <f t="shared" si="9"/>
        <v>#DIV/0!</v>
      </c>
      <c r="CS67" s="61" t="e">
        <f t="shared" si="9"/>
        <v>#DIV/0!</v>
      </c>
      <c r="CT67" s="61" t="e">
        <f t="shared" si="9"/>
        <v>#DIV/0!</v>
      </c>
      <c r="CU67" s="61" t="e">
        <f t="shared" si="9"/>
        <v>#DIV/0!</v>
      </c>
      <c r="CV67" s="61" t="e">
        <f t="shared" si="9"/>
        <v>#DIV/0!</v>
      </c>
      <c r="CW67" s="61" t="e">
        <f t="shared" si="9"/>
        <v>#DIV/0!</v>
      </c>
      <c r="CX67" s="61" t="e">
        <f t="shared" si="9"/>
        <v>#DIV/0!</v>
      </c>
      <c r="CY67" s="61" t="e">
        <f t="shared" si="9"/>
        <v>#DIV/0!</v>
      </c>
      <c r="CZ67" s="61" t="e">
        <f t="shared" si="9"/>
        <v>#DIV/0!</v>
      </c>
      <c r="DA67" s="61" t="e">
        <f t="shared" si="9"/>
        <v>#DIV/0!</v>
      </c>
      <c r="DB67" s="61" t="e">
        <f t="shared" si="9"/>
        <v>#DIV/0!</v>
      </c>
      <c r="DC67" s="61" t="e">
        <f t="shared" si="9"/>
        <v>#DIV/0!</v>
      </c>
      <c r="DD67" s="61" t="e">
        <f t="shared" si="10"/>
        <v>#DIV/0!</v>
      </c>
      <c r="DE67" s="61" t="e">
        <f t="shared" si="10"/>
        <v>#DIV/0!</v>
      </c>
      <c r="DF67" s="61" t="e">
        <f t="shared" si="10"/>
        <v>#DIV/0!</v>
      </c>
      <c r="DG67" s="61" t="e">
        <f t="shared" si="10"/>
        <v>#DIV/0!</v>
      </c>
      <c r="DH67" s="61" t="e">
        <f t="shared" si="10"/>
        <v>#DIV/0!</v>
      </c>
      <c r="DI67" s="61" t="e">
        <f t="shared" si="10"/>
        <v>#DIV/0!</v>
      </c>
      <c r="DJ67" s="61" t="e">
        <f t="shared" si="10"/>
        <v>#DIV/0!</v>
      </c>
      <c r="DK67" s="61" t="e">
        <f t="shared" si="10"/>
        <v>#DIV/0!</v>
      </c>
      <c r="DL67" s="61" t="e">
        <f t="shared" si="10"/>
        <v>#DIV/0!</v>
      </c>
      <c r="DM67" s="61" t="e">
        <f t="shared" si="10"/>
        <v>#DIV/0!</v>
      </c>
      <c r="DN67" s="61" t="e">
        <f t="shared" si="10"/>
        <v>#DIV/0!</v>
      </c>
      <c r="DO67" s="61" t="e">
        <f t="shared" si="10"/>
        <v>#DIV/0!</v>
      </c>
      <c r="DP67" s="61" t="e">
        <f t="shared" si="10"/>
        <v>#DIV/0!</v>
      </c>
      <c r="DQ67" s="61" t="e">
        <f t="shared" si="10"/>
        <v>#DIV/0!</v>
      </c>
      <c r="DR67" s="61" t="e">
        <f t="shared" si="10"/>
        <v>#DIV/0!</v>
      </c>
      <c r="DS67" s="61" t="e">
        <f t="shared" si="10"/>
        <v>#DIV/0!</v>
      </c>
      <c r="DT67" s="61" t="e">
        <f t="shared" si="11"/>
        <v>#DIV/0!</v>
      </c>
      <c r="DU67" s="61" t="e">
        <f t="shared" si="11"/>
        <v>#DIV/0!</v>
      </c>
      <c r="DV67" s="61" t="e">
        <f t="shared" si="11"/>
        <v>#DIV/0!</v>
      </c>
      <c r="DW67" s="61" t="e">
        <f t="shared" si="11"/>
        <v>#DIV/0!</v>
      </c>
      <c r="DX67" s="61" t="e">
        <f t="shared" si="11"/>
        <v>#DIV/0!</v>
      </c>
      <c r="DY67" s="61" t="e">
        <f t="shared" si="11"/>
        <v>#DIV/0!</v>
      </c>
      <c r="DZ67" s="61" t="e">
        <f t="shared" ref="DZ67:DZ126" si="15">SUM(BQ67:DY67)</f>
        <v>#DIV/0!</v>
      </c>
    </row>
    <row r="68" spans="1:130">
      <c r="A68" s="53">
        <v>2</v>
      </c>
      <c r="B68" s="63">
        <f t="shared" si="12"/>
        <v>0.25</v>
      </c>
      <c r="C68" s="53">
        <v>2002</v>
      </c>
      <c r="D68" s="64">
        <f t="shared" ref="D68:D86" si="16">VLOOKUP($C$66,$D$3:$K$63,$A$68,0)*(B68-B67)</f>
        <v>0</v>
      </c>
      <c r="E68" s="64">
        <f>VLOOKUP($C$67,$D$3:$K$63,$A$68,0)*(B67-B66)</f>
        <v>0</v>
      </c>
      <c r="F68" s="64">
        <f>VLOOKUP($C$68,$D$3:$K$63,$A$68,0)*B66</f>
        <v>0</v>
      </c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54">
        <f t="shared" si="13"/>
        <v>0</v>
      </c>
      <c r="BP68" s="53">
        <v>2002</v>
      </c>
      <c r="BQ68" s="61" t="e">
        <f t="shared" si="14"/>
        <v>#DIV/0!</v>
      </c>
      <c r="BR68" s="61" t="e">
        <f t="shared" si="7"/>
        <v>#DIV/0!</v>
      </c>
      <c r="BS68" s="61" t="e">
        <f t="shared" si="7"/>
        <v>#DIV/0!</v>
      </c>
      <c r="BT68" s="61" t="e">
        <f t="shared" si="7"/>
        <v>#DIV/0!</v>
      </c>
      <c r="BU68" s="61" t="e">
        <f t="shared" si="7"/>
        <v>#DIV/0!</v>
      </c>
      <c r="BV68" s="61" t="e">
        <f t="shared" si="7"/>
        <v>#DIV/0!</v>
      </c>
      <c r="BW68" s="61" t="e">
        <f t="shared" si="7"/>
        <v>#DIV/0!</v>
      </c>
      <c r="BX68" s="61" t="e">
        <f t="shared" si="7"/>
        <v>#DIV/0!</v>
      </c>
      <c r="BY68" s="61" t="e">
        <f t="shared" si="7"/>
        <v>#DIV/0!</v>
      </c>
      <c r="BZ68" s="61" t="e">
        <f t="shared" si="7"/>
        <v>#DIV/0!</v>
      </c>
      <c r="CA68" s="61" t="e">
        <f t="shared" si="7"/>
        <v>#DIV/0!</v>
      </c>
      <c r="CB68" s="61" t="e">
        <f t="shared" si="7"/>
        <v>#DIV/0!</v>
      </c>
      <c r="CC68" s="61" t="e">
        <f t="shared" si="7"/>
        <v>#DIV/0!</v>
      </c>
      <c r="CD68" s="61" t="e">
        <f t="shared" si="7"/>
        <v>#DIV/0!</v>
      </c>
      <c r="CE68" s="61" t="e">
        <f t="shared" si="7"/>
        <v>#DIV/0!</v>
      </c>
      <c r="CF68" s="61" t="e">
        <f t="shared" si="7"/>
        <v>#DIV/0!</v>
      </c>
      <c r="CG68" s="61" t="e">
        <f t="shared" si="7"/>
        <v>#DIV/0!</v>
      </c>
      <c r="CH68" s="61" t="e">
        <f t="shared" si="8"/>
        <v>#DIV/0!</v>
      </c>
      <c r="CI68" s="61" t="e">
        <f t="shared" si="8"/>
        <v>#DIV/0!</v>
      </c>
      <c r="CJ68" s="61" t="e">
        <f t="shared" si="8"/>
        <v>#DIV/0!</v>
      </c>
      <c r="CK68" s="61" t="e">
        <f t="shared" si="8"/>
        <v>#DIV/0!</v>
      </c>
      <c r="CL68" s="61" t="e">
        <f t="shared" si="8"/>
        <v>#DIV/0!</v>
      </c>
      <c r="CM68" s="61" t="e">
        <f t="shared" si="8"/>
        <v>#DIV/0!</v>
      </c>
      <c r="CN68" s="61" t="e">
        <f t="shared" si="9"/>
        <v>#DIV/0!</v>
      </c>
      <c r="CO68" s="61" t="e">
        <f t="shared" si="9"/>
        <v>#DIV/0!</v>
      </c>
      <c r="CP68" s="61" t="e">
        <f t="shared" si="9"/>
        <v>#DIV/0!</v>
      </c>
      <c r="CQ68" s="61" t="e">
        <f t="shared" si="9"/>
        <v>#DIV/0!</v>
      </c>
      <c r="CR68" s="61" t="e">
        <f t="shared" si="9"/>
        <v>#DIV/0!</v>
      </c>
      <c r="CS68" s="61" t="e">
        <f t="shared" si="9"/>
        <v>#DIV/0!</v>
      </c>
      <c r="CT68" s="61" t="e">
        <f t="shared" si="9"/>
        <v>#DIV/0!</v>
      </c>
      <c r="CU68" s="61" t="e">
        <f t="shared" si="9"/>
        <v>#DIV/0!</v>
      </c>
      <c r="CV68" s="61" t="e">
        <f t="shared" si="9"/>
        <v>#DIV/0!</v>
      </c>
      <c r="CW68" s="61" t="e">
        <f t="shared" si="9"/>
        <v>#DIV/0!</v>
      </c>
      <c r="CX68" s="61" t="e">
        <f t="shared" si="9"/>
        <v>#DIV/0!</v>
      </c>
      <c r="CY68" s="61" t="e">
        <f t="shared" si="9"/>
        <v>#DIV/0!</v>
      </c>
      <c r="CZ68" s="61" t="e">
        <f t="shared" si="9"/>
        <v>#DIV/0!</v>
      </c>
      <c r="DA68" s="61" t="e">
        <f t="shared" si="9"/>
        <v>#DIV/0!</v>
      </c>
      <c r="DB68" s="61" t="e">
        <f t="shared" si="9"/>
        <v>#DIV/0!</v>
      </c>
      <c r="DC68" s="61" t="e">
        <f t="shared" si="9"/>
        <v>#DIV/0!</v>
      </c>
      <c r="DD68" s="61" t="e">
        <f t="shared" si="10"/>
        <v>#DIV/0!</v>
      </c>
      <c r="DE68" s="61" t="e">
        <f t="shared" si="10"/>
        <v>#DIV/0!</v>
      </c>
      <c r="DF68" s="61" t="e">
        <f t="shared" si="10"/>
        <v>#DIV/0!</v>
      </c>
      <c r="DG68" s="61" t="e">
        <f t="shared" si="10"/>
        <v>#DIV/0!</v>
      </c>
      <c r="DH68" s="61" t="e">
        <f t="shared" si="10"/>
        <v>#DIV/0!</v>
      </c>
      <c r="DI68" s="61" t="e">
        <f t="shared" si="10"/>
        <v>#DIV/0!</v>
      </c>
      <c r="DJ68" s="61" t="e">
        <f t="shared" si="10"/>
        <v>#DIV/0!</v>
      </c>
      <c r="DK68" s="61" t="e">
        <f t="shared" si="10"/>
        <v>#DIV/0!</v>
      </c>
      <c r="DL68" s="61" t="e">
        <f t="shared" si="10"/>
        <v>#DIV/0!</v>
      </c>
      <c r="DM68" s="61" t="e">
        <f t="shared" si="10"/>
        <v>#DIV/0!</v>
      </c>
      <c r="DN68" s="61" t="e">
        <f t="shared" si="10"/>
        <v>#DIV/0!</v>
      </c>
      <c r="DO68" s="61" t="e">
        <f t="shared" si="10"/>
        <v>#DIV/0!</v>
      </c>
      <c r="DP68" s="61" t="e">
        <f t="shared" si="10"/>
        <v>#DIV/0!</v>
      </c>
      <c r="DQ68" s="61" t="e">
        <f t="shared" si="10"/>
        <v>#DIV/0!</v>
      </c>
      <c r="DR68" s="61" t="e">
        <f t="shared" si="10"/>
        <v>#DIV/0!</v>
      </c>
      <c r="DS68" s="61" t="e">
        <f t="shared" si="10"/>
        <v>#DIV/0!</v>
      </c>
      <c r="DT68" s="61" t="e">
        <f t="shared" si="11"/>
        <v>#DIV/0!</v>
      </c>
      <c r="DU68" s="61" t="e">
        <f t="shared" si="11"/>
        <v>#DIV/0!</v>
      </c>
      <c r="DV68" s="61" t="e">
        <f t="shared" si="11"/>
        <v>#DIV/0!</v>
      </c>
      <c r="DW68" s="61" t="e">
        <f t="shared" si="11"/>
        <v>#DIV/0!</v>
      </c>
      <c r="DX68" s="61" t="e">
        <f t="shared" si="11"/>
        <v>#DIV/0!</v>
      </c>
      <c r="DY68" s="61" t="e">
        <f t="shared" si="11"/>
        <v>#DIV/0!</v>
      </c>
      <c r="DZ68" s="61" t="e">
        <f t="shared" si="15"/>
        <v>#DIV/0!</v>
      </c>
    </row>
    <row r="69" spans="1:130">
      <c r="A69" s="53">
        <v>3</v>
      </c>
      <c r="B69" s="63">
        <f t="shared" si="12"/>
        <v>0.375</v>
      </c>
      <c r="C69" s="53">
        <v>2003</v>
      </c>
      <c r="D69" s="64">
        <f t="shared" si="16"/>
        <v>0</v>
      </c>
      <c r="E69" s="64">
        <f t="shared" ref="E69:E87" si="17">VLOOKUP($C$67,$D$3:$K$63,$A$68,0)*(B68-B67)</f>
        <v>0</v>
      </c>
      <c r="F69" s="64">
        <f>VLOOKUP($C$68,$D$3:$K$63,$A$68,0)*(B67-B66)</f>
        <v>0</v>
      </c>
      <c r="G69" s="64">
        <f>VLOOKUP($C$69,$D$3:$K$63,$A$68,0)*B66</f>
        <v>0</v>
      </c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54">
        <f t="shared" si="13"/>
        <v>0</v>
      </c>
      <c r="BP69" s="53">
        <v>2003</v>
      </c>
      <c r="BQ69" s="61" t="e">
        <f t="shared" si="14"/>
        <v>#DIV/0!</v>
      </c>
      <c r="BR69" s="61" t="e">
        <f t="shared" si="7"/>
        <v>#DIV/0!</v>
      </c>
      <c r="BS69" s="61" t="e">
        <f t="shared" si="7"/>
        <v>#DIV/0!</v>
      </c>
      <c r="BT69" s="61" t="e">
        <f t="shared" si="7"/>
        <v>#DIV/0!</v>
      </c>
      <c r="BU69" s="61" t="e">
        <f t="shared" si="7"/>
        <v>#DIV/0!</v>
      </c>
      <c r="BV69" s="61" t="e">
        <f t="shared" si="7"/>
        <v>#DIV/0!</v>
      </c>
      <c r="BW69" s="61" t="e">
        <f t="shared" si="7"/>
        <v>#DIV/0!</v>
      </c>
      <c r="BX69" s="61" t="e">
        <f t="shared" si="7"/>
        <v>#DIV/0!</v>
      </c>
      <c r="BY69" s="61" t="e">
        <f t="shared" si="7"/>
        <v>#DIV/0!</v>
      </c>
      <c r="BZ69" s="61" t="e">
        <f t="shared" si="7"/>
        <v>#DIV/0!</v>
      </c>
      <c r="CA69" s="61" t="e">
        <f t="shared" si="7"/>
        <v>#DIV/0!</v>
      </c>
      <c r="CB69" s="61" t="e">
        <f t="shared" si="7"/>
        <v>#DIV/0!</v>
      </c>
      <c r="CC69" s="61" t="e">
        <f t="shared" si="7"/>
        <v>#DIV/0!</v>
      </c>
      <c r="CD69" s="61" t="e">
        <f t="shared" si="7"/>
        <v>#DIV/0!</v>
      </c>
      <c r="CE69" s="61" t="e">
        <f t="shared" si="7"/>
        <v>#DIV/0!</v>
      </c>
      <c r="CF69" s="61" t="e">
        <f t="shared" si="7"/>
        <v>#DIV/0!</v>
      </c>
      <c r="CG69" s="61" t="e">
        <f t="shared" si="7"/>
        <v>#DIV/0!</v>
      </c>
      <c r="CH69" s="61" t="e">
        <f t="shared" si="8"/>
        <v>#DIV/0!</v>
      </c>
      <c r="CI69" s="61" t="e">
        <f t="shared" si="8"/>
        <v>#DIV/0!</v>
      </c>
      <c r="CJ69" s="61" t="e">
        <f t="shared" si="8"/>
        <v>#DIV/0!</v>
      </c>
      <c r="CK69" s="61" t="e">
        <f t="shared" si="8"/>
        <v>#DIV/0!</v>
      </c>
      <c r="CL69" s="61" t="e">
        <f t="shared" si="8"/>
        <v>#DIV/0!</v>
      </c>
      <c r="CM69" s="61" t="e">
        <f t="shared" si="8"/>
        <v>#DIV/0!</v>
      </c>
      <c r="CN69" s="61" t="e">
        <f t="shared" si="9"/>
        <v>#DIV/0!</v>
      </c>
      <c r="CO69" s="61" t="e">
        <f t="shared" si="9"/>
        <v>#DIV/0!</v>
      </c>
      <c r="CP69" s="61" t="e">
        <f t="shared" si="9"/>
        <v>#DIV/0!</v>
      </c>
      <c r="CQ69" s="61" t="e">
        <f t="shared" si="9"/>
        <v>#DIV/0!</v>
      </c>
      <c r="CR69" s="61" t="e">
        <f t="shared" si="9"/>
        <v>#DIV/0!</v>
      </c>
      <c r="CS69" s="61" t="e">
        <f t="shared" si="9"/>
        <v>#DIV/0!</v>
      </c>
      <c r="CT69" s="61" t="e">
        <f t="shared" si="9"/>
        <v>#DIV/0!</v>
      </c>
      <c r="CU69" s="61" t="e">
        <f t="shared" si="9"/>
        <v>#DIV/0!</v>
      </c>
      <c r="CV69" s="61" t="e">
        <f t="shared" si="9"/>
        <v>#DIV/0!</v>
      </c>
      <c r="CW69" s="61" t="e">
        <f t="shared" si="9"/>
        <v>#DIV/0!</v>
      </c>
      <c r="CX69" s="61" t="e">
        <f t="shared" si="9"/>
        <v>#DIV/0!</v>
      </c>
      <c r="CY69" s="61" t="e">
        <f t="shared" si="9"/>
        <v>#DIV/0!</v>
      </c>
      <c r="CZ69" s="61" t="e">
        <f t="shared" si="9"/>
        <v>#DIV/0!</v>
      </c>
      <c r="DA69" s="61" t="e">
        <f t="shared" si="9"/>
        <v>#DIV/0!</v>
      </c>
      <c r="DB69" s="61" t="e">
        <f t="shared" si="9"/>
        <v>#DIV/0!</v>
      </c>
      <c r="DC69" s="61" t="e">
        <f t="shared" si="9"/>
        <v>#DIV/0!</v>
      </c>
      <c r="DD69" s="61" t="e">
        <f t="shared" si="10"/>
        <v>#DIV/0!</v>
      </c>
      <c r="DE69" s="61" t="e">
        <f t="shared" si="10"/>
        <v>#DIV/0!</v>
      </c>
      <c r="DF69" s="61" t="e">
        <f t="shared" si="10"/>
        <v>#DIV/0!</v>
      </c>
      <c r="DG69" s="61" t="e">
        <f t="shared" si="10"/>
        <v>#DIV/0!</v>
      </c>
      <c r="DH69" s="61" t="e">
        <f t="shared" si="10"/>
        <v>#DIV/0!</v>
      </c>
      <c r="DI69" s="61" t="e">
        <f t="shared" si="10"/>
        <v>#DIV/0!</v>
      </c>
      <c r="DJ69" s="61" t="e">
        <f t="shared" si="10"/>
        <v>#DIV/0!</v>
      </c>
      <c r="DK69" s="61" t="e">
        <f t="shared" si="10"/>
        <v>#DIV/0!</v>
      </c>
      <c r="DL69" s="61" t="e">
        <f t="shared" si="10"/>
        <v>#DIV/0!</v>
      </c>
      <c r="DM69" s="61" t="e">
        <f t="shared" si="10"/>
        <v>#DIV/0!</v>
      </c>
      <c r="DN69" s="61" t="e">
        <f t="shared" si="10"/>
        <v>#DIV/0!</v>
      </c>
      <c r="DO69" s="61" t="e">
        <f t="shared" si="10"/>
        <v>#DIV/0!</v>
      </c>
      <c r="DP69" s="61" t="e">
        <f t="shared" si="10"/>
        <v>#DIV/0!</v>
      </c>
      <c r="DQ69" s="61" t="e">
        <f t="shared" si="10"/>
        <v>#DIV/0!</v>
      </c>
      <c r="DR69" s="61" t="e">
        <f t="shared" si="10"/>
        <v>#DIV/0!</v>
      </c>
      <c r="DS69" s="61" t="e">
        <f t="shared" si="10"/>
        <v>#DIV/0!</v>
      </c>
      <c r="DT69" s="61" t="e">
        <f t="shared" si="11"/>
        <v>#DIV/0!</v>
      </c>
      <c r="DU69" s="61" t="e">
        <f t="shared" si="11"/>
        <v>#DIV/0!</v>
      </c>
      <c r="DV69" s="61" t="e">
        <f t="shared" si="11"/>
        <v>#DIV/0!</v>
      </c>
      <c r="DW69" s="61" t="e">
        <f t="shared" si="11"/>
        <v>#DIV/0!</v>
      </c>
      <c r="DX69" s="61" t="e">
        <f t="shared" si="11"/>
        <v>#DIV/0!</v>
      </c>
      <c r="DY69" s="61" t="e">
        <f t="shared" si="11"/>
        <v>#DIV/0!</v>
      </c>
      <c r="DZ69" s="61" t="e">
        <f t="shared" si="15"/>
        <v>#DIV/0!</v>
      </c>
    </row>
    <row r="70" spans="1:130">
      <c r="A70" s="53">
        <v>4</v>
      </c>
      <c r="B70" s="63">
        <f t="shared" si="12"/>
        <v>0.5</v>
      </c>
      <c r="C70" s="53">
        <v>2004</v>
      </c>
      <c r="D70" s="64">
        <f t="shared" si="16"/>
        <v>0</v>
      </c>
      <c r="E70" s="64">
        <f t="shared" si="17"/>
        <v>0</v>
      </c>
      <c r="F70" s="64">
        <f t="shared" ref="F70:F88" si="18">VLOOKUP($C$68,$D$3:$K$63,$A$68,0)*(B68-B67)</f>
        <v>0</v>
      </c>
      <c r="G70" s="64">
        <f>VLOOKUP($C$69,$D$3:$K$63,$A$68,0)*(B67-B66)</f>
        <v>0</v>
      </c>
      <c r="H70" s="64">
        <f>VLOOKUP($C$70,$D$3:$K$63,$A$68,0)*B66</f>
        <v>0</v>
      </c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54">
        <f t="shared" si="13"/>
        <v>0</v>
      </c>
      <c r="BP70" s="53">
        <v>2004</v>
      </c>
      <c r="BQ70" s="61" t="e">
        <f t="shared" si="14"/>
        <v>#DIV/0!</v>
      </c>
      <c r="BR70" s="61" t="e">
        <f t="shared" si="7"/>
        <v>#DIV/0!</v>
      </c>
      <c r="BS70" s="61" t="e">
        <f t="shared" si="7"/>
        <v>#DIV/0!</v>
      </c>
      <c r="BT70" s="61" t="e">
        <f t="shared" si="7"/>
        <v>#DIV/0!</v>
      </c>
      <c r="BU70" s="61" t="e">
        <f t="shared" si="7"/>
        <v>#DIV/0!</v>
      </c>
      <c r="BV70" s="61" t="e">
        <f t="shared" si="7"/>
        <v>#DIV/0!</v>
      </c>
      <c r="BW70" s="61" t="e">
        <f t="shared" si="7"/>
        <v>#DIV/0!</v>
      </c>
      <c r="BX70" s="61" t="e">
        <f t="shared" si="7"/>
        <v>#DIV/0!</v>
      </c>
      <c r="BY70" s="61" t="e">
        <f t="shared" si="7"/>
        <v>#DIV/0!</v>
      </c>
      <c r="BZ70" s="61" t="e">
        <f t="shared" si="7"/>
        <v>#DIV/0!</v>
      </c>
      <c r="CA70" s="61" t="e">
        <f t="shared" si="7"/>
        <v>#DIV/0!</v>
      </c>
      <c r="CB70" s="61" t="e">
        <f t="shared" si="7"/>
        <v>#DIV/0!</v>
      </c>
      <c r="CC70" s="61" t="e">
        <f t="shared" si="7"/>
        <v>#DIV/0!</v>
      </c>
      <c r="CD70" s="61" t="e">
        <f t="shared" si="7"/>
        <v>#DIV/0!</v>
      </c>
      <c r="CE70" s="61" t="e">
        <f t="shared" si="7"/>
        <v>#DIV/0!</v>
      </c>
      <c r="CF70" s="61" t="e">
        <f t="shared" si="7"/>
        <v>#DIV/0!</v>
      </c>
      <c r="CG70" s="61" t="e">
        <f t="shared" si="7"/>
        <v>#DIV/0!</v>
      </c>
      <c r="CH70" s="61" t="e">
        <f t="shared" si="8"/>
        <v>#DIV/0!</v>
      </c>
      <c r="CI70" s="61" t="e">
        <f t="shared" si="8"/>
        <v>#DIV/0!</v>
      </c>
      <c r="CJ70" s="61" t="e">
        <f t="shared" si="8"/>
        <v>#DIV/0!</v>
      </c>
      <c r="CK70" s="61" t="e">
        <f t="shared" si="8"/>
        <v>#DIV/0!</v>
      </c>
      <c r="CL70" s="61" t="e">
        <f t="shared" si="8"/>
        <v>#DIV/0!</v>
      </c>
      <c r="CM70" s="61" t="e">
        <f t="shared" si="8"/>
        <v>#DIV/0!</v>
      </c>
      <c r="CN70" s="61" t="e">
        <f t="shared" si="9"/>
        <v>#DIV/0!</v>
      </c>
      <c r="CO70" s="61" t="e">
        <f t="shared" si="9"/>
        <v>#DIV/0!</v>
      </c>
      <c r="CP70" s="61" t="e">
        <f t="shared" si="9"/>
        <v>#DIV/0!</v>
      </c>
      <c r="CQ70" s="61" t="e">
        <f t="shared" si="9"/>
        <v>#DIV/0!</v>
      </c>
      <c r="CR70" s="61" t="e">
        <f t="shared" si="9"/>
        <v>#DIV/0!</v>
      </c>
      <c r="CS70" s="61" t="e">
        <f t="shared" si="9"/>
        <v>#DIV/0!</v>
      </c>
      <c r="CT70" s="61" t="e">
        <f t="shared" si="9"/>
        <v>#DIV/0!</v>
      </c>
      <c r="CU70" s="61" t="e">
        <f t="shared" si="9"/>
        <v>#DIV/0!</v>
      </c>
      <c r="CV70" s="61" t="e">
        <f t="shared" si="9"/>
        <v>#DIV/0!</v>
      </c>
      <c r="CW70" s="61" t="e">
        <f t="shared" si="9"/>
        <v>#DIV/0!</v>
      </c>
      <c r="CX70" s="61" t="e">
        <f t="shared" si="9"/>
        <v>#DIV/0!</v>
      </c>
      <c r="CY70" s="61" t="e">
        <f t="shared" si="9"/>
        <v>#DIV/0!</v>
      </c>
      <c r="CZ70" s="61" t="e">
        <f t="shared" si="9"/>
        <v>#DIV/0!</v>
      </c>
      <c r="DA70" s="61" t="e">
        <f t="shared" si="9"/>
        <v>#DIV/0!</v>
      </c>
      <c r="DB70" s="61" t="e">
        <f t="shared" si="9"/>
        <v>#DIV/0!</v>
      </c>
      <c r="DC70" s="61" t="e">
        <f t="shared" si="9"/>
        <v>#DIV/0!</v>
      </c>
      <c r="DD70" s="61" t="e">
        <f t="shared" si="10"/>
        <v>#DIV/0!</v>
      </c>
      <c r="DE70" s="61" t="e">
        <f t="shared" si="10"/>
        <v>#DIV/0!</v>
      </c>
      <c r="DF70" s="61" t="e">
        <f t="shared" si="10"/>
        <v>#DIV/0!</v>
      </c>
      <c r="DG70" s="61" t="e">
        <f t="shared" si="10"/>
        <v>#DIV/0!</v>
      </c>
      <c r="DH70" s="61" t="e">
        <f t="shared" si="10"/>
        <v>#DIV/0!</v>
      </c>
      <c r="DI70" s="61" t="e">
        <f t="shared" si="10"/>
        <v>#DIV/0!</v>
      </c>
      <c r="DJ70" s="61" t="e">
        <f t="shared" si="10"/>
        <v>#DIV/0!</v>
      </c>
      <c r="DK70" s="61" t="e">
        <f t="shared" si="10"/>
        <v>#DIV/0!</v>
      </c>
      <c r="DL70" s="61" t="e">
        <f t="shared" si="10"/>
        <v>#DIV/0!</v>
      </c>
      <c r="DM70" s="61" t="e">
        <f t="shared" si="10"/>
        <v>#DIV/0!</v>
      </c>
      <c r="DN70" s="61" t="e">
        <f t="shared" si="10"/>
        <v>#DIV/0!</v>
      </c>
      <c r="DO70" s="61" t="e">
        <f t="shared" si="10"/>
        <v>#DIV/0!</v>
      </c>
      <c r="DP70" s="61" t="e">
        <f t="shared" si="10"/>
        <v>#DIV/0!</v>
      </c>
      <c r="DQ70" s="61" t="e">
        <f t="shared" si="10"/>
        <v>#DIV/0!</v>
      </c>
      <c r="DR70" s="61" t="e">
        <f t="shared" si="10"/>
        <v>#DIV/0!</v>
      </c>
      <c r="DS70" s="61" t="e">
        <f t="shared" si="10"/>
        <v>#DIV/0!</v>
      </c>
      <c r="DT70" s="61" t="e">
        <f t="shared" si="11"/>
        <v>#DIV/0!</v>
      </c>
      <c r="DU70" s="61" t="e">
        <f t="shared" si="11"/>
        <v>#DIV/0!</v>
      </c>
      <c r="DV70" s="61" t="e">
        <f t="shared" si="11"/>
        <v>#DIV/0!</v>
      </c>
      <c r="DW70" s="61" t="e">
        <f t="shared" si="11"/>
        <v>#DIV/0!</v>
      </c>
      <c r="DX70" s="61" t="e">
        <f t="shared" si="11"/>
        <v>#DIV/0!</v>
      </c>
      <c r="DY70" s="61" t="e">
        <f t="shared" si="11"/>
        <v>#DIV/0!</v>
      </c>
      <c r="DZ70" s="61" t="e">
        <f t="shared" si="15"/>
        <v>#DIV/0!</v>
      </c>
    </row>
    <row r="71" spans="1:130">
      <c r="A71" s="53">
        <v>5</v>
      </c>
      <c r="B71" s="63">
        <f t="shared" si="12"/>
        <v>0.625</v>
      </c>
      <c r="C71" s="53">
        <v>2005</v>
      </c>
      <c r="D71" s="64">
        <f t="shared" si="16"/>
        <v>0</v>
      </c>
      <c r="E71" s="64">
        <f t="shared" si="17"/>
        <v>0</v>
      </c>
      <c r="F71" s="64">
        <f t="shared" si="18"/>
        <v>0</v>
      </c>
      <c r="G71" s="64">
        <f t="shared" ref="G71:G89" si="19">VLOOKUP($C$69,$D$3:$K$63,$A$68,0)*(B68-B67)</f>
        <v>0</v>
      </c>
      <c r="H71" s="64">
        <f>VLOOKUP($C$70,$D$3:$K$63,$A$68,0)*(B67-B66)</f>
        <v>0</v>
      </c>
      <c r="I71" s="64">
        <f>VLOOKUP($C$71,$D$3:$K$63,$A$68,0)*B66</f>
        <v>0</v>
      </c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54">
        <f t="shared" si="13"/>
        <v>0</v>
      </c>
      <c r="BP71" s="53">
        <v>2005</v>
      </c>
      <c r="BQ71" s="61" t="e">
        <f t="shared" si="14"/>
        <v>#DIV/0!</v>
      </c>
      <c r="BR71" s="61" t="e">
        <f t="shared" si="7"/>
        <v>#DIV/0!</v>
      </c>
      <c r="BS71" s="61" t="e">
        <f t="shared" si="7"/>
        <v>#DIV/0!</v>
      </c>
      <c r="BT71" s="61" t="e">
        <f t="shared" si="7"/>
        <v>#DIV/0!</v>
      </c>
      <c r="BU71" s="61" t="e">
        <f t="shared" si="7"/>
        <v>#DIV/0!</v>
      </c>
      <c r="BV71" s="61" t="e">
        <f t="shared" si="7"/>
        <v>#DIV/0!</v>
      </c>
      <c r="BW71" s="61" t="e">
        <f t="shared" si="7"/>
        <v>#DIV/0!</v>
      </c>
      <c r="BX71" s="61" t="e">
        <f t="shared" si="7"/>
        <v>#DIV/0!</v>
      </c>
      <c r="BY71" s="61" t="e">
        <f t="shared" si="7"/>
        <v>#DIV/0!</v>
      </c>
      <c r="BZ71" s="61" t="e">
        <f t="shared" si="7"/>
        <v>#DIV/0!</v>
      </c>
      <c r="CA71" s="61" t="e">
        <f t="shared" si="7"/>
        <v>#DIV/0!</v>
      </c>
      <c r="CB71" s="61" t="e">
        <f t="shared" si="7"/>
        <v>#DIV/0!</v>
      </c>
      <c r="CC71" s="61" t="e">
        <f t="shared" si="7"/>
        <v>#DIV/0!</v>
      </c>
      <c r="CD71" s="61" t="e">
        <f t="shared" si="7"/>
        <v>#DIV/0!</v>
      </c>
      <c r="CE71" s="61" t="e">
        <f t="shared" si="7"/>
        <v>#DIV/0!</v>
      </c>
      <c r="CF71" s="61" t="e">
        <f t="shared" si="7"/>
        <v>#DIV/0!</v>
      </c>
      <c r="CG71" s="61" t="e">
        <f t="shared" si="7"/>
        <v>#DIV/0!</v>
      </c>
      <c r="CH71" s="61" t="e">
        <f t="shared" si="8"/>
        <v>#DIV/0!</v>
      </c>
      <c r="CI71" s="61" t="e">
        <f t="shared" si="8"/>
        <v>#DIV/0!</v>
      </c>
      <c r="CJ71" s="61" t="e">
        <f t="shared" si="8"/>
        <v>#DIV/0!</v>
      </c>
      <c r="CK71" s="61" t="e">
        <f t="shared" si="8"/>
        <v>#DIV/0!</v>
      </c>
      <c r="CL71" s="61" t="e">
        <f t="shared" si="8"/>
        <v>#DIV/0!</v>
      </c>
      <c r="CM71" s="61" t="e">
        <f t="shared" si="8"/>
        <v>#DIV/0!</v>
      </c>
      <c r="CN71" s="61" t="e">
        <f t="shared" si="9"/>
        <v>#DIV/0!</v>
      </c>
      <c r="CO71" s="61" t="e">
        <f t="shared" si="9"/>
        <v>#DIV/0!</v>
      </c>
      <c r="CP71" s="61" t="e">
        <f t="shared" si="9"/>
        <v>#DIV/0!</v>
      </c>
      <c r="CQ71" s="61" t="e">
        <f t="shared" si="9"/>
        <v>#DIV/0!</v>
      </c>
      <c r="CR71" s="61" t="e">
        <f t="shared" si="9"/>
        <v>#DIV/0!</v>
      </c>
      <c r="CS71" s="61" t="e">
        <f t="shared" si="9"/>
        <v>#DIV/0!</v>
      </c>
      <c r="CT71" s="61" t="e">
        <f t="shared" si="9"/>
        <v>#DIV/0!</v>
      </c>
      <c r="CU71" s="61" t="e">
        <f t="shared" si="9"/>
        <v>#DIV/0!</v>
      </c>
      <c r="CV71" s="61" t="e">
        <f t="shared" si="9"/>
        <v>#DIV/0!</v>
      </c>
      <c r="CW71" s="61" t="e">
        <f t="shared" si="9"/>
        <v>#DIV/0!</v>
      </c>
      <c r="CX71" s="61" t="e">
        <f t="shared" si="9"/>
        <v>#DIV/0!</v>
      </c>
      <c r="CY71" s="61" t="e">
        <f t="shared" si="9"/>
        <v>#DIV/0!</v>
      </c>
      <c r="CZ71" s="61" t="e">
        <f t="shared" si="9"/>
        <v>#DIV/0!</v>
      </c>
      <c r="DA71" s="61" t="e">
        <f t="shared" si="9"/>
        <v>#DIV/0!</v>
      </c>
      <c r="DB71" s="61" t="e">
        <f t="shared" si="9"/>
        <v>#DIV/0!</v>
      </c>
      <c r="DC71" s="61" t="e">
        <f t="shared" si="9"/>
        <v>#DIV/0!</v>
      </c>
      <c r="DD71" s="61" t="e">
        <f t="shared" si="10"/>
        <v>#DIV/0!</v>
      </c>
      <c r="DE71" s="61" t="e">
        <f t="shared" si="10"/>
        <v>#DIV/0!</v>
      </c>
      <c r="DF71" s="61" t="e">
        <f t="shared" si="10"/>
        <v>#DIV/0!</v>
      </c>
      <c r="DG71" s="61" t="e">
        <f t="shared" si="10"/>
        <v>#DIV/0!</v>
      </c>
      <c r="DH71" s="61" t="e">
        <f t="shared" si="10"/>
        <v>#DIV/0!</v>
      </c>
      <c r="DI71" s="61" t="e">
        <f t="shared" si="10"/>
        <v>#DIV/0!</v>
      </c>
      <c r="DJ71" s="61" t="e">
        <f t="shared" si="10"/>
        <v>#DIV/0!</v>
      </c>
      <c r="DK71" s="61" t="e">
        <f t="shared" si="10"/>
        <v>#DIV/0!</v>
      </c>
      <c r="DL71" s="61" t="e">
        <f t="shared" si="10"/>
        <v>#DIV/0!</v>
      </c>
      <c r="DM71" s="61" t="e">
        <f t="shared" si="10"/>
        <v>#DIV/0!</v>
      </c>
      <c r="DN71" s="61" t="e">
        <f t="shared" si="10"/>
        <v>#DIV/0!</v>
      </c>
      <c r="DO71" s="61" t="e">
        <f t="shared" si="10"/>
        <v>#DIV/0!</v>
      </c>
      <c r="DP71" s="61" t="e">
        <f t="shared" si="10"/>
        <v>#DIV/0!</v>
      </c>
      <c r="DQ71" s="61" t="e">
        <f t="shared" si="10"/>
        <v>#DIV/0!</v>
      </c>
      <c r="DR71" s="61" t="e">
        <f t="shared" si="10"/>
        <v>#DIV/0!</v>
      </c>
      <c r="DS71" s="61" t="e">
        <f t="shared" si="10"/>
        <v>#DIV/0!</v>
      </c>
      <c r="DT71" s="61" t="e">
        <f t="shared" si="11"/>
        <v>#DIV/0!</v>
      </c>
      <c r="DU71" s="61" t="e">
        <f t="shared" si="11"/>
        <v>#DIV/0!</v>
      </c>
      <c r="DV71" s="61" t="e">
        <f t="shared" si="11"/>
        <v>#DIV/0!</v>
      </c>
      <c r="DW71" s="61" t="e">
        <f t="shared" si="11"/>
        <v>#DIV/0!</v>
      </c>
      <c r="DX71" s="61" t="e">
        <f t="shared" si="11"/>
        <v>#DIV/0!</v>
      </c>
      <c r="DY71" s="61" t="e">
        <f t="shared" si="11"/>
        <v>#DIV/0!</v>
      </c>
      <c r="DZ71" s="61" t="e">
        <f t="shared" si="15"/>
        <v>#DIV/0!</v>
      </c>
    </row>
    <row r="72" spans="1:130">
      <c r="A72" s="53">
        <v>6</v>
      </c>
      <c r="B72" s="63">
        <f t="shared" si="12"/>
        <v>0.75</v>
      </c>
      <c r="C72" s="53">
        <v>2006</v>
      </c>
      <c r="D72" s="64">
        <f t="shared" si="16"/>
        <v>0</v>
      </c>
      <c r="E72" s="64">
        <f t="shared" si="17"/>
        <v>0</v>
      </c>
      <c r="F72" s="64">
        <f t="shared" si="18"/>
        <v>0</v>
      </c>
      <c r="G72" s="64">
        <f t="shared" si="19"/>
        <v>0</v>
      </c>
      <c r="H72" s="64">
        <f t="shared" ref="H72:H90" si="20">VLOOKUP($C$70,$D$3:$K$63,$A$68,0)*(B68-B67)</f>
        <v>0</v>
      </c>
      <c r="I72" s="64">
        <f>VLOOKUP($C$71,$D$3:$K$63,$A$68,0)*(B67-B66)</f>
        <v>0</v>
      </c>
      <c r="J72" s="64">
        <f>VLOOKUP($C$72,$D$3:$K$63,$A$68,0)*B66</f>
        <v>0</v>
      </c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54">
        <f t="shared" si="13"/>
        <v>0</v>
      </c>
      <c r="BP72" s="53">
        <v>2006</v>
      </c>
      <c r="BQ72" s="61" t="e">
        <f t="shared" si="14"/>
        <v>#DIV/0!</v>
      </c>
      <c r="BR72" s="61" t="e">
        <f t="shared" si="7"/>
        <v>#DIV/0!</v>
      </c>
      <c r="BS72" s="61" t="e">
        <f t="shared" si="7"/>
        <v>#DIV/0!</v>
      </c>
      <c r="BT72" s="61" t="e">
        <f t="shared" si="7"/>
        <v>#DIV/0!</v>
      </c>
      <c r="BU72" s="61" t="e">
        <f t="shared" si="7"/>
        <v>#DIV/0!</v>
      </c>
      <c r="BV72" s="61" t="e">
        <f t="shared" si="7"/>
        <v>#DIV/0!</v>
      </c>
      <c r="BW72" s="61" t="e">
        <f t="shared" si="7"/>
        <v>#DIV/0!</v>
      </c>
      <c r="BX72" s="61" t="e">
        <f t="shared" si="7"/>
        <v>#DIV/0!</v>
      </c>
      <c r="BY72" s="61" t="e">
        <f t="shared" si="7"/>
        <v>#DIV/0!</v>
      </c>
      <c r="BZ72" s="61" t="e">
        <f t="shared" si="7"/>
        <v>#DIV/0!</v>
      </c>
      <c r="CA72" s="61" t="e">
        <f t="shared" si="7"/>
        <v>#DIV/0!</v>
      </c>
      <c r="CB72" s="61" t="e">
        <f t="shared" si="7"/>
        <v>#DIV/0!</v>
      </c>
      <c r="CC72" s="61" t="e">
        <f t="shared" si="7"/>
        <v>#DIV/0!</v>
      </c>
      <c r="CD72" s="61" t="e">
        <f t="shared" si="7"/>
        <v>#DIV/0!</v>
      </c>
      <c r="CE72" s="61" t="e">
        <f t="shared" si="7"/>
        <v>#DIV/0!</v>
      </c>
      <c r="CF72" s="61" t="e">
        <f t="shared" si="7"/>
        <v>#DIV/0!</v>
      </c>
      <c r="CG72" s="61" t="e">
        <f t="shared" si="7"/>
        <v>#DIV/0!</v>
      </c>
      <c r="CH72" s="61" t="e">
        <f t="shared" si="8"/>
        <v>#DIV/0!</v>
      </c>
      <c r="CI72" s="61" t="e">
        <f t="shared" si="8"/>
        <v>#DIV/0!</v>
      </c>
      <c r="CJ72" s="61" t="e">
        <f t="shared" si="8"/>
        <v>#DIV/0!</v>
      </c>
      <c r="CK72" s="61" t="e">
        <f t="shared" si="8"/>
        <v>#DIV/0!</v>
      </c>
      <c r="CL72" s="61" t="e">
        <f t="shared" si="8"/>
        <v>#DIV/0!</v>
      </c>
      <c r="CM72" s="61" t="e">
        <f t="shared" si="8"/>
        <v>#DIV/0!</v>
      </c>
      <c r="CN72" s="61" t="e">
        <f t="shared" si="9"/>
        <v>#DIV/0!</v>
      </c>
      <c r="CO72" s="61" t="e">
        <f t="shared" si="9"/>
        <v>#DIV/0!</v>
      </c>
      <c r="CP72" s="61" t="e">
        <f t="shared" si="9"/>
        <v>#DIV/0!</v>
      </c>
      <c r="CQ72" s="61" t="e">
        <f t="shared" si="9"/>
        <v>#DIV/0!</v>
      </c>
      <c r="CR72" s="61" t="e">
        <f t="shared" si="9"/>
        <v>#DIV/0!</v>
      </c>
      <c r="CS72" s="61" t="e">
        <f t="shared" si="9"/>
        <v>#DIV/0!</v>
      </c>
      <c r="CT72" s="61" t="e">
        <f t="shared" si="9"/>
        <v>#DIV/0!</v>
      </c>
      <c r="CU72" s="61" t="e">
        <f t="shared" si="9"/>
        <v>#DIV/0!</v>
      </c>
      <c r="CV72" s="61" t="e">
        <f t="shared" si="9"/>
        <v>#DIV/0!</v>
      </c>
      <c r="CW72" s="61" t="e">
        <f t="shared" si="9"/>
        <v>#DIV/0!</v>
      </c>
      <c r="CX72" s="61" t="e">
        <f t="shared" si="9"/>
        <v>#DIV/0!</v>
      </c>
      <c r="CY72" s="61" t="e">
        <f t="shared" si="9"/>
        <v>#DIV/0!</v>
      </c>
      <c r="CZ72" s="61" t="e">
        <f t="shared" si="9"/>
        <v>#DIV/0!</v>
      </c>
      <c r="DA72" s="61" t="e">
        <f t="shared" si="9"/>
        <v>#DIV/0!</v>
      </c>
      <c r="DB72" s="61" t="e">
        <f t="shared" si="9"/>
        <v>#DIV/0!</v>
      </c>
      <c r="DC72" s="61" t="e">
        <f t="shared" si="9"/>
        <v>#DIV/0!</v>
      </c>
      <c r="DD72" s="61" t="e">
        <f t="shared" si="10"/>
        <v>#DIV/0!</v>
      </c>
      <c r="DE72" s="61" t="e">
        <f t="shared" si="10"/>
        <v>#DIV/0!</v>
      </c>
      <c r="DF72" s="61" t="e">
        <f t="shared" si="10"/>
        <v>#DIV/0!</v>
      </c>
      <c r="DG72" s="61" t="e">
        <f t="shared" si="10"/>
        <v>#DIV/0!</v>
      </c>
      <c r="DH72" s="61" t="e">
        <f t="shared" si="10"/>
        <v>#DIV/0!</v>
      </c>
      <c r="DI72" s="61" t="e">
        <f t="shared" si="10"/>
        <v>#DIV/0!</v>
      </c>
      <c r="DJ72" s="61" t="e">
        <f t="shared" si="10"/>
        <v>#DIV/0!</v>
      </c>
      <c r="DK72" s="61" t="e">
        <f t="shared" si="10"/>
        <v>#DIV/0!</v>
      </c>
      <c r="DL72" s="61" t="e">
        <f t="shared" si="10"/>
        <v>#DIV/0!</v>
      </c>
      <c r="DM72" s="61" t="e">
        <f t="shared" si="10"/>
        <v>#DIV/0!</v>
      </c>
      <c r="DN72" s="61" t="e">
        <f t="shared" si="10"/>
        <v>#DIV/0!</v>
      </c>
      <c r="DO72" s="61" t="e">
        <f t="shared" si="10"/>
        <v>#DIV/0!</v>
      </c>
      <c r="DP72" s="61" t="e">
        <f t="shared" si="10"/>
        <v>#DIV/0!</v>
      </c>
      <c r="DQ72" s="61" t="e">
        <f t="shared" si="10"/>
        <v>#DIV/0!</v>
      </c>
      <c r="DR72" s="61" t="e">
        <f t="shared" si="10"/>
        <v>#DIV/0!</v>
      </c>
      <c r="DS72" s="61" t="e">
        <f t="shared" si="10"/>
        <v>#DIV/0!</v>
      </c>
      <c r="DT72" s="61" t="e">
        <f t="shared" si="11"/>
        <v>#DIV/0!</v>
      </c>
      <c r="DU72" s="61" t="e">
        <f t="shared" si="11"/>
        <v>#DIV/0!</v>
      </c>
      <c r="DV72" s="61" t="e">
        <f t="shared" si="11"/>
        <v>#DIV/0!</v>
      </c>
      <c r="DW72" s="61" t="e">
        <f t="shared" si="11"/>
        <v>#DIV/0!</v>
      </c>
      <c r="DX72" s="61" t="e">
        <f t="shared" si="11"/>
        <v>#DIV/0!</v>
      </c>
      <c r="DY72" s="61" t="e">
        <f t="shared" si="11"/>
        <v>#DIV/0!</v>
      </c>
      <c r="DZ72" s="61" t="e">
        <f t="shared" si="15"/>
        <v>#DIV/0!</v>
      </c>
    </row>
    <row r="73" spans="1:130">
      <c r="A73" s="53">
        <v>7</v>
      </c>
      <c r="B73" s="63">
        <f t="shared" si="12"/>
        <v>0.875</v>
      </c>
      <c r="C73" s="53">
        <v>2007</v>
      </c>
      <c r="D73" s="64">
        <f t="shared" si="16"/>
        <v>0</v>
      </c>
      <c r="E73" s="64">
        <f t="shared" si="17"/>
        <v>0</v>
      </c>
      <c r="F73" s="64">
        <f t="shared" si="18"/>
        <v>0</v>
      </c>
      <c r="G73" s="64">
        <f t="shared" si="19"/>
        <v>0</v>
      </c>
      <c r="H73" s="64">
        <f t="shared" si="20"/>
        <v>0</v>
      </c>
      <c r="I73" s="64">
        <f t="shared" ref="I73:I91" si="21">VLOOKUP($C$71,$D$3:$K$63,$A$68,0)*(B68-B67)</f>
        <v>0</v>
      </c>
      <c r="J73" s="64">
        <f>VLOOKUP($C$72,$D$3:$K$63,$A$68,0)*(B67-B66)</f>
        <v>0</v>
      </c>
      <c r="K73" s="64">
        <f>VLOOKUP($C$73,$D$3:$K$63,$A$68,0)*B66</f>
        <v>0</v>
      </c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54">
        <f t="shared" si="13"/>
        <v>0</v>
      </c>
      <c r="BP73" s="53">
        <v>2007</v>
      </c>
      <c r="BQ73" s="61" t="e">
        <f t="shared" si="14"/>
        <v>#DIV/0!</v>
      </c>
      <c r="BR73" s="61" t="e">
        <f t="shared" si="7"/>
        <v>#DIV/0!</v>
      </c>
      <c r="BS73" s="61" t="e">
        <f t="shared" si="7"/>
        <v>#DIV/0!</v>
      </c>
      <c r="BT73" s="61" t="e">
        <f t="shared" si="7"/>
        <v>#DIV/0!</v>
      </c>
      <c r="BU73" s="61" t="e">
        <f t="shared" si="7"/>
        <v>#DIV/0!</v>
      </c>
      <c r="BV73" s="61" t="e">
        <f t="shared" si="7"/>
        <v>#DIV/0!</v>
      </c>
      <c r="BW73" s="61" t="e">
        <f t="shared" si="7"/>
        <v>#DIV/0!</v>
      </c>
      <c r="BX73" s="61" t="e">
        <f t="shared" si="7"/>
        <v>#DIV/0!</v>
      </c>
      <c r="BY73" s="61" t="e">
        <f t="shared" si="7"/>
        <v>#DIV/0!</v>
      </c>
      <c r="BZ73" s="61" t="e">
        <f t="shared" si="7"/>
        <v>#DIV/0!</v>
      </c>
      <c r="CA73" s="61" t="e">
        <f t="shared" si="7"/>
        <v>#DIV/0!</v>
      </c>
      <c r="CB73" s="61" t="e">
        <f t="shared" si="7"/>
        <v>#DIV/0!</v>
      </c>
      <c r="CC73" s="61" t="e">
        <f t="shared" si="7"/>
        <v>#DIV/0!</v>
      </c>
      <c r="CD73" s="61" t="e">
        <f t="shared" si="7"/>
        <v>#DIV/0!</v>
      </c>
      <c r="CE73" s="61" t="e">
        <f t="shared" si="7"/>
        <v>#DIV/0!</v>
      </c>
      <c r="CF73" s="61" t="e">
        <f t="shared" si="7"/>
        <v>#DIV/0!</v>
      </c>
      <c r="CG73" s="61" t="e">
        <f t="shared" si="7"/>
        <v>#DIV/0!</v>
      </c>
      <c r="CH73" s="61" t="e">
        <f t="shared" si="8"/>
        <v>#DIV/0!</v>
      </c>
      <c r="CI73" s="61" t="e">
        <f t="shared" si="8"/>
        <v>#DIV/0!</v>
      </c>
      <c r="CJ73" s="61" t="e">
        <f t="shared" si="8"/>
        <v>#DIV/0!</v>
      </c>
      <c r="CK73" s="61" t="e">
        <f t="shared" si="8"/>
        <v>#DIV/0!</v>
      </c>
      <c r="CL73" s="61" t="e">
        <f t="shared" si="8"/>
        <v>#DIV/0!</v>
      </c>
      <c r="CM73" s="61" t="e">
        <f t="shared" si="8"/>
        <v>#DIV/0!</v>
      </c>
      <c r="CN73" s="61" t="e">
        <f t="shared" si="9"/>
        <v>#DIV/0!</v>
      </c>
      <c r="CO73" s="61" t="e">
        <f t="shared" si="9"/>
        <v>#DIV/0!</v>
      </c>
      <c r="CP73" s="61" t="e">
        <f t="shared" si="9"/>
        <v>#DIV/0!</v>
      </c>
      <c r="CQ73" s="61" t="e">
        <f t="shared" si="9"/>
        <v>#DIV/0!</v>
      </c>
      <c r="CR73" s="61" t="e">
        <f t="shared" si="9"/>
        <v>#DIV/0!</v>
      </c>
      <c r="CS73" s="61" t="e">
        <f t="shared" si="9"/>
        <v>#DIV/0!</v>
      </c>
      <c r="CT73" s="61" t="e">
        <f t="shared" si="9"/>
        <v>#DIV/0!</v>
      </c>
      <c r="CU73" s="61" t="e">
        <f t="shared" si="9"/>
        <v>#DIV/0!</v>
      </c>
      <c r="CV73" s="61" t="e">
        <f t="shared" si="9"/>
        <v>#DIV/0!</v>
      </c>
      <c r="CW73" s="61" t="e">
        <f t="shared" si="9"/>
        <v>#DIV/0!</v>
      </c>
      <c r="CX73" s="61" t="e">
        <f t="shared" si="9"/>
        <v>#DIV/0!</v>
      </c>
      <c r="CY73" s="61" t="e">
        <f t="shared" si="9"/>
        <v>#DIV/0!</v>
      </c>
      <c r="CZ73" s="61" t="e">
        <f t="shared" si="9"/>
        <v>#DIV/0!</v>
      </c>
      <c r="DA73" s="61" t="e">
        <f t="shared" si="9"/>
        <v>#DIV/0!</v>
      </c>
      <c r="DB73" s="61" t="e">
        <f t="shared" si="9"/>
        <v>#DIV/0!</v>
      </c>
      <c r="DC73" s="61" t="e">
        <f t="shared" si="9"/>
        <v>#DIV/0!</v>
      </c>
      <c r="DD73" s="61" t="e">
        <f t="shared" si="10"/>
        <v>#DIV/0!</v>
      </c>
      <c r="DE73" s="61" t="e">
        <f t="shared" si="10"/>
        <v>#DIV/0!</v>
      </c>
      <c r="DF73" s="61" t="e">
        <f t="shared" si="10"/>
        <v>#DIV/0!</v>
      </c>
      <c r="DG73" s="61" t="e">
        <f t="shared" si="10"/>
        <v>#DIV/0!</v>
      </c>
      <c r="DH73" s="61" t="e">
        <f t="shared" si="10"/>
        <v>#DIV/0!</v>
      </c>
      <c r="DI73" s="61" t="e">
        <f t="shared" si="10"/>
        <v>#DIV/0!</v>
      </c>
      <c r="DJ73" s="61" t="e">
        <f t="shared" si="10"/>
        <v>#DIV/0!</v>
      </c>
      <c r="DK73" s="61" t="e">
        <f t="shared" si="10"/>
        <v>#DIV/0!</v>
      </c>
      <c r="DL73" s="61" t="e">
        <f t="shared" si="10"/>
        <v>#DIV/0!</v>
      </c>
      <c r="DM73" s="61" t="e">
        <f t="shared" si="10"/>
        <v>#DIV/0!</v>
      </c>
      <c r="DN73" s="61" t="e">
        <f t="shared" si="10"/>
        <v>#DIV/0!</v>
      </c>
      <c r="DO73" s="61" t="e">
        <f t="shared" si="10"/>
        <v>#DIV/0!</v>
      </c>
      <c r="DP73" s="61" t="e">
        <f t="shared" si="10"/>
        <v>#DIV/0!</v>
      </c>
      <c r="DQ73" s="61" t="e">
        <f t="shared" si="10"/>
        <v>#DIV/0!</v>
      </c>
      <c r="DR73" s="61" t="e">
        <f t="shared" si="10"/>
        <v>#DIV/0!</v>
      </c>
      <c r="DS73" s="61" t="e">
        <f t="shared" si="10"/>
        <v>#DIV/0!</v>
      </c>
      <c r="DT73" s="61" t="e">
        <f t="shared" si="11"/>
        <v>#DIV/0!</v>
      </c>
      <c r="DU73" s="61" t="e">
        <f t="shared" si="11"/>
        <v>#DIV/0!</v>
      </c>
      <c r="DV73" s="61" t="e">
        <f t="shared" si="11"/>
        <v>#DIV/0!</v>
      </c>
      <c r="DW73" s="61" t="e">
        <f t="shared" si="11"/>
        <v>#DIV/0!</v>
      </c>
      <c r="DX73" s="61" t="e">
        <f t="shared" si="11"/>
        <v>#DIV/0!</v>
      </c>
      <c r="DY73" s="61" t="e">
        <f t="shared" si="11"/>
        <v>#DIV/0!</v>
      </c>
      <c r="DZ73" s="61" t="e">
        <f t="shared" si="15"/>
        <v>#DIV/0!</v>
      </c>
    </row>
    <row r="74" spans="1:130">
      <c r="A74" s="53">
        <v>8</v>
      </c>
      <c r="B74" s="63">
        <f t="shared" si="12"/>
        <v>1</v>
      </c>
      <c r="C74" s="53">
        <v>2008</v>
      </c>
      <c r="D74" s="64">
        <f t="shared" si="16"/>
        <v>0</v>
      </c>
      <c r="E74" s="64">
        <f t="shared" si="17"/>
        <v>0</v>
      </c>
      <c r="F74" s="64">
        <f t="shared" si="18"/>
        <v>0</v>
      </c>
      <c r="G74" s="64">
        <f t="shared" si="19"/>
        <v>0</v>
      </c>
      <c r="H74" s="64">
        <f t="shared" si="20"/>
        <v>0</v>
      </c>
      <c r="I74" s="64">
        <f t="shared" si="21"/>
        <v>0</v>
      </c>
      <c r="J74" s="64">
        <f t="shared" ref="J74:J92" si="22">VLOOKUP($C$72,$D$3:$K$63,$A$68,0)*(B68-B67)</f>
        <v>0</v>
      </c>
      <c r="K74" s="64">
        <f>VLOOKUP($C$73,$D$3:$K$63,$A$68,0)*(B67-B66)</f>
        <v>0</v>
      </c>
      <c r="L74" s="64">
        <f>VLOOKUP($C$74,$D$3:$K$63,$A$68,0)*B66</f>
        <v>0</v>
      </c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54">
        <f t="shared" si="13"/>
        <v>0</v>
      </c>
      <c r="BP74" s="53">
        <v>2008</v>
      </c>
      <c r="BQ74" s="61" t="e">
        <f t="shared" si="14"/>
        <v>#DIV/0!</v>
      </c>
      <c r="BR74" s="61" t="e">
        <f t="shared" si="7"/>
        <v>#DIV/0!</v>
      </c>
      <c r="BS74" s="61" t="e">
        <f t="shared" si="7"/>
        <v>#DIV/0!</v>
      </c>
      <c r="BT74" s="61" t="e">
        <f t="shared" si="7"/>
        <v>#DIV/0!</v>
      </c>
      <c r="BU74" s="61" t="e">
        <f t="shared" si="7"/>
        <v>#DIV/0!</v>
      </c>
      <c r="BV74" s="61" t="e">
        <f t="shared" si="7"/>
        <v>#DIV/0!</v>
      </c>
      <c r="BW74" s="61" t="e">
        <f t="shared" si="7"/>
        <v>#DIV/0!</v>
      </c>
      <c r="BX74" s="61" t="e">
        <f t="shared" si="7"/>
        <v>#DIV/0!</v>
      </c>
      <c r="BY74" s="61" t="e">
        <f t="shared" si="7"/>
        <v>#DIV/0!</v>
      </c>
      <c r="BZ74" s="61" t="e">
        <f t="shared" si="7"/>
        <v>#DIV/0!</v>
      </c>
      <c r="CA74" s="61" t="e">
        <f t="shared" si="7"/>
        <v>#DIV/0!</v>
      </c>
      <c r="CB74" s="61" t="e">
        <f t="shared" si="7"/>
        <v>#DIV/0!</v>
      </c>
      <c r="CC74" s="61" t="e">
        <f t="shared" si="7"/>
        <v>#DIV/0!</v>
      </c>
      <c r="CD74" s="61" t="e">
        <f t="shared" si="7"/>
        <v>#DIV/0!</v>
      </c>
      <c r="CE74" s="61" t="e">
        <f t="shared" si="7"/>
        <v>#DIV/0!</v>
      </c>
      <c r="CF74" s="61" t="e">
        <f t="shared" si="7"/>
        <v>#DIV/0!</v>
      </c>
      <c r="CG74" s="61" t="e">
        <f t="shared" si="7"/>
        <v>#DIV/0!</v>
      </c>
      <c r="CH74" s="61" t="e">
        <f t="shared" si="8"/>
        <v>#DIV/0!</v>
      </c>
      <c r="CI74" s="61" t="e">
        <f t="shared" si="8"/>
        <v>#DIV/0!</v>
      </c>
      <c r="CJ74" s="61" t="e">
        <f t="shared" si="8"/>
        <v>#DIV/0!</v>
      </c>
      <c r="CK74" s="61" t="e">
        <f t="shared" si="8"/>
        <v>#DIV/0!</v>
      </c>
      <c r="CL74" s="61" t="e">
        <f t="shared" si="8"/>
        <v>#DIV/0!</v>
      </c>
      <c r="CM74" s="61" t="e">
        <f t="shared" si="8"/>
        <v>#DIV/0!</v>
      </c>
      <c r="CN74" s="61" t="e">
        <f t="shared" si="9"/>
        <v>#DIV/0!</v>
      </c>
      <c r="CO74" s="61" t="e">
        <f t="shared" si="9"/>
        <v>#DIV/0!</v>
      </c>
      <c r="CP74" s="61" t="e">
        <f t="shared" si="9"/>
        <v>#DIV/0!</v>
      </c>
      <c r="CQ74" s="61" t="e">
        <f t="shared" si="9"/>
        <v>#DIV/0!</v>
      </c>
      <c r="CR74" s="61" t="e">
        <f t="shared" si="9"/>
        <v>#DIV/0!</v>
      </c>
      <c r="CS74" s="61" t="e">
        <f t="shared" si="9"/>
        <v>#DIV/0!</v>
      </c>
      <c r="CT74" s="61" t="e">
        <f t="shared" si="9"/>
        <v>#DIV/0!</v>
      </c>
      <c r="CU74" s="61" t="e">
        <f t="shared" si="9"/>
        <v>#DIV/0!</v>
      </c>
      <c r="CV74" s="61" t="e">
        <f t="shared" si="9"/>
        <v>#DIV/0!</v>
      </c>
      <c r="CW74" s="61" t="e">
        <f t="shared" si="9"/>
        <v>#DIV/0!</v>
      </c>
      <c r="CX74" s="61" t="e">
        <f t="shared" si="9"/>
        <v>#DIV/0!</v>
      </c>
      <c r="CY74" s="61" t="e">
        <f t="shared" si="9"/>
        <v>#DIV/0!</v>
      </c>
      <c r="CZ74" s="61" t="e">
        <f t="shared" si="9"/>
        <v>#DIV/0!</v>
      </c>
      <c r="DA74" s="61" t="e">
        <f t="shared" si="9"/>
        <v>#DIV/0!</v>
      </c>
      <c r="DB74" s="61" t="e">
        <f t="shared" si="9"/>
        <v>#DIV/0!</v>
      </c>
      <c r="DC74" s="61" t="e">
        <f t="shared" si="9"/>
        <v>#DIV/0!</v>
      </c>
      <c r="DD74" s="61" t="e">
        <f t="shared" si="10"/>
        <v>#DIV/0!</v>
      </c>
      <c r="DE74" s="61" t="e">
        <f t="shared" si="10"/>
        <v>#DIV/0!</v>
      </c>
      <c r="DF74" s="61" t="e">
        <f t="shared" si="10"/>
        <v>#DIV/0!</v>
      </c>
      <c r="DG74" s="61" t="e">
        <f t="shared" si="10"/>
        <v>#DIV/0!</v>
      </c>
      <c r="DH74" s="61" t="e">
        <f t="shared" si="10"/>
        <v>#DIV/0!</v>
      </c>
      <c r="DI74" s="61" t="e">
        <f t="shared" si="10"/>
        <v>#DIV/0!</v>
      </c>
      <c r="DJ74" s="61" t="e">
        <f t="shared" si="10"/>
        <v>#DIV/0!</v>
      </c>
      <c r="DK74" s="61" t="e">
        <f t="shared" si="10"/>
        <v>#DIV/0!</v>
      </c>
      <c r="DL74" s="61" t="e">
        <f t="shared" si="10"/>
        <v>#DIV/0!</v>
      </c>
      <c r="DM74" s="61" t="e">
        <f t="shared" si="10"/>
        <v>#DIV/0!</v>
      </c>
      <c r="DN74" s="61" t="e">
        <f t="shared" si="10"/>
        <v>#DIV/0!</v>
      </c>
      <c r="DO74" s="61" t="e">
        <f t="shared" si="10"/>
        <v>#DIV/0!</v>
      </c>
      <c r="DP74" s="61" t="e">
        <f t="shared" si="10"/>
        <v>#DIV/0!</v>
      </c>
      <c r="DQ74" s="61" t="e">
        <f t="shared" si="10"/>
        <v>#DIV/0!</v>
      </c>
      <c r="DR74" s="61" t="e">
        <f t="shared" si="10"/>
        <v>#DIV/0!</v>
      </c>
      <c r="DS74" s="61" t="e">
        <f t="shared" si="10"/>
        <v>#DIV/0!</v>
      </c>
      <c r="DT74" s="61" t="e">
        <f t="shared" si="11"/>
        <v>#DIV/0!</v>
      </c>
      <c r="DU74" s="61" t="e">
        <f t="shared" si="11"/>
        <v>#DIV/0!</v>
      </c>
      <c r="DV74" s="61" t="e">
        <f t="shared" si="11"/>
        <v>#DIV/0!</v>
      </c>
      <c r="DW74" s="61" t="e">
        <f t="shared" si="11"/>
        <v>#DIV/0!</v>
      </c>
      <c r="DX74" s="61" t="e">
        <f t="shared" si="11"/>
        <v>#DIV/0!</v>
      </c>
      <c r="DY74" s="61" t="e">
        <f t="shared" si="11"/>
        <v>#DIV/0!</v>
      </c>
      <c r="DZ74" s="61" t="e">
        <f t="shared" si="15"/>
        <v>#DIV/0!</v>
      </c>
    </row>
    <row r="75" spans="1:130">
      <c r="A75" s="53">
        <v>9</v>
      </c>
      <c r="B75" s="63">
        <f t="shared" si="12"/>
        <v>1</v>
      </c>
      <c r="C75" s="53">
        <v>2009</v>
      </c>
      <c r="D75" s="64">
        <f t="shared" si="16"/>
        <v>0</v>
      </c>
      <c r="E75" s="64">
        <f t="shared" si="17"/>
        <v>0</v>
      </c>
      <c r="F75" s="64">
        <f t="shared" si="18"/>
        <v>0</v>
      </c>
      <c r="G75" s="64">
        <f t="shared" si="19"/>
        <v>0</v>
      </c>
      <c r="H75" s="64">
        <f t="shared" si="20"/>
        <v>0</v>
      </c>
      <c r="I75" s="64">
        <f t="shared" si="21"/>
        <v>0</v>
      </c>
      <c r="J75" s="64">
        <f t="shared" si="22"/>
        <v>0</v>
      </c>
      <c r="K75" s="64">
        <f t="shared" ref="K75:K93" si="23">VLOOKUP($C$73,$D$3:$K$63,$A$68,0)*(B68-B67)</f>
        <v>0</v>
      </c>
      <c r="L75" s="64">
        <f>VLOOKUP($C$74,$D$3:$K$63,$A$68,0)*(B67-B66)</f>
        <v>0</v>
      </c>
      <c r="M75" s="64">
        <f>VLOOKUP($C$75,$D$3:$K$63,$A$68,0)*B66</f>
        <v>0</v>
      </c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54">
        <f t="shared" si="13"/>
        <v>0</v>
      </c>
      <c r="BP75" s="53">
        <v>2009</v>
      </c>
      <c r="BQ75" s="61" t="e">
        <f t="shared" si="14"/>
        <v>#DIV/0!</v>
      </c>
      <c r="BR75" s="61" t="e">
        <f t="shared" si="7"/>
        <v>#DIV/0!</v>
      </c>
      <c r="BS75" s="61" t="e">
        <f t="shared" si="7"/>
        <v>#DIV/0!</v>
      </c>
      <c r="BT75" s="61" t="e">
        <f t="shared" si="7"/>
        <v>#DIV/0!</v>
      </c>
      <c r="BU75" s="61" t="e">
        <f t="shared" si="7"/>
        <v>#DIV/0!</v>
      </c>
      <c r="BV75" s="61" t="e">
        <f t="shared" si="7"/>
        <v>#DIV/0!</v>
      </c>
      <c r="BW75" s="61" t="e">
        <f t="shared" si="7"/>
        <v>#DIV/0!</v>
      </c>
      <c r="BX75" s="61" t="e">
        <f t="shared" si="7"/>
        <v>#DIV/0!</v>
      </c>
      <c r="BY75" s="61" t="e">
        <f t="shared" si="7"/>
        <v>#DIV/0!</v>
      </c>
      <c r="BZ75" s="61" t="e">
        <f t="shared" si="7"/>
        <v>#DIV/0!</v>
      </c>
      <c r="CA75" s="61" t="e">
        <f t="shared" si="7"/>
        <v>#DIV/0!</v>
      </c>
      <c r="CB75" s="61" t="e">
        <f t="shared" si="7"/>
        <v>#DIV/0!</v>
      </c>
      <c r="CC75" s="61" t="e">
        <f t="shared" si="7"/>
        <v>#DIV/0!</v>
      </c>
      <c r="CD75" s="61" t="e">
        <f t="shared" si="7"/>
        <v>#DIV/0!</v>
      </c>
      <c r="CE75" s="61" t="e">
        <f t="shared" si="7"/>
        <v>#DIV/0!</v>
      </c>
      <c r="CF75" s="61" t="e">
        <f t="shared" si="7"/>
        <v>#DIV/0!</v>
      </c>
      <c r="CG75" s="61" t="e">
        <f t="shared" si="7"/>
        <v>#DIV/0!</v>
      </c>
      <c r="CH75" s="61" t="e">
        <f t="shared" si="8"/>
        <v>#DIV/0!</v>
      </c>
      <c r="CI75" s="61" t="e">
        <f t="shared" si="8"/>
        <v>#DIV/0!</v>
      </c>
      <c r="CJ75" s="61" t="e">
        <f t="shared" si="8"/>
        <v>#DIV/0!</v>
      </c>
      <c r="CK75" s="61" t="e">
        <f t="shared" si="8"/>
        <v>#DIV/0!</v>
      </c>
      <c r="CL75" s="61" t="e">
        <f t="shared" si="8"/>
        <v>#DIV/0!</v>
      </c>
      <c r="CM75" s="61" t="e">
        <f t="shared" si="8"/>
        <v>#DIV/0!</v>
      </c>
      <c r="CN75" s="61" t="e">
        <f t="shared" si="9"/>
        <v>#DIV/0!</v>
      </c>
      <c r="CO75" s="61" t="e">
        <f t="shared" si="9"/>
        <v>#DIV/0!</v>
      </c>
      <c r="CP75" s="61" t="e">
        <f t="shared" si="9"/>
        <v>#DIV/0!</v>
      </c>
      <c r="CQ75" s="61" t="e">
        <f t="shared" si="9"/>
        <v>#DIV/0!</v>
      </c>
      <c r="CR75" s="61" t="e">
        <f t="shared" si="9"/>
        <v>#DIV/0!</v>
      </c>
      <c r="CS75" s="61" t="e">
        <f t="shared" si="9"/>
        <v>#DIV/0!</v>
      </c>
      <c r="CT75" s="61" t="e">
        <f t="shared" si="9"/>
        <v>#DIV/0!</v>
      </c>
      <c r="CU75" s="61" t="e">
        <f t="shared" si="9"/>
        <v>#DIV/0!</v>
      </c>
      <c r="CV75" s="61" t="e">
        <f t="shared" si="9"/>
        <v>#DIV/0!</v>
      </c>
      <c r="CW75" s="61" t="e">
        <f t="shared" si="9"/>
        <v>#DIV/0!</v>
      </c>
      <c r="CX75" s="61" t="e">
        <f t="shared" si="9"/>
        <v>#DIV/0!</v>
      </c>
      <c r="CY75" s="61" t="e">
        <f t="shared" si="9"/>
        <v>#DIV/0!</v>
      </c>
      <c r="CZ75" s="61" t="e">
        <f t="shared" si="9"/>
        <v>#DIV/0!</v>
      </c>
      <c r="DA75" s="61" t="e">
        <f t="shared" si="9"/>
        <v>#DIV/0!</v>
      </c>
      <c r="DB75" s="61" t="e">
        <f t="shared" si="9"/>
        <v>#DIV/0!</v>
      </c>
      <c r="DC75" s="61" t="e">
        <f t="shared" si="9"/>
        <v>#DIV/0!</v>
      </c>
      <c r="DD75" s="61" t="e">
        <f t="shared" si="10"/>
        <v>#DIV/0!</v>
      </c>
      <c r="DE75" s="61" t="e">
        <f t="shared" si="10"/>
        <v>#DIV/0!</v>
      </c>
      <c r="DF75" s="61" t="e">
        <f t="shared" si="10"/>
        <v>#DIV/0!</v>
      </c>
      <c r="DG75" s="61" t="e">
        <f t="shared" si="10"/>
        <v>#DIV/0!</v>
      </c>
      <c r="DH75" s="61" t="e">
        <f t="shared" si="10"/>
        <v>#DIV/0!</v>
      </c>
      <c r="DI75" s="61" t="e">
        <f t="shared" si="10"/>
        <v>#DIV/0!</v>
      </c>
      <c r="DJ75" s="61" t="e">
        <f t="shared" si="10"/>
        <v>#DIV/0!</v>
      </c>
      <c r="DK75" s="61" t="e">
        <f t="shared" si="10"/>
        <v>#DIV/0!</v>
      </c>
      <c r="DL75" s="61" t="e">
        <f t="shared" si="10"/>
        <v>#DIV/0!</v>
      </c>
      <c r="DM75" s="61" t="e">
        <f t="shared" si="10"/>
        <v>#DIV/0!</v>
      </c>
      <c r="DN75" s="61" t="e">
        <f t="shared" si="10"/>
        <v>#DIV/0!</v>
      </c>
      <c r="DO75" s="61" t="e">
        <f t="shared" si="10"/>
        <v>#DIV/0!</v>
      </c>
      <c r="DP75" s="61" t="e">
        <f t="shared" si="10"/>
        <v>#DIV/0!</v>
      </c>
      <c r="DQ75" s="61" t="e">
        <f t="shared" si="10"/>
        <v>#DIV/0!</v>
      </c>
      <c r="DR75" s="61" t="e">
        <f t="shared" si="10"/>
        <v>#DIV/0!</v>
      </c>
      <c r="DS75" s="61" t="e">
        <f t="shared" si="10"/>
        <v>#DIV/0!</v>
      </c>
      <c r="DT75" s="61" t="e">
        <f t="shared" si="11"/>
        <v>#DIV/0!</v>
      </c>
      <c r="DU75" s="61" t="e">
        <f t="shared" si="11"/>
        <v>#DIV/0!</v>
      </c>
      <c r="DV75" s="61" t="e">
        <f t="shared" si="11"/>
        <v>#DIV/0!</v>
      </c>
      <c r="DW75" s="61" t="e">
        <f t="shared" si="11"/>
        <v>#DIV/0!</v>
      </c>
      <c r="DX75" s="61" t="e">
        <f t="shared" si="11"/>
        <v>#DIV/0!</v>
      </c>
      <c r="DY75" s="61" t="e">
        <f t="shared" si="11"/>
        <v>#DIV/0!</v>
      </c>
      <c r="DZ75" s="61" t="e">
        <f t="shared" si="15"/>
        <v>#DIV/0!</v>
      </c>
    </row>
    <row r="76" spans="1:130">
      <c r="A76" s="53">
        <v>10</v>
      </c>
      <c r="B76" s="63">
        <f t="shared" si="12"/>
        <v>1</v>
      </c>
      <c r="C76" s="53">
        <v>2010</v>
      </c>
      <c r="D76" s="64">
        <f t="shared" si="16"/>
        <v>0</v>
      </c>
      <c r="E76" s="64">
        <f t="shared" si="17"/>
        <v>0</v>
      </c>
      <c r="F76" s="64">
        <f t="shared" si="18"/>
        <v>0</v>
      </c>
      <c r="G76" s="64">
        <f t="shared" si="19"/>
        <v>0</v>
      </c>
      <c r="H76" s="64">
        <f t="shared" si="20"/>
        <v>0</v>
      </c>
      <c r="I76" s="64">
        <f t="shared" si="21"/>
        <v>0</v>
      </c>
      <c r="J76" s="64">
        <f t="shared" si="22"/>
        <v>0</v>
      </c>
      <c r="K76" s="64">
        <f t="shared" si="23"/>
        <v>0</v>
      </c>
      <c r="L76" s="64">
        <f t="shared" ref="L76:L94" si="24">VLOOKUP($C$74,$D$3:$K$63,$A$68,0)*(B68-B67)</f>
        <v>0</v>
      </c>
      <c r="M76" s="64">
        <f>VLOOKUP($C$75,$D$3:$K$63,$A$68,0)*(B67-B66)</f>
        <v>0</v>
      </c>
      <c r="N76" s="64">
        <f>VLOOKUP($C$76,$D$3:$K$63,$A$68,0)*B66</f>
        <v>0</v>
      </c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54">
        <f t="shared" si="13"/>
        <v>0</v>
      </c>
      <c r="BP76" s="53">
        <v>2010</v>
      </c>
      <c r="BQ76" s="61" t="e">
        <f t="shared" si="14"/>
        <v>#DIV/0!</v>
      </c>
      <c r="BR76" s="61" t="e">
        <f t="shared" si="7"/>
        <v>#DIV/0!</v>
      </c>
      <c r="BS76" s="61" t="e">
        <f t="shared" si="7"/>
        <v>#DIV/0!</v>
      </c>
      <c r="BT76" s="61" t="e">
        <f t="shared" si="7"/>
        <v>#DIV/0!</v>
      </c>
      <c r="BU76" s="61" t="e">
        <f t="shared" si="7"/>
        <v>#DIV/0!</v>
      </c>
      <c r="BV76" s="61" t="e">
        <f t="shared" si="7"/>
        <v>#DIV/0!</v>
      </c>
      <c r="BW76" s="61" t="e">
        <f t="shared" si="7"/>
        <v>#DIV/0!</v>
      </c>
      <c r="BX76" s="61" t="e">
        <f t="shared" si="7"/>
        <v>#DIV/0!</v>
      </c>
      <c r="BY76" s="61" t="e">
        <f t="shared" si="7"/>
        <v>#DIV/0!</v>
      </c>
      <c r="BZ76" s="61" t="e">
        <f t="shared" si="7"/>
        <v>#DIV/0!</v>
      </c>
      <c r="CA76" s="61" t="e">
        <f t="shared" si="7"/>
        <v>#DIV/0!</v>
      </c>
      <c r="CB76" s="61" t="e">
        <f t="shared" si="7"/>
        <v>#DIV/0!</v>
      </c>
      <c r="CC76" s="61" t="e">
        <f t="shared" si="7"/>
        <v>#DIV/0!</v>
      </c>
      <c r="CD76" s="61" t="e">
        <f t="shared" si="7"/>
        <v>#DIV/0!</v>
      </c>
      <c r="CE76" s="61" t="e">
        <f t="shared" si="7"/>
        <v>#DIV/0!</v>
      </c>
      <c r="CF76" s="61" t="e">
        <f t="shared" si="7"/>
        <v>#DIV/0!</v>
      </c>
      <c r="CG76" s="61" t="e">
        <f t="shared" si="7"/>
        <v>#DIV/0!</v>
      </c>
      <c r="CH76" s="61" t="e">
        <f t="shared" si="8"/>
        <v>#DIV/0!</v>
      </c>
      <c r="CI76" s="61" t="e">
        <f t="shared" si="8"/>
        <v>#DIV/0!</v>
      </c>
      <c r="CJ76" s="61" t="e">
        <f t="shared" si="8"/>
        <v>#DIV/0!</v>
      </c>
      <c r="CK76" s="61" t="e">
        <f t="shared" si="8"/>
        <v>#DIV/0!</v>
      </c>
      <c r="CL76" s="61" t="e">
        <f t="shared" si="8"/>
        <v>#DIV/0!</v>
      </c>
      <c r="CM76" s="61" t="e">
        <f t="shared" si="8"/>
        <v>#DIV/0!</v>
      </c>
      <c r="CN76" s="61" t="e">
        <f t="shared" si="9"/>
        <v>#DIV/0!</v>
      </c>
      <c r="CO76" s="61" t="e">
        <f t="shared" si="9"/>
        <v>#DIV/0!</v>
      </c>
      <c r="CP76" s="61" t="e">
        <f t="shared" si="9"/>
        <v>#DIV/0!</v>
      </c>
      <c r="CQ76" s="61" t="e">
        <f t="shared" si="9"/>
        <v>#DIV/0!</v>
      </c>
      <c r="CR76" s="61" t="e">
        <f t="shared" si="9"/>
        <v>#DIV/0!</v>
      </c>
      <c r="CS76" s="61" t="e">
        <f t="shared" si="9"/>
        <v>#DIV/0!</v>
      </c>
      <c r="CT76" s="61" t="e">
        <f t="shared" si="9"/>
        <v>#DIV/0!</v>
      </c>
      <c r="CU76" s="61" t="e">
        <f t="shared" si="9"/>
        <v>#DIV/0!</v>
      </c>
      <c r="CV76" s="61" t="e">
        <f t="shared" si="9"/>
        <v>#DIV/0!</v>
      </c>
      <c r="CW76" s="61" t="e">
        <f t="shared" si="9"/>
        <v>#DIV/0!</v>
      </c>
      <c r="CX76" s="61" t="e">
        <f t="shared" si="9"/>
        <v>#DIV/0!</v>
      </c>
      <c r="CY76" s="61" t="e">
        <f t="shared" si="9"/>
        <v>#DIV/0!</v>
      </c>
      <c r="CZ76" s="61" t="e">
        <f t="shared" si="9"/>
        <v>#DIV/0!</v>
      </c>
      <c r="DA76" s="61" t="e">
        <f t="shared" si="9"/>
        <v>#DIV/0!</v>
      </c>
      <c r="DB76" s="61" t="e">
        <f t="shared" si="9"/>
        <v>#DIV/0!</v>
      </c>
      <c r="DC76" s="61" t="e">
        <f t="shared" si="9"/>
        <v>#DIV/0!</v>
      </c>
      <c r="DD76" s="61" t="e">
        <f t="shared" si="10"/>
        <v>#DIV/0!</v>
      </c>
      <c r="DE76" s="61" t="e">
        <f t="shared" si="10"/>
        <v>#DIV/0!</v>
      </c>
      <c r="DF76" s="61" t="e">
        <f t="shared" si="10"/>
        <v>#DIV/0!</v>
      </c>
      <c r="DG76" s="61" t="e">
        <f t="shared" si="10"/>
        <v>#DIV/0!</v>
      </c>
      <c r="DH76" s="61" t="e">
        <f t="shared" si="10"/>
        <v>#DIV/0!</v>
      </c>
      <c r="DI76" s="61" t="e">
        <f t="shared" si="10"/>
        <v>#DIV/0!</v>
      </c>
      <c r="DJ76" s="61" t="e">
        <f t="shared" si="10"/>
        <v>#DIV/0!</v>
      </c>
      <c r="DK76" s="61" t="e">
        <f t="shared" si="10"/>
        <v>#DIV/0!</v>
      </c>
      <c r="DL76" s="61" t="e">
        <f t="shared" si="10"/>
        <v>#DIV/0!</v>
      </c>
      <c r="DM76" s="61" t="e">
        <f t="shared" si="10"/>
        <v>#DIV/0!</v>
      </c>
      <c r="DN76" s="61" t="e">
        <f t="shared" si="10"/>
        <v>#DIV/0!</v>
      </c>
      <c r="DO76" s="61" t="e">
        <f t="shared" si="10"/>
        <v>#DIV/0!</v>
      </c>
      <c r="DP76" s="61" t="e">
        <f t="shared" si="10"/>
        <v>#DIV/0!</v>
      </c>
      <c r="DQ76" s="61" t="e">
        <f t="shared" si="10"/>
        <v>#DIV/0!</v>
      </c>
      <c r="DR76" s="61" t="e">
        <f t="shared" si="10"/>
        <v>#DIV/0!</v>
      </c>
      <c r="DS76" s="61" t="e">
        <f t="shared" si="10"/>
        <v>#DIV/0!</v>
      </c>
      <c r="DT76" s="61" t="e">
        <f t="shared" si="11"/>
        <v>#DIV/0!</v>
      </c>
      <c r="DU76" s="61" t="e">
        <f t="shared" si="11"/>
        <v>#DIV/0!</v>
      </c>
      <c r="DV76" s="61" t="e">
        <f t="shared" si="11"/>
        <v>#DIV/0!</v>
      </c>
      <c r="DW76" s="61" t="e">
        <f t="shared" si="11"/>
        <v>#DIV/0!</v>
      </c>
      <c r="DX76" s="61" t="e">
        <f t="shared" si="11"/>
        <v>#DIV/0!</v>
      </c>
      <c r="DY76" s="61" t="e">
        <f t="shared" si="11"/>
        <v>#DIV/0!</v>
      </c>
      <c r="DZ76" s="61" t="e">
        <f t="shared" si="15"/>
        <v>#DIV/0!</v>
      </c>
    </row>
    <row r="77" spans="1:130">
      <c r="A77" s="53">
        <v>11</v>
      </c>
      <c r="B77" s="63">
        <f t="shared" si="12"/>
        <v>1</v>
      </c>
      <c r="C77" s="53">
        <v>2011</v>
      </c>
      <c r="D77" s="64">
        <f t="shared" si="16"/>
        <v>0</v>
      </c>
      <c r="E77" s="64">
        <f t="shared" si="17"/>
        <v>0</v>
      </c>
      <c r="F77" s="64">
        <f t="shared" si="18"/>
        <v>0</v>
      </c>
      <c r="G77" s="64">
        <f t="shared" si="19"/>
        <v>0</v>
      </c>
      <c r="H77" s="64">
        <f t="shared" si="20"/>
        <v>0</v>
      </c>
      <c r="I77" s="64">
        <f t="shared" si="21"/>
        <v>0</v>
      </c>
      <c r="J77" s="64">
        <f t="shared" si="22"/>
        <v>0</v>
      </c>
      <c r="K77" s="64">
        <f t="shared" si="23"/>
        <v>0</v>
      </c>
      <c r="L77" s="64">
        <f t="shared" si="24"/>
        <v>0</v>
      </c>
      <c r="M77" s="64">
        <f t="shared" ref="M77:M95" si="25">VLOOKUP($C$75,$D$3:$K$63,$A$68,0)*(B68-B67)</f>
        <v>0</v>
      </c>
      <c r="N77" s="64">
        <f>VLOOKUP($C$76,$D$3:$K$63,$A$68,0)*(B67-B66)</f>
        <v>0</v>
      </c>
      <c r="O77" s="64">
        <f>VLOOKUP($C$77,$D$3:$K$63,$A$68,0)*B66</f>
        <v>0</v>
      </c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54">
        <f t="shared" si="13"/>
        <v>0</v>
      </c>
      <c r="BP77" s="53">
        <v>2011</v>
      </c>
      <c r="BQ77" s="61" t="e">
        <f t="shared" si="14"/>
        <v>#DIV/0!</v>
      </c>
      <c r="BR77" s="61" t="e">
        <f t="shared" si="7"/>
        <v>#DIV/0!</v>
      </c>
      <c r="BS77" s="61" t="e">
        <f t="shared" si="7"/>
        <v>#DIV/0!</v>
      </c>
      <c r="BT77" s="61" t="e">
        <f t="shared" si="7"/>
        <v>#DIV/0!</v>
      </c>
      <c r="BU77" s="61" t="e">
        <f t="shared" si="7"/>
        <v>#DIV/0!</v>
      </c>
      <c r="BV77" s="61" t="e">
        <f t="shared" si="7"/>
        <v>#DIV/0!</v>
      </c>
      <c r="BW77" s="61" t="e">
        <f t="shared" si="7"/>
        <v>#DIV/0!</v>
      </c>
      <c r="BX77" s="61" t="e">
        <f t="shared" si="7"/>
        <v>#DIV/0!</v>
      </c>
      <c r="BY77" s="61" t="e">
        <f t="shared" si="7"/>
        <v>#DIV/0!</v>
      </c>
      <c r="BZ77" s="61" t="e">
        <f t="shared" si="7"/>
        <v>#DIV/0!</v>
      </c>
      <c r="CA77" s="61" t="e">
        <f t="shared" si="7"/>
        <v>#DIV/0!</v>
      </c>
      <c r="CB77" s="61" t="e">
        <f t="shared" si="7"/>
        <v>#DIV/0!</v>
      </c>
      <c r="CC77" s="61" t="e">
        <f t="shared" si="7"/>
        <v>#DIV/0!</v>
      </c>
      <c r="CD77" s="61" t="e">
        <f t="shared" si="7"/>
        <v>#DIV/0!</v>
      </c>
      <c r="CE77" s="61" t="e">
        <f t="shared" si="7"/>
        <v>#DIV/0!</v>
      </c>
      <c r="CF77" s="61" t="e">
        <f t="shared" si="7"/>
        <v>#DIV/0!</v>
      </c>
      <c r="CG77" s="61" t="e">
        <f t="shared" si="7"/>
        <v>#DIV/0!</v>
      </c>
      <c r="CH77" s="61" t="e">
        <f t="shared" si="8"/>
        <v>#DIV/0!</v>
      </c>
      <c r="CI77" s="61" t="e">
        <f t="shared" si="8"/>
        <v>#DIV/0!</v>
      </c>
      <c r="CJ77" s="61" t="e">
        <f t="shared" si="8"/>
        <v>#DIV/0!</v>
      </c>
      <c r="CK77" s="61" t="e">
        <f t="shared" si="8"/>
        <v>#DIV/0!</v>
      </c>
      <c r="CL77" s="61" t="e">
        <f t="shared" si="8"/>
        <v>#DIV/0!</v>
      </c>
      <c r="CM77" s="61" t="e">
        <f t="shared" si="8"/>
        <v>#DIV/0!</v>
      </c>
      <c r="CN77" s="61" t="e">
        <f t="shared" si="9"/>
        <v>#DIV/0!</v>
      </c>
      <c r="CO77" s="61" t="e">
        <f t="shared" si="9"/>
        <v>#DIV/0!</v>
      </c>
      <c r="CP77" s="61" t="e">
        <f t="shared" si="9"/>
        <v>#DIV/0!</v>
      </c>
      <c r="CQ77" s="61" t="e">
        <f t="shared" si="9"/>
        <v>#DIV/0!</v>
      </c>
      <c r="CR77" s="61" t="e">
        <f t="shared" si="9"/>
        <v>#DIV/0!</v>
      </c>
      <c r="CS77" s="61" t="e">
        <f t="shared" si="9"/>
        <v>#DIV/0!</v>
      </c>
      <c r="CT77" s="61" t="e">
        <f t="shared" si="9"/>
        <v>#DIV/0!</v>
      </c>
      <c r="CU77" s="61" t="e">
        <f t="shared" si="9"/>
        <v>#DIV/0!</v>
      </c>
      <c r="CV77" s="61" t="e">
        <f t="shared" si="9"/>
        <v>#DIV/0!</v>
      </c>
      <c r="CW77" s="61" t="e">
        <f t="shared" si="9"/>
        <v>#DIV/0!</v>
      </c>
      <c r="CX77" s="61" t="e">
        <f t="shared" si="9"/>
        <v>#DIV/0!</v>
      </c>
      <c r="CY77" s="61" t="e">
        <f t="shared" si="9"/>
        <v>#DIV/0!</v>
      </c>
      <c r="CZ77" s="61" t="e">
        <f t="shared" si="9"/>
        <v>#DIV/0!</v>
      </c>
      <c r="DA77" s="61" t="e">
        <f t="shared" si="9"/>
        <v>#DIV/0!</v>
      </c>
      <c r="DB77" s="61" t="e">
        <f t="shared" si="9"/>
        <v>#DIV/0!</v>
      </c>
      <c r="DC77" s="61" t="e">
        <f t="shared" si="9"/>
        <v>#DIV/0!</v>
      </c>
      <c r="DD77" s="61" t="e">
        <f t="shared" si="10"/>
        <v>#DIV/0!</v>
      </c>
      <c r="DE77" s="61" t="e">
        <f t="shared" si="10"/>
        <v>#DIV/0!</v>
      </c>
      <c r="DF77" s="61" t="e">
        <f t="shared" si="10"/>
        <v>#DIV/0!</v>
      </c>
      <c r="DG77" s="61" t="e">
        <f t="shared" si="10"/>
        <v>#DIV/0!</v>
      </c>
      <c r="DH77" s="61" t="e">
        <f t="shared" si="10"/>
        <v>#DIV/0!</v>
      </c>
      <c r="DI77" s="61" t="e">
        <f t="shared" si="10"/>
        <v>#DIV/0!</v>
      </c>
      <c r="DJ77" s="61" t="e">
        <f t="shared" si="10"/>
        <v>#DIV/0!</v>
      </c>
      <c r="DK77" s="61" t="e">
        <f t="shared" si="10"/>
        <v>#DIV/0!</v>
      </c>
      <c r="DL77" s="61" t="e">
        <f t="shared" si="10"/>
        <v>#DIV/0!</v>
      </c>
      <c r="DM77" s="61" t="e">
        <f t="shared" si="10"/>
        <v>#DIV/0!</v>
      </c>
      <c r="DN77" s="61" t="e">
        <f t="shared" si="10"/>
        <v>#DIV/0!</v>
      </c>
      <c r="DO77" s="61" t="e">
        <f t="shared" si="10"/>
        <v>#DIV/0!</v>
      </c>
      <c r="DP77" s="61" t="e">
        <f t="shared" si="10"/>
        <v>#DIV/0!</v>
      </c>
      <c r="DQ77" s="61" t="e">
        <f t="shared" si="10"/>
        <v>#DIV/0!</v>
      </c>
      <c r="DR77" s="61" t="e">
        <f t="shared" si="10"/>
        <v>#DIV/0!</v>
      </c>
      <c r="DS77" s="61" t="e">
        <f t="shared" si="10"/>
        <v>#DIV/0!</v>
      </c>
      <c r="DT77" s="61" t="e">
        <f t="shared" si="11"/>
        <v>#DIV/0!</v>
      </c>
      <c r="DU77" s="61" t="e">
        <f t="shared" si="11"/>
        <v>#DIV/0!</v>
      </c>
      <c r="DV77" s="61" t="e">
        <f t="shared" si="11"/>
        <v>#DIV/0!</v>
      </c>
      <c r="DW77" s="61" t="e">
        <f t="shared" si="11"/>
        <v>#DIV/0!</v>
      </c>
      <c r="DX77" s="61" t="e">
        <f t="shared" si="11"/>
        <v>#DIV/0!</v>
      </c>
      <c r="DY77" s="61" t="e">
        <f t="shared" si="11"/>
        <v>#DIV/0!</v>
      </c>
      <c r="DZ77" s="61" t="e">
        <f t="shared" si="15"/>
        <v>#DIV/0!</v>
      </c>
    </row>
    <row r="78" spans="1:130">
      <c r="A78" s="53">
        <v>12</v>
      </c>
      <c r="B78" s="63">
        <f t="shared" si="12"/>
        <v>1</v>
      </c>
      <c r="C78" s="53">
        <v>2012</v>
      </c>
      <c r="D78" s="64">
        <f t="shared" si="16"/>
        <v>0</v>
      </c>
      <c r="E78" s="64">
        <f t="shared" si="17"/>
        <v>0</v>
      </c>
      <c r="F78" s="64">
        <f t="shared" si="18"/>
        <v>0</v>
      </c>
      <c r="G78" s="64">
        <f t="shared" si="19"/>
        <v>0</v>
      </c>
      <c r="H78" s="64">
        <f t="shared" si="20"/>
        <v>0</v>
      </c>
      <c r="I78" s="64">
        <f t="shared" si="21"/>
        <v>0</v>
      </c>
      <c r="J78" s="64">
        <f t="shared" si="22"/>
        <v>0</v>
      </c>
      <c r="K78" s="64">
        <f t="shared" si="23"/>
        <v>0</v>
      </c>
      <c r="L78" s="64">
        <f t="shared" si="24"/>
        <v>0</v>
      </c>
      <c r="M78" s="64">
        <f t="shared" si="25"/>
        <v>0</v>
      </c>
      <c r="N78" s="64">
        <f t="shared" ref="N78:N96" si="26">VLOOKUP($C$76,$D$3:$K$63,$A$68,0)*(B68-B67)</f>
        <v>0</v>
      </c>
      <c r="O78" s="64">
        <f>VLOOKUP($C$77,$D$3:$K$63,$A$68,0)*(B67-B66)</f>
        <v>0</v>
      </c>
      <c r="P78" s="64">
        <f>VLOOKUP($C$78,$D$3:$K$63,$A$68,0)*B66</f>
        <v>0</v>
      </c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54">
        <f t="shared" si="13"/>
        <v>0</v>
      </c>
      <c r="BP78" s="53">
        <v>2012</v>
      </c>
      <c r="BQ78" s="61" t="e">
        <f t="shared" si="14"/>
        <v>#DIV/0!</v>
      </c>
      <c r="BR78" s="61" t="e">
        <f t="shared" si="7"/>
        <v>#DIV/0!</v>
      </c>
      <c r="BS78" s="61" t="e">
        <f t="shared" si="7"/>
        <v>#DIV/0!</v>
      </c>
      <c r="BT78" s="61" t="e">
        <f t="shared" si="7"/>
        <v>#DIV/0!</v>
      </c>
      <c r="BU78" s="61" t="e">
        <f t="shared" si="7"/>
        <v>#DIV/0!</v>
      </c>
      <c r="BV78" s="61" t="e">
        <f t="shared" si="7"/>
        <v>#DIV/0!</v>
      </c>
      <c r="BW78" s="61" t="e">
        <f t="shared" si="7"/>
        <v>#DIV/0!</v>
      </c>
      <c r="BX78" s="61" t="e">
        <f t="shared" si="7"/>
        <v>#DIV/0!</v>
      </c>
      <c r="BY78" s="61" t="e">
        <f t="shared" si="7"/>
        <v>#DIV/0!</v>
      </c>
      <c r="BZ78" s="61" t="e">
        <f t="shared" si="7"/>
        <v>#DIV/0!</v>
      </c>
      <c r="CA78" s="61" t="e">
        <f t="shared" si="7"/>
        <v>#DIV/0!</v>
      </c>
      <c r="CB78" s="61" t="e">
        <f t="shared" si="7"/>
        <v>#DIV/0!</v>
      </c>
      <c r="CC78" s="61" t="e">
        <f t="shared" si="7"/>
        <v>#DIV/0!</v>
      </c>
      <c r="CD78" s="61" t="e">
        <f t="shared" si="7"/>
        <v>#DIV/0!</v>
      </c>
      <c r="CE78" s="61" t="e">
        <f t="shared" si="7"/>
        <v>#DIV/0!</v>
      </c>
      <c r="CF78" s="61" t="e">
        <f t="shared" si="7"/>
        <v>#DIV/0!</v>
      </c>
      <c r="CG78" s="61" t="e">
        <f t="shared" si="7"/>
        <v>#DIV/0!</v>
      </c>
      <c r="CH78" s="61" t="e">
        <f t="shared" si="8"/>
        <v>#DIV/0!</v>
      </c>
      <c r="CI78" s="61" t="e">
        <f t="shared" si="8"/>
        <v>#DIV/0!</v>
      </c>
      <c r="CJ78" s="61" t="e">
        <f t="shared" si="8"/>
        <v>#DIV/0!</v>
      </c>
      <c r="CK78" s="61" t="e">
        <f t="shared" si="8"/>
        <v>#DIV/0!</v>
      </c>
      <c r="CL78" s="61" t="e">
        <f t="shared" si="8"/>
        <v>#DIV/0!</v>
      </c>
      <c r="CM78" s="61" t="e">
        <f t="shared" si="8"/>
        <v>#DIV/0!</v>
      </c>
      <c r="CN78" s="61" t="e">
        <f t="shared" si="9"/>
        <v>#DIV/0!</v>
      </c>
      <c r="CO78" s="61" t="e">
        <f t="shared" si="9"/>
        <v>#DIV/0!</v>
      </c>
      <c r="CP78" s="61" t="e">
        <f t="shared" si="9"/>
        <v>#DIV/0!</v>
      </c>
      <c r="CQ78" s="61" t="e">
        <f t="shared" si="9"/>
        <v>#DIV/0!</v>
      </c>
      <c r="CR78" s="61" t="e">
        <f t="shared" si="9"/>
        <v>#DIV/0!</v>
      </c>
      <c r="CS78" s="61" t="e">
        <f t="shared" si="9"/>
        <v>#DIV/0!</v>
      </c>
      <c r="CT78" s="61" t="e">
        <f t="shared" si="9"/>
        <v>#DIV/0!</v>
      </c>
      <c r="CU78" s="61" t="e">
        <f t="shared" si="9"/>
        <v>#DIV/0!</v>
      </c>
      <c r="CV78" s="61" t="e">
        <f t="shared" si="9"/>
        <v>#DIV/0!</v>
      </c>
      <c r="CW78" s="61" t="e">
        <f t="shared" si="9"/>
        <v>#DIV/0!</v>
      </c>
      <c r="CX78" s="61" t="e">
        <f t="shared" si="9"/>
        <v>#DIV/0!</v>
      </c>
      <c r="CY78" s="61" t="e">
        <f t="shared" si="9"/>
        <v>#DIV/0!</v>
      </c>
      <c r="CZ78" s="61" t="e">
        <f t="shared" si="9"/>
        <v>#DIV/0!</v>
      </c>
      <c r="DA78" s="61" t="e">
        <f t="shared" si="9"/>
        <v>#DIV/0!</v>
      </c>
      <c r="DB78" s="61" t="e">
        <f t="shared" si="9"/>
        <v>#DIV/0!</v>
      </c>
      <c r="DC78" s="61" t="e">
        <f t="shared" si="9"/>
        <v>#DIV/0!</v>
      </c>
      <c r="DD78" s="61" t="e">
        <f t="shared" si="10"/>
        <v>#DIV/0!</v>
      </c>
      <c r="DE78" s="61" t="e">
        <f t="shared" si="10"/>
        <v>#DIV/0!</v>
      </c>
      <c r="DF78" s="61" t="e">
        <f t="shared" si="10"/>
        <v>#DIV/0!</v>
      </c>
      <c r="DG78" s="61" t="e">
        <f t="shared" si="10"/>
        <v>#DIV/0!</v>
      </c>
      <c r="DH78" s="61" t="e">
        <f t="shared" si="10"/>
        <v>#DIV/0!</v>
      </c>
      <c r="DI78" s="61" t="e">
        <f t="shared" si="10"/>
        <v>#DIV/0!</v>
      </c>
      <c r="DJ78" s="61" t="e">
        <f t="shared" si="10"/>
        <v>#DIV/0!</v>
      </c>
      <c r="DK78" s="61" t="e">
        <f t="shared" si="10"/>
        <v>#DIV/0!</v>
      </c>
      <c r="DL78" s="61" t="e">
        <f t="shared" si="10"/>
        <v>#DIV/0!</v>
      </c>
      <c r="DM78" s="61" t="e">
        <f t="shared" si="10"/>
        <v>#DIV/0!</v>
      </c>
      <c r="DN78" s="61" t="e">
        <f t="shared" si="10"/>
        <v>#DIV/0!</v>
      </c>
      <c r="DO78" s="61" t="e">
        <f t="shared" si="10"/>
        <v>#DIV/0!</v>
      </c>
      <c r="DP78" s="61" t="e">
        <f t="shared" si="10"/>
        <v>#DIV/0!</v>
      </c>
      <c r="DQ78" s="61" t="e">
        <f t="shared" si="10"/>
        <v>#DIV/0!</v>
      </c>
      <c r="DR78" s="61" t="e">
        <f t="shared" si="10"/>
        <v>#DIV/0!</v>
      </c>
      <c r="DS78" s="61" t="e">
        <f t="shared" si="10"/>
        <v>#DIV/0!</v>
      </c>
      <c r="DT78" s="61" t="e">
        <f t="shared" si="11"/>
        <v>#DIV/0!</v>
      </c>
      <c r="DU78" s="61" t="e">
        <f t="shared" si="11"/>
        <v>#DIV/0!</v>
      </c>
      <c r="DV78" s="61" t="e">
        <f t="shared" si="11"/>
        <v>#DIV/0!</v>
      </c>
      <c r="DW78" s="61" t="e">
        <f t="shared" si="11"/>
        <v>#DIV/0!</v>
      </c>
      <c r="DX78" s="61" t="e">
        <f t="shared" si="11"/>
        <v>#DIV/0!</v>
      </c>
      <c r="DY78" s="61" t="e">
        <f t="shared" si="11"/>
        <v>#DIV/0!</v>
      </c>
      <c r="DZ78" s="61" t="e">
        <f t="shared" si="15"/>
        <v>#DIV/0!</v>
      </c>
    </row>
    <row r="79" spans="1:130">
      <c r="A79" s="53">
        <v>13</v>
      </c>
      <c r="B79" s="63">
        <f t="shared" si="12"/>
        <v>1</v>
      </c>
      <c r="C79" s="53">
        <v>2013</v>
      </c>
      <c r="D79" s="64">
        <f t="shared" si="16"/>
        <v>0</v>
      </c>
      <c r="E79" s="64">
        <f t="shared" si="17"/>
        <v>0</v>
      </c>
      <c r="F79" s="64">
        <f t="shared" si="18"/>
        <v>0</v>
      </c>
      <c r="G79" s="64">
        <f t="shared" si="19"/>
        <v>0</v>
      </c>
      <c r="H79" s="64">
        <f t="shared" si="20"/>
        <v>0</v>
      </c>
      <c r="I79" s="64">
        <f t="shared" si="21"/>
        <v>0</v>
      </c>
      <c r="J79" s="64">
        <f t="shared" si="22"/>
        <v>0</v>
      </c>
      <c r="K79" s="64">
        <f t="shared" si="23"/>
        <v>0</v>
      </c>
      <c r="L79" s="64">
        <f t="shared" si="24"/>
        <v>0</v>
      </c>
      <c r="M79" s="64">
        <f t="shared" si="25"/>
        <v>0</v>
      </c>
      <c r="N79" s="64">
        <f t="shared" si="26"/>
        <v>0</v>
      </c>
      <c r="O79" s="64">
        <f t="shared" ref="O79:O97" si="27">VLOOKUP($C$77,$D$3:$K$63,$A$68,0)*(B68-B67)</f>
        <v>0</v>
      </c>
      <c r="P79" s="64">
        <f>VLOOKUP($C$78,$D$3:$K$63,$A$68,0)*(B67-B66)</f>
        <v>0</v>
      </c>
      <c r="Q79" s="64">
        <f>VLOOKUP($C$79,$D$3:$K$63,$A$68,0)*B66</f>
        <v>0</v>
      </c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54">
        <f t="shared" si="13"/>
        <v>0</v>
      </c>
      <c r="BP79" s="53">
        <v>2013</v>
      </c>
      <c r="BQ79" s="61" t="e">
        <f t="shared" si="14"/>
        <v>#DIV/0!</v>
      </c>
      <c r="BR79" s="61" t="e">
        <f t="shared" si="7"/>
        <v>#DIV/0!</v>
      </c>
      <c r="BS79" s="61" t="e">
        <f t="shared" si="7"/>
        <v>#DIV/0!</v>
      </c>
      <c r="BT79" s="61" t="e">
        <f t="shared" si="7"/>
        <v>#DIV/0!</v>
      </c>
      <c r="BU79" s="61" t="e">
        <f t="shared" si="7"/>
        <v>#DIV/0!</v>
      </c>
      <c r="BV79" s="61" t="e">
        <f t="shared" si="7"/>
        <v>#DIV/0!</v>
      </c>
      <c r="BW79" s="61" t="e">
        <f t="shared" si="7"/>
        <v>#DIV/0!</v>
      </c>
      <c r="BX79" s="61" t="e">
        <f t="shared" si="7"/>
        <v>#DIV/0!</v>
      </c>
      <c r="BY79" s="61" t="e">
        <f t="shared" si="7"/>
        <v>#DIV/0!</v>
      </c>
      <c r="BZ79" s="61" t="e">
        <f t="shared" si="7"/>
        <v>#DIV/0!</v>
      </c>
      <c r="CA79" s="61" t="e">
        <f t="shared" si="7"/>
        <v>#DIV/0!</v>
      </c>
      <c r="CB79" s="61" t="e">
        <f t="shared" si="7"/>
        <v>#DIV/0!</v>
      </c>
      <c r="CC79" s="61" t="e">
        <f t="shared" si="7"/>
        <v>#DIV/0!</v>
      </c>
      <c r="CD79" s="61" t="e">
        <f t="shared" si="7"/>
        <v>#DIV/0!</v>
      </c>
      <c r="CE79" s="61" t="e">
        <f t="shared" si="7"/>
        <v>#DIV/0!</v>
      </c>
      <c r="CF79" s="61" t="e">
        <f t="shared" si="7"/>
        <v>#DIV/0!</v>
      </c>
      <c r="CG79" s="61" t="e">
        <f t="shared" si="7"/>
        <v>#DIV/0!</v>
      </c>
      <c r="CH79" s="61" t="e">
        <f t="shared" si="8"/>
        <v>#DIV/0!</v>
      </c>
      <c r="CI79" s="61" t="e">
        <f t="shared" si="8"/>
        <v>#DIV/0!</v>
      </c>
      <c r="CJ79" s="61" t="e">
        <f t="shared" si="8"/>
        <v>#DIV/0!</v>
      </c>
      <c r="CK79" s="61" t="e">
        <f t="shared" si="8"/>
        <v>#DIV/0!</v>
      </c>
      <c r="CL79" s="61" t="e">
        <f t="shared" si="8"/>
        <v>#DIV/0!</v>
      </c>
      <c r="CM79" s="61" t="e">
        <f t="shared" si="8"/>
        <v>#DIV/0!</v>
      </c>
      <c r="CN79" s="61" t="e">
        <f t="shared" si="9"/>
        <v>#DIV/0!</v>
      </c>
      <c r="CO79" s="61" t="e">
        <f t="shared" si="9"/>
        <v>#DIV/0!</v>
      </c>
      <c r="CP79" s="61" t="e">
        <f t="shared" si="9"/>
        <v>#DIV/0!</v>
      </c>
      <c r="CQ79" s="61" t="e">
        <f t="shared" si="9"/>
        <v>#DIV/0!</v>
      </c>
      <c r="CR79" s="61" t="e">
        <f t="shared" si="9"/>
        <v>#DIV/0!</v>
      </c>
      <c r="CS79" s="61" t="e">
        <f t="shared" si="9"/>
        <v>#DIV/0!</v>
      </c>
      <c r="CT79" s="61" t="e">
        <f t="shared" si="9"/>
        <v>#DIV/0!</v>
      </c>
      <c r="CU79" s="61" t="e">
        <f t="shared" si="9"/>
        <v>#DIV/0!</v>
      </c>
      <c r="CV79" s="61" t="e">
        <f t="shared" si="9"/>
        <v>#DIV/0!</v>
      </c>
      <c r="CW79" s="61" t="e">
        <f t="shared" si="9"/>
        <v>#DIV/0!</v>
      </c>
      <c r="CX79" s="61" t="e">
        <f t="shared" si="9"/>
        <v>#DIV/0!</v>
      </c>
      <c r="CY79" s="61" t="e">
        <f t="shared" si="9"/>
        <v>#DIV/0!</v>
      </c>
      <c r="CZ79" s="61" t="e">
        <f t="shared" si="9"/>
        <v>#DIV/0!</v>
      </c>
      <c r="DA79" s="61" t="e">
        <f t="shared" si="9"/>
        <v>#DIV/0!</v>
      </c>
      <c r="DB79" s="61" t="e">
        <f t="shared" si="9"/>
        <v>#DIV/0!</v>
      </c>
      <c r="DC79" s="61" t="e">
        <f t="shared" si="9"/>
        <v>#DIV/0!</v>
      </c>
      <c r="DD79" s="61" t="e">
        <f t="shared" si="10"/>
        <v>#DIV/0!</v>
      </c>
      <c r="DE79" s="61" t="e">
        <f t="shared" si="10"/>
        <v>#DIV/0!</v>
      </c>
      <c r="DF79" s="61" t="e">
        <f t="shared" si="10"/>
        <v>#DIV/0!</v>
      </c>
      <c r="DG79" s="61" t="e">
        <f t="shared" si="10"/>
        <v>#DIV/0!</v>
      </c>
      <c r="DH79" s="61" t="e">
        <f t="shared" si="10"/>
        <v>#DIV/0!</v>
      </c>
      <c r="DI79" s="61" t="e">
        <f t="shared" si="10"/>
        <v>#DIV/0!</v>
      </c>
      <c r="DJ79" s="61" t="e">
        <f t="shared" si="10"/>
        <v>#DIV/0!</v>
      </c>
      <c r="DK79" s="61" t="e">
        <f t="shared" si="10"/>
        <v>#DIV/0!</v>
      </c>
      <c r="DL79" s="61" t="e">
        <f t="shared" si="10"/>
        <v>#DIV/0!</v>
      </c>
      <c r="DM79" s="61" t="e">
        <f t="shared" si="10"/>
        <v>#DIV/0!</v>
      </c>
      <c r="DN79" s="61" t="e">
        <f t="shared" si="10"/>
        <v>#DIV/0!</v>
      </c>
      <c r="DO79" s="61" t="e">
        <f t="shared" si="10"/>
        <v>#DIV/0!</v>
      </c>
      <c r="DP79" s="61" t="e">
        <f t="shared" si="10"/>
        <v>#DIV/0!</v>
      </c>
      <c r="DQ79" s="61" t="e">
        <f t="shared" si="10"/>
        <v>#DIV/0!</v>
      </c>
      <c r="DR79" s="61" t="e">
        <f t="shared" si="10"/>
        <v>#DIV/0!</v>
      </c>
      <c r="DS79" s="61" t="e">
        <f t="shared" si="10"/>
        <v>#DIV/0!</v>
      </c>
      <c r="DT79" s="61" t="e">
        <f t="shared" si="11"/>
        <v>#DIV/0!</v>
      </c>
      <c r="DU79" s="61" t="e">
        <f t="shared" si="11"/>
        <v>#DIV/0!</v>
      </c>
      <c r="DV79" s="61" t="e">
        <f t="shared" si="11"/>
        <v>#DIV/0!</v>
      </c>
      <c r="DW79" s="61" t="e">
        <f t="shared" si="11"/>
        <v>#DIV/0!</v>
      </c>
      <c r="DX79" s="61" t="e">
        <f t="shared" si="11"/>
        <v>#DIV/0!</v>
      </c>
      <c r="DY79" s="61" t="e">
        <f t="shared" si="11"/>
        <v>#DIV/0!</v>
      </c>
      <c r="DZ79" s="61" t="e">
        <f t="shared" si="15"/>
        <v>#DIV/0!</v>
      </c>
    </row>
    <row r="80" spans="1:130">
      <c r="A80" s="53">
        <v>14</v>
      </c>
      <c r="B80" s="63">
        <f t="shared" si="12"/>
        <v>1</v>
      </c>
      <c r="C80" s="53">
        <v>2014</v>
      </c>
      <c r="D80" s="64">
        <f t="shared" si="16"/>
        <v>0</v>
      </c>
      <c r="E80" s="64">
        <f t="shared" si="17"/>
        <v>0</v>
      </c>
      <c r="F80" s="64">
        <f t="shared" si="18"/>
        <v>0</v>
      </c>
      <c r="G80" s="64">
        <f t="shared" si="19"/>
        <v>0</v>
      </c>
      <c r="H80" s="64">
        <f t="shared" si="20"/>
        <v>0</v>
      </c>
      <c r="I80" s="64">
        <f t="shared" si="21"/>
        <v>0</v>
      </c>
      <c r="J80" s="64">
        <f t="shared" si="22"/>
        <v>0</v>
      </c>
      <c r="K80" s="64">
        <f t="shared" si="23"/>
        <v>0</v>
      </c>
      <c r="L80" s="64">
        <f t="shared" si="24"/>
        <v>0</v>
      </c>
      <c r="M80" s="64">
        <f t="shared" si="25"/>
        <v>0</v>
      </c>
      <c r="N80" s="64">
        <f t="shared" si="26"/>
        <v>0</v>
      </c>
      <c r="O80" s="64">
        <f t="shared" si="27"/>
        <v>0</v>
      </c>
      <c r="P80" s="64">
        <f t="shared" ref="P80:P98" si="28">VLOOKUP($C$78,$D$3:$K$63,$A$68,0)*(B68-B67)</f>
        <v>0</v>
      </c>
      <c r="Q80" s="64">
        <f>VLOOKUP($C$79,$D$3:$K$63,$A$68,0)*(B67-B66)</f>
        <v>0</v>
      </c>
      <c r="R80" s="64">
        <f>VLOOKUP($C$80,$D$3:$K$63,$A$68,0)*B66</f>
        <v>0</v>
      </c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54">
        <f t="shared" si="13"/>
        <v>0</v>
      </c>
      <c r="BP80" s="53">
        <v>2014</v>
      </c>
      <c r="BQ80" s="61" t="e">
        <f t="shared" si="14"/>
        <v>#DIV/0!</v>
      </c>
      <c r="BR80" s="61" t="e">
        <f t="shared" si="7"/>
        <v>#DIV/0!</v>
      </c>
      <c r="BS80" s="61" t="e">
        <f t="shared" si="7"/>
        <v>#DIV/0!</v>
      </c>
      <c r="BT80" s="61" t="e">
        <f t="shared" si="7"/>
        <v>#DIV/0!</v>
      </c>
      <c r="BU80" s="61" t="e">
        <f t="shared" si="7"/>
        <v>#DIV/0!</v>
      </c>
      <c r="BV80" s="61" t="e">
        <f t="shared" si="7"/>
        <v>#DIV/0!</v>
      </c>
      <c r="BW80" s="61" t="e">
        <f t="shared" si="7"/>
        <v>#DIV/0!</v>
      </c>
      <c r="BX80" s="61" t="e">
        <f t="shared" si="7"/>
        <v>#DIV/0!</v>
      </c>
      <c r="BY80" s="61" t="e">
        <f t="shared" si="7"/>
        <v>#DIV/0!</v>
      </c>
      <c r="BZ80" s="61" t="e">
        <f t="shared" si="7"/>
        <v>#DIV/0!</v>
      </c>
      <c r="CA80" s="61" t="e">
        <f t="shared" si="7"/>
        <v>#DIV/0!</v>
      </c>
      <c r="CB80" s="61" t="e">
        <f t="shared" si="7"/>
        <v>#DIV/0!</v>
      </c>
      <c r="CC80" s="61" t="e">
        <f t="shared" si="7"/>
        <v>#DIV/0!</v>
      </c>
      <c r="CD80" s="61" t="e">
        <f t="shared" si="7"/>
        <v>#DIV/0!</v>
      </c>
      <c r="CE80" s="61" t="e">
        <f t="shared" si="7"/>
        <v>#DIV/0!</v>
      </c>
      <c r="CF80" s="61" t="e">
        <f t="shared" si="7"/>
        <v>#DIV/0!</v>
      </c>
      <c r="CG80" s="61" t="e">
        <f t="shared" si="7"/>
        <v>#DIV/0!</v>
      </c>
      <c r="CH80" s="61" t="e">
        <f t="shared" si="8"/>
        <v>#DIV/0!</v>
      </c>
      <c r="CI80" s="61" t="e">
        <f t="shared" si="8"/>
        <v>#DIV/0!</v>
      </c>
      <c r="CJ80" s="61" t="e">
        <f t="shared" si="8"/>
        <v>#DIV/0!</v>
      </c>
      <c r="CK80" s="61" t="e">
        <f t="shared" si="8"/>
        <v>#DIV/0!</v>
      </c>
      <c r="CL80" s="61" t="e">
        <f t="shared" si="8"/>
        <v>#DIV/0!</v>
      </c>
      <c r="CM80" s="61" t="e">
        <f t="shared" si="8"/>
        <v>#DIV/0!</v>
      </c>
      <c r="CN80" s="61" t="e">
        <f t="shared" si="9"/>
        <v>#DIV/0!</v>
      </c>
      <c r="CO80" s="61" t="e">
        <f t="shared" si="9"/>
        <v>#DIV/0!</v>
      </c>
      <c r="CP80" s="61" t="e">
        <f t="shared" si="9"/>
        <v>#DIV/0!</v>
      </c>
      <c r="CQ80" s="61" t="e">
        <f t="shared" si="9"/>
        <v>#DIV/0!</v>
      </c>
      <c r="CR80" s="61" t="e">
        <f t="shared" si="9"/>
        <v>#DIV/0!</v>
      </c>
      <c r="CS80" s="61" t="e">
        <f t="shared" si="9"/>
        <v>#DIV/0!</v>
      </c>
      <c r="CT80" s="61" t="e">
        <f t="shared" si="9"/>
        <v>#DIV/0!</v>
      </c>
      <c r="CU80" s="61" t="e">
        <f t="shared" si="9"/>
        <v>#DIV/0!</v>
      </c>
      <c r="CV80" s="61" t="e">
        <f t="shared" si="9"/>
        <v>#DIV/0!</v>
      </c>
      <c r="CW80" s="61" t="e">
        <f t="shared" si="9"/>
        <v>#DIV/0!</v>
      </c>
      <c r="CX80" s="61" t="e">
        <f t="shared" si="9"/>
        <v>#DIV/0!</v>
      </c>
      <c r="CY80" s="61" t="e">
        <f t="shared" si="9"/>
        <v>#DIV/0!</v>
      </c>
      <c r="CZ80" s="61" t="e">
        <f t="shared" si="9"/>
        <v>#DIV/0!</v>
      </c>
      <c r="DA80" s="61" t="e">
        <f t="shared" si="9"/>
        <v>#DIV/0!</v>
      </c>
      <c r="DB80" s="61" t="e">
        <f t="shared" si="9"/>
        <v>#DIV/0!</v>
      </c>
      <c r="DC80" s="61" t="e">
        <f t="shared" si="9"/>
        <v>#DIV/0!</v>
      </c>
      <c r="DD80" s="61" t="e">
        <f t="shared" si="10"/>
        <v>#DIV/0!</v>
      </c>
      <c r="DE80" s="61" t="e">
        <f t="shared" si="10"/>
        <v>#DIV/0!</v>
      </c>
      <c r="DF80" s="61" t="e">
        <f t="shared" si="10"/>
        <v>#DIV/0!</v>
      </c>
      <c r="DG80" s="61" t="e">
        <f t="shared" si="10"/>
        <v>#DIV/0!</v>
      </c>
      <c r="DH80" s="61" t="e">
        <f t="shared" si="10"/>
        <v>#DIV/0!</v>
      </c>
      <c r="DI80" s="61" t="e">
        <f t="shared" si="10"/>
        <v>#DIV/0!</v>
      </c>
      <c r="DJ80" s="61" t="e">
        <f t="shared" si="10"/>
        <v>#DIV/0!</v>
      </c>
      <c r="DK80" s="61" t="e">
        <f t="shared" si="10"/>
        <v>#DIV/0!</v>
      </c>
      <c r="DL80" s="61" t="e">
        <f t="shared" si="10"/>
        <v>#DIV/0!</v>
      </c>
      <c r="DM80" s="61" t="e">
        <f t="shared" si="10"/>
        <v>#DIV/0!</v>
      </c>
      <c r="DN80" s="61" t="e">
        <f t="shared" si="10"/>
        <v>#DIV/0!</v>
      </c>
      <c r="DO80" s="61" t="e">
        <f t="shared" si="10"/>
        <v>#DIV/0!</v>
      </c>
      <c r="DP80" s="61" t="e">
        <f t="shared" si="10"/>
        <v>#DIV/0!</v>
      </c>
      <c r="DQ80" s="61" t="e">
        <f t="shared" si="10"/>
        <v>#DIV/0!</v>
      </c>
      <c r="DR80" s="61" t="e">
        <f t="shared" si="10"/>
        <v>#DIV/0!</v>
      </c>
      <c r="DS80" s="61" t="e">
        <f t="shared" si="10"/>
        <v>#DIV/0!</v>
      </c>
      <c r="DT80" s="61" t="e">
        <f t="shared" si="11"/>
        <v>#DIV/0!</v>
      </c>
      <c r="DU80" s="61" t="e">
        <f t="shared" si="11"/>
        <v>#DIV/0!</v>
      </c>
      <c r="DV80" s="61" t="e">
        <f t="shared" si="11"/>
        <v>#DIV/0!</v>
      </c>
      <c r="DW80" s="61" t="e">
        <f t="shared" si="11"/>
        <v>#DIV/0!</v>
      </c>
      <c r="DX80" s="61" t="e">
        <f t="shared" si="11"/>
        <v>#DIV/0!</v>
      </c>
      <c r="DY80" s="61" t="e">
        <f t="shared" si="11"/>
        <v>#DIV/0!</v>
      </c>
      <c r="DZ80" s="61" t="e">
        <f t="shared" si="15"/>
        <v>#DIV/0!</v>
      </c>
    </row>
    <row r="81" spans="1:130">
      <c r="A81" s="53">
        <v>15</v>
      </c>
      <c r="B81" s="63">
        <f t="shared" si="12"/>
        <v>1</v>
      </c>
      <c r="C81" s="53">
        <v>2015</v>
      </c>
      <c r="D81" s="64">
        <f t="shared" si="16"/>
        <v>0</v>
      </c>
      <c r="E81" s="64">
        <f t="shared" si="17"/>
        <v>0</v>
      </c>
      <c r="F81" s="64">
        <f t="shared" si="18"/>
        <v>0</v>
      </c>
      <c r="G81" s="64">
        <f t="shared" si="19"/>
        <v>0</v>
      </c>
      <c r="H81" s="64">
        <f t="shared" si="20"/>
        <v>0</v>
      </c>
      <c r="I81" s="64">
        <f t="shared" si="21"/>
        <v>0</v>
      </c>
      <c r="J81" s="64">
        <f t="shared" si="22"/>
        <v>0</v>
      </c>
      <c r="K81" s="64">
        <f t="shared" si="23"/>
        <v>0</v>
      </c>
      <c r="L81" s="64">
        <f t="shared" si="24"/>
        <v>0</v>
      </c>
      <c r="M81" s="64">
        <f t="shared" si="25"/>
        <v>0</v>
      </c>
      <c r="N81" s="64">
        <f t="shared" si="26"/>
        <v>0</v>
      </c>
      <c r="O81" s="64">
        <f t="shared" si="27"/>
        <v>0</v>
      </c>
      <c r="P81" s="64">
        <f t="shared" si="28"/>
        <v>0</v>
      </c>
      <c r="Q81" s="64">
        <f t="shared" ref="Q81:Q99" si="29">VLOOKUP($C$79,$D$3:$K$63,$A$68,0)*(B68-B67)</f>
        <v>0</v>
      </c>
      <c r="R81" s="64">
        <f>VLOOKUP($C$80,$D$3:$K$63,$A$68,0)*(B67-B66)</f>
        <v>0</v>
      </c>
      <c r="S81" s="64">
        <f>VLOOKUP($C$81,$D$3:$K$63,$A$68,0)*B66</f>
        <v>0</v>
      </c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54">
        <f t="shared" si="13"/>
        <v>0</v>
      </c>
      <c r="BP81" s="53">
        <v>2015</v>
      </c>
      <c r="BQ81" s="61" t="e">
        <f t="shared" si="14"/>
        <v>#DIV/0!</v>
      </c>
      <c r="BR81" s="61" t="e">
        <f t="shared" si="7"/>
        <v>#DIV/0!</v>
      </c>
      <c r="BS81" s="61" t="e">
        <f t="shared" si="7"/>
        <v>#DIV/0!</v>
      </c>
      <c r="BT81" s="61" t="e">
        <f t="shared" si="7"/>
        <v>#DIV/0!</v>
      </c>
      <c r="BU81" s="61" t="e">
        <f t="shared" si="7"/>
        <v>#DIV/0!</v>
      </c>
      <c r="BV81" s="61" t="e">
        <f t="shared" si="7"/>
        <v>#DIV/0!</v>
      </c>
      <c r="BW81" s="61" t="e">
        <f t="shared" si="7"/>
        <v>#DIV/0!</v>
      </c>
      <c r="BX81" s="61" t="e">
        <f t="shared" si="7"/>
        <v>#DIV/0!</v>
      </c>
      <c r="BY81" s="61" t="e">
        <f t="shared" si="7"/>
        <v>#DIV/0!</v>
      </c>
      <c r="BZ81" s="61" t="e">
        <f t="shared" si="7"/>
        <v>#DIV/0!</v>
      </c>
      <c r="CA81" s="61" t="e">
        <f t="shared" si="7"/>
        <v>#DIV/0!</v>
      </c>
      <c r="CB81" s="61" t="e">
        <f t="shared" si="7"/>
        <v>#DIV/0!</v>
      </c>
      <c r="CC81" s="61" t="e">
        <f t="shared" si="7"/>
        <v>#DIV/0!</v>
      </c>
      <c r="CD81" s="61" t="e">
        <f t="shared" si="7"/>
        <v>#DIV/0!</v>
      </c>
      <c r="CE81" s="61" t="e">
        <f t="shared" si="7"/>
        <v>#DIV/0!</v>
      </c>
      <c r="CF81" s="61" t="e">
        <f t="shared" si="7"/>
        <v>#DIV/0!</v>
      </c>
      <c r="CG81" s="61" t="e">
        <f t="shared" ref="CG81:CV97" si="30">T81/$BM81</f>
        <v>#DIV/0!</v>
      </c>
      <c r="CH81" s="61" t="e">
        <f t="shared" si="8"/>
        <v>#DIV/0!</v>
      </c>
      <c r="CI81" s="61" t="e">
        <f t="shared" si="8"/>
        <v>#DIV/0!</v>
      </c>
      <c r="CJ81" s="61" t="e">
        <f t="shared" si="8"/>
        <v>#DIV/0!</v>
      </c>
      <c r="CK81" s="61" t="e">
        <f t="shared" si="8"/>
        <v>#DIV/0!</v>
      </c>
      <c r="CL81" s="61" t="e">
        <f t="shared" si="8"/>
        <v>#DIV/0!</v>
      </c>
      <c r="CM81" s="61" t="e">
        <f t="shared" si="8"/>
        <v>#DIV/0!</v>
      </c>
      <c r="CN81" s="61" t="e">
        <f t="shared" si="9"/>
        <v>#DIV/0!</v>
      </c>
      <c r="CO81" s="61" t="e">
        <f t="shared" si="9"/>
        <v>#DIV/0!</v>
      </c>
      <c r="CP81" s="61" t="e">
        <f t="shared" si="9"/>
        <v>#DIV/0!</v>
      </c>
      <c r="CQ81" s="61" t="e">
        <f t="shared" si="9"/>
        <v>#DIV/0!</v>
      </c>
      <c r="CR81" s="61" t="e">
        <f t="shared" si="9"/>
        <v>#DIV/0!</v>
      </c>
      <c r="CS81" s="61" t="e">
        <f t="shared" si="9"/>
        <v>#DIV/0!</v>
      </c>
      <c r="CT81" s="61" t="e">
        <f t="shared" si="9"/>
        <v>#DIV/0!</v>
      </c>
      <c r="CU81" s="61" t="e">
        <f t="shared" si="9"/>
        <v>#DIV/0!</v>
      </c>
      <c r="CV81" s="61" t="e">
        <f t="shared" si="9"/>
        <v>#DIV/0!</v>
      </c>
      <c r="CW81" s="61" t="e">
        <f t="shared" si="9"/>
        <v>#DIV/0!</v>
      </c>
      <c r="CX81" s="61" t="e">
        <f t="shared" si="9"/>
        <v>#DIV/0!</v>
      </c>
      <c r="CY81" s="61" t="e">
        <f t="shared" si="9"/>
        <v>#DIV/0!</v>
      </c>
      <c r="CZ81" s="61" t="e">
        <f t="shared" si="9"/>
        <v>#DIV/0!</v>
      </c>
      <c r="DA81" s="61" t="e">
        <f t="shared" si="9"/>
        <v>#DIV/0!</v>
      </c>
      <c r="DB81" s="61" t="e">
        <f t="shared" si="9"/>
        <v>#DIV/0!</v>
      </c>
      <c r="DC81" s="61" t="e">
        <f t="shared" ref="DC81:DR97" si="31">AP81/$BM81</f>
        <v>#DIV/0!</v>
      </c>
      <c r="DD81" s="61" t="e">
        <f t="shared" si="10"/>
        <v>#DIV/0!</v>
      </c>
      <c r="DE81" s="61" t="e">
        <f t="shared" si="10"/>
        <v>#DIV/0!</v>
      </c>
      <c r="DF81" s="61" t="e">
        <f t="shared" si="10"/>
        <v>#DIV/0!</v>
      </c>
      <c r="DG81" s="61" t="e">
        <f t="shared" si="10"/>
        <v>#DIV/0!</v>
      </c>
      <c r="DH81" s="61" t="e">
        <f t="shared" si="10"/>
        <v>#DIV/0!</v>
      </c>
      <c r="DI81" s="61" t="e">
        <f t="shared" si="10"/>
        <v>#DIV/0!</v>
      </c>
      <c r="DJ81" s="61" t="e">
        <f t="shared" si="10"/>
        <v>#DIV/0!</v>
      </c>
      <c r="DK81" s="61" t="e">
        <f t="shared" si="10"/>
        <v>#DIV/0!</v>
      </c>
      <c r="DL81" s="61" t="e">
        <f t="shared" si="10"/>
        <v>#DIV/0!</v>
      </c>
      <c r="DM81" s="61" t="e">
        <f t="shared" si="10"/>
        <v>#DIV/0!</v>
      </c>
      <c r="DN81" s="61" t="e">
        <f t="shared" si="10"/>
        <v>#DIV/0!</v>
      </c>
      <c r="DO81" s="61" t="e">
        <f t="shared" si="10"/>
        <v>#DIV/0!</v>
      </c>
      <c r="DP81" s="61" t="e">
        <f t="shared" si="10"/>
        <v>#DIV/0!</v>
      </c>
      <c r="DQ81" s="61" t="e">
        <f t="shared" si="10"/>
        <v>#DIV/0!</v>
      </c>
      <c r="DR81" s="61" t="e">
        <f t="shared" si="10"/>
        <v>#DIV/0!</v>
      </c>
      <c r="DS81" s="61" t="e">
        <f t="shared" ref="DS81:DY118" si="32">BF81/$BM81</f>
        <v>#DIV/0!</v>
      </c>
      <c r="DT81" s="61" t="e">
        <f t="shared" si="11"/>
        <v>#DIV/0!</v>
      </c>
      <c r="DU81" s="61" t="e">
        <f t="shared" si="11"/>
        <v>#DIV/0!</v>
      </c>
      <c r="DV81" s="61" t="e">
        <f t="shared" si="11"/>
        <v>#DIV/0!</v>
      </c>
      <c r="DW81" s="61" t="e">
        <f t="shared" si="11"/>
        <v>#DIV/0!</v>
      </c>
      <c r="DX81" s="61" t="e">
        <f t="shared" si="11"/>
        <v>#DIV/0!</v>
      </c>
      <c r="DY81" s="61" t="e">
        <f t="shared" si="11"/>
        <v>#DIV/0!</v>
      </c>
      <c r="DZ81" s="61" t="e">
        <f t="shared" si="15"/>
        <v>#DIV/0!</v>
      </c>
    </row>
    <row r="82" spans="1:130">
      <c r="A82" s="53">
        <v>16</v>
      </c>
      <c r="B82" s="63">
        <f t="shared" si="12"/>
        <v>1</v>
      </c>
      <c r="C82" s="53">
        <v>2016</v>
      </c>
      <c r="D82" s="64">
        <f t="shared" si="16"/>
        <v>0</v>
      </c>
      <c r="E82" s="64">
        <f t="shared" si="17"/>
        <v>0</v>
      </c>
      <c r="F82" s="64">
        <f t="shared" si="18"/>
        <v>0</v>
      </c>
      <c r="G82" s="64">
        <f t="shared" si="19"/>
        <v>0</v>
      </c>
      <c r="H82" s="64">
        <f t="shared" si="20"/>
        <v>0</v>
      </c>
      <c r="I82" s="64">
        <f t="shared" si="21"/>
        <v>0</v>
      </c>
      <c r="J82" s="64">
        <f t="shared" si="22"/>
        <v>0</v>
      </c>
      <c r="K82" s="64">
        <f t="shared" si="23"/>
        <v>0</v>
      </c>
      <c r="L82" s="64">
        <f t="shared" si="24"/>
        <v>0</v>
      </c>
      <c r="M82" s="64">
        <f t="shared" si="25"/>
        <v>0</v>
      </c>
      <c r="N82" s="64">
        <f t="shared" si="26"/>
        <v>0</v>
      </c>
      <c r="O82" s="64">
        <f t="shared" si="27"/>
        <v>0</v>
      </c>
      <c r="P82" s="64">
        <f t="shared" si="28"/>
        <v>0</v>
      </c>
      <c r="Q82" s="64">
        <f t="shared" si="29"/>
        <v>0</v>
      </c>
      <c r="R82" s="64">
        <f t="shared" ref="R82:R100" si="33">VLOOKUP($C$80,$D$3:$K$63,$A$68,0)*(B68-B67)</f>
        <v>0</v>
      </c>
      <c r="S82" s="64">
        <f>VLOOKUP($C$81,$D$3:$K$63,$A$68,0)*(B67-B66)</f>
        <v>0</v>
      </c>
      <c r="T82" s="64">
        <f>VLOOKUP($C$82,$D$3:$K$63,$A$68,0)*B66</f>
        <v>0</v>
      </c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54">
        <f t="shared" si="13"/>
        <v>0</v>
      </c>
      <c r="BP82" s="53">
        <v>2016</v>
      </c>
      <c r="BQ82" s="61" t="e">
        <f t="shared" si="14"/>
        <v>#DIV/0!</v>
      </c>
      <c r="BR82" s="61" t="e">
        <f t="shared" si="14"/>
        <v>#DIV/0!</v>
      </c>
      <c r="BS82" s="61" t="e">
        <f t="shared" si="14"/>
        <v>#DIV/0!</v>
      </c>
      <c r="BT82" s="61" t="e">
        <f t="shared" si="14"/>
        <v>#DIV/0!</v>
      </c>
      <c r="BU82" s="61" t="e">
        <f t="shared" si="14"/>
        <v>#DIV/0!</v>
      </c>
      <c r="BV82" s="61" t="e">
        <f t="shared" si="14"/>
        <v>#DIV/0!</v>
      </c>
      <c r="BW82" s="61" t="e">
        <f t="shared" si="14"/>
        <v>#DIV/0!</v>
      </c>
      <c r="BX82" s="61" t="e">
        <f t="shared" si="14"/>
        <v>#DIV/0!</v>
      </c>
      <c r="BY82" s="61" t="e">
        <f t="shared" si="14"/>
        <v>#DIV/0!</v>
      </c>
      <c r="BZ82" s="61" t="e">
        <f t="shared" si="14"/>
        <v>#DIV/0!</v>
      </c>
      <c r="CA82" s="61" t="e">
        <f t="shared" si="14"/>
        <v>#DIV/0!</v>
      </c>
      <c r="CB82" s="61" t="e">
        <f t="shared" si="14"/>
        <v>#DIV/0!</v>
      </c>
      <c r="CC82" s="61" t="e">
        <f t="shared" si="14"/>
        <v>#DIV/0!</v>
      </c>
      <c r="CD82" s="61" t="e">
        <f t="shared" si="14"/>
        <v>#DIV/0!</v>
      </c>
      <c r="CE82" s="61" t="e">
        <f t="shared" si="14"/>
        <v>#DIV/0!</v>
      </c>
      <c r="CF82" s="61" t="e">
        <f t="shared" si="14"/>
        <v>#DIV/0!</v>
      </c>
      <c r="CG82" s="61" t="e">
        <f t="shared" si="30"/>
        <v>#DIV/0!</v>
      </c>
      <c r="CH82" s="61" t="e">
        <f t="shared" si="30"/>
        <v>#DIV/0!</v>
      </c>
      <c r="CI82" s="61" t="e">
        <f t="shared" si="30"/>
        <v>#DIV/0!</v>
      </c>
      <c r="CJ82" s="61" t="e">
        <f t="shared" si="30"/>
        <v>#DIV/0!</v>
      </c>
      <c r="CK82" s="61" t="e">
        <f t="shared" si="30"/>
        <v>#DIV/0!</v>
      </c>
      <c r="CL82" s="61" t="e">
        <f t="shared" si="30"/>
        <v>#DIV/0!</v>
      </c>
      <c r="CM82" s="61" t="e">
        <f t="shared" si="30"/>
        <v>#DIV/0!</v>
      </c>
      <c r="CN82" s="61" t="e">
        <f t="shared" si="30"/>
        <v>#DIV/0!</v>
      </c>
      <c r="CO82" s="61" t="e">
        <f t="shared" si="30"/>
        <v>#DIV/0!</v>
      </c>
      <c r="CP82" s="61" t="e">
        <f t="shared" si="30"/>
        <v>#DIV/0!</v>
      </c>
      <c r="CQ82" s="61" t="e">
        <f t="shared" si="30"/>
        <v>#DIV/0!</v>
      </c>
      <c r="CR82" s="61" t="e">
        <f t="shared" si="30"/>
        <v>#DIV/0!</v>
      </c>
      <c r="CS82" s="61" t="e">
        <f t="shared" si="30"/>
        <v>#DIV/0!</v>
      </c>
      <c r="CT82" s="61" t="e">
        <f t="shared" si="30"/>
        <v>#DIV/0!</v>
      </c>
      <c r="CU82" s="61" t="e">
        <f t="shared" si="30"/>
        <v>#DIV/0!</v>
      </c>
      <c r="CV82" s="61" t="e">
        <f t="shared" si="30"/>
        <v>#DIV/0!</v>
      </c>
      <c r="CW82" s="61" t="e">
        <f t="shared" ref="CW82:DL108" si="34">AJ82/$BM82</f>
        <v>#DIV/0!</v>
      </c>
      <c r="CX82" s="61" t="e">
        <f t="shared" si="34"/>
        <v>#DIV/0!</v>
      </c>
      <c r="CY82" s="61" t="e">
        <f t="shared" si="34"/>
        <v>#DIV/0!</v>
      </c>
      <c r="CZ82" s="61" t="e">
        <f t="shared" si="34"/>
        <v>#DIV/0!</v>
      </c>
      <c r="DA82" s="61" t="e">
        <f t="shared" si="34"/>
        <v>#DIV/0!</v>
      </c>
      <c r="DB82" s="61" t="e">
        <f t="shared" si="34"/>
        <v>#DIV/0!</v>
      </c>
      <c r="DC82" s="61" t="e">
        <f t="shared" si="31"/>
        <v>#DIV/0!</v>
      </c>
      <c r="DD82" s="61" t="e">
        <f t="shared" si="31"/>
        <v>#DIV/0!</v>
      </c>
      <c r="DE82" s="61" t="e">
        <f t="shared" si="31"/>
        <v>#DIV/0!</v>
      </c>
      <c r="DF82" s="61" t="e">
        <f t="shared" si="31"/>
        <v>#DIV/0!</v>
      </c>
      <c r="DG82" s="61" t="e">
        <f t="shared" si="31"/>
        <v>#DIV/0!</v>
      </c>
      <c r="DH82" s="61" t="e">
        <f t="shared" si="31"/>
        <v>#DIV/0!</v>
      </c>
      <c r="DI82" s="61" t="e">
        <f t="shared" si="31"/>
        <v>#DIV/0!</v>
      </c>
      <c r="DJ82" s="61" t="e">
        <f t="shared" si="31"/>
        <v>#DIV/0!</v>
      </c>
      <c r="DK82" s="61" t="e">
        <f t="shared" si="31"/>
        <v>#DIV/0!</v>
      </c>
      <c r="DL82" s="61" t="e">
        <f t="shared" si="31"/>
        <v>#DIV/0!</v>
      </c>
      <c r="DM82" s="61" t="e">
        <f t="shared" si="31"/>
        <v>#DIV/0!</v>
      </c>
      <c r="DN82" s="61" t="e">
        <f t="shared" si="31"/>
        <v>#DIV/0!</v>
      </c>
      <c r="DO82" s="61" t="e">
        <f t="shared" si="31"/>
        <v>#DIV/0!</v>
      </c>
      <c r="DP82" s="61" t="e">
        <f t="shared" si="31"/>
        <v>#DIV/0!</v>
      </c>
      <c r="DQ82" s="61" t="e">
        <f t="shared" si="31"/>
        <v>#DIV/0!</v>
      </c>
      <c r="DR82" s="61" t="e">
        <f t="shared" si="31"/>
        <v>#DIV/0!</v>
      </c>
      <c r="DS82" s="61" t="e">
        <f t="shared" si="32"/>
        <v>#DIV/0!</v>
      </c>
      <c r="DT82" s="61" t="e">
        <f t="shared" si="32"/>
        <v>#DIV/0!</v>
      </c>
      <c r="DU82" s="61" t="e">
        <f t="shared" si="32"/>
        <v>#DIV/0!</v>
      </c>
      <c r="DV82" s="61" t="e">
        <f t="shared" si="32"/>
        <v>#DIV/0!</v>
      </c>
      <c r="DW82" s="61" t="e">
        <f t="shared" si="32"/>
        <v>#DIV/0!</v>
      </c>
      <c r="DX82" s="61" t="e">
        <f t="shared" si="32"/>
        <v>#DIV/0!</v>
      </c>
      <c r="DY82" s="61" t="e">
        <f t="shared" si="32"/>
        <v>#DIV/0!</v>
      </c>
      <c r="DZ82" s="61" t="e">
        <f t="shared" si="15"/>
        <v>#DIV/0!</v>
      </c>
    </row>
    <row r="83" spans="1:130">
      <c r="A83" s="53">
        <v>17</v>
      </c>
      <c r="B83" s="63">
        <f t="shared" si="12"/>
        <v>1</v>
      </c>
      <c r="C83" s="53">
        <v>2017</v>
      </c>
      <c r="D83" s="64">
        <f t="shared" si="16"/>
        <v>0</v>
      </c>
      <c r="E83" s="64">
        <f t="shared" si="17"/>
        <v>0</v>
      </c>
      <c r="F83" s="64">
        <f t="shared" si="18"/>
        <v>0</v>
      </c>
      <c r="G83" s="64">
        <f t="shared" si="19"/>
        <v>0</v>
      </c>
      <c r="H83" s="64">
        <f t="shared" si="20"/>
        <v>0</v>
      </c>
      <c r="I83" s="64">
        <f t="shared" si="21"/>
        <v>0</v>
      </c>
      <c r="J83" s="64">
        <f t="shared" si="22"/>
        <v>0</v>
      </c>
      <c r="K83" s="64">
        <f t="shared" si="23"/>
        <v>0</v>
      </c>
      <c r="L83" s="64">
        <f t="shared" si="24"/>
        <v>0</v>
      </c>
      <c r="M83" s="64">
        <f t="shared" si="25"/>
        <v>0</v>
      </c>
      <c r="N83" s="64">
        <f t="shared" si="26"/>
        <v>0</v>
      </c>
      <c r="O83" s="64">
        <f t="shared" si="27"/>
        <v>0</v>
      </c>
      <c r="P83" s="64">
        <f t="shared" si="28"/>
        <v>0</v>
      </c>
      <c r="Q83" s="64">
        <f t="shared" si="29"/>
        <v>0</v>
      </c>
      <c r="R83" s="64">
        <f t="shared" si="33"/>
        <v>0</v>
      </c>
      <c r="S83" s="64">
        <f t="shared" ref="S83:S101" si="35">VLOOKUP($C$81,$D$3:$K$63,$A$68,0)*(B68-B67)</f>
        <v>0</v>
      </c>
      <c r="T83" s="64">
        <f>VLOOKUP($C$82,$D$3:$K$63,$A$68,0)*(B67-B66)</f>
        <v>125.125</v>
      </c>
      <c r="U83" s="64">
        <f>VLOOKUP($C$83,$D$3:$K$63,$A$68,0)*B66</f>
        <v>0</v>
      </c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54">
        <f t="shared" si="13"/>
        <v>125.125</v>
      </c>
      <c r="BP83" s="53">
        <v>2017</v>
      </c>
      <c r="BQ83" s="61">
        <f t="shared" si="14"/>
        <v>0</v>
      </c>
      <c r="BR83" s="61">
        <f t="shared" si="14"/>
        <v>0</v>
      </c>
      <c r="BS83" s="61">
        <f t="shared" si="14"/>
        <v>0</v>
      </c>
      <c r="BT83" s="61">
        <f t="shared" si="14"/>
        <v>0</v>
      </c>
      <c r="BU83" s="61">
        <f t="shared" si="14"/>
        <v>0</v>
      </c>
      <c r="BV83" s="61">
        <f t="shared" si="14"/>
        <v>0</v>
      </c>
      <c r="BW83" s="61">
        <f t="shared" si="14"/>
        <v>0</v>
      </c>
      <c r="BX83" s="61">
        <f t="shared" si="14"/>
        <v>0</v>
      </c>
      <c r="BY83" s="61">
        <f t="shared" si="14"/>
        <v>0</v>
      </c>
      <c r="BZ83" s="61">
        <f t="shared" si="14"/>
        <v>0</v>
      </c>
      <c r="CA83" s="61">
        <f t="shared" si="14"/>
        <v>0</v>
      </c>
      <c r="CB83" s="61">
        <f t="shared" si="14"/>
        <v>0</v>
      </c>
      <c r="CC83" s="61">
        <f t="shared" si="14"/>
        <v>0</v>
      </c>
      <c r="CD83" s="61">
        <f t="shared" si="14"/>
        <v>0</v>
      </c>
      <c r="CE83" s="61">
        <f t="shared" si="14"/>
        <v>0</v>
      </c>
      <c r="CF83" s="61">
        <f t="shared" si="14"/>
        <v>0</v>
      </c>
      <c r="CG83" s="61">
        <f t="shared" si="30"/>
        <v>1</v>
      </c>
      <c r="CH83" s="61">
        <f t="shared" si="30"/>
        <v>0</v>
      </c>
      <c r="CI83" s="61">
        <f t="shared" si="30"/>
        <v>0</v>
      </c>
      <c r="CJ83" s="61">
        <f t="shared" si="30"/>
        <v>0</v>
      </c>
      <c r="CK83" s="61">
        <f t="shared" si="30"/>
        <v>0</v>
      </c>
      <c r="CL83" s="61">
        <f t="shared" si="30"/>
        <v>0</v>
      </c>
      <c r="CM83" s="61">
        <f t="shared" si="30"/>
        <v>0</v>
      </c>
      <c r="CN83" s="61">
        <f t="shared" si="30"/>
        <v>0</v>
      </c>
      <c r="CO83" s="61">
        <f t="shared" si="30"/>
        <v>0</v>
      </c>
      <c r="CP83" s="61">
        <f t="shared" si="30"/>
        <v>0</v>
      </c>
      <c r="CQ83" s="61">
        <f t="shared" si="30"/>
        <v>0</v>
      </c>
      <c r="CR83" s="61">
        <f t="shared" si="30"/>
        <v>0</v>
      </c>
      <c r="CS83" s="61">
        <f t="shared" si="30"/>
        <v>0</v>
      </c>
      <c r="CT83" s="61">
        <f t="shared" si="30"/>
        <v>0</v>
      </c>
      <c r="CU83" s="61">
        <f t="shared" si="30"/>
        <v>0</v>
      </c>
      <c r="CV83" s="61">
        <f t="shared" si="30"/>
        <v>0</v>
      </c>
      <c r="CW83" s="61">
        <f t="shared" si="34"/>
        <v>0</v>
      </c>
      <c r="CX83" s="61">
        <f t="shared" si="34"/>
        <v>0</v>
      </c>
      <c r="CY83" s="61">
        <f t="shared" si="34"/>
        <v>0</v>
      </c>
      <c r="CZ83" s="61">
        <f t="shared" si="34"/>
        <v>0</v>
      </c>
      <c r="DA83" s="61">
        <f t="shared" si="34"/>
        <v>0</v>
      </c>
      <c r="DB83" s="61">
        <f t="shared" si="34"/>
        <v>0</v>
      </c>
      <c r="DC83" s="61">
        <f t="shared" si="31"/>
        <v>0</v>
      </c>
      <c r="DD83" s="61">
        <f t="shared" si="31"/>
        <v>0</v>
      </c>
      <c r="DE83" s="61">
        <f t="shared" si="31"/>
        <v>0</v>
      </c>
      <c r="DF83" s="61">
        <f t="shared" si="31"/>
        <v>0</v>
      </c>
      <c r="DG83" s="61">
        <f t="shared" si="31"/>
        <v>0</v>
      </c>
      <c r="DH83" s="61">
        <f t="shared" si="31"/>
        <v>0</v>
      </c>
      <c r="DI83" s="61">
        <f t="shared" si="31"/>
        <v>0</v>
      </c>
      <c r="DJ83" s="61">
        <f t="shared" si="31"/>
        <v>0</v>
      </c>
      <c r="DK83" s="61">
        <f t="shared" si="31"/>
        <v>0</v>
      </c>
      <c r="DL83" s="61">
        <f t="shared" si="31"/>
        <v>0</v>
      </c>
      <c r="DM83" s="61">
        <f t="shared" si="31"/>
        <v>0</v>
      </c>
      <c r="DN83" s="61">
        <f t="shared" si="31"/>
        <v>0</v>
      </c>
      <c r="DO83" s="61">
        <f t="shared" si="31"/>
        <v>0</v>
      </c>
      <c r="DP83" s="61">
        <f t="shared" si="31"/>
        <v>0</v>
      </c>
      <c r="DQ83" s="61">
        <f t="shared" si="31"/>
        <v>0</v>
      </c>
      <c r="DR83" s="61">
        <f t="shared" si="31"/>
        <v>0</v>
      </c>
      <c r="DS83" s="61">
        <f t="shared" si="32"/>
        <v>0</v>
      </c>
      <c r="DT83" s="61">
        <f t="shared" si="32"/>
        <v>0</v>
      </c>
      <c r="DU83" s="61">
        <f t="shared" si="32"/>
        <v>0</v>
      </c>
      <c r="DV83" s="61">
        <f t="shared" si="32"/>
        <v>0</v>
      </c>
      <c r="DW83" s="61">
        <f t="shared" si="32"/>
        <v>0</v>
      </c>
      <c r="DX83" s="61">
        <f t="shared" si="32"/>
        <v>0</v>
      </c>
      <c r="DY83" s="61">
        <f t="shared" si="32"/>
        <v>0</v>
      </c>
      <c r="DZ83" s="61">
        <f t="shared" si="15"/>
        <v>1</v>
      </c>
    </row>
    <row r="84" spans="1:130">
      <c r="A84" s="53">
        <v>18</v>
      </c>
      <c r="B84" s="63">
        <f t="shared" si="12"/>
        <v>1</v>
      </c>
      <c r="C84" s="53">
        <v>2018</v>
      </c>
      <c r="D84" s="64">
        <f t="shared" si="16"/>
        <v>0</v>
      </c>
      <c r="E84" s="64">
        <f t="shared" si="17"/>
        <v>0</v>
      </c>
      <c r="F84" s="64">
        <f t="shared" si="18"/>
        <v>0</v>
      </c>
      <c r="G84" s="64">
        <f t="shared" si="19"/>
        <v>0</v>
      </c>
      <c r="H84" s="64">
        <f t="shared" si="20"/>
        <v>0</v>
      </c>
      <c r="I84" s="64">
        <f t="shared" si="21"/>
        <v>0</v>
      </c>
      <c r="J84" s="64">
        <f t="shared" si="22"/>
        <v>0</v>
      </c>
      <c r="K84" s="64">
        <f t="shared" si="23"/>
        <v>0</v>
      </c>
      <c r="L84" s="64">
        <f t="shared" si="24"/>
        <v>0</v>
      </c>
      <c r="M84" s="64">
        <f t="shared" si="25"/>
        <v>0</v>
      </c>
      <c r="N84" s="64">
        <f t="shared" si="26"/>
        <v>0</v>
      </c>
      <c r="O84" s="64">
        <f t="shared" si="27"/>
        <v>0</v>
      </c>
      <c r="P84" s="64">
        <f t="shared" si="28"/>
        <v>0</v>
      </c>
      <c r="Q84" s="64">
        <f t="shared" si="29"/>
        <v>0</v>
      </c>
      <c r="R84" s="64">
        <f t="shared" si="33"/>
        <v>0</v>
      </c>
      <c r="S84" s="64">
        <f t="shared" si="35"/>
        <v>0</v>
      </c>
      <c r="T84" s="64">
        <f t="shared" ref="T84:T102" si="36">VLOOKUP($C$82,$D$3:$K$63,$A$68,0)*(B68-B67)</f>
        <v>125.125</v>
      </c>
      <c r="U84" s="64">
        <f>VLOOKUP($C$83,$D$3:$K$63,$A$68,0)*(B67-B66)</f>
        <v>15.75</v>
      </c>
      <c r="V84" s="64">
        <f>VLOOKUP($C$84,$D$3:$K$63,$A$68,0)*B66</f>
        <v>0</v>
      </c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54">
        <f t="shared" si="13"/>
        <v>140.875</v>
      </c>
      <c r="BP84" s="53">
        <v>2018</v>
      </c>
      <c r="BQ84" s="61">
        <f t="shared" si="14"/>
        <v>0</v>
      </c>
      <c r="BR84" s="61">
        <f t="shared" si="14"/>
        <v>0</v>
      </c>
      <c r="BS84" s="61">
        <f t="shared" si="14"/>
        <v>0</v>
      </c>
      <c r="BT84" s="61">
        <f t="shared" si="14"/>
        <v>0</v>
      </c>
      <c r="BU84" s="61">
        <f t="shared" si="14"/>
        <v>0</v>
      </c>
      <c r="BV84" s="61">
        <f t="shared" si="14"/>
        <v>0</v>
      </c>
      <c r="BW84" s="61">
        <f t="shared" si="14"/>
        <v>0</v>
      </c>
      <c r="BX84" s="61">
        <f t="shared" si="14"/>
        <v>0</v>
      </c>
      <c r="BY84" s="61">
        <f t="shared" si="14"/>
        <v>0</v>
      </c>
      <c r="BZ84" s="61">
        <f t="shared" si="14"/>
        <v>0</v>
      </c>
      <c r="CA84" s="61">
        <f t="shared" si="14"/>
        <v>0</v>
      </c>
      <c r="CB84" s="61">
        <f t="shared" si="14"/>
        <v>0</v>
      </c>
      <c r="CC84" s="61">
        <f t="shared" si="14"/>
        <v>0</v>
      </c>
      <c r="CD84" s="61">
        <f t="shared" si="14"/>
        <v>0</v>
      </c>
      <c r="CE84" s="61">
        <f t="shared" si="14"/>
        <v>0</v>
      </c>
      <c r="CF84" s="61">
        <f t="shared" si="14"/>
        <v>0</v>
      </c>
      <c r="CG84" s="61">
        <f t="shared" si="30"/>
        <v>0.88819875776397506</v>
      </c>
      <c r="CH84" s="61">
        <f t="shared" si="30"/>
        <v>0.111801242236025</v>
      </c>
      <c r="CI84" s="61">
        <f t="shared" si="30"/>
        <v>0</v>
      </c>
      <c r="CJ84" s="61">
        <f t="shared" si="30"/>
        <v>0</v>
      </c>
      <c r="CK84" s="61">
        <f t="shared" si="30"/>
        <v>0</v>
      </c>
      <c r="CL84" s="61">
        <f t="shared" si="30"/>
        <v>0</v>
      </c>
      <c r="CM84" s="61">
        <f t="shared" si="30"/>
        <v>0</v>
      </c>
      <c r="CN84" s="61">
        <f t="shared" si="30"/>
        <v>0</v>
      </c>
      <c r="CO84" s="61">
        <f t="shared" si="30"/>
        <v>0</v>
      </c>
      <c r="CP84" s="61">
        <f t="shared" si="30"/>
        <v>0</v>
      </c>
      <c r="CQ84" s="61">
        <f t="shared" si="30"/>
        <v>0</v>
      </c>
      <c r="CR84" s="61">
        <f t="shared" si="30"/>
        <v>0</v>
      </c>
      <c r="CS84" s="61">
        <f t="shared" si="30"/>
        <v>0</v>
      </c>
      <c r="CT84" s="61">
        <f t="shared" si="30"/>
        <v>0</v>
      </c>
      <c r="CU84" s="61">
        <f t="shared" si="30"/>
        <v>0</v>
      </c>
      <c r="CV84" s="61">
        <f t="shared" si="30"/>
        <v>0</v>
      </c>
      <c r="CW84" s="61">
        <f t="shared" si="34"/>
        <v>0</v>
      </c>
      <c r="CX84" s="61">
        <f t="shared" si="34"/>
        <v>0</v>
      </c>
      <c r="CY84" s="61">
        <f t="shared" si="34"/>
        <v>0</v>
      </c>
      <c r="CZ84" s="61">
        <f t="shared" si="34"/>
        <v>0</v>
      </c>
      <c r="DA84" s="61">
        <f t="shared" si="34"/>
        <v>0</v>
      </c>
      <c r="DB84" s="61">
        <f t="shared" si="34"/>
        <v>0</v>
      </c>
      <c r="DC84" s="61">
        <f t="shared" si="31"/>
        <v>0</v>
      </c>
      <c r="DD84" s="61">
        <f t="shared" si="31"/>
        <v>0</v>
      </c>
      <c r="DE84" s="61">
        <f t="shared" si="31"/>
        <v>0</v>
      </c>
      <c r="DF84" s="61">
        <f t="shared" si="31"/>
        <v>0</v>
      </c>
      <c r="DG84" s="61">
        <f t="shared" si="31"/>
        <v>0</v>
      </c>
      <c r="DH84" s="61">
        <f t="shared" si="31"/>
        <v>0</v>
      </c>
      <c r="DI84" s="61">
        <f t="shared" si="31"/>
        <v>0</v>
      </c>
      <c r="DJ84" s="61">
        <f t="shared" si="31"/>
        <v>0</v>
      </c>
      <c r="DK84" s="61">
        <f t="shared" si="31"/>
        <v>0</v>
      </c>
      <c r="DL84" s="61">
        <f t="shared" si="31"/>
        <v>0</v>
      </c>
      <c r="DM84" s="61">
        <f t="shared" si="31"/>
        <v>0</v>
      </c>
      <c r="DN84" s="61">
        <f t="shared" si="31"/>
        <v>0</v>
      </c>
      <c r="DO84" s="61">
        <f t="shared" si="31"/>
        <v>0</v>
      </c>
      <c r="DP84" s="61">
        <f t="shared" si="31"/>
        <v>0</v>
      </c>
      <c r="DQ84" s="61">
        <f t="shared" si="31"/>
        <v>0</v>
      </c>
      <c r="DR84" s="61">
        <f t="shared" si="31"/>
        <v>0</v>
      </c>
      <c r="DS84" s="61">
        <f t="shared" si="32"/>
        <v>0</v>
      </c>
      <c r="DT84" s="61">
        <f t="shared" si="32"/>
        <v>0</v>
      </c>
      <c r="DU84" s="61">
        <f t="shared" si="32"/>
        <v>0</v>
      </c>
      <c r="DV84" s="61">
        <f t="shared" si="32"/>
        <v>0</v>
      </c>
      <c r="DW84" s="61">
        <f t="shared" si="32"/>
        <v>0</v>
      </c>
      <c r="DX84" s="61">
        <f t="shared" si="32"/>
        <v>0</v>
      </c>
      <c r="DY84" s="61">
        <f t="shared" si="32"/>
        <v>0</v>
      </c>
      <c r="DZ84" s="61">
        <f t="shared" si="15"/>
        <v>1</v>
      </c>
    </row>
    <row r="85" spans="1:130">
      <c r="A85" s="53">
        <v>19</v>
      </c>
      <c r="B85" s="63">
        <f t="shared" si="12"/>
        <v>1</v>
      </c>
      <c r="C85" s="53">
        <v>2019</v>
      </c>
      <c r="D85" s="64">
        <f t="shared" si="16"/>
        <v>0</v>
      </c>
      <c r="E85" s="64">
        <f t="shared" si="17"/>
        <v>0</v>
      </c>
      <c r="F85" s="64">
        <f t="shared" si="18"/>
        <v>0</v>
      </c>
      <c r="G85" s="64">
        <f t="shared" si="19"/>
        <v>0</v>
      </c>
      <c r="H85" s="64">
        <f t="shared" si="20"/>
        <v>0</v>
      </c>
      <c r="I85" s="64">
        <f t="shared" si="21"/>
        <v>0</v>
      </c>
      <c r="J85" s="64">
        <f t="shared" si="22"/>
        <v>0</v>
      </c>
      <c r="K85" s="64">
        <f t="shared" si="23"/>
        <v>0</v>
      </c>
      <c r="L85" s="64">
        <f t="shared" si="24"/>
        <v>0</v>
      </c>
      <c r="M85" s="64">
        <f t="shared" si="25"/>
        <v>0</v>
      </c>
      <c r="N85" s="64">
        <f t="shared" si="26"/>
        <v>0</v>
      </c>
      <c r="O85" s="64">
        <f t="shared" si="27"/>
        <v>0</v>
      </c>
      <c r="P85" s="64">
        <f t="shared" si="28"/>
        <v>0</v>
      </c>
      <c r="Q85" s="64">
        <f t="shared" si="29"/>
        <v>0</v>
      </c>
      <c r="R85" s="64">
        <f t="shared" si="33"/>
        <v>0</v>
      </c>
      <c r="S85" s="64">
        <f t="shared" si="35"/>
        <v>0</v>
      </c>
      <c r="T85" s="64">
        <f t="shared" si="36"/>
        <v>125.125</v>
      </c>
      <c r="U85" s="64">
        <f t="shared" ref="U85:U103" si="37">VLOOKUP($C$83,$D$3:$K$63,$A$68,0)*(B68-B67)</f>
        <v>15.75</v>
      </c>
      <c r="V85" s="64">
        <f>VLOOKUP($C$84,$D$3:$K$63,$A$68,0)*(B67-B66)</f>
        <v>1.625</v>
      </c>
      <c r="W85" s="64">
        <f>VLOOKUP($C$85,$D$3:$K$63,$A$68,0)*B66</f>
        <v>0</v>
      </c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54">
        <f t="shared" si="13"/>
        <v>142.5</v>
      </c>
      <c r="BP85" s="53">
        <v>2019</v>
      </c>
      <c r="BQ85" s="61">
        <f t="shared" si="14"/>
        <v>0</v>
      </c>
      <c r="BR85" s="61">
        <f t="shared" si="14"/>
        <v>0</v>
      </c>
      <c r="BS85" s="61">
        <f t="shared" si="14"/>
        <v>0</v>
      </c>
      <c r="BT85" s="61">
        <f t="shared" si="14"/>
        <v>0</v>
      </c>
      <c r="BU85" s="61">
        <f t="shared" si="14"/>
        <v>0</v>
      </c>
      <c r="BV85" s="61">
        <f t="shared" si="14"/>
        <v>0</v>
      </c>
      <c r="BW85" s="61">
        <f t="shared" si="14"/>
        <v>0</v>
      </c>
      <c r="BX85" s="61">
        <f t="shared" si="14"/>
        <v>0</v>
      </c>
      <c r="BY85" s="61">
        <f t="shared" si="14"/>
        <v>0</v>
      </c>
      <c r="BZ85" s="61">
        <f t="shared" si="14"/>
        <v>0</v>
      </c>
      <c r="CA85" s="61">
        <f t="shared" si="14"/>
        <v>0</v>
      </c>
      <c r="CB85" s="61">
        <f t="shared" si="14"/>
        <v>0</v>
      </c>
      <c r="CC85" s="61">
        <f t="shared" si="14"/>
        <v>0</v>
      </c>
      <c r="CD85" s="61">
        <f t="shared" si="14"/>
        <v>0</v>
      </c>
      <c r="CE85" s="61">
        <f t="shared" si="14"/>
        <v>0</v>
      </c>
      <c r="CF85" s="61">
        <f t="shared" si="14"/>
        <v>0</v>
      </c>
      <c r="CG85" s="61">
        <f t="shared" si="30"/>
        <v>0.878070175438596</v>
      </c>
      <c r="CH85" s="61">
        <f t="shared" si="30"/>
        <v>0.110526315789474</v>
      </c>
      <c r="CI85" s="61">
        <f t="shared" si="30"/>
        <v>1.1403508771929799E-2</v>
      </c>
      <c r="CJ85" s="61">
        <f t="shared" si="30"/>
        <v>0</v>
      </c>
      <c r="CK85" s="61">
        <f t="shared" si="30"/>
        <v>0</v>
      </c>
      <c r="CL85" s="61">
        <f t="shared" si="30"/>
        <v>0</v>
      </c>
      <c r="CM85" s="61">
        <f t="shared" si="30"/>
        <v>0</v>
      </c>
      <c r="CN85" s="61">
        <f t="shared" si="30"/>
        <v>0</v>
      </c>
      <c r="CO85" s="61">
        <f t="shared" si="30"/>
        <v>0</v>
      </c>
      <c r="CP85" s="61">
        <f t="shared" si="30"/>
        <v>0</v>
      </c>
      <c r="CQ85" s="61">
        <f t="shared" si="30"/>
        <v>0</v>
      </c>
      <c r="CR85" s="61">
        <f t="shared" si="30"/>
        <v>0</v>
      </c>
      <c r="CS85" s="61">
        <f t="shared" si="30"/>
        <v>0</v>
      </c>
      <c r="CT85" s="61">
        <f t="shared" si="30"/>
        <v>0</v>
      </c>
      <c r="CU85" s="61">
        <f t="shared" si="30"/>
        <v>0</v>
      </c>
      <c r="CV85" s="61">
        <f t="shared" si="30"/>
        <v>0</v>
      </c>
      <c r="CW85" s="61">
        <f t="shared" si="34"/>
        <v>0</v>
      </c>
      <c r="CX85" s="61">
        <f t="shared" si="34"/>
        <v>0</v>
      </c>
      <c r="CY85" s="61">
        <f t="shared" si="34"/>
        <v>0</v>
      </c>
      <c r="CZ85" s="61">
        <f t="shared" si="34"/>
        <v>0</v>
      </c>
      <c r="DA85" s="61">
        <f t="shared" si="34"/>
        <v>0</v>
      </c>
      <c r="DB85" s="61">
        <f t="shared" si="34"/>
        <v>0</v>
      </c>
      <c r="DC85" s="61">
        <f t="shared" si="31"/>
        <v>0</v>
      </c>
      <c r="DD85" s="61">
        <f t="shared" si="31"/>
        <v>0</v>
      </c>
      <c r="DE85" s="61">
        <f t="shared" si="31"/>
        <v>0</v>
      </c>
      <c r="DF85" s="61">
        <f t="shared" si="31"/>
        <v>0</v>
      </c>
      <c r="DG85" s="61">
        <f t="shared" si="31"/>
        <v>0</v>
      </c>
      <c r="DH85" s="61">
        <f t="shared" si="31"/>
        <v>0</v>
      </c>
      <c r="DI85" s="61">
        <f t="shared" si="31"/>
        <v>0</v>
      </c>
      <c r="DJ85" s="61">
        <f t="shared" si="31"/>
        <v>0</v>
      </c>
      <c r="DK85" s="61">
        <f t="shared" si="31"/>
        <v>0</v>
      </c>
      <c r="DL85" s="61">
        <f t="shared" si="31"/>
        <v>0</v>
      </c>
      <c r="DM85" s="61">
        <f t="shared" si="31"/>
        <v>0</v>
      </c>
      <c r="DN85" s="61">
        <f t="shared" si="31"/>
        <v>0</v>
      </c>
      <c r="DO85" s="61">
        <f t="shared" si="31"/>
        <v>0</v>
      </c>
      <c r="DP85" s="61">
        <f t="shared" si="31"/>
        <v>0</v>
      </c>
      <c r="DQ85" s="61">
        <f t="shared" si="31"/>
        <v>0</v>
      </c>
      <c r="DR85" s="61">
        <f t="shared" si="31"/>
        <v>0</v>
      </c>
      <c r="DS85" s="61">
        <f t="shared" si="32"/>
        <v>0</v>
      </c>
      <c r="DT85" s="61">
        <f t="shared" si="32"/>
        <v>0</v>
      </c>
      <c r="DU85" s="61">
        <f t="shared" si="32"/>
        <v>0</v>
      </c>
      <c r="DV85" s="61">
        <f t="shared" si="32"/>
        <v>0</v>
      </c>
      <c r="DW85" s="61">
        <f t="shared" si="32"/>
        <v>0</v>
      </c>
      <c r="DX85" s="61">
        <f t="shared" si="32"/>
        <v>0</v>
      </c>
      <c r="DY85" s="61">
        <f t="shared" si="32"/>
        <v>0</v>
      </c>
      <c r="DZ85" s="61">
        <f t="shared" si="15"/>
        <v>1</v>
      </c>
    </row>
    <row r="86" spans="1:130">
      <c r="A86" s="53">
        <v>20</v>
      </c>
      <c r="B86" s="63">
        <f t="shared" si="12"/>
        <v>1</v>
      </c>
      <c r="C86" s="53">
        <v>2020</v>
      </c>
      <c r="D86" s="64">
        <f t="shared" si="16"/>
        <v>0</v>
      </c>
      <c r="E86" s="64">
        <f t="shared" si="17"/>
        <v>0</v>
      </c>
      <c r="F86" s="64">
        <f t="shared" si="18"/>
        <v>0</v>
      </c>
      <c r="G86" s="64">
        <f t="shared" si="19"/>
        <v>0</v>
      </c>
      <c r="H86" s="64">
        <f t="shared" si="20"/>
        <v>0</v>
      </c>
      <c r="I86" s="64">
        <f t="shared" si="21"/>
        <v>0</v>
      </c>
      <c r="J86" s="64">
        <f t="shared" si="22"/>
        <v>0</v>
      </c>
      <c r="K86" s="64">
        <f t="shared" si="23"/>
        <v>0</v>
      </c>
      <c r="L86" s="64">
        <f t="shared" si="24"/>
        <v>0</v>
      </c>
      <c r="M86" s="64">
        <f t="shared" si="25"/>
        <v>0</v>
      </c>
      <c r="N86" s="64">
        <f t="shared" si="26"/>
        <v>0</v>
      </c>
      <c r="O86" s="64">
        <f t="shared" si="27"/>
        <v>0</v>
      </c>
      <c r="P86" s="64">
        <f t="shared" si="28"/>
        <v>0</v>
      </c>
      <c r="Q86" s="64">
        <f t="shared" si="29"/>
        <v>0</v>
      </c>
      <c r="R86" s="64">
        <f t="shared" si="33"/>
        <v>0</v>
      </c>
      <c r="S86" s="64">
        <f t="shared" si="35"/>
        <v>0</v>
      </c>
      <c r="T86" s="64">
        <f t="shared" si="36"/>
        <v>125.125</v>
      </c>
      <c r="U86" s="64">
        <f t="shared" si="37"/>
        <v>15.75</v>
      </c>
      <c r="V86" s="64">
        <f t="shared" ref="V86:V104" si="38">VLOOKUP($C$84,$D$3:$K$63,$A$68,0)*(B68-B67)</f>
        <v>1.625</v>
      </c>
      <c r="W86" s="64">
        <f>VLOOKUP($C$85,$D$3:$K$63,$A$68,0)*(B67-B66)</f>
        <v>0.25</v>
      </c>
      <c r="X86" s="64">
        <f>VLOOKUP($C$86,$D$3:$K$63,$A$68,0)*B66</f>
        <v>0</v>
      </c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54">
        <f t="shared" si="13"/>
        <v>142.75</v>
      </c>
      <c r="BP86" s="53">
        <v>2020</v>
      </c>
      <c r="BQ86" s="61">
        <f t="shared" si="14"/>
        <v>0</v>
      </c>
      <c r="BR86" s="61">
        <f t="shared" si="14"/>
        <v>0</v>
      </c>
      <c r="BS86" s="61">
        <f t="shared" si="14"/>
        <v>0</v>
      </c>
      <c r="BT86" s="61">
        <f t="shared" si="14"/>
        <v>0</v>
      </c>
      <c r="BU86" s="61">
        <f t="shared" si="14"/>
        <v>0</v>
      </c>
      <c r="BV86" s="61">
        <f t="shared" si="14"/>
        <v>0</v>
      </c>
      <c r="BW86" s="61">
        <f t="shared" si="14"/>
        <v>0</v>
      </c>
      <c r="BX86" s="61">
        <f t="shared" si="14"/>
        <v>0</v>
      </c>
      <c r="BY86" s="61">
        <f t="shared" si="14"/>
        <v>0</v>
      </c>
      <c r="BZ86" s="61">
        <f t="shared" si="14"/>
        <v>0</v>
      </c>
      <c r="CA86" s="61">
        <f t="shared" si="14"/>
        <v>0</v>
      </c>
      <c r="CB86" s="61">
        <f t="shared" si="14"/>
        <v>0</v>
      </c>
      <c r="CC86" s="61">
        <f t="shared" si="14"/>
        <v>0</v>
      </c>
      <c r="CD86" s="61">
        <f t="shared" si="14"/>
        <v>0</v>
      </c>
      <c r="CE86" s="61">
        <f t="shared" si="14"/>
        <v>0</v>
      </c>
      <c r="CF86" s="61">
        <f t="shared" si="14"/>
        <v>0</v>
      </c>
      <c r="CG86" s="61">
        <f t="shared" si="30"/>
        <v>0.87653239929947502</v>
      </c>
      <c r="CH86" s="61">
        <f t="shared" si="30"/>
        <v>0.110332749562172</v>
      </c>
      <c r="CI86" s="61">
        <f t="shared" si="30"/>
        <v>1.1383537653239901E-2</v>
      </c>
      <c r="CJ86" s="61">
        <f t="shared" si="30"/>
        <v>1.7513134851138399E-3</v>
      </c>
      <c r="CK86" s="61">
        <f t="shared" si="30"/>
        <v>0</v>
      </c>
      <c r="CL86" s="61">
        <f t="shared" si="30"/>
        <v>0</v>
      </c>
      <c r="CM86" s="61">
        <f t="shared" si="30"/>
        <v>0</v>
      </c>
      <c r="CN86" s="61">
        <f t="shared" si="30"/>
        <v>0</v>
      </c>
      <c r="CO86" s="61">
        <f t="shared" si="30"/>
        <v>0</v>
      </c>
      <c r="CP86" s="61">
        <f t="shared" si="30"/>
        <v>0</v>
      </c>
      <c r="CQ86" s="61">
        <f t="shared" si="30"/>
        <v>0</v>
      </c>
      <c r="CR86" s="61">
        <f t="shared" si="30"/>
        <v>0</v>
      </c>
      <c r="CS86" s="61">
        <f t="shared" si="30"/>
        <v>0</v>
      </c>
      <c r="CT86" s="61">
        <f t="shared" si="30"/>
        <v>0</v>
      </c>
      <c r="CU86" s="61">
        <f t="shared" si="30"/>
        <v>0</v>
      </c>
      <c r="CV86" s="61">
        <f t="shared" si="30"/>
        <v>0</v>
      </c>
      <c r="CW86" s="61">
        <f t="shared" si="34"/>
        <v>0</v>
      </c>
      <c r="CX86" s="61">
        <f t="shared" si="34"/>
        <v>0</v>
      </c>
      <c r="CY86" s="61">
        <f t="shared" si="34"/>
        <v>0</v>
      </c>
      <c r="CZ86" s="61">
        <f t="shared" si="34"/>
        <v>0</v>
      </c>
      <c r="DA86" s="61">
        <f t="shared" si="34"/>
        <v>0</v>
      </c>
      <c r="DB86" s="61">
        <f t="shared" si="34"/>
        <v>0</v>
      </c>
      <c r="DC86" s="61">
        <f t="shared" si="31"/>
        <v>0</v>
      </c>
      <c r="DD86" s="61">
        <f t="shared" si="31"/>
        <v>0</v>
      </c>
      <c r="DE86" s="61">
        <f t="shared" si="31"/>
        <v>0</v>
      </c>
      <c r="DF86" s="61">
        <f t="shared" si="31"/>
        <v>0</v>
      </c>
      <c r="DG86" s="61">
        <f t="shared" si="31"/>
        <v>0</v>
      </c>
      <c r="DH86" s="61">
        <f t="shared" si="31"/>
        <v>0</v>
      </c>
      <c r="DI86" s="61">
        <f t="shared" si="31"/>
        <v>0</v>
      </c>
      <c r="DJ86" s="61">
        <f t="shared" si="31"/>
        <v>0</v>
      </c>
      <c r="DK86" s="61">
        <f t="shared" si="31"/>
        <v>0</v>
      </c>
      <c r="DL86" s="61">
        <f t="shared" si="31"/>
        <v>0</v>
      </c>
      <c r="DM86" s="61">
        <f t="shared" si="31"/>
        <v>0</v>
      </c>
      <c r="DN86" s="61">
        <f t="shared" si="31"/>
        <v>0</v>
      </c>
      <c r="DO86" s="61">
        <f t="shared" si="31"/>
        <v>0</v>
      </c>
      <c r="DP86" s="61">
        <f t="shared" si="31"/>
        <v>0</v>
      </c>
      <c r="DQ86" s="61">
        <f t="shared" si="31"/>
        <v>0</v>
      </c>
      <c r="DR86" s="61">
        <f t="shared" si="31"/>
        <v>0</v>
      </c>
      <c r="DS86" s="61">
        <f t="shared" si="32"/>
        <v>0</v>
      </c>
      <c r="DT86" s="61">
        <f t="shared" si="32"/>
        <v>0</v>
      </c>
      <c r="DU86" s="61">
        <f t="shared" si="32"/>
        <v>0</v>
      </c>
      <c r="DV86" s="61">
        <f t="shared" si="32"/>
        <v>0</v>
      </c>
      <c r="DW86" s="61">
        <f t="shared" si="32"/>
        <v>0</v>
      </c>
      <c r="DX86" s="61">
        <f t="shared" si="32"/>
        <v>0</v>
      </c>
      <c r="DY86" s="61">
        <f t="shared" si="32"/>
        <v>0</v>
      </c>
      <c r="DZ86" s="61">
        <f t="shared" si="15"/>
        <v>1</v>
      </c>
    </row>
    <row r="87" spans="1:130">
      <c r="B87" s="63"/>
      <c r="C87" s="53">
        <v>2021</v>
      </c>
      <c r="D87" s="64"/>
      <c r="E87" s="64">
        <f t="shared" si="17"/>
        <v>0</v>
      </c>
      <c r="F87" s="64">
        <f t="shared" si="18"/>
        <v>0</v>
      </c>
      <c r="G87" s="64">
        <f t="shared" si="19"/>
        <v>0</v>
      </c>
      <c r="H87" s="64">
        <f t="shared" si="20"/>
        <v>0</v>
      </c>
      <c r="I87" s="64">
        <f t="shared" si="21"/>
        <v>0</v>
      </c>
      <c r="J87" s="64">
        <f t="shared" si="22"/>
        <v>0</v>
      </c>
      <c r="K87" s="64">
        <f t="shared" si="23"/>
        <v>0</v>
      </c>
      <c r="L87" s="64">
        <f t="shared" si="24"/>
        <v>0</v>
      </c>
      <c r="M87" s="64">
        <f t="shared" si="25"/>
        <v>0</v>
      </c>
      <c r="N87" s="64">
        <f t="shared" si="26"/>
        <v>0</v>
      </c>
      <c r="O87" s="64">
        <f t="shared" si="27"/>
        <v>0</v>
      </c>
      <c r="P87" s="64">
        <f t="shared" si="28"/>
        <v>0</v>
      </c>
      <c r="Q87" s="64">
        <f t="shared" si="29"/>
        <v>0</v>
      </c>
      <c r="R87" s="64">
        <f t="shared" si="33"/>
        <v>0</v>
      </c>
      <c r="S87" s="64">
        <f t="shared" si="35"/>
        <v>0</v>
      </c>
      <c r="T87" s="64">
        <f t="shared" si="36"/>
        <v>125.125</v>
      </c>
      <c r="U87" s="64">
        <f t="shared" si="37"/>
        <v>15.75</v>
      </c>
      <c r="V87" s="64">
        <f t="shared" si="38"/>
        <v>1.625</v>
      </c>
      <c r="W87" s="64">
        <f t="shared" ref="W87:W105" si="39">VLOOKUP($C$85,$D$3:$K$63,$A$68,0)*(B68-B67)</f>
        <v>0.25</v>
      </c>
      <c r="X87" s="64">
        <f>VLOOKUP($C$86,$D$3:$K$63,$A$68,0)*(B67-B66)</f>
        <v>103.125</v>
      </c>
      <c r="Y87" s="64">
        <f>VLOOKUP($C$87,$D$3:$K$63,$A$68,0)*B66</f>
        <v>0</v>
      </c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54">
        <f t="shared" si="13"/>
        <v>245.875</v>
      </c>
      <c r="BP87" s="53">
        <v>2021</v>
      </c>
      <c r="BQ87" s="61">
        <f t="shared" si="14"/>
        <v>0</v>
      </c>
      <c r="BR87" s="61">
        <f t="shared" si="14"/>
        <v>0</v>
      </c>
      <c r="BS87" s="61">
        <f t="shared" si="14"/>
        <v>0</v>
      </c>
      <c r="BT87" s="61">
        <f t="shared" si="14"/>
        <v>0</v>
      </c>
      <c r="BU87" s="61">
        <f t="shared" si="14"/>
        <v>0</v>
      </c>
      <c r="BV87" s="61">
        <f t="shared" si="14"/>
        <v>0</v>
      </c>
      <c r="BW87" s="61">
        <f t="shared" si="14"/>
        <v>0</v>
      </c>
      <c r="BX87" s="61">
        <f t="shared" si="14"/>
        <v>0</v>
      </c>
      <c r="BY87" s="61">
        <f t="shared" si="14"/>
        <v>0</v>
      </c>
      <c r="BZ87" s="61">
        <f t="shared" si="14"/>
        <v>0</v>
      </c>
      <c r="CA87" s="61">
        <f t="shared" si="14"/>
        <v>0</v>
      </c>
      <c r="CB87" s="61">
        <f t="shared" si="14"/>
        <v>0</v>
      </c>
      <c r="CC87" s="61">
        <f t="shared" si="14"/>
        <v>0</v>
      </c>
      <c r="CD87" s="61">
        <f t="shared" si="14"/>
        <v>0</v>
      </c>
      <c r="CE87" s="61">
        <f t="shared" si="14"/>
        <v>0</v>
      </c>
      <c r="CF87" s="61">
        <f t="shared" si="14"/>
        <v>0</v>
      </c>
      <c r="CG87" s="61">
        <f t="shared" si="30"/>
        <v>0.50889679715302505</v>
      </c>
      <c r="CH87" s="61">
        <f t="shared" si="30"/>
        <v>6.4056939501779403E-2</v>
      </c>
      <c r="CI87" s="61">
        <f t="shared" si="30"/>
        <v>6.6090493136756502E-3</v>
      </c>
      <c r="CJ87" s="61">
        <f t="shared" si="30"/>
        <v>1.01677681748856E-3</v>
      </c>
      <c r="CK87" s="61">
        <f t="shared" si="30"/>
        <v>0.41942043721403099</v>
      </c>
      <c r="CL87" s="61">
        <f t="shared" si="30"/>
        <v>0</v>
      </c>
      <c r="CM87" s="61">
        <f t="shared" si="30"/>
        <v>0</v>
      </c>
      <c r="CN87" s="61">
        <f t="shared" si="30"/>
        <v>0</v>
      </c>
      <c r="CO87" s="61">
        <f t="shared" si="30"/>
        <v>0</v>
      </c>
      <c r="CP87" s="61">
        <f t="shared" si="30"/>
        <v>0</v>
      </c>
      <c r="CQ87" s="61">
        <f t="shared" si="30"/>
        <v>0</v>
      </c>
      <c r="CR87" s="61">
        <f t="shared" si="30"/>
        <v>0</v>
      </c>
      <c r="CS87" s="61">
        <f t="shared" si="30"/>
        <v>0</v>
      </c>
      <c r="CT87" s="61">
        <f t="shared" si="30"/>
        <v>0</v>
      </c>
      <c r="CU87" s="61">
        <f t="shared" si="30"/>
        <v>0</v>
      </c>
      <c r="CV87" s="61">
        <f t="shared" si="30"/>
        <v>0</v>
      </c>
      <c r="CW87" s="61">
        <f t="shared" si="34"/>
        <v>0</v>
      </c>
      <c r="CX87" s="61">
        <f t="shared" si="34"/>
        <v>0</v>
      </c>
      <c r="CY87" s="61">
        <f t="shared" si="34"/>
        <v>0</v>
      </c>
      <c r="CZ87" s="61">
        <f t="shared" si="34"/>
        <v>0</v>
      </c>
      <c r="DA87" s="61">
        <f t="shared" si="34"/>
        <v>0</v>
      </c>
      <c r="DB87" s="61">
        <f t="shared" si="34"/>
        <v>0</v>
      </c>
      <c r="DC87" s="61">
        <f t="shared" si="31"/>
        <v>0</v>
      </c>
      <c r="DD87" s="61">
        <f t="shared" si="31"/>
        <v>0</v>
      </c>
      <c r="DE87" s="61">
        <f t="shared" si="31"/>
        <v>0</v>
      </c>
      <c r="DF87" s="61">
        <f t="shared" si="31"/>
        <v>0</v>
      </c>
      <c r="DG87" s="61">
        <f t="shared" si="31"/>
        <v>0</v>
      </c>
      <c r="DH87" s="61">
        <f t="shared" si="31"/>
        <v>0</v>
      </c>
      <c r="DI87" s="61">
        <f t="shared" si="31"/>
        <v>0</v>
      </c>
      <c r="DJ87" s="61">
        <f t="shared" si="31"/>
        <v>0</v>
      </c>
      <c r="DK87" s="61">
        <f t="shared" si="31"/>
        <v>0</v>
      </c>
      <c r="DL87" s="61">
        <f t="shared" si="31"/>
        <v>0</v>
      </c>
      <c r="DM87" s="61">
        <f t="shared" si="31"/>
        <v>0</v>
      </c>
      <c r="DN87" s="61">
        <f t="shared" si="31"/>
        <v>0</v>
      </c>
      <c r="DO87" s="61">
        <f t="shared" si="31"/>
        <v>0</v>
      </c>
      <c r="DP87" s="61">
        <f t="shared" si="31"/>
        <v>0</v>
      </c>
      <c r="DQ87" s="61">
        <f t="shared" si="31"/>
        <v>0</v>
      </c>
      <c r="DR87" s="61">
        <f t="shared" si="31"/>
        <v>0</v>
      </c>
      <c r="DS87" s="61">
        <f t="shared" si="32"/>
        <v>0</v>
      </c>
      <c r="DT87" s="61">
        <f t="shared" si="32"/>
        <v>0</v>
      </c>
      <c r="DU87" s="61">
        <f t="shared" si="32"/>
        <v>0</v>
      </c>
      <c r="DV87" s="61">
        <f t="shared" si="32"/>
        <v>0</v>
      </c>
      <c r="DW87" s="61">
        <f t="shared" si="32"/>
        <v>0</v>
      </c>
      <c r="DX87" s="61">
        <f t="shared" si="32"/>
        <v>0</v>
      </c>
      <c r="DY87" s="61">
        <f t="shared" si="32"/>
        <v>0</v>
      </c>
      <c r="DZ87" s="61">
        <f t="shared" si="15"/>
        <v>1</v>
      </c>
    </row>
    <row r="88" spans="1:130">
      <c r="B88" s="63"/>
      <c r="C88" s="53">
        <v>2022</v>
      </c>
      <c r="D88" s="64"/>
      <c r="E88" s="64"/>
      <c r="F88" s="64">
        <f t="shared" si="18"/>
        <v>0</v>
      </c>
      <c r="G88" s="64">
        <f t="shared" si="19"/>
        <v>0</v>
      </c>
      <c r="H88" s="64">
        <f t="shared" si="20"/>
        <v>0</v>
      </c>
      <c r="I88" s="64">
        <f t="shared" si="21"/>
        <v>0</v>
      </c>
      <c r="J88" s="64">
        <f t="shared" si="22"/>
        <v>0</v>
      </c>
      <c r="K88" s="64">
        <f t="shared" si="23"/>
        <v>0</v>
      </c>
      <c r="L88" s="64">
        <f t="shared" si="24"/>
        <v>0</v>
      </c>
      <c r="M88" s="64">
        <f t="shared" si="25"/>
        <v>0</v>
      </c>
      <c r="N88" s="64">
        <f t="shared" si="26"/>
        <v>0</v>
      </c>
      <c r="O88" s="64">
        <f t="shared" si="27"/>
        <v>0</v>
      </c>
      <c r="P88" s="64">
        <f t="shared" si="28"/>
        <v>0</v>
      </c>
      <c r="Q88" s="64">
        <f t="shared" si="29"/>
        <v>0</v>
      </c>
      <c r="R88" s="64">
        <f t="shared" si="33"/>
        <v>0</v>
      </c>
      <c r="S88" s="64">
        <f t="shared" si="35"/>
        <v>0</v>
      </c>
      <c r="T88" s="64">
        <f t="shared" si="36"/>
        <v>125.125</v>
      </c>
      <c r="U88" s="64">
        <f t="shared" si="37"/>
        <v>15.75</v>
      </c>
      <c r="V88" s="64">
        <f t="shared" si="38"/>
        <v>1.625</v>
      </c>
      <c r="W88" s="64">
        <f t="shared" si="39"/>
        <v>0.25</v>
      </c>
      <c r="X88" s="64">
        <f t="shared" ref="X88:X106" si="40">VLOOKUP($C$86,$D$3:$K$63,$A$68,0)*(B68-B67)</f>
        <v>103.125</v>
      </c>
      <c r="Y88" s="64">
        <f>VLOOKUP($C$87,$D$3:$K$63,$A$68,0)*(B67-B66)</f>
        <v>180.375</v>
      </c>
      <c r="Z88" s="64">
        <f>VLOOKUP($C$88,$D$3:$K$63,$A$68,0)*B66</f>
        <v>0</v>
      </c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54">
        <f t="shared" si="13"/>
        <v>426.25</v>
      </c>
      <c r="BP88" s="53">
        <v>2022</v>
      </c>
      <c r="BQ88" s="61">
        <f t="shared" si="14"/>
        <v>0</v>
      </c>
      <c r="BR88" s="61">
        <f t="shared" si="14"/>
        <v>0</v>
      </c>
      <c r="BS88" s="61">
        <f t="shared" si="14"/>
        <v>0</v>
      </c>
      <c r="BT88" s="61">
        <f t="shared" si="14"/>
        <v>0</v>
      </c>
      <c r="BU88" s="61">
        <f t="shared" si="14"/>
        <v>0</v>
      </c>
      <c r="BV88" s="61">
        <f t="shared" si="14"/>
        <v>0</v>
      </c>
      <c r="BW88" s="61">
        <f t="shared" si="14"/>
        <v>0</v>
      </c>
      <c r="BX88" s="61">
        <f t="shared" si="14"/>
        <v>0</v>
      </c>
      <c r="BY88" s="61">
        <f t="shared" si="14"/>
        <v>0</v>
      </c>
      <c r="BZ88" s="61">
        <f t="shared" si="14"/>
        <v>0</v>
      </c>
      <c r="CA88" s="61">
        <f t="shared" si="14"/>
        <v>0</v>
      </c>
      <c r="CB88" s="61">
        <f t="shared" si="14"/>
        <v>0</v>
      </c>
      <c r="CC88" s="61">
        <f t="shared" si="14"/>
        <v>0</v>
      </c>
      <c r="CD88" s="61">
        <f t="shared" si="14"/>
        <v>0</v>
      </c>
      <c r="CE88" s="61">
        <f t="shared" si="14"/>
        <v>0</v>
      </c>
      <c r="CF88" s="61">
        <f t="shared" si="14"/>
        <v>0</v>
      </c>
      <c r="CG88" s="61">
        <f t="shared" si="30"/>
        <v>0.293548387096774</v>
      </c>
      <c r="CH88" s="61">
        <f t="shared" si="30"/>
        <v>3.6950146627566002E-2</v>
      </c>
      <c r="CI88" s="61">
        <f t="shared" si="30"/>
        <v>3.8123167155425198E-3</v>
      </c>
      <c r="CJ88" s="61">
        <f t="shared" si="30"/>
        <v>5.8651026392961898E-4</v>
      </c>
      <c r="CK88" s="61">
        <f t="shared" si="30"/>
        <v>0.241935483870968</v>
      </c>
      <c r="CL88" s="61">
        <f t="shared" si="30"/>
        <v>0.42316715542521999</v>
      </c>
      <c r="CM88" s="61">
        <f t="shared" si="30"/>
        <v>0</v>
      </c>
      <c r="CN88" s="61">
        <f t="shared" si="30"/>
        <v>0</v>
      </c>
      <c r="CO88" s="61">
        <f t="shared" si="30"/>
        <v>0</v>
      </c>
      <c r="CP88" s="61">
        <f t="shared" si="30"/>
        <v>0</v>
      </c>
      <c r="CQ88" s="61">
        <f t="shared" si="30"/>
        <v>0</v>
      </c>
      <c r="CR88" s="61">
        <f t="shared" si="30"/>
        <v>0</v>
      </c>
      <c r="CS88" s="61">
        <f t="shared" si="30"/>
        <v>0</v>
      </c>
      <c r="CT88" s="61">
        <f t="shared" si="30"/>
        <v>0</v>
      </c>
      <c r="CU88" s="61">
        <f t="shared" si="30"/>
        <v>0</v>
      </c>
      <c r="CV88" s="61">
        <f t="shared" si="30"/>
        <v>0</v>
      </c>
      <c r="CW88" s="61">
        <f t="shared" si="34"/>
        <v>0</v>
      </c>
      <c r="CX88" s="61">
        <f t="shared" si="34"/>
        <v>0</v>
      </c>
      <c r="CY88" s="61">
        <f t="shared" si="34"/>
        <v>0</v>
      </c>
      <c r="CZ88" s="61">
        <f t="shared" si="34"/>
        <v>0</v>
      </c>
      <c r="DA88" s="61">
        <f t="shared" si="34"/>
        <v>0</v>
      </c>
      <c r="DB88" s="61">
        <f t="shared" si="34"/>
        <v>0</v>
      </c>
      <c r="DC88" s="61">
        <f t="shared" si="31"/>
        <v>0</v>
      </c>
      <c r="DD88" s="61">
        <f t="shared" si="31"/>
        <v>0</v>
      </c>
      <c r="DE88" s="61">
        <f t="shared" si="31"/>
        <v>0</v>
      </c>
      <c r="DF88" s="61">
        <f t="shared" si="31"/>
        <v>0</v>
      </c>
      <c r="DG88" s="61">
        <f t="shared" si="31"/>
        <v>0</v>
      </c>
      <c r="DH88" s="61">
        <f t="shared" si="31"/>
        <v>0</v>
      </c>
      <c r="DI88" s="61">
        <f t="shared" si="31"/>
        <v>0</v>
      </c>
      <c r="DJ88" s="61">
        <f t="shared" si="31"/>
        <v>0</v>
      </c>
      <c r="DK88" s="61">
        <f t="shared" si="31"/>
        <v>0</v>
      </c>
      <c r="DL88" s="61">
        <f t="shared" si="31"/>
        <v>0</v>
      </c>
      <c r="DM88" s="61">
        <f t="shared" si="31"/>
        <v>0</v>
      </c>
      <c r="DN88" s="61">
        <f t="shared" si="31"/>
        <v>0</v>
      </c>
      <c r="DO88" s="61">
        <f t="shared" si="31"/>
        <v>0</v>
      </c>
      <c r="DP88" s="61">
        <f t="shared" si="31"/>
        <v>0</v>
      </c>
      <c r="DQ88" s="61">
        <f t="shared" si="31"/>
        <v>0</v>
      </c>
      <c r="DR88" s="61">
        <f t="shared" si="31"/>
        <v>0</v>
      </c>
      <c r="DS88" s="61">
        <f t="shared" si="32"/>
        <v>0</v>
      </c>
      <c r="DT88" s="61">
        <f t="shared" si="32"/>
        <v>0</v>
      </c>
      <c r="DU88" s="61">
        <f t="shared" si="32"/>
        <v>0</v>
      </c>
      <c r="DV88" s="61">
        <f t="shared" si="32"/>
        <v>0</v>
      </c>
      <c r="DW88" s="61">
        <f t="shared" si="32"/>
        <v>0</v>
      </c>
      <c r="DX88" s="61">
        <f t="shared" si="32"/>
        <v>0</v>
      </c>
      <c r="DY88" s="61">
        <f t="shared" si="32"/>
        <v>0</v>
      </c>
      <c r="DZ88" s="61">
        <f t="shared" si="15"/>
        <v>1</v>
      </c>
    </row>
    <row r="89" spans="1:130">
      <c r="B89" s="63"/>
      <c r="C89" s="53">
        <v>2023</v>
      </c>
      <c r="D89" s="64"/>
      <c r="E89" s="64"/>
      <c r="F89" s="64"/>
      <c r="G89" s="64">
        <f t="shared" si="19"/>
        <v>0</v>
      </c>
      <c r="H89" s="64">
        <f t="shared" si="20"/>
        <v>0</v>
      </c>
      <c r="I89" s="64">
        <f t="shared" si="21"/>
        <v>0</v>
      </c>
      <c r="J89" s="64">
        <f t="shared" si="22"/>
        <v>0</v>
      </c>
      <c r="K89" s="64">
        <f t="shared" si="23"/>
        <v>0</v>
      </c>
      <c r="L89" s="64">
        <f t="shared" si="24"/>
        <v>0</v>
      </c>
      <c r="M89" s="64">
        <f t="shared" si="25"/>
        <v>0</v>
      </c>
      <c r="N89" s="64">
        <f t="shared" si="26"/>
        <v>0</v>
      </c>
      <c r="O89" s="64">
        <f t="shared" si="27"/>
        <v>0</v>
      </c>
      <c r="P89" s="64">
        <f t="shared" si="28"/>
        <v>0</v>
      </c>
      <c r="Q89" s="64">
        <f t="shared" si="29"/>
        <v>0</v>
      </c>
      <c r="R89" s="64">
        <f t="shared" si="33"/>
        <v>0</v>
      </c>
      <c r="S89" s="64">
        <f t="shared" si="35"/>
        <v>0</v>
      </c>
      <c r="T89" s="64">
        <f t="shared" si="36"/>
        <v>125.125</v>
      </c>
      <c r="U89" s="64">
        <f t="shared" si="37"/>
        <v>15.75</v>
      </c>
      <c r="V89" s="64">
        <f t="shared" si="38"/>
        <v>1.625</v>
      </c>
      <c r="W89" s="64">
        <f t="shared" si="39"/>
        <v>0.25</v>
      </c>
      <c r="X89" s="64">
        <f t="shared" si="40"/>
        <v>103.125</v>
      </c>
      <c r="Y89" s="64">
        <f t="shared" ref="Y89:Y107" si="41">VLOOKUP($C$87,$D$3:$K$63,$A$68,0)*(B68-B67)</f>
        <v>180.375</v>
      </c>
      <c r="Z89" s="64">
        <f>VLOOKUP($C$88,$D$3:$K$63,$A$68,0)*(B67-B66)</f>
        <v>208.125</v>
      </c>
      <c r="AA89" s="64">
        <f>VLOOKUP($C$89,$D$3:$K$63,$A$68,0)*B66</f>
        <v>0</v>
      </c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54">
        <f t="shared" si="13"/>
        <v>634.375</v>
      </c>
      <c r="BP89" s="53">
        <v>2023</v>
      </c>
      <c r="BQ89" s="61">
        <f t="shared" si="14"/>
        <v>0</v>
      </c>
      <c r="BR89" s="61">
        <f t="shared" si="14"/>
        <v>0</v>
      </c>
      <c r="BS89" s="61">
        <f t="shared" si="14"/>
        <v>0</v>
      </c>
      <c r="BT89" s="61">
        <f t="shared" si="14"/>
        <v>0</v>
      </c>
      <c r="BU89" s="61">
        <f t="shared" si="14"/>
        <v>0</v>
      </c>
      <c r="BV89" s="61">
        <f t="shared" si="14"/>
        <v>0</v>
      </c>
      <c r="BW89" s="61">
        <f t="shared" si="14"/>
        <v>0</v>
      </c>
      <c r="BX89" s="61">
        <f t="shared" si="14"/>
        <v>0</v>
      </c>
      <c r="BY89" s="61">
        <f t="shared" si="14"/>
        <v>0</v>
      </c>
      <c r="BZ89" s="61">
        <f t="shared" si="14"/>
        <v>0</v>
      </c>
      <c r="CA89" s="61">
        <f t="shared" si="14"/>
        <v>0</v>
      </c>
      <c r="CB89" s="61">
        <f t="shared" si="14"/>
        <v>0</v>
      </c>
      <c r="CC89" s="61">
        <f t="shared" si="14"/>
        <v>0</v>
      </c>
      <c r="CD89" s="61">
        <f t="shared" si="14"/>
        <v>0</v>
      </c>
      <c r="CE89" s="61">
        <f t="shared" si="14"/>
        <v>0</v>
      </c>
      <c r="CF89" s="61">
        <f t="shared" si="14"/>
        <v>0</v>
      </c>
      <c r="CG89" s="61">
        <f t="shared" si="30"/>
        <v>0.19724137931034499</v>
      </c>
      <c r="CH89" s="61">
        <f t="shared" si="30"/>
        <v>2.4827586206896599E-2</v>
      </c>
      <c r="CI89" s="61">
        <f t="shared" si="30"/>
        <v>2.5615763546798002E-3</v>
      </c>
      <c r="CJ89" s="61">
        <f t="shared" si="30"/>
        <v>3.9408866995073899E-4</v>
      </c>
      <c r="CK89" s="61">
        <f t="shared" si="30"/>
        <v>0.16256157635467999</v>
      </c>
      <c r="CL89" s="61">
        <f t="shared" si="30"/>
        <v>0.28433497536945801</v>
      </c>
      <c r="CM89" s="61">
        <f t="shared" si="30"/>
        <v>0.32807881773399</v>
      </c>
      <c r="CN89" s="61">
        <f t="shared" si="30"/>
        <v>0</v>
      </c>
      <c r="CO89" s="61">
        <f t="shared" si="30"/>
        <v>0</v>
      </c>
      <c r="CP89" s="61">
        <f t="shared" si="30"/>
        <v>0</v>
      </c>
      <c r="CQ89" s="61">
        <f t="shared" si="30"/>
        <v>0</v>
      </c>
      <c r="CR89" s="61">
        <f t="shared" si="30"/>
        <v>0</v>
      </c>
      <c r="CS89" s="61">
        <f t="shared" si="30"/>
        <v>0</v>
      </c>
      <c r="CT89" s="61">
        <f t="shared" si="30"/>
        <v>0</v>
      </c>
      <c r="CU89" s="61">
        <f t="shared" si="30"/>
        <v>0</v>
      </c>
      <c r="CV89" s="61">
        <f t="shared" si="30"/>
        <v>0</v>
      </c>
      <c r="CW89" s="61">
        <f t="shared" si="34"/>
        <v>0</v>
      </c>
      <c r="CX89" s="61">
        <f t="shared" si="34"/>
        <v>0</v>
      </c>
      <c r="CY89" s="61">
        <f t="shared" si="34"/>
        <v>0</v>
      </c>
      <c r="CZ89" s="61">
        <f t="shared" si="34"/>
        <v>0</v>
      </c>
      <c r="DA89" s="61">
        <f t="shared" si="34"/>
        <v>0</v>
      </c>
      <c r="DB89" s="61">
        <f t="shared" si="34"/>
        <v>0</v>
      </c>
      <c r="DC89" s="61">
        <f t="shared" si="31"/>
        <v>0</v>
      </c>
      <c r="DD89" s="61">
        <f t="shared" si="31"/>
        <v>0</v>
      </c>
      <c r="DE89" s="61">
        <f t="shared" si="31"/>
        <v>0</v>
      </c>
      <c r="DF89" s="61">
        <f t="shared" si="31"/>
        <v>0</v>
      </c>
      <c r="DG89" s="61">
        <f t="shared" si="31"/>
        <v>0</v>
      </c>
      <c r="DH89" s="61">
        <f t="shared" si="31"/>
        <v>0</v>
      </c>
      <c r="DI89" s="61">
        <f t="shared" si="31"/>
        <v>0</v>
      </c>
      <c r="DJ89" s="61">
        <f t="shared" si="31"/>
        <v>0</v>
      </c>
      <c r="DK89" s="61">
        <f t="shared" si="31"/>
        <v>0</v>
      </c>
      <c r="DL89" s="61">
        <f t="shared" si="31"/>
        <v>0</v>
      </c>
      <c r="DM89" s="61">
        <f t="shared" si="31"/>
        <v>0</v>
      </c>
      <c r="DN89" s="61">
        <f t="shared" si="31"/>
        <v>0</v>
      </c>
      <c r="DO89" s="61">
        <f t="shared" si="31"/>
        <v>0</v>
      </c>
      <c r="DP89" s="61">
        <f t="shared" si="31"/>
        <v>0</v>
      </c>
      <c r="DQ89" s="61">
        <f t="shared" si="31"/>
        <v>0</v>
      </c>
      <c r="DR89" s="61">
        <f t="shared" si="31"/>
        <v>0</v>
      </c>
      <c r="DS89" s="61">
        <f t="shared" si="32"/>
        <v>0</v>
      </c>
      <c r="DT89" s="61">
        <f t="shared" si="32"/>
        <v>0</v>
      </c>
      <c r="DU89" s="61">
        <f t="shared" si="32"/>
        <v>0</v>
      </c>
      <c r="DV89" s="61">
        <f t="shared" si="32"/>
        <v>0</v>
      </c>
      <c r="DW89" s="61">
        <f t="shared" si="32"/>
        <v>0</v>
      </c>
      <c r="DX89" s="61">
        <f t="shared" si="32"/>
        <v>0</v>
      </c>
      <c r="DY89" s="61">
        <f t="shared" si="32"/>
        <v>0</v>
      </c>
      <c r="DZ89" s="61">
        <f t="shared" si="15"/>
        <v>1</v>
      </c>
    </row>
    <row r="90" spans="1:130">
      <c r="B90" s="63"/>
      <c r="C90" s="53">
        <v>2024</v>
      </c>
      <c r="D90" s="64"/>
      <c r="E90" s="64"/>
      <c r="F90" s="64"/>
      <c r="G90" s="64"/>
      <c r="H90" s="64">
        <f t="shared" si="20"/>
        <v>0</v>
      </c>
      <c r="I90" s="64">
        <f t="shared" si="21"/>
        <v>0</v>
      </c>
      <c r="J90" s="64">
        <f t="shared" si="22"/>
        <v>0</v>
      </c>
      <c r="K90" s="64">
        <f t="shared" si="23"/>
        <v>0</v>
      </c>
      <c r="L90" s="64">
        <f t="shared" si="24"/>
        <v>0</v>
      </c>
      <c r="M90" s="64">
        <f t="shared" si="25"/>
        <v>0</v>
      </c>
      <c r="N90" s="64">
        <f t="shared" si="26"/>
        <v>0</v>
      </c>
      <c r="O90" s="64">
        <f t="shared" si="27"/>
        <v>0</v>
      </c>
      <c r="P90" s="64">
        <f t="shared" si="28"/>
        <v>0</v>
      </c>
      <c r="Q90" s="64">
        <f t="shared" si="29"/>
        <v>0</v>
      </c>
      <c r="R90" s="64">
        <f t="shared" si="33"/>
        <v>0</v>
      </c>
      <c r="S90" s="64">
        <f t="shared" si="35"/>
        <v>0</v>
      </c>
      <c r="T90" s="64">
        <f t="shared" si="36"/>
        <v>125.125</v>
      </c>
      <c r="U90" s="64">
        <f t="shared" si="37"/>
        <v>15.75</v>
      </c>
      <c r="V90" s="64">
        <f t="shared" si="38"/>
        <v>1.625</v>
      </c>
      <c r="W90" s="64">
        <f t="shared" si="39"/>
        <v>0.25</v>
      </c>
      <c r="X90" s="64">
        <f t="shared" si="40"/>
        <v>103.125</v>
      </c>
      <c r="Y90" s="64">
        <f t="shared" si="41"/>
        <v>180.375</v>
      </c>
      <c r="Z90" s="64">
        <f t="shared" ref="Z90:Z108" si="42">VLOOKUP($C$88,$D$3:$K$63,$A$68,0)*(B68-B67)</f>
        <v>208.125</v>
      </c>
      <c r="AA90" s="64">
        <f>VLOOKUP($C$89,$D$3:$K$63,$A$68,0)*(B67-B66)</f>
        <v>259.5</v>
      </c>
      <c r="AB90" s="64">
        <f>VLOOKUP($C$90,$D$3:$K$63,$A$68,0)*B66</f>
        <v>0</v>
      </c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54">
        <f t="shared" si="13"/>
        <v>893.875</v>
      </c>
      <c r="BP90" s="53">
        <v>2024</v>
      </c>
      <c r="BQ90" s="61">
        <f t="shared" si="14"/>
        <v>0</v>
      </c>
      <c r="BR90" s="61">
        <f t="shared" si="14"/>
        <v>0</v>
      </c>
      <c r="BS90" s="61">
        <f t="shared" si="14"/>
        <v>0</v>
      </c>
      <c r="BT90" s="61">
        <f t="shared" si="14"/>
        <v>0</v>
      </c>
      <c r="BU90" s="61">
        <f t="shared" si="14"/>
        <v>0</v>
      </c>
      <c r="BV90" s="61">
        <f t="shared" si="14"/>
        <v>0</v>
      </c>
      <c r="BW90" s="61">
        <f t="shared" si="14"/>
        <v>0</v>
      </c>
      <c r="BX90" s="61">
        <f t="shared" si="14"/>
        <v>0</v>
      </c>
      <c r="BY90" s="61">
        <f t="shared" si="14"/>
        <v>0</v>
      </c>
      <c r="BZ90" s="61">
        <f t="shared" si="14"/>
        <v>0</v>
      </c>
      <c r="CA90" s="61">
        <f t="shared" si="14"/>
        <v>0</v>
      </c>
      <c r="CB90" s="61">
        <f t="shared" si="14"/>
        <v>0</v>
      </c>
      <c r="CC90" s="61">
        <f t="shared" si="14"/>
        <v>0</v>
      </c>
      <c r="CD90" s="61">
        <f t="shared" si="14"/>
        <v>0</v>
      </c>
      <c r="CE90" s="61">
        <f t="shared" si="14"/>
        <v>0</v>
      </c>
      <c r="CF90" s="61">
        <f t="shared" si="14"/>
        <v>0</v>
      </c>
      <c r="CG90" s="61">
        <f t="shared" si="30"/>
        <v>0.13998042231855701</v>
      </c>
      <c r="CH90" s="61">
        <f t="shared" si="30"/>
        <v>1.7619913298839301E-2</v>
      </c>
      <c r="CI90" s="61">
        <f t="shared" si="30"/>
        <v>1.8179275625786601E-3</v>
      </c>
      <c r="CJ90" s="61">
        <f t="shared" si="30"/>
        <v>2.7968116347364E-4</v>
      </c>
      <c r="CK90" s="61">
        <f t="shared" si="30"/>
        <v>0.11536847993287699</v>
      </c>
      <c r="CL90" s="61">
        <f t="shared" si="30"/>
        <v>0.20178995944623099</v>
      </c>
      <c r="CM90" s="61">
        <f t="shared" si="30"/>
        <v>0.23283456859180501</v>
      </c>
      <c r="CN90" s="61">
        <f t="shared" si="30"/>
        <v>0.29030904768563798</v>
      </c>
      <c r="CO90" s="61">
        <f t="shared" si="30"/>
        <v>0</v>
      </c>
      <c r="CP90" s="61">
        <f t="shared" si="30"/>
        <v>0</v>
      </c>
      <c r="CQ90" s="61">
        <f t="shared" si="30"/>
        <v>0</v>
      </c>
      <c r="CR90" s="61">
        <f t="shared" si="30"/>
        <v>0</v>
      </c>
      <c r="CS90" s="61">
        <f t="shared" si="30"/>
        <v>0</v>
      </c>
      <c r="CT90" s="61">
        <f t="shared" si="30"/>
        <v>0</v>
      </c>
      <c r="CU90" s="61">
        <f t="shared" si="30"/>
        <v>0</v>
      </c>
      <c r="CV90" s="61">
        <f t="shared" si="30"/>
        <v>0</v>
      </c>
      <c r="CW90" s="61">
        <f t="shared" si="34"/>
        <v>0</v>
      </c>
      <c r="CX90" s="61">
        <f t="shared" si="34"/>
        <v>0</v>
      </c>
      <c r="CY90" s="61">
        <f t="shared" si="34"/>
        <v>0</v>
      </c>
      <c r="CZ90" s="61">
        <f t="shared" si="34"/>
        <v>0</v>
      </c>
      <c r="DA90" s="61">
        <f t="shared" si="34"/>
        <v>0</v>
      </c>
      <c r="DB90" s="61">
        <f t="shared" si="34"/>
        <v>0</v>
      </c>
      <c r="DC90" s="61">
        <f t="shared" si="31"/>
        <v>0</v>
      </c>
      <c r="DD90" s="61">
        <f t="shared" si="31"/>
        <v>0</v>
      </c>
      <c r="DE90" s="61">
        <f t="shared" si="31"/>
        <v>0</v>
      </c>
      <c r="DF90" s="61">
        <f t="shared" si="31"/>
        <v>0</v>
      </c>
      <c r="DG90" s="61">
        <f t="shared" si="31"/>
        <v>0</v>
      </c>
      <c r="DH90" s="61">
        <f t="shared" si="31"/>
        <v>0</v>
      </c>
      <c r="DI90" s="61">
        <f t="shared" si="31"/>
        <v>0</v>
      </c>
      <c r="DJ90" s="61">
        <f t="shared" si="31"/>
        <v>0</v>
      </c>
      <c r="DK90" s="61">
        <f t="shared" si="31"/>
        <v>0</v>
      </c>
      <c r="DL90" s="61">
        <f t="shared" si="31"/>
        <v>0</v>
      </c>
      <c r="DM90" s="61">
        <f t="shared" si="31"/>
        <v>0</v>
      </c>
      <c r="DN90" s="61">
        <f t="shared" si="31"/>
        <v>0</v>
      </c>
      <c r="DO90" s="61">
        <f t="shared" si="31"/>
        <v>0</v>
      </c>
      <c r="DP90" s="61">
        <f t="shared" si="31"/>
        <v>0</v>
      </c>
      <c r="DQ90" s="61">
        <f t="shared" si="31"/>
        <v>0</v>
      </c>
      <c r="DR90" s="61">
        <f t="shared" si="31"/>
        <v>0</v>
      </c>
      <c r="DS90" s="61">
        <f t="shared" si="32"/>
        <v>0</v>
      </c>
      <c r="DT90" s="61">
        <f t="shared" si="32"/>
        <v>0</v>
      </c>
      <c r="DU90" s="61">
        <f t="shared" si="32"/>
        <v>0</v>
      </c>
      <c r="DV90" s="61">
        <f t="shared" si="32"/>
        <v>0</v>
      </c>
      <c r="DW90" s="61">
        <f t="shared" si="32"/>
        <v>0</v>
      </c>
      <c r="DX90" s="61">
        <f t="shared" si="32"/>
        <v>0</v>
      </c>
      <c r="DY90" s="61">
        <f t="shared" si="32"/>
        <v>0</v>
      </c>
      <c r="DZ90" s="61">
        <f t="shared" si="15"/>
        <v>1</v>
      </c>
    </row>
    <row r="91" spans="1:130">
      <c r="B91" s="63"/>
      <c r="C91" s="53">
        <v>2025</v>
      </c>
      <c r="D91" s="64"/>
      <c r="E91" s="64"/>
      <c r="F91" s="64"/>
      <c r="G91" s="64"/>
      <c r="H91" s="64"/>
      <c r="I91" s="64">
        <f t="shared" si="21"/>
        <v>0</v>
      </c>
      <c r="J91" s="64">
        <f t="shared" si="22"/>
        <v>0</v>
      </c>
      <c r="K91" s="64">
        <f t="shared" si="23"/>
        <v>0</v>
      </c>
      <c r="L91" s="64">
        <f t="shared" si="24"/>
        <v>0</v>
      </c>
      <c r="M91" s="64">
        <f t="shared" si="25"/>
        <v>0</v>
      </c>
      <c r="N91" s="64">
        <f t="shared" si="26"/>
        <v>0</v>
      </c>
      <c r="O91" s="64">
        <f t="shared" si="27"/>
        <v>0</v>
      </c>
      <c r="P91" s="64">
        <f t="shared" si="28"/>
        <v>0</v>
      </c>
      <c r="Q91" s="64">
        <f t="shared" si="29"/>
        <v>0</v>
      </c>
      <c r="R91" s="64">
        <f t="shared" si="33"/>
        <v>0</v>
      </c>
      <c r="S91" s="64">
        <f t="shared" si="35"/>
        <v>0</v>
      </c>
      <c r="T91" s="64">
        <f t="shared" si="36"/>
        <v>0</v>
      </c>
      <c r="U91" s="64">
        <f t="shared" si="37"/>
        <v>15.75</v>
      </c>
      <c r="V91" s="64">
        <f t="shared" si="38"/>
        <v>1.625</v>
      </c>
      <c r="W91" s="64">
        <f t="shared" si="39"/>
        <v>0.25</v>
      </c>
      <c r="X91" s="64">
        <f t="shared" si="40"/>
        <v>103.125</v>
      </c>
      <c r="Y91" s="64">
        <f t="shared" si="41"/>
        <v>180.375</v>
      </c>
      <c r="Z91" s="64">
        <f t="shared" si="42"/>
        <v>208.125</v>
      </c>
      <c r="AA91" s="64">
        <f t="shared" ref="AA91:AA109" si="43">VLOOKUP($C$89,$D$3:$K$63,$A$68,0)*(B68-B67)</f>
        <v>259.5</v>
      </c>
      <c r="AB91" s="64">
        <f>VLOOKUP($C$90,$D$3:$K$63,$A$68,0)*(B67-B66)</f>
        <v>348.75</v>
      </c>
      <c r="AC91" s="64">
        <f>VLOOKUP($C$91,$D$3:$K$63,$A$68,0)*B66</f>
        <v>0</v>
      </c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54">
        <f t="shared" si="13"/>
        <v>1117.5</v>
      </c>
      <c r="BP91" s="53">
        <v>2025</v>
      </c>
      <c r="BQ91" s="61">
        <f t="shared" si="14"/>
        <v>0</v>
      </c>
      <c r="BR91" s="61">
        <f t="shared" si="14"/>
        <v>0</v>
      </c>
      <c r="BS91" s="61">
        <f t="shared" si="14"/>
        <v>0</v>
      </c>
      <c r="BT91" s="61">
        <f t="shared" si="14"/>
        <v>0</v>
      </c>
      <c r="BU91" s="61">
        <f t="shared" si="14"/>
        <v>0</v>
      </c>
      <c r="BV91" s="61">
        <f t="shared" si="14"/>
        <v>0</v>
      </c>
      <c r="BW91" s="61">
        <f t="shared" si="14"/>
        <v>0</v>
      </c>
      <c r="BX91" s="61">
        <f t="shared" si="14"/>
        <v>0</v>
      </c>
      <c r="BY91" s="61">
        <f t="shared" si="14"/>
        <v>0</v>
      </c>
      <c r="BZ91" s="61">
        <f t="shared" si="14"/>
        <v>0</v>
      </c>
      <c r="CA91" s="61">
        <f t="shared" si="14"/>
        <v>0</v>
      </c>
      <c r="CB91" s="61">
        <f t="shared" si="14"/>
        <v>0</v>
      </c>
      <c r="CC91" s="61">
        <f t="shared" si="14"/>
        <v>0</v>
      </c>
      <c r="CD91" s="61">
        <f t="shared" si="14"/>
        <v>0</v>
      </c>
      <c r="CE91" s="61">
        <f t="shared" si="14"/>
        <v>0</v>
      </c>
      <c r="CF91" s="61">
        <f t="shared" si="14"/>
        <v>0</v>
      </c>
      <c r="CG91" s="61">
        <f t="shared" si="30"/>
        <v>0</v>
      </c>
      <c r="CH91" s="61">
        <f t="shared" si="30"/>
        <v>1.40939597315436E-2</v>
      </c>
      <c r="CI91" s="61">
        <f t="shared" si="30"/>
        <v>1.4541387024608499E-3</v>
      </c>
      <c r="CJ91" s="61">
        <f t="shared" si="30"/>
        <v>2.23713646532438E-4</v>
      </c>
      <c r="CK91" s="61">
        <f t="shared" si="30"/>
        <v>9.2281879194630906E-2</v>
      </c>
      <c r="CL91" s="61">
        <f t="shared" si="30"/>
        <v>0.16140939597315401</v>
      </c>
      <c r="CM91" s="61">
        <f t="shared" si="30"/>
        <v>0.18624161073825499</v>
      </c>
      <c r="CN91" s="61">
        <f t="shared" si="30"/>
        <v>0.23221476510067099</v>
      </c>
      <c r="CO91" s="61">
        <f t="shared" si="30"/>
        <v>0.312080536912752</v>
      </c>
      <c r="CP91" s="61">
        <f t="shared" si="30"/>
        <v>0</v>
      </c>
      <c r="CQ91" s="61">
        <f t="shared" si="30"/>
        <v>0</v>
      </c>
      <c r="CR91" s="61">
        <f t="shared" si="30"/>
        <v>0</v>
      </c>
      <c r="CS91" s="61">
        <f t="shared" si="30"/>
        <v>0</v>
      </c>
      <c r="CT91" s="61">
        <f t="shared" si="30"/>
        <v>0</v>
      </c>
      <c r="CU91" s="61">
        <f t="shared" si="30"/>
        <v>0</v>
      </c>
      <c r="CV91" s="61">
        <f t="shared" si="30"/>
        <v>0</v>
      </c>
      <c r="CW91" s="61">
        <f t="shared" si="34"/>
        <v>0</v>
      </c>
      <c r="CX91" s="61">
        <f t="shared" si="34"/>
        <v>0</v>
      </c>
      <c r="CY91" s="61">
        <f t="shared" si="34"/>
        <v>0</v>
      </c>
      <c r="CZ91" s="61">
        <f t="shared" si="34"/>
        <v>0</v>
      </c>
      <c r="DA91" s="61">
        <f t="shared" si="34"/>
        <v>0</v>
      </c>
      <c r="DB91" s="61">
        <f t="shared" si="34"/>
        <v>0</v>
      </c>
      <c r="DC91" s="61">
        <f t="shared" si="31"/>
        <v>0</v>
      </c>
      <c r="DD91" s="61">
        <f t="shared" si="31"/>
        <v>0</v>
      </c>
      <c r="DE91" s="61">
        <f t="shared" si="31"/>
        <v>0</v>
      </c>
      <c r="DF91" s="61">
        <f t="shared" si="31"/>
        <v>0</v>
      </c>
      <c r="DG91" s="61">
        <f t="shared" si="31"/>
        <v>0</v>
      </c>
      <c r="DH91" s="61">
        <f t="shared" si="31"/>
        <v>0</v>
      </c>
      <c r="DI91" s="61">
        <f t="shared" si="31"/>
        <v>0</v>
      </c>
      <c r="DJ91" s="61">
        <f t="shared" si="31"/>
        <v>0</v>
      </c>
      <c r="DK91" s="61">
        <f t="shared" si="31"/>
        <v>0</v>
      </c>
      <c r="DL91" s="61">
        <f t="shared" si="31"/>
        <v>0</v>
      </c>
      <c r="DM91" s="61">
        <f t="shared" si="31"/>
        <v>0</v>
      </c>
      <c r="DN91" s="61">
        <f t="shared" si="31"/>
        <v>0</v>
      </c>
      <c r="DO91" s="61">
        <f t="shared" si="31"/>
        <v>0</v>
      </c>
      <c r="DP91" s="61">
        <f t="shared" si="31"/>
        <v>0</v>
      </c>
      <c r="DQ91" s="61">
        <f t="shared" si="31"/>
        <v>0</v>
      </c>
      <c r="DR91" s="61">
        <f t="shared" si="31"/>
        <v>0</v>
      </c>
      <c r="DS91" s="61">
        <f t="shared" si="32"/>
        <v>0</v>
      </c>
      <c r="DT91" s="61">
        <f t="shared" si="32"/>
        <v>0</v>
      </c>
      <c r="DU91" s="61">
        <f t="shared" si="32"/>
        <v>0</v>
      </c>
      <c r="DV91" s="61">
        <f t="shared" si="32"/>
        <v>0</v>
      </c>
      <c r="DW91" s="61">
        <f t="shared" si="32"/>
        <v>0</v>
      </c>
      <c r="DX91" s="61">
        <f t="shared" si="32"/>
        <v>0</v>
      </c>
      <c r="DY91" s="61">
        <f t="shared" si="32"/>
        <v>0</v>
      </c>
      <c r="DZ91" s="61">
        <f t="shared" si="15"/>
        <v>1</v>
      </c>
    </row>
    <row r="92" spans="1:130">
      <c r="B92" s="63"/>
      <c r="C92" s="53">
        <v>2026</v>
      </c>
      <c r="D92" s="64"/>
      <c r="E92" s="64"/>
      <c r="F92" s="64"/>
      <c r="G92" s="64"/>
      <c r="H92" s="64"/>
      <c r="I92" s="64"/>
      <c r="J92" s="64">
        <f t="shared" si="22"/>
        <v>0</v>
      </c>
      <c r="K92" s="64">
        <f t="shared" si="23"/>
        <v>0</v>
      </c>
      <c r="L92" s="64">
        <f t="shared" si="24"/>
        <v>0</v>
      </c>
      <c r="M92" s="64">
        <f t="shared" si="25"/>
        <v>0</v>
      </c>
      <c r="N92" s="64">
        <f t="shared" si="26"/>
        <v>0</v>
      </c>
      <c r="O92" s="64">
        <f t="shared" si="27"/>
        <v>0</v>
      </c>
      <c r="P92" s="64">
        <f t="shared" si="28"/>
        <v>0</v>
      </c>
      <c r="Q92" s="64">
        <f t="shared" si="29"/>
        <v>0</v>
      </c>
      <c r="R92" s="64">
        <f t="shared" si="33"/>
        <v>0</v>
      </c>
      <c r="S92" s="64">
        <f t="shared" si="35"/>
        <v>0</v>
      </c>
      <c r="T92" s="64">
        <f t="shared" si="36"/>
        <v>0</v>
      </c>
      <c r="U92" s="64">
        <f t="shared" si="37"/>
        <v>0</v>
      </c>
      <c r="V92" s="64">
        <f t="shared" si="38"/>
        <v>1.625</v>
      </c>
      <c r="W92" s="64">
        <f t="shared" si="39"/>
        <v>0.25</v>
      </c>
      <c r="X92" s="64">
        <f t="shared" si="40"/>
        <v>103.125</v>
      </c>
      <c r="Y92" s="64">
        <f t="shared" si="41"/>
        <v>180.375</v>
      </c>
      <c r="Z92" s="64">
        <f t="shared" si="42"/>
        <v>208.125</v>
      </c>
      <c r="AA92" s="64">
        <f t="shared" si="43"/>
        <v>259.5</v>
      </c>
      <c r="AB92" s="64">
        <f t="shared" ref="AB92:AB110" si="44">VLOOKUP($C$90,$D$3:$K$63,$A$68,0)*(B68-B67)</f>
        <v>348.75</v>
      </c>
      <c r="AC92" s="64">
        <f>VLOOKUP($C$91,$D$3:$K$63,$A$68,0)*(B67-B66)</f>
        <v>420.75</v>
      </c>
      <c r="AD92" s="64">
        <f>VLOOKUP($C$92,$D$3:$K$63,$A$68,0)*B66</f>
        <v>0</v>
      </c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54">
        <f t="shared" si="13"/>
        <v>1522.5</v>
      </c>
      <c r="BP92" s="53">
        <v>2026</v>
      </c>
      <c r="BQ92" s="61">
        <f t="shared" si="14"/>
        <v>0</v>
      </c>
      <c r="BR92" s="61">
        <f t="shared" si="14"/>
        <v>0</v>
      </c>
      <c r="BS92" s="61">
        <f t="shared" si="14"/>
        <v>0</v>
      </c>
      <c r="BT92" s="61">
        <f t="shared" si="14"/>
        <v>0</v>
      </c>
      <c r="BU92" s="61">
        <f t="shared" si="14"/>
        <v>0</v>
      </c>
      <c r="BV92" s="61">
        <f t="shared" si="14"/>
        <v>0</v>
      </c>
      <c r="BW92" s="61">
        <f t="shared" si="14"/>
        <v>0</v>
      </c>
      <c r="BX92" s="61">
        <f t="shared" si="14"/>
        <v>0</v>
      </c>
      <c r="BY92" s="61">
        <f t="shared" si="14"/>
        <v>0</v>
      </c>
      <c r="BZ92" s="61">
        <f t="shared" si="14"/>
        <v>0</v>
      </c>
      <c r="CA92" s="61">
        <f t="shared" si="14"/>
        <v>0</v>
      </c>
      <c r="CB92" s="61">
        <f t="shared" si="14"/>
        <v>0</v>
      </c>
      <c r="CC92" s="61">
        <f t="shared" si="14"/>
        <v>0</v>
      </c>
      <c r="CD92" s="61">
        <f t="shared" si="14"/>
        <v>0</v>
      </c>
      <c r="CE92" s="61">
        <f t="shared" si="14"/>
        <v>0</v>
      </c>
      <c r="CF92" s="61">
        <f t="shared" si="14"/>
        <v>0</v>
      </c>
      <c r="CG92" s="61">
        <f t="shared" si="30"/>
        <v>0</v>
      </c>
      <c r="CH92" s="61">
        <f t="shared" si="30"/>
        <v>0</v>
      </c>
      <c r="CI92" s="61">
        <f t="shared" si="30"/>
        <v>1.06732348111658E-3</v>
      </c>
      <c r="CJ92" s="61">
        <f t="shared" si="30"/>
        <v>1.6420361247947499E-4</v>
      </c>
      <c r="CK92" s="61">
        <f t="shared" si="30"/>
        <v>6.7733990147783293E-2</v>
      </c>
      <c r="CL92" s="61">
        <f t="shared" si="30"/>
        <v>0.11847290640394099</v>
      </c>
      <c r="CM92" s="61">
        <f t="shared" si="30"/>
        <v>0.13669950738916301</v>
      </c>
      <c r="CN92" s="61">
        <f t="shared" si="30"/>
        <v>0.17044334975369499</v>
      </c>
      <c r="CO92" s="61">
        <f t="shared" si="30"/>
        <v>0.22906403940886699</v>
      </c>
      <c r="CP92" s="61">
        <f t="shared" si="30"/>
        <v>0.27635467980295603</v>
      </c>
      <c r="CQ92" s="61">
        <f t="shared" si="30"/>
        <v>0</v>
      </c>
      <c r="CR92" s="61">
        <f t="shared" si="30"/>
        <v>0</v>
      </c>
      <c r="CS92" s="61">
        <f t="shared" si="30"/>
        <v>0</v>
      </c>
      <c r="CT92" s="61">
        <f t="shared" si="30"/>
        <v>0</v>
      </c>
      <c r="CU92" s="61">
        <f t="shared" si="30"/>
        <v>0</v>
      </c>
      <c r="CV92" s="61">
        <f t="shared" si="30"/>
        <v>0</v>
      </c>
      <c r="CW92" s="61">
        <f t="shared" si="34"/>
        <v>0</v>
      </c>
      <c r="CX92" s="61">
        <f t="shared" si="34"/>
        <v>0</v>
      </c>
      <c r="CY92" s="61">
        <f t="shared" si="34"/>
        <v>0</v>
      </c>
      <c r="CZ92" s="61">
        <f t="shared" si="34"/>
        <v>0</v>
      </c>
      <c r="DA92" s="61">
        <f t="shared" si="34"/>
        <v>0</v>
      </c>
      <c r="DB92" s="61">
        <f t="shared" si="34"/>
        <v>0</v>
      </c>
      <c r="DC92" s="61">
        <f t="shared" si="31"/>
        <v>0</v>
      </c>
      <c r="DD92" s="61">
        <f t="shared" si="31"/>
        <v>0</v>
      </c>
      <c r="DE92" s="61">
        <f t="shared" si="31"/>
        <v>0</v>
      </c>
      <c r="DF92" s="61">
        <f t="shared" si="31"/>
        <v>0</v>
      </c>
      <c r="DG92" s="61">
        <f t="shared" si="31"/>
        <v>0</v>
      </c>
      <c r="DH92" s="61">
        <f t="shared" si="31"/>
        <v>0</v>
      </c>
      <c r="DI92" s="61">
        <f t="shared" si="31"/>
        <v>0</v>
      </c>
      <c r="DJ92" s="61">
        <f t="shared" si="31"/>
        <v>0</v>
      </c>
      <c r="DK92" s="61">
        <f t="shared" si="31"/>
        <v>0</v>
      </c>
      <c r="DL92" s="61">
        <f t="shared" si="31"/>
        <v>0</v>
      </c>
      <c r="DM92" s="61">
        <f t="shared" si="31"/>
        <v>0</v>
      </c>
      <c r="DN92" s="61">
        <f t="shared" si="31"/>
        <v>0</v>
      </c>
      <c r="DO92" s="61">
        <f t="shared" si="31"/>
        <v>0</v>
      </c>
      <c r="DP92" s="61">
        <f t="shared" si="31"/>
        <v>0</v>
      </c>
      <c r="DQ92" s="61">
        <f t="shared" si="31"/>
        <v>0</v>
      </c>
      <c r="DR92" s="61">
        <f t="shared" si="31"/>
        <v>0</v>
      </c>
      <c r="DS92" s="61">
        <f t="shared" si="32"/>
        <v>0</v>
      </c>
      <c r="DT92" s="61">
        <f t="shared" si="32"/>
        <v>0</v>
      </c>
      <c r="DU92" s="61">
        <f t="shared" si="32"/>
        <v>0</v>
      </c>
      <c r="DV92" s="61">
        <f t="shared" si="32"/>
        <v>0</v>
      </c>
      <c r="DW92" s="61">
        <f t="shared" si="32"/>
        <v>0</v>
      </c>
      <c r="DX92" s="61">
        <f t="shared" si="32"/>
        <v>0</v>
      </c>
      <c r="DY92" s="61">
        <f t="shared" si="32"/>
        <v>0</v>
      </c>
      <c r="DZ92" s="61">
        <f t="shared" si="15"/>
        <v>1</v>
      </c>
    </row>
    <row r="93" spans="1:130">
      <c r="B93" s="63"/>
      <c r="C93" s="53">
        <v>2027</v>
      </c>
      <c r="D93" s="64"/>
      <c r="E93" s="64"/>
      <c r="F93" s="64"/>
      <c r="G93" s="64"/>
      <c r="H93" s="64"/>
      <c r="I93" s="64"/>
      <c r="J93" s="64"/>
      <c r="K93" s="64">
        <f t="shared" si="23"/>
        <v>0</v>
      </c>
      <c r="L93" s="64">
        <f t="shared" si="24"/>
        <v>0</v>
      </c>
      <c r="M93" s="64">
        <f t="shared" si="25"/>
        <v>0</v>
      </c>
      <c r="N93" s="64">
        <f t="shared" si="26"/>
        <v>0</v>
      </c>
      <c r="O93" s="64">
        <f t="shared" si="27"/>
        <v>0</v>
      </c>
      <c r="P93" s="64">
        <f t="shared" si="28"/>
        <v>0</v>
      </c>
      <c r="Q93" s="64">
        <f t="shared" si="29"/>
        <v>0</v>
      </c>
      <c r="R93" s="64">
        <f t="shared" si="33"/>
        <v>0</v>
      </c>
      <c r="S93" s="64">
        <f t="shared" si="35"/>
        <v>0</v>
      </c>
      <c r="T93" s="64">
        <f t="shared" si="36"/>
        <v>0</v>
      </c>
      <c r="U93" s="64">
        <f t="shared" si="37"/>
        <v>0</v>
      </c>
      <c r="V93" s="64">
        <f t="shared" si="38"/>
        <v>0</v>
      </c>
      <c r="W93" s="64">
        <f t="shared" si="39"/>
        <v>0.25</v>
      </c>
      <c r="X93" s="64">
        <f t="shared" si="40"/>
        <v>103.125</v>
      </c>
      <c r="Y93" s="64">
        <f t="shared" si="41"/>
        <v>180.375</v>
      </c>
      <c r="Z93" s="64">
        <f t="shared" si="42"/>
        <v>208.125</v>
      </c>
      <c r="AA93" s="64">
        <f t="shared" si="43"/>
        <v>259.5</v>
      </c>
      <c r="AB93" s="64">
        <f t="shared" si="44"/>
        <v>348.75</v>
      </c>
      <c r="AC93" s="64">
        <f t="shared" ref="AC93:AC111" si="45">VLOOKUP($C$91,$D$3:$K$63,$A$68,0)*(B68-B67)</f>
        <v>420.75</v>
      </c>
      <c r="AD93" s="64">
        <f>VLOOKUP($C$92,$D$3:$K$63,$A$68,0)*(B67-B66)</f>
        <v>519</v>
      </c>
      <c r="AE93" s="64">
        <f>VLOOKUP($C$93,$D$3:$K$63,$A$68,0)*B66</f>
        <v>0</v>
      </c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54">
        <f t="shared" si="13"/>
        <v>2039.875</v>
      </c>
      <c r="BP93" s="53">
        <v>2027</v>
      </c>
      <c r="BQ93" s="61">
        <f t="shared" si="14"/>
        <v>0</v>
      </c>
      <c r="BR93" s="61">
        <f t="shared" si="14"/>
        <v>0</v>
      </c>
      <c r="BS93" s="61">
        <f t="shared" si="14"/>
        <v>0</v>
      </c>
      <c r="BT93" s="61">
        <f t="shared" si="14"/>
        <v>0</v>
      </c>
      <c r="BU93" s="61">
        <f t="shared" si="14"/>
        <v>0</v>
      </c>
      <c r="BV93" s="61">
        <f t="shared" si="14"/>
        <v>0</v>
      </c>
      <c r="BW93" s="61">
        <f t="shared" si="14"/>
        <v>0</v>
      </c>
      <c r="BX93" s="61">
        <f t="shared" si="14"/>
        <v>0</v>
      </c>
      <c r="BY93" s="61">
        <f t="shared" si="14"/>
        <v>0</v>
      </c>
      <c r="BZ93" s="61">
        <f t="shared" si="14"/>
        <v>0</v>
      </c>
      <c r="CA93" s="61">
        <f t="shared" si="14"/>
        <v>0</v>
      </c>
      <c r="CB93" s="61">
        <f t="shared" si="14"/>
        <v>0</v>
      </c>
      <c r="CC93" s="61">
        <f t="shared" si="14"/>
        <v>0</v>
      </c>
      <c r="CD93" s="61">
        <f t="shared" si="14"/>
        <v>0</v>
      </c>
      <c r="CE93" s="61">
        <f t="shared" si="14"/>
        <v>0</v>
      </c>
      <c r="CF93" s="61">
        <f t="shared" si="14"/>
        <v>0</v>
      </c>
      <c r="CG93" s="61">
        <f t="shared" si="30"/>
        <v>0</v>
      </c>
      <c r="CH93" s="61">
        <f t="shared" si="30"/>
        <v>0</v>
      </c>
      <c r="CI93" s="61">
        <f t="shared" si="30"/>
        <v>0</v>
      </c>
      <c r="CJ93" s="61">
        <f t="shared" si="30"/>
        <v>1.22556529199093E-4</v>
      </c>
      <c r="CK93" s="61">
        <f t="shared" si="30"/>
        <v>5.0554568294625901E-2</v>
      </c>
      <c r="CL93" s="61">
        <f t="shared" si="30"/>
        <v>8.8424535817145697E-2</v>
      </c>
      <c r="CM93" s="61">
        <f t="shared" si="30"/>
        <v>0.102028310558245</v>
      </c>
      <c r="CN93" s="61">
        <f t="shared" si="30"/>
        <v>0.12721367730865901</v>
      </c>
      <c r="CO93" s="61">
        <f t="shared" si="30"/>
        <v>0.17096635823273501</v>
      </c>
      <c r="CP93" s="61">
        <f t="shared" si="30"/>
        <v>0.206262638642074</v>
      </c>
      <c r="CQ93" s="61">
        <f t="shared" si="30"/>
        <v>0.25442735461731703</v>
      </c>
      <c r="CR93" s="61">
        <f t="shared" si="30"/>
        <v>0</v>
      </c>
      <c r="CS93" s="61">
        <f t="shared" si="30"/>
        <v>0</v>
      </c>
      <c r="CT93" s="61">
        <f t="shared" si="30"/>
        <v>0</v>
      </c>
      <c r="CU93" s="61">
        <f t="shared" si="30"/>
        <v>0</v>
      </c>
      <c r="CV93" s="61">
        <f t="shared" si="30"/>
        <v>0</v>
      </c>
      <c r="CW93" s="61">
        <f t="shared" si="34"/>
        <v>0</v>
      </c>
      <c r="CX93" s="61">
        <f t="shared" si="34"/>
        <v>0</v>
      </c>
      <c r="CY93" s="61">
        <f t="shared" si="34"/>
        <v>0</v>
      </c>
      <c r="CZ93" s="61">
        <f t="shared" si="34"/>
        <v>0</v>
      </c>
      <c r="DA93" s="61">
        <f t="shared" si="34"/>
        <v>0</v>
      </c>
      <c r="DB93" s="61">
        <f t="shared" si="34"/>
        <v>0</v>
      </c>
      <c r="DC93" s="61">
        <f t="shared" si="31"/>
        <v>0</v>
      </c>
      <c r="DD93" s="61">
        <f t="shared" si="31"/>
        <v>0</v>
      </c>
      <c r="DE93" s="61">
        <f t="shared" si="31"/>
        <v>0</v>
      </c>
      <c r="DF93" s="61">
        <f t="shared" si="31"/>
        <v>0</v>
      </c>
      <c r="DG93" s="61">
        <f t="shared" si="31"/>
        <v>0</v>
      </c>
      <c r="DH93" s="61">
        <f t="shared" si="31"/>
        <v>0</v>
      </c>
      <c r="DI93" s="61">
        <f t="shared" si="31"/>
        <v>0</v>
      </c>
      <c r="DJ93" s="61">
        <f t="shared" si="31"/>
        <v>0</v>
      </c>
      <c r="DK93" s="61">
        <f t="shared" si="31"/>
        <v>0</v>
      </c>
      <c r="DL93" s="61">
        <f t="shared" si="31"/>
        <v>0</v>
      </c>
      <c r="DM93" s="61">
        <f t="shared" si="31"/>
        <v>0</v>
      </c>
      <c r="DN93" s="61">
        <f t="shared" si="31"/>
        <v>0</v>
      </c>
      <c r="DO93" s="61">
        <f t="shared" si="31"/>
        <v>0</v>
      </c>
      <c r="DP93" s="61">
        <f t="shared" si="31"/>
        <v>0</v>
      </c>
      <c r="DQ93" s="61">
        <f t="shared" si="31"/>
        <v>0</v>
      </c>
      <c r="DR93" s="61">
        <f t="shared" si="31"/>
        <v>0</v>
      </c>
      <c r="DS93" s="61">
        <f t="shared" si="32"/>
        <v>0</v>
      </c>
      <c r="DT93" s="61">
        <f t="shared" si="32"/>
        <v>0</v>
      </c>
      <c r="DU93" s="61">
        <f t="shared" si="32"/>
        <v>0</v>
      </c>
      <c r="DV93" s="61">
        <f t="shared" si="32"/>
        <v>0</v>
      </c>
      <c r="DW93" s="61">
        <f t="shared" si="32"/>
        <v>0</v>
      </c>
      <c r="DX93" s="61">
        <f t="shared" si="32"/>
        <v>0</v>
      </c>
      <c r="DY93" s="61">
        <f t="shared" si="32"/>
        <v>0</v>
      </c>
      <c r="DZ93" s="61">
        <f t="shared" si="15"/>
        <v>1</v>
      </c>
    </row>
    <row r="94" spans="1:130">
      <c r="B94" s="63"/>
      <c r="C94" s="53">
        <v>2028</v>
      </c>
      <c r="D94" s="64"/>
      <c r="E94" s="64"/>
      <c r="F94" s="64"/>
      <c r="G94" s="64"/>
      <c r="H94" s="64"/>
      <c r="I94" s="64"/>
      <c r="J94" s="64"/>
      <c r="K94" s="64"/>
      <c r="L94" s="64">
        <f t="shared" si="24"/>
        <v>0</v>
      </c>
      <c r="M94" s="64">
        <f t="shared" si="25"/>
        <v>0</v>
      </c>
      <c r="N94" s="64">
        <f t="shared" si="26"/>
        <v>0</v>
      </c>
      <c r="O94" s="64">
        <f t="shared" si="27"/>
        <v>0</v>
      </c>
      <c r="P94" s="64">
        <f t="shared" si="28"/>
        <v>0</v>
      </c>
      <c r="Q94" s="64">
        <f t="shared" si="29"/>
        <v>0</v>
      </c>
      <c r="R94" s="64">
        <f t="shared" si="33"/>
        <v>0</v>
      </c>
      <c r="S94" s="64">
        <f t="shared" si="35"/>
        <v>0</v>
      </c>
      <c r="T94" s="64">
        <f t="shared" si="36"/>
        <v>0</v>
      </c>
      <c r="U94" s="64">
        <f t="shared" si="37"/>
        <v>0</v>
      </c>
      <c r="V94" s="64">
        <f t="shared" si="38"/>
        <v>0</v>
      </c>
      <c r="W94" s="64">
        <f t="shared" si="39"/>
        <v>0</v>
      </c>
      <c r="X94" s="64">
        <f t="shared" si="40"/>
        <v>103.125</v>
      </c>
      <c r="Y94" s="64">
        <f t="shared" si="41"/>
        <v>180.375</v>
      </c>
      <c r="Z94" s="64">
        <f t="shared" si="42"/>
        <v>208.125</v>
      </c>
      <c r="AA94" s="64">
        <f t="shared" si="43"/>
        <v>259.5</v>
      </c>
      <c r="AB94" s="64">
        <f t="shared" si="44"/>
        <v>348.75</v>
      </c>
      <c r="AC94" s="64">
        <f t="shared" si="45"/>
        <v>420.75</v>
      </c>
      <c r="AD94" s="64">
        <f t="shared" ref="AD94:AD112" si="46">VLOOKUP($C$92,$D$3:$K$63,$A$68,0)*(B68-B67)</f>
        <v>519</v>
      </c>
      <c r="AE94" s="64">
        <f>VLOOKUP($C$93,$D$3:$K$63,$A$68,0)*(B67-B66)</f>
        <v>639.375</v>
      </c>
      <c r="AF94" s="64">
        <f>VLOOKUP($C$94,$D$3:$K$63,$A$68,0)*B66</f>
        <v>0</v>
      </c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54">
        <f t="shared" si="13"/>
        <v>2679</v>
      </c>
      <c r="BP94" s="53">
        <v>2028</v>
      </c>
      <c r="BQ94" s="61">
        <f t="shared" si="14"/>
        <v>0</v>
      </c>
      <c r="BR94" s="61">
        <f t="shared" si="14"/>
        <v>0</v>
      </c>
      <c r="BS94" s="61">
        <f t="shared" si="14"/>
        <v>0</v>
      </c>
      <c r="BT94" s="61">
        <f t="shared" si="14"/>
        <v>0</v>
      </c>
      <c r="BU94" s="61">
        <f t="shared" si="14"/>
        <v>0</v>
      </c>
      <c r="BV94" s="61">
        <f t="shared" si="14"/>
        <v>0</v>
      </c>
      <c r="BW94" s="61">
        <f t="shared" si="14"/>
        <v>0</v>
      </c>
      <c r="BX94" s="61">
        <f t="shared" si="14"/>
        <v>0</v>
      </c>
      <c r="BY94" s="61">
        <f t="shared" si="14"/>
        <v>0</v>
      </c>
      <c r="BZ94" s="61">
        <f t="shared" si="14"/>
        <v>0</v>
      </c>
      <c r="CA94" s="61">
        <f t="shared" si="14"/>
        <v>0</v>
      </c>
      <c r="CB94" s="61">
        <f t="shared" si="14"/>
        <v>0</v>
      </c>
      <c r="CC94" s="61">
        <f t="shared" si="14"/>
        <v>0</v>
      </c>
      <c r="CD94" s="61">
        <f t="shared" si="14"/>
        <v>0</v>
      </c>
      <c r="CE94" s="61">
        <f t="shared" si="14"/>
        <v>0</v>
      </c>
      <c r="CF94" s="61">
        <f t="shared" si="14"/>
        <v>0</v>
      </c>
      <c r="CG94" s="61">
        <f t="shared" si="30"/>
        <v>0</v>
      </c>
      <c r="CH94" s="61">
        <f t="shared" si="30"/>
        <v>0</v>
      </c>
      <c r="CI94" s="61">
        <f t="shared" si="30"/>
        <v>0</v>
      </c>
      <c r="CJ94" s="61">
        <f t="shared" si="30"/>
        <v>0</v>
      </c>
      <c r="CK94" s="61">
        <f t="shared" si="30"/>
        <v>3.8493840985442299E-2</v>
      </c>
      <c r="CL94" s="61">
        <f t="shared" si="30"/>
        <v>6.7329227323628199E-2</v>
      </c>
      <c r="CM94" s="61">
        <f t="shared" si="30"/>
        <v>7.7687569988801802E-2</v>
      </c>
      <c r="CN94" s="61">
        <f t="shared" si="30"/>
        <v>9.6864501679731194E-2</v>
      </c>
      <c r="CO94" s="61">
        <f t="shared" si="30"/>
        <v>0.130179171332587</v>
      </c>
      <c r="CP94" s="61">
        <f t="shared" si="30"/>
        <v>0.15705487122060499</v>
      </c>
      <c r="CQ94" s="61">
        <f t="shared" si="30"/>
        <v>0.193729003359462</v>
      </c>
      <c r="CR94" s="61">
        <f t="shared" si="30"/>
        <v>0.23866181410974199</v>
      </c>
      <c r="CS94" s="61">
        <f t="shared" si="30"/>
        <v>0</v>
      </c>
      <c r="CT94" s="61">
        <f t="shared" si="30"/>
        <v>0</v>
      </c>
      <c r="CU94" s="61">
        <f t="shared" si="30"/>
        <v>0</v>
      </c>
      <c r="CV94" s="61">
        <f t="shared" si="30"/>
        <v>0</v>
      </c>
      <c r="CW94" s="61">
        <f t="shared" si="34"/>
        <v>0</v>
      </c>
      <c r="CX94" s="61">
        <f t="shared" si="34"/>
        <v>0</v>
      </c>
      <c r="CY94" s="61">
        <f t="shared" si="34"/>
        <v>0</v>
      </c>
      <c r="CZ94" s="61">
        <f t="shared" si="34"/>
        <v>0</v>
      </c>
      <c r="DA94" s="61">
        <f t="shared" si="34"/>
        <v>0</v>
      </c>
      <c r="DB94" s="61">
        <f t="shared" si="34"/>
        <v>0</v>
      </c>
      <c r="DC94" s="61">
        <f t="shared" si="31"/>
        <v>0</v>
      </c>
      <c r="DD94" s="61">
        <f t="shared" si="31"/>
        <v>0</v>
      </c>
      <c r="DE94" s="61">
        <f t="shared" si="31"/>
        <v>0</v>
      </c>
      <c r="DF94" s="61">
        <f t="shared" si="31"/>
        <v>0</v>
      </c>
      <c r="DG94" s="61">
        <f t="shared" si="31"/>
        <v>0</v>
      </c>
      <c r="DH94" s="61">
        <f t="shared" si="31"/>
        <v>0</v>
      </c>
      <c r="DI94" s="61">
        <f t="shared" si="31"/>
        <v>0</v>
      </c>
      <c r="DJ94" s="61">
        <f t="shared" si="31"/>
        <v>0</v>
      </c>
      <c r="DK94" s="61">
        <f t="shared" si="31"/>
        <v>0</v>
      </c>
      <c r="DL94" s="61">
        <f t="shared" si="31"/>
        <v>0</v>
      </c>
      <c r="DM94" s="61">
        <f t="shared" si="31"/>
        <v>0</v>
      </c>
      <c r="DN94" s="61">
        <f t="shared" si="31"/>
        <v>0</v>
      </c>
      <c r="DO94" s="61">
        <f t="shared" si="31"/>
        <v>0</v>
      </c>
      <c r="DP94" s="61">
        <f t="shared" si="31"/>
        <v>0</v>
      </c>
      <c r="DQ94" s="61">
        <f t="shared" si="31"/>
        <v>0</v>
      </c>
      <c r="DR94" s="61">
        <f t="shared" si="31"/>
        <v>0</v>
      </c>
      <c r="DS94" s="61">
        <f t="shared" si="32"/>
        <v>0</v>
      </c>
      <c r="DT94" s="61">
        <f t="shared" si="32"/>
        <v>0</v>
      </c>
      <c r="DU94" s="61">
        <f t="shared" si="32"/>
        <v>0</v>
      </c>
      <c r="DV94" s="61">
        <f t="shared" si="32"/>
        <v>0</v>
      </c>
      <c r="DW94" s="61">
        <f t="shared" si="32"/>
        <v>0</v>
      </c>
      <c r="DX94" s="61">
        <f t="shared" si="32"/>
        <v>0</v>
      </c>
      <c r="DY94" s="61">
        <f t="shared" si="32"/>
        <v>0</v>
      </c>
      <c r="DZ94" s="61">
        <f t="shared" si="15"/>
        <v>1</v>
      </c>
    </row>
    <row r="95" spans="1:130">
      <c r="B95" s="63"/>
      <c r="C95" s="53">
        <v>2029</v>
      </c>
      <c r="D95" s="64"/>
      <c r="E95" s="64"/>
      <c r="F95" s="64"/>
      <c r="G95" s="64"/>
      <c r="H95" s="64"/>
      <c r="I95" s="64"/>
      <c r="J95" s="64"/>
      <c r="K95" s="64"/>
      <c r="L95" s="64"/>
      <c r="M95" s="64">
        <f t="shared" si="25"/>
        <v>0</v>
      </c>
      <c r="N95" s="64">
        <f t="shared" si="26"/>
        <v>0</v>
      </c>
      <c r="O95" s="64">
        <f t="shared" si="27"/>
        <v>0</v>
      </c>
      <c r="P95" s="64">
        <f t="shared" si="28"/>
        <v>0</v>
      </c>
      <c r="Q95" s="64">
        <f t="shared" si="29"/>
        <v>0</v>
      </c>
      <c r="R95" s="64">
        <f t="shared" si="33"/>
        <v>0</v>
      </c>
      <c r="S95" s="64">
        <f t="shared" si="35"/>
        <v>0</v>
      </c>
      <c r="T95" s="64">
        <f t="shared" si="36"/>
        <v>0</v>
      </c>
      <c r="U95" s="64">
        <f t="shared" si="37"/>
        <v>0</v>
      </c>
      <c r="V95" s="64">
        <f t="shared" si="38"/>
        <v>0</v>
      </c>
      <c r="W95" s="64">
        <f t="shared" si="39"/>
        <v>0</v>
      </c>
      <c r="X95" s="64">
        <f t="shared" si="40"/>
        <v>0</v>
      </c>
      <c r="Y95" s="64">
        <f t="shared" si="41"/>
        <v>180.375</v>
      </c>
      <c r="Z95" s="64">
        <f t="shared" si="42"/>
        <v>208.125</v>
      </c>
      <c r="AA95" s="64">
        <f t="shared" si="43"/>
        <v>259.5</v>
      </c>
      <c r="AB95" s="64">
        <f t="shared" si="44"/>
        <v>348.75</v>
      </c>
      <c r="AC95" s="64">
        <f t="shared" si="45"/>
        <v>420.75</v>
      </c>
      <c r="AD95" s="64">
        <f t="shared" si="46"/>
        <v>519</v>
      </c>
      <c r="AE95" s="64">
        <f t="shared" ref="AE95:AE113" si="47">VLOOKUP($C$93,$D$3:$K$63,$A$68,0)*(B68-B67)</f>
        <v>639.375</v>
      </c>
      <c r="AF95" s="64">
        <f>VLOOKUP($C$94,$D$3:$K$63,$A$68,0)*(B67-B66)</f>
        <v>810.375</v>
      </c>
      <c r="AG95" s="64">
        <f>VLOOKUP($C$95,$D$3:$K$63,$A$68,0)*B66</f>
        <v>0</v>
      </c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54">
        <f t="shared" si="13"/>
        <v>3386.25</v>
      </c>
      <c r="BP95" s="53">
        <v>2029</v>
      </c>
      <c r="BQ95" s="61">
        <f t="shared" si="14"/>
        <v>0</v>
      </c>
      <c r="BR95" s="61">
        <f t="shared" si="14"/>
        <v>0</v>
      </c>
      <c r="BS95" s="61">
        <f t="shared" si="14"/>
        <v>0</v>
      </c>
      <c r="BT95" s="61">
        <f t="shared" si="14"/>
        <v>0</v>
      </c>
      <c r="BU95" s="61">
        <f t="shared" si="14"/>
        <v>0</v>
      </c>
      <c r="BV95" s="61">
        <f t="shared" si="14"/>
        <v>0</v>
      </c>
      <c r="BW95" s="61">
        <f t="shared" si="14"/>
        <v>0</v>
      </c>
      <c r="BX95" s="61">
        <f t="shared" si="14"/>
        <v>0</v>
      </c>
      <c r="BY95" s="61">
        <f t="shared" si="14"/>
        <v>0</v>
      </c>
      <c r="BZ95" s="61">
        <f t="shared" si="14"/>
        <v>0</v>
      </c>
      <c r="CA95" s="61">
        <f t="shared" si="14"/>
        <v>0</v>
      </c>
      <c r="CB95" s="61">
        <f t="shared" si="14"/>
        <v>0</v>
      </c>
      <c r="CC95" s="61">
        <f t="shared" si="14"/>
        <v>0</v>
      </c>
      <c r="CD95" s="61">
        <f t="shared" si="14"/>
        <v>0</v>
      </c>
      <c r="CE95" s="61">
        <f t="shared" si="14"/>
        <v>0</v>
      </c>
      <c r="CF95" s="61">
        <f t="shared" si="14"/>
        <v>0</v>
      </c>
      <c r="CG95" s="61">
        <f t="shared" si="30"/>
        <v>0</v>
      </c>
      <c r="CH95" s="61">
        <f t="shared" si="30"/>
        <v>0</v>
      </c>
      <c r="CI95" s="61">
        <f t="shared" si="30"/>
        <v>0</v>
      </c>
      <c r="CJ95" s="61">
        <f t="shared" si="30"/>
        <v>0</v>
      </c>
      <c r="CK95" s="61">
        <f t="shared" si="30"/>
        <v>0</v>
      </c>
      <c r="CL95" s="61">
        <f t="shared" si="30"/>
        <v>5.32668881506091E-2</v>
      </c>
      <c r="CM95" s="61">
        <f t="shared" si="30"/>
        <v>6.1461794019933597E-2</v>
      </c>
      <c r="CN95" s="61">
        <f t="shared" si="30"/>
        <v>7.6633444075304494E-2</v>
      </c>
      <c r="CO95" s="61">
        <f t="shared" si="30"/>
        <v>0.102990033222591</v>
      </c>
      <c r="CP95" s="61">
        <f t="shared" si="30"/>
        <v>0.124252491694352</v>
      </c>
      <c r="CQ95" s="61">
        <f t="shared" si="30"/>
        <v>0.15326688815060899</v>
      </c>
      <c r="CR95" s="61">
        <f t="shared" si="30"/>
        <v>0.188815060908084</v>
      </c>
      <c r="CS95" s="61">
        <f t="shared" si="30"/>
        <v>0.23931339977851601</v>
      </c>
      <c r="CT95" s="61">
        <f t="shared" si="30"/>
        <v>0</v>
      </c>
      <c r="CU95" s="61">
        <f t="shared" si="30"/>
        <v>0</v>
      </c>
      <c r="CV95" s="61">
        <f t="shared" si="30"/>
        <v>0</v>
      </c>
      <c r="CW95" s="61">
        <f t="shared" si="34"/>
        <v>0</v>
      </c>
      <c r="CX95" s="61">
        <f t="shared" si="34"/>
        <v>0</v>
      </c>
      <c r="CY95" s="61">
        <f t="shared" si="34"/>
        <v>0</v>
      </c>
      <c r="CZ95" s="61">
        <f t="shared" si="34"/>
        <v>0</v>
      </c>
      <c r="DA95" s="61">
        <f t="shared" si="34"/>
        <v>0</v>
      </c>
      <c r="DB95" s="61">
        <f t="shared" si="34"/>
        <v>0</v>
      </c>
      <c r="DC95" s="61">
        <f t="shared" si="31"/>
        <v>0</v>
      </c>
      <c r="DD95" s="61">
        <f t="shared" si="31"/>
        <v>0</v>
      </c>
      <c r="DE95" s="61">
        <f t="shared" si="31"/>
        <v>0</v>
      </c>
      <c r="DF95" s="61">
        <f t="shared" si="31"/>
        <v>0</v>
      </c>
      <c r="DG95" s="61">
        <f t="shared" si="31"/>
        <v>0</v>
      </c>
      <c r="DH95" s="61">
        <f t="shared" si="31"/>
        <v>0</v>
      </c>
      <c r="DI95" s="61">
        <f t="shared" si="31"/>
        <v>0</v>
      </c>
      <c r="DJ95" s="61">
        <f t="shared" si="31"/>
        <v>0</v>
      </c>
      <c r="DK95" s="61">
        <f t="shared" si="31"/>
        <v>0</v>
      </c>
      <c r="DL95" s="61">
        <f t="shared" si="31"/>
        <v>0</v>
      </c>
      <c r="DM95" s="61">
        <f t="shared" si="31"/>
        <v>0</v>
      </c>
      <c r="DN95" s="61">
        <f t="shared" si="31"/>
        <v>0</v>
      </c>
      <c r="DO95" s="61">
        <f t="shared" si="31"/>
        <v>0</v>
      </c>
      <c r="DP95" s="61">
        <f t="shared" si="31"/>
        <v>0</v>
      </c>
      <c r="DQ95" s="61">
        <f t="shared" si="31"/>
        <v>0</v>
      </c>
      <c r="DR95" s="61">
        <f t="shared" si="31"/>
        <v>0</v>
      </c>
      <c r="DS95" s="61">
        <f t="shared" si="32"/>
        <v>0</v>
      </c>
      <c r="DT95" s="61">
        <f t="shared" si="32"/>
        <v>0</v>
      </c>
      <c r="DU95" s="61">
        <f t="shared" si="32"/>
        <v>0</v>
      </c>
      <c r="DV95" s="61">
        <f t="shared" si="32"/>
        <v>0</v>
      </c>
      <c r="DW95" s="61">
        <f t="shared" si="32"/>
        <v>0</v>
      </c>
      <c r="DX95" s="61">
        <f t="shared" si="32"/>
        <v>0</v>
      </c>
      <c r="DY95" s="61">
        <f t="shared" si="32"/>
        <v>0</v>
      </c>
      <c r="DZ95" s="61">
        <f t="shared" si="15"/>
        <v>1</v>
      </c>
    </row>
    <row r="96" spans="1:130">
      <c r="B96" s="63"/>
      <c r="C96" s="53">
        <v>2030</v>
      </c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>
        <f t="shared" si="26"/>
        <v>0</v>
      </c>
      <c r="O96" s="64">
        <f t="shared" si="27"/>
        <v>0</v>
      </c>
      <c r="P96" s="64">
        <f t="shared" si="28"/>
        <v>0</v>
      </c>
      <c r="Q96" s="64">
        <f t="shared" si="29"/>
        <v>0</v>
      </c>
      <c r="R96" s="64">
        <f t="shared" si="33"/>
        <v>0</v>
      </c>
      <c r="S96" s="64">
        <f t="shared" si="35"/>
        <v>0</v>
      </c>
      <c r="T96" s="64">
        <f t="shared" si="36"/>
        <v>0</v>
      </c>
      <c r="U96" s="64">
        <f t="shared" si="37"/>
        <v>0</v>
      </c>
      <c r="V96" s="64">
        <f t="shared" si="38"/>
        <v>0</v>
      </c>
      <c r="W96" s="64">
        <f t="shared" si="39"/>
        <v>0</v>
      </c>
      <c r="X96" s="64">
        <f t="shared" si="40"/>
        <v>0</v>
      </c>
      <c r="Y96" s="64">
        <f t="shared" si="41"/>
        <v>0</v>
      </c>
      <c r="Z96" s="64">
        <f t="shared" si="42"/>
        <v>208.125</v>
      </c>
      <c r="AA96" s="64">
        <f t="shared" si="43"/>
        <v>259.5</v>
      </c>
      <c r="AB96" s="64">
        <f t="shared" si="44"/>
        <v>348.75</v>
      </c>
      <c r="AC96" s="64">
        <f t="shared" si="45"/>
        <v>420.75</v>
      </c>
      <c r="AD96" s="64">
        <f t="shared" si="46"/>
        <v>519</v>
      </c>
      <c r="AE96" s="64">
        <f t="shared" si="47"/>
        <v>639.375</v>
      </c>
      <c r="AF96" s="64">
        <f t="shared" ref="AF96:AF114" si="48">VLOOKUP($C$94,$D$3:$K$63,$A$68,0)*(B68-B67)</f>
        <v>810.375</v>
      </c>
      <c r="AG96" s="64">
        <f>VLOOKUP($C$95,$D$3:$K$63,$A$68,0)*(B67-B66)</f>
        <v>998.25</v>
      </c>
      <c r="AH96" s="64">
        <f>VLOOKUP($C$96,$D$3:$K$63,$A$68,0)*B66</f>
        <v>0</v>
      </c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54">
        <f t="shared" si="13"/>
        <v>4204.125</v>
      </c>
      <c r="BP96" s="53">
        <v>2030</v>
      </c>
      <c r="BQ96" s="61">
        <f t="shared" si="14"/>
        <v>0</v>
      </c>
      <c r="BR96" s="61">
        <f t="shared" si="14"/>
        <v>0</v>
      </c>
      <c r="BS96" s="61">
        <f t="shared" si="14"/>
        <v>0</v>
      </c>
      <c r="BT96" s="61">
        <f t="shared" si="14"/>
        <v>0</v>
      </c>
      <c r="BU96" s="61">
        <f t="shared" si="14"/>
        <v>0</v>
      </c>
      <c r="BV96" s="61">
        <f t="shared" si="14"/>
        <v>0</v>
      </c>
      <c r="BW96" s="61">
        <f t="shared" si="14"/>
        <v>0</v>
      </c>
      <c r="BX96" s="61">
        <f t="shared" si="14"/>
        <v>0</v>
      </c>
      <c r="BY96" s="61">
        <f t="shared" si="14"/>
        <v>0</v>
      </c>
      <c r="BZ96" s="61">
        <f t="shared" si="14"/>
        <v>0</v>
      </c>
      <c r="CA96" s="61">
        <f t="shared" si="14"/>
        <v>0</v>
      </c>
      <c r="CB96" s="61">
        <f t="shared" si="14"/>
        <v>0</v>
      </c>
      <c r="CC96" s="61">
        <f t="shared" si="14"/>
        <v>0</v>
      </c>
      <c r="CD96" s="61">
        <f t="shared" si="14"/>
        <v>0</v>
      </c>
      <c r="CE96" s="61">
        <f t="shared" si="14"/>
        <v>0</v>
      </c>
      <c r="CF96" s="61">
        <f t="shared" si="14"/>
        <v>0</v>
      </c>
      <c r="CG96" s="61">
        <f t="shared" si="30"/>
        <v>0</v>
      </c>
      <c r="CH96" s="61">
        <f t="shared" si="30"/>
        <v>0</v>
      </c>
      <c r="CI96" s="61">
        <f t="shared" si="30"/>
        <v>0</v>
      </c>
      <c r="CJ96" s="61">
        <f t="shared" si="30"/>
        <v>0</v>
      </c>
      <c r="CK96" s="61">
        <f t="shared" si="30"/>
        <v>0</v>
      </c>
      <c r="CL96" s="61">
        <f t="shared" si="30"/>
        <v>0</v>
      </c>
      <c r="CM96" s="61">
        <f t="shared" si="30"/>
        <v>4.95049504950495E-2</v>
      </c>
      <c r="CN96" s="61">
        <f t="shared" si="30"/>
        <v>6.17250914280617E-2</v>
      </c>
      <c r="CO96" s="61">
        <f t="shared" si="30"/>
        <v>8.2954241370082907E-2</v>
      </c>
      <c r="CP96" s="61">
        <f t="shared" si="30"/>
        <v>0.1000802782981</v>
      </c>
      <c r="CQ96" s="61">
        <f t="shared" si="30"/>
        <v>0.123450182856123</v>
      </c>
      <c r="CR96" s="61">
        <f t="shared" si="30"/>
        <v>0.15208277584515201</v>
      </c>
      <c r="CS96" s="61">
        <f t="shared" si="30"/>
        <v>0.192757113549193</v>
      </c>
      <c r="CT96" s="61">
        <f t="shared" si="30"/>
        <v>0.237445366158237</v>
      </c>
      <c r="CU96" s="61">
        <f t="shared" si="30"/>
        <v>0</v>
      </c>
      <c r="CV96" s="61">
        <f t="shared" si="30"/>
        <v>0</v>
      </c>
      <c r="CW96" s="61">
        <f t="shared" si="34"/>
        <v>0</v>
      </c>
      <c r="CX96" s="61">
        <f t="shared" si="34"/>
        <v>0</v>
      </c>
      <c r="CY96" s="61">
        <f t="shared" si="34"/>
        <v>0</v>
      </c>
      <c r="CZ96" s="61">
        <f t="shared" si="34"/>
        <v>0</v>
      </c>
      <c r="DA96" s="61">
        <f t="shared" si="34"/>
        <v>0</v>
      </c>
      <c r="DB96" s="61">
        <f t="shared" si="34"/>
        <v>0</v>
      </c>
      <c r="DC96" s="61">
        <f t="shared" si="31"/>
        <v>0</v>
      </c>
      <c r="DD96" s="61">
        <f t="shared" si="31"/>
        <v>0</v>
      </c>
      <c r="DE96" s="61">
        <f t="shared" si="31"/>
        <v>0</v>
      </c>
      <c r="DF96" s="61">
        <f t="shared" si="31"/>
        <v>0</v>
      </c>
      <c r="DG96" s="61">
        <f t="shared" si="31"/>
        <v>0</v>
      </c>
      <c r="DH96" s="61">
        <f t="shared" si="31"/>
        <v>0</v>
      </c>
      <c r="DI96" s="61">
        <f t="shared" si="31"/>
        <v>0</v>
      </c>
      <c r="DJ96" s="61">
        <f t="shared" si="31"/>
        <v>0</v>
      </c>
      <c r="DK96" s="61">
        <f t="shared" si="31"/>
        <v>0</v>
      </c>
      <c r="DL96" s="61">
        <f t="shared" si="31"/>
        <v>0</v>
      </c>
      <c r="DM96" s="61">
        <f t="shared" si="31"/>
        <v>0</v>
      </c>
      <c r="DN96" s="61">
        <f t="shared" si="31"/>
        <v>0</v>
      </c>
      <c r="DO96" s="61">
        <f t="shared" si="31"/>
        <v>0</v>
      </c>
      <c r="DP96" s="61">
        <f t="shared" si="31"/>
        <v>0</v>
      </c>
      <c r="DQ96" s="61">
        <f t="shared" si="31"/>
        <v>0</v>
      </c>
      <c r="DR96" s="61">
        <f t="shared" si="31"/>
        <v>0</v>
      </c>
      <c r="DS96" s="61">
        <f t="shared" si="32"/>
        <v>0</v>
      </c>
      <c r="DT96" s="61">
        <f t="shared" si="32"/>
        <v>0</v>
      </c>
      <c r="DU96" s="61">
        <f t="shared" si="32"/>
        <v>0</v>
      </c>
      <c r="DV96" s="61">
        <f t="shared" si="32"/>
        <v>0</v>
      </c>
      <c r="DW96" s="61">
        <f t="shared" si="32"/>
        <v>0</v>
      </c>
      <c r="DX96" s="61">
        <f t="shared" si="32"/>
        <v>0</v>
      </c>
      <c r="DY96" s="61">
        <f t="shared" si="32"/>
        <v>0</v>
      </c>
      <c r="DZ96" s="61">
        <f t="shared" si="15"/>
        <v>1</v>
      </c>
    </row>
    <row r="97" spans="2:130">
      <c r="B97" s="63"/>
      <c r="C97" s="53">
        <v>2031</v>
      </c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>
        <f t="shared" si="27"/>
        <v>0</v>
      </c>
      <c r="P97" s="64">
        <f t="shared" si="28"/>
        <v>0</v>
      </c>
      <c r="Q97" s="64">
        <f t="shared" si="29"/>
        <v>0</v>
      </c>
      <c r="R97" s="64">
        <f t="shared" si="33"/>
        <v>0</v>
      </c>
      <c r="S97" s="64">
        <f t="shared" si="35"/>
        <v>0</v>
      </c>
      <c r="T97" s="64">
        <f t="shared" si="36"/>
        <v>0</v>
      </c>
      <c r="U97" s="64">
        <f t="shared" si="37"/>
        <v>0</v>
      </c>
      <c r="V97" s="64">
        <f t="shared" si="38"/>
        <v>0</v>
      </c>
      <c r="W97" s="64">
        <f t="shared" si="39"/>
        <v>0</v>
      </c>
      <c r="X97" s="64">
        <f t="shared" si="40"/>
        <v>0</v>
      </c>
      <c r="Y97" s="64">
        <f t="shared" si="41"/>
        <v>0</v>
      </c>
      <c r="Z97" s="64">
        <f t="shared" si="42"/>
        <v>0</v>
      </c>
      <c r="AA97" s="64">
        <f t="shared" si="43"/>
        <v>259.5</v>
      </c>
      <c r="AB97" s="64">
        <f t="shared" si="44"/>
        <v>348.75</v>
      </c>
      <c r="AC97" s="64">
        <f t="shared" si="45"/>
        <v>420.75</v>
      </c>
      <c r="AD97" s="64">
        <f t="shared" si="46"/>
        <v>519</v>
      </c>
      <c r="AE97" s="64">
        <f t="shared" si="47"/>
        <v>639.375</v>
      </c>
      <c r="AF97" s="64">
        <f t="shared" si="48"/>
        <v>810.375</v>
      </c>
      <c r="AG97" s="64">
        <f t="shared" ref="AG97:AG115" si="49">VLOOKUP($C$95,$D$3:$K$63,$A$68,0)*(B68-B67)</f>
        <v>998.25</v>
      </c>
      <c r="AH97" s="64">
        <f>VLOOKUP($C$96,$D$3:$K$63,$A$68,0)*(B67-B66)</f>
        <v>1204.5</v>
      </c>
      <c r="AI97" s="64">
        <f>VLOOKUP($C$97,$D$3:$K$63,$A$68,0)*B66</f>
        <v>0</v>
      </c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54">
        <f t="shared" si="13"/>
        <v>5200.5</v>
      </c>
      <c r="BP97" s="53">
        <v>2031</v>
      </c>
      <c r="BQ97" s="61">
        <f t="shared" ref="BQ97:CF112" si="50">D97/$BM97</f>
        <v>0</v>
      </c>
      <c r="BR97" s="61">
        <f t="shared" si="50"/>
        <v>0</v>
      </c>
      <c r="BS97" s="61">
        <f t="shared" si="50"/>
        <v>0</v>
      </c>
      <c r="BT97" s="61">
        <f t="shared" si="50"/>
        <v>0</v>
      </c>
      <c r="BU97" s="61">
        <f t="shared" si="50"/>
        <v>0</v>
      </c>
      <c r="BV97" s="61">
        <f t="shared" si="50"/>
        <v>0</v>
      </c>
      <c r="BW97" s="61">
        <f t="shared" si="50"/>
        <v>0</v>
      </c>
      <c r="BX97" s="61">
        <f t="shared" si="50"/>
        <v>0</v>
      </c>
      <c r="BY97" s="61">
        <f t="shared" si="50"/>
        <v>0</v>
      </c>
      <c r="BZ97" s="61">
        <f t="shared" si="50"/>
        <v>0</v>
      </c>
      <c r="CA97" s="61">
        <f t="shared" si="50"/>
        <v>0</v>
      </c>
      <c r="CB97" s="61">
        <f t="shared" si="50"/>
        <v>0</v>
      </c>
      <c r="CC97" s="61">
        <f t="shared" si="50"/>
        <v>0</v>
      </c>
      <c r="CD97" s="61">
        <f t="shared" si="50"/>
        <v>0</v>
      </c>
      <c r="CE97" s="61">
        <f t="shared" si="50"/>
        <v>0</v>
      </c>
      <c r="CF97" s="61">
        <f t="shared" si="50"/>
        <v>0</v>
      </c>
      <c r="CG97" s="61">
        <f t="shared" si="30"/>
        <v>0</v>
      </c>
      <c r="CH97" s="61">
        <f t="shared" si="30"/>
        <v>0</v>
      </c>
      <c r="CI97" s="61">
        <f t="shared" si="30"/>
        <v>0</v>
      </c>
      <c r="CJ97" s="61">
        <f t="shared" si="30"/>
        <v>0</v>
      </c>
      <c r="CK97" s="61">
        <f t="shared" si="30"/>
        <v>0</v>
      </c>
      <c r="CL97" s="61">
        <f t="shared" si="30"/>
        <v>0</v>
      </c>
      <c r="CM97" s="61">
        <f t="shared" si="30"/>
        <v>0</v>
      </c>
      <c r="CN97" s="61">
        <f t="shared" si="30"/>
        <v>4.9899048168445301E-2</v>
      </c>
      <c r="CO97" s="61">
        <f t="shared" si="30"/>
        <v>6.7060859532737202E-2</v>
      </c>
      <c r="CP97" s="61">
        <f t="shared" si="30"/>
        <v>8.0905682145947497E-2</v>
      </c>
      <c r="CQ97" s="61">
        <f t="shared" si="30"/>
        <v>9.9798096336890699E-2</v>
      </c>
      <c r="CR97" s="61">
        <f t="shared" si="30"/>
        <v>0.122944909143352</v>
      </c>
      <c r="CS97" s="61">
        <f t="shared" si="30"/>
        <v>0.15582636284972601</v>
      </c>
      <c r="CT97" s="61">
        <f t="shared" si="30"/>
        <v>0.191952696856072</v>
      </c>
      <c r="CU97" s="61">
        <f t="shared" ref="CU97:DJ126" si="51">AH97/$BM97</f>
        <v>0.23161234496683</v>
      </c>
      <c r="CV97" s="61">
        <f t="shared" si="51"/>
        <v>0</v>
      </c>
      <c r="CW97" s="61">
        <f t="shared" si="34"/>
        <v>0</v>
      </c>
      <c r="CX97" s="61">
        <f t="shared" si="34"/>
        <v>0</v>
      </c>
      <c r="CY97" s="61">
        <f t="shared" si="34"/>
        <v>0</v>
      </c>
      <c r="CZ97" s="61">
        <f t="shared" si="34"/>
        <v>0</v>
      </c>
      <c r="DA97" s="61">
        <f t="shared" si="34"/>
        <v>0</v>
      </c>
      <c r="DB97" s="61">
        <f t="shared" si="34"/>
        <v>0</v>
      </c>
      <c r="DC97" s="61">
        <f t="shared" si="31"/>
        <v>0</v>
      </c>
      <c r="DD97" s="61">
        <f t="shared" si="31"/>
        <v>0</v>
      </c>
      <c r="DE97" s="61">
        <f t="shared" si="31"/>
        <v>0</v>
      </c>
      <c r="DF97" s="61">
        <f t="shared" si="31"/>
        <v>0</v>
      </c>
      <c r="DG97" s="61">
        <f t="shared" si="31"/>
        <v>0</v>
      </c>
      <c r="DH97" s="61">
        <f t="shared" si="31"/>
        <v>0</v>
      </c>
      <c r="DI97" s="61">
        <f t="shared" si="31"/>
        <v>0</v>
      </c>
      <c r="DJ97" s="61">
        <f t="shared" si="31"/>
        <v>0</v>
      </c>
      <c r="DK97" s="61">
        <f t="shared" si="31"/>
        <v>0</v>
      </c>
      <c r="DL97" s="61">
        <f t="shared" si="31"/>
        <v>0</v>
      </c>
      <c r="DM97" s="61">
        <f t="shared" si="31"/>
        <v>0</v>
      </c>
      <c r="DN97" s="61">
        <f t="shared" si="31"/>
        <v>0</v>
      </c>
      <c r="DO97" s="61">
        <f t="shared" si="31"/>
        <v>0</v>
      </c>
      <c r="DP97" s="61">
        <f t="shared" si="31"/>
        <v>0</v>
      </c>
      <c r="DQ97" s="61">
        <f t="shared" ref="DQ97:DT126" si="52">BD97/$BM97</f>
        <v>0</v>
      </c>
      <c r="DR97" s="61">
        <f t="shared" si="52"/>
        <v>0</v>
      </c>
      <c r="DS97" s="61">
        <f t="shared" si="32"/>
        <v>0</v>
      </c>
      <c r="DT97" s="61">
        <f t="shared" si="32"/>
        <v>0</v>
      </c>
      <c r="DU97" s="61">
        <f t="shared" si="32"/>
        <v>0</v>
      </c>
      <c r="DV97" s="61">
        <f t="shared" si="32"/>
        <v>0</v>
      </c>
      <c r="DW97" s="61">
        <f t="shared" si="32"/>
        <v>0</v>
      </c>
      <c r="DX97" s="61">
        <f t="shared" si="32"/>
        <v>0</v>
      </c>
      <c r="DY97" s="61">
        <f t="shared" si="32"/>
        <v>0</v>
      </c>
      <c r="DZ97" s="61">
        <f t="shared" si="15"/>
        <v>1</v>
      </c>
    </row>
    <row r="98" spans="2:130">
      <c r="B98" s="63"/>
      <c r="C98" s="53">
        <v>2032</v>
      </c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>
        <f t="shared" si="28"/>
        <v>0</v>
      </c>
      <c r="Q98" s="64">
        <f t="shared" si="29"/>
        <v>0</v>
      </c>
      <c r="R98" s="64">
        <f t="shared" si="33"/>
        <v>0</v>
      </c>
      <c r="S98" s="64">
        <f t="shared" si="35"/>
        <v>0</v>
      </c>
      <c r="T98" s="64">
        <f t="shared" si="36"/>
        <v>0</v>
      </c>
      <c r="U98" s="64">
        <f t="shared" si="37"/>
        <v>0</v>
      </c>
      <c r="V98" s="64">
        <f t="shared" si="38"/>
        <v>0</v>
      </c>
      <c r="W98" s="64">
        <f t="shared" si="39"/>
        <v>0</v>
      </c>
      <c r="X98" s="64">
        <f t="shared" si="40"/>
        <v>0</v>
      </c>
      <c r="Y98" s="64">
        <f t="shared" si="41"/>
        <v>0</v>
      </c>
      <c r="Z98" s="64">
        <f t="shared" si="42"/>
        <v>0</v>
      </c>
      <c r="AA98" s="64">
        <f t="shared" si="43"/>
        <v>0</v>
      </c>
      <c r="AB98" s="64">
        <f t="shared" si="44"/>
        <v>348.75</v>
      </c>
      <c r="AC98" s="64">
        <f t="shared" si="45"/>
        <v>420.75</v>
      </c>
      <c r="AD98" s="64">
        <f t="shared" si="46"/>
        <v>519</v>
      </c>
      <c r="AE98" s="64">
        <f t="shared" si="47"/>
        <v>639.375</v>
      </c>
      <c r="AF98" s="64">
        <f t="shared" si="48"/>
        <v>810.375</v>
      </c>
      <c r="AG98" s="64">
        <f t="shared" si="49"/>
        <v>998.25</v>
      </c>
      <c r="AH98" s="64">
        <f t="shared" ref="AH98:AH116" si="53">VLOOKUP($C$96,$D$3:$K$63,$A$68,0)*(B68-B67)</f>
        <v>1204.5</v>
      </c>
      <c r="AI98" s="64">
        <f>VLOOKUP($C$97,$D$3:$K$63,$A$68,0)*(B67-B66)</f>
        <v>1494.75</v>
      </c>
      <c r="AJ98" s="64">
        <f>VLOOKUP($C$98,$D$3:$K$63,$A$68,0)*B66</f>
        <v>0</v>
      </c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54">
        <f t="shared" si="13"/>
        <v>6435.75</v>
      </c>
      <c r="BP98" s="53">
        <v>2032</v>
      </c>
      <c r="BQ98" s="61">
        <f t="shared" si="50"/>
        <v>0</v>
      </c>
      <c r="BR98" s="61">
        <f t="shared" si="50"/>
        <v>0</v>
      </c>
      <c r="BS98" s="61">
        <f t="shared" si="50"/>
        <v>0</v>
      </c>
      <c r="BT98" s="61">
        <f t="shared" si="50"/>
        <v>0</v>
      </c>
      <c r="BU98" s="61">
        <f t="shared" si="50"/>
        <v>0</v>
      </c>
      <c r="BV98" s="61">
        <f t="shared" si="50"/>
        <v>0</v>
      </c>
      <c r="BW98" s="61">
        <f t="shared" si="50"/>
        <v>0</v>
      </c>
      <c r="BX98" s="61">
        <f t="shared" si="50"/>
        <v>0</v>
      </c>
      <c r="BY98" s="61">
        <f t="shared" si="50"/>
        <v>0</v>
      </c>
      <c r="BZ98" s="61">
        <f t="shared" si="50"/>
        <v>0</v>
      </c>
      <c r="CA98" s="61">
        <f t="shared" si="50"/>
        <v>0</v>
      </c>
      <c r="CB98" s="61">
        <f t="shared" si="50"/>
        <v>0</v>
      </c>
      <c r="CC98" s="61">
        <f t="shared" si="50"/>
        <v>0</v>
      </c>
      <c r="CD98" s="61">
        <f t="shared" si="50"/>
        <v>0</v>
      </c>
      <c r="CE98" s="61">
        <f t="shared" si="50"/>
        <v>0</v>
      </c>
      <c r="CF98" s="61">
        <f t="shared" si="50"/>
        <v>0</v>
      </c>
      <c r="CG98" s="61">
        <f t="shared" ref="CG98:CT116" si="54">T98/$BM98</f>
        <v>0</v>
      </c>
      <c r="CH98" s="61">
        <f t="shared" si="54"/>
        <v>0</v>
      </c>
      <c r="CI98" s="61">
        <f t="shared" si="54"/>
        <v>0</v>
      </c>
      <c r="CJ98" s="61">
        <f t="shared" si="54"/>
        <v>0</v>
      </c>
      <c r="CK98" s="61">
        <f t="shared" si="54"/>
        <v>0</v>
      </c>
      <c r="CL98" s="61">
        <f t="shared" si="54"/>
        <v>0</v>
      </c>
      <c r="CM98" s="61">
        <f t="shared" si="54"/>
        <v>0</v>
      </c>
      <c r="CN98" s="61">
        <f t="shared" si="54"/>
        <v>0</v>
      </c>
      <c r="CO98" s="61">
        <f t="shared" si="54"/>
        <v>5.4189488404614801E-2</v>
      </c>
      <c r="CP98" s="61">
        <f t="shared" si="54"/>
        <v>6.5376995688148198E-2</v>
      </c>
      <c r="CQ98" s="61">
        <f t="shared" si="54"/>
        <v>8.0643281668803204E-2</v>
      </c>
      <c r="CR98" s="61">
        <f t="shared" si="54"/>
        <v>9.9347395408460507E-2</v>
      </c>
      <c r="CS98" s="61">
        <f t="shared" si="54"/>
        <v>0.12591772520685199</v>
      </c>
      <c r="CT98" s="61">
        <f t="shared" si="54"/>
        <v>0.15511012702482199</v>
      </c>
      <c r="CU98" s="61">
        <f t="shared" si="51"/>
        <v>0.18715767393077701</v>
      </c>
      <c r="CV98" s="61">
        <f t="shared" si="51"/>
        <v>0.232257312667521</v>
      </c>
      <c r="CW98" s="61">
        <f t="shared" si="34"/>
        <v>0</v>
      </c>
      <c r="CX98" s="61">
        <f t="shared" si="34"/>
        <v>0</v>
      </c>
      <c r="CY98" s="61">
        <f t="shared" si="34"/>
        <v>0</v>
      </c>
      <c r="CZ98" s="61">
        <f t="shared" si="34"/>
        <v>0</v>
      </c>
      <c r="DA98" s="61">
        <f t="shared" si="34"/>
        <v>0</v>
      </c>
      <c r="DB98" s="61">
        <f t="shared" si="34"/>
        <v>0</v>
      </c>
      <c r="DC98" s="61">
        <f t="shared" si="34"/>
        <v>0</v>
      </c>
      <c r="DD98" s="61">
        <f t="shared" si="34"/>
        <v>0</v>
      </c>
      <c r="DE98" s="61">
        <f t="shared" si="34"/>
        <v>0</v>
      </c>
      <c r="DF98" s="61">
        <f t="shared" si="34"/>
        <v>0</v>
      </c>
      <c r="DG98" s="61">
        <f t="shared" si="34"/>
        <v>0</v>
      </c>
      <c r="DH98" s="61">
        <f t="shared" si="34"/>
        <v>0</v>
      </c>
      <c r="DI98" s="61">
        <f t="shared" si="34"/>
        <v>0</v>
      </c>
      <c r="DJ98" s="61">
        <f t="shared" si="34"/>
        <v>0</v>
      </c>
      <c r="DK98" s="61">
        <f t="shared" si="34"/>
        <v>0</v>
      </c>
      <c r="DL98" s="61">
        <f t="shared" si="34"/>
        <v>0</v>
      </c>
      <c r="DM98" s="61">
        <f t="shared" ref="DM98:DP126" si="55">AZ98/$BM98</f>
        <v>0</v>
      </c>
      <c r="DN98" s="61">
        <f t="shared" si="55"/>
        <v>0</v>
      </c>
      <c r="DO98" s="61">
        <f t="shared" si="55"/>
        <v>0</v>
      </c>
      <c r="DP98" s="61">
        <f t="shared" si="55"/>
        <v>0</v>
      </c>
      <c r="DQ98" s="61">
        <f t="shared" si="52"/>
        <v>0</v>
      </c>
      <c r="DR98" s="61">
        <f t="shared" si="52"/>
        <v>0</v>
      </c>
      <c r="DS98" s="61">
        <f t="shared" si="32"/>
        <v>0</v>
      </c>
      <c r="DT98" s="61">
        <f t="shared" si="32"/>
        <v>0</v>
      </c>
      <c r="DU98" s="61">
        <f t="shared" si="32"/>
        <v>0</v>
      </c>
      <c r="DV98" s="61">
        <f t="shared" si="32"/>
        <v>0</v>
      </c>
      <c r="DW98" s="61">
        <f t="shared" si="32"/>
        <v>0</v>
      </c>
      <c r="DX98" s="61">
        <f t="shared" si="32"/>
        <v>0</v>
      </c>
      <c r="DY98" s="61">
        <f t="shared" si="32"/>
        <v>0</v>
      </c>
      <c r="DZ98" s="61">
        <f t="shared" si="15"/>
        <v>1</v>
      </c>
    </row>
    <row r="99" spans="2:130">
      <c r="B99" s="63"/>
      <c r="C99" s="53">
        <v>2033</v>
      </c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>
        <f t="shared" si="29"/>
        <v>0</v>
      </c>
      <c r="R99" s="64">
        <f t="shared" si="33"/>
        <v>0</v>
      </c>
      <c r="S99" s="64">
        <f t="shared" si="35"/>
        <v>0</v>
      </c>
      <c r="T99" s="64">
        <f t="shared" si="36"/>
        <v>0</v>
      </c>
      <c r="U99" s="64">
        <f t="shared" si="37"/>
        <v>0</v>
      </c>
      <c r="V99" s="64">
        <f t="shared" si="38"/>
        <v>0</v>
      </c>
      <c r="W99" s="64">
        <f t="shared" si="39"/>
        <v>0</v>
      </c>
      <c r="X99" s="64">
        <f t="shared" si="40"/>
        <v>0</v>
      </c>
      <c r="Y99" s="64">
        <f t="shared" si="41"/>
        <v>0</v>
      </c>
      <c r="Z99" s="64">
        <f t="shared" si="42"/>
        <v>0</v>
      </c>
      <c r="AA99" s="64">
        <f t="shared" si="43"/>
        <v>0</v>
      </c>
      <c r="AB99" s="64">
        <f t="shared" si="44"/>
        <v>0</v>
      </c>
      <c r="AC99" s="64">
        <f t="shared" si="45"/>
        <v>420.75</v>
      </c>
      <c r="AD99" s="64">
        <f t="shared" si="46"/>
        <v>519</v>
      </c>
      <c r="AE99" s="64">
        <f t="shared" si="47"/>
        <v>639.375</v>
      </c>
      <c r="AF99" s="64">
        <f t="shared" si="48"/>
        <v>810.375</v>
      </c>
      <c r="AG99" s="64">
        <f t="shared" si="49"/>
        <v>998.25</v>
      </c>
      <c r="AH99" s="64">
        <f t="shared" si="53"/>
        <v>1204.5</v>
      </c>
      <c r="AI99" s="64">
        <f t="shared" ref="AI99:AI117" si="56">VLOOKUP($C$97,$D$3:$K$63,$A$68,0)*(B68-B67)</f>
        <v>1494.75</v>
      </c>
      <c r="AJ99" s="64">
        <f>VLOOKUP($C$98,$D$3:$K$63,$A$68,0)*(B67-B66)</f>
        <v>1732.5</v>
      </c>
      <c r="AK99" s="64">
        <f>VLOOKUP($C$99,$D$3:$K$63,$A$68,0)*B66</f>
        <v>0</v>
      </c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54">
        <f t="shared" si="13"/>
        <v>7819.5</v>
      </c>
      <c r="BP99" s="53">
        <v>2033</v>
      </c>
      <c r="BQ99" s="61">
        <f t="shared" si="50"/>
        <v>0</v>
      </c>
      <c r="BR99" s="61">
        <f t="shared" si="50"/>
        <v>0</v>
      </c>
      <c r="BS99" s="61">
        <f t="shared" si="50"/>
        <v>0</v>
      </c>
      <c r="BT99" s="61">
        <f t="shared" si="50"/>
        <v>0</v>
      </c>
      <c r="BU99" s="61">
        <f t="shared" si="50"/>
        <v>0</v>
      </c>
      <c r="BV99" s="61">
        <f t="shared" si="50"/>
        <v>0</v>
      </c>
      <c r="BW99" s="61">
        <f t="shared" si="50"/>
        <v>0</v>
      </c>
      <c r="BX99" s="61">
        <f t="shared" si="50"/>
        <v>0</v>
      </c>
      <c r="BY99" s="61">
        <f t="shared" si="50"/>
        <v>0</v>
      </c>
      <c r="BZ99" s="61">
        <f t="shared" si="50"/>
        <v>0</v>
      </c>
      <c r="CA99" s="61">
        <f t="shared" si="50"/>
        <v>0</v>
      </c>
      <c r="CB99" s="61">
        <f t="shared" si="50"/>
        <v>0</v>
      </c>
      <c r="CC99" s="61">
        <f t="shared" si="50"/>
        <v>0</v>
      </c>
      <c r="CD99" s="61">
        <f t="shared" si="50"/>
        <v>0</v>
      </c>
      <c r="CE99" s="61">
        <f t="shared" si="50"/>
        <v>0</v>
      </c>
      <c r="CF99" s="61">
        <f t="shared" si="50"/>
        <v>0</v>
      </c>
      <c r="CG99" s="61">
        <f t="shared" si="54"/>
        <v>0</v>
      </c>
      <c r="CH99" s="61">
        <f t="shared" si="54"/>
        <v>0</v>
      </c>
      <c r="CI99" s="61">
        <f t="shared" si="54"/>
        <v>0</v>
      </c>
      <c r="CJ99" s="61">
        <f t="shared" si="54"/>
        <v>0</v>
      </c>
      <c r="CK99" s="61">
        <f t="shared" si="54"/>
        <v>0</v>
      </c>
      <c r="CL99" s="61">
        <f t="shared" si="54"/>
        <v>0</v>
      </c>
      <c r="CM99" s="61">
        <f t="shared" si="54"/>
        <v>0</v>
      </c>
      <c r="CN99" s="61">
        <f t="shared" si="54"/>
        <v>0</v>
      </c>
      <c r="CO99" s="61">
        <f t="shared" si="54"/>
        <v>0</v>
      </c>
      <c r="CP99" s="61">
        <f t="shared" si="54"/>
        <v>5.3807788221753299E-2</v>
      </c>
      <c r="CQ99" s="61">
        <f t="shared" si="54"/>
        <v>6.6372530212929201E-2</v>
      </c>
      <c r="CR99" s="61">
        <f t="shared" si="54"/>
        <v>8.1766737003644702E-2</v>
      </c>
      <c r="CS99" s="61">
        <f t="shared" si="54"/>
        <v>0.103635142911951</v>
      </c>
      <c r="CT99" s="61">
        <f t="shared" si="54"/>
        <v>0.12766161519278699</v>
      </c>
      <c r="CU99" s="61">
        <f t="shared" si="51"/>
        <v>0.15403798196815699</v>
      </c>
      <c r="CV99" s="61">
        <f t="shared" si="51"/>
        <v>0.19115672357567601</v>
      </c>
      <c r="CW99" s="61">
        <f t="shared" si="34"/>
        <v>0.22156148091310199</v>
      </c>
      <c r="CX99" s="61">
        <f t="shared" si="34"/>
        <v>0</v>
      </c>
      <c r="CY99" s="61">
        <f t="shared" si="34"/>
        <v>0</v>
      </c>
      <c r="CZ99" s="61">
        <f t="shared" si="34"/>
        <v>0</v>
      </c>
      <c r="DA99" s="61">
        <f t="shared" si="34"/>
        <v>0</v>
      </c>
      <c r="DB99" s="61">
        <f t="shared" si="34"/>
        <v>0</v>
      </c>
      <c r="DC99" s="61">
        <f t="shared" si="34"/>
        <v>0</v>
      </c>
      <c r="DD99" s="61">
        <f t="shared" si="34"/>
        <v>0</v>
      </c>
      <c r="DE99" s="61">
        <f t="shared" si="34"/>
        <v>0</v>
      </c>
      <c r="DF99" s="61">
        <f t="shared" si="34"/>
        <v>0</v>
      </c>
      <c r="DG99" s="61">
        <f t="shared" si="34"/>
        <v>0</v>
      </c>
      <c r="DH99" s="61">
        <f t="shared" si="34"/>
        <v>0</v>
      </c>
      <c r="DI99" s="61">
        <f t="shared" si="34"/>
        <v>0</v>
      </c>
      <c r="DJ99" s="61">
        <f t="shared" si="34"/>
        <v>0</v>
      </c>
      <c r="DK99" s="61">
        <f t="shared" si="34"/>
        <v>0</v>
      </c>
      <c r="DL99" s="61">
        <f t="shared" si="34"/>
        <v>0</v>
      </c>
      <c r="DM99" s="61">
        <f t="shared" si="55"/>
        <v>0</v>
      </c>
      <c r="DN99" s="61">
        <f t="shared" si="55"/>
        <v>0</v>
      </c>
      <c r="DO99" s="61">
        <f t="shared" si="55"/>
        <v>0</v>
      </c>
      <c r="DP99" s="61">
        <f t="shared" si="55"/>
        <v>0</v>
      </c>
      <c r="DQ99" s="61">
        <f t="shared" si="52"/>
        <v>0</v>
      </c>
      <c r="DR99" s="61">
        <f t="shared" si="52"/>
        <v>0</v>
      </c>
      <c r="DS99" s="61">
        <f t="shared" si="32"/>
        <v>0</v>
      </c>
      <c r="DT99" s="61">
        <f t="shared" si="32"/>
        <v>0</v>
      </c>
      <c r="DU99" s="61">
        <f t="shared" si="32"/>
        <v>0</v>
      </c>
      <c r="DV99" s="61">
        <f t="shared" si="32"/>
        <v>0</v>
      </c>
      <c r="DW99" s="61">
        <f t="shared" si="32"/>
        <v>0</v>
      </c>
      <c r="DX99" s="61">
        <f t="shared" si="32"/>
        <v>0</v>
      </c>
      <c r="DY99" s="61">
        <f t="shared" si="32"/>
        <v>0</v>
      </c>
      <c r="DZ99" s="61">
        <f t="shared" si="15"/>
        <v>1</v>
      </c>
    </row>
    <row r="100" spans="2:130">
      <c r="B100" s="63"/>
      <c r="C100" s="53">
        <v>2034</v>
      </c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>
        <f t="shared" si="33"/>
        <v>0</v>
      </c>
      <c r="S100" s="64">
        <f t="shared" si="35"/>
        <v>0</v>
      </c>
      <c r="T100" s="64">
        <f t="shared" si="36"/>
        <v>0</v>
      </c>
      <c r="U100" s="64">
        <f t="shared" si="37"/>
        <v>0</v>
      </c>
      <c r="V100" s="64">
        <f t="shared" si="38"/>
        <v>0</v>
      </c>
      <c r="W100" s="64">
        <f t="shared" si="39"/>
        <v>0</v>
      </c>
      <c r="X100" s="64">
        <f t="shared" si="40"/>
        <v>0</v>
      </c>
      <c r="Y100" s="64">
        <f t="shared" si="41"/>
        <v>0</v>
      </c>
      <c r="Z100" s="64">
        <f t="shared" si="42"/>
        <v>0</v>
      </c>
      <c r="AA100" s="64">
        <f t="shared" si="43"/>
        <v>0</v>
      </c>
      <c r="AB100" s="64">
        <f t="shared" si="44"/>
        <v>0</v>
      </c>
      <c r="AC100" s="64">
        <f t="shared" si="45"/>
        <v>0</v>
      </c>
      <c r="AD100" s="64">
        <f t="shared" si="46"/>
        <v>519</v>
      </c>
      <c r="AE100" s="64">
        <f t="shared" si="47"/>
        <v>639.375</v>
      </c>
      <c r="AF100" s="64">
        <f t="shared" si="48"/>
        <v>810.375</v>
      </c>
      <c r="AG100" s="64">
        <f t="shared" si="49"/>
        <v>998.25</v>
      </c>
      <c r="AH100" s="64">
        <f t="shared" si="53"/>
        <v>1204.5</v>
      </c>
      <c r="AI100" s="64">
        <f t="shared" si="56"/>
        <v>1494.75</v>
      </c>
      <c r="AJ100" s="64">
        <f t="shared" ref="AJ100:AJ118" si="57">VLOOKUP($C$98,$D$3:$K$63,$A$68,0)*(B68-B67)</f>
        <v>1732.5</v>
      </c>
      <c r="AK100" s="64">
        <f>VLOOKUP($C$99,$D$3:$K$63,$A$68,0)*(B67-B66)</f>
        <v>1997.625</v>
      </c>
      <c r="AL100" s="64">
        <f>VLOOKUP($C$100,$D$3:$K$63,$A$68,0)*B66</f>
        <v>0</v>
      </c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54">
        <f t="shared" si="13"/>
        <v>9396.375</v>
      </c>
      <c r="BP100" s="53">
        <v>2034</v>
      </c>
      <c r="BQ100" s="61">
        <f t="shared" si="50"/>
        <v>0</v>
      </c>
      <c r="BR100" s="61">
        <f t="shared" si="50"/>
        <v>0</v>
      </c>
      <c r="BS100" s="61">
        <f t="shared" si="50"/>
        <v>0</v>
      </c>
      <c r="BT100" s="61">
        <f t="shared" si="50"/>
        <v>0</v>
      </c>
      <c r="BU100" s="61">
        <f t="shared" si="50"/>
        <v>0</v>
      </c>
      <c r="BV100" s="61">
        <f t="shared" si="50"/>
        <v>0</v>
      </c>
      <c r="BW100" s="61">
        <f t="shared" si="50"/>
        <v>0</v>
      </c>
      <c r="BX100" s="61">
        <f t="shared" si="50"/>
        <v>0</v>
      </c>
      <c r="BY100" s="61">
        <f t="shared" si="50"/>
        <v>0</v>
      </c>
      <c r="BZ100" s="61">
        <f t="shared" si="50"/>
        <v>0</v>
      </c>
      <c r="CA100" s="61">
        <f t="shared" si="50"/>
        <v>0</v>
      </c>
      <c r="CB100" s="61">
        <f t="shared" si="50"/>
        <v>0</v>
      </c>
      <c r="CC100" s="61">
        <f t="shared" si="50"/>
        <v>0</v>
      </c>
      <c r="CD100" s="61">
        <f t="shared" si="50"/>
        <v>0</v>
      </c>
      <c r="CE100" s="61">
        <f t="shared" si="50"/>
        <v>0</v>
      </c>
      <c r="CF100" s="61">
        <f t="shared" si="50"/>
        <v>0</v>
      </c>
      <c r="CG100" s="61">
        <f t="shared" si="54"/>
        <v>0</v>
      </c>
      <c r="CH100" s="61">
        <f t="shared" si="54"/>
        <v>0</v>
      </c>
      <c r="CI100" s="61">
        <f t="shared" si="54"/>
        <v>0</v>
      </c>
      <c r="CJ100" s="61">
        <f t="shared" si="54"/>
        <v>0</v>
      </c>
      <c r="CK100" s="61">
        <f t="shared" si="54"/>
        <v>0</v>
      </c>
      <c r="CL100" s="61">
        <f t="shared" si="54"/>
        <v>0</v>
      </c>
      <c r="CM100" s="61">
        <f t="shared" si="54"/>
        <v>0</v>
      </c>
      <c r="CN100" s="61">
        <f t="shared" si="54"/>
        <v>0</v>
      </c>
      <c r="CO100" s="61">
        <f t="shared" si="54"/>
        <v>0</v>
      </c>
      <c r="CP100" s="61">
        <f t="shared" si="54"/>
        <v>0</v>
      </c>
      <c r="CQ100" s="61">
        <f t="shared" si="54"/>
        <v>5.5234066328770398E-2</v>
      </c>
      <c r="CR100" s="61">
        <f t="shared" si="54"/>
        <v>6.8044857724388397E-2</v>
      </c>
      <c r="CS100" s="61">
        <f t="shared" si="54"/>
        <v>8.6243365127509297E-2</v>
      </c>
      <c r="CT100" s="61">
        <f t="shared" si="54"/>
        <v>0.106237777866464</v>
      </c>
      <c r="CU100" s="61">
        <f t="shared" si="51"/>
        <v>0.128187731971106</v>
      </c>
      <c r="CV100" s="61">
        <f t="shared" si="51"/>
        <v>0.15907730374745599</v>
      </c>
      <c r="CW100" s="61">
        <f t="shared" si="34"/>
        <v>0.18437961447898801</v>
      </c>
      <c r="CX100" s="61">
        <f t="shared" si="34"/>
        <v>0.212595282755318</v>
      </c>
      <c r="CY100" s="61">
        <f t="shared" si="34"/>
        <v>0</v>
      </c>
      <c r="CZ100" s="61">
        <f t="shared" si="34"/>
        <v>0</v>
      </c>
      <c r="DA100" s="61">
        <f t="shared" si="34"/>
        <v>0</v>
      </c>
      <c r="DB100" s="61">
        <f t="shared" si="34"/>
        <v>0</v>
      </c>
      <c r="DC100" s="61">
        <f t="shared" si="34"/>
        <v>0</v>
      </c>
      <c r="DD100" s="61">
        <f t="shared" si="34"/>
        <v>0</v>
      </c>
      <c r="DE100" s="61">
        <f t="shared" si="34"/>
        <v>0</v>
      </c>
      <c r="DF100" s="61">
        <f t="shared" si="34"/>
        <v>0</v>
      </c>
      <c r="DG100" s="61">
        <f t="shared" si="34"/>
        <v>0</v>
      </c>
      <c r="DH100" s="61">
        <f t="shared" si="34"/>
        <v>0</v>
      </c>
      <c r="DI100" s="61">
        <f t="shared" si="34"/>
        <v>0</v>
      </c>
      <c r="DJ100" s="61">
        <f t="shared" si="34"/>
        <v>0</v>
      </c>
      <c r="DK100" s="61">
        <f t="shared" si="34"/>
        <v>0</v>
      </c>
      <c r="DL100" s="61">
        <f t="shared" si="34"/>
        <v>0</v>
      </c>
      <c r="DM100" s="61">
        <f t="shared" si="55"/>
        <v>0</v>
      </c>
      <c r="DN100" s="61">
        <f t="shared" si="55"/>
        <v>0</v>
      </c>
      <c r="DO100" s="61">
        <f t="shared" si="55"/>
        <v>0</v>
      </c>
      <c r="DP100" s="61">
        <f t="shared" si="55"/>
        <v>0</v>
      </c>
      <c r="DQ100" s="61">
        <f t="shared" si="52"/>
        <v>0</v>
      </c>
      <c r="DR100" s="61">
        <f t="shared" si="52"/>
        <v>0</v>
      </c>
      <c r="DS100" s="61">
        <f t="shared" si="32"/>
        <v>0</v>
      </c>
      <c r="DT100" s="61">
        <f t="shared" si="32"/>
        <v>0</v>
      </c>
      <c r="DU100" s="61">
        <f t="shared" si="32"/>
        <v>0</v>
      </c>
      <c r="DV100" s="61">
        <f t="shared" si="32"/>
        <v>0</v>
      </c>
      <c r="DW100" s="61">
        <f t="shared" si="32"/>
        <v>0</v>
      </c>
      <c r="DX100" s="61">
        <f t="shared" si="32"/>
        <v>0</v>
      </c>
      <c r="DY100" s="61">
        <f t="shared" si="32"/>
        <v>0</v>
      </c>
      <c r="DZ100" s="61">
        <f t="shared" si="15"/>
        <v>1</v>
      </c>
    </row>
    <row r="101" spans="2:130">
      <c r="B101" s="63"/>
      <c r="C101" s="53">
        <v>2035</v>
      </c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>
        <f t="shared" si="35"/>
        <v>0</v>
      </c>
      <c r="T101" s="64">
        <f t="shared" si="36"/>
        <v>0</v>
      </c>
      <c r="U101" s="64">
        <f t="shared" si="37"/>
        <v>0</v>
      </c>
      <c r="V101" s="64">
        <f t="shared" si="38"/>
        <v>0</v>
      </c>
      <c r="W101" s="64">
        <f t="shared" si="39"/>
        <v>0</v>
      </c>
      <c r="X101" s="64">
        <f t="shared" si="40"/>
        <v>0</v>
      </c>
      <c r="Y101" s="64">
        <f t="shared" si="41"/>
        <v>0</v>
      </c>
      <c r="Z101" s="64">
        <f t="shared" si="42"/>
        <v>0</v>
      </c>
      <c r="AA101" s="64">
        <f t="shared" si="43"/>
        <v>0</v>
      </c>
      <c r="AB101" s="64">
        <f t="shared" si="44"/>
        <v>0</v>
      </c>
      <c r="AC101" s="64">
        <f t="shared" si="45"/>
        <v>0</v>
      </c>
      <c r="AD101" s="64">
        <f t="shared" si="46"/>
        <v>0</v>
      </c>
      <c r="AE101" s="64">
        <f t="shared" si="47"/>
        <v>639.375</v>
      </c>
      <c r="AF101" s="64">
        <f t="shared" si="48"/>
        <v>810.375</v>
      </c>
      <c r="AG101" s="64">
        <f t="shared" si="49"/>
        <v>998.25</v>
      </c>
      <c r="AH101" s="64">
        <f t="shared" si="53"/>
        <v>1204.5</v>
      </c>
      <c r="AI101" s="64">
        <f t="shared" si="56"/>
        <v>1494.75</v>
      </c>
      <c r="AJ101" s="64">
        <f t="shared" si="57"/>
        <v>1732.5</v>
      </c>
      <c r="AK101" s="64">
        <f t="shared" ref="AK101:AK119" si="58">VLOOKUP($C$99,$D$3:$K$63,$A$68,0)*(B68-B67)</f>
        <v>1997.625</v>
      </c>
      <c r="AL101" s="64">
        <f>VLOOKUP($C$100,$D$3:$K$63,$A$68,0)*(B67-B66)</f>
        <v>2242.5</v>
      </c>
      <c r="AM101" s="64">
        <f>VLOOKUP($C$101,$D$3:$K$63,$A$68,0)*B66</f>
        <v>0</v>
      </c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54">
        <f t="shared" si="13"/>
        <v>11119.875</v>
      </c>
      <c r="BP101" s="53">
        <v>2035</v>
      </c>
      <c r="BQ101" s="61">
        <f t="shared" si="50"/>
        <v>0</v>
      </c>
      <c r="BR101" s="61">
        <f t="shared" si="50"/>
        <v>0</v>
      </c>
      <c r="BS101" s="61">
        <f t="shared" si="50"/>
        <v>0</v>
      </c>
      <c r="BT101" s="61">
        <f t="shared" si="50"/>
        <v>0</v>
      </c>
      <c r="BU101" s="61">
        <f t="shared" si="50"/>
        <v>0</v>
      </c>
      <c r="BV101" s="61">
        <f t="shared" si="50"/>
        <v>0</v>
      </c>
      <c r="BW101" s="61">
        <f t="shared" si="50"/>
        <v>0</v>
      </c>
      <c r="BX101" s="61">
        <f t="shared" si="50"/>
        <v>0</v>
      </c>
      <c r="BY101" s="61">
        <f t="shared" si="50"/>
        <v>0</v>
      </c>
      <c r="BZ101" s="61">
        <f t="shared" si="50"/>
        <v>0</v>
      </c>
      <c r="CA101" s="61">
        <f t="shared" si="50"/>
        <v>0</v>
      </c>
      <c r="CB101" s="61">
        <f t="shared" si="50"/>
        <v>0</v>
      </c>
      <c r="CC101" s="61">
        <f t="shared" si="50"/>
        <v>0</v>
      </c>
      <c r="CD101" s="61">
        <f t="shared" si="50"/>
        <v>0</v>
      </c>
      <c r="CE101" s="61">
        <f t="shared" si="50"/>
        <v>0</v>
      </c>
      <c r="CF101" s="61">
        <f t="shared" si="50"/>
        <v>0</v>
      </c>
      <c r="CG101" s="61">
        <f t="shared" si="54"/>
        <v>0</v>
      </c>
      <c r="CH101" s="61">
        <f t="shared" si="54"/>
        <v>0</v>
      </c>
      <c r="CI101" s="61">
        <f t="shared" si="54"/>
        <v>0</v>
      </c>
      <c r="CJ101" s="61">
        <f t="shared" si="54"/>
        <v>0</v>
      </c>
      <c r="CK101" s="61">
        <f t="shared" si="54"/>
        <v>0</v>
      </c>
      <c r="CL101" s="61">
        <f t="shared" si="54"/>
        <v>0</v>
      </c>
      <c r="CM101" s="61">
        <f t="shared" si="54"/>
        <v>0</v>
      </c>
      <c r="CN101" s="61">
        <f t="shared" si="54"/>
        <v>0</v>
      </c>
      <c r="CO101" s="61">
        <f t="shared" si="54"/>
        <v>0</v>
      </c>
      <c r="CP101" s="61">
        <f t="shared" si="54"/>
        <v>0</v>
      </c>
      <c r="CQ101" s="61">
        <f t="shared" si="54"/>
        <v>0</v>
      </c>
      <c r="CR101" s="61">
        <f t="shared" si="54"/>
        <v>5.7498398138468299E-2</v>
      </c>
      <c r="CS101" s="61">
        <f t="shared" si="54"/>
        <v>7.2876268842950107E-2</v>
      </c>
      <c r="CT101" s="61">
        <f t="shared" si="54"/>
        <v>8.9771692577479495E-2</v>
      </c>
      <c r="CU101" s="61">
        <f t="shared" si="51"/>
        <v>0.108319562944727</v>
      </c>
      <c r="CV101" s="61">
        <f t="shared" si="51"/>
        <v>0.134421475061545</v>
      </c>
      <c r="CW101" s="61">
        <f t="shared" si="34"/>
        <v>0.15580211108488201</v>
      </c>
      <c r="CX101" s="61">
        <f t="shared" si="34"/>
        <v>0.179644555356962</v>
      </c>
      <c r="CY101" s="61">
        <f t="shared" si="34"/>
        <v>0.20166593599298599</v>
      </c>
      <c r="CZ101" s="61">
        <f t="shared" si="34"/>
        <v>0</v>
      </c>
      <c r="DA101" s="61">
        <f t="shared" si="34"/>
        <v>0</v>
      </c>
      <c r="DB101" s="61">
        <f t="shared" si="34"/>
        <v>0</v>
      </c>
      <c r="DC101" s="61">
        <f t="shared" si="34"/>
        <v>0</v>
      </c>
      <c r="DD101" s="61">
        <f t="shared" si="34"/>
        <v>0</v>
      </c>
      <c r="DE101" s="61">
        <f t="shared" si="34"/>
        <v>0</v>
      </c>
      <c r="DF101" s="61">
        <f t="shared" si="34"/>
        <v>0</v>
      </c>
      <c r="DG101" s="61">
        <f t="shared" si="34"/>
        <v>0</v>
      </c>
      <c r="DH101" s="61">
        <f t="shared" si="34"/>
        <v>0</v>
      </c>
      <c r="DI101" s="61">
        <f t="shared" si="34"/>
        <v>0</v>
      </c>
      <c r="DJ101" s="61">
        <f t="shared" si="34"/>
        <v>0</v>
      </c>
      <c r="DK101" s="61">
        <f t="shared" si="34"/>
        <v>0</v>
      </c>
      <c r="DL101" s="61">
        <f t="shared" si="34"/>
        <v>0</v>
      </c>
      <c r="DM101" s="61">
        <f t="shared" si="55"/>
        <v>0</v>
      </c>
      <c r="DN101" s="61">
        <f t="shared" si="55"/>
        <v>0</v>
      </c>
      <c r="DO101" s="61">
        <f t="shared" si="55"/>
        <v>0</v>
      </c>
      <c r="DP101" s="61">
        <f t="shared" si="55"/>
        <v>0</v>
      </c>
      <c r="DQ101" s="61">
        <f t="shared" si="52"/>
        <v>0</v>
      </c>
      <c r="DR101" s="61">
        <f t="shared" si="52"/>
        <v>0</v>
      </c>
      <c r="DS101" s="61">
        <f t="shared" si="32"/>
        <v>0</v>
      </c>
      <c r="DT101" s="61">
        <f t="shared" si="32"/>
        <v>0</v>
      </c>
      <c r="DU101" s="61">
        <f t="shared" si="32"/>
        <v>0</v>
      </c>
      <c r="DV101" s="61">
        <f t="shared" si="32"/>
        <v>0</v>
      </c>
      <c r="DW101" s="61">
        <f t="shared" si="32"/>
        <v>0</v>
      </c>
      <c r="DX101" s="61">
        <f t="shared" si="32"/>
        <v>0</v>
      </c>
      <c r="DY101" s="61">
        <f t="shared" si="32"/>
        <v>0</v>
      </c>
      <c r="DZ101" s="61">
        <f t="shared" si="15"/>
        <v>1</v>
      </c>
    </row>
    <row r="102" spans="2:130">
      <c r="B102" s="63"/>
      <c r="C102" s="53">
        <v>2036</v>
      </c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>
        <f t="shared" si="36"/>
        <v>0</v>
      </c>
      <c r="U102" s="64">
        <f t="shared" si="37"/>
        <v>0</v>
      </c>
      <c r="V102" s="64">
        <f t="shared" si="38"/>
        <v>0</v>
      </c>
      <c r="W102" s="64">
        <f t="shared" si="39"/>
        <v>0</v>
      </c>
      <c r="X102" s="64">
        <f t="shared" si="40"/>
        <v>0</v>
      </c>
      <c r="Y102" s="64">
        <f t="shared" si="41"/>
        <v>0</v>
      </c>
      <c r="Z102" s="64">
        <f t="shared" si="42"/>
        <v>0</v>
      </c>
      <c r="AA102" s="64">
        <f t="shared" si="43"/>
        <v>0</v>
      </c>
      <c r="AB102" s="64">
        <f t="shared" si="44"/>
        <v>0</v>
      </c>
      <c r="AC102" s="64">
        <f t="shared" si="45"/>
        <v>0</v>
      </c>
      <c r="AD102" s="64">
        <f t="shared" si="46"/>
        <v>0</v>
      </c>
      <c r="AE102" s="64">
        <f t="shared" si="47"/>
        <v>0</v>
      </c>
      <c r="AF102" s="64">
        <f t="shared" si="48"/>
        <v>810.375</v>
      </c>
      <c r="AG102" s="64">
        <f t="shared" si="49"/>
        <v>998.25</v>
      </c>
      <c r="AH102" s="64">
        <f t="shared" si="53"/>
        <v>1204.5</v>
      </c>
      <c r="AI102" s="64">
        <f t="shared" si="56"/>
        <v>1494.75</v>
      </c>
      <c r="AJ102" s="64">
        <f t="shared" si="57"/>
        <v>1732.5</v>
      </c>
      <c r="AK102" s="64">
        <f t="shared" si="58"/>
        <v>1997.625</v>
      </c>
      <c r="AL102" s="64">
        <f t="shared" ref="AL102:AL120" si="59">VLOOKUP($C$100,$D$3:$K$63,$A$68,0)*(B68-B67)</f>
        <v>2242.5</v>
      </c>
      <c r="AM102" s="64">
        <f>VLOOKUP($C$101,$D$3:$K$63,$A$68,0)*(B67-B66)</f>
        <v>2491.5</v>
      </c>
      <c r="AN102" s="64">
        <f>VLOOKUP($C$102,$D$3:$K$63,$A$68,0)*B66</f>
        <v>0</v>
      </c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54">
        <f t="shared" si="13"/>
        <v>12972</v>
      </c>
      <c r="BP102" s="53">
        <v>2036</v>
      </c>
      <c r="BQ102" s="61">
        <f t="shared" si="50"/>
        <v>0</v>
      </c>
      <c r="BR102" s="61">
        <f t="shared" si="50"/>
        <v>0</v>
      </c>
      <c r="BS102" s="61">
        <f t="shared" si="50"/>
        <v>0</v>
      </c>
      <c r="BT102" s="61">
        <f t="shared" si="50"/>
        <v>0</v>
      </c>
      <c r="BU102" s="61">
        <f t="shared" si="50"/>
        <v>0</v>
      </c>
      <c r="BV102" s="61">
        <f t="shared" si="50"/>
        <v>0</v>
      </c>
      <c r="BW102" s="61">
        <f t="shared" si="50"/>
        <v>0</v>
      </c>
      <c r="BX102" s="61">
        <f t="shared" si="50"/>
        <v>0</v>
      </c>
      <c r="BY102" s="61">
        <f t="shared" si="50"/>
        <v>0</v>
      </c>
      <c r="BZ102" s="61">
        <f t="shared" si="50"/>
        <v>0</v>
      </c>
      <c r="CA102" s="61">
        <f t="shared" si="50"/>
        <v>0</v>
      </c>
      <c r="CB102" s="61">
        <f t="shared" si="50"/>
        <v>0</v>
      </c>
      <c r="CC102" s="61">
        <f t="shared" si="50"/>
        <v>0</v>
      </c>
      <c r="CD102" s="61">
        <f t="shared" si="50"/>
        <v>0</v>
      </c>
      <c r="CE102" s="61">
        <f t="shared" si="50"/>
        <v>0</v>
      </c>
      <c r="CF102" s="61">
        <f t="shared" si="50"/>
        <v>0</v>
      </c>
      <c r="CG102" s="61">
        <f t="shared" si="54"/>
        <v>0</v>
      </c>
      <c r="CH102" s="61">
        <f t="shared" si="54"/>
        <v>0</v>
      </c>
      <c r="CI102" s="61">
        <f t="shared" si="54"/>
        <v>0</v>
      </c>
      <c r="CJ102" s="61">
        <f t="shared" si="54"/>
        <v>0</v>
      </c>
      <c r="CK102" s="61">
        <f t="shared" si="54"/>
        <v>0</v>
      </c>
      <c r="CL102" s="61">
        <f t="shared" si="54"/>
        <v>0</v>
      </c>
      <c r="CM102" s="61">
        <f t="shared" si="54"/>
        <v>0</v>
      </c>
      <c r="CN102" s="61">
        <f t="shared" si="54"/>
        <v>0</v>
      </c>
      <c r="CO102" s="61">
        <f t="shared" si="54"/>
        <v>0</v>
      </c>
      <c r="CP102" s="61">
        <f t="shared" si="54"/>
        <v>0</v>
      </c>
      <c r="CQ102" s="61">
        <f t="shared" si="54"/>
        <v>0</v>
      </c>
      <c r="CR102" s="61">
        <f t="shared" si="54"/>
        <v>0</v>
      </c>
      <c r="CS102" s="61">
        <f t="shared" si="54"/>
        <v>6.2471091581868601E-2</v>
      </c>
      <c r="CT102" s="61">
        <f t="shared" si="54"/>
        <v>7.6954209065679902E-2</v>
      </c>
      <c r="CU102" s="61">
        <f t="shared" si="51"/>
        <v>9.2853839037927793E-2</v>
      </c>
      <c r="CV102" s="61">
        <f t="shared" si="51"/>
        <v>0.11522895467160001</v>
      </c>
      <c r="CW102" s="61">
        <f t="shared" si="34"/>
        <v>0.13355689176688301</v>
      </c>
      <c r="CX102" s="61">
        <f t="shared" si="34"/>
        <v>0.15399514338575401</v>
      </c>
      <c r="CY102" s="61">
        <f t="shared" si="34"/>
        <v>0.17287234042553201</v>
      </c>
      <c r="CZ102" s="61">
        <f t="shared" si="34"/>
        <v>0.19206753006475499</v>
      </c>
      <c r="DA102" s="61">
        <f t="shared" si="34"/>
        <v>0</v>
      </c>
      <c r="DB102" s="61">
        <f t="shared" si="34"/>
        <v>0</v>
      </c>
      <c r="DC102" s="61">
        <f t="shared" si="34"/>
        <v>0</v>
      </c>
      <c r="DD102" s="61">
        <f t="shared" si="34"/>
        <v>0</v>
      </c>
      <c r="DE102" s="61">
        <f t="shared" si="34"/>
        <v>0</v>
      </c>
      <c r="DF102" s="61">
        <f t="shared" si="34"/>
        <v>0</v>
      </c>
      <c r="DG102" s="61">
        <f t="shared" si="34"/>
        <v>0</v>
      </c>
      <c r="DH102" s="61">
        <f t="shared" si="34"/>
        <v>0</v>
      </c>
      <c r="DI102" s="61">
        <f t="shared" si="34"/>
        <v>0</v>
      </c>
      <c r="DJ102" s="61">
        <f t="shared" si="34"/>
        <v>0</v>
      </c>
      <c r="DK102" s="61">
        <f t="shared" si="34"/>
        <v>0</v>
      </c>
      <c r="DL102" s="61">
        <f t="shared" si="34"/>
        <v>0</v>
      </c>
      <c r="DM102" s="61">
        <f t="shared" si="55"/>
        <v>0</v>
      </c>
      <c r="DN102" s="61">
        <f t="shared" si="55"/>
        <v>0</v>
      </c>
      <c r="DO102" s="61">
        <f t="shared" si="55"/>
        <v>0</v>
      </c>
      <c r="DP102" s="61">
        <f t="shared" si="55"/>
        <v>0</v>
      </c>
      <c r="DQ102" s="61">
        <f t="shared" si="52"/>
        <v>0</v>
      </c>
      <c r="DR102" s="61">
        <f t="shared" si="52"/>
        <v>0</v>
      </c>
      <c r="DS102" s="61">
        <f t="shared" si="32"/>
        <v>0</v>
      </c>
      <c r="DT102" s="61">
        <f t="shared" si="32"/>
        <v>0</v>
      </c>
      <c r="DU102" s="61">
        <f t="shared" si="32"/>
        <v>0</v>
      </c>
      <c r="DV102" s="61">
        <f t="shared" si="32"/>
        <v>0</v>
      </c>
      <c r="DW102" s="61">
        <f t="shared" si="32"/>
        <v>0</v>
      </c>
      <c r="DX102" s="61">
        <f t="shared" si="32"/>
        <v>0</v>
      </c>
      <c r="DY102" s="61">
        <f t="shared" si="32"/>
        <v>0</v>
      </c>
      <c r="DZ102" s="61">
        <f t="shared" si="15"/>
        <v>1</v>
      </c>
    </row>
    <row r="103" spans="2:130">
      <c r="B103" s="63"/>
      <c r="C103" s="53">
        <v>2037</v>
      </c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>
        <f t="shared" si="37"/>
        <v>0</v>
      </c>
      <c r="V103" s="64">
        <f t="shared" si="38"/>
        <v>0</v>
      </c>
      <c r="W103" s="64">
        <f t="shared" si="39"/>
        <v>0</v>
      </c>
      <c r="X103" s="64">
        <f t="shared" si="40"/>
        <v>0</v>
      </c>
      <c r="Y103" s="64">
        <f t="shared" si="41"/>
        <v>0</v>
      </c>
      <c r="Z103" s="64">
        <f t="shared" si="42"/>
        <v>0</v>
      </c>
      <c r="AA103" s="64">
        <f t="shared" si="43"/>
        <v>0</v>
      </c>
      <c r="AB103" s="64">
        <f t="shared" si="44"/>
        <v>0</v>
      </c>
      <c r="AC103" s="64">
        <f t="shared" si="45"/>
        <v>0</v>
      </c>
      <c r="AD103" s="64">
        <f t="shared" si="46"/>
        <v>0</v>
      </c>
      <c r="AE103" s="64">
        <f t="shared" si="47"/>
        <v>0</v>
      </c>
      <c r="AF103" s="64">
        <f t="shared" si="48"/>
        <v>0</v>
      </c>
      <c r="AG103" s="64">
        <f t="shared" si="49"/>
        <v>998.25</v>
      </c>
      <c r="AH103" s="64">
        <f t="shared" si="53"/>
        <v>1204.5</v>
      </c>
      <c r="AI103" s="64">
        <f t="shared" si="56"/>
        <v>1494.75</v>
      </c>
      <c r="AJ103" s="64">
        <f t="shared" si="57"/>
        <v>1732.5</v>
      </c>
      <c r="AK103" s="64">
        <f t="shared" si="58"/>
        <v>1997.625</v>
      </c>
      <c r="AL103" s="64">
        <f t="shared" si="59"/>
        <v>2242.5</v>
      </c>
      <c r="AM103" s="64">
        <f t="shared" ref="AM103:AM121" si="60">VLOOKUP($C$101,$D$3:$K$63,$A$68,0)*(B68-B67)</f>
        <v>2491.5</v>
      </c>
      <c r="AN103" s="64">
        <f>VLOOKUP($C$102,$D$3:$K$63,$A$68,0)*(B67-B66)</f>
        <v>2680.125</v>
      </c>
      <c r="AO103" s="64">
        <f>VLOOKUP($C$103,$D$3:$K$63,$A$68,0)*B66</f>
        <v>0</v>
      </c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54">
        <f t="shared" si="13"/>
        <v>14841.75</v>
      </c>
      <c r="BP103" s="53">
        <v>2037</v>
      </c>
      <c r="BQ103" s="61">
        <f t="shared" si="50"/>
        <v>0</v>
      </c>
      <c r="BR103" s="61">
        <f t="shared" si="50"/>
        <v>0</v>
      </c>
      <c r="BS103" s="61">
        <f t="shared" si="50"/>
        <v>0</v>
      </c>
      <c r="BT103" s="61">
        <f t="shared" si="50"/>
        <v>0</v>
      </c>
      <c r="BU103" s="61">
        <f t="shared" si="50"/>
        <v>0</v>
      </c>
      <c r="BV103" s="61">
        <f t="shared" si="50"/>
        <v>0</v>
      </c>
      <c r="BW103" s="61">
        <f t="shared" si="50"/>
        <v>0</v>
      </c>
      <c r="BX103" s="61">
        <f t="shared" si="50"/>
        <v>0</v>
      </c>
      <c r="BY103" s="61">
        <f t="shared" si="50"/>
        <v>0</v>
      </c>
      <c r="BZ103" s="61">
        <f t="shared" si="50"/>
        <v>0</v>
      </c>
      <c r="CA103" s="61">
        <f t="shared" si="50"/>
        <v>0</v>
      </c>
      <c r="CB103" s="61">
        <f t="shared" si="50"/>
        <v>0</v>
      </c>
      <c r="CC103" s="61">
        <f t="shared" si="50"/>
        <v>0</v>
      </c>
      <c r="CD103" s="61">
        <f t="shared" si="50"/>
        <v>0</v>
      </c>
      <c r="CE103" s="61">
        <f t="shared" si="50"/>
        <v>0</v>
      </c>
      <c r="CF103" s="61">
        <f t="shared" si="50"/>
        <v>0</v>
      </c>
      <c r="CG103" s="61">
        <f t="shared" si="54"/>
        <v>0</v>
      </c>
      <c r="CH103" s="61">
        <f t="shared" si="54"/>
        <v>0</v>
      </c>
      <c r="CI103" s="61">
        <f t="shared" si="54"/>
        <v>0</v>
      </c>
      <c r="CJ103" s="61">
        <f t="shared" si="54"/>
        <v>0</v>
      </c>
      <c r="CK103" s="61">
        <f t="shared" si="54"/>
        <v>0</v>
      </c>
      <c r="CL103" s="61">
        <f t="shared" si="54"/>
        <v>0</v>
      </c>
      <c r="CM103" s="61">
        <f t="shared" si="54"/>
        <v>0</v>
      </c>
      <c r="CN103" s="61">
        <f t="shared" si="54"/>
        <v>0</v>
      </c>
      <c r="CO103" s="61">
        <f t="shared" si="54"/>
        <v>0</v>
      </c>
      <c r="CP103" s="61">
        <f t="shared" si="54"/>
        <v>0</v>
      </c>
      <c r="CQ103" s="61">
        <f t="shared" si="54"/>
        <v>0</v>
      </c>
      <c r="CR103" s="61">
        <f t="shared" si="54"/>
        <v>0</v>
      </c>
      <c r="CS103" s="61">
        <f t="shared" si="54"/>
        <v>0</v>
      </c>
      <c r="CT103" s="61">
        <f t="shared" si="54"/>
        <v>6.7259588660366895E-2</v>
      </c>
      <c r="CU103" s="61">
        <f t="shared" si="51"/>
        <v>8.1156197887715401E-2</v>
      </c>
      <c r="CV103" s="61">
        <f t="shared" si="51"/>
        <v>0.10071251705493001</v>
      </c>
      <c r="CW103" s="61">
        <f t="shared" si="34"/>
        <v>0.116731517509728</v>
      </c>
      <c r="CX103" s="61">
        <f t="shared" si="34"/>
        <v>0.13459497700742801</v>
      </c>
      <c r="CY103" s="61">
        <f t="shared" si="34"/>
        <v>0.15109404214462599</v>
      </c>
      <c r="CZ103" s="61">
        <f t="shared" si="34"/>
        <v>0.16787103946637</v>
      </c>
      <c r="DA103" s="61">
        <f t="shared" si="34"/>
        <v>0.18058012026883599</v>
      </c>
      <c r="DB103" s="61">
        <f t="shared" si="34"/>
        <v>0</v>
      </c>
      <c r="DC103" s="61">
        <f t="shared" si="34"/>
        <v>0</v>
      </c>
      <c r="DD103" s="61">
        <f t="shared" si="34"/>
        <v>0</v>
      </c>
      <c r="DE103" s="61">
        <f t="shared" si="34"/>
        <v>0</v>
      </c>
      <c r="DF103" s="61">
        <f t="shared" si="34"/>
        <v>0</v>
      </c>
      <c r="DG103" s="61">
        <f t="shared" si="34"/>
        <v>0</v>
      </c>
      <c r="DH103" s="61">
        <f t="shared" si="34"/>
        <v>0</v>
      </c>
      <c r="DI103" s="61">
        <f t="shared" si="34"/>
        <v>0</v>
      </c>
      <c r="DJ103" s="61">
        <f t="shared" si="34"/>
        <v>0</v>
      </c>
      <c r="DK103" s="61">
        <f t="shared" si="34"/>
        <v>0</v>
      </c>
      <c r="DL103" s="61">
        <f t="shared" si="34"/>
        <v>0</v>
      </c>
      <c r="DM103" s="61">
        <f t="shared" si="55"/>
        <v>0</v>
      </c>
      <c r="DN103" s="61">
        <f t="shared" si="55"/>
        <v>0</v>
      </c>
      <c r="DO103" s="61">
        <f t="shared" si="55"/>
        <v>0</v>
      </c>
      <c r="DP103" s="61">
        <f t="shared" si="55"/>
        <v>0</v>
      </c>
      <c r="DQ103" s="61">
        <f t="shared" si="52"/>
        <v>0</v>
      </c>
      <c r="DR103" s="61">
        <f t="shared" si="52"/>
        <v>0</v>
      </c>
      <c r="DS103" s="61">
        <f t="shared" si="32"/>
        <v>0</v>
      </c>
      <c r="DT103" s="61">
        <f t="shared" si="32"/>
        <v>0</v>
      </c>
      <c r="DU103" s="61">
        <f t="shared" si="32"/>
        <v>0</v>
      </c>
      <c r="DV103" s="61">
        <f t="shared" si="32"/>
        <v>0</v>
      </c>
      <c r="DW103" s="61">
        <f t="shared" si="32"/>
        <v>0</v>
      </c>
      <c r="DX103" s="61">
        <f t="shared" si="32"/>
        <v>0</v>
      </c>
      <c r="DY103" s="61">
        <f t="shared" si="32"/>
        <v>0</v>
      </c>
      <c r="DZ103" s="61">
        <f t="shared" si="15"/>
        <v>1</v>
      </c>
    </row>
    <row r="104" spans="2:130">
      <c r="B104" s="63"/>
      <c r="C104" s="53">
        <v>2038</v>
      </c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>
        <f t="shared" si="38"/>
        <v>0</v>
      </c>
      <c r="W104" s="64">
        <f t="shared" si="39"/>
        <v>0</v>
      </c>
      <c r="X104" s="64">
        <f t="shared" si="40"/>
        <v>0</v>
      </c>
      <c r="Y104" s="64">
        <f t="shared" si="41"/>
        <v>0</v>
      </c>
      <c r="Z104" s="64">
        <f t="shared" si="42"/>
        <v>0</v>
      </c>
      <c r="AA104" s="64">
        <f t="shared" si="43"/>
        <v>0</v>
      </c>
      <c r="AB104" s="64">
        <f t="shared" si="44"/>
        <v>0</v>
      </c>
      <c r="AC104" s="64">
        <f t="shared" si="45"/>
        <v>0</v>
      </c>
      <c r="AD104" s="64">
        <f t="shared" si="46"/>
        <v>0</v>
      </c>
      <c r="AE104" s="64">
        <f t="shared" si="47"/>
        <v>0</v>
      </c>
      <c r="AF104" s="64">
        <f t="shared" si="48"/>
        <v>0</v>
      </c>
      <c r="AG104" s="64">
        <f t="shared" si="49"/>
        <v>0</v>
      </c>
      <c r="AH104" s="64">
        <f t="shared" si="53"/>
        <v>1204.5</v>
      </c>
      <c r="AI104" s="64">
        <f t="shared" si="56"/>
        <v>1494.75</v>
      </c>
      <c r="AJ104" s="64">
        <f t="shared" si="57"/>
        <v>1732.5</v>
      </c>
      <c r="AK104" s="64">
        <f t="shared" si="58"/>
        <v>1997.625</v>
      </c>
      <c r="AL104" s="64">
        <f t="shared" si="59"/>
        <v>2242.5</v>
      </c>
      <c r="AM104" s="64">
        <f t="shared" si="60"/>
        <v>2491.5</v>
      </c>
      <c r="AN104" s="64">
        <f t="shared" ref="AN104:AN122" si="61">VLOOKUP($C$102,$D$3:$K$63,$A$68,0)*(B68-B67)</f>
        <v>2680.125</v>
      </c>
      <c r="AO104" s="64">
        <f>VLOOKUP($C$103,$D$3:$K$63,$A$68,0)*(B67-B66)</f>
        <v>2875.875</v>
      </c>
      <c r="AP104" s="64">
        <f>VLOOKUP($C$104,$D$3:$K$63,$A$68,0)*B66</f>
        <v>0</v>
      </c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54">
        <f t="shared" si="13"/>
        <v>16719.375</v>
      </c>
      <c r="BP104" s="53">
        <v>2038</v>
      </c>
      <c r="BQ104" s="61">
        <f t="shared" si="50"/>
        <v>0</v>
      </c>
      <c r="BR104" s="61">
        <f t="shared" si="50"/>
        <v>0</v>
      </c>
      <c r="BS104" s="61">
        <f t="shared" si="50"/>
        <v>0</v>
      </c>
      <c r="BT104" s="61">
        <f t="shared" si="50"/>
        <v>0</v>
      </c>
      <c r="BU104" s="61">
        <f t="shared" si="50"/>
        <v>0</v>
      </c>
      <c r="BV104" s="61">
        <f t="shared" si="50"/>
        <v>0</v>
      </c>
      <c r="BW104" s="61">
        <f t="shared" si="50"/>
        <v>0</v>
      </c>
      <c r="BX104" s="61">
        <f t="shared" si="50"/>
        <v>0</v>
      </c>
      <c r="BY104" s="61">
        <f t="shared" si="50"/>
        <v>0</v>
      </c>
      <c r="BZ104" s="61">
        <f t="shared" si="50"/>
        <v>0</v>
      </c>
      <c r="CA104" s="61">
        <f t="shared" si="50"/>
        <v>0</v>
      </c>
      <c r="CB104" s="61">
        <f t="shared" si="50"/>
        <v>0</v>
      </c>
      <c r="CC104" s="61">
        <f t="shared" si="50"/>
        <v>0</v>
      </c>
      <c r="CD104" s="61">
        <f t="shared" si="50"/>
        <v>0</v>
      </c>
      <c r="CE104" s="61">
        <f t="shared" si="50"/>
        <v>0</v>
      </c>
      <c r="CF104" s="61">
        <f t="shared" si="50"/>
        <v>0</v>
      </c>
      <c r="CG104" s="61">
        <f t="shared" si="54"/>
        <v>0</v>
      </c>
      <c r="CH104" s="61">
        <f t="shared" si="54"/>
        <v>0</v>
      </c>
      <c r="CI104" s="61">
        <f t="shared" si="54"/>
        <v>0</v>
      </c>
      <c r="CJ104" s="61">
        <f t="shared" si="54"/>
        <v>0</v>
      </c>
      <c r="CK104" s="61">
        <f t="shared" si="54"/>
        <v>0</v>
      </c>
      <c r="CL104" s="61">
        <f t="shared" si="54"/>
        <v>0</v>
      </c>
      <c r="CM104" s="61">
        <f t="shared" si="54"/>
        <v>0</v>
      </c>
      <c r="CN104" s="61">
        <f t="shared" si="54"/>
        <v>0</v>
      </c>
      <c r="CO104" s="61">
        <f t="shared" si="54"/>
        <v>0</v>
      </c>
      <c r="CP104" s="61">
        <f t="shared" si="54"/>
        <v>0</v>
      </c>
      <c r="CQ104" s="61">
        <f t="shared" si="54"/>
        <v>0</v>
      </c>
      <c r="CR104" s="61">
        <f t="shared" si="54"/>
        <v>0</v>
      </c>
      <c r="CS104" s="61">
        <f t="shared" si="54"/>
        <v>0</v>
      </c>
      <c r="CT104" s="61">
        <f t="shared" si="54"/>
        <v>0</v>
      </c>
      <c r="CU104" s="61">
        <f t="shared" si="51"/>
        <v>7.2042166647975803E-2</v>
      </c>
      <c r="CV104" s="61">
        <f t="shared" si="51"/>
        <v>8.9402265335875294E-2</v>
      </c>
      <c r="CW104" s="61">
        <f t="shared" si="34"/>
        <v>0.103622294493664</v>
      </c>
      <c r="CX104" s="61">
        <f t="shared" si="34"/>
        <v>0.119479645620724</v>
      </c>
      <c r="CY104" s="61">
        <f t="shared" si="34"/>
        <v>0.134125827071885</v>
      </c>
      <c r="CZ104" s="61">
        <f t="shared" si="34"/>
        <v>0.14901872827184001</v>
      </c>
      <c r="DA104" s="61">
        <f t="shared" si="34"/>
        <v>0.16030054951216799</v>
      </c>
      <c r="DB104" s="61">
        <f t="shared" si="34"/>
        <v>0.172008523045867</v>
      </c>
      <c r="DC104" s="61">
        <f t="shared" si="34"/>
        <v>0</v>
      </c>
      <c r="DD104" s="61">
        <f t="shared" si="34"/>
        <v>0</v>
      </c>
      <c r="DE104" s="61">
        <f t="shared" si="34"/>
        <v>0</v>
      </c>
      <c r="DF104" s="61">
        <f t="shared" si="34"/>
        <v>0</v>
      </c>
      <c r="DG104" s="61">
        <f t="shared" si="34"/>
        <v>0</v>
      </c>
      <c r="DH104" s="61">
        <f t="shared" si="34"/>
        <v>0</v>
      </c>
      <c r="DI104" s="61">
        <f t="shared" si="34"/>
        <v>0</v>
      </c>
      <c r="DJ104" s="61">
        <f t="shared" si="34"/>
        <v>0</v>
      </c>
      <c r="DK104" s="61">
        <f t="shared" si="34"/>
        <v>0</v>
      </c>
      <c r="DL104" s="61">
        <f t="shared" si="34"/>
        <v>0</v>
      </c>
      <c r="DM104" s="61">
        <f t="shared" si="55"/>
        <v>0</v>
      </c>
      <c r="DN104" s="61">
        <f t="shared" si="55"/>
        <v>0</v>
      </c>
      <c r="DO104" s="61">
        <f t="shared" si="55"/>
        <v>0</v>
      </c>
      <c r="DP104" s="61">
        <f t="shared" si="55"/>
        <v>0</v>
      </c>
      <c r="DQ104" s="61">
        <f t="shared" si="52"/>
        <v>0</v>
      </c>
      <c r="DR104" s="61">
        <f t="shared" si="52"/>
        <v>0</v>
      </c>
      <c r="DS104" s="61">
        <f t="shared" si="32"/>
        <v>0</v>
      </c>
      <c r="DT104" s="61">
        <f t="shared" si="32"/>
        <v>0</v>
      </c>
      <c r="DU104" s="61">
        <f t="shared" si="32"/>
        <v>0</v>
      </c>
      <c r="DV104" s="61">
        <f t="shared" si="32"/>
        <v>0</v>
      </c>
      <c r="DW104" s="61">
        <f t="shared" si="32"/>
        <v>0</v>
      </c>
      <c r="DX104" s="61">
        <f t="shared" si="32"/>
        <v>0</v>
      </c>
      <c r="DY104" s="61">
        <f t="shared" si="32"/>
        <v>0</v>
      </c>
      <c r="DZ104" s="61">
        <f t="shared" si="15"/>
        <v>1</v>
      </c>
    </row>
    <row r="105" spans="2:130">
      <c r="B105" s="63"/>
      <c r="C105" s="53">
        <v>2039</v>
      </c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>
        <f t="shared" si="39"/>
        <v>0</v>
      </c>
      <c r="X105" s="64">
        <f t="shared" si="40"/>
        <v>0</v>
      </c>
      <c r="Y105" s="64">
        <f t="shared" si="41"/>
        <v>0</v>
      </c>
      <c r="Z105" s="64">
        <f t="shared" si="42"/>
        <v>0</v>
      </c>
      <c r="AA105" s="64">
        <f t="shared" si="43"/>
        <v>0</v>
      </c>
      <c r="AB105" s="64">
        <f t="shared" si="44"/>
        <v>0</v>
      </c>
      <c r="AC105" s="64">
        <f t="shared" si="45"/>
        <v>0</v>
      </c>
      <c r="AD105" s="64">
        <f t="shared" si="46"/>
        <v>0</v>
      </c>
      <c r="AE105" s="64">
        <f t="shared" si="47"/>
        <v>0</v>
      </c>
      <c r="AF105" s="64">
        <f t="shared" si="48"/>
        <v>0</v>
      </c>
      <c r="AG105" s="64">
        <f t="shared" si="49"/>
        <v>0</v>
      </c>
      <c r="AH105" s="64">
        <f t="shared" si="53"/>
        <v>0</v>
      </c>
      <c r="AI105" s="64">
        <f t="shared" si="56"/>
        <v>1494.75</v>
      </c>
      <c r="AJ105" s="64">
        <f t="shared" si="57"/>
        <v>1732.5</v>
      </c>
      <c r="AK105" s="64">
        <f t="shared" si="58"/>
        <v>1997.625</v>
      </c>
      <c r="AL105" s="64">
        <f t="shared" si="59"/>
        <v>2242.5</v>
      </c>
      <c r="AM105" s="64">
        <f t="shared" si="60"/>
        <v>2491.5</v>
      </c>
      <c r="AN105" s="64">
        <f t="shared" si="61"/>
        <v>2680.125</v>
      </c>
      <c r="AO105" s="64">
        <f t="shared" ref="AO105:AO123" si="62">VLOOKUP($C$103,$D$3:$K$63,$A$68,0)*(B68-B67)</f>
        <v>2875.875</v>
      </c>
      <c r="AP105" s="64">
        <f>VLOOKUP($C$104,$D$3:$K$63,$A$68,0)*(B67-B66)</f>
        <v>3076.125</v>
      </c>
      <c r="AQ105" s="64">
        <f>VLOOKUP($C$105,$D$3:$K$63,$A$68,0)*B66</f>
        <v>0</v>
      </c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54">
        <f t="shared" si="13"/>
        <v>18591</v>
      </c>
      <c r="BP105" s="53">
        <v>2039</v>
      </c>
      <c r="BQ105" s="61">
        <f t="shared" si="50"/>
        <v>0</v>
      </c>
      <c r="BR105" s="61">
        <f t="shared" si="50"/>
        <v>0</v>
      </c>
      <c r="BS105" s="61">
        <f t="shared" si="50"/>
        <v>0</v>
      </c>
      <c r="BT105" s="61">
        <f t="shared" si="50"/>
        <v>0</v>
      </c>
      <c r="BU105" s="61">
        <f t="shared" si="50"/>
        <v>0</v>
      </c>
      <c r="BV105" s="61">
        <f t="shared" si="50"/>
        <v>0</v>
      </c>
      <c r="BW105" s="61">
        <f t="shared" si="50"/>
        <v>0</v>
      </c>
      <c r="BX105" s="61">
        <f t="shared" si="50"/>
        <v>0</v>
      </c>
      <c r="BY105" s="61">
        <f t="shared" si="50"/>
        <v>0</v>
      </c>
      <c r="BZ105" s="61">
        <f t="shared" si="50"/>
        <v>0</v>
      </c>
      <c r="CA105" s="61">
        <f t="shared" si="50"/>
        <v>0</v>
      </c>
      <c r="CB105" s="61">
        <f t="shared" si="50"/>
        <v>0</v>
      </c>
      <c r="CC105" s="61">
        <f t="shared" si="50"/>
        <v>0</v>
      </c>
      <c r="CD105" s="61">
        <f t="shared" si="50"/>
        <v>0</v>
      </c>
      <c r="CE105" s="61">
        <f t="shared" si="50"/>
        <v>0</v>
      </c>
      <c r="CF105" s="61">
        <f t="shared" si="50"/>
        <v>0</v>
      </c>
      <c r="CG105" s="61">
        <f t="shared" si="54"/>
        <v>0</v>
      </c>
      <c r="CH105" s="61">
        <f t="shared" si="54"/>
        <v>0</v>
      </c>
      <c r="CI105" s="61">
        <f t="shared" si="54"/>
        <v>0</v>
      </c>
      <c r="CJ105" s="61">
        <f t="shared" si="54"/>
        <v>0</v>
      </c>
      <c r="CK105" s="61">
        <f t="shared" si="54"/>
        <v>0</v>
      </c>
      <c r="CL105" s="61">
        <f t="shared" si="54"/>
        <v>0</v>
      </c>
      <c r="CM105" s="61">
        <f t="shared" si="54"/>
        <v>0</v>
      </c>
      <c r="CN105" s="61">
        <f t="shared" si="54"/>
        <v>0</v>
      </c>
      <c r="CO105" s="61">
        <f t="shared" si="54"/>
        <v>0</v>
      </c>
      <c r="CP105" s="61">
        <f t="shared" si="54"/>
        <v>0</v>
      </c>
      <c r="CQ105" s="61">
        <f t="shared" si="54"/>
        <v>0</v>
      </c>
      <c r="CR105" s="61">
        <f t="shared" si="54"/>
        <v>0</v>
      </c>
      <c r="CS105" s="61">
        <f t="shared" si="54"/>
        <v>0</v>
      </c>
      <c r="CT105" s="61">
        <f t="shared" si="54"/>
        <v>0</v>
      </c>
      <c r="CU105" s="61">
        <f t="shared" si="51"/>
        <v>0</v>
      </c>
      <c r="CV105" s="61">
        <f t="shared" si="51"/>
        <v>8.0401807326125493E-2</v>
      </c>
      <c r="CW105" s="61">
        <f t="shared" si="34"/>
        <v>9.3190253348394397E-2</v>
      </c>
      <c r="CX105" s="61">
        <f t="shared" si="34"/>
        <v>0.10745118605777</v>
      </c>
      <c r="CY105" s="61">
        <f t="shared" si="34"/>
        <v>0.120622882039697</v>
      </c>
      <c r="CZ105" s="61">
        <f t="shared" si="34"/>
        <v>0.134016459577215</v>
      </c>
      <c r="DA105" s="61">
        <f t="shared" si="34"/>
        <v>0.14416249798289499</v>
      </c>
      <c r="DB105" s="61">
        <f t="shared" si="34"/>
        <v>0.154691786348233</v>
      </c>
      <c r="DC105" s="61">
        <f>AP105/$BM105</f>
        <v>0.165463127319671</v>
      </c>
      <c r="DD105" s="61">
        <f t="shared" si="34"/>
        <v>0</v>
      </c>
      <c r="DE105" s="61">
        <f t="shared" si="34"/>
        <v>0</v>
      </c>
      <c r="DF105" s="61">
        <f t="shared" si="34"/>
        <v>0</v>
      </c>
      <c r="DG105" s="61">
        <f t="shared" si="34"/>
        <v>0</v>
      </c>
      <c r="DH105" s="61">
        <f t="shared" si="34"/>
        <v>0</v>
      </c>
      <c r="DI105" s="61">
        <f t="shared" si="34"/>
        <v>0</v>
      </c>
      <c r="DJ105" s="61">
        <f t="shared" si="34"/>
        <v>0</v>
      </c>
      <c r="DK105" s="61">
        <f t="shared" si="34"/>
        <v>0</v>
      </c>
      <c r="DL105" s="61">
        <f t="shared" si="34"/>
        <v>0</v>
      </c>
      <c r="DM105" s="61">
        <f t="shared" si="55"/>
        <v>0</v>
      </c>
      <c r="DN105" s="61">
        <f t="shared" si="55"/>
        <v>0</v>
      </c>
      <c r="DO105" s="61">
        <f t="shared" si="55"/>
        <v>0</v>
      </c>
      <c r="DP105" s="61">
        <f t="shared" si="55"/>
        <v>0</v>
      </c>
      <c r="DQ105" s="61">
        <f t="shared" si="52"/>
        <v>0</v>
      </c>
      <c r="DR105" s="61">
        <f t="shared" si="52"/>
        <v>0</v>
      </c>
      <c r="DS105" s="61">
        <f t="shared" si="32"/>
        <v>0</v>
      </c>
      <c r="DT105" s="61">
        <f t="shared" si="32"/>
        <v>0</v>
      </c>
      <c r="DU105" s="61">
        <f t="shared" si="32"/>
        <v>0</v>
      </c>
      <c r="DV105" s="61">
        <f t="shared" si="32"/>
        <v>0</v>
      </c>
      <c r="DW105" s="61">
        <f t="shared" si="32"/>
        <v>0</v>
      </c>
      <c r="DX105" s="61">
        <f t="shared" si="32"/>
        <v>0</v>
      </c>
      <c r="DY105" s="61">
        <f t="shared" si="32"/>
        <v>0</v>
      </c>
      <c r="DZ105" s="61">
        <f t="shared" si="15"/>
        <v>1</v>
      </c>
    </row>
    <row r="106" spans="2:130">
      <c r="B106" s="63"/>
      <c r="C106" s="53">
        <v>2040</v>
      </c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>
        <f t="shared" si="40"/>
        <v>0</v>
      </c>
      <c r="Y106" s="64">
        <f t="shared" si="41"/>
        <v>0</v>
      </c>
      <c r="Z106" s="64">
        <f t="shared" si="42"/>
        <v>0</v>
      </c>
      <c r="AA106" s="64">
        <f t="shared" si="43"/>
        <v>0</v>
      </c>
      <c r="AB106" s="64">
        <f t="shared" si="44"/>
        <v>0</v>
      </c>
      <c r="AC106" s="64">
        <f t="shared" si="45"/>
        <v>0</v>
      </c>
      <c r="AD106" s="64">
        <f t="shared" si="46"/>
        <v>0</v>
      </c>
      <c r="AE106" s="64">
        <f t="shared" si="47"/>
        <v>0</v>
      </c>
      <c r="AF106" s="64">
        <f t="shared" si="48"/>
        <v>0</v>
      </c>
      <c r="AG106" s="64">
        <f t="shared" si="49"/>
        <v>0</v>
      </c>
      <c r="AH106" s="64">
        <f t="shared" si="53"/>
        <v>0</v>
      </c>
      <c r="AI106" s="64">
        <f t="shared" si="56"/>
        <v>0</v>
      </c>
      <c r="AJ106" s="64">
        <f t="shared" si="57"/>
        <v>1732.5</v>
      </c>
      <c r="AK106" s="64">
        <f t="shared" si="58"/>
        <v>1997.625</v>
      </c>
      <c r="AL106" s="64">
        <f t="shared" si="59"/>
        <v>2242.5</v>
      </c>
      <c r="AM106" s="64">
        <f t="shared" si="60"/>
        <v>2491.5</v>
      </c>
      <c r="AN106" s="64">
        <f t="shared" si="61"/>
        <v>2680.125</v>
      </c>
      <c r="AO106" s="64">
        <f t="shared" si="62"/>
        <v>2875.875</v>
      </c>
      <c r="AP106" s="64">
        <f t="shared" ref="AP106:AP124" si="63">VLOOKUP($C$104,$D$3:$K$63,$A$68,0)*(B68-B67)</f>
        <v>3076.125</v>
      </c>
      <c r="AQ106" s="64">
        <f>VLOOKUP($C$105,$D$3:$K$63,$A$68,0)*(B67-B66)</f>
        <v>3252</v>
      </c>
      <c r="AR106" s="64">
        <f>VLOOKUP($C$106,$D$3:$K$63,$A$68,0)*B66</f>
        <v>0</v>
      </c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54">
        <f t="shared" si="13"/>
        <v>20348.25</v>
      </c>
      <c r="BP106" s="53">
        <v>2040</v>
      </c>
      <c r="BQ106" s="61">
        <f t="shared" si="50"/>
        <v>0</v>
      </c>
      <c r="BR106" s="61">
        <f t="shared" si="50"/>
        <v>0</v>
      </c>
      <c r="BS106" s="61">
        <f t="shared" si="50"/>
        <v>0</v>
      </c>
      <c r="BT106" s="61">
        <f t="shared" si="50"/>
        <v>0</v>
      </c>
      <c r="BU106" s="61">
        <f t="shared" si="50"/>
        <v>0</v>
      </c>
      <c r="BV106" s="61">
        <f t="shared" si="50"/>
        <v>0</v>
      </c>
      <c r="BW106" s="61">
        <f t="shared" si="50"/>
        <v>0</v>
      </c>
      <c r="BX106" s="61">
        <f t="shared" si="50"/>
        <v>0</v>
      </c>
      <c r="BY106" s="61">
        <f t="shared" si="50"/>
        <v>0</v>
      </c>
      <c r="BZ106" s="61">
        <f t="shared" si="50"/>
        <v>0</v>
      </c>
      <c r="CA106" s="61">
        <f t="shared" si="50"/>
        <v>0</v>
      </c>
      <c r="CB106" s="61">
        <f t="shared" si="50"/>
        <v>0</v>
      </c>
      <c r="CC106" s="61">
        <f t="shared" si="50"/>
        <v>0</v>
      </c>
      <c r="CD106" s="61">
        <f t="shared" si="50"/>
        <v>0</v>
      </c>
      <c r="CE106" s="61">
        <f t="shared" si="50"/>
        <v>0</v>
      </c>
      <c r="CF106" s="61">
        <f t="shared" si="50"/>
        <v>0</v>
      </c>
      <c r="CG106" s="61">
        <f t="shared" si="54"/>
        <v>0</v>
      </c>
      <c r="CH106" s="61">
        <f t="shared" si="54"/>
        <v>0</v>
      </c>
      <c r="CI106" s="61">
        <f t="shared" si="54"/>
        <v>0</v>
      </c>
      <c r="CJ106" s="61">
        <f t="shared" si="54"/>
        <v>0</v>
      </c>
      <c r="CK106" s="61">
        <f t="shared" si="54"/>
        <v>0</v>
      </c>
      <c r="CL106" s="61">
        <f t="shared" si="54"/>
        <v>0</v>
      </c>
      <c r="CM106" s="61">
        <f t="shared" si="54"/>
        <v>0</v>
      </c>
      <c r="CN106" s="61">
        <f t="shared" si="54"/>
        <v>0</v>
      </c>
      <c r="CO106" s="61">
        <f t="shared" si="54"/>
        <v>0</v>
      </c>
      <c r="CP106" s="61">
        <f t="shared" si="54"/>
        <v>0</v>
      </c>
      <c r="CQ106" s="61">
        <f t="shared" si="54"/>
        <v>0</v>
      </c>
      <c r="CR106" s="61">
        <f t="shared" si="54"/>
        <v>0</v>
      </c>
      <c r="CS106" s="61">
        <f t="shared" si="54"/>
        <v>0</v>
      </c>
      <c r="CT106" s="61">
        <f t="shared" si="54"/>
        <v>0</v>
      </c>
      <c r="CU106" s="61">
        <f t="shared" si="51"/>
        <v>0</v>
      </c>
      <c r="CV106" s="61">
        <f t="shared" si="51"/>
        <v>0</v>
      </c>
      <c r="CW106" s="61">
        <f t="shared" si="34"/>
        <v>8.51424569680439E-2</v>
      </c>
      <c r="CX106" s="61">
        <f t="shared" si="34"/>
        <v>9.8171832958608193E-2</v>
      </c>
      <c r="CY106" s="61">
        <f t="shared" si="34"/>
        <v>0.11020603737422099</v>
      </c>
      <c r="CZ106" s="61">
        <f t="shared" si="34"/>
        <v>0.12244296192547301</v>
      </c>
      <c r="DA106" s="61">
        <f t="shared" si="34"/>
        <v>0.13171280085511</v>
      </c>
      <c r="DB106" s="61">
        <f t="shared" si="34"/>
        <v>0.141332792746305</v>
      </c>
      <c r="DC106" s="61">
        <f>AP105/$BM106</f>
        <v>0.15117393387637801</v>
      </c>
      <c r="DD106" s="61">
        <f t="shared" si="34"/>
        <v>0.159817183295861</v>
      </c>
      <c r="DE106" s="61">
        <f t="shared" si="34"/>
        <v>0</v>
      </c>
      <c r="DF106" s="61">
        <f t="shared" si="34"/>
        <v>0</v>
      </c>
      <c r="DG106" s="61">
        <f t="shared" si="34"/>
        <v>0</v>
      </c>
      <c r="DH106" s="61">
        <f t="shared" si="34"/>
        <v>0</v>
      </c>
      <c r="DI106" s="61">
        <f t="shared" si="34"/>
        <v>0</v>
      </c>
      <c r="DJ106" s="61">
        <f t="shared" si="34"/>
        <v>0</v>
      </c>
      <c r="DK106" s="61">
        <f t="shared" si="34"/>
        <v>0</v>
      </c>
      <c r="DL106" s="61">
        <f t="shared" si="34"/>
        <v>0</v>
      </c>
      <c r="DM106" s="61">
        <f t="shared" si="55"/>
        <v>0</v>
      </c>
      <c r="DN106" s="61">
        <f t="shared" si="55"/>
        <v>0</v>
      </c>
      <c r="DO106" s="61">
        <f t="shared" si="55"/>
        <v>0</v>
      </c>
      <c r="DP106" s="61">
        <f t="shared" si="55"/>
        <v>0</v>
      </c>
      <c r="DQ106" s="61">
        <f t="shared" si="52"/>
        <v>0</v>
      </c>
      <c r="DR106" s="61">
        <f t="shared" si="52"/>
        <v>0</v>
      </c>
      <c r="DS106" s="61">
        <f t="shared" si="32"/>
        <v>0</v>
      </c>
      <c r="DT106" s="61">
        <f t="shared" si="32"/>
        <v>0</v>
      </c>
      <c r="DU106" s="61">
        <f t="shared" si="32"/>
        <v>0</v>
      </c>
      <c r="DV106" s="61">
        <f t="shared" si="32"/>
        <v>0</v>
      </c>
      <c r="DW106" s="61">
        <f t="shared" si="32"/>
        <v>0</v>
      </c>
      <c r="DX106" s="61">
        <f t="shared" si="32"/>
        <v>0</v>
      </c>
      <c r="DY106" s="61">
        <f t="shared" si="32"/>
        <v>0</v>
      </c>
      <c r="DZ106" s="61">
        <f t="shared" si="15"/>
        <v>1</v>
      </c>
    </row>
    <row r="107" spans="2:130">
      <c r="B107" s="63"/>
      <c r="C107" s="53">
        <v>2041</v>
      </c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>
        <f t="shared" si="41"/>
        <v>0</v>
      </c>
      <c r="Z107" s="64">
        <f t="shared" si="42"/>
        <v>0</v>
      </c>
      <c r="AA107" s="64">
        <f t="shared" si="43"/>
        <v>0</v>
      </c>
      <c r="AB107" s="64">
        <f t="shared" si="44"/>
        <v>0</v>
      </c>
      <c r="AC107" s="64">
        <f t="shared" si="45"/>
        <v>0</v>
      </c>
      <c r="AD107" s="64">
        <f t="shared" si="46"/>
        <v>0</v>
      </c>
      <c r="AE107" s="64">
        <f t="shared" si="47"/>
        <v>0</v>
      </c>
      <c r="AF107" s="64">
        <f t="shared" si="48"/>
        <v>0</v>
      </c>
      <c r="AG107" s="64">
        <f t="shared" si="49"/>
        <v>0</v>
      </c>
      <c r="AH107" s="64">
        <f t="shared" si="53"/>
        <v>0</v>
      </c>
      <c r="AI107" s="64">
        <f t="shared" si="56"/>
        <v>0</v>
      </c>
      <c r="AJ107" s="64">
        <f t="shared" si="57"/>
        <v>0</v>
      </c>
      <c r="AK107" s="64">
        <f t="shared" si="58"/>
        <v>1997.625</v>
      </c>
      <c r="AL107" s="64">
        <f t="shared" si="59"/>
        <v>2242.5</v>
      </c>
      <c r="AM107" s="64">
        <f t="shared" si="60"/>
        <v>2491.5</v>
      </c>
      <c r="AN107" s="64">
        <f t="shared" si="61"/>
        <v>2680.125</v>
      </c>
      <c r="AO107" s="64">
        <f t="shared" si="62"/>
        <v>2875.875</v>
      </c>
      <c r="AP107" s="64">
        <f t="shared" si="63"/>
        <v>3076.125</v>
      </c>
      <c r="AQ107" s="64">
        <f t="shared" ref="AQ107:AQ125" si="64">VLOOKUP($C$105,$D$3:$K$63,$A$68,0)*(B68-B67)</f>
        <v>3252</v>
      </c>
      <c r="AR107" s="64">
        <f>VLOOKUP($C$106,$D$3:$K$63,$A$68,0)*(B67-B66)</f>
        <v>3397.5</v>
      </c>
      <c r="AS107" s="64">
        <f>VLOOKUP($C$107,$D$3:$K$63,$A$68,0)*B66</f>
        <v>0</v>
      </c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54">
        <f t="shared" si="13"/>
        <v>22013.25</v>
      </c>
      <c r="BP107" s="53">
        <v>2041</v>
      </c>
      <c r="BQ107" s="61">
        <f t="shared" si="50"/>
        <v>0</v>
      </c>
      <c r="BR107" s="61">
        <f t="shared" si="50"/>
        <v>0</v>
      </c>
      <c r="BS107" s="61">
        <f t="shared" si="50"/>
        <v>0</v>
      </c>
      <c r="BT107" s="61">
        <f t="shared" si="50"/>
        <v>0</v>
      </c>
      <c r="BU107" s="61">
        <f t="shared" si="50"/>
        <v>0</v>
      </c>
      <c r="BV107" s="61">
        <f t="shared" si="50"/>
        <v>0</v>
      </c>
      <c r="BW107" s="61">
        <f t="shared" si="50"/>
        <v>0</v>
      </c>
      <c r="BX107" s="61">
        <f t="shared" si="50"/>
        <v>0</v>
      </c>
      <c r="BY107" s="61">
        <f t="shared" si="50"/>
        <v>0</v>
      </c>
      <c r="BZ107" s="61">
        <f t="shared" si="50"/>
        <v>0</v>
      </c>
      <c r="CA107" s="61">
        <f t="shared" si="50"/>
        <v>0</v>
      </c>
      <c r="CB107" s="61">
        <f t="shared" si="50"/>
        <v>0</v>
      </c>
      <c r="CC107" s="61">
        <f t="shared" si="50"/>
        <v>0</v>
      </c>
      <c r="CD107" s="61">
        <f t="shared" si="50"/>
        <v>0</v>
      </c>
      <c r="CE107" s="61">
        <f t="shared" si="50"/>
        <v>0</v>
      </c>
      <c r="CF107" s="61">
        <f t="shared" si="50"/>
        <v>0</v>
      </c>
      <c r="CG107" s="61">
        <f t="shared" si="54"/>
        <v>0</v>
      </c>
      <c r="CH107" s="61">
        <f t="shared" si="54"/>
        <v>0</v>
      </c>
      <c r="CI107" s="61">
        <f t="shared" si="54"/>
        <v>0</v>
      </c>
      <c r="CJ107" s="61">
        <f t="shared" si="54"/>
        <v>0</v>
      </c>
      <c r="CK107" s="61">
        <f t="shared" si="54"/>
        <v>0</v>
      </c>
      <c r="CL107" s="61">
        <f t="shared" si="54"/>
        <v>0</v>
      </c>
      <c r="CM107" s="61">
        <f t="shared" si="54"/>
        <v>0</v>
      </c>
      <c r="CN107" s="61">
        <f t="shared" si="54"/>
        <v>0</v>
      </c>
      <c r="CO107" s="61">
        <f t="shared" si="54"/>
        <v>0</v>
      </c>
      <c r="CP107" s="61">
        <f t="shared" si="54"/>
        <v>0</v>
      </c>
      <c r="CQ107" s="61">
        <f t="shared" si="54"/>
        <v>0</v>
      </c>
      <c r="CR107" s="61">
        <f t="shared" si="54"/>
        <v>0</v>
      </c>
      <c r="CS107" s="61">
        <f t="shared" si="54"/>
        <v>0</v>
      </c>
      <c r="CT107" s="61">
        <f t="shared" si="54"/>
        <v>0</v>
      </c>
      <c r="CU107" s="61">
        <f t="shared" si="51"/>
        <v>0</v>
      </c>
      <c r="CV107" s="61">
        <f t="shared" si="51"/>
        <v>0</v>
      </c>
      <c r="CW107" s="61">
        <f t="shared" si="34"/>
        <v>0</v>
      </c>
      <c r="CX107" s="61">
        <f t="shared" si="34"/>
        <v>9.0746482232291897E-2</v>
      </c>
      <c r="CY107" s="61">
        <f t="shared" si="34"/>
        <v>0.101870464379408</v>
      </c>
      <c r="CZ107" s="61">
        <f t="shared" si="34"/>
        <v>0.113181833668359</v>
      </c>
      <c r="DA107" s="61">
        <f t="shared" si="34"/>
        <v>0.121750536608633</v>
      </c>
      <c r="DB107" s="61">
        <f t="shared" si="34"/>
        <v>0.13064290824844099</v>
      </c>
      <c r="DC107" s="61">
        <f t="shared" si="34"/>
        <v>0.13973970222479601</v>
      </c>
      <c r="DD107" s="61">
        <f t="shared" si="34"/>
        <v>0.147729208544854</v>
      </c>
      <c r="DE107" s="61">
        <f t="shared" si="34"/>
        <v>0.15433886409321701</v>
      </c>
      <c r="DF107" s="61">
        <f t="shared" si="34"/>
        <v>0</v>
      </c>
      <c r="DG107" s="61">
        <f t="shared" si="34"/>
        <v>0</v>
      </c>
      <c r="DH107" s="61">
        <f t="shared" si="34"/>
        <v>0</v>
      </c>
      <c r="DI107" s="61">
        <f t="shared" si="34"/>
        <v>0</v>
      </c>
      <c r="DJ107" s="61">
        <f t="shared" si="34"/>
        <v>0</v>
      </c>
      <c r="DK107" s="61">
        <f t="shared" si="34"/>
        <v>0</v>
      </c>
      <c r="DL107" s="61">
        <f t="shared" si="34"/>
        <v>0</v>
      </c>
      <c r="DM107" s="61">
        <f t="shared" si="55"/>
        <v>0</v>
      </c>
      <c r="DN107" s="61">
        <f t="shared" si="55"/>
        <v>0</v>
      </c>
      <c r="DO107" s="61">
        <f t="shared" si="55"/>
        <v>0</v>
      </c>
      <c r="DP107" s="61">
        <f t="shared" si="55"/>
        <v>0</v>
      </c>
      <c r="DQ107" s="61">
        <f t="shared" si="52"/>
        <v>0</v>
      </c>
      <c r="DR107" s="61">
        <f t="shared" si="52"/>
        <v>0</v>
      </c>
      <c r="DS107" s="61">
        <f t="shared" si="32"/>
        <v>0</v>
      </c>
      <c r="DT107" s="61">
        <f t="shared" si="32"/>
        <v>0</v>
      </c>
      <c r="DU107" s="61">
        <f t="shared" si="32"/>
        <v>0</v>
      </c>
      <c r="DV107" s="61">
        <f t="shared" si="32"/>
        <v>0</v>
      </c>
      <c r="DW107" s="61">
        <f t="shared" si="32"/>
        <v>0</v>
      </c>
      <c r="DX107" s="61">
        <f t="shared" si="32"/>
        <v>0</v>
      </c>
      <c r="DY107" s="61">
        <f t="shared" si="32"/>
        <v>0</v>
      </c>
      <c r="DZ107" s="61">
        <f t="shared" si="15"/>
        <v>1</v>
      </c>
    </row>
    <row r="108" spans="2:130">
      <c r="B108" s="63"/>
      <c r="C108" s="53">
        <v>2042</v>
      </c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>
        <f t="shared" si="42"/>
        <v>0</v>
      </c>
      <c r="AA108" s="64">
        <f t="shared" si="43"/>
        <v>0</v>
      </c>
      <c r="AB108" s="64">
        <f t="shared" si="44"/>
        <v>0</v>
      </c>
      <c r="AC108" s="64">
        <f t="shared" si="45"/>
        <v>0</v>
      </c>
      <c r="AD108" s="64">
        <f t="shared" si="46"/>
        <v>0</v>
      </c>
      <c r="AE108" s="64">
        <f t="shared" si="47"/>
        <v>0</v>
      </c>
      <c r="AF108" s="64">
        <f t="shared" si="48"/>
        <v>0</v>
      </c>
      <c r="AG108" s="64">
        <f t="shared" si="49"/>
        <v>0</v>
      </c>
      <c r="AH108" s="64">
        <f t="shared" si="53"/>
        <v>0</v>
      </c>
      <c r="AI108" s="64">
        <f t="shared" si="56"/>
        <v>0</v>
      </c>
      <c r="AJ108" s="64">
        <f t="shared" si="57"/>
        <v>0</v>
      </c>
      <c r="AK108" s="64">
        <f t="shared" si="58"/>
        <v>0</v>
      </c>
      <c r="AL108" s="64">
        <f t="shared" si="59"/>
        <v>2242.5</v>
      </c>
      <c r="AM108" s="64">
        <f t="shared" si="60"/>
        <v>2491.5</v>
      </c>
      <c r="AN108" s="64">
        <f t="shared" si="61"/>
        <v>2680.125</v>
      </c>
      <c r="AO108" s="64">
        <f t="shared" si="62"/>
        <v>2875.875</v>
      </c>
      <c r="AP108" s="64">
        <f t="shared" si="63"/>
        <v>3076.125</v>
      </c>
      <c r="AQ108" s="64">
        <f t="shared" si="64"/>
        <v>3252</v>
      </c>
      <c r="AR108" s="64">
        <f t="shared" ref="AR108:AR126" si="65">VLOOKUP($C$106,$D$3:$K$63,$A$68,0)*(B68-B67)</f>
        <v>3397.5</v>
      </c>
      <c r="AS108" s="64">
        <f>VLOOKUP($C$107,$D$3:$K$63,$A$68,0)*(B67-B66)</f>
        <v>3526.875</v>
      </c>
      <c r="AT108" s="64">
        <f>VLOOKUP($C$108,$D$3:$K$63,$A$68,0)*B66</f>
        <v>0</v>
      </c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54">
        <f t="shared" si="13"/>
        <v>23542.5</v>
      </c>
      <c r="BP108" s="53">
        <v>2042</v>
      </c>
      <c r="BQ108" s="61">
        <f t="shared" si="50"/>
        <v>0</v>
      </c>
      <c r="BR108" s="61">
        <f t="shared" si="50"/>
        <v>0</v>
      </c>
      <c r="BS108" s="61">
        <f t="shared" si="50"/>
        <v>0</v>
      </c>
      <c r="BT108" s="61">
        <f t="shared" si="50"/>
        <v>0</v>
      </c>
      <c r="BU108" s="61">
        <f t="shared" si="50"/>
        <v>0</v>
      </c>
      <c r="BV108" s="61">
        <f t="shared" si="50"/>
        <v>0</v>
      </c>
      <c r="BW108" s="61">
        <f t="shared" si="50"/>
        <v>0</v>
      </c>
      <c r="BX108" s="61">
        <f t="shared" si="50"/>
        <v>0</v>
      </c>
      <c r="BY108" s="61">
        <f t="shared" si="50"/>
        <v>0</v>
      </c>
      <c r="BZ108" s="61">
        <f t="shared" si="50"/>
        <v>0</v>
      </c>
      <c r="CA108" s="61">
        <f t="shared" si="50"/>
        <v>0</v>
      </c>
      <c r="CB108" s="61">
        <f t="shared" si="50"/>
        <v>0</v>
      </c>
      <c r="CC108" s="61">
        <f t="shared" si="50"/>
        <v>0</v>
      </c>
      <c r="CD108" s="61">
        <f t="shared" si="50"/>
        <v>0</v>
      </c>
      <c r="CE108" s="61">
        <f t="shared" si="50"/>
        <v>0</v>
      </c>
      <c r="CF108" s="61">
        <f t="shared" si="50"/>
        <v>0</v>
      </c>
      <c r="CG108" s="61">
        <f t="shared" si="54"/>
        <v>0</v>
      </c>
      <c r="CH108" s="61">
        <f t="shared" si="54"/>
        <v>0</v>
      </c>
      <c r="CI108" s="61">
        <f t="shared" si="54"/>
        <v>0</v>
      </c>
      <c r="CJ108" s="61">
        <f t="shared" si="54"/>
        <v>0</v>
      </c>
      <c r="CK108" s="61">
        <f t="shared" si="54"/>
        <v>0</v>
      </c>
      <c r="CL108" s="61">
        <f t="shared" si="54"/>
        <v>0</v>
      </c>
      <c r="CM108" s="61">
        <f t="shared" si="54"/>
        <v>0</v>
      </c>
      <c r="CN108" s="61">
        <f t="shared" si="54"/>
        <v>0</v>
      </c>
      <c r="CO108" s="61">
        <f t="shared" si="54"/>
        <v>0</v>
      </c>
      <c r="CP108" s="61">
        <f t="shared" si="54"/>
        <v>0</v>
      </c>
      <c r="CQ108" s="61">
        <f t="shared" si="54"/>
        <v>0</v>
      </c>
      <c r="CR108" s="61">
        <f t="shared" si="54"/>
        <v>0</v>
      </c>
      <c r="CS108" s="61">
        <f t="shared" si="54"/>
        <v>0</v>
      </c>
      <c r="CT108" s="61">
        <f t="shared" si="54"/>
        <v>0</v>
      </c>
      <c r="CU108" s="61">
        <f t="shared" si="51"/>
        <v>0</v>
      </c>
      <c r="CV108" s="61">
        <f t="shared" si="51"/>
        <v>0</v>
      </c>
      <c r="CW108" s="61">
        <f t="shared" si="34"/>
        <v>0</v>
      </c>
      <c r="CX108" s="61">
        <f t="shared" ref="CX108:DL124" si="66">AK108/$BM108</f>
        <v>0</v>
      </c>
      <c r="CY108" s="61">
        <f t="shared" si="66"/>
        <v>9.5253265371137305E-2</v>
      </c>
      <c r="CZ108" s="61">
        <f t="shared" si="66"/>
        <v>0.105829882128066</v>
      </c>
      <c r="DA108" s="61">
        <f t="shared" si="66"/>
        <v>0.113841987894234</v>
      </c>
      <c r="DB108" s="61">
        <f t="shared" si="66"/>
        <v>0.12215673781459099</v>
      </c>
      <c r="DC108" s="61">
        <f t="shared" si="66"/>
        <v>0.13066263141127701</v>
      </c>
      <c r="DD108" s="61">
        <f t="shared" si="66"/>
        <v>0.13813316342784299</v>
      </c>
      <c r="DE108" s="61">
        <f t="shared" si="66"/>
        <v>0.14431347562918101</v>
      </c>
      <c r="DF108" s="61">
        <f t="shared" si="66"/>
        <v>0.14980885632367</v>
      </c>
      <c r="DG108" s="61">
        <f t="shared" si="66"/>
        <v>0</v>
      </c>
      <c r="DH108" s="61">
        <f t="shared" si="66"/>
        <v>0</v>
      </c>
      <c r="DI108" s="61">
        <f t="shared" si="66"/>
        <v>0</v>
      </c>
      <c r="DJ108" s="61">
        <f t="shared" si="66"/>
        <v>0</v>
      </c>
      <c r="DK108" s="61">
        <f t="shared" si="66"/>
        <v>0</v>
      </c>
      <c r="DL108" s="61">
        <f t="shared" si="66"/>
        <v>0</v>
      </c>
      <c r="DM108" s="61">
        <f t="shared" si="55"/>
        <v>0</v>
      </c>
      <c r="DN108" s="61">
        <f t="shared" si="55"/>
        <v>0</v>
      </c>
      <c r="DO108" s="61">
        <f t="shared" si="55"/>
        <v>0</v>
      </c>
      <c r="DP108" s="61">
        <f t="shared" si="55"/>
        <v>0</v>
      </c>
      <c r="DQ108" s="61">
        <f t="shared" si="52"/>
        <v>0</v>
      </c>
      <c r="DR108" s="61">
        <f t="shared" si="52"/>
        <v>0</v>
      </c>
      <c r="DS108" s="61">
        <f t="shared" si="32"/>
        <v>0</v>
      </c>
      <c r="DT108" s="61">
        <f t="shared" si="32"/>
        <v>0</v>
      </c>
      <c r="DU108" s="61">
        <f t="shared" si="32"/>
        <v>0</v>
      </c>
      <c r="DV108" s="61">
        <f t="shared" si="32"/>
        <v>0</v>
      </c>
      <c r="DW108" s="61">
        <f t="shared" si="32"/>
        <v>0</v>
      </c>
      <c r="DX108" s="61">
        <f t="shared" si="32"/>
        <v>0</v>
      </c>
      <c r="DY108" s="61">
        <f t="shared" si="32"/>
        <v>0</v>
      </c>
      <c r="DZ108" s="61">
        <f t="shared" si="15"/>
        <v>1</v>
      </c>
    </row>
    <row r="109" spans="2:130">
      <c r="B109" s="63"/>
      <c r="C109" s="53">
        <v>2043</v>
      </c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>
        <f t="shared" si="43"/>
        <v>0</v>
      </c>
      <c r="AB109" s="64">
        <f t="shared" si="44"/>
        <v>0</v>
      </c>
      <c r="AC109" s="64">
        <f t="shared" si="45"/>
        <v>0</v>
      </c>
      <c r="AD109" s="64">
        <f t="shared" si="46"/>
        <v>0</v>
      </c>
      <c r="AE109" s="64">
        <f t="shared" si="47"/>
        <v>0</v>
      </c>
      <c r="AF109" s="64">
        <f t="shared" si="48"/>
        <v>0</v>
      </c>
      <c r="AG109" s="64">
        <f t="shared" si="49"/>
        <v>0</v>
      </c>
      <c r="AH109" s="64">
        <f t="shared" si="53"/>
        <v>0</v>
      </c>
      <c r="AI109" s="64">
        <f t="shared" si="56"/>
        <v>0</v>
      </c>
      <c r="AJ109" s="64">
        <f t="shared" si="57"/>
        <v>0</v>
      </c>
      <c r="AK109" s="64">
        <f t="shared" si="58"/>
        <v>0</v>
      </c>
      <c r="AL109" s="64">
        <f t="shared" si="59"/>
        <v>0</v>
      </c>
      <c r="AM109" s="64">
        <f t="shared" si="60"/>
        <v>2491.5</v>
      </c>
      <c r="AN109" s="64">
        <f t="shared" si="61"/>
        <v>2680.125</v>
      </c>
      <c r="AO109" s="64">
        <f t="shared" si="62"/>
        <v>2875.875</v>
      </c>
      <c r="AP109" s="64">
        <f t="shared" si="63"/>
        <v>3076.125</v>
      </c>
      <c r="AQ109" s="64">
        <f t="shared" si="64"/>
        <v>3252</v>
      </c>
      <c r="AR109" s="64">
        <f t="shared" si="65"/>
        <v>3397.5</v>
      </c>
      <c r="AS109" s="64">
        <f t="shared" ref="AS109:AS126" si="67">VLOOKUP($C$107,$D$3:$K$63,$A$68,0)*(B68-B67)</f>
        <v>3526.875</v>
      </c>
      <c r="AT109" s="64">
        <f>VLOOKUP($C$108,$D$3:$K$63,$A$68,0)*(B67-B66)</f>
        <v>3637.875</v>
      </c>
      <c r="AU109" s="64">
        <f>VLOOKUP($C$109,$D$3:$K$63,$A$68,0)*B66</f>
        <v>0</v>
      </c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54">
        <f t="shared" si="13"/>
        <v>24937.875</v>
      </c>
      <c r="BP109" s="53">
        <v>2043</v>
      </c>
      <c r="BQ109" s="61">
        <f t="shared" si="50"/>
        <v>0</v>
      </c>
      <c r="BR109" s="61">
        <f t="shared" si="50"/>
        <v>0</v>
      </c>
      <c r="BS109" s="61">
        <f t="shared" si="50"/>
        <v>0</v>
      </c>
      <c r="BT109" s="61">
        <f t="shared" si="50"/>
        <v>0</v>
      </c>
      <c r="BU109" s="61">
        <f t="shared" si="50"/>
        <v>0</v>
      </c>
      <c r="BV109" s="61">
        <f t="shared" si="50"/>
        <v>0</v>
      </c>
      <c r="BW109" s="61">
        <f t="shared" si="50"/>
        <v>0</v>
      </c>
      <c r="BX109" s="61">
        <f t="shared" si="50"/>
        <v>0</v>
      </c>
      <c r="BY109" s="61">
        <f t="shared" si="50"/>
        <v>0</v>
      </c>
      <c r="BZ109" s="61">
        <f t="shared" si="50"/>
        <v>0</v>
      </c>
      <c r="CA109" s="61">
        <f t="shared" si="50"/>
        <v>0</v>
      </c>
      <c r="CB109" s="61">
        <f t="shared" si="50"/>
        <v>0</v>
      </c>
      <c r="CC109" s="61">
        <f t="shared" si="50"/>
        <v>0</v>
      </c>
      <c r="CD109" s="61">
        <f t="shared" si="50"/>
        <v>0</v>
      </c>
      <c r="CE109" s="61">
        <f t="shared" si="50"/>
        <v>0</v>
      </c>
      <c r="CF109" s="61">
        <f t="shared" si="50"/>
        <v>0</v>
      </c>
      <c r="CG109" s="61">
        <f t="shared" si="54"/>
        <v>0</v>
      </c>
      <c r="CH109" s="61">
        <f t="shared" si="54"/>
        <v>0</v>
      </c>
      <c r="CI109" s="61">
        <f t="shared" si="54"/>
        <v>0</v>
      </c>
      <c r="CJ109" s="61">
        <f t="shared" si="54"/>
        <v>0</v>
      </c>
      <c r="CK109" s="61">
        <f t="shared" si="54"/>
        <v>0</v>
      </c>
      <c r="CL109" s="61">
        <f t="shared" si="54"/>
        <v>0</v>
      </c>
      <c r="CM109" s="61">
        <f t="shared" si="54"/>
        <v>0</v>
      </c>
      <c r="CN109" s="61">
        <f t="shared" si="54"/>
        <v>0</v>
      </c>
      <c r="CO109" s="61">
        <f t="shared" si="54"/>
        <v>0</v>
      </c>
      <c r="CP109" s="61">
        <f t="shared" si="54"/>
        <v>0</v>
      </c>
      <c r="CQ109" s="61">
        <f t="shared" si="54"/>
        <v>0</v>
      </c>
      <c r="CR109" s="61">
        <f t="shared" si="54"/>
        <v>0</v>
      </c>
      <c r="CS109" s="61">
        <f t="shared" si="54"/>
        <v>0</v>
      </c>
      <c r="CT109" s="61">
        <f t="shared" si="54"/>
        <v>0</v>
      </c>
      <c r="CU109" s="61">
        <f t="shared" si="51"/>
        <v>0</v>
      </c>
      <c r="CV109" s="61">
        <f t="shared" si="51"/>
        <v>0</v>
      </c>
      <c r="CW109" s="61">
        <f t="shared" si="51"/>
        <v>0</v>
      </c>
      <c r="CX109" s="61">
        <f t="shared" si="66"/>
        <v>0</v>
      </c>
      <c r="CY109" s="61">
        <f t="shared" si="66"/>
        <v>0</v>
      </c>
      <c r="CZ109" s="61">
        <f t="shared" si="66"/>
        <v>9.9908272056059302E-2</v>
      </c>
      <c r="DA109" s="61">
        <f t="shared" si="66"/>
        <v>0.107472068089202</v>
      </c>
      <c r="DB109" s="61">
        <f t="shared" si="66"/>
        <v>0.11532157411166701</v>
      </c>
      <c r="DC109" s="61">
        <f t="shared" si="66"/>
        <v>0.123351528548443</v>
      </c>
      <c r="DD109" s="61">
        <f t="shared" si="66"/>
        <v>0.130404054074375</v>
      </c>
      <c r="DE109" s="61">
        <f t="shared" si="66"/>
        <v>0.13623855280371699</v>
      </c>
      <c r="DF109" s="61">
        <f t="shared" si="66"/>
        <v>0.14142644471511701</v>
      </c>
      <c r="DG109" s="61">
        <f t="shared" si="66"/>
        <v>0.14587750560141999</v>
      </c>
      <c r="DH109" s="61">
        <f t="shared" si="66"/>
        <v>0</v>
      </c>
      <c r="DI109" s="61">
        <f t="shared" si="66"/>
        <v>0</v>
      </c>
      <c r="DJ109" s="61">
        <f t="shared" si="66"/>
        <v>0</v>
      </c>
      <c r="DK109" s="61">
        <f t="shared" si="66"/>
        <v>0</v>
      </c>
      <c r="DL109" s="61">
        <f t="shared" si="66"/>
        <v>0</v>
      </c>
      <c r="DM109" s="61">
        <f t="shared" si="55"/>
        <v>0</v>
      </c>
      <c r="DN109" s="61">
        <f t="shared" si="55"/>
        <v>0</v>
      </c>
      <c r="DO109" s="61">
        <f t="shared" si="55"/>
        <v>0</v>
      </c>
      <c r="DP109" s="61">
        <f t="shared" si="55"/>
        <v>0</v>
      </c>
      <c r="DQ109" s="61">
        <f t="shared" si="52"/>
        <v>0</v>
      </c>
      <c r="DR109" s="61">
        <f t="shared" si="52"/>
        <v>0</v>
      </c>
      <c r="DS109" s="61">
        <f t="shared" si="32"/>
        <v>0</v>
      </c>
      <c r="DT109" s="61">
        <f t="shared" si="32"/>
        <v>0</v>
      </c>
      <c r="DU109" s="61">
        <f t="shared" si="32"/>
        <v>0</v>
      </c>
      <c r="DV109" s="61">
        <f t="shared" si="32"/>
        <v>0</v>
      </c>
      <c r="DW109" s="61">
        <f t="shared" si="32"/>
        <v>0</v>
      </c>
      <c r="DX109" s="61">
        <f t="shared" si="32"/>
        <v>0</v>
      </c>
      <c r="DY109" s="61">
        <f t="shared" si="32"/>
        <v>0</v>
      </c>
      <c r="DZ109" s="61">
        <f t="shared" si="15"/>
        <v>1</v>
      </c>
    </row>
    <row r="110" spans="2:130">
      <c r="B110" s="63"/>
      <c r="C110" s="53">
        <v>2044</v>
      </c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>
        <f t="shared" si="44"/>
        <v>0</v>
      </c>
      <c r="AC110" s="64">
        <f t="shared" si="45"/>
        <v>0</v>
      </c>
      <c r="AD110" s="64">
        <f t="shared" si="46"/>
        <v>0</v>
      </c>
      <c r="AE110" s="64">
        <f t="shared" si="47"/>
        <v>0</v>
      </c>
      <c r="AF110" s="64">
        <f t="shared" si="48"/>
        <v>0</v>
      </c>
      <c r="AG110" s="64">
        <f t="shared" si="49"/>
        <v>0</v>
      </c>
      <c r="AH110" s="64">
        <f t="shared" si="53"/>
        <v>0</v>
      </c>
      <c r="AI110" s="64">
        <f t="shared" si="56"/>
        <v>0</v>
      </c>
      <c r="AJ110" s="64">
        <f t="shared" si="57"/>
        <v>0</v>
      </c>
      <c r="AK110" s="64">
        <f t="shared" si="58"/>
        <v>0</v>
      </c>
      <c r="AL110" s="64">
        <f t="shared" si="59"/>
        <v>0</v>
      </c>
      <c r="AM110" s="64">
        <f t="shared" si="60"/>
        <v>0</v>
      </c>
      <c r="AN110" s="64">
        <f t="shared" si="61"/>
        <v>2680.125</v>
      </c>
      <c r="AO110" s="64">
        <f t="shared" si="62"/>
        <v>2875.875</v>
      </c>
      <c r="AP110" s="64">
        <f t="shared" si="63"/>
        <v>3076.125</v>
      </c>
      <c r="AQ110" s="64">
        <f t="shared" si="64"/>
        <v>3252</v>
      </c>
      <c r="AR110" s="64">
        <f t="shared" si="65"/>
        <v>3397.5</v>
      </c>
      <c r="AS110" s="64">
        <f t="shared" si="67"/>
        <v>3526.875</v>
      </c>
      <c r="AT110" s="64">
        <f t="shared" ref="AT110:AT126" si="68">VLOOKUP($C$108,$D$3:$K$63,$A$68,0)*(B68-B67)</f>
        <v>3637.875</v>
      </c>
      <c r="AU110" s="64">
        <f>VLOOKUP($C$109,$D$3:$K$63,$A$68,0)*(B67-B66)</f>
        <v>3729.375</v>
      </c>
      <c r="AV110" s="64">
        <f>VLOOKUP($C$110,$D$3:$K$63,$A$68,0)*B66</f>
        <v>0</v>
      </c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54">
        <f t="shared" si="13"/>
        <v>26175.75</v>
      </c>
      <c r="BP110" s="53">
        <v>2044</v>
      </c>
      <c r="BQ110" s="61">
        <f t="shared" si="50"/>
        <v>0</v>
      </c>
      <c r="BR110" s="61">
        <f t="shared" si="50"/>
        <v>0</v>
      </c>
      <c r="BS110" s="61">
        <f t="shared" si="50"/>
        <v>0</v>
      </c>
      <c r="BT110" s="61">
        <f t="shared" si="50"/>
        <v>0</v>
      </c>
      <c r="BU110" s="61">
        <f t="shared" si="50"/>
        <v>0</v>
      </c>
      <c r="BV110" s="61">
        <f t="shared" si="50"/>
        <v>0</v>
      </c>
      <c r="BW110" s="61">
        <f t="shared" si="50"/>
        <v>0</v>
      </c>
      <c r="BX110" s="61">
        <f t="shared" si="50"/>
        <v>0</v>
      </c>
      <c r="BY110" s="61">
        <f t="shared" si="50"/>
        <v>0</v>
      </c>
      <c r="BZ110" s="61">
        <f t="shared" si="50"/>
        <v>0</v>
      </c>
      <c r="CA110" s="61">
        <f t="shared" si="50"/>
        <v>0</v>
      </c>
      <c r="CB110" s="61">
        <f t="shared" si="50"/>
        <v>0</v>
      </c>
      <c r="CC110" s="61">
        <f t="shared" si="50"/>
        <v>0</v>
      </c>
      <c r="CD110" s="61">
        <f t="shared" si="50"/>
        <v>0</v>
      </c>
      <c r="CE110" s="61">
        <f t="shared" si="50"/>
        <v>0</v>
      </c>
      <c r="CF110" s="61">
        <f t="shared" si="50"/>
        <v>0</v>
      </c>
      <c r="CG110" s="61">
        <f t="shared" si="54"/>
        <v>0</v>
      </c>
      <c r="CH110" s="61">
        <f t="shared" si="54"/>
        <v>0</v>
      </c>
      <c r="CI110" s="61">
        <f t="shared" si="54"/>
        <v>0</v>
      </c>
      <c r="CJ110" s="61">
        <f t="shared" si="54"/>
        <v>0</v>
      </c>
      <c r="CK110" s="61">
        <f t="shared" si="54"/>
        <v>0</v>
      </c>
      <c r="CL110" s="61">
        <f t="shared" si="54"/>
        <v>0</v>
      </c>
      <c r="CM110" s="61">
        <f t="shared" si="54"/>
        <v>0</v>
      </c>
      <c r="CN110" s="61">
        <f t="shared" si="54"/>
        <v>0</v>
      </c>
      <c r="CO110" s="61">
        <f t="shared" si="54"/>
        <v>0</v>
      </c>
      <c r="CP110" s="61">
        <f t="shared" si="54"/>
        <v>0</v>
      </c>
      <c r="CQ110" s="61">
        <f t="shared" si="54"/>
        <v>0</v>
      </c>
      <c r="CR110" s="61">
        <f t="shared" si="54"/>
        <v>0</v>
      </c>
      <c r="CS110" s="61">
        <f t="shared" si="54"/>
        <v>0</v>
      </c>
      <c r="CT110" s="61">
        <f t="shared" si="54"/>
        <v>0</v>
      </c>
      <c r="CU110" s="61">
        <f t="shared" si="51"/>
        <v>0</v>
      </c>
      <c r="CV110" s="61">
        <f t="shared" si="51"/>
        <v>0</v>
      </c>
      <c r="CW110" s="61">
        <f t="shared" si="51"/>
        <v>0</v>
      </c>
      <c r="CX110" s="61">
        <f t="shared" si="66"/>
        <v>0</v>
      </c>
      <c r="CY110" s="61">
        <f t="shared" si="66"/>
        <v>0</v>
      </c>
      <c r="CZ110" s="61">
        <f t="shared" si="66"/>
        <v>0</v>
      </c>
      <c r="DA110" s="61">
        <f t="shared" si="66"/>
        <v>0.102389616343371</v>
      </c>
      <c r="DB110" s="61">
        <f t="shared" si="66"/>
        <v>0.109867912094209</v>
      </c>
      <c r="DC110" s="61">
        <f t="shared" si="66"/>
        <v>0.11751812268989401</v>
      </c>
      <c r="DD110" s="61">
        <f t="shared" si="66"/>
        <v>0.124237127875992</v>
      </c>
      <c r="DE110" s="61">
        <f t="shared" si="66"/>
        <v>0.129795707859374</v>
      </c>
      <c r="DF110" s="61">
        <f t="shared" si="66"/>
        <v>0.13473825964872099</v>
      </c>
      <c r="DG110" s="61">
        <f t="shared" si="66"/>
        <v>0.13897882582161</v>
      </c>
      <c r="DH110" s="61">
        <f t="shared" si="66"/>
        <v>0.142474427666829</v>
      </c>
      <c r="DI110" s="61">
        <f t="shared" si="66"/>
        <v>0</v>
      </c>
      <c r="DJ110" s="61">
        <f t="shared" si="66"/>
        <v>0</v>
      </c>
      <c r="DK110" s="61">
        <f t="shared" si="66"/>
        <v>0</v>
      </c>
      <c r="DL110" s="61">
        <f t="shared" si="66"/>
        <v>0</v>
      </c>
      <c r="DM110" s="61">
        <f t="shared" si="55"/>
        <v>0</v>
      </c>
      <c r="DN110" s="61">
        <f t="shared" si="55"/>
        <v>0</v>
      </c>
      <c r="DO110" s="61">
        <f t="shared" si="55"/>
        <v>0</v>
      </c>
      <c r="DP110" s="61">
        <f t="shared" si="55"/>
        <v>0</v>
      </c>
      <c r="DQ110" s="61">
        <f t="shared" si="52"/>
        <v>0</v>
      </c>
      <c r="DR110" s="61">
        <f t="shared" si="52"/>
        <v>0</v>
      </c>
      <c r="DS110" s="61">
        <f t="shared" si="32"/>
        <v>0</v>
      </c>
      <c r="DT110" s="61">
        <f t="shared" si="32"/>
        <v>0</v>
      </c>
      <c r="DU110" s="61">
        <f t="shared" si="32"/>
        <v>0</v>
      </c>
      <c r="DV110" s="61">
        <f t="shared" si="32"/>
        <v>0</v>
      </c>
      <c r="DW110" s="61">
        <f t="shared" si="32"/>
        <v>0</v>
      </c>
      <c r="DX110" s="61">
        <f t="shared" si="32"/>
        <v>0</v>
      </c>
      <c r="DY110" s="61">
        <f t="shared" si="32"/>
        <v>0</v>
      </c>
      <c r="DZ110" s="61">
        <f t="shared" si="15"/>
        <v>1</v>
      </c>
    </row>
    <row r="111" spans="2:130">
      <c r="B111" s="63"/>
      <c r="C111" s="53">
        <v>2045</v>
      </c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>
        <f t="shared" si="45"/>
        <v>0</v>
      </c>
      <c r="AD111" s="64">
        <f t="shared" si="46"/>
        <v>0</v>
      </c>
      <c r="AE111" s="64">
        <f t="shared" si="47"/>
        <v>0</v>
      </c>
      <c r="AF111" s="64">
        <f t="shared" si="48"/>
        <v>0</v>
      </c>
      <c r="AG111" s="64">
        <f t="shared" si="49"/>
        <v>0</v>
      </c>
      <c r="AH111" s="64">
        <f t="shared" si="53"/>
        <v>0</v>
      </c>
      <c r="AI111" s="64">
        <f t="shared" si="56"/>
        <v>0</v>
      </c>
      <c r="AJ111" s="64">
        <f t="shared" si="57"/>
        <v>0</v>
      </c>
      <c r="AK111" s="64">
        <f t="shared" si="58"/>
        <v>0</v>
      </c>
      <c r="AL111" s="64">
        <f t="shared" si="59"/>
        <v>0</v>
      </c>
      <c r="AM111" s="64">
        <f t="shared" si="60"/>
        <v>0</v>
      </c>
      <c r="AN111" s="64">
        <f t="shared" si="61"/>
        <v>0</v>
      </c>
      <c r="AO111" s="64">
        <f t="shared" si="62"/>
        <v>2875.875</v>
      </c>
      <c r="AP111" s="64">
        <f t="shared" si="63"/>
        <v>3076.125</v>
      </c>
      <c r="AQ111" s="64">
        <f t="shared" si="64"/>
        <v>3252</v>
      </c>
      <c r="AR111" s="64">
        <f t="shared" si="65"/>
        <v>3397.5</v>
      </c>
      <c r="AS111" s="64">
        <f t="shared" si="67"/>
        <v>3526.875</v>
      </c>
      <c r="AT111" s="64">
        <f t="shared" si="68"/>
        <v>3637.875</v>
      </c>
      <c r="AU111" s="64">
        <f t="shared" ref="AU111:AU126" si="69">VLOOKUP($C$109,$D$3:$K$63,$A$68,0)*(B68-B67)</f>
        <v>3729.375</v>
      </c>
      <c r="AV111" s="64">
        <f>VLOOKUP($C$110,$D$3:$K$63,$A$68,0)*(B67-B66)</f>
        <v>3825.375</v>
      </c>
      <c r="AW111" s="64">
        <f>VLOOKUP($C$111,$D$3:$K$63,$A$68,0)*B66</f>
        <v>0</v>
      </c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54">
        <f t="shared" si="13"/>
        <v>27321</v>
      </c>
      <c r="BP111" s="53">
        <v>2045</v>
      </c>
      <c r="BQ111" s="61">
        <f t="shared" si="50"/>
        <v>0</v>
      </c>
      <c r="BR111" s="61">
        <f t="shared" si="50"/>
        <v>0</v>
      </c>
      <c r="BS111" s="61">
        <f t="shared" si="50"/>
        <v>0</v>
      </c>
      <c r="BT111" s="61">
        <f t="shared" si="50"/>
        <v>0</v>
      </c>
      <c r="BU111" s="61">
        <f t="shared" si="50"/>
        <v>0</v>
      </c>
      <c r="BV111" s="61">
        <f t="shared" si="50"/>
        <v>0</v>
      </c>
      <c r="BW111" s="61">
        <f t="shared" si="50"/>
        <v>0</v>
      </c>
      <c r="BX111" s="61">
        <f t="shared" si="50"/>
        <v>0</v>
      </c>
      <c r="BY111" s="61">
        <f t="shared" si="50"/>
        <v>0</v>
      </c>
      <c r="BZ111" s="61">
        <f t="shared" si="50"/>
        <v>0</v>
      </c>
      <c r="CA111" s="61">
        <f t="shared" si="50"/>
        <v>0</v>
      </c>
      <c r="CB111" s="61">
        <f t="shared" si="50"/>
        <v>0</v>
      </c>
      <c r="CC111" s="61">
        <f t="shared" si="50"/>
        <v>0</v>
      </c>
      <c r="CD111" s="61">
        <f t="shared" si="50"/>
        <v>0</v>
      </c>
      <c r="CE111" s="61">
        <f t="shared" si="50"/>
        <v>0</v>
      </c>
      <c r="CF111" s="61">
        <f t="shared" si="50"/>
        <v>0</v>
      </c>
      <c r="CG111" s="61">
        <f t="shared" si="54"/>
        <v>0</v>
      </c>
      <c r="CH111" s="61">
        <f t="shared" si="54"/>
        <v>0</v>
      </c>
      <c r="CI111" s="61">
        <f t="shared" si="54"/>
        <v>0</v>
      </c>
      <c r="CJ111" s="61">
        <f t="shared" si="54"/>
        <v>0</v>
      </c>
      <c r="CK111" s="61">
        <f t="shared" si="54"/>
        <v>0</v>
      </c>
      <c r="CL111" s="61">
        <f t="shared" si="54"/>
        <v>0</v>
      </c>
      <c r="CM111" s="61">
        <f t="shared" si="54"/>
        <v>0</v>
      </c>
      <c r="CN111" s="61">
        <f t="shared" si="54"/>
        <v>0</v>
      </c>
      <c r="CO111" s="61">
        <f t="shared" si="54"/>
        <v>0</v>
      </c>
      <c r="CP111" s="61">
        <f t="shared" si="54"/>
        <v>0</v>
      </c>
      <c r="CQ111" s="61">
        <f t="shared" si="54"/>
        <v>0</v>
      </c>
      <c r="CR111" s="61">
        <f t="shared" si="54"/>
        <v>0</v>
      </c>
      <c r="CS111" s="61">
        <f t="shared" si="54"/>
        <v>0</v>
      </c>
      <c r="CT111" s="61">
        <f t="shared" si="54"/>
        <v>0</v>
      </c>
      <c r="CU111" s="61">
        <f t="shared" si="51"/>
        <v>0</v>
      </c>
      <c r="CV111" s="61">
        <f t="shared" si="51"/>
        <v>0</v>
      </c>
      <c r="CW111" s="61">
        <f t="shared" si="51"/>
        <v>0</v>
      </c>
      <c r="CX111" s="61">
        <f t="shared" si="66"/>
        <v>0</v>
      </c>
      <c r="CY111" s="61">
        <f t="shared" si="66"/>
        <v>0</v>
      </c>
      <c r="CZ111" s="61">
        <f t="shared" si="66"/>
        <v>0</v>
      </c>
      <c r="DA111" s="61">
        <f t="shared" si="66"/>
        <v>0</v>
      </c>
      <c r="DB111" s="61">
        <f t="shared" si="66"/>
        <v>0.105262435489184</v>
      </c>
      <c r="DC111" s="61">
        <f t="shared" si="66"/>
        <v>0.11259196222685799</v>
      </c>
      <c r="DD111" s="61">
        <f t="shared" si="66"/>
        <v>0.119029318106951</v>
      </c>
      <c r="DE111" s="61">
        <f t="shared" si="66"/>
        <v>0.124354891841441</v>
      </c>
      <c r="DF111" s="61">
        <f t="shared" si="66"/>
        <v>0.129090260239376</v>
      </c>
      <c r="DG111" s="61">
        <f t="shared" si="66"/>
        <v>0.13315306906775001</v>
      </c>
      <c r="DH111" s="61">
        <f t="shared" si="66"/>
        <v>0.13650214121005799</v>
      </c>
      <c r="DI111" s="61">
        <f t="shared" si="66"/>
        <v>0.14001592181838099</v>
      </c>
      <c r="DJ111" s="61">
        <f t="shared" si="66"/>
        <v>0</v>
      </c>
      <c r="DK111" s="61">
        <f t="shared" si="66"/>
        <v>0</v>
      </c>
      <c r="DL111" s="61">
        <f t="shared" si="66"/>
        <v>0</v>
      </c>
      <c r="DM111" s="61">
        <f t="shared" si="55"/>
        <v>0</v>
      </c>
      <c r="DN111" s="61">
        <f t="shared" si="55"/>
        <v>0</v>
      </c>
      <c r="DO111" s="61">
        <f t="shared" si="55"/>
        <v>0</v>
      </c>
      <c r="DP111" s="61">
        <f t="shared" si="55"/>
        <v>0</v>
      </c>
      <c r="DQ111" s="61">
        <f t="shared" si="52"/>
        <v>0</v>
      </c>
      <c r="DR111" s="61">
        <f t="shared" si="52"/>
        <v>0</v>
      </c>
      <c r="DS111" s="61">
        <f t="shared" si="32"/>
        <v>0</v>
      </c>
      <c r="DT111" s="61">
        <f t="shared" si="32"/>
        <v>0</v>
      </c>
      <c r="DU111" s="61">
        <f t="shared" si="32"/>
        <v>0</v>
      </c>
      <c r="DV111" s="61">
        <f t="shared" si="32"/>
        <v>0</v>
      </c>
      <c r="DW111" s="61">
        <f t="shared" si="32"/>
        <v>0</v>
      </c>
      <c r="DX111" s="61">
        <f t="shared" si="32"/>
        <v>0</v>
      </c>
      <c r="DY111" s="61">
        <f t="shared" si="32"/>
        <v>0</v>
      </c>
      <c r="DZ111" s="61">
        <f t="shared" si="15"/>
        <v>1</v>
      </c>
    </row>
    <row r="112" spans="2:130">
      <c r="B112" s="63"/>
      <c r="C112" s="53">
        <v>2046</v>
      </c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>
        <f t="shared" si="46"/>
        <v>0</v>
      </c>
      <c r="AE112" s="64">
        <f t="shared" si="47"/>
        <v>0</v>
      </c>
      <c r="AF112" s="64">
        <f t="shared" si="48"/>
        <v>0</v>
      </c>
      <c r="AG112" s="64">
        <f t="shared" si="49"/>
        <v>0</v>
      </c>
      <c r="AH112" s="64">
        <f t="shared" si="53"/>
        <v>0</v>
      </c>
      <c r="AI112" s="64">
        <f t="shared" si="56"/>
        <v>0</v>
      </c>
      <c r="AJ112" s="64">
        <f t="shared" si="57"/>
        <v>0</v>
      </c>
      <c r="AK112" s="64">
        <f t="shared" si="58"/>
        <v>0</v>
      </c>
      <c r="AL112" s="64">
        <f t="shared" si="59"/>
        <v>0</v>
      </c>
      <c r="AM112" s="64">
        <f t="shared" si="60"/>
        <v>0</v>
      </c>
      <c r="AN112" s="64">
        <f t="shared" si="61"/>
        <v>0</v>
      </c>
      <c r="AO112" s="64">
        <f t="shared" si="62"/>
        <v>0</v>
      </c>
      <c r="AP112" s="64">
        <f t="shared" si="63"/>
        <v>3076.125</v>
      </c>
      <c r="AQ112" s="64">
        <f t="shared" si="64"/>
        <v>3252</v>
      </c>
      <c r="AR112" s="64">
        <f t="shared" si="65"/>
        <v>3397.5</v>
      </c>
      <c r="AS112" s="64">
        <f t="shared" si="67"/>
        <v>3526.875</v>
      </c>
      <c r="AT112" s="64">
        <f t="shared" si="68"/>
        <v>3637.875</v>
      </c>
      <c r="AU112" s="64">
        <f t="shared" si="69"/>
        <v>3729.375</v>
      </c>
      <c r="AV112" s="64">
        <f t="shared" ref="AV112:AV126" si="70">VLOOKUP($C$110,$D$3:$K$63,$A$68,0)*(B68-B67)</f>
        <v>3825.375</v>
      </c>
      <c r="AW112" s="64">
        <f>VLOOKUP($C$111,$D$3:$K$63,$A$68,0)*(B67-B66)</f>
        <v>3916.875</v>
      </c>
      <c r="AX112" s="64">
        <f>VLOOKUP($C$112,$D$3:$K$63,$A$68,0)*B66</f>
        <v>0</v>
      </c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54">
        <f t="shared" si="13"/>
        <v>28362</v>
      </c>
      <c r="BP112" s="53">
        <v>2046</v>
      </c>
      <c r="BQ112" s="61">
        <f t="shared" si="50"/>
        <v>0</v>
      </c>
      <c r="BR112" s="61">
        <f t="shared" si="50"/>
        <v>0</v>
      </c>
      <c r="BS112" s="61">
        <f t="shared" si="50"/>
        <v>0</v>
      </c>
      <c r="BT112" s="61">
        <f t="shared" si="50"/>
        <v>0</v>
      </c>
      <c r="BU112" s="61">
        <f t="shared" si="50"/>
        <v>0</v>
      </c>
      <c r="BV112" s="61">
        <f t="shared" si="50"/>
        <v>0</v>
      </c>
      <c r="BW112" s="61">
        <f t="shared" si="50"/>
        <v>0</v>
      </c>
      <c r="BX112" s="61">
        <f t="shared" si="50"/>
        <v>0</v>
      </c>
      <c r="BY112" s="61">
        <f t="shared" si="50"/>
        <v>0</v>
      </c>
      <c r="BZ112" s="61">
        <f t="shared" si="50"/>
        <v>0</v>
      </c>
      <c r="CA112" s="61">
        <f t="shared" si="50"/>
        <v>0</v>
      </c>
      <c r="CB112" s="61">
        <f t="shared" si="50"/>
        <v>0</v>
      </c>
      <c r="CC112" s="61">
        <f t="shared" si="50"/>
        <v>0</v>
      </c>
      <c r="CD112" s="61">
        <f t="shared" si="50"/>
        <v>0</v>
      </c>
      <c r="CE112" s="61">
        <f t="shared" si="50"/>
        <v>0</v>
      </c>
      <c r="CF112" s="61">
        <f t="shared" ref="CF112:CI126" si="71">S112/$BM112</f>
        <v>0</v>
      </c>
      <c r="CG112" s="61">
        <f t="shared" si="54"/>
        <v>0</v>
      </c>
      <c r="CH112" s="61">
        <f t="shared" si="54"/>
        <v>0</v>
      </c>
      <c r="CI112" s="61">
        <f t="shared" si="54"/>
        <v>0</v>
      </c>
      <c r="CJ112" s="61">
        <f t="shared" si="54"/>
        <v>0</v>
      </c>
      <c r="CK112" s="61">
        <f t="shared" si="54"/>
        <v>0</v>
      </c>
      <c r="CL112" s="61">
        <f t="shared" si="54"/>
        <v>0</v>
      </c>
      <c r="CM112" s="61">
        <f t="shared" si="54"/>
        <v>0</v>
      </c>
      <c r="CN112" s="61">
        <f t="shared" si="54"/>
        <v>0</v>
      </c>
      <c r="CO112" s="61">
        <f t="shared" si="54"/>
        <v>0</v>
      </c>
      <c r="CP112" s="61">
        <f t="shared" si="54"/>
        <v>0</v>
      </c>
      <c r="CQ112" s="61">
        <f t="shared" si="54"/>
        <v>0</v>
      </c>
      <c r="CR112" s="61">
        <f t="shared" si="54"/>
        <v>0</v>
      </c>
      <c r="CS112" s="61">
        <f t="shared" si="54"/>
        <v>0</v>
      </c>
      <c r="CT112" s="61">
        <f t="shared" si="54"/>
        <v>0</v>
      </c>
      <c r="CU112" s="61">
        <f t="shared" si="51"/>
        <v>0</v>
      </c>
      <c r="CV112" s="61">
        <f t="shared" si="51"/>
        <v>0</v>
      </c>
      <c r="CW112" s="61">
        <f t="shared" si="51"/>
        <v>0</v>
      </c>
      <c r="CX112" s="61">
        <f t="shared" si="66"/>
        <v>0</v>
      </c>
      <c r="CY112" s="61">
        <f t="shared" si="66"/>
        <v>0</v>
      </c>
      <c r="CZ112" s="61">
        <f t="shared" si="66"/>
        <v>0</v>
      </c>
      <c r="DA112" s="61">
        <f t="shared" si="66"/>
        <v>0</v>
      </c>
      <c r="DB112" s="61">
        <f t="shared" si="66"/>
        <v>0</v>
      </c>
      <c r="DC112" s="61">
        <f t="shared" si="66"/>
        <v>0.108459382272054</v>
      </c>
      <c r="DD112" s="61">
        <f t="shared" si="66"/>
        <v>0.114660461180453</v>
      </c>
      <c r="DE112" s="61">
        <f t="shared" si="66"/>
        <v>0.119790564840279</v>
      </c>
      <c r="DF112" s="61">
        <f t="shared" si="66"/>
        <v>0.124352126084197</v>
      </c>
      <c r="DG112" s="61">
        <f t="shared" si="66"/>
        <v>0.128265813412312</v>
      </c>
      <c r="DH112" s="61">
        <f t="shared" si="66"/>
        <v>0.13149196107467701</v>
      </c>
      <c r="DI112" s="61">
        <f t="shared" si="66"/>
        <v>0.13487677173683099</v>
      </c>
      <c r="DJ112" s="61">
        <f t="shared" si="66"/>
        <v>0.138102919399196</v>
      </c>
      <c r="DK112" s="61">
        <f t="shared" si="66"/>
        <v>0</v>
      </c>
      <c r="DL112" s="61">
        <f t="shared" si="66"/>
        <v>0</v>
      </c>
      <c r="DM112" s="61">
        <f t="shared" si="55"/>
        <v>0</v>
      </c>
      <c r="DN112" s="61">
        <f t="shared" si="55"/>
        <v>0</v>
      </c>
      <c r="DO112" s="61">
        <f t="shared" si="55"/>
        <v>0</v>
      </c>
      <c r="DP112" s="61">
        <f t="shared" si="55"/>
        <v>0</v>
      </c>
      <c r="DQ112" s="61">
        <f t="shared" si="52"/>
        <v>0</v>
      </c>
      <c r="DR112" s="61">
        <f t="shared" si="52"/>
        <v>0</v>
      </c>
      <c r="DS112" s="61">
        <f t="shared" si="32"/>
        <v>0</v>
      </c>
      <c r="DT112" s="61">
        <f t="shared" si="32"/>
        <v>0</v>
      </c>
      <c r="DU112" s="61">
        <f t="shared" si="32"/>
        <v>0</v>
      </c>
      <c r="DV112" s="61">
        <f t="shared" si="32"/>
        <v>0</v>
      </c>
      <c r="DW112" s="61">
        <f t="shared" si="32"/>
        <v>0</v>
      </c>
      <c r="DX112" s="61">
        <f t="shared" si="32"/>
        <v>0</v>
      </c>
      <c r="DY112" s="61">
        <f t="shared" si="32"/>
        <v>0</v>
      </c>
      <c r="DZ112" s="61">
        <f t="shared" si="15"/>
        <v>1</v>
      </c>
    </row>
    <row r="113" spans="2:130">
      <c r="B113" s="63"/>
      <c r="C113" s="53">
        <v>2047</v>
      </c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>
        <f t="shared" si="47"/>
        <v>0</v>
      </c>
      <c r="AF113" s="64">
        <f t="shared" si="48"/>
        <v>0</v>
      </c>
      <c r="AG113" s="64">
        <f t="shared" si="49"/>
        <v>0</v>
      </c>
      <c r="AH113" s="64">
        <f t="shared" si="53"/>
        <v>0</v>
      </c>
      <c r="AI113" s="64">
        <f t="shared" si="56"/>
        <v>0</v>
      </c>
      <c r="AJ113" s="64">
        <f t="shared" si="57"/>
        <v>0</v>
      </c>
      <c r="AK113" s="64">
        <f t="shared" si="58"/>
        <v>0</v>
      </c>
      <c r="AL113" s="64">
        <f t="shared" si="59"/>
        <v>0</v>
      </c>
      <c r="AM113" s="64">
        <f t="shared" si="60"/>
        <v>0</v>
      </c>
      <c r="AN113" s="64">
        <f t="shared" si="61"/>
        <v>0</v>
      </c>
      <c r="AO113" s="64">
        <f t="shared" si="62"/>
        <v>0</v>
      </c>
      <c r="AP113" s="64">
        <f t="shared" si="63"/>
        <v>0</v>
      </c>
      <c r="AQ113" s="64">
        <f t="shared" si="64"/>
        <v>3252</v>
      </c>
      <c r="AR113" s="64">
        <f t="shared" si="65"/>
        <v>3397.5</v>
      </c>
      <c r="AS113" s="64">
        <f t="shared" si="67"/>
        <v>3526.875</v>
      </c>
      <c r="AT113" s="64">
        <f t="shared" si="68"/>
        <v>3637.875</v>
      </c>
      <c r="AU113" s="64">
        <f t="shared" si="69"/>
        <v>3729.375</v>
      </c>
      <c r="AV113" s="64">
        <f t="shared" si="70"/>
        <v>3825.375</v>
      </c>
      <c r="AW113" s="64">
        <f t="shared" ref="AW113:AW126" si="72">VLOOKUP($C$111,$D$3:$K$63,$A$68,0)*(B68-B67)</f>
        <v>3916.875</v>
      </c>
      <c r="AX113" s="64">
        <f>VLOOKUP($C$112,$D$3:$K$63,$A$68,0)*(B67-B66)</f>
        <v>4020.375</v>
      </c>
      <c r="AY113" s="64">
        <f>VLOOKUP($C$113,$D$3:$K$63,$A$68,0)*B66</f>
        <v>0</v>
      </c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54">
        <f t="shared" si="13"/>
        <v>29306.25</v>
      </c>
      <c r="BP113" s="53">
        <v>2047</v>
      </c>
      <c r="BQ113" s="61">
        <f t="shared" ref="BQ113:CE126" si="73">D113/$BM113</f>
        <v>0</v>
      </c>
      <c r="BR113" s="61">
        <f t="shared" si="73"/>
        <v>0</v>
      </c>
      <c r="BS113" s="61">
        <f t="shared" si="73"/>
        <v>0</v>
      </c>
      <c r="BT113" s="61">
        <f t="shared" si="73"/>
        <v>0</v>
      </c>
      <c r="BU113" s="61">
        <f t="shared" si="73"/>
        <v>0</v>
      </c>
      <c r="BV113" s="61">
        <f t="shared" si="73"/>
        <v>0</v>
      </c>
      <c r="BW113" s="61">
        <f t="shared" si="73"/>
        <v>0</v>
      </c>
      <c r="BX113" s="61">
        <f t="shared" si="73"/>
        <v>0</v>
      </c>
      <c r="BY113" s="61">
        <f t="shared" si="73"/>
        <v>0</v>
      </c>
      <c r="BZ113" s="61">
        <f t="shared" si="73"/>
        <v>0</v>
      </c>
      <c r="CA113" s="61">
        <f t="shared" si="73"/>
        <v>0</v>
      </c>
      <c r="CB113" s="61">
        <f t="shared" si="73"/>
        <v>0</v>
      </c>
      <c r="CC113" s="61">
        <f t="shared" si="73"/>
        <v>0</v>
      </c>
      <c r="CD113" s="61">
        <f t="shared" si="73"/>
        <v>0</v>
      </c>
      <c r="CE113" s="61">
        <f t="shared" si="73"/>
        <v>0</v>
      </c>
      <c r="CF113" s="61">
        <f t="shared" si="71"/>
        <v>0</v>
      </c>
      <c r="CG113" s="61">
        <f t="shared" si="54"/>
        <v>0</v>
      </c>
      <c r="CH113" s="61">
        <f t="shared" si="54"/>
        <v>0</v>
      </c>
      <c r="CI113" s="61">
        <f t="shared" si="54"/>
        <v>0</v>
      </c>
      <c r="CJ113" s="61">
        <f t="shared" si="54"/>
        <v>0</v>
      </c>
      <c r="CK113" s="61">
        <f t="shared" si="54"/>
        <v>0</v>
      </c>
      <c r="CL113" s="61">
        <f t="shared" si="54"/>
        <v>0</v>
      </c>
      <c r="CM113" s="61">
        <f t="shared" si="54"/>
        <v>0</v>
      </c>
      <c r="CN113" s="61">
        <f t="shared" si="54"/>
        <v>0</v>
      </c>
      <c r="CO113" s="61">
        <f t="shared" si="54"/>
        <v>0</v>
      </c>
      <c r="CP113" s="61">
        <f t="shared" si="54"/>
        <v>0</v>
      </c>
      <c r="CQ113" s="61">
        <f t="shared" si="54"/>
        <v>0</v>
      </c>
      <c r="CR113" s="61">
        <f t="shared" si="54"/>
        <v>0</v>
      </c>
      <c r="CS113" s="61">
        <f t="shared" si="54"/>
        <v>0</v>
      </c>
      <c r="CT113" s="61">
        <f t="shared" si="54"/>
        <v>0</v>
      </c>
      <c r="CU113" s="61">
        <f t="shared" si="51"/>
        <v>0</v>
      </c>
      <c r="CV113" s="61">
        <f t="shared" si="51"/>
        <v>0</v>
      </c>
      <c r="CW113" s="61">
        <f t="shared" si="51"/>
        <v>0</v>
      </c>
      <c r="CX113" s="61">
        <f t="shared" si="66"/>
        <v>0</v>
      </c>
      <c r="CY113" s="61">
        <f t="shared" si="66"/>
        <v>0</v>
      </c>
      <c r="CZ113" s="61">
        <f t="shared" si="66"/>
        <v>0</v>
      </c>
      <c r="DA113" s="61">
        <f t="shared" si="66"/>
        <v>0</v>
      </c>
      <c r="DB113" s="61">
        <f t="shared" si="66"/>
        <v>0</v>
      </c>
      <c r="DC113" s="61">
        <f t="shared" si="66"/>
        <v>0</v>
      </c>
      <c r="DD113" s="61">
        <f t="shared" si="66"/>
        <v>0.110966090850928</v>
      </c>
      <c r="DE113" s="61">
        <f t="shared" si="66"/>
        <v>0.11593090211132399</v>
      </c>
      <c r="DF113" s="61">
        <f t="shared" si="66"/>
        <v>0.120345489443378</v>
      </c>
      <c r="DG113" s="61">
        <f t="shared" si="66"/>
        <v>0.124133077415227</v>
      </c>
      <c r="DH113" s="61">
        <f t="shared" si="66"/>
        <v>0.12725527831094</v>
      </c>
      <c r="DI113" s="61">
        <f t="shared" si="66"/>
        <v>0.130531030070377</v>
      </c>
      <c r="DJ113" s="61">
        <f t="shared" si="66"/>
        <v>0.133653230966091</v>
      </c>
      <c r="DK113" s="61">
        <f t="shared" si="66"/>
        <v>0.13718490083173401</v>
      </c>
      <c r="DL113" s="61">
        <f t="shared" si="66"/>
        <v>0</v>
      </c>
      <c r="DM113" s="61">
        <f t="shared" si="55"/>
        <v>0</v>
      </c>
      <c r="DN113" s="61">
        <f t="shared" si="55"/>
        <v>0</v>
      </c>
      <c r="DO113" s="61">
        <f t="shared" si="55"/>
        <v>0</v>
      </c>
      <c r="DP113" s="61">
        <f t="shared" si="55"/>
        <v>0</v>
      </c>
      <c r="DQ113" s="61">
        <f t="shared" si="52"/>
        <v>0</v>
      </c>
      <c r="DR113" s="61">
        <f t="shared" si="52"/>
        <v>0</v>
      </c>
      <c r="DS113" s="61">
        <f t="shared" si="32"/>
        <v>0</v>
      </c>
      <c r="DT113" s="61">
        <f t="shared" si="32"/>
        <v>0</v>
      </c>
      <c r="DU113" s="61">
        <f t="shared" si="32"/>
        <v>0</v>
      </c>
      <c r="DV113" s="61">
        <f t="shared" si="32"/>
        <v>0</v>
      </c>
      <c r="DW113" s="61">
        <f t="shared" si="32"/>
        <v>0</v>
      </c>
      <c r="DX113" s="61">
        <f t="shared" si="32"/>
        <v>0</v>
      </c>
      <c r="DY113" s="61">
        <f t="shared" si="32"/>
        <v>0</v>
      </c>
      <c r="DZ113" s="61">
        <f t="shared" si="15"/>
        <v>1</v>
      </c>
    </row>
    <row r="114" spans="2:130">
      <c r="B114" s="63"/>
      <c r="C114" s="53">
        <v>2048</v>
      </c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>
        <f t="shared" si="48"/>
        <v>0</v>
      </c>
      <c r="AG114" s="64">
        <f t="shared" si="49"/>
        <v>0</v>
      </c>
      <c r="AH114" s="64">
        <f t="shared" si="53"/>
        <v>0</v>
      </c>
      <c r="AI114" s="64">
        <f t="shared" si="56"/>
        <v>0</v>
      </c>
      <c r="AJ114" s="64">
        <f t="shared" si="57"/>
        <v>0</v>
      </c>
      <c r="AK114" s="64">
        <f t="shared" si="58"/>
        <v>0</v>
      </c>
      <c r="AL114" s="64">
        <f t="shared" si="59"/>
        <v>0</v>
      </c>
      <c r="AM114" s="64">
        <f t="shared" si="60"/>
        <v>0</v>
      </c>
      <c r="AN114" s="64">
        <f t="shared" si="61"/>
        <v>0</v>
      </c>
      <c r="AO114" s="64">
        <f t="shared" si="62"/>
        <v>0</v>
      </c>
      <c r="AP114" s="64">
        <f t="shared" si="63"/>
        <v>0</v>
      </c>
      <c r="AQ114" s="64">
        <f t="shared" si="64"/>
        <v>0</v>
      </c>
      <c r="AR114" s="64">
        <f t="shared" si="65"/>
        <v>3397.5</v>
      </c>
      <c r="AS114" s="64">
        <f t="shared" si="67"/>
        <v>3526.875</v>
      </c>
      <c r="AT114" s="64">
        <f t="shared" si="68"/>
        <v>3637.875</v>
      </c>
      <c r="AU114" s="64">
        <f t="shared" si="69"/>
        <v>3729.375</v>
      </c>
      <c r="AV114" s="64">
        <f t="shared" si="70"/>
        <v>3825.375</v>
      </c>
      <c r="AW114" s="64">
        <f t="shared" si="72"/>
        <v>3916.875</v>
      </c>
      <c r="AX114" s="64">
        <f t="shared" ref="AX114:AX126" si="74">VLOOKUP($C$112,$D$3:$K$63,$A$68,0)*(B68-B67)</f>
        <v>4020.375</v>
      </c>
      <c r="AY114" s="64">
        <f>VLOOKUP($C$113,$D$3:$K$63,$A$68,0)*(B67-B66)</f>
        <v>4107.75</v>
      </c>
      <c r="AZ114" s="64">
        <f>VLOOKUP($C$114,$D$3:$K$63,$A$68,0)*B66</f>
        <v>0</v>
      </c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54">
        <f t="shared" si="13"/>
        <v>30162</v>
      </c>
      <c r="BP114" s="53">
        <v>2048</v>
      </c>
      <c r="BQ114" s="61">
        <f t="shared" si="73"/>
        <v>0</v>
      </c>
      <c r="BR114" s="61">
        <f t="shared" si="73"/>
        <v>0</v>
      </c>
      <c r="BS114" s="61">
        <f t="shared" si="73"/>
        <v>0</v>
      </c>
      <c r="BT114" s="61">
        <f t="shared" si="73"/>
        <v>0</v>
      </c>
      <c r="BU114" s="61">
        <f t="shared" si="73"/>
        <v>0</v>
      </c>
      <c r="BV114" s="61">
        <f t="shared" si="73"/>
        <v>0</v>
      </c>
      <c r="BW114" s="61">
        <f t="shared" si="73"/>
        <v>0</v>
      </c>
      <c r="BX114" s="61">
        <f t="shared" si="73"/>
        <v>0</v>
      </c>
      <c r="BY114" s="61">
        <f t="shared" si="73"/>
        <v>0</v>
      </c>
      <c r="BZ114" s="61">
        <f t="shared" si="73"/>
        <v>0</v>
      </c>
      <c r="CA114" s="61">
        <f t="shared" si="73"/>
        <v>0</v>
      </c>
      <c r="CB114" s="61">
        <f t="shared" si="73"/>
        <v>0</v>
      </c>
      <c r="CC114" s="61">
        <f t="shared" si="73"/>
        <v>0</v>
      </c>
      <c r="CD114" s="61">
        <f t="shared" si="73"/>
        <v>0</v>
      </c>
      <c r="CE114" s="61">
        <f t="shared" si="73"/>
        <v>0</v>
      </c>
      <c r="CF114" s="61">
        <f t="shared" si="71"/>
        <v>0</v>
      </c>
      <c r="CG114" s="61">
        <f t="shared" si="54"/>
        <v>0</v>
      </c>
      <c r="CH114" s="61">
        <f t="shared" si="54"/>
        <v>0</v>
      </c>
      <c r="CI114" s="61">
        <f t="shared" si="54"/>
        <v>0</v>
      </c>
      <c r="CJ114" s="61">
        <f t="shared" si="54"/>
        <v>0</v>
      </c>
      <c r="CK114" s="61">
        <f t="shared" si="54"/>
        <v>0</v>
      </c>
      <c r="CL114" s="61">
        <f t="shared" si="54"/>
        <v>0</v>
      </c>
      <c r="CM114" s="61">
        <f t="shared" si="54"/>
        <v>0</v>
      </c>
      <c r="CN114" s="61">
        <f t="shared" si="54"/>
        <v>0</v>
      </c>
      <c r="CO114" s="61">
        <f t="shared" si="54"/>
        <v>0</v>
      </c>
      <c r="CP114" s="61">
        <f t="shared" si="54"/>
        <v>0</v>
      </c>
      <c r="CQ114" s="61">
        <f t="shared" si="54"/>
        <v>0</v>
      </c>
      <c r="CR114" s="61">
        <f t="shared" si="54"/>
        <v>0</v>
      </c>
      <c r="CS114" s="61">
        <f t="shared" si="54"/>
        <v>0</v>
      </c>
      <c r="CT114" s="61">
        <f t="shared" si="54"/>
        <v>0</v>
      </c>
      <c r="CU114" s="61">
        <f t="shared" si="51"/>
        <v>0</v>
      </c>
      <c r="CV114" s="61">
        <f t="shared" si="51"/>
        <v>0</v>
      </c>
      <c r="CW114" s="61">
        <f t="shared" si="51"/>
        <v>0</v>
      </c>
      <c r="CX114" s="61">
        <f t="shared" si="66"/>
        <v>0</v>
      </c>
      <c r="CY114" s="61">
        <f t="shared" si="66"/>
        <v>0</v>
      </c>
      <c r="CZ114" s="61">
        <f t="shared" si="66"/>
        <v>0</v>
      </c>
      <c r="DA114" s="61">
        <f t="shared" si="66"/>
        <v>0</v>
      </c>
      <c r="DB114" s="61">
        <f t="shared" si="66"/>
        <v>0</v>
      </c>
      <c r="DC114" s="61">
        <f t="shared" si="66"/>
        <v>0</v>
      </c>
      <c r="DD114" s="61">
        <f t="shared" si="66"/>
        <v>0</v>
      </c>
      <c r="DE114" s="61">
        <f t="shared" si="66"/>
        <v>0.11264173463298199</v>
      </c>
      <c r="DF114" s="61">
        <f t="shared" si="66"/>
        <v>0.116931072210066</v>
      </c>
      <c r="DG114" s="61">
        <f t="shared" si="66"/>
        <v>0.120611199522578</v>
      </c>
      <c r="DH114" s="61">
        <f t="shared" si="66"/>
        <v>0.12364481798289199</v>
      </c>
      <c r="DI114" s="61">
        <f t="shared" si="66"/>
        <v>0.12682763079371401</v>
      </c>
      <c r="DJ114" s="61">
        <f t="shared" si="66"/>
        <v>0.12986124925402801</v>
      </c>
      <c r="DK114" s="61">
        <f t="shared" si="66"/>
        <v>0.133292719315695</v>
      </c>
      <c r="DL114" s="61">
        <f t="shared" si="66"/>
        <v>0.13618957628804501</v>
      </c>
      <c r="DM114" s="61">
        <f t="shared" si="55"/>
        <v>0</v>
      </c>
      <c r="DN114" s="61">
        <f t="shared" si="55"/>
        <v>0</v>
      </c>
      <c r="DO114" s="61">
        <f t="shared" si="55"/>
        <v>0</v>
      </c>
      <c r="DP114" s="61">
        <f t="shared" si="55"/>
        <v>0</v>
      </c>
      <c r="DQ114" s="61">
        <f t="shared" si="52"/>
        <v>0</v>
      </c>
      <c r="DR114" s="61">
        <f t="shared" si="52"/>
        <v>0</v>
      </c>
      <c r="DS114" s="61">
        <f t="shared" si="32"/>
        <v>0</v>
      </c>
      <c r="DT114" s="61">
        <f t="shared" si="32"/>
        <v>0</v>
      </c>
      <c r="DU114" s="61">
        <f t="shared" si="32"/>
        <v>0</v>
      </c>
      <c r="DV114" s="61">
        <f t="shared" si="32"/>
        <v>0</v>
      </c>
      <c r="DW114" s="61">
        <f t="shared" si="32"/>
        <v>0</v>
      </c>
      <c r="DX114" s="61">
        <f t="shared" si="32"/>
        <v>0</v>
      </c>
      <c r="DY114" s="61">
        <f t="shared" si="32"/>
        <v>0</v>
      </c>
      <c r="DZ114" s="61">
        <f t="shared" si="15"/>
        <v>1</v>
      </c>
    </row>
    <row r="115" spans="2:130">
      <c r="B115" s="63"/>
      <c r="C115" s="53">
        <v>2049</v>
      </c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>
        <f t="shared" si="49"/>
        <v>0</v>
      </c>
      <c r="AH115" s="64">
        <f t="shared" si="53"/>
        <v>0</v>
      </c>
      <c r="AI115" s="64">
        <f t="shared" si="56"/>
        <v>0</v>
      </c>
      <c r="AJ115" s="64">
        <f t="shared" si="57"/>
        <v>0</v>
      </c>
      <c r="AK115" s="64">
        <f t="shared" si="58"/>
        <v>0</v>
      </c>
      <c r="AL115" s="64">
        <f t="shared" si="59"/>
        <v>0</v>
      </c>
      <c r="AM115" s="64">
        <f t="shared" si="60"/>
        <v>0</v>
      </c>
      <c r="AN115" s="64">
        <f t="shared" si="61"/>
        <v>0</v>
      </c>
      <c r="AO115" s="64">
        <f t="shared" si="62"/>
        <v>0</v>
      </c>
      <c r="AP115" s="64">
        <f t="shared" si="63"/>
        <v>0</v>
      </c>
      <c r="AQ115" s="64">
        <f t="shared" si="64"/>
        <v>0</v>
      </c>
      <c r="AR115" s="64">
        <f t="shared" si="65"/>
        <v>0</v>
      </c>
      <c r="AS115" s="64">
        <f t="shared" si="67"/>
        <v>3526.875</v>
      </c>
      <c r="AT115" s="64">
        <f t="shared" si="68"/>
        <v>3637.875</v>
      </c>
      <c r="AU115" s="64">
        <f t="shared" si="69"/>
        <v>3729.375</v>
      </c>
      <c r="AV115" s="64">
        <f t="shared" si="70"/>
        <v>3825.375</v>
      </c>
      <c r="AW115" s="64">
        <f t="shared" si="72"/>
        <v>3916.875</v>
      </c>
      <c r="AX115" s="64">
        <f t="shared" si="74"/>
        <v>4020.375</v>
      </c>
      <c r="AY115" s="64">
        <f t="shared" ref="AY115:AY126" si="75">VLOOKUP($C$113,$D$3:$K$63,$A$68,0)*(B68-B67)</f>
        <v>4107.75</v>
      </c>
      <c r="AZ115" s="64">
        <f>VLOOKUP($C$114,$D$3:$K$63,$A$68,0)*(B67-B66)</f>
        <v>4192.125</v>
      </c>
      <c r="BA115" s="64">
        <f>VLOOKUP($C$115,$D$3:$K$63,$A$68,0)*B66</f>
        <v>0</v>
      </c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54">
        <f t="shared" si="13"/>
        <v>30956.625</v>
      </c>
      <c r="BP115" s="53">
        <v>2049</v>
      </c>
      <c r="BQ115" s="61">
        <f t="shared" si="73"/>
        <v>0</v>
      </c>
      <c r="BR115" s="61">
        <f t="shared" si="73"/>
        <v>0</v>
      </c>
      <c r="BS115" s="61">
        <f t="shared" si="73"/>
        <v>0</v>
      </c>
      <c r="BT115" s="61">
        <f t="shared" si="73"/>
        <v>0</v>
      </c>
      <c r="BU115" s="61">
        <f t="shared" si="73"/>
        <v>0</v>
      </c>
      <c r="BV115" s="61">
        <f t="shared" si="73"/>
        <v>0</v>
      </c>
      <c r="BW115" s="61">
        <f t="shared" si="73"/>
        <v>0</v>
      </c>
      <c r="BX115" s="61">
        <f t="shared" si="73"/>
        <v>0</v>
      </c>
      <c r="BY115" s="61">
        <f t="shared" si="73"/>
        <v>0</v>
      </c>
      <c r="BZ115" s="61">
        <f t="shared" si="73"/>
        <v>0</v>
      </c>
      <c r="CA115" s="61">
        <f t="shared" si="73"/>
        <v>0</v>
      </c>
      <c r="CB115" s="61">
        <f t="shared" si="73"/>
        <v>0</v>
      </c>
      <c r="CC115" s="61">
        <f t="shared" si="73"/>
        <v>0</v>
      </c>
      <c r="CD115" s="61">
        <f t="shared" si="73"/>
        <v>0</v>
      </c>
      <c r="CE115" s="61">
        <f t="shared" si="73"/>
        <v>0</v>
      </c>
      <c r="CF115" s="61">
        <f t="shared" si="71"/>
        <v>0</v>
      </c>
      <c r="CG115" s="61">
        <f t="shared" si="54"/>
        <v>0</v>
      </c>
      <c r="CH115" s="61">
        <f t="shared" si="54"/>
        <v>0</v>
      </c>
      <c r="CI115" s="61">
        <f t="shared" si="54"/>
        <v>0</v>
      </c>
      <c r="CJ115" s="61">
        <f t="shared" si="54"/>
        <v>0</v>
      </c>
      <c r="CK115" s="61">
        <f t="shared" si="54"/>
        <v>0</v>
      </c>
      <c r="CL115" s="61">
        <f t="shared" si="54"/>
        <v>0</v>
      </c>
      <c r="CM115" s="61">
        <f t="shared" si="54"/>
        <v>0</v>
      </c>
      <c r="CN115" s="61">
        <f t="shared" si="54"/>
        <v>0</v>
      </c>
      <c r="CO115" s="61">
        <f t="shared" si="54"/>
        <v>0</v>
      </c>
      <c r="CP115" s="61">
        <f t="shared" si="54"/>
        <v>0</v>
      </c>
      <c r="CQ115" s="61">
        <f t="shared" si="54"/>
        <v>0</v>
      </c>
      <c r="CR115" s="61">
        <f t="shared" si="54"/>
        <v>0</v>
      </c>
      <c r="CS115" s="61">
        <f t="shared" si="54"/>
        <v>0</v>
      </c>
      <c r="CT115" s="61">
        <f t="shared" si="54"/>
        <v>0</v>
      </c>
      <c r="CU115" s="61">
        <f t="shared" si="51"/>
        <v>0</v>
      </c>
      <c r="CV115" s="61">
        <f t="shared" si="51"/>
        <v>0</v>
      </c>
      <c r="CW115" s="61">
        <f t="shared" si="51"/>
        <v>0</v>
      </c>
      <c r="CX115" s="61">
        <f t="shared" si="66"/>
        <v>0</v>
      </c>
      <c r="CY115" s="61">
        <f t="shared" si="66"/>
        <v>0</v>
      </c>
      <c r="CZ115" s="61">
        <f t="shared" si="66"/>
        <v>0</v>
      </c>
      <c r="DA115" s="61">
        <f t="shared" si="66"/>
        <v>0</v>
      </c>
      <c r="DB115" s="61">
        <f t="shared" si="66"/>
        <v>0</v>
      </c>
      <c r="DC115" s="61">
        <f t="shared" si="66"/>
        <v>0</v>
      </c>
      <c r="DD115" s="61">
        <f t="shared" si="66"/>
        <v>0</v>
      </c>
      <c r="DE115" s="61">
        <f t="shared" si="66"/>
        <v>0</v>
      </c>
      <c r="DF115" s="61">
        <f t="shared" si="66"/>
        <v>0.113929570810772</v>
      </c>
      <c r="DG115" s="61">
        <f t="shared" si="66"/>
        <v>0.117515233007474</v>
      </c>
      <c r="DH115" s="61">
        <f t="shared" si="66"/>
        <v>0.120470981575026</v>
      </c>
      <c r="DI115" s="61">
        <f t="shared" si="66"/>
        <v>0.123572094826229</v>
      </c>
      <c r="DJ115" s="61">
        <f t="shared" si="66"/>
        <v>0.12652784339378101</v>
      </c>
      <c r="DK115" s="61">
        <f t="shared" si="66"/>
        <v>0.12987123111773299</v>
      </c>
      <c r="DL115" s="61">
        <f t="shared" si="66"/>
        <v>0.13269372872527299</v>
      </c>
      <c r="DM115" s="61">
        <f t="shared" si="55"/>
        <v>0.135419316543712</v>
      </c>
      <c r="DN115" s="61">
        <f t="shared" si="55"/>
        <v>0</v>
      </c>
      <c r="DO115" s="61">
        <f t="shared" si="55"/>
        <v>0</v>
      </c>
      <c r="DP115" s="61">
        <f t="shared" si="55"/>
        <v>0</v>
      </c>
      <c r="DQ115" s="61">
        <f t="shared" si="52"/>
        <v>0</v>
      </c>
      <c r="DR115" s="61">
        <f t="shared" si="52"/>
        <v>0</v>
      </c>
      <c r="DS115" s="61">
        <f t="shared" si="32"/>
        <v>0</v>
      </c>
      <c r="DT115" s="61">
        <f t="shared" si="32"/>
        <v>0</v>
      </c>
      <c r="DU115" s="61">
        <f t="shared" si="32"/>
        <v>0</v>
      </c>
      <c r="DV115" s="61">
        <f t="shared" si="32"/>
        <v>0</v>
      </c>
      <c r="DW115" s="61">
        <f t="shared" si="32"/>
        <v>0</v>
      </c>
      <c r="DX115" s="61">
        <f t="shared" si="32"/>
        <v>0</v>
      </c>
      <c r="DY115" s="61">
        <f t="shared" si="32"/>
        <v>0</v>
      </c>
      <c r="DZ115" s="61">
        <f t="shared" si="15"/>
        <v>1</v>
      </c>
    </row>
    <row r="116" spans="2:130">
      <c r="B116" s="63"/>
      <c r="C116" s="53">
        <v>2050</v>
      </c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>
        <f t="shared" si="53"/>
        <v>0</v>
      </c>
      <c r="AI116" s="64">
        <f t="shared" si="56"/>
        <v>0</v>
      </c>
      <c r="AJ116" s="64">
        <f t="shared" si="57"/>
        <v>0</v>
      </c>
      <c r="AK116" s="64">
        <f t="shared" si="58"/>
        <v>0</v>
      </c>
      <c r="AL116" s="64">
        <f t="shared" si="59"/>
        <v>0</v>
      </c>
      <c r="AM116" s="64">
        <f t="shared" si="60"/>
        <v>0</v>
      </c>
      <c r="AN116" s="64">
        <f t="shared" si="61"/>
        <v>0</v>
      </c>
      <c r="AO116" s="64">
        <f t="shared" si="62"/>
        <v>0</v>
      </c>
      <c r="AP116" s="64">
        <f t="shared" si="63"/>
        <v>0</v>
      </c>
      <c r="AQ116" s="64">
        <f t="shared" si="64"/>
        <v>0</v>
      </c>
      <c r="AR116" s="64">
        <f t="shared" si="65"/>
        <v>0</v>
      </c>
      <c r="AS116" s="64">
        <f t="shared" si="67"/>
        <v>0</v>
      </c>
      <c r="AT116" s="64">
        <f t="shared" si="68"/>
        <v>3637.875</v>
      </c>
      <c r="AU116" s="64">
        <f t="shared" si="69"/>
        <v>3729.375</v>
      </c>
      <c r="AV116" s="64">
        <f t="shared" si="70"/>
        <v>3825.375</v>
      </c>
      <c r="AW116" s="64">
        <f t="shared" si="72"/>
        <v>3916.875</v>
      </c>
      <c r="AX116" s="64">
        <f t="shared" si="74"/>
        <v>4020.375</v>
      </c>
      <c r="AY116" s="64">
        <f t="shared" si="75"/>
        <v>4107.75</v>
      </c>
      <c r="AZ116" s="64">
        <f t="shared" ref="AZ116:AZ126" si="76">VLOOKUP($C$114,$D$3:$K$63,$A$68,0)*(B68-B67)</f>
        <v>4192.125</v>
      </c>
      <c r="BA116" s="64">
        <f>VLOOKUP($C$115,$D$3:$K$63,$A$68,0)*(B67-B66)</f>
        <v>4273.875</v>
      </c>
      <c r="BB116" s="64">
        <f>VLOOKUP($C$116,$D$3:$K$63,$A$68,0)*B66</f>
        <v>0</v>
      </c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54">
        <f t="shared" si="13"/>
        <v>31703.625</v>
      </c>
      <c r="BP116" s="53">
        <v>2050</v>
      </c>
      <c r="BQ116" s="61">
        <f t="shared" si="73"/>
        <v>0</v>
      </c>
      <c r="BR116" s="61">
        <f t="shared" si="73"/>
        <v>0</v>
      </c>
      <c r="BS116" s="61">
        <f t="shared" si="73"/>
        <v>0</v>
      </c>
      <c r="BT116" s="61">
        <f t="shared" si="73"/>
        <v>0</v>
      </c>
      <c r="BU116" s="61">
        <f t="shared" si="73"/>
        <v>0</v>
      </c>
      <c r="BV116" s="61">
        <f t="shared" si="73"/>
        <v>0</v>
      </c>
      <c r="BW116" s="61">
        <f t="shared" si="73"/>
        <v>0</v>
      </c>
      <c r="BX116" s="61">
        <f t="shared" si="73"/>
        <v>0</v>
      </c>
      <c r="BY116" s="61">
        <f t="shared" si="73"/>
        <v>0</v>
      </c>
      <c r="BZ116" s="61">
        <f t="shared" si="73"/>
        <v>0</v>
      </c>
      <c r="CA116" s="61">
        <f t="shared" si="73"/>
        <v>0</v>
      </c>
      <c r="CB116" s="61">
        <f t="shared" si="73"/>
        <v>0</v>
      </c>
      <c r="CC116" s="61">
        <f t="shared" si="73"/>
        <v>0</v>
      </c>
      <c r="CD116" s="61">
        <f t="shared" si="73"/>
        <v>0</v>
      </c>
      <c r="CE116" s="61">
        <f t="shared" si="73"/>
        <v>0</v>
      </c>
      <c r="CF116" s="61">
        <f t="shared" si="71"/>
        <v>0</v>
      </c>
      <c r="CG116" s="61">
        <f t="shared" si="54"/>
        <v>0</v>
      </c>
      <c r="CH116" s="61">
        <f t="shared" si="54"/>
        <v>0</v>
      </c>
      <c r="CI116" s="61">
        <f t="shared" si="54"/>
        <v>0</v>
      </c>
      <c r="CJ116" s="61">
        <f t="shared" ref="CJ116:CT126" si="77">W116/$BM116</f>
        <v>0</v>
      </c>
      <c r="CK116" s="61">
        <f t="shared" si="77"/>
        <v>0</v>
      </c>
      <c r="CL116" s="61">
        <f t="shared" si="77"/>
        <v>0</v>
      </c>
      <c r="CM116" s="61">
        <f t="shared" si="77"/>
        <v>0</v>
      </c>
      <c r="CN116" s="61">
        <f t="shared" si="77"/>
        <v>0</v>
      </c>
      <c r="CO116" s="61">
        <f t="shared" si="77"/>
        <v>0</v>
      </c>
      <c r="CP116" s="61">
        <f t="shared" si="77"/>
        <v>0</v>
      </c>
      <c r="CQ116" s="61">
        <f t="shared" si="77"/>
        <v>0</v>
      </c>
      <c r="CR116" s="61">
        <f t="shared" si="77"/>
        <v>0</v>
      </c>
      <c r="CS116" s="61">
        <f t="shared" si="77"/>
        <v>0</v>
      </c>
      <c r="CT116" s="61">
        <f t="shared" si="77"/>
        <v>0</v>
      </c>
      <c r="CU116" s="61">
        <f t="shared" si="51"/>
        <v>0</v>
      </c>
      <c r="CV116" s="61">
        <f t="shared" si="51"/>
        <v>0</v>
      </c>
      <c r="CW116" s="61">
        <f t="shared" si="51"/>
        <v>0</v>
      </c>
      <c r="CX116" s="61">
        <f t="shared" si="66"/>
        <v>0</v>
      </c>
      <c r="CY116" s="61">
        <f t="shared" si="66"/>
        <v>0</v>
      </c>
      <c r="CZ116" s="61">
        <f t="shared" si="66"/>
        <v>0</v>
      </c>
      <c r="DA116" s="61">
        <f t="shared" si="66"/>
        <v>0</v>
      </c>
      <c r="DB116" s="61">
        <f t="shared" si="66"/>
        <v>0</v>
      </c>
      <c r="DC116" s="61">
        <f t="shared" si="66"/>
        <v>0</v>
      </c>
      <c r="DD116" s="61">
        <f t="shared" si="66"/>
        <v>0</v>
      </c>
      <c r="DE116" s="61">
        <f t="shared" si="66"/>
        <v>0</v>
      </c>
      <c r="DF116" s="61">
        <f t="shared" si="66"/>
        <v>0</v>
      </c>
      <c r="DG116" s="61">
        <f t="shared" si="66"/>
        <v>0.114746342098104</v>
      </c>
      <c r="DH116" s="61">
        <f t="shared" si="66"/>
        <v>0.117632447393634</v>
      </c>
      <c r="DI116" s="61">
        <f t="shared" si="66"/>
        <v>0.120660492293862</v>
      </c>
      <c r="DJ116" s="61">
        <f t="shared" si="66"/>
        <v>0.123546597589392</v>
      </c>
      <c r="DK116" s="61">
        <f t="shared" si="66"/>
        <v>0.12681120849745101</v>
      </c>
      <c r="DL116" s="61">
        <f t="shared" si="66"/>
        <v>0.12956720248867401</v>
      </c>
      <c r="DM116" s="61">
        <f t="shared" si="55"/>
        <v>0.132228570076766</v>
      </c>
      <c r="DN116" s="61">
        <f t="shared" si="55"/>
        <v>0.13480713956211601</v>
      </c>
      <c r="DO116" s="61">
        <f t="shared" si="55"/>
        <v>0</v>
      </c>
      <c r="DP116" s="61">
        <f t="shared" si="55"/>
        <v>0</v>
      </c>
      <c r="DQ116" s="61">
        <f t="shared" si="52"/>
        <v>0</v>
      </c>
      <c r="DR116" s="61">
        <f t="shared" si="52"/>
        <v>0</v>
      </c>
      <c r="DS116" s="61">
        <f t="shared" si="32"/>
        <v>0</v>
      </c>
      <c r="DT116" s="61">
        <f t="shared" si="32"/>
        <v>0</v>
      </c>
      <c r="DU116" s="61">
        <f t="shared" si="32"/>
        <v>0</v>
      </c>
      <c r="DV116" s="61">
        <f t="shared" si="32"/>
        <v>0</v>
      </c>
      <c r="DW116" s="61">
        <f t="shared" si="32"/>
        <v>0</v>
      </c>
      <c r="DX116" s="61">
        <f t="shared" si="32"/>
        <v>0</v>
      </c>
      <c r="DY116" s="61">
        <f t="shared" si="32"/>
        <v>0</v>
      </c>
      <c r="DZ116" s="61">
        <f t="shared" si="15"/>
        <v>1</v>
      </c>
    </row>
    <row r="117" spans="2:130">
      <c r="B117" s="63"/>
      <c r="C117" s="53">
        <v>2051</v>
      </c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>
        <f t="shared" si="56"/>
        <v>0</v>
      </c>
      <c r="AJ117" s="64">
        <f t="shared" si="57"/>
        <v>0</v>
      </c>
      <c r="AK117" s="64">
        <f t="shared" si="58"/>
        <v>0</v>
      </c>
      <c r="AL117" s="64">
        <f t="shared" si="59"/>
        <v>0</v>
      </c>
      <c r="AM117" s="64">
        <f t="shared" si="60"/>
        <v>0</v>
      </c>
      <c r="AN117" s="64">
        <f t="shared" si="61"/>
        <v>0</v>
      </c>
      <c r="AO117" s="64">
        <f t="shared" si="62"/>
        <v>0</v>
      </c>
      <c r="AP117" s="64">
        <f t="shared" si="63"/>
        <v>0</v>
      </c>
      <c r="AQ117" s="64">
        <f t="shared" si="64"/>
        <v>0</v>
      </c>
      <c r="AR117" s="64">
        <f t="shared" si="65"/>
        <v>0</v>
      </c>
      <c r="AS117" s="64">
        <f t="shared" si="67"/>
        <v>0</v>
      </c>
      <c r="AT117" s="64">
        <f t="shared" si="68"/>
        <v>0</v>
      </c>
      <c r="AU117" s="64">
        <f t="shared" si="69"/>
        <v>3729.375</v>
      </c>
      <c r="AV117" s="64">
        <f t="shared" si="70"/>
        <v>3825.375</v>
      </c>
      <c r="AW117" s="64">
        <f t="shared" si="72"/>
        <v>3916.875</v>
      </c>
      <c r="AX117" s="64">
        <f t="shared" si="74"/>
        <v>4020.375</v>
      </c>
      <c r="AY117" s="64">
        <f t="shared" si="75"/>
        <v>4107.75</v>
      </c>
      <c r="AZ117" s="64">
        <f t="shared" si="76"/>
        <v>4192.125</v>
      </c>
      <c r="BA117" s="64">
        <f t="shared" ref="BA117:BA126" si="78">VLOOKUP($C$115,$D$3:$K$63,$A$68,0)*(B68-B67)</f>
        <v>4273.875</v>
      </c>
      <c r="BB117" s="64">
        <f>VLOOKUP($C$116,$D$3:$K$63,$A$68,0)*(B67-B66)</f>
        <v>4365</v>
      </c>
      <c r="BC117" s="64">
        <f>VLOOKUP($C$117,$D$3:$K$63,$A$68,0)*B66</f>
        <v>0</v>
      </c>
      <c r="BD117" s="64"/>
      <c r="BE117" s="64"/>
      <c r="BF117" s="64"/>
      <c r="BG117" s="64"/>
      <c r="BH117" s="64"/>
      <c r="BI117" s="64"/>
      <c r="BJ117" s="64"/>
      <c r="BK117" s="64"/>
      <c r="BL117" s="64"/>
      <c r="BM117" s="54">
        <f t="shared" si="13"/>
        <v>32430.75</v>
      </c>
      <c r="BP117" s="53">
        <v>2051</v>
      </c>
      <c r="BQ117" s="61">
        <f t="shared" si="73"/>
        <v>0</v>
      </c>
      <c r="BR117" s="61">
        <f t="shared" si="73"/>
        <v>0</v>
      </c>
      <c r="BS117" s="61">
        <f t="shared" si="73"/>
        <v>0</v>
      </c>
      <c r="BT117" s="61">
        <f t="shared" si="73"/>
        <v>0</v>
      </c>
      <c r="BU117" s="61">
        <f t="shared" si="73"/>
        <v>0</v>
      </c>
      <c r="BV117" s="61">
        <f t="shared" si="73"/>
        <v>0</v>
      </c>
      <c r="BW117" s="61">
        <f t="shared" si="73"/>
        <v>0</v>
      </c>
      <c r="BX117" s="61">
        <f t="shared" si="73"/>
        <v>0</v>
      </c>
      <c r="BY117" s="61">
        <f t="shared" si="73"/>
        <v>0</v>
      </c>
      <c r="BZ117" s="61">
        <f t="shared" si="73"/>
        <v>0</v>
      </c>
      <c r="CA117" s="61">
        <f t="shared" si="73"/>
        <v>0</v>
      </c>
      <c r="CB117" s="61">
        <f t="shared" si="73"/>
        <v>0</v>
      </c>
      <c r="CC117" s="61">
        <f t="shared" si="73"/>
        <v>0</v>
      </c>
      <c r="CD117" s="61">
        <f t="shared" si="73"/>
        <v>0</v>
      </c>
      <c r="CE117" s="61">
        <f t="shared" si="73"/>
        <v>0</v>
      </c>
      <c r="CF117" s="61">
        <f t="shared" si="71"/>
        <v>0</v>
      </c>
      <c r="CG117" s="61">
        <f t="shared" si="71"/>
        <v>0</v>
      </c>
      <c r="CH117" s="61">
        <f t="shared" si="71"/>
        <v>0</v>
      </c>
      <c r="CI117" s="61">
        <f t="shared" si="71"/>
        <v>0</v>
      </c>
      <c r="CJ117" s="61">
        <f t="shared" si="77"/>
        <v>0</v>
      </c>
      <c r="CK117" s="61">
        <f t="shared" si="77"/>
        <v>0</v>
      </c>
      <c r="CL117" s="61">
        <f t="shared" si="77"/>
        <v>0</v>
      </c>
      <c r="CM117" s="61">
        <f t="shared" si="77"/>
        <v>0</v>
      </c>
      <c r="CN117" s="61">
        <f t="shared" si="77"/>
        <v>0</v>
      </c>
      <c r="CO117" s="61">
        <f t="shared" si="77"/>
        <v>0</v>
      </c>
      <c r="CP117" s="61">
        <f t="shared" si="77"/>
        <v>0</v>
      </c>
      <c r="CQ117" s="61">
        <f t="shared" si="77"/>
        <v>0</v>
      </c>
      <c r="CR117" s="61">
        <f t="shared" si="77"/>
        <v>0</v>
      </c>
      <c r="CS117" s="61">
        <f t="shared" si="77"/>
        <v>0</v>
      </c>
      <c r="CT117" s="61">
        <f t="shared" si="77"/>
        <v>0</v>
      </c>
      <c r="CU117" s="61">
        <f t="shared" si="51"/>
        <v>0</v>
      </c>
      <c r="CV117" s="61">
        <f t="shared" si="51"/>
        <v>0</v>
      </c>
      <c r="CW117" s="61">
        <f t="shared" si="51"/>
        <v>0</v>
      </c>
      <c r="CX117" s="61">
        <f t="shared" si="66"/>
        <v>0</v>
      </c>
      <c r="CY117" s="61">
        <f t="shared" si="66"/>
        <v>0</v>
      </c>
      <c r="CZ117" s="61">
        <f t="shared" si="66"/>
        <v>0</v>
      </c>
      <c r="DA117" s="61">
        <f t="shared" si="66"/>
        <v>0</v>
      </c>
      <c r="DB117" s="61">
        <f t="shared" si="66"/>
        <v>0</v>
      </c>
      <c r="DC117" s="61">
        <f t="shared" si="66"/>
        <v>0</v>
      </c>
      <c r="DD117" s="61">
        <f t="shared" si="66"/>
        <v>0</v>
      </c>
      <c r="DE117" s="61">
        <f t="shared" si="66"/>
        <v>0</v>
      </c>
      <c r="DF117" s="61">
        <f t="shared" si="66"/>
        <v>0</v>
      </c>
      <c r="DG117" s="61">
        <f t="shared" si="66"/>
        <v>0</v>
      </c>
      <c r="DH117" s="61">
        <f t="shared" si="66"/>
        <v>0.114995027867071</v>
      </c>
      <c r="DI117" s="61">
        <f t="shared" si="66"/>
        <v>0.117955181425036</v>
      </c>
      <c r="DJ117" s="61">
        <f t="shared" si="66"/>
        <v>0.120776577784973</v>
      </c>
      <c r="DK117" s="61">
        <f t="shared" si="66"/>
        <v>0.123967993339654</v>
      </c>
      <c r="DL117" s="61">
        <f t="shared" si="66"/>
        <v>0.12666219560139699</v>
      </c>
      <c r="DM117" s="61">
        <f t="shared" si="55"/>
        <v>0.12926389306445299</v>
      </c>
      <c r="DN117" s="61">
        <f t="shared" si="55"/>
        <v>0.13178464882865801</v>
      </c>
      <c r="DO117" s="61">
        <f t="shared" si="55"/>
        <v>0.13459448208875799</v>
      </c>
      <c r="DP117" s="61">
        <f t="shared" si="55"/>
        <v>0</v>
      </c>
      <c r="DQ117" s="61">
        <f t="shared" si="52"/>
        <v>0</v>
      </c>
      <c r="DR117" s="61">
        <f t="shared" si="52"/>
        <v>0</v>
      </c>
      <c r="DS117" s="61">
        <f t="shared" si="32"/>
        <v>0</v>
      </c>
      <c r="DT117" s="61">
        <f t="shared" si="32"/>
        <v>0</v>
      </c>
      <c r="DU117" s="61">
        <f t="shared" si="32"/>
        <v>0</v>
      </c>
      <c r="DV117" s="61">
        <f t="shared" si="32"/>
        <v>0</v>
      </c>
      <c r="DW117" s="61">
        <f t="shared" si="32"/>
        <v>0</v>
      </c>
      <c r="DX117" s="61">
        <f t="shared" si="32"/>
        <v>0</v>
      </c>
      <c r="DY117" s="61">
        <f t="shared" si="32"/>
        <v>0</v>
      </c>
      <c r="DZ117" s="61">
        <f t="shared" si="15"/>
        <v>1</v>
      </c>
    </row>
    <row r="118" spans="2:130">
      <c r="B118" s="63"/>
      <c r="C118" s="53">
        <v>2052</v>
      </c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>
        <f t="shared" si="57"/>
        <v>0</v>
      </c>
      <c r="AK118" s="64">
        <f t="shared" si="58"/>
        <v>0</v>
      </c>
      <c r="AL118" s="64">
        <f t="shared" si="59"/>
        <v>0</v>
      </c>
      <c r="AM118" s="64">
        <f t="shared" si="60"/>
        <v>0</v>
      </c>
      <c r="AN118" s="64">
        <f t="shared" si="61"/>
        <v>0</v>
      </c>
      <c r="AO118" s="64">
        <f t="shared" si="62"/>
        <v>0</v>
      </c>
      <c r="AP118" s="64">
        <f t="shared" si="63"/>
        <v>0</v>
      </c>
      <c r="AQ118" s="64">
        <f t="shared" si="64"/>
        <v>0</v>
      </c>
      <c r="AR118" s="64">
        <f t="shared" si="65"/>
        <v>0</v>
      </c>
      <c r="AS118" s="64">
        <f t="shared" si="67"/>
        <v>0</v>
      </c>
      <c r="AT118" s="64">
        <f t="shared" si="68"/>
        <v>0</v>
      </c>
      <c r="AU118" s="64">
        <f t="shared" si="69"/>
        <v>0</v>
      </c>
      <c r="AV118" s="64">
        <f t="shared" si="70"/>
        <v>3825.375</v>
      </c>
      <c r="AW118" s="64">
        <f t="shared" si="72"/>
        <v>3916.875</v>
      </c>
      <c r="AX118" s="64">
        <f t="shared" si="74"/>
        <v>4020.375</v>
      </c>
      <c r="AY118" s="64">
        <f t="shared" si="75"/>
        <v>4107.75</v>
      </c>
      <c r="AZ118" s="64">
        <f t="shared" si="76"/>
        <v>4192.125</v>
      </c>
      <c r="BA118" s="64">
        <f t="shared" si="78"/>
        <v>4273.875</v>
      </c>
      <c r="BB118" s="64">
        <f t="shared" ref="BB118:BB126" si="79">VLOOKUP($C$116,$D$3:$K$63,$A$68,0)*(B68-B67)</f>
        <v>4365</v>
      </c>
      <c r="BC118" s="64">
        <f>VLOOKUP($C$117,$D$3:$K$63,$A$68,0)*(B67-B66)</f>
        <v>4400.625</v>
      </c>
      <c r="BD118" s="64">
        <f>VLOOKUP($C$118,$D$3:$K$63,$A$68,0)*B66</f>
        <v>0</v>
      </c>
      <c r="BE118" s="64"/>
      <c r="BF118" s="64"/>
      <c r="BG118" s="64"/>
      <c r="BH118" s="64"/>
      <c r="BI118" s="64"/>
      <c r="BJ118" s="64"/>
      <c r="BK118" s="64"/>
      <c r="BL118" s="64"/>
      <c r="BM118" s="54">
        <f t="shared" si="13"/>
        <v>33102</v>
      </c>
      <c r="BP118" s="53">
        <v>2052</v>
      </c>
      <c r="BQ118" s="61">
        <f t="shared" si="73"/>
        <v>0</v>
      </c>
      <c r="BR118" s="61">
        <f t="shared" si="73"/>
        <v>0</v>
      </c>
      <c r="BS118" s="61">
        <f t="shared" si="73"/>
        <v>0</v>
      </c>
      <c r="BT118" s="61">
        <f t="shared" si="73"/>
        <v>0</v>
      </c>
      <c r="BU118" s="61">
        <f t="shared" si="73"/>
        <v>0</v>
      </c>
      <c r="BV118" s="61">
        <f t="shared" si="73"/>
        <v>0</v>
      </c>
      <c r="BW118" s="61">
        <f t="shared" si="73"/>
        <v>0</v>
      </c>
      <c r="BX118" s="61">
        <f t="shared" si="73"/>
        <v>0</v>
      </c>
      <c r="BY118" s="61">
        <f t="shared" si="73"/>
        <v>0</v>
      </c>
      <c r="BZ118" s="61">
        <f t="shared" si="73"/>
        <v>0</v>
      </c>
      <c r="CA118" s="61">
        <f t="shared" si="73"/>
        <v>0</v>
      </c>
      <c r="CB118" s="61">
        <f t="shared" si="73"/>
        <v>0</v>
      </c>
      <c r="CC118" s="61">
        <f t="shared" si="73"/>
        <v>0</v>
      </c>
      <c r="CD118" s="61">
        <f t="shared" si="73"/>
        <v>0</v>
      </c>
      <c r="CE118" s="61">
        <f t="shared" si="73"/>
        <v>0</v>
      </c>
      <c r="CF118" s="61">
        <f t="shared" si="71"/>
        <v>0</v>
      </c>
      <c r="CG118" s="61">
        <f t="shared" si="71"/>
        <v>0</v>
      </c>
      <c r="CH118" s="61">
        <f t="shared" si="71"/>
        <v>0</v>
      </c>
      <c r="CI118" s="61">
        <f t="shared" si="71"/>
        <v>0</v>
      </c>
      <c r="CJ118" s="61">
        <f t="shared" si="77"/>
        <v>0</v>
      </c>
      <c r="CK118" s="61">
        <f t="shared" si="77"/>
        <v>0</v>
      </c>
      <c r="CL118" s="61">
        <f t="shared" si="77"/>
        <v>0</v>
      </c>
      <c r="CM118" s="61">
        <f t="shared" si="77"/>
        <v>0</v>
      </c>
      <c r="CN118" s="61">
        <f t="shared" si="77"/>
        <v>0</v>
      </c>
      <c r="CO118" s="61">
        <f t="shared" si="77"/>
        <v>0</v>
      </c>
      <c r="CP118" s="61">
        <f t="shared" si="77"/>
        <v>0</v>
      </c>
      <c r="CQ118" s="61">
        <f t="shared" si="77"/>
        <v>0</v>
      </c>
      <c r="CR118" s="61">
        <f t="shared" si="77"/>
        <v>0</v>
      </c>
      <c r="CS118" s="61">
        <f t="shared" si="77"/>
        <v>0</v>
      </c>
      <c r="CT118" s="61">
        <f t="shared" si="77"/>
        <v>0</v>
      </c>
      <c r="CU118" s="61">
        <f t="shared" si="51"/>
        <v>0</v>
      </c>
      <c r="CV118" s="61">
        <f t="shared" si="51"/>
        <v>0</v>
      </c>
      <c r="CW118" s="61">
        <f t="shared" si="51"/>
        <v>0</v>
      </c>
      <c r="CX118" s="61">
        <f t="shared" si="66"/>
        <v>0</v>
      </c>
      <c r="CY118" s="61">
        <f t="shared" si="66"/>
        <v>0</v>
      </c>
      <c r="CZ118" s="61">
        <f t="shared" si="66"/>
        <v>0</v>
      </c>
      <c r="DA118" s="61">
        <f t="shared" si="66"/>
        <v>0</v>
      </c>
      <c r="DB118" s="61">
        <f t="shared" si="66"/>
        <v>0</v>
      </c>
      <c r="DC118" s="61">
        <f t="shared" si="66"/>
        <v>0</v>
      </c>
      <c r="DD118" s="61">
        <f t="shared" si="66"/>
        <v>0</v>
      </c>
      <c r="DE118" s="61">
        <f t="shared" si="66"/>
        <v>0</v>
      </c>
      <c r="DF118" s="61">
        <f t="shared" si="66"/>
        <v>0</v>
      </c>
      <c r="DG118" s="61">
        <f t="shared" si="66"/>
        <v>0</v>
      </c>
      <c r="DH118" s="61">
        <f t="shared" si="66"/>
        <v>0</v>
      </c>
      <c r="DI118" s="61">
        <f t="shared" si="66"/>
        <v>0.11556325901758201</v>
      </c>
      <c r="DJ118" s="61">
        <f t="shared" si="66"/>
        <v>0.118327442450607</v>
      </c>
      <c r="DK118" s="61">
        <f t="shared" si="66"/>
        <v>0.12145414174370101</v>
      </c>
      <c r="DL118" s="61">
        <f t="shared" si="66"/>
        <v>0.124093710349828</v>
      </c>
      <c r="DM118" s="61">
        <f t="shared" si="55"/>
        <v>0.126642649990937</v>
      </c>
      <c r="DN118" s="61">
        <f t="shared" si="55"/>
        <v>0.129112289287656</v>
      </c>
      <c r="DO118" s="61">
        <f t="shared" si="55"/>
        <v>0.13186514410005401</v>
      </c>
      <c r="DP118" s="61">
        <f t="shared" si="55"/>
        <v>0.132941363059634</v>
      </c>
      <c r="DQ118" s="61">
        <f t="shared" si="52"/>
        <v>0</v>
      </c>
      <c r="DR118" s="61">
        <f t="shared" si="52"/>
        <v>0</v>
      </c>
      <c r="DS118" s="61">
        <f t="shared" si="32"/>
        <v>0</v>
      </c>
      <c r="DT118" s="61">
        <f t="shared" si="32"/>
        <v>0</v>
      </c>
      <c r="DU118" s="61">
        <f t="shared" ref="DU118:DY126" si="80">BH118/$BM118</f>
        <v>0</v>
      </c>
      <c r="DV118" s="61">
        <f t="shared" si="80"/>
        <v>0</v>
      </c>
      <c r="DW118" s="61">
        <f t="shared" si="80"/>
        <v>0</v>
      </c>
      <c r="DX118" s="61">
        <f t="shared" si="80"/>
        <v>0</v>
      </c>
      <c r="DY118" s="61">
        <f t="shared" si="80"/>
        <v>0</v>
      </c>
      <c r="DZ118" s="61">
        <f t="shared" si="15"/>
        <v>1</v>
      </c>
    </row>
    <row r="119" spans="2:130">
      <c r="B119" s="63"/>
      <c r="C119" s="53">
        <v>2053</v>
      </c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>
        <f t="shared" si="58"/>
        <v>0</v>
      </c>
      <c r="AL119" s="64">
        <f t="shared" si="59"/>
        <v>0</v>
      </c>
      <c r="AM119" s="64">
        <f t="shared" si="60"/>
        <v>0</v>
      </c>
      <c r="AN119" s="64">
        <f t="shared" si="61"/>
        <v>0</v>
      </c>
      <c r="AO119" s="64">
        <f t="shared" si="62"/>
        <v>0</v>
      </c>
      <c r="AP119" s="64">
        <f t="shared" si="63"/>
        <v>0</v>
      </c>
      <c r="AQ119" s="64">
        <f t="shared" si="64"/>
        <v>0</v>
      </c>
      <c r="AR119" s="64">
        <f t="shared" si="65"/>
        <v>0</v>
      </c>
      <c r="AS119" s="64">
        <f t="shared" si="67"/>
        <v>0</v>
      </c>
      <c r="AT119" s="64">
        <f t="shared" si="68"/>
        <v>0</v>
      </c>
      <c r="AU119" s="64">
        <f t="shared" si="69"/>
        <v>0</v>
      </c>
      <c r="AV119" s="64">
        <f t="shared" si="70"/>
        <v>0</v>
      </c>
      <c r="AW119" s="64">
        <f t="shared" si="72"/>
        <v>3916.875</v>
      </c>
      <c r="AX119" s="64">
        <f t="shared" si="74"/>
        <v>4020.375</v>
      </c>
      <c r="AY119" s="64">
        <f t="shared" si="75"/>
        <v>4107.75</v>
      </c>
      <c r="AZ119" s="64">
        <f t="shared" si="76"/>
        <v>4192.125</v>
      </c>
      <c r="BA119" s="64">
        <f t="shared" si="78"/>
        <v>4273.875</v>
      </c>
      <c r="BB119" s="64">
        <f t="shared" si="79"/>
        <v>4365</v>
      </c>
      <c r="BC119" s="64">
        <f t="shared" ref="BC119:BC126" si="81">VLOOKUP($C$117,$D$3:$K$63,$A$68,0)*(B68-B67)</f>
        <v>4400.625</v>
      </c>
      <c r="BD119" s="64">
        <f>VLOOKUP($C$118,$D$3:$K$63,$A$68,0)*(B67-B66)</f>
        <v>4434.375</v>
      </c>
      <c r="BE119" s="64">
        <f>VLOOKUP($C$119,$D$3:$K$63,$A$68,0)*B66</f>
        <v>0</v>
      </c>
      <c r="BF119" s="64"/>
      <c r="BG119" s="64"/>
      <c r="BH119" s="64"/>
      <c r="BI119" s="64"/>
      <c r="BJ119" s="64"/>
      <c r="BK119" s="64"/>
      <c r="BL119" s="64"/>
      <c r="BM119" s="54">
        <f t="shared" si="13"/>
        <v>33711</v>
      </c>
      <c r="BP119" s="53">
        <v>2053</v>
      </c>
      <c r="BQ119" s="61">
        <f t="shared" si="73"/>
        <v>0</v>
      </c>
      <c r="BR119" s="61">
        <f t="shared" si="73"/>
        <v>0</v>
      </c>
      <c r="BS119" s="61">
        <f t="shared" si="73"/>
        <v>0</v>
      </c>
      <c r="BT119" s="61">
        <f t="shared" si="73"/>
        <v>0</v>
      </c>
      <c r="BU119" s="61">
        <f t="shared" si="73"/>
        <v>0</v>
      </c>
      <c r="BV119" s="61">
        <f t="shared" si="73"/>
        <v>0</v>
      </c>
      <c r="BW119" s="61">
        <f t="shared" si="73"/>
        <v>0</v>
      </c>
      <c r="BX119" s="61">
        <f t="shared" si="73"/>
        <v>0</v>
      </c>
      <c r="BY119" s="61">
        <f t="shared" si="73"/>
        <v>0</v>
      </c>
      <c r="BZ119" s="61">
        <f t="shared" si="73"/>
        <v>0</v>
      </c>
      <c r="CA119" s="61">
        <f t="shared" si="73"/>
        <v>0</v>
      </c>
      <c r="CB119" s="61">
        <f t="shared" si="73"/>
        <v>0</v>
      </c>
      <c r="CC119" s="61">
        <f t="shared" si="73"/>
        <v>0</v>
      </c>
      <c r="CD119" s="61">
        <f t="shared" si="73"/>
        <v>0</v>
      </c>
      <c r="CE119" s="61">
        <f t="shared" si="73"/>
        <v>0</v>
      </c>
      <c r="CF119" s="61">
        <f t="shared" si="71"/>
        <v>0</v>
      </c>
      <c r="CG119" s="61">
        <f t="shared" si="71"/>
        <v>0</v>
      </c>
      <c r="CH119" s="61">
        <f t="shared" si="71"/>
        <v>0</v>
      </c>
      <c r="CI119" s="61">
        <f t="shared" si="71"/>
        <v>0</v>
      </c>
      <c r="CJ119" s="61">
        <f t="shared" si="77"/>
        <v>0</v>
      </c>
      <c r="CK119" s="61">
        <f t="shared" si="77"/>
        <v>0</v>
      </c>
      <c r="CL119" s="61">
        <f t="shared" si="77"/>
        <v>0</v>
      </c>
      <c r="CM119" s="61">
        <f t="shared" si="77"/>
        <v>0</v>
      </c>
      <c r="CN119" s="61">
        <f t="shared" si="77"/>
        <v>0</v>
      </c>
      <c r="CO119" s="61">
        <f t="shared" si="77"/>
        <v>0</v>
      </c>
      <c r="CP119" s="61">
        <f t="shared" si="77"/>
        <v>0</v>
      </c>
      <c r="CQ119" s="61">
        <f t="shared" si="77"/>
        <v>0</v>
      </c>
      <c r="CR119" s="61">
        <f t="shared" si="77"/>
        <v>0</v>
      </c>
      <c r="CS119" s="61">
        <f t="shared" si="77"/>
        <v>0</v>
      </c>
      <c r="CT119" s="61">
        <f t="shared" si="77"/>
        <v>0</v>
      </c>
      <c r="CU119" s="61">
        <f t="shared" si="51"/>
        <v>0</v>
      </c>
      <c r="CV119" s="61">
        <f t="shared" si="51"/>
        <v>0</v>
      </c>
      <c r="CW119" s="61">
        <f t="shared" si="51"/>
        <v>0</v>
      </c>
      <c r="CX119" s="61">
        <f t="shared" si="66"/>
        <v>0</v>
      </c>
      <c r="CY119" s="61">
        <f t="shared" si="66"/>
        <v>0</v>
      </c>
      <c r="CZ119" s="61">
        <f t="shared" si="66"/>
        <v>0</v>
      </c>
      <c r="DA119" s="61">
        <f t="shared" si="66"/>
        <v>0</v>
      </c>
      <c r="DB119" s="61">
        <f t="shared" si="66"/>
        <v>0</v>
      </c>
      <c r="DC119" s="61">
        <f t="shared" si="66"/>
        <v>0</v>
      </c>
      <c r="DD119" s="61">
        <f t="shared" si="66"/>
        <v>0</v>
      </c>
      <c r="DE119" s="61">
        <f t="shared" si="66"/>
        <v>0</v>
      </c>
      <c r="DF119" s="61">
        <f t="shared" si="66"/>
        <v>0</v>
      </c>
      <c r="DG119" s="61">
        <f t="shared" si="66"/>
        <v>0</v>
      </c>
      <c r="DH119" s="61">
        <f t="shared" si="66"/>
        <v>0</v>
      </c>
      <c r="DI119" s="61">
        <f t="shared" si="66"/>
        <v>0</v>
      </c>
      <c r="DJ119" s="61">
        <f t="shared" si="66"/>
        <v>0.116189819346801</v>
      </c>
      <c r="DK119" s="61">
        <f t="shared" si="66"/>
        <v>0.119260033816855</v>
      </c>
      <c r="DL119" s="61">
        <f t="shared" si="66"/>
        <v>0.121851917771647</v>
      </c>
      <c r="DM119" s="61">
        <f t="shared" si="55"/>
        <v>0.12435481000267</v>
      </c>
      <c r="DN119" s="61">
        <f t="shared" si="55"/>
        <v>0.12677983447539401</v>
      </c>
      <c r="DO119" s="61">
        <f t="shared" si="55"/>
        <v>0.12948295808489799</v>
      </c>
      <c r="DP119" s="61">
        <f t="shared" si="55"/>
        <v>0.13053973480466299</v>
      </c>
      <c r="DQ119" s="61">
        <f t="shared" si="52"/>
        <v>0.131540891697072</v>
      </c>
      <c r="DR119" s="61">
        <f t="shared" si="52"/>
        <v>0</v>
      </c>
      <c r="DS119" s="61">
        <f t="shared" si="52"/>
        <v>0</v>
      </c>
      <c r="DT119" s="61">
        <f t="shared" si="52"/>
        <v>0</v>
      </c>
      <c r="DU119" s="61">
        <f t="shared" si="80"/>
        <v>0</v>
      </c>
      <c r="DV119" s="61">
        <f t="shared" si="80"/>
        <v>0</v>
      </c>
      <c r="DW119" s="61">
        <f t="shared" si="80"/>
        <v>0</v>
      </c>
      <c r="DX119" s="61">
        <f t="shared" si="80"/>
        <v>0</v>
      </c>
      <c r="DY119" s="61">
        <f t="shared" si="80"/>
        <v>0</v>
      </c>
      <c r="DZ119" s="61">
        <f t="shared" si="15"/>
        <v>1</v>
      </c>
    </row>
    <row r="120" spans="2:130">
      <c r="B120" s="63"/>
      <c r="C120" s="53">
        <v>2054</v>
      </c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>
        <f t="shared" si="59"/>
        <v>0</v>
      </c>
      <c r="AM120" s="64">
        <f t="shared" si="60"/>
        <v>0</v>
      </c>
      <c r="AN120" s="64">
        <f t="shared" si="61"/>
        <v>0</v>
      </c>
      <c r="AO120" s="64">
        <f t="shared" si="62"/>
        <v>0</v>
      </c>
      <c r="AP120" s="64">
        <f t="shared" si="63"/>
        <v>0</v>
      </c>
      <c r="AQ120" s="64">
        <f t="shared" si="64"/>
        <v>0</v>
      </c>
      <c r="AR120" s="64">
        <f t="shared" si="65"/>
        <v>0</v>
      </c>
      <c r="AS120" s="64">
        <f t="shared" si="67"/>
        <v>0</v>
      </c>
      <c r="AT120" s="64">
        <f t="shared" si="68"/>
        <v>0</v>
      </c>
      <c r="AU120" s="64">
        <f t="shared" si="69"/>
        <v>0</v>
      </c>
      <c r="AV120" s="64">
        <f t="shared" si="70"/>
        <v>0</v>
      </c>
      <c r="AW120" s="64">
        <f t="shared" si="72"/>
        <v>0</v>
      </c>
      <c r="AX120" s="64">
        <f t="shared" si="74"/>
        <v>4020.375</v>
      </c>
      <c r="AY120" s="64">
        <f t="shared" si="75"/>
        <v>4107.75</v>
      </c>
      <c r="AZ120" s="64">
        <f t="shared" si="76"/>
        <v>4192.125</v>
      </c>
      <c r="BA120" s="64">
        <f t="shared" si="78"/>
        <v>4273.875</v>
      </c>
      <c r="BB120" s="64">
        <f t="shared" si="79"/>
        <v>4365</v>
      </c>
      <c r="BC120" s="64">
        <f t="shared" si="81"/>
        <v>4400.625</v>
      </c>
      <c r="BD120" s="64">
        <f t="shared" ref="BD120:BD126" si="82">VLOOKUP($C$118,$D$3:$K$63,$A$68,0)*(B68-B67)</f>
        <v>4434.375</v>
      </c>
      <c r="BE120" s="64">
        <f>VLOOKUP($C$119,$D$3:$K$63,$A$68,0)*(B67-B66)</f>
        <v>4472.25</v>
      </c>
      <c r="BF120" s="64">
        <f>VLOOKUP($C$120,$D$3:$K$63,$A$68,0)*B66</f>
        <v>0</v>
      </c>
      <c r="BG120" s="64"/>
      <c r="BH120" s="64"/>
      <c r="BI120" s="64"/>
      <c r="BJ120" s="64"/>
      <c r="BK120" s="64"/>
      <c r="BL120" s="64"/>
      <c r="BM120" s="54">
        <f t="shared" si="13"/>
        <v>34266.375</v>
      </c>
      <c r="BP120" s="53">
        <v>2054</v>
      </c>
      <c r="BQ120" s="61">
        <f t="shared" si="73"/>
        <v>0</v>
      </c>
      <c r="BR120" s="61">
        <f t="shared" si="73"/>
        <v>0</v>
      </c>
      <c r="BS120" s="61">
        <f t="shared" si="73"/>
        <v>0</v>
      </c>
      <c r="BT120" s="61">
        <f t="shared" si="73"/>
        <v>0</v>
      </c>
      <c r="BU120" s="61">
        <f t="shared" si="73"/>
        <v>0</v>
      </c>
      <c r="BV120" s="61">
        <f t="shared" si="73"/>
        <v>0</v>
      </c>
      <c r="BW120" s="61">
        <f t="shared" si="73"/>
        <v>0</v>
      </c>
      <c r="BX120" s="61">
        <f t="shared" si="73"/>
        <v>0</v>
      </c>
      <c r="BY120" s="61">
        <f t="shared" si="73"/>
        <v>0</v>
      </c>
      <c r="BZ120" s="61">
        <f t="shared" si="73"/>
        <v>0</v>
      </c>
      <c r="CA120" s="61">
        <f t="shared" si="73"/>
        <v>0</v>
      </c>
      <c r="CB120" s="61">
        <f t="shared" si="73"/>
        <v>0</v>
      </c>
      <c r="CC120" s="61">
        <f t="shared" si="73"/>
        <v>0</v>
      </c>
      <c r="CD120" s="61">
        <f t="shared" si="73"/>
        <v>0</v>
      </c>
      <c r="CE120" s="61">
        <f t="shared" si="73"/>
        <v>0</v>
      </c>
      <c r="CF120" s="61">
        <f t="shared" si="71"/>
        <v>0</v>
      </c>
      <c r="CG120" s="61">
        <f t="shared" si="71"/>
        <v>0</v>
      </c>
      <c r="CH120" s="61">
        <f t="shared" si="71"/>
        <v>0</v>
      </c>
      <c r="CI120" s="61">
        <f t="shared" si="71"/>
        <v>0</v>
      </c>
      <c r="CJ120" s="61">
        <f t="shared" si="77"/>
        <v>0</v>
      </c>
      <c r="CK120" s="61">
        <f t="shared" si="77"/>
        <v>0</v>
      </c>
      <c r="CL120" s="61">
        <f t="shared" si="77"/>
        <v>0</v>
      </c>
      <c r="CM120" s="61">
        <f t="shared" si="77"/>
        <v>0</v>
      </c>
      <c r="CN120" s="61">
        <f t="shared" si="77"/>
        <v>0</v>
      </c>
      <c r="CO120" s="61">
        <f t="shared" si="77"/>
        <v>0</v>
      </c>
      <c r="CP120" s="61">
        <f t="shared" si="77"/>
        <v>0</v>
      </c>
      <c r="CQ120" s="61">
        <f t="shared" si="77"/>
        <v>0</v>
      </c>
      <c r="CR120" s="61">
        <f t="shared" si="77"/>
        <v>0</v>
      </c>
      <c r="CS120" s="61">
        <f t="shared" si="77"/>
        <v>0</v>
      </c>
      <c r="CT120" s="61">
        <f t="shared" si="77"/>
        <v>0</v>
      </c>
      <c r="CU120" s="61">
        <f t="shared" si="51"/>
        <v>0</v>
      </c>
      <c r="CV120" s="61">
        <f t="shared" si="51"/>
        <v>0</v>
      </c>
      <c r="CW120" s="61">
        <f t="shared" si="51"/>
        <v>0</v>
      </c>
      <c r="CX120" s="61">
        <f t="shared" si="66"/>
        <v>0</v>
      </c>
      <c r="CY120" s="61">
        <f t="shared" si="66"/>
        <v>0</v>
      </c>
      <c r="CZ120" s="61">
        <f t="shared" si="66"/>
        <v>0</v>
      </c>
      <c r="DA120" s="61">
        <f t="shared" si="66"/>
        <v>0</v>
      </c>
      <c r="DB120" s="61">
        <f t="shared" si="66"/>
        <v>0</v>
      </c>
      <c r="DC120" s="61">
        <f t="shared" si="66"/>
        <v>0</v>
      </c>
      <c r="DD120" s="61">
        <f t="shared" si="66"/>
        <v>0</v>
      </c>
      <c r="DE120" s="61">
        <f t="shared" si="66"/>
        <v>0</v>
      </c>
      <c r="DF120" s="61">
        <f t="shared" si="66"/>
        <v>0</v>
      </c>
      <c r="DG120" s="61">
        <f t="shared" si="66"/>
        <v>0</v>
      </c>
      <c r="DH120" s="61">
        <f t="shared" si="66"/>
        <v>0</v>
      </c>
      <c r="DI120" s="61">
        <f t="shared" si="66"/>
        <v>0</v>
      </c>
      <c r="DJ120" s="61">
        <f t="shared" si="66"/>
        <v>0</v>
      </c>
      <c r="DK120" s="61">
        <f t="shared" si="66"/>
        <v>0.11732711732711699</v>
      </c>
      <c r="DL120" s="61">
        <f t="shared" si="66"/>
        <v>0.11987699311643001</v>
      </c>
      <c r="DM120" s="61">
        <f t="shared" si="55"/>
        <v>0.122339319522418</v>
      </c>
      <c r="DN120" s="61">
        <f t="shared" si="55"/>
        <v>0.124725040217998</v>
      </c>
      <c r="DO120" s="61">
        <f t="shared" si="55"/>
        <v>0.12738435273646501</v>
      </c>
      <c r="DP120" s="61">
        <f t="shared" si="55"/>
        <v>0.12842400166343801</v>
      </c>
      <c r="DQ120" s="61">
        <f t="shared" si="52"/>
        <v>0.12940893222583399</v>
      </c>
      <c r="DR120" s="61">
        <f t="shared" si="52"/>
        <v>0.1305142431903</v>
      </c>
      <c r="DS120" s="61">
        <f t="shared" si="52"/>
        <v>0</v>
      </c>
      <c r="DT120" s="61">
        <f t="shared" si="52"/>
        <v>0</v>
      </c>
      <c r="DU120" s="61">
        <f t="shared" si="80"/>
        <v>0</v>
      </c>
      <c r="DV120" s="61">
        <f t="shared" si="80"/>
        <v>0</v>
      </c>
      <c r="DW120" s="61">
        <f t="shared" si="80"/>
        <v>0</v>
      </c>
      <c r="DX120" s="61">
        <f t="shared" si="80"/>
        <v>0</v>
      </c>
      <c r="DY120" s="61">
        <f t="shared" si="80"/>
        <v>0</v>
      </c>
      <c r="DZ120" s="61">
        <f t="shared" si="15"/>
        <v>1</v>
      </c>
    </row>
    <row r="121" spans="2:130">
      <c r="B121" s="63"/>
      <c r="C121" s="53">
        <v>2055</v>
      </c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>
        <f t="shared" si="60"/>
        <v>0</v>
      </c>
      <c r="AN121" s="64">
        <f t="shared" si="61"/>
        <v>0</v>
      </c>
      <c r="AO121" s="64">
        <f t="shared" si="62"/>
        <v>0</v>
      </c>
      <c r="AP121" s="64">
        <f t="shared" si="63"/>
        <v>0</v>
      </c>
      <c r="AQ121" s="64">
        <f t="shared" si="64"/>
        <v>0</v>
      </c>
      <c r="AR121" s="64">
        <f t="shared" si="65"/>
        <v>0</v>
      </c>
      <c r="AS121" s="64">
        <f t="shared" si="67"/>
        <v>0</v>
      </c>
      <c r="AT121" s="64">
        <f t="shared" si="68"/>
        <v>0</v>
      </c>
      <c r="AU121" s="64">
        <f t="shared" si="69"/>
        <v>0</v>
      </c>
      <c r="AV121" s="64">
        <f t="shared" si="70"/>
        <v>0</v>
      </c>
      <c r="AW121" s="64">
        <f t="shared" si="72"/>
        <v>0</v>
      </c>
      <c r="AX121" s="64">
        <f t="shared" si="74"/>
        <v>0</v>
      </c>
      <c r="AY121" s="64">
        <f t="shared" si="75"/>
        <v>4107.75</v>
      </c>
      <c r="AZ121" s="64">
        <f t="shared" si="76"/>
        <v>4192.125</v>
      </c>
      <c r="BA121" s="64">
        <f t="shared" si="78"/>
        <v>4273.875</v>
      </c>
      <c r="BB121" s="64">
        <f t="shared" si="79"/>
        <v>4365</v>
      </c>
      <c r="BC121" s="64">
        <f t="shared" si="81"/>
        <v>4400.625</v>
      </c>
      <c r="BD121" s="64">
        <f t="shared" si="82"/>
        <v>4434.375</v>
      </c>
      <c r="BE121" s="64">
        <f t="shared" ref="BE121:BE126" si="83">VLOOKUP($C$119,$D$3:$K$63,$A$68,0)*(B68-B67)</f>
        <v>4472.25</v>
      </c>
      <c r="BF121" s="64">
        <f>VLOOKUP($C$120,$D$3:$K$63,$A$68,0)*(B67-B66)</f>
        <v>4506</v>
      </c>
      <c r="BG121" s="64">
        <f>VLOOKUP($C$121,$D$3:$K$63,$A$68,0)*B66</f>
        <v>0</v>
      </c>
      <c r="BH121" s="64"/>
      <c r="BI121" s="64"/>
      <c r="BJ121" s="64"/>
      <c r="BK121" s="64"/>
      <c r="BL121" s="64"/>
      <c r="BM121" s="54">
        <f t="shared" si="13"/>
        <v>34752</v>
      </c>
      <c r="BP121" s="53">
        <v>2055</v>
      </c>
      <c r="BQ121" s="61">
        <f t="shared" si="73"/>
        <v>0</v>
      </c>
      <c r="BR121" s="61">
        <f t="shared" si="73"/>
        <v>0</v>
      </c>
      <c r="BS121" s="61">
        <f t="shared" si="73"/>
        <v>0</v>
      </c>
      <c r="BT121" s="61">
        <f t="shared" si="73"/>
        <v>0</v>
      </c>
      <c r="BU121" s="61">
        <f t="shared" si="73"/>
        <v>0</v>
      </c>
      <c r="BV121" s="61">
        <f t="shared" si="73"/>
        <v>0</v>
      </c>
      <c r="BW121" s="61">
        <f t="shared" si="73"/>
        <v>0</v>
      </c>
      <c r="BX121" s="61">
        <f t="shared" si="73"/>
        <v>0</v>
      </c>
      <c r="BY121" s="61">
        <f t="shared" si="73"/>
        <v>0</v>
      </c>
      <c r="BZ121" s="61">
        <f t="shared" si="73"/>
        <v>0</v>
      </c>
      <c r="CA121" s="61">
        <f t="shared" si="73"/>
        <v>0</v>
      </c>
      <c r="CB121" s="61">
        <f t="shared" si="73"/>
        <v>0</v>
      </c>
      <c r="CC121" s="61">
        <f t="shared" si="73"/>
        <v>0</v>
      </c>
      <c r="CD121" s="61">
        <f t="shared" si="73"/>
        <v>0</v>
      </c>
      <c r="CE121" s="61">
        <f t="shared" si="73"/>
        <v>0</v>
      </c>
      <c r="CF121" s="61">
        <f t="shared" si="71"/>
        <v>0</v>
      </c>
      <c r="CG121" s="61">
        <f t="shared" si="71"/>
        <v>0</v>
      </c>
      <c r="CH121" s="61">
        <f t="shared" si="71"/>
        <v>0</v>
      </c>
      <c r="CI121" s="61">
        <f t="shared" si="71"/>
        <v>0</v>
      </c>
      <c r="CJ121" s="61">
        <f t="shared" si="77"/>
        <v>0</v>
      </c>
      <c r="CK121" s="61">
        <f t="shared" si="77"/>
        <v>0</v>
      </c>
      <c r="CL121" s="61">
        <f t="shared" si="77"/>
        <v>0</v>
      </c>
      <c r="CM121" s="61">
        <f t="shared" si="77"/>
        <v>0</v>
      </c>
      <c r="CN121" s="61">
        <f t="shared" si="77"/>
        <v>0</v>
      </c>
      <c r="CO121" s="61">
        <f t="shared" si="77"/>
        <v>0</v>
      </c>
      <c r="CP121" s="61">
        <f t="shared" si="77"/>
        <v>0</v>
      </c>
      <c r="CQ121" s="61">
        <f t="shared" si="77"/>
        <v>0</v>
      </c>
      <c r="CR121" s="61">
        <f t="shared" si="77"/>
        <v>0</v>
      </c>
      <c r="CS121" s="61">
        <f t="shared" si="77"/>
        <v>0</v>
      </c>
      <c r="CT121" s="61">
        <f t="shared" si="77"/>
        <v>0</v>
      </c>
      <c r="CU121" s="61">
        <f t="shared" si="51"/>
        <v>0</v>
      </c>
      <c r="CV121" s="61">
        <f t="shared" si="51"/>
        <v>0</v>
      </c>
      <c r="CW121" s="61">
        <f t="shared" si="51"/>
        <v>0</v>
      </c>
      <c r="CX121" s="61">
        <f t="shared" si="66"/>
        <v>0</v>
      </c>
      <c r="CY121" s="61">
        <f t="shared" si="66"/>
        <v>0</v>
      </c>
      <c r="CZ121" s="61">
        <f t="shared" si="66"/>
        <v>0</v>
      </c>
      <c r="DA121" s="61">
        <f t="shared" si="66"/>
        <v>0</v>
      </c>
      <c r="DB121" s="61">
        <f t="shared" si="66"/>
        <v>0</v>
      </c>
      <c r="DC121" s="61">
        <f t="shared" si="66"/>
        <v>0</v>
      </c>
      <c r="DD121" s="61">
        <f t="shared" si="66"/>
        <v>0</v>
      </c>
      <c r="DE121" s="61">
        <f t="shared" si="66"/>
        <v>0</v>
      </c>
      <c r="DF121" s="61">
        <f t="shared" si="66"/>
        <v>0</v>
      </c>
      <c r="DG121" s="61">
        <f t="shared" si="66"/>
        <v>0</v>
      </c>
      <c r="DH121" s="61">
        <f t="shared" si="66"/>
        <v>0</v>
      </c>
      <c r="DI121" s="61">
        <f t="shared" si="66"/>
        <v>0</v>
      </c>
      <c r="DJ121" s="61">
        <f t="shared" si="66"/>
        <v>0</v>
      </c>
      <c r="DK121" s="61">
        <f t="shared" si="66"/>
        <v>0</v>
      </c>
      <c r="DL121" s="61">
        <f t="shared" si="66"/>
        <v>0.11820183011049699</v>
      </c>
      <c r="DM121" s="61">
        <f t="shared" si="55"/>
        <v>0.120629747928177</v>
      </c>
      <c r="DN121" s="61">
        <f t="shared" si="55"/>
        <v>0.122982130524862</v>
      </c>
      <c r="DO121" s="61">
        <f t="shared" si="55"/>
        <v>0.12560428176795599</v>
      </c>
      <c r="DP121" s="61">
        <f t="shared" si="55"/>
        <v>0.126629402624309</v>
      </c>
      <c r="DQ121" s="61">
        <f t="shared" si="52"/>
        <v>0.12760056975138101</v>
      </c>
      <c r="DR121" s="61">
        <f t="shared" si="52"/>
        <v>0.12869043508287301</v>
      </c>
      <c r="DS121" s="61">
        <f t="shared" si="52"/>
        <v>0.12966160220994499</v>
      </c>
      <c r="DT121" s="61">
        <f t="shared" si="52"/>
        <v>0</v>
      </c>
      <c r="DU121" s="61">
        <f t="shared" si="80"/>
        <v>0</v>
      </c>
      <c r="DV121" s="61">
        <f t="shared" si="80"/>
        <v>0</v>
      </c>
      <c r="DW121" s="61">
        <f t="shared" si="80"/>
        <v>0</v>
      </c>
      <c r="DX121" s="61">
        <f t="shared" si="80"/>
        <v>0</v>
      </c>
      <c r="DY121" s="61">
        <f t="shared" si="80"/>
        <v>0</v>
      </c>
      <c r="DZ121" s="61">
        <f t="shared" si="15"/>
        <v>1</v>
      </c>
    </row>
    <row r="122" spans="2:130">
      <c r="B122" s="63"/>
      <c r="C122" s="53">
        <v>2056</v>
      </c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>
        <f t="shared" si="61"/>
        <v>0</v>
      </c>
      <c r="AO122" s="64">
        <f t="shared" si="62"/>
        <v>0</v>
      </c>
      <c r="AP122" s="64">
        <f t="shared" si="63"/>
        <v>0</v>
      </c>
      <c r="AQ122" s="64">
        <f t="shared" si="64"/>
        <v>0</v>
      </c>
      <c r="AR122" s="64">
        <f t="shared" si="65"/>
        <v>0</v>
      </c>
      <c r="AS122" s="64">
        <f t="shared" si="67"/>
        <v>0</v>
      </c>
      <c r="AT122" s="64">
        <f t="shared" si="68"/>
        <v>0</v>
      </c>
      <c r="AU122" s="64">
        <f t="shared" si="69"/>
        <v>0</v>
      </c>
      <c r="AV122" s="64">
        <f t="shared" si="70"/>
        <v>0</v>
      </c>
      <c r="AW122" s="64">
        <f t="shared" si="72"/>
        <v>0</v>
      </c>
      <c r="AX122" s="64">
        <f t="shared" si="74"/>
        <v>0</v>
      </c>
      <c r="AY122" s="64">
        <f t="shared" si="75"/>
        <v>0</v>
      </c>
      <c r="AZ122" s="64">
        <f t="shared" si="76"/>
        <v>4192.125</v>
      </c>
      <c r="BA122" s="64">
        <f t="shared" si="78"/>
        <v>4273.875</v>
      </c>
      <c r="BB122" s="64">
        <f t="shared" si="79"/>
        <v>4365</v>
      </c>
      <c r="BC122" s="64">
        <f t="shared" si="81"/>
        <v>4400.625</v>
      </c>
      <c r="BD122" s="64">
        <f t="shared" si="82"/>
        <v>4434.375</v>
      </c>
      <c r="BE122" s="64">
        <f t="shared" si="83"/>
        <v>4472.25</v>
      </c>
      <c r="BF122" s="64">
        <f t="shared" ref="BF122:BF126" si="84">VLOOKUP($C$120,$D$3:$K$63,$A$68,0)*(B68-B67)</f>
        <v>4506</v>
      </c>
      <c r="BG122" s="64">
        <f>VLOOKUP($C$121,$D$3:$K$63,$A$68,0)*(B67-B66)</f>
        <v>4542</v>
      </c>
      <c r="BH122" s="64">
        <f>VLOOKUP($C$122,$D$3:$K$63,$A$68,0)*B66</f>
        <v>0</v>
      </c>
      <c r="BI122" s="64"/>
      <c r="BJ122" s="64"/>
      <c r="BK122" s="64"/>
      <c r="BL122" s="64"/>
      <c r="BM122" s="54">
        <f t="shared" si="13"/>
        <v>35186.25</v>
      </c>
      <c r="BP122" s="53">
        <v>2056</v>
      </c>
      <c r="BQ122" s="61">
        <f t="shared" si="73"/>
        <v>0</v>
      </c>
      <c r="BR122" s="61">
        <f t="shared" si="73"/>
        <v>0</v>
      </c>
      <c r="BS122" s="61">
        <f t="shared" si="73"/>
        <v>0</v>
      </c>
      <c r="BT122" s="61">
        <f t="shared" si="73"/>
        <v>0</v>
      </c>
      <c r="BU122" s="61">
        <f t="shared" si="73"/>
        <v>0</v>
      </c>
      <c r="BV122" s="61">
        <f t="shared" si="73"/>
        <v>0</v>
      </c>
      <c r="BW122" s="61">
        <f t="shared" si="73"/>
        <v>0</v>
      </c>
      <c r="BX122" s="61">
        <f t="shared" si="73"/>
        <v>0</v>
      </c>
      <c r="BY122" s="61">
        <f t="shared" si="73"/>
        <v>0</v>
      </c>
      <c r="BZ122" s="61">
        <f t="shared" si="73"/>
        <v>0</v>
      </c>
      <c r="CA122" s="61">
        <f t="shared" si="73"/>
        <v>0</v>
      </c>
      <c r="CB122" s="61">
        <f t="shared" si="73"/>
        <v>0</v>
      </c>
      <c r="CC122" s="61">
        <f t="shared" si="73"/>
        <v>0</v>
      </c>
      <c r="CD122" s="61">
        <f t="shared" si="73"/>
        <v>0</v>
      </c>
      <c r="CE122" s="61">
        <f t="shared" si="73"/>
        <v>0</v>
      </c>
      <c r="CF122" s="61">
        <f t="shared" si="71"/>
        <v>0</v>
      </c>
      <c r="CG122" s="61">
        <f t="shared" si="71"/>
        <v>0</v>
      </c>
      <c r="CH122" s="61">
        <f t="shared" si="71"/>
        <v>0</v>
      </c>
      <c r="CI122" s="61">
        <f t="shared" si="71"/>
        <v>0</v>
      </c>
      <c r="CJ122" s="61">
        <f t="shared" si="77"/>
        <v>0</v>
      </c>
      <c r="CK122" s="61">
        <f t="shared" si="77"/>
        <v>0</v>
      </c>
      <c r="CL122" s="61">
        <f t="shared" si="77"/>
        <v>0</v>
      </c>
      <c r="CM122" s="61">
        <f t="shared" si="77"/>
        <v>0</v>
      </c>
      <c r="CN122" s="61">
        <f t="shared" si="77"/>
        <v>0</v>
      </c>
      <c r="CO122" s="61">
        <f t="shared" si="77"/>
        <v>0</v>
      </c>
      <c r="CP122" s="61">
        <f t="shared" si="77"/>
        <v>0</v>
      </c>
      <c r="CQ122" s="61">
        <f t="shared" si="77"/>
        <v>0</v>
      </c>
      <c r="CR122" s="61">
        <f t="shared" si="77"/>
        <v>0</v>
      </c>
      <c r="CS122" s="61">
        <f t="shared" si="77"/>
        <v>0</v>
      </c>
      <c r="CT122" s="61">
        <f t="shared" si="77"/>
        <v>0</v>
      </c>
      <c r="CU122" s="61">
        <f t="shared" si="51"/>
        <v>0</v>
      </c>
      <c r="CV122" s="61">
        <f t="shared" si="51"/>
        <v>0</v>
      </c>
      <c r="CW122" s="61">
        <f t="shared" si="51"/>
        <v>0</v>
      </c>
      <c r="CX122" s="61">
        <f t="shared" si="66"/>
        <v>0</v>
      </c>
      <c r="CY122" s="61">
        <f t="shared" si="66"/>
        <v>0</v>
      </c>
      <c r="CZ122" s="61">
        <f t="shared" si="66"/>
        <v>0</v>
      </c>
      <c r="DA122" s="61">
        <f t="shared" si="66"/>
        <v>0</v>
      </c>
      <c r="DB122" s="61">
        <f t="shared" si="66"/>
        <v>0</v>
      </c>
      <c r="DC122" s="61">
        <f t="shared" si="66"/>
        <v>0</v>
      </c>
      <c r="DD122" s="61">
        <f t="shared" si="66"/>
        <v>0</v>
      </c>
      <c r="DE122" s="61">
        <f t="shared" si="66"/>
        <v>0</v>
      </c>
      <c r="DF122" s="61">
        <f t="shared" si="66"/>
        <v>0</v>
      </c>
      <c r="DG122" s="61">
        <f t="shared" si="66"/>
        <v>0</v>
      </c>
      <c r="DH122" s="61">
        <f t="shared" si="66"/>
        <v>0</v>
      </c>
      <c r="DI122" s="61">
        <f t="shared" si="66"/>
        <v>0</v>
      </c>
      <c r="DJ122" s="61">
        <f t="shared" si="66"/>
        <v>0</v>
      </c>
      <c r="DK122" s="61">
        <f t="shared" si="66"/>
        <v>0</v>
      </c>
      <c r="DL122" s="61">
        <f t="shared" si="66"/>
        <v>0</v>
      </c>
      <c r="DM122" s="61">
        <f t="shared" si="55"/>
        <v>0.119140999680273</v>
      </c>
      <c r="DN122" s="61">
        <f t="shared" si="55"/>
        <v>0.121464350420974</v>
      </c>
      <c r="DO122" s="61">
        <f t="shared" si="55"/>
        <v>0.12405414046680199</v>
      </c>
      <c r="DP122" s="61">
        <f t="shared" si="55"/>
        <v>0.12506660982628201</v>
      </c>
      <c r="DQ122" s="61">
        <f t="shared" si="52"/>
        <v>0.12602579132473599</v>
      </c>
      <c r="DR122" s="61">
        <f t="shared" si="52"/>
        <v>0.12710220611744599</v>
      </c>
      <c r="DS122" s="61">
        <f t="shared" si="52"/>
        <v>0.128061387615901</v>
      </c>
      <c r="DT122" s="61">
        <f t="shared" si="52"/>
        <v>0.12908451454758599</v>
      </c>
      <c r="DU122" s="61">
        <f t="shared" si="80"/>
        <v>0</v>
      </c>
      <c r="DV122" s="61">
        <f t="shared" si="80"/>
        <v>0</v>
      </c>
      <c r="DW122" s="61">
        <f t="shared" si="80"/>
        <v>0</v>
      </c>
      <c r="DX122" s="61">
        <f t="shared" si="80"/>
        <v>0</v>
      </c>
      <c r="DY122" s="61">
        <f t="shared" si="80"/>
        <v>0</v>
      </c>
      <c r="DZ122" s="61">
        <f t="shared" si="15"/>
        <v>1</v>
      </c>
    </row>
    <row r="123" spans="2:130">
      <c r="B123" s="63"/>
      <c r="C123" s="53">
        <v>2057</v>
      </c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>
        <f t="shared" si="62"/>
        <v>0</v>
      </c>
      <c r="AP123" s="64">
        <f t="shared" si="63"/>
        <v>0</v>
      </c>
      <c r="AQ123" s="64">
        <f t="shared" si="64"/>
        <v>0</v>
      </c>
      <c r="AR123" s="64">
        <f t="shared" si="65"/>
        <v>0</v>
      </c>
      <c r="AS123" s="64">
        <f t="shared" si="67"/>
        <v>0</v>
      </c>
      <c r="AT123" s="64">
        <f t="shared" si="68"/>
        <v>0</v>
      </c>
      <c r="AU123" s="64">
        <f t="shared" si="69"/>
        <v>0</v>
      </c>
      <c r="AV123" s="64">
        <f t="shared" si="70"/>
        <v>0</v>
      </c>
      <c r="AW123" s="64">
        <f t="shared" si="72"/>
        <v>0</v>
      </c>
      <c r="AX123" s="64">
        <f t="shared" si="74"/>
        <v>0</v>
      </c>
      <c r="AY123" s="64">
        <f t="shared" si="75"/>
        <v>0</v>
      </c>
      <c r="AZ123" s="64">
        <f t="shared" si="76"/>
        <v>0</v>
      </c>
      <c r="BA123" s="64">
        <f t="shared" si="78"/>
        <v>4273.875</v>
      </c>
      <c r="BB123" s="64">
        <f t="shared" si="79"/>
        <v>4365</v>
      </c>
      <c r="BC123" s="64">
        <f t="shared" si="81"/>
        <v>4400.625</v>
      </c>
      <c r="BD123" s="64">
        <f t="shared" si="82"/>
        <v>4434.375</v>
      </c>
      <c r="BE123" s="64">
        <f t="shared" si="83"/>
        <v>4472.25</v>
      </c>
      <c r="BF123" s="64">
        <f t="shared" si="84"/>
        <v>4506</v>
      </c>
      <c r="BG123" s="64">
        <f t="shared" ref="BG123:BG126" si="85">VLOOKUP($C$121,$D$3:$K$63,$A$68,0)*(B68-B67)</f>
        <v>4542</v>
      </c>
      <c r="BH123" s="64">
        <f>VLOOKUP($C$122,$D$3:$K$63,$A$68,0)*(B67-B66)</f>
        <v>4573.125</v>
      </c>
      <c r="BI123" s="64">
        <f>VLOOKUP($C$123,$D$3:$K$63,$A$68,0)*B66</f>
        <v>0</v>
      </c>
      <c r="BJ123" s="64"/>
      <c r="BK123" s="64"/>
      <c r="BL123" s="64"/>
      <c r="BM123" s="54">
        <f t="shared" si="13"/>
        <v>35567.25</v>
      </c>
      <c r="BP123" s="53">
        <v>2057</v>
      </c>
      <c r="BQ123" s="61">
        <f t="shared" si="73"/>
        <v>0</v>
      </c>
      <c r="BR123" s="61">
        <f t="shared" si="73"/>
        <v>0</v>
      </c>
      <c r="BS123" s="61">
        <f t="shared" si="73"/>
        <v>0</v>
      </c>
      <c r="BT123" s="61">
        <f t="shared" si="73"/>
        <v>0</v>
      </c>
      <c r="BU123" s="61">
        <f t="shared" si="73"/>
        <v>0</v>
      </c>
      <c r="BV123" s="61">
        <f t="shared" si="73"/>
        <v>0</v>
      </c>
      <c r="BW123" s="61">
        <f t="shared" si="73"/>
        <v>0</v>
      </c>
      <c r="BX123" s="61">
        <f t="shared" si="73"/>
        <v>0</v>
      </c>
      <c r="BY123" s="61">
        <f t="shared" si="73"/>
        <v>0</v>
      </c>
      <c r="BZ123" s="61">
        <f t="shared" si="73"/>
        <v>0</v>
      </c>
      <c r="CA123" s="61">
        <f t="shared" si="73"/>
        <v>0</v>
      </c>
      <c r="CB123" s="61">
        <f t="shared" si="73"/>
        <v>0</v>
      </c>
      <c r="CC123" s="61">
        <f t="shared" si="73"/>
        <v>0</v>
      </c>
      <c r="CD123" s="61">
        <f t="shared" si="73"/>
        <v>0</v>
      </c>
      <c r="CE123" s="61">
        <f t="shared" si="73"/>
        <v>0</v>
      </c>
      <c r="CF123" s="61">
        <f t="shared" si="71"/>
        <v>0</v>
      </c>
      <c r="CG123" s="61">
        <f t="shared" si="71"/>
        <v>0</v>
      </c>
      <c r="CH123" s="61">
        <f t="shared" si="71"/>
        <v>0</v>
      </c>
      <c r="CI123" s="61">
        <f t="shared" si="71"/>
        <v>0</v>
      </c>
      <c r="CJ123" s="61">
        <f t="shared" si="77"/>
        <v>0</v>
      </c>
      <c r="CK123" s="61">
        <f t="shared" si="77"/>
        <v>0</v>
      </c>
      <c r="CL123" s="61">
        <f t="shared" si="77"/>
        <v>0</v>
      </c>
      <c r="CM123" s="61">
        <f t="shared" si="77"/>
        <v>0</v>
      </c>
      <c r="CN123" s="61">
        <f t="shared" si="77"/>
        <v>0</v>
      </c>
      <c r="CO123" s="61">
        <f t="shared" si="77"/>
        <v>0</v>
      </c>
      <c r="CP123" s="61">
        <f t="shared" si="77"/>
        <v>0</v>
      </c>
      <c r="CQ123" s="61">
        <f t="shared" si="77"/>
        <v>0</v>
      </c>
      <c r="CR123" s="61">
        <f t="shared" si="77"/>
        <v>0</v>
      </c>
      <c r="CS123" s="61">
        <f t="shared" si="77"/>
        <v>0</v>
      </c>
      <c r="CT123" s="61">
        <f t="shared" si="77"/>
        <v>0</v>
      </c>
      <c r="CU123" s="61">
        <f t="shared" si="51"/>
        <v>0</v>
      </c>
      <c r="CV123" s="61">
        <f t="shared" si="51"/>
        <v>0</v>
      </c>
      <c r="CW123" s="61">
        <f t="shared" si="51"/>
        <v>0</v>
      </c>
      <c r="CX123" s="61">
        <f t="shared" si="66"/>
        <v>0</v>
      </c>
      <c r="CY123" s="61">
        <f t="shared" si="66"/>
        <v>0</v>
      </c>
      <c r="CZ123" s="61">
        <f t="shared" si="66"/>
        <v>0</v>
      </c>
      <c r="DA123" s="61">
        <f t="shared" si="66"/>
        <v>0</v>
      </c>
      <c r="DB123" s="61">
        <f t="shared" si="66"/>
        <v>0</v>
      </c>
      <c r="DC123" s="61">
        <f t="shared" si="66"/>
        <v>0</v>
      </c>
      <c r="DD123" s="61">
        <f t="shared" si="66"/>
        <v>0</v>
      </c>
      <c r="DE123" s="61">
        <f t="shared" si="66"/>
        <v>0</v>
      </c>
      <c r="DF123" s="61">
        <f t="shared" si="66"/>
        <v>0</v>
      </c>
      <c r="DG123" s="61">
        <f t="shared" si="66"/>
        <v>0</v>
      </c>
      <c r="DH123" s="61">
        <f t="shared" si="66"/>
        <v>0</v>
      </c>
      <c r="DI123" s="61">
        <f t="shared" si="66"/>
        <v>0</v>
      </c>
      <c r="DJ123" s="61">
        <f t="shared" si="66"/>
        <v>0</v>
      </c>
      <c r="DK123" s="61">
        <f t="shared" si="66"/>
        <v>0</v>
      </c>
      <c r="DL123" s="61">
        <f t="shared" si="66"/>
        <v>0</v>
      </c>
      <c r="DM123" s="61">
        <f t="shared" si="55"/>
        <v>0</v>
      </c>
      <c r="DN123" s="61">
        <f t="shared" si="55"/>
        <v>0.120163211943572</v>
      </c>
      <c r="DO123" s="61">
        <f t="shared" si="55"/>
        <v>0.122725259894988</v>
      </c>
      <c r="DP123" s="61">
        <f t="shared" si="55"/>
        <v>0.12372688357969799</v>
      </c>
      <c r="DQ123" s="61">
        <f t="shared" si="52"/>
        <v>0.12467579022837</v>
      </c>
      <c r="DR123" s="61">
        <f t="shared" si="52"/>
        <v>0.12574067435632499</v>
      </c>
      <c r="DS123" s="61">
        <f t="shared" si="52"/>
        <v>0.126689581004998</v>
      </c>
      <c r="DT123" s="61">
        <f t="shared" si="52"/>
        <v>0.12770174809691501</v>
      </c>
      <c r="DU123" s="61">
        <f t="shared" si="80"/>
        <v>0.12857685089513499</v>
      </c>
      <c r="DV123" s="61">
        <f t="shared" si="80"/>
        <v>0</v>
      </c>
      <c r="DW123" s="61">
        <f t="shared" si="80"/>
        <v>0</v>
      </c>
      <c r="DX123" s="61">
        <f t="shared" si="80"/>
        <v>0</v>
      </c>
      <c r="DY123" s="61">
        <f t="shared" si="80"/>
        <v>0</v>
      </c>
      <c r="DZ123" s="61">
        <f t="shared" si="15"/>
        <v>1</v>
      </c>
    </row>
    <row r="124" spans="2:130">
      <c r="B124" s="63"/>
      <c r="C124" s="53">
        <v>2058</v>
      </c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>
        <f t="shared" si="63"/>
        <v>0</v>
      </c>
      <c r="AQ124" s="64">
        <f t="shared" si="64"/>
        <v>0</v>
      </c>
      <c r="AR124" s="64">
        <f t="shared" si="65"/>
        <v>0</v>
      </c>
      <c r="AS124" s="64">
        <f t="shared" si="67"/>
        <v>0</v>
      </c>
      <c r="AT124" s="64">
        <f t="shared" si="68"/>
        <v>0</v>
      </c>
      <c r="AU124" s="64">
        <f t="shared" si="69"/>
        <v>0</v>
      </c>
      <c r="AV124" s="64">
        <f t="shared" si="70"/>
        <v>0</v>
      </c>
      <c r="AW124" s="64">
        <f t="shared" si="72"/>
        <v>0</v>
      </c>
      <c r="AX124" s="64">
        <f t="shared" si="74"/>
        <v>0</v>
      </c>
      <c r="AY124" s="64">
        <f t="shared" si="75"/>
        <v>0</v>
      </c>
      <c r="AZ124" s="64">
        <f t="shared" si="76"/>
        <v>0</v>
      </c>
      <c r="BA124" s="64">
        <f t="shared" si="78"/>
        <v>0</v>
      </c>
      <c r="BB124" s="64">
        <f t="shared" si="79"/>
        <v>4365</v>
      </c>
      <c r="BC124" s="64">
        <f t="shared" si="81"/>
        <v>4400.625</v>
      </c>
      <c r="BD124" s="64">
        <f t="shared" si="82"/>
        <v>4434.375</v>
      </c>
      <c r="BE124" s="64">
        <f t="shared" si="83"/>
        <v>4472.25</v>
      </c>
      <c r="BF124" s="64">
        <f t="shared" si="84"/>
        <v>4506</v>
      </c>
      <c r="BG124" s="64">
        <f t="shared" si="85"/>
        <v>4542</v>
      </c>
      <c r="BH124" s="64">
        <f t="shared" ref="BH124:BH126" si="86">VLOOKUP($C$122,$D$3:$K$63,$A$68,0)*(B68-B67)</f>
        <v>4573.125</v>
      </c>
      <c r="BI124" s="64">
        <f>VLOOKUP($C$123,$D$3:$K$63,$A$68,0)*(B67-B66)</f>
        <v>4606.875</v>
      </c>
      <c r="BJ124" s="64">
        <f>VLOOKUP($C$124,$D$3:$K$63,$A$68,0)*B66</f>
        <v>0</v>
      </c>
      <c r="BK124" s="64"/>
      <c r="BL124" s="64"/>
      <c r="BM124" s="54">
        <f t="shared" si="13"/>
        <v>35900.25</v>
      </c>
      <c r="BP124" s="53">
        <v>2058</v>
      </c>
      <c r="BQ124" s="61">
        <f t="shared" si="73"/>
        <v>0</v>
      </c>
      <c r="BR124" s="61">
        <f t="shared" si="73"/>
        <v>0</v>
      </c>
      <c r="BS124" s="61">
        <f t="shared" si="73"/>
        <v>0</v>
      </c>
      <c r="BT124" s="61">
        <f t="shared" si="73"/>
        <v>0</v>
      </c>
      <c r="BU124" s="61">
        <f t="shared" si="73"/>
        <v>0</v>
      </c>
      <c r="BV124" s="61">
        <f t="shared" si="73"/>
        <v>0</v>
      </c>
      <c r="BW124" s="61">
        <f t="shared" si="73"/>
        <v>0</v>
      </c>
      <c r="BX124" s="61">
        <f t="shared" si="73"/>
        <v>0</v>
      </c>
      <c r="BY124" s="61">
        <f t="shared" si="73"/>
        <v>0</v>
      </c>
      <c r="BZ124" s="61">
        <f t="shared" si="73"/>
        <v>0</v>
      </c>
      <c r="CA124" s="61">
        <f t="shared" si="73"/>
        <v>0</v>
      </c>
      <c r="CB124" s="61">
        <f t="shared" si="73"/>
        <v>0</v>
      </c>
      <c r="CC124" s="61">
        <f t="shared" si="73"/>
        <v>0</v>
      </c>
      <c r="CD124" s="61">
        <f t="shared" si="73"/>
        <v>0</v>
      </c>
      <c r="CE124" s="61">
        <f t="shared" si="73"/>
        <v>0</v>
      </c>
      <c r="CF124" s="61">
        <f t="shared" si="71"/>
        <v>0</v>
      </c>
      <c r="CG124" s="61">
        <f t="shared" si="71"/>
        <v>0</v>
      </c>
      <c r="CH124" s="61">
        <f t="shared" si="71"/>
        <v>0</v>
      </c>
      <c r="CI124" s="61">
        <f t="shared" si="71"/>
        <v>0</v>
      </c>
      <c r="CJ124" s="61">
        <f t="shared" si="77"/>
        <v>0</v>
      </c>
      <c r="CK124" s="61">
        <f t="shared" si="77"/>
        <v>0</v>
      </c>
      <c r="CL124" s="61">
        <f t="shared" si="77"/>
        <v>0</v>
      </c>
      <c r="CM124" s="61">
        <f t="shared" si="77"/>
        <v>0</v>
      </c>
      <c r="CN124" s="61">
        <f t="shared" si="77"/>
        <v>0</v>
      </c>
      <c r="CO124" s="61">
        <f t="shared" si="77"/>
        <v>0</v>
      </c>
      <c r="CP124" s="61">
        <f t="shared" si="77"/>
        <v>0</v>
      </c>
      <c r="CQ124" s="61">
        <f t="shared" si="77"/>
        <v>0</v>
      </c>
      <c r="CR124" s="61">
        <f t="shared" si="77"/>
        <v>0</v>
      </c>
      <c r="CS124" s="61">
        <f t="shared" si="77"/>
        <v>0</v>
      </c>
      <c r="CT124" s="61">
        <f t="shared" si="77"/>
        <v>0</v>
      </c>
      <c r="CU124" s="61">
        <f t="shared" si="51"/>
        <v>0</v>
      </c>
      <c r="CV124" s="61">
        <f t="shared" si="51"/>
        <v>0</v>
      </c>
      <c r="CW124" s="61">
        <f t="shared" si="51"/>
        <v>0</v>
      </c>
      <c r="CX124" s="61">
        <f t="shared" si="66"/>
        <v>0</v>
      </c>
      <c r="CY124" s="61">
        <f t="shared" si="66"/>
        <v>0</v>
      </c>
      <c r="CZ124" s="61">
        <f t="shared" si="66"/>
        <v>0</v>
      </c>
      <c r="DA124" s="61">
        <f t="shared" si="66"/>
        <v>0</v>
      </c>
      <c r="DB124" s="61">
        <f t="shared" si="66"/>
        <v>0</v>
      </c>
      <c r="DC124" s="61">
        <f t="shared" si="66"/>
        <v>0</v>
      </c>
      <c r="DD124" s="61">
        <f t="shared" si="66"/>
        <v>0</v>
      </c>
      <c r="DE124" s="61">
        <f t="shared" si="66"/>
        <v>0</v>
      </c>
      <c r="DF124" s="61">
        <f t="shared" si="66"/>
        <v>0</v>
      </c>
      <c r="DG124" s="61">
        <f t="shared" si="66"/>
        <v>0</v>
      </c>
      <c r="DH124" s="61">
        <f t="shared" si="66"/>
        <v>0</v>
      </c>
      <c r="DI124" s="61">
        <f t="shared" si="66"/>
        <v>0</v>
      </c>
      <c r="DJ124" s="61">
        <f t="shared" si="66"/>
        <v>0</v>
      </c>
      <c r="DK124" s="61">
        <f t="shared" si="66"/>
        <v>0</v>
      </c>
      <c r="DL124" s="61">
        <f t="shared" si="66"/>
        <v>0</v>
      </c>
      <c r="DM124" s="61">
        <f t="shared" si="55"/>
        <v>0</v>
      </c>
      <c r="DN124" s="61">
        <f t="shared" si="55"/>
        <v>0</v>
      </c>
      <c r="DO124" s="61">
        <f t="shared" si="55"/>
        <v>0.12158689702717899</v>
      </c>
      <c r="DP124" s="61">
        <f t="shared" si="55"/>
        <v>0.12257922994965199</v>
      </c>
      <c r="DQ124" s="61">
        <f t="shared" si="52"/>
        <v>0.123519334823574</v>
      </c>
      <c r="DR124" s="61">
        <f t="shared" si="52"/>
        <v>0.12457434140430799</v>
      </c>
      <c r="DS124" s="61">
        <f t="shared" si="52"/>
        <v>0.125514446278229</v>
      </c>
      <c r="DT124" s="61">
        <f t="shared" si="52"/>
        <v>0.126517224810412</v>
      </c>
      <c r="DU124" s="61">
        <f t="shared" si="80"/>
        <v>0.127384210416362</v>
      </c>
      <c r="DV124" s="61">
        <f t="shared" si="80"/>
        <v>0.12832431529028299</v>
      </c>
      <c r="DW124" s="61">
        <f t="shared" si="80"/>
        <v>0</v>
      </c>
      <c r="DX124" s="61">
        <f t="shared" si="80"/>
        <v>0</v>
      </c>
      <c r="DY124" s="61">
        <f t="shared" si="80"/>
        <v>0</v>
      </c>
      <c r="DZ124" s="61">
        <f t="shared" si="15"/>
        <v>1</v>
      </c>
    </row>
    <row r="125" spans="2:130">
      <c r="B125" s="63"/>
      <c r="C125" s="53">
        <v>2059</v>
      </c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>
        <f t="shared" si="64"/>
        <v>0</v>
      </c>
      <c r="AR125" s="64">
        <f t="shared" si="65"/>
        <v>0</v>
      </c>
      <c r="AS125" s="64">
        <f t="shared" si="67"/>
        <v>0</v>
      </c>
      <c r="AT125" s="64">
        <f t="shared" si="68"/>
        <v>0</v>
      </c>
      <c r="AU125" s="64">
        <f t="shared" si="69"/>
        <v>0</v>
      </c>
      <c r="AV125" s="64">
        <f t="shared" si="70"/>
        <v>0</v>
      </c>
      <c r="AW125" s="64">
        <f t="shared" si="72"/>
        <v>0</v>
      </c>
      <c r="AX125" s="64">
        <f t="shared" si="74"/>
        <v>0</v>
      </c>
      <c r="AY125" s="64">
        <f t="shared" si="75"/>
        <v>0</v>
      </c>
      <c r="AZ125" s="64">
        <f t="shared" si="76"/>
        <v>0</v>
      </c>
      <c r="BA125" s="64">
        <f t="shared" si="78"/>
        <v>0</v>
      </c>
      <c r="BB125" s="64">
        <f t="shared" si="79"/>
        <v>0</v>
      </c>
      <c r="BC125" s="64">
        <f t="shared" si="81"/>
        <v>4400.625</v>
      </c>
      <c r="BD125" s="64">
        <f t="shared" si="82"/>
        <v>4434.375</v>
      </c>
      <c r="BE125" s="64">
        <f t="shared" si="83"/>
        <v>4472.25</v>
      </c>
      <c r="BF125" s="64">
        <f t="shared" si="84"/>
        <v>4506</v>
      </c>
      <c r="BG125" s="64">
        <f t="shared" si="85"/>
        <v>4542</v>
      </c>
      <c r="BH125" s="64">
        <f t="shared" si="86"/>
        <v>4573.125</v>
      </c>
      <c r="BI125" s="64">
        <f t="shared" ref="BI125:BI126" si="87">VLOOKUP($C$123,$D$3:$K$63,$A$68,0)*(B68-B67)</f>
        <v>4606.875</v>
      </c>
      <c r="BJ125" s="64">
        <f>VLOOKUP($C$124,$D$3:$K$63,$A$68,0)*(B67-B66)</f>
        <v>4643.25</v>
      </c>
      <c r="BK125" s="64">
        <f>VLOOKUP($C$125,$D$3:$K$63,$A$68,0)*B66</f>
        <v>0</v>
      </c>
      <c r="BL125" s="64"/>
      <c r="BM125" s="54">
        <f t="shared" si="13"/>
        <v>36178.5</v>
      </c>
      <c r="BP125" s="53">
        <v>2059</v>
      </c>
      <c r="BQ125" s="61">
        <f t="shared" si="73"/>
        <v>0</v>
      </c>
      <c r="BR125" s="61">
        <f t="shared" si="73"/>
        <v>0</v>
      </c>
      <c r="BS125" s="61">
        <f t="shared" si="73"/>
        <v>0</v>
      </c>
      <c r="BT125" s="61">
        <f t="shared" si="73"/>
        <v>0</v>
      </c>
      <c r="BU125" s="61">
        <f t="shared" si="73"/>
        <v>0</v>
      </c>
      <c r="BV125" s="61">
        <f t="shared" si="73"/>
        <v>0</v>
      </c>
      <c r="BW125" s="61">
        <f t="shared" si="73"/>
        <v>0</v>
      </c>
      <c r="BX125" s="61">
        <f t="shared" si="73"/>
        <v>0</v>
      </c>
      <c r="BY125" s="61">
        <f t="shared" si="73"/>
        <v>0</v>
      </c>
      <c r="BZ125" s="61">
        <f t="shared" si="73"/>
        <v>0</v>
      </c>
      <c r="CA125" s="61">
        <f t="shared" si="73"/>
        <v>0</v>
      </c>
      <c r="CB125" s="61">
        <f t="shared" si="73"/>
        <v>0</v>
      </c>
      <c r="CC125" s="61">
        <f t="shared" si="73"/>
        <v>0</v>
      </c>
      <c r="CD125" s="61">
        <f t="shared" si="73"/>
        <v>0</v>
      </c>
      <c r="CE125" s="61">
        <f t="shared" si="73"/>
        <v>0</v>
      </c>
      <c r="CF125" s="61">
        <f t="shared" si="71"/>
        <v>0</v>
      </c>
      <c r="CG125" s="61">
        <f t="shared" si="71"/>
        <v>0</v>
      </c>
      <c r="CH125" s="61">
        <f t="shared" si="71"/>
        <v>0</v>
      </c>
      <c r="CI125" s="61">
        <f t="shared" si="71"/>
        <v>0</v>
      </c>
      <c r="CJ125" s="61">
        <f t="shared" si="77"/>
        <v>0</v>
      </c>
      <c r="CK125" s="61">
        <f t="shared" si="77"/>
        <v>0</v>
      </c>
      <c r="CL125" s="61">
        <f t="shared" si="77"/>
        <v>0</v>
      </c>
      <c r="CM125" s="61">
        <f t="shared" si="77"/>
        <v>0</v>
      </c>
      <c r="CN125" s="61">
        <f t="shared" si="77"/>
        <v>0</v>
      </c>
      <c r="CO125" s="61">
        <f t="shared" si="77"/>
        <v>0</v>
      </c>
      <c r="CP125" s="61">
        <f t="shared" si="77"/>
        <v>0</v>
      </c>
      <c r="CQ125" s="61">
        <f t="shared" si="77"/>
        <v>0</v>
      </c>
      <c r="CR125" s="61">
        <f t="shared" si="77"/>
        <v>0</v>
      </c>
      <c r="CS125" s="61">
        <f t="shared" si="77"/>
        <v>0</v>
      </c>
      <c r="CT125" s="61">
        <f t="shared" si="77"/>
        <v>0</v>
      </c>
      <c r="CU125" s="61">
        <f t="shared" si="51"/>
        <v>0</v>
      </c>
      <c r="CV125" s="61">
        <f t="shared" si="51"/>
        <v>0</v>
      </c>
      <c r="CW125" s="61">
        <f t="shared" si="51"/>
        <v>0</v>
      </c>
      <c r="CX125" s="61">
        <f t="shared" si="51"/>
        <v>0</v>
      </c>
      <c r="CY125" s="61">
        <f t="shared" si="51"/>
        <v>0</v>
      </c>
      <c r="CZ125" s="61">
        <f t="shared" si="51"/>
        <v>0</v>
      </c>
      <c r="DA125" s="61">
        <f t="shared" si="51"/>
        <v>0</v>
      </c>
      <c r="DB125" s="61">
        <f t="shared" si="51"/>
        <v>0</v>
      </c>
      <c r="DC125" s="61">
        <f t="shared" si="51"/>
        <v>0</v>
      </c>
      <c r="DD125" s="61">
        <f t="shared" si="51"/>
        <v>0</v>
      </c>
      <c r="DE125" s="61">
        <f t="shared" si="51"/>
        <v>0</v>
      </c>
      <c r="DF125" s="61">
        <f t="shared" si="51"/>
        <v>0</v>
      </c>
      <c r="DG125" s="61">
        <f t="shared" si="51"/>
        <v>0</v>
      </c>
      <c r="DH125" s="61">
        <f t="shared" si="51"/>
        <v>0</v>
      </c>
      <c r="DI125" s="61">
        <f t="shared" si="51"/>
        <v>0</v>
      </c>
      <c r="DJ125" s="61">
        <f t="shared" si="51"/>
        <v>0</v>
      </c>
      <c r="DK125" s="61">
        <f t="shared" ref="DK125:DL126" si="88">AX125/$BM125</f>
        <v>0</v>
      </c>
      <c r="DL125" s="61">
        <f t="shared" si="88"/>
        <v>0</v>
      </c>
      <c r="DM125" s="61">
        <f t="shared" si="55"/>
        <v>0</v>
      </c>
      <c r="DN125" s="61">
        <f t="shared" si="55"/>
        <v>0</v>
      </c>
      <c r="DO125" s="61">
        <f t="shared" si="55"/>
        <v>0</v>
      </c>
      <c r="DP125" s="61">
        <f t="shared" si="55"/>
        <v>0.12163646917368</v>
      </c>
      <c r="DQ125" s="61">
        <f t="shared" si="52"/>
        <v>0.122569343670965</v>
      </c>
      <c r="DR125" s="61">
        <f t="shared" si="52"/>
        <v>0.123616236162362</v>
      </c>
      <c r="DS125" s="61">
        <f t="shared" si="52"/>
        <v>0.124549110659646</v>
      </c>
      <c r="DT125" s="61">
        <f t="shared" si="52"/>
        <v>0.12554417679008301</v>
      </c>
      <c r="DU125" s="61">
        <f t="shared" si="80"/>
        <v>0.126404494382022</v>
      </c>
      <c r="DV125" s="61">
        <f t="shared" si="80"/>
        <v>0.12733736887930699</v>
      </c>
      <c r="DW125" s="61">
        <f t="shared" si="80"/>
        <v>0.12834280028193501</v>
      </c>
      <c r="DX125" s="61">
        <f t="shared" si="80"/>
        <v>0</v>
      </c>
      <c r="DY125" s="61">
        <f t="shared" si="80"/>
        <v>0</v>
      </c>
      <c r="DZ125" s="61">
        <f t="shared" si="15"/>
        <v>1</v>
      </c>
    </row>
    <row r="126" spans="2:130">
      <c r="B126" s="63"/>
      <c r="C126" s="53">
        <v>2060</v>
      </c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>
        <f t="shared" si="65"/>
        <v>0</v>
      </c>
      <c r="AS126" s="64">
        <f t="shared" si="67"/>
        <v>0</v>
      </c>
      <c r="AT126" s="64">
        <f t="shared" si="68"/>
        <v>0</v>
      </c>
      <c r="AU126" s="64">
        <f t="shared" si="69"/>
        <v>0</v>
      </c>
      <c r="AV126" s="64">
        <f t="shared" si="70"/>
        <v>0</v>
      </c>
      <c r="AW126" s="64">
        <f t="shared" si="72"/>
        <v>0</v>
      </c>
      <c r="AX126" s="64">
        <f t="shared" si="74"/>
        <v>0</v>
      </c>
      <c r="AY126" s="64">
        <f t="shared" si="75"/>
        <v>0</v>
      </c>
      <c r="AZ126" s="64">
        <f t="shared" si="76"/>
        <v>0</v>
      </c>
      <c r="BA126" s="64">
        <f t="shared" si="78"/>
        <v>0</v>
      </c>
      <c r="BB126" s="64">
        <f t="shared" si="79"/>
        <v>0</v>
      </c>
      <c r="BC126" s="64">
        <f t="shared" si="81"/>
        <v>0</v>
      </c>
      <c r="BD126" s="64">
        <f t="shared" si="82"/>
        <v>4434.375</v>
      </c>
      <c r="BE126" s="64">
        <f t="shared" si="83"/>
        <v>4472.25</v>
      </c>
      <c r="BF126" s="64">
        <f t="shared" si="84"/>
        <v>4506</v>
      </c>
      <c r="BG126" s="64">
        <f t="shared" si="85"/>
        <v>4542</v>
      </c>
      <c r="BH126" s="64">
        <f t="shared" si="86"/>
        <v>4573.125</v>
      </c>
      <c r="BI126" s="64">
        <f t="shared" si="87"/>
        <v>4606.875</v>
      </c>
      <c r="BJ126" s="64">
        <f>VLOOKUP($C$124,$D$3:$K$63,$A$68,0)*(B68-B67)</f>
        <v>4643.25</v>
      </c>
      <c r="BK126" s="64">
        <f>VLOOKUP($C$125,$D$3:$K$63,$A$68,0)*(B67-B66)</f>
        <v>4677.375</v>
      </c>
      <c r="BL126" s="64">
        <f>VLOOKUP($C$126,$D$3:$K$63,$A$68,0)*B66</f>
        <v>0</v>
      </c>
      <c r="BM126" s="54">
        <f t="shared" si="13"/>
        <v>36455.25</v>
      </c>
      <c r="BP126" s="53">
        <v>2060</v>
      </c>
      <c r="BQ126" s="61">
        <f t="shared" si="73"/>
        <v>0</v>
      </c>
      <c r="BR126" s="61">
        <f t="shared" si="73"/>
        <v>0</v>
      </c>
      <c r="BS126" s="61">
        <f t="shared" si="73"/>
        <v>0</v>
      </c>
      <c r="BT126" s="61">
        <f t="shared" si="73"/>
        <v>0</v>
      </c>
      <c r="BU126" s="61">
        <f t="shared" si="73"/>
        <v>0</v>
      </c>
      <c r="BV126" s="61">
        <f t="shared" si="73"/>
        <v>0</v>
      </c>
      <c r="BW126" s="61">
        <f t="shared" si="73"/>
        <v>0</v>
      </c>
      <c r="BX126" s="61">
        <f t="shared" si="73"/>
        <v>0</v>
      </c>
      <c r="BY126" s="61">
        <f t="shared" si="73"/>
        <v>0</v>
      </c>
      <c r="BZ126" s="61">
        <f t="shared" si="73"/>
        <v>0</v>
      </c>
      <c r="CA126" s="61">
        <f t="shared" si="73"/>
        <v>0</v>
      </c>
      <c r="CB126" s="61">
        <f t="shared" si="73"/>
        <v>0</v>
      </c>
      <c r="CC126" s="61">
        <f t="shared" si="73"/>
        <v>0</v>
      </c>
      <c r="CD126" s="61">
        <f t="shared" si="73"/>
        <v>0</v>
      </c>
      <c r="CE126" s="61">
        <f t="shared" si="73"/>
        <v>0</v>
      </c>
      <c r="CF126" s="61">
        <f t="shared" si="71"/>
        <v>0</v>
      </c>
      <c r="CG126" s="61">
        <f t="shared" si="71"/>
        <v>0</v>
      </c>
      <c r="CH126" s="61">
        <f t="shared" si="71"/>
        <v>0</v>
      </c>
      <c r="CI126" s="61">
        <f t="shared" si="71"/>
        <v>0</v>
      </c>
      <c r="CJ126" s="61">
        <f t="shared" si="77"/>
        <v>0</v>
      </c>
      <c r="CK126" s="61">
        <f t="shared" si="77"/>
        <v>0</v>
      </c>
      <c r="CL126" s="61">
        <f t="shared" si="77"/>
        <v>0</v>
      </c>
      <c r="CM126" s="61">
        <f t="shared" si="77"/>
        <v>0</v>
      </c>
      <c r="CN126" s="61">
        <f t="shared" si="77"/>
        <v>0</v>
      </c>
      <c r="CO126" s="61">
        <f t="shared" si="77"/>
        <v>0</v>
      </c>
      <c r="CP126" s="61">
        <f t="shared" si="77"/>
        <v>0</v>
      </c>
      <c r="CQ126" s="61">
        <f t="shared" si="77"/>
        <v>0</v>
      </c>
      <c r="CR126" s="61">
        <f t="shared" si="77"/>
        <v>0</v>
      </c>
      <c r="CS126" s="61">
        <f t="shared" si="77"/>
        <v>0</v>
      </c>
      <c r="CT126" s="61">
        <f t="shared" si="77"/>
        <v>0</v>
      </c>
      <c r="CU126" s="61">
        <f t="shared" si="51"/>
        <v>0</v>
      </c>
      <c r="CV126" s="61">
        <f t="shared" si="51"/>
        <v>0</v>
      </c>
      <c r="CW126" s="61">
        <f t="shared" si="51"/>
        <v>0</v>
      </c>
      <c r="CX126" s="61">
        <f t="shared" si="51"/>
        <v>0</v>
      </c>
      <c r="CY126" s="61">
        <f t="shared" si="51"/>
        <v>0</v>
      </c>
      <c r="CZ126" s="61">
        <f t="shared" si="51"/>
        <v>0</v>
      </c>
      <c r="DA126" s="61">
        <f t="shared" si="51"/>
        <v>0</v>
      </c>
      <c r="DB126" s="61">
        <f t="shared" si="51"/>
        <v>0</v>
      </c>
      <c r="DC126" s="61">
        <f t="shared" si="51"/>
        <v>0</v>
      </c>
      <c r="DD126" s="61">
        <f t="shared" si="51"/>
        <v>0</v>
      </c>
      <c r="DE126" s="61">
        <f t="shared" si="51"/>
        <v>0</v>
      </c>
      <c r="DF126" s="61">
        <f t="shared" si="51"/>
        <v>0</v>
      </c>
      <c r="DG126" s="61">
        <f t="shared" si="51"/>
        <v>0</v>
      </c>
      <c r="DH126" s="61">
        <f t="shared" si="51"/>
        <v>0</v>
      </c>
      <c r="DI126" s="61">
        <f t="shared" si="51"/>
        <v>0</v>
      </c>
      <c r="DJ126" s="61">
        <f t="shared" si="51"/>
        <v>0</v>
      </c>
      <c r="DK126" s="61">
        <f t="shared" si="88"/>
        <v>0</v>
      </c>
      <c r="DL126" s="61">
        <f t="shared" si="88"/>
        <v>0</v>
      </c>
      <c r="DM126" s="61">
        <f t="shared" si="55"/>
        <v>0</v>
      </c>
      <c r="DN126" s="61">
        <f t="shared" si="55"/>
        <v>0</v>
      </c>
      <c r="DO126" s="61">
        <f t="shared" si="55"/>
        <v>0</v>
      </c>
      <c r="DP126" s="61">
        <f t="shared" si="55"/>
        <v>0</v>
      </c>
      <c r="DQ126" s="61">
        <f t="shared" si="52"/>
        <v>0.12163885860061301</v>
      </c>
      <c r="DR126" s="61">
        <f t="shared" si="52"/>
        <v>0.122677803608534</v>
      </c>
      <c r="DS126" s="61">
        <f t="shared" si="52"/>
        <v>0.12360359618984899</v>
      </c>
      <c r="DT126" s="61">
        <f t="shared" si="52"/>
        <v>0.124591108276586</v>
      </c>
      <c r="DU126" s="61">
        <f t="shared" si="80"/>
        <v>0.125444894768243</v>
      </c>
      <c r="DV126" s="61">
        <f t="shared" si="80"/>
        <v>0.126370687349559</v>
      </c>
      <c r="DW126" s="61">
        <f t="shared" si="80"/>
        <v>0.127368486020532</v>
      </c>
      <c r="DX126" s="61">
        <f t="shared" si="80"/>
        <v>0.12830456518608399</v>
      </c>
      <c r="DY126" s="61">
        <f t="shared" si="80"/>
        <v>0</v>
      </c>
      <c r="DZ126" s="61">
        <f t="shared" si="15"/>
        <v>1</v>
      </c>
    </row>
    <row r="127" spans="2:130">
      <c r="N127" s="53"/>
      <c r="U127" s="54"/>
      <c r="W127" s="53"/>
      <c r="AD127" s="54"/>
      <c r="AF127" s="53"/>
      <c r="AM127" s="54"/>
      <c r="AO127" s="53"/>
      <c r="AV127" s="54"/>
    </row>
    <row r="128" spans="2:130">
      <c r="B128" s="60" t="s">
        <v>36</v>
      </c>
      <c r="C128" s="53" t="s">
        <v>149</v>
      </c>
      <c r="N128" s="53"/>
      <c r="U128" s="54"/>
      <c r="W128" s="53"/>
      <c r="AD128" s="54"/>
      <c r="AF128" s="53"/>
      <c r="AM128" s="54"/>
      <c r="AO128" s="53"/>
      <c r="AV128" s="54"/>
      <c r="BN128" s="212" t="s">
        <v>150</v>
      </c>
      <c r="BO128" s="212"/>
    </row>
    <row r="129" spans="1:130">
      <c r="A129" s="59" t="s">
        <v>19</v>
      </c>
      <c r="B129" s="59" t="s">
        <v>24</v>
      </c>
      <c r="C129" s="59" t="s">
        <v>56</v>
      </c>
      <c r="D129" s="59">
        <v>2000</v>
      </c>
      <c r="E129" s="59">
        <v>2001</v>
      </c>
      <c r="F129" s="59">
        <v>2002</v>
      </c>
      <c r="G129" s="59">
        <v>2003</v>
      </c>
      <c r="H129" s="59">
        <v>2004</v>
      </c>
      <c r="I129" s="59">
        <v>2005</v>
      </c>
      <c r="J129" s="59">
        <v>2006</v>
      </c>
      <c r="K129" s="59">
        <v>2007</v>
      </c>
      <c r="L129" s="59">
        <v>2008</v>
      </c>
      <c r="M129" s="59">
        <v>2009</v>
      </c>
      <c r="N129" s="59">
        <v>2010</v>
      </c>
      <c r="O129" s="59">
        <v>2011</v>
      </c>
      <c r="P129" s="59">
        <v>2012</v>
      </c>
      <c r="Q129" s="59">
        <v>2013</v>
      </c>
      <c r="R129" s="59">
        <v>2014</v>
      </c>
      <c r="S129" s="59">
        <v>2015</v>
      </c>
      <c r="T129" s="59">
        <v>2016</v>
      </c>
      <c r="U129" s="59">
        <v>2017</v>
      </c>
      <c r="V129" s="59">
        <v>2018</v>
      </c>
      <c r="W129" s="59">
        <v>2019</v>
      </c>
      <c r="X129" s="59">
        <v>2020</v>
      </c>
      <c r="Y129" s="59">
        <v>2021</v>
      </c>
      <c r="Z129" s="59">
        <v>2022</v>
      </c>
      <c r="AA129" s="59">
        <v>2023</v>
      </c>
      <c r="AB129" s="59">
        <v>2024</v>
      </c>
      <c r="AC129" s="59">
        <v>2025</v>
      </c>
      <c r="AD129" s="59">
        <v>2026</v>
      </c>
      <c r="AE129" s="59">
        <v>2027</v>
      </c>
      <c r="AF129" s="59">
        <v>2028</v>
      </c>
      <c r="AG129" s="59">
        <v>2029</v>
      </c>
      <c r="AH129" s="59">
        <v>2030</v>
      </c>
      <c r="AI129" s="59">
        <v>2031</v>
      </c>
      <c r="AJ129" s="59">
        <v>2032</v>
      </c>
      <c r="AK129" s="59">
        <v>2033</v>
      </c>
      <c r="AL129" s="59">
        <v>2034</v>
      </c>
      <c r="AM129" s="59">
        <v>2035</v>
      </c>
      <c r="AN129" s="59">
        <v>2036</v>
      </c>
      <c r="AO129" s="59">
        <v>2037</v>
      </c>
      <c r="AP129" s="59">
        <v>2038</v>
      </c>
      <c r="AQ129" s="59">
        <v>2039</v>
      </c>
      <c r="AR129" s="59">
        <v>2040</v>
      </c>
      <c r="AS129" s="59">
        <v>2041</v>
      </c>
      <c r="AT129" s="59">
        <v>2042</v>
      </c>
      <c r="AU129" s="59">
        <v>2043</v>
      </c>
      <c r="AV129" s="59">
        <v>2044</v>
      </c>
      <c r="AW129" s="59">
        <v>2045</v>
      </c>
      <c r="AX129" s="59">
        <v>2046</v>
      </c>
      <c r="AY129" s="59">
        <v>2047</v>
      </c>
      <c r="AZ129" s="59">
        <v>2048</v>
      </c>
      <c r="BA129" s="59">
        <v>2049</v>
      </c>
      <c r="BB129" s="59">
        <v>2050</v>
      </c>
      <c r="BC129" s="59">
        <v>2051</v>
      </c>
      <c r="BD129" s="59">
        <v>2052</v>
      </c>
      <c r="BE129" s="59">
        <v>2053</v>
      </c>
      <c r="BF129" s="59">
        <v>2054</v>
      </c>
      <c r="BG129" s="59">
        <v>2055</v>
      </c>
      <c r="BH129" s="59">
        <v>2056</v>
      </c>
      <c r="BI129" s="59">
        <v>2057</v>
      </c>
      <c r="BJ129" s="59">
        <v>2058</v>
      </c>
      <c r="BK129" s="59">
        <v>2059</v>
      </c>
      <c r="BL129" s="59">
        <v>2060</v>
      </c>
      <c r="BM129" s="59" t="s">
        <v>151</v>
      </c>
      <c r="BN129" s="59"/>
      <c r="BO129" s="59"/>
      <c r="BP129" s="59" t="s">
        <v>56</v>
      </c>
      <c r="BQ129" s="59">
        <v>2000</v>
      </c>
      <c r="BR129" s="59">
        <v>2001</v>
      </c>
      <c r="BS129" s="59">
        <v>2002</v>
      </c>
      <c r="BT129" s="59">
        <v>2003</v>
      </c>
      <c r="BU129" s="59">
        <v>2004</v>
      </c>
      <c r="BV129" s="59">
        <v>2005</v>
      </c>
      <c r="BW129" s="59">
        <v>2006</v>
      </c>
      <c r="BX129" s="59">
        <v>2007</v>
      </c>
      <c r="BY129" s="59">
        <v>2008</v>
      </c>
      <c r="BZ129" s="59">
        <v>2009</v>
      </c>
      <c r="CA129" s="59">
        <v>2010</v>
      </c>
      <c r="CB129" s="59">
        <v>2011</v>
      </c>
      <c r="CC129" s="59">
        <v>2012</v>
      </c>
      <c r="CD129" s="59">
        <v>2013</v>
      </c>
      <c r="CE129" s="59">
        <v>2014</v>
      </c>
      <c r="CF129" s="59">
        <v>2015</v>
      </c>
      <c r="CG129" s="59">
        <v>2016</v>
      </c>
      <c r="CH129" s="59">
        <v>2017</v>
      </c>
      <c r="CI129" s="59">
        <v>2018</v>
      </c>
      <c r="CJ129" s="59">
        <v>2019</v>
      </c>
      <c r="CK129" s="59">
        <v>2020</v>
      </c>
      <c r="CL129" s="59">
        <v>2021</v>
      </c>
      <c r="CM129" s="59">
        <v>2022</v>
      </c>
      <c r="CN129" s="59">
        <v>2023</v>
      </c>
      <c r="CO129" s="59">
        <v>2024</v>
      </c>
      <c r="CP129" s="59">
        <v>2025</v>
      </c>
      <c r="CQ129" s="59">
        <v>2026</v>
      </c>
      <c r="CR129" s="59">
        <v>2027</v>
      </c>
      <c r="CS129" s="59">
        <v>2028</v>
      </c>
      <c r="CT129" s="59">
        <v>2029</v>
      </c>
      <c r="CU129" s="59">
        <v>2030</v>
      </c>
      <c r="CV129" s="59">
        <v>2031</v>
      </c>
      <c r="CW129" s="59">
        <v>2032</v>
      </c>
      <c r="CX129" s="59">
        <v>2033</v>
      </c>
      <c r="CY129" s="59">
        <v>2034</v>
      </c>
      <c r="CZ129" s="59">
        <v>2035</v>
      </c>
      <c r="DA129" s="59">
        <v>2036</v>
      </c>
      <c r="DB129" s="59">
        <v>2037</v>
      </c>
      <c r="DC129" s="59">
        <v>2038</v>
      </c>
      <c r="DD129" s="59">
        <v>2039</v>
      </c>
      <c r="DE129" s="59">
        <v>2040</v>
      </c>
      <c r="DF129" s="59">
        <v>2041</v>
      </c>
      <c r="DG129" s="59">
        <v>2042</v>
      </c>
      <c r="DH129" s="59">
        <v>2043</v>
      </c>
      <c r="DI129" s="59">
        <v>2044</v>
      </c>
      <c r="DJ129" s="59">
        <v>2045</v>
      </c>
      <c r="DK129" s="59">
        <v>2046</v>
      </c>
      <c r="DL129" s="59">
        <v>2047</v>
      </c>
      <c r="DM129" s="59">
        <v>2048</v>
      </c>
      <c r="DN129" s="59">
        <v>2049</v>
      </c>
      <c r="DO129" s="59">
        <v>2050</v>
      </c>
      <c r="DP129" s="59">
        <v>2051</v>
      </c>
      <c r="DQ129" s="59">
        <v>2052</v>
      </c>
      <c r="DR129" s="59">
        <v>2053</v>
      </c>
      <c r="DS129" s="59">
        <v>2054</v>
      </c>
      <c r="DT129" s="59">
        <v>2055</v>
      </c>
      <c r="DU129" s="59">
        <v>2056</v>
      </c>
      <c r="DV129" s="59">
        <v>2057</v>
      </c>
      <c r="DW129" s="59">
        <v>2058</v>
      </c>
      <c r="DX129" s="59">
        <v>2059</v>
      </c>
      <c r="DY129" s="59">
        <v>2060</v>
      </c>
      <c r="DZ129" s="59" t="s">
        <v>152</v>
      </c>
    </row>
    <row r="130" spans="1:130">
      <c r="A130" s="53">
        <v>0</v>
      </c>
      <c r="B130" s="63">
        <f>B66</f>
        <v>0</v>
      </c>
      <c r="C130" s="53">
        <v>2000</v>
      </c>
      <c r="D130" s="64">
        <f>VLOOKUP($C$66,$D$3:$K$63,$A$69,0)*B130</f>
        <v>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54">
        <f>SUM(D130:BL130)</f>
        <v>0</v>
      </c>
      <c r="BP130" s="53">
        <v>2000</v>
      </c>
      <c r="BQ130" s="61" t="e">
        <f>D130/$BM130</f>
        <v>#DIV/0!</v>
      </c>
      <c r="BR130" s="61" t="e">
        <f t="shared" ref="BR130:CG145" si="89">E130/$BM130</f>
        <v>#DIV/0!</v>
      </c>
      <c r="BS130" s="61" t="e">
        <f t="shared" si="89"/>
        <v>#DIV/0!</v>
      </c>
      <c r="BT130" s="61" t="e">
        <f t="shared" si="89"/>
        <v>#DIV/0!</v>
      </c>
      <c r="BU130" s="61" t="e">
        <f t="shared" si="89"/>
        <v>#DIV/0!</v>
      </c>
      <c r="BV130" s="61" t="e">
        <f t="shared" si="89"/>
        <v>#DIV/0!</v>
      </c>
      <c r="BW130" s="61" t="e">
        <f t="shared" si="89"/>
        <v>#DIV/0!</v>
      </c>
      <c r="BX130" s="61" t="e">
        <f t="shared" si="89"/>
        <v>#DIV/0!</v>
      </c>
      <c r="BY130" s="61" t="e">
        <f t="shared" si="89"/>
        <v>#DIV/0!</v>
      </c>
      <c r="BZ130" s="61" t="e">
        <f t="shared" si="89"/>
        <v>#DIV/0!</v>
      </c>
      <c r="CA130" s="61" t="e">
        <f t="shared" si="89"/>
        <v>#DIV/0!</v>
      </c>
      <c r="CB130" s="61" t="e">
        <f t="shared" si="89"/>
        <v>#DIV/0!</v>
      </c>
      <c r="CC130" s="61" t="e">
        <f t="shared" si="89"/>
        <v>#DIV/0!</v>
      </c>
      <c r="CD130" s="61" t="e">
        <f t="shared" si="89"/>
        <v>#DIV/0!</v>
      </c>
      <c r="CE130" s="61" t="e">
        <f t="shared" si="89"/>
        <v>#DIV/0!</v>
      </c>
      <c r="CF130" s="61" t="e">
        <f t="shared" si="89"/>
        <v>#DIV/0!</v>
      </c>
      <c r="CG130" s="61" t="e">
        <f t="shared" si="89"/>
        <v>#DIV/0!</v>
      </c>
      <c r="CH130" s="61" t="e">
        <f t="shared" ref="CH130:CM145" si="90">U130/$BM130</f>
        <v>#DIV/0!</v>
      </c>
      <c r="CI130" s="61" t="e">
        <f t="shared" si="90"/>
        <v>#DIV/0!</v>
      </c>
      <c r="CJ130" s="61" t="e">
        <f t="shared" si="90"/>
        <v>#DIV/0!</v>
      </c>
      <c r="CK130" s="61" t="e">
        <f t="shared" si="90"/>
        <v>#DIV/0!</v>
      </c>
      <c r="CL130" s="61" t="e">
        <f t="shared" si="90"/>
        <v>#DIV/0!</v>
      </c>
      <c r="CM130" s="61" t="e">
        <f>Z130/$BM130</f>
        <v>#DIV/0!</v>
      </c>
      <c r="CN130" s="61" t="e">
        <f t="shared" ref="CN130:DC145" si="91">AA130/$BM130</f>
        <v>#DIV/0!</v>
      </c>
      <c r="CO130" s="61" t="e">
        <f t="shared" si="91"/>
        <v>#DIV/0!</v>
      </c>
      <c r="CP130" s="61" t="e">
        <f t="shared" si="91"/>
        <v>#DIV/0!</v>
      </c>
      <c r="CQ130" s="61" t="e">
        <f t="shared" si="91"/>
        <v>#DIV/0!</v>
      </c>
      <c r="CR130" s="61" t="e">
        <f t="shared" si="91"/>
        <v>#DIV/0!</v>
      </c>
      <c r="CS130" s="61" t="e">
        <f t="shared" si="91"/>
        <v>#DIV/0!</v>
      </c>
      <c r="CT130" s="61" t="e">
        <f t="shared" si="91"/>
        <v>#DIV/0!</v>
      </c>
      <c r="CU130" s="61" t="e">
        <f t="shared" si="91"/>
        <v>#DIV/0!</v>
      </c>
      <c r="CV130" s="61" t="e">
        <f t="shared" si="91"/>
        <v>#DIV/0!</v>
      </c>
      <c r="CW130" s="61" t="e">
        <f t="shared" si="91"/>
        <v>#DIV/0!</v>
      </c>
      <c r="CX130" s="61" t="e">
        <f t="shared" si="91"/>
        <v>#DIV/0!</v>
      </c>
      <c r="CY130" s="61" t="e">
        <f t="shared" si="91"/>
        <v>#DIV/0!</v>
      </c>
      <c r="CZ130" s="61" t="e">
        <f t="shared" si="91"/>
        <v>#DIV/0!</v>
      </c>
      <c r="DA130" s="61" t="e">
        <f t="shared" si="91"/>
        <v>#DIV/0!</v>
      </c>
      <c r="DB130" s="61" t="e">
        <f t="shared" si="91"/>
        <v>#DIV/0!</v>
      </c>
      <c r="DC130" s="61" t="e">
        <f t="shared" si="91"/>
        <v>#DIV/0!</v>
      </c>
      <c r="DD130" s="61" t="e">
        <f t="shared" ref="DD130:DS145" si="92">AQ130/$BM130</f>
        <v>#DIV/0!</v>
      </c>
      <c r="DE130" s="61" t="e">
        <f t="shared" si="92"/>
        <v>#DIV/0!</v>
      </c>
      <c r="DF130" s="61" t="e">
        <f t="shared" si="92"/>
        <v>#DIV/0!</v>
      </c>
      <c r="DG130" s="61" t="e">
        <f t="shared" si="92"/>
        <v>#DIV/0!</v>
      </c>
      <c r="DH130" s="61" t="e">
        <f t="shared" si="92"/>
        <v>#DIV/0!</v>
      </c>
      <c r="DI130" s="61" t="e">
        <f t="shared" si="92"/>
        <v>#DIV/0!</v>
      </c>
      <c r="DJ130" s="61" t="e">
        <f t="shared" si="92"/>
        <v>#DIV/0!</v>
      </c>
      <c r="DK130" s="61" t="e">
        <f t="shared" si="92"/>
        <v>#DIV/0!</v>
      </c>
      <c r="DL130" s="61" t="e">
        <f t="shared" si="92"/>
        <v>#DIV/0!</v>
      </c>
      <c r="DM130" s="61" t="e">
        <f t="shared" si="92"/>
        <v>#DIV/0!</v>
      </c>
      <c r="DN130" s="61" t="e">
        <f t="shared" si="92"/>
        <v>#DIV/0!</v>
      </c>
      <c r="DO130" s="61" t="e">
        <f t="shared" si="92"/>
        <v>#DIV/0!</v>
      </c>
      <c r="DP130" s="61" t="e">
        <f t="shared" si="92"/>
        <v>#DIV/0!</v>
      </c>
      <c r="DQ130" s="61" t="e">
        <f t="shared" si="92"/>
        <v>#DIV/0!</v>
      </c>
      <c r="DR130" s="61" t="e">
        <f t="shared" si="92"/>
        <v>#DIV/0!</v>
      </c>
      <c r="DS130" s="61" t="e">
        <f t="shared" si="92"/>
        <v>#DIV/0!</v>
      </c>
      <c r="DT130" s="61" t="e">
        <f t="shared" ref="DT130:DY172" si="93">BG130/$BM130</f>
        <v>#DIV/0!</v>
      </c>
      <c r="DU130" s="61" t="e">
        <f t="shared" si="93"/>
        <v>#DIV/0!</v>
      </c>
      <c r="DV130" s="61" t="e">
        <f t="shared" si="93"/>
        <v>#DIV/0!</v>
      </c>
      <c r="DW130" s="61" t="e">
        <f t="shared" si="93"/>
        <v>#DIV/0!</v>
      </c>
      <c r="DX130" s="61" t="e">
        <f t="shared" si="93"/>
        <v>#DIV/0!</v>
      </c>
      <c r="DY130" s="61" t="e">
        <f t="shared" si="93"/>
        <v>#DIV/0!</v>
      </c>
      <c r="DZ130" s="61" t="e">
        <f>SUM(BQ130:DY130)</f>
        <v>#DIV/0!</v>
      </c>
    </row>
    <row r="131" spans="1:130">
      <c r="A131" s="53">
        <v>1</v>
      </c>
      <c r="B131" s="63">
        <f t="shared" ref="B131:B150" si="94">B67</f>
        <v>0.125</v>
      </c>
      <c r="C131" s="53">
        <v>2001</v>
      </c>
      <c r="D131" s="64">
        <f>VLOOKUP($C$66,$D$3:$K$63,$A$69,0)*(B131-B130)</f>
        <v>0</v>
      </c>
      <c r="E131" s="64">
        <f>VLOOKUP($C$67,$D$3:$K$63,$A$69,0)*B130</f>
        <v>0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54">
        <f t="shared" ref="BM131:BM190" si="95">SUM(D131:BL131)</f>
        <v>0</v>
      </c>
      <c r="BP131" s="53">
        <v>2001</v>
      </c>
      <c r="BQ131" s="61" t="e">
        <f t="shared" ref="BQ131:CF160" si="96">D131/$BM131</f>
        <v>#DIV/0!</v>
      </c>
      <c r="BR131" s="61" t="e">
        <f t="shared" si="89"/>
        <v>#DIV/0!</v>
      </c>
      <c r="BS131" s="61" t="e">
        <f t="shared" si="89"/>
        <v>#DIV/0!</v>
      </c>
      <c r="BT131" s="61" t="e">
        <f t="shared" si="89"/>
        <v>#DIV/0!</v>
      </c>
      <c r="BU131" s="61" t="e">
        <f t="shared" si="89"/>
        <v>#DIV/0!</v>
      </c>
      <c r="BV131" s="61" t="e">
        <f t="shared" si="89"/>
        <v>#DIV/0!</v>
      </c>
      <c r="BW131" s="61" t="e">
        <f t="shared" si="89"/>
        <v>#DIV/0!</v>
      </c>
      <c r="BX131" s="61" t="e">
        <f t="shared" si="89"/>
        <v>#DIV/0!</v>
      </c>
      <c r="BY131" s="61" t="e">
        <f t="shared" si="89"/>
        <v>#DIV/0!</v>
      </c>
      <c r="BZ131" s="61" t="e">
        <f t="shared" si="89"/>
        <v>#DIV/0!</v>
      </c>
      <c r="CA131" s="61" t="e">
        <f t="shared" si="89"/>
        <v>#DIV/0!</v>
      </c>
      <c r="CB131" s="61" t="e">
        <f t="shared" si="89"/>
        <v>#DIV/0!</v>
      </c>
      <c r="CC131" s="61" t="e">
        <f t="shared" si="89"/>
        <v>#DIV/0!</v>
      </c>
      <c r="CD131" s="61" t="e">
        <f t="shared" si="89"/>
        <v>#DIV/0!</v>
      </c>
      <c r="CE131" s="61" t="e">
        <f t="shared" si="89"/>
        <v>#DIV/0!</v>
      </c>
      <c r="CF131" s="61" t="e">
        <f t="shared" si="89"/>
        <v>#DIV/0!</v>
      </c>
      <c r="CG131" s="61" t="e">
        <f t="shared" si="89"/>
        <v>#DIV/0!</v>
      </c>
      <c r="CH131" s="61" t="e">
        <f t="shared" si="90"/>
        <v>#DIV/0!</v>
      </c>
      <c r="CI131" s="61" t="e">
        <f t="shared" si="90"/>
        <v>#DIV/0!</v>
      </c>
      <c r="CJ131" s="61" t="e">
        <f t="shared" si="90"/>
        <v>#DIV/0!</v>
      </c>
      <c r="CK131" s="61" t="e">
        <f t="shared" si="90"/>
        <v>#DIV/0!</v>
      </c>
      <c r="CL131" s="61" t="e">
        <f t="shared" si="90"/>
        <v>#DIV/0!</v>
      </c>
      <c r="CM131" s="61" t="e">
        <f t="shared" si="90"/>
        <v>#DIV/0!</v>
      </c>
      <c r="CN131" s="61" t="e">
        <f t="shared" si="91"/>
        <v>#DIV/0!</v>
      </c>
      <c r="CO131" s="61" t="e">
        <f t="shared" si="91"/>
        <v>#DIV/0!</v>
      </c>
      <c r="CP131" s="61" t="e">
        <f t="shared" si="91"/>
        <v>#DIV/0!</v>
      </c>
      <c r="CQ131" s="61" t="e">
        <f t="shared" si="91"/>
        <v>#DIV/0!</v>
      </c>
      <c r="CR131" s="61" t="e">
        <f t="shared" si="91"/>
        <v>#DIV/0!</v>
      </c>
      <c r="CS131" s="61" t="e">
        <f t="shared" si="91"/>
        <v>#DIV/0!</v>
      </c>
      <c r="CT131" s="61" t="e">
        <f t="shared" si="91"/>
        <v>#DIV/0!</v>
      </c>
      <c r="CU131" s="61" t="e">
        <f t="shared" si="91"/>
        <v>#DIV/0!</v>
      </c>
      <c r="CV131" s="61" t="e">
        <f t="shared" si="91"/>
        <v>#DIV/0!</v>
      </c>
      <c r="CW131" s="61" t="e">
        <f t="shared" si="91"/>
        <v>#DIV/0!</v>
      </c>
      <c r="CX131" s="61" t="e">
        <f t="shared" si="91"/>
        <v>#DIV/0!</v>
      </c>
      <c r="CY131" s="61" t="e">
        <f t="shared" si="91"/>
        <v>#DIV/0!</v>
      </c>
      <c r="CZ131" s="61" t="e">
        <f t="shared" si="91"/>
        <v>#DIV/0!</v>
      </c>
      <c r="DA131" s="61" t="e">
        <f t="shared" si="91"/>
        <v>#DIV/0!</v>
      </c>
      <c r="DB131" s="61" t="e">
        <f t="shared" si="91"/>
        <v>#DIV/0!</v>
      </c>
      <c r="DC131" s="61" t="e">
        <f t="shared" si="91"/>
        <v>#DIV/0!</v>
      </c>
      <c r="DD131" s="61" t="e">
        <f t="shared" si="92"/>
        <v>#DIV/0!</v>
      </c>
      <c r="DE131" s="61" t="e">
        <f t="shared" si="92"/>
        <v>#DIV/0!</v>
      </c>
      <c r="DF131" s="61" t="e">
        <f t="shared" si="92"/>
        <v>#DIV/0!</v>
      </c>
      <c r="DG131" s="61" t="e">
        <f t="shared" si="92"/>
        <v>#DIV/0!</v>
      </c>
      <c r="DH131" s="61" t="e">
        <f t="shared" si="92"/>
        <v>#DIV/0!</v>
      </c>
      <c r="DI131" s="61" t="e">
        <f t="shared" si="92"/>
        <v>#DIV/0!</v>
      </c>
      <c r="DJ131" s="61" t="e">
        <f t="shared" si="92"/>
        <v>#DIV/0!</v>
      </c>
      <c r="DK131" s="61" t="e">
        <f t="shared" si="92"/>
        <v>#DIV/0!</v>
      </c>
      <c r="DL131" s="61" t="e">
        <f t="shared" si="92"/>
        <v>#DIV/0!</v>
      </c>
      <c r="DM131" s="61" t="e">
        <f t="shared" si="92"/>
        <v>#DIV/0!</v>
      </c>
      <c r="DN131" s="61" t="e">
        <f t="shared" si="92"/>
        <v>#DIV/0!</v>
      </c>
      <c r="DO131" s="61" t="e">
        <f t="shared" si="92"/>
        <v>#DIV/0!</v>
      </c>
      <c r="DP131" s="61" t="e">
        <f t="shared" si="92"/>
        <v>#DIV/0!</v>
      </c>
      <c r="DQ131" s="61" t="e">
        <f t="shared" si="92"/>
        <v>#DIV/0!</v>
      </c>
      <c r="DR131" s="61" t="e">
        <f t="shared" si="92"/>
        <v>#DIV/0!</v>
      </c>
      <c r="DS131" s="61" t="e">
        <f t="shared" si="92"/>
        <v>#DIV/0!</v>
      </c>
      <c r="DT131" s="61" t="e">
        <f t="shared" si="93"/>
        <v>#DIV/0!</v>
      </c>
      <c r="DU131" s="61" t="e">
        <f t="shared" si="93"/>
        <v>#DIV/0!</v>
      </c>
      <c r="DV131" s="61" t="e">
        <f t="shared" si="93"/>
        <v>#DIV/0!</v>
      </c>
      <c r="DW131" s="61" t="e">
        <f t="shared" si="93"/>
        <v>#DIV/0!</v>
      </c>
      <c r="DX131" s="61" t="e">
        <f t="shared" si="93"/>
        <v>#DIV/0!</v>
      </c>
      <c r="DY131" s="61" t="e">
        <f t="shared" si="93"/>
        <v>#DIV/0!</v>
      </c>
      <c r="DZ131" s="61" t="e">
        <f t="shared" ref="DZ131:DZ169" si="97">SUM(BQ131:DY131)</f>
        <v>#DIV/0!</v>
      </c>
    </row>
    <row r="132" spans="1:130">
      <c r="A132" s="53">
        <v>2</v>
      </c>
      <c r="B132" s="63">
        <f t="shared" si="94"/>
        <v>0.25</v>
      </c>
      <c r="C132" s="53">
        <v>2002</v>
      </c>
      <c r="D132" s="64">
        <f t="shared" ref="D132:D150" si="98">VLOOKUP($C$66,$D$3:$K$63,$A$69,0)*(B132-B131)</f>
        <v>0</v>
      </c>
      <c r="E132" s="64">
        <f>VLOOKUP($C$67,$D$3:$K$63,$A$69,0)*(B131-B130)</f>
        <v>0</v>
      </c>
      <c r="F132" s="64">
        <f>VLOOKUP($C$68,$D$3:$K$63,$A$69,0)*B130</f>
        <v>0</v>
      </c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54">
        <f t="shared" si="95"/>
        <v>0</v>
      </c>
      <c r="BP132" s="53">
        <v>2002</v>
      </c>
      <c r="BQ132" s="61" t="e">
        <f t="shared" si="96"/>
        <v>#DIV/0!</v>
      </c>
      <c r="BR132" s="61" t="e">
        <f t="shared" si="89"/>
        <v>#DIV/0!</v>
      </c>
      <c r="BS132" s="61" t="e">
        <f t="shared" si="89"/>
        <v>#DIV/0!</v>
      </c>
      <c r="BT132" s="61" t="e">
        <f t="shared" si="89"/>
        <v>#DIV/0!</v>
      </c>
      <c r="BU132" s="61" t="e">
        <f t="shared" si="89"/>
        <v>#DIV/0!</v>
      </c>
      <c r="BV132" s="61" t="e">
        <f t="shared" si="89"/>
        <v>#DIV/0!</v>
      </c>
      <c r="BW132" s="61" t="e">
        <f t="shared" si="89"/>
        <v>#DIV/0!</v>
      </c>
      <c r="BX132" s="61" t="e">
        <f t="shared" si="89"/>
        <v>#DIV/0!</v>
      </c>
      <c r="BY132" s="61" t="e">
        <f t="shared" si="89"/>
        <v>#DIV/0!</v>
      </c>
      <c r="BZ132" s="61" t="e">
        <f t="shared" si="89"/>
        <v>#DIV/0!</v>
      </c>
      <c r="CA132" s="61" t="e">
        <f t="shared" si="89"/>
        <v>#DIV/0!</v>
      </c>
      <c r="CB132" s="61" t="e">
        <f t="shared" si="89"/>
        <v>#DIV/0!</v>
      </c>
      <c r="CC132" s="61" t="e">
        <f t="shared" si="89"/>
        <v>#DIV/0!</v>
      </c>
      <c r="CD132" s="61" t="e">
        <f t="shared" si="89"/>
        <v>#DIV/0!</v>
      </c>
      <c r="CE132" s="61" t="e">
        <f t="shared" si="89"/>
        <v>#DIV/0!</v>
      </c>
      <c r="CF132" s="61" t="e">
        <f t="shared" si="89"/>
        <v>#DIV/0!</v>
      </c>
      <c r="CG132" s="61" t="e">
        <f t="shared" si="89"/>
        <v>#DIV/0!</v>
      </c>
      <c r="CH132" s="61" t="e">
        <f t="shared" si="90"/>
        <v>#DIV/0!</v>
      </c>
      <c r="CI132" s="61" t="e">
        <f t="shared" si="90"/>
        <v>#DIV/0!</v>
      </c>
      <c r="CJ132" s="61" t="e">
        <f t="shared" si="90"/>
        <v>#DIV/0!</v>
      </c>
      <c r="CK132" s="61" t="e">
        <f t="shared" si="90"/>
        <v>#DIV/0!</v>
      </c>
      <c r="CL132" s="61" t="e">
        <f t="shared" si="90"/>
        <v>#DIV/0!</v>
      </c>
      <c r="CM132" s="61" t="e">
        <f t="shared" si="90"/>
        <v>#DIV/0!</v>
      </c>
      <c r="CN132" s="61" t="e">
        <f t="shared" si="91"/>
        <v>#DIV/0!</v>
      </c>
      <c r="CO132" s="61" t="e">
        <f t="shared" si="91"/>
        <v>#DIV/0!</v>
      </c>
      <c r="CP132" s="61" t="e">
        <f t="shared" si="91"/>
        <v>#DIV/0!</v>
      </c>
      <c r="CQ132" s="61" t="e">
        <f t="shared" si="91"/>
        <v>#DIV/0!</v>
      </c>
      <c r="CR132" s="61" t="e">
        <f t="shared" si="91"/>
        <v>#DIV/0!</v>
      </c>
      <c r="CS132" s="61" t="e">
        <f t="shared" si="91"/>
        <v>#DIV/0!</v>
      </c>
      <c r="CT132" s="61" t="e">
        <f t="shared" si="91"/>
        <v>#DIV/0!</v>
      </c>
      <c r="CU132" s="61" t="e">
        <f t="shared" si="91"/>
        <v>#DIV/0!</v>
      </c>
      <c r="CV132" s="61" t="e">
        <f t="shared" si="91"/>
        <v>#DIV/0!</v>
      </c>
      <c r="CW132" s="61" t="e">
        <f t="shared" si="91"/>
        <v>#DIV/0!</v>
      </c>
      <c r="CX132" s="61" t="e">
        <f t="shared" si="91"/>
        <v>#DIV/0!</v>
      </c>
      <c r="CY132" s="61" t="e">
        <f t="shared" si="91"/>
        <v>#DIV/0!</v>
      </c>
      <c r="CZ132" s="61" t="e">
        <f t="shared" si="91"/>
        <v>#DIV/0!</v>
      </c>
      <c r="DA132" s="61" t="e">
        <f t="shared" si="91"/>
        <v>#DIV/0!</v>
      </c>
      <c r="DB132" s="61" t="e">
        <f t="shared" si="91"/>
        <v>#DIV/0!</v>
      </c>
      <c r="DC132" s="61" t="e">
        <f t="shared" si="91"/>
        <v>#DIV/0!</v>
      </c>
      <c r="DD132" s="61" t="e">
        <f t="shared" si="92"/>
        <v>#DIV/0!</v>
      </c>
      <c r="DE132" s="61" t="e">
        <f t="shared" si="92"/>
        <v>#DIV/0!</v>
      </c>
      <c r="DF132" s="61" t="e">
        <f t="shared" si="92"/>
        <v>#DIV/0!</v>
      </c>
      <c r="DG132" s="61" t="e">
        <f t="shared" si="92"/>
        <v>#DIV/0!</v>
      </c>
      <c r="DH132" s="61" t="e">
        <f t="shared" si="92"/>
        <v>#DIV/0!</v>
      </c>
      <c r="DI132" s="61" t="e">
        <f t="shared" si="92"/>
        <v>#DIV/0!</v>
      </c>
      <c r="DJ132" s="61" t="e">
        <f t="shared" si="92"/>
        <v>#DIV/0!</v>
      </c>
      <c r="DK132" s="61" t="e">
        <f t="shared" si="92"/>
        <v>#DIV/0!</v>
      </c>
      <c r="DL132" s="61" t="e">
        <f t="shared" si="92"/>
        <v>#DIV/0!</v>
      </c>
      <c r="DM132" s="61" t="e">
        <f t="shared" si="92"/>
        <v>#DIV/0!</v>
      </c>
      <c r="DN132" s="61" t="e">
        <f t="shared" si="92"/>
        <v>#DIV/0!</v>
      </c>
      <c r="DO132" s="61" t="e">
        <f t="shared" si="92"/>
        <v>#DIV/0!</v>
      </c>
      <c r="DP132" s="61" t="e">
        <f t="shared" si="92"/>
        <v>#DIV/0!</v>
      </c>
      <c r="DQ132" s="61" t="e">
        <f t="shared" si="92"/>
        <v>#DIV/0!</v>
      </c>
      <c r="DR132" s="61" t="e">
        <f t="shared" si="92"/>
        <v>#DIV/0!</v>
      </c>
      <c r="DS132" s="61" t="e">
        <f t="shared" si="92"/>
        <v>#DIV/0!</v>
      </c>
      <c r="DT132" s="61" t="e">
        <f t="shared" si="93"/>
        <v>#DIV/0!</v>
      </c>
      <c r="DU132" s="61" t="e">
        <f t="shared" si="93"/>
        <v>#DIV/0!</v>
      </c>
      <c r="DV132" s="61" t="e">
        <f t="shared" si="93"/>
        <v>#DIV/0!</v>
      </c>
      <c r="DW132" s="61" t="e">
        <f t="shared" si="93"/>
        <v>#DIV/0!</v>
      </c>
      <c r="DX132" s="61" t="e">
        <f t="shared" si="93"/>
        <v>#DIV/0!</v>
      </c>
      <c r="DY132" s="61" t="e">
        <f t="shared" si="93"/>
        <v>#DIV/0!</v>
      </c>
      <c r="DZ132" s="61" t="e">
        <f t="shared" si="97"/>
        <v>#DIV/0!</v>
      </c>
    </row>
    <row r="133" spans="1:130">
      <c r="A133" s="53">
        <v>3</v>
      </c>
      <c r="B133" s="63">
        <f t="shared" si="94"/>
        <v>0.375</v>
      </c>
      <c r="C133" s="53">
        <v>2003</v>
      </c>
      <c r="D133" s="64">
        <f t="shared" si="98"/>
        <v>0</v>
      </c>
      <c r="E133" s="64">
        <f t="shared" ref="E133:E151" si="99">VLOOKUP($C$67,$D$3:$K$63,$A$69,0)*(B132-B131)</f>
        <v>0</v>
      </c>
      <c r="F133" s="64">
        <f>VLOOKUP($C$68,$D$3:$K$63,$A$69,0)*(B131-B130)</f>
        <v>0</v>
      </c>
      <c r="G133" s="64">
        <f>VLOOKUP($C$69,$D$3:$K$63,$A$69,0)*B130</f>
        <v>0</v>
      </c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54">
        <f t="shared" si="95"/>
        <v>0</v>
      </c>
      <c r="BP133" s="53">
        <v>2003</v>
      </c>
      <c r="BQ133" s="61" t="e">
        <f t="shared" si="96"/>
        <v>#DIV/0!</v>
      </c>
      <c r="BR133" s="61" t="e">
        <f t="shared" si="89"/>
        <v>#DIV/0!</v>
      </c>
      <c r="BS133" s="61" t="e">
        <f t="shared" si="89"/>
        <v>#DIV/0!</v>
      </c>
      <c r="BT133" s="61" t="e">
        <f t="shared" si="89"/>
        <v>#DIV/0!</v>
      </c>
      <c r="BU133" s="61" t="e">
        <f t="shared" si="89"/>
        <v>#DIV/0!</v>
      </c>
      <c r="BV133" s="61" t="e">
        <f t="shared" si="89"/>
        <v>#DIV/0!</v>
      </c>
      <c r="BW133" s="61" t="e">
        <f t="shared" si="89"/>
        <v>#DIV/0!</v>
      </c>
      <c r="BX133" s="61" t="e">
        <f t="shared" si="89"/>
        <v>#DIV/0!</v>
      </c>
      <c r="BY133" s="61" t="e">
        <f t="shared" si="89"/>
        <v>#DIV/0!</v>
      </c>
      <c r="BZ133" s="61" t="e">
        <f t="shared" si="89"/>
        <v>#DIV/0!</v>
      </c>
      <c r="CA133" s="61" t="e">
        <f t="shared" si="89"/>
        <v>#DIV/0!</v>
      </c>
      <c r="CB133" s="61" t="e">
        <f t="shared" si="89"/>
        <v>#DIV/0!</v>
      </c>
      <c r="CC133" s="61" t="e">
        <f t="shared" si="89"/>
        <v>#DIV/0!</v>
      </c>
      <c r="CD133" s="61" t="e">
        <f t="shared" si="89"/>
        <v>#DIV/0!</v>
      </c>
      <c r="CE133" s="61" t="e">
        <f t="shared" si="89"/>
        <v>#DIV/0!</v>
      </c>
      <c r="CF133" s="61" t="e">
        <f t="shared" si="89"/>
        <v>#DIV/0!</v>
      </c>
      <c r="CG133" s="61" t="e">
        <f t="shared" si="89"/>
        <v>#DIV/0!</v>
      </c>
      <c r="CH133" s="61" t="e">
        <f t="shared" si="90"/>
        <v>#DIV/0!</v>
      </c>
      <c r="CI133" s="61" t="e">
        <f t="shared" si="90"/>
        <v>#DIV/0!</v>
      </c>
      <c r="CJ133" s="61" t="e">
        <f t="shared" si="90"/>
        <v>#DIV/0!</v>
      </c>
      <c r="CK133" s="61" t="e">
        <f t="shared" si="90"/>
        <v>#DIV/0!</v>
      </c>
      <c r="CL133" s="61" t="e">
        <f t="shared" si="90"/>
        <v>#DIV/0!</v>
      </c>
      <c r="CM133" s="61" t="e">
        <f t="shared" si="90"/>
        <v>#DIV/0!</v>
      </c>
      <c r="CN133" s="61" t="e">
        <f t="shared" si="91"/>
        <v>#DIV/0!</v>
      </c>
      <c r="CO133" s="61" t="e">
        <f t="shared" si="91"/>
        <v>#DIV/0!</v>
      </c>
      <c r="CP133" s="61" t="e">
        <f t="shared" si="91"/>
        <v>#DIV/0!</v>
      </c>
      <c r="CQ133" s="61" t="e">
        <f t="shared" si="91"/>
        <v>#DIV/0!</v>
      </c>
      <c r="CR133" s="61" t="e">
        <f t="shared" si="91"/>
        <v>#DIV/0!</v>
      </c>
      <c r="CS133" s="61" t="e">
        <f t="shared" si="91"/>
        <v>#DIV/0!</v>
      </c>
      <c r="CT133" s="61" t="e">
        <f t="shared" si="91"/>
        <v>#DIV/0!</v>
      </c>
      <c r="CU133" s="61" t="e">
        <f t="shared" si="91"/>
        <v>#DIV/0!</v>
      </c>
      <c r="CV133" s="61" t="e">
        <f t="shared" si="91"/>
        <v>#DIV/0!</v>
      </c>
      <c r="CW133" s="61" t="e">
        <f t="shared" si="91"/>
        <v>#DIV/0!</v>
      </c>
      <c r="CX133" s="61" t="e">
        <f t="shared" si="91"/>
        <v>#DIV/0!</v>
      </c>
      <c r="CY133" s="61" t="e">
        <f t="shared" si="91"/>
        <v>#DIV/0!</v>
      </c>
      <c r="CZ133" s="61" t="e">
        <f t="shared" si="91"/>
        <v>#DIV/0!</v>
      </c>
      <c r="DA133" s="61" t="e">
        <f t="shared" si="91"/>
        <v>#DIV/0!</v>
      </c>
      <c r="DB133" s="61" t="e">
        <f t="shared" si="91"/>
        <v>#DIV/0!</v>
      </c>
      <c r="DC133" s="61" t="e">
        <f t="shared" si="91"/>
        <v>#DIV/0!</v>
      </c>
      <c r="DD133" s="61" t="e">
        <f t="shared" si="92"/>
        <v>#DIV/0!</v>
      </c>
      <c r="DE133" s="61" t="e">
        <f t="shared" si="92"/>
        <v>#DIV/0!</v>
      </c>
      <c r="DF133" s="61" t="e">
        <f t="shared" si="92"/>
        <v>#DIV/0!</v>
      </c>
      <c r="DG133" s="61" t="e">
        <f t="shared" si="92"/>
        <v>#DIV/0!</v>
      </c>
      <c r="DH133" s="61" t="e">
        <f t="shared" si="92"/>
        <v>#DIV/0!</v>
      </c>
      <c r="DI133" s="61" t="e">
        <f t="shared" si="92"/>
        <v>#DIV/0!</v>
      </c>
      <c r="DJ133" s="61" t="e">
        <f t="shared" si="92"/>
        <v>#DIV/0!</v>
      </c>
      <c r="DK133" s="61" t="e">
        <f t="shared" si="92"/>
        <v>#DIV/0!</v>
      </c>
      <c r="DL133" s="61" t="e">
        <f t="shared" si="92"/>
        <v>#DIV/0!</v>
      </c>
      <c r="DM133" s="61" t="e">
        <f t="shared" si="92"/>
        <v>#DIV/0!</v>
      </c>
      <c r="DN133" s="61" t="e">
        <f t="shared" si="92"/>
        <v>#DIV/0!</v>
      </c>
      <c r="DO133" s="61" t="e">
        <f t="shared" si="92"/>
        <v>#DIV/0!</v>
      </c>
      <c r="DP133" s="61" t="e">
        <f t="shared" si="92"/>
        <v>#DIV/0!</v>
      </c>
      <c r="DQ133" s="61" t="e">
        <f t="shared" si="92"/>
        <v>#DIV/0!</v>
      </c>
      <c r="DR133" s="61" t="e">
        <f t="shared" si="92"/>
        <v>#DIV/0!</v>
      </c>
      <c r="DS133" s="61" t="e">
        <f t="shared" si="92"/>
        <v>#DIV/0!</v>
      </c>
      <c r="DT133" s="61" t="e">
        <f t="shared" si="93"/>
        <v>#DIV/0!</v>
      </c>
      <c r="DU133" s="61" t="e">
        <f t="shared" si="93"/>
        <v>#DIV/0!</v>
      </c>
      <c r="DV133" s="61" t="e">
        <f t="shared" si="93"/>
        <v>#DIV/0!</v>
      </c>
      <c r="DW133" s="61" t="e">
        <f t="shared" si="93"/>
        <v>#DIV/0!</v>
      </c>
      <c r="DX133" s="61" t="e">
        <f t="shared" si="93"/>
        <v>#DIV/0!</v>
      </c>
      <c r="DY133" s="61" t="e">
        <f t="shared" si="93"/>
        <v>#DIV/0!</v>
      </c>
      <c r="DZ133" s="61" t="e">
        <f t="shared" si="97"/>
        <v>#DIV/0!</v>
      </c>
    </row>
    <row r="134" spans="1:130">
      <c r="A134" s="53">
        <v>4</v>
      </c>
      <c r="B134" s="63">
        <f t="shared" si="94"/>
        <v>0.5</v>
      </c>
      <c r="C134" s="53">
        <v>2004</v>
      </c>
      <c r="D134" s="64">
        <f t="shared" si="98"/>
        <v>0</v>
      </c>
      <c r="E134" s="64">
        <f t="shared" si="99"/>
        <v>0</v>
      </c>
      <c r="F134" s="64">
        <f t="shared" ref="F134:F152" si="100">VLOOKUP($C$68,$D$3:$K$63,$A$69,0)*(B132-B131)</f>
        <v>0</v>
      </c>
      <c r="G134" s="64">
        <f>VLOOKUP($C$69,$D$3:$K$63,$A$69,0)*(B131-B130)</f>
        <v>0</v>
      </c>
      <c r="H134" s="64">
        <f>VLOOKUP($C$70,$D$3:$K$63,$A$69,0)*B130</f>
        <v>0</v>
      </c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54">
        <f t="shared" si="95"/>
        <v>0</v>
      </c>
      <c r="BP134" s="53">
        <v>2004</v>
      </c>
      <c r="BQ134" s="61" t="e">
        <f t="shared" si="96"/>
        <v>#DIV/0!</v>
      </c>
      <c r="BR134" s="61" t="e">
        <f t="shared" si="89"/>
        <v>#DIV/0!</v>
      </c>
      <c r="BS134" s="61" t="e">
        <f t="shared" si="89"/>
        <v>#DIV/0!</v>
      </c>
      <c r="BT134" s="61" t="e">
        <f t="shared" si="89"/>
        <v>#DIV/0!</v>
      </c>
      <c r="BU134" s="61" t="e">
        <f t="shared" si="89"/>
        <v>#DIV/0!</v>
      </c>
      <c r="BV134" s="61" t="e">
        <f t="shared" si="89"/>
        <v>#DIV/0!</v>
      </c>
      <c r="BW134" s="61" t="e">
        <f t="shared" si="89"/>
        <v>#DIV/0!</v>
      </c>
      <c r="BX134" s="61" t="e">
        <f t="shared" si="89"/>
        <v>#DIV/0!</v>
      </c>
      <c r="BY134" s="61" t="e">
        <f t="shared" si="89"/>
        <v>#DIV/0!</v>
      </c>
      <c r="BZ134" s="61" t="e">
        <f t="shared" si="89"/>
        <v>#DIV/0!</v>
      </c>
      <c r="CA134" s="61" t="e">
        <f t="shared" si="89"/>
        <v>#DIV/0!</v>
      </c>
      <c r="CB134" s="61" t="e">
        <f t="shared" si="89"/>
        <v>#DIV/0!</v>
      </c>
      <c r="CC134" s="61" t="e">
        <f t="shared" si="89"/>
        <v>#DIV/0!</v>
      </c>
      <c r="CD134" s="61" t="e">
        <f t="shared" si="89"/>
        <v>#DIV/0!</v>
      </c>
      <c r="CE134" s="61" t="e">
        <f t="shared" si="89"/>
        <v>#DIV/0!</v>
      </c>
      <c r="CF134" s="61" t="e">
        <f t="shared" si="89"/>
        <v>#DIV/0!</v>
      </c>
      <c r="CG134" s="61" t="e">
        <f t="shared" si="89"/>
        <v>#DIV/0!</v>
      </c>
      <c r="CH134" s="61" t="e">
        <f t="shared" si="90"/>
        <v>#DIV/0!</v>
      </c>
      <c r="CI134" s="61" t="e">
        <f t="shared" si="90"/>
        <v>#DIV/0!</v>
      </c>
      <c r="CJ134" s="61" t="e">
        <f t="shared" si="90"/>
        <v>#DIV/0!</v>
      </c>
      <c r="CK134" s="61" t="e">
        <f t="shared" si="90"/>
        <v>#DIV/0!</v>
      </c>
      <c r="CL134" s="61" t="e">
        <f t="shared" si="90"/>
        <v>#DIV/0!</v>
      </c>
      <c r="CM134" s="61" t="e">
        <f t="shared" si="90"/>
        <v>#DIV/0!</v>
      </c>
      <c r="CN134" s="61" t="e">
        <f t="shared" si="91"/>
        <v>#DIV/0!</v>
      </c>
      <c r="CO134" s="61" t="e">
        <f t="shared" si="91"/>
        <v>#DIV/0!</v>
      </c>
      <c r="CP134" s="61" t="e">
        <f t="shared" si="91"/>
        <v>#DIV/0!</v>
      </c>
      <c r="CQ134" s="61" t="e">
        <f t="shared" si="91"/>
        <v>#DIV/0!</v>
      </c>
      <c r="CR134" s="61" t="e">
        <f t="shared" si="91"/>
        <v>#DIV/0!</v>
      </c>
      <c r="CS134" s="61" t="e">
        <f t="shared" si="91"/>
        <v>#DIV/0!</v>
      </c>
      <c r="CT134" s="61" t="e">
        <f t="shared" si="91"/>
        <v>#DIV/0!</v>
      </c>
      <c r="CU134" s="61" t="e">
        <f t="shared" si="91"/>
        <v>#DIV/0!</v>
      </c>
      <c r="CV134" s="61" t="e">
        <f t="shared" si="91"/>
        <v>#DIV/0!</v>
      </c>
      <c r="CW134" s="61" t="e">
        <f t="shared" si="91"/>
        <v>#DIV/0!</v>
      </c>
      <c r="CX134" s="61" t="e">
        <f t="shared" si="91"/>
        <v>#DIV/0!</v>
      </c>
      <c r="CY134" s="61" t="e">
        <f t="shared" si="91"/>
        <v>#DIV/0!</v>
      </c>
      <c r="CZ134" s="61" t="e">
        <f t="shared" si="91"/>
        <v>#DIV/0!</v>
      </c>
      <c r="DA134" s="61" t="e">
        <f t="shared" si="91"/>
        <v>#DIV/0!</v>
      </c>
      <c r="DB134" s="61" t="e">
        <f t="shared" si="91"/>
        <v>#DIV/0!</v>
      </c>
      <c r="DC134" s="61" t="e">
        <f t="shared" si="91"/>
        <v>#DIV/0!</v>
      </c>
      <c r="DD134" s="61" t="e">
        <f t="shared" si="92"/>
        <v>#DIV/0!</v>
      </c>
      <c r="DE134" s="61" t="e">
        <f t="shared" si="92"/>
        <v>#DIV/0!</v>
      </c>
      <c r="DF134" s="61" t="e">
        <f t="shared" si="92"/>
        <v>#DIV/0!</v>
      </c>
      <c r="DG134" s="61" t="e">
        <f t="shared" si="92"/>
        <v>#DIV/0!</v>
      </c>
      <c r="DH134" s="61" t="e">
        <f t="shared" si="92"/>
        <v>#DIV/0!</v>
      </c>
      <c r="DI134" s="61" t="e">
        <f t="shared" si="92"/>
        <v>#DIV/0!</v>
      </c>
      <c r="DJ134" s="61" t="e">
        <f t="shared" si="92"/>
        <v>#DIV/0!</v>
      </c>
      <c r="DK134" s="61" t="e">
        <f t="shared" si="92"/>
        <v>#DIV/0!</v>
      </c>
      <c r="DL134" s="61" t="e">
        <f t="shared" si="92"/>
        <v>#DIV/0!</v>
      </c>
      <c r="DM134" s="61" t="e">
        <f t="shared" si="92"/>
        <v>#DIV/0!</v>
      </c>
      <c r="DN134" s="61" t="e">
        <f t="shared" si="92"/>
        <v>#DIV/0!</v>
      </c>
      <c r="DO134" s="61" t="e">
        <f t="shared" si="92"/>
        <v>#DIV/0!</v>
      </c>
      <c r="DP134" s="61" t="e">
        <f t="shared" si="92"/>
        <v>#DIV/0!</v>
      </c>
      <c r="DQ134" s="61" t="e">
        <f t="shared" si="92"/>
        <v>#DIV/0!</v>
      </c>
      <c r="DR134" s="61" t="e">
        <f t="shared" si="92"/>
        <v>#DIV/0!</v>
      </c>
      <c r="DS134" s="61" t="e">
        <f t="shared" si="92"/>
        <v>#DIV/0!</v>
      </c>
      <c r="DT134" s="61" t="e">
        <f t="shared" si="93"/>
        <v>#DIV/0!</v>
      </c>
      <c r="DU134" s="61" t="e">
        <f t="shared" si="93"/>
        <v>#DIV/0!</v>
      </c>
      <c r="DV134" s="61" t="e">
        <f t="shared" si="93"/>
        <v>#DIV/0!</v>
      </c>
      <c r="DW134" s="61" t="e">
        <f t="shared" si="93"/>
        <v>#DIV/0!</v>
      </c>
      <c r="DX134" s="61" t="e">
        <f t="shared" si="93"/>
        <v>#DIV/0!</v>
      </c>
      <c r="DY134" s="61" t="e">
        <f t="shared" si="93"/>
        <v>#DIV/0!</v>
      </c>
      <c r="DZ134" s="61" t="e">
        <f t="shared" si="97"/>
        <v>#DIV/0!</v>
      </c>
    </row>
    <row r="135" spans="1:130">
      <c r="A135" s="53">
        <v>5</v>
      </c>
      <c r="B135" s="63">
        <f t="shared" si="94"/>
        <v>0.625</v>
      </c>
      <c r="C135" s="53">
        <v>2005</v>
      </c>
      <c r="D135" s="64">
        <f t="shared" si="98"/>
        <v>0</v>
      </c>
      <c r="E135" s="64">
        <f t="shared" si="99"/>
        <v>0</v>
      </c>
      <c r="F135" s="64">
        <f t="shared" si="100"/>
        <v>0</v>
      </c>
      <c r="G135" s="64">
        <f t="shared" ref="G135:G153" si="101">VLOOKUP($C$69,$D$3:$K$63,$A$69,0)*(B132-B131)</f>
        <v>0</v>
      </c>
      <c r="H135" s="64">
        <f>VLOOKUP($C$70,$D$3:$K$63,$A$69,0)*(B131-B130)</f>
        <v>3149158.8577384902</v>
      </c>
      <c r="I135" s="64">
        <f>VLOOKUP($C$71,$D$3:$K$63,$A$69,0)*B130</f>
        <v>0</v>
      </c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54">
        <f t="shared" si="95"/>
        <v>3149158.8577384902</v>
      </c>
      <c r="BP135" s="53">
        <v>2005</v>
      </c>
      <c r="BQ135" s="61">
        <f t="shared" si="96"/>
        <v>0</v>
      </c>
      <c r="BR135" s="61">
        <f t="shared" si="89"/>
        <v>0</v>
      </c>
      <c r="BS135" s="61">
        <f t="shared" si="89"/>
        <v>0</v>
      </c>
      <c r="BT135" s="61">
        <f t="shared" si="89"/>
        <v>0</v>
      </c>
      <c r="BU135" s="61">
        <f t="shared" si="89"/>
        <v>1</v>
      </c>
      <c r="BV135" s="61">
        <f t="shared" si="89"/>
        <v>0</v>
      </c>
      <c r="BW135" s="61">
        <f t="shared" si="89"/>
        <v>0</v>
      </c>
      <c r="BX135" s="61">
        <f t="shared" si="89"/>
        <v>0</v>
      </c>
      <c r="BY135" s="61">
        <f t="shared" si="89"/>
        <v>0</v>
      </c>
      <c r="BZ135" s="61">
        <f t="shared" si="89"/>
        <v>0</v>
      </c>
      <c r="CA135" s="61">
        <f t="shared" si="89"/>
        <v>0</v>
      </c>
      <c r="CB135" s="61">
        <f t="shared" si="89"/>
        <v>0</v>
      </c>
      <c r="CC135" s="61">
        <f t="shared" si="89"/>
        <v>0</v>
      </c>
      <c r="CD135" s="61">
        <f t="shared" si="89"/>
        <v>0</v>
      </c>
      <c r="CE135" s="61">
        <f t="shared" si="89"/>
        <v>0</v>
      </c>
      <c r="CF135" s="61">
        <f t="shared" si="89"/>
        <v>0</v>
      </c>
      <c r="CG135" s="61">
        <f t="shared" si="89"/>
        <v>0</v>
      </c>
      <c r="CH135" s="61">
        <f t="shared" si="90"/>
        <v>0</v>
      </c>
      <c r="CI135" s="61">
        <f t="shared" si="90"/>
        <v>0</v>
      </c>
      <c r="CJ135" s="61">
        <f t="shared" si="90"/>
        <v>0</v>
      </c>
      <c r="CK135" s="61">
        <f t="shared" si="90"/>
        <v>0</v>
      </c>
      <c r="CL135" s="61">
        <f t="shared" si="90"/>
        <v>0</v>
      </c>
      <c r="CM135" s="61">
        <f t="shared" si="90"/>
        <v>0</v>
      </c>
      <c r="CN135" s="61">
        <f t="shared" si="91"/>
        <v>0</v>
      </c>
      <c r="CO135" s="61">
        <f t="shared" si="91"/>
        <v>0</v>
      </c>
      <c r="CP135" s="61">
        <f t="shared" si="91"/>
        <v>0</v>
      </c>
      <c r="CQ135" s="61">
        <f t="shared" si="91"/>
        <v>0</v>
      </c>
      <c r="CR135" s="61">
        <f t="shared" si="91"/>
        <v>0</v>
      </c>
      <c r="CS135" s="61">
        <f t="shared" si="91"/>
        <v>0</v>
      </c>
      <c r="CT135" s="61">
        <f t="shared" si="91"/>
        <v>0</v>
      </c>
      <c r="CU135" s="61">
        <f t="shared" si="91"/>
        <v>0</v>
      </c>
      <c r="CV135" s="61">
        <f t="shared" si="91"/>
        <v>0</v>
      </c>
      <c r="CW135" s="61">
        <f t="shared" si="91"/>
        <v>0</v>
      </c>
      <c r="CX135" s="61">
        <f t="shared" si="91"/>
        <v>0</v>
      </c>
      <c r="CY135" s="61">
        <f t="shared" si="91"/>
        <v>0</v>
      </c>
      <c r="CZ135" s="61">
        <f t="shared" si="91"/>
        <v>0</v>
      </c>
      <c r="DA135" s="61">
        <f t="shared" si="91"/>
        <v>0</v>
      </c>
      <c r="DB135" s="61">
        <f t="shared" si="91"/>
        <v>0</v>
      </c>
      <c r="DC135" s="61">
        <f t="shared" si="91"/>
        <v>0</v>
      </c>
      <c r="DD135" s="61">
        <f t="shared" si="92"/>
        <v>0</v>
      </c>
      <c r="DE135" s="61">
        <f t="shared" si="92"/>
        <v>0</v>
      </c>
      <c r="DF135" s="61">
        <f t="shared" si="92"/>
        <v>0</v>
      </c>
      <c r="DG135" s="61">
        <f t="shared" si="92"/>
        <v>0</v>
      </c>
      <c r="DH135" s="61">
        <f t="shared" si="92"/>
        <v>0</v>
      </c>
      <c r="DI135" s="61">
        <f t="shared" si="92"/>
        <v>0</v>
      </c>
      <c r="DJ135" s="61">
        <f t="shared" si="92"/>
        <v>0</v>
      </c>
      <c r="DK135" s="61">
        <f t="shared" si="92"/>
        <v>0</v>
      </c>
      <c r="DL135" s="61">
        <f t="shared" si="92"/>
        <v>0</v>
      </c>
      <c r="DM135" s="61">
        <f t="shared" si="92"/>
        <v>0</v>
      </c>
      <c r="DN135" s="61">
        <f t="shared" si="92"/>
        <v>0</v>
      </c>
      <c r="DO135" s="61">
        <f t="shared" si="92"/>
        <v>0</v>
      </c>
      <c r="DP135" s="61">
        <f t="shared" si="92"/>
        <v>0</v>
      </c>
      <c r="DQ135" s="61">
        <f t="shared" si="92"/>
        <v>0</v>
      </c>
      <c r="DR135" s="61">
        <f t="shared" si="92"/>
        <v>0</v>
      </c>
      <c r="DS135" s="61">
        <f t="shared" si="92"/>
        <v>0</v>
      </c>
      <c r="DT135" s="61">
        <f t="shared" si="93"/>
        <v>0</v>
      </c>
      <c r="DU135" s="61">
        <f t="shared" si="93"/>
        <v>0</v>
      </c>
      <c r="DV135" s="61">
        <f t="shared" si="93"/>
        <v>0</v>
      </c>
      <c r="DW135" s="61">
        <f t="shared" si="93"/>
        <v>0</v>
      </c>
      <c r="DX135" s="61">
        <f t="shared" si="93"/>
        <v>0</v>
      </c>
      <c r="DY135" s="61">
        <f t="shared" si="93"/>
        <v>0</v>
      </c>
      <c r="DZ135" s="61">
        <f t="shared" si="97"/>
        <v>1</v>
      </c>
    </row>
    <row r="136" spans="1:130">
      <c r="A136" s="53">
        <v>6</v>
      </c>
      <c r="B136" s="63">
        <f t="shared" si="94"/>
        <v>0.75</v>
      </c>
      <c r="C136" s="53">
        <v>2006</v>
      </c>
      <c r="D136" s="64">
        <f t="shared" si="98"/>
        <v>0</v>
      </c>
      <c r="E136" s="64">
        <f t="shared" si="99"/>
        <v>0</v>
      </c>
      <c r="F136" s="64">
        <f t="shared" si="100"/>
        <v>0</v>
      </c>
      <c r="G136" s="64">
        <f t="shared" si="101"/>
        <v>0</v>
      </c>
      <c r="H136" s="64">
        <f t="shared" ref="H136:H154" si="102">VLOOKUP($C$70,$D$3:$K$63,$A$69,0)*(B132-B131)</f>
        <v>3149158.8577384902</v>
      </c>
      <c r="I136" s="64">
        <f>VLOOKUP($C$71,$D$3:$K$63,$A$69,0)*(B131-B130)</f>
        <v>54242.790892657802</v>
      </c>
      <c r="J136" s="64">
        <f>VLOOKUP($C$72,$D$3:$K$63,$A$69,0)*B130</f>
        <v>0</v>
      </c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54">
        <f t="shared" si="95"/>
        <v>3203401.6486311499</v>
      </c>
      <c r="BP136" s="53">
        <v>2006</v>
      </c>
      <c r="BQ136" s="61">
        <f t="shared" si="96"/>
        <v>0</v>
      </c>
      <c r="BR136" s="61">
        <f t="shared" si="89"/>
        <v>0</v>
      </c>
      <c r="BS136" s="61">
        <f t="shared" si="89"/>
        <v>0</v>
      </c>
      <c r="BT136" s="61">
        <f t="shared" si="89"/>
        <v>0</v>
      </c>
      <c r="BU136" s="61">
        <f t="shared" si="89"/>
        <v>0.983067127746583</v>
      </c>
      <c r="BV136" s="61">
        <f t="shared" si="89"/>
        <v>1.69328722534174E-2</v>
      </c>
      <c r="BW136" s="61">
        <f t="shared" si="89"/>
        <v>0</v>
      </c>
      <c r="BX136" s="61">
        <f t="shared" si="89"/>
        <v>0</v>
      </c>
      <c r="BY136" s="61">
        <f t="shared" si="89"/>
        <v>0</v>
      </c>
      <c r="BZ136" s="61">
        <f t="shared" si="89"/>
        <v>0</v>
      </c>
      <c r="CA136" s="61">
        <f t="shared" si="89"/>
        <v>0</v>
      </c>
      <c r="CB136" s="61">
        <f t="shared" si="89"/>
        <v>0</v>
      </c>
      <c r="CC136" s="61">
        <f t="shared" si="89"/>
        <v>0</v>
      </c>
      <c r="CD136" s="61">
        <f t="shared" si="89"/>
        <v>0</v>
      </c>
      <c r="CE136" s="61">
        <f t="shared" si="89"/>
        <v>0</v>
      </c>
      <c r="CF136" s="61">
        <f t="shared" si="89"/>
        <v>0</v>
      </c>
      <c r="CG136" s="61">
        <f t="shared" si="89"/>
        <v>0</v>
      </c>
      <c r="CH136" s="61">
        <f t="shared" si="90"/>
        <v>0</v>
      </c>
      <c r="CI136" s="61">
        <f t="shared" si="90"/>
        <v>0</v>
      </c>
      <c r="CJ136" s="61">
        <f t="shared" si="90"/>
        <v>0</v>
      </c>
      <c r="CK136" s="61">
        <f t="shared" si="90"/>
        <v>0</v>
      </c>
      <c r="CL136" s="61">
        <f t="shared" si="90"/>
        <v>0</v>
      </c>
      <c r="CM136" s="61">
        <f t="shared" si="90"/>
        <v>0</v>
      </c>
      <c r="CN136" s="61">
        <f t="shared" si="91"/>
        <v>0</v>
      </c>
      <c r="CO136" s="61">
        <f t="shared" si="91"/>
        <v>0</v>
      </c>
      <c r="CP136" s="61">
        <f t="shared" si="91"/>
        <v>0</v>
      </c>
      <c r="CQ136" s="61">
        <f t="shared" si="91"/>
        <v>0</v>
      </c>
      <c r="CR136" s="61">
        <f t="shared" si="91"/>
        <v>0</v>
      </c>
      <c r="CS136" s="61">
        <f t="shared" si="91"/>
        <v>0</v>
      </c>
      <c r="CT136" s="61">
        <f t="shared" si="91"/>
        <v>0</v>
      </c>
      <c r="CU136" s="61">
        <f t="shared" si="91"/>
        <v>0</v>
      </c>
      <c r="CV136" s="61">
        <f t="shared" si="91"/>
        <v>0</v>
      </c>
      <c r="CW136" s="61">
        <f t="shared" si="91"/>
        <v>0</v>
      </c>
      <c r="CX136" s="61">
        <f t="shared" si="91"/>
        <v>0</v>
      </c>
      <c r="CY136" s="61">
        <f t="shared" si="91"/>
        <v>0</v>
      </c>
      <c r="CZ136" s="61">
        <f t="shared" si="91"/>
        <v>0</v>
      </c>
      <c r="DA136" s="61">
        <f t="shared" si="91"/>
        <v>0</v>
      </c>
      <c r="DB136" s="61">
        <f t="shared" si="91"/>
        <v>0</v>
      </c>
      <c r="DC136" s="61">
        <f t="shared" si="91"/>
        <v>0</v>
      </c>
      <c r="DD136" s="61">
        <f t="shared" si="92"/>
        <v>0</v>
      </c>
      <c r="DE136" s="61">
        <f t="shared" si="92"/>
        <v>0</v>
      </c>
      <c r="DF136" s="61">
        <f t="shared" si="92"/>
        <v>0</v>
      </c>
      <c r="DG136" s="61">
        <f t="shared" si="92"/>
        <v>0</v>
      </c>
      <c r="DH136" s="61">
        <f t="shared" si="92"/>
        <v>0</v>
      </c>
      <c r="DI136" s="61">
        <f t="shared" si="92"/>
        <v>0</v>
      </c>
      <c r="DJ136" s="61">
        <f t="shared" si="92"/>
        <v>0</v>
      </c>
      <c r="DK136" s="61">
        <f t="shared" si="92"/>
        <v>0</v>
      </c>
      <c r="DL136" s="61">
        <f t="shared" si="92"/>
        <v>0</v>
      </c>
      <c r="DM136" s="61">
        <f t="shared" si="92"/>
        <v>0</v>
      </c>
      <c r="DN136" s="61">
        <f t="shared" si="92"/>
        <v>0</v>
      </c>
      <c r="DO136" s="61">
        <f t="shared" si="92"/>
        <v>0</v>
      </c>
      <c r="DP136" s="61">
        <f t="shared" si="92"/>
        <v>0</v>
      </c>
      <c r="DQ136" s="61">
        <f t="shared" si="92"/>
        <v>0</v>
      </c>
      <c r="DR136" s="61">
        <f t="shared" si="92"/>
        <v>0</v>
      </c>
      <c r="DS136" s="61">
        <f t="shared" si="92"/>
        <v>0</v>
      </c>
      <c r="DT136" s="61">
        <f t="shared" si="93"/>
        <v>0</v>
      </c>
      <c r="DU136" s="61">
        <f t="shared" si="93"/>
        <v>0</v>
      </c>
      <c r="DV136" s="61">
        <f t="shared" si="93"/>
        <v>0</v>
      </c>
      <c r="DW136" s="61">
        <f t="shared" si="93"/>
        <v>0</v>
      </c>
      <c r="DX136" s="61">
        <f t="shared" si="93"/>
        <v>0</v>
      </c>
      <c r="DY136" s="61">
        <f t="shared" si="93"/>
        <v>0</v>
      </c>
      <c r="DZ136" s="61">
        <f t="shared" si="97"/>
        <v>1</v>
      </c>
    </row>
    <row r="137" spans="1:130">
      <c r="A137" s="53">
        <v>7</v>
      </c>
      <c r="B137" s="63">
        <f t="shared" si="94"/>
        <v>0.875</v>
      </c>
      <c r="C137" s="53">
        <v>2007</v>
      </c>
      <c r="D137" s="64">
        <f t="shared" si="98"/>
        <v>0</v>
      </c>
      <c r="E137" s="64">
        <f t="shared" si="99"/>
        <v>0</v>
      </c>
      <c r="F137" s="64">
        <f t="shared" si="100"/>
        <v>0</v>
      </c>
      <c r="G137" s="64">
        <f t="shared" si="101"/>
        <v>0</v>
      </c>
      <c r="H137" s="64">
        <f t="shared" si="102"/>
        <v>3149158.8577384902</v>
      </c>
      <c r="I137" s="64">
        <f t="shared" ref="I137:I155" si="103">VLOOKUP($C$71,$D$3:$K$63,$A$69,0)*(B132-B131)</f>
        <v>54242.790892657802</v>
      </c>
      <c r="J137" s="64">
        <f>VLOOKUP($C$72,$D$3:$K$63,$A$69,0)*(B131-B130)</f>
        <v>1588.5463476769501</v>
      </c>
      <c r="K137" s="64">
        <f>VLOOKUP($C$73,$D$3:$K$63,$A$69,0)*B130</f>
        <v>0</v>
      </c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54">
        <f t="shared" si="95"/>
        <v>3204990.1949788299</v>
      </c>
      <c r="BP137" s="53">
        <v>2007</v>
      </c>
      <c r="BQ137" s="61">
        <f t="shared" si="96"/>
        <v>0</v>
      </c>
      <c r="BR137" s="61">
        <f t="shared" si="89"/>
        <v>0</v>
      </c>
      <c r="BS137" s="61">
        <f t="shared" si="89"/>
        <v>0</v>
      </c>
      <c r="BT137" s="61">
        <f t="shared" si="89"/>
        <v>0</v>
      </c>
      <c r="BU137" s="61">
        <f t="shared" si="89"/>
        <v>0.98257987268485103</v>
      </c>
      <c r="BV137" s="61">
        <f t="shared" si="89"/>
        <v>1.6924479512492301E-2</v>
      </c>
      <c r="BW137" s="61">
        <f t="shared" si="89"/>
        <v>4.9564780265651904E-4</v>
      </c>
      <c r="BX137" s="61">
        <f t="shared" si="89"/>
        <v>0</v>
      </c>
      <c r="BY137" s="61">
        <f t="shared" si="89"/>
        <v>0</v>
      </c>
      <c r="BZ137" s="61">
        <f t="shared" si="89"/>
        <v>0</v>
      </c>
      <c r="CA137" s="61">
        <f t="shared" si="89"/>
        <v>0</v>
      </c>
      <c r="CB137" s="61">
        <f t="shared" si="89"/>
        <v>0</v>
      </c>
      <c r="CC137" s="61">
        <f t="shared" si="89"/>
        <v>0</v>
      </c>
      <c r="CD137" s="61">
        <f t="shared" si="89"/>
        <v>0</v>
      </c>
      <c r="CE137" s="61">
        <f t="shared" si="89"/>
        <v>0</v>
      </c>
      <c r="CF137" s="61">
        <f t="shared" si="89"/>
        <v>0</v>
      </c>
      <c r="CG137" s="61">
        <f t="shared" si="89"/>
        <v>0</v>
      </c>
      <c r="CH137" s="61">
        <f t="shared" si="90"/>
        <v>0</v>
      </c>
      <c r="CI137" s="61">
        <f t="shared" si="90"/>
        <v>0</v>
      </c>
      <c r="CJ137" s="61">
        <f t="shared" si="90"/>
        <v>0</v>
      </c>
      <c r="CK137" s="61">
        <f t="shared" si="90"/>
        <v>0</v>
      </c>
      <c r="CL137" s="61">
        <f t="shared" si="90"/>
        <v>0</v>
      </c>
      <c r="CM137" s="61">
        <f t="shared" si="90"/>
        <v>0</v>
      </c>
      <c r="CN137" s="61">
        <f t="shared" si="91"/>
        <v>0</v>
      </c>
      <c r="CO137" s="61">
        <f t="shared" si="91"/>
        <v>0</v>
      </c>
      <c r="CP137" s="61">
        <f t="shared" si="91"/>
        <v>0</v>
      </c>
      <c r="CQ137" s="61">
        <f t="shared" si="91"/>
        <v>0</v>
      </c>
      <c r="CR137" s="61">
        <f t="shared" si="91"/>
        <v>0</v>
      </c>
      <c r="CS137" s="61">
        <f t="shared" si="91"/>
        <v>0</v>
      </c>
      <c r="CT137" s="61">
        <f t="shared" si="91"/>
        <v>0</v>
      </c>
      <c r="CU137" s="61">
        <f t="shared" si="91"/>
        <v>0</v>
      </c>
      <c r="CV137" s="61">
        <f t="shared" si="91"/>
        <v>0</v>
      </c>
      <c r="CW137" s="61">
        <f t="shared" si="91"/>
        <v>0</v>
      </c>
      <c r="CX137" s="61">
        <f t="shared" si="91"/>
        <v>0</v>
      </c>
      <c r="CY137" s="61">
        <f t="shared" si="91"/>
        <v>0</v>
      </c>
      <c r="CZ137" s="61">
        <f t="shared" si="91"/>
        <v>0</v>
      </c>
      <c r="DA137" s="61">
        <f t="shared" si="91"/>
        <v>0</v>
      </c>
      <c r="DB137" s="61">
        <f t="shared" si="91"/>
        <v>0</v>
      </c>
      <c r="DC137" s="61">
        <f t="shared" si="91"/>
        <v>0</v>
      </c>
      <c r="DD137" s="61">
        <f t="shared" si="92"/>
        <v>0</v>
      </c>
      <c r="DE137" s="61">
        <f t="shared" si="92"/>
        <v>0</v>
      </c>
      <c r="DF137" s="61">
        <f t="shared" si="92"/>
        <v>0</v>
      </c>
      <c r="DG137" s="61">
        <f t="shared" si="92"/>
        <v>0</v>
      </c>
      <c r="DH137" s="61">
        <f t="shared" si="92"/>
        <v>0</v>
      </c>
      <c r="DI137" s="61">
        <f t="shared" si="92"/>
        <v>0</v>
      </c>
      <c r="DJ137" s="61">
        <f t="shared" si="92"/>
        <v>0</v>
      </c>
      <c r="DK137" s="61">
        <f t="shared" si="92"/>
        <v>0</v>
      </c>
      <c r="DL137" s="61">
        <f t="shared" si="92"/>
        <v>0</v>
      </c>
      <c r="DM137" s="61">
        <f t="shared" si="92"/>
        <v>0</v>
      </c>
      <c r="DN137" s="61">
        <f t="shared" si="92"/>
        <v>0</v>
      </c>
      <c r="DO137" s="61">
        <f t="shared" si="92"/>
        <v>0</v>
      </c>
      <c r="DP137" s="61">
        <f t="shared" si="92"/>
        <v>0</v>
      </c>
      <c r="DQ137" s="61">
        <f t="shared" si="92"/>
        <v>0</v>
      </c>
      <c r="DR137" s="61">
        <f t="shared" si="92"/>
        <v>0</v>
      </c>
      <c r="DS137" s="61">
        <f t="shared" si="92"/>
        <v>0</v>
      </c>
      <c r="DT137" s="61">
        <f t="shared" si="93"/>
        <v>0</v>
      </c>
      <c r="DU137" s="61">
        <f t="shared" si="93"/>
        <v>0</v>
      </c>
      <c r="DV137" s="61">
        <f t="shared" si="93"/>
        <v>0</v>
      </c>
      <c r="DW137" s="61">
        <f t="shared" si="93"/>
        <v>0</v>
      </c>
      <c r="DX137" s="61">
        <f t="shared" si="93"/>
        <v>0</v>
      </c>
      <c r="DY137" s="61">
        <f t="shared" si="93"/>
        <v>0</v>
      </c>
      <c r="DZ137" s="61">
        <f t="shared" si="97"/>
        <v>1</v>
      </c>
    </row>
    <row r="138" spans="1:130">
      <c r="A138" s="53">
        <v>8</v>
      </c>
      <c r="B138" s="63">
        <f t="shared" si="94"/>
        <v>1</v>
      </c>
      <c r="C138" s="53">
        <v>2008</v>
      </c>
      <c r="D138" s="64">
        <f t="shared" si="98"/>
        <v>0</v>
      </c>
      <c r="E138" s="64">
        <f t="shared" si="99"/>
        <v>0</v>
      </c>
      <c r="F138" s="64">
        <f t="shared" si="100"/>
        <v>0</v>
      </c>
      <c r="G138" s="64">
        <f t="shared" si="101"/>
        <v>0</v>
      </c>
      <c r="H138" s="64">
        <f t="shared" si="102"/>
        <v>3149158.8577384902</v>
      </c>
      <c r="I138" s="64">
        <f t="shared" si="103"/>
        <v>54242.790892657802</v>
      </c>
      <c r="J138" s="64">
        <f t="shared" ref="J138:J156" si="104">VLOOKUP($C$72,$D$3:$K$63,$A$69,0)*(B132-B131)</f>
        <v>1588.5463476769501</v>
      </c>
      <c r="K138" s="64">
        <f>VLOOKUP($C$73,$D$3:$K$63,$A$69,0)*(B131-B130)</f>
        <v>322.70596745604502</v>
      </c>
      <c r="L138" s="64">
        <f>VLOOKUP($C$74,$D$3:$K$63,$A$69,0)*B130</f>
        <v>0</v>
      </c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54">
        <f t="shared" si="95"/>
        <v>3205312.90094628</v>
      </c>
      <c r="BP138" s="53">
        <v>2008</v>
      </c>
      <c r="BQ138" s="61">
        <f t="shared" si="96"/>
        <v>0</v>
      </c>
      <c r="BR138" s="61">
        <f t="shared" si="89"/>
        <v>0</v>
      </c>
      <c r="BS138" s="61">
        <f t="shared" si="89"/>
        <v>0</v>
      </c>
      <c r="BT138" s="61">
        <f t="shared" si="89"/>
        <v>0</v>
      </c>
      <c r="BU138" s="61">
        <f t="shared" si="89"/>
        <v>0.982480948056206</v>
      </c>
      <c r="BV138" s="61">
        <f t="shared" si="89"/>
        <v>1.69227755819546E-2</v>
      </c>
      <c r="BW138" s="61">
        <f t="shared" si="89"/>
        <v>4.9559790159892602E-4</v>
      </c>
      <c r="BX138" s="61">
        <f t="shared" si="89"/>
        <v>1.00678460240426E-4</v>
      </c>
      <c r="BY138" s="61">
        <f t="shared" si="89"/>
        <v>0</v>
      </c>
      <c r="BZ138" s="61">
        <f t="shared" si="89"/>
        <v>0</v>
      </c>
      <c r="CA138" s="61">
        <f t="shared" si="89"/>
        <v>0</v>
      </c>
      <c r="CB138" s="61">
        <f t="shared" si="89"/>
        <v>0</v>
      </c>
      <c r="CC138" s="61">
        <f t="shared" si="89"/>
        <v>0</v>
      </c>
      <c r="CD138" s="61">
        <f t="shared" si="89"/>
        <v>0</v>
      </c>
      <c r="CE138" s="61">
        <f t="shared" si="89"/>
        <v>0</v>
      </c>
      <c r="CF138" s="61">
        <f t="shared" si="89"/>
        <v>0</v>
      </c>
      <c r="CG138" s="61">
        <f t="shared" si="89"/>
        <v>0</v>
      </c>
      <c r="CH138" s="61">
        <f t="shared" si="90"/>
        <v>0</v>
      </c>
      <c r="CI138" s="61">
        <f t="shared" si="90"/>
        <v>0</v>
      </c>
      <c r="CJ138" s="61">
        <f t="shared" si="90"/>
        <v>0</v>
      </c>
      <c r="CK138" s="61">
        <f t="shared" si="90"/>
        <v>0</v>
      </c>
      <c r="CL138" s="61">
        <f t="shared" si="90"/>
        <v>0</v>
      </c>
      <c r="CM138" s="61">
        <f t="shared" si="90"/>
        <v>0</v>
      </c>
      <c r="CN138" s="61">
        <f t="shared" si="91"/>
        <v>0</v>
      </c>
      <c r="CO138" s="61">
        <f t="shared" si="91"/>
        <v>0</v>
      </c>
      <c r="CP138" s="61">
        <f t="shared" si="91"/>
        <v>0</v>
      </c>
      <c r="CQ138" s="61">
        <f t="shared" si="91"/>
        <v>0</v>
      </c>
      <c r="CR138" s="61">
        <f t="shared" si="91"/>
        <v>0</v>
      </c>
      <c r="CS138" s="61">
        <f t="shared" si="91"/>
        <v>0</v>
      </c>
      <c r="CT138" s="61">
        <f t="shared" si="91"/>
        <v>0</v>
      </c>
      <c r="CU138" s="61">
        <f t="shared" si="91"/>
        <v>0</v>
      </c>
      <c r="CV138" s="61">
        <f t="shared" si="91"/>
        <v>0</v>
      </c>
      <c r="CW138" s="61">
        <f t="shared" si="91"/>
        <v>0</v>
      </c>
      <c r="CX138" s="61">
        <f t="shared" si="91"/>
        <v>0</v>
      </c>
      <c r="CY138" s="61">
        <f t="shared" si="91"/>
        <v>0</v>
      </c>
      <c r="CZ138" s="61">
        <f t="shared" si="91"/>
        <v>0</v>
      </c>
      <c r="DA138" s="61">
        <f t="shared" si="91"/>
        <v>0</v>
      </c>
      <c r="DB138" s="61">
        <f t="shared" si="91"/>
        <v>0</v>
      </c>
      <c r="DC138" s="61">
        <f t="shared" si="91"/>
        <v>0</v>
      </c>
      <c r="DD138" s="61">
        <f t="shared" si="92"/>
        <v>0</v>
      </c>
      <c r="DE138" s="61">
        <f t="shared" si="92"/>
        <v>0</v>
      </c>
      <c r="DF138" s="61">
        <f t="shared" si="92"/>
        <v>0</v>
      </c>
      <c r="DG138" s="61">
        <f t="shared" si="92"/>
        <v>0</v>
      </c>
      <c r="DH138" s="61">
        <f t="shared" si="92"/>
        <v>0</v>
      </c>
      <c r="DI138" s="61">
        <f t="shared" si="92"/>
        <v>0</v>
      </c>
      <c r="DJ138" s="61">
        <f t="shared" si="92"/>
        <v>0</v>
      </c>
      <c r="DK138" s="61">
        <f t="shared" si="92"/>
        <v>0</v>
      </c>
      <c r="DL138" s="61">
        <f t="shared" si="92"/>
        <v>0</v>
      </c>
      <c r="DM138" s="61">
        <f t="shared" si="92"/>
        <v>0</v>
      </c>
      <c r="DN138" s="61">
        <f t="shared" si="92"/>
        <v>0</v>
      </c>
      <c r="DO138" s="61">
        <f t="shared" si="92"/>
        <v>0</v>
      </c>
      <c r="DP138" s="61">
        <f t="shared" si="92"/>
        <v>0</v>
      </c>
      <c r="DQ138" s="61">
        <f t="shared" si="92"/>
        <v>0</v>
      </c>
      <c r="DR138" s="61">
        <f t="shared" si="92"/>
        <v>0</v>
      </c>
      <c r="DS138" s="61">
        <f t="shared" si="92"/>
        <v>0</v>
      </c>
      <c r="DT138" s="61">
        <f t="shared" si="93"/>
        <v>0</v>
      </c>
      <c r="DU138" s="61">
        <f t="shared" si="93"/>
        <v>0</v>
      </c>
      <c r="DV138" s="61">
        <f t="shared" si="93"/>
        <v>0</v>
      </c>
      <c r="DW138" s="61">
        <f t="shared" si="93"/>
        <v>0</v>
      </c>
      <c r="DX138" s="61">
        <f t="shared" si="93"/>
        <v>0</v>
      </c>
      <c r="DY138" s="61">
        <f t="shared" si="93"/>
        <v>0</v>
      </c>
      <c r="DZ138" s="61">
        <f t="shared" si="97"/>
        <v>1</v>
      </c>
    </row>
    <row r="139" spans="1:130">
      <c r="A139" s="53">
        <v>9</v>
      </c>
      <c r="B139" s="63">
        <f t="shared" si="94"/>
        <v>1</v>
      </c>
      <c r="C139" s="53">
        <v>2009</v>
      </c>
      <c r="D139" s="64">
        <f t="shared" si="98"/>
        <v>0</v>
      </c>
      <c r="E139" s="64">
        <f t="shared" si="99"/>
        <v>0</v>
      </c>
      <c r="F139" s="64">
        <f t="shared" si="100"/>
        <v>0</v>
      </c>
      <c r="G139" s="64">
        <f t="shared" si="101"/>
        <v>0</v>
      </c>
      <c r="H139" s="64">
        <f t="shared" si="102"/>
        <v>3149158.8577384902</v>
      </c>
      <c r="I139" s="64">
        <f t="shared" si="103"/>
        <v>54242.790892657802</v>
      </c>
      <c r="J139" s="64">
        <f t="shared" si="104"/>
        <v>1588.5463476769501</v>
      </c>
      <c r="K139" s="64">
        <f t="shared" ref="K139:K157" si="105">VLOOKUP($C$73,$D$3:$K$63,$A$69,0)*(B132-B131)</f>
        <v>322.70596745604502</v>
      </c>
      <c r="L139" s="64">
        <f>VLOOKUP($C$74,$D$3:$K$63,$A$69,0)*(B131-B130)</f>
        <v>149.72851374502801</v>
      </c>
      <c r="M139" s="64">
        <f>VLOOKUP($C$75,$D$3:$K$63,$A$69,0)*B130</f>
        <v>0</v>
      </c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54">
        <f t="shared" si="95"/>
        <v>3205462.6294600298</v>
      </c>
      <c r="BP139" s="53">
        <v>2009</v>
      </c>
      <c r="BQ139" s="61">
        <f t="shared" si="96"/>
        <v>0</v>
      </c>
      <c r="BR139" s="61">
        <f t="shared" si="89"/>
        <v>0</v>
      </c>
      <c r="BS139" s="61">
        <f t="shared" si="89"/>
        <v>0</v>
      </c>
      <c r="BT139" s="61">
        <f t="shared" si="89"/>
        <v>0</v>
      </c>
      <c r="BU139" s="61">
        <f t="shared" si="89"/>
        <v>0.98243505595601999</v>
      </c>
      <c r="BV139" s="61">
        <f t="shared" si="89"/>
        <v>1.6921985111957201E-2</v>
      </c>
      <c r="BW139" s="61">
        <f t="shared" si="89"/>
        <v>4.9557475201154996E-4</v>
      </c>
      <c r="BX139" s="61">
        <f t="shared" si="89"/>
        <v>1.0067375750701101E-4</v>
      </c>
      <c r="BY139" s="61">
        <f t="shared" si="89"/>
        <v>4.6710422504676202E-5</v>
      </c>
      <c r="BZ139" s="61">
        <f t="shared" si="89"/>
        <v>0</v>
      </c>
      <c r="CA139" s="61">
        <f t="shared" si="89"/>
        <v>0</v>
      </c>
      <c r="CB139" s="61">
        <f t="shared" si="89"/>
        <v>0</v>
      </c>
      <c r="CC139" s="61">
        <f t="shared" si="89"/>
        <v>0</v>
      </c>
      <c r="CD139" s="61">
        <f t="shared" si="89"/>
        <v>0</v>
      </c>
      <c r="CE139" s="61">
        <f t="shared" si="89"/>
        <v>0</v>
      </c>
      <c r="CF139" s="61">
        <f t="shared" si="89"/>
        <v>0</v>
      </c>
      <c r="CG139" s="61">
        <f t="shared" si="89"/>
        <v>0</v>
      </c>
      <c r="CH139" s="61">
        <f t="shared" si="90"/>
        <v>0</v>
      </c>
      <c r="CI139" s="61">
        <f t="shared" si="90"/>
        <v>0</v>
      </c>
      <c r="CJ139" s="61">
        <f t="shared" si="90"/>
        <v>0</v>
      </c>
      <c r="CK139" s="61">
        <f t="shared" si="90"/>
        <v>0</v>
      </c>
      <c r="CL139" s="61">
        <f t="shared" si="90"/>
        <v>0</v>
      </c>
      <c r="CM139" s="61">
        <f t="shared" si="90"/>
        <v>0</v>
      </c>
      <c r="CN139" s="61">
        <f t="shared" si="91"/>
        <v>0</v>
      </c>
      <c r="CO139" s="61">
        <f t="shared" si="91"/>
        <v>0</v>
      </c>
      <c r="CP139" s="61">
        <f t="shared" si="91"/>
        <v>0</v>
      </c>
      <c r="CQ139" s="61">
        <f t="shared" si="91"/>
        <v>0</v>
      </c>
      <c r="CR139" s="61">
        <f t="shared" si="91"/>
        <v>0</v>
      </c>
      <c r="CS139" s="61">
        <f t="shared" si="91"/>
        <v>0</v>
      </c>
      <c r="CT139" s="61">
        <f t="shared" si="91"/>
        <v>0</v>
      </c>
      <c r="CU139" s="61">
        <f t="shared" si="91"/>
        <v>0</v>
      </c>
      <c r="CV139" s="61">
        <f t="shared" si="91"/>
        <v>0</v>
      </c>
      <c r="CW139" s="61">
        <f t="shared" si="91"/>
        <v>0</v>
      </c>
      <c r="CX139" s="61">
        <f t="shared" si="91"/>
        <v>0</v>
      </c>
      <c r="CY139" s="61">
        <f t="shared" si="91"/>
        <v>0</v>
      </c>
      <c r="CZ139" s="61">
        <f t="shared" si="91"/>
        <v>0</v>
      </c>
      <c r="DA139" s="61">
        <f t="shared" si="91"/>
        <v>0</v>
      </c>
      <c r="DB139" s="61">
        <f t="shared" si="91"/>
        <v>0</v>
      </c>
      <c r="DC139" s="61">
        <f t="shared" si="91"/>
        <v>0</v>
      </c>
      <c r="DD139" s="61">
        <f t="shared" si="92"/>
        <v>0</v>
      </c>
      <c r="DE139" s="61">
        <f t="shared" si="92"/>
        <v>0</v>
      </c>
      <c r="DF139" s="61">
        <f t="shared" si="92"/>
        <v>0</v>
      </c>
      <c r="DG139" s="61">
        <f t="shared" si="92"/>
        <v>0</v>
      </c>
      <c r="DH139" s="61">
        <f t="shared" si="92"/>
        <v>0</v>
      </c>
      <c r="DI139" s="61">
        <f t="shared" si="92"/>
        <v>0</v>
      </c>
      <c r="DJ139" s="61">
        <f t="shared" si="92"/>
        <v>0</v>
      </c>
      <c r="DK139" s="61">
        <f t="shared" si="92"/>
        <v>0</v>
      </c>
      <c r="DL139" s="61">
        <f t="shared" si="92"/>
        <v>0</v>
      </c>
      <c r="DM139" s="61">
        <f t="shared" si="92"/>
        <v>0</v>
      </c>
      <c r="DN139" s="61">
        <f t="shared" si="92"/>
        <v>0</v>
      </c>
      <c r="DO139" s="61">
        <f t="shared" si="92"/>
        <v>0</v>
      </c>
      <c r="DP139" s="61">
        <f t="shared" si="92"/>
        <v>0</v>
      </c>
      <c r="DQ139" s="61">
        <f t="shared" si="92"/>
        <v>0</v>
      </c>
      <c r="DR139" s="61">
        <f t="shared" si="92"/>
        <v>0</v>
      </c>
      <c r="DS139" s="61">
        <f t="shared" si="92"/>
        <v>0</v>
      </c>
      <c r="DT139" s="61">
        <f t="shared" si="93"/>
        <v>0</v>
      </c>
      <c r="DU139" s="61">
        <f t="shared" si="93"/>
        <v>0</v>
      </c>
      <c r="DV139" s="61">
        <f t="shared" si="93"/>
        <v>0</v>
      </c>
      <c r="DW139" s="61">
        <f t="shared" si="93"/>
        <v>0</v>
      </c>
      <c r="DX139" s="61">
        <f t="shared" si="93"/>
        <v>0</v>
      </c>
      <c r="DY139" s="61">
        <f t="shared" si="93"/>
        <v>0</v>
      </c>
      <c r="DZ139" s="61">
        <f t="shared" si="97"/>
        <v>1</v>
      </c>
    </row>
    <row r="140" spans="1:130">
      <c r="A140" s="53">
        <v>10</v>
      </c>
      <c r="B140" s="63">
        <f t="shared" si="94"/>
        <v>1</v>
      </c>
      <c r="C140" s="53">
        <v>2010</v>
      </c>
      <c r="D140" s="64">
        <f t="shared" si="98"/>
        <v>0</v>
      </c>
      <c r="E140" s="64">
        <f t="shared" si="99"/>
        <v>0</v>
      </c>
      <c r="F140" s="64">
        <f t="shared" si="100"/>
        <v>0</v>
      </c>
      <c r="G140" s="64">
        <f t="shared" si="101"/>
        <v>0</v>
      </c>
      <c r="H140" s="64">
        <f t="shared" si="102"/>
        <v>3149158.8577384902</v>
      </c>
      <c r="I140" s="64">
        <f t="shared" si="103"/>
        <v>54242.790892657802</v>
      </c>
      <c r="J140" s="64">
        <f t="shared" si="104"/>
        <v>1588.5463476769501</v>
      </c>
      <c r="K140" s="64">
        <f t="shared" si="105"/>
        <v>322.70596745604502</v>
      </c>
      <c r="L140" s="64">
        <f t="shared" ref="L140:L158" si="106">VLOOKUP($C$74,$D$3:$K$63,$A$69,0)*(B132-B131)</f>
        <v>149.72851374502801</v>
      </c>
      <c r="M140" s="64">
        <f>VLOOKUP($C$75,$D$3:$K$63,$A$69,0)*(B131-B130)</f>
        <v>205.98484366069101</v>
      </c>
      <c r="N140" s="64">
        <f>VLOOKUP($C$76,$D$3:$K$63,$A$69,0)*B130</f>
        <v>0</v>
      </c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54">
        <f t="shared" si="95"/>
        <v>3205668.6143036899</v>
      </c>
      <c r="BP140" s="53">
        <v>2010</v>
      </c>
      <c r="BQ140" s="61">
        <f t="shared" si="96"/>
        <v>0</v>
      </c>
      <c r="BR140" s="61">
        <f t="shared" si="89"/>
        <v>0</v>
      </c>
      <c r="BS140" s="61">
        <f t="shared" si="89"/>
        <v>0</v>
      </c>
      <c r="BT140" s="61">
        <f t="shared" si="89"/>
        <v>0</v>
      </c>
      <c r="BU140" s="61">
        <f t="shared" si="89"/>
        <v>0.98237192817964702</v>
      </c>
      <c r="BV140" s="61">
        <f t="shared" si="89"/>
        <v>1.6920897765485401E-2</v>
      </c>
      <c r="BW140" s="61">
        <f t="shared" si="89"/>
        <v>4.9554290814367199E-4</v>
      </c>
      <c r="BX140" s="61">
        <f t="shared" si="89"/>
        <v>1.0066728857004501E-4</v>
      </c>
      <c r="BY140" s="61">
        <f t="shared" si="89"/>
        <v>4.6707421059350803E-5</v>
      </c>
      <c r="BZ140" s="61">
        <f t="shared" si="89"/>
        <v>6.4256437094460198E-5</v>
      </c>
      <c r="CA140" s="61">
        <f t="shared" si="89"/>
        <v>0</v>
      </c>
      <c r="CB140" s="61">
        <f t="shared" si="89"/>
        <v>0</v>
      </c>
      <c r="CC140" s="61">
        <f t="shared" si="89"/>
        <v>0</v>
      </c>
      <c r="CD140" s="61">
        <f t="shared" si="89"/>
        <v>0</v>
      </c>
      <c r="CE140" s="61">
        <f t="shared" si="89"/>
        <v>0</v>
      </c>
      <c r="CF140" s="61">
        <f t="shared" si="89"/>
        <v>0</v>
      </c>
      <c r="CG140" s="61">
        <f t="shared" si="89"/>
        <v>0</v>
      </c>
      <c r="CH140" s="61">
        <f t="shared" si="90"/>
        <v>0</v>
      </c>
      <c r="CI140" s="61">
        <f t="shared" si="90"/>
        <v>0</v>
      </c>
      <c r="CJ140" s="61">
        <f t="shared" si="90"/>
        <v>0</v>
      </c>
      <c r="CK140" s="61">
        <f t="shared" si="90"/>
        <v>0</v>
      </c>
      <c r="CL140" s="61">
        <f t="shared" si="90"/>
        <v>0</v>
      </c>
      <c r="CM140" s="61">
        <f t="shared" si="90"/>
        <v>0</v>
      </c>
      <c r="CN140" s="61">
        <f t="shared" si="91"/>
        <v>0</v>
      </c>
      <c r="CO140" s="61">
        <f t="shared" si="91"/>
        <v>0</v>
      </c>
      <c r="CP140" s="61">
        <f t="shared" si="91"/>
        <v>0</v>
      </c>
      <c r="CQ140" s="61">
        <f t="shared" si="91"/>
        <v>0</v>
      </c>
      <c r="CR140" s="61">
        <f t="shared" si="91"/>
        <v>0</v>
      </c>
      <c r="CS140" s="61">
        <f t="shared" si="91"/>
        <v>0</v>
      </c>
      <c r="CT140" s="61">
        <f t="shared" si="91"/>
        <v>0</v>
      </c>
      <c r="CU140" s="61">
        <f t="shared" si="91"/>
        <v>0</v>
      </c>
      <c r="CV140" s="61">
        <f t="shared" si="91"/>
        <v>0</v>
      </c>
      <c r="CW140" s="61">
        <f t="shared" si="91"/>
        <v>0</v>
      </c>
      <c r="CX140" s="61">
        <f t="shared" si="91"/>
        <v>0</v>
      </c>
      <c r="CY140" s="61">
        <f t="shared" si="91"/>
        <v>0</v>
      </c>
      <c r="CZ140" s="61">
        <f t="shared" si="91"/>
        <v>0</v>
      </c>
      <c r="DA140" s="61">
        <f t="shared" si="91"/>
        <v>0</v>
      </c>
      <c r="DB140" s="61">
        <f t="shared" si="91"/>
        <v>0</v>
      </c>
      <c r="DC140" s="61">
        <f t="shared" si="91"/>
        <v>0</v>
      </c>
      <c r="DD140" s="61">
        <f t="shared" si="92"/>
        <v>0</v>
      </c>
      <c r="DE140" s="61">
        <f t="shared" si="92"/>
        <v>0</v>
      </c>
      <c r="DF140" s="61">
        <f t="shared" si="92"/>
        <v>0</v>
      </c>
      <c r="DG140" s="61">
        <f t="shared" si="92"/>
        <v>0</v>
      </c>
      <c r="DH140" s="61">
        <f t="shared" si="92"/>
        <v>0</v>
      </c>
      <c r="DI140" s="61">
        <f t="shared" si="92"/>
        <v>0</v>
      </c>
      <c r="DJ140" s="61">
        <f t="shared" si="92"/>
        <v>0</v>
      </c>
      <c r="DK140" s="61">
        <f t="shared" si="92"/>
        <v>0</v>
      </c>
      <c r="DL140" s="61">
        <f t="shared" si="92"/>
        <v>0</v>
      </c>
      <c r="DM140" s="61">
        <f t="shared" si="92"/>
        <v>0</v>
      </c>
      <c r="DN140" s="61">
        <f t="shared" si="92"/>
        <v>0</v>
      </c>
      <c r="DO140" s="61">
        <f t="shared" si="92"/>
        <v>0</v>
      </c>
      <c r="DP140" s="61">
        <f t="shared" si="92"/>
        <v>0</v>
      </c>
      <c r="DQ140" s="61">
        <f t="shared" si="92"/>
        <v>0</v>
      </c>
      <c r="DR140" s="61">
        <f t="shared" si="92"/>
        <v>0</v>
      </c>
      <c r="DS140" s="61">
        <f t="shared" si="92"/>
        <v>0</v>
      </c>
      <c r="DT140" s="61">
        <f t="shared" si="93"/>
        <v>0</v>
      </c>
      <c r="DU140" s="61">
        <f t="shared" si="93"/>
        <v>0</v>
      </c>
      <c r="DV140" s="61">
        <f t="shared" si="93"/>
        <v>0</v>
      </c>
      <c r="DW140" s="61">
        <f t="shared" si="93"/>
        <v>0</v>
      </c>
      <c r="DX140" s="61">
        <f t="shared" si="93"/>
        <v>0</v>
      </c>
      <c r="DY140" s="61">
        <f t="shared" si="93"/>
        <v>0</v>
      </c>
      <c r="DZ140" s="61">
        <f t="shared" si="97"/>
        <v>1</v>
      </c>
    </row>
    <row r="141" spans="1:130">
      <c r="A141" s="53">
        <v>11</v>
      </c>
      <c r="B141" s="63">
        <f t="shared" si="94"/>
        <v>1</v>
      </c>
      <c r="C141" s="53">
        <v>2011</v>
      </c>
      <c r="D141" s="64">
        <f t="shared" si="98"/>
        <v>0</v>
      </c>
      <c r="E141" s="64">
        <f t="shared" si="99"/>
        <v>0</v>
      </c>
      <c r="F141" s="64">
        <f t="shared" si="100"/>
        <v>0</v>
      </c>
      <c r="G141" s="64">
        <f t="shared" si="101"/>
        <v>0</v>
      </c>
      <c r="H141" s="64">
        <f t="shared" si="102"/>
        <v>3149158.8577384902</v>
      </c>
      <c r="I141" s="64">
        <f t="shared" si="103"/>
        <v>54242.790892657802</v>
      </c>
      <c r="J141" s="64">
        <f t="shared" si="104"/>
        <v>1588.5463476769501</v>
      </c>
      <c r="K141" s="64">
        <f t="shared" si="105"/>
        <v>322.70596745604502</v>
      </c>
      <c r="L141" s="64">
        <f t="shared" si="106"/>
        <v>149.72851374502801</v>
      </c>
      <c r="M141" s="64">
        <f t="shared" ref="M141:M159" si="107">VLOOKUP($C$75,$D$3:$K$63,$A$69,0)*(B132-B131)</f>
        <v>205.98484366069101</v>
      </c>
      <c r="N141" s="64">
        <f>VLOOKUP($C$76,$D$3:$K$63,$A$69,0)*(B131-B130)</f>
        <v>209.16050138215601</v>
      </c>
      <c r="O141" s="64">
        <f>VLOOKUP($C$77,$D$3:$K$63,$A$69,0)*B130</f>
        <v>0</v>
      </c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54">
        <f t="shared" si="95"/>
        <v>3205877.7748050699</v>
      </c>
      <c r="BP141" s="53">
        <v>2011</v>
      </c>
      <c r="BQ141" s="61">
        <f t="shared" si="96"/>
        <v>0</v>
      </c>
      <c r="BR141" s="61">
        <f t="shared" si="89"/>
        <v>0</v>
      </c>
      <c r="BS141" s="61">
        <f t="shared" si="89"/>
        <v>0</v>
      </c>
      <c r="BT141" s="61">
        <f t="shared" si="89"/>
        <v>0</v>
      </c>
      <c r="BU141" s="61">
        <f t="shared" si="89"/>
        <v>0.98230783546636402</v>
      </c>
      <c r="BV141" s="61">
        <f t="shared" si="89"/>
        <v>1.69197937984258E-2</v>
      </c>
      <c r="BW141" s="61">
        <f t="shared" si="89"/>
        <v>4.9551057752772096E-4</v>
      </c>
      <c r="BX141" s="61">
        <f t="shared" si="89"/>
        <v>1.0066072075242E-4</v>
      </c>
      <c r="BY141" s="61">
        <f t="shared" si="89"/>
        <v>4.6704373735562103E-5</v>
      </c>
      <c r="BZ141" s="61">
        <f t="shared" si="89"/>
        <v>6.4252244823405697E-5</v>
      </c>
      <c r="CA141" s="61">
        <f t="shared" si="89"/>
        <v>6.5242818371287806E-5</v>
      </c>
      <c r="CB141" s="61">
        <f t="shared" si="89"/>
        <v>0</v>
      </c>
      <c r="CC141" s="61">
        <f t="shared" si="89"/>
        <v>0</v>
      </c>
      <c r="CD141" s="61">
        <f t="shared" si="89"/>
        <v>0</v>
      </c>
      <c r="CE141" s="61">
        <f t="shared" si="89"/>
        <v>0</v>
      </c>
      <c r="CF141" s="61">
        <f t="shared" si="89"/>
        <v>0</v>
      </c>
      <c r="CG141" s="61">
        <f t="shared" si="89"/>
        <v>0</v>
      </c>
      <c r="CH141" s="61">
        <f t="shared" si="90"/>
        <v>0</v>
      </c>
      <c r="CI141" s="61">
        <f t="shared" si="90"/>
        <v>0</v>
      </c>
      <c r="CJ141" s="61">
        <f t="shared" si="90"/>
        <v>0</v>
      </c>
      <c r="CK141" s="61">
        <f t="shared" si="90"/>
        <v>0</v>
      </c>
      <c r="CL141" s="61">
        <f t="shared" si="90"/>
        <v>0</v>
      </c>
      <c r="CM141" s="61">
        <f t="shared" si="90"/>
        <v>0</v>
      </c>
      <c r="CN141" s="61">
        <f t="shared" si="91"/>
        <v>0</v>
      </c>
      <c r="CO141" s="61">
        <f t="shared" si="91"/>
        <v>0</v>
      </c>
      <c r="CP141" s="61">
        <f t="shared" si="91"/>
        <v>0</v>
      </c>
      <c r="CQ141" s="61">
        <f t="shared" si="91"/>
        <v>0</v>
      </c>
      <c r="CR141" s="61">
        <f t="shared" si="91"/>
        <v>0</v>
      </c>
      <c r="CS141" s="61">
        <f t="shared" si="91"/>
        <v>0</v>
      </c>
      <c r="CT141" s="61">
        <f t="shared" si="91"/>
        <v>0</v>
      </c>
      <c r="CU141" s="61">
        <f t="shared" si="91"/>
        <v>0</v>
      </c>
      <c r="CV141" s="61">
        <f t="shared" si="91"/>
        <v>0</v>
      </c>
      <c r="CW141" s="61">
        <f t="shared" si="91"/>
        <v>0</v>
      </c>
      <c r="CX141" s="61">
        <f t="shared" si="91"/>
        <v>0</v>
      </c>
      <c r="CY141" s="61">
        <f t="shared" si="91"/>
        <v>0</v>
      </c>
      <c r="CZ141" s="61">
        <f t="shared" si="91"/>
        <v>0</v>
      </c>
      <c r="DA141" s="61">
        <f t="shared" si="91"/>
        <v>0</v>
      </c>
      <c r="DB141" s="61">
        <f t="shared" si="91"/>
        <v>0</v>
      </c>
      <c r="DC141" s="61">
        <f t="shared" si="91"/>
        <v>0</v>
      </c>
      <c r="DD141" s="61">
        <f t="shared" si="92"/>
        <v>0</v>
      </c>
      <c r="DE141" s="61">
        <f t="shared" si="92"/>
        <v>0</v>
      </c>
      <c r="DF141" s="61">
        <f t="shared" si="92"/>
        <v>0</v>
      </c>
      <c r="DG141" s="61">
        <f t="shared" si="92"/>
        <v>0</v>
      </c>
      <c r="DH141" s="61">
        <f t="shared" si="92"/>
        <v>0</v>
      </c>
      <c r="DI141" s="61">
        <f t="shared" si="92"/>
        <v>0</v>
      </c>
      <c r="DJ141" s="61">
        <f t="shared" si="92"/>
        <v>0</v>
      </c>
      <c r="DK141" s="61">
        <f t="shared" si="92"/>
        <v>0</v>
      </c>
      <c r="DL141" s="61">
        <f t="shared" si="92"/>
        <v>0</v>
      </c>
      <c r="DM141" s="61">
        <f t="shared" si="92"/>
        <v>0</v>
      </c>
      <c r="DN141" s="61">
        <f t="shared" si="92"/>
        <v>0</v>
      </c>
      <c r="DO141" s="61">
        <f t="shared" si="92"/>
        <v>0</v>
      </c>
      <c r="DP141" s="61">
        <f t="shared" si="92"/>
        <v>0</v>
      </c>
      <c r="DQ141" s="61">
        <f t="shared" si="92"/>
        <v>0</v>
      </c>
      <c r="DR141" s="61">
        <f t="shared" si="92"/>
        <v>0</v>
      </c>
      <c r="DS141" s="61">
        <f t="shared" si="92"/>
        <v>0</v>
      </c>
      <c r="DT141" s="61">
        <f t="shared" si="93"/>
        <v>0</v>
      </c>
      <c r="DU141" s="61">
        <f t="shared" si="93"/>
        <v>0</v>
      </c>
      <c r="DV141" s="61">
        <f t="shared" si="93"/>
        <v>0</v>
      </c>
      <c r="DW141" s="61">
        <f t="shared" si="93"/>
        <v>0</v>
      </c>
      <c r="DX141" s="61">
        <f t="shared" si="93"/>
        <v>0</v>
      </c>
      <c r="DY141" s="61">
        <f t="shared" si="93"/>
        <v>0</v>
      </c>
      <c r="DZ141" s="61">
        <f t="shared" si="97"/>
        <v>1</v>
      </c>
    </row>
    <row r="142" spans="1:130">
      <c r="A142" s="53">
        <v>12</v>
      </c>
      <c r="B142" s="63">
        <f t="shared" si="94"/>
        <v>1</v>
      </c>
      <c r="C142" s="53">
        <v>2012</v>
      </c>
      <c r="D142" s="64">
        <f t="shared" si="98"/>
        <v>0</v>
      </c>
      <c r="E142" s="64">
        <f t="shared" si="99"/>
        <v>0</v>
      </c>
      <c r="F142" s="64">
        <f t="shared" si="100"/>
        <v>0</v>
      </c>
      <c r="G142" s="64">
        <f t="shared" si="101"/>
        <v>0</v>
      </c>
      <c r="H142" s="64">
        <f t="shared" si="102"/>
        <v>3149158.8577384902</v>
      </c>
      <c r="I142" s="64">
        <f t="shared" si="103"/>
        <v>54242.790892657802</v>
      </c>
      <c r="J142" s="64">
        <f t="shared" si="104"/>
        <v>1588.5463476769501</v>
      </c>
      <c r="K142" s="64">
        <f t="shared" si="105"/>
        <v>322.70596745604502</v>
      </c>
      <c r="L142" s="64">
        <f t="shared" si="106"/>
        <v>149.72851374502801</v>
      </c>
      <c r="M142" s="64">
        <f t="shared" si="107"/>
        <v>205.98484366069101</v>
      </c>
      <c r="N142" s="64">
        <f t="shared" ref="N142:N160" si="108">VLOOKUP($C$76,$D$3:$K$63,$A$69,0)*(B132-B131)</f>
        <v>209.16050138215601</v>
      </c>
      <c r="O142" s="64">
        <f>VLOOKUP($C$77,$D$3:$K$63,$A$69,0)*(B131-B130)</f>
        <v>192.50552125338601</v>
      </c>
      <c r="P142" s="64">
        <f>VLOOKUP($C$78,$D$3:$K$63,$A$69,0)*B130</f>
        <v>0</v>
      </c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54">
        <f t="shared" si="95"/>
        <v>3206070.2803263301</v>
      </c>
      <c r="BP142" s="53">
        <v>2012</v>
      </c>
      <c r="BQ142" s="61">
        <f t="shared" si="96"/>
        <v>0</v>
      </c>
      <c r="BR142" s="61">
        <f t="shared" si="89"/>
        <v>0</v>
      </c>
      <c r="BS142" s="61">
        <f t="shared" si="89"/>
        <v>0</v>
      </c>
      <c r="BT142" s="61">
        <f t="shared" si="89"/>
        <v>0</v>
      </c>
      <c r="BU142" s="61">
        <f t="shared" si="89"/>
        <v>0.98224885370197201</v>
      </c>
      <c r="BV142" s="61">
        <f t="shared" si="89"/>
        <v>1.69187778650744E-2</v>
      </c>
      <c r="BW142" s="61">
        <f t="shared" si="89"/>
        <v>4.9548082505392196E-4</v>
      </c>
      <c r="BX142" s="61">
        <f t="shared" si="89"/>
        <v>1.00654676672652E-4</v>
      </c>
      <c r="BY142" s="61">
        <f t="shared" si="89"/>
        <v>4.6701569414688E-5</v>
      </c>
      <c r="BZ142" s="61">
        <f t="shared" si="89"/>
        <v>6.4248386856860997E-5</v>
      </c>
      <c r="CA142" s="61">
        <f t="shared" si="89"/>
        <v>6.5238900926671605E-5</v>
      </c>
      <c r="CB142" s="61">
        <f t="shared" si="89"/>
        <v>6.0044074028780098E-5</v>
      </c>
      <c r="CC142" s="61">
        <f t="shared" si="89"/>
        <v>0</v>
      </c>
      <c r="CD142" s="61">
        <f t="shared" si="89"/>
        <v>0</v>
      </c>
      <c r="CE142" s="61">
        <f t="shared" si="89"/>
        <v>0</v>
      </c>
      <c r="CF142" s="61">
        <f t="shared" si="89"/>
        <v>0</v>
      </c>
      <c r="CG142" s="61">
        <f t="shared" si="89"/>
        <v>0</v>
      </c>
      <c r="CH142" s="61">
        <f t="shared" si="90"/>
        <v>0</v>
      </c>
      <c r="CI142" s="61">
        <f t="shared" si="90"/>
        <v>0</v>
      </c>
      <c r="CJ142" s="61">
        <f t="shared" si="90"/>
        <v>0</v>
      </c>
      <c r="CK142" s="61">
        <f t="shared" si="90"/>
        <v>0</v>
      </c>
      <c r="CL142" s="61">
        <f t="shared" si="90"/>
        <v>0</v>
      </c>
      <c r="CM142" s="61">
        <f t="shared" si="90"/>
        <v>0</v>
      </c>
      <c r="CN142" s="61">
        <f t="shared" si="91"/>
        <v>0</v>
      </c>
      <c r="CO142" s="61">
        <f t="shared" si="91"/>
        <v>0</v>
      </c>
      <c r="CP142" s="61">
        <f t="shared" si="91"/>
        <v>0</v>
      </c>
      <c r="CQ142" s="61">
        <f t="shared" si="91"/>
        <v>0</v>
      </c>
      <c r="CR142" s="61">
        <f t="shared" si="91"/>
        <v>0</v>
      </c>
      <c r="CS142" s="61">
        <f t="shared" si="91"/>
        <v>0</v>
      </c>
      <c r="CT142" s="61">
        <f t="shared" si="91"/>
        <v>0</v>
      </c>
      <c r="CU142" s="61">
        <f t="shared" si="91"/>
        <v>0</v>
      </c>
      <c r="CV142" s="61">
        <f t="shared" si="91"/>
        <v>0</v>
      </c>
      <c r="CW142" s="61">
        <f t="shared" si="91"/>
        <v>0</v>
      </c>
      <c r="CX142" s="61">
        <f t="shared" si="91"/>
        <v>0</v>
      </c>
      <c r="CY142" s="61">
        <f t="shared" si="91"/>
        <v>0</v>
      </c>
      <c r="CZ142" s="61">
        <f t="shared" si="91"/>
        <v>0</v>
      </c>
      <c r="DA142" s="61">
        <f t="shared" si="91"/>
        <v>0</v>
      </c>
      <c r="DB142" s="61">
        <f t="shared" si="91"/>
        <v>0</v>
      </c>
      <c r="DC142" s="61">
        <f t="shared" si="91"/>
        <v>0</v>
      </c>
      <c r="DD142" s="61">
        <f t="shared" si="92"/>
        <v>0</v>
      </c>
      <c r="DE142" s="61">
        <f t="shared" si="92"/>
        <v>0</v>
      </c>
      <c r="DF142" s="61">
        <f t="shared" si="92"/>
        <v>0</v>
      </c>
      <c r="DG142" s="61">
        <f t="shared" si="92"/>
        <v>0</v>
      </c>
      <c r="DH142" s="61">
        <f t="shared" si="92"/>
        <v>0</v>
      </c>
      <c r="DI142" s="61">
        <f t="shared" si="92"/>
        <v>0</v>
      </c>
      <c r="DJ142" s="61">
        <f t="shared" si="92"/>
        <v>0</v>
      </c>
      <c r="DK142" s="61">
        <f t="shared" si="92"/>
        <v>0</v>
      </c>
      <c r="DL142" s="61">
        <f t="shared" si="92"/>
        <v>0</v>
      </c>
      <c r="DM142" s="61">
        <f t="shared" si="92"/>
        <v>0</v>
      </c>
      <c r="DN142" s="61">
        <f t="shared" si="92"/>
        <v>0</v>
      </c>
      <c r="DO142" s="61">
        <f t="shared" si="92"/>
        <v>0</v>
      </c>
      <c r="DP142" s="61">
        <f t="shared" si="92"/>
        <v>0</v>
      </c>
      <c r="DQ142" s="61">
        <f t="shared" si="92"/>
        <v>0</v>
      </c>
      <c r="DR142" s="61">
        <f t="shared" si="92"/>
        <v>0</v>
      </c>
      <c r="DS142" s="61">
        <f t="shared" si="92"/>
        <v>0</v>
      </c>
      <c r="DT142" s="61">
        <f t="shared" si="93"/>
        <v>0</v>
      </c>
      <c r="DU142" s="61">
        <f t="shared" si="93"/>
        <v>0</v>
      </c>
      <c r="DV142" s="61">
        <f t="shared" si="93"/>
        <v>0</v>
      </c>
      <c r="DW142" s="61">
        <f t="shared" si="93"/>
        <v>0</v>
      </c>
      <c r="DX142" s="61">
        <f t="shared" si="93"/>
        <v>0</v>
      </c>
      <c r="DY142" s="61">
        <f t="shared" si="93"/>
        <v>0</v>
      </c>
      <c r="DZ142" s="61">
        <f t="shared" si="97"/>
        <v>1</v>
      </c>
    </row>
    <row r="143" spans="1:130">
      <c r="A143" s="53">
        <v>13</v>
      </c>
      <c r="B143" s="63">
        <f t="shared" si="94"/>
        <v>1</v>
      </c>
      <c r="C143" s="53">
        <v>2013</v>
      </c>
      <c r="D143" s="64">
        <f t="shared" si="98"/>
        <v>0</v>
      </c>
      <c r="E143" s="64">
        <f t="shared" si="99"/>
        <v>0</v>
      </c>
      <c r="F143" s="64">
        <f t="shared" si="100"/>
        <v>0</v>
      </c>
      <c r="G143" s="64">
        <f t="shared" si="101"/>
        <v>0</v>
      </c>
      <c r="H143" s="64">
        <f t="shared" si="102"/>
        <v>0</v>
      </c>
      <c r="I143" s="64">
        <f t="shared" si="103"/>
        <v>54242.790892657802</v>
      </c>
      <c r="J143" s="64">
        <f t="shared" si="104"/>
        <v>1588.5463476769501</v>
      </c>
      <c r="K143" s="64">
        <f t="shared" si="105"/>
        <v>322.70596745604502</v>
      </c>
      <c r="L143" s="64">
        <f t="shared" si="106"/>
        <v>149.72851374502801</v>
      </c>
      <c r="M143" s="64">
        <f t="shared" si="107"/>
        <v>205.98484366069101</v>
      </c>
      <c r="N143" s="64">
        <f t="shared" si="108"/>
        <v>209.16050138215601</v>
      </c>
      <c r="O143" s="64">
        <f t="shared" ref="O143:O161" si="109">VLOOKUP($C$77,$D$3:$K$63,$A$69,0)*(B132-B131)</f>
        <v>192.50552125338601</v>
      </c>
      <c r="P143" s="64">
        <f>VLOOKUP($C$78,$D$3:$K$63,$A$69,0)*(B131-B130)</f>
        <v>216.338756642421</v>
      </c>
      <c r="Q143" s="64">
        <f>VLOOKUP($C$79,$D$3:$K$63,$A$69,0)*B130</f>
        <v>0</v>
      </c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54">
        <f t="shared" si="95"/>
        <v>57127.7613444745</v>
      </c>
      <c r="BP143" s="53">
        <v>2013</v>
      </c>
      <c r="BQ143" s="61">
        <f t="shared" si="96"/>
        <v>0</v>
      </c>
      <c r="BR143" s="61">
        <f t="shared" si="89"/>
        <v>0</v>
      </c>
      <c r="BS143" s="61">
        <f t="shared" si="89"/>
        <v>0</v>
      </c>
      <c r="BT143" s="61">
        <f t="shared" si="89"/>
        <v>0</v>
      </c>
      <c r="BU143" s="61">
        <f t="shared" si="89"/>
        <v>0</v>
      </c>
      <c r="BV143" s="61">
        <f t="shared" si="89"/>
        <v>0.94949967609581998</v>
      </c>
      <c r="BW143" s="61">
        <f t="shared" si="89"/>
        <v>2.78069070149305E-2</v>
      </c>
      <c r="BX143" s="61">
        <f t="shared" si="89"/>
        <v>5.6488467228771799E-3</v>
      </c>
      <c r="BY143" s="61">
        <f t="shared" si="89"/>
        <v>2.6209413815846999E-3</v>
      </c>
      <c r="BZ143" s="61">
        <f t="shared" si="89"/>
        <v>3.60568730181152E-3</v>
      </c>
      <c r="CA143" s="61">
        <f t="shared" si="89"/>
        <v>3.6612759971625598E-3</v>
      </c>
      <c r="CB143" s="61">
        <f t="shared" si="89"/>
        <v>3.3697368271197801E-3</v>
      </c>
      <c r="CC143" s="61">
        <f t="shared" si="89"/>
        <v>3.7869286586939901E-3</v>
      </c>
      <c r="CD143" s="61">
        <f t="shared" si="89"/>
        <v>0</v>
      </c>
      <c r="CE143" s="61">
        <f t="shared" si="89"/>
        <v>0</v>
      </c>
      <c r="CF143" s="61">
        <f t="shared" si="89"/>
        <v>0</v>
      </c>
      <c r="CG143" s="61">
        <f t="shared" si="89"/>
        <v>0</v>
      </c>
      <c r="CH143" s="61">
        <f t="shared" si="90"/>
        <v>0</v>
      </c>
      <c r="CI143" s="61">
        <f t="shared" si="90"/>
        <v>0</v>
      </c>
      <c r="CJ143" s="61">
        <f t="shared" si="90"/>
        <v>0</v>
      </c>
      <c r="CK143" s="61">
        <f t="shared" si="90"/>
        <v>0</v>
      </c>
      <c r="CL143" s="61">
        <f t="shared" si="90"/>
        <v>0</v>
      </c>
      <c r="CM143" s="61">
        <f t="shared" si="90"/>
        <v>0</v>
      </c>
      <c r="CN143" s="61">
        <f t="shared" si="91"/>
        <v>0</v>
      </c>
      <c r="CO143" s="61">
        <f t="shared" si="91"/>
        <v>0</v>
      </c>
      <c r="CP143" s="61">
        <f t="shared" si="91"/>
        <v>0</v>
      </c>
      <c r="CQ143" s="61">
        <f t="shared" si="91"/>
        <v>0</v>
      </c>
      <c r="CR143" s="61">
        <f t="shared" si="91"/>
        <v>0</v>
      </c>
      <c r="CS143" s="61">
        <f t="shared" si="91"/>
        <v>0</v>
      </c>
      <c r="CT143" s="61">
        <f t="shared" si="91"/>
        <v>0</v>
      </c>
      <c r="CU143" s="61">
        <f t="shared" si="91"/>
        <v>0</v>
      </c>
      <c r="CV143" s="61">
        <f t="shared" si="91"/>
        <v>0</v>
      </c>
      <c r="CW143" s="61">
        <f t="shared" si="91"/>
        <v>0</v>
      </c>
      <c r="CX143" s="61">
        <f t="shared" si="91"/>
        <v>0</v>
      </c>
      <c r="CY143" s="61">
        <f t="shared" si="91"/>
        <v>0</v>
      </c>
      <c r="CZ143" s="61">
        <f t="shared" si="91"/>
        <v>0</v>
      </c>
      <c r="DA143" s="61">
        <f t="shared" si="91"/>
        <v>0</v>
      </c>
      <c r="DB143" s="61">
        <f t="shared" si="91"/>
        <v>0</v>
      </c>
      <c r="DC143" s="61">
        <f t="shared" si="91"/>
        <v>0</v>
      </c>
      <c r="DD143" s="61">
        <f t="shared" si="92"/>
        <v>0</v>
      </c>
      <c r="DE143" s="61">
        <f t="shared" si="92"/>
        <v>0</v>
      </c>
      <c r="DF143" s="61">
        <f t="shared" si="92"/>
        <v>0</v>
      </c>
      <c r="DG143" s="61">
        <f t="shared" si="92"/>
        <v>0</v>
      </c>
      <c r="DH143" s="61">
        <f t="shared" si="92"/>
        <v>0</v>
      </c>
      <c r="DI143" s="61">
        <f t="shared" si="92"/>
        <v>0</v>
      </c>
      <c r="DJ143" s="61">
        <f t="shared" si="92"/>
        <v>0</v>
      </c>
      <c r="DK143" s="61">
        <f t="shared" si="92"/>
        <v>0</v>
      </c>
      <c r="DL143" s="61">
        <f t="shared" si="92"/>
        <v>0</v>
      </c>
      <c r="DM143" s="61">
        <f t="shared" si="92"/>
        <v>0</v>
      </c>
      <c r="DN143" s="61">
        <f t="shared" si="92"/>
        <v>0</v>
      </c>
      <c r="DO143" s="61">
        <f t="shared" si="92"/>
        <v>0</v>
      </c>
      <c r="DP143" s="61">
        <f t="shared" si="92"/>
        <v>0</v>
      </c>
      <c r="DQ143" s="61">
        <f t="shared" si="92"/>
        <v>0</v>
      </c>
      <c r="DR143" s="61">
        <f t="shared" si="92"/>
        <v>0</v>
      </c>
      <c r="DS143" s="61">
        <f t="shared" si="92"/>
        <v>0</v>
      </c>
      <c r="DT143" s="61">
        <f t="shared" si="93"/>
        <v>0</v>
      </c>
      <c r="DU143" s="61">
        <f t="shared" si="93"/>
        <v>0</v>
      </c>
      <c r="DV143" s="61">
        <f t="shared" si="93"/>
        <v>0</v>
      </c>
      <c r="DW143" s="61">
        <f t="shared" si="93"/>
        <v>0</v>
      </c>
      <c r="DX143" s="61">
        <f t="shared" si="93"/>
        <v>0</v>
      </c>
      <c r="DY143" s="61">
        <f t="shared" si="93"/>
        <v>0</v>
      </c>
      <c r="DZ143" s="61">
        <f t="shared" si="97"/>
        <v>1</v>
      </c>
    </row>
    <row r="144" spans="1:130">
      <c r="A144" s="53">
        <v>14</v>
      </c>
      <c r="B144" s="63">
        <f t="shared" si="94"/>
        <v>1</v>
      </c>
      <c r="C144" s="53">
        <v>2014</v>
      </c>
      <c r="D144" s="64">
        <f t="shared" si="98"/>
        <v>0</v>
      </c>
      <c r="E144" s="64">
        <f t="shared" si="99"/>
        <v>0</v>
      </c>
      <c r="F144" s="64">
        <f t="shared" si="100"/>
        <v>0</v>
      </c>
      <c r="G144" s="64">
        <f t="shared" si="101"/>
        <v>0</v>
      </c>
      <c r="H144" s="64">
        <f t="shared" si="102"/>
        <v>0</v>
      </c>
      <c r="I144" s="64">
        <f t="shared" si="103"/>
        <v>0</v>
      </c>
      <c r="J144" s="64">
        <f t="shared" si="104"/>
        <v>1588.5463476769501</v>
      </c>
      <c r="K144" s="64">
        <f t="shared" si="105"/>
        <v>322.70596745604502</v>
      </c>
      <c r="L144" s="64">
        <f t="shared" si="106"/>
        <v>149.72851374502801</v>
      </c>
      <c r="M144" s="64">
        <f t="shared" si="107"/>
        <v>205.98484366069101</v>
      </c>
      <c r="N144" s="64">
        <f t="shared" si="108"/>
        <v>209.16050138215601</v>
      </c>
      <c r="O144" s="64">
        <f t="shared" si="109"/>
        <v>192.50552125338601</v>
      </c>
      <c r="P144" s="64">
        <f t="shared" ref="P144:P162" si="110">VLOOKUP($C$78,$D$3:$K$63,$A$69,0)*(B132-B131)</f>
        <v>216.338756642421</v>
      </c>
      <c r="Q144" s="64">
        <f>VLOOKUP($C$79,$D$3:$K$63,$A$69,0)*(B131-B130)</f>
        <v>197.64400156358801</v>
      </c>
      <c r="R144" s="64">
        <f>VLOOKUP($C$80,$D$3:$K$63,$A$69,0)*B130</f>
        <v>0</v>
      </c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54">
        <f t="shared" si="95"/>
        <v>3082.6144533802599</v>
      </c>
      <c r="BP144" s="53">
        <v>2014</v>
      </c>
      <c r="BQ144" s="61">
        <f t="shared" si="96"/>
        <v>0</v>
      </c>
      <c r="BR144" s="61">
        <f t="shared" si="89"/>
        <v>0</v>
      </c>
      <c r="BS144" s="61">
        <f t="shared" si="89"/>
        <v>0</v>
      </c>
      <c r="BT144" s="61">
        <f t="shared" si="89"/>
        <v>0</v>
      </c>
      <c r="BU144" s="61">
        <f t="shared" si="89"/>
        <v>0</v>
      </c>
      <c r="BV144" s="61">
        <f t="shared" si="89"/>
        <v>0</v>
      </c>
      <c r="BW144" s="61">
        <f t="shared" si="89"/>
        <v>0.51532436887623601</v>
      </c>
      <c r="BX144" s="61">
        <f t="shared" si="89"/>
        <v>0.104685802372132</v>
      </c>
      <c r="BY144" s="61">
        <f t="shared" si="89"/>
        <v>4.8571923608819297E-2</v>
      </c>
      <c r="BZ144" s="61">
        <f t="shared" si="89"/>
        <v>6.6821474685170801E-2</v>
      </c>
      <c r="CA144" s="61">
        <f t="shared" si="89"/>
        <v>6.7851657917453595E-2</v>
      </c>
      <c r="CB144" s="61">
        <f t="shared" si="89"/>
        <v>6.2448783058904E-2</v>
      </c>
      <c r="CC144" s="61">
        <f t="shared" si="89"/>
        <v>7.0180283624244305E-2</v>
      </c>
      <c r="CD144" s="61">
        <f t="shared" si="89"/>
        <v>6.4115705857039698E-2</v>
      </c>
      <c r="CE144" s="61">
        <f t="shared" si="89"/>
        <v>0</v>
      </c>
      <c r="CF144" s="61">
        <f t="shared" si="89"/>
        <v>0</v>
      </c>
      <c r="CG144" s="61">
        <f t="shared" si="89"/>
        <v>0</v>
      </c>
      <c r="CH144" s="61">
        <f t="shared" si="90"/>
        <v>0</v>
      </c>
      <c r="CI144" s="61">
        <f t="shared" si="90"/>
        <v>0</v>
      </c>
      <c r="CJ144" s="61">
        <f t="shared" si="90"/>
        <v>0</v>
      </c>
      <c r="CK144" s="61">
        <f t="shared" si="90"/>
        <v>0</v>
      </c>
      <c r="CL144" s="61">
        <f t="shared" si="90"/>
        <v>0</v>
      </c>
      <c r="CM144" s="61">
        <f t="shared" si="90"/>
        <v>0</v>
      </c>
      <c r="CN144" s="61">
        <f t="shared" si="91"/>
        <v>0</v>
      </c>
      <c r="CO144" s="61">
        <f t="shared" si="91"/>
        <v>0</v>
      </c>
      <c r="CP144" s="61">
        <f t="shared" si="91"/>
        <v>0</v>
      </c>
      <c r="CQ144" s="61">
        <f t="shared" si="91"/>
        <v>0</v>
      </c>
      <c r="CR144" s="61">
        <f t="shared" si="91"/>
        <v>0</v>
      </c>
      <c r="CS144" s="61">
        <f t="shared" si="91"/>
        <v>0</v>
      </c>
      <c r="CT144" s="61">
        <f t="shared" si="91"/>
        <v>0</v>
      </c>
      <c r="CU144" s="61">
        <f t="shared" si="91"/>
        <v>0</v>
      </c>
      <c r="CV144" s="61">
        <f t="shared" si="91"/>
        <v>0</v>
      </c>
      <c r="CW144" s="61">
        <f t="shared" si="91"/>
        <v>0</v>
      </c>
      <c r="CX144" s="61">
        <f t="shared" si="91"/>
        <v>0</v>
      </c>
      <c r="CY144" s="61">
        <f t="shared" si="91"/>
        <v>0</v>
      </c>
      <c r="CZ144" s="61">
        <f t="shared" si="91"/>
        <v>0</v>
      </c>
      <c r="DA144" s="61">
        <f t="shared" si="91"/>
        <v>0</v>
      </c>
      <c r="DB144" s="61">
        <f t="shared" si="91"/>
        <v>0</v>
      </c>
      <c r="DC144" s="61">
        <f t="shared" si="91"/>
        <v>0</v>
      </c>
      <c r="DD144" s="61">
        <f t="shared" si="92"/>
        <v>0</v>
      </c>
      <c r="DE144" s="61">
        <f t="shared" si="92"/>
        <v>0</v>
      </c>
      <c r="DF144" s="61">
        <f t="shared" si="92"/>
        <v>0</v>
      </c>
      <c r="DG144" s="61">
        <f t="shared" si="92"/>
        <v>0</v>
      </c>
      <c r="DH144" s="61">
        <f t="shared" si="92"/>
        <v>0</v>
      </c>
      <c r="DI144" s="61">
        <f t="shared" si="92"/>
        <v>0</v>
      </c>
      <c r="DJ144" s="61">
        <f t="shared" si="92"/>
        <v>0</v>
      </c>
      <c r="DK144" s="61">
        <f t="shared" si="92"/>
        <v>0</v>
      </c>
      <c r="DL144" s="61">
        <f t="shared" si="92"/>
        <v>0</v>
      </c>
      <c r="DM144" s="61">
        <f t="shared" si="92"/>
        <v>0</v>
      </c>
      <c r="DN144" s="61">
        <f t="shared" si="92"/>
        <v>0</v>
      </c>
      <c r="DO144" s="61">
        <f t="shared" si="92"/>
        <v>0</v>
      </c>
      <c r="DP144" s="61">
        <f t="shared" si="92"/>
        <v>0</v>
      </c>
      <c r="DQ144" s="61">
        <f t="shared" si="92"/>
        <v>0</v>
      </c>
      <c r="DR144" s="61">
        <f t="shared" si="92"/>
        <v>0</v>
      </c>
      <c r="DS144" s="61">
        <f t="shared" si="92"/>
        <v>0</v>
      </c>
      <c r="DT144" s="61">
        <f t="shared" si="93"/>
        <v>0</v>
      </c>
      <c r="DU144" s="61">
        <f t="shared" si="93"/>
        <v>0</v>
      </c>
      <c r="DV144" s="61">
        <f t="shared" si="93"/>
        <v>0</v>
      </c>
      <c r="DW144" s="61">
        <f t="shared" si="93"/>
        <v>0</v>
      </c>
      <c r="DX144" s="61">
        <f t="shared" si="93"/>
        <v>0</v>
      </c>
      <c r="DY144" s="61">
        <f t="shared" si="93"/>
        <v>0</v>
      </c>
      <c r="DZ144" s="61">
        <f t="shared" si="97"/>
        <v>1</v>
      </c>
    </row>
    <row r="145" spans="1:130">
      <c r="A145" s="53">
        <v>15</v>
      </c>
      <c r="B145" s="63">
        <f t="shared" si="94"/>
        <v>1</v>
      </c>
      <c r="C145" s="53">
        <v>2015</v>
      </c>
      <c r="D145" s="64">
        <f t="shared" si="98"/>
        <v>0</v>
      </c>
      <c r="E145" s="64">
        <f t="shared" si="99"/>
        <v>0</v>
      </c>
      <c r="F145" s="64">
        <f t="shared" si="100"/>
        <v>0</v>
      </c>
      <c r="G145" s="64">
        <f t="shared" si="101"/>
        <v>0</v>
      </c>
      <c r="H145" s="64">
        <f t="shared" si="102"/>
        <v>0</v>
      </c>
      <c r="I145" s="64">
        <f t="shared" si="103"/>
        <v>0</v>
      </c>
      <c r="J145" s="64">
        <f t="shared" si="104"/>
        <v>0</v>
      </c>
      <c r="K145" s="64">
        <f t="shared" si="105"/>
        <v>322.70596745604502</v>
      </c>
      <c r="L145" s="64">
        <f t="shared" si="106"/>
        <v>149.72851374502801</v>
      </c>
      <c r="M145" s="64">
        <f t="shared" si="107"/>
        <v>205.98484366069101</v>
      </c>
      <c r="N145" s="64">
        <f t="shared" si="108"/>
        <v>209.16050138215601</v>
      </c>
      <c r="O145" s="64">
        <f t="shared" si="109"/>
        <v>192.50552125338601</v>
      </c>
      <c r="P145" s="64">
        <f t="shared" si="110"/>
        <v>216.338756642421</v>
      </c>
      <c r="Q145" s="64">
        <f t="shared" ref="Q145:Q163" si="111">VLOOKUP($C$79,$D$3:$K$63,$A$69,0)*(B132-B131)</f>
        <v>197.64400156358801</v>
      </c>
      <c r="R145" s="64">
        <f>VLOOKUP($C$80,$D$3:$K$63,$A$69,0)*(B131-B130)</f>
        <v>140.706378063931</v>
      </c>
      <c r="S145" s="64">
        <f>VLOOKUP($C$81,$D$3:$K$63,$A$69,0)*B130</f>
        <v>0</v>
      </c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54">
        <f t="shared" si="95"/>
        <v>1634.7744837672401</v>
      </c>
      <c r="BP145" s="53">
        <v>2015</v>
      </c>
      <c r="BQ145" s="61">
        <f t="shared" si="96"/>
        <v>0</v>
      </c>
      <c r="BR145" s="61">
        <f t="shared" si="89"/>
        <v>0</v>
      </c>
      <c r="BS145" s="61">
        <f t="shared" si="89"/>
        <v>0</v>
      </c>
      <c r="BT145" s="61">
        <f t="shared" si="89"/>
        <v>0</v>
      </c>
      <c r="BU145" s="61">
        <f t="shared" si="89"/>
        <v>0</v>
      </c>
      <c r="BV145" s="61">
        <f t="shared" si="89"/>
        <v>0</v>
      </c>
      <c r="BW145" s="61">
        <f t="shared" si="89"/>
        <v>0</v>
      </c>
      <c r="BX145" s="61">
        <f t="shared" si="89"/>
        <v>0.197400907990922</v>
      </c>
      <c r="BY145" s="61">
        <f t="shared" si="89"/>
        <v>9.1589705633273302E-2</v>
      </c>
      <c r="BZ145" s="61">
        <f t="shared" si="89"/>
        <v>0.12600199336731199</v>
      </c>
      <c r="CA145" s="61">
        <f t="shared" si="89"/>
        <v>0.12794455960687401</v>
      </c>
      <c r="CB145" s="61">
        <f t="shared" si="89"/>
        <v>0.11775662219156199</v>
      </c>
      <c r="CC145" s="61">
        <f t="shared" si="89"/>
        <v>0.13233553544577101</v>
      </c>
      <c r="CD145" s="61">
        <f t="shared" si="89"/>
        <v>0.120899857152241</v>
      </c>
      <c r="CE145" s="61">
        <f t="shared" si="89"/>
        <v>8.6070818612045505E-2</v>
      </c>
      <c r="CF145" s="61">
        <f t="shared" si="89"/>
        <v>0</v>
      </c>
      <c r="CG145" s="61">
        <f t="shared" ref="CG145:CV161" si="112">T145/$BM145</f>
        <v>0</v>
      </c>
      <c r="CH145" s="61">
        <f t="shared" si="90"/>
        <v>0</v>
      </c>
      <c r="CI145" s="61">
        <f t="shared" si="90"/>
        <v>0</v>
      </c>
      <c r="CJ145" s="61">
        <f t="shared" si="90"/>
        <v>0</v>
      </c>
      <c r="CK145" s="61">
        <f t="shared" si="90"/>
        <v>0</v>
      </c>
      <c r="CL145" s="61">
        <f t="shared" si="90"/>
        <v>0</v>
      </c>
      <c r="CM145" s="61">
        <f t="shared" si="90"/>
        <v>0</v>
      </c>
      <c r="CN145" s="61">
        <f t="shared" si="91"/>
        <v>0</v>
      </c>
      <c r="CO145" s="61">
        <f t="shared" si="91"/>
        <v>0</v>
      </c>
      <c r="CP145" s="61">
        <f t="shared" si="91"/>
        <v>0</v>
      </c>
      <c r="CQ145" s="61">
        <f t="shared" si="91"/>
        <v>0</v>
      </c>
      <c r="CR145" s="61">
        <f t="shared" si="91"/>
        <v>0</v>
      </c>
      <c r="CS145" s="61">
        <f t="shared" si="91"/>
        <v>0</v>
      </c>
      <c r="CT145" s="61">
        <f t="shared" si="91"/>
        <v>0</v>
      </c>
      <c r="CU145" s="61">
        <f t="shared" si="91"/>
        <v>0</v>
      </c>
      <c r="CV145" s="61">
        <f t="shared" si="91"/>
        <v>0</v>
      </c>
      <c r="CW145" s="61">
        <f t="shared" si="91"/>
        <v>0</v>
      </c>
      <c r="CX145" s="61">
        <f t="shared" si="91"/>
        <v>0</v>
      </c>
      <c r="CY145" s="61">
        <f t="shared" si="91"/>
        <v>0</v>
      </c>
      <c r="CZ145" s="61">
        <f t="shared" si="91"/>
        <v>0</v>
      </c>
      <c r="DA145" s="61">
        <f t="shared" si="91"/>
        <v>0</v>
      </c>
      <c r="DB145" s="61">
        <f t="shared" si="91"/>
        <v>0</v>
      </c>
      <c r="DC145" s="61">
        <f t="shared" ref="DC145:DR161" si="113">AP145/$BM145</f>
        <v>0</v>
      </c>
      <c r="DD145" s="61">
        <f t="shared" si="92"/>
        <v>0</v>
      </c>
      <c r="DE145" s="61">
        <f t="shared" si="92"/>
        <v>0</v>
      </c>
      <c r="DF145" s="61">
        <f t="shared" si="92"/>
        <v>0</v>
      </c>
      <c r="DG145" s="61">
        <f t="shared" si="92"/>
        <v>0</v>
      </c>
      <c r="DH145" s="61">
        <f t="shared" si="92"/>
        <v>0</v>
      </c>
      <c r="DI145" s="61">
        <f t="shared" si="92"/>
        <v>0</v>
      </c>
      <c r="DJ145" s="61">
        <f t="shared" si="92"/>
        <v>0</v>
      </c>
      <c r="DK145" s="61">
        <f t="shared" si="92"/>
        <v>0</v>
      </c>
      <c r="DL145" s="61">
        <f t="shared" si="92"/>
        <v>0</v>
      </c>
      <c r="DM145" s="61">
        <f t="shared" si="92"/>
        <v>0</v>
      </c>
      <c r="DN145" s="61">
        <f t="shared" si="92"/>
        <v>0</v>
      </c>
      <c r="DO145" s="61">
        <f t="shared" si="92"/>
        <v>0</v>
      </c>
      <c r="DP145" s="61">
        <f t="shared" si="92"/>
        <v>0</v>
      </c>
      <c r="DQ145" s="61">
        <f t="shared" si="92"/>
        <v>0</v>
      </c>
      <c r="DR145" s="61">
        <f t="shared" si="92"/>
        <v>0</v>
      </c>
      <c r="DS145" s="61">
        <f t="shared" ref="DS145:DV190" si="114">BF145/$BM145</f>
        <v>0</v>
      </c>
      <c r="DT145" s="61">
        <f t="shared" si="93"/>
        <v>0</v>
      </c>
      <c r="DU145" s="61">
        <f t="shared" si="93"/>
        <v>0</v>
      </c>
      <c r="DV145" s="61">
        <f t="shared" si="93"/>
        <v>0</v>
      </c>
      <c r="DW145" s="61">
        <f t="shared" si="93"/>
        <v>0</v>
      </c>
      <c r="DX145" s="61">
        <f t="shared" si="93"/>
        <v>0</v>
      </c>
      <c r="DY145" s="61">
        <f t="shared" si="93"/>
        <v>0</v>
      </c>
      <c r="DZ145" s="61">
        <f t="shared" si="97"/>
        <v>1</v>
      </c>
    </row>
    <row r="146" spans="1:130">
      <c r="A146" s="53">
        <v>16</v>
      </c>
      <c r="B146" s="63">
        <f t="shared" si="94"/>
        <v>1</v>
      </c>
      <c r="C146" s="53">
        <v>2016</v>
      </c>
      <c r="D146" s="64">
        <f t="shared" si="98"/>
        <v>0</v>
      </c>
      <c r="E146" s="64">
        <f t="shared" si="99"/>
        <v>0</v>
      </c>
      <c r="F146" s="64">
        <f t="shared" si="100"/>
        <v>0</v>
      </c>
      <c r="G146" s="64">
        <f t="shared" si="101"/>
        <v>0</v>
      </c>
      <c r="H146" s="64">
        <f t="shared" si="102"/>
        <v>0</v>
      </c>
      <c r="I146" s="64">
        <f t="shared" si="103"/>
        <v>0</v>
      </c>
      <c r="J146" s="64">
        <f t="shared" si="104"/>
        <v>0</v>
      </c>
      <c r="K146" s="64">
        <f t="shared" si="105"/>
        <v>0</v>
      </c>
      <c r="L146" s="64">
        <f t="shared" si="106"/>
        <v>149.72851374502801</v>
      </c>
      <c r="M146" s="64">
        <f t="shared" si="107"/>
        <v>205.98484366069101</v>
      </c>
      <c r="N146" s="64">
        <f t="shared" si="108"/>
        <v>209.16050138215601</v>
      </c>
      <c r="O146" s="64">
        <f t="shared" si="109"/>
        <v>192.50552125338601</v>
      </c>
      <c r="P146" s="64">
        <f t="shared" si="110"/>
        <v>216.338756642421</v>
      </c>
      <c r="Q146" s="64">
        <f t="shared" si="111"/>
        <v>197.64400156358801</v>
      </c>
      <c r="R146" s="64">
        <f t="shared" ref="R146:R164" si="115">VLOOKUP($C$80,$D$3:$K$63,$A$69,0)*(B132-B131)</f>
        <v>140.706378063931</v>
      </c>
      <c r="S146" s="64">
        <f>VLOOKUP($C$81,$D$3:$K$63,$A$69,0)*(B131-B130)</f>
        <v>70.155228796986904</v>
      </c>
      <c r="T146" s="64">
        <f>VLOOKUP($C$82,$D$3:$K$63,$A$69,0)*B130</f>
        <v>0</v>
      </c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54">
        <f t="shared" si="95"/>
        <v>1382.2237451081901</v>
      </c>
      <c r="BP146" s="53">
        <v>2016</v>
      </c>
      <c r="BQ146" s="61">
        <f t="shared" si="96"/>
        <v>0</v>
      </c>
      <c r="BR146" s="61">
        <f t="shared" si="96"/>
        <v>0</v>
      </c>
      <c r="BS146" s="61">
        <f t="shared" si="96"/>
        <v>0</v>
      </c>
      <c r="BT146" s="61">
        <f t="shared" si="96"/>
        <v>0</v>
      </c>
      <c r="BU146" s="61">
        <f t="shared" si="96"/>
        <v>0</v>
      </c>
      <c r="BV146" s="61">
        <f t="shared" si="96"/>
        <v>0</v>
      </c>
      <c r="BW146" s="61">
        <f t="shared" si="96"/>
        <v>0</v>
      </c>
      <c r="BX146" s="61">
        <f t="shared" si="96"/>
        <v>0</v>
      </c>
      <c r="BY146" s="61">
        <f t="shared" si="96"/>
        <v>0.108324368087967</v>
      </c>
      <c r="BZ146" s="61">
        <f t="shared" si="96"/>
        <v>0.14902424038777301</v>
      </c>
      <c r="CA146" s="61">
        <f t="shared" si="96"/>
        <v>0.15132173942344199</v>
      </c>
      <c r="CB146" s="61">
        <f t="shared" si="96"/>
        <v>0.139272329776333</v>
      </c>
      <c r="CC146" s="61">
        <f t="shared" si="96"/>
        <v>0.156515005192223</v>
      </c>
      <c r="CD146" s="61">
        <f t="shared" si="96"/>
        <v>0.14298987574411701</v>
      </c>
      <c r="CE146" s="61">
        <f t="shared" si="96"/>
        <v>0.101797106699913</v>
      </c>
      <c r="CF146" s="61">
        <f t="shared" si="96"/>
        <v>5.0755334688231499E-2</v>
      </c>
      <c r="CG146" s="61">
        <f t="shared" si="112"/>
        <v>0</v>
      </c>
      <c r="CH146" s="61">
        <f t="shared" si="112"/>
        <v>0</v>
      </c>
      <c r="CI146" s="61">
        <f t="shared" si="112"/>
        <v>0</v>
      </c>
      <c r="CJ146" s="61">
        <f t="shared" si="112"/>
        <v>0</v>
      </c>
      <c r="CK146" s="61">
        <f t="shared" si="112"/>
        <v>0</v>
      </c>
      <c r="CL146" s="61">
        <f t="shared" si="112"/>
        <v>0</v>
      </c>
      <c r="CM146" s="61">
        <f t="shared" si="112"/>
        <v>0</v>
      </c>
      <c r="CN146" s="61">
        <f t="shared" si="112"/>
        <v>0</v>
      </c>
      <c r="CO146" s="61">
        <f t="shared" si="112"/>
        <v>0</v>
      </c>
      <c r="CP146" s="61">
        <f t="shared" si="112"/>
        <v>0</v>
      </c>
      <c r="CQ146" s="61">
        <f t="shared" si="112"/>
        <v>0</v>
      </c>
      <c r="CR146" s="61">
        <f t="shared" si="112"/>
        <v>0</v>
      </c>
      <c r="CS146" s="61">
        <f t="shared" si="112"/>
        <v>0</v>
      </c>
      <c r="CT146" s="61">
        <f t="shared" si="112"/>
        <v>0</v>
      </c>
      <c r="CU146" s="61">
        <f t="shared" si="112"/>
        <v>0</v>
      </c>
      <c r="CV146" s="61">
        <f t="shared" si="112"/>
        <v>0</v>
      </c>
      <c r="CW146" s="61">
        <f t="shared" ref="CW146:DL172" si="116">AJ146/$BM146</f>
        <v>0</v>
      </c>
      <c r="CX146" s="61">
        <f t="shared" si="116"/>
        <v>0</v>
      </c>
      <c r="CY146" s="61">
        <f t="shared" si="116"/>
        <v>0</v>
      </c>
      <c r="CZ146" s="61">
        <f t="shared" si="116"/>
        <v>0</v>
      </c>
      <c r="DA146" s="61">
        <f t="shared" si="116"/>
        <v>0</v>
      </c>
      <c r="DB146" s="61">
        <f t="shared" si="116"/>
        <v>0</v>
      </c>
      <c r="DC146" s="61">
        <f t="shared" si="113"/>
        <v>0</v>
      </c>
      <c r="DD146" s="61">
        <f t="shared" si="113"/>
        <v>0</v>
      </c>
      <c r="DE146" s="61">
        <f t="shared" si="113"/>
        <v>0</v>
      </c>
      <c r="DF146" s="61">
        <f t="shared" si="113"/>
        <v>0</v>
      </c>
      <c r="DG146" s="61">
        <f t="shared" si="113"/>
        <v>0</v>
      </c>
      <c r="DH146" s="61">
        <f t="shared" si="113"/>
        <v>0</v>
      </c>
      <c r="DI146" s="61">
        <f t="shared" si="113"/>
        <v>0</v>
      </c>
      <c r="DJ146" s="61">
        <f t="shared" si="113"/>
        <v>0</v>
      </c>
      <c r="DK146" s="61">
        <f t="shared" si="113"/>
        <v>0</v>
      </c>
      <c r="DL146" s="61">
        <f t="shared" si="113"/>
        <v>0</v>
      </c>
      <c r="DM146" s="61">
        <f t="shared" si="113"/>
        <v>0</v>
      </c>
      <c r="DN146" s="61">
        <f t="shared" si="113"/>
        <v>0</v>
      </c>
      <c r="DO146" s="61">
        <f t="shared" si="113"/>
        <v>0</v>
      </c>
      <c r="DP146" s="61">
        <f t="shared" si="113"/>
        <v>0</v>
      </c>
      <c r="DQ146" s="61">
        <f t="shared" si="113"/>
        <v>0</v>
      </c>
      <c r="DR146" s="61">
        <f t="shared" si="113"/>
        <v>0</v>
      </c>
      <c r="DS146" s="61">
        <f t="shared" si="114"/>
        <v>0</v>
      </c>
      <c r="DT146" s="61">
        <f t="shared" si="93"/>
        <v>0</v>
      </c>
      <c r="DU146" s="61">
        <f t="shared" si="93"/>
        <v>0</v>
      </c>
      <c r="DV146" s="61">
        <f t="shared" si="93"/>
        <v>0</v>
      </c>
      <c r="DW146" s="61">
        <f t="shared" si="93"/>
        <v>0</v>
      </c>
      <c r="DX146" s="61">
        <f t="shared" si="93"/>
        <v>0</v>
      </c>
      <c r="DY146" s="61">
        <f t="shared" si="93"/>
        <v>0</v>
      </c>
      <c r="DZ146" s="61">
        <f t="shared" si="97"/>
        <v>1</v>
      </c>
    </row>
    <row r="147" spans="1:130">
      <c r="A147" s="53">
        <v>17</v>
      </c>
      <c r="B147" s="63">
        <f t="shared" si="94"/>
        <v>1</v>
      </c>
      <c r="C147" s="53">
        <v>2017</v>
      </c>
      <c r="D147" s="64">
        <f t="shared" si="98"/>
        <v>0</v>
      </c>
      <c r="E147" s="64">
        <f t="shared" si="99"/>
        <v>0</v>
      </c>
      <c r="F147" s="64">
        <f t="shared" si="100"/>
        <v>0</v>
      </c>
      <c r="G147" s="64">
        <f t="shared" si="101"/>
        <v>0</v>
      </c>
      <c r="H147" s="64">
        <f t="shared" si="102"/>
        <v>0</v>
      </c>
      <c r="I147" s="64">
        <f t="shared" si="103"/>
        <v>0</v>
      </c>
      <c r="J147" s="64">
        <f t="shared" si="104"/>
        <v>0</v>
      </c>
      <c r="K147" s="64">
        <f t="shared" si="105"/>
        <v>0</v>
      </c>
      <c r="L147" s="64">
        <f t="shared" si="106"/>
        <v>0</v>
      </c>
      <c r="M147" s="64">
        <f t="shared" si="107"/>
        <v>205.98484366069101</v>
      </c>
      <c r="N147" s="64">
        <f t="shared" si="108"/>
        <v>209.16050138215601</v>
      </c>
      <c r="O147" s="64">
        <f t="shared" si="109"/>
        <v>192.50552125338601</v>
      </c>
      <c r="P147" s="64">
        <f t="shared" si="110"/>
        <v>216.338756642421</v>
      </c>
      <c r="Q147" s="64">
        <f t="shared" si="111"/>
        <v>197.64400156358801</v>
      </c>
      <c r="R147" s="64">
        <f t="shared" si="115"/>
        <v>140.706378063931</v>
      </c>
      <c r="S147" s="64">
        <f t="shared" ref="S147:S165" si="117">VLOOKUP($C$81,$D$3:$K$63,$A$69,0)*(B132-B131)</f>
        <v>70.155228796986904</v>
      </c>
      <c r="T147" s="64">
        <f>VLOOKUP($C$82,$D$3:$K$63,$A$69,0)*(B131-B130)</f>
        <v>46.250416697330699</v>
      </c>
      <c r="U147" s="64">
        <f>VLOOKUP($C$83,$D$3:$K$63,$A$69,0)*B130</f>
        <v>0</v>
      </c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54">
        <f t="shared" si="95"/>
        <v>1278.7456480604901</v>
      </c>
      <c r="BP147" s="53">
        <v>2017</v>
      </c>
      <c r="BQ147" s="61">
        <f t="shared" si="96"/>
        <v>0</v>
      </c>
      <c r="BR147" s="61">
        <f t="shared" si="96"/>
        <v>0</v>
      </c>
      <c r="BS147" s="61">
        <f t="shared" si="96"/>
        <v>0</v>
      </c>
      <c r="BT147" s="61">
        <f t="shared" si="96"/>
        <v>0</v>
      </c>
      <c r="BU147" s="61">
        <f t="shared" si="96"/>
        <v>0</v>
      </c>
      <c r="BV147" s="61">
        <f t="shared" si="96"/>
        <v>0</v>
      </c>
      <c r="BW147" s="61">
        <f t="shared" si="96"/>
        <v>0</v>
      </c>
      <c r="BX147" s="61">
        <f t="shared" si="96"/>
        <v>0</v>
      </c>
      <c r="BY147" s="61">
        <f t="shared" si="96"/>
        <v>0</v>
      </c>
      <c r="BZ147" s="61">
        <f t="shared" si="96"/>
        <v>0.16108351490627801</v>
      </c>
      <c r="CA147" s="61">
        <f t="shared" si="96"/>
        <v>0.163566931155852</v>
      </c>
      <c r="CB147" s="61">
        <f t="shared" si="96"/>
        <v>0.150542464441904</v>
      </c>
      <c r="CC147" s="61">
        <f t="shared" si="96"/>
        <v>0.169180444109858</v>
      </c>
      <c r="CD147" s="61">
        <f t="shared" si="96"/>
        <v>0.15456084004145801</v>
      </c>
      <c r="CE147" s="61">
        <f t="shared" si="96"/>
        <v>0.11003468772491599</v>
      </c>
      <c r="CF147" s="61">
        <f t="shared" si="96"/>
        <v>5.4862535722716502E-2</v>
      </c>
      <c r="CG147" s="61">
        <f t="shared" si="112"/>
        <v>3.6168581897017597E-2</v>
      </c>
      <c r="CH147" s="61">
        <f t="shared" si="112"/>
        <v>0</v>
      </c>
      <c r="CI147" s="61">
        <f t="shared" si="112"/>
        <v>0</v>
      </c>
      <c r="CJ147" s="61">
        <f t="shared" si="112"/>
        <v>0</v>
      </c>
      <c r="CK147" s="61">
        <f t="shared" si="112"/>
        <v>0</v>
      </c>
      <c r="CL147" s="61">
        <f t="shared" si="112"/>
        <v>0</v>
      </c>
      <c r="CM147" s="61">
        <f t="shared" si="112"/>
        <v>0</v>
      </c>
      <c r="CN147" s="61">
        <f t="shared" si="112"/>
        <v>0</v>
      </c>
      <c r="CO147" s="61">
        <f t="shared" si="112"/>
        <v>0</v>
      </c>
      <c r="CP147" s="61">
        <f t="shared" si="112"/>
        <v>0</v>
      </c>
      <c r="CQ147" s="61">
        <f t="shared" si="112"/>
        <v>0</v>
      </c>
      <c r="CR147" s="61">
        <f t="shared" si="112"/>
        <v>0</v>
      </c>
      <c r="CS147" s="61">
        <f t="shared" si="112"/>
        <v>0</v>
      </c>
      <c r="CT147" s="61">
        <f t="shared" si="112"/>
        <v>0</v>
      </c>
      <c r="CU147" s="61">
        <f t="shared" si="112"/>
        <v>0</v>
      </c>
      <c r="CV147" s="61">
        <f t="shared" si="112"/>
        <v>0</v>
      </c>
      <c r="CW147" s="61">
        <f t="shared" si="116"/>
        <v>0</v>
      </c>
      <c r="CX147" s="61">
        <f t="shared" si="116"/>
        <v>0</v>
      </c>
      <c r="CY147" s="61">
        <f t="shared" si="116"/>
        <v>0</v>
      </c>
      <c r="CZ147" s="61">
        <f t="shared" si="116"/>
        <v>0</v>
      </c>
      <c r="DA147" s="61">
        <f t="shared" si="116"/>
        <v>0</v>
      </c>
      <c r="DB147" s="61">
        <f t="shared" si="116"/>
        <v>0</v>
      </c>
      <c r="DC147" s="61">
        <f t="shared" si="113"/>
        <v>0</v>
      </c>
      <c r="DD147" s="61">
        <f t="shared" si="113"/>
        <v>0</v>
      </c>
      <c r="DE147" s="61">
        <f t="shared" si="113"/>
        <v>0</v>
      </c>
      <c r="DF147" s="61">
        <f t="shared" si="113"/>
        <v>0</v>
      </c>
      <c r="DG147" s="61">
        <f t="shared" si="113"/>
        <v>0</v>
      </c>
      <c r="DH147" s="61">
        <f t="shared" si="113"/>
        <v>0</v>
      </c>
      <c r="DI147" s="61">
        <f t="shared" si="113"/>
        <v>0</v>
      </c>
      <c r="DJ147" s="61">
        <f t="shared" si="113"/>
        <v>0</v>
      </c>
      <c r="DK147" s="61">
        <f t="shared" si="113"/>
        <v>0</v>
      </c>
      <c r="DL147" s="61">
        <f t="shared" si="113"/>
        <v>0</v>
      </c>
      <c r="DM147" s="61">
        <f t="shared" si="113"/>
        <v>0</v>
      </c>
      <c r="DN147" s="61">
        <f t="shared" si="113"/>
        <v>0</v>
      </c>
      <c r="DO147" s="61">
        <f t="shared" si="113"/>
        <v>0</v>
      </c>
      <c r="DP147" s="61">
        <f t="shared" si="113"/>
        <v>0</v>
      </c>
      <c r="DQ147" s="61">
        <f t="shared" si="113"/>
        <v>0</v>
      </c>
      <c r="DR147" s="61">
        <f t="shared" si="113"/>
        <v>0</v>
      </c>
      <c r="DS147" s="61">
        <f t="shared" si="114"/>
        <v>0</v>
      </c>
      <c r="DT147" s="61">
        <f t="shared" si="93"/>
        <v>0</v>
      </c>
      <c r="DU147" s="61">
        <f t="shared" si="93"/>
        <v>0</v>
      </c>
      <c r="DV147" s="61">
        <f t="shared" si="93"/>
        <v>0</v>
      </c>
      <c r="DW147" s="61">
        <f t="shared" si="93"/>
        <v>0</v>
      </c>
      <c r="DX147" s="61">
        <f t="shared" si="93"/>
        <v>0</v>
      </c>
      <c r="DY147" s="61">
        <f t="shared" si="93"/>
        <v>0</v>
      </c>
      <c r="DZ147" s="61">
        <f t="shared" si="97"/>
        <v>1</v>
      </c>
    </row>
    <row r="148" spans="1:130">
      <c r="A148" s="53">
        <v>18</v>
      </c>
      <c r="B148" s="63">
        <f t="shared" si="94"/>
        <v>1</v>
      </c>
      <c r="C148" s="53">
        <v>2018</v>
      </c>
      <c r="D148" s="64">
        <f t="shared" si="98"/>
        <v>0</v>
      </c>
      <c r="E148" s="64">
        <f t="shared" si="99"/>
        <v>0</v>
      </c>
      <c r="F148" s="64">
        <f t="shared" si="100"/>
        <v>0</v>
      </c>
      <c r="G148" s="64">
        <f t="shared" si="101"/>
        <v>0</v>
      </c>
      <c r="H148" s="64">
        <f t="shared" si="102"/>
        <v>0</v>
      </c>
      <c r="I148" s="64">
        <f t="shared" si="103"/>
        <v>0</v>
      </c>
      <c r="J148" s="64">
        <f t="shared" si="104"/>
        <v>0</v>
      </c>
      <c r="K148" s="64">
        <f t="shared" si="105"/>
        <v>0</v>
      </c>
      <c r="L148" s="64">
        <f t="shared" si="106"/>
        <v>0</v>
      </c>
      <c r="M148" s="64">
        <f t="shared" si="107"/>
        <v>0</v>
      </c>
      <c r="N148" s="64">
        <f t="shared" si="108"/>
        <v>209.16050138215601</v>
      </c>
      <c r="O148" s="64">
        <f t="shared" si="109"/>
        <v>192.50552125338601</v>
      </c>
      <c r="P148" s="64">
        <f t="shared" si="110"/>
        <v>216.338756642421</v>
      </c>
      <c r="Q148" s="64">
        <f t="shared" si="111"/>
        <v>197.64400156358801</v>
      </c>
      <c r="R148" s="64">
        <f t="shared" si="115"/>
        <v>140.706378063931</v>
      </c>
      <c r="S148" s="64">
        <f t="shared" si="117"/>
        <v>70.155228796986904</v>
      </c>
      <c r="T148" s="64">
        <f t="shared" ref="T148:T166" si="118">VLOOKUP($C$82,$D$3:$K$63,$A$69,0)*(B132-B131)</f>
        <v>46.250416697330699</v>
      </c>
      <c r="U148" s="64">
        <f>VLOOKUP($C$83,$D$3:$K$63,$A$69,0)*(B131-B130)</f>
        <v>59.25</v>
      </c>
      <c r="V148" s="64">
        <f>VLOOKUP($C$84,$D$3:$K$63,$A$69,0)*B130</f>
        <v>0</v>
      </c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54">
        <f t="shared" si="95"/>
        <v>1132.0108043998</v>
      </c>
      <c r="BP148" s="53">
        <v>2018</v>
      </c>
      <c r="BQ148" s="61">
        <f t="shared" si="96"/>
        <v>0</v>
      </c>
      <c r="BR148" s="61">
        <f t="shared" si="96"/>
        <v>0</v>
      </c>
      <c r="BS148" s="61">
        <f t="shared" si="96"/>
        <v>0</v>
      </c>
      <c r="BT148" s="61">
        <f t="shared" si="96"/>
        <v>0</v>
      </c>
      <c r="BU148" s="61">
        <f t="shared" si="96"/>
        <v>0</v>
      </c>
      <c r="BV148" s="61">
        <f t="shared" si="96"/>
        <v>0</v>
      </c>
      <c r="BW148" s="61">
        <f t="shared" si="96"/>
        <v>0</v>
      </c>
      <c r="BX148" s="61">
        <f t="shared" si="96"/>
        <v>0</v>
      </c>
      <c r="BY148" s="61">
        <f t="shared" si="96"/>
        <v>0</v>
      </c>
      <c r="BZ148" s="61">
        <f t="shared" si="96"/>
        <v>0</v>
      </c>
      <c r="CA148" s="61">
        <f t="shared" si="96"/>
        <v>0.18476899740639299</v>
      </c>
      <c r="CB148" s="61">
        <f t="shared" si="96"/>
        <v>0.17005625786006001</v>
      </c>
      <c r="CC148" s="61">
        <f t="shared" si="96"/>
        <v>0.19111015177732901</v>
      </c>
      <c r="CD148" s="61">
        <f t="shared" si="96"/>
        <v>0.174595508095332</v>
      </c>
      <c r="CE148" s="61">
        <f t="shared" si="96"/>
        <v>0.124297734188619</v>
      </c>
      <c r="CF148" s="61">
        <f t="shared" si="96"/>
        <v>6.1973992230740002E-2</v>
      </c>
      <c r="CG148" s="61">
        <f t="shared" si="112"/>
        <v>4.0856868607232998E-2</v>
      </c>
      <c r="CH148" s="61">
        <f t="shared" si="112"/>
        <v>5.2340489834295199E-2</v>
      </c>
      <c r="CI148" s="61">
        <f t="shared" si="112"/>
        <v>0</v>
      </c>
      <c r="CJ148" s="61">
        <f t="shared" si="112"/>
        <v>0</v>
      </c>
      <c r="CK148" s="61">
        <f t="shared" si="112"/>
        <v>0</v>
      </c>
      <c r="CL148" s="61">
        <f t="shared" si="112"/>
        <v>0</v>
      </c>
      <c r="CM148" s="61">
        <f t="shared" si="112"/>
        <v>0</v>
      </c>
      <c r="CN148" s="61">
        <f t="shared" si="112"/>
        <v>0</v>
      </c>
      <c r="CO148" s="61">
        <f t="shared" si="112"/>
        <v>0</v>
      </c>
      <c r="CP148" s="61">
        <f t="shared" si="112"/>
        <v>0</v>
      </c>
      <c r="CQ148" s="61">
        <f t="shared" si="112"/>
        <v>0</v>
      </c>
      <c r="CR148" s="61">
        <f t="shared" si="112"/>
        <v>0</v>
      </c>
      <c r="CS148" s="61">
        <f t="shared" si="112"/>
        <v>0</v>
      </c>
      <c r="CT148" s="61">
        <f t="shared" si="112"/>
        <v>0</v>
      </c>
      <c r="CU148" s="61">
        <f t="shared" si="112"/>
        <v>0</v>
      </c>
      <c r="CV148" s="61">
        <f t="shared" si="112"/>
        <v>0</v>
      </c>
      <c r="CW148" s="61">
        <f t="shared" si="116"/>
        <v>0</v>
      </c>
      <c r="CX148" s="61">
        <f t="shared" si="116"/>
        <v>0</v>
      </c>
      <c r="CY148" s="61">
        <f t="shared" si="116"/>
        <v>0</v>
      </c>
      <c r="CZ148" s="61">
        <f t="shared" si="116"/>
        <v>0</v>
      </c>
      <c r="DA148" s="61">
        <f t="shared" si="116"/>
        <v>0</v>
      </c>
      <c r="DB148" s="61">
        <f t="shared" si="116"/>
        <v>0</v>
      </c>
      <c r="DC148" s="61">
        <f t="shared" si="113"/>
        <v>0</v>
      </c>
      <c r="DD148" s="61">
        <f t="shared" si="113"/>
        <v>0</v>
      </c>
      <c r="DE148" s="61">
        <f t="shared" si="113"/>
        <v>0</v>
      </c>
      <c r="DF148" s="61">
        <f t="shared" si="113"/>
        <v>0</v>
      </c>
      <c r="DG148" s="61">
        <f t="shared" si="113"/>
        <v>0</v>
      </c>
      <c r="DH148" s="61">
        <f t="shared" si="113"/>
        <v>0</v>
      </c>
      <c r="DI148" s="61">
        <f t="shared" si="113"/>
        <v>0</v>
      </c>
      <c r="DJ148" s="61">
        <f t="shared" si="113"/>
        <v>0</v>
      </c>
      <c r="DK148" s="61">
        <f t="shared" si="113"/>
        <v>0</v>
      </c>
      <c r="DL148" s="61">
        <f t="shared" si="113"/>
        <v>0</v>
      </c>
      <c r="DM148" s="61">
        <f t="shared" si="113"/>
        <v>0</v>
      </c>
      <c r="DN148" s="61">
        <f t="shared" si="113"/>
        <v>0</v>
      </c>
      <c r="DO148" s="61">
        <f t="shared" si="113"/>
        <v>0</v>
      </c>
      <c r="DP148" s="61">
        <f t="shared" si="113"/>
        <v>0</v>
      </c>
      <c r="DQ148" s="61">
        <f t="shared" si="113"/>
        <v>0</v>
      </c>
      <c r="DR148" s="61">
        <f t="shared" si="113"/>
        <v>0</v>
      </c>
      <c r="DS148" s="61">
        <f t="shared" si="114"/>
        <v>0</v>
      </c>
      <c r="DT148" s="61">
        <f t="shared" si="93"/>
        <v>0</v>
      </c>
      <c r="DU148" s="61">
        <f t="shared" si="93"/>
        <v>0</v>
      </c>
      <c r="DV148" s="61">
        <f t="shared" si="93"/>
        <v>0</v>
      </c>
      <c r="DW148" s="61">
        <f t="shared" si="93"/>
        <v>0</v>
      </c>
      <c r="DX148" s="61">
        <f t="shared" si="93"/>
        <v>0</v>
      </c>
      <c r="DY148" s="61">
        <f t="shared" si="93"/>
        <v>0</v>
      </c>
      <c r="DZ148" s="61">
        <f t="shared" si="97"/>
        <v>1</v>
      </c>
    </row>
    <row r="149" spans="1:130">
      <c r="A149" s="53">
        <v>19</v>
      </c>
      <c r="B149" s="63">
        <f t="shared" si="94"/>
        <v>1</v>
      </c>
      <c r="C149" s="53">
        <v>2019</v>
      </c>
      <c r="D149" s="64">
        <f t="shared" si="98"/>
        <v>0</v>
      </c>
      <c r="E149" s="64">
        <f t="shared" si="99"/>
        <v>0</v>
      </c>
      <c r="F149" s="64">
        <f t="shared" si="100"/>
        <v>0</v>
      </c>
      <c r="G149" s="64">
        <f t="shared" si="101"/>
        <v>0</v>
      </c>
      <c r="H149" s="64">
        <f t="shared" si="102"/>
        <v>0</v>
      </c>
      <c r="I149" s="64">
        <f t="shared" si="103"/>
        <v>0</v>
      </c>
      <c r="J149" s="64">
        <f t="shared" si="104"/>
        <v>0</v>
      </c>
      <c r="K149" s="64">
        <f t="shared" si="105"/>
        <v>0</v>
      </c>
      <c r="L149" s="64">
        <f t="shared" si="106"/>
        <v>0</v>
      </c>
      <c r="M149" s="64">
        <f t="shared" si="107"/>
        <v>0</v>
      </c>
      <c r="N149" s="64">
        <f t="shared" si="108"/>
        <v>0</v>
      </c>
      <c r="O149" s="64">
        <f t="shared" si="109"/>
        <v>192.50552125338601</v>
      </c>
      <c r="P149" s="64">
        <f t="shared" si="110"/>
        <v>216.338756642421</v>
      </c>
      <c r="Q149" s="64">
        <f t="shared" si="111"/>
        <v>197.64400156358801</v>
      </c>
      <c r="R149" s="64">
        <f t="shared" si="115"/>
        <v>140.706378063931</v>
      </c>
      <c r="S149" s="64">
        <f t="shared" si="117"/>
        <v>70.155228796986904</v>
      </c>
      <c r="T149" s="64">
        <f t="shared" si="118"/>
        <v>46.250416697330699</v>
      </c>
      <c r="U149" s="64">
        <f t="shared" ref="U149:U167" si="119">VLOOKUP($C$83,$D$3:$K$63,$A$69,0)*(B132-B131)</f>
        <v>59.25</v>
      </c>
      <c r="V149" s="64">
        <f>VLOOKUP($C$84,$D$3:$K$63,$A$69,0)*(B131-B130)</f>
        <v>0.75</v>
      </c>
      <c r="W149" s="64">
        <f>VLOOKUP($C$85,$D$3:$K$63,$A$69,0)*B130</f>
        <v>0</v>
      </c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54">
        <f t="shared" si="95"/>
        <v>923.600303017643</v>
      </c>
      <c r="BP149" s="53">
        <v>2019</v>
      </c>
      <c r="BQ149" s="61">
        <f t="shared" si="96"/>
        <v>0</v>
      </c>
      <c r="BR149" s="61">
        <f t="shared" si="96"/>
        <v>0</v>
      </c>
      <c r="BS149" s="61">
        <f t="shared" si="96"/>
        <v>0</v>
      </c>
      <c r="BT149" s="61">
        <f t="shared" si="96"/>
        <v>0</v>
      </c>
      <c r="BU149" s="61">
        <f t="shared" si="96"/>
        <v>0</v>
      </c>
      <c r="BV149" s="61">
        <f t="shared" si="96"/>
        <v>0</v>
      </c>
      <c r="BW149" s="61">
        <f t="shared" si="96"/>
        <v>0</v>
      </c>
      <c r="BX149" s="61">
        <f t="shared" si="96"/>
        <v>0</v>
      </c>
      <c r="BY149" s="61">
        <f t="shared" si="96"/>
        <v>0</v>
      </c>
      <c r="BZ149" s="61">
        <f t="shared" si="96"/>
        <v>0</v>
      </c>
      <c r="CA149" s="61">
        <f t="shared" si="96"/>
        <v>0</v>
      </c>
      <c r="CB149" s="61">
        <f t="shared" si="96"/>
        <v>0.20842946957078701</v>
      </c>
      <c r="CC149" s="61">
        <f t="shared" si="96"/>
        <v>0.23423417677060801</v>
      </c>
      <c r="CD149" s="61">
        <f t="shared" si="96"/>
        <v>0.213993002078749</v>
      </c>
      <c r="CE149" s="61">
        <f t="shared" si="96"/>
        <v>0.152345530425019</v>
      </c>
      <c r="CF149" s="61">
        <f t="shared" si="96"/>
        <v>7.5958429818365605E-2</v>
      </c>
      <c r="CG149" s="61">
        <f t="shared" si="112"/>
        <v>5.00762251227274E-2</v>
      </c>
      <c r="CH149" s="61">
        <f t="shared" si="112"/>
        <v>6.4151126636072697E-2</v>
      </c>
      <c r="CI149" s="61">
        <f t="shared" si="112"/>
        <v>8.1203957767180695E-4</v>
      </c>
      <c r="CJ149" s="61">
        <f t="shared" si="112"/>
        <v>0</v>
      </c>
      <c r="CK149" s="61">
        <f t="shared" si="112"/>
        <v>0</v>
      </c>
      <c r="CL149" s="61">
        <f t="shared" si="112"/>
        <v>0</v>
      </c>
      <c r="CM149" s="61">
        <f t="shared" si="112"/>
        <v>0</v>
      </c>
      <c r="CN149" s="61">
        <f t="shared" si="112"/>
        <v>0</v>
      </c>
      <c r="CO149" s="61">
        <f t="shared" si="112"/>
        <v>0</v>
      </c>
      <c r="CP149" s="61">
        <f t="shared" si="112"/>
        <v>0</v>
      </c>
      <c r="CQ149" s="61">
        <f t="shared" si="112"/>
        <v>0</v>
      </c>
      <c r="CR149" s="61">
        <f t="shared" si="112"/>
        <v>0</v>
      </c>
      <c r="CS149" s="61">
        <f t="shared" si="112"/>
        <v>0</v>
      </c>
      <c r="CT149" s="61">
        <f t="shared" si="112"/>
        <v>0</v>
      </c>
      <c r="CU149" s="61">
        <f t="shared" si="112"/>
        <v>0</v>
      </c>
      <c r="CV149" s="61">
        <f t="shared" si="112"/>
        <v>0</v>
      </c>
      <c r="CW149" s="61">
        <f t="shared" si="116"/>
        <v>0</v>
      </c>
      <c r="CX149" s="61">
        <f t="shared" si="116"/>
        <v>0</v>
      </c>
      <c r="CY149" s="61">
        <f t="shared" si="116"/>
        <v>0</v>
      </c>
      <c r="CZ149" s="61">
        <f t="shared" si="116"/>
        <v>0</v>
      </c>
      <c r="DA149" s="61">
        <f t="shared" si="116"/>
        <v>0</v>
      </c>
      <c r="DB149" s="61">
        <f t="shared" si="116"/>
        <v>0</v>
      </c>
      <c r="DC149" s="61">
        <f t="shared" si="113"/>
        <v>0</v>
      </c>
      <c r="DD149" s="61">
        <f t="shared" si="113"/>
        <v>0</v>
      </c>
      <c r="DE149" s="61">
        <f t="shared" si="113"/>
        <v>0</v>
      </c>
      <c r="DF149" s="61">
        <f t="shared" si="113"/>
        <v>0</v>
      </c>
      <c r="DG149" s="61">
        <f t="shared" si="113"/>
        <v>0</v>
      </c>
      <c r="DH149" s="61">
        <f t="shared" si="113"/>
        <v>0</v>
      </c>
      <c r="DI149" s="61">
        <f t="shared" si="113"/>
        <v>0</v>
      </c>
      <c r="DJ149" s="61">
        <f t="shared" si="113"/>
        <v>0</v>
      </c>
      <c r="DK149" s="61">
        <f t="shared" si="113"/>
        <v>0</v>
      </c>
      <c r="DL149" s="61">
        <f t="shared" si="113"/>
        <v>0</v>
      </c>
      <c r="DM149" s="61">
        <f t="shared" si="113"/>
        <v>0</v>
      </c>
      <c r="DN149" s="61">
        <f t="shared" si="113"/>
        <v>0</v>
      </c>
      <c r="DO149" s="61">
        <f t="shared" si="113"/>
        <v>0</v>
      </c>
      <c r="DP149" s="61">
        <f t="shared" si="113"/>
        <v>0</v>
      </c>
      <c r="DQ149" s="61">
        <f t="shared" si="113"/>
        <v>0</v>
      </c>
      <c r="DR149" s="61">
        <f t="shared" si="113"/>
        <v>0</v>
      </c>
      <c r="DS149" s="61">
        <f t="shared" si="114"/>
        <v>0</v>
      </c>
      <c r="DT149" s="61">
        <f t="shared" si="93"/>
        <v>0</v>
      </c>
      <c r="DU149" s="61">
        <f t="shared" si="93"/>
        <v>0</v>
      </c>
      <c r="DV149" s="61">
        <f t="shared" si="93"/>
        <v>0</v>
      </c>
      <c r="DW149" s="61">
        <f t="shared" si="93"/>
        <v>0</v>
      </c>
      <c r="DX149" s="61">
        <f t="shared" si="93"/>
        <v>0</v>
      </c>
      <c r="DY149" s="61">
        <f t="shared" si="93"/>
        <v>0</v>
      </c>
      <c r="DZ149" s="61">
        <f t="shared" si="97"/>
        <v>1</v>
      </c>
    </row>
    <row r="150" spans="1:130">
      <c r="A150" s="53">
        <v>20</v>
      </c>
      <c r="B150" s="63">
        <f t="shared" si="94"/>
        <v>1</v>
      </c>
      <c r="C150" s="53">
        <v>2020</v>
      </c>
      <c r="D150" s="64">
        <f t="shared" si="98"/>
        <v>0</v>
      </c>
      <c r="E150" s="64">
        <f t="shared" si="99"/>
        <v>0</v>
      </c>
      <c r="F150" s="64">
        <f t="shared" si="100"/>
        <v>0</v>
      </c>
      <c r="G150" s="64">
        <f t="shared" si="101"/>
        <v>0</v>
      </c>
      <c r="H150" s="64">
        <f t="shared" si="102"/>
        <v>0</v>
      </c>
      <c r="I150" s="64">
        <f t="shared" si="103"/>
        <v>0</v>
      </c>
      <c r="J150" s="64">
        <f t="shared" si="104"/>
        <v>0</v>
      </c>
      <c r="K150" s="64">
        <f t="shared" si="105"/>
        <v>0</v>
      </c>
      <c r="L150" s="64">
        <f t="shared" si="106"/>
        <v>0</v>
      </c>
      <c r="M150" s="64">
        <f t="shared" si="107"/>
        <v>0</v>
      </c>
      <c r="N150" s="64">
        <f t="shared" si="108"/>
        <v>0</v>
      </c>
      <c r="O150" s="64">
        <f t="shared" si="109"/>
        <v>0</v>
      </c>
      <c r="P150" s="64">
        <f t="shared" si="110"/>
        <v>216.338756642421</v>
      </c>
      <c r="Q150" s="64">
        <f t="shared" si="111"/>
        <v>197.64400156358801</v>
      </c>
      <c r="R150" s="64">
        <f t="shared" si="115"/>
        <v>140.706378063931</v>
      </c>
      <c r="S150" s="64">
        <f t="shared" si="117"/>
        <v>70.155228796986904</v>
      </c>
      <c r="T150" s="64">
        <f t="shared" si="118"/>
        <v>46.250416697330699</v>
      </c>
      <c r="U150" s="64">
        <f t="shared" si="119"/>
        <v>59.25</v>
      </c>
      <c r="V150" s="64">
        <f t="shared" ref="V150:V168" si="120">VLOOKUP($C$84,$D$3:$K$63,$A$69,0)*(B132-B131)</f>
        <v>0.75</v>
      </c>
      <c r="W150" s="64">
        <f>VLOOKUP($C$85,$D$3:$K$63,$A$69,0)*(B131-B130)</f>
        <v>8.5</v>
      </c>
      <c r="X150" s="64">
        <f>VLOOKUP($C$86,$D$3:$K$63,$A$69,0)*B130</f>
        <v>0</v>
      </c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54">
        <f t="shared" si="95"/>
        <v>739.59478176425796</v>
      </c>
      <c r="BP150" s="53">
        <v>2020</v>
      </c>
      <c r="BQ150" s="61">
        <f t="shared" si="96"/>
        <v>0</v>
      </c>
      <c r="BR150" s="61">
        <f t="shared" si="96"/>
        <v>0</v>
      </c>
      <c r="BS150" s="61">
        <f t="shared" si="96"/>
        <v>0</v>
      </c>
      <c r="BT150" s="61">
        <f t="shared" si="96"/>
        <v>0</v>
      </c>
      <c r="BU150" s="61">
        <f t="shared" si="96"/>
        <v>0</v>
      </c>
      <c r="BV150" s="61">
        <f t="shared" si="96"/>
        <v>0</v>
      </c>
      <c r="BW150" s="61">
        <f t="shared" si="96"/>
        <v>0</v>
      </c>
      <c r="BX150" s="61">
        <f t="shared" si="96"/>
        <v>0</v>
      </c>
      <c r="BY150" s="61">
        <f t="shared" si="96"/>
        <v>0</v>
      </c>
      <c r="BZ150" s="61">
        <f t="shared" si="96"/>
        <v>0</v>
      </c>
      <c r="CA150" s="61">
        <f t="shared" si="96"/>
        <v>0</v>
      </c>
      <c r="CB150" s="61">
        <f t="shared" si="96"/>
        <v>0</v>
      </c>
      <c r="CC150" s="61">
        <f t="shared" si="96"/>
        <v>0.29250984725224599</v>
      </c>
      <c r="CD150" s="61">
        <f t="shared" si="96"/>
        <v>0.26723282321181402</v>
      </c>
      <c r="CE150" s="61">
        <f t="shared" si="96"/>
        <v>0.1902479324263</v>
      </c>
      <c r="CF150" s="61">
        <f t="shared" si="96"/>
        <v>9.4856305813348099E-2</v>
      </c>
      <c r="CG150" s="61">
        <f t="shared" si="112"/>
        <v>6.2534806677520399E-2</v>
      </c>
      <c r="CH150" s="61">
        <f t="shared" si="112"/>
        <v>8.0111435965871405E-2</v>
      </c>
      <c r="CI150" s="61">
        <f t="shared" si="112"/>
        <v>1.01406880969458E-3</v>
      </c>
      <c r="CJ150" s="61">
        <f t="shared" si="112"/>
        <v>1.14927798432052E-2</v>
      </c>
      <c r="CK150" s="61">
        <f t="shared" si="112"/>
        <v>0</v>
      </c>
      <c r="CL150" s="61">
        <f t="shared" si="112"/>
        <v>0</v>
      </c>
      <c r="CM150" s="61">
        <f t="shared" si="112"/>
        <v>0</v>
      </c>
      <c r="CN150" s="61">
        <f t="shared" si="112"/>
        <v>0</v>
      </c>
      <c r="CO150" s="61">
        <f t="shared" si="112"/>
        <v>0</v>
      </c>
      <c r="CP150" s="61">
        <f t="shared" si="112"/>
        <v>0</v>
      </c>
      <c r="CQ150" s="61">
        <f t="shared" si="112"/>
        <v>0</v>
      </c>
      <c r="CR150" s="61">
        <f t="shared" si="112"/>
        <v>0</v>
      </c>
      <c r="CS150" s="61">
        <f t="shared" si="112"/>
        <v>0</v>
      </c>
      <c r="CT150" s="61">
        <f t="shared" si="112"/>
        <v>0</v>
      </c>
      <c r="CU150" s="61">
        <f t="shared" si="112"/>
        <v>0</v>
      </c>
      <c r="CV150" s="61">
        <f t="shared" si="112"/>
        <v>0</v>
      </c>
      <c r="CW150" s="61">
        <f t="shared" si="116"/>
        <v>0</v>
      </c>
      <c r="CX150" s="61">
        <f t="shared" si="116"/>
        <v>0</v>
      </c>
      <c r="CY150" s="61">
        <f t="shared" si="116"/>
        <v>0</v>
      </c>
      <c r="CZ150" s="61">
        <f t="shared" si="116"/>
        <v>0</v>
      </c>
      <c r="DA150" s="61">
        <f t="shared" si="116"/>
        <v>0</v>
      </c>
      <c r="DB150" s="61">
        <f t="shared" si="116"/>
        <v>0</v>
      </c>
      <c r="DC150" s="61">
        <f t="shared" si="113"/>
        <v>0</v>
      </c>
      <c r="DD150" s="61">
        <f t="shared" si="113"/>
        <v>0</v>
      </c>
      <c r="DE150" s="61">
        <f t="shared" si="113"/>
        <v>0</v>
      </c>
      <c r="DF150" s="61">
        <f t="shared" si="113"/>
        <v>0</v>
      </c>
      <c r="DG150" s="61">
        <f t="shared" si="113"/>
        <v>0</v>
      </c>
      <c r="DH150" s="61">
        <f t="shared" si="113"/>
        <v>0</v>
      </c>
      <c r="DI150" s="61">
        <f t="shared" si="113"/>
        <v>0</v>
      </c>
      <c r="DJ150" s="61">
        <f t="shared" si="113"/>
        <v>0</v>
      </c>
      <c r="DK150" s="61">
        <f t="shared" si="113"/>
        <v>0</v>
      </c>
      <c r="DL150" s="61">
        <f t="shared" si="113"/>
        <v>0</v>
      </c>
      <c r="DM150" s="61">
        <f t="shared" si="113"/>
        <v>0</v>
      </c>
      <c r="DN150" s="61">
        <f t="shared" si="113"/>
        <v>0</v>
      </c>
      <c r="DO150" s="61">
        <f t="shared" si="113"/>
        <v>0</v>
      </c>
      <c r="DP150" s="61">
        <f t="shared" si="113"/>
        <v>0</v>
      </c>
      <c r="DQ150" s="61">
        <f t="shared" si="113"/>
        <v>0</v>
      </c>
      <c r="DR150" s="61">
        <f t="shared" si="113"/>
        <v>0</v>
      </c>
      <c r="DS150" s="61">
        <f t="shared" si="114"/>
        <v>0</v>
      </c>
      <c r="DT150" s="61">
        <f t="shared" si="93"/>
        <v>0</v>
      </c>
      <c r="DU150" s="61">
        <f t="shared" si="93"/>
        <v>0</v>
      </c>
      <c r="DV150" s="61">
        <f t="shared" si="93"/>
        <v>0</v>
      </c>
      <c r="DW150" s="61">
        <f t="shared" si="93"/>
        <v>0</v>
      </c>
      <c r="DX150" s="61">
        <f t="shared" si="93"/>
        <v>0</v>
      </c>
      <c r="DY150" s="61">
        <f t="shared" si="93"/>
        <v>0</v>
      </c>
      <c r="DZ150" s="61">
        <f t="shared" si="97"/>
        <v>1</v>
      </c>
    </row>
    <row r="151" spans="1:130">
      <c r="C151" s="53">
        <v>2021</v>
      </c>
      <c r="D151" s="64"/>
      <c r="E151" s="64">
        <f t="shared" si="99"/>
        <v>0</v>
      </c>
      <c r="F151" s="64">
        <f t="shared" si="100"/>
        <v>0</v>
      </c>
      <c r="G151" s="64">
        <f t="shared" si="101"/>
        <v>0</v>
      </c>
      <c r="H151" s="64">
        <f t="shared" si="102"/>
        <v>0</v>
      </c>
      <c r="I151" s="64">
        <f t="shared" si="103"/>
        <v>0</v>
      </c>
      <c r="J151" s="64">
        <f t="shared" si="104"/>
        <v>0</v>
      </c>
      <c r="K151" s="64">
        <f t="shared" si="105"/>
        <v>0</v>
      </c>
      <c r="L151" s="64">
        <f t="shared" si="106"/>
        <v>0</v>
      </c>
      <c r="M151" s="64">
        <f t="shared" si="107"/>
        <v>0</v>
      </c>
      <c r="N151" s="64">
        <f t="shared" si="108"/>
        <v>0</v>
      </c>
      <c r="O151" s="64">
        <f t="shared" si="109"/>
        <v>0</v>
      </c>
      <c r="P151" s="64">
        <f t="shared" si="110"/>
        <v>0</v>
      </c>
      <c r="Q151" s="64">
        <f t="shared" si="111"/>
        <v>197.64400156358801</v>
      </c>
      <c r="R151" s="64">
        <f t="shared" si="115"/>
        <v>140.706378063931</v>
      </c>
      <c r="S151" s="64">
        <f t="shared" si="117"/>
        <v>70.155228796986904</v>
      </c>
      <c r="T151" s="64">
        <f t="shared" si="118"/>
        <v>46.250416697330699</v>
      </c>
      <c r="U151" s="64">
        <f t="shared" si="119"/>
        <v>59.25</v>
      </c>
      <c r="V151" s="64">
        <f t="shared" si="120"/>
        <v>0.75</v>
      </c>
      <c r="W151" s="64">
        <f t="shared" ref="W151:W169" si="121">VLOOKUP($C$85,$D$3:$K$63,$A$69,0)*(B132-B131)</f>
        <v>8.5</v>
      </c>
      <c r="X151" s="64">
        <f>VLOOKUP($C$86,$D$3:$K$63,$A$69,0)*(B131-B130)</f>
        <v>1.125</v>
      </c>
      <c r="Y151" s="64">
        <f>VLOOKUP($C$87,$D$3:$K$63,$A$69,0)*B130</f>
        <v>0</v>
      </c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54">
        <f t="shared" si="95"/>
        <v>524.38102512183605</v>
      </c>
      <c r="BP151" s="53">
        <v>2021</v>
      </c>
      <c r="BQ151" s="61">
        <f t="shared" si="96"/>
        <v>0</v>
      </c>
      <c r="BR151" s="61">
        <f t="shared" si="96"/>
        <v>0</v>
      </c>
      <c r="BS151" s="61">
        <f t="shared" si="96"/>
        <v>0</v>
      </c>
      <c r="BT151" s="61">
        <f t="shared" si="96"/>
        <v>0</v>
      </c>
      <c r="BU151" s="61">
        <f t="shared" si="96"/>
        <v>0</v>
      </c>
      <c r="BV151" s="61">
        <f t="shared" si="96"/>
        <v>0</v>
      </c>
      <c r="BW151" s="61">
        <f t="shared" si="96"/>
        <v>0</v>
      </c>
      <c r="BX151" s="61">
        <f t="shared" si="96"/>
        <v>0</v>
      </c>
      <c r="BY151" s="61">
        <f t="shared" si="96"/>
        <v>0</v>
      </c>
      <c r="BZ151" s="61">
        <f t="shared" si="96"/>
        <v>0</v>
      </c>
      <c r="CA151" s="61">
        <f t="shared" si="96"/>
        <v>0</v>
      </c>
      <c r="CB151" s="61">
        <f t="shared" si="96"/>
        <v>0</v>
      </c>
      <c r="CC151" s="61">
        <f t="shared" si="96"/>
        <v>0</v>
      </c>
      <c r="CD151" s="61">
        <f t="shared" si="96"/>
        <v>0.37690914067240799</v>
      </c>
      <c r="CE151" s="61">
        <f t="shared" si="96"/>
        <v>0.26832850794179403</v>
      </c>
      <c r="CF151" s="61">
        <f t="shared" si="96"/>
        <v>0.133786741769855</v>
      </c>
      <c r="CG151" s="61">
        <f t="shared" si="112"/>
        <v>8.8200019607087704E-2</v>
      </c>
      <c r="CH151" s="61">
        <f t="shared" si="112"/>
        <v>0.11299035846355</v>
      </c>
      <c r="CI151" s="61">
        <f t="shared" si="112"/>
        <v>1.4302577020702499E-3</v>
      </c>
      <c r="CJ151" s="61">
        <f t="shared" si="112"/>
        <v>1.6209587290129501E-2</v>
      </c>
      <c r="CK151" s="61">
        <f t="shared" si="112"/>
        <v>2.1453865531053801E-3</v>
      </c>
      <c r="CL151" s="61">
        <f t="shared" si="112"/>
        <v>0</v>
      </c>
      <c r="CM151" s="61">
        <f t="shared" si="112"/>
        <v>0</v>
      </c>
      <c r="CN151" s="61">
        <f t="shared" si="112"/>
        <v>0</v>
      </c>
      <c r="CO151" s="61">
        <f t="shared" si="112"/>
        <v>0</v>
      </c>
      <c r="CP151" s="61">
        <f t="shared" si="112"/>
        <v>0</v>
      </c>
      <c r="CQ151" s="61">
        <f t="shared" si="112"/>
        <v>0</v>
      </c>
      <c r="CR151" s="61">
        <f t="shared" si="112"/>
        <v>0</v>
      </c>
      <c r="CS151" s="61">
        <f t="shared" si="112"/>
        <v>0</v>
      </c>
      <c r="CT151" s="61">
        <f t="shared" si="112"/>
        <v>0</v>
      </c>
      <c r="CU151" s="61">
        <f t="shared" si="112"/>
        <v>0</v>
      </c>
      <c r="CV151" s="61">
        <f t="shared" si="112"/>
        <v>0</v>
      </c>
      <c r="CW151" s="61">
        <f t="shared" si="116"/>
        <v>0</v>
      </c>
      <c r="CX151" s="61">
        <f t="shared" si="116"/>
        <v>0</v>
      </c>
      <c r="CY151" s="61">
        <f t="shared" si="116"/>
        <v>0</v>
      </c>
      <c r="CZ151" s="61">
        <f t="shared" si="116"/>
        <v>0</v>
      </c>
      <c r="DA151" s="61">
        <f t="shared" si="116"/>
        <v>0</v>
      </c>
      <c r="DB151" s="61">
        <f t="shared" si="116"/>
        <v>0</v>
      </c>
      <c r="DC151" s="61">
        <f t="shared" si="113"/>
        <v>0</v>
      </c>
      <c r="DD151" s="61">
        <f t="shared" si="113"/>
        <v>0</v>
      </c>
      <c r="DE151" s="61">
        <f t="shared" si="113"/>
        <v>0</v>
      </c>
      <c r="DF151" s="61">
        <f t="shared" si="113"/>
        <v>0</v>
      </c>
      <c r="DG151" s="61">
        <f t="shared" si="113"/>
        <v>0</v>
      </c>
      <c r="DH151" s="61">
        <f t="shared" si="113"/>
        <v>0</v>
      </c>
      <c r="DI151" s="61">
        <f t="shared" si="113"/>
        <v>0</v>
      </c>
      <c r="DJ151" s="61">
        <f t="shared" si="113"/>
        <v>0</v>
      </c>
      <c r="DK151" s="61">
        <f t="shared" si="113"/>
        <v>0</v>
      </c>
      <c r="DL151" s="61">
        <f t="shared" si="113"/>
        <v>0</v>
      </c>
      <c r="DM151" s="61">
        <f t="shared" si="113"/>
        <v>0</v>
      </c>
      <c r="DN151" s="61">
        <f t="shared" si="113"/>
        <v>0</v>
      </c>
      <c r="DO151" s="61">
        <f t="shared" si="113"/>
        <v>0</v>
      </c>
      <c r="DP151" s="61">
        <f t="shared" si="113"/>
        <v>0</v>
      </c>
      <c r="DQ151" s="61">
        <f t="shared" si="113"/>
        <v>0</v>
      </c>
      <c r="DR151" s="61">
        <f t="shared" si="113"/>
        <v>0</v>
      </c>
      <c r="DS151" s="61">
        <f t="shared" si="114"/>
        <v>0</v>
      </c>
      <c r="DT151" s="61">
        <f t="shared" si="93"/>
        <v>0</v>
      </c>
      <c r="DU151" s="61">
        <f t="shared" si="93"/>
        <v>0</v>
      </c>
      <c r="DV151" s="61">
        <f t="shared" si="93"/>
        <v>0</v>
      </c>
      <c r="DW151" s="61">
        <f t="shared" si="93"/>
        <v>0</v>
      </c>
      <c r="DX151" s="61">
        <f t="shared" si="93"/>
        <v>0</v>
      </c>
      <c r="DY151" s="61">
        <f t="shared" si="93"/>
        <v>0</v>
      </c>
      <c r="DZ151" s="61">
        <f t="shared" si="97"/>
        <v>1</v>
      </c>
    </row>
    <row r="152" spans="1:130">
      <c r="C152" s="53">
        <v>2022</v>
      </c>
      <c r="D152" s="64"/>
      <c r="E152" s="64"/>
      <c r="F152" s="64">
        <f t="shared" si="100"/>
        <v>0</v>
      </c>
      <c r="G152" s="64">
        <f t="shared" si="101"/>
        <v>0</v>
      </c>
      <c r="H152" s="64">
        <f t="shared" si="102"/>
        <v>0</v>
      </c>
      <c r="I152" s="64">
        <f t="shared" si="103"/>
        <v>0</v>
      </c>
      <c r="J152" s="64">
        <f t="shared" si="104"/>
        <v>0</v>
      </c>
      <c r="K152" s="64">
        <f t="shared" si="105"/>
        <v>0</v>
      </c>
      <c r="L152" s="64">
        <f t="shared" si="106"/>
        <v>0</v>
      </c>
      <c r="M152" s="64">
        <f t="shared" si="107"/>
        <v>0</v>
      </c>
      <c r="N152" s="64">
        <f t="shared" si="108"/>
        <v>0</v>
      </c>
      <c r="O152" s="64">
        <f t="shared" si="109"/>
        <v>0</v>
      </c>
      <c r="P152" s="64">
        <f t="shared" si="110"/>
        <v>0</v>
      </c>
      <c r="Q152" s="64">
        <f t="shared" si="111"/>
        <v>0</v>
      </c>
      <c r="R152" s="64">
        <f t="shared" si="115"/>
        <v>140.706378063931</v>
      </c>
      <c r="S152" s="64">
        <f t="shared" si="117"/>
        <v>70.155228796986904</v>
      </c>
      <c r="T152" s="64">
        <f t="shared" si="118"/>
        <v>46.250416697330699</v>
      </c>
      <c r="U152" s="64">
        <f t="shared" si="119"/>
        <v>59.25</v>
      </c>
      <c r="V152" s="64">
        <f t="shared" si="120"/>
        <v>0.75</v>
      </c>
      <c r="W152" s="64">
        <f t="shared" si="121"/>
        <v>8.5</v>
      </c>
      <c r="X152" s="64">
        <f t="shared" ref="X152:X170" si="122">VLOOKUP($C$86,$D$3:$K$63,$A$69,0)*(B132-B131)</f>
        <v>1.125</v>
      </c>
      <c r="Y152" s="64">
        <f>VLOOKUP($C$87,$D$3:$K$63,$A$69,0)*(B131-B130)</f>
        <v>1.5</v>
      </c>
      <c r="Z152" s="64">
        <f>VLOOKUP($C$88,$D$3:$K$63,$A$69,0)*B130</f>
        <v>0</v>
      </c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54">
        <f t="shared" si="95"/>
        <v>328.23702355824798</v>
      </c>
      <c r="BP152" s="53">
        <v>2022</v>
      </c>
      <c r="BQ152" s="61">
        <f t="shared" si="96"/>
        <v>0</v>
      </c>
      <c r="BR152" s="61">
        <f t="shared" si="96"/>
        <v>0</v>
      </c>
      <c r="BS152" s="61">
        <f t="shared" si="96"/>
        <v>0</v>
      </c>
      <c r="BT152" s="61">
        <f t="shared" si="96"/>
        <v>0</v>
      </c>
      <c r="BU152" s="61">
        <f t="shared" si="96"/>
        <v>0</v>
      </c>
      <c r="BV152" s="61">
        <f t="shared" si="96"/>
        <v>0</v>
      </c>
      <c r="BW152" s="61">
        <f t="shared" si="96"/>
        <v>0</v>
      </c>
      <c r="BX152" s="61">
        <f t="shared" si="96"/>
        <v>0</v>
      </c>
      <c r="BY152" s="61">
        <f t="shared" si="96"/>
        <v>0</v>
      </c>
      <c r="BZ152" s="61">
        <f t="shared" si="96"/>
        <v>0</v>
      </c>
      <c r="CA152" s="61">
        <f t="shared" si="96"/>
        <v>0</v>
      </c>
      <c r="CB152" s="61">
        <f t="shared" si="96"/>
        <v>0</v>
      </c>
      <c r="CC152" s="61">
        <f t="shared" si="96"/>
        <v>0</v>
      </c>
      <c r="CD152" s="61">
        <f t="shared" si="96"/>
        <v>0</v>
      </c>
      <c r="CE152" s="61">
        <f t="shared" si="96"/>
        <v>0.42867308671826698</v>
      </c>
      <c r="CF152" s="61">
        <f t="shared" si="96"/>
        <v>0.213733441878281</v>
      </c>
      <c r="CG152" s="61">
        <f t="shared" si="112"/>
        <v>0.140905545011205</v>
      </c>
      <c r="CH152" s="61">
        <f t="shared" si="112"/>
        <v>0.18050980159916499</v>
      </c>
      <c r="CI152" s="61">
        <f t="shared" si="112"/>
        <v>2.2849341974577899E-3</v>
      </c>
      <c r="CJ152" s="61">
        <f t="shared" si="112"/>
        <v>2.5895920904521599E-2</v>
      </c>
      <c r="CK152" s="61">
        <f t="shared" si="112"/>
        <v>3.4274012961866798E-3</v>
      </c>
      <c r="CL152" s="61">
        <f t="shared" si="112"/>
        <v>4.5698683949155798E-3</v>
      </c>
      <c r="CM152" s="61">
        <f t="shared" si="112"/>
        <v>0</v>
      </c>
      <c r="CN152" s="61">
        <f t="shared" si="112"/>
        <v>0</v>
      </c>
      <c r="CO152" s="61">
        <f t="shared" si="112"/>
        <v>0</v>
      </c>
      <c r="CP152" s="61">
        <f t="shared" si="112"/>
        <v>0</v>
      </c>
      <c r="CQ152" s="61">
        <f t="shared" si="112"/>
        <v>0</v>
      </c>
      <c r="CR152" s="61">
        <f t="shared" si="112"/>
        <v>0</v>
      </c>
      <c r="CS152" s="61">
        <f t="shared" si="112"/>
        <v>0</v>
      </c>
      <c r="CT152" s="61">
        <f t="shared" si="112"/>
        <v>0</v>
      </c>
      <c r="CU152" s="61">
        <f t="shared" si="112"/>
        <v>0</v>
      </c>
      <c r="CV152" s="61">
        <f t="shared" si="112"/>
        <v>0</v>
      </c>
      <c r="CW152" s="61">
        <f t="shared" si="116"/>
        <v>0</v>
      </c>
      <c r="CX152" s="61">
        <f t="shared" si="116"/>
        <v>0</v>
      </c>
      <c r="CY152" s="61">
        <f t="shared" si="116"/>
        <v>0</v>
      </c>
      <c r="CZ152" s="61">
        <f t="shared" si="116"/>
        <v>0</v>
      </c>
      <c r="DA152" s="61">
        <f t="shared" si="116"/>
        <v>0</v>
      </c>
      <c r="DB152" s="61">
        <f t="shared" si="116"/>
        <v>0</v>
      </c>
      <c r="DC152" s="61">
        <f t="shared" si="113"/>
        <v>0</v>
      </c>
      <c r="DD152" s="61">
        <f t="shared" si="113"/>
        <v>0</v>
      </c>
      <c r="DE152" s="61">
        <f t="shared" si="113"/>
        <v>0</v>
      </c>
      <c r="DF152" s="61">
        <f t="shared" si="113"/>
        <v>0</v>
      </c>
      <c r="DG152" s="61">
        <f t="shared" si="113"/>
        <v>0</v>
      </c>
      <c r="DH152" s="61">
        <f t="shared" si="113"/>
        <v>0</v>
      </c>
      <c r="DI152" s="61">
        <f t="shared" si="113"/>
        <v>0</v>
      </c>
      <c r="DJ152" s="61">
        <f t="shared" si="113"/>
        <v>0</v>
      </c>
      <c r="DK152" s="61">
        <f t="shared" si="113"/>
        <v>0</v>
      </c>
      <c r="DL152" s="61">
        <f t="shared" si="113"/>
        <v>0</v>
      </c>
      <c r="DM152" s="61">
        <f t="shared" si="113"/>
        <v>0</v>
      </c>
      <c r="DN152" s="61">
        <f t="shared" si="113"/>
        <v>0</v>
      </c>
      <c r="DO152" s="61">
        <f t="shared" si="113"/>
        <v>0</v>
      </c>
      <c r="DP152" s="61">
        <f t="shared" si="113"/>
        <v>0</v>
      </c>
      <c r="DQ152" s="61">
        <f t="shared" si="113"/>
        <v>0</v>
      </c>
      <c r="DR152" s="61">
        <f t="shared" si="113"/>
        <v>0</v>
      </c>
      <c r="DS152" s="61">
        <f t="shared" si="114"/>
        <v>0</v>
      </c>
      <c r="DT152" s="61">
        <f t="shared" si="93"/>
        <v>0</v>
      </c>
      <c r="DU152" s="61">
        <f t="shared" si="93"/>
        <v>0</v>
      </c>
      <c r="DV152" s="61">
        <f t="shared" si="93"/>
        <v>0</v>
      </c>
      <c r="DW152" s="61">
        <f t="shared" si="93"/>
        <v>0</v>
      </c>
      <c r="DX152" s="61">
        <f t="shared" si="93"/>
        <v>0</v>
      </c>
      <c r="DY152" s="61">
        <f t="shared" si="93"/>
        <v>0</v>
      </c>
      <c r="DZ152" s="61">
        <f t="shared" si="97"/>
        <v>1</v>
      </c>
    </row>
    <row r="153" spans="1:130">
      <c r="C153" s="53">
        <v>2023</v>
      </c>
      <c r="D153" s="64"/>
      <c r="E153" s="64"/>
      <c r="F153" s="64"/>
      <c r="G153" s="64">
        <f t="shared" si="101"/>
        <v>0</v>
      </c>
      <c r="H153" s="64">
        <f t="shared" si="102"/>
        <v>0</v>
      </c>
      <c r="I153" s="64">
        <f t="shared" si="103"/>
        <v>0</v>
      </c>
      <c r="J153" s="64">
        <f t="shared" si="104"/>
        <v>0</v>
      </c>
      <c r="K153" s="64">
        <f t="shared" si="105"/>
        <v>0</v>
      </c>
      <c r="L153" s="64">
        <f t="shared" si="106"/>
        <v>0</v>
      </c>
      <c r="M153" s="64">
        <f t="shared" si="107"/>
        <v>0</v>
      </c>
      <c r="N153" s="64">
        <f t="shared" si="108"/>
        <v>0</v>
      </c>
      <c r="O153" s="64">
        <f t="shared" si="109"/>
        <v>0</v>
      </c>
      <c r="P153" s="64">
        <f t="shared" si="110"/>
        <v>0</v>
      </c>
      <c r="Q153" s="64">
        <f t="shared" si="111"/>
        <v>0</v>
      </c>
      <c r="R153" s="64">
        <f t="shared" si="115"/>
        <v>0</v>
      </c>
      <c r="S153" s="64">
        <f t="shared" si="117"/>
        <v>70.155228796986904</v>
      </c>
      <c r="T153" s="64">
        <f t="shared" si="118"/>
        <v>46.250416697330699</v>
      </c>
      <c r="U153" s="64">
        <f t="shared" si="119"/>
        <v>59.25</v>
      </c>
      <c r="V153" s="64">
        <f t="shared" si="120"/>
        <v>0.75</v>
      </c>
      <c r="W153" s="64">
        <f t="shared" si="121"/>
        <v>8.5</v>
      </c>
      <c r="X153" s="64">
        <f t="shared" si="122"/>
        <v>1.125</v>
      </c>
      <c r="Y153" s="64">
        <f t="shared" ref="Y153:Y171" si="123">VLOOKUP($C$87,$D$3:$K$63,$A$69,0)*(B132-B131)</f>
        <v>1.5</v>
      </c>
      <c r="Z153" s="64">
        <f>VLOOKUP($C$88,$D$3:$K$63,$A$69,0)*(B131-B130)</f>
        <v>2.25</v>
      </c>
      <c r="AA153" s="64">
        <f>VLOOKUP($C$89,$D$3:$K$63,$A$69,0)*B130</f>
        <v>0</v>
      </c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54">
        <f t="shared" si="95"/>
        <v>189.78064549431801</v>
      </c>
      <c r="BP153" s="53">
        <v>2023</v>
      </c>
      <c r="BQ153" s="61">
        <f t="shared" si="96"/>
        <v>0</v>
      </c>
      <c r="BR153" s="61">
        <f t="shared" si="96"/>
        <v>0</v>
      </c>
      <c r="BS153" s="61">
        <f t="shared" si="96"/>
        <v>0</v>
      </c>
      <c r="BT153" s="61">
        <f t="shared" si="96"/>
        <v>0</v>
      </c>
      <c r="BU153" s="61">
        <f t="shared" si="96"/>
        <v>0</v>
      </c>
      <c r="BV153" s="61">
        <f t="shared" si="96"/>
        <v>0</v>
      </c>
      <c r="BW153" s="61">
        <f t="shared" si="96"/>
        <v>0</v>
      </c>
      <c r="BX153" s="61">
        <f t="shared" si="96"/>
        <v>0</v>
      </c>
      <c r="BY153" s="61">
        <f t="shared" si="96"/>
        <v>0</v>
      </c>
      <c r="BZ153" s="61">
        <f t="shared" si="96"/>
        <v>0</v>
      </c>
      <c r="CA153" s="61">
        <f t="shared" si="96"/>
        <v>0</v>
      </c>
      <c r="CB153" s="61">
        <f t="shared" si="96"/>
        <v>0</v>
      </c>
      <c r="CC153" s="61">
        <f t="shared" si="96"/>
        <v>0</v>
      </c>
      <c r="CD153" s="61">
        <f t="shared" si="96"/>
        <v>0</v>
      </c>
      <c r="CE153" s="61">
        <f t="shared" si="96"/>
        <v>0</v>
      </c>
      <c r="CF153" s="61">
        <f t="shared" si="96"/>
        <v>0.36966482337677298</v>
      </c>
      <c r="CG153" s="61">
        <f t="shared" si="112"/>
        <v>0.243704602104515</v>
      </c>
      <c r="CH153" s="61">
        <f t="shared" si="112"/>
        <v>0.31220254228597899</v>
      </c>
      <c r="CI153" s="61">
        <f t="shared" si="112"/>
        <v>3.9519309150123898E-3</v>
      </c>
      <c r="CJ153" s="61">
        <f t="shared" si="112"/>
        <v>4.4788550370140401E-2</v>
      </c>
      <c r="CK153" s="61">
        <f t="shared" si="112"/>
        <v>5.9278963725185804E-3</v>
      </c>
      <c r="CL153" s="61">
        <f t="shared" si="112"/>
        <v>7.9038618300247693E-3</v>
      </c>
      <c r="CM153" s="61">
        <f t="shared" si="112"/>
        <v>1.1855792745037201E-2</v>
      </c>
      <c r="CN153" s="61">
        <f t="shared" si="112"/>
        <v>0</v>
      </c>
      <c r="CO153" s="61">
        <f t="shared" si="112"/>
        <v>0</v>
      </c>
      <c r="CP153" s="61">
        <f t="shared" si="112"/>
        <v>0</v>
      </c>
      <c r="CQ153" s="61">
        <f t="shared" si="112"/>
        <v>0</v>
      </c>
      <c r="CR153" s="61">
        <f t="shared" si="112"/>
        <v>0</v>
      </c>
      <c r="CS153" s="61">
        <f t="shared" si="112"/>
        <v>0</v>
      </c>
      <c r="CT153" s="61">
        <f t="shared" si="112"/>
        <v>0</v>
      </c>
      <c r="CU153" s="61">
        <f t="shared" si="112"/>
        <v>0</v>
      </c>
      <c r="CV153" s="61">
        <f t="shared" si="112"/>
        <v>0</v>
      </c>
      <c r="CW153" s="61">
        <f t="shared" si="116"/>
        <v>0</v>
      </c>
      <c r="CX153" s="61">
        <f t="shared" si="116"/>
        <v>0</v>
      </c>
      <c r="CY153" s="61">
        <f t="shared" si="116"/>
        <v>0</v>
      </c>
      <c r="CZ153" s="61">
        <f t="shared" si="116"/>
        <v>0</v>
      </c>
      <c r="DA153" s="61">
        <f t="shared" si="116"/>
        <v>0</v>
      </c>
      <c r="DB153" s="61">
        <f t="shared" si="116"/>
        <v>0</v>
      </c>
      <c r="DC153" s="61">
        <f t="shared" si="113"/>
        <v>0</v>
      </c>
      <c r="DD153" s="61">
        <f t="shared" si="113"/>
        <v>0</v>
      </c>
      <c r="DE153" s="61">
        <f t="shared" si="113"/>
        <v>0</v>
      </c>
      <c r="DF153" s="61">
        <f t="shared" si="113"/>
        <v>0</v>
      </c>
      <c r="DG153" s="61">
        <f t="shared" si="113"/>
        <v>0</v>
      </c>
      <c r="DH153" s="61">
        <f t="shared" si="113"/>
        <v>0</v>
      </c>
      <c r="DI153" s="61">
        <f t="shared" si="113"/>
        <v>0</v>
      </c>
      <c r="DJ153" s="61">
        <f t="shared" si="113"/>
        <v>0</v>
      </c>
      <c r="DK153" s="61">
        <f t="shared" si="113"/>
        <v>0</v>
      </c>
      <c r="DL153" s="61">
        <f t="shared" si="113"/>
        <v>0</v>
      </c>
      <c r="DM153" s="61">
        <f t="shared" si="113"/>
        <v>0</v>
      </c>
      <c r="DN153" s="61">
        <f t="shared" si="113"/>
        <v>0</v>
      </c>
      <c r="DO153" s="61">
        <f t="shared" si="113"/>
        <v>0</v>
      </c>
      <c r="DP153" s="61">
        <f t="shared" si="113"/>
        <v>0</v>
      </c>
      <c r="DQ153" s="61">
        <f t="shared" si="113"/>
        <v>0</v>
      </c>
      <c r="DR153" s="61">
        <f t="shared" si="113"/>
        <v>0</v>
      </c>
      <c r="DS153" s="61">
        <f t="shared" si="114"/>
        <v>0</v>
      </c>
      <c r="DT153" s="61">
        <f t="shared" si="93"/>
        <v>0</v>
      </c>
      <c r="DU153" s="61">
        <f t="shared" si="93"/>
        <v>0</v>
      </c>
      <c r="DV153" s="61">
        <f t="shared" si="93"/>
        <v>0</v>
      </c>
      <c r="DW153" s="61">
        <f t="shared" si="93"/>
        <v>0</v>
      </c>
      <c r="DX153" s="61">
        <f t="shared" si="93"/>
        <v>0</v>
      </c>
      <c r="DY153" s="61">
        <f t="shared" si="93"/>
        <v>0</v>
      </c>
      <c r="DZ153" s="61">
        <f t="shared" si="97"/>
        <v>1</v>
      </c>
    </row>
    <row r="154" spans="1:130">
      <c r="C154" s="53">
        <v>2024</v>
      </c>
      <c r="D154" s="64"/>
      <c r="E154" s="64"/>
      <c r="F154" s="64"/>
      <c r="G154" s="64"/>
      <c r="H154" s="64">
        <f t="shared" si="102"/>
        <v>0</v>
      </c>
      <c r="I154" s="64">
        <f t="shared" si="103"/>
        <v>0</v>
      </c>
      <c r="J154" s="64">
        <f t="shared" si="104"/>
        <v>0</v>
      </c>
      <c r="K154" s="64">
        <f t="shared" si="105"/>
        <v>0</v>
      </c>
      <c r="L154" s="64">
        <f t="shared" si="106"/>
        <v>0</v>
      </c>
      <c r="M154" s="64">
        <f t="shared" si="107"/>
        <v>0</v>
      </c>
      <c r="N154" s="64">
        <f t="shared" si="108"/>
        <v>0</v>
      </c>
      <c r="O154" s="64">
        <f t="shared" si="109"/>
        <v>0</v>
      </c>
      <c r="P154" s="64">
        <f t="shared" si="110"/>
        <v>0</v>
      </c>
      <c r="Q154" s="64">
        <f t="shared" si="111"/>
        <v>0</v>
      </c>
      <c r="R154" s="64">
        <f t="shared" si="115"/>
        <v>0</v>
      </c>
      <c r="S154" s="64">
        <f t="shared" si="117"/>
        <v>0</v>
      </c>
      <c r="T154" s="64">
        <f t="shared" si="118"/>
        <v>46.250416697330699</v>
      </c>
      <c r="U154" s="64">
        <f t="shared" si="119"/>
        <v>59.25</v>
      </c>
      <c r="V154" s="64">
        <f t="shared" si="120"/>
        <v>0.75</v>
      </c>
      <c r="W154" s="64">
        <f t="shared" si="121"/>
        <v>8.5</v>
      </c>
      <c r="X154" s="64">
        <f t="shared" si="122"/>
        <v>1.125</v>
      </c>
      <c r="Y154" s="64">
        <f t="shared" si="123"/>
        <v>1.5</v>
      </c>
      <c r="Z154" s="64">
        <f t="shared" ref="Z154:Z172" si="124">VLOOKUP($C$88,$D$3:$K$63,$A$69,0)*(B132-B131)</f>
        <v>2.25</v>
      </c>
      <c r="AA154" s="64">
        <f>VLOOKUP($C$89,$D$3:$K$63,$A$69,0)*(B131-B130)</f>
        <v>2.625</v>
      </c>
      <c r="AB154" s="64">
        <f>VLOOKUP($C$90,$D$3:$K$63,$A$69,0)*B130</f>
        <v>0</v>
      </c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54">
        <f t="shared" si="95"/>
        <v>122.250416697331</v>
      </c>
      <c r="BP154" s="53">
        <v>2024</v>
      </c>
      <c r="BQ154" s="61">
        <f t="shared" si="96"/>
        <v>0</v>
      </c>
      <c r="BR154" s="61">
        <f t="shared" si="96"/>
        <v>0</v>
      </c>
      <c r="BS154" s="61">
        <f t="shared" si="96"/>
        <v>0</v>
      </c>
      <c r="BT154" s="61">
        <f t="shared" si="96"/>
        <v>0</v>
      </c>
      <c r="BU154" s="61">
        <f t="shared" si="96"/>
        <v>0</v>
      </c>
      <c r="BV154" s="61">
        <f t="shared" si="96"/>
        <v>0</v>
      </c>
      <c r="BW154" s="61">
        <f t="shared" si="96"/>
        <v>0</v>
      </c>
      <c r="BX154" s="61">
        <f t="shared" si="96"/>
        <v>0</v>
      </c>
      <c r="BY154" s="61">
        <f t="shared" si="96"/>
        <v>0</v>
      </c>
      <c r="BZ154" s="61">
        <f t="shared" si="96"/>
        <v>0</v>
      </c>
      <c r="CA154" s="61">
        <f t="shared" si="96"/>
        <v>0</v>
      </c>
      <c r="CB154" s="61">
        <f t="shared" si="96"/>
        <v>0</v>
      </c>
      <c r="CC154" s="61">
        <f t="shared" si="96"/>
        <v>0</v>
      </c>
      <c r="CD154" s="61">
        <f t="shared" si="96"/>
        <v>0</v>
      </c>
      <c r="CE154" s="61">
        <f t="shared" si="96"/>
        <v>0</v>
      </c>
      <c r="CF154" s="61">
        <f t="shared" si="96"/>
        <v>0</v>
      </c>
      <c r="CG154" s="61">
        <f t="shared" si="112"/>
        <v>0.37832522740464902</v>
      </c>
      <c r="CH154" s="61">
        <f t="shared" si="112"/>
        <v>0.48466092468782301</v>
      </c>
      <c r="CI154" s="61">
        <f t="shared" si="112"/>
        <v>6.1349484137699101E-3</v>
      </c>
      <c r="CJ154" s="61">
        <f t="shared" si="112"/>
        <v>6.9529415356058999E-2</v>
      </c>
      <c r="CK154" s="61">
        <f t="shared" si="112"/>
        <v>9.2024226206548695E-3</v>
      </c>
      <c r="CL154" s="61">
        <f t="shared" si="112"/>
        <v>1.2269896827539799E-2</v>
      </c>
      <c r="CM154" s="61">
        <f t="shared" si="112"/>
        <v>1.8404845241309701E-2</v>
      </c>
      <c r="CN154" s="61">
        <f t="shared" si="112"/>
        <v>2.14723194481947E-2</v>
      </c>
      <c r="CO154" s="61">
        <f t="shared" si="112"/>
        <v>0</v>
      </c>
      <c r="CP154" s="61">
        <f t="shared" si="112"/>
        <v>0</v>
      </c>
      <c r="CQ154" s="61">
        <f t="shared" si="112"/>
        <v>0</v>
      </c>
      <c r="CR154" s="61">
        <f t="shared" si="112"/>
        <v>0</v>
      </c>
      <c r="CS154" s="61">
        <f t="shared" si="112"/>
        <v>0</v>
      </c>
      <c r="CT154" s="61">
        <f t="shared" si="112"/>
        <v>0</v>
      </c>
      <c r="CU154" s="61">
        <f t="shared" si="112"/>
        <v>0</v>
      </c>
      <c r="CV154" s="61">
        <f t="shared" si="112"/>
        <v>0</v>
      </c>
      <c r="CW154" s="61">
        <f t="shared" si="116"/>
        <v>0</v>
      </c>
      <c r="CX154" s="61">
        <f t="shared" si="116"/>
        <v>0</v>
      </c>
      <c r="CY154" s="61">
        <f t="shared" si="116"/>
        <v>0</v>
      </c>
      <c r="CZ154" s="61">
        <f t="shared" si="116"/>
        <v>0</v>
      </c>
      <c r="DA154" s="61">
        <f t="shared" si="116"/>
        <v>0</v>
      </c>
      <c r="DB154" s="61">
        <f t="shared" si="116"/>
        <v>0</v>
      </c>
      <c r="DC154" s="61">
        <f t="shared" si="113"/>
        <v>0</v>
      </c>
      <c r="DD154" s="61">
        <f t="shared" si="113"/>
        <v>0</v>
      </c>
      <c r="DE154" s="61">
        <f t="shared" si="113"/>
        <v>0</v>
      </c>
      <c r="DF154" s="61">
        <f t="shared" si="113"/>
        <v>0</v>
      </c>
      <c r="DG154" s="61">
        <f t="shared" si="113"/>
        <v>0</v>
      </c>
      <c r="DH154" s="61">
        <f t="shared" si="113"/>
        <v>0</v>
      </c>
      <c r="DI154" s="61">
        <f t="shared" si="113"/>
        <v>0</v>
      </c>
      <c r="DJ154" s="61">
        <f t="shared" si="113"/>
        <v>0</v>
      </c>
      <c r="DK154" s="61">
        <f t="shared" si="113"/>
        <v>0</v>
      </c>
      <c r="DL154" s="61">
        <f t="shared" si="113"/>
        <v>0</v>
      </c>
      <c r="DM154" s="61">
        <f t="shared" si="113"/>
        <v>0</v>
      </c>
      <c r="DN154" s="61">
        <f t="shared" si="113"/>
        <v>0</v>
      </c>
      <c r="DO154" s="61">
        <f t="shared" si="113"/>
        <v>0</v>
      </c>
      <c r="DP154" s="61">
        <f t="shared" si="113"/>
        <v>0</v>
      </c>
      <c r="DQ154" s="61">
        <f t="shared" si="113"/>
        <v>0</v>
      </c>
      <c r="DR154" s="61">
        <f t="shared" si="113"/>
        <v>0</v>
      </c>
      <c r="DS154" s="61">
        <f t="shared" si="114"/>
        <v>0</v>
      </c>
      <c r="DT154" s="61">
        <f t="shared" si="93"/>
        <v>0</v>
      </c>
      <c r="DU154" s="61">
        <f t="shared" si="93"/>
        <v>0</v>
      </c>
      <c r="DV154" s="61">
        <f t="shared" si="93"/>
        <v>0</v>
      </c>
      <c r="DW154" s="61">
        <f t="shared" si="93"/>
        <v>0</v>
      </c>
      <c r="DX154" s="61">
        <f t="shared" si="93"/>
        <v>0</v>
      </c>
      <c r="DY154" s="61">
        <f t="shared" si="93"/>
        <v>0</v>
      </c>
      <c r="DZ154" s="61">
        <f t="shared" si="97"/>
        <v>1</v>
      </c>
    </row>
    <row r="155" spans="1:130">
      <c r="C155" s="53">
        <v>2025</v>
      </c>
      <c r="D155" s="64"/>
      <c r="E155" s="64"/>
      <c r="F155" s="64"/>
      <c r="G155" s="64"/>
      <c r="H155" s="64"/>
      <c r="I155" s="64">
        <f t="shared" si="103"/>
        <v>0</v>
      </c>
      <c r="J155" s="64">
        <f t="shared" si="104"/>
        <v>0</v>
      </c>
      <c r="K155" s="64">
        <f t="shared" si="105"/>
        <v>0</v>
      </c>
      <c r="L155" s="64">
        <f t="shared" si="106"/>
        <v>0</v>
      </c>
      <c r="M155" s="64">
        <f t="shared" si="107"/>
        <v>0</v>
      </c>
      <c r="N155" s="64">
        <f t="shared" si="108"/>
        <v>0</v>
      </c>
      <c r="O155" s="64">
        <f t="shared" si="109"/>
        <v>0</v>
      </c>
      <c r="P155" s="64">
        <f t="shared" si="110"/>
        <v>0</v>
      </c>
      <c r="Q155" s="64">
        <f t="shared" si="111"/>
        <v>0</v>
      </c>
      <c r="R155" s="64">
        <f t="shared" si="115"/>
        <v>0</v>
      </c>
      <c r="S155" s="64">
        <f t="shared" si="117"/>
        <v>0</v>
      </c>
      <c r="T155" s="64">
        <f t="shared" si="118"/>
        <v>0</v>
      </c>
      <c r="U155" s="64">
        <f t="shared" si="119"/>
        <v>59.25</v>
      </c>
      <c r="V155" s="64">
        <f t="shared" si="120"/>
        <v>0.75</v>
      </c>
      <c r="W155" s="64">
        <f t="shared" si="121"/>
        <v>8.5</v>
      </c>
      <c r="X155" s="64">
        <f t="shared" si="122"/>
        <v>1.125</v>
      </c>
      <c r="Y155" s="64">
        <f t="shared" si="123"/>
        <v>1.5</v>
      </c>
      <c r="Z155" s="64">
        <f t="shared" si="124"/>
        <v>2.25</v>
      </c>
      <c r="AA155" s="64">
        <f t="shared" ref="AA155:AA173" si="125">VLOOKUP($C$89,$D$3:$K$63,$A$69,0)*(B132-B131)</f>
        <v>2.625</v>
      </c>
      <c r="AB155" s="64">
        <f>VLOOKUP($C$90,$D$3:$K$63,$A$69,0)*(B131-B130)</f>
        <v>3</v>
      </c>
      <c r="AC155" s="64">
        <f>VLOOKUP($C$91,$D$3:$K$63,$A$69,0)*B130</f>
        <v>0</v>
      </c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54">
        <f t="shared" si="95"/>
        <v>79</v>
      </c>
      <c r="BP155" s="53">
        <v>2025</v>
      </c>
      <c r="BQ155" s="61">
        <f t="shared" si="96"/>
        <v>0</v>
      </c>
      <c r="BR155" s="61">
        <f t="shared" si="96"/>
        <v>0</v>
      </c>
      <c r="BS155" s="61">
        <f t="shared" si="96"/>
        <v>0</v>
      </c>
      <c r="BT155" s="61">
        <f t="shared" si="96"/>
        <v>0</v>
      </c>
      <c r="BU155" s="61">
        <f t="shared" si="96"/>
        <v>0</v>
      </c>
      <c r="BV155" s="61">
        <f t="shared" si="96"/>
        <v>0</v>
      </c>
      <c r="BW155" s="61">
        <f t="shared" si="96"/>
        <v>0</v>
      </c>
      <c r="BX155" s="61">
        <f t="shared" si="96"/>
        <v>0</v>
      </c>
      <c r="BY155" s="61">
        <f t="shared" si="96"/>
        <v>0</v>
      </c>
      <c r="BZ155" s="61">
        <f t="shared" si="96"/>
        <v>0</v>
      </c>
      <c r="CA155" s="61">
        <f t="shared" si="96"/>
        <v>0</v>
      </c>
      <c r="CB155" s="61">
        <f t="shared" si="96"/>
        <v>0</v>
      </c>
      <c r="CC155" s="61">
        <f t="shared" si="96"/>
        <v>0</v>
      </c>
      <c r="CD155" s="61">
        <f t="shared" si="96"/>
        <v>0</v>
      </c>
      <c r="CE155" s="61">
        <f t="shared" si="96"/>
        <v>0</v>
      </c>
      <c r="CF155" s="61">
        <f t="shared" si="96"/>
        <v>0</v>
      </c>
      <c r="CG155" s="61">
        <f t="shared" si="112"/>
        <v>0</v>
      </c>
      <c r="CH155" s="61">
        <f t="shared" si="112"/>
        <v>0.75</v>
      </c>
      <c r="CI155" s="61">
        <f t="shared" si="112"/>
        <v>9.4936708860759497E-3</v>
      </c>
      <c r="CJ155" s="61">
        <f t="shared" si="112"/>
        <v>0.107594936708861</v>
      </c>
      <c r="CK155" s="61">
        <f t="shared" si="112"/>
        <v>1.4240506329113899E-2</v>
      </c>
      <c r="CL155" s="61">
        <f t="shared" si="112"/>
        <v>1.8987341772151899E-2</v>
      </c>
      <c r="CM155" s="61">
        <f t="shared" si="112"/>
        <v>2.8481012658227799E-2</v>
      </c>
      <c r="CN155" s="61">
        <f t="shared" si="112"/>
        <v>3.3227848101265799E-2</v>
      </c>
      <c r="CO155" s="61">
        <f t="shared" si="112"/>
        <v>3.7974683544303799E-2</v>
      </c>
      <c r="CP155" s="61">
        <f t="shared" si="112"/>
        <v>0</v>
      </c>
      <c r="CQ155" s="61">
        <f t="shared" si="112"/>
        <v>0</v>
      </c>
      <c r="CR155" s="61">
        <f t="shared" si="112"/>
        <v>0</v>
      </c>
      <c r="CS155" s="61">
        <f t="shared" si="112"/>
        <v>0</v>
      </c>
      <c r="CT155" s="61">
        <f t="shared" si="112"/>
        <v>0</v>
      </c>
      <c r="CU155" s="61">
        <f t="shared" si="112"/>
        <v>0</v>
      </c>
      <c r="CV155" s="61">
        <f t="shared" si="112"/>
        <v>0</v>
      </c>
      <c r="CW155" s="61">
        <f t="shared" si="116"/>
        <v>0</v>
      </c>
      <c r="CX155" s="61">
        <f t="shared" si="116"/>
        <v>0</v>
      </c>
      <c r="CY155" s="61">
        <f t="shared" si="116"/>
        <v>0</v>
      </c>
      <c r="CZ155" s="61">
        <f t="shared" si="116"/>
        <v>0</v>
      </c>
      <c r="DA155" s="61">
        <f t="shared" si="116"/>
        <v>0</v>
      </c>
      <c r="DB155" s="61">
        <f t="shared" si="116"/>
        <v>0</v>
      </c>
      <c r="DC155" s="61">
        <f t="shared" si="113"/>
        <v>0</v>
      </c>
      <c r="DD155" s="61">
        <f t="shared" si="113"/>
        <v>0</v>
      </c>
      <c r="DE155" s="61">
        <f t="shared" si="113"/>
        <v>0</v>
      </c>
      <c r="DF155" s="61">
        <f t="shared" si="113"/>
        <v>0</v>
      </c>
      <c r="DG155" s="61">
        <f t="shared" si="113"/>
        <v>0</v>
      </c>
      <c r="DH155" s="61">
        <f t="shared" si="113"/>
        <v>0</v>
      </c>
      <c r="DI155" s="61">
        <f t="shared" si="113"/>
        <v>0</v>
      </c>
      <c r="DJ155" s="61">
        <f t="shared" si="113"/>
        <v>0</v>
      </c>
      <c r="DK155" s="61">
        <f t="shared" si="113"/>
        <v>0</v>
      </c>
      <c r="DL155" s="61">
        <f t="shared" si="113"/>
        <v>0</v>
      </c>
      <c r="DM155" s="61">
        <f t="shared" si="113"/>
        <v>0</v>
      </c>
      <c r="DN155" s="61">
        <f t="shared" si="113"/>
        <v>0</v>
      </c>
      <c r="DO155" s="61">
        <f t="shared" si="113"/>
        <v>0</v>
      </c>
      <c r="DP155" s="61">
        <f t="shared" si="113"/>
        <v>0</v>
      </c>
      <c r="DQ155" s="61">
        <f t="shared" si="113"/>
        <v>0</v>
      </c>
      <c r="DR155" s="61">
        <f t="shared" si="113"/>
        <v>0</v>
      </c>
      <c r="DS155" s="61">
        <f t="shared" si="114"/>
        <v>0</v>
      </c>
      <c r="DT155" s="61">
        <f t="shared" si="93"/>
        <v>0</v>
      </c>
      <c r="DU155" s="61">
        <f t="shared" si="93"/>
        <v>0</v>
      </c>
      <c r="DV155" s="61">
        <f t="shared" si="93"/>
        <v>0</v>
      </c>
      <c r="DW155" s="61">
        <f t="shared" si="93"/>
        <v>0</v>
      </c>
      <c r="DX155" s="61">
        <f t="shared" si="93"/>
        <v>0</v>
      </c>
      <c r="DY155" s="61">
        <f t="shared" si="93"/>
        <v>0</v>
      </c>
      <c r="DZ155" s="61">
        <f t="shared" si="97"/>
        <v>1</v>
      </c>
    </row>
    <row r="156" spans="1:130">
      <c r="C156" s="53">
        <v>2026</v>
      </c>
      <c r="D156" s="64"/>
      <c r="E156" s="64"/>
      <c r="F156" s="64"/>
      <c r="G156" s="64"/>
      <c r="H156" s="64"/>
      <c r="I156" s="64"/>
      <c r="J156" s="64">
        <f t="shared" si="104"/>
        <v>0</v>
      </c>
      <c r="K156" s="64">
        <f t="shared" si="105"/>
        <v>0</v>
      </c>
      <c r="L156" s="64">
        <f t="shared" si="106"/>
        <v>0</v>
      </c>
      <c r="M156" s="64">
        <f t="shared" si="107"/>
        <v>0</v>
      </c>
      <c r="N156" s="64">
        <f t="shared" si="108"/>
        <v>0</v>
      </c>
      <c r="O156" s="64">
        <f t="shared" si="109"/>
        <v>0</v>
      </c>
      <c r="P156" s="64">
        <f t="shared" si="110"/>
        <v>0</v>
      </c>
      <c r="Q156" s="64">
        <f t="shared" si="111"/>
        <v>0</v>
      </c>
      <c r="R156" s="64">
        <f t="shared" si="115"/>
        <v>0</v>
      </c>
      <c r="S156" s="64">
        <f t="shared" si="117"/>
        <v>0</v>
      </c>
      <c r="T156" s="64">
        <f t="shared" si="118"/>
        <v>0</v>
      </c>
      <c r="U156" s="64">
        <f t="shared" si="119"/>
        <v>0</v>
      </c>
      <c r="V156" s="64">
        <f t="shared" si="120"/>
        <v>0.75</v>
      </c>
      <c r="W156" s="64">
        <f t="shared" si="121"/>
        <v>8.5</v>
      </c>
      <c r="X156" s="64">
        <f t="shared" si="122"/>
        <v>1.125</v>
      </c>
      <c r="Y156" s="64">
        <f t="shared" si="123"/>
        <v>1.5</v>
      </c>
      <c r="Z156" s="64">
        <f t="shared" si="124"/>
        <v>2.25</v>
      </c>
      <c r="AA156" s="64">
        <f t="shared" si="125"/>
        <v>2.625</v>
      </c>
      <c r="AB156" s="64">
        <f t="shared" ref="AB156:AB174" si="126">VLOOKUP($C$90,$D$3:$K$63,$A$69,0)*(B132-B131)</f>
        <v>3</v>
      </c>
      <c r="AC156" s="64">
        <f>VLOOKUP($C$91,$D$3:$K$63,$A$69,0)*(B131-B130)</f>
        <v>3</v>
      </c>
      <c r="AD156" s="64">
        <f>VLOOKUP($C$92,$D$3:$K$63,$A$69,0)*B130</f>
        <v>0</v>
      </c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54">
        <f t="shared" si="95"/>
        <v>22.75</v>
      </c>
      <c r="BP156" s="53">
        <v>2026</v>
      </c>
      <c r="BQ156" s="61">
        <f t="shared" si="96"/>
        <v>0</v>
      </c>
      <c r="BR156" s="61">
        <f t="shared" si="96"/>
        <v>0</v>
      </c>
      <c r="BS156" s="61">
        <f t="shared" si="96"/>
        <v>0</v>
      </c>
      <c r="BT156" s="61">
        <f t="shared" si="96"/>
        <v>0</v>
      </c>
      <c r="BU156" s="61">
        <f t="shared" si="96"/>
        <v>0</v>
      </c>
      <c r="BV156" s="61">
        <f t="shared" si="96"/>
        <v>0</v>
      </c>
      <c r="BW156" s="61">
        <f t="shared" si="96"/>
        <v>0</v>
      </c>
      <c r="BX156" s="61">
        <f t="shared" si="96"/>
        <v>0</v>
      </c>
      <c r="BY156" s="61">
        <f t="shared" si="96"/>
        <v>0</v>
      </c>
      <c r="BZ156" s="61">
        <f t="shared" si="96"/>
        <v>0</v>
      </c>
      <c r="CA156" s="61">
        <f t="shared" si="96"/>
        <v>0</v>
      </c>
      <c r="CB156" s="61">
        <f t="shared" si="96"/>
        <v>0</v>
      </c>
      <c r="CC156" s="61">
        <f t="shared" si="96"/>
        <v>0</v>
      </c>
      <c r="CD156" s="61">
        <f t="shared" si="96"/>
        <v>0</v>
      </c>
      <c r="CE156" s="61">
        <f t="shared" si="96"/>
        <v>0</v>
      </c>
      <c r="CF156" s="61">
        <f t="shared" si="96"/>
        <v>0</v>
      </c>
      <c r="CG156" s="61">
        <f t="shared" si="112"/>
        <v>0</v>
      </c>
      <c r="CH156" s="61">
        <f t="shared" si="112"/>
        <v>0</v>
      </c>
      <c r="CI156" s="61">
        <f t="shared" si="112"/>
        <v>3.2967032967033003E-2</v>
      </c>
      <c r="CJ156" s="61">
        <f t="shared" si="112"/>
        <v>0.37362637362637402</v>
      </c>
      <c r="CK156" s="61">
        <f t="shared" si="112"/>
        <v>4.94505494505494E-2</v>
      </c>
      <c r="CL156" s="61">
        <f t="shared" si="112"/>
        <v>6.5934065934065894E-2</v>
      </c>
      <c r="CM156" s="61">
        <f t="shared" si="112"/>
        <v>9.8901098901098897E-2</v>
      </c>
      <c r="CN156" s="61">
        <f t="shared" si="112"/>
        <v>0.115384615384615</v>
      </c>
      <c r="CO156" s="61">
        <f t="shared" si="112"/>
        <v>0.13186813186813201</v>
      </c>
      <c r="CP156" s="61">
        <f t="shared" si="112"/>
        <v>0.13186813186813201</v>
      </c>
      <c r="CQ156" s="61">
        <f t="shared" si="112"/>
        <v>0</v>
      </c>
      <c r="CR156" s="61">
        <f t="shared" si="112"/>
        <v>0</v>
      </c>
      <c r="CS156" s="61">
        <f t="shared" si="112"/>
        <v>0</v>
      </c>
      <c r="CT156" s="61">
        <f t="shared" si="112"/>
        <v>0</v>
      </c>
      <c r="CU156" s="61">
        <f t="shared" si="112"/>
        <v>0</v>
      </c>
      <c r="CV156" s="61">
        <f t="shared" si="112"/>
        <v>0</v>
      </c>
      <c r="CW156" s="61">
        <f t="shared" si="116"/>
        <v>0</v>
      </c>
      <c r="CX156" s="61">
        <f t="shared" si="116"/>
        <v>0</v>
      </c>
      <c r="CY156" s="61">
        <f t="shared" si="116"/>
        <v>0</v>
      </c>
      <c r="CZ156" s="61">
        <f t="shared" si="116"/>
        <v>0</v>
      </c>
      <c r="DA156" s="61">
        <f t="shared" si="116"/>
        <v>0</v>
      </c>
      <c r="DB156" s="61">
        <f t="shared" si="116"/>
        <v>0</v>
      </c>
      <c r="DC156" s="61">
        <f t="shared" si="113"/>
        <v>0</v>
      </c>
      <c r="DD156" s="61">
        <f t="shared" si="113"/>
        <v>0</v>
      </c>
      <c r="DE156" s="61">
        <f t="shared" si="113"/>
        <v>0</v>
      </c>
      <c r="DF156" s="61">
        <f t="shared" si="113"/>
        <v>0</v>
      </c>
      <c r="DG156" s="61">
        <f t="shared" si="113"/>
        <v>0</v>
      </c>
      <c r="DH156" s="61">
        <f t="shared" si="113"/>
        <v>0</v>
      </c>
      <c r="DI156" s="61">
        <f t="shared" si="113"/>
        <v>0</v>
      </c>
      <c r="DJ156" s="61">
        <f t="shared" si="113"/>
        <v>0</v>
      </c>
      <c r="DK156" s="61">
        <f t="shared" si="113"/>
        <v>0</v>
      </c>
      <c r="DL156" s="61">
        <f t="shared" si="113"/>
        <v>0</v>
      </c>
      <c r="DM156" s="61">
        <f t="shared" si="113"/>
        <v>0</v>
      </c>
      <c r="DN156" s="61">
        <f t="shared" si="113"/>
        <v>0</v>
      </c>
      <c r="DO156" s="61">
        <f t="shared" si="113"/>
        <v>0</v>
      </c>
      <c r="DP156" s="61">
        <f t="shared" si="113"/>
        <v>0</v>
      </c>
      <c r="DQ156" s="61">
        <f t="shared" si="113"/>
        <v>0</v>
      </c>
      <c r="DR156" s="61">
        <f t="shared" si="113"/>
        <v>0</v>
      </c>
      <c r="DS156" s="61">
        <f t="shared" si="114"/>
        <v>0</v>
      </c>
      <c r="DT156" s="61">
        <f t="shared" si="93"/>
        <v>0</v>
      </c>
      <c r="DU156" s="61">
        <f t="shared" si="93"/>
        <v>0</v>
      </c>
      <c r="DV156" s="61">
        <f t="shared" si="93"/>
        <v>0</v>
      </c>
      <c r="DW156" s="61">
        <f t="shared" si="93"/>
        <v>0</v>
      </c>
      <c r="DX156" s="61">
        <f t="shared" si="93"/>
        <v>0</v>
      </c>
      <c r="DY156" s="61">
        <f t="shared" si="93"/>
        <v>0</v>
      </c>
      <c r="DZ156" s="61">
        <f t="shared" si="97"/>
        <v>1</v>
      </c>
    </row>
    <row r="157" spans="1:130">
      <c r="C157" s="53">
        <v>2027</v>
      </c>
      <c r="D157" s="64"/>
      <c r="E157" s="64"/>
      <c r="F157" s="64"/>
      <c r="G157" s="64"/>
      <c r="H157" s="64"/>
      <c r="I157" s="64"/>
      <c r="J157" s="64"/>
      <c r="K157" s="64">
        <f t="shared" si="105"/>
        <v>0</v>
      </c>
      <c r="L157" s="64">
        <f t="shared" si="106"/>
        <v>0</v>
      </c>
      <c r="M157" s="64">
        <f t="shared" si="107"/>
        <v>0</v>
      </c>
      <c r="N157" s="64">
        <f t="shared" si="108"/>
        <v>0</v>
      </c>
      <c r="O157" s="64">
        <f t="shared" si="109"/>
        <v>0</v>
      </c>
      <c r="P157" s="64">
        <f t="shared" si="110"/>
        <v>0</v>
      </c>
      <c r="Q157" s="64">
        <f t="shared" si="111"/>
        <v>0</v>
      </c>
      <c r="R157" s="64">
        <f t="shared" si="115"/>
        <v>0</v>
      </c>
      <c r="S157" s="64">
        <f t="shared" si="117"/>
        <v>0</v>
      </c>
      <c r="T157" s="64">
        <f t="shared" si="118"/>
        <v>0</v>
      </c>
      <c r="U157" s="64">
        <f t="shared" si="119"/>
        <v>0</v>
      </c>
      <c r="V157" s="64">
        <f t="shared" si="120"/>
        <v>0</v>
      </c>
      <c r="W157" s="64">
        <f t="shared" si="121"/>
        <v>8.5</v>
      </c>
      <c r="X157" s="64">
        <f t="shared" si="122"/>
        <v>1.125</v>
      </c>
      <c r="Y157" s="64">
        <f t="shared" si="123"/>
        <v>1.5</v>
      </c>
      <c r="Z157" s="64">
        <f t="shared" si="124"/>
        <v>2.25</v>
      </c>
      <c r="AA157" s="64">
        <f t="shared" si="125"/>
        <v>2.625</v>
      </c>
      <c r="AB157" s="64">
        <f t="shared" si="126"/>
        <v>3</v>
      </c>
      <c r="AC157" s="64">
        <f t="shared" ref="AC157:AC175" si="127">VLOOKUP($C$91,$D$3:$K$63,$A$69,0)*(B132-B131)</f>
        <v>3</v>
      </c>
      <c r="AD157" s="64">
        <f>VLOOKUP($C$92,$D$3:$K$63,$A$69,0)*(B131-B130)</f>
        <v>3</v>
      </c>
      <c r="AE157" s="64">
        <f>VLOOKUP($C$93,$D$3:$K$63,$A$69,0)*B130</f>
        <v>0</v>
      </c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54">
        <f t="shared" si="95"/>
        <v>25</v>
      </c>
      <c r="BP157" s="53">
        <v>2027</v>
      </c>
      <c r="BQ157" s="61">
        <f t="shared" si="96"/>
        <v>0</v>
      </c>
      <c r="BR157" s="61">
        <f t="shared" si="96"/>
        <v>0</v>
      </c>
      <c r="BS157" s="61">
        <f t="shared" si="96"/>
        <v>0</v>
      </c>
      <c r="BT157" s="61">
        <f t="shared" si="96"/>
        <v>0</v>
      </c>
      <c r="BU157" s="61">
        <f t="shared" si="96"/>
        <v>0</v>
      </c>
      <c r="BV157" s="61">
        <f t="shared" si="96"/>
        <v>0</v>
      </c>
      <c r="BW157" s="61">
        <f t="shared" si="96"/>
        <v>0</v>
      </c>
      <c r="BX157" s="61">
        <f t="shared" si="96"/>
        <v>0</v>
      </c>
      <c r="BY157" s="61">
        <f t="shared" si="96"/>
        <v>0</v>
      </c>
      <c r="BZ157" s="61">
        <f t="shared" si="96"/>
        <v>0</v>
      </c>
      <c r="CA157" s="61">
        <f t="shared" si="96"/>
        <v>0</v>
      </c>
      <c r="CB157" s="61">
        <f t="shared" si="96"/>
        <v>0</v>
      </c>
      <c r="CC157" s="61">
        <f t="shared" si="96"/>
        <v>0</v>
      </c>
      <c r="CD157" s="61">
        <f t="shared" si="96"/>
        <v>0</v>
      </c>
      <c r="CE157" s="61">
        <f t="shared" si="96"/>
        <v>0</v>
      </c>
      <c r="CF157" s="61">
        <f t="shared" si="96"/>
        <v>0</v>
      </c>
      <c r="CG157" s="61">
        <f t="shared" si="112"/>
        <v>0</v>
      </c>
      <c r="CH157" s="61">
        <f t="shared" si="112"/>
        <v>0</v>
      </c>
      <c r="CI157" s="61">
        <f t="shared" si="112"/>
        <v>0</v>
      </c>
      <c r="CJ157" s="61">
        <f t="shared" si="112"/>
        <v>0.34</v>
      </c>
      <c r="CK157" s="61">
        <f t="shared" si="112"/>
        <v>4.4999999999999998E-2</v>
      </c>
      <c r="CL157" s="61">
        <f t="shared" si="112"/>
        <v>0.06</v>
      </c>
      <c r="CM157" s="61">
        <f t="shared" si="112"/>
        <v>0.09</v>
      </c>
      <c r="CN157" s="61">
        <f t="shared" si="112"/>
        <v>0.105</v>
      </c>
      <c r="CO157" s="61">
        <f t="shared" si="112"/>
        <v>0.12</v>
      </c>
      <c r="CP157" s="61">
        <f t="shared" si="112"/>
        <v>0.12</v>
      </c>
      <c r="CQ157" s="61">
        <f t="shared" si="112"/>
        <v>0.12</v>
      </c>
      <c r="CR157" s="61">
        <f t="shared" si="112"/>
        <v>0</v>
      </c>
      <c r="CS157" s="61">
        <f t="shared" si="112"/>
        <v>0</v>
      </c>
      <c r="CT157" s="61">
        <f t="shared" si="112"/>
        <v>0</v>
      </c>
      <c r="CU157" s="61">
        <f t="shared" si="112"/>
        <v>0</v>
      </c>
      <c r="CV157" s="61">
        <f t="shared" si="112"/>
        <v>0</v>
      </c>
      <c r="CW157" s="61">
        <f t="shared" si="116"/>
        <v>0</v>
      </c>
      <c r="CX157" s="61">
        <f t="shared" si="116"/>
        <v>0</v>
      </c>
      <c r="CY157" s="61">
        <f t="shared" si="116"/>
        <v>0</v>
      </c>
      <c r="CZ157" s="61">
        <f t="shared" si="116"/>
        <v>0</v>
      </c>
      <c r="DA157" s="61">
        <f t="shared" si="116"/>
        <v>0</v>
      </c>
      <c r="DB157" s="61">
        <f t="shared" si="116"/>
        <v>0</v>
      </c>
      <c r="DC157" s="61">
        <f t="shared" si="113"/>
        <v>0</v>
      </c>
      <c r="DD157" s="61">
        <f t="shared" si="113"/>
        <v>0</v>
      </c>
      <c r="DE157" s="61">
        <f t="shared" si="113"/>
        <v>0</v>
      </c>
      <c r="DF157" s="61">
        <f t="shared" si="113"/>
        <v>0</v>
      </c>
      <c r="DG157" s="61">
        <f t="shared" si="113"/>
        <v>0</v>
      </c>
      <c r="DH157" s="61">
        <f t="shared" si="113"/>
        <v>0</v>
      </c>
      <c r="DI157" s="61">
        <f t="shared" si="113"/>
        <v>0</v>
      </c>
      <c r="DJ157" s="61">
        <f t="shared" si="113"/>
        <v>0</v>
      </c>
      <c r="DK157" s="61">
        <f t="shared" si="113"/>
        <v>0</v>
      </c>
      <c r="DL157" s="61">
        <f t="shared" si="113"/>
        <v>0</v>
      </c>
      <c r="DM157" s="61">
        <f t="shared" si="113"/>
        <v>0</v>
      </c>
      <c r="DN157" s="61">
        <f t="shared" si="113"/>
        <v>0</v>
      </c>
      <c r="DO157" s="61">
        <f t="shared" si="113"/>
        <v>0</v>
      </c>
      <c r="DP157" s="61">
        <f t="shared" si="113"/>
        <v>0</v>
      </c>
      <c r="DQ157" s="61">
        <f t="shared" si="113"/>
        <v>0</v>
      </c>
      <c r="DR157" s="61">
        <f t="shared" si="113"/>
        <v>0</v>
      </c>
      <c r="DS157" s="61">
        <f t="shared" si="114"/>
        <v>0</v>
      </c>
      <c r="DT157" s="61">
        <f t="shared" si="93"/>
        <v>0</v>
      </c>
      <c r="DU157" s="61">
        <f t="shared" si="93"/>
        <v>0</v>
      </c>
      <c r="DV157" s="61">
        <f t="shared" si="93"/>
        <v>0</v>
      </c>
      <c r="DW157" s="61">
        <f t="shared" si="93"/>
        <v>0</v>
      </c>
      <c r="DX157" s="61">
        <f t="shared" si="93"/>
        <v>0</v>
      </c>
      <c r="DY157" s="61">
        <f t="shared" si="93"/>
        <v>0</v>
      </c>
      <c r="DZ157" s="61">
        <f t="shared" si="97"/>
        <v>1</v>
      </c>
    </row>
    <row r="158" spans="1:130">
      <c r="C158" s="53">
        <v>2028</v>
      </c>
      <c r="D158" s="64"/>
      <c r="E158" s="64"/>
      <c r="F158" s="64"/>
      <c r="G158" s="64"/>
      <c r="H158" s="64"/>
      <c r="I158" s="64"/>
      <c r="J158" s="64"/>
      <c r="K158" s="64"/>
      <c r="L158" s="64">
        <f t="shared" si="106"/>
        <v>0</v>
      </c>
      <c r="M158" s="64">
        <f t="shared" si="107"/>
        <v>0</v>
      </c>
      <c r="N158" s="64">
        <f t="shared" si="108"/>
        <v>0</v>
      </c>
      <c r="O158" s="64">
        <f t="shared" si="109"/>
        <v>0</v>
      </c>
      <c r="P158" s="64">
        <f t="shared" si="110"/>
        <v>0</v>
      </c>
      <c r="Q158" s="64">
        <f t="shared" si="111"/>
        <v>0</v>
      </c>
      <c r="R158" s="64">
        <f t="shared" si="115"/>
        <v>0</v>
      </c>
      <c r="S158" s="64">
        <f t="shared" si="117"/>
        <v>0</v>
      </c>
      <c r="T158" s="64">
        <f t="shared" si="118"/>
        <v>0</v>
      </c>
      <c r="U158" s="64">
        <f t="shared" si="119"/>
        <v>0</v>
      </c>
      <c r="V158" s="64">
        <f t="shared" si="120"/>
        <v>0</v>
      </c>
      <c r="W158" s="64">
        <f t="shared" si="121"/>
        <v>0</v>
      </c>
      <c r="X158" s="64">
        <f t="shared" si="122"/>
        <v>1.125</v>
      </c>
      <c r="Y158" s="64">
        <f t="shared" si="123"/>
        <v>1.5</v>
      </c>
      <c r="Z158" s="64">
        <f t="shared" si="124"/>
        <v>2.25</v>
      </c>
      <c r="AA158" s="64">
        <f t="shared" si="125"/>
        <v>2.625</v>
      </c>
      <c r="AB158" s="64">
        <f t="shared" si="126"/>
        <v>3</v>
      </c>
      <c r="AC158" s="64">
        <f t="shared" si="127"/>
        <v>3</v>
      </c>
      <c r="AD158" s="64">
        <f t="shared" ref="AD158:AD176" si="128">VLOOKUP($C$92,$D$3:$K$63,$A$69,0)*(B132-B131)</f>
        <v>3</v>
      </c>
      <c r="AE158" s="64">
        <f>VLOOKUP($C$93,$D$3:$K$63,$A$69,0)*(B131-B130)</f>
        <v>2.25</v>
      </c>
      <c r="AF158" s="64">
        <f>VLOOKUP($C$94,$D$3:$K$63,$A$69,0)*B130</f>
        <v>0</v>
      </c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54">
        <f t="shared" si="95"/>
        <v>18.75</v>
      </c>
      <c r="BP158" s="53">
        <v>2028</v>
      </c>
      <c r="BQ158" s="61">
        <f t="shared" si="96"/>
        <v>0</v>
      </c>
      <c r="BR158" s="61">
        <f t="shared" si="96"/>
        <v>0</v>
      </c>
      <c r="BS158" s="61">
        <f t="shared" si="96"/>
        <v>0</v>
      </c>
      <c r="BT158" s="61">
        <f t="shared" si="96"/>
        <v>0</v>
      </c>
      <c r="BU158" s="61">
        <f t="shared" si="96"/>
        <v>0</v>
      </c>
      <c r="BV158" s="61">
        <f t="shared" si="96"/>
        <v>0</v>
      </c>
      <c r="BW158" s="61">
        <f t="shared" si="96"/>
        <v>0</v>
      </c>
      <c r="BX158" s="61">
        <f t="shared" si="96"/>
        <v>0</v>
      </c>
      <c r="BY158" s="61">
        <f t="shared" si="96"/>
        <v>0</v>
      </c>
      <c r="BZ158" s="61">
        <f t="shared" si="96"/>
        <v>0</v>
      </c>
      <c r="CA158" s="61">
        <f t="shared" si="96"/>
        <v>0</v>
      </c>
      <c r="CB158" s="61">
        <f t="shared" si="96"/>
        <v>0</v>
      </c>
      <c r="CC158" s="61">
        <f t="shared" si="96"/>
        <v>0</v>
      </c>
      <c r="CD158" s="61">
        <f t="shared" si="96"/>
        <v>0</v>
      </c>
      <c r="CE158" s="61">
        <f t="shared" si="96"/>
        <v>0</v>
      </c>
      <c r="CF158" s="61">
        <f t="shared" si="96"/>
        <v>0</v>
      </c>
      <c r="CG158" s="61">
        <f t="shared" si="112"/>
        <v>0</v>
      </c>
      <c r="CH158" s="61">
        <f t="shared" si="112"/>
        <v>0</v>
      </c>
      <c r="CI158" s="61">
        <f t="shared" si="112"/>
        <v>0</v>
      </c>
      <c r="CJ158" s="61">
        <f t="shared" si="112"/>
        <v>0</v>
      </c>
      <c r="CK158" s="61">
        <f t="shared" si="112"/>
        <v>0.06</v>
      </c>
      <c r="CL158" s="61">
        <f t="shared" si="112"/>
        <v>0.08</v>
      </c>
      <c r="CM158" s="61">
        <f t="shared" si="112"/>
        <v>0.12</v>
      </c>
      <c r="CN158" s="61">
        <f t="shared" si="112"/>
        <v>0.14000000000000001</v>
      </c>
      <c r="CO158" s="61">
        <f t="shared" si="112"/>
        <v>0.16</v>
      </c>
      <c r="CP158" s="61">
        <f t="shared" si="112"/>
        <v>0.16</v>
      </c>
      <c r="CQ158" s="61">
        <f t="shared" si="112"/>
        <v>0.16</v>
      </c>
      <c r="CR158" s="61">
        <f t="shared" si="112"/>
        <v>0.12</v>
      </c>
      <c r="CS158" s="61">
        <f t="shared" si="112"/>
        <v>0</v>
      </c>
      <c r="CT158" s="61">
        <f t="shared" si="112"/>
        <v>0</v>
      </c>
      <c r="CU158" s="61">
        <f t="shared" si="112"/>
        <v>0</v>
      </c>
      <c r="CV158" s="61">
        <f t="shared" si="112"/>
        <v>0</v>
      </c>
      <c r="CW158" s="61">
        <f t="shared" si="116"/>
        <v>0</v>
      </c>
      <c r="CX158" s="61">
        <f t="shared" si="116"/>
        <v>0</v>
      </c>
      <c r="CY158" s="61">
        <f t="shared" si="116"/>
        <v>0</v>
      </c>
      <c r="CZ158" s="61">
        <f t="shared" si="116"/>
        <v>0</v>
      </c>
      <c r="DA158" s="61">
        <f t="shared" si="116"/>
        <v>0</v>
      </c>
      <c r="DB158" s="61">
        <f t="shared" si="116"/>
        <v>0</v>
      </c>
      <c r="DC158" s="61">
        <f t="shared" si="113"/>
        <v>0</v>
      </c>
      <c r="DD158" s="61">
        <f t="shared" si="113"/>
        <v>0</v>
      </c>
      <c r="DE158" s="61">
        <f t="shared" si="113"/>
        <v>0</v>
      </c>
      <c r="DF158" s="61">
        <f t="shared" si="113"/>
        <v>0</v>
      </c>
      <c r="DG158" s="61">
        <f t="shared" si="113"/>
        <v>0</v>
      </c>
      <c r="DH158" s="61">
        <f t="shared" si="113"/>
        <v>0</v>
      </c>
      <c r="DI158" s="61">
        <f t="shared" si="113"/>
        <v>0</v>
      </c>
      <c r="DJ158" s="61">
        <f t="shared" si="113"/>
        <v>0</v>
      </c>
      <c r="DK158" s="61">
        <f t="shared" si="113"/>
        <v>0</v>
      </c>
      <c r="DL158" s="61">
        <f t="shared" si="113"/>
        <v>0</v>
      </c>
      <c r="DM158" s="61">
        <f t="shared" si="113"/>
        <v>0</v>
      </c>
      <c r="DN158" s="61">
        <f t="shared" si="113"/>
        <v>0</v>
      </c>
      <c r="DO158" s="61">
        <f t="shared" si="113"/>
        <v>0</v>
      </c>
      <c r="DP158" s="61">
        <f t="shared" si="113"/>
        <v>0</v>
      </c>
      <c r="DQ158" s="61">
        <f t="shared" si="113"/>
        <v>0</v>
      </c>
      <c r="DR158" s="61">
        <f t="shared" si="113"/>
        <v>0</v>
      </c>
      <c r="DS158" s="61">
        <f t="shared" si="114"/>
        <v>0</v>
      </c>
      <c r="DT158" s="61">
        <f t="shared" si="93"/>
        <v>0</v>
      </c>
      <c r="DU158" s="61">
        <f t="shared" si="93"/>
        <v>0</v>
      </c>
      <c r="DV158" s="61">
        <f t="shared" si="93"/>
        <v>0</v>
      </c>
      <c r="DW158" s="61">
        <f t="shared" si="93"/>
        <v>0</v>
      </c>
      <c r="DX158" s="61">
        <f t="shared" si="93"/>
        <v>0</v>
      </c>
      <c r="DY158" s="61">
        <f t="shared" si="93"/>
        <v>0</v>
      </c>
      <c r="DZ158" s="61">
        <f t="shared" si="97"/>
        <v>1</v>
      </c>
    </row>
    <row r="159" spans="1:130">
      <c r="C159" s="53">
        <v>2029</v>
      </c>
      <c r="D159" s="64"/>
      <c r="E159" s="64"/>
      <c r="F159" s="64"/>
      <c r="G159" s="64"/>
      <c r="H159" s="64"/>
      <c r="I159" s="64"/>
      <c r="J159" s="64"/>
      <c r="K159" s="64"/>
      <c r="L159" s="64"/>
      <c r="M159" s="64">
        <f t="shared" si="107"/>
        <v>0</v>
      </c>
      <c r="N159" s="64">
        <f t="shared" si="108"/>
        <v>0</v>
      </c>
      <c r="O159" s="64">
        <f t="shared" si="109"/>
        <v>0</v>
      </c>
      <c r="P159" s="64">
        <f t="shared" si="110"/>
        <v>0</v>
      </c>
      <c r="Q159" s="64">
        <f t="shared" si="111"/>
        <v>0</v>
      </c>
      <c r="R159" s="64">
        <f t="shared" si="115"/>
        <v>0</v>
      </c>
      <c r="S159" s="64">
        <f t="shared" si="117"/>
        <v>0</v>
      </c>
      <c r="T159" s="64">
        <f t="shared" si="118"/>
        <v>0</v>
      </c>
      <c r="U159" s="64">
        <f t="shared" si="119"/>
        <v>0</v>
      </c>
      <c r="V159" s="64">
        <f t="shared" si="120"/>
        <v>0</v>
      </c>
      <c r="W159" s="64">
        <f t="shared" si="121"/>
        <v>0</v>
      </c>
      <c r="X159" s="64">
        <f t="shared" si="122"/>
        <v>0</v>
      </c>
      <c r="Y159" s="64">
        <f t="shared" si="123"/>
        <v>1.5</v>
      </c>
      <c r="Z159" s="64">
        <f t="shared" si="124"/>
        <v>2.25</v>
      </c>
      <c r="AA159" s="64">
        <f t="shared" si="125"/>
        <v>2.625</v>
      </c>
      <c r="AB159" s="64">
        <f t="shared" si="126"/>
        <v>3</v>
      </c>
      <c r="AC159" s="64">
        <f t="shared" si="127"/>
        <v>3</v>
      </c>
      <c r="AD159" s="64">
        <f t="shared" si="128"/>
        <v>3</v>
      </c>
      <c r="AE159" s="64">
        <f t="shared" ref="AE159:AE177" si="129">VLOOKUP($C$93,$D$3:$K$63,$A$69,0)*(B132-B131)</f>
        <v>2.25</v>
      </c>
      <c r="AF159" s="64">
        <f>VLOOKUP($C$94,$D$3:$K$63,$A$69,0)*(B131-B130)</f>
        <v>2.25</v>
      </c>
      <c r="AG159" s="64">
        <f>VLOOKUP($C$95,$D$3:$K$63,$A$69,0)*B130</f>
        <v>0</v>
      </c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54">
        <f t="shared" si="95"/>
        <v>19.875</v>
      </c>
      <c r="BP159" s="53">
        <v>2029</v>
      </c>
      <c r="BQ159" s="61">
        <f t="shared" si="96"/>
        <v>0</v>
      </c>
      <c r="BR159" s="61">
        <f t="shared" si="96"/>
        <v>0</v>
      </c>
      <c r="BS159" s="61">
        <f t="shared" si="96"/>
        <v>0</v>
      </c>
      <c r="BT159" s="61">
        <f t="shared" si="96"/>
        <v>0</v>
      </c>
      <c r="BU159" s="61">
        <f t="shared" si="96"/>
        <v>0</v>
      </c>
      <c r="BV159" s="61">
        <f t="shared" si="96"/>
        <v>0</v>
      </c>
      <c r="BW159" s="61">
        <f t="shared" si="96"/>
        <v>0</v>
      </c>
      <c r="BX159" s="61">
        <f t="shared" si="96"/>
        <v>0</v>
      </c>
      <c r="BY159" s="61">
        <f t="shared" si="96"/>
        <v>0</v>
      </c>
      <c r="BZ159" s="61">
        <f t="shared" si="96"/>
        <v>0</v>
      </c>
      <c r="CA159" s="61">
        <f t="shared" si="96"/>
        <v>0</v>
      </c>
      <c r="CB159" s="61">
        <f t="shared" si="96"/>
        <v>0</v>
      </c>
      <c r="CC159" s="61">
        <f t="shared" si="96"/>
        <v>0</v>
      </c>
      <c r="CD159" s="61">
        <f t="shared" si="96"/>
        <v>0</v>
      </c>
      <c r="CE159" s="61">
        <f t="shared" si="96"/>
        <v>0</v>
      </c>
      <c r="CF159" s="61">
        <f t="shared" si="96"/>
        <v>0</v>
      </c>
      <c r="CG159" s="61">
        <f t="shared" si="112"/>
        <v>0</v>
      </c>
      <c r="CH159" s="61">
        <f t="shared" si="112"/>
        <v>0</v>
      </c>
      <c r="CI159" s="61">
        <f t="shared" si="112"/>
        <v>0</v>
      </c>
      <c r="CJ159" s="61">
        <f t="shared" si="112"/>
        <v>0</v>
      </c>
      <c r="CK159" s="61">
        <f t="shared" si="112"/>
        <v>0</v>
      </c>
      <c r="CL159" s="61">
        <f t="shared" si="112"/>
        <v>7.5471698113207503E-2</v>
      </c>
      <c r="CM159" s="61">
        <f t="shared" si="112"/>
        <v>0.113207547169811</v>
      </c>
      <c r="CN159" s="61">
        <f t="shared" si="112"/>
        <v>0.13207547169811301</v>
      </c>
      <c r="CO159" s="61">
        <f t="shared" si="112"/>
        <v>0.15094339622641501</v>
      </c>
      <c r="CP159" s="61">
        <f t="shared" si="112"/>
        <v>0.15094339622641501</v>
      </c>
      <c r="CQ159" s="61">
        <f t="shared" si="112"/>
        <v>0.15094339622641501</v>
      </c>
      <c r="CR159" s="61">
        <f t="shared" si="112"/>
        <v>0.113207547169811</v>
      </c>
      <c r="CS159" s="61">
        <f t="shared" si="112"/>
        <v>0.113207547169811</v>
      </c>
      <c r="CT159" s="61">
        <f t="shared" si="112"/>
        <v>0</v>
      </c>
      <c r="CU159" s="61">
        <f t="shared" si="112"/>
        <v>0</v>
      </c>
      <c r="CV159" s="61">
        <f t="shared" si="112"/>
        <v>0</v>
      </c>
      <c r="CW159" s="61">
        <f t="shared" si="116"/>
        <v>0</v>
      </c>
      <c r="CX159" s="61">
        <f t="shared" si="116"/>
        <v>0</v>
      </c>
      <c r="CY159" s="61">
        <f t="shared" si="116"/>
        <v>0</v>
      </c>
      <c r="CZ159" s="61">
        <f t="shared" si="116"/>
        <v>0</v>
      </c>
      <c r="DA159" s="61">
        <f t="shared" si="116"/>
        <v>0</v>
      </c>
      <c r="DB159" s="61">
        <f t="shared" si="116"/>
        <v>0</v>
      </c>
      <c r="DC159" s="61">
        <f t="shared" si="113"/>
        <v>0</v>
      </c>
      <c r="DD159" s="61">
        <f t="shared" si="113"/>
        <v>0</v>
      </c>
      <c r="DE159" s="61">
        <f t="shared" si="113"/>
        <v>0</v>
      </c>
      <c r="DF159" s="61">
        <f t="shared" si="113"/>
        <v>0</v>
      </c>
      <c r="DG159" s="61">
        <f t="shared" si="113"/>
        <v>0</v>
      </c>
      <c r="DH159" s="61">
        <f t="shared" si="113"/>
        <v>0</v>
      </c>
      <c r="DI159" s="61">
        <f t="shared" si="113"/>
        <v>0</v>
      </c>
      <c r="DJ159" s="61">
        <f t="shared" si="113"/>
        <v>0</v>
      </c>
      <c r="DK159" s="61">
        <f t="shared" si="113"/>
        <v>0</v>
      </c>
      <c r="DL159" s="61">
        <f t="shared" si="113"/>
        <v>0</v>
      </c>
      <c r="DM159" s="61">
        <f t="shared" si="113"/>
        <v>0</v>
      </c>
      <c r="DN159" s="61">
        <f t="shared" si="113"/>
        <v>0</v>
      </c>
      <c r="DO159" s="61">
        <f t="shared" si="113"/>
        <v>0</v>
      </c>
      <c r="DP159" s="61">
        <f t="shared" si="113"/>
        <v>0</v>
      </c>
      <c r="DQ159" s="61">
        <f t="shared" si="113"/>
        <v>0</v>
      </c>
      <c r="DR159" s="61">
        <f t="shared" si="113"/>
        <v>0</v>
      </c>
      <c r="DS159" s="61">
        <f t="shared" si="114"/>
        <v>0</v>
      </c>
      <c r="DT159" s="61">
        <f t="shared" si="93"/>
        <v>0</v>
      </c>
      <c r="DU159" s="61">
        <f t="shared" si="93"/>
        <v>0</v>
      </c>
      <c r="DV159" s="61">
        <f t="shared" si="93"/>
        <v>0</v>
      </c>
      <c r="DW159" s="61">
        <f t="shared" si="93"/>
        <v>0</v>
      </c>
      <c r="DX159" s="61">
        <f t="shared" si="93"/>
        <v>0</v>
      </c>
      <c r="DY159" s="61">
        <f t="shared" si="93"/>
        <v>0</v>
      </c>
      <c r="DZ159" s="61">
        <f t="shared" si="97"/>
        <v>1</v>
      </c>
    </row>
    <row r="160" spans="1:130">
      <c r="C160" s="53">
        <v>2030</v>
      </c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>
        <f t="shared" si="108"/>
        <v>0</v>
      </c>
      <c r="O160" s="64">
        <f t="shared" si="109"/>
        <v>0</v>
      </c>
      <c r="P160" s="64">
        <f t="shared" si="110"/>
        <v>0</v>
      </c>
      <c r="Q160" s="64">
        <f t="shared" si="111"/>
        <v>0</v>
      </c>
      <c r="R160" s="64">
        <f t="shared" si="115"/>
        <v>0</v>
      </c>
      <c r="S160" s="64">
        <f t="shared" si="117"/>
        <v>0</v>
      </c>
      <c r="T160" s="64">
        <f t="shared" si="118"/>
        <v>0</v>
      </c>
      <c r="U160" s="64">
        <f t="shared" si="119"/>
        <v>0</v>
      </c>
      <c r="V160" s="64">
        <f t="shared" si="120"/>
        <v>0</v>
      </c>
      <c r="W160" s="64">
        <f t="shared" si="121"/>
        <v>0</v>
      </c>
      <c r="X160" s="64">
        <f t="shared" si="122"/>
        <v>0</v>
      </c>
      <c r="Y160" s="64">
        <f t="shared" si="123"/>
        <v>0</v>
      </c>
      <c r="Z160" s="64">
        <f t="shared" si="124"/>
        <v>2.25</v>
      </c>
      <c r="AA160" s="64">
        <f t="shared" si="125"/>
        <v>2.625</v>
      </c>
      <c r="AB160" s="64">
        <f t="shared" si="126"/>
        <v>3</v>
      </c>
      <c r="AC160" s="64">
        <f t="shared" si="127"/>
        <v>3</v>
      </c>
      <c r="AD160" s="64">
        <f t="shared" si="128"/>
        <v>3</v>
      </c>
      <c r="AE160" s="64">
        <f t="shared" si="129"/>
        <v>2.25</v>
      </c>
      <c r="AF160" s="64">
        <f t="shared" ref="AF160:AF178" si="130">VLOOKUP($C$94,$D$3:$K$63,$A$69,0)*(B132-B131)</f>
        <v>2.25</v>
      </c>
      <c r="AG160" s="64">
        <f>VLOOKUP($C$95,$D$3:$K$63,$A$69,0)*(B131-B130)</f>
        <v>1.875</v>
      </c>
      <c r="AH160" s="64">
        <f>VLOOKUP($C$96,$D$3:$K$63,$A$69,0)*B130</f>
        <v>0</v>
      </c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54">
        <f t="shared" si="95"/>
        <v>20.25</v>
      </c>
      <c r="BP160" s="53">
        <v>2030</v>
      </c>
      <c r="BQ160" s="61">
        <f t="shared" si="96"/>
        <v>0</v>
      </c>
      <c r="BR160" s="61">
        <f t="shared" si="96"/>
        <v>0</v>
      </c>
      <c r="BS160" s="61">
        <f t="shared" si="96"/>
        <v>0</v>
      </c>
      <c r="BT160" s="61">
        <f t="shared" si="96"/>
        <v>0</v>
      </c>
      <c r="BU160" s="61">
        <f t="shared" si="96"/>
        <v>0</v>
      </c>
      <c r="BV160" s="61">
        <f t="shared" si="96"/>
        <v>0</v>
      </c>
      <c r="BW160" s="61">
        <f t="shared" si="96"/>
        <v>0</v>
      </c>
      <c r="BX160" s="61">
        <f t="shared" si="96"/>
        <v>0</v>
      </c>
      <c r="BY160" s="61">
        <f t="shared" si="96"/>
        <v>0</v>
      </c>
      <c r="BZ160" s="61">
        <f t="shared" si="96"/>
        <v>0</v>
      </c>
      <c r="CA160" s="61">
        <f t="shared" si="96"/>
        <v>0</v>
      </c>
      <c r="CB160" s="61">
        <f t="shared" si="96"/>
        <v>0</v>
      </c>
      <c r="CC160" s="61">
        <f t="shared" si="96"/>
        <v>0</v>
      </c>
      <c r="CD160" s="61">
        <f t="shared" si="96"/>
        <v>0</v>
      </c>
      <c r="CE160" s="61">
        <f t="shared" si="96"/>
        <v>0</v>
      </c>
      <c r="CF160" s="61">
        <f t="shared" si="96"/>
        <v>0</v>
      </c>
      <c r="CG160" s="61">
        <f t="shared" si="112"/>
        <v>0</v>
      </c>
      <c r="CH160" s="61">
        <f t="shared" si="112"/>
        <v>0</v>
      </c>
      <c r="CI160" s="61">
        <f t="shared" si="112"/>
        <v>0</v>
      </c>
      <c r="CJ160" s="61">
        <f t="shared" si="112"/>
        <v>0</v>
      </c>
      <c r="CK160" s="61">
        <f t="shared" si="112"/>
        <v>0</v>
      </c>
      <c r="CL160" s="61">
        <f t="shared" si="112"/>
        <v>0</v>
      </c>
      <c r="CM160" s="61">
        <f t="shared" si="112"/>
        <v>0.11111111111111099</v>
      </c>
      <c r="CN160" s="61">
        <f t="shared" si="112"/>
        <v>0.12962962962963001</v>
      </c>
      <c r="CO160" s="61">
        <f t="shared" si="112"/>
        <v>0.148148148148148</v>
      </c>
      <c r="CP160" s="61">
        <f t="shared" si="112"/>
        <v>0.148148148148148</v>
      </c>
      <c r="CQ160" s="61">
        <f t="shared" si="112"/>
        <v>0.148148148148148</v>
      </c>
      <c r="CR160" s="61">
        <f t="shared" si="112"/>
        <v>0.11111111111111099</v>
      </c>
      <c r="CS160" s="61">
        <f t="shared" si="112"/>
        <v>0.11111111111111099</v>
      </c>
      <c r="CT160" s="61">
        <f t="shared" si="112"/>
        <v>9.2592592592592601E-2</v>
      </c>
      <c r="CU160" s="61">
        <f t="shared" si="112"/>
        <v>0</v>
      </c>
      <c r="CV160" s="61">
        <f t="shared" si="112"/>
        <v>0</v>
      </c>
      <c r="CW160" s="61">
        <f t="shared" si="116"/>
        <v>0</v>
      </c>
      <c r="CX160" s="61">
        <f t="shared" si="116"/>
        <v>0</v>
      </c>
      <c r="CY160" s="61">
        <f t="shared" si="116"/>
        <v>0</v>
      </c>
      <c r="CZ160" s="61">
        <f t="shared" si="116"/>
        <v>0</v>
      </c>
      <c r="DA160" s="61">
        <f t="shared" si="116"/>
        <v>0</v>
      </c>
      <c r="DB160" s="61">
        <f t="shared" si="116"/>
        <v>0</v>
      </c>
      <c r="DC160" s="61">
        <f t="shared" si="113"/>
        <v>0</v>
      </c>
      <c r="DD160" s="61">
        <f t="shared" si="113"/>
        <v>0</v>
      </c>
      <c r="DE160" s="61">
        <f t="shared" si="113"/>
        <v>0</v>
      </c>
      <c r="DF160" s="61">
        <f t="shared" si="113"/>
        <v>0</v>
      </c>
      <c r="DG160" s="61">
        <f t="shared" si="113"/>
        <v>0</v>
      </c>
      <c r="DH160" s="61">
        <f t="shared" si="113"/>
        <v>0</v>
      </c>
      <c r="DI160" s="61">
        <f t="shared" si="113"/>
        <v>0</v>
      </c>
      <c r="DJ160" s="61">
        <f t="shared" si="113"/>
        <v>0</v>
      </c>
      <c r="DK160" s="61">
        <f t="shared" si="113"/>
        <v>0</v>
      </c>
      <c r="DL160" s="61">
        <f t="shared" si="113"/>
        <v>0</v>
      </c>
      <c r="DM160" s="61">
        <f t="shared" si="113"/>
        <v>0</v>
      </c>
      <c r="DN160" s="61">
        <f t="shared" si="113"/>
        <v>0</v>
      </c>
      <c r="DO160" s="61">
        <f t="shared" si="113"/>
        <v>0</v>
      </c>
      <c r="DP160" s="61">
        <f t="shared" si="113"/>
        <v>0</v>
      </c>
      <c r="DQ160" s="61">
        <f t="shared" si="113"/>
        <v>0</v>
      </c>
      <c r="DR160" s="61">
        <f t="shared" si="113"/>
        <v>0</v>
      </c>
      <c r="DS160" s="61">
        <f t="shared" si="114"/>
        <v>0</v>
      </c>
      <c r="DT160" s="61">
        <f t="shared" si="93"/>
        <v>0</v>
      </c>
      <c r="DU160" s="61">
        <f t="shared" si="93"/>
        <v>0</v>
      </c>
      <c r="DV160" s="61">
        <f t="shared" si="93"/>
        <v>0</v>
      </c>
      <c r="DW160" s="61">
        <f t="shared" si="93"/>
        <v>0</v>
      </c>
      <c r="DX160" s="61">
        <f t="shared" si="93"/>
        <v>0</v>
      </c>
      <c r="DY160" s="61">
        <f t="shared" si="93"/>
        <v>0</v>
      </c>
      <c r="DZ160" s="61">
        <f t="shared" si="97"/>
        <v>1</v>
      </c>
    </row>
    <row r="161" spans="3:130">
      <c r="C161" s="53">
        <v>2031</v>
      </c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>
        <f t="shared" si="109"/>
        <v>0</v>
      </c>
      <c r="P161" s="64">
        <f t="shared" si="110"/>
        <v>0</v>
      </c>
      <c r="Q161" s="64">
        <f t="shared" si="111"/>
        <v>0</v>
      </c>
      <c r="R161" s="64">
        <f t="shared" si="115"/>
        <v>0</v>
      </c>
      <c r="S161" s="64">
        <f t="shared" si="117"/>
        <v>0</v>
      </c>
      <c r="T161" s="64">
        <f t="shared" si="118"/>
        <v>0</v>
      </c>
      <c r="U161" s="64">
        <f t="shared" si="119"/>
        <v>0</v>
      </c>
      <c r="V161" s="64">
        <f t="shared" si="120"/>
        <v>0</v>
      </c>
      <c r="W161" s="64">
        <f t="shared" si="121"/>
        <v>0</v>
      </c>
      <c r="X161" s="64">
        <f t="shared" si="122"/>
        <v>0</v>
      </c>
      <c r="Y161" s="64">
        <f t="shared" si="123"/>
        <v>0</v>
      </c>
      <c r="Z161" s="64">
        <f t="shared" si="124"/>
        <v>0</v>
      </c>
      <c r="AA161" s="64">
        <f t="shared" si="125"/>
        <v>2.625</v>
      </c>
      <c r="AB161" s="64">
        <f t="shared" si="126"/>
        <v>3</v>
      </c>
      <c r="AC161" s="64">
        <f t="shared" si="127"/>
        <v>3</v>
      </c>
      <c r="AD161" s="64">
        <f t="shared" si="128"/>
        <v>3</v>
      </c>
      <c r="AE161" s="64">
        <f t="shared" si="129"/>
        <v>2.25</v>
      </c>
      <c r="AF161" s="64">
        <f t="shared" si="130"/>
        <v>2.25</v>
      </c>
      <c r="AG161" s="64">
        <f t="shared" ref="AG161:AG179" si="131">VLOOKUP($C$95,$D$3:$K$63,$A$69,0)*(B132-B131)</f>
        <v>1.875</v>
      </c>
      <c r="AH161" s="64">
        <f>VLOOKUP($C$96,$D$3:$K$63,$A$69,0)*(B131-B130)</f>
        <v>1.875</v>
      </c>
      <c r="AI161" s="64">
        <f>VLOOKUP($C$97,$D$3:$K$63,$A$69,0)*B130</f>
        <v>0</v>
      </c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54">
        <f t="shared" si="95"/>
        <v>19.875</v>
      </c>
      <c r="BP161" s="53">
        <v>2031</v>
      </c>
      <c r="BQ161" s="61">
        <f t="shared" ref="BQ161:CF176" si="132">D161/$BM161</f>
        <v>0</v>
      </c>
      <c r="BR161" s="61">
        <f t="shared" si="132"/>
        <v>0</v>
      </c>
      <c r="BS161" s="61">
        <f t="shared" si="132"/>
        <v>0</v>
      </c>
      <c r="BT161" s="61">
        <f t="shared" si="132"/>
        <v>0</v>
      </c>
      <c r="BU161" s="61">
        <f t="shared" si="132"/>
        <v>0</v>
      </c>
      <c r="BV161" s="61">
        <f t="shared" si="132"/>
        <v>0</v>
      </c>
      <c r="BW161" s="61">
        <f t="shared" si="132"/>
        <v>0</v>
      </c>
      <c r="BX161" s="61">
        <f t="shared" si="132"/>
        <v>0</v>
      </c>
      <c r="BY161" s="61">
        <f t="shared" si="132"/>
        <v>0</v>
      </c>
      <c r="BZ161" s="61">
        <f t="shared" si="132"/>
        <v>0</v>
      </c>
      <c r="CA161" s="61">
        <f t="shared" si="132"/>
        <v>0</v>
      </c>
      <c r="CB161" s="61">
        <f t="shared" si="132"/>
        <v>0</v>
      </c>
      <c r="CC161" s="61">
        <f t="shared" si="132"/>
        <v>0</v>
      </c>
      <c r="CD161" s="61">
        <f t="shared" si="132"/>
        <v>0</v>
      </c>
      <c r="CE161" s="61">
        <f t="shared" si="132"/>
        <v>0</v>
      </c>
      <c r="CF161" s="61">
        <f t="shared" si="132"/>
        <v>0</v>
      </c>
      <c r="CG161" s="61">
        <f t="shared" si="112"/>
        <v>0</v>
      </c>
      <c r="CH161" s="61">
        <f t="shared" si="112"/>
        <v>0</v>
      </c>
      <c r="CI161" s="61">
        <f t="shared" si="112"/>
        <v>0</v>
      </c>
      <c r="CJ161" s="61">
        <f t="shared" si="112"/>
        <v>0</v>
      </c>
      <c r="CK161" s="61">
        <f t="shared" si="112"/>
        <v>0</v>
      </c>
      <c r="CL161" s="61">
        <f t="shared" si="112"/>
        <v>0</v>
      </c>
      <c r="CM161" s="61">
        <f t="shared" si="112"/>
        <v>0</v>
      </c>
      <c r="CN161" s="61">
        <f t="shared" si="112"/>
        <v>0.13207547169811301</v>
      </c>
      <c r="CO161" s="61">
        <f t="shared" si="112"/>
        <v>0.15094339622641501</v>
      </c>
      <c r="CP161" s="61">
        <f t="shared" si="112"/>
        <v>0.15094339622641501</v>
      </c>
      <c r="CQ161" s="61">
        <f t="shared" si="112"/>
        <v>0.15094339622641501</v>
      </c>
      <c r="CR161" s="61">
        <f t="shared" si="112"/>
        <v>0.113207547169811</v>
      </c>
      <c r="CS161" s="61">
        <f t="shared" si="112"/>
        <v>0.113207547169811</v>
      </c>
      <c r="CT161" s="61">
        <f t="shared" si="112"/>
        <v>9.4339622641509399E-2</v>
      </c>
      <c r="CU161" s="61">
        <f t="shared" ref="CU161:DJ190" si="133">AH161/$BM161</f>
        <v>9.4339622641509399E-2</v>
      </c>
      <c r="CV161" s="61">
        <f t="shared" si="133"/>
        <v>0</v>
      </c>
      <c r="CW161" s="61">
        <f t="shared" si="116"/>
        <v>0</v>
      </c>
      <c r="CX161" s="61">
        <f t="shared" si="116"/>
        <v>0</v>
      </c>
      <c r="CY161" s="61">
        <f t="shared" si="116"/>
        <v>0</v>
      </c>
      <c r="CZ161" s="61">
        <f t="shared" si="116"/>
        <v>0</v>
      </c>
      <c r="DA161" s="61">
        <f t="shared" si="116"/>
        <v>0</v>
      </c>
      <c r="DB161" s="61">
        <f t="shared" si="116"/>
        <v>0</v>
      </c>
      <c r="DC161" s="61">
        <f t="shared" si="113"/>
        <v>0</v>
      </c>
      <c r="DD161" s="61">
        <f t="shared" si="113"/>
        <v>0</v>
      </c>
      <c r="DE161" s="61">
        <f t="shared" si="113"/>
        <v>0</v>
      </c>
      <c r="DF161" s="61">
        <f t="shared" si="113"/>
        <v>0</v>
      </c>
      <c r="DG161" s="61">
        <f t="shared" si="113"/>
        <v>0</v>
      </c>
      <c r="DH161" s="61">
        <f t="shared" si="113"/>
        <v>0</v>
      </c>
      <c r="DI161" s="61">
        <f t="shared" si="113"/>
        <v>0</v>
      </c>
      <c r="DJ161" s="61">
        <f t="shared" si="113"/>
        <v>0</v>
      </c>
      <c r="DK161" s="61">
        <f t="shared" si="113"/>
        <v>0</v>
      </c>
      <c r="DL161" s="61">
        <f t="shared" si="113"/>
        <v>0</v>
      </c>
      <c r="DM161" s="61">
        <f t="shared" si="113"/>
        <v>0</v>
      </c>
      <c r="DN161" s="61">
        <f t="shared" si="113"/>
        <v>0</v>
      </c>
      <c r="DO161" s="61">
        <f t="shared" si="113"/>
        <v>0</v>
      </c>
      <c r="DP161" s="61">
        <f t="shared" si="113"/>
        <v>0</v>
      </c>
      <c r="DQ161" s="61">
        <f t="shared" ref="DQ161:DR190" si="134">BD161/$BM161</f>
        <v>0</v>
      </c>
      <c r="DR161" s="61">
        <f t="shared" si="134"/>
        <v>0</v>
      </c>
      <c r="DS161" s="61">
        <f t="shared" si="114"/>
        <v>0</v>
      </c>
      <c r="DT161" s="61">
        <f t="shared" si="93"/>
        <v>0</v>
      </c>
      <c r="DU161" s="61">
        <f t="shared" si="93"/>
        <v>0</v>
      </c>
      <c r="DV161" s="61">
        <f t="shared" si="93"/>
        <v>0</v>
      </c>
      <c r="DW161" s="61">
        <f t="shared" si="93"/>
        <v>0</v>
      </c>
      <c r="DX161" s="61">
        <f t="shared" si="93"/>
        <v>0</v>
      </c>
      <c r="DY161" s="61">
        <f t="shared" si="93"/>
        <v>0</v>
      </c>
      <c r="DZ161" s="61">
        <f t="shared" si="97"/>
        <v>1</v>
      </c>
    </row>
    <row r="162" spans="3:130">
      <c r="C162" s="53">
        <v>2032</v>
      </c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>
        <f t="shared" si="110"/>
        <v>0</v>
      </c>
      <c r="Q162" s="64">
        <f t="shared" si="111"/>
        <v>0</v>
      </c>
      <c r="R162" s="64">
        <f t="shared" si="115"/>
        <v>0</v>
      </c>
      <c r="S162" s="64">
        <f t="shared" si="117"/>
        <v>0</v>
      </c>
      <c r="T162" s="64">
        <f t="shared" si="118"/>
        <v>0</v>
      </c>
      <c r="U162" s="64">
        <f t="shared" si="119"/>
        <v>0</v>
      </c>
      <c r="V162" s="64">
        <f t="shared" si="120"/>
        <v>0</v>
      </c>
      <c r="W162" s="64">
        <f t="shared" si="121"/>
        <v>0</v>
      </c>
      <c r="X162" s="64">
        <f t="shared" si="122"/>
        <v>0</v>
      </c>
      <c r="Y162" s="64">
        <f t="shared" si="123"/>
        <v>0</v>
      </c>
      <c r="Z162" s="64">
        <f t="shared" si="124"/>
        <v>0</v>
      </c>
      <c r="AA162" s="64">
        <f t="shared" si="125"/>
        <v>0</v>
      </c>
      <c r="AB162" s="64">
        <f t="shared" si="126"/>
        <v>3</v>
      </c>
      <c r="AC162" s="64">
        <f t="shared" si="127"/>
        <v>3</v>
      </c>
      <c r="AD162" s="64">
        <f t="shared" si="128"/>
        <v>3</v>
      </c>
      <c r="AE162" s="64">
        <f t="shared" si="129"/>
        <v>2.25</v>
      </c>
      <c r="AF162" s="64">
        <f t="shared" si="130"/>
        <v>2.25</v>
      </c>
      <c r="AG162" s="64">
        <f t="shared" si="131"/>
        <v>1.875</v>
      </c>
      <c r="AH162" s="64">
        <f t="shared" ref="AH162:AH180" si="135">VLOOKUP($C$96,$D$3:$K$63,$A$69,0)*(B132-B131)</f>
        <v>1.875</v>
      </c>
      <c r="AI162" s="64">
        <f>VLOOKUP($C$97,$D$3:$K$63,$A$69,0)*(B131-B130)</f>
        <v>1.875</v>
      </c>
      <c r="AJ162" s="64">
        <f>VLOOKUP($C$98,$D$3:$K$63,$A$69,0)*B130</f>
        <v>0</v>
      </c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54">
        <f t="shared" si="95"/>
        <v>19.125</v>
      </c>
      <c r="BP162" s="53">
        <v>2032</v>
      </c>
      <c r="BQ162" s="61">
        <f t="shared" si="132"/>
        <v>0</v>
      </c>
      <c r="BR162" s="61">
        <f t="shared" si="132"/>
        <v>0</v>
      </c>
      <c r="BS162" s="61">
        <f t="shared" si="132"/>
        <v>0</v>
      </c>
      <c r="BT162" s="61">
        <f t="shared" si="132"/>
        <v>0</v>
      </c>
      <c r="BU162" s="61">
        <f t="shared" si="132"/>
        <v>0</v>
      </c>
      <c r="BV162" s="61">
        <f t="shared" si="132"/>
        <v>0</v>
      </c>
      <c r="BW162" s="61">
        <f t="shared" si="132"/>
        <v>0</v>
      </c>
      <c r="BX162" s="61">
        <f t="shared" si="132"/>
        <v>0</v>
      </c>
      <c r="BY162" s="61">
        <f t="shared" si="132"/>
        <v>0</v>
      </c>
      <c r="BZ162" s="61">
        <f t="shared" si="132"/>
        <v>0</v>
      </c>
      <c r="CA162" s="61">
        <f t="shared" si="132"/>
        <v>0</v>
      </c>
      <c r="CB162" s="61">
        <f t="shared" si="132"/>
        <v>0</v>
      </c>
      <c r="CC162" s="61">
        <f t="shared" si="132"/>
        <v>0</v>
      </c>
      <c r="CD162" s="61">
        <f t="shared" si="132"/>
        <v>0</v>
      </c>
      <c r="CE162" s="61">
        <f t="shared" si="132"/>
        <v>0</v>
      </c>
      <c r="CF162" s="61">
        <f t="shared" si="132"/>
        <v>0</v>
      </c>
      <c r="CG162" s="61">
        <f t="shared" ref="CG162:CT180" si="136">T162/$BM162</f>
        <v>0</v>
      </c>
      <c r="CH162" s="61">
        <f t="shared" si="136"/>
        <v>0</v>
      </c>
      <c r="CI162" s="61">
        <f t="shared" si="136"/>
        <v>0</v>
      </c>
      <c r="CJ162" s="61">
        <f t="shared" si="136"/>
        <v>0</v>
      </c>
      <c r="CK162" s="61">
        <f t="shared" si="136"/>
        <v>0</v>
      </c>
      <c r="CL162" s="61">
        <f t="shared" si="136"/>
        <v>0</v>
      </c>
      <c r="CM162" s="61">
        <f t="shared" si="136"/>
        <v>0</v>
      </c>
      <c r="CN162" s="61">
        <f t="shared" si="136"/>
        <v>0</v>
      </c>
      <c r="CO162" s="61">
        <f t="shared" si="136"/>
        <v>0.15686274509803899</v>
      </c>
      <c r="CP162" s="61">
        <f t="shared" si="136"/>
        <v>0.15686274509803899</v>
      </c>
      <c r="CQ162" s="61">
        <f t="shared" si="136"/>
        <v>0.15686274509803899</v>
      </c>
      <c r="CR162" s="61">
        <f t="shared" si="136"/>
        <v>0.11764705882352899</v>
      </c>
      <c r="CS162" s="61">
        <f t="shared" si="136"/>
        <v>0.11764705882352899</v>
      </c>
      <c r="CT162" s="61">
        <f t="shared" si="136"/>
        <v>9.8039215686274495E-2</v>
      </c>
      <c r="CU162" s="61">
        <f t="shared" si="133"/>
        <v>9.8039215686274495E-2</v>
      </c>
      <c r="CV162" s="61">
        <f t="shared" si="133"/>
        <v>9.8039215686274495E-2</v>
      </c>
      <c r="CW162" s="61">
        <f t="shared" si="116"/>
        <v>0</v>
      </c>
      <c r="CX162" s="61">
        <f t="shared" si="116"/>
        <v>0</v>
      </c>
      <c r="CY162" s="61">
        <f t="shared" si="116"/>
        <v>0</v>
      </c>
      <c r="CZ162" s="61">
        <f t="shared" si="116"/>
        <v>0</v>
      </c>
      <c r="DA162" s="61">
        <f t="shared" si="116"/>
        <v>0</v>
      </c>
      <c r="DB162" s="61">
        <f t="shared" si="116"/>
        <v>0</v>
      </c>
      <c r="DC162" s="61">
        <f t="shared" si="116"/>
        <v>0</v>
      </c>
      <c r="DD162" s="61">
        <f t="shared" si="116"/>
        <v>0</v>
      </c>
      <c r="DE162" s="61">
        <f t="shared" si="116"/>
        <v>0</v>
      </c>
      <c r="DF162" s="61">
        <f t="shared" si="116"/>
        <v>0</v>
      </c>
      <c r="DG162" s="61">
        <f t="shared" si="116"/>
        <v>0</v>
      </c>
      <c r="DH162" s="61">
        <f t="shared" si="116"/>
        <v>0</v>
      </c>
      <c r="DI162" s="61">
        <f t="shared" si="116"/>
        <v>0</v>
      </c>
      <c r="DJ162" s="61">
        <f t="shared" si="116"/>
        <v>0</v>
      </c>
      <c r="DK162" s="61">
        <f t="shared" si="116"/>
        <v>0</v>
      </c>
      <c r="DL162" s="61">
        <f t="shared" si="116"/>
        <v>0</v>
      </c>
      <c r="DM162" s="61">
        <f t="shared" ref="DM162:DP190" si="137">AZ162/$BM162</f>
        <v>0</v>
      </c>
      <c r="DN162" s="61">
        <f t="shared" si="137"/>
        <v>0</v>
      </c>
      <c r="DO162" s="61">
        <f t="shared" si="137"/>
        <v>0</v>
      </c>
      <c r="DP162" s="61">
        <f t="shared" si="137"/>
        <v>0</v>
      </c>
      <c r="DQ162" s="61">
        <f t="shared" si="134"/>
        <v>0</v>
      </c>
      <c r="DR162" s="61">
        <f t="shared" si="134"/>
        <v>0</v>
      </c>
      <c r="DS162" s="61">
        <f t="shared" si="114"/>
        <v>0</v>
      </c>
      <c r="DT162" s="61">
        <f t="shared" si="93"/>
        <v>0</v>
      </c>
      <c r="DU162" s="61">
        <f t="shared" si="93"/>
        <v>0</v>
      </c>
      <c r="DV162" s="61">
        <f t="shared" si="93"/>
        <v>0</v>
      </c>
      <c r="DW162" s="61">
        <f t="shared" si="93"/>
        <v>0</v>
      </c>
      <c r="DX162" s="61">
        <f t="shared" si="93"/>
        <v>0</v>
      </c>
      <c r="DY162" s="61">
        <f t="shared" si="93"/>
        <v>0</v>
      </c>
      <c r="DZ162" s="61">
        <f t="shared" si="97"/>
        <v>1</v>
      </c>
    </row>
    <row r="163" spans="3:130">
      <c r="C163" s="53">
        <v>2033</v>
      </c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>
        <f t="shared" si="111"/>
        <v>0</v>
      </c>
      <c r="R163" s="64">
        <f t="shared" si="115"/>
        <v>0</v>
      </c>
      <c r="S163" s="64">
        <f t="shared" si="117"/>
        <v>0</v>
      </c>
      <c r="T163" s="64">
        <f t="shared" si="118"/>
        <v>0</v>
      </c>
      <c r="U163" s="64">
        <f t="shared" si="119"/>
        <v>0</v>
      </c>
      <c r="V163" s="64">
        <f t="shared" si="120"/>
        <v>0</v>
      </c>
      <c r="W163" s="64">
        <f t="shared" si="121"/>
        <v>0</v>
      </c>
      <c r="X163" s="64">
        <f t="shared" si="122"/>
        <v>0</v>
      </c>
      <c r="Y163" s="64">
        <f t="shared" si="123"/>
        <v>0</v>
      </c>
      <c r="Z163" s="64">
        <f t="shared" si="124"/>
        <v>0</v>
      </c>
      <c r="AA163" s="64">
        <f t="shared" si="125"/>
        <v>0</v>
      </c>
      <c r="AB163" s="64">
        <f t="shared" si="126"/>
        <v>0</v>
      </c>
      <c r="AC163" s="64">
        <f t="shared" si="127"/>
        <v>3</v>
      </c>
      <c r="AD163" s="64">
        <f t="shared" si="128"/>
        <v>3</v>
      </c>
      <c r="AE163" s="64">
        <f t="shared" si="129"/>
        <v>2.25</v>
      </c>
      <c r="AF163" s="64">
        <f t="shared" si="130"/>
        <v>2.25</v>
      </c>
      <c r="AG163" s="64">
        <f t="shared" si="131"/>
        <v>1.875</v>
      </c>
      <c r="AH163" s="64">
        <f t="shared" si="135"/>
        <v>1.875</v>
      </c>
      <c r="AI163" s="64">
        <f t="shared" ref="AI163:AI181" si="138">VLOOKUP($C$97,$D$3:$K$63,$A$69,0)*(B132-B131)</f>
        <v>1.875</v>
      </c>
      <c r="AJ163" s="64">
        <f>VLOOKUP($C$98,$D$3:$K$63,$A$69,0)*(B131-B130)</f>
        <v>1.875</v>
      </c>
      <c r="AK163" s="64">
        <f>VLOOKUP($C$99,$D$3:$K$63,$A$69,0)*B130</f>
        <v>0</v>
      </c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54">
        <f t="shared" si="95"/>
        <v>18</v>
      </c>
      <c r="BP163" s="53">
        <v>2033</v>
      </c>
      <c r="BQ163" s="61">
        <f t="shared" si="132"/>
        <v>0</v>
      </c>
      <c r="BR163" s="61">
        <f t="shared" si="132"/>
        <v>0</v>
      </c>
      <c r="BS163" s="61">
        <f t="shared" si="132"/>
        <v>0</v>
      </c>
      <c r="BT163" s="61">
        <f t="shared" si="132"/>
        <v>0</v>
      </c>
      <c r="BU163" s="61">
        <f t="shared" si="132"/>
        <v>0</v>
      </c>
      <c r="BV163" s="61">
        <f t="shared" si="132"/>
        <v>0</v>
      </c>
      <c r="BW163" s="61">
        <f t="shared" si="132"/>
        <v>0</v>
      </c>
      <c r="BX163" s="61">
        <f t="shared" si="132"/>
        <v>0</v>
      </c>
      <c r="BY163" s="61">
        <f t="shared" si="132"/>
        <v>0</v>
      </c>
      <c r="BZ163" s="61">
        <f t="shared" si="132"/>
        <v>0</v>
      </c>
      <c r="CA163" s="61">
        <f t="shared" si="132"/>
        <v>0</v>
      </c>
      <c r="CB163" s="61">
        <f t="shared" si="132"/>
        <v>0</v>
      </c>
      <c r="CC163" s="61">
        <f t="shared" si="132"/>
        <v>0</v>
      </c>
      <c r="CD163" s="61">
        <f t="shared" si="132"/>
        <v>0</v>
      </c>
      <c r="CE163" s="61">
        <f t="shared" si="132"/>
        <v>0</v>
      </c>
      <c r="CF163" s="61">
        <f t="shared" si="132"/>
        <v>0</v>
      </c>
      <c r="CG163" s="61">
        <f t="shared" si="136"/>
        <v>0</v>
      </c>
      <c r="CH163" s="61">
        <f t="shared" si="136"/>
        <v>0</v>
      </c>
      <c r="CI163" s="61">
        <f t="shared" si="136"/>
        <v>0</v>
      </c>
      <c r="CJ163" s="61">
        <f t="shared" si="136"/>
        <v>0</v>
      </c>
      <c r="CK163" s="61">
        <f t="shared" si="136"/>
        <v>0</v>
      </c>
      <c r="CL163" s="61">
        <f t="shared" si="136"/>
        <v>0</v>
      </c>
      <c r="CM163" s="61">
        <f t="shared" si="136"/>
        <v>0</v>
      </c>
      <c r="CN163" s="61">
        <f t="shared" si="136"/>
        <v>0</v>
      </c>
      <c r="CO163" s="61">
        <f t="shared" si="136"/>
        <v>0</v>
      </c>
      <c r="CP163" s="61">
        <f t="shared" si="136"/>
        <v>0.16666666666666699</v>
      </c>
      <c r="CQ163" s="61">
        <f t="shared" si="136"/>
        <v>0.16666666666666699</v>
      </c>
      <c r="CR163" s="61">
        <f t="shared" si="136"/>
        <v>0.125</v>
      </c>
      <c r="CS163" s="61">
        <f t="shared" si="136"/>
        <v>0.125</v>
      </c>
      <c r="CT163" s="61">
        <f t="shared" si="136"/>
        <v>0.104166666666667</v>
      </c>
      <c r="CU163" s="61">
        <f t="shared" si="133"/>
        <v>0.104166666666667</v>
      </c>
      <c r="CV163" s="61">
        <f t="shared" si="133"/>
        <v>0.104166666666667</v>
      </c>
      <c r="CW163" s="61">
        <f t="shared" si="116"/>
        <v>0.104166666666667</v>
      </c>
      <c r="CX163" s="61">
        <f t="shared" si="116"/>
        <v>0</v>
      </c>
      <c r="CY163" s="61">
        <f t="shared" si="116"/>
        <v>0</v>
      </c>
      <c r="CZ163" s="61">
        <f t="shared" si="116"/>
        <v>0</v>
      </c>
      <c r="DA163" s="61">
        <f t="shared" si="116"/>
        <v>0</v>
      </c>
      <c r="DB163" s="61">
        <f t="shared" si="116"/>
        <v>0</v>
      </c>
      <c r="DC163" s="61">
        <f t="shared" si="116"/>
        <v>0</v>
      </c>
      <c r="DD163" s="61">
        <f t="shared" si="116"/>
        <v>0</v>
      </c>
      <c r="DE163" s="61">
        <f t="shared" si="116"/>
        <v>0</v>
      </c>
      <c r="DF163" s="61">
        <f t="shared" si="116"/>
        <v>0</v>
      </c>
      <c r="DG163" s="61">
        <f t="shared" si="116"/>
        <v>0</v>
      </c>
      <c r="DH163" s="61">
        <f t="shared" si="116"/>
        <v>0</v>
      </c>
      <c r="DI163" s="61">
        <f t="shared" si="116"/>
        <v>0</v>
      </c>
      <c r="DJ163" s="61">
        <f t="shared" si="116"/>
        <v>0</v>
      </c>
      <c r="DK163" s="61">
        <f t="shared" si="116"/>
        <v>0</v>
      </c>
      <c r="DL163" s="61">
        <f t="shared" si="116"/>
        <v>0</v>
      </c>
      <c r="DM163" s="61">
        <f t="shared" si="137"/>
        <v>0</v>
      </c>
      <c r="DN163" s="61">
        <f t="shared" si="137"/>
        <v>0</v>
      </c>
      <c r="DO163" s="61">
        <f t="shared" si="137"/>
        <v>0</v>
      </c>
      <c r="DP163" s="61">
        <f t="shared" si="137"/>
        <v>0</v>
      </c>
      <c r="DQ163" s="61">
        <f t="shared" si="134"/>
        <v>0</v>
      </c>
      <c r="DR163" s="61">
        <f t="shared" si="134"/>
        <v>0</v>
      </c>
      <c r="DS163" s="61">
        <f t="shared" si="114"/>
        <v>0</v>
      </c>
      <c r="DT163" s="61">
        <f t="shared" si="93"/>
        <v>0</v>
      </c>
      <c r="DU163" s="61">
        <f t="shared" si="93"/>
        <v>0</v>
      </c>
      <c r="DV163" s="61">
        <f t="shared" si="93"/>
        <v>0</v>
      </c>
      <c r="DW163" s="61">
        <f t="shared" si="93"/>
        <v>0</v>
      </c>
      <c r="DX163" s="61">
        <f t="shared" si="93"/>
        <v>0</v>
      </c>
      <c r="DY163" s="61">
        <f t="shared" si="93"/>
        <v>0</v>
      </c>
      <c r="DZ163" s="61">
        <f t="shared" si="97"/>
        <v>1</v>
      </c>
    </row>
    <row r="164" spans="3:130">
      <c r="C164" s="53">
        <v>2034</v>
      </c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>
        <f t="shared" si="115"/>
        <v>0</v>
      </c>
      <c r="S164" s="64">
        <f t="shared" si="117"/>
        <v>0</v>
      </c>
      <c r="T164" s="64">
        <f t="shared" si="118"/>
        <v>0</v>
      </c>
      <c r="U164" s="64">
        <f t="shared" si="119"/>
        <v>0</v>
      </c>
      <c r="V164" s="64">
        <f t="shared" si="120"/>
        <v>0</v>
      </c>
      <c r="W164" s="64">
        <f t="shared" si="121"/>
        <v>0</v>
      </c>
      <c r="X164" s="64">
        <f t="shared" si="122"/>
        <v>0</v>
      </c>
      <c r="Y164" s="64">
        <f t="shared" si="123"/>
        <v>0</v>
      </c>
      <c r="Z164" s="64">
        <f t="shared" si="124"/>
        <v>0</v>
      </c>
      <c r="AA164" s="64">
        <f t="shared" si="125"/>
        <v>0</v>
      </c>
      <c r="AB164" s="64">
        <f t="shared" si="126"/>
        <v>0</v>
      </c>
      <c r="AC164" s="64">
        <f t="shared" si="127"/>
        <v>0</v>
      </c>
      <c r="AD164" s="64">
        <f t="shared" si="128"/>
        <v>3</v>
      </c>
      <c r="AE164" s="64">
        <f t="shared" si="129"/>
        <v>2.25</v>
      </c>
      <c r="AF164" s="64">
        <f t="shared" si="130"/>
        <v>2.25</v>
      </c>
      <c r="AG164" s="64">
        <f t="shared" si="131"/>
        <v>1.875</v>
      </c>
      <c r="AH164" s="64">
        <f t="shared" si="135"/>
        <v>1.875</v>
      </c>
      <c r="AI164" s="64">
        <f t="shared" si="138"/>
        <v>1.875</v>
      </c>
      <c r="AJ164" s="64">
        <f t="shared" ref="AJ164:AJ182" si="139">VLOOKUP($C$98,$D$3:$K$63,$A$69,0)*(B132-B131)</f>
        <v>1.875</v>
      </c>
      <c r="AK164" s="64">
        <f>VLOOKUP($C$99,$D$3:$K$63,$A$69,0)*(B131-B130)</f>
        <v>1.875</v>
      </c>
      <c r="AL164" s="64">
        <f>VLOOKUP($C$100,$D$3:$K$63,$A$69,0)*B130</f>
        <v>0</v>
      </c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54">
        <f t="shared" si="95"/>
        <v>16.875</v>
      </c>
      <c r="BP164" s="53">
        <v>2034</v>
      </c>
      <c r="BQ164" s="61">
        <f t="shared" si="132"/>
        <v>0</v>
      </c>
      <c r="BR164" s="61">
        <f t="shared" si="132"/>
        <v>0</v>
      </c>
      <c r="BS164" s="61">
        <f t="shared" si="132"/>
        <v>0</v>
      </c>
      <c r="BT164" s="61">
        <f t="shared" si="132"/>
        <v>0</v>
      </c>
      <c r="BU164" s="61">
        <f t="shared" si="132"/>
        <v>0</v>
      </c>
      <c r="BV164" s="61">
        <f t="shared" si="132"/>
        <v>0</v>
      </c>
      <c r="BW164" s="61">
        <f t="shared" si="132"/>
        <v>0</v>
      </c>
      <c r="BX164" s="61">
        <f t="shared" si="132"/>
        <v>0</v>
      </c>
      <c r="BY164" s="61">
        <f t="shared" si="132"/>
        <v>0</v>
      </c>
      <c r="BZ164" s="61">
        <f t="shared" si="132"/>
        <v>0</v>
      </c>
      <c r="CA164" s="61">
        <f t="shared" si="132"/>
        <v>0</v>
      </c>
      <c r="CB164" s="61">
        <f t="shared" si="132"/>
        <v>0</v>
      </c>
      <c r="CC164" s="61">
        <f t="shared" si="132"/>
        <v>0</v>
      </c>
      <c r="CD164" s="61">
        <f t="shared" si="132"/>
        <v>0</v>
      </c>
      <c r="CE164" s="61">
        <f t="shared" si="132"/>
        <v>0</v>
      </c>
      <c r="CF164" s="61">
        <f t="shared" si="132"/>
        <v>0</v>
      </c>
      <c r="CG164" s="61">
        <f t="shared" si="136"/>
        <v>0</v>
      </c>
      <c r="CH164" s="61">
        <f t="shared" si="136"/>
        <v>0</v>
      </c>
      <c r="CI164" s="61">
        <f t="shared" si="136"/>
        <v>0</v>
      </c>
      <c r="CJ164" s="61">
        <f t="shared" si="136"/>
        <v>0</v>
      </c>
      <c r="CK164" s="61">
        <f t="shared" si="136"/>
        <v>0</v>
      </c>
      <c r="CL164" s="61">
        <f t="shared" si="136"/>
        <v>0</v>
      </c>
      <c r="CM164" s="61">
        <f t="shared" si="136"/>
        <v>0</v>
      </c>
      <c r="CN164" s="61">
        <f t="shared" si="136"/>
        <v>0</v>
      </c>
      <c r="CO164" s="61">
        <f t="shared" si="136"/>
        <v>0</v>
      </c>
      <c r="CP164" s="61">
        <f t="shared" si="136"/>
        <v>0</v>
      </c>
      <c r="CQ164" s="61">
        <f t="shared" si="136"/>
        <v>0.17777777777777801</v>
      </c>
      <c r="CR164" s="61">
        <f t="shared" si="136"/>
        <v>0.133333333333333</v>
      </c>
      <c r="CS164" s="61">
        <f t="shared" si="136"/>
        <v>0.133333333333333</v>
      </c>
      <c r="CT164" s="61">
        <f t="shared" si="136"/>
        <v>0.11111111111111099</v>
      </c>
      <c r="CU164" s="61">
        <f t="shared" si="133"/>
        <v>0.11111111111111099</v>
      </c>
      <c r="CV164" s="61">
        <f t="shared" si="133"/>
        <v>0.11111111111111099</v>
      </c>
      <c r="CW164" s="61">
        <f t="shared" si="116"/>
        <v>0.11111111111111099</v>
      </c>
      <c r="CX164" s="61">
        <f t="shared" si="116"/>
        <v>0.11111111111111099</v>
      </c>
      <c r="CY164" s="61">
        <f t="shared" si="116"/>
        <v>0</v>
      </c>
      <c r="CZ164" s="61">
        <f t="shared" si="116"/>
        <v>0</v>
      </c>
      <c r="DA164" s="61">
        <f t="shared" si="116"/>
        <v>0</v>
      </c>
      <c r="DB164" s="61">
        <f t="shared" si="116"/>
        <v>0</v>
      </c>
      <c r="DC164" s="61">
        <f t="shared" si="116"/>
        <v>0</v>
      </c>
      <c r="DD164" s="61">
        <f t="shared" si="116"/>
        <v>0</v>
      </c>
      <c r="DE164" s="61">
        <f t="shared" si="116"/>
        <v>0</v>
      </c>
      <c r="DF164" s="61">
        <f t="shared" si="116"/>
        <v>0</v>
      </c>
      <c r="DG164" s="61">
        <f t="shared" si="116"/>
        <v>0</v>
      </c>
      <c r="DH164" s="61">
        <f t="shared" si="116"/>
        <v>0</v>
      </c>
      <c r="DI164" s="61">
        <f t="shared" si="116"/>
        <v>0</v>
      </c>
      <c r="DJ164" s="61">
        <f t="shared" si="116"/>
        <v>0</v>
      </c>
      <c r="DK164" s="61">
        <f t="shared" si="116"/>
        <v>0</v>
      </c>
      <c r="DL164" s="61">
        <f t="shared" si="116"/>
        <v>0</v>
      </c>
      <c r="DM164" s="61">
        <f t="shared" si="137"/>
        <v>0</v>
      </c>
      <c r="DN164" s="61">
        <f t="shared" si="137"/>
        <v>0</v>
      </c>
      <c r="DO164" s="61">
        <f t="shared" si="137"/>
        <v>0</v>
      </c>
      <c r="DP164" s="61">
        <f t="shared" si="137"/>
        <v>0</v>
      </c>
      <c r="DQ164" s="61">
        <f t="shared" si="134"/>
        <v>0</v>
      </c>
      <c r="DR164" s="61">
        <f t="shared" si="134"/>
        <v>0</v>
      </c>
      <c r="DS164" s="61">
        <f t="shared" si="114"/>
        <v>0</v>
      </c>
      <c r="DT164" s="61">
        <f t="shared" si="93"/>
        <v>0</v>
      </c>
      <c r="DU164" s="61">
        <f t="shared" si="93"/>
        <v>0</v>
      </c>
      <c r="DV164" s="61">
        <f t="shared" si="93"/>
        <v>0</v>
      </c>
      <c r="DW164" s="61">
        <f t="shared" si="93"/>
        <v>0</v>
      </c>
      <c r="DX164" s="61">
        <f t="shared" si="93"/>
        <v>0</v>
      </c>
      <c r="DY164" s="61">
        <f t="shared" si="93"/>
        <v>0</v>
      </c>
      <c r="DZ164" s="61">
        <f t="shared" si="97"/>
        <v>1</v>
      </c>
    </row>
    <row r="165" spans="3:130">
      <c r="C165" s="53">
        <v>2035</v>
      </c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>
        <f t="shared" si="117"/>
        <v>0</v>
      </c>
      <c r="T165" s="64">
        <f t="shared" si="118"/>
        <v>0</v>
      </c>
      <c r="U165" s="64">
        <f t="shared" si="119"/>
        <v>0</v>
      </c>
      <c r="V165" s="64">
        <f t="shared" si="120"/>
        <v>0</v>
      </c>
      <c r="W165" s="64">
        <f t="shared" si="121"/>
        <v>0</v>
      </c>
      <c r="X165" s="64">
        <f t="shared" si="122"/>
        <v>0</v>
      </c>
      <c r="Y165" s="64">
        <f t="shared" si="123"/>
        <v>0</v>
      </c>
      <c r="Z165" s="64">
        <f t="shared" si="124"/>
        <v>0</v>
      </c>
      <c r="AA165" s="64">
        <f t="shared" si="125"/>
        <v>0</v>
      </c>
      <c r="AB165" s="64">
        <f t="shared" si="126"/>
        <v>0</v>
      </c>
      <c r="AC165" s="64">
        <f t="shared" si="127"/>
        <v>0</v>
      </c>
      <c r="AD165" s="64">
        <f t="shared" si="128"/>
        <v>0</v>
      </c>
      <c r="AE165" s="64">
        <f t="shared" si="129"/>
        <v>2.25</v>
      </c>
      <c r="AF165" s="64">
        <f t="shared" si="130"/>
        <v>2.25</v>
      </c>
      <c r="AG165" s="64">
        <f t="shared" si="131"/>
        <v>1.875</v>
      </c>
      <c r="AH165" s="64">
        <f t="shared" si="135"/>
        <v>1.875</v>
      </c>
      <c r="AI165" s="64">
        <f t="shared" si="138"/>
        <v>1.875</v>
      </c>
      <c r="AJ165" s="64">
        <f t="shared" si="139"/>
        <v>1.875</v>
      </c>
      <c r="AK165" s="64">
        <f t="shared" ref="AK165:AK183" si="140">VLOOKUP($C$99,$D$3:$K$63,$A$69,0)*(B132-B131)</f>
        <v>1.875</v>
      </c>
      <c r="AL165" s="64">
        <f>VLOOKUP($C$100,$D$3:$K$63,$A$69,0)*(B131-B130)</f>
        <v>1.5</v>
      </c>
      <c r="AM165" s="64">
        <f>VLOOKUP($C$101,$D$3:$K$63,$A$69,0)*B130</f>
        <v>0</v>
      </c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54">
        <f t="shared" si="95"/>
        <v>15.375</v>
      </c>
      <c r="BP165" s="53">
        <v>2035</v>
      </c>
      <c r="BQ165" s="61">
        <f t="shared" si="132"/>
        <v>0</v>
      </c>
      <c r="BR165" s="61">
        <f t="shared" si="132"/>
        <v>0</v>
      </c>
      <c r="BS165" s="61">
        <f t="shared" si="132"/>
        <v>0</v>
      </c>
      <c r="BT165" s="61">
        <f t="shared" si="132"/>
        <v>0</v>
      </c>
      <c r="BU165" s="61">
        <f t="shared" si="132"/>
        <v>0</v>
      </c>
      <c r="BV165" s="61">
        <f t="shared" si="132"/>
        <v>0</v>
      </c>
      <c r="BW165" s="61">
        <f t="shared" si="132"/>
        <v>0</v>
      </c>
      <c r="BX165" s="61">
        <f t="shared" si="132"/>
        <v>0</v>
      </c>
      <c r="BY165" s="61">
        <f t="shared" si="132"/>
        <v>0</v>
      </c>
      <c r="BZ165" s="61">
        <f t="shared" si="132"/>
        <v>0</v>
      </c>
      <c r="CA165" s="61">
        <f t="shared" si="132"/>
        <v>0</v>
      </c>
      <c r="CB165" s="61">
        <f t="shared" si="132"/>
        <v>0</v>
      </c>
      <c r="CC165" s="61">
        <f t="shared" si="132"/>
        <v>0</v>
      </c>
      <c r="CD165" s="61">
        <f t="shared" si="132"/>
        <v>0</v>
      </c>
      <c r="CE165" s="61">
        <f t="shared" si="132"/>
        <v>0</v>
      </c>
      <c r="CF165" s="61">
        <f t="shared" si="132"/>
        <v>0</v>
      </c>
      <c r="CG165" s="61">
        <f t="shared" si="136"/>
        <v>0</v>
      </c>
      <c r="CH165" s="61">
        <f t="shared" si="136"/>
        <v>0</v>
      </c>
      <c r="CI165" s="61">
        <f t="shared" si="136"/>
        <v>0</v>
      </c>
      <c r="CJ165" s="61">
        <f t="shared" si="136"/>
        <v>0</v>
      </c>
      <c r="CK165" s="61">
        <f t="shared" si="136"/>
        <v>0</v>
      </c>
      <c r="CL165" s="61">
        <f t="shared" si="136"/>
        <v>0</v>
      </c>
      <c r="CM165" s="61">
        <f t="shared" si="136"/>
        <v>0</v>
      </c>
      <c r="CN165" s="61">
        <f t="shared" si="136"/>
        <v>0</v>
      </c>
      <c r="CO165" s="61">
        <f t="shared" si="136"/>
        <v>0</v>
      </c>
      <c r="CP165" s="61">
        <f t="shared" si="136"/>
        <v>0</v>
      </c>
      <c r="CQ165" s="61">
        <f t="shared" si="136"/>
        <v>0</v>
      </c>
      <c r="CR165" s="61">
        <f t="shared" si="136"/>
        <v>0.146341463414634</v>
      </c>
      <c r="CS165" s="61">
        <f t="shared" si="136"/>
        <v>0.146341463414634</v>
      </c>
      <c r="CT165" s="61">
        <f t="shared" si="136"/>
        <v>0.12195121951219499</v>
      </c>
      <c r="CU165" s="61">
        <f t="shared" si="133"/>
        <v>0.12195121951219499</v>
      </c>
      <c r="CV165" s="61">
        <f t="shared" si="133"/>
        <v>0.12195121951219499</v>
      </c>
      <c r="CW165" s="61">
        <f t="shared" si="116"/>
        <v>0.12195121951219499</v>
      </c>
      <c r="CX165" s="61">
        <f t="shared" si="116"/>
        <v>0.12195121951219499</v>
      </c>
      <c r="CY165" s="61">
        <f t="shared" si="116"/>
        <v>9.7560975609756101E-2</v>
      </c>
      <c r="CZ165" s="61">
        <f t="shared" si="116"/>
        <v>0</v>
      </c>
      <c r="DA165" s="61">
        <f t="shared" si="116"/>
        <v>0</v>
      </c>
      <c r="DB165" s="61">
        <f t="shared" si="116"/>
        <v>0</v>
      </c>
      <c r="DC165" s="61">
        <f t="shared" si="116"/>
        <v>0</v>
      </c>
      <c r="DD165" s="61">
        <f t="shared" si="116"/>
        <v>0</v>
      </c>
      <c r="DE165" s="61">
        <f t="shared" si="116"/>
        <v>0</v>
      </c>
      <c r="DF165" s="61">
        <f t="shared" si="116"/>
        <v>0</v>
      </c>
      <c r="DG165" s="61">
        <f t="shared" si="116"/>
        <v>0</v>
      </c>
      <c r="DH165" s="61">
        <f t="shared" si="116"/>
        <v>0</v>
      </c>
      <c r="DI165" s="61">
        <f t="shared" si="116"/>
        <v>0</v>
      </c>
      <c r="DJ165" s="61">
        <f t="shared" si="116"/>
        <v>0</v>
      </c>
      <c r="DK165" s="61">
        <f t="shared" si="116"/>
        <v>0</v>
      </c>
      <c r="DL165" s="61">
        <f t="shared" si="116"/>
        <v>0</v>
      </c>
      <c r="DM165" s="61">
        <f t="shared" si="137"/>
        <v>0</v>
      </c>
      <c r="DN165" s="61">
        <f t="shared" si="137"/>
        <v>0</v>
      </c>
      <c r="DO165" s="61">
        <f t="shared" si="137"/>
        <v>0</v>
      </c>
      <c r="DP165" s="61">
        <f t="shared" si="137"/>
        <v>0</v>
      </c>
      <c r="DQ165" s="61">
        <f t="shared" si="134"/>
        <v>0</v>
      </c>
      <c r="DR165" s="61">
        <f t="shared" si="134"/>
        <v>0</v>
      </c>
      <c r="DS165" s="61">
        <f t="shared" si="114"/>
        <v>0</v>
      </c>
      <c r="DT165" s="61">
        <f t="shared" si="93"/>
        <v>0</v>
      </c>
      <c r="DU165" s="61">
        <f t="shared" si="93"/>
        <v>0</v>
      </c>
      <c r="DV165" s="61">
        <f t="shared" si="93"/>
        <v>0</v>
      </c>
      <c r="DW165" s="61">
        <f t="shared" si="93"/>
        <v>0</v>
      </c>
      <c r="DX165" s="61">
        <f t="shared" si="93"/>
        <v>0</v>
      </c>
      <c r="DY165" s="61">
        <f t="shared" si="93"/>
        <v>0</v>
      </c>
      <c r="DZ165" s="61">
        <f t="shared" si="97"/>
        <v>1</v>
      </c>
    </row>
    <row r="166" spans="3:130">
      <c r="C166" s="53">
        <v>2036</v>
      </c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>
        <f t="shared" si="118"/>
        <v>0</v>
      </c>
      <c r="U166" s="64">
        <f t="shared" si="119"/>
        <v>0</v>
      </c>
      <c r="V166" s="64">
        <f t="shared" si="120"/>
        <v>0</v>
      </c>
      <c r="W166" s="64">
        <f t="shared" si="121"/>
        <v>0</v>
      </c>
      <c r="X166" s="64">
        <f t="shared" si="122"/>
        <v>0</v>
      </c>
      <c r="Y166" s="64">
        <f t="shared" si="123"/>
        <v>0</v>
      </c>
      <c r="Z166" s="64">
        <f t="shared" si="124"/>
        <v>0</v>
      </c>
      <c r="AA166" s="64">
        <f t="shared" si="125"/>
        <v>0</v>
      </c>
      <c r="AB166" s="64">
        <f t="shared" si="126"/>
        <v>0</v>
      </c>
      <c r="AC166" s="64">
        <f t="shared" si="127"/>
        <v>0</v>
      </c>
      <c r="AD166" s="64">
        <f t="shared" si="128"/>
        <v>0</v>
      </c>
      <c r="AE166" s="64">
        <f t="shared" si="129"/>
        <v>0</v>
      </c>
      <c r="AF166" s="64">
        <f t="shared" si="130"/>
        <v>2.25</v>
      </c>
      <c r="AG166" s="64">
        <f t="shared" si="131"/>
        <v>1.875</v>
      </c>
      <c r="AH166" s="64">
        <f t="shared" si="135"/>
        <v>1.875</v>
      </c>
      <c r="AI166" s="64">
        <f t="shared" si="138"/>
        <v>1.875</v>
      </c>
      <c r="AJ166" s="64">
        <f t="shared" si="139"/>
        <v>1.875</v>
      </c>
      <c r="AK166" s="64">
        <f t="shared" si="140"/>
        <v>1.875</v>
      </c>
      <c r="AL166" s="64">
        <f t="shared" ref="AL166:AL184" si="141">VLOOKUP($C$100,$D$3:$K$63,$A$69,0)*(B132-B131)</f>
        <v>1.5</v>
      </c>
      <c r="AM166" s="64">
        <f>VLOOKUP($C$101,$D$3:$K$63,$A$69,0)*(B131-B130)</f>
        <v>1.5</v>
      </c>
      <c r="AN166" s="64">
        <f>VLOOKUP($C$102,$D$3:$K$63,$A$69,0)*B130</f>
        <v>0</v>
      </c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54">
        <f t="shared" si="95"/>
        <v>14.625</v>
      </c>
      <c r="BP166" s="53">
        <v>2036</v>
      </c>
      <c r="BQ166" s="61">
        <f t="shared" si="132"/>
        <v>0</v>
      </c>
      <c r="BR166" s="61">
        <f t="shared" si="132"/>
        <v>0</v>
      </c>
      <c r="BS166" s="61">
        <f t="shared" si="132"/>
        <v>0</v>
      </c>
      <c r="BT166" s="61">
        <f t="shared" si="132"/>
        <v>0</v>
      </c>
      <c r="BU166" s="61">
        <f t="shared" si="132"/>
        <v>0</v>
      </c>
      <c r="BV166" s="61">
        <f t="shared" si="132"/>
        <v>0</v>
      </c>
      <c r="BW166" s="61">
        <f t="shared" si="132"/>
        <v>0</v>
      </c>
      <c r="BX166" s="61">
        <f t="shared" si="132"/>
        <v>0</v>
      </c>
      <c r="BY166" s="61">
        <f t="shared" si="132"/>
        <v>0</v>
      </c>
      <c r="BZ166" s="61">
        <f t="shared" si="132"/>
        <v>0</v>
      </c>
      <c r="CA166" s="61">
        <f t="shared" si="132"/>
        <v>0</v>
      </c>
      <c r="CB166" s="61">
        <f t="shared" si="132"/>
        <v>0</v>
      </c>
      <c r="CC166" s="61">
        <f t="shared" si="132"/>
        <v>0</v>
      </c>
      <c r="CD166" s="61">
        <f t="shared" si="132"/>
        <v>0</v>
      </c>
      <c r="CE166" s="61">
        <f t="shared" si="132"/>
        <v>0</v>
      </c>
      <c r="CF166" s="61">
        <f t="shared" si="132"/>
        <v>0</v>
      </c>
      <c r="CG166" s="61">
        <f t="shared" si="136"/>
        <v>0</v>
      </c>
      <c r="CH166" s="61">
        <f t="shared" si="136"/>
        <v>0</v>
      </c>
      <c r="CI166" s="61">
        <f t="shared" si="136"/>
        <v>0</v>
      </c>
      <c r="CJ166" s="61">
        <f t="shared" si="136"/>
        <v>0</v>
      </c>
      <c r="CK166" s="61">
        <f t="shared" si="136"/>
        <v>0</v>
      </c>
      <c r="CL166" s="61">
        <f t="shared" si="136"/>
        <v>0</v>
      </c>
      <c r="CM166" s="61">
        <f t="shared" si="136"/>
        <v>0</v>
      </c>
      <c r="CN166" s="61">
        <f t="shared" si="136"/>
        <v>0</v>
      </c>
      <c r="CO166" s="61">
        <f t="shared" si="136"/>
        <v>0</v>
      </c>
      <c r="CP166" s="61">
        <f t="shared" si="136"/>
        <v>0</v>
      </c>
      <c r="CQ166" s="61">
        <f t="shared" si="136"/>
        <v>0</v>
      </c>
      <c r="CR166" s="61">
        <f t="shared" si="136"/>
        <v>0</v>
      </c>
      <c r="CS166" s="61">
        <f t="shared" si="136"/>
        <v>0.15384615384615399</v>
      </c>
      <c r="CT166" s="61">
        <f t="shared" si="136"/>
        <v>0.128205128205128</v>
      </c>
      <c r="CU166" s="61">
        <f t="shared" si="133"/>
        <v>0.128205128205128</v>
      </c>
      <c r="CV166" s="61">
        <f t="shared" si="133"/>
        <v>0.128205128205128</v>
      </c>
      <c r="CW166" s="61">
        <f t="shared" si="116"/>
        <v>0.128205128205128</v>
      </c>
      <c r="CX166" s="61">
        <f t="shared" si="116"/>
        <v>0.128205128205128</v>
      </c>
      <c r="CY166" s="61">
        <f t="shared" si="116"/>
        <v>0.102564102564103</v>
      </c>
      <c r="CZ166" s="61">
        <f t="shared" si="116"/>
        <v>0.102564102564103</v>
      </c>
      <c r="DA166" s="61">
        <f t="shared" si="116"/>
        <v>0</v>
      </c>
      <c r="DB166" s="61">
        <f t="shared" si="116"/>
        <v>0</v>
      </c>
      <c r="DC166" s="61">
        <f t="shared" si="116"/>
        <v>0</v>
      </c>
      <c r="DD166" s="61">
        <f t="shared" si="116"/>
        <v>0</v>
      </c>
      <c r="DE166" s="61">
        <f t="shared" si="116"/>
        <v>0</v>
      </c>
      <c r="DF166" s="61">
        <f t="shared" si="116"/>
        <v>0</v>
      </c>
      <c r="DG166" s="61">
        <f t="shared" si="116"/>
        <v>0</v>
      </c>
      <c r="DH166" s="61">
        <f t="shared" si="116"/>
        <v>0</v>
      </c>
      <c r="DI166" s="61">
        <f t="shared" si="116"/>
        <v>0</v>
      </c>
      <c r="DJ166" s="61">
        <f t="shared" si="116"/>
        <v>0</v>
      </c>
      <c r="DK166" s="61">
        <f t="shared" si="116"/>
        <v>0</v>
      </c>
      <c r="DL166" s="61">
        <f t="shared" si="116"/>
        <v>0</v>
      </c>
      <c r="DM166" s="61">
        <f t="shared" si="137"/>
        <v>0</v>
      </c>
      <c r="DN166" s="61">
        <f t="shared" si="137"/>
        <v>0</v>
      </c>
      <c r="DO166" s="61">
        <f t="shared" si="137"/>
        <v>0</v>
      </c>
      <c r="DP166" s="61">
        <f t="shared" si="137"/>
        <v>0</v>
      </c>
      <c r="DQ166" s="61">
        <f t="shared" si="134"/>
        <v>0</v>
      </c>
      <c r="DR166" s="61">
        <f t="shared" si="134"/>
        <v>0</v>
      </c>
      <c r="DS166" s="61">
        <f t="shared" si="114"/>
        <v>0</v>
      </c>
      <c r="DT166" s="61">
        <f t="shared" si="93"/>
        <v>0</v>
      </c>
      <c r="DU166" s="61">
        <f t="shared" si="93"/>
        <v>0</v>
      </c>
      <c r="DV166" s="61">
        <f t="shared" si="93"/>
        <v>0</v>
      </c>
      <c r="DW166" s="61">
        <f t="shared" si="93"/>
        <v>0</v>
      </c>
      <c r="DX166" s="61">
        <f t="shared" si="93"/>
        <v>0</v>
      </c>
      <c r="DY166" s="61">
        <f t="shared" si="93"/>
        <v>0</v>
      </c>
      <c r="DZ166" s="61">
        <f t="shared" si="97"/>
        <v>1</v>
      </c>
    </row>
    <row r="167" spans="3:130">
      <c r="C167" s="53">
        <v>2037</v>
      </c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>
        <f t="shared" si="119"/>
        <v>0</v>
      </c>
      <c r="V167" s="64">
        <f t="shared" si="120"/>
        <v>0</v>
      </c>
      <c r="W167" s="64">
        <f t="shared" si="121"/>
        <v>0</v>
      </c>
      <c r="X167" s="64">
        <f t="shared" si="122"/>
        <v>0</v>
      </c>
      <c r="Y167" s="64">
        <f t="shared" si="123"/>
        <v>0</v>
      </c>
      <c r="Z167" s="64">
        <f t="shared" si="124"/>
        <v>0</v>
      </c>
      <c r="AA167" s="64">
        <f t="shared" si="125"/>
        <v>0</v>
      </c>
      <c r="AB167" s="64">
        <f t="shared" si="126"/>
        <v>0</v>
      </c>
      <c r="AC167" s="64">
        <f t="shared" si="127"/>
        <v>0</v>
      </c>
      <c r="AD167" s="64">
        <f t="shared" si="128"/>
        <v>0</v>
      </c>
      <c r="AE167" s="64">
        <f t="shared" si="129"/>
        <v>0</v>
      </c>
      <c r="AF167" s="64">
        <f t="shared" si="130"/>
        <v>0</v>
      </c>
      <c r="AG167" s="64">
        <f t="shared" si="131"/>
        <v>1.875</v>
      </c>
      <c r="AH167" s="64">
        <f t="shared" si="135"/>
        <v>1.875</v>
      </c>
      <c r="AI167" s="64">
        <f t="shared" si="138"/>
        <v>1.875</v>
      </c>
      <c r="AJ167" s="64">
        <f t="shared" si="139"/>
        <v>1.875</v>
      </c>
      <c r="AK167" s="64">
        <f t="shared" si="140"/>
        <v>1.875</v>
      </c>
      <c r="AL167" s="64">
        <f t="shared" si="141"/>
        <v>1.5</v>
      </c>
      <c r="AM167" s="64">
        <f t="shared" ref="AM167:AM185" si="142">VLOOKUP($C$101,$D$3:$K$63,$A$69,0)*(B132-B131)</f>
        <v>1.5</v>
      </c>
      <c r="AN167" s="64">
        <f>VLOOKUP($C$102,$D$3:$K$63,$A$69,0)*(B131-B130)</f>
        <v>1.5</v>
      </c>
      <c r="AO167" s="64">
        <f>VLOOKUP($C$103,$D$3:$K$63,$A$69,0)*B130</f>
        <v>0</v>
      </c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54">
        <f t="shared" si="95"/>
        <v>13.875</v>
      </c>
      <c r="BP167" s="53">
        <v>2037</v>
      </c>
      <c r="BQ167" s="61">
        <f t="shared" si="132"/>
        <v>0</v>
      </c>
      <c r="BR167" s="61">
        <f t="shared" si="132"/>
        <v>0</v>
      </c>
      <c r="BS167" s="61">
        <f t="shared" si="132"/>
        <v>0</v>
      </c>
      <c r="BT167" s="61">
        <f t="shared" si="132"/>
        <v>0</v>
      </c>
      <c r="BU167" s="61">
        <f t="shared" si="132"/>
        <v>0</v>
      </c>
      <c r="BV167" s="61">
        <f t="shared" si="132"/>
        <v>0</v>
      </c>
      <c r="BW167" s="61">
        <f t="shared" si="132"/>
        <v>0</v>
      </c>
      <c r="BX167" s="61">
        <f t="shared" si="132"/>
        <v>0</v>
      </c>
      <c r="BY167" s="61">
        <f t="shared" si="132"/>
        <v>0</v>
      </c>
      <c r="BZ167" s="61">
        <f t="shared" si="132"/>
        <v>0</v>
      </c>
      <c r="CA167" s="61">
        <f t="shared" si="132"/>
        <v>0</v>
      </c>
      <c r="CB167" s="61">
        <f t="shared" si="132"/>
        <v>0</v>
      </c>
      <c r="CC167" s="61">
        <f t="shared" si="132"/>
        <v>0</v>
      </c>
      <c r="CD167" s="61">
        <f t="shared" si="132"/>
        <v>0</v>
      </c>
      <c r="CE167" s="61">
        <f t="shared" si="132"/>
        <v>0</v>
      </c>
      <c r="CF167" s="61">
        <f t="shared" si="132"/>
        <v>0</v>
      </c>
      <c r="CG167" s="61">
        <f t="shared" si="136"/>
        <v>0</v>
      </c>
      <c r="CH167" s="61">
        <f t="shared" si="136"/>
        <v>0</v>
      </c>
      <c r="CI167" s="61">
        <f t="shared" si="136"/>
        <v>0</v>
      </c>
      <c r="CJ167" s="61">
        <f t="shared" si="136"/>
        <v>0</v>
      </c>
      <c r="CK167" s="61">
        <f t="shared" si="136"/>
        <v>0</v>
      </c>
      <c r="CL167" s="61">
        <f t="shared" si="136"/>
        <v>0</v>
      </c>
      <c r="CM167" s="61">
        <f t="shared" si="136"/>
        <v>0</v>
      </c>
      <c r="CN167" s="61">
        <f t="shared" si="136"/>
        <v>0</v>
      </c>
      <c r="CO167" s="61">
        <f t="shared" si="136"/>
        <v>0</v>
      </c>
      <c r="CP167" s="61">
        <f t="shared" si="136"/>
        <v>0</v>
      </c>
      <c r="CQ167" s="61">
        <f t="shared" si="136"/>
        <v>0</v>
      </c>
      <c r="CR167" s="61">
        <f t="shared" si="136"/>
        <v>0</v>
      </c>
      <c r="CS167" s="61">
        <f t="shared" si="136"/>
        <v>0</v>
      </c>
      <c r="CT167" s="61">
        <f t="shared" si="136"/>
        <v>0.135135135135135</v>
      </c>
      <c r="CU167" s="61">
        <f t="shared" si="133"/>
        <v>0.135135135135135</v>
      </c>
      <c r="CV167" s="61">
        <f t="shared" si="133"/>
        <v>0.135135135135135</v>
      </c>
      <c r="CW167" s="61">
        <f t="shared" si="116"/>
        <v>0.135135135135135</v>
      </c>
      <c r="CX167" s="61">
        <f t="shared" si="116"/>
        <v>0.135135135135135</v>
      </c>
      <c r="CY167" s="61">
        <f t="shared" si="116"/>
        <v>0.108108108108108</v>
      </c>
      <c r="CZ167" s="61">
        <f t="shared" si="116"/>
        <v>0.108108108108108</v>
      </c>
      <c r="DA167" s="61">
        <f t="shared" si="116"/>
        <v>0.108108108108108</v>
      </c>
      <c r="DB167" s="61">
        <f t="shared" si="116"/>
        <v>0</v>
      </c>
      <c r="DC167" s="61">
        <f t="shared" si="116"/>
        <v>0</v>
      </c>
      <c r="DD167" s="61">
        <f t="shared" si="116"/>
        <v>0</v>
      </c>
      <c r="DE167" s="61">
        <f t="shared" si="116"/>
        <v>0</v>
      </c>
      <c r="DF167" s="61">
        <f t="shared" si="116"/>
        <v>0</v>
      </c>
      <c r="DG167" s="61">
        <f t="shared" si="116"/>
        <v>0</v>
      </c>
      <c r="DH167" s="61">
        <f t="shared" si="116"/>
        <v>0</v>
      </c>
      <c r="DI167" s="61">
        <f t="shared" si="116"/>
        <v>0</v>
      </c>
      <c r="DJ167" s="61">
        <f t="shared" si="116"/>
        <v>0</v>
      </c>
      <c r="DK167" s="61">
        <f t="shared" si="116"/>
        <v>0</v>
      </c>
      <c r="DL167" s="61">
        <f t="shared" si="116"/>
        <v>0</v>
      </c>
      <c r="DM167" s="61">
        <f t="shared" si="137"/>
        <v>0</v>
      </c>
      <c r="DN167" s="61">
        <f t="shared" si="137"/>
        <v>0</v>
      </c>
      <c r="DO167" s="61">
        <f t="shared" si="137"/>
        <v>0</v>
      </c>
      <c r="DP167" s="61">
        <f t="shared" si="137"/>
        <v>0</v>
      </c>
      <c r="DQ167" s="61">
        <f t="shared" si="134"/>
        <v>0</v>
      </c>
      <c r="DR167" s="61">
        <f t="shared" si="134"/>
        <v>0</v>
      </c>
      <c r="DS167" s="61">
        <f t="shared" si="114"/>
        <v>0</v>
      </c>
      <c r="DT167" s="61">
        <f t="shared" si="93"/>
        <v>0</v>
      </c>
      <c r="DU167" s="61">
        <f t="shared" si="93"/>
        <v>0</v>
      </c>
      <c r="DV167" s="61">
        <f t="shared" si="93"/>
        <v>0</v>
      </c>
      <c r="DW167" s="61">
        <f t="shared" si="93"/>
        <v>0</v>
      </c>
      <c r="DX167" s="61">
        <f t="shared" si="93"/>
        <v>0</v>
      </c>
      <c r="DY167" s="61">
        <f t="shared" si="93"/>
        <v>0</v>
      </c>
      <c r="DZ167" s="61">
        <f t="shared" si="97"/>
        <v>1</v>
      </c>
    </row>
    <row r="168" spans="3:130">
      <c r="C168" s="53">
        <v>2038</v>
      </c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>
        <f t="shared" si="120"/>
        <v>0</v>
      </c>
      <c r="W168" s="64">
        <f t="shared" si="121"/>
        <v>0</v>
      </c>
      <c r="X168" s="64">
        <f t="shared" si="122"/>
        <v>0</v>
      </c>
      <c r="Y168" s="64">
        <f t="shared" si="123"/>
        <v>0</v>
      </c>
      <c r="Z168" s="64">
        <f t="shared" si="124"/>
        <v>0</v>
      </c>
      <c r="AA168" s="64">
        <f t="shared" si="125"/>
        <v>0</v>
      </c>
      <c r="AB168" s="64">
        <f t="shared" si="126"/>
        <v>0</v>
      </c>
      <c r="AC168" s="64">
        <f t="shared" si="127"/>
        <v>0</v>
      </c>
      <c r="AD168" s="64">
        <f t="shared" si="128"/>
        <v>0</v>
      </c>
      <c r="AE168" s="64">
        <f t="shared" si="129"/>
        <v>0</v>
      </c>
      <c r="AF168" s="64">
        <f t="shared" si="130"/>
        <v>0</v>
      </c>
      <c r="AG168" s="64">
        <f t="shared" si="131"/>
        <v>0</v>
      </c>
      <c r="AH168" s="64">
        <f t="shared" si="135"/>
        <v>1.875</v>
      </c>
      <c r="AI168" s="64">
        <f t="shared" si="138"/>
        <v>1.875</v>
      </c>
      <c r="AJ168" s="64">
        <f t="shared" si="139"/>
        <v>1.875</v>
      </c>
      <c r="AK168" s="64">
        <f t="shared" si="140"/>
        <v>1.875</v>
      </c>
      <c r="AL168" s="64">
        <f t="shared" si="141"/>
        <v>1.5</v>
      </c>
      <c r="AM168" s="64">
        <f t="shared" si="142"/>
        <v>1.5</v>
      </c>
      <c r="AN168" s="64">
        <f t="shared" ref="AN168:AN186" si="143">VLOOKUP($C$102,$D$3:$K$63,$A$69,0)*(B132-B131)</f>
        <v>1.5</v>
      </c>
      <c r="AO168" s="64">
        <f>VLOOKUP($C$103,$D$3:$K$63,$A$69,0)*(B131-B130)</f>
        <v>1.5</v>
      </c>
      <c r="AP168" s="64">
        <f>VLOOKUP($C$104,$D$3:$K$63,$A$69,0)*B130</f>
        <v>0</v>
      </c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54">
        <f t="shared" si="95"/>
        <v>13.5</v>
      </c>
      <c r="BP168" s="53">
        <v>2038</v>
      </c>
      <c r="BQ168" s="61">
        <f t="shared" si="132"/>
        <v>0</v>
      </c>
      <c r="BR168" s="61">
        <f t="shared" si="132"/>
        <v>0</v>
      </c>
      <c r="BS168" s="61">
        <f t="shared" si="132"/>
        <v>0</v>
      </c>
      <c r="BT168" s="61">
        <f t="shared" si="132"/>
        <v>0</v>
      </c>
      <c r="BU168" s="61">
        <f t="shared" si="132"/>
        <v>0</v>
      </c>
      <c r="BV168" s="61">
        <f t="shared" si="132"/>
        <v>0</v>
      </c>
      <c r="BW168" s="61">
        <f t="shared" si="132"/>
        <v>0</v>
      </c>
      <c r="BX168" s="61">
        <f t="shared" si="132"/>
        <v>0</v>
      </c>
      <c r="BY168" s="61">
        <f t="shared" si="132"/>
        <v>0</v>
      </c>
      <c r="BZ168" s="61">
        <f t="shared" si="132"/>
        <v>0</v>
      </c>
      <c r="CA168" s="61">
        <f t="shared" si="132"/>
        <v>0</v>
      </c>
      <c r="CB168" s="61">
        <f t="shared" si="132"/>
        <v>0</v>
      </c>
      <c r="CC168" s="61">
        <f t="shared" si="132"/>
        <v>0</v>
      </c>
      <c r="CD168" s="61">
        <f t="shared" si="132"/>
        <v>0</v>
      </c>
      <c r="CE168" s="61">
        <f t="shared" si="132"/>
        <v>0</v>
      </c>
      <c r="CF168" s="61">
        <f t="shared" si="132"/>
        <v>0</v>
      </c>
      <c r="CG168" s="61">
        <f t="shared" si="136"/>
        <v>0</v>
      </c>
      <c r="CH168" s="61">
        <f t="shared" si="136"/>
        <v>0</v>
      </c>
      <c r="CI168" s="61">
        <f t="shared" si="136"/>
        <v>0</v>
      </c>
      <c r="CJ168" s="61">
        <f t="shared" si="136"/>
        <v>0</v>
      </c>
      <c r="CK168" s="61">
        <f t="shared" si="136"/>
        <v>0</v>
      </c>
      <c r="CL168" s="61">
        <f t="shared" si="136"/>
        <v>0</v>
      </c>
      <c r="CM168" s="61">
        <f t="shared" si="136"/>
        <v>0</v>
      </c>
      <c r="CN168" s="61">
        <f t="shared" si="136"/>
        <v>0</v>
      </c>
      <c r="CO168" s="61">
        <f t="shared" si="136"/>
        <v>0</v>
      </c>
      <c r="CP168" s="61">
        <f t="shared" si="136"/>
        <v>0</v>
      </c>
      <c r="CQ168" s="61">
        <f t="shared" si="136"/>
        <v>0</v>
      </c>
      <c r="CR168" s="61">
        <f t="shared" si="136"/>
        <v>0</v>
      </c>
      <c r="CS168" s="61">
        <f t="shared" si="136"/>
        <v>0</v>
      </c>
      <c r="CT168" s="61">
        <f t="shared" si="136"/>
        <v>0</v>
      </c>
      <c r="CU168" s="61">
        <f t="shared" si="133"/>
        <v>0.13888888888888901</v>
      </c>
      <c r="CV168" s="61">
        <f t="shared" si="133"/>
        <v>0.13888888888888901</v>
      </c>
      <c r="CW168" s="61">
        <f t="shared" si="116"/>
        <v>0.13888888888888901</v>
      </c>
      <c r="CX168" s="61">
        <f t="shared" si="116"/>
        <v>0.13888888888888901</v>
      </c>
      <c r="CY168" s="61">
        <f t="shared" si="116"/>
        <v>0.11111111111111099</v>
      </c>
      <c r="CZ168" s="61">
        <f t="shared" si="116"/>
        <v>0.11111111111111099</v>
      </c>
      <c r="DA168" s="61">
        <f t="shared" si="116"/>
        <v>0.11111111111111099</v>
      </c>
      <c r="DB168" s="61">
        <f t="shared" si="116"/>
        <v>0.11111111111111099</v>
      </c>
      <c r="DC168" s="61">
        <f t="shared" si="116"/>
        <v>0</v>
      </c>
      <c r="DD168" s="61">
        <f t="shared" si="116"/>
        <v>0</v>
      </c>
      <c r="DE168" s="61">
        <f t="shared" si="116"/>
        <v>0</v>
      </c>
      <c r="DF168" s="61">
        <f t="shared" si="116"/>
        <v>0</v>
      </c>
      <c r="DG168" s="61">
        <f t="shared" si="116"/>
        <v>0</v>
      </c>
      <c r="DH168" s="61">
        <f t="shared" si="116"/>
        <v>0</v>
      </c>
      <c r="DI168" s="61">
        <f t="shared" si="116"/>
        <v>0</v>
      </c>
      <c r="DJ168" s="61">
        <f t="shared" si="116"/>
        <v>0</v>
      </c>
      <c r="DK168" s="61">
        <f t="shared" si="116"/>
        <v>0</v>
      </c>
      <c r="DL168" s="61">
        <f t="shared" si="116"/>
        <v>0</v>
      </c>
      <c r="DM168" s="61">
        <f t="shared" si="137"/>
        <v>0</v>
      </c>
      <c r="DN168" s="61">
        <f t="shared" si="137"/>
        <v>0</v>
      </c>
      <c r="DO168" s="61">
        <f t="shared" si="137"/>
        <v>0</v>
      </c>
      <c r="DP168" s="61">
        <f t="shared" si="137"/>
        <v>0</v>
      </c>
      <c r="DQ168" s="61">
        <f t="shared" si="134"/>
        <v>0</v>
      </c>
      <c r="DR168" s="61">
        <f t="shared" si="134"/>
        <v>0</v>
      </c>
      <c r="DS168" s="61">
        <f t="shared" si="114"/>
        <v>0</v>
      </c>
      <c r="DT168" s="61">
        <f t="shared" si="93"/>
        <v>0</v>
      </c>
      <c r="DU168" s="61">
        <f t="shared" si="93"/>
        <v>0</v>
      </c>
      <c r="DV168" s="61">
        <f t="shared" si="93"/>
        <v>0</v>
      </c>
      <c r="DW168" s="61">
        <f t="shared" si="93"/>
        <v>0</v>
      </c>
      <c r="DX168" s="61">
        <f t="shared" si="93"/>
        <v>0</v>
      </c>
      <c r="DY168" s="61">
        <f t="shared" si="93"/>
        <v>0</v>
      </c>
      <c r="DZ168" s="61">
        <f t="shared" si="97"/>
        <v>1</v>
      </c>
    </row>
    <row r="169" spans="3:130">
      <c r="C169" s="53">
        <v>2039</v>
      </c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>
        <f t="shared" si="121"/>
        <v>0</v>
      </c>
      <c r="X169" s="64">
        <f t="shared" si="122"/>
        <v>0</v>
      </c>
      <c r="Y169" s="64">
        <f t="shared" si="123"/>
        <v>0</v>
      </c>
      <c r="Z169" s="64">
        <f t="shared" si="124"/>
        <v>0</v>
      </c>
      <c r="AA169" s="64">
        <f t="shared" si="125"/>
        <v>0</v>
      </c>
      <c r="AB169" s="64">
        <f t="shared" si="126"/>
        <v>0</v>
      </c>
      <c r="AC169" s="64">
        <f t="shared" si="127"/>
        <v>0</v>
      </c>
      <c r="AD169" s="64">
        <f t="shared" si="128"/>
        <v>0</v>
      </c>
      <c r="AE169" s="64">
        <f t="shared" si="129"/>
        <v>0</v>
      </c>
      <c r="AF169" s="64">
        <f t="shared" si="130"/>
        <v>0</v>
      </c>
      <c r="AG169" s="64">
        <f t="shared" si="131"/>
        <v>0</v>
      </c>
      <c r="AH169" s="64">
        <f t="shared" si="135"/>
        <v>0</v>
      </c>
      <c r="AI169" s="64">
        <f t="shared" si="138"/>
        <v>1.875</v>
      </c>
      <c r="AJ169" s="64">
        <f t="shared" si="139"/>
        <v>1.875</v>
      </c>
      <c r="AK169" s="64">
        <f t="shared" si="140"/>
        <v>1.875</v>
      </c>
      <c r="AL169" s="64">
        <f t="shared" si="141"/>
        <v>1.5</v>
      </c>
      <c r="AM169" s="64">
        <f t="shared" si="142"/>
        <v>1.5</v>
      </c>
      <c r="AN169" s="64">
        <f t="shared" si="143"/>
        <v>1.5</v>
      </c>
      <c r="AO169" s="64">
        <f t="shared" ref="AO169:AO187" si="144">VLOOKUP($C$103,$D$3:$K$63,$A$69,0)*(B132-B131)</f>
        <v>1.5</v>
      </c>
      <c r="AP169" s="64">
        <f>VLOOKUP($C$104,$D$3:$K$63,$A$69,0)*(B131-B130)</f>
        <v>1.5</v>
      </c>
      <c r="AQ169" s="64">
        <f>VLOOKUP($C$105,$D$3:$K$63,$A$69,0)*B130</f>
        <v>0</v>
      </c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54">
        <f t="shared" si="95"/>
        <v>13.125</v>
      </c>
      <c r="BP169" s="53">
        <v>2039</v>
      </c>
      <c r="BQ169" s="61">
        <f t="shared" si="132"/>
        <v>0</v>
      </c>
      <c r="BR169" s="61">
        <f t="shared" si="132"/>
        <v>0</v>
      </c>
      <c r="BS169" s="61">
        <f t="shared" si="132"/>
        <v>0</v>
      </c>
      <c r="BT169" s="61">
        <f t="shared" si="132"/>
        <v>0</v>
      </c>
      <c r="BU169" s="61">
        <f t="shared" si="132"/>
        <v>0</v>
      </c>
      <c r="BV169" s="61">
        <f t="shared" si="132"/>
        <v>0</v>
      </c>
      <c r="BW169" s="61">
        <f t="shared" si="132"/>
        <v>0</v>
      </c>
      <c r="BX169" s="61">
        <f t="shared" si="132"/>
        <v>0</v>
      </c>
      <c r="BY169" s="61">
        <f t="shared" si="132"/>
        <v>0</v>
      </c>
      <c r="BZ169" s="61">
        <f t="shared" si="132"/>
        <v>0</v>
      </c>
      <c r="CA169" s="61">
        <f t="shared" si="132"/>
        <v>0</v>
      </c>
      <c r="CB169" s="61">
        <f t="shared" si="132"/>
        <v>0</v>
      </c>
      <c r="CC169" s="61">
        <f t="shared" si="132"/>
        <v>0</v>
      </c>
      <c r="CD169" s="61">
        <f t="shared" si="132"/>
        <v>0</v>
      </c>
      <c r="CE169" s="61">
        <f t="shared" si="132"/>
        <v>0</v>
      </c>
      <c r="CF169" s="61">
        <f t="shared" si="132"/>
        <v>0</v>
      </c>
      <c r="CG169" s="61">
        <f t="shared" si="136"/>
        <v>0</v>
      </c>
      <c r="CH169" s="61">
        <f t="shared" si="136"/>
        <v>0</v>
      </c>
      <c r="CI169" s="61">
        <f t="shared" si="136"/>
        <v>0</v>
      </c>
      <c r="CJ169" s="61">
        <f t="shared" si="136"/>
        <v>0</v>
      </c>
      <c r="CK169" s="61">
        <f t="shared" si="136"/>
        <v>0</v>
      </c>
      <c r="CL169" s="61">
        <f t="shared" si="136"/>
        <v>0</v>
      </c>
      <c r="CM169" s="61">
        <f t="shared" si="136"/>
        <v>0</v>
      </c>
      <c r="CN169" s="61">
        <f t="shared" si="136"/>
        <v>0</v>
      </c>
      <c r="CO169" s="61">
        <f t="shared" si="136"/>
        <v>0</v>
      </c>
      <c r="CP169" s="61">
        <f t="shared" si="136"/>
        <v>0</v>
      </c>
      <c r="CQ169" s="61">
        <f t="shared" si="136"/>
        <v>0</v>
      </c>
      <c r="CR169" s="61">
        <f t="shared" si="136"/>
        <v>0</v>
      </c>
      <c r="CS169" s="61">
        <f t="shared" si="136"/>
        <v>0</v>
      </c>
      <c r="CT169" s="61">
        <f t="shared" si="136"/>
        <v>0</v>
      </c>
      <c r="CU169" s="61">
        <f t="shared" si="133"/>
        <v>0</v>
      </c>
      <c r="CV169" s="61">
        <f t="shared" si="133"/>
        <v>0.14285714285714299</v>
      </c>
      <c r="CW169" s="61">
        <f t="shared" si="116"/>
        <v>0.14285714285714299</v>
      </c>
      <c r="CX169" s="61">
        <f t="shared" si="116"/>
        <v>0.14285714285714299</v>
      </c>
      <c r="CY169" s="61">
        <f t="shared" si="116"/>
        <v>0.114285714285714</v>
      </c>
      <c r="CZ169" s="61">
        <f t="shared" si="116"/>
        <v>0.114285714285714</v>
      </c>
      <c r="DA169" s="61">
        <f t="shared" si="116"/>
        <v>0.114285714285714</v>
      </c>
      <c r="DB169" s="61">
        <f t="shared" si="116"/>
        <v>0.114285714285714</v>
      </c>
      <c r="DC169" s="61">
        <f>AP169/$BM169</f>
        <v>0.114285714285714</v>
      </c>
      <c r="DD169" s="61">
        <f t="shared" si="116"/>
        <v>0</v>
      </c>
      <c r="DE169" s="61">
        <f t="shared" si="116"/>
        <v>0</v>
      </c>
      <c r="DF169" s="61">
        <f t="shared" si="116"/>
        <v>0</v>
      </c>
      <c r="DG169" s="61">
        <f t="shared" si="116"/>
        <v>0</v>
      </c>
      <c r="DH169" s="61">
        <f t="shared" si="116"/>
        <v>0</v>
      </c>
      <c r="DI169" s="61">
        <f t="shared" si="116"/>
        <v>0</v>
      </c>
      <c r="DJ169" s="61">
        <f t="shared" si="116"/>
        <v>0</v>
      </c>
      <c r="DK169" s="61">
        <f t="shared" si="116"/>
        <v>0</v>
      </c>
      <c r="DL169" s="61">
        <f t="shared" si="116"/>
        <v>0</v>
      </c>
      <c r="DM169" s="61">
        <f t="shared" si="137"/>
        <v>0</v>
      </c>
      <c r="DN169" s="61">
        <f t="shared" si="137"/>
        <v>0</v>
      </c>
      <c r="DO169" s="61">
        <f t="shared" si="137"/>
        <v>0</v>
      </c>
      <c r="DP169" s="61">
        <f t="shared" si="137"/>
        <v>0</v>
      </c>
      <c r="DQ169" s="61">
        <f t="shared" si="134"/>
        <v>0</v>
      </c>
      <c r="DR169" s="61">
        <f t="shared" si="134"/>
        <v>0</v>
      </c>
      <c r="DS169" s="61">
        <f t="shared" si="114"/>
        <v>0</v>
      </c>
      <c r="DT169" s="61">
        <f t="shared" si="93"/>
        <v>0</v>
      </c>
      <c r="DU169" s="61">
        <f t="shared" si="93"/>
        <v>0</v>
      </c>
      <c r="DV169" s="61">
        <f t="shared" si="93"/>
        <v>0</v>
      </c>
      <c r="DW169" s="61">
        <f t="shared" si="93"/>
        <v>0</v>
      </c>
      <c r="DX169" s="61">
        <f t="shared" si="93"/>
        <v>0</v>
      </c>
      <c r="DY169" s="61">
        <f t="shared" si="93"/>
        <v>0</v>
      </c>
      <c r="DZ169" s="61">
        <f t="shared" si="97"/>
        <v>1</v>
      </c>
    </row>
    <row r="170" spans="3:130">
      <c r="C170" s="53">
        <v>2040</v>
      </c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>
        <f t="shared" si="122"/>
        <v>0</v>
      </c>
      <c r="Y170" s="64">
        <f t="shared" si="123"/>
        <v>0</v>
      </c>
      <c r="Z170" s="64">
        <f t="shared" si="124"/>
        <v>0</v>
      </c>
      <c r="AA170" s="64">
        <f t="shared" si="125"/>
        <v>0</v>
      </c>
      <c r="AB170" s="64">
        <f t="shared" si="126"/>
        <v>0</v>
      </c>
      <c r="AC170" s="64">
        <f t="shared" si="127"/>
        <v>0</v>
      </c>
      <c r="AD170" s="64">
        <f t="shared" si="128"/>
        <v>0</v>
      </c>
      <c r="AE170" s="64">
        <f t="shared" si="129"/>
        <v>0</v>
      </c>
      <c r="AF170" s="64">
        <f t="shared" si="130"/>
        <v>0</v>
      </c>
      <c r="AG170" s="64">
        <f t="shared" si="131"/>
        <v>0</v>
      </c>
      <c r="AH170" s="64">
        <f t="shared" si="135"/>
        <v>0</v>
      </c>
      <c r="AI170" s="64">
        <f t="shared" si="138"/>
        <v>0</v>
      </c>
      <c r="AJ170" s="64">
        <f t="shared" si="139"/>
        <v>1.875</v>
      </c>
      <c r="AK170" s="64">
        <f t="shared" si="140"/>
        <v>1.875</v>
      </c>
      <c r="AL170" s="64">
        <f t="shared" si="141"/>
        <v>1.5</v>
      </c>
      <c r="AM170" s="64">
        <f t="shared" si="142"/>
        <v>1.5</v>
      </c>
      <c r="AN170" s="64">
        <f t="shared" si="143"/>
        <v>1.5</v>
      </c>
      <c r="AO170" s="64">
        <f t="shared" si="144"/>
        <v>1.5</v>
      </c>
      <c r="AP170" s="64">
        <f t="shared" ref="AP170:AP188" si="145">VLOOKUP($C$104,$D$3:$K$63,$A$69,0)*(B132-B131)</f>
        <v>1.5</v>
      </c>
      <c r="AQ170" s="64">
        <f>VLOOKUP($C$105,$D$3:$K$63,$A$69,0)*(B131-B130)</f>
        <v>1.5</v>
      </c>
      <c r="AR170" s="64">
        <f>VLOOKUP($C$106,$D$3:$K$63,$A$69,0)*B130</f>
        <v>0</v>
      </c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54">
        <f t="shared" si="95"/>
        <v>12.75</v>
      </c>
      <c r="BP170" s="53">
        <v>2040</v>
      </c>
      <c r="BQ170" s="61">
        <f t="shared" si="132"/>
        <v>0</v>
      </c>
      <c r="BR170" s="61">
        <f t="shared" si="132"/>
        <v>0</v>
      </c>
      <c r="BS170" s="61">
        <f t="shared" si="132"/>
        <v>0</v>
      </c>
      <c r="BT170" s="61">
        <f t="shared" si="132"/>
        <v>0</v>
      </c>
      <c r="BU170" s="61">
        <f t="shared" si="132"/>
        <v>0</v>
      </c>
      <c r="BV170" s="61">
        <f t="shared" si="132"/>
        <v>0</v>
      </c>
      <c r="BW170" s="61">
        <f t="shared" si="132"/>
        <v>0</v>
      </c>
      <c r="BX170" s="61">
        <f t="shared" si="132"/>
        <v>0</v>
      </c>
      <c r="BY170" s="61">
        <f t="shared" si="132"/>
        <v>0</v>
      </c>
      <c r="BZ170" s="61">
        <f t="shared" si="132"/>
        <v>0</v>
      </c>
      <c r="CA170" s="61">
        <f t="shared" si="132"/>
        <v>0</v>
      </c>
      <c r="CB170" s="61">
        <f t="shared" si="132"/>
        <v>0</v>
      </c>
      <c r="CC170" s="61">
        <f t="shared" si="132"/>
        <v>0</v>
      </c>
      <c r="CD170" s="61">
        <f t="shared" si="132"/>
        <v>0</v>
      </c>
      <c r="CE170" s="61">
        <f t="shared" si="132"/>
        <v>0</v>
      </c>
      <c r="CF170" s="61">
        <f t="shared" si="132"/>
        <v>0</v>
      </c>
      <c r="CG170" s="61">
        <f t="shared" si="136"/>
        <v>0</v>
      </c>
      <c r="CH170" s="61">
        <f t="shared" si="136"/>
        <v>0</v>
      </c>
      <c r="CI170" s="61">
        <f t="shared" si="136"/>
        <v>0</v>
      </c>
      <c r="CJ170" s="61">
        <f t="shared" si="136"/>
        <v>0</v>
      </c>
      <c r="CK170" s="61">
        <f t="shared" si="136"/>
        <v>0</v>
      </c>
      <c r="CL170" s="61">
        <f t="shared" si="136"/>
        <v>0</v>
      </c>
      <c r="CM170" s="61">
        <f t="shared" si="136"/>
        <v>0</v>
      </c>
      <c r="CN170" s="61">
        <f t="shared" si="136"/>
        <v>0</v>
      </c>
      <c r="CO170" s="61">
        <f t="shared" si="136"/>
        <v>0</v>
      </c>
      <c r="CP170" s="61">
        <f t="shared" si="136"/>
        <v>0</v>
      </c>
      <c r="CQ170" s="61">
        <f t="shared" si="136"/>
        <v>0</v>
      </c>
      <c r="CR170" s="61">
        <f t="shared" si="136"/>
        <v>0</v>
      </c>
      <c r="CS170" s="61">
        <f t="shared" si="136"/>
        <v>0</v>
      </c>
      <c r="CT170" s="61">
        <f t="shared" si="136"/>
        <v>0</v>
      </c>
      <c r="CU170" s="61">
        <f t="shared" si="133"/>
        <v>0</v>
      </c>
      <c r="CV170" s="61">
        <f t="shared" si="133"/>
        <v>0</v>
      </c>
      <c r="CW170" s="61">
        <f t="shared" si="116"/>
        <v>0.14705882352941199</v>
      </c>
      <c r="CX170" s="61">
        <f t="shared" si="116"/>
        <v>0.14705882352941199</v>
      </c>
      <c r="CY170" s="61">
        <f t="shared" si="116"/>
        <v>0.11764705882352899</v>
      </c>
      <c r="CZ170" s="61">
        <f t="shared" si="116"/>
        <v>0.11764705882352899</v>
      </c>
      <c r="DA170" s="61">
        <f t="shared" si="116"/>
        <v>0.11764705882352899</v>
      </c>
      <c r="DB170" s="61">
        <f t="shared" si="116"/>
        <v>0.11764705882352899</v>
      </c>
      <c r="DC170" s="61">
        <f>AP169/$BM170</f>
        <v>0.11764705882352899</v>
      </c>
      <c r="DD170" s="61">
        <f t="shared" si="116"/>
        <v>0.11764705882352899</v>
      </c>
      <c r="DE170" s="61">
        <f t="shared" si="116"/>
        <v>0</v>
      </c>
      <c r="DF170" s="61">
        <f t="shared" si="116"/>
        <v>0</v>
      </c>
      <c r="DG170" s="61">
        <f t="shared" si="116"/>
        <v>0</v>
      </c>
      <c r="DH170" s="61">
        <f t="shared" si="116"/>
        <v>0</v>
      </c>
      <c r="DI170" s="61">
        <f t="shared" si="116"/>
        <v>0</v>
      </c>
      <c r="DJ170" s="61">
        <f t="shared" si="116"/>
        <v>0</v>
      </c>
      <c r="DK170" s="61">
        <f t="shared" si="116"/>
        <v>0</v>
      </c>
      <c r="DL170" s="61">
        <f t="shared" si="116"/>
        <v>0</v>
      </c>
      <c r="DM170" s="61">
        <f t="shared" si="137"/>
        <v>0</v>
      </c>
      <c r="DN170" s="61">
        <f t="shared" si="137"/>
        <v>0</v>
      </c>
      <c r="DO170" s="61">
        <f t="shared" si="137"/>
        <v>0</v>
      </c>
      <c r="DP170" s="61">
        <f t="shared" si="137"/>
        <v>0</v>
      </c>
      <c r="DQ170" s="61">
        <f t="shared" si="134"/>
        <v>0</v>
      </c>
      <c r="DR170" s="61">
        <f t="shared" si="134"/>
        <v>0</v>
      </c>
      <c r="DS170" s="61">
        <f t="shared" si="114"/>
        <v>0</v>
      </c>
      <c r="DT170" s="61">
        <f t="shared" si="93"/>
        <v>0</v>
      </c>
      <c r="DU170" s="61">
        <f t="shared" si="93"/>
        <v>0</v>
      </c>
      <c r="DV170" s="61">
        <f t="shared" si="93"/>
        <v>0</v>
      </c>
      <c r="DW170" s="61">
        <f t="shared" si="93"/>
        <v>0</v>
      </c>
      <c r="DX170" s="61">
        <f t="shared" si="93"/>
        <v>0</v>
      </c>
      <c r="DY170" s="61">
        <f t="shared" si="93"/>
        <v>0</v>
      </c>
      <c r="DZ170" s="61">
        <f t="shared" ref="DZ170:DZ190" si="146">SUM(BQ170:DY170)</f>
        <v>1</v>
      </c>
    </row>
    <row r="171" spans="3:130">
      <c r="C171" s="53">
        <v>2041</v>
      </c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>
        <f t="shared" si="123"/>
        <v>0</v>
      </c>
      <c r="Z171" s="64">
        <f t="shared" si="124"/>
        <v>0</v>
      </c>
      <c r="AA171" s="64">
        <f t="shared" si="125"/>
        <v>0</v>
      </c>
      <c r="AB171" s="64">
        <f t="shared" si="126"/>
        <v>0</v>
      </c>
      <c r="AC171" s="64">
        <f t="shared" si="127"/>
        <v>0</v>
      </c>
      <c r="AD171" s="64">
        <f t="shared" si="128"/>
        <v>0</v>
      </c>
      <c r="AE171" s="64">
        <f t="shared" si="129"/>
        <v>0</v>
      </c>
      <c r="AF171" s="64">
        <f t="shared" si="130"/>
        <v>0</v>
      </c>
      <c r="AG171" s="64">
        <f t="shared" si="131"/>
        <v>0</v>
      </c>
      <c r="AH171" s="64">
        <f t="shared" si="135"/>
        <v>0</v>
      </c>
      <c r="AI171" s="64">
        <f t="shared" si="138"/>
        <v>0</v>
      </c>
      <c r="AJ171" s="64">
        <f t="shared" si="139"/>
        <v>0</v>
      </c>
      <c r="AK171" s="64">
        <f t="shared" si="140"/>
        <v>1.875</v>
      </c>
      <c r="AL171" s="64">
        <f t="shared" si="141"/>
        <v>1.5</v>
      </c>
      <c r="AM171" s="64">
        <f t="shared" si="142"/>
        <v>1.5</v>
      </c>
      <c r="AN171" s="64">
        <f t="shared" si="143"/>
        <v>1.5</v>
      </c>
      <c r="AO171" s="64">
        <f t="shared" si="144"/>
        <v>1.5</v>
      </c>
      <c r="AP171" s="64">
        <f t="shared" si="145"/>
        <v>1.5</v>
      </c>
      <c r="AQ171" s="64">
        <f t="shared" ref="AQ171:AQ189" si="147">VLOOKUP($C$105,$D$3:$K$63,$A$69,0)*(B132-B131)</f>
        <v>1.5</v>
      </c>
      <c r="AR171" s="64">
        <f>VLOOKUP($C$106,$D$3:$K$63,$A$69,0)*(B131-B130)</f>
        <v>1.5</v>
      </c>
      <c r="AS171" s="64">
        <f>VLOOKUP($C$107,$D$3:$K$63,$A$69,0)*B130</f>
        <v>0</v>
      </c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54">
        <f t="shared" si="95"/>
        <v>12.375</v>
      </c>
      <c r="BP171" s="53">
        <v>2041</v>
      </c>
      <c r="BQ171" s="61">
        <f t="shared" si="132"/>
        <v>0</v>
      </c>
      <c r="BR171" s="61">
        <f t="shared" si="132"/>
        <v>0</v>
      </c>
      <c r="BS171" s="61">
        <f t="shared" si="132"/>
        <v>0</v>
      </c>
      <c r="BT171" s="61">
        <f t="shared" si="132"/>
        <v>0</v>
      </c>
      <c r="BU171" s="61">
        <f t="shared" si="132"/>
        <v>0</v>
      </c>
      <c r="BV171" s="61">
        <f t="shared" si="132"/>
        <v>0</v>
      </c>
      <c r="BW171" s="61">
        <f t="shared" si="132"/>
        <v>0</v>
      </c>
      <c r="BX171" s="61">
        <f t="shared" si="132"/>
        <v>0</v>
      </c>
      <c r="BY171" s="61">
        <f t="shared" si="132"/>
        <v>0</v>
      </c>
      <c r="BZ171" s="61">
        <f t="shared" si="132"/>
        <v>0</v>
      </c>
      <c r="CA171" s="61">
        <f t="shared" si="132"/>
        <v>0</v>
      </c>
      <c r="CB171" s="61">
        <f t="shared" si="132"/>
        <v>0</v>
      </c>
      <c r="CC171" s="61">
        <f t="shared" si="132"/>
        <v>0</v>
      </c>
      <c r="CD171" s="61">
        <f t="shared" si="132"/>
        <v>0</v>
      </c>
      <c r="CE171" s="61">
        <f t="shared" si="132"/>
        <v>0</v>
      </c>
      <c r="CF171" s="61">
        <f t="shared" si="132"/>
        <v>0</v>
      </c>
      <c r="CG171" s="61">
        <f t="shared" si="136"/>
        <v>0</v>
      </c>
      <c r="CH171" s="61">
        <f t="shared" si="136"/>
        <v>0</v>
      </c>
      <c r="CI171" s="61">
        <f t="shared" si="136"/>
        <v>0</v>
      </c>
      <c r="CJ171" s="61">
        <f t="shared" si="136"/>
        <v>0</v>
      </c>
      <c r="CK171" s="61">
        <f t="shared" si="136"/>
        <v>0</v>
      </c>
      <c r="CL171" s="61">
        <f t="shared" si="136"/>
        <v>0</v>
      </c>
      <c r="CM171" s="61">
        <f t="shared" si="136"/>
        <v>0</v>
      </c>
      <c r="CN171" s="61">
        <f t="shared" si="136"/>
        <v>0</v>
      </c>
      <c r="CO171" s="61">
        <f t="shared" si="136"/>
        <v>0</v>
      </c>
      <c r="CP171" s="61">
        <f t="shared" si="136"/>
        <v>0</v>
      </c>
      <c r="CQ171" s="61">
        <f t="shared" si="136"/>
        <v>0</v>
      </c>
      <c r="CR171" s="61">
        <f t="shared" si="136"/>
        <v>0</v>
      </c>
      <c r="CS171" s="61">
        <f t="shared" si="136"/>
        <v>0</v>
      </c>
      <c r="CT171" s="61">
        <f t="shared" si="136"/>
        <v>0</v>
      </c>
      <c r="CU171" s="61">
        <f t="shared" si="133"/>
        <v>0</v>
      </c>
      <c r="CV171" s="61">
        <f t="shared" si="133"/>
        <v>0</v>
      </c>
      <c r="CW171" s="61">
        <f t="shared" si="116"/>
        <v>0</v>
      </c>
      <c r="CX171" s="61">
        <f t="shared" si="116"/>
        <v>0.15151515151515199</v>
      </c>
      <c r="CY171" s="61">
        <f t="shared" si="116"/>
        <v>0.12121212121212099</v>
      </c>
      <c r="CZ171" s="61">
        <f t="shared" si="116"/>
        <v>0.12121212121212099</v>
      </c>
      <c r="DA171" s="61">
        <f t="shared" si="116"/>
        <v>0.12121212121212099</v>
      </c>
      <c r="DB171" s="61">
        <f t="shared" si="116"/>
        <v>0.12121212121212099</v>
      </c>
      <c r="DC171" s="61">
        <f t="shared" si="116"/>
        <v>0.12121212121212099</v>
      </c>
      <c r="DD171" s="61">
        <f t="shared" si="116"/>
        <v>0.12121212121212099</v>
      </c>
      <c r="DE171" s="61">
        <f t="shared" si="116"/>
        <v>0.12121212121212099</v>
      </c>
      <c r="DF171" s="61">
        <f t="shared" si="116"/>
        <v>0</v>
      </c>
      <c r="DG171" s="61">
        <f t="shared" si="116"/>
        <v>0</v>
      </c>
      <c r="DH171" s="61">
        <f t="shared" si="116"/>
        <v>0</v>
      </c>
      <c r="DI171" s="61">
        <f t="shared" si="116"/>
        <v>0</v>
      </c>
      <c r="DJ171" s="61">
        <f t="shared" si="116"/>
        <v>0</v>
      </c>
      <c r="DK171" s="61">
        <f t="shared" si="116"/>
        <v>0</v>
      </c>
      <c r="DL171" s="61">
        <f t="shared" si="116"/>
        <v>0</v>
      </c>
      <c r="DM171" s="61">
        <f t="shared" si="137"/>
        <v>0</v>
      </c>
      <c r="DN171" s="61">
        <f t="shared" si="137"/>
        <v>0</v>
      </c>
      <c r="DO171" s="61">
        <f t="shared" si="137"/>
        <v>0</v>
      </c>
      <c r="DP171" s="61">
        <f t="shared" si="137"/>
        <v>0</v>
      </c>
      <c r="DQ171" s="61">
        <f t="shared" si="134"/>
        <v>0</v>
      </c>
      <c r="DR171" s="61">
        <f t="shared" si="134"/>
        <v>0</v>
      </c>
      <c r="DS171" s="61">
        <f t="shared" si="114"/>
        <v>0</v>
      </c>
      <c r="DT171" s="61">
        <f t="shared" si="93"/>
        <v>0</v>
      </c>
      <c r="DU171" s="61">
        <f t="shared" si="93"/>
        <v>0</v>
      </c>
      <c r="DV171" s="61">
        <f t="shared" si="93"/>
        <v>0</v>
      </c>
      <c r="DW171" s="61">
        <f t="shared" si="93"/>
        <v>0</v>
      </c>
      <c r="DX171" s="61">
        <f t="shared" si="93"/>
        <v>0</v>
      </c>
      <c r="DY171" s="61">
        <f t="shared" si="93"/>
        <v>0</v>
      </c>
      <c r="DZ171" s="61">
        <f t="shared" si="146"/>
        <v>1</v>
      </c>
    </row>
    <row r="172" spans="3:130">
      <c r="C172" s="53">
        <v>2042</v>
      </c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>
        <f t="shared" si="124"/>
        <v>0</v>
      </c>
      <c r="AA172" s="64">
        <f t="shared" si="125"/>
        <v>0</v>
      </c>
      <c r="AB172" s="64">
        <f t="shared" si="126"/>
        <v>0</v>
      </c>
      <c r="AC172" s="64">
        <f t="shared" si="127"/>
        <v>0</v>
      </c>
      <c r="AD172" s="64">
        <f t="shared" si="128"/>
        <v>0</v>
      </c>
      <c r="AE172" s="64">
        <f t="shared" si="129"/>
        <v>0</v>
      </c>
      <c r="AF172" s="64">
        <f t="shared" si="130"/>
        <v>0</v>
      </c>
      <c r="AG172" s="64">
        <f t="shared" si="131"/>
        <v>0</v>
      </c>
      <c r="AH172" s="64">
        <f t="shared" si="135"/>
        <v>0</v>
      </c>
      <c r="AI172" s="64">
        <f t="shared" si="138"/>
        <v>0</v>
      </c>
      <c r="AJ172" s="64">
        <f t="shared" si="139"/>
        <v>0</v>
      </c>
      <c r="AK172" s="64">
        <f t="shared" si="140"/>
        <v>0</v>
      </c>
      <c r="AL172" s="64">
        <f t="shared" si="141"/>
        <v>1.5</v>
      </c>
      <c r="AM172" s="64">
        <f t="shared" si="142"/>
        <v>1.5</v>
      </c>
      <c r="AN172" s="64">
        <f t="shared" si="143"/>
        <v>1.5</v>
      </c>
      <c r="AO172" s="64">
        <f t="shared" si="144"/>
        <v>1.5</v>
      </c>
      <c r="AP172" s="64">
        <f t="shared" si="145"/>
        <v>1.5</v>
      </c>
      <c r="AQ172" s="64">
        <f t="shared" si="147"/>
        <v>1.5</v>
      </c>
      <c r="AR172" s="64">
        <f t="shared" ref="AR172:AR190" si="148">VLOOKUP($C$106,$D$3:$K$63,$A$69,0)*(B132-B131)</f>
        <v>1.5</v>
      </c>
      <c r="AS172" s="64">
        <f>VLOOKUP($C$107,$D$3:$K$63,$A$69,0)*(B131-B130)</f>
        <v>1.5</v>
      </c>
      <c r="AT172" s="64">
        <f>VLOOKUP($C$108,$D$3:$K$63,$A$69,0)*B130</f>
        <v>0</v>
      </c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54">
        <f t="shared" si="95"/>
        <v>12</v>
      </c>
      <c r="BP172" s="53">
        <v>2042</v>
      </c>
      <c r="BQ172" s="61">
        <f t="shared" si="132"/>
        <v>0</v>
      </c>
      <c r="BR172" s="61">
        <f t="shared" si="132"/>
        <v>0</v>
      </c>
      <c r="BS172" s="61">
        <f t="shared" si="132"/>
        <v>0</v>
      </c>
      <c r="BT172" s="61">
        <f t="shared" si="132"/>
        <v>0</v>
      </c>
      <c r="BU172" s="61">
        <f t="shared" si="132"/>
        <v>0</v>
      </c>
      <c r="BV172" s="61">
        <f t="shared" si="132"/>
        <v>0</v>
      </c>
      <c r="BW172" s="61">
        <f t="shared" si="132"/>
        <v>0</v>
      </c>
      <c r="BX172" s="61">
        <f t="shared" si="132"/>
        <v>0</v>
      </c>
      <c r="BY172" s="61">
        <f t="shared" si="132"/>
        <v>0</v>
      </c>
      <c r="BZ172" s="61">
        <f t="shared" si="132"/>
        <v>0</v>
      </c>
      <c r="CA172" s="61">
        <f t="shared" si="132"/>
        <v>0</v>
      </c>
      <c r="CB172" s="61">
        <f t="shared" si="132"/>
        <v>0</v>
      </c>
      <c r="CC172" s="61">
        <f t="shared" si="132"/>
        <v>0</v>
      </c>
      <c r="CD172" s="61">
        <f t="shared" si="132"/>
        <v>0</v>
      </c>
      <c r="CE172" s="61">
        <f t="shared" si="132"/>
        <v>0</v>
      </c>
      <c r="CF172" s="61">
        <f t="shared" si="132"/>
        <v>0</v>
      </c>
      <c r="CG172" s="61">
        <f t="shared" si="136"/>
        <v>0</v>
      </c>
      <c r="CH172" s="61">
        <f t="shared" si="136"/>
        <v>0</v>
      </c>
      <c r="CI172" s="61">
        <f t="shared" si="136"/>
        <v>0</v>
      </c>
      <c r="CJ172" s="61">
        <f t="shared" si="136"/>
        <v>0</v>
      </c>
      <c r="CK172" s="61">
        <f t="shared" si="136"/>
        <v>0</v>
      </c>
      <c r="CL172" s="61">
        <f t="shared" si="136"/>
        <v>0</v>
      </c>
      <c r="CM172" s="61">
        <f t="shared" si="136"/>
        <v>0</v>
      </c>
      <c r="CN172" s="61">
        <f t="shared" si="136"/>
        <v>0</v>
      </c>
      <c r="CO172" s="61">
        <f t="shared" si="136"/>
        <v>0</v>
      </c>
      <c r="CP172" s="61">
        <f t="shared" si="136"/>
        <v>0</v>
      </c>
      <c r="CQ172" s="61">
        <f t="shared" si="136"/>
        <v>0</v>
      </c>
      <c r="CR172" s="61">
        <f t="shared" si="136"/>
        <v>0</v>
      </c>
      <c r="CS172" s="61">
        <f t="shared" si="136"/>
        <v>0</v>
      </c>
      <c r="CT172" s="61">
        <f t="shared" si="136"/>
        <v>0</v>
      </c>
      <c r="CU172" s="61">
        <f t="shared" si="133"/>
        <v>0</v>
      </c>
      <c r="CV172" s="61">
        <f t="shared" si="133"/>
        <v>0</v>
      </c>
      <c r="CW172" s="61">
        <f t="shared" si="116"/>
        <v>0</v>
      </c>
      <c r="CX172" s="61">
        <f t="shared" ref="CX172:DL188" si="149">AK172/$BM172</f>
        <v>0</v>
      </c>
      <c r="CY172" s="61">
        <f t="shared" si="149"/>
        <v>0.125</v>
      </c>
      <c r="CZ172" s="61">
        <f t="shared" si="149"/>
        <v>0.125</v>
      </c>
      <c r="DA172" s="61">
        <f t="shared" si="149"/>
        <v>0.125</v>
      </c>
      <c r="DB172" s="61">
        <f t="shared" si="149"/>
        <v>0.125</v>
      </c>
      <c r="DC172" s="61">
        <f t="shared" si="149"/>
        <v>0.125</v>
      </c>
      <c r="DD172" s="61">
        <f t="shared" si="149"/>
        <v>0.125</v>
      </c>
      <c r="DE172" s="61">
        <f t="shared" si="149"/>
        <v>0.125</v>
      </c>
      <c r="DF172" s="61">
        <f t="shared" si="149"/>
        <v>0.125</v>
      </c>
      <c r="DG172" s="61">
        <f t="shared" si="149"/>
        <v>0</v>
      </c>
      <c r="DH172" s="61">
        <f t="shared" si="149"/>
        <v>0</v>
      </c>
      <c r="DI172" s="61">
        <f t="shared" si="149"/>
        <v>0</v>
      </c>
      <c r="DJ172" s="61">
        <f t="shared" si="149"/>
        <v>0</v>
      </c>
      <c r="DK172" s="61">
        <f t="shared" si="149"/>
        <v>0</v>
      </c>
      <c r="DL172" s="61">
        <f t="shared" si="149"/>
        <v>0</v>
      </c>
      <c r="DM172" s="61">
        <f t="shared" si="137"/>
        <v>0</v>
      </c>
      <c r="DN172" s="61">
        <f t="shared" si="137"/>
        <v>0</v>
      </c>
      <c r="DO172" s="61">
        <f t="shared" si="137"/>
        <v>0</v>
      </c>
      <c r="DP172" s="61">
        <f t="shared" si="137"/>
        <v>0</v>
      </c>
      <c r="DQ172" s="61">
        <f t="shared" si="134"/>
        <v>0</v>
      </c>
      <c r="DR172" s="61">
        <f t="shared" si="134"/>
        <v>0</v>
      </c>
      <c r="DS172" s="61">
        <f t="shared" si="114"/>
        <v>0</v>
      </c>
      <c r="DT172" s="61">
        <f t="shared" si="93"/>
        <v>0</v>
      </c>
      <c r="DU172" s="61">
        <f t="shared" si="93"/>
        <v>0</v>
      </c>
      <c r="DV172" s="61">
        <f t="shared" si="93"/>
        <v>0</v>
      </c>
      <c r="DW172" s="61">
        <f t="shared" ref="DW172:DY190" si="150">BJ172/$BM172</f>
        <v>0</v>
      </c>
      <c r="DX172" s="61">
        <f t="shared" si="150"/>
        <v>0</v>
      </c>
      <c r="DY172" s="61">
        <f t="shared" si="150"/>
        <v>0</v>
      </c>
      <c r="DZ172" s="61">
        <f t="shared" si="146"/>
        <v>1</v>
      </c>
    </row>
    <row r="173" spans="3:130">
      <c r="C173" s="53">
        <v>2043</v>
      </c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>
        <f t="shared" si="125"/>
        <v>0</v>
      </c>
      <c r="AB173" s="64">
        <f t="shared" si="126"/>
        <v>0</v>
      </c>
      <c r="AC173" s="64">
        <f t="shared" si="127"/>
        <v>0</v>
      </c>
      <c r="AD173" s="64">
        <f t="shared" si="128"/>
        <v>0</v>
      </c>
      <c r="AE173" s="64">
        <f t="shared" si="129"/>
        <v>0</v>
      </c>
      <c r="AF173" s="64">
        <f t="shared" si="130"/>
        <v>0</v>
      </c>
      <c r="AG173" s="64">
        <f t="shared" si="131"/>
        <v>0</v>
      </c>
      <c r="AH173" s="64">
        <f t="shared" si="135"/>
        <v>0</v>
      </c>
      <c r="AI173" s="64">
        <f t="shared" si="138"/>
        <v>0</v>
      </c>
      <c r="AJ173" s="64">
        <f t="shared" si="139"/>
        <v>0</v>
      </c>
      <c r="AK173" s="64">
        <f t="shared" si="140"/>
        <v>0</v>
      </c>
      <c r="AL173" s="64">
        <f t="shared" si="141"/>
        <v>0</v>
      </c>
      <c r="AM173" s="64">
        <f t="shared" si="142"/>
        <v>1.5</v>
      </c>
      <c r="AN173" s="64">
        <f t="shared" si="143"/>
        <v>1.5</v>
      </c>
      <c r="AO173" s="64">
        <f t="shared" si="144"/>
        <v>1.5</v>
      </c>
      <c r="AP173" s="64">
        <f t="shared" si="145"/>
        <v>1.5</v>
      </c>
      <c r="AQ173" s="64">
        <f t="shared" si="147"/>
        <v>1.5</v>
      </c>
      <c r="AR173" s="64">
        <f t="shared" si="148"/>
        <v>1.5</v>
      </c>
      <c r="AS173" s="64">
        <f t="shared" ref="AS173:AS190" si="151">VLOOKUP($C$107,$D$3:$K$63,$A$69,0)*(B132-B131)</f>
        <v>1.5</v>
      </c>
      <c r="AT173" s="64">
        <f>VLOOKUP($C$108,$D$3:$K$63,$A$69,0)*(B131-B130)</f>
        <v>1.5</v>
      </c>
      <c r="AU173" s="64">
        <f>VLOOKUP($C$109,$D$3:$K$63,$A$69,0)*B130</f>
        <v>0</v>
      </c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54">
        <f t="shared" si="95"/>
        <v>12</v>
      </c>
      <c r="BP173" s="53">
        <v>2043</v>
      </c>
      <c r="BQ173" s="61">
        <f t="shared" si="132"/>
        <v>0</v>
      </c>
      <c r="BR173" s="61">
        <f t="shared" si="132"/>
        <v>0</v>
      </c>
      <c r="BS173" s="61">
        <f t="shared" si="132"/>
        <v>0</v>
      </c>
      <c r="BT173" s="61">
        <f t="shared" si="132"/>
        <v>0</v>
      </c>
      <c r="BU173" s="61">
        <f t="shared" si="132"/>
        <v>0</v>
      </c>
      <c r="BV173" s="61">
        <f t="shared" si="132"/>
        <v>0</v>
      </c>
      <c r="BW173" s="61">
        <f t="shared" si="132"/>
        <v>0</v>
      </c>
      <c r="BX173" s="61">
        <f t="shared" si="132"/>
        <v>0</v>
      </c>
      <c r="BY173" s="61">
        <f t="shared" si="132"/>
        <v>0</v>
      </c>
      <c r="BZ173" s="61">
        <f t="shared" si="132"/>
        <v>0</v>
      </c>
      <c r="CA173" s="61">
        <f t="shared" si="132"/>
        <v>0</v>
      </c>
      <c r="CB173" s="61">
        <f t="shared" si="132"/>
        <v>0</v>
      </c>
      <c r="CC173" s="61">
        <f t="shared" si="132"/>
        <v>0</v>
      </c>
      <c r="CD173" s="61">
        <f t="shared" si="132"/>
        <v>0</v>
      </c>
      <c r="CE173" s="61">
        <f t="shared" si="132"/>
        <v>0</v>
      </c>
      <c r="CF173" s="61">
        <f t="shared" si="132"/>
        <v>0</v>
      </c>
      <c r="CG173" s="61">
        <f t="shared" si="136"/>
        <v>0</v>
      </c>
      <c r="CH173" s="61">
        <f t="shared" si="136"/>
        <v>0</v>
      </c>
      <c r="CI173" s="61">
        <f t="shared" si="136"/>
        <v>0</v>
      </c>
      <c r="CJ173" s="61">
        <f t="shared" si="136"/>
        <v>0</v>
      </c>
      <c r="CK173" s="61">
        <f t="shared" si="136"/>
        <v>0</v>
      </c>
      <c r="CL173" s="61">
        <f t="shared" si="136"/>
        <v>0</v>
      </c>
      <c r="CM173" s="61">
        <f t="shared" si="136"/>
        <v>0</v>
      </c>
      <c r="CN173" s="61">
        <f t="shared" si="136"/>
        <v>0</v>
      </c>
      <c r="CO173" s="61">
        <f t="shared" si="136"/>
        <v>0</v>
      </c>
      <c r="CP173" s="61">
        <f t="shared" si="136"/>
        <v>0</v>
      </c>
      <c r="CQ173" s="61">
        <f t="shared" si="136"/>
        <v>0</v>
      </c>
      <c r="CR173" s="61">
        <f t="shared" si="136"/>
        <v>0</v>
      </c>
      <c r="CS173" s="61">
        <f t="shared" si="136"/>
        <v>0</v>
      </c>
      <c r="CT173" s="61">
        <f t="shared" si="136"/>
        <v>0</v>
      </c>
      <c r="CU173" s="61">
        <f t="shared" si="133"/>
        <v>0</v>
      </c>
      <c r="CV173" s="61">
        <f t="shared" si="133"/>
        <v>0</v>
      </c>
      <c r="CW173" s="61">
        <f t="shared" si="133"/>
        <v>0</v>
      </c>
      <c r="CX173" s="61">
        <f t="shared" si="149"/>
        <v>0</v>
      </c>
      <c r="CY173" s="61">
        <f t="shared" si="149"/>
        <v>0</v>
      </c>
      <c r="CZ173" s="61">
        <f t="shared" si="149"/>
        <v>0.125</v>
      </c>
      <c r="DA173" s="61">
        <f t="shared" si="149"/>
        <v>0.125</v>
      </c>
      <c r="DB173" s="61">
        <f t="shared" si="149"/>
        <v>0.125</v>
      </c>
      <c r="DC173" s="61">
        <f t="shared" si="149"/>
        <v>0.125</v>
      </c>
      <c r="DD173" s="61">
        <f t="shared" si="149"/>
        <v>0.125</v>
      </c>
      <c r="DE173" s="61">
        <f t="shared" si="149"/>
        <v>0.125</v>
      </c>
      <c r="DF173" s="61">
        <f t="shared" si="149"/>
        <v>0.125</v>
      </c>
      <c r="DG173" s="61">
        <f t="shared" si="149"/>
        <v>0.125</v>
      </c>
      <c r="DH173" s="61">
        <f t="shared" si="149"/>
        <v>0</v>
      </c>
      <c r="DI173" s="61">
        <f t="shared" si="149"/>
        <v>0</v>
      </c>
      <c r="DJ173" s="61">
        <f t="shared" si="149"/>
        <v>0</v>
      </c>
      <c r="DK173" s="61">
        <f t="shared" si="149"/>
        <v>0</v>
      </c>
      <c r="DL173" s="61">
        <f t="shared" si="149"/>
        <v>0</v>
      </c>
      <c r="DM173" s="61">
        <f t="shared" si="137"/>
        <v>0</v>
      </c>
      <c r="DN173" s="61">
        <f t="shared" si="137"/>
        <v>0</v>
      </c>
      <c r="DO173" s="61">
        <f t="shared" si="137"/>
        <v>0</v>
      </c>
      <c r="DP173" s="61">
        <f t="shared" si="137"/>
        <v>0</v>
      </c>
      <c r="DQ173" s="61">
        <f t="shared" si="134"/>
        <v>0</v>
      </c>
      <c r="DR173" s="61">
        <f t="shared" si="134"/>
        <v>0</v>
      </c>
      <c r="DS173" s="61">
        <f t="shared" si="114"/>
        <v>0</v>
      </c>
      <c r="DT173" s="61">
        <f t="shared" si="114"/>
        <v>0</v>
      </c>
      <c r="DU173" s="61">
        <f t="shared" si="114"/>
        <v>0</v>
      </c>
      <c r="DV173" s="61">
        <f t="shared" si="114"/>
        <v>0</v>
      </c>
      <c r="DW173" s="61">
        <f t="shared" si="150"/>
        <v>0</v>
      </c>
      <c r="DX173" s="61">
        <f t="shared" si="150"/>
        <v>0</v>
      </c>
      <c r="DY173" s="61">
        <f t="shared" si="150"/>
        <v>0</v>
      </c>
      <c r="DZ173" s="61">
        <f t="shared" si="146"/>
        <v>1</v>
      </c>
    </row>
    <row r="174" spans="3:130">
      <c r="C174" s="53">
        <v>2044</v>
      </c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>
        <f t="shared" si="126"/>
        <v>0</v>
      </c>
      <c r="AC174" s="64">
        <f t="shared" si="127"/>
        <v>0</v>
      </c>
      <c r="AD174" s="64">
        <f t="shared" si="128"/>
        <v>0</v>
      </c>
      <c r="AE174" s="64">
        <f t="shared" si="129"/>
        <v>0</v>
      </c>
      <c r="AF174" s="64">
        <f t="shared" si="130"/>
        <v>0</v>
      </c>
      <c r="AG174" s="64">
        <f t="shared" si="131"/>
        <v>0</v>
      </c>
      <c r="AH174" s="64">
        <f t="shared" si="135"/>
        <v>0</v>
      </c>
      <c r="AI174" s="64">
        <f t="shared" si="138"/>
        <v>0</v>
      </c>
      <c r="AJ174" s="64">
        <f t="shared" si="139"/>
        <v>0</v>
      </c>
      <c r="AK174" s="64">
        <f t="shared" si="140"/>
        <v>0</v>
      </c>
      <c r="AL174" s="64">
        <f t="shared" si="141"/>
        <v>0</v>
      </c>
      <c r="AM174" s="64">
        <f t="shared" si="142"/>
        <v>0</v>
      </c>
      <c r="AN174" s="64">
        <f t="shared" si="143"/>
        <v>1.5</v>
      </c>
      <c r="AO174" s="64">
        <f t="shared" si="144"/>
        <v>1.5</v>
      </c>
      <c r="AP174" s="64">
        <f t="shared" si="145"/>
        <v>1.5</v>
      </c>
      <c r="AQ174" s="64">
        <f t="shared" si="147"/>
        <v>1.5</v>
      </c>
      <c r="AR174" s="64">
        <f t="shared" si="148"/>
        <v>1.5</v>
      </c>
      <c r="AS174" s="64">
        <f t="shared" si="151"/>
        <v>1.5</v>
      </c>
      <c r="AT174" s="64">
        <f t="shared" ref="AT174:AT190" si="152">VLOOKUP($C$108,$D$3:$K$63,$A$69,0)*(B132-B131)</f>
        <v>1.5</v>
      </c>
      <c r="AU174" s="64">
        <f>VLOOKUP($C$109,$D$3:$K$63,$A$69,0)*(B131-B130)</f>
        <v>1.5</v>
      </c>
      <c r="AV174" s="64">
        <f>VLOOKUP($C$110,$D$3:$K$63,$A$69,0)*B130</f>
        <v>0</v>
      </c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54">
        <f t="shared" si="95"/>
        <v>12</v>
      </c>
      <c r="BP174" s="53">
        <v>2044</v>
      </c>
      <c r="BQ174" s="61">
        <f t="shared" si="132"/>
        <v>0</v>
      </c>
      <c r="BR174" s="61">
        <f t="shared" si="132"/>
        <v>0</v>
      </c>
      <c r="BS174" s="61">
        <f t="shared" si="132"/>
        <v>0</v>
      </c>
      <c r="BT174" s="61">
        <f t="shared" si="132"/>
        <v>0</v>
      </c>
      <c r="BU174" s="61">
        <f t="shared" si="132"/>
        <v>0</v>
      </c>
      <c r="BV174" s="61">
        <f t="shared" si="132"/>
        <v>0</v>
      </c>
      <c r="BW174" s="61">
        <f t="shared" si="132"/>
        <v>0</v>
      </c>
      <c r="BX174" s="61">
        <f t="shared" si="132"/>
        <v>0</v>
      </c>
      <c r="BY174" s="61">
        <f t="shared" si="132"/>
        <v>0</v>
      </c>
      <c r="BZ174" s="61">
        <f t="shared" si="132"/>
        <v>0</v>
      </c>
      <c r="CA174" s="61">
        <f t="shared" si="132"/>
        <v>0</v>
      </c>
      <c r="CB174" s="61">
        <f t="shared" si="132"/>
        <v>0</v>
      </c>
      <c r="CC174" s="61">
        <f t="shared" si="132"/>
        <v>0</v>
      </c>
      <c r="CD174" s="61">
        <f t="shared" si="132"/>
        <v>0</v>
      </c>
      <c r="CE174" s="61">
        <f t="shared" si="132"/>
        <v>0</v>
      </c>
      <c r="CF174" s="61">
        <f t="shared" si="132"/>
        <v>0</v>
      </c>
      <c r="CG174" s="61">
        <f t="shared" si="136"/>
        <v>0</v>
      </c>
      <c r="CH174" s="61">
        <f t="shared" si="136"/>
        <v>0</v>
      </c>
      <c r="CI174" s="61">
        <f t="shared" si="136"/>
        <v>0</v>
      </c>
      <c r="CJ174" s="61">
        <f t="shared" si="136"/>
        <v>0</v>
      </c>
      <c r="CK174" s="61">
        <f t="shared" si="136"/>
        <v>0</v>
      </c>
      <c r="CL174" s="61">
        <f t="shared" si="136"/>
        <v>0</v>
      </c>
      <c r="CM174" s="61">
        <f t="shared" si="136"/>
        <v>0</v>
      </c>
      <c r="CN174" s="61">
        <f t="shared" si="136"/>
        <v>0</v>
      </c>
      <c r="CO174" s="61">
        <f t="shared" si="136"/>
        <v>0</v>
      </c>
      <c r="CP174" s="61">
        <f t="shared" si="136"/>
        <v>0</v>
      </c>
      <c r="CQ174" s="61">
        <f t="shared" si="136"/>
        <v>0</v>
      </c>
      <c r="CR174" s="61">
        <f t="shared" si="136"/>
        <v>0</v>
      </c>
      <c r="CS174" s="61">
        <f t="shared" si="136"/>
        <v>0</v>
      </c>
      <c r="CT174" s="61">
        <f t="shared" si="136"/>
        <v>0</v>
      </c>
      <c r="CU174" s="61">
        <f t="shared" si="133"/>
        <v>0</v>
      </c>
      <c r="CV174" s="61">
        <f t="shared" si="133"/>
        <v>0</v>
      </c>
      <c r="CW174" s="61">
        <f t="shared" si="133"/>
        <v>0</v>
      </c>
      <c r="CX174" s="61">
        <f t="shared" si="149"/>
        <v>0</v>
      </c>
      <c r="CY174" s="61">
        <f t="shared" si="149"/>
        <v>0</v>
      </c>
      <c r="CZ174" s="61">
        <f t="shared" si="149"/>
        <v>0</v>
      </c>
      <c r="DA174" s="61">
        <f t="shared" si="149"/>
        <v>0.125</v>
      </c>
      <c r="DB174" s="61">
        <f t="shared" si="149"/>
        <v>0.125</v>
      </c>
      <c r="DC174" s="61">
        <f t="shared" si="149"/>
        <v>0.125</v>
      </c>
      <c r="DD174" s="61">
        <f t="shared" si="149"/>
        <v>0.125</v>
      </c>
      <c r="DE174" s="61">
        <f t="shared" si="149"/>
        <v>0.125</v>
      </c>
      <c r="DF174" s="61">
        <f t="shared" si="149"/>
        <v>0.125</v>
      </c>
      <c r="DG174" s="61">
        <f t="shared" si="149"/>
        <v>0.125</v>
      </c>
      <c r="DH174" s="61">
        <f t="shared" si="149"/>
        <v>0.125</v>
      </c>
      <c r="DI174" s="61">
        <f t="shared" si="149"/>
        <v>0</v>
      </c>
      <c r="DJ174" s="61">
        <f t="shared" si="149"/>
        <v>0</v>
      </c>
      <c r="DK174" s="61">
        <f t="shared" si="149"/>
        <v>0</v>
      </c>
      <c r="DL174" s="61">
        <f t="shared" si="149"/>
        <v>0</v>
      </c>
      <c r="DM174" s="61">
        <f t="shared" si="137"/>
        <v>0</v>
      </c>
      <c r="DN174" s="61">
        <f t="shared" si="137"/>
        <v>0</v>
      </c>
      <c r="DO174" s="61">
        <f t="shared" si="137"/>
        <v>0</v>
      </c>
      <c r="DP174" s="61">
        <f t="shared" si="137"/>
        <v>0</v>
      </c>
      <c r="DQ174" s="61">
        <f t="shared" si="134"/>
        <v>0</v>
      </c>
      <c r="DR174" s="61">
        <f t="shared" si="134"/>
        <v>0</v>
      </c>
      <c r="DS174" s="61">
        <f t="shared" si="114"/>
        <v>0</v>
      </c>
      <c r="DT174" s="61">
        <f t="shared" si="114"/>
        <v>0</v>
      </c>
      <c r="DU174" s="61">
        <f t="shared" si="114"/>
        <v>0</v>
      </c>
      <c r="DV174" s="61">
        <f t="shared" si="114"/>
        <v>0</v>
      </c>
      <c r="DW174" s="61">
        <f t="shared" si="150"/>
        <v>0</v>
      </c>
      <c r="DX174" s="61">
        <f t="shared" si="150"/>
        <v>0</v>
      </c>
      <c r="DY174" s="61">
        <f t="shared" si="150"/>
        <v>0</v>
      </c>
      <c r="DZ174" s="61">
        <f t="shared" si="146"/>
        <v>1</v>
      </c>
    </row>
    <row r="175" spans="3:130">
      <c r="C175" s="53">
        <v>2045</v>
      </c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>
        <f t="shared" si="127"/>
        <v>0</v>
      </c>
      <c r="AD175" s="64">
        <f t="shared" si="128"/>
        <v>0</v>
      </c>
      <c r="AE175" s="64">
        <f t="shared" si="129"/>
        <v>0</v>
      </c>
      <c r="AF175" s="64">
        <f t="shared" si="130"/>
        <v>0</v>
      </c>
      <c r="AG175" s="64">
        <f t="shared" si="131"/>
        <v>0</v>
      </c>
      <c r="AH175" s="64">
        <f t="shared" si="135"/>
        <v>0</v>
      </c>
      <c r="AI175" s="64">
        <f t="shared" si="138"/>
        <v>0</v>
      </c>
      <c r="AJ175" s="64">
        <f t="shared" si="139"/>
        <v>0</v>
      </c>
      <c r="AK175" s="64">
        <f t="shared" si="140"/>
        <v>0</v>
      </c>
      <c r="AL175" s="64">
        <f t="shared" si="141"/>
        <v>0</v>
      </c>
      <c r="AM175" s="64">
        <f t="shared" si="142"/>
        <v>0</v>
      </c>
      <c r="AN175" s="64">
        <f t="shared" si="143"/>
        <v>0</v>
      </c>
      <c r="AO175" s="64">
        <f t="shared" si="144"/>
        <v>1.5</v>
      </c>
      <c r="AP175" s="64">
        <f t="shared" si="145"/>
        <v>1.5</v>
      </c>
      <c r="AQ175" s="64">
        <f t="shared" si="147"/>
        <v>1.5</v>
      </c>
      <c r="AR175" s="64">
        <f t="shared" si="148"/>
        <v>1.5</v>
      </c>
      <c r="AS175" s="64">
        <f t="shared" si="151"/>
        <v>1.5</v>
      </c>
      <c r="AT175" s="64">
        <f t="shared" si="152"/>
        <v>1.5</v>
      </c>
      <c r="AU175" s="64">
        <f t="shared" ref="AU175:AU190" si="153">VLOOKUP($C$109,$D$3:$K$63,$A$69,0)*(B132-B131)</f>
        <v>1.5</v>
      </c>
      <c r="AV175" s="64">
        <f>VLOOKUP($C$110,$D$3:$K$63,$A$69,0)*(B131-B130)</f>
        <v>1.5</v>
      </c>
      <c r="AW175" s="64">
        <f>VLOOKUP($C$111,$D$3:$K$63,$A$69,0)*B130</f>
        <v>0</v>
      </c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54">
        <f t="shared" si="95"/>
        <v>12</v>
      </c>
      <c r="BP175" s="53">
        <v>2045</v>
      </c>
      <c r="BQ175" s="61">
        <f t="shared" si="132"/>
        <v>0</v>
      </c>
      <c r="BR175" s="61">
        <f t="shared" si="132"/>
        <v>0</v>
      </c>
      <c r="BS175" s="61">
        <f t="shared" si="132"/>
        <v>0</v>
      </c>
      <c r="BT175" s="61">
        <f t="shared" si="132"/>
        <v>0</v>
      </c>
      <c r="BU175" s="61">
        <f t="shared" si="132"/>
        <v>0</v>
      </c>
      <c r="BV175" s="61">
        <f t="shared" si="132"/>
        <v>0</v>
      </c>
      <c r="BW175" s="61">
        <f t="shared" si="132"/>
        <v>0</v>
      </c>
      <c r="BX175" s="61">
        <f t="shared" si="132"/>
        <v>0</v>
      </c>
      <c r="BY175" s="61">
        <f t="shared" si="132"/>
        <v>0</v>
      </c>
      <c r="BZ175" s="61">
        <f t="shared" si="132"/>
        <v>0</v>
      </c>
      <c r="CA175" s="61">
        <f t="shared" si="132"/>
        <v>0</v>
      </c>
      <c r="CB175" s="61">
        <f t="shared" si="132"/>
        <v>0</v>
      </c>
      <c r="CC175" s="61">
        <f t="shared" si="132"/>
        <v>0</v>
      </c>
      <c r="CD175" s="61">
        <f t="shared" si="132"/>
        <v>0</v>
      </c>
      <c r="CE175" s="61">
        <f t="shared" si="132"/>
        <v>0</v>
      </c>
      <c r="CF175" s="61">
        <f t="shared" si="132"/>
        <v>0</v>
      </c>
      <c r="CG175" s="61">
        <f t="shared" si="136"/>
        <v>0</v>
      </c>
      <c r="CH175" s="61">
        <f t="shared" si="136"/>
        <v>0</v>
      </c>
      <c r="CI175" s="61">
        <f t="shared" si="136"/>
        <v>0</v>
      </c>
      <c r="CJ175" s="61">
        <f t="shared" si="136"/>
        <v>0</v>
      </c>
      <c r="CK175" s="61">
        <f t="shared" si="136"/>
        <v>0</v>
      </c>
      <c r="CL175" s="61">
        <f t="shared" si="136"/>
        <v>0</v>
      </c>
      <c r="CM175" s="61">
        <f t="shared" si="136"/>
        <v>0</v>
      </c>
      <c r="CN175" s="61">
        <f t="shared" si="136"/>
        <v>0</v>
      </c>
      <c r="CO175" s="61">
        <f t="shared" si="136"/>
        <v>0</v>
      </c>
      <c r="CP175" s="61">
        <f t="shared" si="136"/>
        <v>0</v>
      </c>
      <c r="CQ175" s="61">
        <f t="shared" si="136"/>
        <v>0</v>
      </c>
      <c r="CR175" s="61">
        <f t="shared" si="136"/>
        <v>0</v>
      </c>
      <c r="CS175" s="61">
        <f t="shared" si="136"/>
        <v>0</v>
      </c>
      <c r="CT175" s="61">
        <f t="shared" si="136"/>
        <v>0</v>
      </c>
      <c r="CU175" s="61">
        <f t="shared" si="133"/>
        <v>0</v>
      </c>
      <c r="CV175" s="61">
        <f t="shared" si="133"/>
        <v>0</v>
      </c>
      <c r="CW175" s="61">
        <f t="shared" si="133"/>
        <v>0</v>
      </c>
      <c r="CX175" s="61">
        <f t="shared" si="149"/>
        <v>0</v>
      </c>
      <c r="CY175" s="61">
        <f t="shared" si="149"/>
        <v>0</v>
      </c>
      <c r="CZ175" s="61">
        <f t="shared" si="149"/>
        <v>0</v>
      </c>
      <c r="DA175" s="61">
        <f t="shared" si="149"/>
        <v>0</v>
      </c>
      <c r="DB175" s="61">
        <f t="shared" si="149"/>
        <v>0.125</v>
      </c>
      <c r="DC175" s="61">
        <f t="shared" si="149"/>
        <v>0.125</v>
      </c>
      <c r="DD175" s="61">
        <f t="shared" si="149"/>
        <v>0.125</v>
      </c>
      <c r="DE175" s="61">
        <f t="shared" si="149"/>
        <v>0.125</v>
      </c>
      <c r="DF175" s="61">
        <f t="shared" si="149"/>
        <v>0.125</v>
      </c>
      <c r="DG175" s="61">
        <f t="shared" si="149"/>
        <v>0.125</v>
      </c>
      <c r="DH175" s="61">
        <f t="shared" si="149"/>
        <v>0.125</v>
      </c>
      <c r="DI175" s="61">
        <f t="shared" si="149"/>
        <v>0.125</v>
      </c>
      <c r="DJ175" s="61">
        <f t="shared" si="149"/>
        <v>0</v>
      </c>
      <c r="DK175" s="61">
        <f t="shared" si="149"/>
        <v>0</v>
      </c>
      <c r="DL175" s="61">
        <f t="shared" si="149"/>
        <v>0</v>
      </c>
      <c r="DM175" s="61">
        <f t="shared" si="137"/>
        <v>0</v>
      </c>
      <c r="DN175" s="61">
        <f t="shared" si="137"/>
        <v>0</v>
      </c>
      <c r="DO175" s="61">
        <f t="shared" si="137"/>
        <v>0</v>
      </c>
      <c r="DP175" s="61">
        <f t="shared" si="137"/>
        <v>0</v>
      </c>
      <c r="DQ175" s="61">
        <f t="shared" si="134"/>
        <v>0</v>
      </c>
      <c r="DR175" s="61">
        <f t="shared" si="134"/>
        <v>0</v>
      </c>
      <c r="DS175" s="61">
        <f t="shared" si="114"/>
        <v>0</v>
      </c>
      <c r="DT175" s="61">
        <f t="shared" si="114"/>
        <v>0</v>
      </c>
      <c r="DU175" s="61">
        <f t="shared" si="114"/>
        <v>0</v>
      </c>
      <c r="DV175" s="61">
        <f t="shared" si="114"/>
        <v>0</v>
      </c>
      <c r="DW175" s="61">
        <f t="shared" si="150"/>
        <v>0</v>
      </c>
      <c r="DX175" s="61">
        <f t="shared" si="150"/>
        <v>0</v>
      </c>
      <c r="DY175" s="61">
        <f t="shared" si="150"/>
        <v>0</v>
      </c>
      <c r="DZ175" s="61">
        <f t="shared" si="146"/>
        <v>1</v>
      </c>
    </row>
    <row r="176" spans="3:130">
      <c r="C176" s="53">
        <v>2046</v>
      </c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>
        <f t="shared" si="128"/>
        <v>0</v>
      </c>
      <c r="AE176" s="64">
        <f t="shared" si="129"/>
        <v>0</v>
      </c>
      <c r="AF176" s="64">
        <f t="shared" si="130"/>
        <v>0</v>
      </c>
      <c r="AG176" s="64">
        <f t="shared" si="131"/>
        <v>0</v>
      </c>
      <c r="AH176" s="64">
        <f t="shared" si="135"/>
        <v>0</v>
      </c>
      <c r="AI176" s="64">
        <f t="shared" si="138"/>
        <v>0</v>
      </c>
      <c r="AJ176" s="64">
        <f t="shared" si="139"/>
        <v>0</v>
      </c>
      <c r="AK176" s="64">
        <f t="shared" si="140"/>
        <v>0</v>
      </c>
      <c r="AL176" s="64">
        <f t="shared" si="141"/>
        <v>0</v>
      </c>
      <c r="AM176" s="64">
        <f t="shared" si="142"/>
        <v>0</v>
      </c>
      <c r="AN176" s="64">
        <f t="shared" si="143"/>
        <v>0</v>
      </c>
      <c r="AO176" s="64">
        <f t="shared" si="144"/>
        <v>0</v>
      </c>
      <c r="AP176" s="64">
        <f t="shared" si="145"/>
        <v>1.5</v>
      </c>
      <c r="AQ176" s="64">
        <f t="shared" si="147"/>
        <v>1.5</v>
      </c>
      <c r="AR176" s="64">
        <f t="shared" si="148"/>
        <v>1.5</v>
      </c>
      <c r="AS176" s="64">
        <f t="shared" si="151"/>
        <v>1.5</v>
      </c>
      <c r="AT176" s="64">
        <f t="shared" si="152"/>
        <v>1.5</v>
      </c>
      <c r="AU176" s="64">
        <f t="shared" si="153"/>
        <v>1.5</v>
      </c>
      <c r="AV176" s="64">
        <f t="shared" ref="AV176:AV190" si="154">VLOOKUP($C$110,$D$3:$K$63,$A$69,0)*(B132-B131)</f>
        <v>1.5</v>
      </c>
      <c r="AW176" s="64">
        <f>VLOOKUP($C$111,$D$3:$K$63,$A$69,0)*(B131-B130)</f>
        <v>1.5</v>
      </c>
      <c r="AX176" s="64">
        <f>VLOOKUP($C$112,$D$3:$K$63,$A$69,0)*B130</f>
        <v>0</v>
      </c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54">
        <f t="shared" si="95"/>
        <v>12</v>
      </c>
      <c r="BP176" s="53">
        <v>2046</v>
      </c>
      <c r="BQ176" s="61">
        <f t="shared" si="132"/>
        <v>0</v>
      </c>
      <c r="BR176" s="61">
        <f t="shared" si="132"/>
        <v>0</v>
      </c>
      <c r="BS176" s="61">
        <f t="shared" si="132"/>
        <v>0</v>
      </c>
      <c r="BT176" s="61">
        <f t="shared" si="132"/>
        <v>0</v>
      </c>
      <c r="BU176" s="61">
        <f t="shared" si="132"/>
        <v>0</v>
      </c>
      <c r="BV176" s="61">
        <f t="shared" si="132"/>
        <v>0</v>
      </c>
      <c r="BW176" s="61">
        <f t="shared" si="132"/>
        <v>0</v>
      </c>
      <c r="BX176" s="61">
        <f t="shared" si="132"/>
        <v>0</v>
      </c>
      <c r="BY176" s="61">
        <f t="shared" si="132"/>
        <v>0</v>
      </c>
      <c r="BZ176" s="61">
        <f t="shared" si="132"/>
        <v>0</v>
      </c>
      <c r="CA176" s="61">
        <f t="shared" si="132"/>
        <v>0</v>
      </c>
      <c r="CB176" s="61">
        <f t="shared" si="132"/>
        <v>0</v>
      </c>
      <c r="CC176" s="61">
        <f t="shared" si="132"/>
        <v>0</v>
      </c>
      <c r="CD176" s="61">
        <f t="shared" si="132"/>
        <v>0</v>
      </c>
      <c r="CE176" s="61">
        <f t="shared" si="132"/>
        <v>0</v>
      </c>
      <c r="CF176" s="61">
        <f t="shared" ref="CF176:CI190" si="155">S176/$BM176</f>
        <v>0</v>
      </c>
      <c r="CG176" s="61">
        <f t="shared" si="136"/>
        <v>0</v>
      </c>
      <c r="CH176" s="61">
        <f t="shared" si="136"/>
        <v>0</v>
      </c>
      <c r="CI176" s="61">
        <f t="shared" si="136"/>
        <v>0</v>
      </c>
      <c r="CJ176" s="61">
        <f t="shared" si="136"/>
        <v>0</v>
      </c>
      <c r="CK176" s="61">
        <f t="shared" si="136"/>
        <v>0</v>
      </c>
      <c r="CL176" s="61">
        <f t="shared" si="136"/>
        <v>0</v>
      </c>
      <c r="CM176" s="61">
        <f t="shared" si="136"/>
        <v>0</v>
      </c>
      <c r="CN176" s="61">
        <f t="shared" si="136"/>
        <v>0</v>
      </c>
      <c r="CO176" s="61">
        <f t="shared" si="136"/>
        <v>0</v>
      </c>
      <c r="CP176" s="61">
        <f t="shared" si="136"/>
        <v>0</v>
      </c>
      <c r="CQ176" s="61">
        <f t="shared" si="136"/>
        <v>0</v>
      </c>
      <c r="CR176" s="61">
        <f t="shared" si="136"/>
        <v>0</v>
      </c>
      <c r="CS176" s="61">
        <f t="shared" si="136"/>
        <v>0</v>
      </c>
      <c r="CT176" s="61">
        <f t="shared" si="136"/>
        <v>0</v>
      </c>
      <c r="CU176" s="61">
        <f t="shared" si="133"/>
        <v>0</v>
      </c>
      <c r="CV176" s="61">
        <f t="shared" si="133"/>
        <v>0</v>
      </c>
      <c r="CW176" s="61">
        <f t="shared" si="133"/>
        <v>0</v>
      </c>
      <c r="CX176" s="61">
        <f t="shared" si="149"/>
        <v>0</v>
      </c>
      <c r="CY176" s="61">
        <f t="shared" si="149"/>
        <v>0</v>
      </c>
      <c r="CZ176" s="61">
        <f t="shared" si="149"/>
        <v>0</v>
      </c>
      <c r="DA176" s="61">
        <f t="shared" si="149"/>
        <v>0</v>
      </c>
      <c r="DB176" s="61">
        <f t="shared" si="149"/>
        <v>0</v>
      </c>
      <c r="DC176" s="61">
        <f t="shared" si="149"/>
        <v>0.125</v>
      </c>
      <c r="DD176" s="61">
        <f t="shared" si="149"/>
        <v>0.125</v>
      </c>
      <c r="DE176" s="61">
        <f t="shared" si="149"/>
        <v>0.125</v>
      </c>
      <c r="DF176" s="61">
        <f t="shared" si="149"/>
        <v>0.125</v>
      </c>
      <c r="DG176" s="61">
        <f t="shared" si="149"/>
        <v>0.125</v>
      </c>
      <c r="DH176" s="61">
        <f t="shared" si="149"/>
        <v>0.125</v>
      </c>
      <c r="DI176" s="61">
        <f t="shared" si="149"/>
        <v>0.125</v>
      </c>
      <c r="DJ176" s="61">
        <f t="shared" si="149"/>
        <v>0.125</v>
      </c>
      <c r="DK176" s="61">
        <f t="shared" si="149"/>
        <v>0</v>
      </c>
      <c r="DL176" s="61">
        <f t="shared" si="149"/>
        <v>0</v>
      </c>
      <c r="DM176" s="61">
        <f t="shared" si="137"/>
        <v>0</v>
      </c>
      <c r="DN176" s="61">
        <f t="shared" si="137"/>
        <v>0</v>
      </c>
      <c r="DO176" s="61">
        <f t="shared" si="137"/>
        <v>0</v>
      </c>
      <c r="DP176" s="61">
        <f t="shared" si="137"/>
        <v>0</v>
      </c>
      <c r="DQ176" s="61">
        <f t="shared" si="134"/>
        <v>0</v>
      </c>
      <c r="DR176" s="61">
        <f t="shared" si="134"/>
        <v>0</v>
      </c>
      <c r="DS176" s="61">
        <f t="shared" si="114"/>
        <v>0</v>
      </c>
      <c r="DT176" s="61">
        <f t="shared" si="114"/>
        <v>0</v>
      </c>
      <c r="DU176" s="61">
        <f t="shared" si="114"/>
        <v>0</v>
      </c>
      <c r="DV176" s="61">
        <f t="shared" si="114"/>
        <v>0</v>
      </c>
      <c r="DW176" s="61">
        <f t="shared" si="150"/>
        <v>0</v>
      </c>
      <c r="DX176" s="61">
        <f t="shared" si="150"/>
        <v>0</v>
      </c>
      <c r="DY176" s="61">
        <f t="shared" si="150"/>
        <v>0</v>
      </c>
      <c r="DZ176" s="61">
        <f t="shared" si="146"/>
        <v>1</v>
      </c>
    </row>
    <row r="177" spans="2:130">
      <c r="C177" s="53">
        <v>2047</v>
      </c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>
        <f t="shared" si="129"/>
        <v>0</v>
      </c>
      <c r="AF177" s="64">
        <f t="shared" si="130"/>
        <v>0</v>
      </c>
      <c r="AG177" s="64">
        <f t="shared" si="131"/>
        <v>0</v>
      </c>
      <c r="AH177" s="64">
        <f t="shared" si="135"/>
        <v>0</v>
      </c>
      <c r="AI177" s="64">
        <f t="shared" si="138"/>
        <v>0</v>
      </c>
      <c r="AJ177" s="64">
        <f t="shared" si="139"/>
        <v>0</v>
      </c>
      <c r="AK177" s="64">
        <f t="shared" si="140"/>
        <v>0</v>
      </c>
      <c r="AL177" s="64">
        <f t="shared" si="141"/>
        <v>0</v>
      </c>
      <c r="AM177" s="64">
        <f t="shared" si="142"/>
        <v>0</v>
      </c>
      <c r="AN177" s="64">
        <f t="shared" si="143"/>
        <v>0</v>
      </c>
      <c r="AO177" s="64">
        <f t="shared" si="144"/>
        <v>0</v>
      </c>
      <c r="AP177" s="64">
        <f t="shared" si="145"/>
        <v>0</v>
      </c>
      <c r="AQ177" s="64">
        <f t="shared" si="147"/>
        <v>1.5</v>
      </c>
      <c r="AR177" s="64">
        <f t="shared" si="148"/>
        <v>1.5</v>
      </c>
      <c r="AS177" s="64">
        <f t="shared" si="151"/>
        <v>1.5</v>
      </c>
      <c r="AT177" s="64">
        <f t="shared" si="152"/>
        <v>1.5</v>
      </c>
      <c r="AU177" s="64">
        <f t="shared" si="153"/>
        <v>1.5</v>
      </c>
      <c r="AV177" s="64">
        <f t="shared" si="154"/>
        <v>1.5</v>
      </c>
      <c r="AW177" s="64">
        <f t="shared" ref="AW177:AW190" si="156">VLOOKUP($C$111,$D$3:$K$63,$A$69,0)*(B132-B131)</f>
        <v>1.5</v>
      </c>
      <c r="AX177" s="64">
        <f>VLOOKUP($C$112,$D$3:$K$63,$A$69,0)*(B131-B130)</f>
        <v>1.5</v>
      </c>
      <c r="AY177" s="64">
        <f>VLOOKUP($C$113,$D$3:$K$63,$A$69,0)*B130</f>
        <v>0</v>
      </c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54">
        <f t="shared" si="95"/>
        <v>12</v>
      </c>
      <c r="BP177" s="53">
        <v>2047</v>
      </c>
      <c r="BQ177" s="61">
        <f t="shared" ref="BQ177:CE190" si="157">D177/$BM177</f>
        <v>0</v>
      </c>
      <c r="BR177" s="61">
        <f t="shared" si="157"/>
        <v>0</v>
      </c>
      <c r="BS177" s="61">
        <f t="shared" si="157"/>
        <v>0</v>
      </c>
      <c r="BT177" s="61">
        <f t="shared" si="157"/>
        <v>0</v>
      </c>
      <c r="BU177" s="61">
        <f t="shared" si="157"/>
        <v>0</v>
      </c>
      <c r="BV177" s="61">
        <f t="shared" si="157"/>
        <v>0</v>
      </c>
      <c r="BW177" s="61">
        <f t="shared" si="157"/>
        <v>0</v>
      </c>
      <c r="BX177" s="61">
        <f t="shared" si="157"/>
        <v>0</v>
      </c>
      <c r="BY177" s="61">
        <f t="shared" si="157"/>
        <v>0</v>
      </c>
      <c r="BZ177" s="61">
        <f t="shared" si="157"/>
        <v>0</v>
      </c>
      <c r="CA177" s="61">
        <f t="shared" si="157"/>
        <v>0</v>
      </c>
      <c r="CB177" s="61">
        <f t="shared" si="157"/>
        <v>0</v>
      </c>
      <c r="CC177" s="61">
        <f t="shared" si="157"/>
        <v>0</v>
      </c>
      <c r="CD177" s="61">
        <f t="shared" si="157"/>
        <v>0</v>
      </c>
      <c r="CE177" s="61">
        <f t="shared" si="157"/>
        <v>0</v>
      </c>
      <c r="CF177" s="61">
        <f t="shared" si="155"/>
        <v>0</v>
      </c>
      <c r="CG177" s="61">
        <f t="shared" si="136"/>
        <v>0</v>
      </c>
      <c r="CH177" s="61">
        <f t="shared" si="136"/>
        <v>0</v>
      </c>
      <c r="CI177" s="61">
        <f t="shared" si="136"/>
        <v>0</v>
      </c>
      <c r="CJ177" s="61">
        <f t="shared" si="136"/>
        <v>0</v>
      </c>
      <c r="CK177" s="61">
        <f t="shared" si="136"/>
        <v>0</v>
      </c>
      <c r="CL177" s="61">
        <f t="shared" si="136"/>
        <v>0</v>
      </c>
      <c r="CM177" s="61">
        <f t="shared" si="136"/>
        <v>0</v>
      </c>
      <c r="CN177" s="61">
        <f t="shared" si="136"/>
        <v>0</v>
      </c>
      <c r="CO177" s="61">
        <f t="shared" si="136"/>
        <v>0</v>
      </c>
      <c r="CP177" s="61">
        <f t="shared" si="136"/>
        <v>0</v>
      </c>
      <c r="CQ177" s="61">
        <f t="shared" si="136"/>
        <v>0</v>
      </c>
      <c r="CR177" s="61">
        <f t="shared" si="136"/>
        <v>0</v>
      </c>
      <c r="CS177" s="61">
        <f t="shared" si="136"/>
        <v>0</v>
      </c>
      <c r="CT177" s="61">
        <f t="shared" si="136"/>
        <v>0</v>
      </c>
      <c r="CU177" s="61">
        <f t="shared" si="133"/>
        <v>0</v>
      </c>
      <c r="CV177" s="61">
        <f t="shared" si="133"/>
        <v>0</v>
      </c>
      <c r="CW177" s="61">
        <f t="shared" si="133"/>
        <v>0</v>
      </c>
      <c r="CX177" s="61">
        <f t="shared" si="149"/>
        <v>0</v>
      </c>
      <c r="CY177" s="61">
        <f t="shared" si="149"/>
        <v>0</v>
      </c>
      <c r="CZ177" s="61">
        <f t="shared" si="149"/>
        <v>0</v>
      </c>
      <c r="DA177" s="61">
        <f t="shared" si="149"/>
        <v>0</v>
      </c>
      <c r="DB177" s="61">
        <f t="shared" si="149"/>
        <v>0</v>
      </c>
      <c r="DC177" s="61">
        <f t="shared" si="149"/>
        <v>0</v>
      </c>
      <c r="DD177" s="61">
        <f t="shared" si="149"/>
        <v>0.125</v>
      </c>
      <c r="DE177" s="61">
        <f t="shared" si="149"/>
        <v>0.125</v>
      </c>
      <c r="DF177" s="61">
        <f t="shared" si="149"/>
        <v>0.125</v>
      </c>
      <c r="DG177" s="61">
        <f t="shared" si="149"/>
        <v>0.125</v>
      </c>
      <c r="DH177" s="61">
        <f t="shared" si="149"/>
        <v>0.125</v>
      </c>
      <c r="DI177" s="61">
        <f t="shared" si="149"/>
        <v>0.125</v>
      </c>
      <c r="DJ177" s="61">
        <f t="shared" si="149"/>
        <v>0.125</v>
      </c>
      <c r="DK177" s="61">
        <f t="shared" si="149"/>
        <v>0.125</v>
      </c>
      <c r="DL177" s="61">
        <f t="shared" si="149"/>
        <v>0</v>
      </c>
      <c r="DM177" s="61">
        <f t="shared" si="137"/>
        <v>0</v>
      </c>
      <c r="DN177" s="61">
        <f t="shared" si="137"/>
        <v>0</v>
      </c>
      <c r="DO177" s="61">
        <f t="shared" si="137"/>
        <v>0</v>
      </c>
      <c r="DP177" s="61">
        <f t="shared" si="137"/>
        <v>0</v>
      </c>
      <c r="DQ177" s="61">
        <f t="shared" si="134"/>
        <v>0</v>
      </c>
      <c r="DR177" s="61">
        <f t="shared" si="134"/>
        <v>0</v>
      </c>
      <c r="DS177" s="61">
        <f t="shared" si="114"/>
        <v>0</v>
      </c>
      <c r="DT177" s="61">
        <f t="shared" si="114"/>
        <v>0</v>
      </c>
      <c r="DU177" s="61">
        <f t="shared" si="114"/>
        <v>0</v>
      </c>
      <c r="DV177" s="61">
        <f t="shared" si="114"/>
        <v>0</v>
      </c>
      <c r="DW177" s="61">
        <f t="shared" si="150"/>
        <v>0</v>
      </c>
      <c r="DX177" s="61">
        <f t="shared" si="150"/>
        <v>0</v>
      </c>
      <c r="DY177" s="61">
        <f t="shared" si="150"/>
        <v>0</v>
      </c>
      <c r="DZ177" s="61">
        <f t="shared" si="146"/>
        <v>1</v>
      </c>
    </row>
    <row r="178" spans="2:130">
      <c r="C178" s="53">
        <v>2048</v>
      </c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>
        <f t="shared" si="130"/>
        <v>0</v>
      </c>
      <c r="AG178" s="64">
        <f t="shared" si="131"/>
        <v>0</v>
      </c>
      <c r="AH178" s="64">
        <f t="shared" si="135"/>
        <v>0</v>
      </c>
      <c r="AI178" s="64">
        <f t="shared" si="138"/>
        <v>0</v>
      </c>
      <c r="AJ178" s="64">
        <f t="shared" si="139"/>
        <v>0</v>
      </c>
      <c r="AK178" s="64">
        <f t="shared" si="140"/>
        <v>0</v>
      </c>
      <c r="AL178" s="64">
        <f t="shared" si="141"/>
        <v>0</v>
      </c>
      <c r="AM178" s="64">
        <f t="shared" si="142"/>
        <v>0</v>
      </c>
      <c r="AN178" s="64">
        <f t="shared" si="143"/>
        <v>0</v>
      </c>
      <c r="AO178" s="64">
        <f t="shared" si="144"/>
        <v>0</v>
      </c>
      <c r="AP178" s="64">
        <f t="shared" si="145"/>
        <v>0</v>
      </c>
      <c r="AQ178" s="64">
        <f t="shared" si="147"/>
        <v>0</v>
      </c>
      <c r="AR178" s="64">
        <f t="shared" si="148"/>
        <v>1.5</v>
      </c>
      <c r="AS178" s="64">
        <f t="shared" si="151"/>
        <v>1.5</v>
      </c>
      <c r="AT178" s="64">
        <f t="shared" si="152"/>
        <v>1.5</v>
      </c>
      <c r="AU178" s="64">
        <f t="shared" si="153"/>
        <v>1.5</v>
      </c>
      <c r="AV178" s="64">
        <f t="shared" si="154"/>
        <v>1.5</v>
      </c>
      <c r="AW178" s="64">
        <f t="shared" si="156"/>
        <v>1.5</v>
      </c>
      <c r="AX178" s="64">
        <f t="shared" ref="AX178:AX190" si="158">VLOOKUP($C$112,$D$3:$K$63,$A$69,0)*(B132-B131)</f>
        <v>1.5</v>
      </c>
      <c r="AY178" s="64">
        <f>VLOOKUP($C$113,$D$3:$K$63,$A$69,0)*(B131-B130)</f>
        <v>1.5</v>
      </c>
      <c r="AZ178" s="64">
        <f>VLOOKUP($C$114,$D$3:$K$63,$A$69,0)*B130</f>
        <v>0</v>
      </c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54">
        <f t="shared" si="95"/>
        <v>12</v>
      </c>
      <c r="BP178" s="53">
        <v>2048</v>
      </c>
      <c r="BQ178" s="61">
        <f t="shared" si="157"/>
        <v>0</v>
      </c>
      <c r="BR178" s="61">
        <f t="shared" si="157"/>
        <v>0</v>
      </c>
      <c r="BS178" s="61">
        <f t="shared" si="157"/>
        <v>0</v>
      </c>
      <c r="BT178" s="61">
        <f t="shared" si="157"/>
        <v>0</v>
      </c>
      <c r="BU178" s="61">
        <f t="shared" si="157"/>
        <v>0</v>
      </c>
      <c r="BV178" s="61">
        <f t="shared" si="157"/>
        <v>0</v>
      </c>
      <c r="BW178" s="61">
        <f t="shared" si="157"/>
        <v>0</v>
      </c>
      <c r="BX178" s="61">
        <f t="shared" si="157"/>
        <v>0</v>
      </c>
      <c r="BY178" s="61">
        <f t="shared" si="157"/>
        <v>0</v>
      </c>
      <c r="BZ178" s="61">
        <f t="shared" si="157"/>
        <v>0</v>
      </c>
      <c r="CA178" s="61">
        <f t="shared" si="157"/>
        <v>0</v>
      </c>
      <c r="CB178" s="61">
        <f t="shared" si="157"/>
        <v>0</v>
      </c>
      <c r="CC178" s="61">
        <f t="shared" si="157"/>
        <v>0</v>
      </c>
      <c r="CD178" s="61">
        <f t="shared" si="157"/>
        <v>0</v>
      </c>
      <c r="CE178" s="61">
        <f t="shared" si="157"/>
        <v>0</v>
      </c>
      <c r="CF178" s="61">
        <f t="shared" si="155"/>
        <v>0</v>
      </c>
      <c r="CG178" s="61">
        <f t="shared" si="136"/>
        <v>0</v>
      </c>
      <c r="CH178" s="61">
        <f t="shared" si="136"/>
        <v>0</v>
      </c>
      <c r="CI178" s="61">
        <f t="shared" si="136"/>
        <v>0</v>
      </c>
      <c r="CJ178" s="61">
        <f t="shared" si="136"/>
        <v>0</v>
      </c>
      <c r="CK178" s="61">
        <f t="shared" si="136"/>
        <v>0</v>
      </c>
      <c r="CL178" s="61">
        <f t="shared" si="136"/>
        <v>0</v>
      </c>
      <c r="CM178" s="61">
        <f t="shared" si="136"/>
        <v>0</v>
      </c>
      <c r="CN178" s="61">
        <f t="shared" si="136"/>
        <v>0</v>
      </c>
      <c r="CO178" s="61">
        <f t="shared" si="136"/>
        <v>0</v>
      </c>
      <c r="CP178" s="61">
        <f t="shared" si="136"/>
        <v>0</v>
      </c>
      <c r="CQ178" s="61">
        <f t="shared" si="136"/>
        <v>0</v>
      </c>
      <c r="CR178" s="61">
        <f t="shared" si="136"/>
        <v>0</v>
      </c>
      <c r="CS178" s="61">
        <f t="shared" si="136"/>
        <v>0</v>
      </c>
      <c r="CT178" s="61">
        <f t="shared" si="136"/>
        <v>0</v>
      </c>
      <c r="CU178" s="61">
        <f t="shared" si="133"/>
        <v>0</v>
      </c>
      <c r="CV178" s="61">
        <f t="shared" si="133"/>
        <v>0</v>
      </c>
      <c r="CW178" s="61">
        <f t="shared" si="133"/>
        <v>0</v>
      </c>
      <c r="CX178" s="61">
        <f t="shared" si="149"/>
        <v>0</v>
      </c>
      <c r="CY178" s="61">
        <f t="shared" si="149"/>
        <v>0</v>
      </c>
      <c r="CZ178" s="61">
        <f t="shared" si="149"/>
        <v>0</v>
      </c>
      <c r="DA178" s="61">
        <f t="shared" si="149"/>
        <v>0</v>
      </c>
      <c r="DB178" s="61">
        <f t="shared" si="149"/>
        <v>0</v>
      </c>
      <c r="DC178" s="61">
        <f t="shared" si="149"/>
        <v>0</v>
      </c>
      <c r="DD178" s="61">
        <f t="shared" si="149"/>
        <v>0</v>
      </c>
      <c r="DE178" s="61">
        <f t="shared" si="149"/>
        <v>0.125</v>
      </c>
      <c r="DF178" s="61">
        <f t="shared" si="149"/>
        <v>0.125</v>
      </c>
      <c r="DG178" s="61">
        <f t="shared" si="149"/>
        <v>0.125</v>
      </c>
      <c r="DH178" s="61">
        <f t="shared" si="149"/>
        <v>0.125</v>
      </c>
      <c r="DI178" s="61">
        <f t="shared" si="149"/>
        <v>0.125</v>
      </c>
      <c r="DJ178" s="61">
        <f t="shared" si="149"/>
        <v>0.125</v>
      </c>
      <c r="DK178" s="61">
        <f t="shared" si="149"/>
        <v>0.125</v>
      </c>
      <c r="DL178" s="61">
        <f t="shared" si="149"/>
        <v>0.125</v>
      </c>
      <c r="DM178" s="61">
        <f t="shared" si="137"/>
        <v>0</v>
      </c>
      <c r="DN178" s="61">
        <f t="shared" si="137"/>
        <v>0</v>
      </c>
      <c r="DO178" s="61">
        <f t="shared" si="137"/>
        <v>0</v>
      </c>
      <c r="DP178" s="61">
        <f t="shared" si="137"/>
        <v>0</v>
      </c>
      <c r="DQ178" s="61">
        <f t="shared" si="134"/>
        <v>0</v>
      </c>
      <c r="DR178" s="61">
        <f t="shared" si="134"/>
        <v>0</v>
      </c>
      <c r="DS178" s="61">
        <f t="shared" si="114"/>
        <v>0</v>
      </c>
      <c r="DT178" s="61">
        <f t="shared" si="114"/>
        <v>0</v>
      </c>
      <c r="DU178" s="61">
        <f t="shared" si="114"/>
        <v>0</v>
      </c>
      <c r="DV178" s="61">
        <f t="shared" si="114"/>
        <v>0</v>
      </c>
      <c r="DW178" s="61">
        <f t="shared" si="150"/>
        <v>0</v>
      </c>
      <c r="DX178" s="61">
        <f t="shared" si="150"/>
        <v>0</v>
      </c>
      <c r="DY178" s="61">
        <f t="shared" si="150"/>
        <v>0</v>
      </c>
      <c r="DZ178" s="61">
        <f t="shared" si="146"/>
        <v>1</v>
      </c>
    </row>
    <row r="179" spans="2:130">
      <c r="C179" s="53">
        <v>2049</v>
      </c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>
        <f t="shared" si="131"/>
        <v>0</v>
      </c>
      <c r="AH179" s="64">
        <f t="shared" si="135"/>
        <v>0</v>
      </c>
      <c r="AI179" s="64">
        <f t="shared" si="138"/>
        <v>0</v>
      </c>
      <c r="AJ179" s="64">
        <f t="shared" si="139"/>
        <v>0</v>
      </c>
      <c r="AK179" s="64">
        <f t="shared" si="140"/>
        <v>0</v>
      </c>
      <c r="AL179" s="64">
        <f t="shared" si="141"/>
        <v>0</v>
      </c>
      <c r="AM179" s="64">
        <f t="shared" si="142"/>
        <v>0</v>
      </c>
      <c r="AN179" s="64">
        <f t="shared" si="143"/>
        <v>0</v>
      </c>
      <c r="AO179" s="64">
        <f t="shared" si="144"/>
        <v>0</v>
      </c>
      <c r="AP179" s="64">
        <f t="shared" si="145"/>
        <v>0</v>
      </c>
      <c r="AQ179" s="64">
        <f t="shared" si="147"/>
        <v>0</v>
      </c>
      <c r="AR179" s="64">
        <f t="shared" si="148"/>
        <v>0</v>
      </c>
      <c r="AS179" s="64">
        <f t="shared" si="151"/>
        <v>1.5</v>
      </c>
      <c r="AT179" s="64">
        <f t="shared" si="152"/>
        <v>1.5</v>
      </c>
      <c r="AU179" s="64">
        <f t="shared" si="153"/>
        <v>1.5</v>
      </c>
      <c r="AV179" s="64">
        <f t="shared" si="154"/>
        <v>1.5</v>
      </c>
      <c r="AW179" s="64">
        <f t="shared" si="156"/>
        <v>1.5</v>
      </c>
      <c r="AX179" s="64">
        <f t="shared" si="158"/>
        <v>1.5</v>
      </c>
      <c r="AY179" s="64">
        <f t="shared" ref="AY179:AY190" si="159">VLOOKUP($C$113,$D$3:$K$63,$A$69,0)*(B132-B131)</f>
        <v>1.5</v>
      </c>
      <c r="AZ179" s="64">
        <f>VLOOKUP($C$114,$D$3:$K$63,$A$69,0)*(B131-B130)</f>
        <v>1.5</v>
      </c>
      <c r="BA179" s="64">
        <f>VLOOKUP($C$115,$D$3:$K$63,$A$69,0)*B130</f>
        <v>0</v>
      </c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54">
        <f t="shared" si="95"/>
        <v>12</v>
      </c>
      <c r="BP179" s="53">
        <v>2049</v>
      </c>
      <c r="BQ179" s="61">
        <f t="shared" si="157"/>
        <v>0</v>
      </c>
      <c r="BR179" s="61">
        <f t="shared" si="157"/>
        <v>0</v>
      </c>
      <c r="BS179" s="61">
        <f t="shared" si="157"/>
        <v>0</v>
      </c>
      <c r="BT179" s="61">
        <f t="shared" si="157"/>
        <v>0</v>
      </c>
      <c r="BU179" s="61">
        <f t="shared" si="157"/>
        <v>0</v>
      </c>
      <c r="BV179" s="61">
        <f t="shared" si="157"/>
        <v>0</v>
      </c>
      <c r="BW179" s="61">
        <f t="shared" si="157"/>
        <v>0</v>
      </c>
      <c r="BX179" s="61">
        <f t="shared" si="157"/>
        <v>0</v>
      </c>
      <c r="BY179" s="61">
        <f t="shared" si="157"/>
        <v>0</v>
      </c>
      <c r="BZ179" s="61">
        <f t="shared" si="157"/>
        <v>0</v>
      </c>
      <c r="CA179" s="61">
        <f t="shared" si="157"/>
        <v>0</v>
      </c>
      <c r="CB179" s="61">
        <f t="shared" si="157"/>
        <v>0</v>
      </c>
      <c r="CC179" s="61">
        <f t="shared" si="157"/>
        <v>0</v>
      </c>
      <c r="CD179" s="61">
        <f t="shared" si="157"/>
        <v>0</v>
      </c>
      <c r="CE179" s="61">
        <f t="shared" si="157"/>
        <v>0</v>
      </c>
      <c r="CF179" s="61">
        <f t="shared" si="155"/>
        <v>0</v>
      </c>
      <c r="CG179" s="61">
        <f t="shared" si="136"/>
        <v>0</v>
      </c>
      <c r="CH179" s="61">
        <f t="shared" si="136"/>
        <v>0</v>
      </c>
      <c r="CI179" s="61">
        <f t="shared" si="136"/>
        <v>0</v>
      </c>
      <c r="CJ179" s="61">
        <f t="shared" si="136"/>
        <v>0</v>
      </c>
      <c r="CK179" s="61">
        <f t="shared" si="136"/>
        <v>0</v>
      </c>
      <c r="CL179" s="61">
        <f t="shared" si="136"/>
        <v>0</v>
      </c>
      <c r="CM179" s="61">
        <f t="shared" si="136"/>
        <v>0</v>
      </c>
      <c r="CN179" s="61">
        <f t="shared" si="136"/>
        <v>0</v>
      </c>
      <c r="CO179" s="61">
        <f t="shared" si="136"/>
        <v>0</v>
      </c>
      <c r="CP179" s="61">
        <f t="shared" si="136"/>
        <v>0</v>
      </c>
      <c r="CQ179" s="61">
        <f t="shared" si="136"/>
        <v>0</v>
      </c>
      <c r="CR179" s="61">
        <f t="shared" si="136"/>
        <v>0</v>
      </c>
      <c r="CS179" s="61">
        <f t="shared" si="136"/>
        <v>0</v>
      </c>
      <c r="CT179" s="61">
        <f t="shared" si="136"/>
        <v>0</v>
      </c>
      <c r="CU179" s="61">
        <f t="shared" si="133"/>
        <v>0</v>
      </c>
      <c r="CV179" s="61">
        <f t="shared" si="133"/>
        <v>0</v>
      </c>
      <c r="CW179" s="61">
        <f t="shared" si="133"/>
        <v>0</v>
      </c>
      <c r="CX179" s="61">
        <f t="shared" si="149"/>
        <v>0</v>
      </c>
      <c r="CY179" s="61">
        <f t="shared" si="149"/>
        <v>0</v>
      </c>
      <c r="CZ179" s="61">
        <f t="shared" si="149"/>
        <v>0</v>
      </c>
      <c r="DA179" s="61">
        <f t="shared" si="149"/>
        <v>0</v>
      </c>
      <c r="DB179" s="61">
        <f t="shared" si="149"/>
        <v>0</v>
      </c>
      <c r="DC179" s="61">
        <f t="shared" si="149"/>
        <v>0</v>
      </c>
      <c r="DD179" s="61">
        <f t="shared" si="149"/>
        <v>0</v>
      </c>
      <c r="DE179" s="61">
        <f t="shared" si="149"/>
        <v>0</v>
      </c>
      <c r="DF179" s="61">
        <f t="shared" si="149"/>
        <v>0.125</v>
      </c>
      <c r="DG179" s="61">
        <f t="shared" si="149"/>
        <v>0.125</v>
      </c>
      <c r="DH179" s="61">
        <f t="shared" si="149"/>
        <v>0.125</v>
      </c>
      <c r="DI179" s="61">
        <f t="shared" si="149"/>
        <v>0.125</v>
      </c>
      <c r="DJ179" s="61">
        <f t="shared" si="149"/>
        <v>0.125</v>
      </c>
      <c r="DK179" s="61">
        <f t="shared" si="149"/>
        <v>0.125</v>
      </c>
      <c r="DL179" s="61">
        <f t="shared" si="149"/>
        <v>0.125</v>
      </c>
      <c r="DM179" s="61">
        <f t="shared" si="137"/>
        <v>0.125</v>
      </c>
      <c r="DN179" s="61">
        <f t="shared" si="137"/>
        <v>0</v>
      </c>
      <c r="DO179" s="61">
        <f t="shared" si="137"/>
        <v>0</v>
      </c>
      <c r="DP179" s="61">
        <f t="shared" si="137"/>
        <v>0</v>
      </c>
      <c r="DQ179" s="61">
        <f t="shared" si="134"/>
        <v>0</v>
      </c>
      <c r="DR179" s="61">
        <f t="shared" si="134"/>
        <v>0</v>
      </c>
      <c r="DS179" s="61">
        <f t="shared" si="114"/>
        <v>0</v>
      </c>
      <c r="DT179" s="61">
        <f t="shared" si="114"/>
        <v>0</v>
      </c>
      <c r="DU179" s="61">
        <f t="shared" si="114"/>
        <v>0</v>
      </c>
      <c r="DV179" s="61">
        <f t="shared" si="114"/>
        <v>0</v>
      </c>
      <c r="DW179" s="61">
        <f t="shared" si="150"/>
        <v>0</v>
      </c>
      <c r="DX179" s="61">
        <f t="shared" si="150"/>
        <v>0</v>
      </c>
      <c r="DY179" s="61">
        <f t="shared" si="150"/>
        <v>0</v>
      </c>
      <c r="DZ179" s="61">
        <f t="shared" si="146"/>
        <v>1</v>
      </c>
    </row>
    <row r="180" spans="2:130">
      <c r="C180" s="53">
        <v>2050</v>
      </c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>
        <f t="shared" si="135"/>
        <v>0</v>
      </c>
      <c r="AI180" s="64">
        <f t="shared" si="138"/>
        <v>0</v>
      </c>
      <c r="AJ180" s="64">
        <f t="shared" si="139"/>
        <v>0</v>
      </c>
      <c r="AK180" s="64">
        <f t="shared" si="140"/>
        <v>0</v>
      </c>
      <c r="AL180" s="64">
        <f t="shared" si="141"/>
        <v>0</v>
      </c>
      <c r="AM180" s="64">
        <f t="shared" si="142"/>
        <v>0</v>
      </c>
      <c r="AN180" s="64">
        <f t="shared" si="143"/>
        <v>0</v>
      </c>
      <c r="AO180" s="64">
        <f t="shared" si="144"/>
        <v>0</v>
      </c>
      <c r="AP180" s="64">
        <f t="shared" si="145"/>
        <v>0</v>
      </c>
      <c r="AQ180" s="64">
        <f t="shared" si="147"/>
        <v>0</v>
      </c>
      <c r="AR180" s="64">
        <f t="shared" si="148"/>
        <v>0</v>
      </c>
      <c r="AS180" s="64">
        <f t="shared" si="151"/>
        <v>0</v>
      </c>
      <c r="AT180" s="64">
        <f t="shared" si="152"/>
        <v>1.5</v>
      </c>
      <c r="AU180" s="64">
        <f t="shared" si="153"/>
        <v>1.5</v>
      </c>
      <c r="AV180" s="64">
        <f t="shared" si="154"/>
        <v>1.5</v>
      </c>
      <c r="AW180" s="64">
        <f t="shared" si="156"/>
        <v>1.5</v>
      </c>
      <c r="AX180" s="64">
        <f t="shared" si="158"/>
        <v>1.5</v>
      </c>
      <c r="AY180" s="64">
        <f t="shared" si="159"/>
        <v>1.5</v>
      </c>
      <c r="AZ180" s="64">
        <f t="shared" ref="AZ180:AZ190" si="160">VLOOKUP($C$114,$D$3:$K$63,$A$69,0)*(B132-B131)</f>
        <v>1.5</v>
      </c>
      <c r="BA180" s="64">
        <f>VLOOKUP($C$115,$D$3:$K$63,$A$69,0)*(B131-B130)</f>
        <v>1.5</v>
      </c>
      <c r="BB180" s="64">
        <f>VLOOKUP($C$116,$D$3:$K$63,$A$69,0)*B130</f>
        <v>0</v>
      </c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54">
        <f t="shared" si="95"/>
        <v>12</v>
      </c>
      <c r="BP180" s="53">
        <v>2050</v>
      </c>
      <c r="BQ180" s="61">
        <f t="shared" si="157"/>
        <v>0</v>
      </c>
      <c r="BR180" s="61">
        <f t="shared" si="157"/>
        <v>0</v>
      </c>
      <c r="BS180" s="61">
        <f t="shared" si="157"/>
        <v>0</v>
      </c>
      <c r="BT180" s="61">
        <f t="shared" si="157"/>
        <v>0</v>
      </c>
      <c r="BU180" s="61">
        <f t="shared" si="157"/>
        <v>0</v>
      </c>
      <c r="BV180" s="61">
        <f t="shared" si="157"/>
        <v>0</v>
      </c>
      <c r="BW180" s="61">
        <f t="shared" si="157"/>
        <v>0</v>
      </c>
      <c r="BX180" s="61">
        <f t="shared" si="157"/>
        <v>0</v>
      </c>
      <c r="BY180" s="61">
        <f t="shared" si="157"/>
        <v>0</v>
      </c>
      <c r="BZ180" s="61">
        <f t="shared" si="157"/>
        <v>0</v>
      </c>
      <c r="CA180" s="61">
        <f t="shared" si="157"/>
        <v>0</v>
      </c>
      <c r="CB180" s="61">
        <f t="shared" si="157"/>
        <v>0</v>
      </c>
      <c r="CC180" s="61">
        <f t="shared" si="157"/>
        <v>0</v>
      </c>
      <c r="CD180" s="61">
        <f t="shared" si="157"/>
        <v>0</v>
      </c>
      <c r="CE180" s="61">
        <f t="shared" si="157"/>
        <v>0</v>
      </c>
      <c r="CF180" s="61">
        <f t="shared" si="155"/>
        <v>0</v>
      </c>
      <c r="CG180" s="61">
        <f t="shared" si="136"/>
        <v>0</v>
      </c>
      <c r="CH180" s="61">
        <f t="shared" si="136"/>
        <v>0</v>
      </c>
      <c r="CI180" s="61">
        <f t="shared" si="136"/>
        <v>0</v>
      </c>
      <c r="CJ180" s="61">
        <f t="shared" ref="CJ180:CT190" si="161">W180/$BM180</f>
        <v>0</v>
      </c>
      <c r="CK180" s="61">
        <f t="shared" si="161"/>
        <v>0</v>
      </c>
      <c r="CL180" s="61">
        <f t="shared" si="161"/>
        <v>0</v>
      </c>
      <c r="CM180" s="61">
        <f t="shared" si="161"/>
        <v>0</v>
      </c>
      <c r="CN180" s="61">
        <f t="shared" si="161"/>
        <v>0</v>
      </c>
      <c r="CO180" s="61">
        <f t="shared" si="161"/>
        <v>0</v>
      </c>
      <c r="CP180" s="61">
        <f t="shared" si="161"/>
        <v>0</v>
      </c>
      <c r="CQ180" s="61">
        <f t="shared" si="161"/>
        <v>0</v>
      </c>
      <c r="CR180" s="61">
        <f t="shared" si="161"/>
        <v>0</v>
      </c>
      <c r="CS180" s="61">
        <f t="shared" si="161"/>
        <v>0</v>
      </c>
      <c r="CT180" s="61">
        <f t="shared" si="161"/>
        <v>0</v>
      </c>
      <c r="CU180" s="61">
        <f t="shared" si="133"/>
        <v>0</v>
      </c>
      <c r="CV180" s="61">
        <f t="shared" si="133"/>
        <v>0</v>
      </c>
      <c r="CW180" s="61">
        <f t="shared" si="133"/>
        <v>0</v>
      </c>
      <c r="CX180" s="61">
        <f t="shared" si="149"/>
        <v>0</v>
      </c>
      <c r="CY180" s="61">
        <f t="shared" si="149"/>
        <v>0</v>
      </c>
      <c r="CZ180" s="61">
        <f t="shared" si="149"/>
        <v>0</v>
      </c>
      <c r="DA180" s="61">
        <f t="shared" si="149"/>
        <v>0</v>
      </c>
      <c r="DB180" s="61">
        <f t="shared" si="149"/>
        <v>0</v>
      </c>
      <c r="DC180" s="61">
        <f t="shared" si="149"/>
        <v>0</v>
      </c>
      <c r="DD180" s="61">
        <f t="shared" si="149"/>
        <v>0</v>
      </c>
      <c r="DE180" s="61">
        <f t="shared" si="149"/>
        <v>0</v>
      </c>
      <c r="DF180" s="61">
        <f t="shared" si="149"/>
        <v>0</v>
      </c>
      <c r="DG180" s="61">
        <f t="shared" si="149"/>
        <v>0.125</v>
      </c>
      <c r="DH180" s="61">
        <f t="shared" si="149"/>
        <v>0.125</v>
      </c>
      <c r="DI180" s="61">
        <f t="shared" si="149"/>
        <v>0.125</v>
      </c>
      <c r="DJ180" s="61">
        <f t="shared" si="149"/>
        <v>0.125</v>
      </c>
      <c r="DK180" s="61">
        <f t="shared" si="149"/>
        <v>0.125</v>
      </c>
      <c r="DL180" s="61">
        <f t="shared" si="149"/>
        <v>0.125</v>
      </c>
      <c r="DM180" s="61">
        <f t="shared" si="137"/>
        <v>0.125</v>
      </c>
      <c r="DN180" s="61">
        <f t="shared" si="137"/>
        <v>0.125</v>
      </c>
      <c r="DO180" s="61">
        <f t="shared" si="137"/>
        <v>0</v>
      </c>
      <c r="DP180" s="61">
        <f t="shared" si="137"/>
        <v>0</v>
      </c>
      <c r="DQ180" s="61">
        <f t="shared" si="134"/>
        <v>0</v>
      </c>
      <c r="DR180" s="61">
        <f t="shared" si="134"/>
        <v>0</v>
      </c>
      <c r="DS180" s="61">
        <f t="shared" si="114"/>
        <v>0</v>
      </c>
      <c r="DT180" s="61">
        <f t="shared" si="114"/>
        <v>0</v>
      </c>
      <c r="DU180" s="61">
        <f t="shared" si="114"/>
        <v>0</v>
      </c>
      <c r="DV180" s="61">
        <f t="shared" si="114"/>
        <v>0</v>
      </c>
      <c r="DW180" s="61">
        <f t="shared" si="150"/>
        <v>0</v>
      </c>
      <c r="DX180" s="61">
        <f t="shared" si="150"/>
        <v>0</v>
      </c>
      <c r="DY180" s="61">
        <f t="shared" si="150"/>
        <v>0</v>
      </c>
      <c r="DZ180" s="61">
        <f t="shared" si="146"/>
        <v>1</v>
      </c>
    </row>
    <row r="181" spans="2:130">
      <c r="C181" s="53">
        <v>2051</v>
      </c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>
        <f t="shared" si="138"/>
        <v>0</v>
      </c>
      <c r="AJ181" s="64">
        <f t="shared" si="139"/>
        <v>0</v>
      </c>
      <c r="AK181" s="64">
        <f t="shared" si="140"/>
        <v>0</v>
      </c>
      <c r="AL181" s="64">
        <f t="shared" si="141"/>
        <v>0</v>
      </c>
      <c r="AM181" s="64">
        <f t="shared" si="142"/>
        <v>0</v>
      </c>
      <c r="AN181" s="64">
        <f t="shared" si="143"/>
        <v>0</v>
      </c>
      <c r="AO181" s="64">
        <f t="shared" si="144"/>
        <v>0</v>
      </c>
      <c r="AP181" s="64">
        <f t="shared" si="145"/>
        <v>0</v>
      </c>
      <c r="AQ181" s="64">
        <f t="shared" si="147"/>
        <v>0</v>
      </c>
      <c r="AR181" s="64">
        <f t="shared" si="148"/>
        <v>0</v>
      </c>
      <c r="AS181" s="64">
        <f t="shared" si="151"/>
        <v>0</v>
      </c>
      <c r="AT181" s="64">
        <f t="shared" si="152"/>
        <v>0</v>
      </c>
      <c r="AU181" s="64">
        <f t="shared" si="153"/>
        <v>1.5</v>
      </c>
      <c r="AV181" s="64">
        <f t="shared" si="154"/>
        <v>1.5</v>
      </c>
      <c r="AW181" s="64">
        <f t="shared" si="156"/>
        <v>1.5</v>
      </c>
      <c r="AX181" s="64">
        <f t="shared" si="158"/>
        <v>1.5</v>
      </c>
      <c r="AY181" s="64">
        <f t="shared" si="159"/>
        <v>1.5</v>
      </c>
      <c r="AZ181" s="64">
        <f t="shared" si="160"/>
        <v>1.5</v>
      </c>
      <c r="BA181" s="64">
        <f t="shared" ref="BA181:BA190" si="162">VLOOKUP($C$115,$D$3:$K$63,$A$69,0)*(B132-B131)</f>
        <v>1.5</v>
      </c>
      <c r="BB181" s="64">
        <f>VLOOKUP($C$116,$D$3:$K$63,$A$69,0)*(B131-B130)</f>
        <v>1.5</v>
      </c>
      <c r="BC181" s="64">
        <f>VLOOKUP($C$117,$D$3:$K$63,$A$69,0)*B130</f>
        <v>0</v>
      </c>
      <c r="BD181" s="64"/>
      <c r="BE181" s="64"/>
      <c r="BF181" s="64"/>
      <c r="BG181" s="64"/>
      <c r="BH181" s="64"/>
      <c r="BI181" s="64"/>
      <c r="BJ181" s="64"/>
      <c r="BK181" s="64"/>
      <c r="BL181" s="64"/>
      <c r="BM181" s="54">
        <f t="shared" si="95"/>
        <v>12</v>
      </c>
      <c r="BP181" s="53">
        <v>2051</v>
      </c>
      <c r="BQ181" s="61">
        <f t="shared" si="157"/>
        <v>0</v>
      </c>
      <c r="BR181" s="61">
        <f t="shared" si="157"/>
        <v>0</v>
      </c>
      <c r="BS181" s="61">
        <f t="shared" si="157"/>
        <v>0</v>
      </c>
      <c r="BT181" s="61">
        <f t="shared" si="157"/>
        <v>0</v>
      </c>
      <c r="BU181" s="61">
        <f t="shared" si="157"/>
        <v>0</v>
      </c>
      <c r="BV181" s="61">
        <f t="shared" si="157"/>
        <v>0</v>
      </c>
      <c r="BW181" s="61">
        <f t="shared" si="157"/>
        <v>0</v>
      </c>
      <c r="BX181" s="61">
        <f t="shared" si="157"/>
        <v>0</v>
      </c>
      <c r="BY181" s="61">
        <f t="shared" si="157"/>
        <v>0</v>
      </c>
      <c r="BZ181" s="61">
        <f t="shared" si="157"/>
        <v>0</v>
      </c>
      <c r="CA181" s="61">
        <f t="shared" si="157"/>
        <v>0</v>
      </c>
      <c r="CB181" s="61">
        <f t="shared" si="157"/>
        <v>0</v>
      </c>
      <c r="CC181" s="61">
        <f t="shared" si="157"/>
        <v>0</v>
      </c>
      <c r="CD181" s="61">
        <f t="shared" si="157"/>
        <v>0</v>
      </c>
      <c r="CE181" s="61">
        <f t="shared" si="157"/>
        <v>0</v>
      </c>
      <c r="CF181" s="61">
        <f t="shared" si="155"/>
        <v>0</v>
      </c>
      <c r="CG181" s="61">
        <f t="shared" si="155"/>
        <v>0</v>
      </c>
      <c r="CH181" s="61">
        <f t="shared" si="155"/>
        <v>0</v>
      </c>
      <c r="CI181" s="61">
        <f t="shared" si="155"/>
        <v>0</v>
      </c>
      <c r="CJ181" s="61">
        <f t="shared" si="161"/>
        <v>0</v>
      </c>
      <c r="CK181" s="61">
        <f t="shared" si="161"/>
        <v>0</v>
      </c>
      <c r="CL181" s="61">
        <f t="shared" si="161"/>
        <v>0</v>
      </c>
      <c r="CM181" s="61">
        <f t="shared" si="161"/>
        <v>0</v>
      </c>
      <c r="CN181" s="61">
        <f t="shared" si="161"/>
        <v>0</v>
      </c>
      <c r="CO181" s="61">
        <f t="shared" si="161"/>
        <v>0</v>
      </c>
      <c r="CP181" s="61">
        <f t="shared" si="161"/>
        <v>0</v>
      </c>
      <c r="CQ181" s="61">
        <f t="shared" si="161"/>
        <v>0</v>
      </c>
      <c r="CR181" s="61">
        <f t="shared" si="161"/>
        <v>0</v>
      </c>
      <c r="CS181" s="61">
        <f t="shared" si="161"/>
        <v>0</v>
      </c>
      <c r="CT181" s="61">
        <f t="shared" si="161"/>
        <v>0</v>
      </c>
      <c r="CU181" s="61">
        <f t="shared" si="133"/>
        <v>0</v>
      </c>
      <c r="CV181" s="61">
        <f t="shared" si="133"/>
        <v>0</v>
      </c>
      <c r="CW181" s="61">
        <f t="shared" si="133"/>
        <v>0</v>
      </c>
      <c r="CX181" s="61">
        <f t="shared" si="149"/>
        <v>0</v>
      </c>
      <c r="CY181" s="61">
        <f t="shared" si="149"/>
        <v>0</v>
      </c>
      <c r="CZ181" s="61">
        <f t="shared" si="149"/>
        <v>0</v>
      </c>
      <c r="DA181" s="61">
        <f t="shared" si="149"/>
        <v>0</v>
      </c>
      <c r="DB181" s="61">
        <f t="shared" si="149"/>
        <v>0</v>
      </c>
      <c r="DC181" s="61">
        <f t="shared" si="149"/>
        <v>0</v>
      </c>
      <c r="DD181" s="61">
        <f t="shared" si="149"/>
        <v>0</v>
      </c>
      <c r="DE181" s="61">
        <f t="shared" si="149"/>
        <v>0</v>
      </c>
      <c r="DF181" s="61">
        <f t="shared" si="149"/>
        <v>0</v>
      </c>
      <c r="DG181" s="61">
        <f t="shared" si="149"/>
        <v>0</v>
      </c>
      <c r="DH181" s="61">
        <f t="shared" si="149"/>
        <v>0.125</v>
      </c>
      <c r="DI181" s="61">
        <f t="shared" si="149"/>
        <v>0.125</v>
      </c>
      <c r="DJ181" s="61">
        <f t="shared" si="149"/>
        <v>0.125</v>
      </c>
      <c r="DK181" s="61">
        <f t="shared" si="149"/>
        <v>0.125</v>
      </c>
      <c r="DL181" s="61">
        <f t="shared" si="149"/>
        <v>0.125</v>
      </c>
      <c r="DM181" s="61">
        <f t="shared" si="137"/>
        <v>0.125</v>
      </c>
      <c r="DN181" s="61">
        <f t="shared" si="137"/>
        <v>0.125</v>
      </c>
      <c r="DO181" s="61">
        <f t="shared" si="137"/>
        <v>0.125</v>
      </c>
      <c r="DP181" s="61">
        <f t="shared" si="137"/>
        <v>0</v>
      </c>
      <c r="DQ181" s="61">
        <f t="shared" si="134"/>
        <v>0</v>
      </c>
      <c r="DR181" s="61">
        <f t="shared" si="134"/>
        <v>0</v>
      </c>
      <c r="DS181" s="61">
        <f t="shared" si="114"/>
        <v>0</v>
      </c>
      <c r="DT181" s="61">
        <f t="shared" si="114"/>
        <v>0</v>
      </c>
      <c r="DU181" s="61">
        <f t="shared" si="114"/>
        <v>0</v>
      </c>
      <c r="DV181" s="61">
        <f t="shared" si="114"/>
        <v>0</v>
      </c>
      <c r="DW181" s="61">
        <f t="shared" si="150"/>
        <v>0</v>
      </c>
      <c r="DX181" s="61">
        <f t="shared" si="150"/>
        <v>0</v>
      </c>
      <c r="DY181" s="61">
        <f t="shared" si="150"/>
        <v>0</v>
      </c>
      <c r="DZ181" s="61">
        <f t="shared" si="146"/>
        <v>1</v>
      </c>
    </row>
    <row r="182" spans="2:130">
      <c r="C182" s="53">
        <v>2052</v>
      </c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>
        <f t="shared" si="139"/>
        <v>0</v>
      </c>
      <c r="AK182" s="64">
        <f t="shared" si="140"/>
        <v>0</v>
      </c>
      <c r="AL182" s="64">
        <f t="shared" si="141"/>
        <v>0</v>
      </c>
      <c r="AM182" s="64">
        <f t="shared" si="142"/>
        <v>0</v>
      </c>
      <c r="AN182" s="64">
        <f t="shared" si="143"/>
        <v>0</v>
      </c>
      <c r="AO182" s="64">
        <f t="shared" si="144"/>
        <v>0</v>
      </c>
      <c r="AP182" s="64">
        <f t="shared" si="145"/>
        <v>0</v>
      </c>
      <c r="AQ182" s="64">
        <f t="shared" si="147"/>
        <v>0</v>
      </c>
      <c r="AR182" s="64">
        <f t="shared" si="148"/>
        <v>0</v>
      </c>
      <c r="AS182" s="64">
        <f t="shared" si="151"/>
        <v>0</v>
      </c>
      <c r="AT182" s="64">
        <f t="shared" si="152"/>
        <v>0</v>
      </c>
      <c r="AU182" s="64">
        <f t="shared" si="153"/>
        <v>0</v>
      </c>
      <c r="AV182" s="64">
        <f t="shared" si="154"/>
        <v>1.5</v>
      </c>
      <c r="AW182" s="64">
        <f t="shared" si="156"/>
        <v>1.5</v>
      </c>
      <c r="AX182" s="64">
        <f t="shared" si="158"/>
        <v>1.5</v>
      </c>
      <c r="AY182" s="64">
        <f t="shared" si="159"/>
        <v>1.5</v>
      </c>
      <c r="AZ182" s="64">
        <f t="shared" si="160"/>
        <v>1.5</v>
      </c>
      <c r="BA182" s="64">
        <f t="shared" si="162"/>
        <v>1.5</v>
      </c>
      <c r="BB182" s="64">
        <f t="shared" ref="BB182:BB190" si="163">VLOOKUP($C$116,$D$3:$K$63,$A$69,0)*(B132-B131)</f>
        <v>1.5</v>
      </c>
      <c r="BC182" s="64">
        <f>VLOOKUP($C$117,$D$3:$K$63,$A$69,0)*(B131-B130)</f>
        <v>1.5</v>
      </c>
      <c r="BD182" s="64">
        <f>VLOOKUP($C$118,$D$3:$K$63,$A$69,0)*B130</f>
        <v>0</v>
      </c>
      <c r="BE182" s="64"/>
      <c r="BF182" s="64"/>
      <c r="BG182" s="64"/>
      <c r="BH182" s="64"/>
      <c r="BI182" s="64"/>
      <c r="BJ182" s="64"/>
      <c r="BK182" s="64"/>
      <c r="BL182" s="64"/>
      <c r="BM182" s="54">
        <f t="shared" si="95"/>
        <v>12</v>
      </c>
      <c r="BP182" s="53">
        <v>2052</v>
      </c>
      <c r="BQ182" s="61">
        <f t="shared" si="157"/>
        <v>0</v>
      </c>
      <c r="BR182" s="61">
        <f t="shared" si="157"/>
        <v>0</v>
      </c>
      <c r="BS182" s="61">
        <f t="shared" si="157"/>
        <v>0</v>
      </c>
      <c r="BT182" s="61">
        <f t="shared" si="157"/>
        <v>0</v>
      </c>
      <c r="BU182" s="61">
        <f t="shared" si="157"/>
        <v>0</v>
      </c>
      <c r="BV182" s="61">
        <f t="shared" si="157"/>
        <v>0</v>
      </c>
      <c r="BW182" s="61">
        <f t="shared" si="157"/>
        <v>0</v>
      </c>
      <c r="BX182" s="61">
        <f t="shared" si="157"/>
        <v>0</v>
      </c>
      <c r="BY182" s="61">
        <f t="shared" si="157"/>
        <v>0</v>
      </c>
      <c r="BZ182" s="61">
        <f t="shared" si="157"/>
        <v>0</v>
      </c>
      <c r="CA182" s="61">
        <f t="shared" si="157"/>
        <v>0</v>
      </c>
      <c r="CB182" s="61">
        <f t="shared" si="157"/>
        <v>0</v>
      </c>
      <c r="CC182" s="61">
        <f t="shared" si="157"/>
        <v>0</v>
      </c>
      <c r="CD182" s="61">
        <f t="shared" si="157"/>
        <v>0</v>
      </c>
      <c r="CE182" s="61">
        <f t="shared" si="157"/>
        <v>0</v>
      </c>
      <c r="CF182" s="61">
        <f t="shared" si="155"/>
        <v>0</v>
      </c>
      <c r="CG182" s="61">
        <f t="shared" si="155"/>
        <v>0</v>
      </c>
      <c r="CH182" s="61">
        <f t="shared" si="155"/>
        <v>0</v>
      </c>
      <c r="CI182" s="61">
        <f t="shared" si="155"/>
        <v>0</v>
      </c>
      <c r="CJ182" s="61">
        <f t="shared" si="161"/>
        <v>0</v>
      </c>
      <c r="CK182" s="61">
        <f t="shared" si="161"/>
        <v>0</v>
      </c>
      <c r="CL182" s="61">
        <f t="shared" si="161"/>
        <v>0</v>
      </c>
      <c r="CM182" s="61">
        <f t="shared" si="161"/>
        <v>0</v>
      </c>
      <c r="CN182" s="61">
        <f t="shared" si="161"/>
        <v>0</v>
      </c>
      <c r="CO182" s="61">
        <f t="shared" si="161"/>
        <v>0</v>
      </c>
      <c r="CP182" s="61">
        <f t="shared" si="161"/>
        <v>0</v>
      </c>
      <c r="CQ182" s="61">
        <f t="shared" si="161"/>
        <v>0</v>
      </c>
      <c r="CR182" s="61">
        <f t="shared" si="161"/>
        <v>0</v>
      </c>
      <c r="CS182" s="61">
        <f t="shared" si="161"/>
        <v>0</v>
      </c>
      <c r="CT182" s="61">
        <f t="shared" si="161"/>
        <v>0</v>
      </c>
      <c r="CU182" s="61">
        <f t="shared" si="133"/>
        <v>0</v>
      </c>
      <c r="CV182" s="61">
        <f t="shared" si="133"/>
        <v>0</v>
      </c>
      <c r="CW182" s="61">
        <f t="shared" si="133"/>
        <v>0</v>
      </c>
      <c r="CX182" s="61">
        <f t="shared" si="149"/>
        <v>0</v>
      </c>
      <c r="CY182" s="61">
        <f t="shared" si="149"/>
        <v>0</v>
      </c>
      <c r="CZ182" s="61">
        <f t="shared" si="149"/>
        <v>0</v>
      </c>
      <c r="DA182" s="61">
        <f t="shared" si="149"/>
        <v>0</v>
      </c>
      <c r="DB182" s="61">
        <f t="shared" si="149"/>
        <v>0</v>
      </c>
      <c r="DC182" s="61">
        <f t="shared" si="149"/>
        <v>0</v>
      </c>
      <c r="DD182" s="61">
        <f t="shared" si="149"/>
        <v>0</v>
      </c>
      <c r="DE182" s="61">
        <f t="shared" si="149"/>
        <v>0</v>
      </c>
      <c r="DF182" s="61">
        <f t="shared" si="149"/>
        <v>0</v>
      </c>
      <c r="DG182" s="61">
        <f t="shared" si="149"/>
        <v>0</v>
      </c>
      <c r="DH182" s="61">
        <f t="shared" si="149"/>
        <v>0</v>
      </c>
      <c r="DI182" s="61">
        <f t="shared" si="149"/>
        <v>0.125</v>
      </c>
      <c r="DJ182" s="61">
        <f t="shared" si="149"/>
        <v>0.125</v>
      </c>
      <c r="DK182" s="61">
        <f t="shared" si="149"/>
        <v>0.125</v>
      </c>
      <c r="DL182" s="61">
        <f t="shared" si="149"/>
        <v>0.125</v>
      </c>
      <c r="DM182" s="61">
        <f t="shared" si="137"/>
        <v>0.125</v>
      </c>
      <c r="DN182" s="61">
        <f t="shared" si="137"/>
        <v>0.125</v>
      </c>
      <c r="DO182" s="61">
        <f t="shared" si="137"/>
        <v>0.125</v>
      </c>
      <c r="DP182" s="61">
        <f t="shared" si="137"/>
        <v>0.125</v>
      </c>
      <c r="DQ182" s="61">
        <f t="shared" si="134"/>
        <v>0</v>
      </c>
      <c r="DR182" s="61">
        <f t="shared" si="134"/>
        <v>0</v>
      </c>
      <c r="DS182" s="61">
        <f t="shared" si="114"/>
        <v>0</v>
      </c>
      <c r="DT182" s="61">
        <f t="shared" si="114"/>
        <v>0</v>
      </c>
      <c r="DU182" s="61">
        <f t="shared" si="114"/>
        <v>0</v>
      </c>
      <c r="DV182" s="61">
        <f t="shared" si="114"/>
        <v>0</v>
      </c>
      <c r="DW182" s="61">
        <f t="shared" si="150"/>
        <v>0</v>
      </c>
      <c r="DX182" s="61">
        <f t="shared" si="150"/>
        <v>0</v>
      </c>
      <c r="DY182" s="61">
        <f t="shared" si="150"/>
        <v>0</v>
      </c>
      <c r="DZ182" s="61">
        <f t="shared" si="146"/>
        <v>1</v>
      </c>
    </row>
    <row r="183" spans="2:130">
      <c r="C183" s="53">
        <v>2053</v>
      </c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>
        <f t="shared" si="140"/>
        <v>0</v>
      </c>
      <c r="AL183" s="64">
        <f t="shared" si="141"/>
        <v>0</v>
      </c>
      <c r="AM183" s="64">
        <f t="shared" si="142"/>
        <v>0</v>
      </c>
      <c r="AN183" s="64">
        <f t="shared" si="143"/>
        <v>0</v>
      </c>
      <c r="AO183" s="64">
        <f t="shared" si="144"/>
        <v>0</v>
      </c>
      <c r="AP183" s="64">
        <f t="shared" si="145"/>
        <v>0</v>
      </c>
      <c r="AQ183" s="64">
        <f t="shared" si="147"/>
        <v>0</v>
      </c>
      <c r="AR183" s="64">
        <f t="shared" si="148"/>
        <v>0</v>
      </c>
      <c r="AS183" s="64">
        <f t="shared" si="151"/>
        <v>0</v>
      </c>
      <c r="AT183" s="64">
        <f t="shared" si="152"/>
        <v>0</v>
      </c>
      <c r="AU183" s="64">
        <f t="shared" si="153"/>
        <v>0</v>
      </c>
      <c r="AV183" s="64">
        <f t="shared" si="154"/>
        <v>0</v>
      </c>
      <c r="AW183" s="64">
        <f t="shared" si="156"/>
        <v>1.5</v>
      </c>
      <c r="AX183" s="64">
        <f t="shared" si="158"/>
        <v>1.5</v>
      </c>
      <c r="AY183" s="64">
        <f t="shared" si="159"/>
        <v>1.5</v>
      </c>
      <c r="AZ183" s="64">
        <f t="shared" si="160"/>
        <v>1.5</v>
      </c>
      <c r="BA183" s="64">
        <f t="shared" si="162"/>
        <v>1.5</v>
      </c>
      <c r="BB183" s="64">
        <f t="shared" si="163"/>
        <v>1.5</v>
      </c>
      <c r="BC183" s="64">
        <f t="shared" ref="BC183:BC190" si="164">VLOOKUP($C$117,$D$3:$K$63,$A$69,0)*(B132-B131)</f>
        <v>1.5</v>
      </c>
      <c r="BD183" s="64">
        <f>VLOOKUP($C$118,$D$3:$K$63,$A$69,0)*(B131-B130)</f>
        <v>1.5</v>
      </c>
      <c r="BE183" s="64">
        <f>VLOOKUP($C$119,$D$3:$K$63,$A$69,0)*B130</f>
        <v>0</v>
      </c>
      <c r="BF183" s="64"/>
      <c r="BG183" s="64"/>
      <c r="BH183" s="64"/>
      <c r="BI183" s="64"/>
      <c r="BJ183" s="64"/>
      <c r="BK183" s="64"/>
      <c r="BL183" s="64"/>
      <c r="BM183" s="54">
        <f t="shared" si="95"/>
        <v>12</v>
      </c>
      <c r="BP183" s="53">
        <v>2053</v>
      </c>
      <c r="BQ183" s="61">
        <f t="shared" si="157"/>
        <v>0</v>
      </c>
      <c r="BR183" s="61">
        <f t="shared" si="157"/>
        <v>0</v>
      </c>
      <c r="BS183" s="61">
        <f t="shared" si="157"/>
        <v>0</v>
      </c>
      <c r="BT183" s="61">
        <f t="shared" si="157"/>
        <v>0</v>
      </c>
      <c r="BU183" s="61">
        <f t="shared" si="157"/>
        <v>0</v>
      </c>
      <c r="BV183" s="61">
        <f t="shared" si="157"/>
        <v>0</v>
      </c>
      <c r="BW183" s="61">
        <f t="shared" si="157"/>
        <v>0</v>
      </c>
      <c r="BX183" s="61">
        <f t="shared" si="157"/>
        <v>0</v>
      </c>
      <c r="BY183" s="61">
        <f t="shared" si="157"/>
        <v>0</v>
      </c>
      <c r="BZ183" s="61">
        <f t="shared" si="157"/>
        <v>0</v>
      </c>
      <c r="CA183" s="61">
        <f t="shared" si="157"/>
        <v>0</v>
      </c>
      <c r="CB183" s="61">
        <f t="shared" si="157"/>
        <v>0</v>
      </c>
      <c r="CC183" s="61">
        <f t="shared" si="157"/>
        <v>0</v>
      </c>
      <c r="CD183" s="61">
        <f t="shared" si="157"/>
        <v>0</v>
      </c>
      <c r="CE183" s="61">
        <f t="shared" si="157"/>
        <v>0</v>
      </c>
      <c r="CF183" s="61">
        <f t="shared" si="155"/>
        <v>0</v>
      </c>
      <c r="CG183" s="61">
        <f t="shared" si="155"/>
        <v>0</v>
      </c>
      <c r="CH183" s="61">
        <f t="shared" si="155"/>
        <v>0</v>
      </c>
      <c r="CI183" s="61">
        <f t="shared" si="155"/>
        <v>0</v>
      </c>
      <c r="CJ183" s="61">
        <f t="shared" si="161"/>
        <v>0</v>
      </c>
      <c r="CK183" s="61">
        <f t="shared" si="161"/>
        <v>0</v>
      </c>
      <c r="CL183" s="61">
        <f t="shared" si="161"/>
        <v>0</v>
      </c>
      <c r="CM183" s="61">
        <f t="shared" si="161"/>
        <v>0</v>
      </c>
      <c r="CN183" s="61">
        <f t="shared" si="161"/>
        <v>0</v>
      </c>
      <c r="CO183" s="61">
        <f t="shared" si="161"/>
        <v>0</v>
      </c>
      <c r="CP183" s="61">
        <f t="shared" si="161"/>
        <v>0</v>
      </c>
      <c r="CQ183" s="61">
        <f t="shared" si="161"/>
        <v>0</v>
      </c>
      <c r="CR183" s="61">
        <f t="shared" si="161"/>
        <v>0</v>
      </c>
      <c r="CS183" s="61">
        <f t="shared" si="161"/>
        <v>0</v>
      </c>
      <c r="CT183" s="61">
        <f t="shared" si="161"/>
        <v>0</v>
      </c>
      <c r="CU183" s="61">
        <f t="shared" si="133"/>
        <v>0</v>
      </c>
      <c r="CV183" s="61">
        <f t="shared" si="133"/>
        <v>0</v>
      </c>
      <c r="CW183" s="61">
        <f t="shared" si="133"/>
        <v>0</v>
      </c>
      <c r="CX183" s="61">
        <f t="shared" si="149"/>
        <v>0</v>
      </c>
      <c r="CY183" s="61">
        <f t="shared" si="149"/>
        <v>0</v>
      </c>
      <c r="CZ183" s="61">
        <f t="shared" si="149"/>
        <v>0</v>
      </c>
      <c r="DA183" s="61">
        <f t="shared" si="149"/>
        <v>0</v>
      </c>
      <c r="DB183" s="61">
        <f t="shared" si="149"/>
        <v>0</v>
      </c>
      <c r="DC183" s="61">
        <f t="shared" si="149"/>
        <v>0</v>
      </c>
      <c r="DD183" s="61">
        <f t="shared" si="149"/>
        <v>0</v>
      </c>
      <c r="DE183" s="61">
        <f t="shared" si="149"/>
        <v>0</v>
      </c>
      <c r="DF183" s="61">
        <f t="shared" si="149"/>
        <v>0</v>
      </c>
      <c r="DG183" s="61">
        <f t="shared" si="149"/>
        <v>0</v>
      </c>
      <c r="DH183" s="61">
        <f t="shared" si="149"/>
        <v>0</v>
      </c>
      <c r="DI183" s="61">
        <f t="shared" si="149"/>
        <v>0</v>
      </c>
      <c r="DJ183" s="61">
        <f t="shared" si="149"/>
        <v>0.125</v>
      </c>
      <c r="DK183" s="61">
        <f t="shared" si="149"/>
        <v>0.125</v>
      </c>
      <c r="DL183" s="61">
        <f t="shared" si="149"/>
        <v>0.125</v>
      </c>
      <c r="DM183" s="61">
        <f t="shared" si="137"/>
        <v>0.125</v>
      </c>
      <c r="DN183" s="61">
        <f t="shared" si="137"/>
        <v>0.125</v>
      </c>
      <c r="DO183" s="61">
        <f t="shared" si="137"/>
        <v>0.125</v>
      </c>
      <c r="DP183" s="61">
        <f t="shared" si="137"/>
        <v>0.125</v>
      </c>
      <c r="DQ183" s="61">
        <f t="shared" si="134"/>
        <v>0.125</v>
      </c>
      <c r="DR183" s="61">
        <f t="shared" si="134"/>
        <v>0</v>
      </c>
      <c r="DS183" s="61">
        <f t="shared" si="114"/>
        <v>0</v>
      </c>
      <c r="DT183" s="61">
        <f t="shared" si="114"/>
        <v>0</v>
      </c>
      <c r="DU183" s="61">
        <f t="shared" si="114"/>
        <v>0</v>
      </c>
      <c r="DV183" s="61">
        <f t="shared" si="114"/>
        <v>0</v>
      </c>
      <c r="DW183" s="61">
        <f t="shared" si="150"/>
        <v>0</v>
      </c>
      <c r="DX183" s="61">
        <f t="shared" si="150"/>
        <v>0</v>
      </c>
      <c r="DY183" s="61">
        <f t="shared" si="150"/>
        <v>0</v>
      </c>
      <c r="DZ183" s="61">
        <f t="shared" si="146"/>
        <v>1</v>
      </c>
    </row>
    <row r="184" spans="2:130">
      <c r="C184" s="53">
        <v>2054</v>
      </c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>
        <f t="shared" si="141"/>
        <v>0</v>
      </c>
      <c r="AM184" s="64">
        <f t="shared" si="142"/>
        <v>0</v>
      </c>
      <c r="AN184" s="64">
        <f t="shared" si="143"/>
        <v>0</v>
      </c>
      <c r="AO184" s="64">
        <f t="shared" si="144"/>
        <v>0</v>
      </c>
      <c r="AP184" s="64">
        <f t="shared" si="145"/>
        <v>0</v>
      </c>
      <c r="AQ184" s="64">
        <f t="shared" si="147"/>
        <v>0</v>
      </c>
      <c r="AR184" s="64">
        <f t="shared" si="148"/>
        <v>0</v>
      </c>
      <c r="AS184" s="64">
        <f t="shared" si="151"/>
        <v>0</v>
      </c>
      <c r="AT184" s="64">
        <f t="shared" si="152"/>
        <v>0</v>
      </c>
      <c r="AU184" s="64">
        <f t="shared" si="153"/>
        <v>0</v>
      </c>
      <c r="AV184" s="64">
        <f t="shared" si="154"/>
        <v>0</v>
      </c>
      <c r="AW184" s="64">
        <f t="shared" si="156"/>
        <v>0</v>
      </c>
      <c r="AX184" s="64">
        <f t="shared" si="158"/>
        <v>1.5</v>
      </c>
      <c r="AY184" s="64">
        <f t="shared" si="159"/>
        <v>1.5</v>
      </c>
      <c r="AZ184" s="64">
        <f t="shared" si="160"/>
        <v>1.5</v>
      </c>
      <c r="BA184" s="64">
        <f t="shared" si="162"/>
        <v>1.5</v>
      </c>
      <c r="BB184" s="64">
        <f t="shared" si="163"/>
        <v>1.5</v>
      </c>
      <c r="BC184" s="64">
        <f t="shared" si="164"/>
        <v>1.5</v>
      </c>
      <c r="BD184" s="64">
        <f t="shared" ref="BD184:BD190" si="165">VLOOKUP($C$118,$D$3:$K$63,$A$69,0)*(B132-B131)</f>
        <v>1.5</v>
      </c>
      <c r="BE184" s="64">
        <f>VLOOKUP($C$119,$D$3:$K$63,$A$69,0)*(B131-B130)</f>
        <v>1.5</v>
      </c>
      <c r="BF184" s="64">
        <f>VLOOKUP($C$120,$D$3:$K$63,$A$69,0)*B130</f>
        <v>0</v>
      </c>
      <c r="BG184" s="64"/>
      <c r="BH184" s="64"/>
      <c r="BI184" s="64"/>
      <c r="BJ184" s="64"/>
      <c r="BK184" s="64"/>
      <c r="BL184" s="64"/>
      <c r="BM184" s="54">
        <f t="shared" si="95"/>
        <v>12</v>
      </c>
      <c r="BP184" s="53">
        <v>2054</v>
      </c>
      <c r="BQ184" s="61">
        <f t="shared" si="157"/>
        <v>0</v>
      </c>
      <c r="BR184" s="61">
        <f t="shared" si="157"/>
        <v>0</v>
      </c>
      <c r="BS184" s="61">
        <f t="shared" si="157"/>
        <v>0</v>
      </c>
      <c r="BT184" s="61">
        <f t="shared" si="157"/>
        <v>0</v>
      </c>
      <c r="BU184" s="61">
        <f t="shared" si="157"/>
        <v>0</v>
      </c>
      <c r="BV184" s="61">
        <f t="shared" si="157"/>
        <v>0</v>
      </c>
      <c r="BW184" s="61">
        <f t="shared" si="157"/>
        <v>0</v>
      </c>
      <c r="BX184" s="61">
        <f t="shared" si="157"/>
        <v>0</v>
      </c>
      <c r="BY184" s="61">
        <f t="shared" si="157"/>
        <v>0</v>
      </c>
      <c r="BZ184" s="61">
        <f t="shared" si="157"/>
        <v>0</v>
      </c>
      <c r="CA184" s="61">
        <f t="shared" si="157"/>
        <v>0</v>
      </c>
      <c r="CB184" s="61">
        <f t="shared" si="157"/>
        <v>0</v>
      </c>
      <c r="CC184" s="61">
        <f t="shared" si="157"/>
        <v>0</v>
      </c>
      <c r="CD184" s="61">
        <f t="shared" si="157"/>
        <v>0</v>
      </c>
      <c r="CE184" s="61">
        <f t="shared" si="157"/>
        <v>0</v>
      </c>
      <c r="CF184" s="61">
        <f t="shared" si="155"/>
        <v>0</v>
      </c>
      <c r="CG184" s="61">
        <f t="shared" si="155"/>
        <v>0</v>
      </c>
      <c r="CH184" s="61">
        <f t="shared" si="155"/>
        <v>0</v>
      </c>
      <c r="CI184" s="61">
        <f t="shared" si="155"/>
        <v>0</v>
      </c>
      <c r="CJ184" s="61">
        <f t="shared" si="161"/>
        <v>0</v>
      </c>
      <c r="CK184" s="61">
        <f t="shared" si="161"/>
        <v>0</v>
      </c>
      <c r="CL184" s="61">
        <f t="shared" si="161"/>
        <v>0</v>
      </c>
      <c r="CM184" s="61">
        <f t="shared" si="161"/>
        <v>0</v>
      </c>
      <c r="CN184" s="61">
        <f t="shared" si="161"/>
        <v>0</v>
      </c>
      <c r="CO184" s="61">
        <f t="shared" si="161"/>
        <v>0</v>
      </c>
      <c r="CP184" s="61">
        <f t="shared" si="161"/>
        <v>0</v>
      </c>
      <c r="CQ184" s="61">
        <f t="shared" si="161"/>
        <v>0</v>
      </c>
      <c r="CR184" s="61">
        <f t="shared" si="161"/>
        <v>0</v>
      </c>
      <c r="CS184" s="61">
        <f t="shared" si="161"/>
        <v>0</v>
      </c>
      <c r="CT184" s="61">
        <f t="shared" si="161"/>
        <v>0</v>
      </c>
      <c r="CU184" s="61">
        <f t="shared" si="133"/>
        <v>0</v>
      </c>
      <c r="CV184" s="61">
        <f t="shared" si="133"/>
        <v>0</v>
      </c>
      <c r="CW184" s="61">
        <f t="shared" si="133"/>
        <v>0</v>
      </c>
      <c r="CX184" s="61">
        <f t="shared" si="149"/>
        <v>0</v>
      </c>
      <c r="CY184" s="61">
        <f t="shared" si="149"/>
        <v>0</v>
      </c>
      <c r="CZ184" s="61">
        <f t="shared" si="149"/>
        <v>0</v>
      </c>
      <c r="DA184" s="61">
        <f t="shared" si="149"/>
        <v>0</v>
      </c>
      <c r="DB184" s="61">
        <f t="shared" si="149"/>
        <v>0</v>
      </c>
      <c r="DC184" s="61">
        <f t="shared" si="149"/>
        <v>0</v>
      </c>
      <c r="DD184" s="61">
        <f t="shared" si="149"/>
        <v>0</v>
      </c>
      <c r="DE184" s="61">
        <f t="shared" si="149"/>
        <v>0</v>
      </c>
      <c r="DF184" s="61">
        <f t="shared" si="149"/>
        <v>0</v>
      </c>
      <c r="DG184" s="61">
        <f t="shared" si="149"/>
        <v>0</v>
      </c>
      <c r="DH184" s="61">
        <f t="shared" si="149"/>
        <v>0</v>
      </c>
      <c r="DI184" s="61">
        <f t="shared" si="149"/>
        <v>0</v>
      </c>
      <c r="DJ184" s="61">
        <f t="shared" si="149"/>
        <v>0</v>
      </c>
      <c r="DK184" s="61">
        <f t="shared" si="149"/>
        <v>0.125</v>
      </c>
      <c r="DL184" s="61">
        <f t="shared" si="149"/>
        <v>0.125</v>
      </c>
      <c r="DM184" s="61">
        <f t="shared" si="137"/>
        <v>0.125</v>
      </c>
      <c r="DN184" s="61">
        <f t="shared" si="137"/>
        <v>0.125</v>
      </c>
      <c r="DO184" s="61">
        <f t="shared" si="137"/>
        <v>0.125</v>
      </c>
      <c r="DP184" s="61">
        <f t="shared" si="137"/>
        <v>0.125</v>
      </c>
      <c r="DQ184" s="61">
        <f t="shared" si="134"/>
        <v>0.125</v>
      </c>
      <c r="DR184" s="61">
        <f t="shared" si="134"/>
        <v>0.125</v>
      </c>
      <c r="DS184" s="61">
        <f t="shared" si="114"/>
        <v>0</v>
      </c>
      <c r="DT184" s="61">
        <f t="shared" si="114"/>
        <v>0</v>
      </c>
      <c r="DU184" s="61">
        <f t="shared" si="114"/>
        <v>0</v>
      </c>
      <c r="DV184" s="61">
        <f t="shared" si="114"/>
        <v>0</v>
      </c>
      <c r="DW184" s="61">
        <f t="shared" si="150"/>
        <v>0</v>
      </c>
      <c r="DX184" s="61">
        <f t="shared" si="150"/>
        <v>0</v>
      </c>
      <c r="DY184" s="61">
        <f t="shared" si="150"/>
        <v>0</v>
      </c>
      <c r="DZ184" s="61">
        <f t="shared" si="146"/>
        <v>1</v>
      </c>
    </row>
    <row r="185" spans="2:130">
      <c r="C185" s="53">
        <v>2055</v>
      </c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>
        <f t="shared" si="142"/>
        <v>0</v>
      </c>
      <c r="AN185" s="64">
        <f t="shared" si="143"/>
        <v>0</v>
      </c>
      <c r="AO185" s="64">
        <f t="shared" si="144"/>
        <v>0</v>
      </c>
      <c r="AP185" s="64">
        <f t="shared" si="145"/>
        <v>0</v>
      </c>
      <c r="AQ185" s="64">
        <f t="shared" si="147"/>
        <v>0</v>
      </c>
      <c r="AR185" s="64">
        <f t="shared" si="148"/>
        <v>0</v>
      </c>
      <c r="AS185" s="64">
        <f t="shared" si="151"/>
        <v>0</v>
      </c>
      <c r="AT185" s="64">
        <f t="shared" si="152"/>
        <v>0</v>
      </c>
      <c r="AU185" s="64">
        <f t="shared" si="153"/>
        <v>0</v>
      </c>
      <c r="AV185" s="64">
        <f t="shared" si="154"/>
        <v>0</v>
      </c>
      <c r="AW185" s="64">
        <f t="shared" si="156"/>
        <v>0</v>
      </c>
      <c r="AX185" s="64">
        <f t="shared" si="158"/>
        <v>0</v>
      </c>
      <c r="AY185" s="64">
        <f t="shared" si="159"/>
        <v>1.5</v>
      </c>
      <c r="AZ185" s="64">
        <f t="shared" si="160"/>
        <v>1.5</v>
      </c>
      <c r="BA185" s="64">
        <f t="shared" si="162"/>
        <v>1.5</v>
      </c>
      <c r="BB185" s="64">
        <f t="shared" si="163"/>
        <v>1.5</v>
      </c>
      <c r="BC185" s="64">
        <f t="shared" si="164"/>
        <v>1.5</v>
      </c>
      <c r="BD185" s="64">
        <f t="shared" si="165"/>
        <v>1.5</v>
      </c>
      <c r="BE185" s="64">
        <f t="shared" ref="BE185:BE190" si="166">VLOOKUP($C$119,$D$3:$K$63,$A$69,0)*(B132-B131)</f>
        <v>1.5</v>
      </c>
      <c r="BF185" s="64">
        <f>VLOOKUP($C$120,$D$3:$K$63,$A$69,0)*(B131-B130)</f>
        <v>1.5</v>
      </c>
      <c r="BG185" s="64">
        <f>VLOOKUP($C$121,$D$3:$K$63,$A$69,0)*B130</f>
        <v>0</v>
      </c>
      <c r="BH185" s="64"/>
      <c r="BI185" s="64"/>
      <c r="BJ185" s="64"/>
      <c r="BK185" s="64"/>
      <c r="BL185" s="64"/>
      <c r="BM185" s="54">
        <f t="shared" si="95"/>
        <v>12</v>
      </c>
      <c r="BP185" s="53">
        <v>2055</v>
      </c>
      <c r="BQ185" s="61">
        <f t="shared" si="157"/>
        <v>0</v>
      </c>
      <c r="BR185" s="61">
        <f t="shared" si="157"/>
        <v>0</v>
      </c>
      <c r="BS185" s="61">
        <f t="shared" si="157"/>
        <v>0</v>
      </c>
      <c r="BT185" s="61">
        <f t="shared" si="157"/>
        <v>0</v>
      </c>
      <c r="BU185" s="61">
        <f t="shared" si="157"/>
        <v>0</v>
      </c>
      <c r="BV185" s="61">
        <f t="shared" si="157"/>
        <v>0</v>
      </c>
      <c r="BW185" s="61">
        <f t="shared" si="157"/>
        <v>0</v>
      </c>
      <c r="BX185" s="61">
        <f t="shared" si="157"/>
        <v>0</v>
      </c>
      <c r="BY185" s="61">
        <f t="shared" si="157"/>
        <v>0</v>
      </c>
      <c r="BZ185" s="61">
        <f t="shared" si="157"/>
        <v>0</v>
      </c>
      <c r="CA185" s="61">
        <f t="shared" si="157"/>
        <v>0</v>
      </c>
      <c r="CB185" s="61">
        <f t="shared" si="157"/>
        <v>0</v>
      </c>
      <c r="CC185" s="61">
        <f t="shared" si="157"/>
        <v>0</v>
      </c>
      <c r="CD185" s="61">
        <f t="shared" si="157"/>
        <v>0</v>
      </c>
      <c r="CE185" s="61">
        <f t="shared" si="157"/>
        <v>0</v>
      </c>
      <c r="CF185" s="61">
        <f t="shared" si="155"/>
        <v>0</v>
      </c>
      <c r="CG185" s="61">
        <f t="shared" si="155"/>
        <v>0</v>
      </c>
      <c r="CH185" s="61">
        <f t="shared" si="155"/>
        <v>0</v>
      </c>
      <c r="CI185" s="61">
        <f t="shared" si="155"/>
        <v>0</v>
      </c>
      <c r="CJ185" s="61">
        <f t="shared" si="161"/>
        <v>0</v>
      </c>
      <c r="CK185" s="61">
        <f t="shared" si="161"/>
        <v>0</v>
      </c>
      <c r="CL185" s="61">
        <f t="shared" si="161"/>
        <v>0</v>
      </c>
      <c r="CM185" s="61">
        <f t="shared" si="161"/>
        <v>0</v>
      </c>
      <c r="CN185" s="61">
        <f t="shared" si="161"/>
        <v>0</v>
      </c>
      <c r="CO185" s="61">
        <f t="shared" si="161"/>
        <v>0</v>
      </c>
      <c r="CP185" s="61">
        <f t="shared" si="161"/>
        <v>0</v>
      </c>
      <c r="CQ185" s="61">
        <f t="shared" si="161"/>
        <v>0</v>
      </c>
      <c r="CR185" s="61">
        <f t="shared" si="161"/>
        <v>0</v>
      </c>
      <c r="CS185" s="61">
        <f t="shared" si="161"/>
        <v>0</v>
      </c>
      <c r="CT185" s="61">
        <f t="shared" si="161"/>
        <v>0</v>
      </c>
      <c r="CU185" s="61">
        <f t="shared" si="133"/>
        <v>0</v>
      </c>
      <c r="CV185" s="61">
        <f t="shared" si="133"/>
        <v>0</v>
      </c>
      <c r="CW185" s="61">
        <f t="shared" si="133"/>
        <v>0</v>
      </c>
      <c r="CX185" s="61">
        <f t="shared" si="149"/>
        <v>0</v>
      </c>
      <c r="CY185" s="61">
        <f t="shared" si="149"/>
        <v>0</v>
      </c>
      <c r="CZ185" s="61">
        <f t="shared" si="149"/>
        <v>0</v>
      </c>
      <c r="DA185" s="61">
        <f t="shared" si="149"/>
        <v>0</v>
      </c>
      <c r="DB185" s="61">
        <f t="shared" si="149"/>
        <v>0</v>
      </c>
      <c r="DC185" s="61">
        <f t="shared" si="149"/>
        <v>0</v>
      </c>
      <c r="DD185" s="61">
        <f t="shared" si="149"/>
        <v>0</v>
      </c>
      <c r="DE185" s="61">
        <f t="shared" si="149"/>
        <v>0</v>
      </c>
      <c r="DF185" s="61">
        <f t="shared" si="149"/>
        <v>0</v>
      </c>
      <c r="DG185" s="61">
        <f t="shared" si="149"/>
        <v>0</v>
      </c>
      <c r="DH185" s="61">
        <f t="shared" si="149"/>
        <v>0</v>
      </c>
      <c r="DI185" s="61">
        <f t="shared" si="149"/>
        <v>0</v>
      </c>
      <c r="DJ185" s="61">
        <f t="shared" si="149"/>
        <v>0</v>
      </c>
      <c r="DK185" s="61">
        <f t="shared" si="149"/>
        <v>0</v>
      </c>
      <c r="DL185" s="61">
        <f t="shared" si="149"/>
        <v>0.125</v>
      </c>
      <c r="DM185" s="61">
        <f t="shared" si="137"/>
        <v>0.125</v>
      </c>
      <c r="DN185" s="61">
        <f t="shared" si="137"/>
        <v>0.125</v>
      </c>
      <c r="DO185" s="61">
        <f t="shared" si="137"/>
        <v>0.125</v>
      </c>
      <c r="DP185" s="61">
        <f t="shared" si="137"/>
        <v>0.125</v>
      </c>
      <c r="DQ185" s="61">
        <f t="shared" si="134"/>
        <v>0.125</v>
      </c>
      <c r="DR185" s="61">
        <f t="shared" si="134"/>
        <v>0.125</v>
      </c>
      <c r="DS185" s="61">
        <f t="shared" si="114"/>
        <v>0.125</v>
      </c>
      <c r="DT185" s="61">
        <f t="shared" si="114"/>
        <v>0</v>
      </c>
      <c r="DU185" s="61">
        <f t="shared" si="114"/>
        <v>0</v>
      </c>
      <c r="DV185" s="61">
        <f t="shared" si="114"/>
        <v>0</v>
      </c>
      <c r="DW185" s="61">
        <f t="shared" si="150"/>
        <v>0</v>
      </c>
      <c r="DX185" s="61">
        <f t="shared" si="150"/>
        <v>0</v>
      </c>
      <c r="DY185" s="61">
        <f t="shared" si="150"/>
        <v>0</v>
      </c>
      <c r="DZ185" s="61">
        <f t="shared" si="146"/>
        <v>1</v>
      </c>
    </row>
    <row r="186" spans="2:130">
      <c r="C186" s="53">
        <v>2056</v>
      </c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>
        <f t="shared" si="143"/>
        <v>0</v>
      </c>
      <c r="AO186" s="64">
        <f t="shared" si="144"/>
        <v>0</v>
      </c>
      <c r="AP186" s="64">
        <f t="shared" si="145"/>
        <v>0</v>
      </c>
      <c r="AQ186" s="64">
        <f t="shared" si="147"/>
        <v>0</v>
      </c>
      <c r="AR186" s="64">
        <f t="shared" si="148"/>
        <v>0</v>
      </c>
      <c r="AS186" s="64">
        <f t="shared" si="151"/>
        <v>0</v>
      </c>
      <c r="AT186" s="64">
        <f t="shared" si="152"/>
        <v>0</v>
      </c>
      <c r="AU186" s="64">
        <f t="shared" si="153"/>
        <v>0</v>
      </c>
      <c r="AV186" s="64">
        <f t="shared" si="154"/>
        <v>0</v>
      </c>
      <c r="AW186" s="64">
        <f t="shared" si="156"/>
        <v>0</v>
      </c>
      <c r="AX186" s="64">
        <f t="shared" si="158"/>
        <v>0</v>
      </c>
      <c r="AY186" s="64">
        <f t="shared" si="159"/>
        <v>0</v>
      </c>
      <c r="AZ186" s="64">
        <f t="shared" si="160"/>
        <v>1.5</v>
      </c>
      <c r="BA186" s="64">
        <f t="shared" si="162"/>
        <v>1.5</v>
      </c>
      <c r="BB186" s="64">
        <f t="shared" si="163"/>
        <v>1.5</v>
      </c>
      <c r="BC186" s="64">
        <f t="shared" si="164"/>
        <v>1.5</v>
      </c>
      <c r="BD186" s="64">
        <f t="shared" si="165"/>
        <v>1.5</v>
      </c>
      <c r="BE186" s="64">
        <f t="shared" si="166"/>
        <v>1.5</v>
      </c>
      <c r="BF186" s="64">
        <f t="shared" ref="BF186:BF190" si="167">VLOOKUP($C$120,$D$3:$K$63,$A$69,0)*(B132-B131)</f>
        <v>1.5</v>
      </c>
      <c r="BG186" s="64">
        <f>VLOOKUP($C$121,$D$3:$K$63,$A$69,0)*(B131-B130)</f>
        <v>1.5</v>
      </c>
      <c r="BH186" s="64">
        <f>VLOOKUP($C$122,$D$3:$K$63,$A$69,0)*B130</f>
        <v>0</v>
      </c>
      <c r="BI186" s="64"/>
      <c r="BJ186" s="64"/>
      <c r="BK186" s="64"/>
      <c r="BL186" s="64"/>
      <c r="BM186" s="54">
        <f t="shared" si="95"/>
        <v>12</v>
      </c>
      <c r="BP186" s="53">
        <v>2056</v>
      </c>
      <c r="BQ186" s="61">
        <f t="shared" si="157"/>
        <v>0</v>
      </c>
      <c r="BR186" s="61">
        <f t="shared" si="157"/>
        <v>0</v>
      </c>
      <c r="BS186" s="61">
        <f t="shared" si="157"/>
        <v>0</v>
      </c>
      <c r="BT186" s="61">
        <f t="shared" si="157"/>
        <v>0</v>
      </c>
      <c r="BU186" s="61">
        <f t="shared" si="157"/>
        <v>0</v>
      </c>
      <c r="BV186" s="61">
        <f t="shared" si="157"/>
        <v>0</v>
      </c>
      <c r="BW186" s="61">
        <f t="shared" si="157"/>
        <v>0</v>
      </c>
      <c r="BX186" s="61">
        <f t="shared" si="157"/>
        <v>0</v>
      </c>
      <c r="BY186" s="61">
        <f t="shared" si="157"/>
        <v>0</v>
      </c>
      <c r="BZ186" s="61">
        <f t="shared" si="157"/>
        <v>0</v>
      </c>
      <c r="CA186" s="61">
        <f t="shared" si="157"/>
        <v>0</v>
      </c>
      <c r="CB186" s="61">
        <f t="shared" si="157"/>
        <v>0</v>
      </c>
      <c r="CC186" s="61">
        <f t="shared" si="157"/>
        <v>0</v>
      </c>
      <c r="CD186" s="61">
        <f t="shared" si="157"/>
        <v>0</v>
      </c>
      <c r="CE186" s="61">
        <f t="shared" si="157"/>
        <v>0</v>
      </c>
      <c r="CF186" s="61">
        <f t="shared" si="155"/>
        <v>0</v>
      </c>
      <c r="CG186" s="61">
        <f t="shared" si="155"/>
        <v>0</v>
      </c>
      <c r="CH186" s="61">
        <f t="shared" si="155"/>
        <v>0</v>
      </c>
      <c r="CI186" s="61">
        <f t="shared" si="155"/>
        <v>0</v>
      </c>
      <c r="CJ186" s="61">
        <f t="shared" si="161"/>
        <v>0</v>
      </c>
      <c r="CK186" s="61">
        <f t="shared" si="161"/>
        <v>0</v>
      </c>
      <c r="CL186" s="61">
        <f t="shared" si="161"/>
        <v>0</v>
      </c>
      <c r="CM186" s="61">
        <f t="shared" si="161"/>
        <v>0</v>
      </c>
      <c r="CN186" s="61">
        <f t="shared" si="161"/>
        <v>0</v>
      </c>
      <c r="CO186" s="61">
        <f t="shared" si="161"/>
        <v>0</v>
      </c>
      <c r="CP186" s="61">
        <f t="shared" si="161"/>
        <v>0</v>
      </c>
      <c r="CQ186" s="61">
        <f t="shared" si="161"/>
        <v>0</v>
      </c>
      <c r="CR186" s="61">
        <f t="shared" si="161"/>
        <v>0</v>
      </c>
      <c r="CS186" s="61">
        <f t="shared" si="161"/>
        <v>0</v>
      </c>
      <c r="CT186" s="61">
        <f t="shared" si="161"/>
        <v>0</v>
      </c>
      <c r="CU186" s="61">
        <f t="shared" si="133"/>
        <v>0</v>
      </c>
      <c r="CV186" s="61">
        <f t="shared" si="133"/>
        <v>0</v>
      </c>
      <c r="CW186" s="61">
        <f t="shared" si="133"/>
        <v>0</v>
      </c>
      <c r="CX186" s="61">
        <f t="shared" si="149"/>
        <v>0</v>
      </c>
      <c r="CY186" s="61">
        <f t="shared" si="149"/>
        <v>0</v>
      </c>
      <c r="CZ186" s="61">
        <f t="shared" si="149"/>
        <v>0</v>
      </c>
      <c r="DA186" s="61">
        <f t="shared" si="149"/>
        <v>0</v>
      </c>
      <c r="DB186" s="61">
        <f t="shared" si="149"/>
        <v>0</v>
      </c>
      <c r="DC186" s="61">
        <f t="shared" si="149"/>
        <v>0</v>
      </c>
      <c r="DD186" s="61">
        <f t="shared" si="149"/>
        <v>0</v>
      </c>
      <c r="DE186" s="61">
        <f t="shared" si="149"/>
        <v>0</v>
      </c>
      <c r="DF186" s="61">
        <f t="shared" si="149"/>
        <v>0</v>
      </c>
      <c r="DG186" s="61">
        <f t="shared" si="149"/>
        <v>0</v>
      </c>
      <c r="DH186" s="61">
        <f t="shared" si="149"/>
        <v>0</v>
      </c>
      <c r="DI186" s="61">
        <f t="shared" si="149"/>
        <v>0</v>
      </c>
      <c r="DJ186" s="61">
        <f t="shared" si="149"/>
        <v>0</v>
      </c>
      <c r="DK186" s="61">
        <f t="shared" si="149"/>
        <v>0</v>
      </c>
      <c r="DL186" s="61">
        <f t="shared" si="149"/>
        <v>0</v>
      </c>
      <c r="DM186" s="61">
        <f t="shared" si="137"/>
        <v>0.125</v>
      </c>
      <c r="DN186" s="61">
        <f t="shared" si="137"/>
        <v>0.125</v>
      </c>
      <c r="DO186" s="61">
        <f t="shared" si="137"/>
        <v>0.125</v>
      </c>
      <c r="DP186" s="61">
        <f t="shared" si="137"/>
        <v>0.125</v>
      </c>
      <c r="DQ186" s="61">
        <f t="shared" si="134"/>
        <v>0.125</v>
      </c>
      <c r="DR186" s="61">
        <f t="shared" si="134"/>
        <v>0.125</v>
      </c>
      <c r="DS186" s="61">
        <f t="shared" si="114"/>
        <v>0.125</v>
      </c>
      <c r="DT186" s="61">
        <f t="shared" si="114"/>
        <v>0.125</v>
      </c>
      <c r="DU186" s="61">
        <f t="shared" si="114"/>
        <v>0</v>
      </c>
      <c r="DV186" s="61">
        <f t="shared" si="114"/>
        <v>0</v>
      </c>
      <c r="DW186" s="61">
        <f t="shared" si="150"/>
        <v>0</v>
      </c>
      <c r="DX186" s="61">
        <f t="shared" si="150"/>
        <v>0</v>
      </c>
      <c r="DY186" s="61">
        <f t="shared" si="150"/>
        <v>0</v>
      </c>
      <c r="DZ186" s="61">
        <f t="shared" si="146"/>
        <v>1</v>
      </c>
    </row>
    <row r="187" spans="2:130">
      <c r="C187" s="53">
        <v>2057</v>
      </c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>
        <f t="shared" si="144"/>
        <v>0</v>
      </c>
      <c r="AP187" s="64">
        <f t="shared" si="145"/>
        <v>0</v>
      </c>
      <c r="AQ187" s="64">
        <f t="shared" si="147"/>
        <v>0</v>
      </c>
      <c r="AR187" s="64">
        <f t="shared" si="148"/>
        <v>0</v>
      </c>
      <c r="AS187" s="64">
        <f t="shared" si="151"/>
        <v>0</v>
      </c>
      <c r="AT187" s="64">
        <f t="shared" si="152"/>
        <v>0</v>
      </c>
      <c r="AU187" s="64">
        <f t="shared" si="153"/>
        <v>0</v>
      </c>
      <c r="AV187" s="64">
        <f t="shared" si="154"/>
        <v>0</v>
      </c>
      <c r="AW187" s="64">
        <f t="shared" si="156"/>
        <v>0</v>
      </c>
      <c r="AX187" s="64">
        <f t="shared" si="158"/>
        <v>0</v>
      </c>
      <c r="AY187" s="64">
        <f t="shared" si="159"/>
        <v>0</v>
      </c>
      <c r="AZ187" s="64">
        <f t="shared" si="160"/>
        <v>0</v>
      </c>
      <c r="BA187" s="64">
        <f t="shared" si="162"/>
        <v>1.5</v>
      </c>
      <c r="BB187" s="64">
        <f t="shared" si="163"/>
        <v>1.5</v>
      </c>
      <c r="BC187" s="64">
        <f t="shared" si="164"/>
        <v>1.5</v>
      </c>
      <c r="BD187" s="64">
        <f t="shared" si="165"/>
        <v>1.5</v>
      </c>
      <c r="BE187" s="64">
        <f t="shared" si="166"/>
        <v>1.5</v>
      </c>
      <c r="BF187" s="64">
        <f t="shared" si="167"/>
        <v>1.5</v>
      </c>
      <c r="BG187" s="64">
        <f t="shared" ref="BG187:BG190" si="168">VLOOKUP($C$121,$D$3:$K$63,$A$69,0)*(B132-B131)</f>
        <v>1.5</v>
      </c>
      <c r="BH187" s="64">
        <f>VLOOKUP($C$122,$D$3:$K$63,$A$69,0)*(B131-B130)</f>
        <v>1.5</v>
      </c>
      <c r="BI187" s="64">
        <f>VLOOKUP($C$123,$D$3:$K$63,$A$69,0)*B130</f>
        <v>0</v>
      </c>
      <c r="BJ187" s="64"/>
      <c r="BK187" s="64"/>
      <c r="BL187" s="64"/>
      <c r="BM187" s="54">
        <f t="shared" si="95"/>
        <v>12</v>
      </c>
      <c r="BP187" s="53">
        <v>2057</v>
      </c>
      <c r="BQ187" s="61">
        <f t="shared" si="157"/>
        <v>0</v>
      </c>
      <c r="BR187" s="61">
        <f t="shared" si="157"/>
        <v>0</v>
      </c>
      <c r="BS187" s="61">
        <f t="shared" si="157"/>
        <v>0</v>
      </c>
      <c r="BT187" s="61">
        <f t="shared" si="157"/>
        <v>0</v>
      </c>
      <c r="BU187" s="61">
        <f t="shared" si="157"/>
        <v>0</v>
      </c>
      <c r="BV187" s="61">
        <f t="shared" si="157"/>
        <v>0</v>
      </c>
      <c r="BW187" s="61">
        <f t="shared" si="157"/>
        <v>0</v>
      </c>
      <c r="BX187" s="61">
        <f t="shared" si="157"/>
        <v>0</v>
      </c>
      <c r="BY187" s="61">
        <f t="shared" si="157"/>
        <v>0</v>
      </c>
      <c r="BZ187" s="61">
        <f t="shared" si="157"/>
        <v>0</v>
      </c>
      <c r="CA187" s="61">
        <f t="shared" si="157"/>
        <v>0</v>
      </c>
      <c r="CB187" s="61">
        <f t="shared" si="157"/>
        <v>0</v>
      </c>
      <c r="CC187" s="61">
        <f t="shared" si="157"/>
        <v>0</v>
      </c>
      <c r="CD187" s="61">
        <f t="shared" si="157"/>
        <v>0</v>
      </c>
      <c r="CE187" s="61">
        <f t="shared" si="157"/>
        <v>0</v>
      </c>
      <c r="CF187" s="61">
        <f t="shared" si="155"/>
        <v>0</v>
      </c>
      <c r="CG187" s="61">
        <f t="shared" si="155"/>
        <v>0</v>
      </c>
      <c r="CH187" s="61">
        <f t="shared" si="155"/>
        <v>0</v>
      </c>
      <c r="CI187" s="61">
        <f t="shared" si="155"/>
        <v>0</v>
      </c>
      <c r="CJ187" s="61">
        <f t="shared" si="161"/>
        <v>0</v>
      </c>
      <c r="CK187" s="61">
        <f t="shared" si="161"/>
        <v>0</v>
      </c>
      <c r="CL187" s="61">
        <f t="shared" si="161"/>
        <v>0</v>
      </c>
      <c r="CM187" s="61">
        <f t="shared" si="161"/>
        <v>0</v>
      </c>
      <c r="CN187" s="61">
        <f t="shared" si="161"/>
        <v>0</v>
      </c>
      <c r="CO187" s="61">
        <f t="shared" si="161"/>
        <v>0</v>
      </c>
      <c r="CP187" s="61">
        <f t="shared" si="161"/>
        <v>0</v>
      </c>
      <c r="CQ187" s="61">
        <f t="shared" si="161"/>
        <v>0</v>
      </c>
      <c r="CR187" s="61">
        <f t="shared" si="161"/>
        <v>0</v>
      </c>
      <c r="CS187" s="61">
        <f t="shared" si="161"/>
        <v>0</v>
      </c>
      <c r="CT187" s="61">
        <f t="shared" si="161"/>
        <v>0</v>
      </c>
      <c r="CU187" s="61">
        <f t="shared" si="133"/>
        <v>0</v>
      </c>
      <c r="CV187" s="61">
        <f t="shared" si="133"/>
        <v>0</v>
      </c>
      <c r="CW187" s="61">
        <f t="shared" si="133"/>
        <v>0</v>
      </c>
      <c r="CX187" s="61">
        <f t="shared" si="149"/>
        <v>0</v>
      </c>
      <c r="CY187" s="61">
        <f t="shared" si="149"/>
        <v>0</v>
      </c>
      <c r="CZ187" s="61">
        <f t="shared" si="149"/>
        <v>0</v>
      </c>
      <c r="DA187" s="61">
        <f t="shared" si="149"/>
        <v>0</v>
      </c>
      <c r="DB187" s="61">
        <f t="shared" si="149"/>
        <v>0</v>
      </c>
      <c r="DC187" s="61">
        <f t="shared" si="149"/>
        <v>0</v>
      </c>
      <c r="DD187" s="61">
        <f t="shared" si="149"/>
        <v>0</v>
      </c>
      <c r="DE187" s="61">
        <f t="shared" si="149"/>
        <v>0</v>
      </c>
      <c r="DF187" s="61">
        <f t="shared" si="149"/>
        <v>0</v>
      </c>
      <c r="DG187" s="61">
        <f t="shared" si="149"/>
        <v>0</v>
      </c>
      <c r="DH187" s="61">
        <f t="shared" si="149"/>
        <v>0</v>
      </c>
      <c r="DI187" s="61">
        <f t="shared" si="149"/>
        <v>0</v>
      </c>
      <c r="DJ187" s="61">
        <f t="shared" si="149"/>
        <v>0</v>
      </c>
      <c r="DK187" s="61">
        <f t="shared" si="149"/>
        <v>0</v>
      </c>
      <c r="DL187" s="61">
        <f t="shared" si="149"/>
        <v>0</v>
      </c>
      <c r="DM187" s="61">
        <f t="shared" si="137"/>
        <v>0</v>
      </c>
      <c r="DN187" s="61">
        <f t="shared" si="137"/>
        <v>0.125</v>
      </c>
      <c r="DO187" s="61">
        <f t="shared" si="137"/>
        <v>0.125</v>
      </c>
      <c r="DP187" s="61">
        <f t="shared" si="137"/>
        <v>0.125</v>
      </c>
      <c r="DQ187" s="61">
        <f t="shared" si="134"/>
        <v>0.125</v>
      </c>
      <c r="DR187" s="61">
        <f t="shared" si="134"/>
        <v>0.125</v>
      </c>
      <c r="DS187" s="61">
        <f t="shared" si="114"/>
        <v>0.125</v>
      </c>
      <c r="DT187" s="61">
        <f t="shared" si="114"/>
        <v>0.125</v>
      </c>
      <c r="DU187" s="61">
        <f t="shared" si="114"/>
        <v>0.125</v>
      </c>
      <c r="DV187" s="61">
        <f t="shared" si="114"/>
        <v>0</v>
      </c>
      <c r="DW187" s="61">
        <f t="shared" si="150"/>
        <v>0</v>
      </c>
      <c r="DX187" s="61">
        <f t="shared" si="150"/>
        <v>0</v>
      </c>
      <c r="DY187" s="61">
        <f t="shared" si="150"/>
        <v>0</v>
      </c>
      <c r="DZ187" s="61">
        <f t="shared" si="146"/>
        <v>1</v>
      </c>
    </row>
    <row r="188" spans="2:130">
      <c r="C188" s="53">
        <v>2058</v>
      </c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>
        <f t="shared" si="145"/>
        <v>0</v>
      </c>
      <c r="AQ188" s="64">
        <f t="shared" si="147"/>
        <v>0</v>
      </c>
      <c r="AR188" s="64">
        <f t="shared" si="148"/>
        <v>0</v>
      </c>
      <c r="AS188" s="64">
        <f t="shared" si="151"/>
        <v>0</v>
      </c>
      <c r="AT188" s="64">
        <f t="shared" si="152"/>
        <v>0</v>
      </c>
      <c r="AU188" s="64">
        <f t="shared" si="153"/>
        <v>0</v>
      </c>
      <c r="AV188" s="64">
        <f t="shared" si="154"/>
        <v>0</v>
      </c>
      <c r="AW188" s="64">
        <f t="shared" si="156"/>
        <v>0</v>
      </c>
      <c r="AX188" s="64">
        <f t="shared" si="158"/>
        <v>0</v>
      </c>
      <c r="AY188" s="64">
        <f t="shared" si="159"/>
        <v>0</v>
      </c>
      <c r="AZ188" s="64">
        <f t="shared" si="160"/>
        <v>0</v>
      </c>
      <c r="BA188" s="64">
        <f t="shared" si="162"/>
        <v>0</v>
      </c>
      <c r="BB188" s="64">
        <f t="shared" si="163"/>
        <v>1.5</v>
      </c>
      <c r="BC188" s="64">
        <f t="shared" si="164"/>
        <v>1.5</v>
      </c>
      <c r="BD188" s="64">
        <f t="shared" si="165"/>
        <v>1.5</v>
      </c>
      <c r="BE188" s="64">
        <f t="shared" si="166"/>
        <v>1.5</v>
      </c>
      <c r="BF188" s="64">
        <f t="shared" si="167"/>
        <v>1.5</v>
      </c>
      <c r="BG188" s="64">
        <f t="shared" si="168"/>
        <v>1.5</v>
      </c>
      <c r="BH188" s="64">
        <f t="shared" ref="BH188:BH190" si="169">VLOOKUP($C$122,$D$3:$K$63,$A$69,0)*(B132-B131)</f>
        <v>1.5</v>
      </c>
      <c r="BI188" s="64">
        <f>VLOOKUP($C$123,$D$3:$K$63,$A$69,0)*(B131-B130)</f>
        <v>1.5</v>
      </c>
      <c r="BJ188" s="64">
        <f>VLOOKUP($C$124,$D$3:$K$63,$A$69,0)*B130</f>
        <v>0</v>
      </c>
      <c r="BK188" s="64"/>
      <c r="BL188" s="64"/>
      <c r="BM188" s="54">
        <f t="shared" si="95"/>
        <v>12</v>
      </c>
      <c r="BP188" s="53">
        <v>2058</v>
      </c>
      <c r="BQ188" s="61">
        <f t="shared" si="157"/>
        <v>0</v>
      </c>
      <c r="BR188" s="61">
        <f t="shared" si="157"/>
        <v>0</v>
      </c>
      <c r="BS188" s="61">
        <f t="shared" si="157"/>
        <v>0</v>
      </c>
      <c r="BT188" s="61">
        <f t="shared" si="157"/>
        <v>0</v>
      </c>
      <c r="BU188" s="61">
        <f t="shared" si="157"/>
        <v>0</v>
      </c>
      <c r="BV188" s="61">
        <f t="shared" si="157"/>
        <v>0</v>
      </c>
      <c r="BW188" s="61">
        <f t="shared" si="157"/>
        <v>0</v>
      </c>
      <c r="BX188" s="61">
        <f t="shared" si="157"/>
        <v>0</v>
      </c>
      <c r="BY188" s="61">
        <f t="shared" si="157"/>
        <v>0</v>
      </c>
      <c r="BZ188" s="61">
        <f t="shared" si="157"/>
        <v>0</v>
      </c>
      <c r="CA188" s="61">
        <f t="shared" si="157"/>
        <v>0</v>
      </c>
      <c r="CB188" s="61">
        <f t="shared" si="157"/>
        <v>0</v>
      </c>
      <c r="CC188" s="61">
        <f t="shared" si="157"/>
        <v>0</v>
      </c>
      <c r="CD188" s="61">
        <f t="shared" si="157"/>
        <v>0</v>
      </c>
      <c r="CE188" s="61">
        <f t="shared" si="157"/>
        <v>0</v>
      </c>
      <c r="CF188" s="61">
        <f t="shared" si="155"/>
        <v>0</v>
      </c>
      <c r="CG188" s="61">
        <f t="shared" si="155"/>
        <v>0</v>
      </c>
      <c r="CH188" s="61">
        <f t="shared" si="155"/>
        <v>0</v>
      </c>
      <c r="CI188" s="61">
        <f t="shared" si="155"/>
        <v>0</v>
      </c>
      <c r="CJ188" s="61">
        <f t="shared" si="161"/>
        <v>0</v>
      </c>
      <c r="CK188" s="61">
        <f t="shared" si="161"/>
        <v>0</v>
      </c>
      <c r="CL188" s="61">
        <f t="shared" si="161"/>
        <v>0</v>
      </c>
      <c r="CM188" s="61">
        <f t="shared" si="161"/>
        <v>0</v>
      </c>
      <c r="CN188" s="61">
        <f t="shared" si="161"/>
        <v>0</v>
      </c>
      <c r="CO188" s="61">
        <f t="shared" si="161"/>
        <v>0</v>
      </c>
      <c r="CP188" s="61">
        <f t="shared" si="161"/>
        <v>0</v>
      </c>
      <c r="CQ188" s="61">
        <f t="shared" si="161"/>
        <v>0</v>
      </c>
      <c r="CR188" s="61">
        <f t="shared" si="161"/>
        <v>0</v>
      </c>
      <c r="CS188" s="61">
        <f t="shared" si="161"/>
        <v>0</v>
      </c>
      <c r="CT188" s="61">
        <f t="shared" si="161"/>
        <v>0</v>
      </c>
      <c r="CU188" s="61">
        <f t="shared" si="133"/>
        <v>0</v>
      </c>
      <c r="CV188" s="61">
        <f t="shared" si="133"/>
        <v>0</v>
      </c>
      <c r="CW188" s="61">
        <f t="shared" si="133"/>
        <v>0</v>
      </c>
      <c r="CX188" s="61">
        <f t="shared" si="149"/>
        <v>0</v>
      </c>
      <c r="CY188" s="61">
        <f t="shared" si="149"/>
        <v>0</v>
      </c>
      <c r="CZ188" s="61">
        <f t="shared" si="149"/>
        <v>0</v>
      </c>
      <c r="DA188" s="61">
        <f t="shared" si="149"/>
        <v>0</v>
      </c>
      <c r="DB188" s="61">
        <f t="shared" si="149"/>
        <v>0</v>
      </c>
      <c r="DC188" s="61">
        <f t="shared" si="149"/>
        <v>0</v>
      </c>
      <c r="DD188" s="61">
        <f t="shared" si="149"/>
        <v>0</v>
      </c>
      <c r="DE188" s="61">
        <f t="shared" si="149"/>
        <v>0</v>
      </c>
      <c r="DF188" s="61">
        <f t="shared" si="149"/>
        <v>0</v>
      </c>
      <c r="DG188" s="61">
        <f t="shared" si="149"/>
        <v>0</v>
      </c>
      <c r="DH188" s="61">
        <f t="shared" si="149"/>
        <v>0</v>
      </c>
      <c r="DI188" s="61">
        <f t="shared" si="149"/>
        <v>0</v>
      </c>
      <c r="DJ188" s="61">
        <f t="shared" si="149"/>
        <v>0</v>
      </c>
      <c r="DK188" s="61">
        <f t="shared" si="149"/>
        <v>0</v>
      </c>
      <c r="DL188" s="61">
        <f t="shared" si="149"/>
        <v>0</v>
      </c>
      <c r="DM188" s="61">
        <f t="shared" si="137"/>
        <v>0</v>
      </c>
      <c r="DN188" s="61">
        <f t="shared" si="137"/>
        <v>0</v>
      </c>
      <c r="DO188" s="61">
        <f t="shared" si="137"/>
        <v>0.125</v>
      </c>
      <c r="DP188" s="61">
        <f t="shared" si="137"/>
        <v>0.125</v>
      </c>
      <c r="DQ188" s="61">
        <f t="shared" si="134"/>
        <v>0.125</v>
      </c>
      <c r="DR188" s="61">
        <f t="shared" si="134"/>
        <v>0.125</v>
      </c>
      <c r="DS188" s="61">
        <f t="shared" si="114"/>
        <v>0.125</v>
      </c>
      <c r="DT188" s="61">
        <f t="shared" si="114"/>
        <v>0.125</v>
      </c>
      <c r="DU188" s="61">
        <f t="shared" si="114"/>
        <v>0.125</v>
      </c>
      <c r="DV188" s="61">
        <f t="shared" si="114"/>
        <v>0.125</v>
      </c>
      <c r="DW188" s="61">
        <f t="shared" si="150"/>
        <v>0</v>
      </c>
      <c r="DX188" s="61">
        <f t="shared" si="150"/>
        <v>0</v>
      </c>
      <c r="DY188" s="61">
        <f t="shared" si="150"/>
        <v>0</v>
      </c>
      <c r="DZ188" s="61">
        <f t="shared" si="146"/>
        <v>1</v>
      </c>
    </row>
    <row r="189" spans="2:130">
      <c r="C189" s="53">
        <v>2059</v>
      </c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>
        <f t="shared" si="147"/>
        <v>0</v>
      </c>
      <c r="AR189" s="64">
        <f t="shared" si="148"/>
        <v>0</v>
      </c>
      <c r="AS189" s="64">
        <f t="shared" si="151"/>
        <v>0</v>
      </c>
      <c r="AT189" s="64">
        <f t="shared" si="152"/>
        <v>0</v>
      </c>
      <c r="AU189" s="64">
        <f t="shared" si="153"/>
        <v>0</v>
      </c>
      <c r="AV189" s="64">
        <f t="shared" si="154"/>
        <v>0</v>
      </c>
      <c r="AW189" s="64">
        <f t="shared" si="156"/>
        <v>0</v>
      </c>
      <c r="AX189" s="64">
        <f t="shared" si="158"/>
        <v>0</v>
      </c>
      <c r="AY189" s="64">
        <f t="shared" si="159"/>
        <v>0</v>
      </c>
      <c r="AZ189" s="64">
        <f t="shared" si="160"/>
        <v>0</v>
      </c>
      <c r="BA189" s="64">
        <f t="shared" si="162"/>
        <v>0</v>
      </c>
      <c r="BB189" s="64">
        <f t="shared" si="163"/>
        <v>0</v>
      </c>
      <c r="BC189" s="64">
        <f t="shared" si="164"/>
        <v>1.5</v>
      </c>
      <c r="BD189" s="64">
        <f t="shared" si="165"/>
        <v>1.5</v>
      </c>
      <c r="BE189" s="64">
        <f t="shared" si="166"/>
        <v>1.5</v>
      </c>
      <c r="BF189" s="64">
        <f t="shared" si="167"/>
        <v>1.5</v>
      </c>
      <c r="BG189" s="64">
        <f t="shared" si="168"/>
        <v>1.5</v>
      </c>
      <c r="BH189" s="64">
        <f t="shared" si="169"/>
        <v>1.5</v>
      </c>
      <c r="BI189" s="64">
        <f t="shared" ref="BI189:BI190" si="170">VLOOKUP($C$123,$D$3:$K$63,$A$69,0)*(B132-B131)</f>
        <v>1.5</v>
      </c>
      <c r="BJ189" s="64">
        <f>VLOOKUP($C$124,$D$3:$K$63,$A$69,0)*(B131-B130)</f>
        <v>1.875</v>
      </c>
      <c r="BK189" s="64">
        <f>VLOOKUP($C$125,$D$3:$K$63,$A$69,0)*B130</f>
        <v>0</v>
      </c>
      <c r="BL189" s="64"/>
      <c r="BM189" s="54">
        <f t="shared" si="95"/>
        <v>12.375</v>
      </c>
      <c r="BP189" s="53">
        <v>2059</v>
      </c>
      <c r="BQ189" s="61">
        <f t="shared" si="157"/>
        <v>0</v>
      </c>
      <c r="BR189" s="61">
        <f t="shared" si="157"/>
        <v>0</v>
      </c>
      <c r="BS189" s="61">
        <f t="shared" si="157"/>
        <v>0</v>
      </c>
      <c r="BT189" s="61">
        <f t="shared" si="157"/>
        <v>0</v>
      </c>
      <c r="BU189" s="61">
        <f t="shared" si="157"/>
        <v>0</v>
      </c>
      <c r="BV189" s="61">
        <f t="shared" si="157"/>
        <v>0</v>
      </c>
      <c r="BW189" s="61">
        <f t="shared" si="157"/>
        <v>0</v>
      </c>
      <c r="BX189" s="61">
        <f t="shared" si="157"/>
        <v>0</v>
      </c>
      <c r="BY189" s="61">
        <f t="shared" si="157"/>
        <v>0</v>
      </c>
      <c r="BZ189" s="61">
        <f t="shared" si="157"/>
        <v>0</v>
      </c>
      <c r="CA189" s="61">
        <f t="shared" si="157"/>
        <v>0</v>
      </c>
      <c r="CB189" s="61">
        <f t="shared" si="157"/>
        <v>0</v>
      </c>
      <c r="CC189" s="61">
        <f t="shared" si="157"/>
        <v>0</v>
      </c>
      <c r="CD189" s="61">
        <f t="shared" si="157"/>
        <v>0</v>
      </c>
      <c r="CE189" s="61">
        <f t="shared" si="157"/>
        <v>0</v>
      </c>
      <c r="CF189" s="61">
        <f t="shared" si="155"/>
        <v>0</v>
      </c>
      <c r="CG189" s="61">
        <f t="shared" si="155"/>
        <v>0</v>
      </c>
      <c r="CH189" s="61">
        <f t="shared" si="155"/>
        <v>0</v>
      </c>
      <c r="CI189" s="61">
        <f t="shared" si="155"/>
        <v>0</v>
      </c>
      <c r="CJ189" s="61">
        <f t="shared" si="161"/>
        <v>0</v>
      </c>
      <c r="CK189" s="61">
        <f t="shared" si="161"/>
        <v>0</v>
      </c>
      <c r="CL189" s="61">
        <f t="shared" si="161"/>
        <v>0</v>
      </c>
      <c r="CM189" s="61">
        <f t="shared" si="161"/>
        <v>0</v>
      </c>
      <c r="CN189" s="61">
        <f t="shared" si="161"/>
        <v>0</v>
      </c>
      <c r="CO189" s="61">
        <f t="shared" si="161"/>
        <v>0</v>
      </c>
      <c r="CP189" s="61">
        <f t="shared" si="161"/>
        <v>0</v>
      </c>
      <c r="CQ189" s="61">
        <f t="shared" si="161"/>
        <v>0</v>
      </c>
      <c r="CR189" s="61">
        <f t="shared" si="161"/>
        <v>0</v>
      </c>
      <c r="CS189" s="61">
        <f t="shared" si="161"/>
        <v>0</v>
      </c>
      <c r="CT189" s="61">
        <f t="shared" si="161"/>
        <v>0</v>
      </c>
      <c r="CU189" s="61">
        <f t="shared" si="133"/>
        <v>0</v>
      </c>
      <c r="CV189" s="61">
        <f t="shared" si="133"/>
        <v>0</v>
      </c>
      <c r="CW189" s="61">
        <f t="shared" si="133"/>
        <v>0</v>
      </c>
      <c r="CX189" s="61">
        <f t="shared" si="133"/>
        <v>0</v>
      </c>
      <c r="CY189" s="61">
        <f t="shared" si="133"/>
        <v>0</v>
      </c>
      <c r="CZ189" s="61">
        <f t="shared" si="133"/>
        <v>0</v>
      </c>
      <c r="DA189" s="61">
        <f t="shared" si="133"/>
        <v>0</v>
      </c>
      <c r="DB189" s="61">
        <f t="shared" si="133"/>
        <v>0</v>
      </c>
      <c r="DC189" s="61">
        <f t="shared" si="133"/>
        <v>0</v>
      </c>
      <c r="DD189" s="61">
        <f t="shared" si="133"/>
        <v>0</v>
      </c>
      <c r="DE189" s="61">
        <f t="shared" si="133"/>
        <v>0</v>
      </c>
      <c r="DF189" s="61">
        <f t="shared" si="133"/>
        <v>0</v>
      </c>
      <c r="DG189" s="61">
        <f t="shared" si="133"/>
        <v>0</v>
      </c>
      <c r="DH189" s="61">
        <f t="shared" si="133"/>
        <v>0</v>
      </c>
      <c r="DI189" s="61">
        <f t="shared" si="133"/>
        <v>0</v>
      </c>
      <c r="DJ189" s="61">
        <f t="shared" si="133"/>
        <v>0</v>
      </c>
      <c r="DK189" s="61">
        <f t="shared" ref="DK189:DL190" si="171">AX189/$BM189</f>
        <v>0</v>
      </c>
      <c r="DL189" s="61">
        <f t="shared" si="171"/>
        <v>0</v>
      </c>
      <c r="DM189" s="61">
        <f t="shared" si="137"/>
        <v>0</v>
      </c>
      <c r="DN189" s="61">
        <f t="shared" si="137"/>
        <v>0</v>
      </c>
      <c r="DO189" s="61">
        <f t="shared" si="137"/>
        <v>0</v>
      </c>
      <c r="DP189" s="61">
        <f t="shared" si="137"/>
        <v>0.12121212121212099</v>
      </c>
      <c r="DQ189" s="61">
        <f t="shared" si="134"/>
        <v>0.12121212121212099</v>
      </c>
      <c r="DR189" s="61">
        <f t="shared" si="134"/>
        <v>0.12121212121212099</v>
      </c>
      <c r="DS189" s="61">
        <f t="shared" si="114"/>
        <v>0.12121212121212099</v>
      </c>
      <c r="DT189" s="61">
        <f t="shared" si="114"/>
        <v>0.12121212121212099</v>
      </c>
      <c r="DU189" s="61">
        <f t="shared" si="114"/>
        <v>0.12121212121212099</v>
      </c>
      <c r="DV189" s="61">
        <f t="shared" si="114"/>
        <v>0.12121212121212099</v>
      </c>
      <c r="DW189" s="61">
        <f t="shared" si="150"/>
        <v>0.15151515151515199</v>
      </c>
      <c r="DX189" s="61">
        <f t="shared" si="150"/>
        <v>0</v>
      </c>
      <c r="DY189" s="61">
        <f t="shared" si="150"/>
        <v>0</v>
      </c>
      <c r="DZ189" s="61">
        <f t="shared" si="146"/>
        <v>1</v>
      </c>
    </row>
    <row r="190" spans="2:130">
      <c r="C190" s="53">
        <v>2060</v>
      </c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>
        <f t="shared" si="148"/>
        <v>0</v>
      </c>
      <c r="AS190" s="64">
        <f t="shared" si="151"/>
        <v>0</v>
      </c>
      <c r="AT190" s="64">
        <f t="shared" si="152"/>
        <v>0</v>
      </c>
      <c r="AU190" s="64">
        <f t="shared" si="153"/>
        <v>0</v>
      </c>
      <c r="AV190" s="64">
        <f t="shared" si="154"/>
        <v>0</v>
      </c>
      <c r="AW190" s="64">
        <f t="shared" si="156"/>
        <v>0</v>
      </c>
      <c r="AX190" s="64">
        <f t="shared" si="158"/>
        <v>0</v>
      </c>
      <c r="AY190" s="64">
        <f t="shared" si="159"/>
        <v>0</v>
      </c>
      <c r="AZ190" s="64">
        <f t="shared" si="160"/>
        <v>0</v>
      </c>
      <c r="BA190" s="64">
        <f t="shared" si="162"/>
        <v>0</v>
      </c>
      <c r="BB190" s="64">
        <f t="shared" si="163"/>
        <v>0</v>
      </c>
      <c r="BC190" s="64">
        <f t="shared" si="164"/>
        <v>0</v>
      </c>
      <c r="BD190" s="64">
        <f t="shared" si="165"/>
        <v>1.5</v>
      </c>
      <c r="BE190" s="64">
        <f t="shared" si="166"/>
        <v>1.5</v>
      </c>
      <c r="BF190" s="64">
        <f t="shared" si="167"/>
        <v>1.5</v>
      </c>
      <c r="BG190" s="64">
        <f t="shared" si="168"/>
        <v>1.5</v>
      </c>
      <c r="BH190" s="64">
        <f t="shared" si="169"/>
        <v>1.5</v>
      </c>
      <c r="BI190" s="64">
        <f t="shared" si="170"/>
        <v>1.5</v>
      </c>
      <c r="BJ190" s="64">
        <f>VLOOKUP($C$124,$D$3:$K$63,$A$69,0)*(B132-B131)</f>
        <v>1.875</v>
      </c>
      <c r="BK190" s="64">
        <f>VLOOKUP($C$125,$D$3:$K$63,$A$69,0)*(B131-B130)</f>
        <v>1.875</v>
      </c>
      <c r="BL190" s="64">
        <f>VLOOKUP($C$126,$D$3:$K$63,$A$69,0)*B130</f>
        <v>0</v>
      </c>
      <c r="BM190" s="54">
        <f t="shared" si="95"/>
        <v>12.75</v>
      </c>
      <c r="BP190" s="53">
        <v>2060</v>
      </c>
      <c r="BQ190" s="61">
        <f t="shared" si="157"/>
        <v>0</v>
      </c>
      <c r="BR190" s="61">
        <f t="shared" si="157"/>
        <v>0</v>
      </c>
      <c r="BS190" s="61">
        <f t="shared" si="157"/>
        <v>0</v>
      </c>
      <c r="BT190" s="61">
        <f t="shared" si="157"/>
        <v>0</v>
      </c>
      <c r="BU190" s="61">
        <f t="shared" si="157"/>
        <v>0</v>
      </c>
      <c r="BV190" s="61">
        <f t="shared" si="157"/>
        <v>0</v>
      </c>
      <c r="BW190" s="61">
        <f t="shared" si="157"/>
        <v>0</v>
      </c>
      <c r="BX190" s="61">
        <f t="shared" si="157"/>
        <v>0</v>
      </c>
      <c r="BY190" s="61">
        <f t="shared" si="157"/>
        <v>0</v>
      </c>
      <c r="BZ190" s="61">
        <f t="shared" si="157"/>
        <v>0</v>
      </c>
      <c r="CA190" s="61">
        <f t="shared" si="157"/>
        <v>0</v>
      </c>
      <c r="CB190" s="61">
        <f t="shared" si="157"/>
        <v>0</v>
      </c>
      <c r="CC190" s="61">
        <f t="shared" si="157"/>
        <v>0</v>
      </c>
      <c r="CD190" s="61">
        <f t="shared" si="157"/>
        <v>0</v>
      </c>
      <c r="CE190" s="61">
        <f t="shared" si="157"/>
        <v>0</v>
      </c>
      <c r="CF190" s="61">
        <f t="shared" si="155"/>
        <v>0</v>
      </c>
      <c r="CG190" s="61">
        <f t="shared" si="155"/>
        <v>0</v>
      </c>
      <c r="CH190" s="61">
        <f t="shared" si="155"/>
        <v>0</v>
      </c>
      <c r="CI190" s="61">
        <f t="shared" si="155"/>
        <v>0</v>
      </c>
      <c r="CJ190" s="61">
        <f t="shared" si="161"/>
        <v>0</v>
      </c>
      <c r="CK190" s="61">
        <f t="shared" si="161"/>
        <v>0</v>
      </c>
      <c r="CL190" s="61">
        <f t="shared" si="161"/>
        <v>0</v>
      </c>
      <c r="CM190" s="61">
        <f t="shared" si="161"/>
        <v>0</v>
      </c>
      <c r="CN190" s="61">
        <f t="shared" si="161"/>
        <v>0</v>
      </c>
      <c r="CO190" s="61">
        <f t="shared" si="161"/>
        <v>0</v>
      </c>
      <c r="CP190" s="61">
        <f t="shared" si="161"/>
        <v>0</v>
      </c>
      <c r="CQ190" s="61">
        <f t="shared" si="161"/>
        <v>0</v>
      </c>
      <c r="CR190" s="61">
        <f t="shared" si="161"/>
        <v>0</v>
      </c>
      <c r="CS190" s="61">
        <f t="shared" si="161"/>
        <v>0</v>
      </c>
      <c r="CT190" s="61">
        <f t="shared" si="161"/>
        <v>0</v>
      </c>
      <c r="CU190" s="61">
        <f t="shared" si="133"/>
        <v>0</v>
      </c>
      <c r="CV190" s="61">
        <f t="shared" si="133"/>
        <v>0</v>
      </c>
      <c r="CW190" s="61">
        <f t="shared" si="133"/>
        <v>0</v>
      </c>
      <c r="CX190" s="61">
        <f t="shared" si="133"/>
        <v>0</v>
      </c>
      <c r="CY190" s="61">
        <f t="shared" si="133"/>
        <v>0</v>
      </c>
      <c r="CZ190" s="61">
        <f t="shared" si="133"/>
        <v>0</v>
      </c>
      <c r="DA190" s="61">
        <f t="shared" si="133"/>
        <v>0</v>
      </c>
      <c r="DB190" s="61">
        <f t="shared" si="133"/>
        <v>0</v>
      </c>
      <c r="DC190" s="61">
        <f t="shared" si="133"/>
        <v>0</v>
      </c>
      <c r="DD190" s="61">
        <f t="shared" si="133"/>
        <v>0</v>
      </c>
      <c r="DE190" s="61">
        <f t="shared" si="133"/>
        <v>0</v>
      </c>
      <c r="DF190" s="61">
        <f t="shared" si="133"/>
        <v>0</v>
      </c>
      <c r="DG190" s="61">
        <f t="shared" si="133"/>
        <v>0</v>
      </c>
      <c r="DH190" s="61">
        <f t="shared" si="133"/>
        <v>0</v>
      </c>
      <c r="DI190" s="61">
        <f t="shared" si="133"/>
        <v>0</v>
      </c>
      <c r="DJ190" s="61">
        <f t="shared" si="133"/>
        <v>0</v>
      </c>
      <c r="DK190" s="61">
        <f t="shared" si="171"/>
        <v>0</v>
      </c>
      <c r="DL190" s="61">
        <f t="shared" si="171"/>
        <v>0</v>
      </c>
      <c r="DM190" s="61">
        <f t="shared" si="137"/>
        <v>0</v>
      </c>
      <c r="DN190" s="61">
        <f t="shared" si="137"/>
        <v>0</v>
      </c>
      <c r="DO190" s="61">
        <f t="shared" si="137"/>
        <v>0</v>
      </c>
      <c r="DP190" s="61">
        <f t="shared" si="137"/>
        <v>0</v>
      </c>
      <c r="DQ190" s="61">
        <f t="shared" si="134"/>
        <v>0.11764705882352899</v>
      </c>
      <c r="DR190" s="61">
        <f t="shared" si="134"/>
        <v>0.11764705882352899</v>
      </c>
      <c r="DS190" s="61">
        <f t="shared" si="114"/>
        <v>0.11764705882352899</v>
      </c>
      <c r="DT190" s="61">
        <f t="shared" si="114"/>
        <v>0.11764705882352899</v>
      </c>
      <c r="DU190" s="61">
        <f t="shared" si="114"/>
        <v>0.11764705882352899</v>
      </c>
      <c r="DV190" s="61">
        <f t="shared" si="114"/>
        <v>0.11764705882352899</v>
      </c>
      <c r="DW190" s="61">
        <f t="shared" si="150"/>
        <v>0.14705882352941199</v>
      </c>
      <c r="DX190" s="61">
        <f t="shared" si="150"/>
        <v>0.14705882352941199</v>
      </c>
      <c r="DY190" s="61">
        <f t="shared" si="150"/>
        <v>0</v>
      </c>
      <c r="DZ190" s="61">
        <f t="shared" si="146"/>
        <v>1</v>
      </c>
    </row>
    <row r="192" spans="2:130">
      <c r="B192" s="60" t="s">
        <v>38</v>
      </c>
      <c r="C192" s="53" t="s">
        <v>149</v>
      </c>
      <c r="N192" s="53"/>
      <c r="U192" s="54"/>
      <c r="W192" s="53"/>
      <c r="AD192" s="54"/>
      <c r="AF192" s="53"/>
      <c r="AM192" s="54"/>
      <c r="AO192" s="53"/>
      <c r="AV192" s="54"/>
      <c r="BN192" s="212" t="s">
        <v>150</v>
      </c>
      <c r="BO192" s="212"/>
    </row>
    <row r="193" spans="1:130">
      <c r="A193" s="59" t="s">
        <v>19</v>
      </c>
      <c r="B193" s="59" t="s">
        <v>24</v>
      </c>
      <c r="C193" s="59" t="s">
        <v>56</v>
      </c>
      <c r="D193" s="59">
        <v>2000</v>
      </c>
      <c r="E193" s="59">
        <v>2001</v>
      </c>
      <c r="F193" s="59">
        <v>2002</v>
      </c>
      <c r="G193" s="59">
        <v>2003</v>
      </c>
      <c r="H193" s="59">
        <v>2004</v>
      </c>
      <c r="I193" s="59">
        <v>2005</v>
      </c>
      <c r="J193" s="59">
        <v>2006</v>
      </c>
      <c r="K193" s="59">
        <v>2007</v>
      </c>
      <c r="L193" s="59">
        <v>2008</v>
      </c>
      <c r="M193" s="59">
        <v>2009</v>
      </c>
      <c r="N193" s="59">
        <v>2010</v>
      </c>
      <c r="O193" s="59">
        <v>2011</v>
      </c>
      <c r="P193" s="59">
        <v>2012</v>
      </c>
      <c r="Q193" s="59">
        <v>2013</v>
      </c>
      <c r="R193" s="59">
        <v>2014</v>
      </c>
      <c r="S193" s="59">
        <v>2015</v>
      </c>
      <c r="T193" s="59">
        <v>2016</v>
      </c>
      <c r="U193" s="59">
        <v>2017</v>
      </c>
      <c r="V193" s="59">
        <v>2018</v>
      </c>
      <c r="W193" s="59">
        <v>2019</v>
      </c>
      <c r="X193" s="59">
        <v>2020</v>
      </c>
      <c r="Y193" s="59">
        <v>2021</v>
      </c>
      <c r="Z193" s="59">
        <v>2022</v>
      </c>
      <c r="AA193" s="59">
        <v>2023</v>
      </c>
      <c r="AB193" s="59">
        <v>2024</v>
      </c>
      <c r="AC193" s="59">
        <v>2025</v>
      </c>
      <c r="AD193" s="59">
        <v>2026</v>
      </c>
      <c r="AE193" s="59">
        <v>2027</v>
      </c>
      <c r="AF193" s="59">
        <v>2028</v>
      </c>
      <c r="AG193" s="59">
        <v>2029</v>
      </c>
      <c r="AH193" s="59">
        <v>2030</v>
      </c>
      <c r="AI193" s="59">
        <v>2031</v>
      </c>
      <c r="AJ193" s="59">
        <v>2032</v>
      </c>
      <c r="AK193" s="59">
        <v>2033</v>
      </c>
      <c r="AL193" s="59">
        <v>2034</v>
      </c>
      <c r="AM193" s="59">
        <v>2035</v>
      </c>
      <c r="AN193" s="59">
        <v>2036</v>
      </c>
      <c r="AO193" s="59">
        <v>2037</v>
      </c>
      <c r="AP193" s="59">
        <v>2038</v>
      </c>
      <c r="AQ193" s="59">
        <v>2039</v>
      </c>
      <c r="AR193" s="59">
        <v>2040</v>
      </c>
      <c r="AS193" s="59">
        <v>2041</v>
      </c>
      <c r="AT193" s="59">
        <v>2042</v>
      </c>
      <c r="AU193" s="59">
        <v>2043</v>
      </c>
      <c r="AV193" s="59">
        <v>2044</v>
      </c>
      <c r="AW193" s="59">
        <v>2045</v>
      </c>
      <c r="AX193" s="59">
        <v>2046</v>
      </c>
      <c r="AY193" s="59">
        <v>2047</v>
      </c>
      <c r="AZ193" s="59">
        <v>2048</v>
      </c>
      <c r="BA193" s="59">
        <v>2049</v>
      </c>
      <c r="BB193" s="59">
        <v>2050</v>
      </c>
      <c r="BC193" s="59">
        <v>2051</v>
      </c>
      <c r="BD193" s="59">
        <v>2052</v>
      </c>
      <c r="BE193" s="59">
        <v>2053</v>
      </c>
      <c r="BF193" s="59">
        <v>2054</v>
      </c>
      <c r="BG193" s="59">
        <v>2055</v>
      </c>
      <c r="BH193" s="59">
        <v>2056</v>
      </c>
      <c r="BI193" s="59">
        <v>2057</v>
      </c>
      <c r="BJ193" s="59">
        <v>2058</v>
      </c>
      <c r="BK193" s="59">
        <v>2059</v>
      </c>
      <c r="BL193" s="59">
        <v>2060</v>
      </c>
      <c r="BM193" s="59" t="s">
        <v>151</v>
      </c>
      <c r="BN193" s="59"/>
      <c r="BO193" s="59"/>
      <c r="BP193" s="59" t="s">
        <v>56</v>
      </c>
      <c r="BQ193" s="59">
        <v>2000</v>
      </c>
      <c r="BR193" s="59">
        <v>2001</v>
      </c>
      <c r="BS193" s="59">
        <v>2002</v>
      </c>
      <c r="BT193" s="59">
        <v>2003</v>
      </c>
      <c r="BU193" s="59">
        <v>2004</v>
      </c>
      <c r="BV193" s="59">
        <v>2005</v>
      </c>
      <c r="BW193" s="59">
        <v>2006</v>
      </c>
      <c r="BX193" s="59">
        <v>2007</v>
      </c>
      <c r="BY193" s="59">
        <v>2008</v>
      </c>
      <c r="BZ193" s="59">
        <v>2009</v>
      </c>
      <c r="CA193" s="59">
        <v>2010</v>
      </c>
      <c r="CB193" s="59">
        <v>2011</v>
      </c>
      <c r="CC193" s="59">
        <v>2012</v>
      </c>
      <c r="CD193" s="59">
        <v>2013</v>
      </c>
      <c r="CE193" s="59">
        <v>2014</v>
      </c>
      <c r="CF193" s="59">
        <v>2015</v>
      </c>
      <c r="CG193" s="59">
        <v>2016</v>
      </c>
      <c r="CH193" s="59">
        <v>2017</v>
      </c>
      <c r="CI193" s="59">
        <v>2018</v>
      </c>
      <c r="CJ193" s="59">
        <v>2019</v>
      </c>
      <c r="CK193" s="59">
        <v>2020</v>
      </c>
      <c r="CL193" s="59">
        <v>2021</v>
      </c>
      <c r="CM193" s="59">
        <v>2022</v>
      </c>
      <c r="CN193" s="59">
        <v>2023</v>
      </c>
      <c r="CO193" s="59">
        <v>2024</v>
      </c>
      <c r="CP193" s="59">
        <v>2025</v>
      </c>
      <c r="CQ193" s="59">
        <v>2026</v>
      </c>
      <c r="CR193" s="59">
        <v>2027</v>
      </c>
      <c r="CS193" s="59">
        <v>2028</v>
      </c>
      <c r="CT193" s="59">
        <v>2029</v>
      </c>
      <c r="CU193" s="59">
        <v>2030</v>
      </c>
      <c r="CV193" s="59">
        <v>2031</v>
      </c>
      <c r="CW193" s="59">
        <v>2032</v>
      </c>
      <c r="CX193" s="59">
        <v>2033</v>
      </c>
      <c r="CY193" s="59">
        <v>2034</v>
      </c>
      <c r="CZ193" s="59">
        <v>2035</v>
      </c>
      <c r="DA193" s="59">
        <v>2036</v>
      </c>
      <c r="DB193" s="59">
        <v>2037</v>
      </c>
      <c r="DC193" s="59">
        <v>2038</v>
      </c>
      <c r="DD193" s="59">
        <v>2039</v>
      </c>
      <c r="DE193" s="59">
        <v>2040</v>
      </c>
      <c r="DF193" s="59">
        <v>2041</v>
      </c>
      <c r="DG193" s="59">
        <v>2042</v>
      </c>
      <c r="DH193" s="59">
        <v>2043</v>
      </c>
      <c r="DI193" s="59">
        <v>2044</v>
      </c>
      <c r="DJ193" s="59">
        <v>2045</v>
      </c>
      <c r="DK193" s="59">
        <v>2046</v>
      </c>
      <c r="DL193" s="59">
        <v>2047</v>
      </c>
      <c r="DM193" s="59">
        <v>2048</v>
      </c>
      <c r="DN193" s="59">
        <v>2049</v>
      </c>
      <c r="DO193" s="59">
        <v>2050</v>
      </c>
      <c r="DP193" s="59">
        <v>2051</v>
      </c>
      <c r="DQ193" s="59">
        <v>2052</v>
      </c>
      <c r="DR193" s="59">
        <v>2053</v>
      </c>
      <c r="DS193" s="59">
        <v>2054</v>
      </c>
      <c r="DT193" s="59">
        <v>2055</v>
      </c>
      <c r="DU193" s="59">
        <v>2056</v>
      </c>
      <c r="DV193" s="59">
        <v>2057</v>
      </c>
      <c r="DW193" s="59">
        <v>2058</v>
      </c>
      <c r="DX193" s="59">
        <v>2059</v>
      </c>
      <c r="DY193" s="59">
        <v>2060</v>
      </c>
      <c r="DZ193" s="59" t="s">
        <v>152</v>
      </c>
    </row>
    <row r="194" spans="1:130">
      <c r="A194" s="53">
        <v>0</v>
      </c>
      <c r="B194" s="63">
        <f>B130</f>
        <v>0</v>
      </c>
      <c r="C194" s="53">
        <v>2000</v>
      </c>
      <c r="D194" s="64">
        <f>VLOOKUP($C$66,$D$3:$K$63,$A$70,0)*B194</f>
        <v>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54">
        <f>SUM(D194:BL194)</f>
        <v>0</v>
      </c>
      <c r="BP194" s="53">
        <v>2000</v>
      </c>
      <c r="BQ194" s="61" t="e">
        <f>D194/$BM194</f>
        <v>#DIV/0!</v>
      </c>
      <c r="BR194" s="61" t="e">
        <f t="shared" ref="BR194:CG209" si="172">E194/$BM194</f>
        <v>#DIV/0!</v>
      </c>
      <c r="BS194" s="61" t="e">
        <f t="shared" si="172"/>
        <v>#DIV/0!</v>
      </c>
      <c r="BT194" s="61" t="e">
        <f t="shared" si="172"/>
        <v>#DIV/0!</v>
      </c>
      <c r="BU194" s="61" t="e">
        <f t="shared" si="172"/>
        <v>#DIV/0!</v>
      </c>
      <c r="BV194" s="61" t="e">
        <f t="shared" si="172"/>
        <v>#DIV/0!</v>
      </c>
      <c r="BW194" s="61" t="e">
        <f t="shared" si="172"/>
        <v>#DIV/0!</v>
      </c>
      <c r="BX194" s="61" t="e">
        <f t="shared" si="172"/>
        <v>#DIV/0!</v>
      </c>
      <c r="BY194" s="61" t="e">
        <f t="shared" si="172"/>
        <v>#DIV/0!</v>
      </c>
      <c r="BZ194" s="61" t="e">
        <f t="shared" si="172"/>
        <v>#DIV/0!</v>
      </c>
      <c r="CA194" s="61" t="e">
        <f t="shared" si="172"/>
        <v>#DIV/0!</v>
      </c>
      <c r="CB194" s="61" t="e">
        <f t="shared" si="172"/>
        <v>#DIV/0!</v>
      </c>
      <c r="CC194" s="61" t="e">
        <f t="shared" si="172"/>
        <v>#DIV/0!</v>
      </c>
      <c r="CD194" s="61" t="e">
        <f t="shared" si="172"/>
        <v>#DIV/0!</v>
      </c>
      <c r="CE194" s="61" t="e">
        <f t="shared" si="172"/>
        <v>#DIV/0!</v>
      </c>
      <c r="CF194" s="61" t="e">
        <f t="shared" si="172"/>
        <v>#DIV/0!</v>
      </c>
      <c r="CG194" s="61" t="e">
        <f t="shared" si="172"/>
        <v>#DIV/0!</v>
      </c>
      <c r="CH194" s="61" t="e">
        <f t="shared" ref="CH194:CW219" si="173">U194/$BM194</f>
        <v>#DIV/0!</v>
      </c>
      <c r="CI194" s="61" t="e">
        <f t="shared" si="173"/>
        <v>#DIV/0!</v>
      </c>
      <c r="CJ194" s="61" t="e">
        <f t="shared" si="173"/>
        <v>#DIV/0!</v>
      </c>
      <c r="CK194" s="61" t="e">
        <f t="shared" si="173"/>
        <v>#DIV/0!</v>
      </c>
      <c r="CL194" s="61" t="e">
        <f t="shared" si="173"/>
        <v>#DIV/0!</v>
      </c>
      <c r="CM194" s="61" t="e">
        <f>Z194/$BM194</f>
        <v>#DIV/0!</v>
      </c>
      <c r="CN194" s="61" t="e">
        <f t="shared" ref="CN194:DC209" si="174">AA194/$BM194</f>
        <v>#DIV/0!</v>
      </c>
      <c r="CO194" s="61" t="e">
        <f t="shared" si="174"/>
        <v>#DIV/0!</v>
      </c>
      <c r="CP194" s="61" t="e">
        <f t="shared" si="174"/>
        <v>#DIV/0!</v>
      </c>
      <c r="CQ194" s="61" t="e">
        <f t="shared" si="174"/>
        <v>#DIV/0!</v>
      </c>
      <c r="CR194" s="61" t="e">
        <f t="shared" si="174"/>
        <v>#DIV/0!</v>
      </c>
      <c r="CS194" s="61" t="e">
        <f t="shared" si="174"/>
        <v>#DIV/0!</v>
      </c>
      <c r="CT194" s="61" t="e">
        <f t="shared" si="174"/>
        <v>#DIV/0!</v>
      </c>
      <c r="CU194" s="61" t="e">
        <f t="shared" si="174"/>
        <v>#DIV/0!</v>
      </c>
      <c r="CV194" s="61" t="e">
        <f t="shared" si="174"/>
        <v>#DIV/0!</v>
      </c>
      <c r="CW194" s="61" t="e">
        <f t="shared" si="174"/>
        <v>#DIV/0!</v>
      </c>
      <c r="CX194" s="61" t="e">
        <f t="shared" si="174"/>
        <v>#DIV/0!</v>
      </c>
      <c r="CY194" s="61" t="e">
        <f t="shared" si="174"/>
        <v>#DIV/0!</v>
      </c>
      <c r="CZ194" s="61" t="e">
        <f t="shared" si="174"/>
        <v>#DIV/0!</v>
      </c>
      <c r="DA194" s="61" t="e">
        <f t="shared" si="174"/>
        <v>#DIV/0!</v>
      </c>
      <c r="DB194" s="61" t="e">
        <f t="shared" si="174"/>
        <v>#DIV/0!</v>
      </c>
      <c r="DC194" s="61" t="e">
        <f t="shared" si="174"/>
        <v>#DIV/0!</v>
      </c>
      <c r="DD194" s="61" t="e">
        <f t="shared" ref="DD194:DS209" si="175">AQ194/$BM194</f>
        <v>#DIV/0!</v>
      </c>
      <c r="DE194" s="61" t="e">
        <f t="shared" si="175"/>
        <v>#DIV/0!</v>
      </c>
      <c r="DF194" s="61" t="e">
        <f t="shared" si="175"/>
        <v>#DIV/0!</v>
      </c>
      <c r="DG194" s="61" t="e">
        <f t="shared" si="175"/>
        <v>#DIV/0!</v>
      </c>
      <c r="DH194" s="61" t="e">
        <f t="shared" si="175"/>
        <v>#DIV/0!</v>
      </c>
      <c r="DI194" s="61" t="e">
        <f t="shared" si="175"/>
        <v>#DIV/0!</v>
      </c>
      <c r="DJ194" s="61" t="e">
        <f t="shared" si="175"/>
        <v>#DIV/0!</v>
      </c>
      <c r="DK194" s="61" t="e">
        <f t="shared" si="175"/>
        <v>#DIV/0!</v>
      </c>
      <c r="DL194" s="61" t="e">
        <f t="shared" si="175"/>
        <v>#DIV/0!</v>
      </c>
      <c r="DM194" s="61" t="e">
        <f t="shared" si="175"/>
        <v>#DIV/0!</v>
      </c>
      <c r="DN194" s="61" t="e">
        <f t="shared" si="175"/>
        <v>#DIV/0!</v>
      </c>
      <c r="DO194" s="61" t="e">
        <f t="shared" si="175"/>
        <v>#DIV/0!</v>
      </c>
      <c r="DP194" s="61" t="e">
        <f t="shared" si="175"/>
        <v>#DIV/0!</v>
      </c>
      <c r="DQ194" s="61" t="e">
        <f t="shared" si="175"/>
        <v>#DIV/0!</v>
      </c>
      <c r="DR194" s="61" t="e">
        <f t="shared" si="175"/>
        <v>#DIV/0!</v>
      </c>
      <c r="DS194" s="61" t="e">
        <f t="shared" si="175"/>
        <v>#DIV/0!</v>
      </c>
      <c r="DT194" s="61" t="e">
        <f t="shared" ref="DT194:DY236" si="176">BG194/$BM194</f>
        <v>#DIV/0!</v>
      </c>
      <c r="DU194" s="61" t="e">
        <f t="shared" si="176"/>
        <v>#DIV/0!</v>
      </c>
      <c r="DV194" s="61" t="e">
        <f t="shared" si="176"/>
        <v>#DIV/0!</v>
      </c>
      <c r="DW194" s="61" t="e">
        <f t="shared" si="176"/>
        <v>#DIV/0!</v>
      </c>
      <c r="DX194" s="61" t="e">
        <f t="shared" si="176"/>
        <v>#DIV/0!</v>
      </c>
      <c r="DY194" s="61" t="e">
        <f t="shared" si="176"/>
        <v>#DIV/0!</v>
      </c>
      <c r="DZ194" s="61" t="e">
        <f>SUM(BQ194:DY194)</f>
        <v>#DIV/0!</v>
      </c>
    </row>
    <row r="195" spans="1:130">
      <c r="A195" s="53">
        <v>1</v>
      </c>
      <c r="B195" s="63">
        <f t="shared" ref="B195:B214" si="177">B131</f>
        <v>0.125</v>
      </c>
      <c r="C195" s="53">
        <v>2001</v>
      </c>
      <c r="D195" s="64">
        <f>VLOOKUP($C$66,$D$3:$K$63,$A$70,0)*(B195-B194)</f>
        <v>0</v>
      </c>
      <c r="E195" s="64">
        <f>VLOOKUP($C$67,$D$3:$K$63,$A$70,0)*B194</f>
        <v>0</v>
      </c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54">
        <f t="shared" ref="BM195:BM254" si="178">SUM(D195:BL195)</f>
        <v>0</v>
      </c>
      <c r="BP195" s="53">
        <v>2001</v>
      </c>
      <c r="BQ195" s="61" t="e">
        <f t="shared" ref="BQ195:CF224" si="179">D195/$BM195</f>
        <v>#DIV/0!</v>
      </c>
      <c r="BR195" s="61" t="e">
        <f t="shared" si="172"/>
        <v>#DIV/0!</v>
      </c>
      <c r="BS195" s="61" t="e">
        <f t="shared" si="172"/>
        <v>#DIV/0!</v>
      </c>
      <c r="BT195" s="61" t="e">
        <f t="shared" si="172"/>
        <v>#DIV/0!</v>
      </c>
      <c r="BU195" s="61" t="e">
        <f t="shared" si="172"/>
        <v>#DIV/0!</v>
      </c>
      <c r="BV195" s="61" t="e">
        <f t="shared" si="172"/>
        <v>#DIV/0!</v>
      </c>
      <c r="BW195" s="61" t="e">
        <f t="shared" si="172"/>
        <v>#DIV/0!</v>
      </c>
      <c r="BX195" s="61" t="e">
        <f t="shared" si="172"/>
        <v>#DIV/0!</v>
      </c>
      <c r="BY195" s="61" t="e">
        <f t="shared" si="172"/>
        <v>#DIV/0!</v>
      </c>
      <c r="BZ195" s="61" t="e">
        <f t="shared" si="172"/>
        <v>#DIV/0!</v>
      </c>
      <c r="CA195" s="61" t="e">
        <f t="shared" si="172"/>
        <v>#DIV/0!</v>
      </c>
      <c r="CB195" s="61" t="e">
        <f t="shared" si="172"/>
        <v>#DIV/0!</v>
      </c>
      <c r="CC195" s="61" t="e">
        <f t="shared" si="172"/>
        <v>#DIV/0!</v>
      </c>
      <c r="CD195" s="61" t="e">
        <f t="shared" si="172"/>
        <v>#DIV/0!</v>
      </c>
      <c r="CE195" s="61" t="e">
        <f t="shared" si="172"/>
        <v>#DIV/0!</v>
      </c>
      <c r="CF195" s="61" t="e">
        <f t="shared" si="172"/>
        <v>#DIV/0!</v>
      </c>
      <c r="CG195" s="61" t="e">
        <f t="shared" si="172"/>
        <v>#DIV/0!</v>
      </c>
      <c r="CH195" s="61" t="e">
        <f t="shared" si="173"/>
        <v>#DIV/0!</v>
      </c>
      <c r="CI195" s="61" t="e">
        <f t="shared" si="173"/>
        <v>#DIV/0!</v>
      </c>
      <c r="CJ195" s="61" t="e">
        <f t="shared" si="173"/>
        <v>#DIV/0!</v>
      </c>
      <c r="CK195" s="61" t="e">
        <f t="shared" si="173"/>
        <v>#DIV/0!</v>
      </c>
      <c r="CL195" s="61" t="e">
        <f t="shared" si="173"/>
        <v>#DIV/0!</v>
      </c>
      <c r="CM195" s="61" t="e">
        <f t="shared" si="173"/>
        <v>#DIV/0!</v>
      </c>
      <c r="CN195" s="61" t="e">
        <f t="shared" si="174"/>
        <v>#DIV/0!</v>
      </c>
      <c r="CO195" s="61" t="e">
        <f t="shared" si="174"/>
        <v>#DIV/0!</v>
      </c>
      <c r="CP195" s="61" t="e">
        <f t="shared" si="174"/>
        <v>#DIV/0!</v>
      </c>
      <c r="CQ195" s="61" t="e">
        <f t="shared" si="174"/>
        <v>#DIV/0!</v>
      </c>
      <c r="CR195" s="61" t="e">
        <f t="shared" si="174"/>
        <v>#DIV/0!</v>
      </c>
      <c r="CS195" s="61" t="e">
        <f t="shared" si="174"/>
        <v>#DIV/0!</v>
      </c>
      <c r="CT195" s="61" t="e">
        <f t="shared" si="174"/>
        <v>#DIV/0!</v>
      </c>
      <c r="CU195" s="61" t="e">
        <f t="shared" si="174"/>
        <v>#DIV/0!</v>
      </c>
      <c r="CV195" s="61" t="e">
        <f t="shared" si="174"/>
        <v>#DIV/0!</v>
      </c>
      <c r="CW195" s="61" t="e">
        <f t="shared" si="174"/>
        <v>#DIV/0!</v>
      </c>
      <c r="CX195" s="61" t="e">
        <f t="shared" si="174"/>
        <v>#DIV/0!</v>
      </c>
      <c r="CY195" s="61" t="e">
        <f t="shared" si="174"/>
        <v>#DIV/0!</v>
      </c>
      <c r="CZ195" s="61" t="e">
        <f t="shared" si="174"/>
        <v>#DIV/0!</v>
      </c>
      <c r="DA195" s="61" t="e">
        <f t="shared" si="174"/>
        <v>#DIV/0!</v>
      </c>
      <c r="DB195" s="61" t="e">
        <f t="shared" si="174"/>
        <v>#DIV/0!</v>
      </c>
      <c r="DC195" s="61" t="e">
        <f t="shared" si="174"/>
        <v>#DIV/0!</v>
      </c>
      <c r="DD195" s="61" t="e">
        <f t="shared" si="175"/>
        <v>#DIV/0!</v>
      </c>
      <c r="DE195" s="61" t="e">
        <f t="shared" si="175"/>
        <v>#DIV/0!</v>
      </c>
      <c r="DF195" s="61" t="e">
        <f t="shared" si="175"/>
        <v>#DIV/0!</v>
      </c>
      <c r="DG195" s="61" t="e">
        <f t="shared" si="175"/>
        <v>#DIV/0!</v>
      </c>
      <c r="DH195" s="61" t="e">
        <f t="shared" si="175"/>
        <v>#DIV/0!</v>
      </c>
      <c r="DI195" s="61" t="e">
        <f t="shared" si="175"/>
        <v>#DIV/0!</v>
      </c>
      <c r="DJ195" s="61" t="e">
        <f t="shared" si="175"/>
        <v>#DIV/0!</v>
      </c>
      <c r="DK195" s="61" t="e">
        <f t="shared" si="175"/>
        <v>#DIV/0!</v>
      </c>
      <c r="DL195" s="61" t="e">
        <f t="shared" si="175"/>
        <v>#DIV/0!</v>
      </c>
      <c r="DM195" s="61" t="e">
        <f t="shared" si="175"/>
        <v>#DIV/0!</v>
      </c>
      <c r="DN195" s="61" t="e">
        <f t="shared" si="175"/>
        <v>#DIV/0!</v>
      </c>
      <c r="DO195" s="61" t="e">
        <f t="shared" si="175"/>
        <v>#DIV/0!</v>
      </c>
      <c r="DP195" s="61" t="e">
        <f t="shared" si="175"/>
        <v>#DIV/0!</v>
      </c>
      <c r="DQ195" s="61" t="e">
        <f t="shared" si="175"/>
        <v>#DIV/0!</v>
      </c>
      <c r="DR195" s="61" t="e">
        <f t="shared" si="175"/>
        <v>#DIV/0!</v>
      </c>
      <c r="DS195" s="61" t="e">
        <f t="shared" si="175"/>
        <v>#DIV/0!</v>
      </c>
      <c r="DT195" s="61" t="e">
        <f t="shared" si="176"/>
        <v>#DIV/0!</v>
      </c>
      <c r="DU195" s="61" t="e">
        <f t="shared" si="176"/>
        <v>#DIV/0!</v>
      </c>
      <c r="DV195" s="61" t="e">
        <f t="shared" si="176"/>
        <v>#DIV/0!</v>
      </c>
      <c r="DW195" s="61" t="e">
        <f t="shared" si="176"/>
        <v>#DIV/0!</v>
      </c>
      <c r="DX195" s="61" t="e">
        <f t="shared" si="176"/>
        <v>#DIV/0!</v>
      </c>
      <c r="DY195" s="61" t="e">
        <f t="shared" si="176"/>
        <v>#DIV/0!</v>
      </c>
      <c r="DZ195" s="61" t="e">
        <f t="shared" ref="DZ195:DZ233" si="180">SUM(BQ195:DY195)</f>
        <v>#DIV/0!</v>
      </c>
    </row>
    <row r="196" spans="1:130">
      <c r="A196" s="53">
        <v>2</v>
      </c>
      <c r="B196" s="63">
        <f t="shared" si="177"/>
        <v>0.25</v>
      </c>
      <c r="C196" s="53">
        <v>2002</v>
      </c>
      <c r="D196" s="64">
        <f t="shared" ref="D196:D214" si="181">VLOOKUP($C$66,$D$3:$K$63,$A$70,0)*(B196-B195)</f>
        <v>0</v>
      </c>
      <c r="E196" s="64">
        <f>VLOOKUP($C$67,$D$3:$K$63,$A$70,0)*(B195-B194)</f>
        <v>0</v>
      </c>
      <c r="F196" s="64">
        <f>VLOOKUP($C$68,$D$3:$K$63,$A$70,0)*B194</f>
        <v>0</v>
      </c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54">
        <f t="shared" si="178"/>
        <v>0</v>
      </c>
      <c r="BP196" s="53">
        <v>2002</v>
      </c>
      <c r="BQ196" s="61" t="e">
        <f t="shared" si="179"/>
        <v>#DIV/0!</v>
      </c>
      <c r="BR196" s="61" t="e">
        <f t="shared" si="172"/>
        <v>#DIV/0!</v>
      </c>
      <c r="BS196" s="61" t="e">
        <f t="shared" si="172"/>
        <v>#DIV/0!</v>
      </c>
      <c r="BT196" s="61" t="e">
        <f t="shared" si="172"/>
        <v>#DIV/0!</v>
      </c>
      <c r="BU196" s="61" t="e">
        <f t="shared" si="172"/>
        <v>#DIV/0!</v>
      </c>
      <c r="BV196" s="61" t="e">
        <f t="shared" si="172"/>
        <v>#DIV/0!</v>
      </c>
      <c r="BW196" s="61" t="e">
        <f t="shared" si="172"/>
        <v>#DIV/0!</v>
      </c>
      <c r="BX196" s="61" t="e">
        <f t="shared" si="172"/>
        <v>#DIV/0!</v>
      </c>
      <c r="BY196" s="61" t="e">
        <f t="shared" si="172"/>
        <v>#DIV/0!</v>
      </c>
      <c r="BZ196" s="61" t="e">
        <f t="shared" si="172"/>
        <v>#DIV/0!</v>
      </c>
      <c r="CA196" s="61" t="e">
        <f t="shared" si="172"/>
        <v>#DIV/0!</v>
      </c>
      <c r="CB196" s="61" t="e">
        <f t="shared" si="172"/>
        <v>#DIV/0!</v>
      </c>
      <c r="CC196" s="61" t="e">
        <f t="shared" si="172"/>
        <v>#DIV/0!</v>
      </c>
      <c r="CD196" s="61" t="e">
        <f t="shared" si="172"/>
        <v>#DIV/0!</v>
      </c>
      <c r="CE196" s="61" t="e">
        <f t="shared" si="172"/>
        <v>#DIV/0!</v>
      </c>
      <c r="CF196" s="61" t="e">
        <f t="shared" si="172"/>
        <v>#DIV/0!</v>
      </c>
      <c r="CG196" s="61" t="e">
        <f t="shared" si="172"/>
        <v>#DIV/0!</v>
      </c>
      <c r="CH196" s="61" t="e">
        <f t="shared" si="173"/>
        <v>#DIV/0!</v>
      </c>
      <c r="CI196" s="61" t="e">
        <f t="shared" si="173"/>
        <v>#DIV/0!</v>
      </c>
      <c r="CJ196" s="61" t="e">
        <f t="shared" si="173"/>
        <v>#DIV/0!</v>
      </c>
      <c r="CK196" s="61" t="e">
        <f t="shared" si="173"/>
        <v>#DIV/0!</v>
      </c>
      <c r="CL196" s="61" t="e">
        <f t="shared" si="173"/>
        <v>#DIV/0!</v>
      </c>
      <c r="CM196" s="61" t="e">
        <f t="shared" si="173"/>
        <v>#DIV/0!</v>
      </c>
      <c r="CN196" s="61" t="e">
        <f t="shared" si="174"/>
        <v>#DIV/0!</v>
      </c>
      <c r="CO196" s="61" t="e">
        <f t="shared" si="174"/>
        <v>#DIV/0!</v>
      </c>
      <c r="CP196" s="61" t="e">
        <f t="shared" si="174"/>
        <v>#DIV/0!</v>
      </c>
      <c r="CQ196" s="61" t="e">
        <f t="shared" si="174"/>
        <v>#DIV/0!</v>
      </c>
      <c r="CR196" s="61" t="e">
        <f t="shared" si="174"/>
        <v>#DIV/0!</v>
      </c>
      <c r="CS196" s="61" t="e">
        <f t="shared" si="174"/>
        <v>#DIV/0!</v>
      </c>
      <c r="CT196" s="61" t="e">
        <f t="shared" si="174"/>
        <v>#DIV/0!</v>
      </c>
      <c r="CU196" s="61" t="e">
        <f t="shared" si="174"/>
        <v>#DIV/0!</v>
      </c>
      <c r="CV196" s="61" t="e">
        <f t="shared" si="174"/>
        <v>#DIV/0!</v>
      </c>
      <c r="CW196" s="61" t="e">
        <f t="shared" si="174"/>
        <v>#DIV/0!</v>
      </c>
      <c r="CX196" s="61" t="e">
        <f t="shared" si="174"/>
        <v>#DIV/0!</v>
      </c>
      <c r="CY196" s="61" t="e">
        <f t="shared" si="174"/>
        <v>#DIV/0!</v>
      </c>
      <c r="CZ196" s="61" t="e">
        <f t="shared" si="174"/>
        <v>#DIV/0!</v>
      </c>
      <c r="DA196" s="61" t="e">
        <f t="shared" si="174"/>
        <v>#DIV/0!</v>
      </c>
      <c r="DB196" s="61" t="e">
        <f t="shared" si="174"/>
        <v>#DIV/0!</v>
      </c>
      <c r="DC196" s="61" t="e">
        <f t="shared" si="174"/>
        <v>#DIV/0!</v>
      </c>
      <c r="DD196" s="61" t="e">
        <f t="shared" si="175"/>
        <v>#DIV/0!</v>
      </c>
      <c r="DE196" s="61" t="e">
        <f t="shared" si="175"/>
        <v>#DIV/0!</v>
      </c>
      <c r="DF196" s="61" t="e">
        <f t="shared" si="175"/>
        <v>#DIV/0!</v>
      </c>
      <c r="DG196" s="61" t="e">
        <f t="shared" si="175"/>
        <v>#DIV/0!</v>
      </c>
      <c r="DH196" s="61" t="e">
        <f t="shared" si="175"/>
        <v>#DIV/0!</v>
      </c>
      <c r="DI196" s="61" t="e">
        <f t="shared" si="175"/>
        <v>#DIV/0!</v>
      </c>
      <c r="DJ196" s="61" t="e">
        <f t="shared" si="175"/>
        <v>#DIV/0!</v>
      </c>
      <c r="DK196" s="61" t="e">
        <f t="shared" si="175"/>
        <v>#DIV/0!</v>
      </c>
      <c r="DL196" s="61" t="e">
        <f t="shared" si="175"/>
        <v>#DIV/0!</v>
      </c>
      <c r="DM196" s="61" t="e">
        <f t="shared" si="175"/>
        <v>#DIV/0!</v>
      </c>
      <c r="DN196" s="61" t="e">
        <f t="shared" si="175"/>
        <v>#DIV/0!</v>
      </c>
      <c r="DO196" s="61" t="e">
        <f t="shared" si="175"/>
        <v>#DIV/0!</v>
      </c>
      <c r="DP196" s="61" t="e">
        <f t="shared" si="175"/>
        <v>#DIV/0!</v>
      </c>
      <c r="DQ196" s="61" t="e">
        <f t="shared" si="175"/>
        <v>#DIV/0!</v>
      </c>
      <c r="DR196" s="61" t="e">
        <f t="shared" si="175"/>
        <v>#DIV/0!</v>
      </c>
      <c r="DS196" s="61" t="e">
        <f t="shared" si="175"/>
        <v>#DIV/0!</v>
      </c>
      <c r="DT196" s="61" t="e">
        <f t="shared" si="176"/>
        <v>#DIV/0!</v>
      </c>
      <c r="DU196" s="61" t="e">
        <f t="shared" si="176"/>
        <v>#DIV/0!</v>
      </c>
      <c r="DV196" s="61" t="e">
        <f t="shared" si="176"/>
        <v>#DIV/0!</v>
      </c>
      <c r="DW196" s="61" t="e">
        <f t="shared" si="176"/>
        <v>#DIV/0!</v>
      </c>
      <c r="DX196" s="61" t="e">
        <f t="shared" si="176"/>
        <v>#DIV/0!</v>
      </c>
      <c r="DY196" s="61" t="e">
        <f t="shared" si="176"/>
        <v>#DIV/0!</v>
      </c>
      <c r="DZ196" s="61" t="e">
        <f t="shared" si="180"/>
        <v>#DIV/0!</v>
      </c>
    </row>
    <row r="197" spans="1:130">
      <c r="A197" s="53">
        <v>3</v>
      </c>
      <c r="B197" s="63">
        <f t="shared" si="177"/>
        <v>0.375</v>
      </c>
      <c r="C197" s="53">
        <v>2003</v>
      </c>
      <c r="D197" s="64">
        <f t="shared" si="181"/>
        <v>0</v>
      </c>
      <c r="E197" s="64">
        <f t="shared" ref="E197:E215" si="182">VLOOKUP($C$67,$D$3:$K$63,$A$70,0)*(B196-B195)</f>
        <v>0</v>
      </c>
      <c r="F197" s="64">
        <f>VLOOKUP($C$68,$D$3:$K$63,$A$70,0)*(B195-B194)</f>
        <v>0</v>
      </c>
      <c r="G197" s="64">
        <f>VLOOKUP($C$69,$D$3:$K$63,$A$70,0)*B194</f>
        <v>0</v>
      </c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54">
        <f t="shared" si="178"/>
        <v>0</v>
      </c>
      <c r="BP197" s="53">
        <v>2003</v>
      </c>
      <c r="BQ197" s="61" t="e">
        <f t="shared" si="179"/>
        <v>#DIV/0!</v>
      </c>
      <c r="BR197" s="61" t="e">
        <f t="shared" si="172"/>
        <v>#DIV/0!</v>
      </c>
      <c r="BS197" s="61" t="e">
        <f t="shared" si="172"/>
        <v>#DIV/0!</v>
      </c>
      <c r="BT197" s="61" t="e">
        <f t="shared" si="172"/>
        <v>#DIV/0!</v>
      </c>
      <c r="BU197" s="61" t="e">
        <f t="shared" si="172"/>
        <v>#DIV/0!</v>
      </c>
      <c r="BV197" s="61" t="e">
        <f t="shared" si="172"/>
        <v>#DIV/0!</v>
      </c>
      <c r="BW197" s="61" t="e">
        <f t="shared" si="172"/>
        <v>#DIV/0!</v>
      </c>
      <c r="BX197" s="61" t="e">
        <f t="shared" si="172"/>
        <v>#DIV/0!</v>
      </c>
      <c r="BY197" s="61" t="e">
        <f t="shared" si="172"/>
        <v>#DIV/0!</v>
      </c>
      <c r="BZ197" s="61" t="e">
        <f t="shared" si="172"/>
        <v>#DIV/0!</v>
      </c>
      <c r="CA197" s="61" t="e">
        <f t="shared" si="172"/>
        <v>#DIV/0!</v>
      </c>
      <c r="CB197" s="61" t="e">
        <f t="shared" si="172"/>
        <v>#DIV/0!</v>
      </c>
      <c r="CC197" s="61" t="e">
        <f t="shared" si="172"/>
        <v>#DIV/0!</v>
      </c>
      <c r="CD197" s="61" t="e">
        <f t="shared" si="172"/>
        <v>#DIV/0!</v>
      </c>
      <c r="CE197" s="61" t="e">
        <f t="shared" si="172"/>
        <v>#DIV/0!</v>
      </c>
      <c r="CF197" s="61" t="e">
        <f t="shared" si="172"/>
        <v>#DIV/0!</v>
      </c>
      <c r="CG197" s="61" t="e">
        <f t="shared" si="172"/>
        <v>#DIV/0!</v>
      </c>
      <c r="CH197" s="61" t="e">
        <f t="shared" si="173"/>
        <v>#DIV/0!</v>
      </c>
      <c r="CI197" s="61" t="e">
        <f t="shared" si="173"/>
        <v>#DIV/0!</v>
      </c>
      <c r="CJ197" s="61" t="e">
        <f t="shared" si="173"/>
        <v>#DIV/0!</v>
      </c>
      <c r="CK197" s="61" t="e">
        <f t="shared" si="173"/>
        <v>#DIV/0!</v>
      </c>
      <c r="CL197" s="61" t="e">
        <f t="shared" si="173"/>
        <v>#DIV/0!</v>
      </c>
      <c r="CM197" s="61" t="e">
        <f t="shared" si="173"/>
        <v>#DIV/0!</v>
      </c>
      <c r="CN197" s="61" t="e">
        <f t="shared" si="174"/>
        <v>#DIV/0!</v>
      </c>
      <c r="CO197" s="61" t="e">
        <f t="shared" si="174"/>
        <v>#DIV/0!</v>
      </c>
      <c r="CP197" s="61" t="e">
        <f t="shared" si="174"/>
        <v>#DIV/0!</v>
      </c>
      <c r="CQ197" s="61" t="e">
        <f t="shared" si="174"/>
        <v>#DIV/0!</v>
      </c>
      <c r="CR197" s="61" t="e">
        <f t="shared" si="174"/>
        <v>#DIV/0!</v>
      </c>
      <c r="CS197" s="61" t="e">
        <f t="shared" si="174"/>
        <v>#DIV/0!</v>
      </c>
      <c r="CT197" s="61" t="e">
        <f t="shared" si="174"/>
        <v>#DIV/0!</v>
      </c>
      <c r="CU197" s="61" t="e">
        <f t="shared" si="174"/>
        <v>#DIV/0!</v>
      </c>
      <c r="CV197" s="61" t="e">
        <f t="shared" si="174"/>
        <v>#DIV/0!</v>
      </c>
      <c r="CW197" s="61" t="e">
        <f t="shared" si="174"/>
        <v>#DIV/0!</v>
      </c>
      <c r="CX197" s="61" t="e">
        <f t="shared" si="174"/>
        <v>#DIV/0!</v>
      </c>
      <c r="CY197" s="61" t="e">
        <f t="shared" si="174"/>
        <v>#DIV/0!</v>
      </c>
      <c r="CZ197" s="61" t="e">
        <f t="shared" si="174"/>
        <v>#DIV/0!</v>
      </c>
      <c r="DA197" s="61" t="e">
        <f t="shared" si="174"/>
        <v>#DIV/0!</v>
      </c>
      <c r="DB197" s="61" t="e">
        <f t="shared" si="174"/>
        <v>#DIV/0!</v>
      </c>
      <c r="DC197" s="61" t="e">
        <f t="shared" si="174"/>
        <v>#DIV/0!</v>
      </c>
      <c r="DD197" s="61" t="e">
        <f t="shared" si="175"/>
        <v>#DIV/0!</v>
      </c>
      <c r="DE197" s="61" t="e">
        <f t="shared" si="175"/>
        <v>#DIV/0!</v>
      </c>
      <c r="DF197" s="61" t="e">
        <f t="shared" si="175"/>
        <v>#DIV/0!</v>
      </c>
      <c r="DG197" s="61" t="e">
        <f t="shared" si="175"/>
        <v>#DIV/0!</v>
      </c>
      <c r="DH197" s="61" t="e">
        <f t="shared" si="175"/>
        <v>#DIV/0!</v>
      </c>
      <c r="DI197" s="61" t="e">
        <f t="shared" si="175"/>
        <v>#DIV/0!</v>
      </c>
      <c r="DJ197" s="61" t="e">
        <f t="shared" si="175"/>
        <v>#DIV/0!</v>
      </c>
      <c r="DK197" s="61" t="e">
        <f t="shared" si="175"/>
        <v>#DIV/0!</v>
      </c>
      <c r="DL197" s="61" t="e">
        <f t="shared" si="175"/>
        <v>#DIV/0!</v>
      </c>
      <c r="DM197" s="61" t="e">
        <f t="shared" si="175"/>
        <v>#DIV/0!</v>
      </c>
      <c r="DN197" s="61" t="e">
        <f t="shared" si="175"/>
        <v>#DIV/0!</v>
      </c>
      <c r="DO197" s="61" t="e">
        <f t="shared" si="175"/>
        <v>#DIV/0!</v>
      </c>
      <c r="DP197" s="61" t="e">
        <f t="shared" si="175"/>
        <v>#DIV/0!</v>
      </c>
      <c r="DQ197" s="61" t="e">
        <f t="shared" si="175"/>
        <v>#DIV/0!</v>
      </c>
      <c r="DR197" s="61" t="e">
        <f t="shared" si="175"/>
        <v>#DIV/0!</v>
      </c>
      <c r="DS197" s="61" t="e">
        <f t="shared" si="175"/>
        <v>#DIV/0!</v>
      </c>
      <c r="DT197" s="61" t="e">
        <f t="shared" si="176"/>
        <v>#DIV/0!</v>
      </c>
      <c r="DU197" s="61" t="e">
        <f t="shared" si="176"/>
        <v>#DIV/0!</v>
      </c>
      <c r="DV197" s="61" t="e">
        <f t="shared" si="176"/>
        <v>#DIV/0!</v>
      </c>
      <c r="DW197" s="61" t="e">
        <f t="shared" si="176"/>
        <v>#DIV/0!</v>
      </c>
      <c r="DX197" s="61" t="e">
        <f t="shared" si="176"/>
        <v>#DIV/0!</v>
      </c>
      <c r="DY197" s="61" t="e">
        <f t="shared" si="176"/>
        <v>#DIV/0!</v>
      </c>
      <c r="DZ197" s="61" t="e">
        <f t="shared" si="180"/>
        <v>#DIV/0!</v>
      </c>
    </row>
    <row r="198" spans="1:130">
      <c r="A198" s="53">
        <v>4</v>
      </c>
      <c r="B198" s="63">
        <f t="shared" si="177"/>
        <v>0.5</v>
      </c>
      <c r="C198" s="53">
        <v>2004</v>
      </c>
      <c r="D198" s="64">
        <f t="shared" si="181"/>
        <v>0</v>
      </c>
      <c r="E198" s="64">
        <f t="shared" si="182"/>
        <v>0</v>
      </c>
      <c r="F198" s="64">
        <f t="shared" ref="F198:F216" si="183">VLOOKUP($C$68,$D$3:$K$63,$A$70,0)*(B196-B195)</f>
        <v>0</v>
      </c>
      <c r="G198" s="64">
        <f>VLOOKUP($C$69,$D$3:$K$63,$A$70,0)*(B195-B194)</f>
        <v>0</v>
      </c>
      <c r="H198" s="64">
        <f>VLOOKUP($C$70,$D$3:$K$63,$A$70,0)*B194</f>
        <v>0</v>
      </c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54">
        <f t="shared" si="178"/>
        <v>0</v>
      </c>
      <c r="BP198" s="53">
        <v>2004</v>
      </c>
      <c r="BQ198" s="61" t="e">
        <f t="shared" si="179"/>
        <v>#DIV/0!</v>
      </c>
      <c r="BR198" s="61" t="e">
        <f t="shared" si="172"/>
        <v>#DIV/0!</v>
      </c>
      <c r="BS198" s="61" t="e">
        <f t="shared" si="172"/>
        <v>#DIV/0!</v>
      </c>
      <c r="BT198" s="61" t="e">
        <f t="shared" si="172"/>
        <v>#DIV/0!</v>
      </c>
      <c r="BU198" s="61" t="e">
        <f t="shared" si="172"/>
        <v>#DIV/0!</v>
      </c>
      <c r="BV198" s="61" t="e">
        <f t="shared" si="172"/>
        <v>#DIV/0!</v>
      </c>
      <c r="BW198" s="61" t="e">
        <f t="shared" si="172"/>
        <v>#DIV/0!</v>
      </c>
      <c r="BX198" s="61" t="e">
        <f t="shared" si="172"/>
        <v>#DIV/0!</v>
      </c>
      <c r="BY198" s="61" t="e">
        <f t="shared" si="172"/>
        <v>#DIV/0!</v>
      </c>
      <c r="BZ198" s="61" t="e">
        <f t="shared" si="172"/>
        <v>#DIV/0!</v>
      </c>
      <c r="CA198" s="61" t="e">
        <f t="shared" si="172"/>
        <v>#DIV/0!</v>
      </c>
      <c r="CB198" s="61" t="e">
        <f t="shared" si="172"/>
        <v>#DIV/0!</v>
      </c>
      <c r="CC198" s="61" t="e">
        <f t="shared" si="172"/>
        <v>#DIV/0!</v>
      </c>
      <c r="CD198" s="61" t="e">
        <f t="shared" si="172"/>
        <v>#DIV/0!</v>
      </c>
      <c r="CE198" s="61" t="e">
        <f t="shared" si="172"/>
        <v>#DIV/0!</v>
      </c>
      <c r="CF198" s="61" t="e">
        <f t="shared" si="172"/>
        <v>#DIV/0!</v>
      </c>
      <c r="CG198" s="61" t="e">
        <f t="shared" si="172"/>
        <v>#DIV/0!</v>
      </c>
      <c r="CH198" s="61" t="e">
        <f t="shared" si="173"/>
        <v>#DIV/0!</v>
      </c>
      <c r="CI198" s="61" t="e">
        <f t="shared" si="173"/>
        <v>#DIV/0!</v>
      </c>
      <c r="CJ198" s="61" t="e">
        <f t="shared" si="173"/>
        <v>#DIV/0!</v>
      </c>
      <c r="CK198" s="61" t="e">
        <f t="shared" si="173"/>
        <v>#DIV/0!</v>
      </c>
      <c r="CL198" s="61" t="e">
        <f t="shared" si="173"/>
        <v>#DIV/0!</v>
      </c>
      <c r="CM198" s="61" t="e">
        <f t="shared" si="173"/>
        <v>#DIV/0!</v>
      </c>
      <c r="CN198" s="61" t="e">
        <f t="shared" si="174"/>
        <v>#DIV/0!</v>
      </c>
      <c r="CO198" s="61" t="e">
        <f t="shared" si="174"/>
        <v>#DIV/0!</v>
      </c>
      <c r="CP198" s="61" t="e">
        <f t="shared" si="174"/>
        <v>#DIV/0!</v>
      </c>
      <c r="CQ198" s="61" t="e">
        <f t="shared" si="174"/>
        <v>#DIV/0!</v>
      </c>
      <c r="CR198" s="61" t="e">
        <f t="shared" si="174"/>
        <v>#DIV/0!</v>
      </c>
      <c r="CS198" s="61" t="e">
        <f t="shared" si="174"/>
        <v>#DIV/0!</v>
      </c>
      <c r="CT198" s="61" t="e">
        <f t="shared" si="174"/>
        <v>#DIV/0!</v>
      </c>
      <c r="CU198" s="61" t="e">
        <f t="shared" si="174"/>
        <v>#DIV/0!</v>
      </c>
      <c r="CV198" s="61" t="e">
        <f t="shared" si="174"/>
        <v>#DIV/0!</v>
      </c>
      <c r="CW198" s="61" t="e">
        <f t="shared" si="174"/>
        <v>#DIV/0!</v>
      </c>
      <c r="CX198" s="61" t="e">
        <f t="shared" si="174"/>
        <v>#DIV/0!</v>
      </c>
      <c r="CY198" s="61" t="e">
        <f t="shared" si="174"/>
        <v>#DIV/0!</v>
      </c>
      <c r="CZ198" s="61" t="e">
        <f t="shared" si="174"/>
        <v>#DIV/0!</v>
      </c>
      <c r="DA198" s="61" t="e">
        <f t="shared" si="174"/>
        <v>#DIV/0!</v>
      </c>
      <c r="DB198" s="61" t="e">
        <f t="shared" si="174"/>
        <v>#DIV/0!</v>
      </c>
      <c r="DC198" s="61" t="e">
        <f t="shared" si="174"/>
        <v>#DIV/0!</v>
      </c>
      <c r="DD198" s="61" t="e">
        <f t="shared" si="175"/>
        <v>#DIV/0!</v>
      </c>
      <c r="DE198" s="61" t="e">
        <f t="shared" si="175"/>
        <v>#DIV/0!</v>
      </c>
      <c r="DF198" s="61" t="e">
        <f t="shared" si="175"/>
        <v>#DIV/0!</v>
      </c>
      <c r="DG198" s="61" t="e">
        <f t="shared" si="175"/>
        <v>#DIV/0!</v>
      </c>
      <c r="DH198" s="61" t="e">
        <f t="shared" si="175"/>
        <v>#DIV/0!</v>
      </c>
      <c r="DI198" s="61" t="e">
        <f t="shared" si="175"/>
        <v>#DIV/0!</v>
      </c>
      <c r="DJ198" s="61" t="e">
        <f t="shared" si="175"/>
        <v>#DIV/0!</v>
      </c>
      <c r="DK198" s="61" t="e">
        <f t="shared" si="175"/>
        <v>#DIV/0!</v>
      </c>
      <c r="DL198" s="61" t="e">
        <f t="shared" si="175"/>
        <v>#DIV/0!</v>
      </c>
      <c r="DM198" s="61" t="e">
        <f t="shared" si="175"/>
        <v>#DIV/0!</v>
      </c>
      <c r="DN198" s="61" t="e">
        <f t="shared" si="175"/>
        <v>#DIV/0!</v>
      </c>
      <c r="DO198" s="61" t="e">
        <f t="shared" si="175"/>
        <v>#DIV/0!</v>
      </c>
      <c r="DP198" s="61" t="e">
        <f t="shared" si="175"/>
        <v>#DIV/0!</v>
      </c>
      <c r="DQ198" s="61" t="e">
        <f t="shared" si="175"/>
        <v>#DIV/0!</v>
      </c>
      <c r="DR198" s="61" t="e">
        <f t="shared" si="175"/>
        <v>#DIV/0!</v>
      </c>
      <c r="DS198" s="61" t="e">
        <f t="shared" si="175"/>
        <v>#DIV/0!</v>
      </c>
      <c r="DT198" s="61" t="e">
        <f t="shared" si="176"/>
        <v>#DIV/0!</v>
      </c>
      <c r="DU198" s="61" t="e">
        <f t="shared" si="176"/>
        <v>#DIV/0!</v>
      </c>
      <c r="DV198" s="61" t="e">
        <f t="shared" si="176"/>
        <v>#DIV/0!</v>
      </c>
      <c r="DW198" s="61" t="e">
        <f t="shared" si="176"/>
        <v>#DIV/0!</v>
      </c>
      <c r="DX198" s="61" t="e">
        <f t="shared" si="176"/>
        <v>#DIV/0!</v>
      </c>
      <c r="DY198" s="61" t="e">
        <f t="shared" si="176"/>
        <v>#DIV/0!</v>
      </c>
      <c r="DZ198" s="61" t="e">
        <f t="shared" si="180"/>
        <v>#DIV/0!</v>
      </c>
    </row>
    <row r="199" spans="1:130">
      <c r="A199" s="53">
        <v>5</v>
      </c>
      <c r="B199" s="63">
        <f t="shared" si="177"/>
        <v>0.625</v>
      </c>
      <c r="C199" s="53">
        <v>2005</v>
      </c>
      <c r="D199" s="64">
        <f t="shared" si="181"/>
        <v>0</v>
      </c>
      <c r="E199" s="64">
        <f t="shared" si="182"/>
        <v>0</v>
      </c>
      <c r="F199" s="64">
        <f t="shared" si="183"/>
        <v>0</v>
      </c>
      <c r="G199" s="64">
        <f t="shared" ref="G199:G217" si="184">VLOOKUP($C$69,$D$3:$K$63,$A$70,0)*(B196-B195)</f>
        <v>0</v>
      </c>
      <c r="H199" s="64">
        <f>VLOOKUP($C$70,$D$3:$K$63,$A$70,0)*(B195-B194)</f>
        <v>282074657.686005</v>
      </c>
      <c r="I199" s="64">
        <f>VLOOKUP($C$71,$D$3:$K$63,$A$70,0)*B194</f>
        <v>0</v>
      </c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54">
        <f t="shared" si="178"/>
        <v>282074657.686005</v>
      </c>
      <c r="BP199" s="53">
        <v>2005</v>
      </c>
      <c r="BQ199" s="61">
        <f t="shared" si="179"/>
        <v>0</v>
      </c>
      <c r="BR199" s="61">
        <f t="shared" si="172"/>
        <v>0</v>
      </c>
      <c r="BS199" s="61">
        <f t="shared" si="172"/>
        <v>0</v>
      </c>
      <c r="BT199" s="61">
        <f t="shared" si="172"/>
        <v>0</v>
      </c>
      <c r="BU199" s="61">
        <f t="shared" si="172"/>
        <v>1</v>
      </c>
      <c r="BV199" s="61">
        <f t="shared" si="172"/>
        <v>0</v>
      </c>
      <c r="BW199" s="61">
        <f t="shared" si="172"/>
        <v>0</v>
      </c>
      <c r="BX199" s="61">
        <f t="shared" si="172"/>
        <v>0</v>
      </c>
      <c r="BY199" s="61">
        <f t="shared" si="172"/>
        <v>0</v>
      </c>
      <c r="BZ199" s="61">
        <f t="shared" si="172"/>
        <v>0</v>
      </c>
      <c r="CA199" s="61">
        <f t="shared" si="172"/>
        <v>0</v>
      </c>
      <c r="CB199" s="61">
        <f t="shared" si="172"/>
        <v>0</v>
      </c>
      <c r="CC199" s="61">
        <f t="shared" si="172"/>
        <v>0</v>
      </c>
      <c r="CD199" s="61">
        <f t="shared" si="172"/>
        <v>0</v>
      </c>
      <c r="CE199" s="61">
        <f t="shared" si="172"/>
        <v>0</v>
      </c>
      <c r="CF199" s="61">
        <f t="shared" si="172"/>
        <v>0</v>
      </c>
      <c r="CG199" s="61">
        <f t="shared" si="172"/>
        <v>0</v>
      </c>
      <c r="CH199" s="61">
        <f t="shared" si="173"/>
        <v>0</v>
      </c>
      <c r="CI199" s="61">
        <f t="shared" si="173"/>
        <v>0</v>
      </c>
      <c r="CJ199" s="61">
        <f t="shared" si="173"/>
        <v>0</v>
      </c>
      <c r="CK199" s="61">
        <f t="shared" si="173"/>
        <v>0</v>
      </c>
      <c r="CL199" s="61">
        <f t="shared" si="173"/>
        <v>0</v>
      </c>
      <c r="CM199" s="61">
        <f t="shared" si="173"/>
        <v>0</v>
      </c>
      <c r="CN199" s="61">
        <f t="shared" si="174"/>
        <v>0</v>
      </c>
      <c r="CO199" s="61">
        <f t="shared" si="174"/>
        <v>0</v>
      </c>
      <c r="CP199" s="61">
        <f t="shared" si="174"/>
        <v>0</v>
      </c>
      <c r="CQ199" s="61">
        <f t="shared" si="174"/>
        <v>0</v>
      </c>
      <c r="CR199" s="61">
        <f t="shared" si="174"/>
        <v>0</v>
      </c>
      <c r="CS199" s="61">
        <f t="shared" si="174"/>
        <v>0</v>
      </c>
      <c r="CT199" s="61">
        <f t="shared" si="174"/>
        <v>0</v>
      </c>
      <c r="CU199" s="61">
        <f t="shared" si="174"/>
        <v>0</v>
      </c>
      <c r="CV199" s="61">
        <f t="shared" si="174"/>
        <v>0</v>
      </c>
      <c r="CW199" s="61">
        <f t="shared" si="174"/>
        <v>0</v>
      </c>
      <c r="CX199" s="61">
        <f t="shared" si="174"/>
        <v>0</v>
      </c>
      <c r="CY199" s="61">
        <f t="shared" si="174"/>
        <v>0</v>
      </c>
      <c r="CZ199" s="61">
        <f t="shared" si="174"/>
        <v>0</v>
      </c>
      <c r="DA199" s="61">
        <f t="shared" si="174"/>
        <v>0</v>
      </c>
      <c r="DB199" s="61">
        <f t="shared" si="174"/>
        <v>0</v>
      </c>
      <c r="DC199" s="61">
        <f t="shared" si="174"/>
        <v>0</v>
      </c>
      <c r="DD199" s="61">
        <f t="shared" si="175"/>
        <v>0</v>
      </c>
      <c r="DE199" s="61">
        <f t="shared" si="175"/>
        <v>0</v>
      </c>
      <c r="DF199" s="61">
        <f t="shared" si="175"/>
        <v>0</v>
      </c>
      <c r="DG199" s="61">
        <f t="shared" si="175"/>
        <v>0</v>
      </c>
      <c r="DH199" s="61">
        <f t="shared" si="175"/>
        <v>0</v>
      </c>
      <c r="DI199" s="61">
        <f t="shared" si="175"/>
        <v>0</v>
      </c>
      <c r="DJ199" s="61">
        <f t="shared" si="175"/>
        <v>0</v>
      </c>
      <c r="DK199" s="61">
        <f t="shared" si="175"/>
        <v>0</v>
      </c>
      <c r="DL199" s="61">
        <f t="shared" si="175"/>
        <v>0</v>
      </c>
      <c r="DM199" s="61">
        <f t="shared" si="175"/>
        <v>0</v>
      </c>
      <c r="DN199" s="61">
        <f t="shared" si="175"/>
        <v>0</v>
      </c>
      <c r="DO199" s="61">
        <f t="shared" si="175"/>
        <v>0</v>
      </c>
      <c r="DP199" s="61">
        <f t="shared" si="175"/>
        <v>0</v>
      </c>
      <c r="DQ199" s="61">
        <f t="shared" si="175"/>
        <v>0</v>
      </c>
      <c r="DR199" s="61">
        <f t="shared" si="175"/>
        <v>0</v>
      </c>
      <c r="DS199" s="61">
        <f t="shared" si="175"/>
        <v>0</v>
      </c>
      <c r="DT199" s="61">
        <f t="shared" si="176"/>
        <v>0</v>
      </c>
      <c r="DU199" s="61">
        <f t="shared" si="176"/>
        <v>0</v>
      </c>
      <c r="DV199" s="61">
        <f t="shared" si="176"/>
        <v>0</v>
      </c>
      <c r="DW199" s="61">
        <f t="shared" si="176"/>
        <v>0</v>
      </c>
      <c r="DX199" s="61">
        <f t="shared" si="176"/>
        <v>0</v>
      </c>
      <c r="DY199" s="61">
        <f t="shared" si="176"/>
        <v>0</v>
      </c>
      <c r="DZ199" s="61">
        <f t="shared" si="180"/>
        <v>1</v>
      </c>
    </row>
    <row r="200" spans="1:130">
      <c r="A200" s="53">
        <v>6</v>
      </c>
      <c r="B200" s="63">
        <f t="shared" si="177"/>
        <v>0.75</v>
      </c>
      <c r="C200" s="53">
        <v>2006</v>
      </c>
      <c r="D200" s="64">
        <f t="shared" si="181"/>
        <v>0</v>
      </c>
      <c r="E200" s="64">
        <f t="shared" si="182"/>
        <v>0</v>
      </c>
      <c r="F200" s="64">
        <f t="shared" si="183"/>
        <v>0</v>
      </c>
      <c r="G200" s="64">
        <f t="shared" si="184"/>
        <v>0</v>
      </c>
      <c r="H200" s="64">
        <f t="shared" ref="H200:H218" si="185">VLOOKUP($C$70,$D$3:$K$63,$A$70,0)*(B196-B195)</f>
        <v>282074657.686005</v>
      </c>
      <c r="I200" s="64">
        <f>VLOOKUP($C$71,$D$3:$K$63,$A$70,0)*(B195-B194)</f>
        <v>5235514.1769593302</v>
      </c>
      <c r="J200" s="64">
        <f>VLOOKUP($C$72,$D$3:$K$63,$A$70,0)*B194</f>
        <v>0</v>
      </c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54">
        <f t="shared" si="178"/>
        <v>287310171.86296397</v>
      </c>
      <c r="BP200" s="53">
        <v>2006</v>
      </c>
      <c r="BQ200" s="61">
        <f t="shared" si="179"/>
        <v>0</v>
      </c>
      <c r="BR200" s="61">
        <f t="shared" si="172"/>
        <v>0</v>
      </c>
      <c r="BS200" s="61">
        <f t="shared" si="172"/>
        <v>0</v>
      </c>
      <c r="BT200" s="61">
        <f t="shared" si="172"/>
        <v>0</v>
      </c>
      <c r="BU200" s="61">
        <f t="shared" si="172"/>
        <v>0.98177748409319598</v>
      </c>
      <c r="BV200" s="61">
        <f t="shared" si="172"/>
        <v>1.8222515906803599E-2</v>
      </c>
      <c r="BW200" s="61">
        <f t="shared" si="172"/>
        <v>0</v>
      </c>
      <c r="BX200" s="61">
        <f t="shared" si="172"/>
        <v>0</v>
      </c>
      <c r="BY200" s="61">
        <f t="shared" si="172"/>
        <v>0</v>
      </c>
      <c r="BZ200" s="61">
        <f t="shared" si="172"/>
        <v>0</v>
      </c>
      <c r="CA200" s="61">
        <f t="shared" si="172"/>
        <v>0</v>
      </c>
      <c r="CB200" s="61">
        <f t="shared" si="172"/>
        <v>0</v>
      </c>
      <c r="CC200" s="61">
        <f t="shared" si="172"/>
        <v>0</v>
      </c>
      <c r="CD200" s="61">
        <f t="shared" si="172"/>
        <v>0</v>
      </c>
      <c r="CE200" s="61">
        <f t="shared" si="172"/>
        <v>0</v>
      </c>
      <c r="CF200" s="61">
        <f t="shared" si="172"/>
        <v>0</v>
      </c>
      <c r="CG200" s="61">
        <f t="shared" si="172"/>
        <v>0</v>
      </c>
      <c r="CH200" s="61">
        <f t="shared" si="173"/>
        <v>0</v>
      </c>
      <c r="CI200" s="61">
        <f t="shared" si="173"/>
        <v>0</v>
      </c>
      <c r="CJ200" s="61">
        <f t="shared" si="173"/>
        <v>0</v>
      </c>
      <c r="CK200" s="61">
        <f t="shared" si="173"/>
        <v>0</v>
      </c>
      <c r="CL200" s="61">
        <f t="shared" si="173"/>
        <v>0</v>
      </c>
      <c r="CM200" s="61">
        <f t="shared" si="173"/>
        <v>0</v>
      </c>
      <c r="CN200" s="61">
        <f t="shared" si="174"/>
        <v>0</v>
      </c>
      <c r="CO200" s="61">
        <f t="shared" si="174"/>
        <v>0</v>
      </c>
      <c r="CP200" s="61">
        <f t="shared" si="174"/>
        <v>0</v>
      </c>
      <c r="CQ200" s="61">
        <f t="shared" si="174"/>
        <v>0</v>
      </c>
      <c r="CR200" s="61">
        <f t="shared" si="174"/>
        <v>0</v>
      </c>
      <c r="CS200" s="61">
        <f t="shared" si="174"/>
        <v>0</v>
      </c>
      <c r="CT200" s="61">
        <f t="shared" si="174"/>
        <v>0</v>
      </c>
      <c r="CU200" s="61">
        <f t="shared" si="174"/>
        <v>0</v>
      </c>
      <c r="CV200" s="61">
        <f t="shared" si="174"/>
        <v>0</v>
      </c>
      <c r="CW200" s="61">
        <f t="shared" si="174"/>
        <v>0</v>
      </c>
      <c r="CX200" s="61">
        <f t="shared" si="174"/>
        <v>0</v>
      </c>
      <c r="CY200" s="61">
        <f t="shared" si="174"/>
        <v>0</v>
      </c>
      <c r="CZ200" s="61">
        <f t="shared" si="174"/>
        <v>0</v>
      </c>
      <c r="DA200" s="61">
        <f t="shared" si="174"/>
        <v>0</v>
      </c>
      <c r="DB200" s="61">
        <f t="shared" si="174"/>
        <v>0</v>
      </c>
      <c r="DC200" s="61">
        <f t="shared" si="174"/>
        <v>0</v>
      </c>
      <c r="DD200" s="61">
        <f t="shared" si="175"/>
        <v>0</v>
      </c>
      <c r="DE200" s="61">
        <f t="shared" si="175"/>
        <v>0</v>
      </c>
      <c r="DF200" s="61">
        <f t="shared" si="175"/>
        <v>0</v>
      </c>
      <c r="DG200" s="61">
        <f t="shared" si="175"/>
        <v>0</v>
      </c>
      <c r="DH200" s="61">
        <f t="shared" si="175"/>
        <v>0</v>
      </c>
      <c r="DI200" s="61">
        <f t="shared" si="175"/>
        <v>0</v>
      </c>
      <c r="DJ200" s="61">
        <f t="shared" si="175"/>
        <v>0</v>
      </c>
      <c r="DK200" s="61">
        <f t="shared" si="175"/>
        <v>0</v>
      </c>
      <c r="DL200" s="61">
        <f t="shared" si="175"/>
        <v>0</v>
      </c>
      <c r="DM200" s="61">
        <f t="shared" si="175"/>
        <v>0</v>
      </c>
      <c r="DN200" s="61">
        <f t="shared" si="175"/>
        <v>0</v>
      </c>
      <c r="DO200" s="61">
        <f t="shared" si="175"/>
        <v>0</v>
      </c>
      <c r="DP200" s="61">
        <f t="shared" si="175"/>
        <v>0</v>
      </c>
      <c r="DQ200" s="61">
        <f t="shared" si="175"/>
        <v>0</v>
      </c>
      <c r="DR200" s="61">
        <f t="shared" si="175"/>
        <v>0</v>
      </c>
      <c r="DS200" s="61">
        <f t="shared" si="175"/>
        <v>0</v>
      </c>
      <c r="DT200" s="61">
        <f t="shared" si="176"/>
        <v>0</v>
      </c>
      <c r="DU200" s="61">
        <f t="shared" si="176"/>
        <v>0</v>
      </c>
      <c r="DV200" s="61">
        <f t="shared" si="176"/>
        <v>0</v>
      </c>
      <c r="DW200" s="61">
        <f t="shared" si="176"/>
        <v>0</v>
      </c>
      <c r="DX200" s="61">
        <f t="shared" si="176"/>
        <v>0</v>
      </c>
      <c r="DY200" s="61">
        <f t="shared" si="176"/>
        <v>0</v>
      </c>
      <c r="DZ200" s="61">
        <f t="shared" si="180"/>
        <v>1</v>
      </c>
    </row>
    <row r="201" spans="1:130">
      <c r="A201" s="53">
        <v>7</v>
      </c>
      <c r="B201" s="63">
        <f t="shared" si="177"/>
        <v>0.875</v>
      </c>
      <c r="C201" s="53">
        <v>2007</v>
      </c>
      <c r="D201" s="64">
        <f t="shared" si="181"/>
        <v>0</v>
      </c>
      <c r="E201" s="64">
        <f t="shared" si="182"/>
        <v>0</v>
      </c>
      <c r="F201" s="64">
        <f t="shared" si="183"/>
        <v>0</v>
      </c>
      <c r="G201" s="64">
        <f t="shared" si="184"/>
        <v>0</v>
      </c>
      <c r="H201" s="64">
        <f t="shared" si="185"/>
        <v>282074657.686005</v>
      </c>
      <c r="I201" s="64">
        <f t="shared" ref="I201:I219" si="186">VLOOKUP($C$71,$D$3:$K$63,$A$70,0)*(B196-B195)</f>
        <v>5235514.1769593302</v>
      </c>
      <c r="J201" s="64">
        <f>VLOOKUP($C$72,$D$3:$K$63,$A$70,0)*(B195-B194)</f>
        <v>194426.72619603199</v>
      </c>
      <c r="K201" s="64">
        <f>VLOOKUP($C$73,$D$3:$K$63,$A$70,0)*B194</f>
        <v>0</v>
      </c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54">
        <f t="shared" si="178"/>
        <v>287504598.58916003</v>
      </c>
      <c r="BP201" s="53">
        <v>2007</v>
      </c>
      <c r="BQ201" s="61">
        <f t="shared" si="179"/>
        <v>0</v>
      </c>
      <c r="BR201" s="61">
        <f t="shared" si="172"/>
        <v>0</v>
      </c>
      <c r="BS201" s="61">
        <f t="shared" si="172"/>
        <v>0</v>
      </c>
      <c r="BT201" s="61">
        <f t="shared" si="172"/>
        <v>0</v>
      </c>
      <c r="BU201" s="61">
        <f t="shared" si="172"/>
        <v>0.98111355112300402</v>
      </c>
      <c r="BV201" s="61">
        <f t="shared" si="172"/>
        <v>1.82101928200488E-2</v>
      </c>
      <c r="BW201" s="61">
        <f t="shared" si="172"/>
        <v>6.7625605694698703E-4</v>
      </c>
      <c r="BX201" s="61">
        <f t="shared" si="172"/>
        <v>0</v>
      </c>
      <c r="BY201" s="61">
        <f t="shared" si="172"/>
        <v>0</v>
      </c>
      <c r="BZ201" s="61">
        <f t="shared" si="172"/>
        <v>0</v>
      </c>
      <c r="CA201" s="61">
        <f t="shared" si="172"/>
        <v>0</v>
      </c>
      <c r="CB201" s="61">
        <f t="shared" si="172"/>
        <v>0</v>
      </c>
      <c r="CC201" s="61">
        <f t="shared" si="172"/>
        <v>0</v>
      </c>
      <c r="CD201" s="61">
        <f t="shared" si="172"/>
        <v>0</v>
      </c>
      <c r="CE201" s="61">
        <f t="shared" si="172"/>
        <v>0</v>
      </c>
      <c r="CF201" s="61">
        <f t="shared" si="172"/>
        <v>0</v>
      </c>
      <c r="CG201" s="61">
        <f t="shared" si="172"/>
        <v>0</v>
      </c>
      <c r="CH201" s="61">
        <f t="shared" si="173"/>
        <v>0</v>
      </c>
      <c r="CI201" s="61">
        <f t="shared" si="173"/>
        <v>0</v>
      </c>
      <c r="CJ201" s="61">
        <f t="shared" si="173"/>
        <v>0</v>
      </c>
      <c r="CK201" s="61">
        <f t="shared" si="173"/>
        <v>0</v>
      </c>
      <c r="CL201" s="61">
        <f t="shared" si="173"/>
        <v>0</v>
      </c>
      <c r="CM201" s="61">
        <f t="shared" si="173"/>
        <v>0</v>
      </c>
      <c r="CN201" s="61">
        <f t="shared" si="174"/>
        <v>0</v>
      </c>
      <c r="CO201" s="61">
        <f t="shared" si="174"/>
        <v>0</v>
      </c>
      <c r="CP201" s="61">
        <f t="shared" si="174"/>
        <v>0</v>
      </c>
      <c r="CQ201" s="61">
        <f t="shared" si="174"/>
        <v>0</v>
      </c>
      <c r="CR201" s="61">
        <f t="shared" si="174"/>
        <v>0</v>
      </c>
      <c r="CS201" s="61">
        <f t="shared" si="174"/>
        <v>0</v>
      </c>
      <c r="CT201" s="61">
        <f t="shared" si="174"/>
        <v>0</v>
      </c>
      <c r="CU201" s="61">
        <f t="shared" si="174"/>
        <v>0</v>
      </c>
      <c r="CV201" s="61">
        <f t="shared" si="174"/>
        <v>0</v>
      </c>
      <c r="CW201" s="61">
        <f t="shared" si="174"/>
        <v>0</v>
      </c>
      <c r="CX201" s="61">
        <f t="shared" si="174"/>
        <v>0</v>
      </c>
      <c r="CY201" s="61">
        <f t="shared" si="174"/>
        <v>0</v>
      </c>
      <c r="CZ201" s="61">
        <f t="shared" si="174"/>
        <v>0</v>
      </c>
      <c r="DA201" s="61">
        <f t="shared" si="174"/>
        <v>0</v>
      </c>
      <c r="DB201" s="61">
        <f t="shared" si="174"/>
        <v>0</v>
      </c>
      <c r="DC201" s="61">
        <f t="shared" si="174"/>
        <v>0</v>
      </c>
      <c r="DD201" s="61">
        <f t="shared" si="175"/>
        <v>0</v>
      </c>
      <c r="DE201" s="61">
        <f t="shared" si="175"/>
        <v>0</v>
      </c>
      <c r="DF201" s="61">
        <f t="shared" si="175"/>
        <v>0</v>
      </c>
      <c r="DG201" s="61">
        <f t="shared" si="175"/>
        <v>0</v>
      </c>
      <c r="DH201" s="61">
        <f t="shared" si="175"/>
        <v>0</v>
      </c>
      <c r="DI201" s="61">
        <f t="shared" si="175"/>
        <v>0</v>
      </c>
      <c r="DJ201" s="61">
        <f t="shared" si="175"/>
        <v>0</v>
      </c>
      <c r="DK201" s="61">
        <f t="shared" si="175"/>
        <v>0</v>
      </c>
      <c r="DL201" s="61">
        <f t="shared" si="175"/>
        <v>0</v>
      </c>
      <c r="DM201" s="61">
        <f t="shared" si="175"/>
        <v>0</v>
      </c>
      <c r="DN201" s="61">
        <f t="shared" si="175"/>
        <v>0</v>
      </c>
      <c r="DO201" s="61">
        <f t="shared" si="175"/>
        <v>0</v>
      </c>
      <c r="DP201" s="61">
        <f t="shared" si="175"/>
        <v>0</v>
      </c>
      <c r="DQ201" s="61">
        <f t="shared" si="175"/>
        <v>0</v>
      </c>
      <c r="DR201" s="61">
        <f t="shared" si="175"/>
        <v>0</v>
      </c>
      <c r="DS201" s="61">
        <f t="shared" si="175"/>
        <v>0</v>
      </c>
      <c r="DT201" s="61">
        <f t="shared" si="176"/>
        <v>0</v>
      </c>
      <c r="DU201" s="61">
        <f t="shared" si="176"/>
        <v>0</v>
      </c>
      <c r="DV201" s="61">
        <f t="shared" si="176"/>
        <v>0</v>
      </c>
      <c r="DW201" s="61">
        <f t="shared" si="176"/>
        <v>0</v>
      </c>
      <c r="DX201" s="61">
        <f t="shared" si="176"/>
        <v>0</v>
      </c>
      <c r="DY201" s="61">
        <f t="shared" si="176"/>
        <v>0</v>
      </c>
      <c r="DZ201" s="61">
        <f t="shared" si="180"/>
        <v>1</v>
      </c>
    </row>
    <row r="202" spans="1:130">
      <c r="A202" s="53">
        <v>8</v>
      </c>
      <c r="B202" s="63">
        <f t="shared" si="177"/>
        <v>1</v>
      </c>
      <c r="C202" s="53">
        <v>2008</v>
      </c>
      <c r="D202" s="64">
        <f t="shared" si="181"/>
        <v>0</v>
      </c>
      <c r="E202" s="64">
        <f t="shared" si="182"/>
        <v>0</v>
      </c>
      <c r="F202" s="64">
        <f t="shared" si="183"/>
        <v>0</v>
      </c>
      <c r="G202" s="64">
        <f t="shared" si="184"/>
        <v>0</v>
      </c>
      <c r="H202" s="64">
        <f t="shared" si="185"/>
        <v>282074657.686005</v>
      </c>
      <c r="I202" s="64">
        <f t="shared" si="186"/>
        <v>5235514.1769593302</v>
      </c>
      <c r="J202" s="64">
        <f t="shared" ref="J202:J220" si="187">VLOOKUP($C$72,$D$3:$K$63,$A$70,0)*(B196-B195)</f>
        <v>194426.72619603199</v>
      </c>
      <c r="K202" s="64">
        <f>VLOOKUP($C$73,$D$3:$K$63,$A$70,0)*(B195-B194)</f>
        <v>28162.498556719602</v>
      </c>
      <c r="L202" s="64">
        <f>VLOOKUP($C$74,$D$3:$K$63,$A$70,0)*B194</f>
        <v>0</v>
      </c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54">
        <f t="shared" si="178"/>
        <v>287532761.087717</v>
      </c>
      <c r="BP202" s="53">
        <v>2008</v>
      </c>
      <c r="BQ202" s="61">
        <f t="shared" si="179"/>
        <v>0</v>
      </c>
      <c r="BR202" s="61">
        <f t="shared" si="172"/>
        <v>0</v>
      </c>
      <c r="BS202" s="61">
        <f t="shared" si="172"/>
        <v>0</v>
      </c>
      <c r="BT202" s="61">
        <f t="shared" si="172"/>
        <v>0</v>
      </c>
      <c r="BU202" s="61">
        <f t="shared" si="172"/>
        <v>0.98101745560726905</v>
      </c>
      <c r="BV202" s="61">
        <f t="shared" si="172"/>
        <v>1.8208409216235899E-2</v>
      </c>
      <c r="BW202" s="61">
        <f t="shared" si="172"/>
        <v>6.76189820806953E-4</v>
      </c>
      <c r="BX202" s="61">
        <f t="shared" si="172"/>
        <v>9.7945355688105703E-5</v>
      </c>
      <c r="BY202" s="61">
        <f t="shared" si="172"/>
        <v>0</v>
      </c>
      <c r="BZ202" s="61">
        <f t="shared" si="172"/>
        <v>0</v>
      </c>
      <c r="CA202" s="61">
        <f t="shared" si="172"/>
        <v>0</v>
      </c>
      <c r="CB202" s="61">
        <f t="shared" si="172"/>
        <v>0</v>
      </c>
      <c r="CC202" s="61">
        <f t="shared" si="172"/>
        <v>0</v>
      </c>
      <c r="CD202" s="61">
        <f t="shared" si="172"/>
        <v>0</v>
      </c>
      <c r="CE202" s="61">
        <f t="shared" si="172"/>
        <v>0</v>
      </c>
      <c r="CF202" s="61">
        <f t="shared" si="172"/>
        <v>0</v>
      </c>
      <c r="CG202" s="61">
        <f t="shared" si="172"/>
        <v>0</v>
      </c>
      <c r="CH202" s="61">
        <f t="shared" si="173"/>
        <v>0</v>
      </c>
      <c r="CI202" s="61">
        <f t="shared" si="173"/>
        <v>0</v>
      </c>
      <c r="CJ202" s="61">
        <f t="shared" si="173"/>
        <v>0</v>
      </c>
      <c r="CK202" s="61">
        <f t="shared" si="173"/>
        <v>0</v>
      </c>
      <c r="CL202" s="61">
        <f t="shared" si="173"/>
        <v>0</v>
      </c>
      <c r="CM202" s="61">
        <f t="shared" si="173"/>
        <v>0</v>
      </c>
      <c r="CN202" s="61">
        <f t="shared" si="174"/>
        <v>0</v>
      </c>
      <c r="CO202" s="61">
        <f t="shared" si="174"/>
        <v>0</v>
      </c>
      <c r="CP202" s="61">
        <f t="shared" si="174"/>
        <v>0</v>
      </c>
      <c r="CQ202" s="61">
        <f t="shared" si="174"/>
        <v>0</v>
      </c>
      <c r="CR202" s="61">
        <f t="shared" si="174"/>
        <v>0</v>
      </c>
      <c r="CS202" s="61">
        <f t="shared" si="174"/>
        <v>0</v>
      </c>
      <c r="CT202" s="61">
        <f t="shared" si="174"/>
        <v>0</v>
      </c>
      <c r="CU202" s="61">
        <f t="shared" si="174"/>
        <v>0</v>
      </c>
      <c r="CV202" s="61">
        <f t="shared" si="174"/>
        <v>0</v>
      </c>
      <c r="CW202" s="61">
        <f t="shared" si="174"/>
        <v>0</v>
      </c>
      <c r="CX202" s="61">
        <f t="shared" si="174"/>
        <v>0</v>
      </c>
      <c r="CY202" s="61">
        <f t="shared" si="174"/>
        <v>0</v>
      </c>
      <c r="CZ202" s="61">
        <f t="shared" si="174"/>
        <v>0</v>
      </c>
      <c r="DA202" s="61">
        <f t="shared" si="174"/>
        <v>0</v>
      </c>
      <c r="DB202" s="61">
        <f t="shared" si="174"/>
        <v>0</v>
      </c>
      <c r="DC202" s="61">
        <f t="shared" si="174"/>
        <v>0</v>
      </c>
      <c r="DD202" s="61">
        <f t="shared" si="175"/>
        <v>0</v>
      </c>
      <c r="DE202" s="61">
        <f t="shared" si="175"/>
        <v>0</v>
      </c>
      <c r="DF202" s="61">
        <f t="shared" si="175"/>
        <v>0</v>
      </c>
      <c r="DG202" s="61">
        <f t="shared" si="175"/>
        <v>0</v>
      </c>
      <c r="DH202" s="61">
        <f t="shared" si="175"/>
        <v>0</v>
      </c>
      <c r="DI202" s="61">
        <f t="shared" si="175"/>
        <v>0</v>
      </c>
      <c r="DJ202" s="61">
        <f t="shared" si="175"/>
        <v>0</v>
      </c>
      <c r="DK202" s="61">
        <f t="shared" si="175"/>
        <v>0</v>
      </c>
      <c r="DL202" s="61">
        <f t="shared" si="175"/>
        <v>0</v>
      </c>
      <c r="DM202" s="61">
        <f t="shared" si="175"/>
        <v>0</v>
      </c>
      <c r="DN202" s="61">
        <f t="shared" si="175"/>
        <v>0</v>
      </c>
      <c r="DO202" s="61">
        <f t="shared" si="175"/>
        <v>0</v>
      </c>
      <c r="DP202" s="61">
        <f t="shared" si="175"/>
        <v>0</v>
      </c>
      <c r="DQ202" s="61">
        <f t="shared" si="175"/>
        <v>0</v>
      </c>
      <c r="DR202" s="61">
        <f t="shared" si="175"/>
        <v>0</v>
      </c>
      <c r="DS202" s="61">
        <f t="shared" si="175"/>
        <v>0</v>
      </c>
      <c r="DT202" s="61">
        <f t="shared" si="176"/>
        <v>0</v>
      </c>
      <c r="DU202" s="61">
        <f t="shared" si="176"/>
        <v>0</v>
      </c>
      <c r="DV202" s="61">
        <f t="shared" si="176"/>
        <v>0</v>
      </c>
      <c r="DW202" s="61">
        <f t="shared" si="176"/>
        <v>0</v>
      </c>
      <c r="DX202" s="61">
        <f t="shared" si="176"/>
        <v>0</v>
      </c>
      <c r="DY202" s="61">
        <f t="shared" si="176"/>
        <v>0</v>
      </c>
      <c r="DZ202" s="61">
        <f t="shared" si="180"/>
        <v>1</v>
      </c>
    </row>
    <row r="203" spans="1:130">
      <c r="A203" s="53">
        <v>9</v>
      </c>
      <c r="B203" s="63">
        <f t="shared" si="177"/>
        <v>1</v>
      </c>
      <c r="C203" s="53">
        <v>2009</v>
      </c>
      <c r="D203" s="64">
        <f t="shared" si="181"/>
        <v>0</v>
      </c>
      <c r="E203" s="64">
        <f t="shared" si="182"/>
        <v>0</v>
      </c>
      <c r="F203" s="64">
        <f t="shared" si="183"/>
        <v>0</v>
      </c>
      <c r="G203" s="64">
        <f t="shared" si="184"/>
        <v>0</v>
      </c>
      <c r="H203" s="64">
        <f t="shared" si="185"/>
        <v>282074657.686005</v>
      </c>
      <c r="I203" s="64">
        <f t="shared" si="186"/>
        <v>5235514.1769593302</v>
      </c>
      <c r="J203" s="64">
        <f t="shared" si="187"/>
        <v>194426.72619603199</v>
      </c>
      <c r="K203" s="64">
        <f t="shared" ref="K203:K221" si="188">VLOOKUP($C$73,$D$3:$K$63,$A$70,0)*(B196-B195)</f>
        <v>28162.498556719602</v>
      </c>
      <c r="L203" s="64">
        <f>VLOOKUP($C$74,$D$3:$K$63,$A$70,0)*(B195-B194)</f>
        <v>11040.801823243501</v>
      </c>
      <c r="M203" s="64">
        <f>VLOOKUP($C$75,$D$3:$K$63,$A$70,0)*B194</f>
        <v>0</v>
      </c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54">
        <f t="shared" si="178"/>
        <v>287543801.88954002</v>
      </c>
      <c r="BP203" s="53">
        <v>2009</v>
      </c>
      <c r="BQ203" s="61">
        <f t="shared" si="179"/>
        <v>0</v>
      </c>
      <c r="BR203" s="61">
        <f t="shared" si="172"/>
        <v>0</v>
      </c>
      <c r="BS203" s="61">
        <f t="shared" si="172"/>
        <v>0</v>
      </c>
      <c r="BT203" s="61">
        <f t="shared" si="172"/>
        <v>0</v>
      </c>
      <c r="BU203" s="61">
        <f t="shared" si="172"/>
        <v>0.98097978753986004</v>
      </c>
      <c r="BV203" s="61">
        <f t="shared" si="172"/>
        <v>1.82077100690578E-2</v>
      </c>
      <c r="BW203" s="61">
        <f t="shared" si="172"/>
        <v>6.7616385718764598E-4</v>
      </c>
      <c r="BX203" s="61">
        <f t="shared" si="172"/>
        <v>9.7941594886257201E-5</v>
      </c>
      <c r="BY203" s="61">
        <f t="shared" si="172"/>
        <v>3.8396939007869002E-5</v>
      </c>
      <c r="BZ203" s="61">
        <f t="shared" si="172"/>
        <v>0</v>
      </c>
      <c r="CA203" s="61">
        <f t="shared" si="172"/>
        <v>0</v>
      </c>
      <c r="CB203" s="61">
        <f t="shared" si="172"/>
        <v>0</v>
      </c>
      <c r="CC203" s="61">
        <f t="shared" si="172"/>
        <v>0</v>
      </c>
      <c r="CD203" s="61">
        <f t="shared" si="172"/>
        <v>0</v>
      </c>
      <c r="CE203" s="61">
        <f t="shared" si="172"/>
        <v>0</v>
      </c>
      <c r="CF203" s="61">
        <f t="shared" si="172"/>
        <v>0</v>
      </c>
      <c r="CG203" s="61">
        <f t="shared" si="172"/>
        <v>0</v>
      </c>
      <c r="CH203" s="61">
        <f t="shared" si="173"/>
        <v>0</v>
      </c>
      <c r="CI203" s="61">
        <f t="shared" si="173"/>
        <v>0</v>
      </c>
      <c r="CJ203" s="61">
        <f t="shared" si="173"/>
        <v>0</v>
      </c>
      <c r="CK203" s="61">
        <f t="shared" si="173"/>
        <v>0</v>
      </c>
      <c r="CL203" s="61">
        <f t="shared" si="173"/>
        <v>0</v>
      </c>
      <c r="CM203" s="61">
        <f t="shared" si="173"/>
        <v>0</v>
      </c>
      <c r="CN203" s="61">
        <f t="shared" si="174"/>
        <v>0</v>
      </c>
      <c r="CO203" s="61">
        <f t="shared" si="174"/>
        <v>0</v>
      </c>
      <c r="CP203" s="61">
        <f t="shared" si="174"/>
        <v>0</v>
      </c>
      <c r="CQ203" s="61">
        <f t="shared" si="174"/>
        <v>0</v>
      </c>
      <c r="CR203" s="61">
        <f t="shared" si="174"/>
        <v>0</v>
      </c>
      <c r="CS203" s="61">
        <f t="shared" si="174"/>
        <v>0</v>
      </c>
      <c r="CT203" s="61">
        <f t="shared" si="174"/>
        <v>0</v>
      </c>
      <c r="CU203" s="61">
        <f t="shared" si="174"/>
        <v>0</v>
      </c>
      <c r="CV203" s="61">
        <f t="shared" si="174"/>
        <v>0</v>
      </c>
      <c r="CW203" s="61">
        <f t="shared" si="174"/>
        <v>0</v>
      </c>
      <c r="CX203" s="61">
        <f t="shared" si="174"/>
        <v>0</v>
      </c>
      <c r="CY203" s="61">
        <f t="shared" si="174"/>
        <v>0</v>
      </c>
      <c r="CZ203" s="61">
        <f t="shared" si="174"/>
        <v>0</v>
      </c>
      <c r="DA203" s="61">
        <f t="shared" si="174"/>
        <v>0</v>
      </c>
      <c r="DB203" s="61">
        <f t="shared" si="174"/>
        <v>0</v>
      </c>
      <c r="DC203" s="61">
        <f t="shared" si="174"/>
        <v>0</v>
      </c>
      <c r="DD203" s="61">
        <f t="shared" si="175"/>
        <v>0</v>
      </c>
      <c r="DE203" s="61">
        <f t="shared" si="175"/>
        <v>0</v>
      </c>
      <c r="DF203" s="61">
        <f t="shared" si="175"/>
        <v>0</v>
      </c>
      <c r="DG203" s="61">
        <f t="shared" si="175"/>
        <v>0</v>
      </c>
      <c r="DH203" s="61">
        <f t="shared" si="175"/>
        <v>0</v>
      </c>
      <c r="DI203" s="61">
        <f t="shared" si="175"/>
        <v>0</v>
      </c>
      <c r="DJ203" s="61">
        <f t="shared" si="175"/>
        <v>0</v>
      </c>
      <c r="DK203" s="61">
        <f t="shared" si="175"/>
        <v>0</v>
      </c>
      <c r="DL203" s="61">
        <f t="shared" si="175"/>
        <v>0</v>
      </c>
      <c r="DM203" s="61">
        <f t="shared" si="175"/>
        <v>0</v>
      </c>
      <c r="DN203" s="61">
        <f t="shared" si="175"/>
        <v>0</v>
      </c>
      <c r="DO203" s="61">
        <f t="shared" si="175"/>
        <v>0</v>
      </c>
      <c r="DP203" s="61">
        <f t="shared" si="175"/>
        <v>0</v>
      </c>
      <c r="DQ203" s="61">
        <f t="shared" si="175"/>
        <v>0</v>
      </c>
      <c r="DR203" s="61">
        <f t="shared" si="175"/>
        <v>0</v>
      </c>
      <c r="DS203" s="61">
        <f t="shared" si="175"/>
        <v>0</v>
      </c>
      <c r="DT203" s="61">
        <f t="shared" si="176"/>
        <v>0</v>
      </c>
      <c r="DU203" s="61">
        <f t="shared" si="176"/>
        <v>0</v>
      </c>
      <c r="DV203" s="61">
        <f t="shared" si="176"/>
        <v>0</v>
      </c>
      <c r="DW203" s="61">
        <f t="shared" si="176"/>
        <v>0</v>
      </c>
      <c r="DX203" s="61">
        <f t="shared" si="176"/>
        <v>0</v>
      </c>
      <c r="DY203" s="61">
        <f t="shared" si="176"/>
        <v>0</v>
      </c>
      <c r="DZ203" s="61">
        <f t="shared" si="180"/>
        <v>1</v>
      </c>
    </row>
    <row r="204" spans="1:130">
      <c r="A204" s="53">
        <v>10</v>
      </c>
      <c r="B204" s="63">
        <f t="shared" si="177"/>
        <v>1</v>
      </c>
      <c r="C204" s="53">
        <v>2010</v>
      </c>
      <c r="D204" s="64">
        <f t="shared" si="181"/>
        <v>0</v>
      </c>
      <c r="E204" s="64">
        <f t="shared" si="182"/>
        <v>0</v>
      </c>
      <c r="F204" s="64">
        <f t="shared" si="183"/>
        <v>0</v>
      </c>
      <c r="G204" s="64">
        <f t="shared" si="184"/>
        <v>0</v>
      </c>
      <c r="H204" s="64">
        <f t="shared" si="185"/>
        <v>282074657.686005</v>
      </c>
      <c r="I204" s="64">
        <f t="shared" si="186"/>
        <v>5235514.1769593302</v>
      </c>
      <c r="J204" s="64">
        <f t="shared" si="187"/>
        <v>194426.72619603199</v>
      </c>
      <c r="K204" s="64">
        <f t="shared" si="188"/>
        <v>28162.498556719602</v>
      </c>
      <c r="L204" s="64">
        <f t="shared" ref="L204:L222" si="189">VLOOKUP($C$74,$D$3:$K$63,$A$70,0)*(B196-B195)</f>
        <v>11040.801823243501</v>
      </c>
      <c r="M204" s="64">
        <f>VLOOKUP($C$75,$D$3:$K$63,$A$70,0)*(B195-B194)</f>
        <v>7475.3284912003301</v>
      </c>
      <c r="N204" s="64">
        <f>VLOOKUP($C$76,$D$3:$K$63,$A$70,0)*B194</f>
        <v>0</v>
      </c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54">
        <f t="shared" si="178"/>
        <v>287551277.218032</v>
      </c>
      <c r="BP204" s="53">
        <v>2010</v>
      </c>
      <c r="BQ204" s="61">
        <f t="shared" si="179"/>
        <v>0</v>
      </c>
      <c r="BR204" s="61">
        <f t="shared" si="172"/>
        <v>0</v>
      </c>
      <c r="BS204" s="61">
        <f t="shared" si="172"/>
        <v>0</v>
      </c>
      <c r="BT204" s="61">
        <f t="shared" si="172"/>
        <v>0</v>
      </c>
      <c r="BU204" s="61">
        <f t="shared" si="172"/>
        <v>0.98095428549297004</v>
      </c>
      <c r="BV204" s="61">
        <f t="shared" si="172"/>
        <v>1.8207236732214499E-2</v>
      </c>
      <c r="BW204" s="61">
        <f t="shared" si="172"/>
        <v>6.76146279289904E-4</v>
      </c>
      <c r="BX204" s="61">
        <f t="shared" si="172"/>
        <v>9.7939048747002297E-5</v>
      </c>
      <c r="BY204" s="61">
        <f t="shared" si="172"/>
        <v>3.8395940821615398E-5</v>
      </c>
      <c r="BZ204" s="61">
        <f t="shared" si="172"/>
        <v>2.5996505957204501E-5</v>
      </c>
      <c r="CA204" s="61">
        <f t="shared" si="172"/>
        <v>0</v>
      </c>
      <c r="CB204" s="61">
        <f t="shared" si="172"/>
        <v>0</v>
      </c>
      <c r="CC204" s="61">
        <f t="shared" si="172"/>
        <v>0</v>
      </c>
      <c r="CD204" s="61">
        <f t="shared" si="172"/>
        <v>0</v>
      </c>
      <c r="CE204" s="61">
        <f t="shared" si="172"/>
        <v>0</v>
      </c>
      <c r="CF204" s="61">
        <f t="shared" si="172"/>
        <v>0</v>
      </c>
      <c r="CG204" s="61">
        <f t="shared" si="172"/>
        <v>0</v>
      </c>
      <c r="CH204" s="61">
        <f t="shared" si="173"/>
        <v>0</v>
      </c>
      <c r="CI204" s="61">
        <f t="shared" si="173"/>
        <v>0</v>
      </c>
      <c r="CJ204" s="61">
        <f t="shared" si="173"/>
        <v>0</v>
      </c>
      <c r="CK204" s="61">
        <f t="shared" si="173"/>
        <v>0</v>
      </c>
      <c r="CL204" s="61">
        <f t="shared" si="173"/>
        <v>0</v>
      </c>
      <c r="CM204" s="61">
        <f t="shared" si="173"/>
        <v>0</v>
      </c>
      <c r="CN204" s="61">
        <f t="shared" si="174"/>
        <v>0</v>
      </c>
      <c r="CO204" s="61">
        <f t="shared" si="174"/>
        <v>0</v>
      </c>
      <c r="CP204" s="61">
        <f t="shared" si="174"/>
        <v>0</v>
      </c>
      <c r="CQ204" s="61">
        <f t="shared" si="174"/>
        <v>0</v>
      </c>
      <c r="CR204" s="61">
        <f t="shared" si="174"/>
        <v>0</v>
      </c>
      <c r="CS204" s="61">
        <f t="shared" si="174"/>
        <v>0</v>
      </c>
      <c r="CT204" s="61">
        <f t="shared" si="174"/>
        <v>0</v>
      </c>
      <c r="CU204" s="61">
        <f t="shared" si="174"/>
        <v>0</v>
      </c>
      <c r="CV204" s="61">
        <f t="shared" si="174"/>
        <v>0</v>
      </c>
      <c r="CW204" s="61">
        <f t="shared" si="174"/>
        <v>0</v>
      </c>
      <c r="CX204" s="61">
        <f t="shared" si="174"/>
        <v>0</v>
      </c>
      <c r="CY204" s="61">
        <f t="shared" si="174"/>
        <v>0</v>
      </c>
      <c r="CZ204" s="61">
        <f t="shared" si="174"/>
        <v>0</v>
      </c>
      <c r="DA204" s="61">
        <f t="shared" si="174"/>
        <v>0</v>
      </c>
      <c r="DB204" s="61">
        <f t="shared" si="174"/>
        <v>0</v>
      </c>
      <c r="DC204" s="61">
        <f t="shared" si="174"/>
        <v>0</v>
      </c>
      <c r="DD204" s="61">
        <f t="shared" si="175"/>
        <v>0</v>
      </c>
      <c r="DE204" s="61">
        <f t="shared" si="175"/>
        <v>0</v>
      </c>
      <c r="DF204" s="61">
        <f t="shared" si="175"/>
        <v>0</v>
      </c>
      <c r="DG204" s="61">
        <f t="shared" si="175"/>
        <v>0</v>
      </c>
      <c r="DH204" s="61">
        <f t="shared" si="175"/>
        <v>0</v>
      </c>
      <c r="DI204" s="61">
        <f t="shared" si="175"/>
        <v>0</v>
      </c>
      <c r="DJ204" s="61">
        <f t="shared" si="175"/>
        <v>0</v>
      </c>
      <c r="DK204" s="61">
        <f t="shared" si="175"/>
        <v>0</v>
      </c>
      <c r="DL204" s="61">
        <f t="shared" si="175"/>
        <v>0</v>
      </c>
      <c r="DM204" s="61">
        <f t="shared" si="175"/>
        <v>0</v>
      </c>
      <c r="DN204" s="61">
        <f t="shared" si="175"/>
        <v>0</v>
      </c>
      <c r="DO204" s="61">
        <f t="shared" si="175"/>
        <v>0</v>
      </c>
      <c r="DP204" s="61">
        <f t="shared" si="175"/>
        <v>0</v>
      </c>
      <c r="DQ204" s="61">
        <f t="shared" si="175"/>
        <v>0</v>
      </c>
      <c r="DR204" s="61">
        <f t="shared" si="175"/>
        <v>0</v>
      </c>
      <c r="DS204" s="61">
        <f t="shared" si="175"/>
        <v>0</v>
      </c>
      <c r="DT204" s="61">
        <f t="shared" si="176"/>
        <v>0</v>
      </c>
      <c r="DU204" s="61">
        <f t="shared" si="176"/>
        <v>0</v>
      </c>
      <c r="DV204" s="61">
        <f t="shared" si="176"/>
        <v>0</v>
      </c>
      <c r="DW204" s="61">
        <f t="shared" si="176"/>
        <v>0</v>
      </c>
      <c r="DX204" s="61">
        <f t="shared" si="176"/>
        <v>0</v>
      </c>
      <c r="DY204" s="61">
        <f t="shared" si="176"/>
        <v>0</v>
      </c>
      <c r="DZ204" s="61">
        <f t="shared" si="180"/>
        <v>1</v>
      </c>
    </row>
    <row r="205" spans="1:130">
      <c r="A205" s="53">
        <v>11</v>
      </c>
      <c r="B205" s="63">
        <f t="shared" si="177"/>
        <v>1</v>
      </c>
      <c r="C205" s="53">
        <v>2011</v>
      </c>
      <c r="D205" s="64">
        <f t="shared" si="181"/>
        <v>0</v>
      </c>
      <c r="E205" s="64">
        <f t="shared" si="182"/>
        <v>0</v>
      </c>
      <c r="F205" s="64">
        <f t="shared" si="183"/>
        <v>0</v>
      </c>
      <c r="G205" s="64">
        <f t="shared" si="184"/>
        <v>0</v>
      </c>
      <c r="H205" s="64">
        <f t="shared" si="185"/>
        <v>282074657.686005</v>
      </c>
      <c r="I205" s="64">
        <f t="shared" si="186"/>
        <v>5235514.1769593302</v>
      </c>
      <c r="J205" s="64">
        <f t="shared" si="187"/>
        <v>194426.72619603199</v>
      </c>
      <c r="K205" s="64">
        <f t="shared" si="188"/>
        <v>28162.498556719602</v>
      </c>
      <c r="L205" s="64">
        <f t="shared" si="189"/>
        <v>11040.801823243501</v>
      </c>
      <c r="M205" s="64">
        <f t="shared" ref="M205:M223" si="190">VLOOKUP($C$75,$D$3:$K$63,$A$70,0)*(B196-B195)</f>
        <v>7475.3284912003301</v>
      </c>
      <c r="N205" s="64">
        <f>VLOOKUP($C$76,$D$3:$K$63,$A$70,0)*(B195-B194)</f>
        <v>4717.7559537629404</v>
      </c>
      <c r="O205" s="64">
        <f>VLOOKUP($C$77,$D$3:$K$63,$A$70,0)*B194</f>
        <v>0</v>
      </c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54">
        <f t="shared" si="178"/>
        <v>287555994.97398502</v>
      </c>
      <c r="BP205" s="53">
        <v>2011</v>
      </c>
      <c r="BQ205" s="61">
        <f t="shared" si="179"/>
        <v>0</v>
      </c>
      <c r="BR205" s="61">
        <f t="shared" si="172"/>
        <v>0</v>
      </c>
      <c r="BS205" s="61">
        <f t="shared" si="172"/>
        <v>0</v>
      </c>
      <c r="BT205" s="61">
        <f t="shared" si="172"/>
        <v>0</v>
      </c>
      <c r="BU205" s="61">
        <f t="shared" si="172"/>
        <v>0.98093819157386597</v>
      </c>
      <c r="BV205" s="61">
        <f t="shared" si="172"/>
        <v>1.8206938017178102E-2</v>
      </c>
      <c r="BW205" s="61">
        <f t="shared" si="172"/>
        <v>6.7613518616998797E-4</v>
      </c>
      <c r="BX205" s="61">
        <f t="shared" si="172"/>
        <v>9.7937441920720105E-5</v>
      </c>
      <c r="BY205" s="61">
        <f t="shared" si="172"/>
        <v>3.8395310882815402E-5</v>
      </c>
      <c r="BZ205" s="61">
        <f t="shared" si="172"/>
        <v>2.5996079448375301E-5</v>
      </c>
      <c r="CA205" s="61">
        <f t="shared" si="172"/>
        <v>1.6406390533397601E-5</v>
      </c>
      <c r="CB205" s="61">
        <f t="shared" si="172"/>
        <v>0</v>
      </c>
      <c r="CC205" s="61">
        <f t="shared" si="172"/>
        <v>0</v>
      </c>
      <c r="CD205" s="61">
        <f t="shared" si="172"/>
        <v>0</v>
      </c>
      <c r="CE205" s="61">
        <f t="shared" si="172"/>
        <v>0</v>
      </c>
      <c r="CF205" s="61">
        <f t="shared" si="172"/>
        <v>0</v>
      </c>
      <c r="CG205" s="61">
        <f t="shared" si="172"/>
        <v>0</v>
      </c>
      <c r="CH205" s="61">
        <f t="shared" si="173"/>
        <v>0</v>
      </c>
      <c r="CI205" s="61">
        <f t="shared" si="173"/>
        <v>0</v>
      </c>
      <c r="CJ205" s="61">
        <f t="shared" si="173"/>
        <v>0</v>
      </c>
      <c r="CK205" s="61">
        <f t="shared" si="173"/>
        <v>0</v>
      </c>
      <c r="CL205" s="61">
        <f t="shared" si="173"/>
        <v>0</v>
      </c>
      <c r="CM205" s="61">
        <f t="shared" si="173"/>
        <v>0</v>
      </c>
      <c r="CN205" s="61">
        <f t="shared" si="174"/>
        <v>0</v>
      </c>
      <c r="CO205" s="61">
        <f t="shared" si="174"/>
        <v>0</v>
      </c>
      <c r="CP205" s="61">
        <f t="shared" si="174"/>
        <v>0</v>
      </c>
      <c r="CQ205" s="61">
        <f t="shared" si="174"/>
        <v>0</v>
      </c>
      <c r="CR205" s="61">
        <f t="shared" si="174"/>
        <v>0</v>
      </c>
      <c r="CS205" s="61">
        <f t="shared" si="174"/>
        <v>0</v>
      </c>
      <c r="CT205" s="61">
        <f t="shared" si="174"/>
        <v>0</v>
      </c>
      <c r="CU205" s="61">
        <f t="shared" si="174"/>
        <v>0</v>
      </c>
      <c r="CV205" s="61">
        <f t="shared" si="174"/>
        <v>0</v>
      </c>
      <c r="CW205" s="61">
        <f t="shared" si="174"/>
        <v>0</v>
      </c>
      <c r="CX205" s="61">
        <f t="shared" si="174"/>
        <v>0</v>
      </c>
      <c r="CY205" s="61">
        <f t="shared" si="174"/>
        <v>0</v>
      </c>
      <c r="CZ205" s="61">
        <f t="shared" si="174"/>
        <v>0</v>
      </c>
      <c r="DA205" s="61">
        <f t="shared" si="174"/>
        <v>0</v>
      </c>
      <c r="DB205" s="61">
        <f t="shared" si="174"/>
        <v>0</v>
      </c>
      <c r="DC205" s="61">
        <f t="shared" si="174"/>
        <v>0</v>
      </c>
      <c r="DD205" s="61">
        <f t="shared" si="175"/>
        <v>0</v>
      </c>
      <c r="DE205" s="61">
        <f t="shared" si="175"/>
        <v>0</v>
      </c>
      <c r="DF205" s="61">
        <f t="shared" si="175"/>
        <v>0</v>
      </c>
      <c r="DG205" s="61">
        <f t="shared" si="175"/>
        <v>0</v>
      </c>
      <c r="DH205" s="61">
        <f t="shared" si="175"/>
        <v>0</v>
      </c>
      <c r="DI205" s="61">
        <f t="shared" si="175"/>
        <v>0</v>
      </c>
      <c r="DJ205" s="61">
        <f t="shared" si="175"/>
        <v>0</v>
      </c>
      <c r="DK205" s="61">
        <f t="shared" si="175"/>
        <v>0</v>
      </c>
      <c r="DL205" s="61">
        <f t="shared" si="175"/>
        <v>0</v>
      </c>
      <c r="DM205" s="61">
        <f t="shared" si="175"/>
        <v>0</v>
      </c>
      <c r="DN205" s="61">
        <f t="shared" si="175"/>
        <v>0</v>
      </c>
      <c r="DO205" s="61">
        <f t="shared" si="175"/>
        <v>0</v>
      </c>
      <c r="DP205" s="61">
        <f t="shared" si="175"/>
        <v>0</v>
      </c>
      <c r="DQ205" s="61">
        <f t="shared" si="175"/>
        <v>0</v>
      </c>
      <c r="DR205" s="61">
        <f t="shared" si="175"/>
        <v>0</v>
      </c>
      <c r="DS205" s="61">
        <f t="shared" si="175"/>
        <v>0</v>
      </c>
      <c r="DT205" s="61">
        <f t="shared" si="176"/>
        <v>0</v>
      </c>
      <c r="DU205" s="61">
        <f t="shared" si="176"/>
        <v>0</v>
      </c>
      <c r="DV205" s="61">
        <f t="shared" si="176"/>
        <v>0</v>
      </c>
      <c r="DW205" s="61">
        <f t="shared" si="176"/>
        <v>0</v>
      </c>
      <c r="DX205" s="61">
        <f t="shared" si="176"/>
        <v>0</v>
      </c>
      <c r="DY205" s="61">
        <f t="shared" si="176"/>
        <v>0</v>
      </c>
      <c r="DZ205" s="61">
        <f t="shared" si="180"/>
        <v>1</v>
      </c>
    </row>
    <row r="206" spans="1:130">
      <c r="A206" s="53">
        <v>12</v>
      </c>
      <c r="B206" s="63">
        <f t="shared" si="177"/>
        <v>1</v>
      </c>
      <c r="C206" s="53">
        <v>2012</v>
      </c>
      <c r="D206" s="64">
        <f t="shared" si="181"/>
        <v>0</v>
      </c>
      <c r="E206" s="64">
        <f t="shared" si="182"/>
        <v>0</v>
      </c>
      <c r="F206" s="64">
        <f t="shared" si="183"/>
        <v>0</v>
      </c>
      <c r="G206" s="64">
        <f t="shared" si="184"/>
        <v>0</v>
      </c>
      <c r="H206" s="64">
        <f t="shared" si="185"/>
        <v>282074657.686005</v>
      </c>
      <c r="I206" s="64">
        <f t="shared" si="186"/>
        <v>5235514.1769593302</v>
      </c>
      <c r="J206" s="64">
        <f t="shared" si="187"/>
        <v>194426.72619603199</v>
      </c>
      <c r="K206" s="64">
        <f t="shared" si="188"/>
        <v>28162.498556719602</v>
      </c>
      <c r="L206" s="64">
        <f t="shared" si="189"/>
        <v>11040.801823243501</v>
      </c>
      <c r="M206" s="64">
        <f t="shared" si="190"/>
        <v>7475.3284912003301</v>
      </c>
      <c r="N206" s="64">
        <f t="shared" ref="N206:N224" si="191">VLOOKUP($C$76,$D$3:$K$63,$A$70,0)*(B196-B195)</f>
        <v>4717.7559537629404</v>
      </c>
      <c r="O206" s="64">
        <f>VLOOKUP($C$77,$D$3:$K$63,$A$70,0)*(B195-B194)</f>
        <v>3695.1917338215899</v>
      </c>
      <c r="P206" s="64">
        <f>VLOOKUP($C$78,$D$3:$K$63,$A$70,0)*B194</f>
        <v>0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54">
        <f t="shared" si="178"/>
        <v>287559690.16571897</v>
      </c>
      <c r="BP206" s="53">
        <v>2012</v>
      </c>
      <c r="BQ206" s="61">
        <f t="shared" si="179"/>
        <v>0</v>
      </c>
      <c r="BR206" s="61">
        <f t="shared" si="172"/>
        <v>0</v>
      </c>
      <c r="BS206" s="61">
        <f t="shared" si="172"/>
        <v>0</v>
      </c>
      <c r="BT206" s="61">
        <f t="shared" si="172"/>
        <v>0</v>
      </c>
      <c r="BU206" s="61">
        <f t="shared" si="172"/>
        <v>0.98092558634851401</v>
      </c>
      <c r="BV206" s="61">
        <f t="shared" si="172"/>
        <v>1.8206704054876899E-2</v>
      </c>
      <c r="BW206" s="61">
        <f t="shared" si="172"/>
        <v>6.7612649771595101E-4</v>
      </c>
      <c r="BX206" s="61">
        <f t="shared" si="172"/>
        <v>9.7936183407659305E-5</v>
      </c>
      <c r="BY206" s="61">
        <f t="shared" si="172"/>
        <v>3.8394817496432499E-5</v>
      </c>
      <c r="BZ206" s="61">
        <f t="shared" si="172"/>
        <v>2.5995745394259999E-5</v>
      </c>
      <c r="CA206" s="61">
        <f t="shared" si="172"/>
        <v>1.6406179708442899E-5</v>
      </c>
      <c r="CB206" s="61">
        <f t="shared" si="172"/>
        <v>1.28501728865129E-5</v>
      </c>
      <c r="CC206" s="61">
        <f t="shared" si="172"/>
        <v>0</v>
      </c>
      <c r="CD206" s="61">
        <f t="shared" si="172"/>
        <v>0</v>
      </c>
      <c r="CE206" s="61">
        <f t="shared" si="172"/>
        <v>0</v>
      </c>
      <c r="CF206" s="61">
        <f t="shared" si="172"/>
        <v>0</v>
      </c>
      <c r="CG206" s="61">
        <f t="shared" si="172"/>
        <v>0</v>
      </c>
      <c r="CH206" s="61">
        <f t="shared" si="173"/>
        <v>0</v>
      </c>
      <c r="CI206" s="61">
        <f t="shared" si="173"/>
        <v>0</v>
      </c>
      <c r="CJ206" s="61">
        <f t="shared" si="173"/>
        <v>0</v>
      </c>
      <c r="CK206" s="61">
        <f t="shared" si="173"/>
        <v>0</v>
      </c>
      <c r="CL206" s="61">
        <f t="shared" si="173"/>
        <v>0</v>
      </c>
      <c r="CM206" s="61">
        <f t="shared" si="173"/>
        <v>0</v>
      </c>
      <c r="CN206" s="61">
        <f t="shared" si="174"/>
        <v>0</v>
      </c>
      <c r="CO206" s="61">
        <f t="shared" si="174"/>
        <v>0</v>
      </c>
      <c r="CP206" s="61">
        <f t="shared" si="174"/>
        <v>0</v>
      </c>
      <c r="CQ206" s="61">
        <f t="shared" si="174"/>
        <v>0</v>
      </c>
      <c r="CR206" s="61">
        <f t="shared" si="174"/>
        <v>0</v>
      </c>
      <c r="CS206" s="61">
        <f t="shared" si="174"/>
        <v>0</v>
      </c>
      <c r="CT206" s="61">
        <f t="shared" si="174"/>
        <v>0</v>
      </c>
      <c r="CU206" s="61">
        <f t="shared" si="174"/>
        <v>0</v>
      </c>
      <c r="CV206" s="61">
        <f t="shared" si="174"/>
        <v>0</v>
      </c>
      <c r="CW206" s="61">
        <f t="shared" si="174"/>
        <v>0</v>
      </c>
      <c r="CX206" s="61">
        <f t="shared" si="174"/>
        <v>0</v>
      </c>
      <c r="CY206" s="61">
        <f t="shared" si="174"/>
        <v>0</v>
      </c>
      <c r="CZ206" s="61">
        <f t="shared" si="174"/>
        <v>0</v>
      </c>
      <c r="DA206" s="61">
        <f t="shared" si="174"/>
        <v>0</v>
      </c>
      <c r="DB206" s="61">
        <f t="shared" si="174"/>
        <v>0</v>
      </c>
      <c r="DC206" s="61">
        <f t="shared" si="174"/>
        <v>0</v>
      </c>
      <c r="DD206" s="61">
        <f t="shared" si="175"/>
        <v>0</v>
      </c>
      <c r="DE206" s="61">
        <f t="shared" si="175"/>
        <v>0</v>
      </c>
      <c r="DF206" s="61">
        <f t="shared" si="175"/>
        <v>0</v>
      </c>
      <c r="DG206" s="61">
        <f t="shared" si="175"/>
        <v>0</v>
      </c>
      <c r="DH206" s="61">
        <f t="shared" si="175"/>
        <v>0</v>
      </c>
      <c r="DI206" s="61">
        <f t="shared" si="175"/>
        <v>0</v>
      </c>
      <c r="DJ206" s="61">
        <f t="shared" si="175"/>
        <v>0</v>
      </c>
      <c r="DK206" s="61">
        <f t="shared" si="175"/>
        <v>0</v>
      </c>
      <c r="DL206" s="61">
        <f t="shared" si="175"/>
        <v>0</v>
      </c>
      <c r="DM206" s="61">
        <f t="shared" si="175"/>
        <v>0</v>
      </c>
      <c r="DN206" s="61">
        <f t="shared" si="175"/>
        <v>0</v>
      </c>
      <c r="DO206" s="61">
        <f t="shared" si="175"/>
        <v>0</v>
      </c>
      <c r="DP206" s="61">
        <f t="shared" si="175"/>
        <v>0</v>
      </c>
      <c r="DQ206" s="61">
        <f t="shared" si="175"/>
        <v>0</v>
      </c>
      <c r="DR206" s="61">
        <f t="shared" si="175"/>
        <v>0</v>
      </c>
      <c r="DS206" s="61">
        <f t="shared" si="175"/>
        <v>0</v>
      </c>
      <c r="DT206" s="61">
        <f t="shared" si="176"/>
        <v>0</v>
      </c>
      <c r="DU206" s="61">
        <f t="shared" si="176"/>
        <v>0</v>
      </c>
      <c r="DV206" s="61">
        <f t="shared" si="176"/>
        <v>0</v>
      </c>
      <c r="DW206" s="61">
        <f t="shared" si="176"/>
        <v>0</v>
      </c>
      <c r="DX206" s="61">
        <f t="shared" si="176"/>
        <v>0</v>
      </c>
      <c r="DY206" s="61">
        <f t="shared" si="176"/>
        <v>0</v>
      </c>
      <c r="DZ206" s="61">
        <f t="shared" si="180"/>
        <v>1</v>
      </c>
    </row>
    <row r="207" spans="1:130">
      <c r="A207" s="53">
        <v>13</v>
      </c>
      <c r="B207" s="63">
        <f t="shared" si="177"/>
        <v>1</v>
      </c>
      <c r="C207" s="53">
        <v>2013</v>
      </c>
      <c r="D207" s="64">
        <f t="shared" si="181"/>
        <v>0</v>
      </c>
      <c r="E207" s="64">
        <f t="shared" si="182"/>
        <v>0</v>
      </c>
      <c r="F207" s="64">
        <f t="shared" si="183"/>
        <v>0</v>
      </c>
      <c r="G207" s="64">
        <f t="shared" si="184"/>
        <v>0</v>
      </c>
      <c r="H207" s="64">
        <f t="shared" si="185"/>
        <v>0</v>
      </c>
      <c r="I207" s="64">
        <f t="shared" si="186"/>
        <v>5235514.1769593302</v>
      </c>
      <c r="J207" s="64">
        <f t="shared" si="187"/>
        <v>194426.72619603199</v>
      </c>
      <c r="K207" s="64">
        <f t="shared" si="188"/>
        <v>28162.498556719602</v>
      </c>
      <c r="L207" s="64">
        <f t="shared" si="189"/>
        <v>11040.801823243501</v>
      </c>
      <c r="M207" s="64">
        <f t="shared" si="190"/>
        <v>7475.3284912003301</v>
      </c>
      <c r="N207" s="64">
        <f t="shared" si="191"/>
        <v>4717.7559537629404</v>
      </c>
      <c r="O207" s="64">
        <f t="shared" ref="O207:O225" si="192">VLOOKUP($C$77,$D$3:$K$63,$A$70,0)*(B196-B195)</f>
        <v>3695.1917338215899</v>
      </c>
      <c r="P207" s="64">
        <f>VLOOKUP($C$78,$D$3:$K$63,$A$70,0)*(B195-B194)</f>
        <v>3286.55871125466</v>
      </c>
      <c r="Q207" s="64">
        <f>VLOOKUP($C$79,$D$3:$K$63,$A$70,0)*B194</f>
        <v>0</v>
      </c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54">
        <f t="shared" si="178"/>
        <v>5488319.0384253701</v>
      </c>
      <c r="BP207" s="53">
        <v>2013</v>
      </c>
      <c r="BQ207" s="61">
        <f t="shared" si="179"/>
        <v>0</v>
      </c>
      <c r="BR207" s="61">
        <f t="shared" si="172"/>
        <v>0</v>
      </c>
      <c r="BS207" s="61">
        <f t="shared" si="172"/>
        <v>0</v>
      </c>
      <c r="BT207" s="61">
        <f t="shared" si="172"/>
        <v>0</v>
      </c>
      <c r="BU207" s="61">
        <f t="shared" si="172"/>
        <v>0</v>
      </c>
      <c r="BV207" s="61">
        <f t="shared" si="172"/>
        <v>0.953937652003087</v>
      </c>
      <c r="BW207" s="61">
        <f t="shared" si="172"/>
        <v>3.5425551035716402E-2</v>
      </c>
      <c r="BX207" s="61">
        <f t="shared" si="172"/>
        <v>5.1313523065159797E-3</v>
      </c>
      <c r="BY207" s="61">
        <f t="shared" si="172"/>
        <v>2.0116909651103502E-3</v>
      </c>
      <c r="BZ207" s="61">
        <f t="shared" si="172"/>
        <v>1.3620433576953699E-3</v>
      </c>
      <c r="CA207" s="61">
        <f t="shared" si="172"/>
        <v>8.59599436682254E-4</v>
      </c>
      <c r="CB207" s="61">
        <f t="shared" si="172"/>
        <v>6.7328296841900805E-4</v>
      </c>
      <c r="CC207" s="61">
        <f t="shared" si="172"/>
        <v>5.9882792677402299E-4</v>
      </c>
      <c r="CD207" s="61">
        <f t="shared" si="172"/>
        <v>0</v>
      </c>
      <c r="CE207" s="61">
        <f t="shared" si="172"/>
        <v>0</v>
      </c>
      <c r="CF207" s="61">
        <f t="shared" si="172"/>
        <v>0</v>
      </c>
      <c r="CG207" s="61">
        <f t="shared" si="172"/>
        <v>0</v>
      </c>
      <c r="CH207" s="61">
        <f t="shared" si="173"/>
        <v>0</v>
      </c>
      <c r="CI207" s="61">
        <f t="shared" si="173"/>
        <v>0</v>
      </c>
      <c r="CJ207" s="61">
        <f t="shared" si="173"/>
        <v>0</v>
      </c>
      <c r="CK207" s="61">
        <f t="shared" si="173"/>
        <v>0</v>
      </c>
      <c r="CL207" s="61">
        <f t="shared" si="173"/>
        <v>0</v>
      </c>
      <c r="CM207" s="61">
        <f t="shared" si="173"/>
        <v>0</v>
      </c>
      <c r="CN207" s="61">
        <f t="shared" si="174"/>
        <v>0</v>
      </c>
      <c r="CO207" s="61">
        <f t="shared" si="174"/>
        <v>0</v>
      </c>
      <c r="CP207" s="61">
        <f t="shared" si="174"/>
        <v>0</v>
      </c>
      <c r="CQ207" s="61">
        <f t="shared" si="174"/>
        <v>0</v>
      </c>
      <c r="CR207" s="61">
        <f t="shared" si="174"/>
        <v>0</v>
      </c>
      <c r="CS207" s="61">
        <f t="shared" si="174"/>
        <v>0</v>
      </c>
      <c r="CT207" s="61">
        <f t="shared" si="174"/>
        <v>0</v>
      </c>
      <c r="CU207" s="61">
        <f t="shared" si="174"/>
        <v>0</v>
      </c>
      <c r="CV207" s="61">
        <f t="shared" si="174"/>
        <v>0</v>
      </c>
      <c r="CW207" s="61">
        <f t="shared" si="174"/>
        <v>0</v>
      </c>
      <c r="CX207" s="61">
        <f t="shared" si="174"/>
        <v>0</v>
      </c>
      <c r="CY207" s="61">
        <f t="shared" si="174"/>
        <v>0</v>
      </c>
      <c r="CZ207" s="61">
        <f t="shared" si="174"/>
        <v>0</v>
      </c>
      <c r="DA207" s="61">
        <f t="shared" si="174"/>
        <v>0</v>
      </c>
      <c r="DB207" s="61">
        <f t="shared" si="174"/>
        <v>0</v>
      </c>
      <c r="DC207" s="61">
        <f t="shared" si="174"/>
        <v>0</v>
      </c>
      <c r="DD207" s="61">
        <f t="shared" si="175"/>
        <v>0</v>
      </c>
      <c r="DE207" s="61">
        <f t="shared" si="175"/>
        <v>0</v>
      </c>
      <c r="DF207" s="61">
        <f t="shared" si="175"/>
        <v>0</v>
      </c>
      <c r="DG207" s="61">
        <f t="shared" si="175"/>
        <v>0</v>
      </c>
      <c r="DH207" s="61">
        <f t="shared" si="175"/>
        <v>0</v>
      </c>
      <c r="DI207" s="61">
        <f t="shared" si="175"/>
        <v>0</v>
      </c>
      <c r="DJ207" s="61">
        <f t="shared" si="175"/>
        <v>0</v>
      </c>
      <c r="DK207" s="61">
        <f t="shared" si="175"/>
        <v>0</v>
      </c>
      <c r="DL207" s="61">
        <f t="shared" si="175"/>
        <v>0</v>
      </c>
      <c r="DM207" s="61">
        <f t="shared" si="175"/>
        <v>0</v>
      </c>
      <c r="DN207" s="61">
        <f t="shared" si="175"/>
        <v>0</v>
      </c>
      <c r="DO207" s="61">
        <f t="shared" si="175"/>
        <v>0</v>
      </c>
      <c r="DP207" s="61">
        <f t="shared" si="175"/>
        <v>0</v>
      </c>
      <c r="DQ207" s="61">
        <f t="shared" si="175"/>
        <v>0</v>
      </c>
      <c r="DR207" s="61">
        <f t="shared" si="175"/>
        <v>0</v>
      </c>
      <c r="DS207" s="61">
        <f t="shared" si="175"/>
        <v>0</v>
      </c>
      <c r="DT207" s="61">
        <f t="shared" si="176"/>
        <v>0</v>
      </c>
      <c r="DU207" s="61">
        <f t="shared" si="176"/>
        <v>0</v>
      </c>
      <c r="DV207" s="61">
        <f t="shared" si="176"/>
        <v>0</v>
      </c>
      <c r="DW207" s="61">
        <f t="shared" si="176"/>
        <v>0</v>
      </c>
      <c r="DX207" s="61">
        <f t="shared" si="176"/>
        <v>0</v>
      </c>
      <c r="DY207" s="61">
        <f t="shared" si="176"/>
        <v>0</v>
      </c>
      <c r="DZ207" s="61">
        <f t="shared" si="180"/>
        <v>1</v>
      </c>
    </row>
    <row r="208" spans="1:130">
      <c r="A208" s="53">
        <v>14</v>
      </c>
      <c r="B208" s="63">
        <f t="shared" si="177"/>
        <v>1</v>
      </c>
      <c r="C208" s="53">
        <v>2014</v>
      </c>
      <c r="D208" s="64">
        <f t="shared" si="181"/>
        <v>0</v>
      </c>
      <c r="E208" s="64">
        <f t="shared" si="182"/>
        <v>0</v>
      </c>
      <c r="F208" s="64">
        <f t="shared" si="183"/>
        <v>0</v>
      </c>
      <c r="G208" s="64">
        <f t="shared" si="184"/>
        <v>0</v>
      </c>
      <c r="H208" s="64">
        <f t="shared" si="185"/>
        <v>0</v>
      </c>
      <c r="I208" s="64">
        <f t="shared" si="186"/>
        <v>0</v>
      </c>
      <c r="J208" s="64">
        <f t="shared" si="187"/>
        <v>194426.72619603199</v>
      </c>
      <c r="K208" s="64">
        <f t="shared" si="188"/>
        <v>28162.498556719602</v>
      </c>
      <c r="L208" s="64">
        <f t="shared" si="189"/>
        <v>11040.801823243501</v>
      </c>
      <c r="M208" s="64">
        <f t="shared" si="190"/>
        <v>7475.3284912003301</v>
      </c>
      <c r="N208" s="64">
        <f t="shared" si="191"/>
        <v>4717.7559537629404</v>
      </c>
      <c r="O208" s="64">
        <f t="shared" si="192"/>
        <v>3695.1917338215899</v>
      </c>
      <c r="P208" s="64">
        <f t="shared" ref="P208:P226" si="193">VLOOKUP($C$78,$D$3:$K$63,$A$70,0)*(B196-B195)</f>
        <v>3286.55871125466</v>
      </c>
      <c r="Q208" s="64">
        <f>VLOOKUP($C$79,$D$3:$K$63,$A$70,0)*(B195-B194)</f>
        <v>2817.6321686321198</v>
      </c>
      <c r="R208" s="64">
        <f>VLOOKUP($C$80,$D$3:$K$63,$A$70,0)*B194</f>
        <v>0</v>
      </c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54">
        <f t="shared" si="178"/>
        <v>255622.49363466699</v>
      </c>
      <c r="BP208" s="53">
        <v>2014</v>
      </c>
      <c r="BQ208" s="61">
        <f t="shared" si="179"/>
        <v>0</v>
      </c>
      <c r="BR208" s="61">
        <f t="shared" si="172"/>
        <v>0</v>
      </c>
      <c r="BS208" s="61">
        <f t="shared" si="172"/>
        <v>0</v>
      </c>
      <c r="BT208" s="61">
        <f t="shared" si="172"/>
        <v>0</v>
      </c>
      <c r="BU208" s="61">
        <f t="shared" si="172"/>
        <v>0</v>
      </c>
      <c r="BV208" s="61">
        <f t="shared" si="172"/>
        <v>0</v>
      </c>
      <c r="BW208" s="61">
        <f t="shared" si="172"/>
        <v>0.76060100749155801</v>
      </c>
      <c r="BX208" s="61">
        <f t="shared" si="172"/>
        <v>0.11017222372053501</v>
      </c>
      <c r="BY208" s="61">
        <f t="shared" si="172"/>
        <v>4.3191824264976003E-2</v>
      </c>
      <c r="BZ208" s="61">
        <f t="shared" si="172"/>
        <v>2.9243625570306801E-2</v>
      </c>
      <c r="CA208" s="61">
        <f t="shared" si="172"/>
        <v>1.8455949970136502E-2</v>
      </c>
      <c r="CB208" s="61">
        <f t="shared" si="172"/>
        <v>1.4455659520725601E-2</v>
      </c>
      <c r="CC208" s="61">
        <f t="shared" si="172"/>
        <v>1.2857079455424501E-2</v>
      </c>
      <c r="CD208" s="61">
        <f t="shared" si="172"/>
        <v>1.1022630006336799E-2</v>
      </c>
      <c r="CE208" s="61">
        <f t="shared" si="172"/>
        <v>0</v>
      </c>
      <c r="CF208" s="61">
        <f t="shared" si="172"/>
        <v>0</v>
      </c>
      <c r="CG208" s="61">
        <f t="shared" si="172"/>
        <v>0</v>
      </c>
      <c r="CH208" s="61">
        <f t="shared" si="173"/>
        <v>0</v>
      </c>
      <c r="CI208" s="61">
        <f t="shared" si="173"/>
        <v>0</v>
      </c>
      <c r="CJ208" s="61">
        <f t="shared" si="173"/>
        <v>0</v>
      </c>
      <c r="CK208" s="61">
        <f t="shared" si="173"/>
        <v>0</v>
      </c>
      <c r="CL208" s="61">
        <f t="shared" si="173"/>
        <v>0</v>
      </c>
      <c r="CM208" s="61">
        <f t="shared" si="173"/>
        <v>0</v>
      </c>
      <c r="CN208" s="61">
        <f t="shared" si="174"/>
        <v>0</v>
      </c>
      <c r="CO208" s="61">
        <f t="shared" si="174"/>
        <v>0</v>
      </c>
      <c r="CP208" s="61">
        <f t="shared" si="174"/>
        <v>0</v>
      </c>
      <c r="CQ208" s="61">
        <f t="shared" si="174"/>
        <v>0</v>
      </c>
      <c r="CR208" s="61">
        <f t="shared" si="174"/>
        <v>0</v>
      </c>
      <c r="CS208" s="61">
        <f t="shared" si="174"/>
        <v>0</v>
      </c>
      <c r="CT208" s="61">
        <f t="shared" si="174"/>
        <v>0</v>
      </c>
      <c r="CU208" s="61">
        <f t="shared" si="174"/>
        <v>0</v>
      </c>
      <c r="CV208" s="61">
        <f t="shared" si="174"/>
        <v>0</v>
      </c>
      <c r="CW208" s="61">
        <f t="shared" si="174"/>
        <v>0</v>
      </c>
      <c r="CX208" s="61">
        <f t="shared" si="174"/>
        <v>0</v>
      </c>
      <c r="CY208" s="61">
        <f t="shared" si="174"/>
        <v>0</v>
      </c>
      <c r="CZ208" s="61">
        <f t="shared" si="174"/>
        <v>0</v>
      </c>
      <c r="DA208" s="61">
        <f t="shared" si="174"/>
        <v>0</v>
      </c>
      <c r="DB208" s="61">
        <f t="shared" si="174"/>
        <v>0</v>
      </c>
      <c r="DC208" s="61">
        <f t="shared" si="174"/>
        <v>0</v>
      </c>
      <c r="DD208" s="61">
        <f t="shared" si="175"/>
        <v>0</v>
      </c>
      <c r="DE208" s="61">
        <f t="shared" si="175"/>
        <v>0</v>
      </c>
      <c r="DF208" s="61">
        <f t="shared" si="175"/>
        <v>0</v>
      </c>
      <c r="DG208" s="61">
        <f t="shared" si="175"/>
        <v>0</v>
      </c>
      <c r="DH208" s="61">
        <f t="shared" si="175"/>
        <v>0</v>
      </c>
      <c r="DI208" s="61">
        <f t="shared" si="175"/>
        <v>0</v>
      </c>
      <c r="DJ208" s="61">
        <f t="shared" si="175"/>
        <v>0</v>
      </c>
      <c r="DK208" s="61">
        <f t="shared" si="175"/>
        <v>0</v>
      </c>
      <c r="DL208" s="61">
        <f t="shared" si="175"/>
        <v>0</v>
      </c>
      <c r="DM208" s="61">
        <f t="shared" si="175"/>
        <v>0</v>
      </c>
      <c r="DN208" s="61">
        <f t="shared" si="175"/>
        <v>0</v>
      </c>
      <c r="DO208" s="61">
        <f t="shared" si="175"/>
        <v>0</v>
      </c>
      <c r="DP208" s="61">
        <f t="shared" si="175"/>
        <v>0</v>
      </c>
      <c r="DQ208" s="61">
        <f t="shared" si="175"/>
        <v>0</v>
      </c>
      <c r="DR208" s="61">
        <f t="shared" si="175"/>
        <v>0</v>
      </c>
      <c r="DS208" s="61">
        <f t="shared" si="175"/>
        <v>0</v>
      </c>
      <c r="DT208" s="61">
        <f t="shared" si="176"/>
        <v>0</v>
      </c>
      <c r="DU208" s="61">
        <f t="shared" si="176"/>
        <v>0</v>
      </c>
      <c r="DV208" s="61">
        <f t="shared" si="176"/>
        <v>0</v>
      </c>
      <c r="DW208" s="61">
        <f t="shared" si="176"/>
        <v>0</v>
      </c>
      <c r="DX208" s="61">
        <f t="shared" si="176"/>
        <v>0</v>
      </c>
      <c r="DY208" s="61">
        <f t="shared" si="176"/>
        <v>0</v>
      </c>
      <c r="DZ208" s="61">
        <f t="shared" si="180"/>
        <v>1</v>
      </c>
    </row>
    <row r="209" spans="1:130">
      <c r="A209" s="53">
        <v>15</v>
      </c>
      <c r="B209" s="63">
        <f t="shared" si="177"/>
        <v>1</v>
      </c>
      <c r="C209" s="53">
        <v>2015</v>
      </c>
      <c r="D209" s="64">
        <f t="shared" si="181"/>
        <v>0</v>
      </c>
      <c r="E209" s="64">
        <f t="shared" si="182"/>
        <v>0</v>
      </c>
      <c r="F209" s="64">
        <f t="shared" si="183"/>
        <v>0</v>
      </c>
      <c r="G209" s="64">
        <f t="shared" si="184"/>
        <v>0</v>
      </c>
      <c r="H209" s="64">
        <f t="shared" si="185"/>
        <v>0</v>
      </c>
      <c r="I209" s="64">
        <f t="shared" si="186"/>
        <v>0</v>
      </c>
      <c r="J209" s="64">
        <f t="shared" si="187"/>
        <v>0</v>
      </c>
      <c r="K209" s="64">
        <f t="shared" si="188"/>
        <v>28162.498556719602</v>
      </c>
      <c r="L209" s="64">
        <f t="shared" si="189"/>
        <v>11040.801823243501</v>
      </c>
      <c r="M209" s="64">
        <f t="shared" si="190"/>
        <v>7475.3284912003301</v>
      </c>
      <c r="N209" s="64">
        <f t="shared" si="191"/>
        <v>4717.7559537629404</v>
      </c>
      <c r="O209" s="64">
        <f t="shared" si="192"/>
        <v>3695.1917338215899</v>
      </c>
      <c r="P209" s="64">
        <f t="shared" si="193"/>
        <v>3286.55871125466</v>
      </c>
      <c r="Q209" s="64">
        <f t="shared" ref="Q209:Q227" si="194">VLOOKUP($C$79,$D$3:$K$63,$A$70,0)*(B196-B195)</f>
        <v>2817.6321686321198</v>
      </c>
      <c r="R209" s="64">
        <f>VLOOKUP($C$80,$D$3:$K$63,$A$70,0)*(B195-B194)</f>
        <v>2041.18387161074</v>
      </c>
      <c r="S209" s="64">
        <f>VLOOKUP($C$81,$D$3:$K$63,$A$70,0)*B194</f>
        <v>0</v>
      </c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54">
        <f t="shared" si="178"/>
        <v>63236.9513102454</v>
      </c>
      <c r="BP209" s="53">
        <v>2015</v>
      </c>
      <c r="BQ209" s="61">
        <f t="shared" si="179"/>
        <v>0</v>
      </c>
      <c r="BR209" s="61">
        <f t="shared" si="172"/>
        <v>0</v>
      </c>
      <c r="BS209" s="61">
        <f t="shared" si="172"/>
        <v>0</v>
      </c>
      <c r="BT209" s="61">
        <f t="shared" si="172"/>
        <v>0</v>
      </c>
      <c r="BU209" s="61">
        <f t="shared" si="172"/>
        <v>0</v>
      </c>
      <c r="BV209" s="61">
        <f t="shared" si="172"/>
        <v>0</v>
      </c>
      <c r="BW209" s="61">
        <f t="shared" si="172"/>
        <v>0</v>
      </c>
      <c r="BX209" s="61">
        <f t="shared" si="172"/>
        <v>0.44534877114097698</v>
      </c>
      <c r="BY209" s="61">
        <f t="shared" si="172"/>
        <v>0.174594150958929</v>
      </c>
      <c r="BZ209" s="61">
        <f t="shared" si="172"/>
        <v>0.11821139913159</v>
      </c>
      <c r="CA209" s="61">
        <f t="shared" si="172"/>
        <v>7.4604418081720206E-2</v>
      </c>
      <c r="CB209" s="61">
        <f t="shared" si="172"/>
        <v>5.8434058841525902E-2</v>
      </c>
      <c r="CC209" s="61">
        <f t="shared" si="172"/>
        <v>5.1972124575243202E-2</v>
      </c>
      <c r="CD209" s="61">
        <f t="shared" si="172"/>
        <v>4.4556736374095601E-2</v>
      </c>
      <c r="CE209" s="61">
        <f t="shared" si="172"/>
        <v>3.2278340895919203E-2</v>
      </c>
      <c r="CF209" s="61">
        <f t="shared" si="172"/>
        <v>0</v>
      </c>
      <c r="CG209" s="61">
        <f t="shared" ref="CG209:CV235" si="195">T209/$BM209</f>
        <v>0</v>
      </c>
      <c r="CH209" s="61">
        <f t="shared" si="173"/>
        <v>0</v>
      </c>
      <c r="CI209" s="61">
        <f t="shared" si="173"/>
        <v>0</v>
      </c>
      <c r="CJ209" s="61">
        <f t="shared" si="173"/>
        <v>0</v>
      </c>
      <c r="CK209" s="61">
        <f t="shared" si="173"/>
        <v>0</v>
      </c>
      <c r="CL209" s="61">
        <f t="shared" si="173"/>
        <v>0</v>
      </c>
      <c r="CM209" s="61">
        <f t="shared" si="173"/>
        <v>0</v>
      </c>
      <c r="CN209" s="61">
        <f t="shared" si="174"/>
        <v>0</v>
      </c>
      <c r="CO209" s="61">
        <f t="shared" si="174"/>
        <v>0</v>
      </c>
      <c r="CP209" s="61">
        <f t="shared" si="174"/>
        <v>0</v>
      </c>
      <c r="CQ209" s="61">
        <f t="shared" si="174"/>
        <v>0</v>
      </c>
      <c r="CR209" s="61">
        <f t="shared" si="174"/>
        <v>0</v>
      </c>
      <c r="CS209" s="61">
        <f t="shared" si="174"/>
        <v>0</v>
      </c>
      <c r="CT209" s="61">
        <f t="shared" si="174"/>
        <v>0</v>
      </c>
      <c r="CU209" s="61">
        <f t="shared" si="174"/>
        <v>0</v>
      </c>
      <c r="CV209" s="61">
        <f t="shared" si="174"/>
        <v>0</v>
      </c>
      <c r="CW209" s="61">
        <f t="shared" si="174"/>
        <v>0</v>
      </c>
      <c r="CX209" s="61">
        <f t="shared" si="174"/>
        <v>0</v>
      </c>
      <c r="CY209" s="61">
        <f t="shared" si="174"/>
        <v>0</v>
      </c>
      <c r="CZ209" s="61">
        <f t="shared" si="174"/>
        <v>0</v>
      </c>
      <c r="DA209" s="61">
        <f t="shared" si="174"/>
        <v>0</v>
      </c>
      <c r="DB209" s="61">
        <f t="shared" si="174"/>
        <v>0</v>
      </c>
      <c r="DC209" s="61">
        <f t="shared" ref="DC209:DR225" si="196">AP209/$BM209</f>
        <v>0</v>
      </c>
      <c r="DD209" s="61">
        <f t="shared" si="175"/>
        <v>0</v>
      </c>
      <c r="DE209" s="61">
        <f t="shared" si="175"/>
        <v>0</v>
      </c>
      <c r="DF209" s="61">
        <f t="shared" si="175"/>
        <v>0</v>
      </c>
      <c r="DG209" s="61">
        <f t="shared" si="175"/>
        <v>0</v>
      </c>
      <c r="DH209" s="61">
        <f t="shared" si="175"/>
        <v>0</v>
      </c>
      <c r="DI209" s="61">
        <f t="shared" si="175"/>
        <v>0</v>
      </c>
      <c r="DJ209" s="61">
        <f t="shared" si="175"/>
        <v>0</v>
      </c>
      <c r="DK209" s="61">
        <f t="shared" si="175"/>
        <v>0</v>
      </c>
      <c r="DL209" s="61">
        <f t="shared" si="175"/>
        <v>0</v>
      </c>
      <c r="DM209" s="61">
        <f t="shared" si="175"/>
        <v>0</v>
      </c>
      <c r="DN209" s="61">
        <f t="shared" si="175"/>
        <v>0</v>
      </c>
      <c r="DO209" s="61">
        <f t="shared" si="175"/>
        <v>0</v>
      </c>
      <c r="DP209" s="61">
        <f t="shared" si="175"/>
        <v>0</v>
      </c>
      <c r="DQ209" s="61">
        <f t="shared" si="175"/>
        <v>0</v>
      </c>
      <c r="DR209" s="61">
        <f t="shared" si="175"/>
        <v>0</v>
      </c>
      <c r="DS209" s="61">
        <f t="shared" ref="DS209:DV254" si="197">BF209/$BM209</f>
        <v>0</v>
      </c>
      <c r="DT209" s="61">
        <f t="shared" si="176"/>
        <v>0</v>
      </c>
      <c r="DU209" s="61">
        <f t="shared" si="176"/>
        <v>0</v>
      </c>
      <c r="DV209" s="61">
        <f t="shared" si="176"/>
        <v>0</v>
      </c>
      <c r="DW209" s="61">
        <f t="shared" si="176"/>
        <v>0</v>
      </c>
      <c r="DX209" s="61">
        <f t="shared" si="176"/>
        <v>0</v>
      </c>
      <c r="DY209" s="61">
        <f t="shared" si="176"/>
        <v>0</v>
      </c>
      <c r="DZ209" s="61">
        <f t="shared" si="180"/>
        <v>1</v>
      </c>
    </row>
    <row r="210" spans="1:130">
      <c r="A210" s="53">
        <v>16</v>
      </c>
      <c r="B210" s="63">
        <f t="shared" si="177"/>
        <v>1</v>
      </c>
      <c r="C210" s="53">
        <v>2016</v>
      </c>
      <c r="D210" s="64">
        <f t="shared" si="181"/>
        <v>0</v>
      </c>
      <c r="E210" s="64">
        <f t="shared" si="182"/>
        <v>0</v>
      </c>
      <c r="F210" s="64">
        <f t="shared" si="183"/>
        <v>0</v>
      </c>
      <c r="G210" s="64">
        <f t="shared" si="184"/>
        <v>0</v>
      </c>
      <c r="H210" s="64">
        <f t="shared" si="185"/>
        <v>0</v>
      </c>
      <c r="I210" s="64">
        <f t="shared" si="186"/>
        <v>0</v>
      </c>
      <c r="J210" s="64">
        <f t="shared" si="187"/>
        <v>0</v>
      </c>
      <c r="K210" s="64">
        <f t="shared" si="188"/>
        <v>0</v>
      </c>
      <c r="L210" s="64">
        <f t="shared" si="189"/>
        <v>11040.801823243501</v>
      </c>
      <c r="M210" s="64">
        <f t="shared" si="190"/>
        <v>7475.3284912003301</v>
      </c>
      <c r="N210" s="64">
        <f t="shared" si="191"/>
        <v>4717.7559537629404</v>
      </c>
      <c r="O210" s="64">
        <f t="shared" si="192"/>
        <v>3695.1917338215899</v>
      </c>
      <c r="P210" s="64">
        <f t="shared" si="193"/>
        <v>3286.55871125466</v>
      </c>
      <c r="Q210" s="64">
        <f t="shared" si="194"/>
        <v>2817.6321686321198</v>
      </c>
      <c r="R210" s="64">
        <f t="shared" ref="R210:R228" si="198">VLOOKUP($C$80,$D$3:$K$63,$A$70,0)*(B196-B195)</f>
        <v>2041.18387161074</v>
      </c>
      <c r="S210" s="64">
        <f>VLOOKUP($C$81,$D$3:$K$63,$A$70,0)*(B195-B194)</f>
        <v>2000.6120326099699</v>
      </c>
      <c r="T210" s="64">
        <f>VLOOKUP($C$82,$D$3:$K$63,$A$70,0)*B194</f>
        <v>0</v>
      </c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54">
        <f t="shared" si="178"/>
        <v>37075.064786135801</v>
      </c>
      <c r="BP210" s="53">
        <v>2016</v>
      </c>
      <c r="BQ210" s="61">
        <f t="shared" si="179"/>
        <v>0</v>
      </c>
      <c r="BR210" s="61">
        <f t="shared" si="179"/>
        <v>0</v>
      </c>
      <c r="BS210" s="61">
        <f t="shared" si="179"/>
        <v>0</v>
      </c>
      <c r="BT210" s="61">
        <f t="shared" si="179"/>
        <v>0</v>
      </c>
      <c r="BU210" s="61">
        <f t="shared" si="179"/>
        <v>0</v>
      </c>
      <c r="BV210" s="61">
        <f t="shared" si="179"/>
        <v>0</v>
      </c>
      <c r="BW210" s="61">
        <f t="shared" si="179"/>
        <v>0</v>
      </c>
      <c r="BX210" s="61">
        <f t="shared" si="179"/>
        <v>0</v>
      </c>
      <c r="BY210" s="61">
        <f t="shared" si="179"/>
        <v>0.29779588753064501</v>
      </c>
      <c r="BZ210" s="61">
        <f t="shared" si="179"/>
        <v>0.20162684905127201</v>
      </c>
      <c r="CA210" s="61">
        <f t="shared" si="179"/>
        <v>0.12724875818766301</v>
      </c>
      <c r="CB210" s="61">
        <f t="shared" si="179"/>
        <v>9.9667842932627898E-2</v>
      </c>
      <c r="CC210" s="61">
        <f t="shared" si="179"/>
        <v>8.8646067922278193E-2</v>
      </c>
      <c r="CD210" s="61">
        <f t="shared" si="179"/>
        <v>7.5998037626781798E-2</v>
      </c>
      <c r="CE210" s="61">
        <f t="shared" si="179"/>
        <v>5.50554364067906E-2</v>
      </c>
      <c r="CF210" s="61">
        <f t="shared" si="179"/>
        <v>5.3961120341942101E-2</v>
      </c>
      <c r="CG210" s="61">
        <f t="shared" si="195"/>
        <v>0</v>
      </c>
      <c r="CH210" s="61">
        <f t="shared" si="173"/>
        <v>0</v>
      </c>
      <c r="CI210" s="61">
        <f t="shared" si="173"/>
        <v>0</v>
      </c>
      <c r="CJ210" s="61">
        <f t="shared" si="173"/>
        <v>0</v>
      </c>
      <c r="CK210" s="61">
        <f t="shared" si="173"/>
        <v>0</v>
      </c>
      <c r="CL210" s="61">
        <f t="shared" si="173"/>
        <v>0</v>
      </c>
      <c r="CM210" s="61">
        <f t="shared" si="173"/>
        <v>0</v>
      </c>
      <c r="CN210" s="61">
        <f t="shared" si="173"/>
        <v>0</v>
      </c>
      <c r="CO210" s="61">
        <f t="shared" si="173"/>
        <v>0</v>
      </c>
      <c r="CP210" s="61">
        <f t="shared" si="173"/>
        <v>0</v>
      </c>
      <c r="CQ210" s="61">
        <f t="shared" si="173"/>
        <v>0</v>
      </c>
      <c r="CR210" s="61">
        <f t="shared" si="173"/>
        <v>0</v>
      </c>
      <c r="CS210" s="61">
        <f t="shared" si="173"/>
        <v>0</v>
      </c>
      <c r="CT210" s="61">
        <f t="shared" si="173"/>
        <v>0</v>
      </c>
      <c r="CU210" s="61">
        <f t="shared" si="173"/>
        <v>0</v>
      </c>
      <c r="CV210" s="61">
        <f t="shared" si="173"/>
        <v>0</v>
      </c>
      <c r="CW210" s="61">
        <f t="shared" si="173"/>
        <v>0</v>
      </c>
      <c r="CX210" s="61">
        <f t="shared" ref="CX210:DM237" si="199">AK210/$BM210</f>
        <v>0</v>
      </c>
      <c r="CY210" s="61">
        <f t="shared" si="199"/>
        <v>0</v>
      </c>
      <c r="CZ210" s="61">
        <f t="shared" si="199"/>
        <v>0</v>
      </c>
      <c r="DA210" s="61">
        <f t="shared" si="199"/>
        <v>0</v>
      </c>
      <c r="DB210" s="61">
        <f t="shared" si="199"/>
        <v>0</v>
      </c>
      <c r="DC210" s="61">
        <f t="shared" si="196"/>
        <v>0</v>
      </c>
      <c r="DD210" s="61">
        <f t="shared" si="196"/>
        <v>0</v>
      </c>
      <c r="DE210" s="61">
        <f t="shared" si="196"/>
        <v>0</v>
      </c>
      <c r="DF210" s="61">
        <f t="shared" si="196"/>
        <v>0</v>
      </c>
      <c r="DG210" s="61">
        <f t="shared" si="196"/>
        <v>0</v>
      </c>
      <c r="DH210" s="61">
        <f t="shared" si="196"/>
        <v>0</v>
      </c>
      <c r="DI210" s="61">
        <f t="shared" si="196"/>
        <v>0</v>
      </c>
      <c r="DJ210" s="61">
        <f t="shared" si="196"/>
        <v>0</v>
      </c>
      <c r="DK210" s="61">
        <f t="shared" si="196"/>
        <v>0</v>
      </c>
      <c r="DL210" s="61">
        <f t="shared" si="196"/>
        <v>0</v>
      </c>
      <c r="DM210" s="61">
        <f t="shared" si="196"/>
        <v>0</v>
      </c>
      <c r="DN210" s="61">
        <f t="shared" si="196"/>
        <v>0</v>
      </c>
      <c r="DO210" s="61">
        <f t="shared" si="196"/>
        <v>0</v>
      </c>
      <c r="DP210" s="61">
        <f t="shared" si="196"/>
        <v>0</v>
      </c>
      <c r="DQ210" s="61">
        <f t="shared" si="196"/>
        <v>0</v>
      </c>
      <c r="DR210" s="61">
        <f t="shared" si="196"/>
        <v>0</v>
      </c>
      <c r="DS210" s="61">
        <f t="shared" si="197"/>
        <v>0</v>
      </c>
      <c r="DT210" s="61">
        <f t="shared" si="176"/>
        <v>0</v>
      </c>
      <c r="DU210" s="61">
        <f t="shared" si="176"/>
        <v>0</v>
      </c>
      <c r="DV210" s="61">
        <f t="shared" si="176"/>
        <v>0</v>
      </c>
      <c r="DW210" s="61">
        <f t="shared" si="176"/>
        <v>0</v>
      </c>
      <c r="DX210" s="61">
        <f t="shared" si="176"/>
        <v>0</v>
      </c>
      <c r="DY210" s="61">
        <f t="shared" si="176"/>
        <v>0</v>
      </c>
      <c r="DZ210" s="61">
        <f t="shared" si="180"/>
        <v>1</v>
      </c>
    </row>
    <row r="211" spans="1:130">
      <c r="A211" s="53">
        <v>17</v>
      </c>
      <c r="B211" s="63">
        <f t="shared" si="177"/>
        <v>1</v>
      </c>
      <c r="C211" s="53">
        <v>2017</v>
      </c>
      <c r="D211" s="64">
        <f t="shared" si="181"/>
        <v>0</v>
      </c>
      <c r="E211" s="64">
        <f t="shared" si="182"/>
        <v>0</v>
      </c>
      <c r="F211" s="64">
        <f t="shared" si="183"/>
        <v>0</v>
      </c>
      <c r="G211" s="64">
        <f t="shared" si="184"/>
        <v>0</v>
      </c>
      <c r="H211" s="64">
        <f t="shared" si="185"/>
        <v>0</v>
      </c>
      <c r="I211" s="64">
        <f t="shared" si="186"/>
        <v>0</v>
      </c>
      <c r="J211" s="64">
        <f t="shared" si="187"/>
        <v>0</v>
      </c>
      <c r="K211" s="64">
        <f t="shared" si="188"/>
        <v>0</v>
      </c>
      <c r="L211" s="64">
        <f t="shared" si="189"/>
        <v>0</v>
      </c>
      <c r="M211" s="64">
        <f t="shared" si="190"/>
        <v>7475.3284912003301</v>
      </c>
      <c r="N211" s="64">
        <f t="shared" si="191"/>
        <v>4717.7559537629404</v>
      </c>
      <c r="O211" s="64">
        <f t="shared" si="192"/>
        <v>3695.1917338215899</v>
      </c>
      <c r="P211" s="64">
        <f t="shared" si="193"/>
        <v>3286.55871125466</v>
      </c>
      <c r="Q211" s="64">
        <f t="shared" si="194"/>
        <v>2817.6321686321198</v>
      </c>
      <c r="R211" s="64">
        <f t="shared" si="198"/>
        <v>2041.18387161074</v>
      </c>
      <c r="S211" s="64">
        <f t="shared" ref="S211:S229" si="200">VLOOKUP($C$81,$D$3:$K$63,$A$70,0)*(B196-B195)</f>
        <v>2000.6120326099699</v>
      </c>
      <c r="T211" s="64">
        <f>VLOOKUP($C$82,$D$3:$K$63,$A$70,0)*(B195-B194)</f>
        <v>2587.5233125263399</v>
      </c>
      <c r="U211" s="64">
        <f>VLOOKUP($C$83,$D$3:$K$63,$A$70,0)*B194</f>
        <v>0</v>
      </c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54">
        <f t="shared" si="178"/>
        <v>28621.786275418701</v>
      </c>
      <c r="BP211" s="53">
        <v>2017</v>
      </c>
      <c r="BQ211" s="61">
        <f t="shared" si="179"/>
        <v>0</v>
      </c>
      <c r="BR211" s="61">
        <f t="shared" si="179"/>
        <v>0</v>
      </c>
      <c r="BS211" s="61">
        <f t="shared" si="179"/>
        <v>0</v>
      </c>
      <c r="BT211" s="61">
        <f t="shared" si="179"/>
        <v>0</v>
      </c>
      <c r="BU211" s="61">
        <f t="shared" si="179"/>
        <v>0</v>
      </c>
      <c r="BV211" s="61">
        <f t="shared" si="179"/>
        <v>0</v>
      </c>
      <c r="BW211" s="61">
        <f t="shared" si="179"/>
        <v>0</v>
      </c>
      <c r="BX211" s="61">
        <f t="shared" si="179"/>
        <v>0</v>
      </c>
      <c r="BY211" s="61">
        <f t="shared" si="179"/>
        <v>0</v>
      </c>
      <c r="BZ211" s="61">
        <f t="shared" si="179"/>
        <v>0.26117616906462598</v>
      </c>
      <c r="CA211" s="61">
        <f t="shared" si="179"/>
        <v>0.16483094061165199</v>
      </c>
      <c r="CB211" s="61">
        <f t="shared" si="179"/>
        <v>0.12910416206255901</v>
      </c>
      <c r="CC211" s="61">
        <f t="shared" si="179"/>
        <v>0.11482716975205901</v>
      </c>
      <c r="CD211" s="61">
        <f t="shared" si="179"/>
        <v>9.8443617093598196E-2</v>
      </c>
      <c r="CE211" s="61">
        <f t="shared" si="179"/>
        <v>7.1315740113808895E-2</v>
      </c>
      <c r="CF211" s="61">
        <f t="shared" si="179"/>
        <v>6.9898224148510393E-2</v>
      </c>
      <c r="CG211" s="61">
        <f t="shared" si="195"/>
        <v>9.0403977153186502E-2</v>
      </c>
      <c r="CH211" s="61">
        <f t="shared" si="173"/>
        <v>0</v>
      </c>
      <c r="CI211" s="61">
        <f t="shared" si="173"/>
        <v>0</v>
      </c>
      <c r="CJ211" s="61">
        <f t="shared" si="173"/>
        <v>0</v>
      </c>
      <c r="CK211" s="61">
        <f t="shared" si="173"/>
        <v>0</v>
      </c>
      <c r="CL211" s="61">
        <f t="shared" si="173"/>
        <v>0</v>
      </c>
      <c r="CM211" s="61">
        <f t="shared" si="173"/>
        <v>0</v>
      </c>
      <c r="CN211" s="61">
        <f t="shared" si="173"/>
        <v>0</v>
      </c>
      <c r="CO211" s="61">
        <f t="shared" si="173"/>
        <v>0</v>
      </c>
      <c r="CP211" s="61">
        <f t="shared" si="173"/>
        <v>0</v>
      </c>
      <c r="CQ211" s="61">
        <f t="shared" si="173"/>
        <v>0</v>
      </c>
      <c r="CR211" s="61">
        <f t="shared" si="173"/>
        <v>0</v>
      </c>
      <c r="CS211" s="61">
        <f t="shared" si="173"/>
        <v>0</v>
      </c>
      <c r="CT211" s="61">
        <f t="shared" si="173"/>
        <v>0</v>
      </c>
      <c r="CU211" s="61">
        <f t="shared" si="173"/>
        <v>0</v>
      </c>
      <c r="CV211" s="61">
        <f t="shared" si="173"/>
        <v>0</v>
      </c>
      <c r="CW211" s="61">
        <f t="shared" si="173"/>
        <v>0</v>
      </c>
      <c r="CX211" s="61">
        <f t="shared" si="199"/>
        <v>0</v>
      </c>
      <c r="CY211" s="61">
        <f t="shared" si="199"/>
        <v>0</v>
      </c>
      <c r="CZ211" s="61">
        <f t="shared" si="199"/>
        <v>0</v>
      </c>
      <c r="DA211" s="61">
        <f t="shared" si="199"/>
        <v>0</v>
      </c>
      <c r="DB211" s="61">
        <f t="shared" si="199"/>
        <v>0</v>
      </c>
      <c r="DC211" s="61">
        <f t="shared" si="196"/>
        <v>0</v>
      </c>
      <c r="DD211" s="61">
        <f t="shared" si="196"/>
        <v>0</v>
      </c>
      <c r="DE211" s="61">
        <f t="shared" si="196"/>
        <v>0</v>
      </c>
      <c r="DF211" s="61">
        <f t="shared" si="196"/>
        <v>0</v>
      </c>
      <c r="DG211" s="61">
        <f t="shared" si="196"/>
        <v>0</v>
      </c>
      <c r="DH211" s="61">
        <f t="shared" si="196"/>
        <v>0</v>
      </c>
      <c r="DI211" s="61">
        <f t="shared" si="196"/>
        <v>0</v>
      </c>
      <c r="DJ211" s="61">
        <f t="shared" si="196"/>
        <v>0</v>
      </c>
      <c r="DK211" s="61">
        <f t="shared" si="196"/>
        <v>0</v>
      </c>
      <c r="DL211" s="61">
        <f t="shared" si="196"/>
        <v>0</v>
      </c>
      <c r="DM211" s="61">
        <f t="shared" si="196"/>
        <v>0</v>
      </c>
      <c r="DN211" s="61">
        <f t="shared" si="196"/>
        <v>0</v>
      </c>
      <c r="DO211" s="61">
        <f t="shared" si="196"/>
        <v>0</v>
      </c>
      <c r="DP211" s="61">
        <f t="shared" si="196"/>
        <v>0</v>
      </c>
      <c r="DQ211" s="61">
        <f t="shared" si="196"/>
        <v>0</v>
      </c>
      <c r="DR211" s="61">
        <f t="shared" si="196"/>
        <v>0</v>
      </c>
      <c r="DS211" s="61">
        <f t="shared" si="197"/>
        <v>0</v>
      </c>
      <c r="DT211" s="61">
        <f t="shared" si="176"/>
        <v>0</v>
      </c>
      <c r="DU211" s="61">
        <f t="shared" si="176"/>
        <v>0</v>
      </c>
      <c r="DV211" s="61">
        <f t="shared" si="176"/>
        <v>0</v>
      </c>
      <c r="DW211" s="61">
        <f t="shared" si="176"/>
        <v>0</v>
      </c>
      <c r="DX211" s="61">
        <f t="shared" si="176"/>
        <v>0</v>
      </c>
      <c r="DY211" s="61">
        <f t="shared" si="176"/>
        <v>0</v>
      </c>
      <c r="DZ211" s="61">
        <f t="shared" si="180"/>
        <v>1</v>
      </c>
    </row>
    <row r="212" spans="1:130">
      <c r="A212" s="53">
        <v>18</v>
      </c>
      <c r="B212" s="63">
        <f t="shared" si="177"/>
        <v>1</v>
      </c>
      <c r="C212" s="53">
        <v>2018</v>
      </c>
      <c r="D212" s="64">
        <f t="shared" si="181"/>
        <v>0</v>
      </c>
      <c r="E212" s="64">
        <f t="shared" si="182"/>
        <v>0</v>
      </c>
      <c r="F212" s="64">
        <f t="shared" si="183"/>
        <v>0</v>
      </c>
      <c r="G212" s="64">
        <f t="shared" si="184"/>
        <v>0</v>
      </c>
      <c r="H212" s="64">
        <f t="shared" si="185"/>
        <v>0</v>
      </c>
      <c r="I212" s="64">
        <f t="shared" si="186"/>
        <v>0</v>
      </c>
      <c r="J212" s="64">
        <f t="shared" si="187"/>
        <v>0</v>
      </c>
      <c r="K212" s="64">
        <f t="shared" si="188"/>
        <v>0</v>
      </c>
      <c r="L212" s="64">
        <f t="shared" si="189"/>
        <v>0</v>
      </c>
      <c r="M212" s="64">
        <f t="shared" si="190"/>
        <v>0</v>
      </c>
      <c r="N212" s="64">
        <f t="shared" si="191"/>
        <v>4717.7559537629404</v>
      </c>
      <c r="O212" s="64">
        <f t="shared" si="192"/>
        <v>3695.1917338215899</v>
      </c>
      <c r="P212" s="64">
        <f t="shared" si="193"/>
        <v>3286.55871125466</v>
      </c>
      <c r="Q212" s="64">
        <f t="shared" si="194"/>
        <v>2817.6321686321198</v>
      </c>
      <c r="R212" s="64">
        <f t="shared" si="198"/>
        <v>2041.18387161074</v>
      </c>
      <c r="S212" s="64">
        <f t="shared" si="200"/>
        <v>2000.6120326099699</v>
      </c>
      <c r="T212" s="64">
        <f t="shared" ref="T212:T230" si="201">VLOOKUP($C$82,$D$3:$K$63,$A$70,0)*(B196-B195)</f>
        <v>2587.5233125263399</v>
      </c>
      <c r="U212" s="64">
        <f>VLOOKUP($C$83,$D$3:$K$63,$A$70,0)*(B195-B194)</f>
        <v>2619.25</v>
      </c>
      <c r="V212" s="64">
        <f>VLOOKUP($C$84,$D$3:$K$63,$A$70,0)*B194</f>
        <v>0</v>
      </c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54">
        <f t="shared" si="178"/>
        <v>23765.707784218401</v>
      </c>
      <c r="BP212" s="53">
        <v>2018</v>
      </c>
      <c r="BQ212" s="61">
        <f t="shared" si="179"/>
        <v>0</v>
      </c>
      <c r="BR212" s="61">
        <f t="shared" si="179"/>
        <v>0</v>
      </c>
      <c r="BS212" s="61">
        <f t="shared" si="179"/>
        <v>0</v>
      </c>
      <c r="BT212" s="61">
        <f t="shared" si="179"/>
        <v>0</v>
      </c>
      <c r="BU212" s="61">
        <f t="shared" si="179"/>
        <v>0</v>
      </c>
      <c r="BV212" s="61">
        <f t="shared" si="179"/>
        <v>0</v>
      </c>
      <c r="BW212" s="61">
        <f t="shared" si="179"/>
        <v>0</v>
      </c>
      <c r="BX212" s="61">
        <f t="shared" si="179"/>
        <v>0</v>
      </c>
      <c r="BY212" s="61">
        <f t="shared" si="179"/>
        <v>0</v>
      </c>
      <c r="BZ212" s="61">
        <f t="shared" si="179"/>
        <v>0</v>
      </c>
      <c r="CA212" s="61">
        <f t="shared" si="179"/>
        <v>0.19851106462294199</v>
      </c>
      <c r="CB212" s="61">
        <f t="shared" si="179"/>
        <v>0.15548418618002999</v>
      </c>
      <c r="CC212" s="61">
        <f t="shared" si="179"/>
        <v>0.13828995715570899</v>
      </c>
      <c r="CD212" s="61">
        <f t="shared" si="179"/>
        <v>0.118558731522533</v>
      </c>
      <c r="CE212" s="61">
        <f t="shared" si="179"/>
        <v>8.5887779574828904E-2</v>
      </c>
      <c r="CF212" s="61">
        <f t="shared" si="179"/>
        <v>8.4180620698302205E-2</v>
      </c>
      <c r="CG212" s="61">
        <f t="shared" si="195"/>
        <v>0.108876341324225</v>
      </c>
      <c r="CH212" s="61">
        <f t="shared" si="173"/>
        <v>0.11021131892143</v>
      </c>
      <c r="CI212" s="61">
        <f t="shared" si="173"/>
        <v>0</v>
      </c>
      <c r="CJ212" s="61">
        <f t="shared" si="173"/>
        <v>0</v>
      </c>
      <c r="CK212" s="61">
        <f t="shared" si="173"/>
        <v>0</v>
      </c>
      <c r="CL212" s="61">
        <f t="shared" si="173"/>
        <v>0</v>
      </c>
      <c r="CM212" s="61">
        <f t="shared" si="173"/>
        <v>0</v>
      </c>
      <c r="CN212" s="61">
        <f t="shared" si="173"/>
        <v>0</v>
      </c>
      <c r="CO212" s="61">
        <f t="shared" si="173"/>
        <v>0</v>
      </c>
      <c r="CP212" s="61">
        <f t="shared" si="173"/>
        <v>0</v>
      </c>
      <c r="CQ212" s="61">
        <f t="shared" si="173"/>
        <v>0</v>
      </c>
      <c r="CR212" s="61">
        <f t="shared" si="173"/>
        <v>0</v>
      </c>
      <c r="CS212" s="61">
        <f t="shared" si="173"/>
        <v>0</v>
      </c>
      <c r="CT212" s="61">
        <f t="shared" si="173"/>
        <v>0</v>
      </c>
      <c r="CU212" s="61">
        <f t="shared" si="173"/>
        <v>0</v>
      </c>
      <c r="CV212" s="61">
        <f t="shared" si="173"/>
        <v>0</v>
      </c>
      <c r="CW212" s="61">
        <f t="shared" si="173"/>
        <v>0</v>
      </c>
      <c r="CX212" s="61">
        <f t="shared" si="199"/>
        <v>0</v>
      </c>
      <c r="CY212" s="61">
        <f t="shared" si="199"/>
        <v>0</v>
      </c>
      <c r="CZ212" s="61">
        <f t="shared" si="199"/>
        <v>0</v>
      </c>
      <c r="DA212" s="61">
        <f t="shared" si="199"/>
        <v>0</v>
      </c>
      <c r="DB212" s="61">
        <f t="shared" si="199"/>
        <v>0</v>
      </c>
      <c r="DC212" s="61">
        <f t="shared" si="196"/>
        <v>0</v>
      </c>
      <c r="DD212" s="61">
        <f t="shared" si="196"/>
        <v>0</v>
      </c>
      <c r="DE212" s="61">
        <f t="shared" si="196"/>
        <v>0</v>
      </c>
      <c r="DF212" s="61">
        <f t="shared" si="196"/>
        <v>0</v>
      </c>
      <c r="DG212" s="61">
        <f t="shared" si="196"/>
        <v>0</v>
      </c>
      <c r="DH212" s="61">
        <f t="shared" si="196"/>
        <v>0</v>
      </c>
      <c r="DI212" s="61">
        <f t="shared" si="196"/>
        <v>0</v>
      </c>
      <c r="DJ212" s="61">
        <f t="shared" si="196"/>
        <v>0</v>
      </c>
      <c r="DK212" s="61">
        <f t="shared" si="196"/>
        <v>0</v>
      </c>
      <c r="DL212" s="61">
        <f t="shared" si="196"/>
        <v>0</v>
      </c>
      <c r="DM212" s="61">
        <f t="shared" si="196"/>
        <v>0</v>
      </c>
      <c r="DN212" s="61">
        <f t="shared" si="196"/>
        <v>0</v>
      </c>
      <c r="DO212" s="61">
        <f t="shared" si="196"/>
        <v>0</v>
      </c>
      <c r="DP212" s="61">
        <f t="shared" si="196"/>
        <v>0</v>
      </c>
      <c r="DQ212" s="61">
        <f t="shared" si="196"/>
        <v>0</v>
      </c>
      <c r="DR212" s="61">
        <f t="shared" si="196"/>
        <v>0</v>
      </c>
      <c r="DS212" s="61">
        <f t="shared" si="197"/>
        <v>0</v>
      </c>
      <c r="DT212" s="61">
        <f t="shared" si="176"/>
        <v>0</v>
      </c>
      <c r="DU212" s="61">
        <f t="shared" si="176"/>
        <v>0</v>
      </c>
      <c r="DV212" s="61">
        <f t="shared" si="176"/>
        <v>0</v>
      </c>
      <c r="DW212" s="61">
        <f t="shared" si="176"/>
        <v>0</v>
      </c>
      <c r="DX212" s="61">
        <f t="shared" si="176"/>
        <v>0</v>
      </c>
      <c r="DY212" s="61">
        <f t="shared" si="176"/>
        <v>0</v>
      </c>
      <c r="DZ212" s="61">
        <f t="shared" si="180"/>
        <v>1</v>
      </c>
    </row>
    <row r="213" spans="1:130">
      <c r="A213" s="53">
        <v>19</v>
      </c>
      <c r="B213" s="63">
        <f t="shared" si="177"/>
        <v>1</v>
      </c>
      <c r="C213" s="53">
        <v>2019</v>
      </c>
      <c r="D213" s="64">
        <f t="shared" si="181"/>
        <v>0</v>
      </c>
      <c r="E213" s="64">
        <f t="shared" si="182"/>
        <v>0</v>
      </c>
      <c r="F213" s="64">
        <f t="shared" si="183"/>
        <v>0</v>
      </c>
      <c r="G213" s="64">
        <f t="shared" si="184"/>
        <v>0</v>
      </c>
      <c r="H213" s="64">
        <f t="shared" si="185"/>
        <v>0</v>
      </c>
      <c r="I213" s="64">
        <f t="shared" si="186"/>
        <v>0</v>
      </c>
      <c r="J213" s="64">
        <f t="shared" si="187"/>
        <v>0</v>
      </c>
      <c r="K213" s="64">
        <f t="shared" si="188"/>
        <v>0</v>
      </c>
      <c r="L213" s="64">
        <f t="shared" si="189"/>
        <v>0</v>
      </c>
      <c r="M213" s="64">
        <f t="shared" si="190"/>
        <v>0</v>
      </c>
      <c r="N213" s="64">
        <f t="shared" si="191"/>
        <v>0</v>
      </c>
      <c r="O213" s="64">
        <f t="shared" si="192"/>
        <v>3695.1917338215899</v>
      </c>
      <c r="P213" s="64">
        <f t="shared" si="193"/>
        <v>3286.55871125466</v>
      </c>
      <c r="Q213" s="64">
        <f t="shared" si="194"/>
        <v>2817.6321686321198</v>
      </c>
      <c r="R213" s="64">
        <f t="shared" si="198"/>
        <v>2041.18387161074</v>
      </c>
      <c r="S213" s="64">
        <f t="shared" si="200"/>
        <v>2000.6120326099699</v>
      </c>
      <c r="T213" s="64">
        <f t="shared" si="201"/>
        <v>2587.5233125263399</v>
      </c>
      <c r="U213" s="64">
        <f t="shared" ref="U213:U231" si="202">VLOOKUP($C$83,$D$3:$K$63,$A$70,0)*(B196-B195)</f>
        <v>2619.25</v>
      </c>
      <c r="V213" s="64">
        <f>VLOOKUP($C$84,$D$3:$K$63,$A$70,0)*(B195-B194)</f>
        <v>2597.5</v>
      </c>
      <c r="W213" s="64">
        <f>VLOOKUP($C$85,$D$3:$K$63,$A$70,0)*B194</f>
        <v>0</v>
      </c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54">
        <f t="shared" si="178"/>
        <v>21645.4518304554</v>
      </c>
      <c r="BP213" s="53">
        <v>2019</v>
      </c>
      <c r="BQ213" s="61">
        <f t="shared" si="179"/>
        <v>0</v>
      </c>
      <c r="BR213" s="61">
        <f t="shared" si="179"/>
        <v>0</v>
      </c>
      <c r="BS213" s="61">
        <f t="shared" si="179"/>
        <v>0</v>
      </c>
      <c r="BT213" s="61">
        <f t="shared" si="179"/>
        <v>0</v>
      </c>
      <c r="BU213" s="61">
        <f t="shared" si="179"/>
        <v>0</v>
      </c>
      <c r="BV213" s="61">
        <f t="shared" si="179"/>
        <v>0</v>
      </c>
      <c r="BW213" s="61">
        <f t="shared" si="179"/>
        <v>0</v>
      </c>
      <c r="BX213" s="61">
        <f t="shared" si="179"/>
        <v>0</v>
      </c>
      <c r="BY213" s="61">
        <f t="shared" si="179"/>
        <v>0</v>
      </c>
      <c r="BZ213" s="61">
        <f t="shared" si="179"/>
        <v>0</v>
      </c>
      <c r="CA213" s="61">
        <f t="shared" si="179"/>
        <v>0</v>
      </c>
      <c r="CB213" s="61">
        <f t="shared" si="179"/>
        <v>0.17071446522647299</v>
      </c>
      <c r="CC213" s="61">
        <f t="shared" si="179"/>
        <v>0.15183599478530799</v>
      </c>
      <c r="CD213" s="61">
        <f t="shared" si="179"/>
        <v>0.13017201907828399</v>
      </c>
      <c r="CE213" s="61">
        <f t="shared" si="179"/>
        <v>9.4300820680433703E-2</v>
      </c>
      <c r="CF213" s="61">
        <f t="shared" si="179"/>
        <v>9.2426438971123195E-2</v>
      </c>
      <c r="CG213" s="61">
        <f t="shared" si="195"/>
        <v>0.119541201209099</v>
      </c>
      <c r="CH213" s="61">
        <f t="shared" si="173"/>
        <v>0.12100694503935799</v>
      </c>
      <c r="CI213" s="61">
        <f t="shared" si="173"/>
        <v>0.12000211500992</v>
      </c>
      <c r="CJ213" s="61">
        <f t="shared" si="173"/>
        <v>0</v>
      </c>
      <c r="CK213" s="61">
        <f t="shared" si="173"/>
        <v>0</v>
      </c>
      <c r="CL213" s="61">
        <f t="shared" si="173"/>
        <v>0</v>
      </c>
      <c r="CM213" s="61">
        <f t="shared" si="173"/>
        <v>0</v>
      </c>
      <c r="CN213" s="61">
        <f t="shared" si="173"/>
        <v>0</v>
      </c>
      <c r="CO213" s="61">
        <f t="shared" si="173"/>
        <v>0</v>
      </c>
      <c r="CP213" s="61">
        <f t="shared" si="173"/>
        <v>0</v>
      </c>
      <c r="CQ213" s="61">
        <f t="shared" si="173"/>
        <v>0</v>
      </c>
      <c r="CR213" s="61">
        <f t="shared" si="173"/>
        <v>0</v>
      </c>
      <c r="CS213" s="61">
        <f t="shared" si="173"/>
        <v>0</v>
      </c>
      <c r="CT213" s="61">
        <f t="shared" si="173"/>
        <v>0</v>
      </c>
      <c r="CU213" s="61">
        <f t="shared" si="173"/>
        <v>0</v>
      </c>
      <c r="CV213" s="61">
        <f t="shared" si="173"/>
        <v>0</v>
      </c>
      <c r="CW213" s="61">
        <f t="shared" si="173"/>
        <v>0</v>
      </c>
      <c r="CX213" s="61">
        <f t="shared" si="199"/>
        <v>0</v>
      </c>
      <c r="CY213" s="61">
        <f t="shared" si="199"/>
        <v>0</v>
      </c>
      <c r="CZ213" s="61">
        <f t="shared" si="199"/>
        <v>0</v>
      </c>
      <c r="DA213" s="61">
        <f t="shared" si="199"/>
        <v>0</v>
      </c>
      <c r="DB213" s="61">
        <f t="shared" si="199"/>
        <v>0</v>
      </c>
      <c r="DC213" s="61">
        <f t="shared" si="196"/>
        <v>0</v>
      </c>
      <c r="DD213" s="61">
        <f t="shared" si="196"/>
        <v>0</v>
      </c>
      <c r="DE213" s="61">
        <f t="shared" si="196"/>
        <v>0</v>
      </c>
      <c r="DF213" s="61">
        <f t="shared" si="196"/>
        <v>0</v>
      </c>
      <c r="DG213" s="61">
        <f t="shared" si="196"/>
        <v>0</v>
      </c>
      <c r="DH213" s="61">
        <f t="shared" si="196"/>
        <v>0</v>
      </c>
      <c r="DI213" s="61">
        <f t="shared" si="196"/>
        <v>0</v>
      </c>
      <c r="DJ213" s="61">
        <f t="shared" si="196"/>
        <v>0</v>
      </c>
      <c r="DK213" s="61">
        <f t="shared" si="196"/>
        <v>0</v>
      </c>
      <c r="DL213" s="61">
        <f t="shared" si="196"/>
        <v>0</v>
      </c>
      <c r="DM213" s="61">
        <f t="shared" si="196"/>
        <v>0</v>
      </c>
      <c r="DN213" s="61">
        <f t="shared" si="196"/>
        <v>0</v>
      </c>
      <c r="DO213" s="61">
        <f t="shared" si="196"/>
        <v>0</v>
      </c>
      <c r="DP213" s="61">
        <f t="shared" si="196"/>
        <v>0</v>
      </c>
      <c r="DQ213" s="61">
        <f t="shared" si="196"/>
        <v>0</v>
      </c>
      <c r="DR213" s="61">
        <f t="shared" si="196"/>
        <v>0</v>
      </c>
      <c r="DS213" s="61">
        <f t="shared" si="197"/>
        <v>0</v>
      </c>
      <c r="DT213" s="61">
        <f t="shared" si="176"/>
        <v>0</v>
      </c>
      <c r="DU213" s="61">
        <f t="shared" si="176"/>
        <v>0</v>
      </c>
      <c r="DV213" s="61">
        <f t="shared" si="176"/>
        <v>0</v>
      </c>
      <c r="DW213" s="61">
        <f t="shared" si="176"/>
        <v>0</v>
      </c>
      <c r="DX213" s="61">
        <f t="shared" si="176"/>
        <v>0</v>
      </c>
      <c r="DY213" s="61">
        <f t="shared" si="176"/>
        <v>0</v>
      </c>
      <c r="DZ213" s="61">
        <f t="shared" si="180"/>
        <v>1</v>
      </c>
    </row>
    <row r="214" spans="1:130">
      <c r="A214" s="53">
        <v>20</v>
      </c>
      <c r="B214" s="63">
        <f t="shared" si="177"/>
        <v>1</v>
      </c>
      <c r="C214" s="53">
        <v>2020</v>
      </c>
      <c r="D214" s="64">
        <f t="shared" si="181"/>
        <v>0</v>
      </c>
      <c r="E214" s="64">
        <f t="shared" si="182"/>
        <v>0</v>
      </c>
      <c r="F214" s="64">
        <f t="shared" si="183"/>
        <v>0</v>
      </c>
      <c r="G214" s="64">
        <f t="shared" si="184"/>
        <v>0</v>
      </c>
      <c r="H214" s="64">
        <f t="shared" si="185"/>
        <v>0</v>
      </c>
      <c r="I214" s="64">
        <f t="shared" si="186"/>
        <v>0</v>
      </c>
      <c r="J214" s="64">
        <f t="shared" si="187"/>
        <v>0</v>
      </c>
      <c r="K214" s="64">
        <f t="shared" si="188"/>
        <v>0</v>
      </c>
      <c r="L214" s="64">
        <f t="shared" si="189"/>
        <v>0</v>
      </c>
      <c r="M214" s="64">
        <f t="shared" si="190"/>
        <v>0</v>
      </c>
      <c r="N214" s="64">
        <f t="shared" si="191"/>
        <v>0</v>
      </c>
      <c r="O214" s="64">
        <f t="shared" si="192"/>
        <v>0</v>
      </c>
      <c r="P214" s="64">
        <f t="shared" si="193"/>
        <v>3286.55871125466</v>
      </c>
      <c r="Q214" s="64">
        <f t="shared" si="194"/>
        <v>2817.6321686321198</v>
      </c>
      <c r="R214" s="64">
        <f t="shared" si="198"/>
        <v>2041.18387161074</v>
      </c>
      <c r="S214" s="64">
        <f t="shared" si="200"/>
        <v>2000.6120326099699</v>
      </c>
      <c r="T214" s="64">
        <f t="shared" si="201"/>
        <v>2587.5233125263399</v>
      </c>
      <c r="U214" s="64">
        <f t="shared" si="202"/>
        <v>2619.25</v>
      </c>
      <c r="V214" s="64">
        <f t="shared" ref="V214:V232" si="203">VLOOKUP($C$84,$D$3:$K$63,$A$70,0)*(B196-B195)</f>
        <v>2597.5</v>
      </c>
      <c r="W214" s="64">
        <f>VLOOKUP($C$85,$D$3:$K$63,$A$70,0)*(B195-B194)</f>
        <v>2847.5</v>
      </c>
      <c r="X214" s="64">
        <f>VLOOKUP($C$86,$D$3:$K$63,$A$70,0)*B194</f>
        <v>0</v>
      </c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54">
        <f t="shared" si="178"/>
        <v>20797.7600966338</v>
      </c>
      <c r="BP214" s="53">
        <v>2020</v>
      </c>
      <c r="BQ214" s="61">
        <f t="shared" si="179"/>
        <v>0</v>
      </c>
      <c r="BR214" s="61">
        <f t="shared" si="179"/>
        <v>0</v>
      </c>
      <c r="BS214" s="61">
        <f t="shared" si="179"/>
        <v>0</v>
      </c>
      <c r="BT214" s="61">
        <f t="shared" si="179"/>
        <v>0</v>
      </c>
      <c r="BU214" s="61">
        <f t="shared" si="179"/>
        <v>0</v>
      </c>
      <c r="BV214" s="61">
        <f t="shared" si="179"/>
        <v>0</v>
      </c>
      <c r="BW214" s="61">
        <f t="shared" si="179"/>
        <v>0</v>
      </c>
      <c r="BX214" s="61">
        <f t="shared" si="179"/>
        <v>0</v>
      </c>
      <c r="BY214" s="61">
        <f t="shared" si="179"/>
        <v>0</v>
      </c>
      <c r="BZ214" s="61">
        <f t="shared" si="179"/>
        <v>0</v>
      </c>
      <c r="CA214" s="61">
        <f t="shared" si="179"/>
        <v>0</v>
      </c>
      <c r="CB214" s="61">
        <f t="shared" si="179"/>
        <v>0</v>
      </c>
      <c r="CC214" s="61">
        <f t="shared" si="179"/>
        <v>0.1580246476536</v>
      </c>
      <c r="CD214" s="61">
        <f t="shared" si="179"/>
        <v>0.135477674304367</v>
      </c>
      <c r="CE214" s="61">
        <f t="shared" si="179"/>
        <v>9.8144408923204807E-2</v>
      </c>
      <c r="CF214" s="61">
        <f t="shared" si="179"/>
        <v>9.6193629665618494E-2</v>
      </c>
      <c r="CG214" s="61">
        <f t="shared" si="195"/>
        <v>0.12441355706113399</v>
      </c>
      <c r="CH214" s="61">
        <f t="shared" si="173"/>
        <v>0.12593904285028901</v>
      </c>
      <c r="CI214" s="61">
        <f t="shared" si="173"/>
        <v>0.12489325715515</v>
      </c>
      <c r="CJ214" s="61">
        <f t="shared" si="173"/>
        <v>0.13691378238663701</v>
      </c>
      <c r="CK214" s="61">
        <f t="shared" si="173"/>
        <v>0</v>
      </c>
      <c r="CL214" s="61">
        <f t="shared" si="173"/>
        <v>0</v>
      </c>
      <c r="CM214" s="61">
        <f t="shared" si="173"/>
        <v>0</v>
      </c>
      <c r="CN214" s="61">
        <f t="shared" si="173"/>
        <v>0</v>
      </c>
      <c r="CO214" s="61">
        <f t="shared" si="173"/>
        <v>0</v>
      </c>
      <c r="CP214" s="61">
        <f t="shared" si="173"/>
        <v>0</v>
      </c>
      <c r="CQ214" s="61">
        <f t="shared" si="173"/>
        <v>0</v>
      </c>
      <c r="CR214" s="61">
        <f t="shared" si="173"/>
        <v>0</v>
      </c>
      <c r="CS214" s="61">
        <f t="shared" si="173"/>
        <v>0</v>
      </c>
      <c r="CT214" s="61">
        <f t="shared" si="173"/>
        <v>0</v>
      </c>
      <c r="CU214" s="61">
        <f t="shared" si="173"/>
        <v>0</v>
      </c>
      <c r="CV214" s="61">
        <f t="shared" si="173"/>
        <v>0</v>
      </c>
      <c r="CW214" s="61">
        <f t="shared" si="173"/>
        <v>0</v>
      </c>
      <c r="CX214" s="61">
        <f t="shared" si="199"/>
        <v>0</v>
      </c>
      <c r="CY214" s="61">
        <f t="shared" si="199"/>
        <v>0</v>
      </c>
      <c r="CZ214" s="61">
        <f t="shared" si="199"/>
        <v>0</v>
      </c>
      <c r="DA214" s="61">
        <f t="shared" si="199"/>
        <v>0</v>
      </c>
      <c r="DB214" s="61">
        <f t="shared" si="199"/>
        <v>0</v>
      </c>
      <c r="DC214" s="61">
        <f t="shared" si="196"/>
        <v>0</v>
      </c>
      <c r="DD214" s="61">
        <f t="shared" si="196"/>
        <v>0</v>
      </c>
      <c r="DE214" s="61">
        <f t="shared" si="196"/>
        <v>0</v>
      </c>
      <c r="DF214" s="61">
        <f t="shared" si="196"/>
        <v>0</v>
      </c>
      <c r="DG214" s="61">
        <f t="shared" si="196"/>
        <v>0</v>
      </c>
      <c r="DH214" s="61">
        <f t="shared" si="196"/>
        <v>0</v>
      </c>
      <c r="DI214" s="61">
        <f t="shared" si="196"/>
        <v>0</v>
      </c>
      <c r="DJ214" s="61">
        <f t="shared" si="196"/>
        <v>0</v>
      </c>
      <c r="DK214" s="61">
        <f t="shared" si="196"/>
        <v>0</v>
      </c>
      <c r="DL214" s="61">
        <f t="shared" si="196"/>
        <v>0</v>
      </c>
      <c r="DM214" s="61">
        <f t="shared" si="196"/>
        <v>0</v>
      </c>
      <c r="DN214" s="61">
        <f t="shared" si="196"/>
        <v>0</v>
      </c>
      <c r="DO214" s="61">
        <f t="shared" si="196"/>
        <v>0</v>
      </c>
      <c r="DP214" s="61">
        <f t="shared" si="196"/>
        <v>0</v>
      </c>
      <c r="DQ214" s="61">
        <f t="shared" si="196"/>
        <v>0</v>
      </c>
      <c r="DR214" s="61">
        <f t="shared" si="196"/>
        <v>0</v>
      </c>
      <c r="DS214" s="61">
        <f t="shared" si="197"/>
        <v>0</v>
      </c>
      <c r="DT214" s="61">
        <f t="shared" si="176"/>
        <v>0</v>
      </c>
      <c r="DU214" s="61">
        <f t="shared" si="176"/>
        <v>0</v>
      </c>
      <c r="DV214" s="61">
        <f t="shared" si="176"/>
        <v>0</v>
      </c>
      <c r="DW214" s="61">
        <f t="shared" si="176"/>
        <v>0</v>
      </c>
      <c r="DX214" s="61">
        <f t="shared" si="176"/>
        <v>0</v>
      </c>
      <c r="DY214" s="61">
        <f t="shared" si="176"/>
        <v>0</v>
      </c>
      <c r="DZ214" s="61">
        <f t="shared" si="180"/>
        <v>1</v>
      </c>
    </row>
    <row r="215" spans="1:130">
      <c r="C215" s="53">
        <v>2021</v>
      </c>
      <c r="D215" s="64"/>
      <c r="E215" s="64">
        <f t="shared" si="182"/>
        <v>0</v>
      </c>
      <c r="F215" s="64">
        <f t="shared" si="183"/>
        <v>0</v>
      </c>
      <c r="G215" s="64">
        <f t="shared" si="184"/>
        <v>0</v>
      </c>
      <c r="H215" s="64">
        <f t="shared" si="185"/>
        <v>0</v>
      </c>
      <c r="I215" s="64">
        <f t="shared" si="186"/>
        <v>0</v>
      </c>
      <c r="J215" s="64">
        <f t="shared" si="187"/>
        <v>0</v>
      </c>
      <c r="K215" s="64">
        <f t="shared" si="188"/>
        <v>0</v>
      </c>
      <c r="L215" s="64">
        <f t="shared" si="189"/>
        <v>0</v>
      </c>
      <c r="M215" s="64">
        <f t="shared" si="190"/>
        <v>0</v>
      </c>
      <c r="N215" s="64">
        <f t="shared" si="191"/>
        <v>0</v>
      </c>
      <c r="O215" s="64">
        <f t="shared" si="192"/>
        <v>0</v>
      </c>
      <c r="P215" s="64">
        <f t="shared" si="193"/>
        <v>0</v>
      </c>
      <c r="Q215" s="64">
        <f t="shared" si="194"/>
        <v>2817.6321686321198</v>
      </c>
      <c r="R215" s="64">
        <f t="shared" si="198"/>
        <v>2041.18387161074</v>
      </c>
      <c r="S215" s="64">
        <f t="shared" si="200"/>
        <v>2000.6120326099699</v>
      </c>
      <c r="T215" s="64">
        <f t="shared" si="201"/>
        <v>2587.5233125263399</v>
      </c>
      <c r="U215" s="64">
        <f t="shared" si="202"/>
        <v>2619.25</v>
      </c>
      <c r="V215" s="64">
        <f t="shared" si="203"/>
        <v>2597.5</v>
      </c>
      <c r="W215" s="64">
        <f t="shared" ref="W215:W233" si="204">VLOOKUP($C$85,$D$3:$K$63,$A$70,0)*(B196-B195)</f>
        <v>2847.5</v>
      </c>
      <c r="X215" s="64">
        <f>VLOOKUP($C$86,$D$3:$K$63,$A$70,0)*(B195-B194)</f>
        <v>1632</v>
      </c>
      <c r="Y215" s="64">
        <f>VLOOKUP($C$87,$D$3:$K$63,$A$70,0)*B194</f>
        <v>0</v>
      </c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54">
        <f t="shared" si="178"/>
        <v>19143.201385379201</v>
      </c>
      <c r="BP215" s="53">
        <v>2021</v>
      </c>
      <c r="BQ215" s="61">
        <f t="shared" si="179"/>
        <v>0</v>
      </c>
      <c r="BR215" s="61">
        <f t="shared" si="179"/>
        <v>0</v>
      </c>
      <c r="BS215" s="61">
        <f t="shared" si="179"/>
        <v>0</v>
      </c>
      <c r="BT215" s="61">
        <f t="shared" si="179"/>
        <v>0</v>
      </c>
      <c r="BU215" s="61">
        <f t="shared" si="179"/>
        <v>0</v>
      </c>
      <c r="BV215" s="61">
        <f t="shared" si="179"/>
        <v>0</v>
      </c>
      <c r="BW215" s="61">
        <f t="shared" si="179"/>
        <v>0</v>
      </c>
      <c r="BX215" s="61">
        <f t="shared" si="179"/>
        <v>0</v>
      </c>
      <c r="BY215" s="61">
        <f t="shared" si="179"/>
        <v>0</v>
      </c>
      <c r="BZ215" s="61">
        <f t="shared" si="179"/>
        <v>0</v>
      </c>
      <c r="CA215" s="61">
        <f t="shared" si="179"/>
        <v>0</v>
      </c>
      <c r="CB215" s="61">
        <f t="shared" si="179"/>
        <v>0</v>
      </c>
      <c r="CC215" s="61">
        <f t="shared" si="179"/>
        <v>0</v>
      </c>
      <c r="CD215" s="61">
        <f t="shared" si="179"/>
        <v>0.147187093313667</v>
      </c>
      <c r="CE215" s="61">
        <f t="shared" si="179"/>
        <v>0.106627090762871</v>
      </c>
      <c r="CF215" s="61">
        <f t="shared" si="179"/>
        <v>0.104507704449997</v>
      </c>
      <c r="CG215" s="61">
        <f t="shared" si="195"/>
        <v>0.13516669758813599</v>
      </c>
      <c r="CH215" s="61">
        <f t="shared" si="173"/>
        <v>0.13682403205560401</v>
      </c>
      <c r="CI215" s="61">
        <f t="shared" si="173"/>
        <v>0.13568785845735601</v>
      </c>
      <c r="CJ215" s="61">
        <f t="shared" si="173"/>
        <v>0.148747325103878</v>
      </c>
      <c r="CK215" s="61">
        <f t="shared" si="173"/>
        <v>8.5252198268491106E-2</v>
      </c>
      <c r="CL215" s="61">
        <f t="shared" si="173"/>
        <v>0</v>
      </c>
      <c r="CM215" s="61">
        <f t="shared" si="173"/>
        <v>0</v>
      </c>
      <c r="CN215" s="61">
        <f t="shared" si="173"/>
        <v>0</v>
      </c>
      <c r="CO215" s="61">
        <f t="shared" si="173"/>
        <v>0</v>
      </c>
      <c r="CP215" s="61">
        <f t="shared" si="173"/>
        <v>0</v>
      </c>
      <c r="CQ215" s="61">
        <f t="shared" si="173"/>
        <v>0</v>
      </c>
      <c r="CR215" s="61">
        <f t="shared" si="173"/>
        <v>0</v>
      </c>
      <c r="CS215" s="61">
        <f t="shared" si="173"/>
        <v>0</v>
      </c>
      <c r="CT215" s="61">
        <f t="shared" si="173"/>
        <v>0</v>
      </c>
      <c r="CU215" s="61">
        <f t="shared" si="173"/>
        <v>0</v>
      </c>
      <c r="CV215" s="61">
        <f t="shared" si="173"/>
        <v>0</v>
      </c>
      <c r="CW215" s="61">
        <f t="shared" si="173"/>
        <v>0</v>
      </c>
      <c r="CX215" s="61">
        <f t="shared" si="199"/>
        <v>0</v>
      </c>
      <c r="CY215" s="61">
        <f t="shared" si="199"/>
        <v>0</v>
      </c>
      <c r="CZ215" s="61">
        <f t="shared" si="199"/>
        <v>0</v>
      </c>
      <c r="DA215" s="61">
        <f t="shared" si="199"/>
        <v>0</v>
      </c>
      <c r="DB215" s="61">
        <f t="shared" si="199"/>
        <v>0</v>
      </c>
      <c r="DC215" s="61">
        <f t="shared" si="196"/>
        <v>0</v>
      </c>
      <c r="DD215" s="61">
        <f t="shared" si="196"/>
        <v>0</v>
      </c>
      <c r="DE215" s="61">
        <f t="shared" si="196"/>
        <v>0</v>
      </c>
      <c r="DF215" s="61">
        <f t="shared" si="196"/>
        <v>0</v>
      </c>
      <c r="DG215" s="61">
        <f t="shared" si="196"/>
        <v>0</v>
      </c>
      <c r="DH215" s="61">
        <f t="shared" si="196"/>
        <v>0</v>
      </c>
      <c r="DI215" s="61">
        <f t="shared" si="196"/>
        <v>0</v>
      </c>
      <c r="DJ215" s="61">
        <f t="shared" si="196"/>
        <v>0</v>
      </c>
      <c r="DK215" s="61">
        <f t="shared" si="196"/>
        <v>0</v>
      </c>
      <c r="DL215" s="61">
        <f t="shared" si="196"/>
        <v>0</v>
      </c>
      <c r="DM215" s="61">
        <f t="shared" si="196"/>
        <v>0</v>
      </c>
      <c r="DN215" s="61">
        <f t="shared" si="196"/>
        <v>0</v>
      </c>
      <c r="DO215" s="61">
        <f t="shared" si="196"/>
        <v>0</v>
      </c>
      <c r="DP215" s="61">
        <f t="shared" si="196"/>
        <v>0</v>
      </c>
      <c r="DQ215" s="61">
        <f t="shared" si="196"/>
        <v>0</v>
      </c>
      <c r="DR215" s="61">
        <f t="shared" si="196"/>
        <v>0</v>
      </c>
      <c r="DS215" s="61">
        <f t="shared" si="197"/>
        <v>0</v>
      </c>
      <c r="DT215" s="61">
        <f t="shared" si="176"/>
        <v>0</v>
      </c>
      <c r="DU215" s="61">
        <f t="shared" si="176"/>
        <v>0</v>
      </c>
      <c r="DV215" s="61">
        <f t="shared" si="176"/>
        <v>0</v>
      </c>
      <c r="DW215" s="61">
        <f t="shared" si="176"/>
        <v>0</v>
      </c>
      <c r="DX215" s="61">
        <f t="shared" si="176"/>
        <v>0</v>
      </c>
      <c r="DY215" s="61">
        <f t="shared" si="176"/>
        <v>0</v>
      </c>
      <c r="DZ215" s="61">
        <f t="shared" si="180"/>
        <v>1</v>
      </c>
    </row>
    <row r="216" spans="1:130">
      <c r="C216" s="53">
        <v>2022</v>
      </c>
      <c r="D216" s="64"/>
      <c r="E216" s="64"/>
      <c r="F216" s="64">
        <f t="shared" si="183"/>
        <v>0</v>
      </c>
      <c r="G216" s="64">
        <f t="shared" si="184"/>
        <v>0</v>
      </c>
      <c r="H216" s="64">
        <f t="shared" si="185"/>
        <v>0</v>
      </c>
      <c r="I216" s="64">
        <f t="shared" si="186"/>
        <v>0</v>
      </c>
      <c r="J216" s="64">
        <f t="shared" si="187"/>
        <v>0</v>
      </c>
      <c r="K216" s="64">
        <f t="shared" si="188"/>
        <v>0</v>
      </c>
      <c r="L216" s="64">
        <f t="shared" si="189"/>
        <v>0</v>
      </c>
      <c r="M216" s="64">
        <f t="shared" si="190"/>
        <v>0</v>
      </c>
      <c r="N216" s="64">
        <f t="shared" si="191"/>
        <v>0</v>
      </c>
      <c r="O216" s="64">
        <f t="shared" si="192"/>
        <v>0</v>
      </c>
      <c r="P216" s="64">
        <f t="shared" si="193"/>
        <v>0</v>
      </c>
      <c r="Q216" s="64">
        <f t="shared" si="194"/>
        <v>0</v>
      </c>
      <c r="R216" s="64">
        <f t="shared" si="198"/>
        <v>2041.18387161074</v>
      </c>
      <c r="S216" s="64">
        <f t="shared" si="200"/>
        <v>2000.6120326099699</v>
      </c>
      <c r="T216" s="64">
        <f t="shared" si="201"/>
        <v>2587.5233125263399</v>
      </c>
      <c r="U216" s="64">
        <f t="shared" si="202"/>
        <v>2619.25</v>
      </c>
      <c r="V216" s="64">
        <f t="shared" si="203"/>
        <v>2597.5</v>
      </c>
      <c r="W216" s="64">
        <f t="shared" si="204"/>
        <v>2847.5</v>
      </c>
      <c r="X216" s="64">
        <f t="shared" ref="X216:X234" si="205">VLOOKUP($C$86,$D$3:$K$63,$A$70,0)*(B196-B195)</f>
        <v>1632</v>
      </c>
      <c r="Y216" s="64">
        <f>VLOOKUP($C$87,$D$3:$K$63,$A$70,0)*(B195-B194)</f>
        <v>1430.25</v>
      </c>
      <c r="Z216" s="64">
        <f>VLOOKUP($C$88,$D$3:$K$63,$A$70,0)*B194</f>
        <v>0</v>
      </c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54">
        <f t="shared" si="178"/>
        <v>17755.819216747099</v>
      </c>
      <c r="BP216" s="53">
        <v>2022</v>
      </c>
      <c r="BQ216" s="61">
        <f t="shared" si="179"/>
        <v>0</v>
      </c>
      <c r="BR216" s="61">
        <f t="shared" si="179"/>
        <v>0</v>
      </c>
      <c r="BS216" s="61">
        <f t="shared" si="179"/>
        <v>0</v>
      </c>
      <c r="BT216" s="61">
        <f t="shared" si="179"/>
        <v>0</v>
      </c>
      <c r="BU216" s="61">
        <f t="shared" si="179"/>
        <v>0</v>
      </c>
      <c r="BV216" s="61">
        <f t="shared" si="179"/>
        <v>0</v>
      </c>
      <c r="BW216" s="61">
        <f t="shared" si="179"/>
        <v>0</v>
      </c>
      <c r="BX216" s="61">
        <f t="shared" si="179"/>
        <v>0</v>
      </c>
      <c r="BY216" s="61">
        <f t="shared" si="179"/>
        <v>0</v>
      </c>
      <c r="BZ216" s="61">
        <f t="shared" si="179"/>
        <v>0</v>
      </c>
      <c r="CA216" s="61">
        <f t="shared" si="179"/>
        <v>0</v>
      </c>
      <c r="CB216" s="61">
        <f t="shared" si="179"/>
        <v>0</v>
      </c>
      <c r="CC216" s="61">
        <f t="shared" si="179"/>
        <v>0</v>
      </c>
      <c r="CD216" s="61">
        <f t="shared" si="179"/>
        <v>0</v>
      </c>
      <c r="CE216" s="61">
        <f t="shared" si="179"/>
        <v>0.11495858606656301</v>
      </c>
      <c r="CF216" s="61">
        <f t="shared" si="179"/>
        <v>0.112673597775935</v>
      </c>
      <c r="CG216" s="61">
        <f t="shared" si="195"/>
        <v>0.145728185274934</v>
      </c>
      <c r="CH216" s="61">
        <f t="shared" si="173"/>
        <v>0.14751501848642101</v>
      </c>
      <c r="CI216" s="61">
        <f t="shared" si="173"/>
        <v>0.14629006796544</v>
      </c>
      <c r="CJ216" s="61">
        <f t="shared" si="173"/>
        <v>0.16036995901119999</v>
      </c>
      <c r="CK216" s="61">
        <f t="shared" si="173"/>
        <v>9.1913528746717502E-2</v>
      </c>
      <c r="CL216" s="61">
        <f t="shared" si="173"/>
        <v>8.0551056672789695E-2</v>
      </c>
      <c r="CM216" s="61">
        <f t="shared" si="173"/>
        <v>0</v>
      </c>
      <c r="CN216" s="61">
        <f t="shared" si="173"/>
        <v>0</v>
      </c>
      <c r="CO216" s="61">
        <f t="shared" si="173"/>
        <v>0</v>
      </c>
      <c r="CP216" s="61">
        <f t="shared" si="173"/>
        <v>0</v>
      </c>
      <c r="CQ216" s="61">
        <f t="shared" si="173"/>
        <v>0</v>
      </c>
      <c r="CR216" s="61">
        <f t="shared" si="173"/>
        <v>0</v>
      </c>
      <c r="CS216" s="61">
        <f t="shared" si="173"/>
        <v>0</v>
      </c>
      <c r="CT216" s="61">
        <f t="shared" si="173"/>
        <v>0</v>
      </c>
      <c r="CU216" s="61">
        <f t="shared" si="173"/>
        <v>0</v>
      </c>
      <c r="CV216" s="61">
        <f t="shared" si="173"/>
        <v>0</v>
      </c>
      <c r="CW216" s="61">
        <f t="shared" si="173"/>
        <v>0</v>
      </c>
      <c r="CX216" s="61">
        <f t="shared" si="199"/>
        <v>0</v>
      </c>
      <c r="CY216" s="61">
        <f t="shared" si="199"/>
        <v>0</v>
      </c>
      <c r="CZ216" s="61">
        <f t="shared" si="199"/>
        <v>0</v>
      </c>
      <c r="DA216" s="61">
        <f t="shared" si="199"/>
        <v>0</v>
      </c>
      <c r="DB216" s="61">
        <f t="shared" si="199"/>
        <v>0</v>
      </c>
      <c r="DC216" s="61">
        <f t="shared" si="196"/>
        <v>0</v>
      </c>
      <c r="DD216" s="61">
        <f t="shared" si="196"/>
        <v>0</v>
      </c>
      <c r="DE216" s="61">
        <f t="shared" si="196"/>
        <v>0</v>
      </c>
      <c r="DF216" s="61">
        <f t="shared" si="196"/>
        <v>0</v>
      </c>
      <c r="DG216" s="61">
        <f t="shared" si="196"/>
        <v>0</v>
      </c>
      <c r="DH216" s="61">
        <f t="shared" si="196"/>
        <v>0</v>
      </c>
      <c r="DI216" s="61">
        <f t="shared" si="196"/>
        <v>0</v>
      </c>
      <c r="DJ216" s="61">
        <f t="shared" si="196"/>
        <v>0</v>
      </c>
      <c r="DK216" s="61">
        <f t="shared" si="196"/>
        <v>0</v>
      </c>
      <c r="DL216" s="61">
        <f t="shared" si="196"/>
        <v>0</v>
      </c>
      <c r="DM216" s="61">
        <f t="shared" si="196"/>
        <v>0</v>
      </c>
      <c r="DN216" s="61">
        <f t="shared" si="196"/>
        <v>0</v>
      </c>
      <c r="DO216" s="61">
        <f t="shared" si="196"/>
        <v>0</v>
      </c>
      <c r="DP216" s="61">
        <f t="shared" si="196"/>
        <v>0</v>
      </c>
      <c r="DQ216" s="61">
        <f t="shared" si="196"/>
        <v>0</v>
      </c>
      <c r="DR216" s="61">
        <f t="shared" si="196"/>
        <v>0</v>
      </c>
      <c r="DS216" s="61">
        <f t="shared" si="197"/>
        <v>0</v>
      </c>
      <c r="DT216" s="61">
        <f t="shared" si="176"/>
        <v>0</v>
      </c>
      <c r="DU216" s="61">
        <f t="shared" si="176"/>
        <v>0</v>
      </c>
      <c r="DV216" s="61">
        <f t="shared" si="176"/>
        <v>0</v>
      </c>
      <c r="DW216" s="61">
        <f t="shared" si="176"/>
        <v>0</v>
      </c>
      <c r="DX216" s="61">
        <f t="shared" si="176"/>
        <v>0</v>
      </c>
      <c r="DY216" s="61">
        <f t="shared" si="176"/>
        <v>0</v>
      </c>
      <c r="DZ216" s="61">
        <f t="shared" si="180"/>
        <v>1</v>
      </c>
    </row>
    <row r="217" spans="1:130">
      <c r="C217" s="53">
        <v>2023</v>
      </c>
      <c r="D217" s="64"/>
      <c r="E217" s="64"/>
      <c r="F217" s="64"/>
      <c r="G217" s="64">
        <f t="shared" si="184"/>
        <v>0</v>
      </c>
      <c r="H217" s="64">
        <f t="shared" si="185"/>
        <v>0</v>
      </c>
      <c r="I217" s="64">
        <f t="shared" si="186"/>
        <v>0</v>
      </c>
      <c r="J217" s="64">
        <f t="shared" si="187"/>
        <v>0</v>
      </c>
      <c r="K217" s="64">
        <f t="shared" si="188"/>
        <v>0</v>
      </c>
      <c r="L217" s="64">
        <f t="shared" si="189"/>
        <v>0</v>
      </c>
      <c r="M217" s="64">
        <f t="shared" si="190"/>
        <v>0</v>
      </c>
      <c r="N217" s="64">
        <f t="shared" si="191"/>
        <v>0</v>
      </c>
      <c r="O217" s="64">
        <f t="shared" si="192"/>
        <v>0</v>
      </c>
      <c r="P217" s="64">
        <f t="shared" si="193"/>
        <v>0</v>
      </c>
      <c r="Q217" s="64">
        <f t="shared" si="194"/>
        <v>0</v>
      </c>
      <c r="R217" s="64">
        <f t="shared" si="198"/>
        <v>0</v>
      </c>
      <c r="S217" s="64">
        <f t="shared" si="200"/>
        <v>2000.6120326099699</v>
      </c>
      <c r="T217" s="64">
        <f t="shared" si="201"/>
        <v>2587.5233125263399</v>
      </c>
      <c r="U217" s="64">
        <f t="shared" si="202"/>
        <v>2619.25</v>
      </c>
      <c r="V217" s="64">
        <f t="shared" si="203"/>
        <v>2597.5</v>
      </c>
      <c r="W217" s="64">
        <f t="shared" si="204"/>
        <v>2847.5</v>
      </c>
      <c r="X217" s="64">
        <f t="shared" si="205"/>
        <v>1632</v>
      </c>
      <c r="Y217" s="64">
        <f t="shared" ref="Y217:Y235" si="206">VLOOKUP($C$87,$D$3:$K$63,$A$70,0)*(B196-B195)</f>
        <v>1430.25</v>
      </c>
      <c r="Z217" s="64">
        <f>VLOOKUP($C$88,$D$3:$K$63,$A$70,0)*(B195-B194)</f>
        <v>1335.375</v>
      </c>
      <c r="AA217" s="64">
        <f>VLOOKUP($C$89,$D$3:$K$63,$A$70,0)*B194</f>
        <v>0</v>
      </c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54">
        <f t="shared" si="178"/>
        <v>17050.010345136299</v>
      </c>
      <c r="BP217" s="53">
        <v>2023</v>
      </c>
      <c r="BQ217" s="61">
        <f t="shared" si="179"/>
        <v>0</v>
      </c>
      <c r="BR217" s="61">
        <f t="shared" si="179"/>
        <v>0</v>
      </c>
      <c r="BS217" s="61">
        <f t="shared" si="179"/>
        <v>0</v>
      </c>
      <c r="BT217" s="61">
        <f t="shared" si="179"/>
        <v>0</v>
      </c>
      <c r="BU217" s="61">
        <f t="shared" si="179"/>
        <v>0</v>
      </c>
      <c r="BV217" s="61">
        <f t="shared" si="179"/>
        <v>0</v>
      </c>
      <c r="BW217" s="61">
        <f t="shared" si="179"/>
        <v>0</v>
      </c>
      <c r="BX217" s="61">
        <f t="shared" si="179"/>
        <v>0</v>
      </c>
      <c r="BY217" s="61">
        <f t="shared" si="179"/>
        <v>0</v>
      </c>
      <c r="BZ217" s="61">
        <f t="shared" si="179"/>
        <v>0</v>
      </c>
      <c r="CA217" s="61">
        <f t="shared" si="179"/>
        <v>0</v>
      </c>
      <c r="CB217" s="61">
        <f t="shared" si="179"/>
        <v>0</v>
      </c>
      <c r="CC217" s="61">
        <f t="shared" si="179"/>
        <v>0</v>
      </c>
      <c r="CD217" s="61">
        <f t="shared" si="179"/>
        <v>0</v>
      </c>
      <c r="CE217" s="61">
        <f t="shared" si="179"/>
        <v>0</v>
      </c>
      <c r="CF217" s="61">
        <f t="shared" si="179"/>
        <v>0.11733787793159101</v>
      </c>
      <c r="CG217" s="61">
        <f t="shared" si="195"/>
        <v>0.15176080601408301</v>
      </c>
      <c r="CH217" s="61">
        <f t="shared" si="173"/>
        <v>0.15362160766941499</v>
      </c>
      <c r="CI217" s="61">
        <f t="shared" si="173"/>
        <v>0.152345948619378</v>
      </c>
      <c r="CJ217" s="61">
        <f t="shared" si="173"/>
        <v>0.167008696320954</v>
      </c>
      <c r="CK217" s="61">
        <f t="shared" si="173"/>
        <v>9.5718416995890204E-2</v>
      </c>
      <c r="CL217" s="61">
        <f t="shared" si="173"/>
        <v>8.3885579600718102E-2</v>
      </c>
      <c r="CM217" s="61">
        <f t="shared" si="173"/>
        <v>7.8321066847969897E-2</v>
      </c>
      <c r="CN217" s="61">
        <f t="shared" si="173"/>
        <v>0</v>
      </c>
      <c r="CO217" s="61">
        <f t="shared" si="173"/>
        <v>0</v>
      </c>
      <c r="CP217" s="61">
        <f t="shared" si="173"/>
        <v>0</v>
      </c>
      <c r="CQ217" s="61">
        <f t="shared" si="173"/>
        <v>0</v>
      </c>
      <c r="CR217" s="61">
        <f t="shared" si="173"/>
        <v>0</v>
      </c>
      <c r="CS217" s="61">
        <f t="shared" si="173"/>
        <v>0</v>
      </c>
      <c r="CT217" s="61">
        <f t="shared" si="173"/>
        <v>0</v>
      </c>
      <c r="CU217" s="61">
        <f t="shared" si="173"/>
        <v>0</v>
      </c>
      <c r="CV217" s="61">
        <f t="shared" si="173"/>
        <v>0</v>
      </c>
      <c r="CW217" s="61">
        <f t="shared" si="173"/>
        <v>0</v>
      </c>
      <c r="CX217" s="61">
        <f t="shared" si="199"/>
        <v>0</v>
      </c>
      <c r="CY217" s="61">
        <f t="shared" si="199"/>
        <v>0</v>
      </c>
      <c r="CZ217" s="61">
        <f t="shared" si="199"/>
        <v>0</v>
      </c>
      <c r="DA217" s="61">
        <f t="shared" si="199"/>
        <v>0</v>
      </c>
      <c r="DB217" s="61">
        <f t="shared" si="199"/>
        <v>0</v>
      </c>
      <c r="DC217" s="61">
        <f t="shared" si="196"/>
        <v>0</v>
      </c>
      <c r="DD217" s="61">
        <f t="shared" si="196"/>
        <v>0</v>
      </c>
      <c r="DE217" s="61">
        <f t="shared" si="196"/>
        <v>0</v>
      </c>
      <c r="DF217" s="61">
        <f t="shared" si="196"/>
        <v>0</v>
      </c>
      <c r="DG217" s="61">
        <f t="shared" si="196"/>
        <v>0</v>
      </c>
      <c r="DH217" s="61">
        <f t="shared" si="196"/>
        <v>0</v>
      </c>
      <c r="DI217" s="61">
        <f t="shared" si="196"/>
        <v>0</v>
      </c>
      <c r="DJ217" s="61">
        <f t="shared" si="196"/>
        <v>0</v>
      </c>
      <c r="DK217" s="61">
        <f t="shared" si="196"/>
        <v>0</v>
      </c>
      <c r="DL217" s="61">
        <f t="shared" si="196"/>
        <v>0</v>
      </c>
      <c r="DM217" s="61">
        <f t="shared" si="196"/>
        <v>0</v>
      </c>
      <c r="DN217" s="61">
        <f t="shared" si="196"/>
        <v>0</v>
      </c>
      <c r="DO217" s="61">
        <f t="shared" si="196"/>
        <v>0</v>
      </c>
      <c r="DP217" s="61">
        <f t="shared" si="196"/>
        <v>0</v>
      </c>
      <c r="DQ217" s="61">
        <f t="shared" si="196"/>
        <v>0</v>
      </c>
      <c r="DR217" s="61">
        <f t="shared" si="196"/>
        <v>0</v>
      </c>
      <c r="DS217" s="61">
        <f t="shared" si="197"/>
        <v>0</v>
      </c>
      <c r="DT217" s="61">
        <f t="shared" si="176"/>
        <v>0</v>
      </c>
      <c r="DU217" s="61">
        <f t="shared" si="176"/>
        <v>0</v>
      </c>
      <c r="DV217" s="61">
        <f t="shared" si="176"/>
        <v>0</v>
      </c>
      <c r="DW217" s="61">
        <f t="shared" si="176"/>
        <v>0</v>
      </c>
      <c r="DX217" s="61">
        <f t="shared" si="176"/>
        <v>0</v>
      </c>
      <c r="DY217" s="61">
        <f t="shared" si="176"/>
        <v>0</v>
      </c>
      <c r="DZ217" s="61">
        <f t="shared" si="180"/>
        <v>1</v>
      </c>
    </row>
    <row r="218" spans="1:130">
      <c r="C218" s="53">
        <v>2024</v>
      </c>
      <c r="D218" s="64"/>
      <c r="E218" s="64"/>
      <c r="F218" s="64"/>
      <c r="G218" s="64"/>
      <c r="H218" s="64">
        <f t="shared" si="185"/>
        <v>0</v>
      </c>
      <c r="I218" s="64">
        <f t="shared" si="186"/>
        <v>0</v>
      </c>
      <c r="J218" s="64">
        <f t="shared" si="187"/>
        <v>0</v>
      </c>
      <c r="K218" s="64">
        <f t="shared" si="188"/>
        <v>0</v>
      </c>
      <c r="L218" s="64">
        <f t="shared" si="189"/>
        <v>0</v>
      </c>
      <c r="M218" s="64">
        <f t="shared" si="190"/>
        <v>0</v>
      </c>
      <c r="N218" s="64">
        <f t="shared" si="191"/>
        <v>0</v>
      </c>
      <c r="O218" s="64">
        <f t="shared" si="192"/>
        <v>0</v>
      </c>
      <c r="P218" s="64">
        <f t="shared" si="193"/>
        <v>0</v>
      </c>
      <c r="Q218" s="64">
        <f t="shared" si="194"/>
        <v>0</v>
      </c>
      <c r="R218" s="64">
        <f t="shared" si="198"/>
        <v>0</v>
      </c>
      <c r="S218" s="64">
        <f t="shared" si="200"/>
        <v>0</v>
      </c>
      <c r="T218" s="64">
        <f t="shared" si="201"/>
        <v>2587.5233125263399</v>
      </c>
      <c r="U218" s="64">
        <f t="shared" si="202"/>
        <v>2619.25</v>
      </c>
      <c r="V218" s="64">
        <f t="shared" si="203"/>
        <v>2597.5</v>
      </c>
      <c r="W218" s="64">
        <f t="shared" si="204"/>
        <v>2847.5</v>
      </c>
      <c r="X218" s="64">
        <f t="shared" si="205"/>
        <v>1632</v>
      </c>
      <c r="Y218" s="64">
        <f t="shared" si="206"/>
        <v>1430.25</v>
      </c>
      <c r="Z218" s="64">
        <f t="shared" ref="Z218:Z236" si="207">VLOOKUP($C$88,$D$3:$K$63,$A$70,0)*(B196-B195)</f>
        <v>1335.375</v>
      </c>
      <c r="AA218" s="64">
        <f>VLOOKUP($C$89,$D$3:$K$63,$A$70,0)*(B195-B194)</f>
        <v>1336.5</v>
      </c>
      <c r="AB218" s="64">
        <f>VLOOKUP($C$90,$D$3:$K$63,$A$70,0)*B194</f>
        <v>0</v>
      </c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54">
        <f t="shared" si="178"/>
        <v>16385.8983125263</v>
      </c>
      <c r="BP218" s="53">
        <v>2024</v>
      </c>
      <c r="BQ218" s="61">
        <f t="shared" si="179"/>
        <v>0</v>
      </c>
      <c r="BR218" s="61">
        <f t="shared" si="179"/>
        <v>0</v>
      </c>
      <c r="BS218" s="61">
        <f t="shared" si="179"/>
        <v>0</v>
      </c>
      <c r="BT218" s="61">
        <f t="shared" si="179"/>
        <v>0</v>
      </c>
      <c r="BU218" s="61">
        <f t="shared" si="179"/>
        <v>0</v>
      </c>
      <c r="BV218" s="61">
        <f t="shared" si="179"/>
        <v>0</v>
      </c>
      <c r="BW218" s="61">
        <f t="shared" si="179"/>
        <v>0</v>
      </c>
      <c r="BX218" s="61">
        <f t="shared" si="179"/>
        <v>0</v>
      </c>
      <c r="BY218" s="61">
        <f t="shared" si="179"/>
        <v>0</v>
      </c>
      <c r="BZ218" s="61">
        <f t="shared" si="179"/>
        <v>0</v>
      </c>
      <c r="CA218" s="61">
        <f t="shared" si="179"/>
        <v>0</v>
      </c>
      <c r="CB218" s="61">
        <f t="shared" si="179"/>
        <v>0</v>
      </c>
      <c r="CC218" s="61">
        <f t="shared" si="179"/>
        <v>0</v>
      </c>
      <c r="CD218" s="61">
        <f t="shared" si="179"/>
        <v>0</v>
      </c>
      <c r="CE218" s="61">
        <f t="shared" si="179"/>
        <v>0</v>
      </c>
      <c r="CF218" s="61">
        <f t="shared" si="179"/>
        <v>0</v>
      </c>
      <c r="CG218" s="61">
        <f t="shared" si="195"/>
        <v>0.157911593443021</v>
      </c>
      <c r="CH218" s="61">
        <f t="shared" si="173"/>
        <v>0.15984781243257801</v>
      </c>
      <c r="CI218" s="61">
        <f t="shared" si="173"/>
        <v>0.158520451577215</v>
      </c>
      <c r="CJ218" s="61">
        <f t="shared" si="173"/>
        <v>0.17377747290322201</v>
      </c>
      <c r="CK218" s="61">
        <f t="shared" si="173"/>
        <v>9.9597835216175101E-2</v>
      </c>
      <c r="CL218" s="61">
        <f t="shared" si="173"/>
        <v>8.72854190060873E-2</v>
      </c>
      <c r="CM218" s="61">
        <f t="shared" si="173"/>
        <v>8.1495379412867497E-2</v>
      </c>
      <c r="CN218" s="61">
        <f t="shared" si="173"/>
        <v>8.1564036008834606E-2</v>
      </c>
      <c r="CO218" s="61">
        <f t="shared" si="173"/>
        <v>0</v>
      </c>
      <c r="CP218" s="61">
        <f t="shared" si="173"/>
        <v>0</v>
      </c>
      <c r="CQ218" s="61">
        <f t="shared" si="173"/>
        <v>0</v>
      </c>
      <c r="CR218" s="61">
        <f t="shared" si="173"/>
        <v>0</v>
      </c>
      <c r="CS218" s="61">
        <f t="shared" si="173"/>
        <v>0</v>
      </c>
      <c r="CT218" s="61">
        <f t="shared" si="173"/>
        <v>0</v>
      </c>
      <c r="CU218" s="61">
        <f t="shared" si="173"/>
        <v>0</v>
      </c>
      <c r="CV218" s="61">
        <f t="shared" si="173"/>
        <v>0</v>
      </c>
      <c r="CW218" s="61">
        <f t="shared" si="173"/>
        <v>0</v>
      </c>
      <c r="CX218" s="61">
        <f t="shared" si="199"/>
        <v>0</v>
      </c>
      <c r="CY218" s="61">
        <f t="shared" si="199"/>
        <v>0</v>
      </c>
      <c r="CZ218" s="61">
        <f t="shared" si="199"/>
        <v>0</v>
      </c>
      <c r="DA218" s="61">
        <f t="shared" si="199"/>
        <v>0</v>
      </c>
      <c r="DB218" s="61">
        <f t="shared" si="199"/>
        <v>0</v>
      </c>
      <c r="DC218" s="61">
        <f t="shared" si="196"/>
        <v>0</v>
      </c>
      <c r="DD218" s="61">
        <f t="shared" si="196"/>
        <v>0</v>
      </c>
      <c r="DE218" s="61">
        <f t="shared" si="196"/>
        <v>0</v>
      </c>
      <c r="DF218" s="61">
        <f t="shared" si="196"/>
        <v>0</v>
      </c>
      <c r="DG218" s="61">
        <f t="shared" si="196"/>
        <v>0</v>
      </c>
      <c r="DH218" s="61">
        <f t="shared" si="196"/>
        <v>0</v>
      </c>
      <c r="DI218" s="61">
        <f t="shared" si="196"/>
        <v>0</v>
      </c>
      <c r="DJ218" s="61">
        <f t="shared" si="196"/>
        <v>0</v>
      </c>
      <c r="DK218" s="61">
        <f t="shared" si="196"/>
        <v>0</v>
      </c>
      <c r="DL218" s="61">
        <f t="shared" si="196"/>
        <v>0</v>
      </c>
      <c r="DM218" s="61">
        <f t="shared" si="196"/>
        <v>0</v>
      </c>
      <c r="DN218" s="61">
        <f t="shared" si="196"/>
        <v>0</v>
      </c>
      <c r="DO218" s="61">
        <f t="shared" si="196"/>
        <v>0</v>
      </c>
      <c r="DP218" s="61">
        <f t="shared" si="196"/>
        <v>0</v>
      </c>
      <c r="DQ218" s="61">
        <f t="shared" si="196"/>
        <v>0</v>
      </c>
      <c r="DR218" s="61">
        <f t="shared" si="196"/>
        <v>0</v>
      </c>
      <c r="DS218" s="61">
        <f t="shared" si="197"/>
        <v>0</v>
      </c>
      <c r="DT218" s="61">
        <f t="shared" si="176"/>
        <v>0</v>
      </c>
      <c r="DU218" s="61">
        <f t="shared" si="176"/>
        <v>0</v>
      </c>
      <c r="DV218" s="61">
        <f t="shared" si="176"/>
        <v>0</v>
      </c>
      <c r="DW218" s="61">
        <f t="shared" si="176"/>
        <v>0</v>
      </c>
      <c r="DX218" s="61">
        <f t="shared" si="176"/>
        <v>0</v>
      </c>
      <c r="DY218" s="61">
        <f t="shared" si="176"/>
        <v>0</v>
      </c>
      <c r="DZ218" s="61">
        <f t="shared" si="180"/>
        <v>1</v>
      </c>
    </row>
    <row r="219" spans="1:130">
      <c r="C219" s="53">
        <v>2025</v>
      </c>
      <c r="D219" s="64"/>
      <c r="E219" s="64"/>
      <c r="F219" s="64"/>
      <c r="G219" s="64"/>
      <c r="H219" s="64"/>
      <c r="I219" s="64">
        <f t="shared" si="186"/>
        <v>0</v>
      </c>
      <c r="J219" s="64">
        <f t="shared" si="187"/>
        <v>0</v>
      </c>
      <c r="K219" s="64">
        <f t="shared" si="188"/>
        <v>0</v>
      </c>
      <c r="L219" s="64">
        <f t="shared" si="189"/>
        <v>0</v>
      </c>
      <c r="M219" s="64">
        <f t="shared" si="190"/>
        <v>0</v>
      </c>
      <c r="N219" s="64">
        <f t="shared" si="191"/>
        <v>0</v>
      </c>
      <c r="O219" s="64">
        <f t="shared" si="192"/>
        <v>0</v>
      </c>
      <c r="P219" s="64">
        <f t="shared" si="193"/>
        <v>0</v>
      </c>
      <c r="Q219" s="64">
        <f t="shared" si="194"/>
        <v>0</v>
      </c>
      <c r="R219" s="64">
        <f t="shared" si="198"/>
        <v>0</v>
      </c>
      <c r="S219" s="64">
        <f t="shared" si="200"/>
        <v>0</v>
      </c>
      <c r="T219" s="64">
        <f t="shared" si="201"/>
        <v>0</v>
      </c>
      <c r="U219" s="64">
        <f t="shared" si="202"/>
        <v>2619.25</v>
      </c>
      <c r="V219" s="64">
        <f t="shared" si="203"/>
        <v>2597.5</v>
      </c>
      <c r="W219" s="64">
        <f t="shared" si="204"/>
        <v>2847.5</v>
      </c>
      <c r="X219" s="64">
        <f t="shared" si="205"/>
        <v>1632</v>
      </c>
      <c r="Y219" s="64">
        <f t="shared" si="206"/>
        <v>1430.25</v>
      </c>
      <c r="Z219" s="64">
        <f t="shared" si="207"/>
        <v>1335.375</v>
      </c>
      <c r="AA219" s="64">
        <f t="shared" ref="AA219:AA237" si="208">VLOOKUP($C$89,$D$3:$K$63,$A$70,0)*(B196-B195)</f>
        <v>1336.5</v>
      </c>
      <c r="AB219" s="64">
        <f>VLOOKUP($C$90,$D$3:$K$63,$A$70,0)*(B195-B194)</f>
        <v>1731.375</v>
      </c>
      <c r="AC219" s="64">
        <f>VLOOKUP($C$91,$D$3:$K$63,$A$70,0)*B194</f>
        <v>0</v>
      </c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54">
        <f t="shared" si="178"/>
        <v>15529.75</v>
      </c>
      <c r="BP219" s="53">
        <v>2025</v>
      </c>
      <c r="BQ219" s="61">
        <f t="shared" si="179"/>
        <v>0</v>
      </c>
      <c r="BR219" s="61">
        <f t="shared" si="179"/>
        <v>0</v>
      </c>
      <c r="BS219" s="61">
        <f t="shared" si="179"/>
        <v>0</v>
      </c>
      <c r="BT219" s="61">
        <f t="shared" si="179"/>
        <v>0</v>
      </c>
      <c r="BU219" s="61">
        <f t="shared" si="179"/>
        <v>0</v>
      </c>
      <c r="BV219" s="61">
        <f t="shared" si="179"/>
        <v>0</v>
      </c>
      <c r="BW219" s="61">
        <f t="shared" si="179"/>
        <v>0</v>
      </c>
      <c r="BX219" s="61">
        <f t="shared" si="179"/>
        <v>0</v>
      </c>
      <c r="BY219" s="61">
        <f t="shared" si="179"/>
        <v>0</v>
      </c>
      <c r="BZ219" s="61">
        <f t="shared" si="179"/>
        <v>0</v>
      </c>
      <c r="CA219" s="61">
        <f t="shared" si="179"/>
        <v>0</v>
      </c>
      <c r="CB219" s="61">
        <f t="shared" si="179"/>
        <v>0</v>
      </c>
      <c r="CC219" s="61">
        <f t="shared" si="179"/>
        <v>0</v>
      </c>
      <c r="CD219" s="61">
        <f t="shared" si="179"/>
        <v>0</v>
      </c>
      <c r="CE219" s="61">
        <f t="shared" si="179"/>
        <v>0</v>
      </c>
      <c r="CF219" s="61">
        <f t="shared" si="179"/>
        <v>0</v>
      </c>
      <c r="CG219" s="61">
        <f t="shared" si="195"/>
        <v>0</v>
      </c>
      <c r="CH219" s="61">
        <f t="shared" si="173"/>
        <v>0.16866015228834999</v>
      </c>
      <c r="CI219" s="61">
        <f t="shared" si="173"/>
        <v>0.16725961461066699</v>
      </c>
      <c r="CJ219" s="61">
        <f t="shared" si="173"/>
        <v>0.18335774883691</v>
      </c>
      <c r="CK219" s="61">
        <f t="shared" si="173"/>
        <v>0.10508862022891501</v>
      </c>
      <c r="CL219" s="61">
        <f t="shared" si="173"/>
        <v>9.2097425908337194E-2</v>
      </c>
      <c r="CM219" s="61">
        <f t="shared" si="173"/>
        <v>8.5988183969477897E-2</v>
      </c>
      <c r="CN219" s="61">
        <f t="shared" si="173"/>
        <v>8.6060625573496002E-2</v>
      </c>
      <c r="CO219" s="61">
        <f t="shared" si="173"/>
        <v>0.111487628583847</v>
      </c>
      <c r="CP219" s="61">
        <f t="shared" si="173"/>
        <v>0</v>
      </c>
      <c r="CQ219" s="61">
        <f t="shared" si="173"/>
        <v>0</v>
      </c>
      <c r="CR219" s="61">
        <f t="shared" si="173"/>
        <v>0</v>
      </c>
      <c r="CS219" s="61">
        <f t="shared" si="173"/>
        <v>0</v>
      </c>
      <c r="CT219" s="61">
        <f t="shared" si="173"/>
        <v>0</v>
      </c>
      <c r="CU219" s="61">
        <f t="shared" si="173"/>
        <v>0</v>
      </c>
      <c r="CV219" s="61">
        <f t="shared" si="173"/>
        <v>0</v>
      </c>
      <c r="CW219" s="61">
        <f t="shared" si="173"/>
        <v>0</v>
      </c>
      <c r="CX219" s="61">
        <f t="shared" si="199"/>
        <v>0</v>
      </c>
      <c r="CY219" s="61">
        <f t="shared" si="199"/>
        <v>0</v>
      </c>
      <c r="CZ219" s="61">
        <f t="shared" si="199"/>
        <v>0</v>
      </c>
      <c r="DA219" s="61">
        <f t="shared" si="199"/>
        <v>0</v>
      </c>
      <c r="DB219" s="61">
        <f t="shared" si="199"/>
        <v>0</v>
      </c>
      <c r="DC219" s="61">
        <f t="shared" si="196"/>
        <v>0</v>
      </c>
      <c r="DD219" s="61">
        <f t="shared" si="196"/>
        <v>0</v>
      </c>
      <c r="DE219" s="61">
        <f t="shared" si="196"/>
        <v>0</v>
      </c>
      <c r="DF219" s="61">
        <f t="shared" si="196"/>
        <v>0</v>
      </c>
      <c r="DG219" s="61">
        <f t="shared" si="196"/>
        <v>0</v>
      </c>
      <c r="DH219" s="61">
        <f t="shared" si="196"/>
        <v>0</v>
      </c>
      <c r="DI219" s="61">
        <f t="shared" si="196"/>
        <v>0</v>
      </c>
      <c r="DJ219" s="61">
        <f t="shared" si="196"/>
        <v>0</v>
      </c>
      <c r="DK219" s="61">
        <f t="shared" si="196"/>
        <v>0</v>
      </c>
      <c r="DL219" s="61">
        <f t="shared" si="196"/>
        <v>0</v>
      </c>
      <c r="DM219" s="61">
        <f t="shared" si="196"/>
        <v>0</v>
      </c>
      <c r="DN219" s="61">
        <f t="shared" si="196"/>
        <v>0</v>
      </c>
      <c r="DO219" s="61">
        <f t="shared" si="196"/>
        <v>0</v>
      </c>
      <c r="DP219" s="61">
        <f t="shared" si="196"/>
        <v>0</v>
      </c>
      <c r="DQ219" s="61">
        <f t="shared" si="196"/>
        <v>0</v>
      </c>
      <c r="DR219" s="61">
        <f t="shared" si="196"/>
        <v>0</v>
      </c>
      <c r="DS219" s="61">
        <f t="shared" si="197"/>
        <v>0</v>
      </c>
      <c r="DT219" s="61">
        <f t="shared" si="176"/>
        <v>0</v>
      </c>
      <c r="DU219" s="61">
        <f t="shared" si="176"/>
        <v>0</v>
      </c>
      <c r="DV219" s="61">
        <f t="shared" si="176"/>
        <v>0</v>
      </c>
      <c r="DW219" s="61">
        <f t="shared" si="176"/>
        <v>0</v>
      </c>
      <c r="DX219" s="61">
        <f t="shared" si="176"/>
        <v>0</v>
      </c>
      <c r="DY219" s="61">
        <f t="shared" si="176"/>
        <v>0</v>
      </c>
      <c r="DZ219" s="61">
        <f t="shared" si="180"/>
        <v>1</v>
      </c>
    </row>
    <row r="220" spans="1:130">
      <c r="C220" s="53">
        <v>2026</v>
      </c>
      <c r="D220" s="64"/>
      <c r="E220" s="64"/>
      <c r="F220" s="64"/>
      <c r="G220" s="64"/>
      <c r="H220" s="64"/>
      <c r="I220" s="64"/>
      <c r="J220" s="64">
        <f t="shared" si="187"/>
        <v>0</v>
      </c>
      <c r="K220" s="64">
        <f t="shared" si="188"/>
        <v>0</v>
      </c>
      <c r="L220" s="64">
        <f t="shared" si="189"/>
        <v>0</v>
      </c>
      <c r="M220" s="64">
        <f t="shared" si="190"/>
        <v>0</v>
      </c>
      <c r="N220" s="64">
        <f t="shared" si="191"/>
        <v>0</v>
      </c>
      <c r="O220" s="64">
        <f t="shared" si="192"/>
        <v>0</v>
      </c>
      <c r="P220" s="64">
        <f t="shared" si="193"/>
        <v>0</v>
      </c>
      <c r="Q220" s="64">
        <f t="shared" si="194"/>
        <v>0</v>
      </c>
      <c r="R220" s="64">
        <f t="shared" si="198"/>
        <v>0</v>
      </c>
      <c r="S220" s="64">
        <f t="shared" si="200"/>
        <v>0</v>
      </c>
      <c r="T220" s="64">
        <f t="shared" si="201"/>
        <v>0</v>
      </c>
      <c r="U220" s="64">
        <f t="shared" si="202"/>
        <v>0</v>
      </c>
      <c r="V220" s="64">
        <f t="shared" si="203"/>
        <v>2597.5</v>
      </c>
      <c r="W220" s="64">
        <f t="shared" si="204"/>
        <v>2847.5</v>
      </c>
      <c r="X220" s="64">
        <f t="shared" si="205"/>
        <v>1632</v>
      </c>
      <c r="Y220" s="64">
        <f t="shared" si="206"/>
        <v>1430.25</v>
      </c>
      <c r="Z220" s="64">
        <f t="shared" si="207"/>
        <v>1335.375</v>
      </c>
      <c r="AA220" s="64">
        <f t="shared" si="208"/>
        <v>1336.5</v>
      </c>
      <c r="AB220" s="64">
        <f t="shared" ref="AB220:AB238" si="209">VLOOKUP($C$90,$D$3:$K$63,$A$70,0)*(B196-B195)</f>
        <v>1731.375</v>
      </c>
      <c r="AC220" s="64">
        <f>VLOOKUP($C$91,$D$3:$K$63,$A$70,0)*(B195-B194)</f>
        <v>1746.75</v>
      </c>
      <c r="AD220" s="64">
        <f>VLOOKUP($C$92,$D$3:$K$63,$A$70,0)*B194</f>
        <v>0</v>
      </c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54">
        <f t="shared" si="178"/>
        <v>14657.25</v>
      </c>
      <c r="BP220" s="53">
        <v>2026</v>
      </c>
      <c r="BQ220" s="61">
        <f t="shared" si="179"/>
        <v>0</v>
      </c>
      <c r="BR220" s="61">
        <f t="shared" si="179"/>
        <v>0</v>
      </c>
      <c r="BS220" s="61">
        <f t="shared" si="179"/>
        <v>0</v>
      </c>
      <c r="BT220" s="61">
        <f t="shared" si="179"/>
        <v>0</v>
      </c>
      <c r="BU220" s="61">
        <f t="shared" si="179"/>
        <v>0</v>
      </c>
      <c r="BV220" s="61">
        <f t="shared" si="179"/>
        <v>0</v>
      </c>
      <c r="BW220" s="61">
        <f t="shared" si="179"/>
        <v>0</v>
      </c>
      <c r="BX220" s="61">
        <f t="shared" si="179"/>
        <v>0</v>
      </c>
      <c r="BY220" s="61">
        <f t="shared" si="179"/>
        <v>0</v>
      </c>
      <c r="BZ220" s="61">
        <f t="shared" si="179"/>
        <v>0</v>
      </c>
      <c r="CA220" s="61">
        <f t="shared" si="179"/>
        <v>0</v>
      </c>
      <c r="CB220" s="61">
        <f t="shared" si="179"/>
        <v>0</v>
      </c>
      <c r="CC220" s="61">
        <f t="shared" si="179"/>
        <v>0</v>
      </c>
      <c r="CD220" s="61">
        <f t="shared" si="179"/>
        <v>0</v>
      </c>
      <c r="CE220" s="61">
        <f t="shared" si="179"/>
        <v>0</v>
      </c>
      <c r="CF220" s="61">
        <f t="shared" si="179"/>
        <v>0</v>
      </c>
      <c r="CG220" s="61">
        <f t="shared" si="195"/>
        <v>0</v>
      </c>
      <c r="CH220" s="61">
        <f t="shared" si="195"/>
        <v>0</v>
      </c>
      <c r="CI220" s="61">
        <f t="shared" si="195"/>
        <v>0.177216053488888</v>
      </c>
      <c r="CJ220" s="61">
        <f t="shared" si="195"/>
        <v>0.194272459021986</v>
      </c>
      <c r="CK220" s="61">
        <f t="shared" si="195"/>
        <v>0.111344215320063</v>
      </c>
      <c r="CL220" s="61">
        <f t="shared" si="195"/>
        <v>9.7579696054853393E-2</v>
      </c>
      <c r="CM220" s="61">
        <f t="shared" si="195"/>
        <v>9.1106790155042694E-2</v>
      </c>
      <c r="CN220" s="61">
        <f t="shared" si="195"/>
        <v>9.1183543979941703E-2</v>
      </c>
      <c r="CO220" s="61">
        <f t="shared" si="195"/>
        <v>0.11812413651947</v>
      </c>
      <c r="CP220" s="61">
        <f t="shared" si="195"/>
        <v>0.119173105459755</v>
      </c>
      <c r="CQ220" s="61">
        <f t="shared" si="195"/>
        <v>0</v>
      </c>
      <c r="CR220" s="61">
        <f t="shared" si="195"/>
        <v>0</v>
      </c>
      <c r="CS220" s="61">
        <f t="shared" si="195"/>
        <v>0</v>
      </c>
      <c r="CT220" s="61">
        <f t="shared" si="195"/>
        <v>0</v>
      </c>
      <c r="CU220" s="61">
        <f t="shared" si="195"/>
        <v>0</v>
      </c>
      <c r="CV220" s="61">
        <f t="shared" si="195"/>
        <v>0</v>
      </c>
      <c r="CW220" s="61">
        <f t="shared" ref="CW220:DL254" si="210">AJ220/$BM220</f>
        <v>0</v>
      </c>
      <c r="CX220" s="61">
        <f t="shared" si="199"/>
        <v>0</v>
      </c>
      <c r="CY220" s="61">
        <f t="shared" si="199"/>
        <v>0</v>
      </c>
      <c r="CZ220" s="61">
        <f t="shared" si="199"/>
        <v>0</v>
      </c>
      <c r="DA220" s="61">
        <f t="shared" si="199"/>
        <v>0</v>
      </c>
      <c r="DB220" s="61">
        <f t="shared" si="199"/>
        <v>0</v>
      </c>
      <c r="DC220" s="61">
        <f t="shared" si="196"/>
        <v>0</v>
      </c>
      <c r="DD220" s="61">
        <f t="shared" si="196"/>
        <v>0</v>
      </c>
      <c r="DE220" s="61">
        <f t="shared" si="196"/>
        <v>0</v>
      </c>
      <c r="DF220" s="61">
        <f t="shared" si="196"/>
        <v>0</v>
      </c>
      <c r="DG220" s="61">
        <f t="shared" si="196"/>
        <v>0</v>
      </c>
      <c r="DH220" s="61">
        <f t="shared" si="196"/>
        <v>0</v>
      </c>
      <c r="DI220" s="61">
        <f t="shared" si="196"/>
        <v>0</v>
      </c>
      <c r="DJ220" s="61">
        <f t="shared" si="196"/>
        <v>0</v>
      </c>
      <c r="DK220" s="61">
        <f t="shared" si="196"/>
        <v>0</v>
      </c>
      <c r="DL220" s="61">
        <f t="shared" si="196"/>
        <v>0</v>
      </c>
      <c r="DM220" s="61">
        <f t="shared" si="196"/>
        <v>0</v>
      </c>
      <c r="DN220" s="61">
        <f t="shared" si="196"/>
        <v>0</v>
      </c>
      <c r="DO220" s="61">
        <f t="shared" si="196"/>
        <v>0</v>
      </c>
      <c r="DP220" s="61">
        <f t="shared" si="196"/>
        <v>0</v>
      </c>
      <c r="DQ220" s="61">
        <f t="shared" si="196"/>
        <v>0</v>
      </c>
      <c r="DR220" s="61">
        <f t="shared" si="196"/>
        <v>0</v>
      </c>
      <c r="DS220" s="61">
        <f t="shared" si="197"/>
        <v>0</v>
      </c>
      <c r="DT220" s="61">
        <f t="shared" si="176"/>
        <v>0</v>
      </c>
      <c r="DU220" s="61">
        <f t="shared" si="176"/>
        <v>0</v>
      </c>
      <c r="DV220" s="61">
        <f t="shared" si="176"/>
        <v>0</v>
      </c>
      <c r="DW220" s="61">
        <f t="shared" si="176"/>
        <v>0</v>
      </c>
      <c r="DX220" s="61">
        <f t="shared" si="176"/>
        <v>0</v>
      </c>
      <c r="DY220" s="61">
        <f t="shared" si="176"/>
        <v>0</v>
      </c>
      <c r="DZ220" s="61">
        <f t="shared" si="180"/>
        <v>1</v>
      </c>
    </row>
    <row r="221" spans="1:130">
      <c r="C221" s="53">
        <v>2027</v>
      </c>
      <c r="D221" s="64"/>
      <c r="E221" s="64"/>
      <c r="F221" s="64"/>
      <c r="G221" s="64"/>
      <c r="H221" s="64"/>
      <c r="I221" s="64"/>
      <c r="J221" s="64"/>
      <c r="K221" s="64">
        <f t="shared" si="188"/>
        <v>0</v>
      </c>
      <c r="L221" s="64">
        <f t="shared" si="189"/>
        <v>0</v>
      </c>
      <c r="M221" s="64">
        <f t="shared" si="190"/>
        <v>0</v>
      </c>
      <c r="N221" s="64">
        <f t="shared" si="191"/>
        <v>0</v>
      </c>
      <c r="O221" s="64">
        <f t="shared" si="192"/>
        <v>0</v>
      </c>
      <c r="P221" s="64">
        <f t="shared" si="193"/>
        <v>0</v>
      </c>
      <c r="Q221" s="64">
        <f t="shared" si="194"/>
        <v>0</v>
      </c>
      <c r="R221" s="64">
        <f t="shared" si="198"/>
        <v>0</v>
      </c>
      <c r="S221" s="64">
        <f t="shared" si="200"/>
        <v>0</v>
      </c>
      <c r="T221" s="64">
        <f t="shared" si="201"/>
        <v>0</v>
      </c>
      <c r="U221" s="64">
        <f t="shared" si="202"/>
        <v>0</v>
      </c>
      <c r="V221" s="64">
        <f t="shared" si="203"/>
        <v>0</v>
      </c>
      <c r="W221" s="64">
        <f t="shared" si="204"/>
        <v>2847.5</v>
      </c>
      <c r="X221" s="64">
        <f t="shared" si="205"/>
        <v>1632</v>
      </c>
      <c r="Y221" s="64">
        <f t="shared" si="206"/>
        <v>1430.25</v>
      </c>
      <c r="Z221" s="64">
        <f t="shared" si="207"/>
        <v>1335.375</v>
      </c>
      <c r="AA221" s="64">
        <f t="shared" si="208"/>
        <v>1336.5</v>
      </c>
      <c r="AB221" s="64">
        <f t="shared" si="209"/>
        <v>1731.375</v>
      </c>
      <c r="AC221" s="64">
        <f t="shared" ref="AC221:AC239" si="211">VLOOKUP($C$91,$D$3:$K$63,$A$70,0)*(B196-B195)</f>
        <v>1746.75</v>
      </c>
      <c r="AD221" s="64">
        <f>VLOOKUP($C$92,$D$3:$K$63,$A$70,0)*(B195-B194)</f>
        <v>1739.25</v>
      </c>
      <c r="AE221" s="64">
        <f>VLOOKUP($C$93,$D$3:$K$63,$A$70,0)*B194</f>
        <v>0</v>
      </c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54">
        <f t="shared" si="178"/>
        <v>13799</v>
      </c>
      <c r="BP221" s="53">
        <v>2027</v>
      </c>
      <c r="BQ221" s="61">
        <f t="shared" si="179"/>
        <v>0</v>
      </c>
      <c r="BR221" s="61">
        <f t="shared" si="179"/>
        <v>0</v>
      </c>
      <c r="BS221" s="61">
        <f t="shared" si="179"/>
        <v>0</v>
      </c>
      <c r="BT221" s="61">
        <f t="shared" si="179"/>
        <v>0</v>
      </c>
      <c r="BU221" s="61">
        <f t="shared" si="179"/>
        <v>0</v>
      </c>
      <c r="BV221" s="61">
        <f t="shared" si="179"/>
        <v>0</v>
      </c>
      <c r="BW221" s="61">
        <f t="shared" si="179"/>
        <v>0</v>
      </c>
      <c r="BX221" s="61">
        <f t="shared" si="179"/>
        <v>0</v>
      </c>
      <c r="BY221" s="61">
        <f t="shared" si="179"/>
        <v>0</v>
      </c>
      <c r="BZ221" s="61">
        <f t="shared" si="179"/>
        <v>0</v>
      </c>
      <c r="CA221" s="61">
        <f t="shared" si="179"/>
        <v>0</v>
      </c>
      <c r="CB221" s="61">
        <f t="shared" si="179"/>
        <v>0</v>
      </c>
      <c r="CC221" s="61">
        <f t="shared" si="179"/>
        <v>0</v>
      </c>
      <c r="CD221" s="61">
        <f t="shared" si="179"/>
        <v>0</v>
      </c>
      <c r="CE221" s="61">
        <f t="shared" si="179"/>
        <v>0</v>
      </c>
      <c r="CF221" s="61">
        <f t="shared" si="179"/>
        <v>0</v>
      </c>
      <c r="CG221" s="61">
        <f t="shared" si="195"/>
        <v>0</v>
      </c>
      <c r="CH221" s="61">
        <f t="shared" si="195"/>
        <v>0</v>
      </c>
      <c r="CI221" s="61">
        <f t="shared" si="195"/>
        <v>0</v>
      </c>
      <c r="CJ221" s="61">
        <f t="shared" si="195"/>
        <v>0.20635553300963799</v>
      </c>
      <c r="CK221" s="61">
        <f t="shared" si="195"/>
        <v>0.118269439814479</v>
      </c>
      <c r="CL221" s="61">
        <f t="shared" si="195"/>
        <v>0.103648815131531</v>
      </c>
      <c r="CM221" s="61">
        <f t="shared" si="195"/>
        <v>9.6773316907022205E-2</v>
      </c>
      <c r="CN221" s="61">
        <f t="shared" si="195"/>
        <v>9.6854844553953198E-2</v>
      </c>
      <c r="CO221" s="61">
        <f t="shared" si="195"/>
        <v>0.12547104862671199</v>
      </c>
      <c r="CP221" s="61">
        <f t="shared" si="195"/>
        <v>0.12658525980143501</v>
      </c>
      <c r="CQ221" s="61">
        <f t="shared" si="195"/>
        <v>0.12604174215522901</v>
      </c>
      <c r="CR221" s="61">
        <f t="shared" si="195"/>
        <v>0</v>
      </c>
      <c r="CS221" s="61">
        <f t="shared" si="195"/>
        <v>0</v>
      </c>
      <c r="CT221" s="61">
        <f t="shared" si="195"/>
        <v>0</v>
      </c>
      <c r="CU221" s="61">
        <f t="shared" si="195"/>
        <v>0</v>
      </c>
      <c r="CV221" s="61">
        <f t="shared" si="195"/>
        <v>0</v>
      </c>
      <c r="CW221" s="61">
        <f t="shared" si="210"/>
        <v>0</v>
      </c>
      <c r="CX221" s="61">
        <f t="shared" si="199"/>
        <v>0</v>
      </c>
      <c r="CY221" s="61">
        <f t="shared" si="199"/>
        <v>0</v>
      </c>
      <c r="CZ221" s="61">
        <f t="shared" si="199"/>
        <v>0</v>
      </c>
      <c r="DA221" s="61">
        <f t="shared" si="199"/>
        <v>0</v>
      </c>
      <c r="DB221" s="61">
        <f t="shared" si="199"/>
        <v>0</v>
      </c>
      <c r="DC221" s="61">
        <f t="shared" si="196"/>
        <v>0</v>
      </c>
      <c r="DD221" s="61">
        <f t="shared" si="196"/>
        <v>0</v>
      </c>
      <c r="DE221" s="61">
        <f t="shared" si="196"/>
        <v>0</v>
      </c>
      <c r="DF221" s="61">
        <f t="shared" si="196"/>
        <v>0</v>
      </c>
      <c r="DG221" s="61">
        <f t="shared" si="196"/>
        <v>0</v>
      </c>
      <c r="DH221" s="61">
        <f t="shared" si="196"/>
        <v>0</v>
      </c>
      <c r="DI221" s="61">
        <f t="shared" si="196"/>
        <v>0</v>
      </c>
      <c r="DJ221" s="61">
        <f t="shared" si="196"/>
        <v>0</v>
      </c>
      <c r="DK221" s="61">
        <f t="shared" si="196"/>
        <v>0</v>
      </c>
      <c r="DL221" s="61">
        <f t="shared" si="196"/>
        <v>0</v>
      </c>
      <c r="DM221" s="61">
        <f t="shared" si="196"/>
        <v>0</v>
      </c>
      <c r="DN221" s="61">
        <f t="shared" si="196"/>
        <v>0</v>
      </c>
      <c r="DO221" s="61">
        <f t="shared" si="196"/>
        <v>0</v>
      </c>
      <c r="DP221" s="61">
        <f t="shared" si="196"/>
        <v>0</v>
      </c>
      <c r="DQ221" s="61">
        <f t="shared" si="196"/>
        <v>0</v>
      </c>
      <c r="DR221" s="61">
        <f t="shared" si="196"/>
        <v>0</v>
      </c>
      <c r="DS221" s="61">
        <f t="shared" si="197"/>
        <v>0</v>
      </c>
      <c r="DT221" s="61">
        <f t="shared" si="176"/>
        <v>0</v>
      </c>
      <c r="DU221" s="61">
        <f t="shared" si="176"/>
        <v>0</v>
      </c>
      <c r="DV221" s="61">
        <f t="shared" si="176"/>
        <v>0</v>
      </c>
      <c r="DW221" s="61">
        <f t="shared" si="176"/>
        <v>0</v>
      </c>
      <c r="DX221" s="61">
        <f t="shared" si="176"/>
        <v>0</v>
      </c>
      <c r="DY221" s="61">
        <f t="shared" si="176"/>
        <v>0</v>
      </c>
      <c r="DZ221" s="61">
        <f t="shared" si="180"/>
        <v>1</v>
      </c>
    </row>
    <row r="222" spans="1:130">
      <c r="C222" s="53">
        <v>2028</v>
      </c>
      <c r="D222" s="64"/>
      <c r="E222" s="64"/>
      <c r="F222" s="64"/>
      <c r="G222" s="64"/>
      <c r="H222" s="64"/>
      <c r="I222" s="64"/>
      <c r="J222" s="64"/>
      <c r="K222" s="64"/>
      <c r="L222" s="64">
        <f t="shared" si="189"/>
        <v>0</v>
      </c>
      <c r="M222" s="64">
        <f t="shared" si="190"/>
        <v>0</v>
      </c>
      <c r="N222" s="64">
        <f t="shared" si="191"/>
        <v>0</v>
      </c>
      <c r="O222" s="64">
        <f t="shared" si="192"/>
        <v>0</v>
      </c>
      <c r="P222" s="64">
        <f t="shared" si="193"/>
        <v>0</v>
      </c>
      <c r="Q222" s="64">
        <f t="shared" si="194"/>
        <v>0</v>
      </c>
      <c r="R222" s="64">
        <f t="shared" si="198"/>
        <v>0</v>
      </c>
      <c r="S222" s="64">
        <f t="shared" si="200"/>
        <v>0</v>
      </c>
      <c r="T222" s="64">
        <f t="shared" si="201"/>
        <v>0</v>
      </c>
      <c r="U222" s="64">
        <f t="shared" si="202"/>
        <v>0</v>
      </c>
      <c r="V222" s="64">
        <f t="shared" si="203"/>
        <v>0</v>
      </c>
      <c r="W222" s="64">
        <f t="shared" si="204"/>
        <v>0</v>
      </c>
      <c r="X222" s="64">
        <f t="shared" si="205"/>
        <v>1632</v>
      </c>
      <c r="Y222" s="64">
        <f t="shared" si="206"/>
        <v>1430.25</v>
      </c>
      <c r="Z222" s="64">
        <f t="shared" si="207"/>
        <v>1335.375</v>
      </c>
      <c r="AA222" s="64">
        <f t="shared" si="208"/>
        <v>1336.5</v>
      </c>
      <c r="AB222" s="64">
        <f t="shared" si="209"/>
        <v>1731.375</v>
      </c>
      <c r="AC222" s="64">
        <f t="shared" si="211"/>
        <v>1746.75</v>
      </c>
      <c r="AD222" s="64">
        <f t="shared" ref="AD222:AD240" si="212">VLOOKUP($C$92,$D$3:$K$63,$A$70,0)*(B196-B195)</f>
        <v>1739.25</v>
      </c>
      <c r="AE222" s="64">
        <f>VLOOKUP($C$93,$D$3:$K$63,$A$70,0)*(B195-B194)</f>
        <v>1704</v>
      </c>
      <c r="AF222" s="64">
        <f>VLOOKUP($C$94,$D$3:$K$63,$A$70,0)*B194</f>
        <v>0</v>
      </c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54">
        <f t="shared" si="178"/>
        <v>12655.5</v>
      </c>
      <c r="BP222" s="53">
        <v>2028</v>
      </c>
      <c r="BQ222" s="61">
        <f t="shared" si="179"/>
        <v>0</v>
      </c>
      <c r="BR222" s="61">
        <f t="shared" si="179"/>
        <v>0</v>
      </c>
      <c r="BS222" s="61">
        <f t="shared" si="179"/>
        <v>0</v>
      </c>
      <c r="BT222" s="61">
        <f t="shared" si="179"/>
        <v>0</v>
      </c>
      <c r="BU222" s="61">
        <f t="shared" si="179"/>
        <v>0</v>
      </c>
      <c r="BV222" s="61">
        <f t="shared" si="179"/>
        <v>0</v>
      </c>
      <c r="BW222" s="61">
        <f t="shared" si="179"/>
        <v>0</v>
      </c>
      <c r="BX222" s="61">
        <f t="shared" si="179"/>
        <v>0</v>
      </c>
      <c r="BY222" s="61">
        <f t="shared" si="179"/>
        <v>0</v>
      </c>
      <c r="BZ222" s="61">
        <f t="shared" si="179"/>
        <v>0</v>
      </c>
      <c r="CA222" s="61">
        <f t="shared" si="179"/>
        <v>0</v>
      </c>
      <c r="CB222" s="61">
        <f t="shared" si="179"/>
        <v>0</v>
      </c>
      <c r="CC222" s="61">
        <f t="shared" si="179"/>
        <v>0</v>
      </c>
      <c r="CD222" s="61">
        <f t="shared" si="179"/>
        <v>0</v>
      </c>
      <c r="CE222" s="61">
        <f t="shared" si="179"/>
        <v>0</v>
      </c>
      <c r="CF222" s="61">
        <f t="shared" si="179"/>
        <v>0</v>
      </c>
      <c r="CG222" s="61">
        <f t="shared" si="195"/>
        <v>0</v>
      </c>
      <c r="CH222" s="61">
        <f t="shared" si="195"/>
        <v>0</v>
      </c>
      <c r="CI222" s="61">
        <f t="shared" si="195"/>
        <v>0</v>
      </c>
      <c r="CJ222" s="61">
        <f t="shared" si="195"/>
        <v>0</v>
      </c>
      <c r="CK222" s="61">
        <f t="shared" si="195"/>
        <v>0.12895578997273899</v>
      </c>
      <c r="CL222" s="61">
        <f t="shared" si="195"/>
        <v>0.113014104539528</v>
      </c>
      <c r="CM222" s="61">
        <f t="shared" si="195"/>
        <v>0.10551736399194001</v>
      </c>
      <c r="CN222" s="61">
        <f t="shared" si="195"/>
        <v>0.105606258148631</v>
      </c>
      <c r="CO222" s="61">
        <f t="shared" si="195"/>
        <v>0.13680810714708999</v>
      </c>
      <c r="CP222" s="61">
        <f t="shared" si="195"/>
        <v>0.13802299395519699</v>
      </c>
      <c r="CQ222" s="61">
        <f t="shared" si="195"/>
        <v>0.13743036624392599</v>
      </c>
      <c r="CR222" s="61">
        <f t="shared" si="195"/>
        <v>0.134645016000948</v>
      </c>
      <c r="CS222" s="61">
        <f t="shared" si="195"/>
        <v>0</v>
      </c>
      <c r="CT222" s="61">
        <f t="shared" si="195"/>
        <v>0</v>
      </c>
      <c r="CU222" s="61">
        <f t="shared" si="195"/>
        <v>0</v>
      </c>
      <c r="CV222" s="61">
        <f t="shared" si="195"/>
        <v>0</v>
      </c>
      <c r="CW222" s="61">
        <f t="shared" si="210"/>
        <v>0</v>
      </c>
      <c r="CX222" s="61">
        <f t="shared" si="199"/>
        <v>0</v>
      </c>
      <c r="CY222" s="61">
        <f t="shared" si="199"/>
        <v>0</v>
      </c>
      <c r="CZ222" s="61">
        <f t="shared" si="199"/>
        <v>0</v>
      </c>
      <c r="DA222" s="61">
        <f t="shared" si="199"/>
        <v>0</v>
      </c>
      <c r="DB222" s="61">
        <f t="shared" si="199"/>
        <v>0</v>
      </c>
      <c r="DC222" s="61">
        <f t="shared" si="196"/>
        <v>0</v>
      </c>
      <c r="DD222" s="61">
        <f t="shared" si="196"/>
        <v>0</v>
      </c>
      <c r="DE222" s="61">
        <f t="shared" si="196"/>
        <v>0</v>
      </c>
      <c r="DF222" s="61">
        <f t="shared" si="196"/>
        <v>0</v>
      </c>
      <c r="DG222" s="61">
        <f t="shared" si="196"/>
        <v>0</v>
      </c>
      <c r="DH222" s="61">
        <f t="shared" si="196"/>
        <v>0</v>
      </c>
      <c r="DI222" s="61">
        <f t="shared" si="196"/>
        <v>0</v>
      </c>
      <c r="DJ222" s="61">
        <f t="shared" si="196"/>
        <v>0</v>
      </c>
      <c r="DK222" s="61">
        <f t="shared" si="196"/>
        <v>0</v>
      </c>
      <c r="DL222" s="61">
        <f t="shared" si="196"/>
        <v>0</v>
      </c>
      <c r="DM222" s="61">
        <f t="shared" si="196"/>
        <v>0</v>
      </c>
      <c r="DN222" s="61">
        <f t="shared" si="196"/>
        <v>0</v>
      </c>
      <c r="DO222" s="61">
        <f t="shared" si="196"/>
        <v>0</v>
      </c>
      <c r="DP222" s="61">
        <f t="shared" si="196"/>
        <v>0</v>
      </c>
      <c r="DQ222" s="61">
        <f t="shared" si="196"/>
        <v>0</v>
      </c>
      <c r="DR222" s="61">
        <f t="shared" si="196"/>
        <v>0</v>
      </c>
      <c r="DS222" s="61">
        <f t="shared" si="197"/>
        <v>0</v>
      </c>
      <c r="DT222" s="61">
        <f t="shared" si="176"/>
        <v>0</v>
      </c>
      <c r="DU222" s="61">
        <f t="shared" si="176"/>
        <v>0</v>
      </c>
      <c r="DV222" s="61">
        <f t="shared" si="176"/>
        <v>0</v>
      </c>
      <c r="DW222" s="61">
        <f t="shared" si="176"/>
        <v>0</v>
      </c>
      <c r="DX222" s="61">
        <f t="shared" si="176"/>
        <v>0</v>
      </c>
      <c r="DY222" s="61">
        <f t="shared" si="176"/>
        <v>0</v>
      </c>
      <c r="DZ222" s="61">
        <f t="shared" si="180"/>
        <v>1</v>
      </c>
    </row>
    <row r="223" spans="1:130">
      <c r="C223" s="53">
        <v>2029</v>
      </c>
      <c r="D223" s="64"/>
      <c r="E223" s="64"/>
      <c r="F223" s="64"/>
      <c r="G223" s="64"/>
      <c r="H223" s="64"/>
      <c r="I223" s="64"/>
      <c r="J223" s="64"/>
      <c r="K223" s="64"/>
      <c r="L223" s="64"/>
      <c r="M223" s="64">
        <f t="shared" si="190"/>
        <v>0</v>
      </c>
      <c r="N223" s="64">
        <f t="shared" si="191"/>
        <v>0</v>
      </c>
      <c r="O223" s="64">
        <f t="shared" si="192"/>
        <v>0</v>
      </c>
      <c r="P223" s="64">
        <f t="shared" si="193"/>
        <v>0</v>
      </c>
      <c r="Q223" s="64">
        <f t="shared" si="194"/>
        <v>0</v>
      </c>
      <c r="R223" s="64">
        <f t="shared" si="198"/>
        <v>0</v>
      </c>
      <c r="S223" s="64">
        <f t="shared" si="200"/>
        <v>0</v>
      </c>
      <c r="T223" s="64">
        <f t="shared" si="201"/>
        <v>0</v>
      </c>
      <c r="U223" s="64">
        <f t="shared" si="202"/>
        <v>0</v>
      </c>
      <c r="V223" s="64">
        <f t="shared" si="203"/>
        <v>0</v>
      </c>
      <c r="W223" s="64">
        <f t="shared" si="204"/>
        <v>0</v>
      </c>
      <c r="X223" s="64">
        <f t="shared" si="205"/>
        <v>0</v>
      </c>
      <c r="Y223" s="64">
        <f t="shared" si="206"/>
        <v>1430.25</v>
      </c>
      <c r="Z223" s="64">
        <f t="shared" si="207"/>
        <v>1335.375</v>
      </c>
      <c r="AA223" s="64">
        <f t="shared" si="208"/>
        <v>1336.5</v>
      </c>
      <c r="AB223" s="64">
        <f t="shared" si="209"/>
        <v>1731.375</v>
      </c>
      <c r="AC223" s="64">
        <f t="shared" si="211"/>
        <v>1746.75</v>
      </c>
      <c r="AD223" s="64">
        <f t="shared" si="212"/>
        <v>1739.25</v>
      </c>
      <c r="AE223" s="64">
        <f t="shared" ref="AE223:AE241" si="213">VLOOKUP($C$93,$D$3:$K$63,$A$70,0)*(B196-B195)</f>
        <v>1704</v>
      </c>
      <c r="AF223" s="64">
        <f>VLOOKUP($C$94,$D$3:$K$63,$A$70,0)*(B195-B194)</f>
        <v>1620</v>
      </c>
      <c r="AG223" s="64">
        <f>VLOOKUP($C$95,$D$3:$K$63,$A$70,0)*B194</f>
        <v>0</v>
      </c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54">
        <f t="shared" si="178"/>
        <v>12643.5</v>
      </c>
      <c r="BP223" s="53">
        <v>2029</v>
      </c>
      <c r="BQ223" s="61">
        <f t="shared" si="179"/>
        <v>0</v>
      </c>
      <c r="BR223" s="61">
        <f t="shared" si="179"/>
        <v>0</v>
      </c>
      <c r="BS223" s="61">
        <f t="shared" si="179"/>
        <v>0</v>
      </c>
      <c r="BT223" s="61">
        <f t="shared" si="179"/>
        <v>0</v>
      </c>
      <c r="BU223" s="61">
        <f t="shared" si="179"/>
        <v>0</v>
      </c>
      <c r="BV223" s="61">
        <f t="shared" si="179"/>
        <v>0</v>
      </c>
      <c r="BW223" s="61">
        <f t="shared" si="179"/>
        <v>0</v>
      </c>
      <c r="BX223" s="61">
        <f t="shared" si="179"/>
        <v>0</v>
      </c>
      <c r="BY223" s="61">
        <f t="shared" si="179"/>
        <v>0</v>
      </c>
      <c r="BZ223" s="61">
        <f t="shared" si="179"/>
        <v>0</v>
      </c>
      <c r="CA223" s="61">
        <f t="shared" si="179"/>
        <v>0</v>
      </c>
      <c r="CB223" s="61">
        <f t="shared" si="179"/>
        <v>0</v>
      </c>
      <c r="CC223" s="61">
        <f t="shared" si="179"/>
        <v>0</v>
      </c>
      <c r="CD223" s="61">
        <f t="shared" si="179"/>
        <v>0</v>
      </c>
      <c r="CE223" s="61">
        <f t="shared" si="179"/>
        <v>0</v>
      </c>
      <c r="CF223" s="61">
        <f t="shared" si="179"/>
        <v>0</v>
      </c>
      <c r="CG223" s="61">
        <f t="shared" si="195"/>
        <v>0</v>
      </c>
      <c r="CH223" s="61">
        <f t="shared" si="195"/>
        <v>0</v>
      </c>
      <c r="CI223" s="61">
        <f t="shared" si="195"/>
        <v>0</v>
      </c>
      <c r="CJ223" s="61">
        <f t="shared" si="195"/>
        <v>0</v>
      </c>
      <c r="CK223" s="61">
        <f t="shared" si="195"/>
        <v>0</v>
      </c>
      <c r="CL223" s="61">
        <f t="shared" si="195"/>
        <v>0.113121366710167</v>
      </c>
      <c r="CM223" s="61">
        <f t="shared" si="195"/>
        <v>0.105617510974018</v>
      </c>
      <c r="CN223" s="61">
        <f t="shared" si="195"/>
        <v>0.105706489500534</v>
      </c>
      <c r="CO223" s="61">
        <f t="shared" si="195"/>
        <v>0.13693795230750999</v>
      </c>
      <c r="CP223" s="61">
        <f t="shared" si="195"/>
        <v>0.13815399216988999</v>
      </c>
      <c r="CQ223" s="61">
        <f t="shared" si="195"/>
        <v>0.13756080199311899</v>
      </c>
      <c r="CR223" s="61">
        <f t="shared" si="195"/>
        <v>0.134772808162297</v>
      </c>
      <c r="CS223" s="61">
        <f t="shared" si="195"/>
        <v>0.12812907818246499</v>
      </c>
      <c r="CT223" s="61">
        <f t="shared" si="195"/>
        <v>0</v>
      </c>
      <c r="CU223" s="61">
        <f t="shared" si="195"/>
        <v>0</v>
      </c>
      <c r="CV223" s="61">
        <f t="shared" si="195"/>
        <v>0</v>
      </c>
      <c r="CW223" s="61">
        <f t="shared" si="210"/>
        <v>0</v>
      </c>
      <c r="CX223" s="61">
        <f t="shared" si="199"/>
        <v>0</v>
      </c>
      <c r="CY223" s="61">
        <f t="shared" si="199"/>
        <v>0</v>
      </c>
      <c r="CZ223" s="61">
        <f t="shared" si="199"/>
        <v>0</v>
      </c>
      <c r="DA223" s="61">
        <f t="shared" si="199"/>
        <v>0</v>
      </c>
      <c r="DB223" s="61">
        <f t="shared" si="199"/>
        <v>0</v>
      </c>
      <c r="DC223" s="61">
        <f t="shared" si="196"/>
        <v>0</v>
      </c>
      <c r="DD223" s="61">
        <f t="shared" si="196"/>
        <v>0</v>
      </c>
      <c r="DE223" s="61">
        <f t="shared" si="196"/>
        <v>0</v>
      </c>
      <c r="DF223" s="61">
        <f t="shared" si="196"/>
        <v>0</v>
      </c>
      <c r="DG223" s="61">
        <f t="shared" si="196"/>
        <v>0</v>
      </c>
      <c r="DH223" s="61">
        <f t="shared" si="196"/>
        <v>0</v>
      </c>
      <c r="DI223" s="61">
        <f t="shared" si="196"/>
        <v>0</v>
      </c>
      <c r="DJ223" s="61">
        <f t="shared" si="196"/>
        <v>0</v>
      </c>
      <c r="DK223" s="61">
        <f t="shared" si="196"/>
        <v>0</v>
      </c>
      <c r="DL223" s="61">
        <f t="shared" si="196"/>
        <v>0</v>
      </c>
      <c r="DM223" s="61">
        <f t="shared" si="196"/>
        <v>0</v>
      </c>
      <c r="DN223" s="61">
        <f t="shared" si="196"/>
        <v>0</v>
      </c>
      <c r="DO223" s="61">
        <f t="shared" si="196"/>
        <v>0</v>
      </c>
      <c r="DP223" s="61">
        <f t="shared" si="196"/>
        <v>0</v>
      </c>
      <c r="DQ223" s="61">
        <f t="shared" si="196"/>
        <v>0</v>
      </c>
      <c r="DR223" s="61">
        <f t="shared" si="196"/>
        <v>0</v>
      </c>
      <c r="DS223" s="61">
        <f t="shared" si="197"/>
        <v>0</v>
      </c>
      <c r="DT223" s="61">
        <f t="shared" si="176"/>
        <v>0</v>
      </c>
      <c r="DU223" s="61">
        <f t="shared" si="176"/>
        <v>0</v>
      </c>
      <c r="DV223" s="61">
        <f t="shared" si="176"/>
        <v>0</v>
      </c>
      <c r="DW223" s="61">
        <f t="shared" si="176"/>
        <v>0</v>
      </c>
      <c r="DX223" s="61">
        <f t="shared" si="176"/>
        <v>0</v>
      </c>
      <c r="DY223" s="61">
        <f t="shared" si="176"/>
        <v>0</v>
      </c>
      <c r="DZ223" s="61">
        <f t="shared" si="180"/>
        <v>1</v>
      </c>
    </row>
    <row r="224" spans="1:130">
      <c r="C224" s="53">
        <v>2030</v>
      </c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>
        <f t="shared" si="191"/>
        <v>0</v>
      </c>
      <c r="O224" s="64">
        <f t="shared" si="192"/>
        <v>0</v>
      </c>
      <c r="P224" s="64">
        <f t="shared" si="193"/>
        <v>0</v>
      </c>
      <c r="Q224" s="64">
        <f t="shared" si="194"/>
        <v>0</v>
      </c>
      <c r="R224" s="64">
        <f t="shared" si="198"/>
        <v>0</v>
      </c>
      <c r="S224" s="64">
        <f t="shared" si="200"/>
        <v>0</v>
      </c>
      <c r="T224" s="64">
        <f t="shared" si="201"/>
        <v>0</v>
      </c>
      <c r="U224" s="64">
        <f t="shared" si="202"/>
        <v>0</v>
      </c>
      <c r="V224" s="64">
        <f t="shared" si="203"/>
        <v>0</v>
      </c>
      <c r="W224" s="64">
        <f t="shared" si="204"/>
        <v>0</v>
      </c>
      <c r="X224" s="64">
        <f t="shared" si="205"/>
        <v>0</v>
      </c>
      <c r="Y224" s="64">
        <f t="shared" si="206"/>
        <v>0</v>
      </c>
      <c r="Z224" s="64">
        <f t="shared" si="207"/>
        <v>1335.375</v>
      </c>
      <c r="AA224" s="64">
        <f t="shared" si="208"/>
        <v>1336.5</v>
      </c>
      <c r="AB224" s="64">
        <f t="shared" si="209"/>
        <v>1731.375</v>
      </c>
      <c r="AC224" s="64">
        <f t="shared" si="211"/>
        <v>1746.75</v>
      </c>
      <c r="AD224" s="64">
        <f t="shared" si="212"/>
        <v>1739.25</v>
      </c>
      <c r="AE224" s="64">
        <f t="shared" si="213"/>
        <v>1704</v>
      </c>
      <c r="AF224" s="64">
        <f t="shared" ref="AF224:AF242" si="214">VLOOKUP($C$94,$D$3:$K$63,$A$70,0)*(B196-B195)</f>
        <v>1620</v>
      </c>
      <c r="AG224" s="64">
        <f>VLOOKUP($C$95,$D$3:$K$63,$A$70,0)*(B195-B194)</f>
        <v>1533.75</v>
      </c>
      <c r="AH224" s="64">
        <f>VLOOKUP($C$96,$D$3:$K$63,$A$70,0)*B194</f>
        <v>0</v>
      </c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54">
        <f t="shared" si="178"/>
        <v>12747</v>
      </c>
      <c r="BP224" s="53">
        <v>2030</v>
      </c>
      <c r="BQ224" s="61">
        <f t="shared" si="179"/>
        <v>0</v>
      </c>
      <c r="BR224" s="61">
        <f t="shared" si="179"/>
        <v>0</v>
      </c>
      <c r="BS224" s="61">
        <f t="shared" si="179"/>
        <v>0</v>
      </c>
      <c r="BT224" s="61">
        <f t="shared" si="179"/>
        <v>0</v>
      </c>
      <c r="BU224" s="61">
        <f t="shared" si="179"/>
        <v>0</v>
      </c>
      <c r="BV224" s="61">
        <f t="shared" si="179"/>
        <v>0</v>
      </c>
      <c r="BW224" s="61">
        <f t="shared" si="179"/>
        <v>0</v>
      </c>
      <c r="BX224" s="61">
        <f t="shared" si="179"/>
        <v>0</v>
      </c>
      <c r="BY224" s="61">
        <f t="shared" si="179"/>
        <v>0</v>
      </c>
      <c r="BZ224" s="61">
        <f t="shared" si="179"/>
        <v>0</v>
      </c>
      <c r="CA224" s="61">
        <f t="shared" si="179"/>
        <v>0</v>
      </c>
      <c r="CB224" s="61">
        <f t="shared" si="179"/>
        <v>0</v>
      </c>
      <c r="CC224" s="61">
        <f t="shared" si="179"/>
        <v>0</v>
      </c>
      <c r="CD224" s="61">
        <f t="shared" si="179"/>
        <v>0</v>
      </c>
      <c r="CE224" s="61">
        <f t="shared" si="179"/>
        <v>0</v>
      </c>
      <c r="CF224" s="61">
        <f t="shared" si="179"/>
        <v>0</v>
      </c>
      <c r="CG224" s="61">
        <f t="shared" si="195"/>
        <v>0</v>
      </c>
      <c r="CH224" s="61">
        <f t="shared" si="195"/>
        <v>0</v>
      </c>
      <c r="CI224" s="61">
        <f t="shared" si="195"/>
        <v>0</v>
      </c>
      <c r="CJ224" s="61">
        <f t="shared" si="195"/>
        <v>0</v>
      </c>
      <c r="CK224" s="61">
        <f t="shared" si="195"/>
        <v>0</v>
      </c>
      <c r="CL224" s="61">
        <f t="shared" si="195"/>
        <v>0</v>
      </c>
      <c r="CM224" s="61">
        <f t="shared" si="195"/>
        <v>0.104759943516121</v>
      </c>
      <c r="CN224" s="61">
        <f t="shared" si="195"/>
        <v>0.104848199576371</v>
      </c>
      <c r="CO224" s="61">
        <f t="shared" si="195"/>
        <v>0.13582607672393501</v>
      </c>
      <c r="CP224" s="61">
        <f t="shared" si="195"/>
        <v>0.137032242880678</v>
      </c>
      <c r="CQ224" s="61">
        <f t="shared" si="195"/>
        <v>0.13644386914568099</v>
      </c>
      <c r="CR224" s="61">
        <f t="shared" si="195"/>
        <v>0.13367851259119801</v>
      </c>
      <c r="CS224" s="61">
        <f t="shared" si="195"/>
        <v>0.12708872675923699</v>
      </c>
      <c r="CT224" s="61">
        <f t="shared" si="195"/>
        <v>0.120322428806778</v>
      </c>
      <c r="CU224" s="61">
        <f t="shared" si="195"/>
        <v>0</v>
      </c>
      <c r="CV224" s="61">
        <f t="shared" si="195"/>
        <v>0</v>
      </c>
      <c r="CW224" s="61">
        <f t="shared" si="210"/>
        <v>0</v>
      </c>
      <c r="CX224" s="61">
        <f t="shared" si="199"/>
        <v>0</v>
      </c>
      <c r="CY224" s="61">
        <f t="shared" si="199"/>
        <v>0</v>
      </c>
      <c r="CZ224" s="61">
        <f t="shared" si="199"/>
        <v>0</v>
      </c>
      <c r="DA224" s="61">
        <f t="shared" si="199"/>
        <v>0</v>
      </c>
      <c r="DB224" s="61">
        <f t="shared" si="199"/>
        <v>0</v>
      </c>
      <c r="DC224" s="61">
        <f t="shared" si="196"/>
        <v>0</v>
      </c>
      <c r="DD224" s="61">
        <f t="shared" si="196"/>
        <v>0</v>
      </c>
      <c r="DE224" s="61">
        <f t="shared" si="196"/>
        <v>0</v>
      </c>
      <c r="DF224" s="61">
        <f t="shared" si="196"/>
        <v>0</v>
      </c>
      <c r="DG224" s="61">
        <f t="shared" si="196"/>
        <v>0</v>
      </c>
      <c r="DH224" s="61">
        <f t="shared" si="196"/>
        <v>0</v>
      </c>
      <c r="DI224" s="61">
        <f t="shared" si="196"/>
        <v>0</v>
      </c>
      <c r="DJ224" s="61">
        <f t="shared" si="196"/>
        <v>0</v>
      </c>
      <c r="DK224" s="61">
        <f t="shared" si="196"/>
        <v>0</v>
      </c>
      <c r="DL224" s="61">
        <f t="shared" si="196"/>
        <v>0</v>
      </c>
      <c r="DM224" s="61">
        <f t="shared" si="196"/>
        <v>0</v>
      </c>
      <c r="DN224" s="61">
        <f t="shared" si="196"/>
        <v>0</v>
      </c>
      <c r="DO224" s="61">
        <f t="shared" si="196"/>
        <v>0</v>
      </c>
      <c r="DP224" s="61">
        <f t="shared" si="196"/>
        <v>0</v>
      </c>
      <c r="DQ224" s="61">
        <f t="shared" si="196"/>
        <v>0</v>
      </c>
      <c r="DR224" s="61">
        <f t="shared" si="196"/>
        <v>0</v>
      </c>
      <c r="DS224" s="61">
        <f t="shared" si="197"/>
        <v>0</v>
      </c>
      <c r="DT224" s="61">
        <f t="shared" si="176"/>
        <v>0</v>
      </c>
      <c r="DU224" s="61">
        <f t="shared" si="176"/>
        <v>0</v>
      </c>
      <c r="DV224" s="61">
        <f t="shared" si="176"/>
        <v>0</v>
      </c>
      <c r="DW224" s="61">
        <f t="shared" si="176"/>
        <v>0</v>
      </c>
      <c r="DX224" s="61">
        <f t="shared" si="176"/>
        <v>0</v>
      </c>
      <c r="DY224" s="61">
        <f t="shared" si="176"/>
        <v>0</v>
      </c>
      <c r="DZ224" s="61">
        <f t="shared" si="180"/>
        <v>1</v>
      </c>
    </row>
    <row r="225" spans="3:130">
      <c r="C225" s="53">
        <v>2031</v>
      </c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>
        <f t="shared" si="192"/>
        <v>0</v>
      </c>
      <c r="P225" s="64">
        <f t="shared" si="193"/>
        <v>0</v>
      </c>
      <c r="Q225" s="64">
        <f t="shared" si="194"/>
        <v>0</v>
      </c>
      <c r="R225" s="64">
        <f t="shared" si="198"/>
        <v>0</v>
      </c>
      <c r="S225" s="64">
        <f t="shared" si="200"/>
        <v>0</v>
      </c>
      <c r="T225" s="64">
        <f t="shared" si="201"/>
        <v>0</v>
      </c>
      <c r="U225" s="64">
        <f t="shared" si="202"/>
        <v>0</v>
      </c>
      <c r="V225" s="64">
        <f t="shared" si="203"/>
        <v>0</v>
      </c>
      <c r="W225" s="64">
        <f t="shared" si="204"/>
        <v>0</v>
      </c>
      <c r="X225" s="64">
        <f t="shared" si="205"/>
        <v>0</v>
      </c>
      <c r="Y225" s="64">
        <f t="shared" si="206"/>
        <v>0</v>
      </c>
      <c r="Z225" s="64">
        <f t="shared" si="207"/>
        <v>0</v>
      </c>
      <c r="AA225" s="64">
        <f t="shared" si="208"/>
        <v>1336.5</v>
      </c>
      <c r="AB225" s="64">
        <f t="shared" si="209"/>
        <v>1731.375</v>
      </c>
      <c r="AC225" s="64">
        <f t="shared" si="211"/>
        <v>1746.75</v>
      </c>
      <c r="AD225" s="64">
        <f t="shared" si="212"/>
        <v>1739.25</v>
      </c>
      <c r="AE225" s="64">
        <f t="shared" si="213"/>
        <v>1704</v>
      </c>
      <c r="AF225" s="64">
        <f t="shared" si="214"/>
        <v>1620</v>
      </c>
      <c r="AG225" s="64">
        <f t="shared" ref="AG225:AG243" si="215">VLOOKUP($C$95,$D$3:$K$63,$A$70,0)*(B196-B195)</f>
        <v>1533.75</v>
      </c>
      <c r="AH225" s="64">
        <f>VLOOKUP($C$96,$D$3:$K$63,$A$70,0)*(B195-B194)</f>
        <v>1431</v>
      </c>
      <c r="AI225" s="64">
        <f>VLOOKUP($C$97,$D$3:$K$63,$A$70,0)*B194</f>
        <v>0</v>
      </c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54">
        <f t="shared" si="178"/>
        <v>12842.625</v>
      </c>
      <c r="BP225" s="53">
        <v>2031</v>
      </c>
      <c r="BQ225" s="61">
        <f t="shared" ref="BQ225:CF240" si="216">D225/$BM225</f>
        <v>0</v>
      </c>
      <c r="BR225" s="61">
        <f t="shared" si="216"/>
        <v>0</v>
      </c>
      <c r="BS225" s="61">
        <f t="shared" si="216"/>
        <v>0</v>
      </c>
      <c r="BT225" s="61">
        <f t="shared" si="216"/>
        <v>0</v>
      </c>
      <c r="BU225" s="61">
        <f t="shared" si="216"/>
        <v>0</v>
      </c>
      <c r="BV225" s="61">
        <f t="shared" si="216"/>
        <v>0</v>
      </c>
      <c r="BW225" s="61">
        <f t="shared" si="216"/>
        <v>0</v>
      </c>
      <c r="BX225" s="61">
        <f t="shared" si="216"/>
        <v>0</v>
      </c>
      <c r="BY225" s="61">
        <f t="shared" si="216"/>
        <v>0</v>
      </c>
      <c r="BZ225" s="61">
        <f t="shared" si="216"/>
        <v>0</v>
      </c>
      <c r="CA225" s="61">
        <f t="shared" si="216"/>
        <v>0</v>
      </c>
      <c r="CB225" s="61">
        <f t="shared" si="216"/>
        <v>0</v>
      </c>
      <c r="CC225" s="61">
        <f t="shared" si="216"/>
        <v>0</v>
      </c>
      <c r="CD225" s="61">
        <f t="shared" si="216"/>
        <v>0</v>
      </c>
      <c r="CE225" s="61">
        <f t="shared" si="216"/>
        <v>0</v>
      </c>
      <c r="CF225" s="61">
        <f t="shared" si="216"/>
        <v>0</v>
      </c>
      <c r="CG225" s="61">
        <f t="shared" si="195"/>
        <v>0</v>
      </c>
      <c r="CH225" s="61">
        <f t="shared" si="195"/>
        <v>0</v>
      </c>
      <c r="CI225" s="61">
        <f t="shared" si="195"/>
        <v>0</v>
      </c>
      <c r="CJ225" s="61">
        <f t="shared" si="195"/>
        <v>0</v>
      </c>
      <c r="CK225" s="61">
        <f t="shared" si="195"/>
        <v>0</v>
      </c>
      <c r="CL225" s="61">
        <f t="shared" si="195"/>
        <v>0</v>
      </c>
      <c r="CM225" s="61">
        <f t="shared" si="195"/>
        <v>0</v>
      </c>
      <c r="CN225" s="61">
        <f t="shared" si="195"/>
        <v>0.10406750956288099</v>
      </c>
      <c r="CO225" s="61">
        <f t="shared" si="195"/>
        <v>0.13481472829736901</v>
      </c>
      <c r="CP225" s="61">
        <f t="shared" si="195"/>
        <v>0.13601191345227301</v>
      </c>
      <c r="CQ225" s="61">
        <f t="shared" si="195"/>
        <v>0.13542792069378301</v>
      </c>
      <c r="CR225" s="61">
        <f t="shared" si="195"/>
        <v>0.13268315472888101</v>
      </c>
      <c r="CS225" s="61">
        <f t="shared" si="195"/>
        <v>0.126142435833796</v>
      </c>
      <c r="CT225" s="61">
        <f t="shared" si="195"/>
        <v>0.119426519111163</v>
      </c>
      <c r="CU225" s="61">
        <f t="shared" si="195"/>
        <v>0.111425818319853</v>
      </c>
      <c r="CV225" s="61">
        <f t="shared" si="195"/>
        <v>0</v>
      </c>
      <c r="CW225" s="61">
        <f t="shared" si="210"/>
        <v>0</v>
      </c>
      <c r="CX225" s="61">
        <f t="shared" si="199"/>
        <v>0</v>
      </c>
      <c r="CY225" s="61">
        <f t="shared" si="199"/>
        <v>0</v>
      </c>
      <c r="CZ225" s="61">
        <f t="shared" si="199"/>
        <v>0</v>
      </c>
      <c r="DA225" s="61">
        <f t="shared" si="199"/>
        <v>0</v>
      </c>
      <c r="DB225" s="61">
        <f t="shared" si="199"/>
        <v>0</v>
      </c>
      <c r="DC225" s="61">
        <f t="shared" si="196"/>
        <v>0</v>
      </c>
      <c r="DD225" s="61">
        <f t="shared" si="196"/>
        <v>0</v>
      </c>
      <c r="DE225" s="61">
        <f t="shared" si="196"/>
        <v>0</v>
      </c>
      <c r="DF225" s="61">
        <f t="shared" si="196"/>
        <v>0</v>
      </c>
      <c r="DG225" s="61">
        <f t="shared" si="196"/>
        <v>0</v>
      </c>
      <c r="DH225" s="61">
        <f t="shared" si="196"/>
        <v>0</v>
      </c>
      <c r="DI225" s="61">
        <f t="shared" si="196"/>
        <v>0</v>
      </c>
      <c r="DJ225" s="61">
        <f t="shared" si="196"/>
        <v>0</v>
      </c>
      <c r="DK225" s="61">
        <f t="shared" si="196"/>
        <v>0</v>
      </c>
      <c r="DL225" s="61">
        <f t="shared" si="196"/>
        <v>0</v>
      </c>
      <c r="DM225" s="61">
        <f t="shared" si="196"/>
        <v>0</v>
      </c>
      <c r="DN225" s="61">
        <f t="shared" si="196"/>
        <v>0</v>
      </c>
      <c r="DO225" s="61">
        <f t="shared" si="196"/>
        <v>0</v>
      </c>
      <c r="DP225" s="61">
        <f t="shared" si="196"/>
        <v>0</v>
      </c>
      <c r="DQ225" s="61">
        <f t="shared" ref="DQ225:DR254" si="217">BD225/$BM225</f>
        <v>0</v>
      </c>
      <c r="DR225" s="61">
        <f t="shared" si="217"/>
        <v>0</v>
      </c>
      <c r="DS225" s="61">
        <f t="shared" si="197"/>
        <v>0</v>
      </c>
      <c r="DT225" s="61">
        <f t="shared" si="176"/>
        <v>0</v>
      </c>
      <c r="DU225" s="61">
        <f t="shared" si="176"/>
        <v>0</v>
      </c>
      <c r="DV225" s="61">
        <f t="shared" si="176"/>
        <v>0</v>
      </c>
      <c r="DW225" s="61">
        <f t="shared" si="176"/>
        <v>0</v>
      </c>
      <c r="DX225" s="61">
        <f t="shared" si="176"/>
        <v>0</v>
      </c>
      <c r="DY225" s="61">
        <f t="shared" si="176"/>
        <v>0</v>
      </c>
      <c r="DZ225" s="61">
        <f t="shared" si="180"/>
        <v>1</v>
      </c>
    </row>
    <row r="226" spans="3:130">
      <c r="C226" s="53">
        <v>2032</v>
      </c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>
        <f t="shared" si="193"/>
        <v>0</v>
      </c>
      <c r="Q226" s="64">
        <f t="shared" si="194"/>
        <v>0</v>
      </c>
      <c r="R226" s="64">
        <f t="shared" si="198"/>
        <v>0</v>
      </c>
      <c r="S226" s="64">
        <f t="shared" si="200"/>
        <v>0</v>
      </c>
      <c r="T226" s="64">
        <f t="shared" si="201"/>
        <v>0</v>
      </c>
      <c r="U226" s="64">
        <f t="shared" si="202"/>
        <v>0</v>
      </c>
      <c r="V226" s="64">
        <f t="shared" si="203"/>
        <v>0</v>
      </c>
      <c r="W226" s="64">
        <f t="shared" si="204"/>
        <v>0</v>
      </c>
      <c r="X226" s="64">
        <f t="shared" si="205"/>
        <v>0</v>
      </c>
      <c r="Y226" s="64">
        <f t="shared" si="206"/>
        <v>0</v>
      </c>
      <c r="Z226" s="64">
        <f t="shared" si="207"/>
        <v>0</v>
      </c>
      <c r="AA226" s="64">
        <f t="shared" si="208"/>
        <v>0</v>
      </c>
      <c r="AB226" s="64">
        <f t="shared" si="209"/>
        <v>1731.375</v>
      </c>
      <c r="AC226" s="64">
        <f t="shared" si="211"/>
        <v>1746.75</v>
      </c>
      <c r="AD226" s="64">
        <f t="shared" si="212"/>
        <v>1739.25</v>
      </c>
      <c r="AE226" s="64">
        <f t="shared" si="213"/>
        <v>1704</v>
      </c>
      <c r="AF226" s="64">
        <f t="shared" si="214"/>
        <v>1620</v>
      </c>
      <c r="AG226" s="64">
        <f t="shared" si="215"/>
        <v>1533.75</v>
      </c>
      <c r="AH226" s="64">
        <f t="shared" ref="AH226:AH244" si="218">VLOOKUP($C$96,$D$3:$K$63,$A$70,0)*(B196-B195)</f>
        <v>1431</v>
      </c>
      <c r="AI226" s="64">
        <f>VLOOKUP($C$97,$D$3:$K$63,$A$70,0)*(B195-B194)</f>
        <v>1296.375</v>
      </c>
      <c r="AJ226" s="64">
        <f>VLOOKUP($C$98,$D$3:$K$63,$A$70,0)*B194</f>
        <v>0</v>
      </c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54">
        <f t="shared" si="178"/>
        <v>12802.5</v>
      </c>
      <c r="BP226" s="53">
        <v>2032</v>
      </c>
      <c r="BQ226" s="61">
        <f t="shared" si="216"/>
        <v>0</v>
      </c>
      <c r="BR226" s="61">
        <f t="shared" si="216"/>
        <v>0</v>
      </c>
      <c r="BS226" s="61">
        <f t="shared" si="216"/>
        <v>0</v>
      </c>
      <c r="BT226" s="61">
        <f t="shared" si="216"/>
        <v>0</v>
      </c>
      <c r="BU226" s="61">
        <f t="shared" si="216"/>
        <v>0</v>
      </c>
      <c r="BV226" s="61">
        <f t="shared" si="216"/>
        <v>0</v>
      </c>
      <c r="BW226" s="61">
        <f t="shared" si="216"/>
        <v>0</v>
      </c>
      <c r="BX226" s="61">
        <f t="shared" si="216"/>
        <v>0</v>
      </c>
      <c r="BY226" s="61">
        <f t="shared" si="216"/>
        <v>0</v>
      </c>
      <c r="BZ226" s="61">
        <f t="shared" si="216"/>
        <v>0</v>
      </c>
      <c r="CA226" s="61">
        <f t="shared" si="216"/>
        <v>0</v>
      </c>
      <c r="CB226" s="61">
        <f t="shared" si="216"/>
        <v>0</v>
      </c>
      <c r="CC226" s="61">
        <f t="shared" si="216"/>
        <v>0</v>
      </c>
      <c r="CD226" s="61">
        <f t="shared" si="216"/>
        <v>0</v>
      </c>
      <c r="CE226" s="61">
        <f t="shared" si="216"/>
        <v>0</v>
      </c>
      <c r="CF226" s="61">
        <f t="shared" si="216"/>
        <v>0</v>
      </c>
      <c r="CG226" s="61">
        <f t="shared" si="195"/>
        <v>0</v>
      </c>
      <c r="CH226" s="61">
        <f t="shared" si="195"/>
        <v>0</v>
      </c>
      <c r="CI226" s="61">
        <f t="shared" si="195"/>
        <v>0</v>
      </c>
      <c r="CJ226" s="61">
        <f t="shared" si="195"/>
        <v>0</v>
      </c>
      <c r="CK226" s="61">
        <f t="shared" si="195"/>
        <v>0</v>
      </c>
      <c r="CL226" s="61">
        <f t="shared" si="195"/>
        <v>0</v>
      </c>
      <c r="CM226" s="61">
        <f t="shared" si="195"/>
        <v>0</v>
      </c>
      <c r="CN226" s="61">
        <f t="shared" si="195"/>
        <v>0</v>
      </c>
      <c r="CO226" s="61">
        <f t="shared" si="195"/>
        <v>0.13523725834797901</v>
      </c>
      <c r="CP226" s="61">
        <f t="shared" si="195"/>
        <v>0.136438195664909</v>
      </c>
      <c r="CQ226" s="61">
        <f t="shared" si="195"/>
        <v>0.13585237258348001</v>
      </c>
      <c r="CR226" s="61">
        <f t="shared" si="195"/>
        <v>0.133099004100762</v>
      </c>
      <c r="CS226" s="61">
        <f t="shared" si="195"/>
        <v>0.12653778558875201</v>
      </c>
      <c r="CT226" s="61">
        <f t="shared" si="195"/>
        <v>0.119800820152314</v>
      </c>
      <c r="CU226" s="61">
        <f t="shared" si="195"/>
        <v>0.111775043936731</v>
      </c>
      <c r="CV226" s="61">
        <f t="shared" si="195"/>
        <v>0.101259519625073</v>
      </c>
      <c r="CW226" s="61">
        <f t="shared" si="210"/>
        <v>0</v>
      </c>
      <c r="CX226" s="61">
        <f t="shared" si="199"/>
        <v>0</v>
      </c>
      <c r="CY226" s="61">
        <f t="shared" si="199"/>
        <v>0</v>
      </c>
      <c r="CZ226" s="61">
        <f t="shared" si="199"/>
        <v>0</v>
      </c>
      <c r="DA226" s="61">
        <f t="shared" si="199"/>
        <v>0</v>
      </c>
      <c r="DB226" s="61">
        <f t="shared" si="199"/>
        <v>0</v>
      </c>
      <c r="DC226" s="61">
        <f t="shared" si="199"/>
        <v>0</v>
      </c>
      <c r="DD226" s="61">
        <f t="shared" si="199"/>
        <v>0</v>
      </c>
      <c r="DE226" s="61">
        <f t="shared" si="199"/>
        <v>0</v>
      </c>
      <c r="DF226" s="61">
        <f t="shared" si="199"/>
        <v>0</v>
      </c>
      <c r="DG226" s="61">
        <f t="shared" si="199"/>
        <v>0</v>
      </c>
      <c r="DH226" s="61">
        <f t="shared" si="199"/>
        <v>0</v>
      </c>
      <c r="DI226" s="61">
        <f t="shared" si="199"/>
        <v>0</v>
      </c>
      <c r="DJ226" s="61">
        <f t="shared" si="199"/>
        <v>0</v>
      </c>
      <c r="DK226" s="61">
        <f t="shared" si="199"/>
        <v>0</v>
      </c>
      <c r="DL226" s="61">
        <f t="shared" si="199"/>
        <v>0</v>
      </c>
      <c r="DM226" s="61">
        <f t="shared" si="199"/>
        <v>0</v>
      </c>
      <c r="DN226" s="61">
        <f t="shared" ref="DN226:DP254" si="219">BA226/$BM226</f>
        <v>0</v>
      </c>
      <c r="DO226" s="61">
        <f t="shared" si="219"/>
        <v>0</v>
      </c>
      <c r="DP226" s="61">
        <f t="shared" si="219"/>
        <v>0</v>
      </c>
      <c r="DQ226" s="61">
        <f t="shared" si="217"/>
        <v>0</v>
      </c>
      <c r="DR226" s="61">
        <f t="shared" si="217"/>
        <v>0</v>
      </c>
      <c r="DS226" s="61">
        <f t="shared" si="197"/>
        <v>0</v>
      </c>
      <c r="DT226" s="61">
        <f t="shared" si="176"/>
        <v>0</v>
      </c>
      <c r="DU226" s="61">
        <f t="shared" si="176"/>
        <v>0</v>
      </c>
      <c r="DV226" s="61">
        <f t="shared" si="176"/>
        <v>0</v>
      </c>
      <c r="DW226" s="61">
        <f t="shared" si="176"/>
        <v>0</v>
      </c>
      <c r="DX226" s="61">
        <f t="shared" si="176"/>
        <v>0</v>
      </c>
      <c r="DY226" s="61">
        <f t="shared" si="176"/>
        <v>0</v>
      </c>
      <c r="DZ226" s="61">
        <f t="shared" si="180"/>
        <v>1</v>
      </c>
    </row>
    <row r="227" spans="3:130">
      <c r="C227" s="53">
        <v>2033</v>
      </c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>
        <f t="shared" si="194"/>
        <v>0</v>
      </c>
      <c r="R227" s="64">
        <f t="shared" si="198"/>
        <v>0</v>
      </c>
      <c r="S227" s="64">
        <f t="shared" si="200"/>
        <v>0</v>
      </c>
      <c r="T227" s="64">
        <f t="shared" si="201"/>
        <v>0</v>
      </c>
      <c r="U227" s="64">
        <f t="shared" si="202"/>
        <v>0</v>
      </c>
      <c r="V227" s="64">
        <f t="shared" si="203"/>
        <v>0</v>
      </c>
      <c r="W227" s="64">
        <f t="shared" si="204"/>
        <v>0</v>
      </c>
      <c r="X227" s="64">
        <f t="shared" si="205"/>
        <v>0</v>
      </c>
      <c r="Y227" s="64">
        <f t="shared" si="206"/>
        <v>0</v>
      </c>
      <c r="Z227" s="64">
        <f t="shared" si="207"/>
        <v>0</v>
      </c>
      <c r="AA227" s="64">
        <f t="shared" si="208"/>
        <v>0</v>
      </c>
      <c r="AB227" s="64">
        <f t="shared" si="209"/>
        <v>0</v>
      </c>
      <c r="AC227" s="64">
        <f t="shared" si="211"/>
        <v>1746.75</v>
      </c>
      <c r="AD227" s="64">
        <f t="shared" si="212"/>
        <v>1739.25</v>
      </c>
      <c r="AE227" s="64">
        <f t="shared" si="213"/>
        <v>1704</v>
      </c>
      <c r="AF227" s="64">
        <f t="shared" si="214"/>
        <v>1620</v>
      </c>
      <c r="AG227" s="64">
        <f t="shared" si="215"/>
        <v>1533.75</v>
      </c>
      <c r="AH227" s="64">
        <f t="shared" si="218"/>
        <v>1431</v>
      </c>
      <c r="AI227" s="64">
        <f t="shared" ref="AI227:AI245" si="220">VLOOKUP($C$97,$D$3:$K$63,$A$70,0)*(B196-B195)</f>
        <v>1296.375</v>
      </c>
      <c r="AJ227" s="64">
        <f>VLOOKUP($C$98,$D$3:$K$63,$A$70,0)*(B195-B194)</f>
        <v>1233.375</v>
      </c>
      <c r="AK227" s="64">
        <f>VLOOKUP($C$99,$D$3:$K$63,$A$70,0)*B194</f>
        <v>0</v>
      </c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54">
        <f t="shared" si="178"/>
        <v>12304.5</v>
      </c>
      <c r="BP227" s="53">
        <v>2033</v>
      </c>
      <c r="BQ227" s="61">
        <f t="shared" si="216"/>
        <v>0</v>
      </c>
      <c r="BR227" s="61">
        <f t="shared" si="216"/>
        <v>0</v>
      </c>
      <c r="BS227" s="61">
        <f t="shared" si="216"/>
        <v>0</v>
      </c>
      <c r="BT227" s="61">
        <f t="shared" si="216"/>
        <v>0</v>
      </c>
      <c r="BU227" s="61">
        <f t="shared" si="216"/>
        <v>0</v>
      </c>
      <c r="BV227" s="61">
        <f t="shared" si="216"/>
        <v>0</v>
      </c>
      <c r="BW227" s="61">
        <f t="shared" si="216"/>
        <v>0</v>
      </c>
      <c r="BX227" s="61">
        <f t="shared" si="216"/>
        <v>0</v>
      </c>
      <c r="BY227" s="61">
        <f t="shared" si="216"/>
        <v>0</v>
      </c>
      <c r="BZ227" s="61">
        <f t="shared" si="216"/>
        <v>0</v>
      </c>
      <c r="CA227" s="61">
        <f t="shared" si="216"/>
        <v>0</v>
      </c>
      <c r="CB227" s="61">
        <f t="shared" si="216"/>
        <v>0</v>
      </c>
      <c r="CC227" s="61">
        <f t="shared" si="216"/>
        <v>0</v>
      </c>
      <c r="CD227" s="61">
        <f t="shared" si="216"/>
        <v>0</v>
      </c>
      <c r="CE227" s="61">
        <f t="shared" si="216"/>
        <v>0</v>
      </c>
      <c r="CF227" s="61">
        <f t="shared" si="216"/>
        <v>0</v>
      </c>
      <c r="CG227" s="61">
        <f t="shared" si="195"/>
        <v>0</v>
      </c>
      <c r="CH227" s="61">
        <f t="shared" si="195"/>
        <v>0</v>
      </c>
      <c r="CI227" s="61">
        <f t="shared" si="195"/>
        <v>0</v>
      </c>
      <c r="CJ227" s="61">
        <f t="shared" si="195"/>
        <v>0</v>
      </c>
      <c r="CK227" s="61">
        <f t="shared" si="195"/>
        <v>0</v>
      </c>
      <c r="CL227" s="61">
        <f t="shared" si="195"/>
        <v>0</v>
      </c>
      <c r="CM227" s="61">
        <f t="shared" si="195"/>
        <v>0</v>
      </c>
      <c r="CN227" s="61">
        <f t="shared" si="195"/>
        <v>0</v>
      </c>
      <c r="CO227" s="61">
        <f t="shared" si="195"/>
        <v>0</v>
      </c>
      <c r="CP227" s="61">
        <f t="shared" si="195"/>
        <v>0.141960258442033</v>
      </c>
      <c r="CQ227" s="61">
        <f t="shared" si="195"/>
        <v>0.141350725344386</v>
      </c>
      <c r="CR227" s="61">
        <f t="shared" si="195"/>
        <v>0.138485919785444</v>
      </c>
      <c r="CS227" s="61">
        <f t="shared" si="195"/>
        <v>0.13165914909179599</v>
      </c>
      <c r="CT227" s="61">
        <f t="shared" si="195"/>
        <v>0.124649518468853</v>
      </c>
      <c r="CU227" s="61">
        <f t="shared" si="195"/>
        <v>0.116298915031086</v>
      </c>
      <c r="CV227" s="61">
        <f t="shared" si="195"/>
        <v>0.105357795928319</v>
      </c>
      <c r="CW227" s="61">
        <f t="shared" si="210"/>
        <v>0.100237717908082</v>
      </c>
      <c r="CX227" s="61">
        <f t="shared" si="199"/>
        <v>0</v>
      </c>
      <c r="CY227" s="61">
        <f t="shared" si="199"/>
        <v>0</v>
      </c>
      <c r="CZ227" s="61">
        <f t="shared" si="199"/>
        <v>0</v>
      </c>
      <c r="DA227" s="61">
        <f t="shared" si="199"/>
        <v>0</v>
      </c>
      <c r="DB227" s="61">
        <f t="shared" si="199"/>
        <v>0</v>
      </c>
      <c r="DC227" s="61">
        <f t="shared" si="199"/>
        <v>0</v>
      </c>
      <c r="DD227" s="61">
        <f t="shared" si="199"/>
        <v>0</v>
      </c>
      <c r="DE227" s="61">
        <f t="shared" si="199"/>
        <v>0</v>
      </c>
      <c r="DF227" s="61">
        <f t="shared" si="199"/>
        <v>0</v>
      </c>
      <c r="DG227" s="61">
        <f t="shared" si="199"/>
        <v>0</v>
      </c>
      <c r="DH227" s="61">
        <f t="shared" si="199"/>
        <v>0</v>
      </c>
      <c r="DI227" s="61">
        <f t="shared" si="199"/>
        <v>0</v>
      </c>
      <c r="DJ227" s="61">
        <f t="shared" si="199"/>
        <v>0</v>
      </c>
      <c r="DK227" s="61">
        <f t="shared" si="199"/>
        <v>0</v>
      </c>
      <c r="DL227" s="61">
        <f t="shared" si="199"/>
        <v>0</v>
      </c>
      <c r="DM227" s="61">
        <f t="shared" si="199"/>
        <v>0</v>
      </c>
      <c r="DN227" s="61">
        <f t="shared" si="219"/>
        <v>0</v>
      </c>
      <c r="DO227" s="61">
        <f t="shared" si="219"/>
        <v>0</v>
      </c>
      <c r="DP227" s="61">
        <f t="shared" si="219"/>
        <v>0</v>
      </c>
      <c r="DQ227" s="61">
        <f t="shared" si="217"/>
        <v>0</v>
      </c>
      <c r="DR227" s="61">
        <f t="shared" si="217"/>
        <v>0</v>
      </c>
      <c r="DS227" s="61">
        <f t="shared" si="197"/>
        <v>0</v>
      </c>
      <c r="DT227" s="61">
        <f t="shared" si="176"/>
        <v>0</v>
      </c>
      <c r="DU227" s="61">
        <f t="shared" si="176"/>
        <v>0</v>
      </c>
      <c r="DV227" s="61">
        <f t="shared" si="176"/>
        <v>0</v>
      </c>
      <c r="DW227" s="61">
        <f t="shared" si="176"/>
        <v>0</v>
      </c>
      <c r="DX227" s="61">
        <f t="shared" si="176"/>
        <v>0</v>
      </c>
      <c r="DY227" s="61">
        <f t="shared" si="176"/>
        <v>0</v>
      </c>
      <c r="DZ227" s="61">
        <f t="shared" si="180"/>
        <v>1</v>
      </c>
    </row>
    <row r="228" spans="3:130">
      <c r="C228" s="53">
        <v>2034</v>
      </c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>
        <f t="shared" si="198"/>
        <v>0</v>
      </c>
      <c r="S228" s="64">
        <f t="shared" si="200"/>
        <v>0</v>
      </c>
      <c r="T228" s="64">
        <f t="shared" si="201"/>
        <v>0</v>
      </c>
      <c r="U228" s="64">
        <f t="shared" si="202"/>
        <v>0</v>
      </c>
      <c r="V228" s="64">
        <f t="shared" si="203"/>
        <v>0</v>
      </c>
      <c r="W228" s="64">
        <f t="shared" si="204"/>
        <v>0</v>
      </c>
      <c r="X228" s="64">
        <f t="shared" si="205"/>
        <v>0</v>
      </c>
      <c r="Y228" s="64">
        <f t="shared" si="206"/>
        <v>0</v>
      </c>
      <c r="Z228" s="64">
        <f t="shared" si="207"/>
        <v>0</v>
      </c>
      <c r="AA228" s="64">
        <f t="shared" si="208"/>
        <v>0</v>
      </c>
      <c r="AB228" s="64">
        <f t="shared" si="209"/>
        <v>0</v>
      </c>
      <c r="AC228" s="64">
        <f t="shared" si="211"/>
        <v>0</v>
      </c>
      <c r="AD228" s="64">
        <f t="shared" si="212"/>
        <v>1739.25</v>
      </c>
      <c r="AE228" s="64">
        <f t="shared" si="213"/>
        <v>1704</v>
      </c>
      <c r="AF228" s="64">
        <f t="shared" si="214"/>
        <v>1620</v>
      </c>
      <c r="AG228" s="64">
        <f t="shared" si="215"/>
        <v>1533.75</v>
      </c>
      <c r="AH228" s="64">
        <f t="shared" si="218"/>
        <v>1431</v>
      </c>
      <c r="AI228" s="64">
        <f t="shared" si="220"/>
        <v>1296.375</v>
      </c>
      <c r="AJ228" s="64">
        <f t="shared" ref="AJ228:AJ246" si="221">VLOOKUP($C$98,$D$3:$K$63,$A$70,0)*(B196-B195)</f>
        <v>1233.375</v>
      </c>
      <c r="AK228" s="64">
        <f>VLOOKUP($C$99,$D$3:$K$63,$A$70,0)*(B195-B194)</f>
        <v>1143.75</v>
      </c>
      <c r="AL228" s="64">
        <f>VLOOKUP($C$100,$D$3:$K$63,$A$70,0)*B194</f>
        <v>0</v>
      </c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54">
        <f t="shared" si="178"/>
        <v>11701.5</v>
      </c>
      <c r="BP228" s="53">
        <v>2034</v>
      </c>
      <c r="BQ228" s="61">
        <f t="shared" si="216"/>
        <v>0</v>
      </c>
      <c r="BR228" s="61">
        <f t="shared" si="216"/>
        <v>0</v>
      </c>
      <c r="BS228" s="61">
        <f t="shared" si="216"/>
        <v>0</v>
      </c>
      <c r="BT228" s="61">
        <f t="shared" si="216"/>
        <v>0</v>
      </c>
      <c r="BU228" s="61">
        <f t="shared" si="216"/>
        <v>0</v>
      </c>
      <c r="BV228" s="61">
        <f t="shared" si="216"/>
        <v>0</v>
      </c>
      <c r="BW228" s="61">
        <f t="shared" si="216"/>
        <v>0</v>
      </c>
      <c r="BX228" s="61">
        <f t="shared" si="216"/>
        <v>0</v>
      </c>
      <c r="BY228" s="61">
        <f t="shared" si="216"/>
        <v>0</v>
      </c>
      <c r="BZ228" s="61">
        <f t="shared" si="216"/>
        <v>0</v>
      </c>
      <c r="CA228" s="61">
        <f t="shared" si="216"/>
        <v>0</v>
      </c>
      <c r="CB228" s="61">
        <f t="shared" si="216"/>
        <v>0</v>
      </c>
      <c r="CC228" s="61">
        <f t="shared" si="216"/>
        <v>0</v>
      </c>
      <c r="CD228" s="61">
        <f t="shared" si="216"/>
        <v>0</v>
      </c>
      <c r="CE228" s="61">
        <f t="shared" si="216"/>
        <v>0</v>
      </c>
      <c r="CF228" s="61">
        <f t="shared" si="216"/>
        <v>0</v>
      </c>
      <c r="CG228" s="61">
        <f t="shared" si="195"/>
        <v>0</v>
      </c>
      <c r="CH228" s="61">
        <f t="shared" si="195"/>
        <v>0</v>
      </c>
      <c r="CI228" s="61">
        <f t="shared" si="195"/>
        <v>0</v>
      </c>
      <c r="CJ228" s="61">
        <f t="shared" si="195"/>
        <v>0</v>
      </c>
      <c r="CK228" s="61">
        <f t="shared" si="195"/>
        <v>0</v>
      </c>
      <c r="CL228" s="61">
        <f t="shared" si="195"/>
        <v>0</v>
      </c>
      <c r="CM228" s="61">
        <f t="shared" si="195"/>
        <v>0</v>
      </c>
      <c r="CN228" s="61">
        <f t="shared" si="195"/>
        <v>0</v>
      </c>
      <c r="CO228" s="61">
        <f t="shared" si="195"/>
        <v>0</v>
      </c>
      <c r="CP228" s="61">
        <f t="shared" si="195"/>
        <v>0</v>
      </c>
      <c r="CQ228" s="61">
        <f t="shared" si="195"/>
        <v>0.148634790411486</v>
      </c>
      <c r="CR228" s="61">
        <f t="shared" si="195"/>
        <v>0.14562235610819099</v>
      </c>
      <c r="CS228" s="61">
        <f t="shared" si="195"/>
        <v>0.138443789257787</v>
      </c>
      <c r="CT228" s="61">
        <f t="shared" si="195"/>
        <v>0.13107293936674799</v>
      </c>
      <c r="CU228" s="61">
        <f t="shared" si="195"/>
        <v>0.122292013844379</v>
      </c>
      <c r="CV228" s="61">
        <f t="shared" si="195"/>
        <v>0.110787078579669</v>
      </c>
      <c r="CW228" s="61">
        <f t="shared" si="210"/>
        <v>0.105403153441866</v>
      </c>
      <c r="CX228" s="61">
        <f t="shared" si="199"/>
        <v>9.7743878989873106E-2</v>
      </c>
      <c r="CY228" s="61">
        <f t="shared" si="199"/>
        <v>0</v>
      </c>
      <c r="CZ228" s="61">
        <f t="shared" si="199"/>
        <v>0</v>
      </c>
      <c r="DA228" s="61">
        <f t="shared" si="199"/>
        <v>0</v>
      </c>
      <c r="DB228" s="61">
        <f t="shared" si="199"/>
        <v>0</v>
      </c>
      <c r="DC228" s="61">
        <f t="shared" si="199"/>
        <v>0</v>
      </c>
      <c r="DD228" s="61">
        <f t="shared" si="199"/>
        <v>0</v>
      </c>
      <c r="DE228" s="61">
        <f t="shared" si="199"/>
        <v>0</v>
      </c>
      <c r="DF228" s="61">
        <f t="shared" si="199"/>
        <v>0</v>
      </c>
      <c r="DG228" s="61">
        <f t="shared" si="199"/>
        <v>0</v>
      </c>
      <c r="DH228" s="61">
        <f t="shared" si="199"/>
        <v>0</v>
      </c>
      <c r="DI228" s="61">
        <f t="shared" si="199"/>
        <v>0</v>
      </c>
      <c r="DJ228" s="61">
        <f t="shared" si="199"/>
        <v>0</v>
      </c>
      <c r="DK228" s="61">
        <f t="shared" si="199"/>
        <v>0</v>
      </c>
      <c r="DL228" s="61">
        <f t="shared" si="199"/>
        <v>0</v>
      </c>
      <c r="DM228" s="61">
        <f t="shared" si="199"/>
        <v>0</v>
      </c>
      <c r="DN228" s="61">
        <f t="shared" si="219"/>
        <v>0</v>
      </c>
      <c r="DO228" s="61">
        <f t="shared" si="219"/>
        <v>0</v>
      </c>
      <c r="DP228" s="61">
        <f t="shared" si="219"/>
        <v>0</v>
      </c>
      <c r="DQ228" s="61">
        <f t="shared" si="217"/>
        <v>0</v>
      </c>
      <c r="DR228" s="61">
        <f t="shared" si="217"/>
        <v>0</v>
      </c>
      <c r="DS228" s="61">
        <f t="shared" si="197"/>
        <v>0</v>
      </c>
      <c r="DT228" s="61">
        <f t="shared" si="176"/>
        <v>0</v>
      </c>
      <c r="DU228" s="61">
        <f t="shared" si="176"/>
        <v>0</v>
      </c>
      <c r="DV228" s="61">
        <f t="shared" si="176"/>
        <v>0</v>
      </c>
      <c r="DW228" s="61">
        <f t="shared" si="176"/>
        <v>0</v>
      </c>
      <c r="DX228" s="61">
        <f t="shared" si="176"/>
        <v>0</v>
      </c>
      <c r="DY228" s="61">
        <f t="shared" si="176"/>
        <v>0</v>
      </c>
      <c r="DZ228" s="61">
        <f t="shared" si="180"/>
        <v>1</v>
      </c>
    </row>
    <row r="229" spans="3:130">
      <c r="C229" s="53">
        <v>2035</v>
      </c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>
        <f t="shared" si="200"/>
        <v>0</v>
      </c>
      <c r="T229" s="64">
        <f t="shared" si="201"/>
        <v>0</v>
      </c>
      <c r="U229" s="64">
        <f t="shared" si="202"/>
        <v>0</v>
      </c>
      <c r="V229" s="64">
        <f t="shared" si="203"/>
        <v>0</v>
      </c>
      <c r="W229" s="64">
        <f t="shared" si="204"/>
        <v>0</v>
      </c>
      <c r="X229" s="64">
        <f t="shared" si="205"/>
        <v>0</v>
      </c>
      <c r="Y229" s="64">
        <f t="shared" si="206"/>
        <v>0</v>
      </c>
      <c r="Z229" s="64">
        <f t="shared" si="207"/>
        <v>0</v>
      </c>
      <c r="AA229" s="64">
        <f t="shared" si="208"/>
        <v>0</v>
      </c>
      <c r="AB229" s="64">
        <f t="shared" si="209"/>
        <v>0</v>
      </c>
      <c r="AC229" s="64">
        <f t="shared" si="211"/>
        <v>0</v>
      </c>
      <c r="AD229" s="64">
        <f t="shared" si="212"/>
        <v>0</v>
      </c>
      <c r="AE229" s="64">
        <f t="shared" si="213"/>
        <v>1704</v>
      </c>
      <c r="AF229" s="64">
        <f t="shared" si="214"/>
        <v>1620</v>
      </c>
      <c r="AG229" s="64">
        <f t="shared" si="215"/>
        <v>1533.75</v>
      </c>
      <c r="AH229" s="64">
        <f t="shared" si="218"/>
        <v>1431</v>
      </c>
      <c r="AI229" s="64">
        <f t="shared" si="220"/>
        <v>1296.375</v>
      </c>
      <c r="AJ229" s="64">
        <f t="shared" si="221"/>
        <v>1233.375</v>
      </c>
      <c r="AK229" s="64">
        <f t="shared" ref="AK229:AK247" si="222">VLOOKUP($C$99,$D$3:$K$63,$A$70,0)*(B196-B195)</f>
        <v>1143.75</v>
      </c>
      <c r="AL229" s="64">
        <f>VLOOKUP($C$100,$D$3:$K$63,$A$70,0)*(B195-B194)</f>
        <v>1062</v>
      </c>
      <c r="AM229" s="64">
        <f>VLOOKUP($C$101,$D$3:$K$63,$A$70,0)*B194</f>
        <v>0</v>
      </c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54">
        <f t="shared" si="178"/>
        <v>11024.25</v>
      </c>
      <c r="BP229" s="53">
        <v>2035</v>
      </c>
      <c r="BQ229" s="61">
        <f t="shared" si="216"/>
        <v>0</v>
      </c>
      <c r="BR229" s="61">
        <f t="shared" si="216"/>
        <v>0</v>
      </c>
      <c r="BS229" s="61">
        <f t="shared" si="216"/>
        <v>0</v>
      </c>
      <c r="BT229" s="61">
        <f t="shared" si="216"/>
        <v>0</v>
      </c>
      <c r="BU229" s="61">
        <f t="shared" si="216"/>
        <v>0</v>
      </c>
      <c r="BV229" s="61">
        <f t="shared" si="216"/>
        <v>0</v>
      </c>
      <c r="BW229" s="61">
        <f t="shared" si="216"/>
        <v>0</v>
      </c>
      <c r="BX229" s="61">
        <f t="shared" si="216"/>
        <v>0</v>
      </c>
      <c r="BY229" s="61">
        <f t="shared" si="216"/>
        <v>0</v>
      </c>
      <c r="BZ229" s="61">
        <f t="shared" si="216"/>
        <v>0</v>
      </c>
      <c r="CA229" s="61">
        <f t="shared" si="216"/>
        <v>0</v>
      </c>
      <c r="CB229" s="61">
        <f t="shared" si="216"/>
        <v>0</v>
      </c>
      <c r="CC229" s="61">
        <f t="shared" si="216"/>
        <v>0</v>
      </c>
      <c r="CD229" s="61">
        <f t="shared" si="216"/>
        <v>0</v>
      </c>
      <c r="CE229" s="61">
        <f t="shared" si="216"/>
        <v>0</v>
      </c>
      <c r="CF229" s="61">
        <f t="shared" si="216"/>
        <v>0</v>
      </c>
      <c r="CG229" s="61">
        <f t="shared" si="195"/>
        <v>0</v>
      </c>
      <c r="CH229" s="61">
        <f t="shared" si="195"/>
        <v>0</v>
      </c>
      <c r="CI229" s="61">
        <f t="shared" si="195"/>
        <v>0</v>
      </c>
      <c r="CJ229" s="61">
        <f t="shared" si="195"/>
        <v>0</v>
      </c>
      <c r="CK229" s="61">
        <f t="shared" si="195"/>
        <v>0</v>
      </c>
      <c r="CL229" s="61">
        <f t="shared" si="195"/>
        <v>0</v>
      </c>
      <c r="CM229" s="61">
        <f t="shared" si="195"/>
        <v>0</v>
      </c>
      <c r="CN229" s="61">
        <f t="shared" si="195"/>
        <v>0</v>
      </c>
      <c r="CO229" s="61">
        <f t="shared" si="195"/>
        <v>0</v>
      </c>
      <c r="CP229" s="61">
        <f t="shared" si="195"/>
        <v>0</v>
      </c>
      <c r="CQ229" s="61">
        <f t="shared" si="195"/>
        <v>0</v>
      </c>
      <c r="CR229" s="61">
        <f t="shared" si="195"/>
        <v>0.15456833798217601</v>
      </c>
      <c r="CS229" s="61">
        <f t="shared" si="195"/>
        <v>0.14694877202530801</v>
      </c>
      <c r="CT229" s="61">
        <f t="shared" si="195"/>
        <v>0.13912511055173801</v>
      </c>
      <c r="CU229" s="61">
        <f t="shared" si="195"/>
        <v>0.129804748622355</v>
      </c>
      <c r="CV229" s="61">
        <f t="shared" si="195"/>
        <v>0.117593033539697</v>
      </c>
      <c r="CW229" s="61">
        <f t="shared" si="210"/>
        <v>0.111878359072046</v>
      </c>
      <c r="CX229" s="61">
        <f t="shared" si="199"/>
        <v>0.103748554323423</v>
      </c>
      <c r="CY229" s="61">
        <f t="shared" si="199"/>
        <v>9.6333083883257398E-2</v>
      </c>
      <c r="CZ229" s="61">
        <f t="shared" si="199"/>
        <v>0</v>
      </c>
      <c r="DA229" s="61">
        <f t="shared" si="199"/>
        <v>0</v>
      </c>
      <c r="DB229" s="61">
        <f t="shared" si="199"/>
        <v>0</v>
      </c>
      <c r="DC229" s="61">
        <f t="shared" si="199"/>
        <v>0</v>
      </c>
      <c r="DD229" s="61">
        <f t="shared" si="199"/>
        <v>0</v>
      </c>
      <c r="DE229" s="61">
        <f t="shared" si="199"/>
        <v>0</v>
      </c>
      <c r="DF229" s="61">
        <f t="shared" si="199"/>
        <v>0</v>
      </c>
      <c r="DG229" s="61">
        <f t="shared" si="199"/>
        <v>0</v>
      </c>
      <c r="DH229" s="61">
        <f t="shared" si="199"/>
        <v>0</v>
      </c>
      <c r="DI229" s="61">
        <f t="shared" si="199"/>
        <v>0</v>
      </c>
      <c r="DJ229" s="61">
        <f t="shared" si="199"/>
        <v>0</v>
      </c>
      <c r="DK229" s="61">
        <f t="shared" si="199"/>
        <v>0</v>
      </c>
      <c r="DL229" s="61">
        <f t="shared" si="199"/>
        <v>0</v>
      </c>
      <c r="DM229" s="61">
        <f t="shared" si="199"/>
        <v>0</v>
      </c>
      <c r="DN229" s="61">
        <f t="shared" si="219"/>
        <v>0</v>
      </c>
      <c r="DO229" s="61">
        <f t="shared" si="219"/>
        <v>0</v>
      </c>
      <c r="DP229" s="61">
        <f t="shared" si="219"/>
        <v>0</v>
      </c>
      <c r="DQ229" s="61">
        <f t="shared" si="217"/>
        <v>0</v>
      </c>
      <c r="DR229" s="61">
        <f t="shared" si="217"/>
        <v>0</v>
      </c>
      <c r="DS229" s="61">
        <f t="shared" si="197"/>
        <v>0</v>
      </c>
      <c r="DT229" s="61">
        <f t="shared" si="176"/>
        <v>0</v>
      </c>
      <c r="DU229" s="61">
        <f t="shared" si="176"/>
        <v>0</v>
      </c>
      <c r="DV229" s="61">
        <f t="shared" si="176"/>
        <v>0</v>
      </c>
      <c r="DW229" s="61">
        <f t="shared" si="176"/>
        <v>0</v>
      </c>
      <c r="DX229" s="61">
        <f t="shared" si="176"/>
        <v>0</v>
      </c>
      <c r="DY229" s="61">
        <f t="shared" si="176"/>
        <v>0</v>
      </c>
      <c r="DZ229" s="61">
        <f t="shared" si="180"/>
        <v>1</v>
      </c>
    </row>
    <row r="230" spans="3:130">
      <c r="C230" s="53">
        <v>2036</v>
      </c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>
        <f t="shared" si="201"/>
        <v>0</v>
      </c>
      <c r="U230" s="64">
        <f t="shared" si="202"/>
        <v>0</v>
      </c>
      <c r="V230" s="64">
        <f t="shared" si="203"/>
        <v>0</v>
      </c>
      <c r="W230" s="64">
        <f t="shared" si="204"/>
        <v>0</v>
      </c>
      <c r="X230" s="64">
        <f t="shared" si="205"/>
        <v>0</v>
      </c>
      <c r="Y230" s="64">
        <f t="shared" si="206"/>
        <v>0</v>
      </c>
      <c r="Z230" s="64">
        <f t="shared" si="207"/>
        <v>0</v>
      </c>
      <c r="AA230" s="64">
        <f t="shared" si="208"/>
        <v>0</v>
      </c>
      <c r="AB230" s="64">
        <f t="shared" si="209"/>
        <v>0</v>
      </c>
      <c r="AC230" s="64">
        <f t="shared" si="211"/>
        <v>0</v>
      </c>
      <c r="AD230" s="64">
        <f t="shared" si="212"/>
        <v>0</v>
      </c>
      <c r="AE230" s="64">
        <f t="shared" si="213"/>
        <v>0</v>
      </c>
      <c r="AF230" s="64">
        <f t="shared" si="214"/>
        <v>1620</v>
      </c>
      <c r="AG230" s="64">
        <f t="shared" si="215"/>
        <v>1533.75</v>
      </c>
      <c r="AH230" s="64">
        <f t="shared" si="218"/>
        <v>1431</v>
      </c>
      <c r="AI230" s="64">
        <f t="shared" si="220"/>
        <v>1296.375</v>
      </c>
      <c r="AJ230" s="64">
        <f t="shared" si="221"/>
        <v>1233.375</v>
      </c>
      <c r="AK230" s="64">
        <f t="shared" si="222"/>
        <v>1143.75</v>
      </c>
      <c r="AL230" s="64">
        <f t="shared" ref="AL230:AL248" si="223">VLOOKUP($C$100,$D$3:$K$63,$A$70,0)*(B196-B195)</f>
        <v>1062</v>
      </c>
      <c r="AM230" s="64">
        <f>VLOOKUP($C$101,$D$3:$K$63,$A$70,0)*(B195-B194)</f>
        <v>973.875</v>
      </c>
      <c r="AN230" s="64">
        <f>VLOOKUP($C$102,$D$3:$K$63,$A$70,0)*B194</f>
        <v>0</v>
      </c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54">
        <f t="shared" si="178"/>
        <v>10294.125</v>
      </c>
      <c r="BP230" s="53">
        <v>2036</v>
      </c>
      <c r="BQ230" s="61">
        <f t="shared" si="216"/>
        <v>0</v>
      </c>
      <c r="BR230" s="61">
        <f t="shared" si="216"/>
        <v>0</v>
      </c>
      <c r="BS230" s="61">
        <f t="shared" si="216"/>
        <v>0</v>
      </c>
      <c r="BT230" s="61">
        <f t="shared" si="216"/>
        <v>0</v>
      </c>
      <c r="BU230" s="61">
        <f t="shared" si="216"/>
        <v>0</v>
      </c>
      <c r="BV230" s="61">
        <f t="shared" si="216"/>
        <v>0</v>
      </c>
      <c r="BW230" s="61">
        <f t="shared" si="216"/>
        <v>0</v>
      </c>
      <c r="BX230" s="61">
        <f t="shared" si="216"/>
        <v>0</v>
      </c>
      <c r="BY230" s="61">
        <f t="shared" si="216"/>
        <v>0</v>
      </c>
      <c r="BZ230" s="61">
        <f t="shared" si="216"/>
        <v>0</v>
      </c>
      <c r="CA230" s="61">
        <f t="shared" si="216"/>
        <v>0</v>
      </c>
      <c r="CB230" s="61">
        <f t="shared" si="216"/>
        <v>0</v>
      </c>
      <c r="CC230" s="61">
        <f t="shared" si="216"/>
        <v>0</v>
      </c>
      <c r="CD230" s="61">
        <f t="shared" si="216"/>
        <v>0</v>
      </c>
      <c r="CE230" s="61">
        <f t="shared" si="216"/>
        <v>0</v>
      </c>
      <c r="CF230" s="61">
        <f t="shared" si="216"/>
        <v>0</v>
      </c>
      <c r="CG230" s="61">
        <f t="shared" si="195"/>
        <v>0</v>
      </c>
      <c r="CH230" s="61">
        <f t="shared" si="195"/>
        <v>0</v>
      </c>
      <c r="CI230" s="61">
        <f t="shared" si="195"/>
        <v>0</v>
      </c>
      <c r="CJ230" s="61">
        <f t="shared" si="195"/>
        <v>0</v>
      </c>
      <c r="CK230" s="61">
        <f t="shared" si="195"/>
        <v>0</v>
      </c>
      <c r="CL230" s="61">
        <f t="shared" si="195"/>
        <v>0</v>
      </c>
      <c r="CM230" s="61">
        <f t="shared" si="195"/>
        <v>0</v>
      </c>
      <c r="CN230" s="61">
        <f t="shared" si="195"/>
        <v>0</v>
      </c>
      <c r="CO230" s="61">
        <f t="shared" si="195"/>
        <v>0</v>
      </c>
      <c r="CP230" s="61">
        <f t="shared" si="195"/>
        <v>0</v>
      </c>
      <c r="CQ230" s="61">
        <f t="shared" si="195"/>
        <v>0</v>
      </c>
      <c r="CR230" s="61">
        <f t="shared" si="195"/>
        <v>0</v>
      </c>
      <c r="CS230" s="61">
        <f t="shared" si="195"/>
        <v>0.15737131616334599</v>
      </c>
      <c r="CT230" s="61">
        <f t="shared" si="195"/>
        <v>0.148992750719464</v>
      </c>
      <c r="CU230" s="61">
        <f t="shared" si="195"/>
        <v>0.139011329277622</v>
      </c>
      <c r="CV230" s="61">
        <f t="shared" si="195"/>
        <v>0.12593348147608499</v>
      </c>
      <c r="CW230" s="61">
        <f t="shared" si="210"/>
        <v>0.11981348584751</v>
      </c>
      <c r="CX230" s="61">
        <f t="shared" si="199"/>
        <v>0.111107063494955</v>
      </c>
      <c r="CY230" s="61">
        <f t="shared" si="199"/>
        <v>0.103165640595971</v>
      </c>
      <c r="CZ230" s="61">
        <f t="shared" si="199"/>
        <v>9.4604932425048305E-2</v>
      </c>
      <c r="DA230" s="61">
        <f t="shared" si="199"/>
        <v>0</v>
      </c>
      <c r="DB230" s="61">
        <f t="shared" si="199"/>
        <v>0</v>
      </c>
      <c r="DC230" s="61">
        <f t="shared" si="199"/>
        <v>0</v>
      </c>
      <c r="DD230" s="61">
        <f t="shared" si="199"/>
        <v>0</v>
      </c>
      <c r="DE230" s="61">
        <f t="shared" si="199"/>
        <v>0</v>
      </c>
      <c r="DF230" s="61">
        <f t="shared" si="199"/>
        <v>0</v>
      </c>
      <c r="DG230" s="61">
        <f t="shared" si="199"/>
        <v>0</v>
      </c>
      <c r="DH230" s="61">
        <f t="shared" si="199"/>
        <v>0</v>
      </c>
      <c r="DI230" s="61">
        <f t="shared" si="199"/>
        <v>0</v>
      </c>
      <c r="DJ230" s="61">
        <f t="shared" si="199"/>
        <v>0</v>
      </c>
      <c r="DK230" s="61">
        <f t="shared" si="199"/>
        <v>0</v>
      </c>
      <c r="DL230" s="61">
        <f t="shared" si="199"/>
        <v>0</v>
      </c>
      <c r="DM230" s="61">
        <f t="shared" si="199"/>
        <v>0</v>
      </c>
      <c r="DN230" s="61">
        <f t="shared" si="219"/>
        <v>0</v>
      </c>
      <c r="DO230" s="61">
        <f t="shared" si="219"/>
        <v>0</v>
      </c>
      <c r="DP230" s="61">
        <f t="shared" si="219"/>
        <v>0</v>
      </c>
      <c r="DQ230" s="61">
        <f t="shared" si="217"/>
        <v>0</v>
      </c>
      <c r="DR230" s="61">
        <f t="shared" si="217"/>
        <v>0</v>
      </c>
      <c r="DS230" s="61">
        <f t="shared" si="197"/>
        <v>0</v>
      </c>
      <c r="DT230" s="61">
        <f t="shared" si="176"/>
        <v>0</v>
      </c>
      <c r="DU230" s="61">
        <f t="shared" si="176"/>
        <v>0</v>
      </c>
      <c r="DV230" s="61">
        <f t="shared" si="176"/>
        <v>0</v>
      </c>
      <c r="DW230" s="61">
        <f t="shared" si="176"/>
        <v>0</v>
      </c>
      <c r="DX230" s="61">
        <f t="shared" si="176"/>
        <v>0</v>
      </c>
      <c r="DY230" s="61">
        <f t="shared" si="176"/>
        <v>0</v>
      </c>
      <c r="DZ230" s="61">
        <f t="shared" si="180"/>
        <v>1</v>
      </c>
    </row>
    <row r="231" spans="3:130">
      <c r="C231" s="53">
        <v>2037</v>
      </c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>
        <f t="shared" si="202"/>
        <v>0</v>
      </c>
      <c r="V231" s="64">
        <f t="shared" si="203"/>
        <v>0</v>
      </c>
      <c r="W231" s="64">
        <f t="shared" si="204"/>
        <v>0</v>
      </c>
      <c r="X231" s="64">
        <f t="shared" si="205"/>
        <v>0</v>
      </c>
      <c r="Y231" s="64">
        <f t="shared" si="206"/>
        <v>0</v>
      </c>
      <c r="Z231" s="64">
        <f t="shared" si="207"/>
        <v>0</v>
      </c>
      <c r="AA231" s="64">
        <f t="shared" si="208"/>
        <v>0</v>
      </c>
      <c r="AB231" s="64">
        <f t="shared" si="209"/>
        <v>0</v>
      </c>
      <c r="AC231" s="64">
        <f t="shared" si="211"/>
        <v>0</v>
      </c>
      <c r="AD231" s="64">
        <f t="shared" si="212"/>
        <v>0</v>
      </c>
      <c r="AE231" s="64">
        <f t="shared" si="213"/>
        <v>0</v>
      </c>
      <c r="AF231" s="64">
        <f t="shared" si="214"/>
        <v>0</v>
      </c>
      <c r="AG231" s="64">
        <f t="shared" si="215"/>
        <v>1533.75</v>
      </c>
      <c r="AH231" s="64">
        <f t="shared" si="218"/>
        <v>1431</v>
      </c>
      <c r="AI231" s="64">
        <f t="shared" si="220"/>
        <v>1296.375</v>
      </c>
      <c r="AJ231" s="64">
        <f t="shared" si="221"/>
        <v>1233.375</v>
      </c>
      <c r="AK231" s="64">
        <f t="shared" si="222"/>
        <v>1143.75</v>
      </c>
      <c r="AL231" s="64">
        <f t="shared" si="223"/>
        <v>1062</v>
      </c>
      <c r="AM231" s="64">
        <f t="shared" ref="AM231:AM249" si="224">VLOOKUP($C$101,$D$3:$K$63,$A$70,0)*(B196-B195)</f>
        <v>973.875</v>
      </c>
      <c r="AN231" s="64">
        <f>VLOOKUP($C$102,$D$3:$K$63,$A$70,0)*(B195-B194)</f>
        <v>933</v>
      </c>
      <c r="AO231" s="64">
        <f>VLOOKUP($C$103,$D$3:$K$63,$A$70,0)*B194</f>
        <v>0</v>
      </c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54">
        <f t="shared" si="178"/>
        <v>9607.125</v>
      </c>
      <c r="BP231" s="53">
        <v>2037</v>
      </c>
      <c r="BQ231" s="61">
        <f t="shared" si="216"/>
        <v>0</v>
      </c>
      <c r="BR231" s="61">
        <f t="shared" si="216"/>
        <v>0</v>
      </c>
      <c r="BS231" s="61">
        <f t="shared" si="216"/>
        <v>0</v>
      </c>
      <c r="BT231" s="61">
        <f t="shared" si="216"/>
        <v>0</v>
      </c>
      <c r="BU231" s="61">
        <f t="shared" si="216"/>
        <v>0</v>
      </c>
      <c r="BV231" s="61">
        <f t="shared" si="216"/>
        <v>0</v>
      </c>
      <c r="BW231" s="61">
        <f t="shared" si="216"/>
        <v>0</v>
      </c>
      <c r="BX231" s="61">
        <f t="shared" si="216"/>
        <v>0</v>
      </c>
      <c r="BY231" s="61">
        <f t="shared" si="216"/>
        <v>0</v>
      </c>
      <c r="BZ231" s="61">
        <f t="shared" si="216"/>
        <v>0</v>
      </c>
      <c r="CA231" s="61">
        <f t="shared" si="216"/>
        <v>0</v>
      </c>
      <c r="CB231" s="61">
        <f t="shared" si="216"/>
        <v>0</v>
      </c>
      <c r="CC231" s="61">
        <f t="shared" si="216"/>
        <v>0</v>
      </c>
      <c r="CD231" s="61">
        <f t="shared" si="216"/>
        <v>0</v>
      </c>
      <c r="CE231" s="61">
        <f t="shared" si="216"/>
        <v>0</v>
      </c>
      <c r="CF231" s="61">
        <f t="shared" si="216"/>
        <v>0</v>
      </c>
      <c r="CG231" s="61">
        <f t="shared" si="195"/>
        <v>0</v>
      </c>
      <c r="CH231" s="61">
        <f t="shared" si="195"/>
        <v>0</v>
      </c>
      <c r="CI231" s="61">
        <f t="shared" si="195"/>
        <v>0</v>
      </c>
      <c r="CJ231" s="61">
        <f t="shared" si="195"/>
        <v>0</v>
      </c>
      <c r="CK231" s="61">
        <f t="shared" si="195"/>
        <v>0</v>
      </c>
      <c r="CL231" s="61">
        <f t="shared" si="195"/>
        <v>0</v>
      </c>
      <c r="CM231" s="61">
        <f t="shared" si="195"/>
        <v>0</v>
      </c>
      <c r="CN231" s="61">
        <f t="shared" si="195"/>
        <v>0</v>
      </c>
      <c r="CO231" s="61">
        <f t="shared" si="195"/>
        <v>0</v>
      </c>
      <c r="CP231" s="61">
        <f t="shared" si="195"/>
        <v>0</v>
      </c>
      <c r="CQ231" s="61">
        <f t="shared" si="195"/>
        <v>0</v>
      </c>
      <c r="CR231" s="61">
        <f t="shared" si="195"/>
        <v>0</v>
      </c>
      <c r="CS231" s="61">
        <f t="shared" si="195"/>
        <v>0</v>
      </c>
      <c r="CT231" s="61">
        <f t="shared" si="195"/>
        <v>0.15964713689058899</v>
      </c>
      <c r="CU231" s="61">
        <f t="shared" si="195"/>
        <v>0.14895194972481399</v>
      </c>
      <c r="CV231" s="61">
        <f t="shared" si="195"/>
        <v>0.13493891252585999</v>
      </c>
      <c r="CW231" s="61">
        <f t="shared" si="210"/>
        <v>0.12838127951910699</v>
      </c>
      <c r="CX231" s="61">
        <f t="shared" si="199"/>
        <v>0.119052265896405</v>
      </c>
      <c r="CY231" s="61">
        <f t="shared" si="199"/>
        <v>0.110542956399547</v>
      </c>
      <c r="CZ231" s="61">
        <f t="shared" si="199"/>
        <v>0.101370076896054</v>
      </c>
      <c r="DA231" s="61">
        <f t="shared" si="199"/>
        <v>9.7115422147624794E-2</v>
      </c>
      <c r="DB231" s="61">
        <f t="shared" si="199"/>
        <v>0</v>
      </c>
      <c r="DC231" s="61">
        <f t="shared" si="199"/>
        <v>0</v>
      </c>
      <c r="DD231" s="61">
        <f t="shared" si="199"/>
        <v>0</v>
      </c>
      <c r="DE231" s="61">
        <f t="shared" si="199"/>
        <v>0</v>
      </c>
      <c r="DF231" s="61">
        <f t="shared" si="199"/>
        <v>0</v>
      </c>
      <c r="DG231" s="61">
        <f t="shared" si="199"/>
        <v>0</v>
      </c>
      <c r="DH231" s="61">
        <f t="shared" si="199"/>
        <v>0</v>
      </c>
      <c r="DI231" s="61">
        <f t="shared" si="199"/>
        <v>0</v>
      </c>
      <c r="DJ231" s="61">
        <f t="shared" si="199"/>
        <v>0</v>
      </c>
      <c r="DK231" s="61">
        <f t="shared" si="199"/>
        <v>0</v>
      </c>
      <c r="DL231" s="61">
        <f t="shared" si="199"/>
        <v>0</v>
      </c>
      <c r="DM231" s="61">
        <f t="shared" si="199"/>
        <v>0</v>
      </c>
      <c r="DN231" s="61">
        <f t="shared" si="219"/>
        <v>0</v>
      </c>
      <c r="DO231" s="61">
        <f t="shared" si="219"/>
        <v>0</v>
      </c>
      <c r="DP231" s="61">
        <f t="shared" si="219"/>
        <v>0</v>
      </c>
      <c r="DQ231" s="61">
        <f t="shared" si="217"/>
        <v>0</v>
      </c>
      <c r="DR231" s="61">
        <f t="shared" si="217"/>
        <v>0</v>
      </c>
      <c r="DS231" s="61">
        <f t="shared" si="197"/>
        <v>0</v>
      </c>
      <c r="DT231" s="61">
        <f t="shared" si="176"/>
        <v>0</v>
      </c>
      <c r="DU231" s="61">
        <f t="shared" si="176"/>
        <v>0</v>
      </c>
      <c r="DV231" s="61">
        <f t="shared" si="176"/>
        <v>0</v>
      </c>
      <c r="DW231" s="61">
        <f t="shared" si="176"/>
        <v>0</v>
      </c>
      <c r="DX231" s="61">
        <f t="shared" si="176"/>
        <v>0</v>
      </c>
      <c r="DY231" s="61">
        <f t="shared" si="176"/>
        <v>0</v>
      </c>
      <c r="DZ231" s="61">
        <f t="shared" si="180"/>
        <v>1</v>
      </c>
    </row>
    <row r="232" spans="3:130">
      <c r="C232" s="53">
        <v>2038</v>
      </c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>
        <f t="shared" si="203"/>
        <v>0</v>
      </c>
      <c r="W232" s="64">
        <f t="shared" si="204"/>
        <v>0</v>
      </c>
      <c r="X232" s="64">
        <f t="shared" si="205"/>
        <v>0</v>
      </c>
      <c r="Y232" s="64">
        <f t="shared" si="206"/>
        <v>0</v>
      </c>
      <c r="Z232" s="64">
        <f t="shared" si="207"/>
        <v>0</v>
      </c>
      <c r="AA232" s="64">
        <f t="shared" si="208"/>
        <v>0</v>
      </c>
      <c r="AB232" s="64">
        <f t="shared" si="209"/>
        <v>0</v>
      </c>
      <c r="AC232" s="64">
        <f t="shared" si="211"/>
        <v>0</v>
      </c>
      <c r="AD232" s="64">
        <f t="shared" si="212"/>
        <v>0</v>
      </c>
      <c r="AE232" s="64">
        <f t="shared" si="213"/>
        <v>0</v>
      </c>
      <c r="AF232" s="64">
        <f t="shared" si="214"/>
        <v>0</v>
      </c>
      <c r="AG232" s="64">
        <f t="shared" si="215"/>
        <v>0</v>
      </c>
      <c r="AH232" s="64">
        <f t="shared" si="218"/>
        <v>1431</v>
      </c>
      <c r="AI232" s="64">
        <f t="shared" si="220"/>
        <v>1296.375</v>
      </c>
      <c r="AJ232" s="64">
        <f t="shared" si="221"/>
        <v>1233.375</v>
      </c>
      <c r="AK232" s="64">
        <f t="shared" si="222"/>
        <v>1143.75</v>
      </c>
      <c r="AL232" s="64">
        <f t="shared" si="223"/>
        <v>1062</v>
      </c>
      <c r="AM232" s="64">
        <f t="shared" si="224"/>
        <v>973.875</v>
      </c>
      <c r="AN232" s="64">
        <f t="shared" ref="AN232:AN250" si="225">VLOOKUP($C$102,$D$3:$K$63,$A$70,0)*(B196-B195)</f>
        <v>933</v>
      </c>
      <c r="AO232" s="64">
        <f>VLOOKUP($C$103,$D$3:$K$63,$A$70,0)*(B195-B194)</f>
        <v>882.75</v>
      </c>
      <c r="AP232" s="64">
        <f>VLOOKUP($C$104,$D$3:$K$63,$A$70,0)*B194</f>
        <v>0</v>
      </c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54">
        <f t="shared" si="178"/>
        <v>8956.125</v>
      </c>
      <c r="BP232" s="53">
        <v>2038</v>
      </c>
      <c r="BQ232" s="61">
        <f t="shared" si="216"/>
        <v>0</v>
      </c>
      <c r="BR232" s="61">
        <f t="shared" si="216"/>
        <v>0</v>
      </c>
      <c r="BS232" s="61">
        <f t="shared" si="216"/>
        <v>0</v>
      </c>
      <c r="BT232" s="61">
        <f t="shared" si="216"/>
        <v>0</v>
      </c>
      <c r="BU232" s="61">
        <f t="shared" si="216"/>
        <v>0</v>
      </c>
      <c r="BV232" s="61">
        <f t="shared" si="216"/>
        <v>0</v>
      </c>
      <c r="BW232" s="61">
        <f t="shared" si="216"/>
        <v>0</v>
      </c>
      <c r="BX232" s="61">
        <f t="shared" si="216"/>
        <v>0</v>
      </c>
      <c r="BY232" s="61">
        <f t="shared" si="216"/>
        <v>0</v>
      </c>
      <c r="BZ232" s="61">
        <f t="shared" si="216"/>
        <v>0</v>
      </c>
      <c r="CA232" s="61">
        <f t="shared" si="216"/>
        <v>0</v>
      </c>
      <c r="CB232" s="61">
        <f t="shared" si="216"/>
        <v>0</v>
      </c>
      <c r="CC232" s="61">
        <f t="shared" si="216"/>
        <v>0</v>
      </c>
      <c r="CD232" s="61">
        <f t="shared" si="216"/>
        <v>0</v>
      </c>
      <c r="CE232" s="61">
        <f t="shared" si="216"/>
        <v>0</v>
      </c>
      <c r="CF232" s="61">
        <f t="shared" si="216"/>
        <v>0</v>
      </c>
      <c r="CG232" s="61">
        <f t="shared" si="195"/>
        <v>0</v>
      </c>
      <c r="CH232" s="61">
        <f t="shared" si="195"/>
        <v>0</v>
      </c>
      <c r="CI232" s="61">
        <f t="shared" si="195"/>
        <v>0</v>
      </c>
      <c r="CJ232" s="61">
        <f t="shared" si="195"/>
        <v>0</v>
      </c>
      <c r="CK232" s="61">
        <f t="shared" si="195"/>
        <v>0</v>
      </c>
      <c r="CL232" s="61">
        <f t="shared" si="195"/>
        <v>0</v>
      </c>
      <c r="CM232" s="61">
        <f t="shared" si="195"/>
        <v>0</v>
      </c>
      <c r="CN232" s="61">
        <f t="shared" si="195"/>
        <v>0</v>
      </c>
      <c r="CO232" s="61">
        <f t="shared" si="195"/>
        <v>0</v>
      </c>
      <c r="CP232" s="61">
        <f t="shared" si="195"/>
        <v>0</v>
      </c>
      <c r="CQ232" s="61">
        <f t="shared" si="195"/>
        <v>0</v>
      </c>
      <c r="CR232" s="61">
        <f t="shared" si="195"/>
        <v>0</v>
      </c>
      <c r="CS232" s="61">
        <f t="shared" si="195"/>
        <v>0</v>
      </c>
      <c r="CT232" s="61">
        <f t="shared" si="195"/>
        <v>0</v>
      </c>
      <c r="CU232" s="61">
        <f t="shared" si="195"/>
        <v>0.159778922245949</v>
      </c>
      <c r="CV232" s="61">
        <f t="shared" si="195"/>
        <v>0.144747309801951</v>
      </c>
      <c r="CW232" s="61">
        <f t="shared" si="210"/>
        <v>0.13771301762760099</v>
      </c>
      <c r="CX232" s="61">
        <f t="shared" si="199"/>
        <v>0.12770589959385301</v>
      </c>
      <c r="CY232" s="61">
        <f t="shared" si="199"/>
        <v>0.118578068081899</v>
      </c>
      <c r="CZ232" s="61">
        <f t="shared" si="199"/>
        <v>0.10873843319515999</v>
      </c>
      <c r="DA232" s="61">
        <f t="shared" si="199"/>
        <v>0.104174517439183</v>
      </c>
      <c r="DB232" s="61">
        <f t="shared" si="199"/>
        <v>9.8563832014403593E-2</v>
      </c>
      <c r="DC232" s="61">
        <f t="shared" si="199"/>
        <v>0</v>
      </c>
      <c r="DD232" s="61">
        <f t="shared" si="199"/>
        <v>0</v>
      </c>
      <c r="DE232" s="61">
        <f t="shared" si="199"/>
        <v>0</v>
      </c>
      <c r="DF232" s="61">
        <f t="shared" si="199"/>
        <v>0</v>
      </c>
      <c r="DG232" s="61">
        <f t="shared" si="199"/>
        <v>0</v>
      </c>
      <c r="DH232" s="61">
        <f t="shared" si="199"/>
        <v>0</v>
      </c>
      <c r="DI232" s="61">
        <f t="shared" si="199"/>
        <v>0</v>
      </c>
      <c r="DJ232" s="61">
        <f t="shared" si="199"/>
        <v>0</v>
      </c>
      <c r="DK232" s="61">
        <f t="shared" si="199"/>
        <v>0</v>
      </c>
      <c r="DL232" s="61">
        <f t="shared" si="199"/>
        <v>0</v>
      </c>
      <c r="DM232" s="61">
        <f t="shared" si="199"/>
        <v>0</v>
      </c>
      <c r="DN232" s="61">
        <f t="shared" si="219"/>
        <v>0</v>
      </c>
      <c r="DO232" s="61">
        <f t="shared" si="219"/>
        <v>0</v>
      </c>
      <c r="DP232" s="61">
        <f t="shared" si="219"/>
        <v>0</v>
      </c>
      <c r="DQ232" s="61">
        <f t="shared" si="217"/>
        <v>0</v>
      </c>
      <c r="DR232" s="61">
        <f t="shared" si="217"/>
        <v>0</v>
      </c>
      <c r="DS232" s="61">
        <f t="shared" si="197"/>
        <v>0</v>
      </c>
      <c r="DT232" s="61">
        <f t="shared" si="176"/>
        <v>0</v>
      </c>
      <c r="DU232" s="61">
        <f t="shared" si="176"/>
        <v>0</v>
      </c>
      <c r="DV232" s="61">
        <f t="shared" si="176"/>
        <v>0</v>
      </c>
      <c r="DW232" s="61">
        <f t="shared" si="176"/>
        <v>0</v>
      </c>
      <c r="DX232" s="61">
        <f t="shared" si="176"/>
        <v>0</v>
      </c>
      <c r="DY232" s="61">
        <f t="shared" si="176"/>
        <v>0</v>
      </c>
      <c r="DZ232" s="61">
        <f t="shared" si="180"/>
        <v>1</v>
      </c>
    </row>
    <row r="233" spans="3:130">
      <c r="C233" s="53">
        <v>2039</v>
      </c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>
        <f t="shared" si="204"/>
        <v>0</v>
      </c>
      <c r="X233" s="64">
        <f t="shared" si="205"/>
        <v>0</v>
      </c>
      <c r="Y233" s="64">
        <f t="shared" si="206"/>
        <v>0</v>
      </c>
      <c r="Z233" s="64">
        <f t="shared" si="207"/>
        <v>0</v>
      </c>
      <c r="AA233" s="64">
        <f t="shared" si="208"/>
        <v>0</v>
      </c>
      <c r="AB233" s="64">
        <f t="shared" si="209"/>
        <v>0</v>
      </c>
      <c r="AC233" s="64">
        <f t="shared" si="211"/>
        <v>0</v>
      </c>
      <c r="AD233" s="64">
        <f t="shared" si="212"/>
        <v>0</v>
      </c>
      <c r="AE233" s="64">
        <f t="shared" si="213"/>
        <v>0</v>
      </c>
      <c r="AF233" s="64">
        <f t="shared" si="214"/>
        <v>0</v>
      </c>
      <c r="AG233" s="64">
        <f t="shared" si="215"/>
        <v>0</v>
      </c>
      <c r="AH233" s="64">
        <f t="shared" si="218"/>
        <v>0</v>
      </c>
      <c r="AI233" s="64">
        <f t="shared" si="220"/>
        <v>1296.375</v>
      </c>
      <c r="AJ233" s="64">
        <f t="shared" si="221"/>
        <v>1233.375</v>
      </c>
      <c r="AK233" s="64">
        <f t="shared" si="222"/>
        <v>1143.75</v>
      </c>
      <c r="AL233" s="64">
        <f t="shared" si="223"/>
        <v>1062</v>
      </c>
      <c r="AM233" s="64">
        <f t="shared" si="224"/>
        <v>973.875</v>
      </c>
      <c r="AN233" s="64">
        <f t="shared" si="225"/>
        <v>933</v>
      </c>
      <c r="AO233" s="64">
        <f t="shared" ref="AO233:AO251" si="226">VLOOKUP($C$103,$D$3:$K$63,$A$70,0)*(B196-B195)</f>
        <v>882.75</v>
      </c>
      <c r="AP233" s="64">
        <f>VLOOKUP($C$104,$D$3:$K$63,$A$70,0)*(B195-B194)</f>
        <v>836.625</v>
      </c>
      <c r="AQ233" s="64">
        <f>VLOOKUP($C$105,$D$3:$K$63,$A$70,0)*B194</f>
        <v>0</v>
      </c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54">
        <f t="shared" si="178"/>
        <v>8361.75</v>
      </c>
      <c r="BP233" s="53">
        <v>2039</v>
      </c>
      <c r="BQ233" s="61">
        <f t="shared" si="216"/>
        <v>0</v>
      </c>
      <c r="BR233" s="61">
        <f t="shared" si="216"/>
        <v>0</v>
      </c>
      <c r="BS233" s="61">
        <f t="shared" si="216"/>
        <v>0</v>
      </c>
      <c r="BT233" s="61">
        <f t="shared" si="216"/>
        <v>0</v>
      </c>
      <c r="BU233" s="61">
        <f t="shared" si="216"/>
        <v>0</v>
      </c>
      <c r="BV233" s="61">
        <f t="shared" si="216"/>
        <v>0</v>
      </c>
      <c r="BW233" s="61">
        <f t="shared" si="216"/>
        <v>0</v>
      </c>
      <c r="BX233" s="61">
        <f t="shared" si="216"/>
        <v>0</v>
      </c>
      <c r="BY233" s="61">
        <f t="shared" si="216"/>
        <v>0</v>
      </c>
      <c r="BZ233" s="61">
        <f t="shared" si="216"/>
        <v>0</v>
      </c>
      <c r="CA233" s="61">
        <f t="shared" si="216"/>
        <v>0</v>
      </c>
      <c r="CB233" s="61">
        <f t="shared" si="216"/>
        <v>0</v>
      </c>
      <c r="CC233" s="61">
        <f t="shared" si="216"/>
        <v>0</v>
      </c>
      <c r="CD233" s="61">
        <f t="shared" si="216"/>
        <v>0</v>
      </c>
      <c r="CE233" s="61">
        <f t="shared" si="216"/>
        <v>0</v>
      </c>
      <c r="CF233" s="61">
        <f t="shared" si="216"/>
        <v>0</v>
      </c>
      <c r="CG233" s="61">
        <f t="shared" si="195"/>
        <v>0</v>
      </c>
      <c r="CH233" s="61">
        <f t="shared" si="195"/>
        <v>0</v>
      </c>
      <c r="CI233" s="61">
        <f t="shared" si="195"/>
        <v>0</v>
      </c>
      <c r="CJ233" s="61">
        <f t="shared" si="195"/>
        <v>0</v>
      </c>
      <c r="CK233" s="61">
        <f t="shared" si="195"/>
        <v>0</v>
      </c>
      <c r="CL233" s="61">
        <f t="shared" si="195"/>
        <v>0</v>
      </c>
      <c r="CM233" s="61">
        <f t="shared" si="195"/>
        <v>0</v>
      </c>
      <c r="CN233" s="61">
        <f t="shared" si="195"/>
        <v>0</v>
      </c>
      <c r="CO233" s="61">
        <f t="shared" si="195"/>
        <v>0</v>
      </c>
      <c r="CP233" s="61">
        <f t="shared" si="195"/>
        <v>0</v>
      </c>
      <c r="CQ233" s="61">
        <f t="shared" si="195"/>
        <v>0</v>
      </c>
      <c r="CR233" s="61">
        <f t="shared" si="195"/>
        <v>0</v>
      </c>
      <c r="CS233" s="61">
        <f t="shared" si="195"/>
        <v>0</v>
      </c>
      <c r="CT233" s="61">
        <f t="shared" si="195"/>
        <v>0</v>
      </c>
      <c r="CU233" s="61">
        <f t="shared" si="195"/>
        <v>0</v>
      </c>
      <c r="CV233" s="61">
        <f t="shared" si="195"/>
        <v>0.155036326127904</v>
      </c>
      <c r="CW233" s="61">
        <f t="shared" si="210"/>
        <v>0.147502018118217</v>
      </c>
      <c r="CX233" s="61">
        <f t="shared" si="199"/>
        <v>0.13678356803300701</v>
      </c>
      <c r="CY233" s="61">
        <f t="shared" si="199"/>
        <v>0.127006906449009</v>
      </c>
      <c r="CZ233" s="61">
        <f t="shared" si="199"/>
        <v>0.116467844649744</v>
      </c>
      <c r="DA233" s="61">
        <f t="shared" si="199"/>
        <v>0.11157951385774501</v>
      </c>
      <c r="DB233" s="61">
        <f t="shared" si="199"/>
        <v>0.10557000627859001</v>
      </c>
      <c r="DC233" s="61">
        <f>AP233/$BM233</f>
        <v>0.100053816485783</v>
      </c>
      <c r="DD233" s="61">
        <f t="shared" si="199"/>
        <v>0</v>
      </c>
      <c r="DE233" s="61">
        <f t="shared" si="199"/>
        <v>0</v>
      </c>
      <c r="DF233" s="61">
        <f t="shared" si="199"/>
        <v>0</v>
      </c>
      <c r="DG233" s="61">
        <f t="shared" si="199"/>
        <v>0</v>
      </c>
      <c r="DH233" s="61">
        <f t="shared" si="199"/>
        <v>0</v>
      </c>
      <c r="DI233" s="61">
        <f t="shared" si="199"/>
        <v>0</v>
      </c>
      <c r="DJ233" s="61">
        <f t="shared" si="199"/>
        <v>0</v>
      </c>
      <c r="DK233" s="61">
        <f t="shared" si="199"/>
        <v>0</v>
      </c>
      <c r="DL233" s="61">
        <f t="shared" si="199"/>
        <v>0</v>
      </c>
      <c r="DM233" s="61">
        <f t="shared" si="199"/>
        <v>0</v>
      </c>
      <c r="DN233" s="61">
        <f t="shared" si="219"/>
        <v>0</v>
      </c>
      <c r="DO233" s="61">
        <f t="shared" si="219"/>
        <v>0</v>
      </c>
      <c r="DP233" s="61">
        <f t="shared" si="219"/>
        <v>0</v>
      </c>
      <c r="DQ233" s="61">
        <f t="shared" si="217"/>
        <v>0</v>
      </c>
      <c r="DR233" s="61">
        <f t="shared" si="217"/>
        <v>0</v>
      </c>
      <c r="DS233" s="61">
        <f t="shared" si="197"/>
        <v>0</v>
      </c>
      <c r="DT233" s="61">
        <f t="shared" si="176"/>
        <v>0</v>
      </c>
      <c r="DU233" s="61">
        <f t="shared" si="176"/>
        <v>0</v>
      </c>
      <c r="DV233" s="61">
        <f t="shared" si="176"/>
        <v>0</v>
      </c>
      <c r="DW233" s="61">
        <f t="shared" si="176"/>
        <v>0</v>
      </c>
      <c r="DX233" s="61">
        <f t="shared" si="176"/>
        <v>0</v>
      </c>
      <c r="DY233" s="61">
        <f t="shared" si="176"/>
        <v>0</v>
      </c>
      <c r="DZ233" s="61">
        <f t="shared" si="180"/>
        <v>1</v>
      </c>
    </row>
    <row r="234" spans="3:130">
      <c r="C234" s="53">
        <v>2040</v>
      </c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>
        <f t="shared" si="205"/>
        <v>0</v>
      </c>
      <c r="Y234" s="64">
        <f t="shared" si="206"/>
        <v>0</v>
      </c>
      <c r="Z234" s="64">
        <f t="shared" si="207"/>
        <v>0</v>
      </c>
      <c r="AA234" s="64">
        <f t="shared" si="208"/>
        <v>0</v>
      </c>
      <c r="AB234" s="64">
        <f t="shared" si="209"/>
        <v>0</v>
      </c>
      <c r="AC234" s="64">
        <f t="shared" si="211"/>
        <v>0</v>
      </c>
      <c r="AD234" s="64">
        <f t="shared" si="212"/>
        <v>0</v>
      </c>
      <c r="AE234" s="64">
        <f t="shared" si="213"/>
        <v>0</v>
      </c>
      <c r="AF234" s="64">
        <f t="shared" si="214"/>
        <v>0</v>
      </c>
      <c r="AG234" s="64">
        <f t="shared" si="215"/>
        <v>0</v>
      </c>
      <c r="AH234" s="64">
        <f t="shared" si="218"/>
        <v>0</v>
      </c>
      <c r="AI234" s="64">
        <f t="shared" si="220"/>
        <v>0</v>
      </c>
      <c r="AJ234" s="64">
        <f t="shared" si="221"/>
        <v>1233.375</v>
      </c>
      <c r="AK234" s="64">
        <f t="shared" si="222"/>
        <v>1143.75</v>
      </c>
      <c r="AL234" s="64">
        <f t="shared" si="223"/>
        <v>1062</v>
      </c>
      <c r="AM234" s="64">
        <f t="shared" si="224"/>
        <v>973.875</v>
      </c>
      <c r="AN234" s="64">
        <f t="shared" si="225"/>
        <v>933</v>
      </c>
      <c r="AO234" s="64">
        <f t="shared" si="226"/>
        <v>882.75</v>
      </c>
      <c r="AP234" s="64">
        <f t="shared" ref="AP234:AP252" si="227">VLOOKUP($C$104,$D$3:$K$63,$A$70,0)*(B196-B195)</f>
        <v>836.625</v>
      </c>
      <c r="AQ234" s="64">
        <f>VLOOKUP($C$105,$D$3:$K$63,$A$70,0)*(B195-B194)</f>
        <v>803.25</v>
      </c>
      <c r="AR234" s="64">
        <f>VLOOKUP($C$106,$D$3:$K$63,$A$70,0)*B194</f>
        <v>0</v>
      </c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54">
        <f t="shared" si="178"/>
        <v>7868.625</v>
      </c>
      <c r="BP234" s="53">
        <v>2040</v>
      </c>
      <c r="BQ234" s="61">
        <f t="shared" si="216"/>
        <v>0</v>
      </c>
      <c r="BR234" s="61">
        <f t="shared" si="216"/>
        <v>0</v>
      </c>
      <c r="BS234" s="61">
        <f t="shared" si="216"/>
        <v>0</v>
      </c>
      <c r="BT234" s="61">
        <f t="shared" si="216"/>
        <v>0</v>
      </c>
      <c r="BU234" s="61">
        <f t="shared" si="216"/>
        <v>0</v>
      </c>
      <c r="BV234" s="61">
        <f t="shared" si="216"/>
        <v>0</v>
      </c>
      <c r="BW234" s="61">
        <f t="shared" si="216"/>
        <v>0</v>
      </c>
      <c r="BX234" s="61">
        <f t="shared" si="216"/>
        <v>0</v>
      </c>
      <c r="BY234" s="61">
        <f t="shared" si="216"/>
        <v>0</v>
      </c>
      <c r="BZ234" s="61">
        <f t="shared" si="216"/>
        <v>0</v>
      </c>
      <c r="CA234" s="61">
        <f t="shared" si="216"/>
        <v>0</v>
      </c>
      <c r="CB234" s="61">
        <f t="shared" si="216"/>
        <v>0</v>
      </c>
      <c r="CC234" s="61">
        <f t="shared" si="216"/>
        <v>0</v>
      </c>
      <c r="CD234" s="61">
        <f t="shared" si="216"/>
        <v>0</v>
      </c>
      <c r="CE234" s="61">
        <f t="shared" si="216"/>
        <v>0</v>
      </c>
      <c r="CF234" s="61">
        <f t="shared" si="216"/>
        <v>0</v>
      </c>
      <c r="CG234" s="61">
        <f t="shared" si="195"/>
        <v>0</v>
      </c>
      <c r="CH234" s="61">
        <f t="shared" si="195"/>
        <v>0</v>
      </c>
      <c r="CI234" s="61">
        <f t="shared" si="195"/>
        <v>0</v>
      </c>
      <c r="CJ234" s="61">
        <f t="shared" si="195"/>
        <v>0</v>
      </c>
      <c r="CK234" s="61">
        <f t="shared" si="195"/>
        <v>0</v>
      </c>
      <c r="CL234" s="61">
        <f t="shared" si="195"/>
        <v>0</v>
      </c>
      <c r="CM234" s="61">
        <f t="shared" si="195"/>
        <v>0</v>
      </c>
      <c r="CN234" s="61">
        <f t="shared" si="195"/>
        <v>0</v>
      </c>
      <c r="CO234" s="61">
        <f t="shared" si="195"/>
        <v>0</v>
      </c>
      <c r="CP234" s="61">
        <f t="shared" si="195"/>
        <v>0</v>
      </c>
      <c r="CQ234" s="61">
        <f t="shared" si="195"/>
        <v>0</v>
      </c>
      <c r="CR234" s="61">
        <f t="shared" si="195"/>
        <v>0</v>
      </c>
      <c r="CS234" s="61">
        <f t="shared" si="195"/>
        <v>0</v>
      </c>
      <c r="CT234" s="61">
        <f t="shared" si="195"/>
        <v>0</v>
      </c>
      <c r="CU234" s="61">
        <f t="shared" si="195"/>
        <v>0</v>
      </c>
      <c r="CV234" s="61">
        <f t="shared" si="195"/>
        <v>0</v>
      </c>
      <c r="CW234" s="61">
        <f t="shared" si="210"/>
        <v>0.156745937187247</v>
      </c>
      <c r="CX234" s="61">
        <f t="shared" si="199"/>
        <v>0.14535576419005899</v>
      </c>
      <c r="CY234" s="61">
        <f t="shared" si="199"/>
        <v>0.13496640137254001</v>
      </c>
      <c r="CZ234" s="61">
        <f t="shared" si="199"/>
        <v>0.123766858885765</v>
      </c>
      <c r="DA234" s="61">
        <f t="shared" si="199"/>
        <v>0.11857217747700501</v>
      </c>
      <c r="DB234" s="61">
        <f t="shared" si="199"/>
        <v>0.11218605537816299</v>
      </c>
      <c r="DC234" s="61">
        <f>AP233/$BM234</f>
        <v>0.10632416718295799</v>
      </c>
      <c r="DD234" s="61">
        <f t="shared" si="199"/>
        <v>0.10208263832626401</v>
      </c>
      <c r="DE234" s="61">
        <f t="shared" si="199"/>
        <v>0</v>
      </c>
      <c r="DF234" s="61">
        <f t="shared" si="199"/>
        <v>0</v>
      </c>
      <c r="DG234" s="61">
        <f t="shared" si="199"/>
        <v>0</v>
      </c>
      <c r="DH234" s="61">
        <f t="shared" si="199"/>
        <v>0</v>
      </c>
      <c r="DI234" s="61">
        <f t="shared" si="199"/>
        <v>0</v>
      </c>
      <c r="DJ234" s="61">
        <f t="shared" si="199"/>
        <v>0</v>
      </c>
      <c r="DK234" s="61">
        <f t="shared" si="199"/>
        <v>0</v>
      </c>
      <c r="DL234" s="61">
        <f t="shared" si="199"/>
        <v>0</v>
      </c>
      <c r="DM234" s="61">
        <f t="shared" si="199"/>
        <v>0</v>
      </c>
      <c r="DN234" s="61">
        <f t="shared" si="219"/>
        <v>0</v>
      </c>
      <c r="DO234" s="61">
        <f t="shared" si="219"/>
        <v>0</v>
      </c>
      <c r="DP234" s="61">
        <f t="shared" si="219"/>
        <v>0</v>
      </c>
      <c r="DQ234" s="61">
        <f t="shared" si="217"/>
        <v>0</v>
      </c>
      <c r="DR234" s="61">
        <f t="shared" si="217"/>
        <v>0</v>
      </c>
      <c r="DS234" s="61">
        <f t="shared" si="197"/>
        <v>0</v>
      </c>
      <c r="DT234" s="61">
        <f t="shared" si="176"/>
        <v>0</v>
      </c>
      <c r="DU234" s="61">
        <f t="shared" si="176"/>
        <v>0</v>
      </c>
      <c r="DV234" s="61">
        <f t="shared" si="176"/>
        <v>0</v>
      </c>
      <c r="DW234" s="61">
        <f t="shared" si="176"/>
        <v>0</v>
      </c>
      <c r="DX234" s="61">
        <f t="shared" si="176"/>
        <v>0</v>
      </c>
      <c r="DY234" s="61">
        <f t="shared" si="176"/>
        <v>0</v>
      </c>
      <c r="DZ234" s="61">
        <f t="shared" ref="DZ234:DZ254" si="228">SUM(BQ234:DY234)</f>
        <v>1</v>
      </c>
    </row>
    <row r="235" spans="3:130">
      <c r="C235" s="53">
        <v>2041</v>
      </c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>
        <f t="shared" si="206"/>
        <v>0</v>
      </c>
      <c r="Z235" s="64">
        <f t="shared" si="207"/>
        <v>0</v>
      </c>
      <c r="AA235" s="64">
        <f t="shared" si="208"/>
        <v>0</v>
      </c>
      <c r="AB235" s="64">
        <f t="shared" si="209"/>
        <v>0</v>
      </c>
      <c r="AC235" s="64">
        <f t="shared" si="211"/>
        <v>0</v>
      </c>
      <c r="AD235" s="64">
        <f t="shared" si="212"/>
        <v>0</v>
      </c>
      <c r="AE235" s="64">
        <f t="shared" si="213"/>
        <v>0</v>
      </c>
      <c r="AF235" s="64">
        <f t="shared" si="214"/>
        <v>0</v>
      </c>
      <c r="AG235" s="64">
        <f t="shared" si="215"/>
        <v>0</v>
      </c>
      <c r="AH235" s="64">
        <f t="shared" si="218"/>
        <v>0</v>
      </c>
      <c r="AI235" s="64">
        <f t="shared" si="220"/>
        <v>0</v>
      </c>
      <c r="AJ235" s="64">
        <f t="shared" si="221"/>
        <v>0</v>
      </c>
      <c r="AK235" s="64">
        <f t="shared" si="222"/>
        <v>1143.75</v>
      </c>
      <c r="AL235" s="64">
        <f t="shared" si="223"/>
        <v>1062</v>
      </c>
      <c r="AM235" s="64">
        <f t="shared" si="224"/>
        <v>973.875</v>
      </c>
      <c r="AN235" s="64">
        <f t="shared" si="225"/>
        <v>933</v>
      </c>
      <c r="AO235" s="64">
        <f t="shared" si="226"/>
        <v>882.75</v>
      </c>
      <c r="AP235" s="64">
        <f t="shared" si="227"/>
        <v>836.625</v>
      </c>
      <c r="AQ235" s="64">
        <f t="shared" ref="AQ235:AQ253" si="229">VLOOKUP($C$105,$D$3:$K$63,$A$70,0)*(B196-B195)</f>
        <v>803.25</v>
      </c>
      <c r="AR235" s="64">
        <f>VLOOKUP($C$106,$D$3:$K$63,$A$70,0)*(B195-B194)</f>
        <v>786</v>
      </c>
      <c r="AS235" s="64">
        <f>VLOOKUP($C$107,$D$3:$K$63,$A$70,0)*B194</f>
        <v>0</v>
      </c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54">
        <f t="shared" si="178"/>
        <v>7421.25</v>
      </c>
      <c r="BP235" s="53">
        <v>2041</v>
      </c>
      <c r="BQ235" s="61">
        <f t="shared" si="216"/>
        <v>0</v>
      </c>
      <c r="BR235" s="61">
        <f t="shared" si="216"/>
        <v>0</v>
      </c>
      <c r="BS235" s="61">
        <f t="shared" si="216"/>
        <v>0</v>
      </c>
      <c r="BT235" s="61">
        <f t="shared" si="216"/>
        <v>0</v>
      </c>
      <c r="BU235" s="61">
        <f t="shared" si="216"/>
        <v>0</v>
      </c>
      <c r="BV235" s="61">
        <f t="shared" si="216"/>
        <v>0</v>
      </c>
      <c r="BW235" s="61">
        <f t="shared" si="216"/>
        <v>0</v>
      </c>
      <c r="BX235" s="61">
        <f t="shared" si="216"/>
        <v>0</v>
      </c>
      <c r="BY235" s="61">
        <f t="shared" si="216"/>
        <v>0</v>
      </c>
      <c r="BZ235" s="61">
        <f t="shared" si="216"/>
        <v>0</v>
      </c>
      <c r="CA235" s="61">
        <f t="shared" si="216"/>
        <v>0</v>
      </c>
      <c r="CB235" s="61">
        <f t="shared" si="216"/>
        <v>0</v>
      </c>
      <c r="CC235" s="61">
        <f t="shared" si="216"/>
        <v>0</v>
      </c>
      <c r="CD235" s="61">
        <f t="shared" si="216"/>
        <v>0</v>
      </c>
      <c r="CE235" s="61">
        <f t="shared" si="216"/>
        <v>0</v>
      </c>
      <c r="CF235" s="61">
        <f t="shared" si="216"/>
        <v>0</v>
      </c>
      <c r="CG235" s="61">
        <f t="shared" si="195"/>
        <v>0</v>
      </c>
      <c r="CH235" s="61">
        <f t="shared" si="195"/>
        <v>0</v>
      </c>
      <c r="CI235" s="61">
        <f t="shared" si="195"/>
        <v>0</v>
      </c>
      <c r="CJ235" s="61">
        <f t="shared" si="195"/>
        <v>0</v>
      </c>
      <c r="CK235" s="61">
        <f t="shared" ref="CK235:CV254" si="230">X235/$BM235</f>
        <v>0</v>
      </c>
      <c r="CL235" s="61">
        <f t="shared" si="230"/>
        <v>0</v>
      </c>
      <c r="CM235" s="61">
        <f t="shared" si="230"/>
        <v>0</v>
      </c>
      <c r="CN235" s="61">
        <f t="shared" si="230"/>
        <v>0</v>
      </c>
      <c r="CO235" s="61">
        <f t="shared" si="230"/>
        <v>0</v>
      </c>
      <c r="CP235" s="61">
        <f t="shared" si="230"/>
        <v>0</v>
      </c>
      <c r="CQ235" s="61">
        <f t="shared" si="230"/>
        <v>0</v>
      </c>
      <c r="CR235" s="61">
        <f t="shared" si="230"/>
        <v>0</v>
      </c>
      <c r="CS235" s="61">
        <f t="shared" si="230"/>
        <v>0</v>
      </c>
      <c r="CT235" s="61">
        <f t="shared" si="230"/>
        <v>0</v>
      </c>
      <c r="CU235" s="61">
        <f t="shared" si="230"/>
        <v>0</v>
      </c>
      <c r="CV235" s="61">
        <f t="shared" si="230"/>
        <v>0</v>
      </c>
      <c r="CW235" s="61">
        <f t="shared" si="210"/>
        <v>0</v>
      </c>
      <c r="CX235" s="61">
        <f t="shared" si="199"/>
        <v>0.15411824153612899</v>
      </c>
      <c r="CY235" s="61">
        <f t="shared" si="199"/>
        <v>0.14310257705912099</v>
      </c>
      <c r="CZ235" s="61">
        <f t="shared" si="199"/>
        <v>0.13122789287518899</v>
      </c>
      <c r="DA235" s="61">
        <f t="shared" si="199"/>
        <v>0.125720060636685</v>
      </c>
      <c r="DB235" s="61">
        <f t="shared" si="199"/>
        <v>0.118948964123295</v>
      </c>
      <c r="DC235" s="61">
        <f t="shared" si="199"/>
        <v>0.11273370389085401</v>
      </c>
      <c r="DD235" s="61">
        <f t="shared" si="199"/>
        <v>0.108236483072259</v>
      </c>
      <c r="DE235" s="61">
        <f t="shared" si="199"/>
        <v>0.105912076806468</v>
      </c>
      <c r="DF235" s="61">
        <f t="shared" si="199"/>
        <v>0</v>
      </c>
      <c r="DG235" s="61">
        <f t="shared" si="199"/>
        <v>0</v>
      </c>
      <c r="DH235" s="61">
        <f t="shared" si="199"/>
        <v>0</v>
      </c>
      <c r="DI235" s="61">
        <f t="shared" si="199"/>
        <v>0</v>
      </c>
      <c r="DJ235" s="61">
        <f t="shared" si="199"/>
        <v>0</v>
      </c>
      <c r="DK235" s="61">
        <f t="shared" si="199"/>
        <v>0</v>
      </c>
      <c r="DL235" s="61">
        <f t="shared" si="199"/>
        <v>0</v>
      </c>
      <c r="DM235" s="61">
        <f t="shared" si="199"/>
        <v>0</v>
      </c>
      <c r="DN235" s="61">
        <f t="shared" si="219"/>
        <v>0</v>
      </c>
      <c r="DO235" s="61">
        <f t="shared" si="219"/>
        <v>0</v>
      </c>
      <c r="DP235" s="61">
        <f t="shared" si="219"/>
        <v>0</v>
      </c>
      <c r="DQ235" s="61">
        <f t="shared" si="217"/>
        <v>0</v>
      </c>
      <c r="DR235" s="61">
        <f t="shared" si="217"/>
        <v>0</v>
      </c>
      <c r="DS235" s="61">
        <f t="shared" si="197"/>
        <v>0</v>
      </c>
      <c r="DT235" s="61">
        <f t="shared" si="176"/>
        <v>0</v>
      </c>
      <c r="DU235" s="61">
        <f t="shared" si="176"/>
        <v>0</v>
      </c>
      <c r="DV235" s="61">
        <f t="shared" si="176"/>
        <v>0</v>
      </c>
      <c r="DW235" s="61">
        <f t="shared" si="176"/>
        <v>0</v>
      </c>
      <c r="DX235" s="61">
        <f t="shared" si="176"/>
        <v>0</v>
      </c>
      <c r="DY235" s="61">
        <f t="shared" si="176"/>
        <v>0</v>
      </c>
      <c r="DZ235" s="61">
        <f t="shared" si="228"/>
        <v>1</v>
      </c>
    </row>
    <row r="236" spans="3:130">
      <c r="C236" s="53">
        <v>2042</v>
      </c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>
        <f t="shared" si="207"/>
        <v>0</v>
      </c>
      <c r="AA236" s="64">
        <f t="shared" si="208"/>
        <v>0</v>
      </c>
      <c r="AB236" s="64">
        <f t="shared" si="209"/>
        <v>0</v>
      </c>
      <c r="AC236" s="64">
        <f t="shared" si="211"/>
        <v>0</v>
      </c>
      <c r="AD236" s="64">
        <f t="shared" si="212"/>
        <v>0</v>
      </c>
      <c r="AE236" s="64">
        <f t="shared" si="213"/>
        <v>0</v>
      </c>
      <c r="AF236" s="64">
        <f t="shared" si="214"/>
        <v>0</v>
      </c>
      <c r="AG236" s="64">
        <f t="shared" si="215"/>
        <v>0</v>
      </c>
      <c r="AH236" s="64">
        <f t="shared" si="218"/>
        <v>0</v>
      </c>
      <c r="AI236" s="64">
        <f t="shared" si="220"/>
        <v>0</v>
      </c>
      <c r="AJ236" s="64">
        <f t="shared" si="221"/>
        <v>0</v>
      </c>
      <c r="AK236" s="64">
        <f t="shared" si="222"/>
        <v>0</v>
      </c>
      <c r="AL236" s="64">
        <f t="shared" si="223"/>
        <v>1062</v>
      </c>
      <c r="AM236" s="64">
        <f t="shared" si="224"/>
        <v>973.875</v>
      </c>
      <c r="AN236" s="64">
        <f t="shared" si="225"/>
        <v>933</v>
      </c>
      <c r="AO236" s="64">
        <f t="shared" si="226"/>
        <v>882.75</v>
      </c>
      <c r="AP236" s="64">
        <f t="shared" si="227"/>
        <v>836.625</v>
      </c>
      <c r="AQ236" s="64">
        <f t="shared" si="229"/>
        <v>803.25</v>
      </c>
      <c r="AR236" s="64">
        <f t="shared" ref="AR236:AR254" si="231">VLOOKUP($C$106,$D$3:$K$63,$A$70,0)*(B196-B195)</f>
        <v>786</v>
      </c>
      <c r="AS236" s="64">
        <f>VLOOKUP($C$107,$D$3:$K$63,$A$70,0)*(B195-B194)</f>
        <v>766.125</v>
      </c>
      <c r="AT236" s="64">
        <f>VLOOKUP($C$108,$D$3:$K$63,$A$70,0)*B194</f>
        <v>0</v>
      </c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54">
        <f t="shared" si="178"/>
        <v>7043.625</v>
      </c>
      <c r="BP236" s="53">
        <v>2042</v>
      </c>
      <c r="BQ236" s="61">
        <f t="shared" si="216"/>
        <v>0</v>
      </c>
      <c r="BR236" s="61">
        <f t="shared" si="216"/>
        <v>0</v>
      </c>
      <c r="BS236" s="61">
        <f t="shared" si="216"/>
        <v>0</v>
      </c>
      <c r="BT236" s="61">
        <f t="shared" si="216"/>
        <v>0</v>
      </c>
      <c r="BU236" s="61">
        <f t="shared" si="216"/>
        <v>0</v>
      </c>
      <c r="BV236" s="61">
        <f t="shared" si="216"/>
        <v>0</v>
      </c>
      <c r="BW236" s="61">
        <f t="shared" si="216"/>
        <v>0</v>
      </c>
      <c r="BX236" s="61">
        <f t="shared" si="216"/>
        <v>0</v>
      </c>
      <c r="BY236" s="61">
        <f t="shared" si="216"/>
        <v>0</v>
      </c>
      <c r="BZ236" s="61">
        <f t="shared" si="216"/>
        <v>0</v>
      </c>
      <c r="CA236" s="61">
        <f t="shared" si="216"/>
        <v>0</v>
      </c>
      <c r="CB236" s="61">
        <f t="shared" si="216"/>
        <v>0</v>
      </c>
      <c r="CC236" s="61">
        <f t="shared" si="216"/>
        <v>0</v>
      </c>
      <c r="CD236" s="61">
        <f t="shared" si="216"/>
        <v>0</v>
      </c>
      <c r="CE236" s="61">
        <f t="shared" si="216"/>
        <v>0</v>
      </c>
      <c r="CF236" s="61">
        <f t="shared" si="216"/>
        <v>0</v>
      </c>
      <c r="CG236" s="61">
        <f t="shared" ref="CG236:CJ254" si="232">T236/$BM236</f>
        <v>0</v>
      </c>
      <c r="CH236" s="61">
        <f t="shared" si="232"/>
        <v>0</v>
      </c>
      <c r="CI236" s="61">
        <f t="shared" si="232"/>
        <v>0</v>
      </c>
      <c r="CJ236" s="61">
        <f t="shared" si="232"/>
        <v>0</v>
      </c>
      <c r="CK236" s="61">
        <f t="shared" si="230"/>
        <v>0</v>
      </c>
      <c r="CL236" s="61">
        <f t="shared" si="230"/>
        <v>0</v>
      </c>
      <c r="CM236" s="61">
        <f t="shared" si="230"/>
        <v>0</v>
      </c>
      <c r="CN236" s="61">
        <f t="shared" si="230"/>
        <v>0</v>
      </c>
      <c r="CO236" s="61">
        <f t="shared" si="230"/>
        <v>0</v>
      </c>
      <c r="CP236" s="61">
        <f t="shared" si="230"/>
        <v>0</v>
      </c>
      <c r="CQ236" s="61">
        <f t="shared" si="230"/>
        <v>0</v>
      </c>
      <c r="CR236" s="61">
        <f t="shared" si="230"/>
        <v>0</v>
      </c>
      <c r="CS236" s="61">
        <f t="shared" si="230"/>
        <v>0</v>
      </c>
      <c r="CT236" s="61">
        <f t="shared" si="230"/>
        <v>0</v>
      </c>
      <c r="CU236" s="61">
        <f t="shared" si="230"/>
        <v>0</v>
      </c>
      <c r="CV236" s="61">
        <f t="shared" si="230"/>
        <v>0</v>
      </c>
      <c r="CW236" s="61">
        <f t="shared" si="210"/>
        <v>0</v>
      </c>
      <c r="CX236" s="61">
        <f t="shared" si="199"/>
        <v>0</v>
      </c>
      <c r="CY236" s="61">
        <f t="shared" si="199"/>
        <v>0.15077463663951399</v>
      </c>
      <c r="CZ236" s="61">
        <f t="shared" si="199"/>
        <v>0.13826332321780299</v>
      </c>
      <c r="DA236" s="61">
        <f t="shared" si="199"/>
        <v>0.13246020337539299</v>
      </c>
      <c r="DB236" s="61">
        <f t="shared" si="199"/>
        <v>0.12532609274343801</v>
      </c>
      <c r="DC236" s="61">
        <f t="shared" si="199"/>
        <v>0.118777618058883</v>
      </c>
      <c r="DD236" s="61">
        <f t="shared" si="199"/>
        <v>0.114039290848107</v>
      </c>
      <c r="DE236" s="61">
        <f t="shared" si="199"/>
        <v>0.111590267795347</v>
      </c>
      <c r="DF236" s="61">
        <f t="shared" si="199"/>
        <v>0.10876856732151401</v>
      </c>
      <c r="DG236" s="61">
        <f t="shared" si="199"/>
        <v>0</v>
      </c>
      <c r="DH236" s="61">
        <f t="shared" si="199"/>
        <v>0</v>
      </c>
      <c r="DI236" s="61">
        <f t="shared" si="199"/>
        <v>0</v>
      </c>
      <c r="DJ236" s="61">
        <f t="shared" si="199"/>
        <v>0</v>
      </c>
      <c r="DK236" s="61">
        <f t="shared" si="199"/>
        <v>0</v>
      </c>
      <c r="DL236" s="61">
        <f t="shared" si="199"/>
        <v>0</v>
      </c>
      <c r="DM236" s="61">
        <f t="shared" si="199"/>
        <v>0</v>
      </c>
      <c r="DN236" s="61">
        <f t="shared" si="219"/>
        <v>0</v>
      </c>
      <c r="DO236" s="61">
        <f t="shared" si="219"/>
        <v>0</v>
      </c>
      <c r="DP236" s="61">
        <f t="shared" si="219"/>
        <v>0</v>
      </c>
      <c r="DQ236" s="61">
        <f t="shared" si="217"/>
        <v>0</v>
      </c>
      <c r="DR236" s="61">
        <f t="shared" si="217"/>
        <v>0</v>
      </c>
      <c r="DS236" s="61">
        <f t="shared" si="197"/>
        <v>0</v>
      </c>
      <c r="DT236" s="61">
        <f t="shared" si="176"/>
        <v>0</v>
      </c>
      <c r="DU236" s="61">
        <f t="shared" si="176"/>
        <v>0</v>
      </c>
      <c r="DV236" s="61">
        <f t="shared" si="176"/>
        <v>0</v>
      </c>
      <c r="DW236" s="61">
        <f t="shared" ref="DW236:DY254" si="233">BJ236/$BM236</f>
        <v>0</v>
      </c>
      <c r="DX236" s="61">
        <f t="shared" si="233"/>
        <v>0</v>
      </c>
      <c r="DY236" s="61">
        <f t="shared" si="233"/>
        <v>0</v>
      </c>
      <c r="DZ236" s="61">
        <f t="shared" si="228"/>
        <v>1</v>
      </c>
    </row>
    <row r="237" spans="3:130">
      <c r="C237" s="53">
        <v>2043</v>
      </c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>
        <f t="shared" si="208"/>
        <v>0</v>
      </c>
      <c r="AB237" s="64">
        <f t="shared" si="209"/>
        <v>0</v>
      </c>
      <c r="AC237" s="64">
        <f t="shared" si="211"/>
        <v>0</v>
      </c>
      <c r="AD237" s="64">
        <f t="shared" si="212"/>
        <v>0</v>
      </c>
      <c r="AE237" s="64">
        <f t="shared" si="213"/>
        <v>0</v>
      </c>
      <c r="AF237" s="64">
        <f t="shared" si="214"/>
        <v>0</v>
      </c>
      <c r="AG237" s="64">
        <f t="shared" si="215"/>
        <v>0</v>
      </c>
      <c r="AH237" s="64">
        <f t="shared" si="218"/>
        <v>0</v>
      </c>
      <c r="AI237" s="64">
        <f t="shared" si="220"/>
        <v>0</v>
      </c>
      <c r="AJ237" s="64">
        <f t="shared" si="221"/>
        <v>0</v>
      </c>
      <c r="AK237" s="64">
        <f t="shared" si="222"/>
        <v>0</v>
      </c>
      <c r="AL237" s="64">
        <f t="shared" si="223"/>
        <v>0</v>
      </c>
      <c r="AM237" s="64">
        <f t="shared" si="224"/>
        <v>973.875</v>
      </c>
      <c r="AN237" s="64">
        <f t="shared" si="225"/>
        <v>933</v>
      </c>
      <c r="AO237" s="64">
        <f t="shared" si="226"/>
        <v>882.75</v>
      </c>
      <c r="AP237" s="64">
        <f t="shared" si="227"/>
        <v>836.625</v>
      </c>
      <c r="AQ237" s="64">
        <f t="shared" si="229"/>
        <v>803.25</v>
      </c>
      <c r="AR237" s="64">
        <f t="shared" si="231"/>
        <v>786</v>
      </c>
      <c r="AS237" s="64">
        <f t="shared" ref="AS237:AS254" si="234">VLOOKUP($C$107,$D$3:$K$63,$A$70,0)*(B196-B195)</f>
        <v>766.125</v>
      </c>
      <c r="AT237" s="64">
        <f>VLOOKUP($C$108,$D$3:$K$63,$A$70,0)*(B195-B194)</f>
        <v>745.125</v>
      </c>
      <c r="AU237" s="64">
        <f>VLOOKUP($C$109,$D$3:$K$63,$A$70,0)*B194</f>
        <v>0</v>
      </c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54">
        <f t="shared" si="178"/>
        <v>6726.75</v>
      </c>
      <c r="BP237" s="53">
        <v>2043</v>
      </c>
      <c r="BQ237" s="61">
        <f t="shared" si="216"/>
        <v>0</v>
      </c>
      <c r="BR237" s="61">
        <f t="shared" si="216"/>
        <v>0</v>
      </c>
      <c r="BS237" s="61">
        <f t="shared" si="216"/>
        <v>0</v>
      </c>
      <c r="BT237" s="61">
        <f t="shared" si="216"/>
        <v>0</v>
      </c>
      <c r="BU237" s="61">
        <f t="shared" si="216"/>
        <v>0</v>
      </c>
      <c r="BV237" s="61">
        <f t="shared" si="216"/>
        <v>0</v>
      </c>
      <c r="BW237" s="61">
        <f t="shared" si="216"/>
        <v>0</v>
      </c>
      <c r="BX237" s="61">
        <f t="shared" si="216"/>
        <v>0</v>
      </c>
      <c r="BY237" s="61">
        <f t="shared" si="216"/>
        <v>0</v>
      </c>
      <c r="BZ237" s="61">
        <f t="shared" si="216"/>
        <v>0</v>
      </c>
      <c r="CA237" s="61">
        <f t="shared" si="216"/>
        <v>0</v>
      </c>
      <c r="CB237" s="61">
        <f t="shared" si="216"/>
        <v>0</v>
      </c>
      <c r="CC237" s="61">
        <f t="shared" si="216"/>
        <v>0</v>
      </c>
      <c r="CD237" s="61">
        <f t="shared" si="216"/>
        <v>0</v>
      </c>
      <c r="CE237" s="61">
        <f t="shared" si="216"/>
        <v>0</v>
      </c>
      <c r="CF237" s="61">
        <f t="shared" si="216"/>
        <v>0</v>
      </c>
      <c r="CG237" s="61">
        <f t="shared" si="232"/>
        <v>0</v>
      </c>
      <c r="CH237" s="61">
        <f t="shared" si="232"/>
        <v>0</v>
      </c>
      <c r="CI237" s="61">
        <f t="shared" si="232"/>
        <v>0</v>
      </c>
      <c r="CJ237" s="61">
        <f t="shared" si="232"/>
        <v>0</v>
      </c>
      <c r="CK237" s="61">
        <f t="shared" si="230"/>
        <v>0</v>
      </c>
      <c r="CL237" s="61">
        <f t="shared" si="230"/>
        <v>0</v>
      </c>
      <c r="CM237" s="61">
        <f t="shared" si="230"/>
        <v>0</v>
      </c>
      <c r="CN237" s="61">
        <f t="shared" si="230"/>
        <v>0</v>
      </c>
      <c r="CO237" s="61">
        <f t="shared" si="230"/>
        <v>0</v>
      </c>
      <c r="CP237" s="61">
        <f t="shared" si="230"/>
        <v>0</v>
      </c>
      <c r="CQ237" s="61">
        <f t="shared" si="230"/>
        <v>0</v>
      </c>
      <c r="CR237" s="61">
        <f t="shared" si="230"/>
        <v>0</v>
      </c>
      <c r="CS237" s="61">
        <f t="shared" si="230"/>
        <v>0</v>
      </c>
      <c r="CT237" s="61">
        <f t="shared" si="230"/>
        <v>0</v>
      </c>
      <c r="CU237" s="61">
        <f t="shared" si="230"/>
        <v>0</v>
      </c>
      <c r="CV237" s="61">
        <f t="shared" si="230"/>
        <v>0</v>
      </c>
      <c r="CW237" s="61">
        <f t="shared" si="210"/>
        <v>0</v>
      </c>
      <c r="CX237" s="61">
        <f t="shared" si="199"/>
        <v>0</v>
      </c>
      <c r="CY237" s="61">
        <f t="shared" ref="CY237:DM253" si="235">AL237/$BM237</f>
        <v>0</v>
      </c>
      <c r="CZ237" s="61">
        <f t="shared" si="235"/>
        <v>0.144776452224328</v>
      </c>
      <c r="DA237" s="61">
        <f t="shared" si="235"/>
        <v>0.138699966551455</v>
      </c>
      <c r="DB237" s="61">
        <f t="shared" si="235"/>
        <v>0.13122979150406999</v>
      </c>
      <c r="DC237" s="61">
        <f t="shared" si="235"/>
        <v>0.124372839781469</v>
      </c>
      <c r="DD237" s="61">
        <f t="shared" si="235"/>
        <v>0.11941130560820599</v>
      </c>
      <c r="DE237" s="61">
        <f t="shared" si="235"/>
        <v>0.116846917159104</v>
      </c>
      <c r="DF237" s="61">
        <f t="shared" si="235"/>
        <v>0.11389229568513801</v>
      </c>
      <c r="DG237" s="61">
        <f t="shared" si="235"/>
        <v>0.11077043148623</v>
      </c>
      <c r="DH237" s="61">
        <f t="shared" si="235"/>
        <v>0</v>
      </c>
      <c r="DI237" s="61">
        <f t="shared" si="235"/>
        <v>0</v>
      </c>
      <c r="DJ237" s="61">
        <f t="shared" si="235"/>
        <v>0</v>
      </c>
      <c r="DK237" s="61">
        <f t="shared" si="235"/>
        <v>0</v>
      </c>
      <c r="DL237" s="61">
        <f t="shared" si="235"/>
        <v>0</v>
      </c>
      <c r="DM237" s="61">
        <f t="shared" si="235"/>
        <v>0</v>
      </c>
      <c r="DN237" s="61">
        <f t="shared" si="219"/>
        <v>0</v>
      </c>
      <c r="DO237" s="61">
        <f t="shared" si="219"/>
        <v>0</v>
      </c>
      <c r="DP237" s="61">
        <f t="shared" si="219"/>
        <v>0</v>
      </c>
      <c r="DQ237" s="61">
        <f t="shared" si="217"/>
        <v>0</v>
      </c>
      <c r="DR237" s="61">
        <f t="shared" si="217"/>
        <v>0</v>
      </c>
      <c r="DS237" s="61">
        <f t="shared" si="197"/>
        <v>0</v>
      </c>
      <c r="DT237" s="61">
        <f t="shared" si="197"/>
        <v>0</v>
      </c>
      <c r="DU237" s="61">
        <f t="shared" si="197"/>
        <v>0</v>
      </c>
      <c r="DV237" s="61">
        <f t="shared" si="197"/>
        <v>0</v>
      </c>
      <c r="DW237" s="61">
        <f t="shared" si="233"/>
        <v>0</v>
      </c>
      <c r="DX237" s="61">
        <f t="shared" si="233"/>
        <v>0</v>
      </c>
      <c r="DY237" s="61">
        <f t="shared" si="233"/>
        <v>0</v>
      </c>
      <c r="DZ237" s="61">
        <f t="shared" si="228"/>
        <v>1</v>
      </c>
    </row>
    <row r="238" spans="3:130">
      <c r="C238" s="53">
        <v>2044</v>
      </c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>
        <f t="shared" si="209"/>
        <v>0</v>
      </c>
      <c r="AC238" s="64">
        <f t="shared" si="211"/>
        <v>0</v>
      </c>
      <c r="AD238" s="64">
        <f t="shared" si="212"/>
        <v>0</v>
      </c>
      <c r="AE238" s="64">
        <f t="shared" si="213"/>
        <v>0</v>
      </c>
      <c r="AF238" s="64">
        <f t="shared" si="214"/>
        <v>0</v>
      </c>
      <c r="AG238" s="64">
        <f t="shared" si="215"/>
        <v>0</v>
      </c>
      <c r="AH238" s="64">
        <f t="shared" si="218"/>
        <v>0</v>
      </c>
      <c r="AI238" s="64">
        <f t="shared" si="220"/>
        <v>0</v>
      </c>
      <c r="AJ238" s="64">
        <f t="shared" si="221"/>
        <v>0</v>
      </c>
      <c r="AK238" s="64">
        <f t="shared" si="222"/>
        <v>0</v>
      </c>
      <c r="AL238" s="64">
        <f t="shared" si="223"/>
        <v>0</v>
      </c>
      <c r="AM238" s="64">
        <f t="shared" si="224"/>
        <v>0</v>
      </c>
      <c r="AN238" s="64">
        <f t="shared" si="225"/>
        <v>933</v>
      </c>
      <c r="AO238" s="64">
        <f t="shared" si="226"/>
        <v>882.75</v>
      </c>
      <c r="AP238" s="64">
        <f t="shared" si="227"/>
        <v>836.625</v>
      </c>
      <c r="AQ238" s="64">
        <f t="shared" si="229"/>
        <v>803.25</v>
      </c>
      <c r="AR238" s="64">
        <f t="shared" si="231"/>
        <v>786</v>
      </c>
      <c r="AS238" s="64">
        <f t="shared" si="234"/>
        <v>766.125</v>
      </c>
      <c r="AT238" s="64">
        <f t="shared" ref="AT238:AT254" si="236">VLOOKUP($C$108,$D$3:$K$63,$A$70,0)*(B196-B195)</f>
        <v>745.125</v>
      </c>
      <c r="AU238" s="64">
        <f>VLOOKUP($C$109,$D$3:$K$63,$A$70,0)*(B195-B194)</f>
        <v>742.5</v>
      </c>
      <c r="AV238" s="64">
        <f>VLOOKUP($C$110,$D$3:$K$63,$A$70,0)*B194</f>
        <v>0</v>
      </c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54">
        <f t="shared" si="178"/>
        <v>6495.375</v>
      </c>
      <c r="BP238" s="53">
        <v>2044</v>
      </c>
      <c r="BQ238" s="61">
        <f t="shared" si="216"/>
        <v>0</v>
      </c>
      <c r="BR238" s="61">
        <f t="shared" si="216"/>
        <v>0</v>
      </c>
      <c r="BS238" s="61">
        <f t="shared" si="216"/>
        <v>0</v>
      </c>
      <c r="BT238" s="61">
        <f t="shared" si="216"/>
        <v>0</v>
      </c>
      <c r="BU238" s="61">
        <f t="shared" si="216"/>
        <v>0</v>
      </c>
      <c r="BV238" s="61">
        <f t="shared" si="216"/>
        <v>0</v>
      </c>
      <c r="BW238" s="61">
        <f t="shared" si="216"/>
        <v>0</v>
      </c>
      <c r="BX238" s="61">
        <f t="shared" si="216"/>
        <v>0</v>
      </c>
      <c r="BY238" s="61">
        <f t="shared" si="216"/>
        <v>0</v>
      </c>
      <c r="BZ238" s="61">
        <f t="shared" si="216"/>
        <v>0</v>
      </c>
      <c r="CA238" s="61">
        <f t="shared" si="216"/>
        <v>0</v>
      </c>
      <c r="CB238" s="61">
        <f t="shared" si="216"/>
        <v>0</v>
      </c>
      <c r="CC238" s="61">
        <f t="shared" si="216"/>
        <v>0</v>
      </c>
      <c r="CD238" s="61">
        <f t="shared" si="216"/>
        <v>0</v>
      </c>
      <c r="CE238" s="61">
        <f t="shared" si="216"/>
        <v>0</v>
      </c>
      <c r="CF238" s="61">
        <f t="shared" si="216"/>
        <v>0</v>
      </c>
      <c r="CG238" s="61">
        <f t="shared" si="232"/>
        <v>0</v>
      </c>
      <c r="CH238" s="61">
        <f t="shared" si="232"/>
        <v>0</v>
      </c>
      <c r="CI238" s="61">
        <f t="shared" si="232"/>
        <v>0</v>
      </c>
      <c r="CJ238" s="61">
        <f t="shared" si="232"/>
        <v>0</v>
      </c>
      <c r="CK238" s="61">
        <f t="shared" si="230"/>
        <v>0</v>
      </c>
      <c r="CL238" s="61">
        <f t="shared" si="230"/>
        <v>0</v>
      </c>
      <c r="CM238" s="61">
        <f t="shared" si="230"/>
        <v>0</v>
      </c>
      <c r="CN238" s="61">
        <f t="shared" si="230"/>
        <v>0</v>
      </c>
      <c r="CO238" s="61">
        <f t="shared" si="230"/>
        <v>0</v>
      </c>
      <c r="CP238" s="61">
        <f t="shared" si="230"/>
        <v>0</v>
      </c>
      <c r="CQ238" s="61">
        <f t="shared" si="230"/>
        <v>0</v>
      </c>
      <c r="CR238" s="61">
        <f t="shared" si="230"/>
        <v>0</v>
      </c>
      <c r="CS238" s="61">
        <f t="shared" si="230"/>
        <v>0</v>
      </c>
      <c r="CT238" s="61">
        <f t="shared" si="230"/>
        <v>0</v>
      </c>
      <c r="CU238" s="61">
        <f t="shared" si="230"/>
        <v>0</v>
      </c>
      <c r="CV238" s="61">
        <f t="shared" si="230"/>
        <v>0</v>
      </c>
      <c r="CW238" s="61">
        <f t="shared" si="210"/>
        <v>0</v>
      </c>
      <c r="CX238" s="61">
        <f t="shared" si="210"/>
        <v>0</v>
      </c>
      <c r="CY238" s="61">
        <f t="shared" si="235"/>
        <v>0</v>
      </c>
      <c r="CZ238" s="61">
        <f t="shared" si="235"/>
        <v>0</v>
      </c>
      <c r="DA238" s="61">
        <f t="shared" si="235"/>
        <v>0.143640667397956</v>
      </c>
      <c r="DB238" s="61">
        <f t="shared" si="235"/>
        <v>0.135904393510767</v>
      </c>
      <c r="DC238" s="61">
        <f t="shared" si="235"/>
        <v>0.12880318688297401</v>
      </c>
      <c r="DD238" s="61">
        <f t="shared" si="235"/>
        <v>0.123664915420588</v>
      </c>
      <c r="DE238" s="61">
        <f t="shared" si="235"/>
        <v>0.121009179608568</v>
      </c>
      <c r="DF238" s="61">
        <f t="shared" si="235"/>
        <v>0.117949310086023</v>
      </c>
      <c r="DG238" s="61">
        <f t="shared" si="235"/>
        <v>0.114716240401824</v>
      </c>
      <c r="DH238" s="61">
        <f t="shared" si="235"/>
        <v>0.1143121066913</v>
      </c>
      <c r="DI238" s="61">
        <f t="shared" si="235"/>
        <v>0</v>
      </c>
      <c r="DJ238" s="61">
        <f t="shared" si="235"/>
        <v>0</v>
      </c>
      <c r="DK238" s="61">
        <f t="shared" si="235"/>
        <v>0</v>
      </c>
      <c r="DL238" s="61">
        <f t="shared" si="235"/>
        <v>0</v>
      </c>
      <c r="DM238" s="61">
        <f t="shared" si="235"/>
        <v>0</v>
      </c>
      <c r="DN238" s="61">
        <f t="shared" si="219"/>
        <v>0</v>
      </c>
      <c r="DO238" s="61">
        <f t="shared" si="219"/>
        <v>0</v>
      </c>
      <c r="DP238" s="61">
        <f t="shared" si="219"/>
        <v>0</v>
      </c>
      <c r="DQ238" s="61">
        <f t="shared" si="217"/>
        <v>0</v>
      </c>
      <c r="DR238" s="61">
        <f t="shared" si="217"/>
        <v>0</v>
      </c>
      <c r="DS238" s="61">
        <f t="shared" si="197"/>
        <v>0</v>
      </c>
      <c r="DT238" s="61">
        <f t="shared" si="197"/>
        <v>0</v>
      </c>
      <c r="DU238" s="61">
        <f t="shared" si="197"/>
        <v>0</v>
      </c>
      <c r="DV238" s="61">
        <f t="shared" si="197"/>
        <v>0</v>
      </c>
      <c r="DW238" s="61">
        <f t="shared" si="233"/>
        <v>0</v>
      </c>
      <c r="DX238" s="61">
        <f t="shared" si="233"/>
        <v>0</v>
      </c>
      <c r="DY238" s="61">
        <f t="shared" si="233"/>
        <v>0</v>
      </c>
      <c r="DZ238" s="61">
        <f t="shared" si="228"/>
        <v>1</v>
      </c>
    </row>
    <row r="239" spans="3:130">
      <c r="C239" s="53">
        <v>2045</v>
      </c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>
        <f t="shared" si="211"/>
        <v>0</v>
      </c>
      <c r="AD239" s="64">
        <f t="shared" si="212"/>
        <v>0</v>
      </c>
      <c r="AE239" s="64">
        <f t="shared" si="213"/>
        <v>0</v>
      </c>
      <c r="AF239" s="64">
        <f t="shared" si="214"/>
        <v>0</v>
      </c>
      <c r="AG239" s="64">
        <f t="shared" si="215"/>
        <v>0</v>
      </c>
      <c r="AH239" s="64">
        <f t="shared" si="218"/>
        <v>0</v>
      </c>
      <c r="AI239" s="64">
        <f t="shared" si="220"/>
        <v>0</v>
      </c>
      <c r="AJ239" s="64">
        <f t="shared" si="221"/>
        <v>0</v>
      </c>
      <c r="AK239" s="64">
        <f t="shared" si="222"/>
        <v>0</v>
      </c>
      <c r="AL239" s="64">
        <f t="shared" si="223"/>
        <v>0</v>
      </c>
      <c r="AM239" s="64">
        <f t="shared" si="224"/>
        <v>0</v>
      </c>
      <c r="AN239" s="64">
        <f t="shared" si="225"/>
        <v>0</v>
      </c>
      <c r="AO239" s="64">
        <f t="shared" si="226"/>
        <v>882.75</v>
      </c>
      <c r="AP239" s="64">
        <f t="shared" si="227"/>
        <v>836.625</v>
      </c>
      <c r="AQ239" s="64">
        <f t="shared" si="229"/>
        <v>803.25</v>
      </c>
      <c r="AR239" s="64">
        <f t="shared" si="231"/>
        <v>786</v>
      </c>
      <c r="AS239" s="64">
        <f t="shared" si="234"/>
        <v>766.125</v>
      </c>
      <c r="AT239" s="64">
        <f t="shared" si="236"/>
        <v>745.125</v>
      </c>
      <c r="AU239" s="64">
        <f t="shared" ref="AU239:AU254" si="237">VLOOKUP($C$109,$D$3:$K$63,$A$70,0)*(B196-B195)</f>
        <v>742.5</v>
      </c>
      <c r="AV239" s="64">
        <f>VLOOKUP($C$110,$D$3:$K$63,$A$70,0)*(B195-B194)</f>
        <v>735.75</v>
      </c>
      <c r="AW239" s="64">
        <f>VLOOKUP($C$111,$D$3:$K$63,$A$70,0)*B194</f>
        <v>0</v>
      </c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54">
        <f t="shared" si="178"/>
        <v>6298.125</v>
      </c>
      <c r="BP239" s="53">
        <v>2045</v>
      </c>
      <c r="BQ239" s="61">
        <f t="shared" si="216"/>
        <v>0</v>
      </c>
      <c r="BR239" s="61">
        <f t="shared" si="216"/>
        <v>0</v>
      </c>
      <c r="BS239" s="61">
        <f t="shared" si="216"/>
        <v>0</v>
      </c>
      <c r="BT239" s="61">
        <f t="shared" si="216"/>
        <v>0</v>
      </c>
      <c r="BU239" s="61">
        <f t="shared" si="216"/>
        <v>0</v>
      </c>
      <c r="BV239" s="61">
        <f t="shared" si="216"/>
        <v>0</v>
      </c>
      <c r="BW239" s="61">
        <f t="shared" si="216"/>
        <v>0</v>
      </c>
      <c r="BX239" s="61">
        <f t="shared" si="216"/>
        <v>0</v>
      </c>
      <c r="BY239" s="61">
        <f t="shared" si="216"/>
        <v>0</v>
      </c>
      <c r="BZ239" s="61">
        <f t="shared" si="216"/>
        <v>0</v>
      </c>
      <c r="CA239" s="61">
        <f t="shared" si="216"/>
        <v>0</v>
      </c>
      <c r="CB239" s="61">
        <f t="shared" si="216"/>
        <v>0</v>
      </c>
      <c r="CC239" s="61">
        <f t="shared" si="216"/>
        <v>0</v>
      </c>
      <c r="CD239" s="61">
        <f t="shared" si="216"/>
        <v>0</v>
      </c>
      <c r="CE239" s="61">
        <f t="shared" si="216"/>
        <v>0</v>
      </c>
      <c r="CF239" s="61">
        <f t="shared" si="216"/>
        <v>0</v>
      </c>
      <c r="CG239" s="61">
        <f t="shared" si="232"/>
        <v>0</v>
      </c>
      <c r="CH239" s="61">
        <f t="shared" si="232"/>
        <v>0</v>
      </c>
      <c r="CI239" s="61">
        <f t="shared" si="232"/>
        <v>0</v>
      </c>
      <c r="CJ239" s="61">
        <f t="shared" si="232"/>
        <v>0</v>
      </c>
      <c r="CK239" s="61">
        <f t="shared" si="230"/>
        <v>0</v>
      </c>
      <c r="CL239" s="61">
        <f t="shared" si="230"/>
        <v>0</v>
      </c>
      <c r="CM239" s="61">
        <f t="shared" si="230"/>
        <v>0</v>
      </c>
      <c r="CN239" s="61">
        <f t="shared" si="230"/>
        <v>0</v>
      </c>
      <c r="CO239" s="61">
        <f t="shared" si="230"/>
        <v>0</v>
      </c>
      <c r="CP239" s="61">
        <f t="shared" si="230"/>
        <v>0</v>
      </c>
      <c r="CQ239" s="61">
        <f t="shared" si="230"/>
        <v>0</v>
      </c>
      <c r="CR239" s="61">
        <f t="shared" si="230"/>
        <v>0</v>
      </c>
      <c r="CS239" s="61">
        <f t="shared" si="230"/>
        <v>0</v>
      </c>
      <c r="CT239" s="61">
        <f t="shared" si="230"/>
        <v>0</v>
      </c>
      <c r="CU239" s="61">
        <f t="shared" si="230"/>
        <v>0</v>
      </c>
      <c r="CV239" s="61">
        <f t="shared" si="230"/>
        <v>0</v>
      </c>
      <c r="CW239" s="61">
        <f t="shared" si="210"/>
        <v>0</v>
      </c>
      <c r="CX239" s="61">
        <f t="shared" si="210"/>
        <v>0</v>
      </c>
      <c r="CY239" s="61">
        <f t="shared" si="235"/>
        <v>0</v>
      </c>
      <c r="CZ239" s="61">
        <f t="shared" si="235"/>
        <v>0</v>
      </c>
      <c r="DA239" s="61">
        <f t="shared" si="235"/>
        <v>0</v>
      </c>
      <c r="DB239" s="61">
        <f t="shared" si="235"/>
        <v>0.14016076213158701</v>
      </c>
      <c r="DC239" s="61">
        <f t="shared" si="235"/>
        <v>0.13283715391485601</v>
      </c>
      <c r="DD239" s="61">
        <f t="shared" si="235"/>
        <v>0.12753795772551399</v>
      </c>
      <c r="DE239" s="61">
        <f t="shared" si="235"/>
        <v>0.124799047335517</v>
      </c>
      <c r="DF239" s="61">
        <f t="shared" si="235"/>
        <v>0.121643346233998</v>
      </c>
      <c r="DG239" s="61">
        <f t="shared" si="235"/>
        <v>0.118309020541828</v>
      </c>
      <c r="DH239" s="61">
        <f t="shared" si="235"/>
        <v>0.117892229830307</v>
      </c>
      <c r="DI239" s="61">
        <f t="shared" si="235"/>
        <v>0.11682048228639499</v>
      </c>
      <c r="DJ239" s="61">
        <f t="shared" si="235"/>
        <v>0</v>
      </c>
      <c r="DK239" s="61">
        <f t="shared" si="235"/>
        <v>0</v>
      </c>
      <c r="DL239" s="61">
        <f t="shared" si="235"/>
        <v>0</v>
      </c>
      <c r="DM239" s="61">
        <f t="shared" si="235"/>
        <v>0</v>
      </c>
      <c r="DN239" s="61">
        <f t="shared" si="219"/>
        <v>0</v>
      </c>
      <c r="DO239" s="61">
        <f t="shared" si="219"/>
        <v>0</v>
      </c>
      <c r="DP239" s="61">
        <f t="shared" si="219"/>
        <v>0</v>
      </c>
      <c r="DQ239" s="61">
        <f t="shared" si="217"/>
        <v>0</v>
      </c>
      <c r="DR239" s="61">
        <f t="shared" si="217"/>
        <v>0</v>
      </c>
      <c r="DS239" s="61">
        <f t="shared" si="197"/>
        <v>0</v>
      </c>
      <c r="DT239" s="61">
        <f t="shared" si="197"/>
        <v>0</v>
      </c>
      <c r="DU239" s="61">
        <f t="shared" si="197"/>
        <v>0</v>
      </c>
      <c r="DV239" s="61">
        <f t="shared" si="197"/>
        <v>0</v>
      </c>
      <c r="DW239" s="61">
        <f t="shared" si="233"/>
        <v>0</v>
      </c>
      <c r="DX239" s="61">
        <f t="shared" si="233"/>
        <v>0</v>
      </c>
      <c r="DY239" s="61">
        <f t="shared" si="233"/>
        <v>0</v>
      </c>
      <c r="DZ239" s="61">
        <f t="shared" si="228"/>
        <v>1</v>
      </c>
    </row>
    <row r="240" spans="3:130">
      <c r="C240" s="53">
        <v>2046</v>
      </c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>
        <f t="shared" si="212"/>
        <v>0</v>
      </c>
      <c r="AE240" s="64">
        <f t="shared" si="213"/>
        <v>0</v>
      </c>
      <c r="AF240" s="64">
        <f t="shared" si="214"/>
        <v>0</v>
      </c>
      <c r="AG240" s="64">
        <f t="shared" si="215"/>
        <v>0</v>
      </c>
      <c r="AH240" s="64">
        <f t="shared" si="218"/>
        <v>0</v>
      </c>
      <c r="AI240" s="64">
        <f t="shared" si="220"/>
        <v>0</v>
      </c>
      <c r="AJ240" s="64">
        <f t="shared" si="221"/>
        <v>0</v>
      </c>
      <c r="AK240" s="64">
        <f t="shared" si="222"/>
        <v>0</v>
      </c>
      <c r="AL240" s="64">
        <f t="shared" si="223"/>
        <v>0</v>
      </c>
      <c r="AM240" s="64">
        <f t="shared" si="224"/>
        <v>0</v>
      </c>
      <c r="AN240" s="64">
        <f t="shared" si="225"/>
        <v>0</v>
      </c>
      <c r="AO240" s="64">
        <f t="shared" si="226"/>
        <v>0</v>
      </c>
      <c r="AP240" s="64">
        <f t="shared" si="227"/>
        <v>836.625</v>
      </c>
      <c r="AQ240" s="64">
        <f t="shared" si="229"/>
        <v>803.25</v>
      </c>
      <c r="AR240" s="64">
        <f t="shared" si="231"/>
        <v>786</v>
      </c>
      <c r="AS240" s="64">
        <f t="shared" si="234"/>
        <v>766.125</v>
      </c>
      <c r="AT240" s="64">
        <f t="shared" si="236"/>
        <v>745.125</v>
      </c>
      <c r="AU240" s="64">
        <f t="shared" si="237"/>
        <v>742.5</v>
      </c>
      <c r="AV240" s="64">
        <f t="shared" ref="AV240:AV254" si="238">VLOOKUP($C$110,$D$3:$K$63,$A$70,0)*(B196-B195)</f>
        <v>735.75</v>
      </c>
      <c r="AW240" s="64">
        <f>VLOOKUP($C$111,$D$3:$K$63,$A$70,0)*(B195-B194)</f>
        <v>731.625</v>
      </c>
      <c r="AX240" s="64">
        <f>VLOOKUP($C$112,$D$3:$K$63,$A$70,0)*B194</f>
        <v>0</v>
      </c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54">
        <f t="shared" si="178"/>
        <v>6147</v>
      </c>
      <c r="BP240" s="53">
        <v>2046</v>
      </c>
      <c r="BQ240" s="61">
        <f t="shared" si="216"/>
        <v>0</v>
      </c>
      <c r="BR240" s="61">
        <f t="shared" si="216"/>
        <v>0</v>
      </c>
      <c r="BS240" s="61">
        <f t="shared" si="216"/>
        <v>0</v>
      </c>
      <c r="BT240" s="61">
        <f t="shared" si="216"/>
        <v>0</v>
      </c>
      <c r="BU240" s="61">
        <f t="shared" si="216"/>
        <v>0</v>
      </c>
      <c r="BV240" s="61">
        <f t="shared" si="216"/>
        <v>0</v>
      </c>
      <c r="BW240" s="61">
        <f t="shared" si="216"/>
        <v>0</v>
      </c>
      <c r="BX240" s="61">
        <f t="shared" si="216"/>
        <v>0</v>
      </c>
      <c r="BY240" s="61">
        <f t="shared" si="216"/>
        <v>0</v>
      </c>
      <c r="BZ240" s="61">
        <f t="shared" si="216"/>
        <v>0</v>
      </c>
      <c r="CA240" s="61">
        <f t="shared" si="216"/>
        <v>0</v>
      </c>
      <c r="CB240" s="61">
        <f t="shared" si="216"/>
        <v>0</v>
      </c>
      <c r="CC240" s="61">
        <f t="shared" si="216"/>
        <v>0</v>
      </c>
      <c r="CD240" s="61">
        <f t="shared" si="216"/>
        <v>0</v>
      </c>
      <c r="CE240" s="61">
        <f t="shared" si="216"/>
        <v>0</v>
      </c>
      <c r="CF240" s="61">
        <f t="shared" ref="CF240:CF254" si="239">S240/$BM240</f>
        <v>0</v>
      </c>
      <c r="CG240" s="61">
        <f t="shared" si="232"/>
        <v>0</v>
      </c>
      <c r="CH240" s="61">
        <f t="shared" si="232"/>
        <v>0</v>
      </c>
      <c r="CI240" s="61">
        <f t="shared" si="232"/>
        <v>0</v>
      </c>
      <c r="CJ240" s="61">
        <f t="shared" si="232"/>
        <v>0</v>
      </c>
      <c r="CK240" s="61">
        <f t="shared" si="230"/>
        <v>0</v>
      </c>
      <c r="CL240" s="61">
        <f t="shared" si="230"/>
        <v>0</v>
      </c>
      <c r="CM240" s="61">
        <f t="shared" si="230"/>
        <v>0</v>
      </c>
      <c r="CN240" s="61">
        <f t="shared" si="230"/>
        <v>0</v>
      </c>
      <c r="CO240" s="61">
        <f t="shared" si="230"/>
        <v>0</v>
      </c>
      <c r="CP240" s="61">
        <f t="shared" si="230"/>
        <v>0</v>
      </c>
      <c r="CQ240" s="61">
        <f t="shared" si="230"/>
        <v>0</v>
      </c>
      <c r="CR240" s="61">
        <f t="shared" si="230"/>
        <v>0</v>
      </c>
      <c r="CS240" s="61">
        <f t="shared" si="230"/>
        <v>0</v>
      </c>
      <c r="CT240" s="61">
        <f t="shared" si="230"/>
        <v>0</v>
      </c>
      <c r="CU240" s="61">
        <f t="shared" si="230"/>
        <v>0</v>
      </c>
      <c r="CV240" s="61">
        <f t="shared" si="230"/>
        <v>0</v>
      </c>
      <c r="CW240" s="61">
        <f t="shared" si="210"/>
        <v>0</v>
      </c>
      <c r="CX240" s="61">
        <f t="shared" si="210"/>
        <v>0</v>
      </c>
      <c r="CY240" s="61">
        <f t="shared" si="235"/>
        <v>0</v>
      </c>
      <c r="CZ240" s="61">
        <f t="shared" si="235"/>
        <v>0</v>
      </c>
      <c r="DA240" s="61">
        <f t="shared" si="235"/>
        <v>0</v>
      </c>
      <c r="DB240" s="61">
        <f t="shared" si="235"/>
        <v>0</v>
      </c>
      <c r="DC240" s="61">
        <f t="shared" si="235"/>
        <v>0.13610297706198099</v>
      </c>
      <c r="DD240" s="61">
        <f t="shared" si="235"/>
        <v>0.13067349926793601</v>
      </c>
      <c r="DE240" s="61">
        <f t="shared" si="235"/>
        <v>0.12786725231820401</v>
      </c>
      <c r="DF240" s="61">
        <f t="shared" si="235"/>
        <v>0.124633967789165</v>
      </c>
      <c r="DG240" s="61">
        <f t="shared" si="235"/>
        <v>0.12121766715471</v>
      </c>
      <c r="DH240" s="61">
        <f t="shared" si="235"/>
        <v>0.120790629575403</v>
      </c>
      <c r="DI240" s="61">
        <f t="shared" si="235"/>
        <v>0.119692532942899</v>
      </c>
      <c r="DJ240" s="61">
        <f t="shared" si="235"/>
        <v>0.119021473889702</v>
      </c>
      <c r="DK240" s="61">
        <f t="shared" si="235"/>
        <v>0</v>
      </c>
      <c r="DL240" s="61">
        <f t="shared" si="235"/>
        <v>0</v>
      </c>
      <c r="DM240" s="61">
        <f t="shared" si="235"/>
        <v>0</v>
      </c>
      <c r="DN240" s="61">
        <f t="shared" si="219"/>
        <v>0</v>
      </c>
      <c r="DO240" s="61">
        <f t="shared" si="219"/>
        <v>0</v>
      </c>
      <c r="DP240" s="61">
        <f t="shared" si="219"/>
        <v>0</v>
      </c>
      <c r="DQ240" s="61">
        <f t="shared" si="217"/>
        <v>0</v>
      </c>
      <c r="DR240" s="61">
        <f t="shared" si="217"/>
        <v>0</v>
      </c>
      <c r="DS240" s="61">
        <f t="shared" si="197"/>
        <v>0</v>
      </c>
      <c r="DT240" s="61">
        <f t="shared" si="197"/>
        <v>0</v>
      </c>
      <c r="DU240" s="61">
        <f t="shared" si="197"/>
        <v>0</v>
      </c>
      <c r="DV240" s="61">
        <f t="shared" si="197"/>
        <v>0</v>
      </c>
      <c r="DW240" s="61">
        <f t="shared" si="233"/>
        <v>0</v>
      </c>
      <c r="DX240" s="61">
        <f t="shared" si="233"/>
        <v>0</v>
      </c>
      <c r="DY240" s="61">
        <f t="shared" si="233"/>
        <v>0</v>
      </c>
      <c r="DZ240" s="61">
        <f t="shared" si="228"/>
        <v>1</v>
      </c>
    </row>
    <row r="241" spans="2:130">
      <c r="C241" s="53">
        <v>2047</v>
      </c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>
        <f t="shared" si="213"/>
        <v>0</v>
      </c>
      <c r="AF241" s="64">
        <f t="shared" si="214"/>
        <v>0</v>
      </c>
      <c r="AG241" s="64">
        <f t="shared" si="215"/>
        <v>0</v>
      </c>
      <c r="AH241" s="64">
        <f t="shared" si="218"/>
        <v>0</v>
      </c>
      <c r="AI241" s="64">
        <f t="shared" si="220"/>
        <v>0</v>
      </c>
      <c r="AJ241" s="64">
        <f t="shared" si="221"/>
        <v>0</v>
      </c>
      <c r="AK241" s="64">
        <f t="shared" si="222"/>
        <v>0</v>
      </c>
      <c r="AL241" s="64">
        <f t="shared" si="223"/>
        <v>0</v>
      </c>
      <c r="AM241" s="64">
        <f t="shared" si="224"/>
        <v>0</v>
      </c>
      <c r="AN241" s="64">
        <f t="shared" si="225"/>
        <v>0</v>
      </c>
      <c r="AO241" s="64">
        <f t="shared" si="226"/>
        <v>0</v>
      </c>
      <c r="AP241" s="64">
        <f t="shared" si="227"/>
        <v>0</v>
      </c>
      <c r="AQ241" s="64">
        <f t="shared" si="229"/>
        <v>803.25</v>
      </c>
      <c r="AR241" s="64">
        <f t="shared" si="231"/>
        <v>786</v>
      </c>
      <c r="AS241" s="64">
        <f t="shared" si="234"/>
        <v>766.125</v>
      </c>
      <c r="AT241" s="64">
        <f t="shared" si="236"/>
        <v>745.125</v>
      </c>
      <c r="AU241" s="64">
        <f t="shared" si="237"/>
        <v>742.5</v>
      </c>
      <c r="AV241" s="64">
        <f t="shared" si="238"/>
        <v>735.75</v>
      </c>
      <c r="AW241" s="64">
        <f t="shared" ref="AW241:AW254" si="240">VLOOKUP($C$111,$D$3:$K$63,$A$70,0)*(B196-B195)</f>
        <v>731.625</v>
      </c>
      <c r="AX241" s="64">
        <f>VLOOKUP($C$112,$D$3:$K$63,$A$70,0)*(B195-B194)</f>
        <v>721.125</v>
      </c>
      <c r="AY241" s="64">
        <f>VLOOKUP($C$113,$D$3:$K$63,$A$70,0)*B194</f>
        <v>0</v>
      </c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54">
        <f t="shared" si="178"/>
        <v>6031.5</v>
      </c>
      <c r="BP241" s="53">
        <v>2047</v>
      </c>
      <c r="BQ241" s="61">
        <f t="shared" ref="BQ241:CE254" si="241">D241/$BM241</f>
        <v>0</v>
      </c>
      <c r="BR241" s="61">
        <f t="shared" si="241"/>
        <v>0</v>
      </c>
      <c r="BS241" s="61">
        <f t="shared" si="241"/>
        <v>0</v>
      </c>
      <c r="BT241" s="61">
        <f t="shared" si="241"/>
        <v>0</v>
      </c>
      <c r="BU241" s="61">
        <f t="shared" si="241"/>
        <v>0</v>
      </c>
      <c r="BV241" s="61">
        <f t="shared" si="241"/>
        <v>0</v>
      </c>
      <c r="BW241" s="61">
        <f t="shared" si="241"/>
        <v>0</v>
      </c>
      <c r="BX241" s="61">
        <f t="shared" si="241"/>
        <v>0</v>
      </c>
      <c r="BY241" s="61">
        <f t="shared" si="241"/>
        <v>0</v>
      </c>
      <c r="BZ241" s="61">
        <f t="shared" si="241"/>
        <v>0</v>
      </c>
      <c r="CA241" s="61">
        <f t="shared" si="241"/>
        <v>0</v>
      </c>
      <c r="CB241" s="61">
        <f t="shared" si="241"/>
        <v>0</v>
      </c>
      <c r="CC241" s="61">
        <f t="shared" si="241"/>
        <v>0</v>
      </c>
      <c r="CD241" s="61">
        <f t="shared" si="241"/>
        <v>0</v>
      </c>
      <c r="CE241" s="61">
        <f t="shared" si="241"/>
        <v>0</v>
      </c>
      <c r="CF241" s="61">
        <f t="shared" si="239"/>
        <v>0</v>
      </c>
      <c r="CG241" s="61">
        <f t="shared" si="232"/>
        <v>0</v>
      </c>
      <c r="CH241" s="61">
        <f t="shared" si="232"/>
        <v>0</v>
      </c>
      <c r="CI241" s="61">
        <f t="shared" si="232"/>
        <v>0</v>
      </c>
      <c r="CJ241" s="61">
        <f t="shared" si="232"/>
        <v>0</v>
      </c>
      <c r="CK241" s="61">
        <f t="shared" si="230"/>
        <v>0</v>
      </c>
      <c r="CL241" s="61">
        <f t="shared" si="230"/>
        <v>0</v>
      </c>
      <c r="CM241" s="61">
        <f t="shared" si="230"/>
        <v>0</v>
      </c>
      <c r="CN241" s="61">
        <f t="shared" si="230"/>
        <v>0</v>
      </c>
      <c r="CO241" s="61">
        <f t="shared" si="230"/>
        <v>0</v>
      </c>
      <c r="CP241" s="61">
        <f t="shared" si="230"/>
        <v>0</v>
      </c>
      <c r="CQ241" s="61">
        <f t="shared" si="230"/>
        <v>0</v>
      </c>
      <c r="CR241" s="61">
        <f t="shared" si="230"/>
        <v>0</v>
      </c>
      <c r="CS241" s="61">
        <f t="shared" si="230"/>
        <v>0</v>
      </c>
      <c r="CT241" s="61">
        <f t="shared" si="230"/>
        <v>0</v>
      </c>
      <c r="CU241" s="61">
        <f t="shared" si="230"/>
        <v>0</v>
      </c>
      <c r="CV241" s="61">
        <f t="shared" si="230"/>
        <v>0</v>
      </c>
      <c r="CW241" s="61">
        <f t="shared" si="210"/>
        <v>0</v>
      </c>
      <c r="CX241" s="61">
        <f t="shared" si="210"/>
        <v>0</v>
      </c>
      <c r="CY241" s="61">
        <f t="shared" si="235"/>
        <v>0</v>
      </c>
      <c r="CZ241" s="61">
        <f t="shared" si="235"/>
        <v>0</v>
      </c>
      <c r="DA241" s="61">
        <f t="shared" si="235"/>
        <v>0</v>
      </c>
      <c r="DB241" s="61">
        <f t="shared" si="235"/>
        <v>0</v>
      </c>
      <c r="DC241" s="61">
        <f t="shared" si="235"/>
        <v>0</v>
      </c>
      <c r="DD241" s="61">
        <f t="shared" si="235"/>
        <v>0.13317582690872901</v>
      </c>
      <c r="DE241" s="61">
        <f t="shared" si="235"/>
        <v>0.13031584183038999</v>
      </c>
      <c r="DF241" s="61">
        <f t="shared" si="235"/>
        <v>0.12702064163143501</v>
      </c>
      <c r="DG241" s="61">
        <f t="shared" si="235"/>
        <v>0.123538920666501</v>
      </c>
      <c r="DH241" s="61">
        <f t="shared" si="235"/>
        <v>0.123103705545884</v>
      </c>
      <c r="DI241" s="61">
        <f t="shared" si="235"/>
        <v>0.12198458095001199</v>
      </c>
      <c r="DJ241" s="61">
        <f t="shared" si="235"/>
        <v>0.121300671474758</v>
      </c>
      <c r="DK241" s="61">
        <f t="shared" si="235"/>
        <v>0.11955981099229</v>
      </c>
      <c r="DL241" s="61">
        <f t="shared" si="235"/>
        <v>0</v>
      </c>
      <c r="DM241" s="61">
        <f t="shared" si="235"/>
        <v>0</v>
      </c>
      <c r="DN241" s="61">
        <f t="shared" si="219"/>
        <v>0</v>
      </c>
      <c r="DO241" s="61">
        <f t="shared" si="219"/>
        <v>0</v>
      </c>
      <c r="DP241" s="61">
        <f t="shared" si="219"/>
        <v>0</v>
      </c>
      <c r="DQ241" s="61">
        <f t="shared" si="217"/>
        <v>0</v>
      </c>
      <c r="DR241" s="61">
        <f t="shared" si="217"/>
        <v>0</v>
      </c>
      <c r="DS241" s="61">
        <f t="shared" si="197"/>
        <v>0</v>
      </c>
      <c r="DT241" s="61">
        <f t="shared" si="197"/>
        <v>0</v>
      </c>
      <c r="DU241" s="61">
        <f t="shared" si="197"/>
        <v>0</v>
      </c>
      <c r="DV241" s="61">
        <f t="shared" si="197"/>
        <v>0</v>
      </c>
      <c r="DW241" s="61">
        <f t="shared" si="233"/>
        <v>0</v>
      </c>
      <c r="DX241" s="61">
        <f t="shared" si="233"/>
        <v>0</v>
      </c>
      <c r="DY241" s="61">
        <f t="shared" si="233"/>
        <v>0</v>
      </c>
      <c r="DZ241" s="61">
        <f t="shared" si="228"/>
        <v>1</v>
      </c>
    </row>
    <row r="242" spans="2:130">
      <c r="C242" s="53">
        <v>2048</v>
      </c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>
        <f t="shared" si="214"/>
        <v>0</v>
      </c>
      <c r="AG242" s="64">
        <f t="shared" si="215"/>
        <v>0</v>
      </c>
      <c r="AH242" s="64">
        <f t="shared" si="218"/>
        <v>0</v>
      </c>
      <c r="AI242" s="64">
        <f t="shared" si="220"/>
        <v>0</v>
      </c>
      <c r="AJ242" s="64">
        <f t="shared" si="221"/>
        <v>0</v>
      </c>
      <c r="AK242" s="64">
        <f t="shared" si="222"/>
        <v>0</v>
      </c>
      <c r="AL242" s="64">
        <f t="shared" si="223"/>
        <v>0</v>
      </c>
      <c r="AM242" s="64">
        <f t="shared" si="224"/>
        <v>0</v>
      </c>
      <c r="AN242" s="64">
        <f t="shared" si="225"/>
        <v>0</v>
      </c>
      <c r="AO242" s="64">
        <f t="shared" si="226"/>
        <v>0</v>
      </c>
      <c r="AP242" s="64">
        <f t="shared" si="227"/>
        <v>0</v>
      </c>
      <c r="AQ242" s="64">
        <f t="shared" si="229"/>
        <v>0</v>
      </c>
      <c r="AR242" s="64">
        <f t="shared" si="231"/>
        <v>786</v>
      </c>
      <c r="AS242" s="64">
        <f t="shared" si="234"/>
        <v>766.125</v>
      </c>
      <c r="AT242" s="64">
        <f t="shared" si="236"/>
        <v>745.125</v>
      </c>
      <c r="AU242" s="64">
        <f t="shared" si="237"/>
        <v>742.5</v>
      </c>
      <c r="AV242" s="64">
        <f t="shared" si="238"/>
        <v>735.75</v>
      </c>
      <c r="AW242" s="64">
        <f t="shared" si="240"/>
        <v>731.625</v>
      </c>
      <c r="AX242" s="64">
        <f t="shared" ref="AX242:AX254" si="242">VLOOKUP($C$112,$D$3:$K$63,$A$70,0)*(B196-B195)</f>
        <v>721.125</v>
      </c>
      <c r="AY242" s="64">
        <f>VLOOKUP($C$113,$D$3:$K$63,$A$70,0)*(B195-B194)</f>
        <v>720.75</v>
      </c>
      <c r="AZ242" s="64">
        <f>VLOOKUP($C$114,$D$3:$K$63,$A$70,0)*B194</f>
        <v>0</v>
      </c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54">
        <f t="shared" si="178"/>
        <v>5949</v>
      </c>
      <c r="BP242" s="53">
        <v>2048</v>
      </c>
      <c r="BQ242" s="61">
        <f t="shared" si="241"/>
        <v>0</v>
      </c>
      <c r="BR242" s="61">
        <f t="shared" si="241"/>
        <v>0</v>
      </c>
      <c r="BS242" s="61">
        <f t="shared" si="241"/>
        <v>0</v>
      </c>
      <c r="BT242" s="61">
        <f t="shared" si="241"/>
        <v>0</v>
      </c>
      <c r="BU242" s="61">
        <f t="shared" si="241"/>
        <v>0</v>
      </c>
      <c r="BV242" s="61">
        <f t="shared" si="241"/>
        <v>0</v>
      </c>
      <c r="BW242" s="61">
        <f t="shared" si="241"/>
        <v>0</v>
      </c>
      <c r="BX242" s="61">
        <f t="shared" si="241"/>
        <v>0</v>
      </c>
      <c r="BY242" s="61">
        <f t="shared" si="241"/>
        <v>0</v>
      </c>
      <c r="BZ242" s="61">
        <f t="shared" si="241"/>
        <v>0</v>
      </c>
      <c r="CA242" s="61">
        <f t="shared" si="241"/>
        <v>0</v>
      </c>
      <c r="CB242" s="61">
        <f t="shared" si="241"/>
        <v>0</v>
      </c>
      <c r="CC242" s="61">
        <f t="shared" si="241"/>
        <v>0</v>
      </c>
      <c r="CD242" s="61">
        <f t="shared" si="241"/>
        <v>0</v>
      </c>
      <c r="CE242" s="61">
        <f t="shared" si="241"/>
        <v>0</v>
      </c>
      <c r="CF242" s="61">
        <f t="shared" si="239"/>
        <v>0</v>
      </c>
      <c r="CG242" s="61">
        <f t="shared" si="232"/>
        <v>0</v>
      </c>
      <c r="CH242" s="61">
        <f t="shared" si="232"/>
        <v>0</v>
      </c>
      <c r="CI242" s="61">
        <f t="shared" si="232"/>
        <v>0</v>
      </c>
      <c r="CJ242" s="61">
        <f t="shared" si="232"/>
        <v>0</v>
      </c>
      <c r="CK242" s="61">
        <f t="shared" si="230"/>
        <v>0</v>
      </c>
      <c r="CL242" s="61">
        <f t="shared" si="230"/>
        <v>0</v>
      </c>
      <c r="CM242" s="61">
        <f t="shared" si="230"/>
        <v>0</v>
      </c>
      <c r="CN242" s="61">
        <f t="shared" si="230"/>
        <v>0</v>
      </c>
      <c r="CO242" s="61">
        <f t="shared" si="230"/>
        <v>0</v>
      </c>
      <c r="CP242" s="61">
        <f t="shared" si="230"/>
        <v>0</v>
      </c>
      <c r="CQ242" s="61">
        <f t="shared" si="230"/>
        <v>0</v>
      </c>
      <c r="CR242" s="61">
        <f t="shared" si="230"/>
        <v>0</v>
      </c>
      <c r="CS242" s="61">
        <f t="shared" si="230"/>
        <v>0</v>
      </c>
      <c r="CT242" s="61">
        <f t="shared" si="230"/>
        <v>0</v>
      </c>
      <c r="CU242" s="61">
        <f t="shared" si="230"/>
        <v>0</v>
      </c>
      <c r="CV242" s="61">
        <f t="shared" si="230"/>
        <v>0</v>
      </c>
      <c r="CW242" s="61">
        <f t="shared" si="210"/>
        <v>0</v>
      </c>
      <c r="CX242" s="61">
        <f t="shared" si="210"/>
        <v>0</v>
      </c>
      <c r="CY242" s="61">
        <f t="shared" si="235"/>
        <v>0</v>
      </c>
      <c r="CZ242" s="61">
        <f t="shared" si="235"/>
        <v>0</v>
      </c>
      <c r="DA242" s="61">
        <f t="shared" si="235"/>
        <v>0</v>
      </c>
      <c r="DB242" s="61">
        <f t="shared" si="235"/>
        <v>0</v>
      </c>
      <c r="DC242" s="61">
        <f t="shared" si="235"/>
        <v>0</v>
      </c>
      <c r="DD242" s="61">
        <f t="shared" si="235"/>
        <v>0</v>
      </c>
      <c r="DE242" s="61">
        <f t="shared" si="235"/>
        <v>0.13212304589006599</v>
      </c>
      <c r="DF242" s="61">
        <f t="shared" si="235"/>
        <v>0.128782148260212</v>
      </c>
      <c r="DG242" s="61">
        <f t="shared" si="235"/>
        <v>0.12525214321734701</v>
      </c>
      <c r="DH242" s="61">
        <f t="shared" si="235"/>
        <v>0.12481089258698901</v>
      </c>
      <c r="DI242" s="61">
        <f t="shared" si="235"/>
        <v>0.123676248108926</v>
      </c>
      <c r="DJ242" s="61">
        <f t="shared" si="235"/>
        <v>0.12298285426122001</v>
      </c>
      <c r="DK242" s="61">
        <f t="shared" si="235"/>
        <v>0.121217851739788</v>
      </c>
      <c r="DL242" s="61">
        <f t="shared" si="235"/>
        <v>0.12115481593545099</v>
      </c>
      <c r="DM242" s="61">
        <f t="shared" si="235"/>
        <v>0</v>
      </c>
      <c r="DN242" s="61">
        <f t="shared" si="219"/>
        <v>0</v>
      </c>
      <c r="DO242" s="61">
        <f t="shared" si="219"/>
        <v>0</v>
      </c>
      <c r="DP242" s="61">
        <f t="shared" si="219"/>
        <v>0</v>
      </c>
      <c r="DQ242" s="61">
        <f t="shared" si="217"/>
        <v>0</v>
      </c>
      <c r="DR242" s="61">
        <f t="shared" si="217"/>
        <v>0</v>
      </c>
      <c r="DS242" s="61">
        <f t="shared" si="197"/>
        <v>0</v>
      </c>
      <c r="DT242" s="61">
        <f t="shared" si="197"/>
        <v>0</v>
      </c>
      <c r="DU242" s="61">
        <f t="shared" si="197"/>
        <v>0</v>
      </c>
      <c r="DV242" s="61">
        <f t="shared" si="197"/>
        <v>0</v>
      </c>
      <c r="DW242" s="61">
        <f t="shared" si="233"/>
        <v>0</v>
      </c>
      <c r="DX242" s="61">
        <f t="shared" si="233"/>
        <v>0</v>
      </c>
      <c r="DY242" s="61">
        <f t="shared" si="233"/>
        <v>0</v>
      </c>
      <c r="DZ242" s="61">
        <f t="shared" si="228"/>
        <v>1</v>
      </c>
    </row>
    <row r="243" spans="2:130">
      <c r="C243" s="53">
        <v>2049</v>
      </c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>
        <f t="shared" si="215"/>
        <v>0</v>
      </c>
      <c r="AH243" s="64">
        <f t="shared" si="218"/>
        <v>0</v>
      </c>
      <c r="AI243" s="64">
        <f t="shared" si="220"/>
        <v>0</v>
      </c>
      <c r="AJ243" s="64">
        <f t="shared" si="221"/>
        <v>0</v>
      </c>
      <c r="AK243" s="64">
        <f t="shared" si="222"/>
        <v>0</v>
      </c>
      <c r="AL243" s="64">
        <f t="shared" si="223"/>
        <v>0</v>
      </c>
      <c r="AM243" s="64">
        <f t="shared" si="224"/>
        <v>0</v>
      </c>
      <c r="AN243" s="64">
        <f t="shared" si="225"/>
        <v>0</v>
      </c>
      <c r="AO243" s="64">
        <f t="shared" si="226"/>
        <v>0</v>
      </c>
      <c r="AP243" s="64">
        <f t="shared" si="227"/>
        <v>0</v>
      </c>
      <c r="AQ243" s="64">
        <f t="shared" si="229"/>
        <v>0</v>
      </c>
      <c r="AR243" s="64">
        <f t="shared" si="231"/>
        <v>0</v>
      </c>
      <c r="AS243" s="64">
        <f t="shared" si="234"/>
        <v>766.125</v>
      </c>
      <c r="AT243" s="64">
        <f t="shared" si="236"/>
        <v>745.125</v>
      </c>
      <c r="AU243" s="64">
        <f t="shared" si="237"/>
        <v>742.5</v>
      </c>
      <c r="AV243" s="64">
        <f t="shared" si="238"/>
        <v>735.75</v>
      </c>
      <c r="AW243" s="64">
        <f t="shared" si="240"/>
        <v>731.625</v>
      </c>
      <c r="AX243" s="64">
        <f t="shared" si="242"/>
        <v>721.125</v>
      </c>
      <c r="AY243" s="64">
        <f t="shared" ref="AY243:AY254" si="243">VLOOKUP($C$113,$D$3:$K$63,$A$70,0)*(B196-B195)</f>
        <v>720.75</v>
      </c>
      <c r="AZ243" s="64">
        <f>VLOOKUP($C$114,$D$3:$K$63,$A$70,0)*(B195-B194)</f>
        <v>724.125</v>
      </c>
      <c r="BA243" s="64">
        <f>VLOOKUP($C$115,$D$3:$K$63,$A$70,0)*B194</f>
        <v>0</v>
      </c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54">
        <f t="shared" si="178"/>
        <v>5887.125</v>
      </c>
      <c r="BP243" s="53">
        <v>2049</v>
      </c>
      <c r="BQ243" s="61">
        <f t="shared" si="241"/>
        <v>0</v>
      </c>
      <c r="BR243" s="61">
        <f t="shared" si="241"/>
        <v>0</v>
      </c>
      <c r="BS243" s="61">
        <f t="shared" si="241"/>
        <v>0</v>
      </c>
      <c r="BT243" s="61">
        <f t="shared" si="241"/>
        <v>0</v>
      </c>
      <c r="BU243" s="61">
        <f t="shared" si="241"/>
        <v>0</v>
      </c>
      <c r="BV243" s="61">
        <f t="shared" si="241"/>
        <v>0</v>
      </c>
      <c r="BW243" s="61">
        <f t="shared" si="241"/>
        <v>0</v>
      </c>
      <c r="BX243" s="61">
        <f t="shared" si="241"/>
        <v>0</v>
      </c>
      <c r="BY243" s="61">
        <f t="shared" si="241"/>
        <v>0</v>
      </c>
      <c r="BZ243" s="61">
        <f t="shared" si="241"/>
        <v>0</v>
      </c>
      <c r="CA243" s="61">
        <f t="shared" si="241"/>
        <v>0</v>
      </c>
      <c r="CB243" s="61">
        <f t="shared" si="241"/>
        <v>0</v>
      </c>
      <c r="CC243" s="61">
        <f t="shared" si="241"/>
        <v>0</v>
      </c>
      <c r="CD243" s="61">
        <f t="shared" si="241"/>
        <v>0</v>
      </c>
      <c r="CE243" s="61">
        <f t="shared" si="241"/>
        <v>0</v>
      </c>
      <c r="CF243" s="61">
        <f t="shared" si="239"/>
        <v>0</v>
      </c>
      <c r="CG243" s="61">
        <f t="shared" si="232"/>
        <v>0</v>
      </c>
      <c r="CH243" s="61">
        <f t="shared" si="232"/>
        <v>0</v>
      </c>
      <c r="CI243" s="61">
        <f t="shared" si="232"/>
        <v>0</v>
      </c>
      <c r="CJ243" s="61">
        <f t="shared" si="232"/>
        <v>0</v>
      </c>
      <c r="CK243" s="61">
        <f t="shared" si="230"/>
        <v>0</v>
      </c>
      <c r="CL243" s="61">
        <f t="shared" si="230"/>
        <v>0</v>
      </c>
      <c r="CM243" s="61">
        <f t="shared" si="230"/>
        <v>0</v>
      </c>
      <c r="CN243" s="61">
        <f t="shared" si="230"/>
        <v>0</v>
      </c>
      <c r="CO243" s="61">
        <f t="shared" si="230"/>
        <v>0</v>
      </c>
      <c r="CP243" s="61">
        <f t="shared" si="230"/>
        <v>0</v>
      </c>
      <c r="CQ243" s="61">
        <f t="shared" si="230"/>
        <v>0</v>
      </c>
      <c r="CR243" s="61">
        <f t="shared" si="230"/>
        <v>0</v>
      </c>
      <c r="CS243" s="61">
        <f t="shared" si="230"/>
        <v>0</v>
      </c>
      <c r="CT243" s="61">
        <f t="shared" si="230"/>
        <v>0</v>
      </c>
      <c r="CU243" s="61">
        <f t="shared" si="230"/>
        <v>0</v>
      </c>
      <c r="CV243" s="61">
        <f t="shared" si="230"/>
        <v>0</v>
      </c>
      <c r="CW243" s="61">
        <f t="shared" si="210"/>
        <v>0</v>
      </c>
      <c r="CX243" s="61">
        <f t="shared" si="210"/>
        <v>0</v>
      </c>
      <c r="CY243" s="61">
        <f t="shared" si="235"/>
        <v>0</v>
      </c>
      <c r="CZ243" s="61">
        <f t="shared" si="235"/>
        <v>0</v>
      </c>
      <c r="DA243" s="61">
        <f t="shared" si="235"/>
        <v>0</v>
      </c>
      <c r="DB243" s="61">
        <f t="shared" si="235"/>
        <v>0</v>
      </c>
      <c r="DC243" s="61">
        <f t="shared" si="235"/>
        <v>0</v>
      </c>
      <c r="DD243" s="61">
        <f t="shared" si="235"/>
        <v>0</v>
      </c>
      <c r="DE243" s="61">
        <f t="shared" si="235"/>
        <v>0</v>
      </c>
      <c r="DF243" s="61">
        <f t="shared" si="235"/>
        <v>0.130135677431684</v>
      </c>
      <c r="DG243" s="61">
        <f t="shared" si="235"/>
        <v>0.126568571246576</v>
      </c>
      <c r="DH243" s="61">
        <f t="shared" si="235"/>
        <v>0.12612268297343801</v>
      </c>
      <c r="DI243" s="61">
        <f t="shared" si="235"/>
        <v>0.124976113128225</v>
      </c>
      <c r="DJ243" s="61">
        <f t="shared" si="235"/>
        <v>0.12427543155615001</v>
      </c>
      <c r="DK243" s="61">
        <f t="shared" si="235"/>
        <v>0.12249187846359599</v>
      </c>
      <c r="DL243" s="61">
        <f t="shared" si="235"/>
        <v>0.122428180138862</v>
      </c>
      <c r="DM243" s="61">
        <f t="shared" si="235"/>
        <v>0.123001465061469</v>
      </c>
      <c r="DN243" s="61">
        <f t="shared" si="219"/>
        <v>0</v>
      </c>
      <c r="DO243" s="61">
        <f t="shared" si="219"/>
        <v>0</v>
      </c>
      <c r="DP243" s="61">
        <f t="shared" si="219"/>
        <v>0</v>
      </c>
      <c r="DQ243" s="61">
        <f t="shared" si="217"/>
        <v>0</v>
      </c>
      <c r="DR243" s="61">
        <f t="shared" si="217"/>
        <v>0</v>
      </c>
      <c r="DS243" s="61">
        <f t="shared" si="197"/>
        <v>0</v>
      </c>
      <c r="DT243" s="61">
        <f t="shared" si="197"/>
        <v>0</v>
      </c>
      <c r="DU243" s="61">
        <f t="shared" si="197"/>
        <v>0</v>
      </c>
      <c r="DV243" s="61">
        <f t="shared" si="197"/>
        <v>0</v>
      </c>
      <c r="DW243" s="61">
        <f t="shared" si="233"/>
        <v>0</v>
      </c>
      <c r="DX243" s="61">
        <f t="shared" si="233"/>
        <v>0</v>
      </c>
      <c r="DY243" s="61">
        <f t="shared" si="233"/>
        <v>0</v>
      </c>
      <c r="DZ243" s="61">
        <f t="shared" si="228"/>
        <v>1</v>
      </c>
    </row>
    <row r="244" spans="2:130">
      <c r="C244" s="53">
        <v>2050</v>
      </c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>
        <f t="shared" si="218"/>
        <v>0</v>
      </c>
      <c r="AI244" s="64">
        <f t="shared" si="220"/>
        <v>0</v>
      </c>
      <c r="AJ244" s="64">
        <f t="shared" si="221"/>
        <v>0</v>
      </c>
      <c r="AK244" s="64">
        <f t="shared" si="222"/>
        <v>0</v>
      </c>
      <c r="AL244" s="64">
        <f t="shared" si="223"/>
        <v>0</v>
      </c>
      <c r="AM244" s="64">
        <f t="shared" si="224"/>
        <v>0</v>
      </c>
      <c r="AN244" s="64">
        <f t="shared" si="225"/>
        <v>0</v>
      </c>
      <c r="AO244" s="64">
        <f t="shared" si="226"/>
        <v>0</v>
      </c>
      <c r="AP244" s="64">
        <f t="shared" si="227"/>
        <v>0</v>
      </c>
      <c r="AQ244" s="64">
        <f t="shared" si="229"/>
        <v>0</v>
      </c>
      <c r="AR244" s="64">
        <f t="shared" si="231"/>
        <v>0</v>
      </c>
      <c r="AS244" s="64">
        <f t="shared" si="234"/>
        <v>0</v>
      </c>
      <c r="AT244" s="64">
        <f t="shared" si="236"/>
        <v>745.125</v>
      </c>
      <c r="AU244" s="64">
        <f t="shared" si="237"/>
        <v>742.5</v>
      </c>
      <c r="AV244" s="64">
        <f t="shared" si="238"/>
        <v>735.75</v>
      </c>
      <c r="AW244" s="64">
        <f t="shared" si="240"/>
        <v>731.625</v>
      </c>
      <c r="AX244" s="64">
        <f t="shared" si="242"/>
        <v>721.125</v>
      </c>
      <c r="AY244" s="64">
        <f t="shared" si="243"/>
        <v>720.75</v>
      </c>
      <c r="AZ244" s="64">
        <f t="shared" ref="AZ244:AZ254" si="244">VLOOKUP($C$114,$D$3:$K$63,$A$70,0)*(B196-B195)</f>
        <v>724.125</v>
      </c>
      <c r="BA244" s="64">
        <f>VLOOKUP($C$115,$D$3:$K$63,$A$70,0)*(B195-B194)</f>
        <v>726.375</v>
      </c>
      <c r="BB244" s="64">
        <f>VLOOKUP($C$116,$D$3:$K$63,$A$70,0)*B194</f>
        <v>0</v>
      </c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54">
        <f t="shared" si="178"/>
        <v>5847.375</v>
      </c>
      <c r="BP244" s="53">
        <v>2050</v>
      </c>
      <c r="BQ244" s="61">
        <f t="shared" si="241"/>
        <v>0</v>
      </c>
      <c r="BR244" s="61">
        <f t="shared" si="241"/>
        <v>0</v>
      </c>
      <c r="BS244" s="61">
        <f t="shared" si="241"/>
        <v>0</v>
      </c>
      <c r="BT244" s="61">
        <f t="shared" si="241"/>
        <v>0</v>
      </c>
      <c r="BU244" s="61">
        <f t="shared" si="241"/>
        <v>0</v>
      </c>
      <c r="BV244" s="61">
        <f t="shared" si="241"/>
        <v>0</v>
      </c>
      <c r="BW244" s="61">
        <f t="shared" si="241"/>
        <v>0</v>
      </c>
      <c r="BX244" s="61">
        <f t="shared" si="241"/>
        <v>0</v>
      </c>
      <c r="BY244" s="61">
        <f t="shared" si="241"/>
        <v>0</v>
      </c>
      <c r="BZ244" s="61">
        <f t="shared" si="241"/>
        <v>0</v>
      </c>
      <c r="CA244" s="61">
        <f t="shared" si="241"/>
        <v>0</v>
      </c>
      <c r="CB244" s="61">
        <f t="shared" si="241"/>
        <v>0</v>
      </c>
      <c r="CC244" s="61">
        <f t="shared" si="241"/>
        <v>0</v>
      </c>
      <c r="CD244" s="61">
        <f t="shared" si="241"/>
        <v>0</v>
      </c>
      <c r="CE244" s="61">
        <f t="shared" si="241"/>
        <v>0</v>
      </c>
      <c r="CF244" s="61">
        <f t="shared" si="239"/>
        <v>0</v>
      </c>
      <c r="CG244" s="61">
        <f t="shared" si="232"/>
        <v>0</v>
      </c>
      <c r="CH244" s="61">
        <f t="shared" si="232"/>
        <v>0</v>
      </c>
      <c r="CI244" s="61">
        <f t="shared" si="232"/>
        <v>0</v>
      </c>
      <c r="CJ244" s="61">
        <f t="shared" si="232"/>
        <v>0</v>
      </c>
      <c r="CK244" s="61">
        <f t="shared" si="230"/>
        <v>0</v>
      </c>
      <c r="CL244" s="61">
        <f t="shared" si="230"/>
        <v>0</v>
      </c>
      <c r="CM244" s="61">
        <f t="shared" si="230"/>
        <v>0</v>
      </c>
      <c r="CN244" s="61">
        <f t="shared" si="230"/>
        <v>0</v>
      </c>
      <c r="CO244" s="61">
        <f t="shared" si="230"/>
        <v>0</v>
      </c>
      <c r="CP244" s="61">
        <f t="shared" si="230"/>
        <v>0</v>
      </c>
      <c r="CQ244" s="61">
        <f t="shared" si="230"/>
        <v>0</v>
      </c>
      <c r="CR244" s="61">
        <f t="shared" si="230"/>
        <v>0</v>
      </c>
      <c r="CS244" s="61">
        <f t="shared" si="230"/>
        <v>0</v>
      </c>
      <c r="CT244" s="61">
        <f t="shared" si="230"/>
        <v>0</v>
      </c>
      <c r="CU244" s="61">
        <f t="shared" si="230"/>
        <v>0</v>
      </c>
      <c r="CV244" s="61">
        <f t="shared" si="230"/>
        <v>0</v>
      </c>
      <c r="CW244" s="61">
        <f t="shared" si="210"/>
        <v>0</v>
      </c>
      <c r="CX244" s="61">
        <f t="shared" si="210"/>
        <v>0</v>
      </c>
      <c r="CY244" s="61">
        <f t="shared" si="235"/>
        <v>0</v>
      </c>
      <c r="CZ244" s="61">
        <f t="shared" si="235"/>
        <v>0</v>
      </c>
      <c r="DA244" s="61">
        <f t="shared" si="235"/>
        <v>0</v>
      </c>
      <c r="DB244" s="61">
        <f t="shared" si="235"/>
        <v>0</v>
      </c>
      <c r="DC244" s="61">
        <f t="shared" si="235"/>
        <v>0</v>
      </c>
      <c r="DD244" s="61">
        <f t="shared" si="235"/>
        <v>0</v>
      </c>
      <c r="DE244" s="61">
        <f t="shared" si="235"/>
        <v>0</v>
      </c>
      <c r="DF244" s="61">
        <f t="shared" si="235"/>
        <v>0</v>
      </c>
      <c r="DG244" s="61">
        <f t="shared" si="235"/>
        <v>0.12742897453985799</v>
      </c>
      <c r="DH244" s="61">
        <f t="shared" si="235"/>
        <v>0.12698005515295299</v>
      </c>
      <c r="DI244" s="61">
        <f t="shared" si="235"/>
        <v>0.125825691015199</v>
      </c>
      <c r="DJ244" s="61">
        <f t="shared" si="235"/>
        <v>0.12512024626434901</v>
      </c>
      <c r="DK244" s="61">
        <f t="shared" si="235"/>
        <v>0.123324568716732</v>
      </c>
      <c r="DL244" s="61">
        <f t="shared" si="235"/>
        <v>0.123260437375746</v>
      </c>
      <c r="DM244" s="61">
        <f t="shared" si="235"/>
        <v>0.123837619444623</v>
      </c>
      <c r="DN244" s="61">
        <f t="shared" si="219"/>
        <v>0.124222407490541</v>
      </c>
      <c r="DO244" s="61">
        <f t="shared" si="219"/>
        <v>0</v>
      </c>
      <c r="DP244" s="61">
        <f t="shared" si="219"/>
        <v>0</v>
      </c>
      <c r="DQ244" s="61">
        <f t="shared" si="217"/>
        <v>0</v>
      </c>
      <c r="DR244" s="61">
        <f t="shared" si="217"/>
        <v>0</v>
      </c>
      <c r="DS244" s="61">
        <f t="shared" si="197"/>
        <v>0</v>
      </c>
      <c r="DT244" s="61">
        <f t="shared" si="197"/>
        <v>0</v>
      </c>
      <c r="DU244" s="61">
        <f t="shared" si="197"/>
        <v>0</v>
      </c>
      <c r="DV244" s="61">
        <f t="shared" si="197"/>
        <v>0</v>
      </c>
      <c r="DW244" s="61">
        <f t="shared" si="233"/>
        <v>0</v>
      </c>
      <c r="DX244" s="61">
        <f t="shared" si="233"/>
        <v>0</v>
      </c>
      <c r="DY244" s="61">
        <f t="shared" si="233"/>
        <v>0</v>
      </c>
      <c r="DZ244" s="61">
        <f t="shared" si="228"/>
        <v>1</v>
      </c>
    </row>
    <row r="245" spans="2:130">
      <c r="C245" s="53">
        <v>2051</v>
      </c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>
        <f t="shared" si="220"/>
        <v>0</v>
      </c>
      <c r="AJ245" s="64">
        <f t="shared" si="221"/>
        <v>0</v>
      </c>
      <c r="AK245" s="64">
        <f t="shared" si="222"/>
        <v>0</v>
      </c>
      <c r="AL245" s="64">
        <f t="shared" si="223"/>
        <v>0</v>
      </c>
      <c r="AM245" s="64">
        <f t="shared" si="224"/>
        <v>0</v>
      </c>
      <c r="AN245" s="64">
        <f t="shared" si="225"/>
        <v>0</v>
      </c>
      <c r="AO245" s="64">
        <f t="shared" si="226"/>
        <v>0</v>
      </c>
      <c r="AP245" s="64">
        <f t="shared" si="227"/>
        <v>0</v>
      </c>
      <c r="AQ245" s="64">
        <f t="shared" si="229"/>
        <v>0</v>
      </c>
      <c r="AR245" s="64">
        <f t="shared" si="231"/>
        <v>0</v>
      </c>
      <c r="AS245" s="64">
        <f t="shared" si="234"/>
        <v>0</v>
      </c>
      <c r="AT245" s="64">
        <f t="shared" si="236"/>
        <v>0</v>
      </c>
      <c r="AU245" s="64">
        <f t="shared" si="237"/>
        <v>742.5</v>
      </c>
      <c r="AV245" s="64">
        <f t="shared" si="238"/>
        <v>735.75</v>
      </c>
      <c r="AW245" s="64">
        <f t="shared" si="240"/>
        <v>731.625</v>
      </c>
      <c r="AX245" s="64">
        <f t="shared" si="242"/>
        <v>721.125</v>
      </c>
      <c r="AY245" s="64">
        <f t="shared" si="243"/>
        <v>720.75</v>
      </c>
      <c r="AZ245" s="64">
        <f t="shared" si="244"/>
        <v>724.125</v>
      </c>
      <c r="BA245" s="64">
        <f t="shared" ref="BA245:BA254" si="245">VLOOKUP($C$115,$D$3:$K$63,$A$70,0)*(B196-B195)</f>
        <v>726.375</v>
      </c>
      <c r="BB245" s="64">
        <f>VLOOKUP($C$116,$D$3:$K$63,$A$70,0)*(B195-B194)</f>
        <v>723.75</v>
      </c>
      <c r="BC245" s="64">
        <f>VLOOKUP($C$117,$D$3:$K$63,$A$70,0)*B194</f>
        <v>0</v>
      </c>
      <c r="BD245" s="64"/>
      <c r="BE245" s="64"/>
      <c r="BF245" s="64"/>
      <c r="BG245" s="64"/>
      <c r="BH245" s="64"/>
      <c r="BI245" s="64"/>
      <c r="BJ245" s="64"/>
      <c r="BK245" s="64"/>
      <c r="BL245" s="64"/>
      <c r="BM245" s="54">
        <f t="shared" si="178"/>
        <v>5826</v>
      </c>
      <c r="BP245" s="53">
        <v>2051</v>
      </c>
      <c r="BQ245" s="61">
        <f t="shared" si="241"/>
        <v>0</v>
      </c>
      <c r="BR245" s="61">
        <f t="shared" si="241"/>
        <v>0</v>
      </c>
      <c r="BS245" s="61">
        <f t="shared" si="241"/>
        <v>0</v>
      </c>
      <c r="BT245" s="61">
        <f t="shared" si="241"/>
        <v>0</v>
      </c>
      <c r="BU245" s="61">
        <f t="shared" si="241"/>
        <v>0</v>
      </c>
      <c r="BV245" s="61">
        <f t="shared" si="241"/>
        <v>0</v>
      </c>
      <c r="BW245" s="61">
        <f t="shared" si="241"/>
        <v>0</v>
      </c>
      <c r="BX245" s="61">
        <f t="shared" si="241"/>
        <v>0</v>
      </c>
      <c r="BY245" s="61">
        <f t="shared" si="241"/>
        <v>0</v>
      </c>
      <c r="BZ245" s="61">
        <f t="shared" si="241"/>
        <v>0</v>
      </c>
      <c r="CA245" s="61">
        <f t="shared" si="241"/>
        <v>0</v>
      </c>
      <c r="CB245" s="61">
        <f t="shared" si="241"/>
        <v>0</v>
      </c>
      <c r="CC245" s="61">
        <f t="shared" si="241"/>
        <v>0</v>
      </c>
      <c r="CD245" s="61">
        <f t="shared" si="241"/>
        <v>0</v>
      </c>
      <c r="CE245" s="61">
        <f t="shared" si="241"/>
        <v>0</v>
      </c>
      <c r="CF245" s="61">
        <f t="shared" si="239"/>
        <v>0</v>
      </c>
      <c r="CG245" s="61">
        <f t="shared" si="232"/>
        <v>0</v>
      </c>
      <c r="CH245" s="61">
        <f t="shared" si="232"/>
        <v>0</v>
      </c>
      <c r="CI245" s="61">
        <f t="shared" si="232"/>
        <v>0</v>
      </c>
      <c r="CJ245" s="61">
        <f t="shared" si="232"/>
        <v>0</v>
      </c>
      <c r="CK245" s="61">
        <f t="shared" si="230"/>
        <v>0</v>
      </c>
      <c r="CL245" s="61">
        <f t="shared" si="230"/>
        <v>0</v>
      </c>
      <c r="CM245" s="61">
        <f t="shared" si="230"/>
        <v>0</v>
      </c>
      <c r="CN245" s="61">
        <f t="shared" si="230"/>
        <v>0</v>
      </c>
      <c r="CO245" s="61">
        <f t="shared" si="230"/>
        <v>0</v>
      </c>
      <c r="CP245" s="61">
        <f t="shared" si="230"/>
        <v>0</v>
      </c>
      <c r="CQ245" s="61">
        <f t="shared" si="230"/>
        <v>0</v>
      </c>
      <c r="CR245" s="61">
        <f t="shared" si="230"/>
        <v>0</v>
      </c>
      <c r="CS245" s="61">
        <f t="shared" si="230"/>
        <v>0</v>
      </c>
      <c r="CT245" s="61">
        <f t="shared" si="230"/>
        <v>0</v>
      </c>
      <c r="CU245" s="61">
        <f t="shared" si="230"/>
        <v>0</v>
      </c>
      <c r="CV245" s="61">
        <f t="shared" si="230"/>
        <v>0</v>
      </c>
      <c r="CW245" s="61">
        <f t="shared" si="210"/>
        <v>0</v>
      </c>
      <c r="CX245" s="61">
        <f t="shared" si="210"/>
        <v>0</v>
      </c>
      <c r="CY245" s="61">
        <f t="shared" si="235"/>
        <v>0</v>
      </c>
      <c r="CZ245" s="61">
        <f t="shared" si="235"/>
        <v>0</v>
      </c>
      <c r="DA245" s="61">
        <f t="shared" si="235"/>
        <v>0</v>
      </c>
      <c r="DB245" s="61">
        <f t="shared" si="235"/>
        <v>0</v>
      </c>
      <c r="DC245" s="61">
        <f t="shared" si="235"/>
        <v>0</v>
      </c>
      <c r="DD245" s="61">
        <f t="shared" si="235"/>
        <v>0</v>
      </c>
      <c r="DE245" s="61">
        <f t="shared" si="235"/>
        <v>0</v>
      </c>
      <c r="DF245" s="61">
        <f t="shared" si="235"/>
        <v>0</v>
      </c>
      <c r="DG245" s="61">
        <f t="shared" si="235"/>
        <v>0</v>
      </c>
      <c r="DH245" s="61">
        <f t="shared" si="235"/>
        <v>0.127445932028836</v>
      </c>
      <c r="DI245" s="61">
        <f t="shared" si="235"/>
        <v>0.12628733264675601</v>
      </c>
      <c r="DJ245" s="61">
        <f t="shared" si="235"/>
        <v>0.12557929969104001</v>
      </c>
      <c r="DK245" s="61">
        <f t="shared" si="235"/>
        <v>0.123777033985582</v>
      </c>
      <c r="DL245" s="61">
        <f t="shared" si="235"/>
        <v>0.123712667353244</v>
      </c>
      <c r="DM245" s="61">
        <f t="shared" si="235"/>
        <v>0.124291967044284</v>
      </c>
      <c r="DN245" s="61">
        <f t="shared" si="219"/>
        <v>0.124678166838311</v>
      </c>
      <c r="DO245" s="61">
        <f t="shared" si="219"/>
        <v>0.124227600411946</v>
      </c>
      <c r="DP245" s="61">
        <f t="shared" si="219"/>
        <v>0</v>
      </c>
      <c r="DQ245" s="61">
        <f t="shared" si="217"/>
        <v>0</v>
      </c>
      <c r="DR245" s="61">
        <f t="shared" si="217"/>
        <v>0</v>
      </c>
      <c r="DS245" s="61">
        <f t="shared" si="197"/>
        <v>0</v>
      </c>
      <c r="DT245" s="61">
        <f t="shared" si="197"/>
        <v>0</v>
      </c>
      <c r="DU245" s="61">
        <f t="shared" si="197"/>
        <v>0</v>
      </c>
      <c r="DV245" s="61">
        <f t="shared" si="197"/>
        <v>0</v>
      </c>
      <c r="DW245" s="61">
        <f t="shared" si="233"/>
        <v>0</v>
      </c>
      <c r="DX245" s="61">
        <f t="shared" si="233"/>
        <v>0</v>
      </c>
      <c r="DY245" s="61">
        <f t="shared" si="233"/>
        <v>0</v>
      </c>
      <c r="DZ245" s="61">
        <f t="shared" si="228"/>
        <v>1</v>
      </c>
    </row>
    <row r="246" spans="2:130">
      <c r="C246" s="53">
        <v>2052</v>
      </c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>
        <f t="shared" si="221"/>
        <v>0</v>
      </c>
      <c r="AK246" s="64">
        <f t="shared" si="222"/>
        <v>0</v>
      </c>
      <c r="AL246" s="64">
        <f t="shared" si="223"/>
        <v>0</v>
      </c>
      <c r="AM246" s="64">
        <f t="shared" si="224"/>
        <v>0</v>
      </c>
      <c r="AN246" s="64">
        <f t="shared" si="225"/>
        <v>0</v>
      </c>
      <c r="AO246" s="64">
        <f t="shared" si="226"/>
        <v>0</v>
      </c>
      <c r="AP246" s="64">
        <f t="shared" si="227"/>
        <v>0</v>
      </c>
      <c r="AQ246" s="64">
        <f t="shared" si="229"/>
        <v>0</v>
      </c>
      <c r="AR246" s="64">
        <f t="shared" si="231"/>
        <v>0</v>
      </c>
      <c r="AS246" s="64">
        <f t="shared" si="234"/>
        <v>0</v>
      </c>
      <c r="AT246" s="64">
        <f t="shared" si="236"/>
        <v>0</v>
      </c>
      <c r="AU246" s="64">
        <f t="shared" si="237"/>
        <v>0</v>
      </c>
      <c r="AV246" s="64">
        <f t="shared" si="238"/>
        <v>735.75</v>
      </c>
      <c r="AW246" s="64">
        <f t="shared" si="240"/>
        <v>731.625</v>
      </c>
      <c r="AX246" s="64">
        <f t="shared" si="242"/>
        <v>721.125</v>
      </c>
      <c r="AY246" s="64">
        <f t="shared" si="243"/>
        <v>720.75</v>
      </c>
      <c r="AZ246" s="64">
        <f t="shared" si="244"/>
        <v>724.125</v>
      </c>
      <c r="BA246" s="64">
        <f t="shared" si="245"/>
        <v>726.375</v>
      </c>
      <c r="BB246" s="64">
        <f t="shared" ref="BB246:BB254" si="246">VLOOKUP($C$116,$D$3:$K$63,$A$70,0)*(B196-B195)</f>
        <v>723.75</v>
      </c>
      <c r="BC246" s="64">
        <f>VLOOKUP($C$117,$D$3:$K$63,$A$70,0)*(B195-B194)</f>
        <v>723.375</v>
      </c>
      <c r="BD246" s="64">
        <f>VLOOKUP($C$118,$D$3:$K$63,$A$70,0)*B194</f>
        <v>0</v>
      </c>
      <c r="BE246" s="64"/>
      <c r="BF246" s="64"/>
      <c r="BG246" s="64"/>
      <c r="BH246" s="64"/>
      <c r="BI246" s="64"/>
      <c r="BJ246" s="64"/>
      <c r="BK246" s="64"/>
      <c r="BL246" s="64"/>
      <c r="BM246" s="54">
        <f t="shared" si="178"/>
        <v>5806.875</v>
      </c>
      <c r="BP246" s="53">
        <v>2052</v>
      </c>
      <c r="BQ246" s="61">
        <f t="shared" si="241"/>
        <v>0</v>
      </c>
      <c r="BR246" s="61">
        <f t="shared" si="241"/>
        <v>0</v>
      </c>
      <c r="BS246" s="61">
        <f t="shared" si="241"/>
        <v>0</v>
      </c>
      <c r="BT246" s="61">
        <f t="shared" si="241"/>
        <v>0</v>
      </c>
      <c r="BU246" s="61">
        <f t="shared" si="241"/>
        <v>0</v>
      </c>
      <c r="BV246" s="61">
        <f t="shared" si="241"/>
        <v>0</v>
      </c>
      <c r="BW246" s="61">
        <f t="shared" si="241"/>
        <v>0</v>
      </c>
      <c r="BX246" s="61">
        <f t="shared" si="241"/>
        <v>0</v>
      </c>
      <c r="BY246" s="61">
        <f t="shared" si="241"/>
        <v>0</v>
      </c>
      <c r="BZ246" s="61">
        <f t="shared" si="241"/>
        <v>0</v>
      </c>
      <c r="CA246" s="61">
        <f t="shared" si="241"/>
        <v>0</v>
      </c>
      <c r="CB246" s="61">
        <f t="shared" si="241"/>
        <v>0</v>
      </c>
      <c r="CC246" s="61">
        <f t="shared" si="241"/>
        <v>0</v>
      </c>
      <c r="CD246" s="61">
        <f t="shared" si="241"/>
        <v>0</v>
      </c>
      <c r="CE246" s="61">
        <f t="shared" si="241"/>
        <v>0</v>
      </c>
      <c r="CF246" s="61">
        <f t="shared" si="239"/>
        <v>0</v>
      </c>
      <c r="CG246" s="61">
        <f t="shared" si="232"/>
        <v>0</v>
      </c>
      <c r="CH246" s="61">
        <f t="shared" si="232"/>
        <v>0</v>
      </c>
      <c r="CI246" s="61">
        <f t="shared" si="232"/>
        <v>0</v>
      </c>
      <c r="CJ246" s="61">
        <f t="shared" si="232"/>
        <v>0</v>
      </c>
      <c r="CK246" s="61">
        <f t="shared" si="230"/>
        <v>0</v>
      </c>
      <c r="CL246" s="61">
        <f t="shared" si="230"/>
        <v>0</v>
      </c>
      <c r="CM246" s="61">
        <f t="shared" si="230"/>
        <v>0</v>
      </c>
      <c r="CN246" s="61">
        <f t="shared" si="230"/>
        <v>0</v>
      </c>
      <c r="CO246" s="61">
        <f t="shared" si="230"/>
        <v>0</v>
      </c>
      <c r="CP246" s="61">
        <f t="shared" si="230"/>
        <v>0</v>
      </c>
      <c r="CQ246" s="61">
        <f t="shared" si="230"/>
        <v>0</v>
      </c>
      <c r="CR246" s="61">
        <f t="shared" si="230"/>
        <v>0</v>
      </c>
      <c r="CS246" s="61">
        <f t="shared" si="230"/>
        <v>0</v>
      </c>
      <c r="CT246" s="61">
        <f t="shared" si="230"/>
        <v>0</v>
      </c>
      <c r="CU246" s="61">
        <f t="shared" si="230"/>
        <v>0</v>
      </c>
      <c r="CV246" s="61">
        <f t="shared" si="230"/>
        <v>0</v>
      </c>
      <c r="CW246" s="61">
        <f t="shared" si="210"/>
        <v>0</v>
      </c>
      <c r="CX246" s="61">
        <f t="shared" si="210"/>
        <v>0</v>
      </c>
      <c r="CY246" s="61">
        <f t="shared" si="235"/>
        <v>0</v>
      </c>
      <c r="CZ246" s="61">
        <f t="shared" si="235"/>
        <v>0</v>
      </c>
      <c r="DA246" s="61">
        <f t="shared" si="235"/>
        <v>0</v>
      </c>
      <c r="DB246" s="61">
        <f t="shared" si="235"/>
        <v>0</v>
      </c>
      <c r="DC246" s="61">
        <f t="shared" si="235"/>
        <v>0</v>
      </c>
      <c r="DD246" s="61">
        <f t="shared" si="235"/>
        <v>0</v>
      </c>
      <c r="DE246" s="61">
        <f t="shared" si="235"/>
        <v>0</v>
      </c>
      <c r="DF246" s="61">
        <f t="shared" si="235"/>
        <v>0</v>
      </c>
      <c r="DG246" s="61">
        <f t="shared" si="235"/>
        <v>0</v>
      </c>
      <c r="DH246" s="61">
        <f t="shared" si="235"/>
        <v>0</v>
      </c>
      <c r="DI246" s="61">
        <f t="shared" si="235"/>
        <v>0.12670326122053599</v>
      </c>
      <c r="DJ246" s="61">
        <f t="shared" si="235"/>
        <v>0.125992896351308</v>
      </c>
      <c r="DK246" s="61">
        <f t="shared" si="235"/>
        <v>0.12418469486599901</v>
      </c>
      <c r="DL246" s="61">
        <f t="shared" si="235"/>
        <v>0.124120116241524</v>
      </c>
      <c r="DM246" s="61">
        <f t="shared" si="235"/>
        <v>0.12470132386180199</v>
      </c>
      <c r="DN246" s="61">
        <f t="shared" si="219"/>
        <v>0.12508879560865399</v>
      </c>
      <c r="DO246" s="61">
        <f t="shared" si="219"/>
        <v>0.124636745237326</v>
      </c>
      <c r="DP246" s="61">
        <f t="shared" si="219"/>
        <v>0.124572166612851</v>
      </c>
      <c r="DQ246" s="61">
        <f t="shared" si="217"/>
        <v>0</v>
      </c>
      <c r="DR246" s="61">
        <f t="shared" si="217"/>
        <v>0</v>
      </c>
      <c r="DS246" s="61">
        <f t="shared" si="197"/>
        <v>0</v>
      </c>
      <c r="DT246" s="61">
        <f t="shared" si="197"/>
        <v>0</v>
      </c>
      <c r="DU246" s="61">
        <f t="shared" si="197"/>
        <v>0</v>
      </c>
      <c r="DV246" s="61">
        <f t="shared" si="197"/>
        <v>0</v>
      </c>
      <c r="DW246" s="61">
        <f t="shared" si="233"/>
        <v>0</v>
      </c>
      <c r="DX246" s="61">
        <f t="shared" si="233"/>
        <v>0</v>
      </c>
      <c r="DY246" s="61">
        <f t="shared" si="233"/>
        <v>0</v>
      </c>
      <c r="DZ246" s="61">
        <f t="shared" si="228"/>
        <v>1</v>
      </c>
    </row>
    <row r="247" spans="2:130">
      <c r="C247" s="53">
        <v>2053</v>
      </c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>
        <f t="shared" si="222"/>
        <v>0</v>
      </c>
      <c r="AL247" s="64">
        <f t="shared" si="223"/>
        <v>0</v>
      </c>
      <c r="AM247" s="64">
        <f t="shared" si="224"/>
        <v>0</v>
      </c>
      <c r="AN247" s="64">
        <f t="shared" si="225"/>
        <v>0</v>
      </c>
      <c r="AO247" s="64">
        <f t="shared" si="226"/>
        <v>0</v>
      </c>
      <c r="AP247" s="64">
        <f t="shared" si="227"/>
        <v>0</v>
      </c>
      <c r="AQ247" s="64">
        <f t="shared" si="229"/>
        <v>0</v>
      </c>
      <c r="AR247" s="64">
        <f t="shared" si="231"/>
        <v>0</v>
      </c>
      <c r="AS247" s="64">
        <f t="shared" si="234"/>
        <v>0</v>
      </c>
      <c r="AT247" s="64">
        <f t="shared" si="236"/>
        <v>0</v>
      </c>
      <c r="AU247" s="64">
        <f t="shared" si="237"/>
        <v>0</v>
      </c>
      <c r="AV247" s="64">
        <f t="shared" si="238"/>
        <v>0</v>
      </c>
      <c r="AW247" s="64">
        <f t="shared" si="240"/>
        <v>731.625</v>
      </c>
      <c r="AX247" s="64">
        <f t="shared" si="242"/>
        <v>721.125</v>
      </c>
      <c r="AY247" s="64">
        <f t="shared" si="243"/>
        <v>720.75</v>
      </c>
      <c r="AZ247" s="64">
        <f t="shared" si="244"/>
        <v>724.125</v>
      </c>
      <c r="BA247" s="64">
        <f t="shared" si="245"/>
        <v>726.375</v>
      </c>
      <c r="BB247" s="64">
        <f t="shared" si="246"/>
        <v>723.75</v>
      </c>
      <c r="BC247" s="64">
        <f t="shared" ref="BC247:BC254" si="247">VLOOKUP($C$117,$D$3:$K$63,$A$70,0)*(B196-B195)</f>
        <v>723.375</v>
      </c>
      <c r="BD247" s="64">
        <f>VLOOKUP($C$118,$D$3:$K$63,$A$70,0)*(B195-B194)</f>
        <v>718.125</v>
      </c>
      <c r="BE247" s="64">
        <f>VLOOKUP($C$119,$D$3:$K$63,$A$70,0)*B194</f>
        <v>0</v>
      </c>
      <c r="BF247" s="64"/>
      <c r="BG247" s="64"/>
      <c r="BH247" s="64"/>
      <c r="BI247" s="64"/>
      <c r="BJ247" s="64"/>
      <c r="BK247" s="64"/>
      <c r="BL247" s="64"/>
      <c r="BM247" s="54">
        <f t="shared" si="178"/>
        <v>5789.25</v>
      </c>
      <c r="BP247" s="53">
        <v>2053</v>
      </c>
      <c r="BQ247" s="61">
        <f t="shared" si="241"/>
        <v>0</v>
      </c>
      <c r="BR247" s="61">
        <f t="shared" si="241"/>
        <v>0</v>
      </c>
      <c r="BS247" s="61">
        <f t="shared" si="241"/>
        <v>0</v>
      </c>
      <c r="BT247" s="61">
        <f t="shared" si="241"/>
        <v>0</v>
      </c>
      <c r="BU247" s="61">
        <f t="shared" si="241"/>
        <v>0</v>
      </c>
      <c r="BV247" s="61">
        <f t="shared" si="241"/>
        <v>0</v>
      </c>
      <c r="BW247" s="61">
        <f t="shared" si="241"/>
        <v>0</v>
      </c>
      <c r="BX247" s="61">
        <f t="shared" si="241"/>
        <v>0</v>
      </c>
      <c r="BY247" s="61">
        <f t="shared" si="241"/>
        <v>0</v>
      </c>
      <c r="BZ247" s="61">
        <f t="shared" si="241"/>
        <v>0</v>
      </c>
      <c r="CA247" s="61">
        <f t="shared" si="241"/>
        <v>0</v>
      </c>
      <c r="CB247" s="61">
        <f t="shared" si="241"/>
        <v>0</v>
      </c>
      <c r="CC247" s="61">
        <f t="shared" si="241"/>
        <v>0</v>
      </c>
      <c r="CD247" s="61">
        <f t="shared" si="241"/>
        <v>0</v>
      </c>
      <c r="CE247" s="61">
        <f t="shared" si="241"/>
        <v>0</v>
      </c>
      <c r="CF247" s="61">
        <f t="shared" si="239"/>
        <v>0</v>
      </c>
      <c r="CG247" s="61">
        <f t="shared" si="232"/>
        <v>0</v>
      </c>
      <c r="CH247" s="61">
        <f t="shared" si="232"/>
        <v>0</v>
      </c>
      <c r="CI247" s="61">
        <f t="shared" si="232"/>
        <v>0</v>
      </c>
      <c r="CJ247" s="61">
        <f t="shared" si="232"/>
        <v>0</v>
      </c>
      <c r="CK247" s="61">
        <f t="shared" si="230"/>
        <v>0</v>
      </c>
      <c r="CL247" s="61">
        <f t="shared" si="230"/>
        <v>0</v>
      </c>
      <c r="CM247" s="61">
        <f t="shared" si="230"/>
        <v>0</v>
      </c>
      <c r="CN247" s="61">
        <f t="shared" si="230"/>
        <v>0</v>
      </c>
      <c r="CO247" s="61">
        <f t="shared" si="230"/>
        <v>0</v>
      </c>
      <c r="CP247" s="61">
        <f t="shared" si="230"/>
        <v>0</v>
      </c>
      <c r="CQ247" s="61">
        <f t="shared" si="230"/>
        <v>0</v>
      </c>
      <c r="CR247" s="61">
        <f t="shared" si="230"/>
        <v>0</v>
      </c>
      <c r="CS247" s="61">
        <f t="shared" si="230"/>
        <v>0</v>
      </c>
      <c r="CT247" s="61">
        <f t="shared" si="230"/>
        <v>0</v>
      </c>
      <c r="CU247" s="61">
        <f t="shared" si="230"/>
        <v>0</v>
      </c>
      <c r="CV247" s="61">
        <f t="shared" si="230"/>
        <v>0</v>
      </c>
      <c r="CW247" s="61">
        <f t="shared" si="210"/>
        <v>0</v>
      </c>
      <c r="CX247" s="61">
        <f t="shared" si="210"/>
        <v>0</v>
      </c>
      <c r="CY247" s="61">
        <f t="shared" si="235"/>
        <v>0</v>
      </c>
      <c r="CZ247" s="61">
        <f t="shared" si="235"/>
        <v>0</v>
      </c>
      <c r="DA247" s="61">
        <f t="shared" si="235"/>
        <v>0</v>
      </c>
      <c r="DB247" s="61">
        <f t="shared" si="235"/>
        <v>0</v>
      </c>
      <c r="DC247" s="61">
        <f t="shared" si="235"/>
        <v>0</v>
      </c>
      <c r="DD247" s="61">
        <f t="shared" si="235"/>
        <v>0</v>
      </c>
      <c r="DE247" s="61">
        <f t="shared" si="235"/>
        <v>0</v>
      </c>
      <c r="DF247" s="61">
        <f t="shared" si="235"/>
        <v>0</v>
      </c>
      <c r="DG247" s="61">
        <f t="shared" si="235"/>
        <v>0</v>
      </c>
      <c r="DH247" s="61">
        <f t="shared" si="235"/>
        <v>0</v>
      </c>
      <c r="DI247" s="61">
        <f t="shared" si="235"/>
        <v>0</v>
      </c>
      <c r="DJ247" s="61">
        <f t="shared" si="235"/>
        <v>0.126376473636481</v>
      </c>
      <c r="DK247" s="61">
        <f t="shared" si="235"/>
        <v>0.124562767197824</v>
      </c>
      <c r="DL247" s="61">
        <f t="shared" si="235"/>
        <v>0.12449799196787099</v>
      </c>
      <c r="DM247" s="61">
        <f t="shared" si="235"/>
        <v>0.12508096903744001</v>
      </c>
      <c r="DN247" s="61">
        <f t="shared" si="219"/>
        <v>0.12546962041715201</v>
      </c>
      <c r="DO247" s="61">
        <f t="shared" si="219"/>
        <v>0.12501619380748799</v>
      </c>
      <c r="DP247" s="61">
        <f t="shared" si="219"/>
        <v>0.124951418577536</v>
      </c>
      <c r="DQ247" s="61">
        <f t="shared" si="217"/>
        <v>0.124044565358207</v>
      </c>
      <c r="DR247" s="61">
        <f t="shared" si="217"/>
        <v>0</v>
      </c>
      <c r="DS247" s="61">
        <f t="shared" si="197"/>
        <v>0</v>
      </c>
      <c r="DT247" s="61">
        <f t="shared" si="197"/>
        <v>0</v>
      </c>
      <c r="DU247" s="61">
        <f t="shared" si="197"/>
        <v>0</v>
      </c>
      <c r="DV247" s="61">
        <f t="shared" si="197"/>
        <v>0</v>
      </c>
      <c r="DW247" s="61">
        <f t="shared" si="233"/>
        <v>0</v>
      </c>
      <c r="DX247" s="61">
        <f t="shared" si="233"/>
        <v>0</v>
      </c>
      <c r="DY247" s="61">
        <f t="shared" si="233"/>
        <v>0</v>
      </c>
      <c r="DZ247" s="61">
        <f t="shared" si="228"/>
        <v>1</v>
      </c>
    </row>
    <row r="248" spans="2:130">
      <c r="C248" s="53">
        <v>2054</v>
      </c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>
        <f t="shared" si="223"/>
        <v>0</v>
      </c>
      <c r="AM248" s="64">
        <f t="shared" si="224"/>
        <v>0</v>
      </c>
      <c r="AN248" s="64">
        <f t="shared" si="225"/>
        <v>0</v>
      </c>
      <c r="AO248" s="64">
        <f t="shared" si="226"/>
        <v>0</v>
      </c>
      <c r="AP248" s="64">
        <f t="shared" si="227"/>
        <v>0</v>
      </c>
      <c r="AQ248" s="64">
        <f t="shared" si="229"/>
        <v>0</v>
      </c>
      <c r="AR248" s="64">
        <f t="shared" si="231"/>
        <v>0</v>
      </c>
      <c r="AS248" s="64">
        <f t="shared" si="234"/>
        <v>0</v>
      </c>
      <c r="AT248" s="64">
        <f t="shared" si="236"/>
        <v>0</v>
      </c>
      <c r="AU248" s="64">
        <f t="shared" si="237"/>
        <v>0</v>
      </c>
      <c r="AV248" s="64">
        <f t="shared" si="238"/>
        <v>0</v>
      </c>
      <c r="AW248" s="64">
        <f t="shared" si="240"/>
        <v>0</v>
      </c>
      <c r="AX248" s="64">
        <f t="shared" si="242"/>
        <v>721.125</v>
      </c>
      <c r="AY248" s="64">
        <f t="shared" si="243"/>
        <v>720.75</v>
      </c>
      <c r="AZ248" s="64">
        <f t="shared" si="244"/>
        <v>724.125</v>
      </c>
      <c r="BA248" s="64">
        <f t="shared" si="245"/>
        <v>726.375</v>
      </c>
      <c r="BB248" s="64">
        <f t="shared" si="246"/>
        <v>723.75</v>
      </c>
      <c r="BC248" s="64">
        <f t="shared" si="247"/>
        <v>723.375</v>
      </c>
      <c r="BD248" s="64">
        <f t="shared" ref="BD248:BD254" si="248">VLOOKUP($C$118,$D$3:$K$63,$A$70,0)*(B196-B195)</f>
        <v>718.125</v>
      </c>
      <c r="BE248" s="64">
        <f>VLOOKUP($C$119,$D$3:$K$63,$A$70,0)*(B195-B194)</f>
        <v>712.125</v>
      </c>
      <c r="BF248" s="64">
        <f>VLOOKUP($C$120,$D$3:$K$63,$A$70,0)*B194</f>
        <v>0</v>
      </c>
      <c r="BG248" s="64"/>
      <c r="BH248" s="64"/>
      <c r="BI248" s="64"/>
      <c r="BJ248" s="64"/>
      <c r="BK248" s="64"/>
      <c r="BL248" s="64"/>
      <c r="BM248" s="54">
        <f t="shared" si="178"/>
        <v>5769.75</v>
      </c>
      <c r="BP248" s="53">
        <v>2054</v>
      </c>
      <c r="BQ248" s="61">
        <f t="shared" si="241"/>
        <v>0</v>
      </c>
      <c r="BR248" s="61">
        <f t="shared" si="241"/>
        <v>0</v>
      </c>
      <c r="BS248" s="61">
        <f t="shared" si="241"/>
        <v>0</v>
      </c>
      <c r="BT248" s="61">
        <f t="shared" si="241"/>
        <v>0</v>
      </c>
      <c r="BU248" s="61">
        <f t="shared" si="241"/>
        <v>0</v>
      </c>
      <c r="BV248" s="61">
        <f t="shared" si="241"/>
        <v>0</v>
      </c>
      <c r="BW248" s="61">
        <f t="shared" si="241"/>
        <v>0</v>
      </c>
      <c r="BX248" s="61">
        <f t="shared" si="241"/>
        <v>0</v>
      </c>
      <c r="BY248" s="61">
        <f t="shared" si="241"/>
        <v>0</v>
      </c>
      <c r="BZ248" s="61">
        <f t="shared" si="241"/>
        <v>0</v>
      </c>
      <c r="CA248" s="61">
        <f t="shared" si="241"/>
        <v>0</v>
      </c>
      <c r="CB248" s="61">
        <f t="shared" si="241"/>
        <v>0</v>
      </c>
      <c r="CC248" s="61">
        <f t="shared" si="241"/>
        <v>0</v>
      </c>
      <c r="CD248" s="61">
        <f t="shared" si="241"/>
        <v>0</v>
      </c>
      <c r="CE248" s="61">
        <f t="shared" si="241"/>
        <v>0</v>
      </c>
      <c r="CF248" s="61">
        <f t="shared" si="239"/>
        <v>0</v>
      </c>
      <c r="CG248" s="61">
        <f t="shared" si="232"/>
        <v>0</v>
      </c>
      <c r="CH248" s="61">
        <f t="shared" si="232"/>
        <v>0</v>
      </c>
      <c r="CI248" s="61">
        <f t="shared" si="232"/>
        <v>0</v>
      </c>
      <c r="CJ248" s="61">
        <f t="shared" si="232"/>
        <v>0</v>
      </c>
      <c r="CK248" s="61">
        <f t="shared" si="230"/>
        <v>0</v>
      </c>
      <c r="CL248" s="61">
        <f t="shared" si="230"/>
        <v>0</v>
      </c>
      <c r="CM248" s="61">
        <f t="shared" si="230"/>
        <v>0</v>
      </c>
      <c r="CN248" s="61">
        <f t="shared" si="230"/>
        <v>0</v>
      </c>
      <c r="CO248" s="61">
        <f t="shared" si="230"/>
        <v>0</v>
      </c>
      <c r="CP248" s="61">
        <f t="shared" si="230"/>
        <v>0</v>
      </c>
      <c r="CQ248" s="61">
        <f t="shared" si="230"/>
        <v>0</v>
      </c>
      <c r="CR248" s="61">
        <f t="shared" si="230"/>
        <v>0</v>
      </c>
      <c r="CS248" s="61">
        <f t="shared" si="230"/>
        <v>0</v>
      </c>
      <c r="CT248" s="61">
        <f t="shared" si="230"/>
        <v>0</v>
      </c>
      <c r="CU248" s="61">
        <f t="shared" si="230"/>
        <v>0</v>
      </c>
      <c r="CV248" s="61">
        <f t="shared" si="230"/>
        <v>0</v>
      </c>
      <c r="CW248" s="61">
        <f t="shared" si="210"/>
        <v>0</v>
      </c>
      <c r="CX248" s="61">
        <f t="shared" si="210"/>
        <v>0</v>
      </c>
      <c r="CY248" s="61">
        <f t="shared" si="235"/>
        <v>0</v>
      </c>
      <c r="CZ248" s="61">
        <f t="shared" si="235"/>
        <v>0</v>
      </c>
      <c r="DA248" s="61">
        <f t="shared" si="235"/>
        <v>0</v>
      </c>
      <c r="DB248" s="61">
        <f t="shared" si="235"/>
        <v>0</v>
      </c>
      <c r="DC248" s="61">
        <f t="shared" si="235"/>
        <v>0</v>
      </c>
      <c r="DD248" s="61">
        <f t="shared" si="235"/>
        <v>0</v>
      </c>
      <c r="DE248" s="61">
        <f t="shared" si="235"/>
        <v>0</v>
      </c>
      <c r="DF248" s="61">
        <f t="shared" si="235"/>
        <v>0</v>
      </c>
      <c r="DG248" s="61">
        <f t="shared" si="235"/>
        <v>0</v>
      </c>
      <c r="DH248" s="61">
        <f t="shared" si="235"/>
        <v>0</v>
      </c>
      <c r="DI248" s="61">
        <f t="shared" si="235"/>
        <v>0</v>
      </c>
      <c r="DJ248" s="61">
        <f t="shared" si="235"/>
        <v>0</v>
      </c>
      <c r="DK248" s="61">
        <f t="shared" si="235"/>
        <v>0.124983751462368</v>
      </c>
      <c r="DL248" s="61">
        <f t="shared" si="235"/>
        <v>0.124918757311842</v>
      </c>
      <c r="DM248" s="61">
        <f t="shared" si="235"/>
        <v>0.12550370466658001</v>
      </c>
      <c r="DN248" s="61">
        <f t="shared" si="219"/>
        <v>0.12589366956973899</v>
      </c>
      <c r="DO248" s="61">
        <f t="shared" si="219"/>
        <v>0.12543871051605399</v>
      </c>
      <c r="DP248" s="61">
        <f t="shared" si="219"/>
        <v>0.12537371636552699</v>
      </c>
      <c r="DQ248" s="61">
        <f t="shared" si="217"/>
        <v>0.124463798258157</v>
      </c>
      <c r="DR248" s="61">
        <f t="shared" si="217"/>
        <v>0.123423891849734</v>
      </c>
      <c r="DS248" s="61">
        <f t="shared" si="197"/>
        <v>0</v>
      </c>
      <c r="DT248" s="61">
        <f t="shared" si="197"/>
        <v>0</v>
      </c>
      <c r="DU248" s="61">
        <f t="shared" si="197"/>
        <v>0</v>
      </c>
      <c r="DV248" s="61">
        <f t="shared" si="197"/>
        <v>0</v>
      </c>
      <c r="DW248" s="61">
        <f t="shared" si="233"/>
        <v>0</v>
      </c>
      <c r="DX248" s="61">
        <f t="shared" si="233"/>
        <v>0</v>
      </c>
      <c r="DY248" s="61">
        <f t="shared" si="233"/>
        <v>0</v>
      </c>
      <c r="DZ248" s="61">
        <f t="shared" si="228"/>
        <v>1</v>
      </c>
    </row>
    <row r="249" spans="2:130">
      <c r="C249" s="53">
        <v>2055</v>
      </c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>
        <f t="shared" si="224"/>
        <v>0</v>
      </c>
      <c r="AN249" s="64">
        <f t="shared" si="225"/>
        <v>0</v>
      </c>
      <c r="AO249" s="64">
        <f t="shared" si="226"/>
        <v>0</v>
      </c>
      <c r="AP249" s="64">
        <f t="shared" si="227"/>
        <v>0</v>
      </c>
      <c r="AQ249" s="64">
        <f t="shared" si="229"/>
        <v>0</v>
      </c>
      <c r="AR249" s="64">
        <f t="shared" si="231"/>
        <v>0</v>
      </c>
      <c r="AS249" s="64">
        <f t="shared" si="234"/>
        <v>0</v>
      </c>
      <c r="AT249" s="64">
        <f t="shared" si="236"/>
        <v>0</v>
      </c>
      <c r="AU249" s="64">
        <f t="shared" si="237"/>
        <v>0</v>
      </c>
      <c r="AV249" s="64">
        <f t="shared" si="238"/>
        <v>0</v>
      </c>
      <c r="AW249" s="64">
        <f t="shared" si="240"/>
        <v>0</v>
      </c>
      <c r="AX249" s="64">
        <f t="shared" si="242"/>
        <v>0</v>
      </c>
      <c r="AY249" s="64">
        <f t="shared" si="243"/>
        <v>720.75</v>
      </c>
      <c r="AZ249" s="64">
        <f t="shared" si="244"/>
        <v>724.125</v>
      </c>
      <c r="BA249" s="64">
        <f t="shared" si="245"/>
        <v>726.375</v>
      </c>
      <c r="BB249" s="64">
        <f t="shared" si="246"/>
        <v>723.75</v>
      </c>
      <c r="BC249" s="64">
        <f t="shared" si="247"/>
        <v>723.375</v>
      </c>
      <c r="BD249" s="64">
        <f t="shared" si="248"/>
        <v>718.125</v>
      </c>
      <c r="BE249" s="64">
        <f t="shared" ref="BE249:BE254" si="249">VLOOKUP($C$119,$D$3:$K$63,$A$70,0)*(B196-B195)</f>
        <v>712.125</v>
      </c>
      <c r="BF249" s="64">
        <f>VLOOKUP($C$120,$D$3:$K$63,$A$70,0)*(B195-B194)</f>
        <v>708.75</v>
      </c>
      <c r="BG249" s="64">
        <f>VLOOKUP($C$121,$D$3:$K$63,$A$70,0)*B194</f>
        <v>0</v>
      </c>
      <c r="BH249" s="64"/>
      <c r="BI249" s="64"/>
      <c r="BJ249" s="64"/>
      <c r="BK249" s="64"/>
      <c r="BL249" s="64"/>
      <c r="BM249" s="54">
        <f t="shared" si="178"/>
        <v>5757.375</v>
      </c>
      <c r="BP249" s="53">
        <v>2055</v>
      </c>
      <c r="BQ249" s="61">
        <f t="shared" si="241"/>
        <v>0</v>
      </c>
      <c r="BR249" s="61">
        <f t="shared" si="241"/>
        <v>0</v>
      </c>
      <c r="BS249" s="61">
        <f t="shared" si="241"/>
        <v>0</v>
      </c>
      <c r="BT249" s="61">
        <f t="shared" si="241"/>
        <v>0</v>
      </c>
      <c r="BU249" s="61">
        <f t="shared" si="241"/>
        <v>0</v>
      </c>
      <c r="BV249" s="61">
        <f t="shared" si="241"/>
        <v>0</v>
      </c>
      <c r="BW249" s="61">
        <f t="shared" si="241"/>
        <v>0</v>
      </c>
      <c r="BX249" s="61">
        <f t="shared" si="241"/>
        <v>0</v>
      </c>
      <c r="BY249" s="61">
        <f t="shared" si="241"/>
        <v>0</v>
      </c>
      <c r="BZ249" s="61">
        <f t="shared" si="241"/>
        <v>0</v>
      </c>
      <c r="CA249" s="61">
        <f t="shared" si="241"/>
        <v>0</v>
      </c>
      <c r="CB249" s="61">
        <f t="shared" si="241"/>
        <v>0</v>
      </c>
      <c r="CC249" s="61">
        <f t="shared" si="241"/>
        <v>0</v>
      </c>
      <c r="CD249" s="61">
        <f t="shared" si="241"/>
        <v>0</v>
      </c>
      <c r="CE249" s="61">
        <f t="shared" si="241"/>
        <v>0</v>
      </c>
      <c r="CF249" s="61">
        <f t="shared" si="239"/>
        <v>0</v>
      </c>
      <c r="CG249" s="61">
        <f t="shared" si="232"/>
        <v>0</v>
      </c>
      <c r="CH249" s="61">
        <f t="shared" si="232"/>
        <v>0</v>
      </c>
      <c r="CI249" s="61">
        <f t="shared" si="232"/>
        <v>0</v>
      </c>
      <c r="CJ249" s="61">
        <f t="shared" si="232"/>
        <v>0</v>
      </c>
      <c r="CK249" s="61">
        <f t="shared" si="230"/>
        <v>0</v>
      </c>
      <c r="CL249" s="61">
        <f t="shared" si="230"/>
        <v>0</v>
      </c>
      <c r="CM249" s="61">
        <f t="shared" si="230"/>
        <v>0</v>
      </c>
      <c r="CN249" s="61">
        <f t="shared" si="230"/>
        <v>0</v>
      </c>
      <c r="CO249" s="61">
        <f t="shared" si="230"/>
        <v>0</v>
      </c>
      <c r="CP249" s="61">
        <f t="shared" si="230"/>
        <v>0</v>
      </c>
      <c r="CQ249" s="61">
        <f t="shared" si="230"/>
        <v>0</v>
      </c>
      <c r="CR249" s="61">
        <f t="shared" si="230"/>
        <v>0</v>
      </c>
      <c r="CS249" s="61">
        <f t="shared" si="230"/>
        <v>0</v>
      </c>
      <c r="CT249" s="61">
        <f t="shared" si="230"/>
        <v>0</v>
      </c>
      <c r="CU249" s="61">
        <f t="shared" si="230"/>
        <v>0</v>
      </c>
      <c r="CV249" s="61">
        <f t="shared" si="230"/>
        <v>0</v>
      </c>
      <c r="CW249" s="61">
        <f t="shared" si="210"/>
        <v>0</v>
      </c>
      <c r="CX249" s="61">
        <f t="shared" si="210"/>
        <v>0</v>
      </c>
      <c r="CY249" s="61">
        <f t="shared" si="235"/>
        <v>0</v>
      </c>
      <c r="CZ249" s="61">
        <f t="shared" si="235"/>
        <v>0</v>
      </c>
      <c r="DA249" s="61">
        <f t="shared" si="235"/>
        <v>0</v>
      </c>
      <c r="DB249" s="61">
        <f t="shared" si="235"/>
        <v>0</v>
      </c>
      <c r="DC249" s="61">
        <f t="shared" si="235"/>
        <v>0</v>
      </c>
      <c r="DD249" s="61">
        <f t="shared" si="235"/>
        <v>0</v>
      </c>
      <c r="DE249" s="61">
        <f t="shared" si="235"/>
        <v>0</v>
      </c>
      <c r="DF249" s="61">
        <f t="shared" si="235"/>
        <v>0</v>
      </c>
      <c r="DG249" s="61">
        <f t="shared" si="235"/>
        <v>0</v>
      </c>
      <c r="DH249" s="61">
        <f t="shared" si="235"/>
        <v>0</v>
      </c>
      <c r="DI249" s="61">
        <f t="shared" si="235"/>
        <v>0</v>
      </c>
      <c r="DJ249" s="61">
        <f t="shared" si="235"/>
        <v>0</v>
      </c>
      <c r="DK249" s="61">
        <f t="shared" si="235"/>
        <v>0</v>
      </c>
      <c r="DL249" s="61">
        <f t="shared" si="235"/>
        <v>0.125187259818928</v>
      </c>
      <c r="DM249" s="61">
        <f t="shared" si="235"/>
        <v>0.12577346446948501</v>
      </c>
      <c r="DN249" s="61">
        <f t="shared" si="219"/>
        <v>0.12616426756985599</v>
      </c>
      <c r="DO249" s="61">
        <f t="shared" si="219"/>
        <v>0.12570833061942299</v>
      </c>
      <c r="DP249" s="61">
        <f t="shared" si="219"/>
        <v>0.125643196769361</v>
      </c>
      <c r="DQ249" s="61">
        <f t="shared" si="217"/>
        <v>0.124731322868495</v>
      </c>
      <c r="DR249" s="61">
        <f t="shared" si="217"/>
        <v>0.123689181267505</v>
      </c>
      <c r="DS249" s="61">
        <f t="shared" si="197"/>
        <v>0.123102976616948</v>
      </c>
      <c r="DT249" s="61">
        <f t="shared" si="197"/>
        <v>0</v>
      </c>
      <c r="DU249" s="61">
        <f t="shared" si="197"/>
        <v>0</v>
      </c>
      <c r="DV249" s="61">
        <f t="shared" si="197"/>
        <v>0</v>
      </c>
      <c r="DW249" s="61">
        <f t="shared" si="233"/>
        <v>0</v>
      </c>
      <c r="DX249" s="61">
        <f t="shared" si="233"/>
        <v>0</v>
      </c>
      <c r="DY249" s="61">
        <f t="shared" si="233"/>
        <v>0</v>
      </c>
      <c r="DZ249" s="61">
        <f t="shared" si="228"/>
        <v>1</v>
      </c>
    </row>
    <row r="250" spans="2:130">
      <c r="C250" s="53">
        <v>2056</v>
      </c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>
        <f t="shared" si="225"/>
        <v>0</v>
      </c>
      <c r="AO250" s="64">
        <f t="shared" si="226"/>
        <v>0</v>
      </c>
      <c r="AP250" s="64">
        <f t="shared" si="227"/>
        <v>0</v>
      </c>
      <c r="AQ250" s="64">
        <f t="shared" si="229"/>
        <v>0</v>
      </c>
      <c r="AR250" s="64">
        <f t="shared" si="231"/>
        <v>0</v>
      </c>
      <c r="AS250" s="64">
        <f t="shared" si="234"/>
        <v>0</v>
      </c>
      <c r="AT250" s="64">
        <f t="shared" si="236"/>
        <v>0</v>
      </c>
      <c r="AU250" s="64">
        <f t="shared" si="237"/>
        <v>0</v>
      </c>
      <c r="AV250" s="64">
        <f t="shared" si="238"/>
        <v>0</v>
      </c>
      <c r="AW250" s="64">
        <f t="shared" si="240"/>
        <v>0</v>
      </c>
      <c r="AX250" s="64">
        <f t="shared" si="242"/>
        <v>0</v>
      </c>
      <c r="AY250" s="64">
        <f t="shared" si="243"/>
        <v>0</v>
      </c>
      <c r="AZ250" s="64">
        <f t="shared" si="244"/>
        <v>724.125</v>
      </c>
      <c r="BA250" s="64">
        <f t="shared" si="245"/>
        <v>726.375</v>
      </c>
      <c r="BB250" s="64">
        <f t="shared" si="246"/>
        <v>723.75</v>
      </c>
      <c r="BC250" s="64">
        <f t="shared" si="247"/>
        <v>723.375</v>
      </c>
      <c r="BD250" s="64">
        <f t="shared" si="248"/>
        <v>718.125</v>
      </c>
      <c r="BE250" s="64">
        <f t="shared" si="249"/>
        <v>712.125</v>
      </c>
      <c r="BF250" s="64">
        <f t="shared" ref="BF250:BF254" si="250">VLOOKUP($C$120,$D$3:$K$63,$A$70,0)*(B196-B195)</f>
        <v>708.75</v>
      </c>
      <c r="BG250" s="64">
        <f>VLOOKUP($C$121,$D$3:$K$63,$A$70,0)*(B195-B194)</f>
        <v>703.875</v>
      </c>
      <c r="BH250" s="64">
        <f>VLOOKUP($C$122,$D$3:$K$63,$A$70,0)*B194</f>
        <v>0</v>
      </c>
      <c r="BI250" s="64"/>
      <c r="BJ250" s="64"/>
      <c r="BK250" s="64"/>
      <c r="BL250" s="64"/>
      <c r="BM250" s="54">
        <f t="shared" si="178"/>
        <v>5740.5</v>
      </c>
      <c r="BP250" s="53">
        <v>2056</v>
      </c>
      <c r="BQ250" s="61">
        <f t="shared" si="241"/>
        <v>0</v>
      </c>
      <c r="BR250" s="61">
        <f t="shared" si="241"/>
        <v>0</v>
      </c>
      <c r="BS250" s="61">
        <f t="shared" si="241"/>
        <v>0</v>
      </c>
      <c r="BT250" s="61">
        <f t="shared" si="241"/>
        <v>0</v>
      </c>
      <c r="BU250" s="61">
        <f t="shared" si="241"/>
        <v>0</v>
      </c>
      <c r="BV250" s="61">
        <f t="shared" si="241"/>
        <v>0</v>
      </c>
      <c r="BW250" s="61">
        <f t="shared" si="241"/>
        <v>0</v>
      </c>
      <c r="BX250" s="61">
        <f t="shared" si="241"/>
        <v>0</v>
      </c>
      <c r="BY250" s="61">
        <f t="shared" si="241"/>
        <v>0</v>
      </c>
      <c r="BZ250" s="61">
        <f t="shared" si="241"/>
        <v>0</v>
      </c>
      <c r="CA250" s="61">
        <f t="shared" si="241"/>
        <v>0</v>
      </c>
      <c r="CB250" s="61">
        <f t="shared" si="241"/>
        <v>0</v>
      </c>
      <c r="CC250" s="61">
        <f t="shared" si="241"/>
        <v>0</v>
      </c>
      <c r="CD250" s="61">
        <f t="shared" si="241"/>
        <v>0</v>
      </c>
      <c r="CE250" s="61">
        <f t="shared" si="241"/>
        <v>0</v>
      </c>
      <c r="CF250" s="61">
        <f t="shared" si="239"/>
        <v>0</v>
      </c>
      <c r="CG250" s="61">
        <f t="shared" si="232"/>
        <v>0</v>
      </c>
      <c r="CH250" s="61">
        <f t="shared" si="232"/>
        <v>0</v>
      </c>
      <c r="CI250" s="61">
        <f t="shared" si="232"/>
        <v>0</v>
      </c>
      <c r="CJ250" s="61">
        <f t="shared" si="232"/>
        <v>0</v>
      </c>
      <c r="CK250" s="61">
        <f t="shared" si="230"/>
        <v>0</v>
      </c>
      <c r="CL250" s="61">
        <f t="shared" si="230"/>
        <v>0</v>
      </c>
      <c r="CM250" s="61">
        <f t="shared" si="230"/>
        <v>0</v>
      </c>
      <c r="CN250" s="61">
        <f t="shared" si="230"/>
        <v>0</v>
      </c>
      <c r="CO250" s="61">
        <f t="shared" si="230"/>
        <v>0</v>
      </c>
      <c r="CP250" s="61">
        <f t="shared" si="230"/>
        <v>0</v>
      </c>
      <c r="CQ250" s="61">
        <f t="shared" si="230"/>
        <v>0</v>
      </c>
      <c r="CR250" s="61">
        <f t="shared" si="230"/>
        <v>0</v>
      </c>
      <c r="CS250" s="61">
        <f t="shared" si="230"/>
        <v>0</v>
      </c>
      <c r="CT250" s="61">
        <f t="shared" si="230"/>
        <v>0</v>
      </c>
      <c r="CU250" s="61">
        <f t="shared" si="230"/>
        <v>0</v>
      </c>
      <c r="CV250" s="61">
        <f t="shared" si="230"/>
        <v>0</v>
      </c>
      <c r="CW250" s="61">
        <f t="shared" si="210"/>
        <v>0</v>
      </c>
      <c r="CX250" s="61">
        <f t="shared" si="210"/>
        <v>0</v>
      </c>
      <c r="CY250" s="61">
        <f t="shared" si="235"/>
        <v>0</v>
      </c>
      <c r="CZ250" s="61">
        <f t="shared" si="235"/>
        <v>0</v>
      </c>
      <c r="DA250" s="61">
        <f t="shared" si="235"/>
        <v>0</v>
      </c>
      <c r="DB250" s="61">
        <f t="shared" si="235"/>
        <v>0</v>
      </c>
      <c r="DC250" s="61">
        <f t="shared" si="235"/>
        <v>0</v>
      </c>
      <c r="DD250" s="61">
        <f t="shared" si="235"/>
        <v>0</v>
      </c>
      <c r="DE250" s="61">
        <f t="shared" si="235"/>
        <v>0</v>
      </c>
      <c r="DF250" s="61">
        <f t="shared" si="235"/>
        <v>0</v>
      </c>
      <c r="DG250" s="61">
        <f t="shared" si="235"/>
        <v>0</v>
      </c>
      <c r="DH250" s="61">
        <f t="shared" si="235"/>
        <v>0</v>
      </c>
      <c r="DI250" s="61">
        <f t="shared" si="235"/>
        <v>0</v>
      </c>
      <c r="DJ250" s="61">
        <f t="shared" si="235"/>
        <v>0</v>
      </c>
      <c r="DK250" s="61">
        <f t="shared" si="235"/>
        <v>0</v>
      </c>
      <c r="DL250" s="61">
        <f t="shared" si="235"/>
        <v>0</v>
      </c>
      <c r="DM250" s="61">
        <f t="shared" si="235"/>
        <v>0.12614319310164601</v>
      </c>
      <c r="DN250" s="61">
        <f t="shared" si="219"/>
        <v>0.126535145022211</v>
      </c>
      <c r="DO250" s="61">
        <f t="shared" si="219"/>
        <v>0.126077867781552</v>
      </c>
      <c r="DP250" s="61">
        <f t="shared" si="219"/>
        <v>0.12601254246145799</v>
      </c>
      <c r="DQ250" s="61">
        <f t="shared" si="217"/>
        <v>0.12509798798014099</v>
      </c>
      <c r="DR250" s="61">
        <f t="shared" si="217"/>
        <v>0.124052782858636</v>
      </c>
      <c r="DS250" s="61">
        <f t="shared" si="197"/>
        <v>0.123464854977789</v>
      </c>
      <c r="DT250" s="61">
        <f t="shared" si="197"/>
        <v>0.122615625816567</v>
      </c>
      <c r="DU250" s="61">
        <f t="shared" si="197"/>
        <v>0</v>
      </c>
      <c r="DV250" s="61">
        <f t="shared" si="197"/>
        <v>0</v>
      </c>
      <c r="DW250" s="61">
        <f t="shared" si="233"/>
        <v>0</v>
      </c>
      <c r="DX250" s="61">
        <f t="shared" si="233"/>
        <v>0</v>
      </c>
      <c r="DY250" s="61">
        <f t="shared" si="233"/>
        <v>0</v>
      </c>
      <c r="DZ250" s="61">
        <f t="shared" si="228"/>
        <v>1</v>
      </c>
    </row>
    <row r="251" spans="2:130">
      <c r="C251" s="53">
        <v>2057</v>
      </c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>
        <f t="shared" si="226"/>
        <v>0</v>
      </c>
      <c r="AP251" s="64">
        <f t="shared" si="227"/>
        <v>0</v>
      </c>
      <c r="AQ251" s="64">
        <f t="shared" si="229"/>
        <v>0</v>
      </c>
      <c r="AR251" s="64">
        <f t="shared" si="231"/>
        <v>0</v>
      </c>
      <c r="AS251" s="64">
        <f t="shared" si="234"/>
        <v>0</v>
      </c>
      <c r="AT251" s="64">
        <f t="shared" si="236"/>
        <v>0</v>
      </c>
      <c r="AU251" s="64">
        <f t="shared" si="237"/>
        <v>0</v>
      </c>
      <c r="AV251" s="64">
        <f t="shared" si="238"/>
        <v>0</v>
      </c>
      <c r="AW251" s="64">
        <f t="shared" si="240"/>
        <v>0</v>
      </c>
      <c r="AX251" s="64">
        <f t="shared" si="242"/>
        <v>0</v>
      </c>
      <c r="AY251" s="64">
        <f t="shared" si="243"/>
        <v>0</v>
      </c>
      <c r="AZ251" s="64">
        <f t="shared" si="244"/>
        <v>0</v>
      </c>
      <c r="BA251" s="64">
        <f t="shared" si="245"/>
        <v>726.375</v>
      </c>
      <c r="BB251" s="64">
        <f t="shared" si="246"/>
        <v>723.75</v>
      </c>
      <c r="BC251" s="64">
        <f t="shared" si="247"/>
        <v>723.375</v>
      </c>
      <c r="BD251" s="64">
        <f t="shared" si="248"/>
        <v>718.125</v>
      </c>
      <c r="BE251" s="64">
        <f t="shared" si="249"/>
        <v>712.125</v>
      </c>
      <c r="BF251" s="64">
        <f t="shared" si="250"/>
        <v>708.75</v>
      </c>
      <c r="BG251" s="64">
        <f t="shared" ref="BG251:BG254" si="251">VLOOKUP($C$121,$D$3:$K$63,$A$70,0)*(B196-B195)</f>
        <v>703.875</v>
      </c>
      <c r="BH251" s="64">
        <f>VLOOKUP($C$122,$D$3:$K$63,$A$70,0)*(B195-B194)</f>
        <v>699.75</v>
      </c>
      <c r="BI251" s="64">
        <f>VLOOKUP($C$123,$D$3:$K$63,$A$70,0)*B194</f>
        <v>0</v>
      </c>
      <c r="BJ251" s="64"/>
      <c r="BK251" s="64"/>
      <c r="BL251" s="64"/>
      <c r="BM251" s="54">
        <f t="shared" si="178"/>
        <v>5716.125</v>
      </c>
      <c r="BP251" s="53">
        <v>2057</v>
      </c>
      <c r="BQ251" s="61">
        <f t="shared" si="241"/>
        <v>0</v>
      </c>
      <c r="BR251" s="61">
        <f t="shared" si="241"/>
        <v>0</v>
      </c>
      <c r="BS251" s="61">
        <f t="shared" si="241"/>
        <v>0</v>
      </c>
      <c r="BT251" s="61">
        <f t="shared" si="241"/>
        <v>0</v>
      </c>
      <c r="BU251" s="61">
        <f t="shared" si="241"/>
        <v>0</v>
      </c>
      <c r="BV251" s="61">
        <f t="shared" si="241"/>
        <v>0</v>
      </c>
      <c r="BW251" s="61">
        <f t="shared" si="241"/>
        <v>0</v>
      </c>
      <c r="BX251" s="61">
        <f t="shared" si="241"/>
        <v>0</v>
      </c>
      <c r="BY251" s="61">
        <f t="shared" si="241"/>
        <v>0</v>
      </c>
      <c r="BZ251" s="61">
        <f t="shared" si="241"/>
        <v>0</v>
      </c>
      <c r="CA251" s="61">
        <f t="shared" si="241"/>
        <v>0</v>
      </c>
      <c r="CB251" s="61">
        <f t="shared" si="241"/>
        <v>0</v>
      </c>
      <c r="CC251" s="61">
        <f t="shared" si="241"/>
        <v>0</v>
      </c>
      <c r="CD251" s="61">
        <f t="shared" si="241"/>
        <v>0</v>
      </c>
      <c r="CE251" s="61">
        <f t="shared" si="241"/>
        <v>0</v>
      </c>
      <c r="CF251" s="61">
        <f t="shared" si="239"/>
        <v>0</v>
      </c>
      <c r="CG251" s="61">
        <f t="shared" si="232"/>
        <v>0</v>
      </c>
      <c r="CH251" s="61">
        <f t="shared" si="232"/>
        <v>0</v>
      </c>
      <c r="CI251" s="61">
        <f t="shared" si="232"/>
        <v>0</v>
      </c>
      <c r="CJ251" s="61">
        <f t="shared" si="232"/>
        <v>0</v>
      </c>
      <c r="CK251" s="61">
        <f t="shared" si="230"/>
        <v>0</v>
      </c>
      <c r="CL251" s="61">
        <f t="shared" si="230"/>
        <v>0</v>
      </c>
      <c r="CM251" s="61">
        <f t="shared" si="230"/>
        <v>0</v>
      </c>
      <c r="CN251" s="61">
        <f t="shared" si="230"/>
        <v>0</v>
      </c>
      <c r="CO251" s="61">
        <f t="shared" si="230"/>
        <v>0</v>
      </c>
      <c r="CP251" s="61">
        <f t="shared" si="230"/>
        <v>0</v>
      </c>
      <c r="CQ251" s="61">
        <f t="shared" si="230"/>
        <v>0</v>
      </c>
      <c r="CR251" s="61">
        <f t="shared" si="230"/>
        <v>0</v>
      </c>
      <c r="CS251" s="61">
        <f t="shared" si="230"/>
        <v>0</v>
      </c>
      <c r="CT251" s="61">
        <f t="shared" si="230"/>
        <v>0</v>
      </c>
      <c r="CU251" s="61">
        <f t="shared" si="230"/>
        <v>0</v>
      </c>
      <c r="CV251" s="61">
        <f t="shared" si="230"/>
        <v>0</v>
      </c>
      <c r="CW251" s="61">
        <f t="shared" si="210"/>
        <v>0</v>
      </c>
      <c r="CX251" s="61">
        <f t="shared" si="210"/>
        <v>0</v>
      </c>
      <c r="CY251" s="61">
        <f t="shared" si="235"/>
        <v>0</v>
      </c>
      <c r="CZ251" s="61">
        <f t="shared" si="235"/>
        <v>0</v>
      </c>
      <c r="DA251" s="61">
        <f t="shared" si="235"/>
        <v>0</v>
      </c>
      <c r="DB251" s="61">
        <f t="shared" si="235"/>
        <v>0</v>
      </c>
      <c r="DC251" s="61">
        <f t="shared" si="235"/>
        <v>0</v>
      </c>
      <c r="DD251" s="61">
        <f t="shared" si="235"/>
        <v>0</v>
      </c>
      <c r="DE251" s="61">
        <f t="shared" si="235"/>
        <v>0</v>
      </c>
      <c r="DF251" s="61">
        <f t="shared" si="235"/>
        <v>0</v>
      </c>
      <c r="DG251" s="61">
        <f t="shared" si="235"/>
        <v>0</v>
      </c>
      <c r="DH251" s="61">
        <f t="shared" si="235"/>
        <v>0</v>
      </c>
      <c r="DI251" s="61">
        <f t="shared" si="235"/>
        <v>0</v>
      </c>
      <c r="DJ251" s="61">
        <f t="shared" si="235"/>
        <v>0</v>
      </c>
      <c r="DK251" s="61">
        <f t="shared" si="235"/>
        <v>0</v>
      </c>
      <c r="DL251" s="61">
        <f t="shared" si="235"/>
        <v>0</v>
      </c>
      <c r="DM251" s="61">
        <f t="shared" si="235"/>
        <v>0</v>
      </c>
      <c r="DN251" s="61">
        <f t="shared" si="219"/>
        <v>0.127074722823591</v>
      </c>
      <c r="DO251" s="61">
        <f t="shared" si="219"/>
        <v>0.12661549563734201</v>
      </c>
      <c r="DP251" s="61">
        <f t="shared" si="219"/>
        <v>0.12654989175359199</v>
      </c>
      <c r="DQ251" s="61">
        <f t="shared" si="217"/>
        <v>0.125631437381093</v>
      </c>
      <c r="DR251" s="61">
        <f t="shared" si="217"/>
        <v>0.124581775241094</v>
      </c>
      <c r="DS251" s="61">
        <f t="shared" si="197"/>
        <v>0.123991340287345</v>
      </c>
      <c r="DT251" s="61">
        <f t="shared" si="197"/>
        <v>0.123138489798596</v>
      </c>
      <c r="DU251" s="61">
        <f t="shared" si="197"/>
        <v>0.122416847077347</v>
      </c>
      <c r="DV251" s="61">
        <f t="shared" si="197"/>
        <v>0</v>
      </c>
      <c r="DW251" s="61">
        <f t="shared" si="233"/>
        <v>0</v>
      </c>
      <c r="DX251" s="61">
        <f t="shared" si="233"/>
        <v>0</v>
      </c>
      <c r="DY251" s="61">
        <f t="shared" si="233"/>
        <v>0</v>
      </c>
      <c r="DZ251" s="61">
        <f t="shared" si="228"/>
        <v>1</v>
      </c>
    </row>
    <row r="252" spans="2:130">
      <c r="C252" s="53">
        <v>2058</v>
      </c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>
        <f t="shared" si="227"/>
        <v>0</v>
      </c>
      <c r="AQ252" s="64">
        <f t="shared" si="229"/>
        <v>0</v>
      </c>
      <c r="AR252" s="64">
        <f t="shared" si="231"/>
        <v>0</v>
      </c>
      <c r="AS252" s="64">
        <f t="shared" si="234"/>
        <v>0</v>
      </c>
      <c r="AT252" s="64">
        <f t="shared" si="236"/>
        <v>0</v>
      </c>
      <c r="AU252" s="64">
        <f t="shared" si="237"/>
        <v>0</v>
      </c>
      <c r="AV252" s="64">
        <f t="shared" si="238"/>
        <v>0</v>
      </c>
      <c r="AW252" s="64">
        <f t="shared" si="240"/>
        <v>0</v>
      </c>
      <c r="AX252" s="64">
        <f t="shared" si="242"/>
        <v>0</v>
      </c>
      <c r="AY252" s="64">
        <f t="shared" si="243"/>
        <v>0</v>
      </c>
      <c r="AZ252" s="64">
        <f t="shared" si="244"/>
        <v>0</v>
      </c>
      <c r="BA252" s="64">
        <f t="shared" si="245"/>
        <v>0</v>
      </c>
      <c r="BB252" s="64">
        <f t="shared" si="246"/>
        <v>723.75</v>
      </c>
      <c r="BC252" s="64">
        <f t="shared" si="247"/>
        <v>723.375</v>
      </c>
      <c r="BD252" s="64">
        <f t="shared" si="248"/>
        <v>718.125</v>
      </c>
      <c r="BE252" s="64">
        <f t="shared" si="249"/>
        <v>712.125</v>
      </c>
      <c r="BF252" s="64">
        <f t="shared" si="250"/>
        <v>708.75</v>
      </c>
      <c r="BG252" s="64">
        <f t="shared" si="251"/>
        <v>703.875</v>
      </c>
      <c r="BH252" s="64">
        <f t="shared" ref="BH252:BH254" si="252">VLOOKUP($C$122,$D$3:$K$63,$A$70,0)*(B196-B195)</f>
        <v>699.75</v>
      </c>
      <c r="BI252" s="64">
        <f>VLOOKUP($C$123,$D$3:$K$63,$A$70,0)*(B195-B194)</f>
        <v>696.375</v>
      </c>
      <c r="BJ252" s="64">
        <f>VLOOKUP($C$124,$D$3:$K$63,$A$70,0)*B194</f>
        <v>0</v>
      </c>
      <c r="BK252" s="64"/>
      <c r="BL252" s="64"/>
      <c r="BM252" s="54">
        <f t="shared" si="178"/>
        <v>5686.125</v>
      </c>
      <c r="BP252" s="53">
        <v>2058</v>
      </c>
      <c r="BQ252" s="61">
        <f t="shared" si="241"/>
        <v>0</v>
      </c>
      <c r="BR252" s="61">
        <f t="shared" si="241"/>
        <v>0</v>
      </c>
      <c r="BS252" s="61">
        <f t="shared" si="241"/>
        <v>0</v>
      </c>
      <c r="BT252" s="61">
        <f t="shared" si="241"/>
        <v>0</v>
      </c>
      <c r="BU252" s="61">
        <f t="shared" si="241"/>
        <v>0</v>
      </c>
      <c r="BV252" s="61">
        <f t="shared" si="241"/>
        <v>0</v>
      </c>
      <c r="BW252" s="61">
        <f t="shared" si="241"/>
        <v>0</v>
      </c>
      <c r="BX252" s="61">
        <f t="shared" si="241"/>
        <v>0</v>
      </c>
      <c r="BY252" s="61">
        <f t="shared" si="241"/>
        <v>0</v>
      </c>
      <c r="BZ252" s="61">
        <f t="shared" si="241"/>
        <v>0</v>
      </c>
      <c r="CA252" s="61">
        <f t="shared" si="241"/>
        <v>0</v>
      </c>
      <c r="CB252" s="61">
        <f t="shared" si="241"/>
        <v>0</v>
      </c>
      <c r="CC252" s="61">
        <f t="shared" si="241"/>
        <v>0</v>
      </c>
      <c r="CD252" s="61">
        <f t="shared" si="241"/>
        <v>0</v>
      </c>
      <c r="CE252" s="61">
        <f t="shared" si="241"/>
        <v>0</v>
      </c>
      <c r="CF252" s="61">
        <f t="shared" si="239"/>
        <v>0</v>
      </c>
      <c r="CG252" s="61">
        <f t="shared" si="232"/>
        <v>0</v>
      </c>
      <c r="CH252" s="61">
        <f t="shared" si="232"/>
        <v>0</v>
      </c>
      <c r="CI252" s="61">
        <f t="shared" si="232"/>
        <v>0</v>
      </c>
      <c r="CJ252" s="61">
        <f t="shared" si="232"/>
        <v>0</v>
      </c>
      <c r="CK252" s="61">
        <f t="shared" si="230"/>
        <v>0</v>
      </c>
      <c r="CL252" s="61">
        <f t="shared" si="230"/>
        <v>0</v>
      </c>
      <c r="CM252" s="61">
        <f t="shared" si="230"/>
        <v>0</v>
      </c>
      <c r="CN252" s="61">
        <f t="shared" si="230"/>
        <v>0</v>
      </c>
      <c r="CO252" s="61">
        <f t="shared" si="230"/>
        <v>0</v>
      </c>
      <c r="CP252" s="61">
        <f t="shared" si="230"/>
        <v>0</v>
      </c>
      <c r="CQ252" s="61">
        <f t="shared" si="230"/>
        <v>0</v>
      </c>
      <c r="CR252" s="61">
        <f t="shared" si="230"/>
        <v>0</v>
      </c>
      <c r="CS252" s="61">
        <f t="shared" si="230"/>
        <v>0</v>
      </c>
      <c r="CT252" s="61">
        <f t="shared" si="230"/>
        <v>0</v>
      </c>
      <c r="CU252" s="61">
        <f t="shared" si="230"/>
        <v>0</v>
      </c>
      <c r="CV252" s="61">
        <f t="shared" si="230"/>
        <v>0</v>
      </c>
      <c r="CW252" s="61">
        <f t="shared" si="210"/>
        <v>0</v>
      </c>
      <c r="CX252" s="61">
        <f t="shared" si="210"/>
        <v>0</v>
      </c>
      <c r="CY252" s="61">
        <f t="shared" si="235"/>
        <v>0</v>
      </c>
      <c r="CZ252" s="61">
        <f t="shared" si="235"/>
        <v>0</v>
      </c>
      <c r="DA252" s="61">
        <f t="shared" si="235"/>
        <v>0</v>
      </c>
      <c r="DB252" s="61">
        <f t="shared" si="235"/>
        <v>0</v>
      </c>
      <c r="DC252" s="61">
        <f t="shared" si="235"/>
        <v>0</v>
      </c>
      <c r="DD252" s="61">
        <f t="shared" si="235"/>
        <v>0</v>
      </c>
      <c r="DE252" s="61">
        <f t="shared" si="235"/>
        <v>0</v>
      </c>
      <c r="DF252" s="61">
        <f t="shared" si="235"/>
        <v>0</v>
      </c>
      <c r="DG252" s="61">
        <f t="shared" si="235"/>
        <v>0</v>
      </c>
      <c r="DH252" s="61">
        <f t="shared" si="235"/>
        <v>0</v>
      </c>
      <c r="DI252" s="61">
        <f t="shared" si="235"/>
        <v>0</v>
      </c>
      <c r="DJ252" s="61">
        <f t="shared" si="235"/>
        <v>0</v>
      </c>
      <c r="DK252" s="61">
        <f t="shared" si="235"/>
        <v>0</v>
      </c>
      <c r="DL252" s="61">
        <f t="shared" si="235"/>
        <v>0</v>
      </c>
      <c r="DM252" s="61">
        <f t="shared" si="235"/>
        <v>0</v>
      </c>
      <c r="DN252" s="61">
        <f t="shared" si="219"/>
        <v>0</v>
      </c>
      <c r="DO252" s="61">
        <f t="shared" si="219"/>
        <v>0.127283519092528</v>
      </c>
      <c r="DP252" s="61">
        <f t="shared" si="219"/>
        <v>0.12721756908263501</v>
      </c>
      <c r="DQ252" s="61">
        <f t="shared" si="217"/>
        <v>0.12629426894414</v>
      </c>
      <c r="DR252" s="61">
        <f t="shared" si="217"/>
        <v>0.12523906878586</v>
      </c>
      <c r="DS252" s="61">
        <f t="shared" si="197"/>
        <v>0.12464551869682799</v>
      </c>
      <c r="DT252" s="61">
        <f t="shared" si="197"/>
        <v>0.123788168568225</v>
      </c>
      <c r="DU252" s="61">
        <f t="shared" si="197"/>
        <v>0.123062718459408</v>
      </c>
      <c r="DV252" s="61">
        <f t="shared" si="197"/>
        <v>0.122469168370375</v>
      </c>
      <c r="DW252" s="61">
        <f t="shared" si="233"/>
        <v>0</v>
      </c>
      <c r="DX252" s="61">
        <f t="shared" si="233"/>
        <v>0</v>
      </c>
      <c r="DY252" s="61">
        <f t="shared" si="233"/>
        <v>0</v>
      </c>
      <c r="DZ252" s="61">
        <f t="shared" si="228"/>
        <v>1</v>
      </c>
    </row>
    <row r="253" spans="2:130">
      <c r="C253" s="53">
        <v>2059</v>
      </c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>
        <f t="shared" si="229"/>
        <v>0</v>
      </c>
      <c r="AR253" s="64">
        <f t="shared" si="231"/>
        <v>0</v>
      </c>
      <c r="AS253" s="64">
        <f t="shared" si="234"/>
        <v>0</v>
      </c>
      <c r="AT253" s="64">
        <f t="shared" si="236"/>
        <v>0</v>
      </c>
      <c r="AU253" s="64">
        <f t="shared" si="237"/>
        <v>0</v>
      </c>
      <c r="AV253" s="64">
        <f t="shared" si="238"/>
        <v>0</v>
      </c>
      <c r="AW253" s="64">
        <f t="shared" si="240"/>
        <v>0</v>
      </c>
      <c r="AX253" s="64">
        <f t="shared" si="242"/>
        <v>0</v>
      </c>
      <c r="AY253" s="64">
        <f t="shared" si="243"/>
        <v>0</v>
      </c>
      <c r="AZ253" s="64">
        <f t="shared" si="244"/>
        <v>0</v>
      </c>
      <c r="BA253" s="64">
        <f t="shared" si="245"/>
        <v>0</v>
      </c>
      <c r="BB253" s="64">
        <f t="shared" si="246"/>
        <v>0</v>
      </c>
      <c r="BC253" s="64">
        <f t="shared" si="247"/>
        <v>723.375</v>
      </c>
      <c r="BD253" s="64">
        <f t="shared" si="248"/>
        <v>718.125</v>
      </c>
      <c r="BE253" s="64">
        <f t="shared" si="249"/>
        <v>712.125</v>
      </c>
      <c r="BF253" s="64">
        <f t="shared" si="250"/>
        <v>708.75</v>
      </c>
      <c r="BG253" s="64">
        <f t="shared" si="251"/>
        <v>703.875</v>
      </c>
      <c r="BH253" s="64">
        <f t="shared" si="252"/>
        <v>699.75</v>
      </c>
      <c r="BI253" s="64">
        <f t="shared" ref="BI253:BI254" si="253">VLOOKUP($C$123,$D$3:$K$63,$A$70,0)*(B196-B195)</f>
        <v>696.375</v>
      </c>
      <c r="BJ253" s="64">
        <f>VLOOKUP($C$124,$D$3:$K$63,$A$70,0)*(B195-B194)</f>
        <v>691.5</v>
      </c>
      <c r="BK253" s="64">
        <f>VLOOKUP($C$125,$D$3:$K$63,$A$70,0)*B194</f>
        <v>0</v>
      </c>
      <c r="BL253" s="64"/>
      <c r="BM253" s="54">
        <f t="shared" si="178"/>
        <v>5653.875</v>
      </c>
      <c r="BP253" s="53">
        <v>2059</v>
      </c>
      <c r="BQ253" s="61">
        <f t="shared" si="241"/>
        <v>0</v>
      </c>
      <c r="BR253" s="61">
        <f t="shared" si="241"/>
        <v>0</v>
      </c>
      <c r="BS253" s="61">
        <f t="shared" si="241"/>
        <v>0</v>
      </c>
      <c r="BT253" s="61">
        <f t="shared" si="241"/>
        <v>0</v>
      </c>
      <c r="BU253" s="61">
        <f t="shared" si="241"/>
        <v>0</v>
      </c>
      <c r="BV253" s="61">
        <f t="shared" si="241"/>
        <v>0</v>
      </c>
      <c r="BW253" s="61">
        <f t="shared" si="241"/>
        <v>0</v>
      </c>
      <c r="BX253" s="61">
        <f t="shared" si="241"/>
        <v>0</v>
      </c>
      <c r="BY253" s="61">
        <f t="shared" si="241"/>
        <v>0</v>
      </c>
      <c r="BZ253" s="61">
        <f t="shared" si="241"/>
        <v>0</v>
      </c>
      <c r="CA253" s="61">
        <f t="shared" si="241"/>
        <v>0</v>
      </c>
      <c r="CB253" s="61">
        <f t="shared" si="241"/>
        <v>0</v>
      </c>
      <c r="CC253" s="61">
        <f t="shared" si="241"/>
        <v>0</v>
      </c>
      <c r="CD253" s="61">
        <f t="shared" si="241"/>
        <v>0</v>
      </c>
      <c r="CE253" s="61">
        <f t="shared" si="241"/>
        <v>0</v>
      </c>
      <c r="CF253" s="61">
        <f t="shared" si="239"/>
        <v>0</v>
      </c>
      <c r="CG253" s="61">
        <f t="shared" si="232"/>
        <v>0</v>
      </c>
      <c r="CH253" s="61">
        <f t="shared" si="232"/>
        <v>0</v>
      </c>
      <c r="CI253" s="61">
        <f t="shared" si="232"/>
        <v>0</v>
      </c>
      <c r="CJ253" s="61">
        <f t="shared" si="232"/>
        <v>0</v>
      </c>
      <c r="CK253" s="61">
        <f t="shared" si="230"/>
        <v>0</v>
      </c>
      <c r="CL253" s="61">
        <f t="shared" si="230"/>
        <v>0</v>
      </c>
      <c r="CM253" s="61">
        <f t="shared" si="230"/>
        <v>0</v>
      </c>
      <c r="CN253" s="61">
        <f t="shared" si="230"/>
        <v>0</v>
      </c>
      <c r="CO253" s="61">
        <f t="shared" si="230"/>
        <v>0</v>
      </c>
      <c r="CP253" s="61">
        <f t="shared" si="230"/>
        <v>0</v>
      </c>
      <c r="CQ253" s="61">
        <f t="shared" si="230"/>
        <v>0</v>
      </c>
      <c r="CR253" s="61">
        <f t="shared" si="230"/>
        <v>0</v>
      </c>
      <c r="CS253" s="61">
        <f t="shared" si="230"/>
        <v>0</v>
      </c>
      <c r="CT253" s="61">
        <f t="shared" si="230"/>
        <v>0</v>
      </c>
      <c r="CU253" s="61">
        <f t="shared" si="230"/>
        <v>0</v>
      </c>
      <c r="CV253" s="61">
        <f t="shared" si="230"/>
        <v>0</v>
      </c>
      <c r="CW253" s="61">
        <f t="shared" si="210"/>
        <v>0</v>
      </c>
      <c r="CX253" s="61">
        <f t="shared" si="210"/>
        <v>0</v>
      </c>
      <c r="CY253" s="61">
        <f t="shared" si="235"/>
        <v>0</v>
      </c>
      <c r="CZ253" s="61">
        <f t="shared" si="235"/>
        <v>0</v>
      </c>
      <c r="DA253" s="61">
        <f t="shared" si="235"/>
        <v>0</v>
      </c>
      <c r="DB253" s="61">
        <f t="shared" si="235"/>
        <v>0</v>
      </c>
      <c r="DC253" s="61">
        <f t="shared" si="235"/>
        <v>0</v>
      </c>
      <c r="DD253" s="61">
        <f t="shared" si="235"/>
        <v>0</v>
      </c>
      <c r="DE253" s="61">
        <f t="shared" si="235"/>
        <v>0</v>
      </c>
      <c r="DF253" s="61">
        <f t="shared" si="235"/>
        <v>0</v>
      </c>
      <c r="DG253" s="61">
        <f t="shared" si="235"/>
        <v>0</v>
      </c>
      <c r="DH253" s="61">
        <f t="shared" si="235"/>
        <v>0</v>
      </c>
      <c r="DI253" s="61">
        <f t="shared" si="235"/>
        <v>0</v>
      </c>
      <c r="DJ253" s="61">
        <f t="shared" si="235"/>
        <v>0</v>
      </c>
      <c r="DK253" s="61">
        <f t="shared" si="235"/>
        <v>0</v>
      </c>
      <c r="DL253" s="61">
        <f t="shared" si="235"/>
        <v>0</v>
      </c>
      <c r="DM253" s="61">
        <f t="shared" si="235"/>
        <v>0</v>
      </c>
      <c r="DN253" s="61">
        <f t="shared" si="219"/>
        <v>0</v>
      </c>
      <c r="DO253" s="61">
        <f t="shared" si="219"/>
        <v>0</v>
      </c>
      <c r="DP253" s="61">
        <f t="shared" si="219"/>
        <v>0.12794322477946499</v>
      </c>
      <c r="DQ253" s="61">
        <f t="shared" si="217"/>
        <v>0.127014658088479</v>
      </c>
      <c r="DR253" s="61">
        <f t="shared" si="217"/>
        <v>0.12595343901306599</v>
      </c>
      <c r="DS253" s="61">
        <f t="shared" si="197"/>
        <v>0.12535650328314701</v>
      </c>
      <c r="DT253" s="61">
        <f t="shared" si="197"/>
        <v>0.124494262784374</v>
      </c>
      <c r="DU253" s="61">
        <f t="shared" si="197"/>
        <v>0.123764674670027</v>
      </c>
      <c r="DV253" s="61">
        <f t="shared" si="197"/>
        <v>0.123167738940107</v>
      </c>
      <c r="DW253" s="61">
        <f t="shared" si="233"/>
        <v>0.122305498441334</v>
      </c>
      <c r="DX253" s="61">
        <f t="shared" si="233"/>
        <v>0</v>
      </c>
      <c r="DY253" s="61">
        <f t="shared" si="233"/>
        <v>0</v>
      </c>
      <c r="DZ253" s="61">
        <f t="shared" si="228"/>
        <v>1</v>
      </c>
    </row>
    <row r="254" spans="2:130">
      <c r="C254" s="53">
        <v>2060</v>
      </c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>
        <f t="shared" si="231"/>
        <v>0</v>
      </c>
      <c r="AS254" s="64">
        <f t="shared" si="234"/>
        <v>0</v>
      </c>
      <c r="AT254" s="64">
        <f t="shared" si="236"/>
        <v>0</v>
      </c>
      <c r="AU254" s="64">
        <f t="shared" si="237"/>
        <v>0</v>
      </c>
      <c r="AV254" s="64">
        <f t="shared" si="238"/>
        <v>0</v>
      </c>
      <c r="AW254" s="64">
        <f t="shared" si="240"/>
        <v>0</v>
      </c>
      <c r="AX254" s="64">
        <f t="shared" si="242"/>
        <v>0</v>
      </c>
      <c r="AY254" s="64">
        <f t="shared" si="243"/>
        <v>0</v>
      </c>
      <c r="AZ254" s="64">
        <f t="shared" si="244"/>
        <v>0</v>
      </c>
      <c r="BA254" s="64">
        <f t="shared" si="245"/>
        <v>0</v>
      </c>
      <c r="BB254" s="64">
        <f t="shared" si="246"/>
        <v>0</v>
      </c>
      <c r="BC254" s="64">
        <f t="shared" si="247"/>
        <v>0</v>
      </c>
      <c r="BD254" s="64">
        <f t="shared" si="248"/>
        <v>718.125</v>
      </c>
      <c r="BE254" s="64">
        <f t="shared" si="249"/>
        <v>712.125</v>
      </c>
      <c r="BF254" s="64">
        <f t="shared" si="250"/>
        <v>708.75</v>
      </c>
      <c r="BG254" s="64">
        <f t="shared" si="251"/>
        <v>703.875</v>
      </c>
      <c r="BH254" s="64">
        <f t="shared" si="252"/>
        <v>699.75</v>
      </c>
      <c r="BI254" s="64">
        <f t="shared" si="253"/>
        <v>696.375</v>
      </c>
      <c r="BJ254" s="64">
        <f>VLOOKUP($C$124,$D$3:$K$63,$A$70,0)*(B196-B195)</f>
        <v>691.5</v>
      </c>
      <c r="BK254" s="64">
        <f>VLOOKUP($C$125,$D$3:$K$63,$A$70,0)*(B195-B194)</f>
        <v>688.125</v>
      </c>
      <c r="BL254" s="64">
        <f>VLOOKUP($C$126,$D$3:$K$63,$A$70,0)*B194</f>
        <v>0</v>
      </c>
      <c r="BM254" s="54">
        <f t="shared" si="178"/>
        <v>5618.625</v>
      </c>
      <c r="BP254" s="53">
        <v>2060</v>
      </c>
      <c r="BQ254" s="61">
        <f t="shared" si="241"/>
        <v>0</v>
      </c>
      <c r="BR254" s="61">
        <f t="shared" si="241"/>
        <v>0</v>
      </c>
      <c r="BS254" s="61">
        <f t="shared" si="241"/>
        <v>0</v>
      </c>
      <c r="BT254" s="61">
        <f t="shared" si="241"/>
        <v>0</v>
      </c>
      <c r="BU254" s="61">
        <f t="shared" si="241"/>
        <v>0</v>
      </c>
      <c r="BV254" s="61">
        <f t="shared" si="241"/>
        <v>0</v>
      </c>
      <c r="BW254" s="61">
        <f t="shared" si="241"/>
        <v>0</v>
      </c>
      <c r="BX254" s="61">
        <f t="shared" si="241"/>
        <v>0</v>
      </c>
      <c r="BY254" s="61">
        <f t="shared" si="241"/>
        <v>0</v>
      </c>
      <c r="BZ254" s="61">
        <f t="shared" si="241"/>
        <v>0</v>
      </c>
      <c r="CA254" s="61">
        <f t="shared" si="241"/>
        <v>0</v>
      </c>
      <c r="CB254" s="61">
        <f t="shared" si="241"/>
        <v>0</v>
      </c>
      <c r="CC254" s="61">
        <f t="shared" si="241"/>
        <v>0</v>
      </c>
      <c r="CD254" s="61">
        <f t="shared" si="241"/>
        <v>0</v>
      </c>
      <c r="CE254" s="61">
        <f t="shared" si="241"/>
        <v>0</v>
      </c>
      <c r="CF254" s="61">
        <f t="shared" si="239"/>
        <v>0</v>
      </c>
      <c r="CG254" s="61">
        <f t="shared" si="232"/>
        <v>0</v>
      </c>
      <c r="CH254" s="61">
        <f t="shared" si="232"/>
        <v>0</v>
      </c>
      <c r="CI254" s="61">
        <f t="shared" si="232"/>
        <v>0</v>
      </c>
      <c r="CJ254" s="61">
        <f t="shared" si="232"/>
        <v>0</v>
      </c>
      <c r="CK254" s="61">
        <f t="shared" si="230"/>
        <v>0</v>
      </c>
      <c r="CL254" s="61">
        <f t="shared" si="230"/>
        <v>0</v>
      </c>
      <c r="CM254" s="61">
        <f t="shared" si="230"/>
        <v>0</v>
      </c>
      <c r="CN254" s="61">
        <f t="shared" si="230"/>
        <v>0</v>
      </c>
      <c r="CO254" s="61">
        <f t="shared" si="230"/>
        <v>0</v>
      </c>
      <c r="CP254" s="61">
        <f t="shared" si="230"/>
        <v>0</v>
      </c>
      <c r="CQ254" s="61">
        <f t="shared" si="230"/>
        <v>0</v>
      </c>
      <c r="CR254" s="61">
        <f t="shared" si="230"/>
        <v>0</v>
      </c>
      <c r="CS254" s="61">
        <f t="shared" si="230"/>
        <v>0</v>
      </c>
      <c r="CT254" s="61">
        <f t="shared" si="230"/>
        <v>0</v>
      </c>
      <c r="CU254" s="61">
        <f t="shared" si="230"/>
        <v>0</v>
      </c>
      <c r="CV254" s="61">
        <f t="shared" si="230"/>
        <v>0</v>
      </c>
      <c r="CW254" s="61">
        <f t="shared" si="210"/>
        <v>0</v>
      </c>
      <c r="CX254" s="61">
        <f t="shared" si="210"/>
        <v>0</v>
      </c>
      <c r="CY254" s="61">
        <f t="shared" si="210"/>
        <v>0</v>
      </c>
      <c r="CZ254" s="61">
        <f t="shared" si="210"/>
        <v>0</v>
      </c>
      <c r="DA254" s="61">
        <f t="shared" si="210"/>
        <v>0</v>
      </c>
      <c r="DB254" s="61">
        <f t="shared" si="210"/>
        <v>0</v>
      </c>
      <c r="DC254" s="61">
        <f t="shared" si="210"/>
        <v>0</v>
      </c>
      <c r="DD254" s="61">
        <f t="shared" si="210"/>
        <v>0</v>
      </c>
      <c r="DE254" s="61">
        <f t="shared" si="210"/>
        <v>0</v>
      </c>
      <c r="DF254" s="61">
        <f t="shared" si="210"/>
        <v>0</v>
      </c>
      <c r="DG254" s="61">
        <f t="shared" si="210"/>
        <v>0</v>
      </c>
      <c r="DH254" s="61">
        <f t="shared" si="210"/>
        <v>0</v>
      </c>
      <c r="DI254" s="61">
        <f t="shared" si="210"/>
        <v>0</v>
      </c>
      <c r="DJ254" s="61">
        <f t="shared" si="210"/>
        <v>0</v>
      </c>
      <c r="DK254" s="61">
        <f t="shared" si="210"/>
        <v>0</v>
      </c>
      <c r="DL254" s="61">
        <f t="shared" si="210"/>
        <v>0</v>
      </c>
      <c r="DM254" s="61">
        <f t="shared" ref="DM254" si="254">AZ254/$BM254</f>
        <v>0</v>
      </c>
      <c r="DN254" s="61">
        <f t="shared" si="219"/>
        <v>0</v>
      </c>
      <c r="DO254" s="61">
        <f t="shared" si="219"/>
        <v>0</v>
      </c>
      <c r="DP254" s="61">
        <f t="shared" si="219"/>
        <v>0</v>
      </c>
      <c r="DQ254" s="61">
        <f t="shared" si="217"/>
        <v>0.127811519722352</v>
      </c>
      <c r="DR254" s="61">
        <f t="shared" si="217"/>
        <v>0.126743642795168</v>
      </c>
      <c r="DS254" s="61">
        <f t="shared" si="197"/>
        <v>0.12614296202362699</v>
      </c>
      <c r="DT254" s="61">
        <f t="shared" si="197"/>
        <v>0.12527531202028999</v>
      </c>
      <c r="DU254" s="61">
        <f t="shared" si="197"/>
        <v>0.124541146632851</v>
      </c>
      <c r="DV254" s="61">
        <f t="shared" si="197"/>
        <v>0.123940465861309</v>
      </c>
      <c r="DW254" s="61">
        <f t="shared" si="233"/>
        <v>0.123072815857972</v>
      </c>
      <c r="DX254" s="61">
        <f t="shared" si="233"/>
        <v>0.122472135086431</v>
      </c>
      <c r="DY254" s="61">
        <f t="shared" si="233"/>
        <v>0</v>
      </c>
      <c r="DZ254" s="61">
        <f t="shared" si="228"/>
        <v>1</v>
      </c>
    </row>
    <row r="256" spans="2:130">
      <c r="B256" s="60" t="s">
        <v>40</v>
      </c>
      <c r="C256" s="53" t="s">
        <v>149</v>
      </c>
      <c r="N256" s="53"/>
      <c r="U256" s="54"/>
      <c r="W256" s="53"/>
      <c r="AD256" s="54"/>
      <c r="AF256" s="53"/>
      <c r="AM256" s="54"/>
      <c r="AO256" s="53"/>
      <c r="AV256" s="54"/>
      <c r="BN256" s="212" t="s">
        <v>150</v>
      </c>
      <c r="BO256" s="212"/>
    </row>
    <row r="257" spans="1:130">
      <c r="A257" s="59" t="s">
        <v>19</v>
      </c>
      <c r="B257" s="59" t="s">
        <v>24</v>
      </c>
      <c r="C257" s="59" t="s">
        <v>56</v>
      </c>
      <c r="D257" s="59">
        <v>2000</v>
      </c>
      <c r="E257" s="59">
        <v>2001</v>
      </c>
      <c r="F257" s="59">
        <v>2002</v>
      </c>
      <c r="G257" s="59">
        <v>2003</v>
      </c>
      <c r="H257" s="59">
        <v>2004</v>
      </c>
      <c r="I257" s="59">
        <v>2005</v>
      </c>
      <c r="J257" s="59">
        <v>2006</v>
      </c>
      <c r="K257" s="59">
        <v>2007</v>
      </c>
      <c r="L257" s="59">
        <v>2008</v>
      </c>
      <c r="M257" s="59">
        <v>2009</v>
      </c>
      <c r="N257" s="59">
        <v>2010</v>
      </c>
      <c r="O257" s="59">
        <v>2011</v>
      </c>
      <c r="P257" s="59">
        <v>2012</v>
      </c>
      <c r="Q257" s="59">
        <v>2013</v>
      </c>
      <c r="R257" s="59">
        <v>2014</v>
      </c>
      <c r="S257" s="59">
        <v>2015</v>
      </c>
      <c r="T257" s="59">
        <v>2016</v>
      </c>
      <c r="U257" s="59">
        <v>2017</v>
      </c>
      <c r="V257" s="59">
        <v>2018</v>
      </c>
      <c r="W257" s="59">
        <v>2019</v>
      </c>
      <c r="X257" s="59">
        <v>2020</v>
      </c>
      <c r="Y257" s="59">
        <v>2021</v>
      </c>
      <c r="Z257" s="59">
        <v>2022</v>
      </c>
      <c r="AA257" s="59">
        <v>2023</v>
      </c>
      <c r="AB257" s="59">
        <v>2024</v>
      </c>
      <c r="AC257" s="59">
        <v>2025</v>
      </c>
      <c r="AD257" s="59">
        <v>2026</v>
      </c>
      <c r="AE257" s="59">
        <v>2027</v>
      </c>
      <c r="AF257" s="59">
        <v>2028</v>
      </c>
      <c r="AG257" s="59">
        <v>2029</v>
      </c>
      <c r="AH257" s="59">
        <v>2030</v>
      </c>
      <c r="AI257" s="59">
        <v>2031</v>
      </c>
      <c r="AJ257" s="59">
        <v>2032</v>
      </c>
      <c r="AK257" s="59">
        <v>2033</v>
      </c>
      <c r="AL257" s="59">
        <v>2034</v>
      </c>
      <c r="AM257" s="59">
        <v>2035</v>
      </c>
      <c r="AN257" s="59">
        <v>2036</v>
      </c>
      <c r="AO257" s="59">
        <v>2037</v>
      </c>
      <c r="AP257" s="59">
        <v>2038</v>
      </c>
      <c r="AQ257" s="59">
        <v>2039</v>
      </c>
      <c r="AR257" s="59">
        <v>2040</v>
      </c>
      <c r="AS257" s="59">
        <v>2041</v>
      </c>
      <c r="AT257" s="59">
        <v>2042</v>
      </c>
      <c r="AU257" s="59">
        <v>2043</v>
      </c>
      <c r="AV257" s="59">
        <v>2044</v>
      </c>
      <c r="AW257" s="59">
        <v>2045</v>
      </c>
      <c r="AX257" s="59">
        <v>2046</v>
      </c>
      <c r="AY257" s="59">
        <v>2047</v>
      </c>
      <c r="AZ257" s="59">
        <v>2048</v>
      </c>
      <c r="BA257" s="59">
        <v>2049</v>
      </c>
      <c r="BB257" s="59">
        <v>2050</v>
      </c>
      <c r="BC257" s="59">
        <v>2051</v>
      </c>
      <c r="BD257" s="59">
        <v>2052</v>
      </c>
      <c r="BE257" s="59">
        <v>2053</v>
      </c>
      <c r="BF257" s="59">
        <v>2054</v>
      </c>
      <c r="BG257" s="59">
        <v>2055</v>
      </c>
      <c r="BH257" s="59">
        <v>2056</v>
      </c>
      <c r="BI257" s="59">
        <v>2057</v>
      </c>
      <c r="BJ257" s="59">
        <v>2058</v>
      </c>
      <c r="BK257" s="59">
        <v>2059</v>
      </c>
      <c r="BL257" s="59">
        <v>2060</v>
      </c>
      <c r="BM257" s="59" t="s">
        <v>151</v>
      </c>
      <c r="BN257" s="59"/>
      <c r="BO257" s="59"/>
      <c r="BP257" s="59" t="s">
        <v>56</v>
      </c>
      <c r="BQ257" s="59">
        <v>2000</v>
      </c>
      <c r="BR257" s="59">
        <v>2001</v>
      </c>
      <c r="BS257" s="59">
        <v>2002</v>
      </c>
      <c r="BT257" s="59">
        <v>2003</v>
      </c>
      <c r="BU257" s="59">
        <v>2004</v>
      </c>
      <c r="BV257" s="59">
        <v>2005</v>
      </c>
      <c r="BW257" s="59">
        <v>2006</v>
      </c>
      <c r="BX257" s="59">
        <v>2007</v>
      </c>
      <c r="BY257" s="59">
        <v>2008</v>
      </c>
      <c r="BZ257" s="59">
        <v>2009</v>
      </c>
      <c r="CA257" s="59">
        <v>2010</v>
      </c>
      <c r="CB257" s="59">
        <v>2011</v>
      </c>
      <c r="CC257" s="59">
        <v>2012</v>
      </c>
      <c r="CD257" s="59">
        <v>2013</v>
      </c>
      <c r="CE257" s="59">
        <v>2014</v>
      </c>
      <c r="CF257" s="59">
        <v>2015</v>
      </c>
      <c r="CG257" s="59">
        <v>2016</v>
      </c>
      <c r="CH257" s="59">
        <v>2017</v>
      </c>
      <c r="CI257" s="59">
        <v>2018</v>
      </c>
      <c r="CJ257" s="59">
        <v>2019</v>
      </c>
      <c r="CK257" s="59">
        <v>2020</v>
      </c>
      <c r="CL257" s="59">
        <v>2021</v>
      </c>
      <c r="CM257" s="59">
        <v>2022</v>
      </c>
      <c r="CN257" s="59">
        <v>2023</v>
      </c>
      <c r="CO257" s="59">
        <v>2024</v>
      </c>
      <c r="CP257" s="59">
        <v>2025</v>
      </c>
      <c r="CQ257" s="59">
        <v>2026</v>
      </c>
      <c r="CR257" s="59">
        <v>2027</v>
      </c>
      <c r="CS257" s="59">
        <v>2028</v>
      </c>
      <c r="CT257" s="59">
        <v>2029</v>
      </c>
      <c r="CU257" s="59">
        <v>2030</v>
      </c>
      <c r="CV257" s="59">
        <v>2031</v>
      </c>
      <c r="CW257" s="59">
        <v>2032</v>
      </c>
      <c r="CX257" s="59">
        <v>2033</v>
      </c>
      <c r="CY257" s="59">
        <v>2034</v>
      </c>
      <c r="CZ257" s="59">
        <v>2035</v>
      </c>
      <c r="DA257" s="59">
        <v>2036</v>
      </c>
      <c r="DB257" s="59">
        <v>2037</v>
      </c>
      <c r="DC257" s="59">
        <v>2038</v>
      </c>
      <c r="DD257" s="59">
        <v>2039</v>
      </c>
      <c r="DE257" s="59">
        <v>2040</v>
      </c>
      <c r="DF257" s="59">
        <v>2041</v>
      </c>
      <c r="DG257" s="59">
        <v>2042</v>
      </c>
      <c r="DH257" s="59">
        <v>2043</v>
      </c>
      <c r="DI257" s="59">
        <v>2044</v>
      </c>
      <c r="DJ257" s="59">
        <v>2045</v>
      </c>
      <c r="DK257" s="59">
        <v>2046</v>
      </c>
      <c r="DL257" s="59">
        <v>2047</v>
      </c>
      <c r="DM257" s="59">
        <v>2048</v>
      </c>
      <c r="DN257" s="59">
        <v>2049</v>
      </c>
      <c r="DO257" s="59">
        <v>2050</v>
      </c>
      <c r="DP257" s="59">
        <v>2051</v>
      </c>
      <c r="DQ257" s="59">
        <v>2052</v>
      </c>
      <c r="DR257" s="59">
        <v>2053</v>
      </c>
      <c r="DS257" s="59">
        <v>2054</v>
      </c>
      <c r="DT257" s="59">
        <v>2055</v>
      </c>
      <c r="DU257" s="59">
        <v>2056</v>
      </c>
      <c r="DV257" s="59">
        <v>2057</v>
      </c>
      <c r="DW257" s="59">
        <v>2058</v>
      </c>
      <c r="DX257" s="59">
        <v>2059</v>
      </c>
      <c r="DY257" s="59">
        <v>2060</v>
      </c>
      <c r="DZ257" s="59" t="s">
        <v>152</v>
      </c>
    </row>
    <row r="258" spans="1:130">
      <c r="A258" s="53">
        <v>0</v>
      </c>
      <c r="B258" s="63">
        <f>B194</f>
        <v>0</v>
      </c>
      <c r="C258" s="53">
        <v>2000</v>
      </c>
      <c r="D258" s="64">
        <f>VLOOKUP($C$66,$D$3:$K$63,$A$71,0)*B258</f>
        <v>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54">
        <f>SUM(D258:BL258)</f>
        <v>0</v>
      </c>
      <c r="BP258" s="53">
        <v>2000</v>
      </c>
      <c r="BQ258" s="61" t="e">
        <f>D258/$BM258</f>
        <v>#DIV/0!</v>
      </c>
      <c r="BR258" s="61" t="e">
        <f t="shared" ref="BR258:CG273" si="255">E258/$BM258</f>
        <v>#DIV/0!</v>
      </c>
      <c r="BS258" s="61" t="e">
        <f t="shared" si="255"/>
        <v>#DIV/0!</v>
      </c>
      <c r="BT258" s="61" t="e">
        <f t="shared" si="255"/>
        <v>#DIV/0!</v>
      </c>
      <c r="BU258" s="61" t="e">
        <f t="shared" si="255"/>
        <v>#DIV/0!</v>
      </c>
      <c r="BV258" s="61" t="e">
        <f t="shared" si="255"/>
        <v>#DIV/0!</v>
      </c>
      <c r="BW258" s="61" t="e">
        <f t="shared" si="255"/>
        <v>#DIV/0!</v>
      </c>
      <c r="BX258" s="61" t="e">
        <f t="shared" si="255"/>
        <v>#DIV/0!</v>
      </c>
      <c r="BY258" s="61" t="e">
        <f t="shared" si="255"/>
        <v>#DIV/0!</v>
      </c>
      <c r="BZ258" s="61" t="e">
        <f t="shared" si="255"/>
        <v>#DIV/0!</v>
      </c>
      <c r="CA258" s="61" t="e">
        <f t="shared" si="255"/>
        <v>#DIV/0!</v>
      </c>
      <c r="CB258" s="61" t="e">
        <f t="shared" si="255"/>
        <v>#DIV/0!</v>
      </c>
      <c r="CC258" s="61" t="e">
        <f t="shared" si="255"/>
        <v>#DIV/0!</v>
      </c>
      <c r="CD258" s="61" t="e">
        <f t="shared" si="255"/>
        <v>#DIV/0!</v>
      </c>
      <c r="CE258" s="61" t="e">
        <f t="shared" si="255"/>
        <v>#DIV/0!</v>
      </c>
      <c r="CF258" s="61" t="e">
        <f t="shared" si="255"/>
        <v>#DIV/0!</v>
      </c>
      <c r="CG258" s="61" t="e">
        <f t="shared" si="255"/>
        <v>#DIV/0!</v>
      </c>
      <c r="CH258" s="61" t="e">
        <f t="shared" ref="CH258:CW283" si="256">U258/$BM258</f>
        <v>#DIV/0!</v>
      </c>
      <c r="CI258" s="61" t="e">
        <f t="shared" si="256"/>
        <v>#DIV/0!</v>
      </c>
      <c r="CJ258" s="61" t="e">
        <f t="shared" si="256"/>
        <v>#DIV/0!</v>
      </c>
      <c r="CK258" s="61" t="e">
        <f t="shared" si="256"/>
        <v>#DIV/0!</v>
      </c>
      <c r="CL258" s="61" t="e">
        <f t="shared" si="256"/>
        <v>#DIV/0!</v>
      </c>
      <c r="CM258" s="61" t="e">
        <f>Z258/$BM258</f>
        <v>#DIV/0!</v>
      </c>
      <c r="CN258" s="61" t="e">
        <f t="shared" ref="CN258:DC273" si="257">AA258/$BM258</f>
        <v>#DIV/0!</v>
      </c>
      <c r="CO258" s="61" t="e">
        <f t="shared" si="257"/>
        <v>#DIV/0!</v>
      </c>
      <c r="CP258" s="61" t="e">
        <f t="shared" si="257"/>
        <v>#DIV/0!</v>
      </c>
      <c r="CQ258" s="61" t="e">
        <f t="shared" si="257"/>
        <v>#DIV/0!</v>
      </c>
      <c r="CR258" s="61" t="e">
        <f t="shared" si="257"/>
        <v>#DIV/0!</v>
      </c>
      <c r="CS258" s="61" t="e">
        <f t="shared" si="257"/>
        <v>#DIV/0!</v>
      </c>
      <c r="CT258" s="61" t="e">
        <f t="shared" si="257"/>
        <v>#DIV/0!</v>
      </c>
      <c r="CU258" s="61" t="e">
        <f t="shared" si="257"/>
        <v>#DIV/0!</v>
      </c>
      <c r="CV258" s="61" t="e">
        <f t="shared" si="257"/>
        <v>#DIV/0!</v>
      </c>
      <c r="CW258" s="61" t="e">
        <f t="shared" si="257"/>
        <v>#DIV/0!</v>
      </c>
      <c r="CX258" s="61" t="e">
        <f t="shared" si="257"/>
        <v>#DIV/0!</v>
      </c>
      <c r="CY258" s="61" t="e">
        <f t="shared" si="257"/>
        <v>#DIV/0!</v>
      </c>
      <c r="CZ258" s="61" t="e">
        <f t="shared" si="257"/>
        <v>#DIV/0!</v>
      </c>
      <c r="DA258" s="61" t="e">
        <f t="shared" si="257"/>
        <v>#DIV/0!</v>
      </c>
      <c r="DB258" s="61" t="e">
        <f t="shared" si="257"/>
        <v>#DIV/0!</v>
      </c>
      <c r="DC258" s="61" t="e">
        <f t="shared" si="257"/>
        <v>#DIV/0!</v>
      </c>
      <c r="DD258" s="61" t="e">
        <f t="shared" ref="DD258:DS273" si="258">AQ258/$BM258</f>
        <v>#DIV/0!</v>
      </c>
      <c r="DE258" s="61" t="e">
        <f t="shared" si="258"/>
        <v>#DIV/0!</v>
      </c>
      <c r="DF258" s="61" t="e">
        <f t="shared" si="258"/>
        <v>#DIV/0!</v>
      </c>
      <c r="DG258" s="61" t="e">
        <f t="shared" si="258"/>
        <v>#DIV/0!</v>
      </c>
      <c r="DH258" s="61" t="e">
        <f t="shared" si="258"/>
        <v>#DIV/0!</v>
      </c>
      <c r="DI258" s="61" t="e">
        <f t="shared" si="258"/>
        <v>#DIV/0!</v>
      </c>
      <c r="DJ258" s="61" t="e">
        <f t="shared" si="258"/>
        <v>#DIV/0!</v>
      </c>
      <c r="DK258" s="61" t="e">
        <f t="shared" si="258"/>
        <v>#DIV/0!</v>
      </c>
      <c r="DL258" s="61" t="e">
        <f t="shared" si="258"/>
        <v>#DIV/0!</v>
      </c>
      <c r="DM258" s="61" t="e">
        <f t="shared" si="258"/>
        <v>#DIV/0!</v>
      </c>
      <c r="DN258" s="61" t="e">
        <f t="shared" si="258"/>
        <v>#DIV/0!</v>
      </c>
      <c r="DO258" s="61" t="e">
        <f t="shared" si="258"/>
        <v>#DIV/0!</v>
      </c>
      <c r="DP258" s="61" t="e">
        <f t="shared" si="258"/>
        <v>#DIV/0!</v>
      </c>
      <c r="DQ258" s="61" t="e">
        <f t="shared" si="258"/>
        <v>#DIV/0!</v>
      </c>
      <c r="DR258" s="61" t="e">
        <f t="shared" si="258"/>
        <v>#DIV/0!</v>
      </c>
      <c r="DS258" s="61" t="e">
        <f t="shared" si="258"/>
        <v>#DIV/0!</v>
      </c>
      <c r="DT258" s="61" t="e">
        <f t="shared" ref="DT258:DY300" si="259">BG258/$BM258</f>
        <v>#DIV/0!</v>
      </c>
      <c r="DU258" s="61" t="e">
        <f t="shared" si="259"/>
        <v>#DIV/0!</v>
      </c>
      <c r="DV258" s="61" t="e">
        <f t="shared" si="259"/>
        <v>#DIV/0!</v>
      </c>
      <c r="DW258" s="61" t="e">
        <f t="shared" si="259"/>
        <v>#DIV/0!</v>
      </c>
      <c r="DX258" s="61" t="e">
        <f t="shared" si="259"/>
        <v>#DIV/0!</v>
      </c>
      <c r="DY258" s="61" t="e">
        <f t="shared" si="259"/>
        <v>#DIV/0!</v>
      </c>
      <c r="DZ258" s="61" t="e">
        <f>SUM(BQ258:DY258)</f>
        <v>#DIV/0!</v>
      </c>
    </row>
    <row r="259" spans="1:130">
      <c r="A259" s="53">
        <v>1</v>
      </c>
      <c r="B259" s="63">
        <f t="shared" ref="B259:B278" si="260">B195</f>
        <v>0.125</v>
      </c>
      <c r="C259" s="53">
        <v>2001</v>
      </c>
      <c r="D259" s="64">
        <f>VLOOKUP($C$66,$D$3:$K$63,$A$71,0)*(B259-B258)</f>
        <v>0</v>
      </c>
      <c r="E259" s="64">
        <f>VLOOKUP($C$67,$D$3:$K$63,$A$71,0)*B258</f>
        <v>0</v>
      </c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54">
        <f t="shared" ref="BM259:BM318" si="261">SUM(D259:BL259)</f>
        <v>0</v>
      </c>
      <c r="BP259" s="53">
        <v>2001</v>
      </c>
      <c r="BQ259" s="61" t="e">
        <f t="shared" ref="BQ259:CF288" si="262">D259/$BM259</f>
        <v>#DIV/0!</v>
      </c>
      <c r="BR259" s="61" t="e">
        <f t="shared" si="255"/>
        <v>#DIV/0!</v>
      </c>
      <c r="BS259" s="61" t="e">
        <f t="shared" si="255"/>
        <v>#DIV/0!</v>
      </c>
      <c r="BT259" s="61" t="e">
        <f t="shared" si="255"/>
        <v>#DIV/0!</v>
      </c>
      <c r="BU259" s="61" t="e">
        <f t="shared" si="255"/>
        <v>#DIV/0!</v>
      </c>
      <c r="BV259" s="61" t="e">
        <f t="shared" si="255"/>
        <v>#DIV/0!</v>
      </c>
      <c r="BW259" s="61" t="e">
        <f t="shared" si="255"/>
        <v>#DIV/0!</v>
      </c>
      <c r="BX259" s="61" t="e">
        <f t="shared" si="255"/>
        <v>#DIV/0!</v>
      </c>
      <c r="BY259" s="61" t="e">
        <f t="shared" si="255"/>
        <v>#DIV/0!</v>
      </c>
      <c r="BZ259" s="61" t="e">
        <f t="shared" si="255"/>
        <v>#DIV/0!</v>
      </c>
      <c r="CA259" s="61" t="e">
        <f t="shared" si="255"/>
        <v>#DIV/0!</v>
      </c>
      <c r="CB259" s="61" t="e">
        <f t="shared" si="255"/>
        <v>#DIV/0!</v>
      </c>
      <c r="CC259" s="61" t="e">
        <f t="shared" si="255"/>
        <v>#DIV/0!</v>
      </c>
      <c r="CD259" s="61" t="e">
        <f t="shared" si="255"/>
        <v>#DIV/0!</v>
      </c>
      <c r="CE259" s="61" t="e">
        <f t="shared" si="255"/>
        <v>#DIV/0!</v>
      </c>
      <c r="CF259" s="61" t="e">
        <f t="shared" si="255"/>
        <v>#DIV/0!</v>
      </c>
      <c r="CG259" s="61" t="e">
        <f t="shared" si="255"/>
        <v>#DIV/0!</v>
      </c>
      <c r="CH259" s="61" t="e">
        <f t="shared" si="256"/>
        <v>#DIV/0!</v>
      </c>
      <c r="CI259" s="61" t="e">
        <f t="shared" si="256"/>
        <v>#DIV/0!</v>
      </c>
      <c r="CJ259" s="61" t="e">
        <f t="shared" si="256"/>
        <v>#DIV/0!</v>
      </c>
      <c r="CK259" s="61" t="e">
        <f t="shared" si="256"/>
        <v>#DIV/0!</v>
      </c>
      <c r="CL259" s="61" t="e">
        <f t="shared" si="256"/>
        <v>#DIV/0!</v>
      </c>
      <c r="CM259" s="61" t="e">
        <f t="shared" si="256"/>
        <v>#DIV/0!</v>
      </c>
      <c r="CN259" s="61" t="e">
        <f t="shared" si="257"/>
        <v>#DIV/0!</v>
      </c>
      <c r="CO259" s="61" t="e">
        <f t="shared" si="257"/>
        <v>#DIV/0!</v>
      </c>
      <c r="CP259" s="61" t="e">
        <f t="shared" si="257"/>
        <v>#DIV/0!</v>
      </c>
      <c r="CQ259" s="61" t="e">
        <f t="shared" si="257"/>
        <v>#DIV/0!</v>
      </c>
      <c r="CR259" s="61" t="e">
        <f t="shared" si="257"/>
        <v>#DIV/0!</v>
      </c>
      <c r="CS259" s="61" t="e">
        <f t="shared" si="257"/>
        <v>#DIV/0!</v>
      </c>
      <c r="CT259" s="61" t="e">
        <f t="shared" si="257"/>
        <v>#DIV/0!</v>
      </c>
      <c r="CU259" s="61" t="e">
        <f t="shared" si="257"/>
        <v>#DIV/0!</v>
      </c>
      <c r="CV259" s="61" t="e">
        <f t="shared" si="257"/>
        <v>#DIV/0!</v>
      </c>
      <c r="CW259" s="61" t="e">
        <f t="shared" si="257"/>
        <v>#DIV/0!</v>
      </c>
      <c r="CX259" s="61" t="e">
        <f t="shared" si="257"/>
        <v>#DIV/0!</v>
      </c>
      <c r="CY259" s="61" t="e">
        <f t="shared" si="257"/>
        <v>#DIV/0!</v>
      </c>
      <c r="CZ259" s="61" t="e">
        <f t="shared" si="257"/>
        <v>#DIV/0!</v>
      </c>
      <c r="DA259" s="61" t="e">
        <f t="shared" si="257"/>
        <v>#DIV/0!</v>
      </c>
      <c r="DB259" s="61" t="e">
        <f t="shared" si="257"/>
        <v>#DIV/0!</v>
      </c>
      <c r="DC259" s="61" t="e">
        <f t="shared" si="257"/>
        <v>#DIV/0!</v>
      </c>
      <c r="DD259" s="61" t="e">
        <f t="shared" si="258"/>
        <v>#DIV/0!</v>
      </c>
      <c r="DE259" s="61" t="e">
        <f t="shared" si="258"/>
        <v>#DIV/0!</v>
      </c>
      <c r="DF259" s="61" t="e">
        <f t="shared" si="258"/>
        <v>#DIV/0!</v>
      </c>
      <c r="DG259" s="61" t="e">
        <f t="shared" si="258"/>
        <v>#DIV/0!</v>
      </c>
      <c r="DH259" s="61" t="e">
        <f t="shared" si="258"/>
        <v>#DIV/0!</v>
      </c>
      <c r="DI259" s="61" t="e">
        <f t="shared" si="258"/>
        <v>#DIV/0!</v>
      </c>
      <c r="DJ259" s="61" t="e">
        <f t="shared" si="258"/>
        <v>#DIV/0!</v>
      </c>
      <c r="DK259" s="61" t="e">
        <f t="shared" si="258"/>
        <v>#DIV/0!</v>
      </c>
      <c r="DL259" s="61" t="e">
        <f t="shared" si="258"/>
        <v>#DIV/0!</v>
      </c>
      <c r="DM259" s="61" t="e">
        <f t="shared" si="258"/>
        <v>#DIV/0!</v>
      </c>
      <c r="DN259" s="61" t="e">
        <f t="shared" si="258"/>
        <v>#DIV/0!</v>
      </c>
      <c r="DO259" s="61" t="e">
        <f t="shared" si="258"/>
        <v>#DIV/0!</v>
      </c>
      <c r="DP259" s="61" t="e">
        <f t="shared" si="258"/>
        <v>#DIV/0!</v>
      </c>
      <c r="DQ259" s="61" t="e">
        <f t="shared" si="258"/>
        <v>#DIV/0!</v>
      </c>
      <c r="DR259" s="61" t="e">
        <f t="shared" si="258"/>
        <v>#DIV/0!</v>
      </c>
      <c r="DS259" s="61" t="e">
        <f t="shared" si="258"/>
        <v>#DIV/0!</v>
      </c>
      <c r="DT259" s="61" t="e">
        <f t="shared" si="259"/>
        <v>#DIV/0!</v>
      </c>
      <c r="DU259" s="61" t="e">
        <f t="shared" si="259"/>
        <v>#DIV/0!</v>
      </c>
      <c r="DV259" s="61" t="e">
        <f t="shared" si="259"/>
        <v>#DIV/0!</v>
      </c>
      <c r="DW259" s="61" t="e">
        <f t="shared" si="259"/>
        <v>#DIV/0!</v>
      </c>
      <c r="DX259" s="61" t="e">
        <f t="shared" si="259"/>
        <v>#DIV/0!</v>
      </c>
      <c r="DY259" s="61" t="e">
        <f t="shared" si="259"/>
        <v>#DIV/0!</v>
      </c>
      <c r="DZ259" s="61" t="e">
        <f t="shared" ref="DZ259:DZ297" si="263">SUM(BQ259:DY259)</f>
        <v>#DIV/0!</v>
      </c>
    </row>
    <row r="260" spans="1:130">
      <c r="A260" s="53">
        <v>2</v>
      </c>
      <c r="B260" s="63">
        <f t="shared" si="260"/>
        <v>0.25</v>
      </c>
      <c r="C260" s="53">
        <v>2002</v>
      </c>
      <c r="D260" s="64">
        <f t="shared" ref="D260:D278" si="264">VLOOKUP($C$66,$D$3:$K$63,$A$71,0)*(B260-B259)</f>
        <v>0</v>
      </c>
      <c r="E260" s="64">
        <f>VLOOKUP($C$67,$D$3:$K$63,$A$71,0)*(B259-B258)</f>
        <v>0</v>
      </c>
      <c r="F260" s="64">
        <f>VLOOKUP($C$68,$D$3:$K$63,$A$71,0)*B258</f>
        <v>0</v>
      </c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54">
        <f t="shared" si="261"/>
        <v>0</v>
      </c>
      <c r="BP260" s="53">
        <v>2002</v>
      </c>
      <c r="BQ260" s="61" t="e">
        <f t="shared" si="262"/>
        <v>#DIV/0!</v>
      </c>
      <c r="BR260" s="61" t="e">
        <f t="shared" si="255"/>
        <v>#DIV/0!</v>
      </c>
      <c r="BS260" s="61" t="e">
        <f t="shared" si="255"/>
        <v>#DIV/0!</v>
      </c>
      <c r="BT260" s="61" t="e">
        <f t="shared" si="255"/>
        <v>#DIV/0!</v>
      </c>
      <c r="BU260" s="61" t="e">
        <f t="shared" si="255"/>
        <v>#DIV/0!</v>
      </c>
      <c r="BV260" s="61" t="e">
        <f t="shared" si="255"/>
        <v>#DIV/0!</v>
      </c>
      <c r="BW260" s="61" t="e">
        <f t="shared" si="255"/>
        <v>#DIV/0!</v>
      </c>
      <c r="BX260" s="61" t="e">
        <f t="shared" si="255"/>
        <v>#DIV/0!</v>
      </c>
      <c r="BY260" s="61" t="e">
        <f t="shared" si="255"/>
        <v>#DIV/0!</v>
      </c>
      <c r="BZ260" s="61" t="e">
        <f t="shared" si="255"/>
        <v>#DIV/0!</v>
      </c>
      <c r="CA260" s="61" t="e">
        <f t="shared" si="255"/>
        <v>#DIV/0!</v>
      </c>
      <c r="CB260" s="61" t="e">
        <f t="shared" si="255"/>
        <v>#DIV/0!</v>
      </c>
      <c r="CC260" s="61" t="e">
        <f t="shared" si="255"/>
        <v>#DIV/0!</v>
      </c>
      <c r="CD260" s="61" t="e">
        <f t="shared" si="255"/>
        <v>#DIV/0!</v>
      </c>
      <c r="CE260" s="61" t="e">
        <f t="shared" si="255"/>
        <v>#DIV/0!</v>
      </c>
      <c r="CF260" s="61" t="e">
        <f t="shared" si="255"/>
        <v>#DIV/0!</v>
      </c>
      <c r="CG260" s="61" t="e">
        <f t="shared" si="255"/>
        <v>#DIV/0!</v>
      </c>
      <c r="CH260" s="61" t="e">
        <f t="shared" si="256"/>
        <v>#DIV/0!</v>
      </c>
      <c r="CI260" s="61" t="e">
        <f t="shared" si="256"/>
        <v>#DIV/0!</v>
      </c>
      <c r="CJ260" s="61" t="e">
        <f t="shared" si="256"/>
        <v>#DIV/0!</v>
      </c>
      <c r="CK260" s="61" t="e">
        <f t="shared" si="256"/>
        <v>#DIV/0!</v>
      </c>
      <c r="CL260" s="61" t="e">
        <f t="shared" si="256"/>
        <v>#DIV/0!</v>
      </c>
      <c r="CM260" s="61" t="e">
        <f t="shared" si="256"/>
        <v>#DIV/0!</v>
      </c>
      <c r="CN260" s="61" t="e">
        <f t="shared" si="257"/>
        <v>#DIV/0!</v>
      </c>
      <c r="CO260" s="61" t="e">
        <f t="shared" si="257"/>
        <v>#DIV/0!</v>
      </c>
      <c r="CP260" s="61" t="e">
        <f t="shared" si="257"/>
        <v>#DIV/0!</v>
      </c>
      <c r="CQ260" s="61" t="e">
        <f t="shared" si="257"/>
        <v>#DIV/0!</v>
      </c>
      <c r="CR260" s="61" t="e">
        <f t="shared" si="257"/>
        <v>#DIV/0!</v>
      </c>
      <c r="CS260" s="61" t="e">
        <f t="shared" si="257"/>
        <v>#DIV/0!</v>
      </c>
      <c r="CT260" s="61" t="e">
        <f t="shared" si="257"/>
        <v>#DIV/0!</v>
      </c>
      <c r="CU260" s="61" t="e">
        <f t="shared" si="257"/>
        <v>#DIV/0!</v>
      </c>
      <c r="CV260" s="61" t="e">
        <f t="shared" si="257"/>
        <v>#DIV/0!</v>
      </c>
      <c r="CW260" s="61" t="e">
        <f t="shared" si="257"/>
        <v>#DIV/0!</v>
      </c>
      <c r="CX260" s="61" t="e">
        <f t="shared" si="257"/>
        <v>#DIV/0!</v>
      </c>
      <c r="CY260" s="61" t="e">
        <f t="shared" si="257"/>
        <v>#DIV/0!</v>
      </c>
      <c r="CZ260" s="61" t="e">
        <f t="shared" si="257"/>
        <v>#DIV/0!</v>
      </c>
      <c r="DA260" s="61" t="e">
        <f t="shared" si="257"/>
        <v>#DIV/0!</v>
      </c>
      <c r="DB260" s="61" t="e">
        <f t="shared" si="257"/>
        <v>#DIV/0!</v>
      </c>
      <c r="DC260" s="61" t="e">
        <f t="shared" si="257"/>
        <v>#DIV/0!</v>
      </c>
      <c r="DD260" s="61" t="e">
        <f t="shared" si="258"/>
        <v>#DIV/0!</v>
      </c>
      <c r="DE260" s="61" t="e">
        <f t="shared" si="258"/>
        <v>#DIV/0!</v>
      </c>
      <c r="DF260" s="61" t="e">
        <f t="shared" si="258"/>
        <v>#DIV/0!</v>
      </c>
      <c r="DG260" s="61" t="e">
        <f t="shared" si="258"/>
        <v>#DIV/0!</v>
      </c>
      <c r="DH260" s="61" t="e">
        <f t="shared" si="258"/>
        <v>#DIV/0!</v>
      </c>
      <c r="DI260" s="61" t="e">
        <f t="shared" si="258"/>
        <v>#DIV/0!</v>
      </c>
      <c r="DJ260" s="61" t="e">
        <f t="shared" si="258"/>
        <v>#DIV/0!</v>
      </c>
      <c r="DK260" s="61" t="e">
        <f t="shared" si="258"/>
        <v>#DIV/0!</v>
      </c>
      <c r="DL260" s="61" t="e">
        <f t="shared" si="258"/>
        <v>#DIV/0!</v>
      </c>
      <c r="DM260" s="61" t="e">
        <f t="shared" si="258"/>
        <v>#DIV/0!</v>
      </c>
      <c r="DN260" s="61" t="e">
        <f t="shared" si="258"/>
        <v>#DIV/0!</v>
      </c>
      <c r="DO260" s="61" t="e">
        <f t="shared" si="258"/>
        <v>#DIV/0!</v>
      </c>
      <c r="DP260" s="61" t="e">
        <f t="shared" si="258"/>
        <v>#DIV/0!</v>
      </c>
      <c r="DQ260" s="61" t="e">
        <f t="shared" si="258"/>
        <v>#DIV/0!</v>
      </c>
      <c r="DR260" s="61" t="e">
        <f t="shared" si="258"/>
        <v>#DIV/0!</v>
      </c>
      <c r="DS260" s="61" t="e">
        <f t="shared" si="258"/>
        <v>#DIV/0!</v>
      </c>
      <c r="DT260" s="61" t="e">
        <f t="shared" si="259"/>
        <v>#DIV/0!</v>
      </c>
      <c r="DU260" s="61" t="e">
        <f t="shared" si="259"/>
        <v>#DIV/0!</v>
      </c>
      <c r="DV260" s="61" t="e">
        <f t="shared" si="259"/>
        <v>#DIV/0!</v>
      </c>
      <c r="DW260" s="61" t="e">
        <f t="shared" si="259"/>
        <v>#DIV/0!</v>
      </c>
      <c r="DX260" s="61" t="e">
        <f t="shared" si="259"/>
        <v>#DIV/0!</v>
      </c>
      <c r="DY260" s="61" t="e">
        <f t="shared" si="259"/>
        <v>#DIV/0!</v>
      </c>
      <c r="DZ260" s="61" t="e">
        <f t="shared" si="263"/>
        <v>#DIV/0!</v>
      </c>
    </row>
    <row r="261" spans="1:130">
      <c r="A261" s="53">
        <v>3</v>
      </c>
      <c r="B261" s="63">
        <f t="shared" si="260"/>
        <v>0.375</v>
      </c>
      <c r="C261" s="53">
        <v>2003</v>
      </c>
      <c r="D261" s="64">
        <f t="shared" si="264"/>
        <v>0</v>
      </c>
      <c r="E261" s="64">
        <f t="shared" ref="E261:E279" si="265">VLOOKUP($C$67,$D$3:$K$63,$A$71,0)*(B260-B259)</f>
        <v>0</v>
      </c>
      <c r="F261" s="64">
        <f>VLOOKUP($C$68,$D$3:$K$63,$A$71,0)*(B259-B258)</f>
        <v>0</v>
      </c>
      <c r="G261" s="64">
        <f>VLOOKUP($C$69,$D$3:$K$63,$A$71,0)*B258</f>
        <v>0</v>
      </c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54">
        <f t="shared" si="261"/>
        <v>0</v>
      </c>
      <c r="BP261" s="53">
        <v>2003</v>
      </c>
      <c r="BQ261" s="61" t="e">
        <f t="shared" si="262"/>
        <v>#DIV/0!</v>
      </c>
      <c r="BR261" s="61" t="e">
        <f t="shared" si="255"/>
        <v>#DIV/0!</v>
      </c>
      <c r="BS261" s="61" t="e">
        <f t="shared" si="255"/>
        <v>#DIV/0!</v>
      </c>
      <c r="BT261" s="61" t="e">
        <f t="shared" si="255"/>
        <v>#DIV/0!</v>
      </c>
      <c r="BU261" s="61" t="e">
        <f t="shared" si="255"/>
        <v>#DIV/0!</v>
      </c>
      <c r="BV261" s="61" t="e">
        <f t="shared" si="255"/>
        <v>#DIV/0!</v>
      </c>
      <c r="BW261" s="61" t="e">
        <f t="shared" si="255"/>
        <v>#DIV/0!</v>
      </c>
      <c r="BX261" s="61" t="e">
        <f t="shared" si="255"/>
        <v>#DIV/0!</v>
      </c>
      <c r="BY261" s="61" t="e">
        <f t="shared" si="255"/>
        <v>#DIV/0!</v>
      </c>
      <c r="BZ261" s="61" t="e">
        <f t="shared" si="255"/>
        <v>#DIV/0!</v>
      </c>
      <c r="CA261" s="61" t="e">
        <f t="shared" si="255"/>
        <v>#DIV/0!</v>
      </c>
      <c r="CB261" s="61" t="e">
        <f t="shared" si="255"/>
        <v>#DIV/0!</v>
      </c>
      <c r="CC261" s="61" t="e">
        <f t="shared" si="255"/>
        <v>#DIV/0!</v>
      </c>
      <c r="CD261" s="61" t="e">
        <f t="shared" si="255"/>
        <v>#DIV/0!</v>
      </c>
      <c r="CE261" s="61" t="e">
        <f t="shared" si="255"/>
        <v>#DIV/0!</v>
      </c>
      <c r="CF261" s="61" t="e">
        <f t="shared" si="255"/>
        <v>#DIV/0!</v>
      </c>
      <c r="CG261" s="61" t="e">
        <f t="shared" si="255"/>
        <v>#DIV/0!</v>
      </c>
      <c r="CH261" s="61" t="e">
        <f t="shared" si="256"/>
        <v>#DIV/0!</v>
      </c>
      <c r="CI261" s="61" t="e">
        <f t="shared" si="256"/>
        <v>#DIV/0!</v>
      </c>
      <c r="CJ261" s="61" t="e">
        <f t="shared" si="256"/>
        <v>#DIV/0!</v>
      </c>
      <c r="CK261" s="61" t="e">
        <f t="shared" si="256"/>
        <v>#DIV/0!</v>
      </c>
      <c r="CL261" s="61" t="e">
        <f t="shared" si="256"/>
        <v>#DIV/0!</v>
      </c>
      <c r="CM261" s="61" t="e">
        <f t="shared" si="256"/>
        <v>#DIV/0!</v>
      </c>
      <c r="CN261" s="61" t="e">
        <f t="shared" si="257"/>
        <v>#DIV/0!</v>
      </c>
      <c r="CO261" s="61" t="e">
        <f t="shared" si="257"/>
        <v>#DIV/0!</v>
      </c>
      <c r="CP261" s="61" t="e">
        <f t="shared" si="257"/>
        <v>#DIV/0!</v>
      </c>
      <c r="CQ261" s="61" t="e">
        <f t="shared" si="257"/>
        <v>#DIV/0!</v>
      </c>
      <c r="CR261" s="61" t="e">
        <f t="shared" si="257"/>
        <v>#DIV/0!</v>
      </c>
      <c r="CS261" s="61" t="e">
        <f t="shared" si="257"/>
        <v>#DIV/0!</v>
      </c>
      <c r="CT261" s="61" t="e">
        <f t="shared" si="257"/>
        <v>#DIV/0!</v>
      </c>
      <c r="CU261" s="61" t="e">
        <f t="shared" si="257"/>
        <v>#DIV/0!</v>
      </c>
      <c r="CV261" s="61" t="e">
        <f t="shared" si="257"/>
        <v>#DIV/0!</v>
      </c>
      <c r="CW261" s="61" t="e">
        <f t="shared" si="257"/>
        <v>#DIV/0!</v>
      </c>
      <c r="CX261" s="61" t="e">
        <f t="shared" si="257"/>
        <v>#DIV/0!</v>
      </c>
      <c r="CY261" s="61" t="e">
        <f t="shared" si="257"/>
        <v>#DIV/0!</v>
      </c>
      <c r="CZ261" s="61" t="e">
        <f t="shared" si="257"/>
        <v>#DIV/0!</v>
      </c>
      <c r="DA261" s="61" t="e">
        <f t="shared" si="257"/>
        <v>#DIV/0!</v>
      </c>
      <c r="DB261" s="61" t="e">
        <f t="shared" si="257"/>
        <v>#DIV/0!</v>
      </c>
      <c r="DC261" s="61" t="e">
        <f t="shared" si="257"/>
        <v>#DIV/0!</v>
      </c>
      <c r="DD261" s="61" t="e">
        <f t="shared" si="258"/>
        <v>#DIV/0!</v>
      </c>
      <c r="DE261" s="61" t="e">
        <f t="shared" si="258"/>
        <v>#DIV/0!</v>
      </c>
      <c r="DF261" s="61" t="e">
        <f t="shared" si="258"/>
        <v>#DIV/0!</v>
      </c>
      <c r="DG261" s="61" t="e">
        <f t="shared" si="258"/>
        <v>#DIV/0!</v>
      </c>
      <c r="DH261" s="61" t="e">
        <f t="shared" si="258"/>
        <v>#DIV/0!</v>
      </c>
      <c r="DI261" s="61" t="e">
        <f t="shared" si="258"/>
        <v>#DIV/0!</v>
      </c>
      <c r="DJ261" s="61" t="e">
        <f t="shared" si="258"/>
        <v>#DIV/0!</v>
      </c>
      <c r="DK261" s="61" t="e">
        <f t="shared" si="258"/>
        <v>#DIV/0!</v>
      </c>
      <c r="DL261" s="61" t="e">
        <f t="shared" si="258"/>
        <v>#DIV/0!</v>
      </c>
      <c r="DM261" s="61" t="e">
        <f t="shared" si="258"/>
        <v>#DIV/0!</v>
      </c>
      <c r="DN261" s="61" t="e">
        <f t="shared" si="258"/>
        <v>#DIV/0!</v>
      </c>
      <c r="DO261" s="61" t="e">
        <f t="shared" si="258"/>
        <v>#DIV/0!</v>
      </c>
      <c r="DP261" s="61" t="e">
        <f t="shared" si="258"/>
        <v>#DIV/0!</v>
      </c>
      <c r="DQ261" s="61" t="e">
        <f t="shared" si="258"/>
        <v>#DIV/0!</v>
      </c>
      <c r="DR261" s="61" t="e">
        <f t="shared" si="258"/>
        <v>#DIV/0!</v>
      </c>
      <c r="DS261" s="61" t="e">
        <f t="shared" si="258"/>
        <v>#DIV/0!</v>
      </c>
      <c r="DT261" s="61" t="e">
        <f t="shared" si="259"/>
        <v>#DIV/0!</v>
      </c>
      <c r="DU261" s="61" t="e">
        <f t="shared" si="259"/>
        <v>#DIV/0!</v>
      </c>
      <c r="DV261" s="61" t="e">
        <f t="shared" si="259"/>
        <v>#DIV/0!</v>
      </c>
      <c r="DW261" s="61" t="e">
        <f t="shared" si="259"/>
        <v>#DIV/0!</v>
      </c>
      <c r="DX261" s="61" t="e">
        <f t="shared" si="259"/>
        <v>#DIV/0!</v>
      </c>
      <c r="DY261" s="61" t="e">
        <f t="shared" si="259"/>
        <v>#DIV/0!</v>
      </c>
      <c r="DZ261" s="61" t="e">
        <f t="shared" si="263"/>
        <v>#DIV/0!</v>
      </c>
    </row>
    <row r="262" spans="1:130">
      <c r="A262" s="53">
        <v>4</v>
      </c>
      <c r="B262" s="63">
        <f t="shared" si="260"/>
        <v>0.5</v>
      </c>
      <c r="C262" s="53">
        <v>2004</v>
      </c>
      <c r="D262" s="64">
        <f t="shared" si="264"/>
        <v>0</v>
      </c>
      <c r="E262" s="64">
        <f t="shared" si="265"/>
        <v>0</v>
      </c>
      <c r="F262" s="64">
        <f t="shared" ref="F262:F280" si="266">VLOOKUP($C$68,$D$3:$K$63,$A$71,0)*(B260-B259)</f>
        <v>0</v>
      </c>
      <c r="G262" s="64">
        <f>VLOOKUP($C$69,$D$3:$K$63,$A$71,0)*(B259-B258)</f>
        <v>0</v>
      </c>
      <c r="H262" s="64">
        <f>VLOOKUP($C$70,$D$3:$K$63,$A$71,0)*B258</f>
        <v>0</v>
      </c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54">
        <f t="shared" si="261"/>
        <v>0</v>
      </c>
      <c r="BP262" s="53">
        <v>2004</v>
      </c>
      <c r="BQ262" s="61" t="e">
        <f t="shared" si="262"/>
        <v>#DIV/0!</v>
      </c>
      <c r="BR262" s="61" t="e">
        <f t="shared" si="255"/>
        <v>#DIV/0!</v>
      </c>
      <c r="BS262" s="61" t="e">
        <f t="shared" si="255"/>
        <v>#DIV/0!</v>
      </c>
      <c r="BT262" s="61" t="e">
        <f t="shared" si="255"/>
        <v>#DIV/0!</v>
      </c>
      <c r="BU262" s="61" t="e">
        <f t="shared" si="255"/>
        <v>#DIV/0!</v>
      </c>
      <c r="BV262" s="61" t="e">
        <f t="shared" si="255"/>
        <v>#DIV/0!</v>
      </c>
      <c r="BW262" s="61" t="e">
        <f t="shared" si="255"/>
        <v>#DIV/0!</v>
      </c>
      <c r="BX262" s="61" t="e">
        <f t="shared" si="255"/>
        <v>#DIV/0!</v>
      </c>
      <c r="BY262" s="61" t="e">
        <f t="shared" si="255"/>
        <v>#DIV/0!</v>
      </c>
      <c r="BZ262" s="61" t="e">
        <f t="shared" si="255"/>
        <v>#DIV/0!</v>
      </c>
      <c r="CA262" s="61" t="e">
        <f t="shared" si="255"/>
        <v>#DIV/0!</v>
      </c>
      <c r="CB262" s="61" t="e">
        <f t="shared" si="255"/>
        <v>#DIV/0!</v>
      </c>
      <c r="CC262" s="61" t="e">
        <f t="shared" si="255"/>
        <v>#DIV/0!</v>
      </c>
      <c r="CD262" s="61" t="e">
        <f t="shared" si="255"/>
        <v>#DIV/0!</v>
      </c>
      <c r="CE262" s="61" t="e">
        <f t="shared" si="255"/>
        <v>#DIV/0!</v>
      </c>
      <c r="CF262" s="61" t="e">
        <f t="shared" si="255"/>
        <v>#DIV/0!</v>
      </c>
      <c r="CG262" s="61" t="e">
        <f t="shared" si="255"/>
        <v>#DIV/0!</v>
      </c>
      <c r="CH262" s="61" t="e">
        <f t="shared" si="256"/>
        <v>#DIV/0!</v>
      </c>
      <c r="CI262" s="61" t="e">
        <f t="shared" si="256"/>
        <v>#DIV/0!</v>
      </c>
      <c r="CJ262" s="61" t="e">
        <f t="shared" si="256"/>
        <v>#DIV/0!</v>
      </c>
      <c r="CK262" s="61" t="e">
        <f t="shared" si="256"/>
        <v>#DIV/0!</v>
      </c>
      <c r="CL262" s="61" t="e">
        <f t="shared" si="256"/>
        <v>#DIV/0!</v>
      </c>
      <c r="CM262" s="61" t="e">
        <f t="shared" si="256"/>
        <v>#DIV/0!</v>
      </c>
      <c r="CN262" s="61" t="e">
        <f t="shared" si="257"/>
        <v>#DIV/0!</v>
      </c>
      <c r="CO262" s="61" t="e">
        <f t="shared" si="257"/>
        <v>#DIV/0!</v>
      </c>
      <c r="CP262" s="61" t="e">
        <f t="shared" si="257"/>
        <v>#DIV/0!</v>
      </c>
      <c r="CQ262" s="61" t="e">
        <f t="shared" si="257"/>
        <v>#DIV/0!</v>
      </c>
      <c r="CR262" s="61" t="e">
        <f t="shared" si="257"/>
        <v>#DIV/0!</v>
      </c>
      <c r="CS262" s="61" t="e">
        <f t="shared" si="257"/>
        <v>#DIV/0!</v>
      </c>
      <c r="CT262" s="61" t="e">
        <f t="shared" si="257"/>
        <v>#DIV/0!</v>
      </c>
      <c r="CU262" s="61" t="e">
        <f t="shared" si="257"/>
        <v>#DIV/0!</v>
      </c>
      <c r="CV262" s="61" t="e">
        <f t="shared" si="257"/>
        <v>#DIV/0!</v>
      </c>
      <c r="CW262" s="61" t="e">
        <f t="shared" si="257"/>
        <v>#DIV/0!</v>
      </c>
      <c r="CX262" s="61" t="e">
        <f t="shared" si="257"/>
        <v>#DIV/0!</v>
      </c>
      <c r="CY262" s="61" t="e">
        <f t="shared" si="257"/>
        <v>#DIV/0!</v>
      </c>
      <c r="CZ262" s="61" t="e">
        <f t="shared" si="257"/>
        <v>#DIV/0!</v>
      </c>
      <c r="DA262" s="61" t="e">
        <f t="shared" si="257"/>
        <v>#DIV/0!</v>
      </c>
      <c r="DB262" s="61" t="e">
        <f t="shared" si="257"/>
        <v>#DIV/0!</v>
      </c>
      <c r="DC262" s="61" t="e">
        <f t="shared" si="257"/>
        <v>#DIV/0!</v>
      </c>
      <c r="DD262" s="61" t="e">
        <f t="shared" si="258"/>
        <v>#DIV/0!</v>
      </c>
      <c r="DE262" s="61" t="e">
        <f t="shared" si="258"/>
        <v>#DIV/0!</v>
      </c>
      <c r="DF262" s="61" t="e">
        <f t="shared" si="258"/>
        <v>#DIV/0!</v>
      </c>
      <c r="DG262" s="61" t="e">
        <f t="shared" si="258"/>
        <v>#DIV/0!</v>
      </c>
      <c r="DH262" s="61" t="e">
        <f t="shared" si="258"/>
        <v>#DIV/0!</v>
      </c>
      <c r="DI262" s="61" t="e">
        <f t="shared" si="258"/>
        <v>#DIV/0!</v>
      </c>
      <c r="DJ262" s="61" t="e">
        <f t="shared" si="258"/>
        <v>#DIV/0!</v>
      </c>
      <c r="DK262" s="61" t="e">
        <f t="shared" si="258"/>
        <v>#DIV/0!</v>
      </c>
      <c r="DL262" s="61" t="e">
        <f t="shared" si="258"/>
        <v>#DIV/0!</v>
      </c>
      <c r="DM262" s="61" t="e">
        <f t="shared" si="258"/>
        <v>#DIV/0!</v>
      </c>
      <c r="DN262" s="61" t="e">
        <f t="shared" si="258"/>
        <v>#DIV/0!</v>
      </c>
      <c r="DO262" s="61" t="e">
        <f t="shared" si="258"/>
        <v>#DIV/0!</v>
      </c>
      <c r="DP262" s="61" t="e">
        <f t="shared" si="258"/>
        <v>#DIV/0!</v>
      </c>
      <c r="DQ262" s="61" t="e">
        <f t="shared" si="258"/>
        <v>#DIV/0!</v>
      </c>
      <c r="DR262" s="61" t="e">
        <f t="shared" si="258"/>
        <v>#DIV/0!</v>
      </c>
      <c r="DS262" s="61" t="e">
        <f t="shared" si="258"/>
        <v>#DIV/0!</v>
      </c>
      <c r="DT262" s="61" t="e">
        <f t="shared" si="259"/>
        <v>#DIV/0!</v>
      </c>
      <c r="DU262" s="61" t="e">
        <f t="shared" si="259"/>
        <v>#DIV/0!</v>
      </c>
      <c r="DV262" s="61" t="e">
        <f t="shared" si="259"/>
        <v>#DIV/0!</v>
      </c>
      <c r="DW262" s="61" t="e">
        <f t="shared" si="259"/>
        <v>#DIV/0!</v>
      </c>
      <c r="DX262" s="61" t="e">
        <f t="shared" si="259"/>
        <v>#DIV/0!</v>
      </c>
      <c r="DY262" s="61" t="e">
        <f t="shared" si="259"/>
        <v>#DIV/0!</v>
      </c>
      <c r="DZ262" s="61" t="e">
        <f t="shared" si="263"/>
        <v>#DIV/0!</v>
      </c>
    </row>
    <row r="263" spans="1:130">
      <c r="A263" s="53">
        <v>5</v>
      </c>
      <c r="B263" s="63">
        <f t="shared" si="260"/>
        <v>0.625</v>
      </c>
      <c r="C263" s="53">
        <v>2005</v>
      </c>
      <c r="D263" s="64">
        <f t="shared" si="264"/>
        <v>0</v>
      </c>
      <c r="E263" s="64">
        <f t="shared" si="265"/>
        <v>0</v>
      </c>
      <c r="F263" s="64">
        <f t="shared" si="266"/>
        <v>0</v>
      </c>
      <c r="G263" s="64">
        <f t="shared" ref="G263:G281" si="267">VLOOKUP($C$69,$D$3:$K$63,$A$71,0)*(B260-B259)</f>
        <v>0</v>
      </c>
      <c r="H263" s="64">
        <f>VLOOKUP($C$70,$D$3:$K$63,$A$71,0)*(B259-B258)</f>
        <v>209644003.95802</v>
      </c>
      <c r="I263" s="64">
        <f>VLOOKUP($C$71,$D$3:$K$63,$A$71,0)*B258</f>
        <v>0</v>
      </c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54">
        <f t="shared" si="261"/>
        <v>209644003.95802</v>
      </c>
      <c r="BP263" s="53">
        <v>2005</v>
      </c>
      <c r="BQ263" s="61">
        <f t="shared" si="262"/>
        <v>0</v>
      </c>
      <c r="BR263" s="61">
        <f t="shared" si="255"/>
        <v>0</v>
      </c>
      <c r="BS263" s="61">
        <f t="shared" si="255"/>
        <v>0</v>
      </c>
      <c r="BT263" s="61">
        <f t="shared" si="255"/>
        <v>0</v>
      </c>
      <c r="BU263" s="61">
        <f t="shared" si="255"/>
        <v>1</v>
      </c>
      <c r="BV263" s="61">
        <f t="shared" si="255"/>
        <v>0</v>
      </c>
      <c r="BW263" s="61">
        <f t="shared" si="255"/>
        <v>0</v>
      </c>
      <c r="BX263" s="61">
        <f t="shared" si="255"/>
        <v>0</v>
      </c>
      <c r="BY263" s="61">
        <f t="shared" si="255"/>
        <v>0</v>
      </c>
      <c r="BZ263" s="61">
        <f t="shared" si="255"/>
        <v>0</v>
      </c>
      <c r="CA263" s="61">
        <f t="shared" si="255"/>
        <v>0</v>
      </c>
      <c r="CB263" s="61">
        <f t="shared" si="255"/>
        <v>0</v>
      </c>
      <c r="CC263" s="61">
        <f t="shared" si="255"/>
        <v>0</v>
      </c>
      <c r="CD263" s="61">
        <f t="shared" si="255"/>
        <v>0</v>
      </c>
      <c r="CE263" s="61">
        <f t="shared" si="255"/>
        <v>0</v>
      </c>
      <c r="CF263" s="61">
        <f t="shared" si="255"/>
        <v>0</v>
      </c>
      <c r="CG263" s="61">
        <f t="shared" si="255"/>
        <v>0</v>
      </c>
      <c r="CH263" s="61">
        <f t="shared" si="256"/>
        <v>0</v>
      </c>
      <c r="CI263" s="61">
        <f t="shared" si="256"/>
        <v>0</v>
      </c>
      <c r="CJ263" s="61">
        <f t="shared" si="256"/>
        <v>0</v>
      </c>
      <c r="CK263" s="61">
        <f t="shared" si="256"/>
        <v>0</v>
      </c>
      <c r="CL263" s="61">
        <f t="shared" si="256"/>
        <v>0</v>
      </c>
      <c r="CM263" s="61">
        <f t="shared" si="256"/>
        <v>0</v>
      </c>
      <c r="CN263" s="61">
        <f t="shared" si="257"/>
        <v>0</v>
      </c>
      <c r="CO263" s="61">
        <f t="shared" si="257"/>
        <v>0</v>
      </c>
      <c r="CP263" s="61">
        <f t="shared" si="257"/>
        <v>0</v>
      </c>
      <c r="CQ263" s="61">
        <f t="shared" si="257"/>
        <v>0</v>
      </c>
      <c r="CR263" s="61">
        <f t="shared" si="257"/>
        <v>0</v>
      </c>
      <c r="CS263" s="61">
        <f t="shared" si="257"/>
        <v>0</v>
      </c>
      <c r="CT263" s="61">
        <f t="shared" si="257"/>
        <v>0</v>
      </c>
      <c r="CU263" s="61">
        <f t="shared" si="257"/>
        <v>0</v>
      </c>
      <c r="CV263" s="61">
        <f t="shared" si="257"/>
        <v>0</v>
      </c>
      <c r="CW263" s="61">
        <f t="shared" si="257"/>
        <v>0</v>
      </c>
      <c r="CX263" s="61">
        <f t="shared" si="257"/>
        <v>0</v>
      </c>
      <c r="CY263" s="61">
        <f t="shared" si="257"/>
        <v>0</v>
      </c>
      <c r="CZ263" s="61">
        <f t="shared" si="257"/>
        <v>0</v>
      </c>
      <c r="DA263" s="61">
        <f t="shared" si="257"/>
        <v>0</v>
      </c>
      <c r="DB263" s="61">
        <f t="shared" si="257"/>
        <v>0</v>
      </c>
      <c r="DC263" s="61">
        <f t="shared" si="257"/>
        <v>0</v>
      </c>
      <c r="DD263" s="61">
        <f t="shared" si="258"/>
        <v>0</v>
      </c>
      <c r="DE263" s="61">
        <f t="shared" si="258"/>
        <v>0</v>
      </c>
      <c r="DF263" s="61">
        <f t="shared" si="258"/>
        <v>0</v>
      </c>
      <c r="DG263" s="61">
        <f t="shared" si="258"/>
        <v>0</v>
      </c>
      <c r="DH263" s="61">
        <f t="shared" si="258"/>
        <v>0</v>
      </c>
      <c r="DI263" s="61">
        <f t="shared" si="258"/>
        <v>0</v>
      </c>
      <c r="DJ263" s="61">
        <f t="shared" si="258"/>
        <v>0</v>
      </c>
      <c r="DK263" s="61">
        <f t="shared" si="258"/>
        <v>0</v>
      </c>
      <c r="DL263" s="61">
        <f t="shared" si="258"/>
        <v>0</v>
      </c>
      <c r="DM263" s="61">
        <f t="shared" si="258"/>
        <v>0</v>
      </c>
      <c r="DN263" s="61">
        <f t="shared" si="258"/>
        <v>0</v>
      </c>
      <c r="DO263" s="61">
        <f t="shared" si="258"/>
        <v>0</v>
      </c>
      <c r="DP263" s="61">
        <f t="shared" si="258"/>
        <v>0</v>
      </c>
      <c r="DQ263" s="61">
        <f t="shared" si="258"/>
        <v>0</v>
      </c>
      <c r="DR263" s="61">
        <f t="shared" si="258"/>
        <v>0</v>
      </c>
      <c r="DS263" s="61">
        <f t="shared" si="258"/>
        <v>0</v>
      </c>
      <c r="DT263" s="61">
        <f t="shared" si="259"/>
        <v>0</v>
      </c>
      <c r="DU263" s="61">
        <f t="shared" si="259"/>
        <v>0</v>
      </c>
      <c r="DV263" s="61">
        <f t="shared" si="259"/>
        <v>0</v>
      </c>
      <c r="DW263" s="61">
        <f t="shared" si="259"/>
        <v>0</v>
      </c>
      <c r="DX263" s="61">
        <f t="shared" si="259"/>
        <v>0</v>
      </c>
      <c r="DY263" s="61">
        <f t="shared" si="259"/>
        <v>0</v>
      </c>
      <c r="DZ263" s="61">
        <f t="shared" si="263"/>
        <v>1</v>
      </c>
    </row>
    <row r="264" spans="1:130">
      <c r="A264" s="53">
        <v>6</v>
      </c>
      <c r="B264" s="63">
        <f t="shared" si="260"/>
        <v>0.75</v>
      </c>
      <c r="C264" s="53">
        <v>2006</v>
      </c>
      <c r="D264" s="64">
        <f t="shared" si="264"/>
        <v>0</v>
      </c>
      <c r="E264" s="64">
        <f t="shared" si="265"/>
        <v>0</v>
      </c>
      <c r="F264" s="64">
        <f t="shared" si="266"/>
        <v>0</v>
      </c>
      <c r="G264" s="64">
        <f t="shared" si="267"/>
        <v>0</v>
      </c>
      <c r="H264" s="64">
        <f t="shared" ref="H264:H282" si="268">VLOOKUP($C$70,$D$3:$K$63,$A$71,0)*(B260-B259)</f>
        <v>209644003.95802</v>
      </c>
      <c r="I264" s="64">
        <f>VLOOKUP($C$71,$D$3:$K$63,$A$71,0)*(B259-B258)</f>
        <v>3649454.97125802</v>
      </c>
      <c r="J264" s="64">
        <f>VLOOKUP($C$72,$D$3:$K$63,$A$71,0)*B258</f>
        <v>0</v>
      </c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54">
        <f t="shared" si="261"/>
        <v>213293458.92927799</v>
      </c>
      <c r="BP264" s="53">
        <v>2006</v>
      </c>
      <c r="BQ264" s="61">
        <f t="shared" si="262"/>
        <v>0</v>
      </c>
      <c r="BR264" s="61">
        <f t="shared" si="255"/>
        <v>0</v>
      </c>
      <c r="BS264" s="61">
        <f t="shared" si="255"/>
        <v>0</v>
      </c>
      <c r="BT264" s="61">
        <f t="shared" si="255"/>
        <v>0</v>
      </c>
      <c r="BU264" s="61">
        <f t="shared" si="255"/>
        <v>0.98288998176700704</v>
      </c>
      <c r="BV264" s="61">
        <f t="shared" si="255"/>
        <v>1.7110018232992699E-2</v>
      </c>
      <c r="BW264" s="61">
        <f t="shared" si="255"/>
        <v>0</v>
      </c>
      <c r="BX264" s="61">
        <f t="shared" si="255"/>
        <v>0</v>
      </c>
      <c r="BY264" s="61">
        <f t="shared" si="255"/>
        <v>0</v>
      </c>
      <c r="BZ264" s="61">
        <f t="shared" si="255"/>
        <v>0</v>
      </c>
      <c r="CA264" s="61">
        <f t="shared" si="255"/>
        <v>0</v>
      </c>
      <c r="CB264" s="61">
        <f t="shared" si="255"/>
        <v>0</v>
      </c>
      <c r="CC264" s="61">
        <f t="shared" si="255"/>
        <v>0</v>
      </c>
      <c r="CD264" s="61">
        <f t="shared" si="255"/>
        <v>0</v>
      </c>
      <c r="CE264" s="61">
        <f t="shared" si="255"/>
        <v>0</v>
      </c>
      <c r="CF264" s="61">
        <f t="shared" si="255"/>
        <v>0</v>
      </c>
      <c r="CG264" s="61">
        <f t="shared" si="255"/>
        <v>0</v>
      </c>
      <c r="CH264" s="61">
        <f t="shared" si="256"/>
        <v>0</v>
      </c>
      <c r="CI264" s="61">
        <f t="shared" si="256"/>
        <v>0</v>
      </c>
      <c r="CJ264" s="61">
        <f t="shared" si="256"/>
        <v>0</v>
      </c>
      <c r="CK264" s="61">
        <f t="shared" si="256"/>
        <v>0</v>
      </c>
      <c r="CL264" s="61">
        <f t="shared" si="256"/>
        <v>0</v>
      </c>
      <c r="CM264" s="61">
        <f t="shared" si="256"/>
        <v>0</v>
      </c>
      <c r="CN264" s="61">
        <f t="shared" si="257"/>
        <v>0</v>
      </c>
      <c r="CO264" s="61">
        <f t="shared" si="257"/>
        <v>0</v>
      </c>
      <c r="CP264" s="61">
        <f t="shared" si="257"/>
        <v>0</v>
      </c>
      <c r="CQ264" s="61">
        <f t="shared" si="257"/>
        <v>0</v>
      </c>
      <c r="CR264" s="61">
        <f t="shared" si="257"/>
        <v>0</v>
      </c>
      <c r="CS264" s="61">
        <f t="shared" si="257"/>
        <v>0</v>
      </c>
      <c r="CT264" s="61">
        <f t="shared" si="257"/>
        <v>0</v>
      </c>
      <c r="CU264" s="61">
        <f t="shared" si="257"/>
        <v>0</v>
      </c>
      <c r="CV264" s="61">
        <f t="shared" si="257"/>
        <v>0</v>
      </c>
      <c r="CW264" s="61">
        <f t="shared" si="257"/>
        <v>0</v>
      </c>
      <c r="CX264" s="61">
        <f t="shared" si="257"/>
        <v>0</v>
      </c>
      <c r="CY264" s="61">
        <f t="shared" si="257"/>
        <v>0</v>
      </c>
      <c r="CZ264" s="61">
        <f t="shared" si="257"/>
        <v>0</v>
      </c>
      <c r="DA264" s="61">
        <f t="shared" si="257"/>
        <v>0</v>
      </c>
      <c r="DB264" s="61">
        <f t="shared" si="257"/>
        <v>0</v>
      </c>
      <c r="DC264" s="61">
        <f t="shared" si="257"/>
        <v>0</v>
      </c>
      <c r="DD264" s="61">
        <f t="shared" si="258"/>
        <v>0</v>
      </c>
      <c r="DE264" s="61">
        <f t="shared" si="258"/>
        <v>0</v>
      </c>
      <c r="DF264" s="61">
        <f t="shared" si="258"/>
        <v>0</v>
      </c>
      <c r="DG264" s="61">
        <f t="shared" si="258"/>
        <v>0</v>
      </c>
      <c r="DH264" s="61">
        <f t="shared" si="258"/>
        <v>0</v>
      </c>
      <c r="DI264" s="61">
        <f t="shared" si="258"/>
        <v>0</v>
      </c>
      <c r="DJ264" s="61">
        <f t="shared" si="258"/>
        <v>0</v>
      </c>
      <c r="DK264" s="61">
        <f t="shared" si="258"/>
        <v>0</v>
      </c>
      <c r="DL264" s="61">
        <f t="shared" si="258"/>
        <v>0</v>
      </c>
      <c r="DM264" s="61">
        <f t="shared" si="258"/>
        <v>0</v>
      </c>
      <c r="DN264" s="61">
        <f t="shared" si="258"/>
        <v>0</v>
      </c>
      <c r="DO264" s="61">
        <f t="shared" si="258"/>
        <v>0</v>
      </c>
      <c r="DP264" s="61">
        <f t="shared" si="258"/>
        <v>0</v>
      </c>
      <c r="DQ264" s="61">
        <f t="shared" si="258"/>
        <v>0</v>
      </c>
      <c r="DR264" s="61">
        <f t="shared" si="258"/>
        <v>0</v>
      </c>
      <c r="DS264" s="61">
        <f t="shared" si="258"/>
        <v>0</v>
      </c>
      <c r="DT264" s="61">
        <f t="shared" si="259"/>
        <v>0</v>
      </c>
      <c r="DU264" s="61">
        <f t="shared" si="259"/>
        <v>0</v>
      </c>
      <c r="DV264" s="61">
        <f t="shared" si="259"/>
        <v>0</v>
      </c>
      <c r="DW264" s="61">
        <f t="shared" si="259"/>
        <v>0</v>
      </c>
      <c r="DX264" s="61">
        <f t="shared" si="259"/>
        <v>0</v>
      </c>
      <c r="DY264" s="61">
        <f t="shared" si="259"/>
        <v>0</v>
      </c>
      <c r="DZ264" s="61">
        <f t="shared" si="263"/>
        <v>1</v>
      </c>
    </row>
    <row r="265" spans="1:130">
      <c r="A265" s="53">
        <v>7</v>
      </c>
      <c r="B265" s="63">
        <f t="shared" si="260"/>
        <v>0.875</v>
      </c>
      <c r="C265" s="53">
        <v>2007</v>
      </c>
      <c r="D265" s="64">
        <f t="shared" si="264"/>
        <v>0</v>
      </c>
      <c r="E265" s="64">
        <f t="shared" si="265"/>
        <v>0</v>
      </c>
      <c r="F265" s="64">
        <f t="shared" si="266"/>
        <v>0</v>
      </c>
      <c r="G265" s="64">
        <f t="shared" si="267"/>
        <v>0</v>
      </c>
      <c r="H265" s="64">
        <f t="shared" si="268"/>
        <v>209644003.95802</v>
      </c>
      <c r="I265" s="64">
        <f t="shared" ref="I265:I283" si="269">VLOOKUP($C$71,$D$3:$K$63,$A$71,0)*(B260-B259)</f>
        <v>3649454.97125802</v>
      </c>
      <c r="J265" s="64">
        <f>VLOOKUP($C$72,$D$3:$K$63,$A$71,0)*(B259-B258)</f>
        <v>203447.40009891201</v>
      </c>
      <c r="K265" s="64">
        <f>VLOOKUP($C$73,$D$3:$K$63,$A$71,0)*B258</f>
        <v>0</v>
      </c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54">
        <f t="shared" si="261"/>
        <v>213496906.329377</v>
      </c>
      <c r="BP265" s="53">
        <v>2007</v>
      </c>
      <c r="BQ265" s="61">
        <f t="shared" si="262"/>
        <v>0</v>
      </c>
      <c r="BR265" s="61">
        <f t="shared" si="255"/>
        <v>0</v>
      </c>
      <c r="BS265" s="61">
        <f t="shared" si="255"/>
        <v>0</v>
      </c>
      <c r="BT265" s="61">
        <f t="shared" si="255"/>
        <v>0</v>
      </c>
      <c r="BU265" s="61">
        <f t="shared" si="255"/>
        <v>0.98195335736896905</v>
      </c>
      <c r="BV265" s="61">
        <f t="shared" si="255"/>
        <v>1.7093713599895199E-2</v>
      </c>
      <c r="BW265" s="61">
        <f t="shared" si="255"/>
        <v>9.5292903113565095E-4</v>
      </c>
      <c r="BX265" s="61">
        <f t="shared" si="255"/>
        <v>0</v>
      </c>
      <c r="BY265" s="61">
        <f t="shared" si="255"/>
        <v>0</v>
      </c>
      <c r="BZ265" s="61">
        <f t="shared" si="255"/>
        <v>0</v>
      </c>
      <c r="CA265" s="61">
        <f t="shared" si="255"/>
        <v>0</v>
      </c>
      <c r="CB265" s="61">
        <f t="shared" si="255"/>
        <v>0</v>
      </c>
      <c r="CC265" s="61">
        <f t="shared" si="255"/>
        <v>0</v>
      </c>
      <c r="CD265" s="61">
        <f t="shared" si="255"/>
        <v>0</v>
      </c>
      <c r="CE265" s="61">
        <f t="shared" si="255"/>
        <v>0</v>
      </c>
      <c r="CF265" s="61">
        <f t="shared" si="255"/>
        <v>0</v>
      </c>
      <c r="CG265" s="61">
        <f t="shared" si="255"/>
        <v>0</v>
      </c>
      <c r="CH265" s="61">
        <f t="shared" si="256"/>
        <v>0</v>
      </c>
      <c r="CI265" s="61">
        <f t="shared" si="256"/>
        <v>0</v>
      </c>
      <c r="CJ265" s="61">
        <f t="shared" si="256"/>
        <v>0</v>
      </c>
      <c r="CK265" s="61">
        <f t="shared" si="256"/>
        <v>0</v>
      </c>
      <c r="CL265" s="61">
        <f t="shared" si="256"/>
        <v>0</v>
      </c>
      <c r="CM265" s="61">
        <f t="shared" si="256"/>
        <v>0</v>
      </c>
      <c r="CN265" s="61">
        <f t="shared" si="257"/>
        <v>0</v>
      </c>
      <c r="CO265" s="61">
        <f t="shared" si="257"/>
        <v>0</v>
      </c>
      <c r="CP265" s="61">
        <f t="shared" si="257"/>
        <v>0</v>
      </c>
      <c r="CQ265" s="61">
        <f t="shared" si="257"/>
        <v>0</v>
      </c>
      <c r="CR265" s="61">
        <f t="shared" si="257"/>
        <v>0</v>
      </c>
      <c r="CS265" s="61">
        <f t="shared" si="257"/>
        <v>0</v>
      </c>
      <c r="CT265" s="61">
        <f t="shared" si="257"/>
        <v>0</v>
      </c>
      <c r="CU265" s="61">
        <f t="shared" si="257"/>
        <v>0</v>
      </c>
      <c r="CV265" s="61">
        <f t="shared" si="257"/>
        <v>0</v>
      </c>
      <c r="CW265" s="61">
        <f t="shared" si="257"/>
        <v>0</v>
      </c>
      <c r="CX265" s="61">
        <f t="shared" si="257"/>
        <v>0</v>
      </c>
      <c r="CY265" s="61">
        <f t="shared" si="257"/>
        <v>0</v>
      </c>
      <c r="CZ265" s="61">
        <f t="shared" si="257"/>
        <v>0</v>
      </c>
      <c r="DA265" s="61">
        <f t="shared" si="257"/>
        <v>0</v>
      </c>
      <c r="DB265" s="61">
        <f t="shared" si="257"/>
        <v>0</v>
      </c>
      <c r="DC265" s="61">
        <f t="shared" si="257"/>
        <v>0</v>
      </c>
      <c r="DD265" s="61">
        <f t="shared" si="258"/>
        <v>0</v>
      </c>
      <c r="DE265" s="61">
        <f t="shared" si="258"/>
        <v>0</v>
      </c>
      <c r="DF265" s="61">
        <f t="shared" si="258"/>
        <v>0</v>
      </c>
      <c r="DG265" s="61">
        <f t="shared" si="258"/>
        <v>0</v>
      </c>
      <c r="DH265" s="61">
        <f t="shared" si="258"/>
        <v>0</v>
      </c>
      <c r="DI265" s="61">
        <f t="shared" si="258"/>
        <v>0</v>
      </c>
      <c r="DJ265" s="61">
        <f t="shared" si="258"/>
        <v>0</v>
      </c>
      <c r="DK265" s="61">
        <f t="shared" si="258"/>
        <v>0</v>
      </c>
      <c r="DL265" s="61">
        <f t="shared" si="258"/>
        <v>0</v>
      </c>
      <c r="DM265" s="61">
        <f t="shared" si="258"/>
        <v>0</v>
      </c>
      <c r="DN265" s="61">
        <f t="shared" si="258"/>
        <v>0</v>
      </c>
      <c r="DO265" s="61">
        <f t="shared" si="258"/>
        <v>0</v>
      </c>
      <c r="DP265" s="61">
        <f t="shared" si="258"/>
        <v>0</v>
      </c>
      <c r="DQ265" s="61">
        <f t="shared" si="258"/>
        <v>0</v>
      </c>
      <c r="DR265" s="61">
        <f t="shared" si="258"/>
        <v>0</v>
      </c>
      <c r="DS265" s="61">
        <f t="shared" si="258"/>
        <v>0</v>
      </c>
      <c r="DT265" s="61">
        <f t="shared" si="259"/>
        <v>0</v>
      </c>
      <c r="DU265" s="61">
        <f t="shared" si="259"/>
        <v>0</v>
      </c>
      <c r="DV265" s="61">
        <f t="shared" si="259"/>
        <v>0</v>
      </c>
      <c r="DW265" s="61">
        <f t="shared" si="259"/>
        <v>0</v>
      </c>
      <c r="DX265" s="61">
        <f t="shared" si="259"/>
        <v>0</v>
      </c>
      <c r="DY265" s="61">
        <f t="shared" si="259"/>
        <v>0</v>
      </c>
      <c r="DZ265" s="61">
        <f t="shared" si="263"/>
        <v>1</v>
      </c>
    </row>
    <row r="266" spans="1:130">
      <c r="A266" s="53">
        <v>8</v>
      </c>
      <c r="B266" s="63">
        <f t="shared" si="260"/>
        <v>1</v>
      </c>
      <c r="C266" s="53">
        <v>2008</v>
      </c>
      <c r="D266" s="64">
        <f t="shared" si="264"/>
        <v>0</v>
      </c>
      <c r="E266" s="64">
        <f t="shared" si="265"/>
        <v>0</v>
      </c>
      <c r="F266" s="64">
        <f t="shared" si="266"/>
        <v>0</v>
      </c>
      <c r="G266" s="64">
        <f t="shared" si="267"/>
        <v>0</v>
      </c>
      <c r="H266" s="64">
        <f t="shared" si="268"/>
        <v>209644003.95802</v>
      </c>
      <c r="I266" s="64">
        <f t="shared" si="269"/>
        <v>3649454.97125802</v>
      </c>
      <c r="J266" s="64">
        <f t="shared" ref="J266:J284" si="270">VLOOKUP($C$72,$D$3:$K$63,$A$71,0)*(B260-B259)</f>
        <v>203447.40009891201</v>
      </c>
      <c r="K266" s="64">
        <f>VLOOKUP($C$73,$D$3:$K$63,$A$71,0)*(B259-B258)</f>
        <v>33935.349752322101</v>
      </c>
      <c r="L266" s="64">
        <f>VLOOKUP($C$74,$D$3:$K$63,$A$71,0)*B258</f>
        <v>0</v>
      </c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54">
        <f t="shared" si="261"/>
        <v>213530841.679129</v>
      </c>
      <c r="BP266" s="53">
        <v>2008</v>
      </c>
      <c r="BQ266" s="61">
        <f t="shared" si="262"/>
        <v>0</v>
      </c>
      <c r="BR266" s="61">
        <f t="shared" si="255"/>
        <v>0</v>
      </c>
      <c r="BS266" s="61">
        <f t="shared" si="255"/>
        <v>0</v>
      </c>
      <c r="BT266" s="61">
        <f t="shared" si="255"/>
        <v>0</v>
      </c>
      <c r="BU266" s="61">
        <f t="shared" si="255"/>
        <v>0.98179730061219905</v>
      </c>
      <c r="BV266" s="61">
        <f t="shared" si="255"/>
        <v>1.7090996984604302E-2</v>
      </c>
      <c r="BW266" s="61">
        <f t="shared" si="255"/>
        <v>9.5277758706459098E-4</v>
      </c>
      <c r="BX266" s="61">
        <f t="shared" si="255"/>
        <v>1.5892481613179101E-4</v>
      </c>
      <c r="BY266" s="61">
        <f t="shared" si="255"/>
        <v>0</v>
      </c>
      <c r="BZ266" s="61">
        <f t="shared" si="255"/>
        <v>0</v>
      </c>
      <c r="CA266" s="61">
        <f t="shared" si="255"/>
        <v>0</v>
      </c>
      <c r="CB266" s="61">
        <f t="shared" si="255"/>
        <v>0</v>
      </c>
      <c r="CC266" s="61">
        <f t="shared" si="255"/>
        <v>0</v>
      </c>
      <c r="CD266" s="61">
        <f t="shared" si="255"/>
        <v>0</v>
      </c>
      <c r="CE266" s="61">
        <f t="shared" si="255"/>
        <v>0</v>
      </c>
      <c r="CF266" s="61">
        <f t="shared" si="255"/>
        <v>0</v>
      </c>
      <c r="CG266" s="61">
        <f t="shared" si="255"/>
        <v>0</v>
      </c>
      <c r="CH266" s="61">
        <f t="shared" si="256"/>
        <v>0</v>
      </c>
      <c r="CI266" s="61">
        <f t="shared" si="256"/>
        <v>0</v>
      </c>
      <c r="CJ266" s="61">
        <f t="shared" si="256"/>
        <v>0</v>
      </c>
      <c r="CK266" s="61">
        <f t="shared" si="256"/>
        <v>0</v>
      </c>
      <c r="CL266" s="61">
        <f t="shared" si="256"/>
        <v>0</v>
      </c>
      <c r="CM266" s="61">
        <f t="shared" si="256"/>
        <v>0</v>
      </c>
      <c r="CN266" s="61">
        <f t="shared" si="257"/>
        <v>0</v>
      </c>
      <c r="CO266" s="61">
        <f t="shared" si="257"/>
        <v>0</v>
      </c>
      <c r="CP266" s="61">
        <f t="shared" si="257"/>
        <v>0</v>
      </c>
      <c r="CQ266" s="61">
        <f t="shared" si="257"/>
        <v>0</v>
      </c>
      <c r="CR266" s="61">
        <f t="shared" si="257"/>
        <v>0</v>
      </c>
      <c r="CS266" s="61">
        <f t="shared" si="257"/>
        <v>0</v>
      </c>
      <c r="CT266" s="61">
        <f t="shared" si="257"/>
        <v>0</v>
      </c>
      <c r="CU266" s="61">
        <f t="shared" si="257"/>
        <v>0</v>
      </c>
      <c r="CV266" s="61">
        <f t="shared" si="257"/>
        <v>0</v>
      </c>
      <c r="CW266" s="61">
        <f t="shared" si="257"/>
        <v>0</v>
      </c>
      <c r="CX266" s="61">
        <f t="shared" si="257"/>
        <v>0</v>
      </c>
      <c r="CY266" s="61">
        <f t="shared" si="257"/>
        <v>0</v>
      </c>
      <c r="CZ266" s="61">
        <f t="shared" si="257"/>
        <v>0</v>
      </c>
      <c r="DA266" s="61">
        <f t="shared" si="257"/>
        <v>0</v>
      </c>
      <c r="DB266" s="61">
        <f t="shared" si="257"/>
        <v>0</v>
      </c>
      <c r="DC266" s="61">
        <f t="shared" si="257"/>
        <v>0</v>
      </c>
      <c r="DD266" s="61">
        <f t="shared" si="258"/>
        <v>0</v>
      </c>
      <c r="DE266" s="61">
        <f t="shared" si="258"/>
        <v>0</v>
      </c>
      <c r="DF266" s="61">
        <f t="shared" si="258"/>
        <v>0</v>
      </c>
      <c r="DG266" s="61">
        <f t="shared" si="258"/>
        <v>0</v>
      </c>
      <c r="DH266" s="61">
        <f t="shared" si="258"/>
        <v>0</v>
      </c>
      <c r="DI266" s="61">
        <f t="shared" si="258"/>
        <v>0</v>
      </c>
      <c r="DJ266" s="61">
        <f t="shared" si="258"/>
        <v>0</v>
      </c>
      <c r="DK266" s="61">
        <f t="shared" si="258"/>
        <v>0</v>
      </c>
      <c r="DL266" s="61">
        <f t="shared" si="258"/>
        <v>0</v>
      </c>
      <c r="DM266" s="61">
        <f t="shared" si="258"/>
        <v>0</v>
      </c>
      <c r="DN266" s="61">
        <f t="shared" si="258"/>
        <v>0</v>
      </c>
      <c r="DO266" s="61">
        <f t="shared" si="258"/>
        <v>0</v>
      </c>
      <c r="DP266" s="61">
        <f t="shared" si="258"/>
        <v>0</v>
      </c>
      <c r="DQ266" s="61">
        <f t="shared" si="258"/>
        <v>0</v>
      </c>
      <c r="DR266" s="61">
        <f t="shared" si="258"/>
        <v>0</v>
      </c>
      <c r="DS266" s="61">
        <f t="shared" si="258"/>
        <v>0</v>
      </c>
      <c r="DT266" s="61">
        <f t="shared" si="259"/>
        <v>0</v>
      </c>
      <c r="DU266" s="61">
        <f t="shared" si="259"/>
        <v>0</v>
      </c>
      <c r="DV266" s="61">
        <f t="shared" si="259"/>
        <v>0</v>
      </c>
      <c r="DW266" s="61">
        <f t="shared" si="259"/>
        <v>0</v>
      </c>
      <c r="DX266" s="61">
        <f t="shared" si="259"/>
        <v>0</v>
      </c>
      <c r="DY266" s="61">
        <f t="shared" si="259"/>
        <v>0</v>
      </c>
      <c r="DZ266" s="61">
        <f t="shared" si="263"/>
        <v>1</v>
      </c>
    </row>
    <row r="267" spans="1:130">
      <c r="A267" s="53">
        <v>9</v>
      </c>
      <c r="B267" s="63">
        <f t="shared" si="260"/>
        <v>1</v>
      </c>
      <c r="C267" s="53">
        <v>2009</v>
      </c>
      <c r="D267" s="64">
        <f t="shared" si="264"/>
        <v>0</v>
      </c>
      <c r="E267" s="64">
        <f t="shared" si="265"/>
        <v>0</v>
      </c>
      <c r="F267" s="64">
        <f t="shared" si="266"/>
        <v>0</v>
      </c>
      <c r="G267" s="64">
        <f t="shared" si="267"/>
        <v>0</v>
      </c>
      <c r="H267" s="64">
        <f t="shared" si="268"/>
        <v>209644003.95802</v>
      </c>
      <c r="I267" s="64">
        <f t="shared" si="269"/>
        <v>3649454.97125802</v>
      </c>
      <c r="J267" s="64">
        <f t="shared" si="270"/>
        <v>203447.40009891201</v>
      </c>
      <c r="K267" s="64">
        <f t="shared" ref="K267:K285" si="271">VLOOKUP($C$73,$D$3:$K$63,$A$71,0)*(B260-B259)</f>
        <v>33935.349752322101</v>
      </c>
      <c r="L267" s="64">
        <f>VLOOKUP($C$74,$D$3:$K$63,$A$71,0)*(B259-B258)</f>
        <v>11230.7559078454</v>
      </c>
      <c r="M267" s="64">
        <f>VLOOKUP($C$75,$D$3:$K$63,$A$71,0)*B258</f>
        <v>0</v>
      </c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54">
        <f t="shared" si="261"/>
        <v>213542072.43503699</v>
      </c>
      <c r="BP267" s="53">
        <v>2009</v>
      </c>
      <c r="BQ267" s="61">
        <f t="shared" si="262"/>
        <v>0</v>
      </c>
      <c r="BR267" s="61">
        <f t="shared" si="255"/>
        <v>0</v>
      </c>
      <c r="BS267" s="61">
        <f t="shared" si="255"/>
        <v>0</v>
      </c>
      <c r="BT267" s="61">
        <f t="shared" si="255"/>
        <v>0</v>
      </c>
      <c r="BU267" s="61">
        <f t="shared" si="255"/>
        <v>0.98174566523323903</v>
      </c>
      <c r="BV267" s="61">
        <f t="shared" si="255"/>
        <v>1.70900981227868E-2</v>
      </c>
      <c r="BW267" s="61">
        <f t="shared" si="255"/>
        <v>9.5272747791095799E-4</v>
      </c>
      <c r="BX267" s="61">
        <f t="shared" si="255"/>
        <v>1.5891645784530799E-4</v>
      </c>
      <c r="BY267" s="61">
        <f t="shared" si="255"/>
        <v>5.2592708218011499E-5</v>
      </c>
      <c r="BZ267" s="61">
        <f t="shared" si="255"/>
        <v>0</v>
      </c>
      <c r="CA267" s="61">
        <f t="shared" si="255"/>
        <v>0</v>
      </c>
      <c r="CB267" s="61">
        <f t="shared" si="255"/>
        <v>0</v>
      </c>
      <c r="CC267" s="61">
        <f t="shared" si="255"/>
        <v>0</v>
      </c>
      <c r="CD267" s="61">
        <f t="shared" si="255"/>
        <v>0</v>
      </c>
      <c r="CE267" s="61">
        <f t="shared" si="255"/>
        <v>0</v>
      </c>
      <c r="CF267" s="61">
        <f t="shared" si="255"/>
        <v>0</v>
      </c>
      <c r="CG267" s="61">
        <f t="shared" si="255"/>
        <v>0</v>
      </c>
      <c r="CH267" s="61">
        <f t="shared" si="256"/>
        <v>0</v>
      </c>
      <c r="CI267" s="61">
        <f t="shared" si="256"/>
        <v>0</v>
      </c>
      <c r="CJ267" s="61">
        <f t="shared" si="256"/>
        <v>0</v>
      </c>
      <c r="CK267" s="61">
        <f t="shared" si="256"/>
        <v>0</v>
      </c>
      <c r="CL267" s="61">
        <f t="shared" si="256"/>
        <v>0</v>
      </c>
      <c r="CM267" s="61">
        <f t="shared" si="256"/>
        <v>0</v>
      </c>
      <c r="CN267" s="61">
        <f t="shared" si="257"/>
        <v>0</v>
      </c>
      <c r="CO267" s="61">
        <f t="shared" si="257"/>
        <v>0</v>
      </c>
      <c r="CP267" s="61">
        <f t="shared" si="257"/>
        <v>0</v>
      </c>
      <c r="CQ267" s="61">
        <f t="shared" si="257"/>
        <v>0</v>
      </c>
      <c r="CR267" s="61">
        <f t="shared" si="257"/>
        <v>0</v>
      </c>
      <c r="CS267" s="61">
        <f t="shared" si="257"/>
        <v>0</v>
      </c>
      <c r="CT267" s="61">
        <f t="shared" si="257"/>
        <v>0</v>
      </c>
      <c r="CU267" s="61">
        <f t="shared" si="257"/>
        <v>0</v>
      </c>
      <c r="CV267" s="61">
        <f t="shared" si="257"/>
        <v>0</v>
      </c>
      <c r="CW267" s="61">
        <f t="shared" si="257"/>
        <v>0</v>
      </c>
      <c r="CX267" s="61">
        <f t="shared" si="257"/>
        <v>0</v>
      </c>
      <c r="CY267" s="61">
        <f t="shared" si="257"/>
        <v>0</v>
      </c>
      <c r="CZ267" s="61">
        <f t="shared" si="257"/>
        <v>0</v>
      </c>
      <c r="DA267" s="61">
        <f t="shared" si="257"/>
        <v>0</v>
      </c>
      <c r="DB267" s="61">
        <f t="shared" si="257"/>
        <v>0</v>
      </c>
      <c r="DC267" s="61">
        <f t="shared" si="257"/>
        <v>0</v>
      </c>
      <c r="DD267" s="61">
        <f t="shared" si="258"/>
        <v>0</v>
      </c>
      <c r="DE267" s="61">
        <f t="shared" si="258"/>
        <v>0</v>
      </c>
      <c r="DF267" s="61">
        <f t="shared" si="258"/>
        <v>0</v>
      </c>
      <c r="DG267" s="61">
        <f t="shared" si="258"/>
        <v>0</v>
      </c>
      <c r="DH267" s="61">
        <f t="shared" si="258"/>
        <v>0</v>
      </c>
      <c r="DI267" s="61">
        <f t="shared" si="258"/>
        <v>0</v>
      </c>
      <c r="DJ267" s="61">
        <f t="shared" si="258"/>
        <v>0</v>
      </c>
      <c r="DK267" s="61">
        <f t="shared" si="258"/>
        <v>0</v>
      </c>
      <c r="DL267" s="61">
        <f t="shared" si="258"/>
        <v>0</v>
      </c>
      <c r="DM267" s="61">
        <f t="shared" si="258"/>
        <v>0</v>
      </c>
      <c r="DN267" s="61">
        <f t="shared" si="258"/>
        <v>0</v>
      </c>
      <c r="DO267" s="61">
        <f t="shared" si="258"/>
        <v>0</v>
      </c>
      <c r="DP267" s="61">
        <f t="shared" si="258"/>
        <v>0</v>
      </c>
      <c r="DQ267" s="61">
        <f t="shared" si="258"/>
        <v>0</v>
      </c>
      <c r="DR267" s="61">
        <f t="shared" si="258"/>
        <v>0</v>
      </c>
      <c r="DS267" s="61">
        <f t="shared" si="258"/>
        <v>0</v>
      </c>
      <c r="DT267" s="61">
        <f t="shared" si="259"/>
        <v>0</v>
      </c>
      <c r="DU267" s="61">
        <f t="shared" si="259"/>
        <v>0</v>
      </c>
      <c r="DV267" s="61">
        <f t="shared" si="259"/>
        <v>0</v>
      </c>
      <c r="DW267" s="61">
        <f t="shared" si="259"/>
        <v>0</v>
      </c>
      <c r="DX267" s="61">
        <f t="shared" si="259"/>
        <v>0</v>
      </c>
      <c r="DY267" s="61">
        <f t="shared" si="259"/>
        <v>0</v>
      </c>
      <c r="DZ267" s="61">
        <f t="shared" si="263"/>
        <v>1</v>
      </c>
    </row>
    <row r="268" spans="1:130">
      <c r="A268" s="53">
        <v>10</v>
      </c>
      <c r="B268" s="63">
        <f t="shared" si="260"/>
        <v>1</v>
      </c>
      <c r="C268" s="53">
        <v>2010</v>
      </c>
      <c r="D268" s="64">
        <f t="shared" si="264"/>
        <v>0</v>
      </c>
      <c r="E268" s="64">
        <f t="shared" si="265"/>
        <v>0</v>
      </c>
      <c r="F268" s="64">
        <f t="shared" si="266"/>
        <v>0</v>
      </c>
      <c r="G268" s="64">
        <f t="shared" si="267"/>
        <v>0</v>
      </c>
      <c r="H268" s="64">
        <f t="shared" si="268"/>
        <v>209644003.95802</v>
      </c>
      <c r="I268" s="64">
        <f t="shared" si="269"/>
        <v>3649454.97125802</v>
      </c>
      <c r="J268" s="64">
        <f t="shared" si="270"/>
        <v>203447.40009891201</v>
      </c>
      <c r="K268" s="64">
        <f t="shared" si="271"/>
        <v>33935.349752322101</v>
      </c>
      <c r="L268" s="64">
        <f t="shared" ref="L268:L286" si="272">VLOOKUP($C$74,$D$3:$K$63,$A$71,0)*(B260-B259)</f>
        <v>11230.7559078454</v>
      </c>
      <c r="M268" s="64">
        <f>VLOOKUP($C$75,$D$3:$K$63,$A$71,0)*(B259-B258)</f>
        <v>6426.1909360695299</v>
      </c>
      <c r="N268" s="64">
        <f>VLOOKUP($C$76,$D$3:$K$63,$A$71,0)*B258</f>
        <v>0</v>
      </c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54">
        <f t="shared" si="261"/>
        <v>213548498.62597299</v>
      </c>
      <c r="BP268" s="53">
        <v>2010</v>
      </c>
      <c r="BQ268" s="61">
        <f t="shared" si="262"/>
        <v>0</v>
      </c>
      <c r="BR268" s="61">
        <f t="shared" si="255"/>
        <v>0</v>
      </c>
      <c r="BS268" s="61">
        <f t="shared" si="255"/>
        <v>0</v>
      </c>
      <c r="BT268" s="61">
        <f t="shared" si="255"/>
        <v>0</v>
      </c>
      <c r="BU268" s="61">
        <f t="shared" si="255"/>
        <v>0.981716122131152</v>
      </c>
      <c r="BV268" s="61">
        <f t="shared" si="255"/>
        <v>1.70895838403902E-2</v>
      </c>
      <c r="BW268" s="61">
        <f t="shared" si="255"/>
        <v>9.5269880803632804E-4</v>
      </c>
      <c r="BX268" s="61">
        <f t="shared" si="255"/>
        <v>1.5891167566464299E-4</v>
      </c>
      <c r="BY268" s="61">
        <f t="shared" si="255"/>
        <v>5.25911255761899E-5</v>
      </c>
      <c r="BZ268" s="61">
        <f t="shared" si="255"/>
        <v>3.0092419180735701E-5</v>
      </c>
      <c r="CA268" s="61">
        <f t="shared" si="255"/>
        <v>0</v>
      </c>
      <c r="CB268" s="61">
        <f t="shared" si="255"/>
        <v>0</v>
      </c>
      <c r="CC268" s="61">
        <f t="shared" si="255"/>
        <v>0</v>
      </c>
      <c r="CD268" s="61">
        <f t="shared" si="255"/>
        <v>0</v>
      </c>
      <c r="CE268" s="61">
        <f t="shared" si="255"/>
        <v>0</v>
      </c>
      <c r="CF268" s="61">
        <f t="shared" si="255"/>
        <v>0</v>
      </c>
      <c r="CG268" s="61">
        <f t="shared" si="255"/>
        <v>0</v>
      </c>
      <c r="CH268" s="61">
        <f t="shared" si="256"/>
        <v>0</v>
      </c>
      <c r="CI268" s="61">
        <f t="shared" si="256"/>
        <v>0</v>
      </c>
      <c r="CJ268" s="61">
        <f t="shared" si="256"/>
        <v>0</v>
      </c>
      <c r="CK268" s="61">
        <f t="shared" si="256"/>
        <v>0</v>
      </c>
      <c r="CL268" s="61">
        <f t="shared" si="256"/>
        <v>0</v>
      </c>
      <c r="CM268" s="61">
        <f t="shared" si="256"/>
        <v>0</v>
      </c>
      <c r="CN268" s="61">
        <f t="shared" si="257"/>
        <v>0</v>
      </c>
      <c r="CO268" s="61">
        <f t="shared" si="257"/>
        <v>0</v>
      </c>
      <c r="CP268" s="61">
        <f t="shared" si="257"/>
        <v>0</v>
      </c>
      <c r="CQ268" s="61">
        <f t="shared" si="257"/>
        <v>0</v>
      </c>
      <c r="CR268" s="61">
        <f t="shared" si="257"/>
        <v>0</v>
      </c>
      <c r="CS268" s="61">
        <f t="shared" si="257"/>
        <v>0</v>
      </c>
      <c r="CT268" s="61">
        <f t="shared" si="257"/>
        <v>0</v>
      </c>
      <c r="CU268" s="61">
        <f t="shared" si="257"/>
        <v>0</v>
      </c>
      <c r="CV268" s="61">
        <f t="shared" si="257"/>
        <v>0</v>
      </c>
      <c r="CW268" s="61">
        <f t="shared" si="257"/>
        <v>0</v>
      </c>
      <c r="CX268" s="61">
        <f t="shared" si="257"/>
        <v>0</v>
      </c>
      <c r="CY268" s="61">
        <f t="shared" si="257"/>
        <v>0</v>
      </c>
      <c r="CZ268" s="61">
        <f t="shared" si="257"/>
        <v>0</v>
      </c>
      <c r="DA268" s="61">
        <f t="shared" si="257"/>
        <v>0</v>
      </c>
      <c r="DB268" s="61">
        <f t="shared" si="257"/>
        <v>0</v>
      </c>
      <c r="DC268" s="61">
        <f t="shared" si="257"/>
        <v>0</v>
      </c>
      <c r="DD268" s="61">
        <f t="shared" si="258"/>
        <v>0</v>
      </c>
      <c r="DE268" s="61">
        <f t="shared" si="258"/>
        <v>0</v>
      </c>
      <c r="DF268" s="61">
        <f t="shared" si="258"/>
        <v>0</v>
      </c>
      <c r="DG268" s="61">
        <f t="shared" si="258"/>
        <v>0</v>
      </c>
      <c r="DH268" s="61">
        <f t="shared" si="258"/>
        <v>0</v>
      </c>
      <c r="DI268" s="61">
        <f t="shared" si="258"/>
        <v>0</v>
      </c>
      <c r="DJ268" s="61">
        <f t="shared" si="258"/>
        <v>0</v>
      </c>
      <c r="DK268" s="61">
        <f t="shared" si="258"/>
        <v>0</v>
      </c>
      <c r="DL268" s="61">
        <f t="shared" si="258"/>
        <v>0</v>
      </c>
      <c r="DM268" s="61">
        <f t="shared" si="258"/>
        <v>0</v>
      </c>
      <c r="DN268" s="61">
        <f t="shared" si="258"/>
        <v>0</v>
      </c>
      <c r="DO268" s="61">
        <f t="shared" si="258"/>
        <v>0</v>
      </c>
      <c r="DP268" s="61">
        <f t="shared" si="258"/>
        <v>0</v>
      </c>
      <c r="DQ268" s="61">
        <f t="shared" si="258"/>
        <v>0</v>
      </c>
      <c r="DR268" s="61">
        <f t="shared" si="258"/>
        <v>0</v>
      </c>
      <c r="DS268" s="61">
        <f t="shared" si="258"/>
        <v>0</v>
      </c>
      <c r="DT268" s="61">
        <f t="shared" si="259"/>
        <v>0</v>
      </c>
      <c r="DU268" s="61">
        <f t="shared" si="259"/>
        <v>0</v>
      </c>
      <c r="DV268" s="61">
        <f t="shared" si="259"/>
        <v>0</v>
      </c>
      <c r="DW268" s="61">
        <f t="shared" si="259"/>
        <v>0</v>
      </c>
      <c r="DX268" s="61">
        <f t="shared" si="259"/>
        <v>0</v>
      </c>
      <c r="DY268" s="61">
        <f t="shared" si="259"/>
        <v>0</v>
      </c>
      <c r="DZ268" s="61">
        <f t="shared" si="263"/>
        <v>1</v>
      </c>
    </row>
    <row r="269" spans="1:130">
      <c r="A269" s="53">
        <v>11</v>
      </c>
      <c r="B269" s="63">
        <f t="shared" si="260"/>
        <v>1</v>
      </c>
      <c r="C269" s="53">
        <v>2011</v>
      </c>
      <c r="D269" s="64">
        <f t="shared" si="264"/>
        <v>0</v>
      </c>
      <c r="E269" s="64">
        <f t="shared" si="265"/>
        <v>0</v>
      </c>
      <c r="F269" s="64">
        <f t="shared" si="266"/>
        <v>0</v>
      </c>
      <c r="G269" s="64">
        <f t="shared" si="267"/>
        <v>0</v>
      </c>
      <c r="H269" s="64">
        <f t="shared" si="268"/>
        <v>209644003.95802</v>
      </c>
      <c r="I269" s="64">
        <f t="shared" si="269"/>
        <v>3649454.97125802</v>
      </c>
      <c r="J269" s="64">
        <f t="shared" si="270"/>
        <v>203447.40009891201</v>
      </c>
      <c r="K269" s="64">
        <f t="shared" si="271"/>
        <v>33935.349752322101</v>
      </c>
      <c r="L269" s="64">
        <f t="shared" si="272"/>
        <v>11230.7559078454</v>
      </c>
      <c r="M269" s="64">
        <f t="shared" ref="M269:M287" si="273">VLOOKUP($C$75,$D$3:$K$63,$A$71,0)*(B260-B259)</f>
        <v>6426.1909360695299</v>
      </c>
      <c r="N269" s="64">
        <f>VLOOKUP($C$76,$D$3:$K$63,$A$71,0)*(B259-B258)</f>
        <v>4480.4264346972896</v>
      </c>
      <c r="O269" s="64">
        <f>VLOOKUP($C$77,$D$3:$K$63,$A$71,0)*B258</f>
        <v>0</v>
      </c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54">
        <f t="shared" si="261"/>
        <v>213552979.05240801</v>
      </c>
      <c r="BP269" s="53">
        <v>2011</v>
      </c>
      <c r="BQ269" s="61">
        <f t="shared" si="262"/>
        <v>0</v>
      </c>
      <c r="BR269" s="61">
        <f t="shared" si="255"/>
        <v>0</v>
      </c>
      <c r="BS269" s="61">
        <f t="shared" si="255"/>
        <v>0</v>
      </c>
      <c r="BT269" s="61">
        <f t="shared" si="255"/>
        <v>0</v>
      </c>
      <c r="BU269" s="61">
        <f t="shared" si="255"/>
        <v>0.98169552533646198</v>
      </c>
      <c r="BV269" s="61">
        <f t="shared" si="255"/>
        <v>1.7089225294124401E-2</v>
      </c>
      <c r="BW269" s="61">
        <f t="shared" si="255"/>
        <v>9.5267882003642796E-4</v>
      </c>
      <c r="BX269" s="61">
        <f t="shared" si="255"/>
        <v>1.58908341634486E-4</v>
      </c>
      <c r="BY269" s="61">
        <f t="shared" si="255"/>
        <v>5.2590022193458798E-5</v>
      </c>
      <c r="BZ269" s="61">
        <f t="shared" si="255"/>
        <v>3.0091787829812899E-5</v>
      </c>
      <c r="CA269" s="61">
        <f t="shared" si="255"/>
        <v>2.09803977194706E-5</v>
      </c>
      <c r="CB269" s="61">
        <f t="shared" si="255"/>
        <v>0</v>
      </c>
      <c r="CC269" s="61">
        <f t="shared" si="255"/>
        <v>0</v>
      </c>
      <c r="CD269" s="61">
        <f t="shared" si="255"/>
        <v>0</v>
      </c>
      <c r="CE269" s="61">
        <f t="shared" si="255"/>
        <v>0</v>
      </c>
      <c r="CF269" s="61">
        <f t="shared" si="255"/>
        <v>0</v>
      </c>
      <c r="CG269" s="61">
        <f t="shared" si="255"/>
        <v>0</v>
      </c>
      <c r="CH269" s="61">
        <f t="shared" si="256"/>
        <v>0</v>
      </c>
      <c r="CI269" s="61">
        <f t="shared" si="256"/>
        <v>0</v>
      </c>
      <c r="CJ269" s="61">
        <f t="shared" si="256"/>
        <v>0</v>
      </c>
      <c r="CK269" s="61">
        <f t="shared" si="256"/>
        <v>0</v>
      </c>
      <c r="CL269" s="61">
        <f t="shared" si="256"/>
        <v>0</v>
      </c>
      <c r="CM269" s="61">
        <f t="shared" si="256"/>
        <v>0</v>
      </c>
      <c r="CN269" s="61">
        <f t="shared" si="257"/>
        <v>0</v>
      </c>
      <c r="CO269" s="61">
        <f t="shared" si="257"/>
        <v>0</v>
      </c>
      <c r="CP269" s="61">
        <f t="shared" si="257"/>
        <v>0</v>
      </c>
      <c r="CQ269" s="61">
        <f t="shared" si="257"/>
        <v>0</v>
      </c>
      <c r="CR269" s="61">
        <f t="shared" si="257"/>
        <v>0</v>
      </c>
      <c r="CS269" s="61">
        <f t="shared" si="257"/>
        <v>0</v>
      </c>
      <c r="CT269" s="61">
        <f t="shared" si="257"/>
        <v>0</v>
      </c>
      <c r="CU269" s="61">
        <f t="shared" si="257"/>
        <v>0</v>
      </c>
      <c r="CV269" s="61">
        <f t="shared" si="257"/>
        <v>0</v>
      </c>
      <c r="CW269" s="61">
        <f t="shared" si="257"/>
        <v>0</v>
      </c>
      <c r="CX269" s="61">
        <f t="shared" si="257"/>
        <v>0</v>
      </c>
      <c r="CY269" s="61">
        <f t="shared" si="257"/>
        <v>0</v>
      </c>
      <c r="CZ269" s="61">
        <f t="shared" si="257"/>
        <v>0</v>
      </c>
      <c r="DA269" s="61">
        <f t="shared" si="257"/>
        <v>0</v>
      </c>
      <c r="DB269" s="61">
        <f t="shared" si="257"/>
        <v>0</v>
      </c>
      <c r="DC269" s="61">
        <f t="shared" si="257"/>
        <v>0</v>
      </c>
      <c r="DD269" s="61">
        <f t="shared" si="258"/>
        <v>0</v>
      </c>
      <c r="DE269" s="61">
        <f t="shared" si="258"/>
        <v>0</v>
      </c>
      <c r="DF269" s="61">
        <f t="shared" si="258"/>
        <v>0</v>
      </c>
      <c r="DG269" s="61">
        <f t="shared" si="258"/>
        <v>0</v>
      </c>
      <c r="DH269" s="61">
        <f t="shared" si="258"/>
        <v>0</v>
      </c>
      <c r="DI269" s="61">
        <f t="shared" si="258"/>
        <v>0</v>
      </c>
      <c r="DJ269" s="61">
        <f t="shared" si="258"/>
        <v>0</v>
      </c>
      <c r="DK269" s="61">
        <f t="shared" si="258"/>
        <v>0</v>
      </c>
      <c r="DL269" s="61">
        <f t="shared" si="258"/>
        <v>0</v>
      </c>
      <c r="DM269" s="61">
        <f t="shared" si="258"/>
        <v>0</v>
      </c>
      <c r="DN269" s="61">
        <f t="shared" si="258"/>
        <v>0</v>
      </c>
      <c r="DO269" s="61">
        <f t="shared" si="258"/>
        <v>0</v>
      </c>
      <c r="DP269" s="61">
        <f t="shared" si="258"/>
        <v>0</v>
      </c>
      <c r="DQ269" s="61">
        <f t="shared" si="258"/>
        <v>0</v>
      </c>
      <c r="DR269" s="61">
        <f t="shared" si="258"/>
        <v>0</v>
      </c>
      <c r="DS269" s="61">
        <f t="shared" si="258"/>
        <v>0</v>
      </c>
      <c r="DT269" s="61">
        <f t="shared" si="259"/>
        <v>0</v>
      </c>
      <c r="DU269" s="61">
        <f t="shared" si="259"/>
        <v>0</v>
      </c>
      <c r="DV269" s="61">
        <f t="shared" si="259"/>
        <v>0</v>
      </c>
      <c r="DW269" s="61">
        <f t="shared" si="259"/>
        <v>0</v>
      </c>
      <c r="DX269" s="61">
        <f t="shared" si="259"/>
        <v>0</v>
      </c>
      <c r="DY269" s="61">
        <f t="shared" si="259"/>
        <v>0</v>
      </c>
      <c r="DZ269" s="61">
        <f t="shared" si="263"/>
        <v>1</v>
      </c>
    </row>
    <row r="270" spans="1:130">
      <c r="A270" s="53">
        <v>12</v>
      </c>
      <c r="B270" s="63">
        <f t="shared" si="260"/>
        <v>1</v>
      </c>
      <c r="C270" s="53">
        <v>2012</v>
      </c>
      <c r="D270" s="64">
        <f t="shared" si="264"/>
        <v>0</v>
      </c>
      <c r="E270" s="64">
        <f t="shared" si="265"/>
        <v>0</v>
      </c>
      <c r="F270" s="64">
        <f t="shared" si="266"/>
        <v>0</v>
      </c>
      <c r="G270" s="64">
        <f t="shared" si="267"/>
        <v>0</v>
      </c>
      <c r="H270" s="64">
        <f t="shared" si="268"/>
        <v>209644003.95802</v>
      </c>
      <c r="I270" s="64">
        <f t="shared" si="269"/>
        <v>3649454.97125802</v>
      </c>
      <c r="J270" s="64">
        <f t="shared" si="270"/>
        <v>203447.40009891201</v>
      </c>
      <c r="K270" s="64">
        <f t="shared" si="271"/>
        <v>33935.349752322101</v>
      </c>
      <c r="L270" s="64">
        <f t="shared" si="272"/>
        <v>11230.7559078454</v>
      </c>
      <c r="M270" s="64">
        <f t="shared" si="273"/>
        <v>6426.1909360695299</v>
      </c>
      <c r="N270" s="64">
        <f t="shared" ref="N270:N288" si="274">VLOOKUP($C$76,$D$3:$K$63,$A$71,0)*(B260-B259)</f>
        <v>4480.4264346972896</v>
      </c>
      <c r="O270" s="64">
        <f>VLOOKUP($C$77,$D$3:$K$63,$A$71,0)*(B259-B258)</f>
        <v>3440.2108059345201</v>
      </c>
      <c r="P270" s="64">
        <f>VLOOKUP($C$78,$D$3:$K$63,$A$71,0)*B258</f>
        <v>0</v>
      </c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54">
        <f t="shared" si="261"/>
        <v>213556419.26321301</v>
      </c>
      <c r="BP270" s="53">
        <v>2012</v>
      </c>
      <c r="BQ270" s="61">
        <f t="shared" si="262"/>
        <v>0</v>
      </c>
      <c r="BR270" s="61">
        <f t="shared" si="255"/>
        <v>0</v>
      </c>
      <c r="BS270" s="61">
        <f t="shared" si="255"/>
        <v>0</v>
      </c>
      <c r="BT270" s="61">
        <f t="shared" si="255"/>
        <v>0</v>
      </c>
      <c r="BU270" s="61">
        <f t="shared" si="255"/>
        <v>0.981679711063278</v>
      </c>
      <c r="BV270" s="61">
        <f t="shared" si="255"/>
        <v>1.70889500013576E-2</v>
      </c>
      <c r="BW270" s="61">
        <f t="shared" si="255"/>
        <v>9.5266347319748702E-4</v>
      </c>
      <c r="BX270" s="61">
        <f t="shared" si="255"/>
        <v>1.5890578175735401E-4</v>
      </c>
      <c r="BY270" s="61">
        <f t="shared" si="255"/>
        <v>5.2589175013293199E-5</v>
      </c>
      <c r="BZ270" s="61">
        <f t="shared" si="255"/>
        <v>3.00913030769124E-5</v>
      </c>
      <c r="CA270" s="61">
        <f t="shared" si="255"/>
        <v>2.0980059743252499E-5</v>
      </c>
      <c r="CB270" s="61">
        <f t="shared" si="255"/>
        <v>1.61091425760158E-5</v>
      </c>
      <c r="CC270" s="61">
        <f t="shared" si="255"/>
        <v>0</v>
      </c>
      <c r="CD270" s="61">
        <f t="shared" si="255"/>
        <v>0</v>
      </c>
      <c r="CE270" s="61">
        <f t="shared" si="255"/>
        <v>0</v>
      </c>
      <c r="CF270" s="61">
        <f t="shared" si="255"/>
        <v>0</v>
      </c>
      <c r="CG270" s="61">
        <f t="shared" si="255"/>
        <v>0</v>
      </c>
      <c r="CH270" s="61">
        <f t="shared" si="256"/>
        <v>0</v>
      </c>
      <c r="CI270" s="61">
        <f t="shared" si="256"/>
        <v>0</v>
      </c>
      <c r="CJ270" s="61">
        <f t="shared" si="256"/>
        <v>0</v>
      </c>
      <c r="CK270" s="61">
        <f t="shared" si="256"/>
        <v>0</v>
      </c>
      <c r="CL270" s="61">
        <f t="shared" si="256"/>
        <v>0</v>
      </c>
      <c r="CM270" s="61">
        <f t="shared" si="256"/>
        <v>0</v>
      </c>
      <c r="CN270" s="61">
        <f t="shared" si="257"/>
        <v>0</v>
      </c>
      <c r="CO270" s="61">
        <f t="shared" si="257"/>
        <v>0</v>
      </c>
      <c r="CP270" s="61">
        <f t="shared" si="257"/>
        <v>0</v>
      </c>
      <c r="CQ270" s="61">
        <f t="shared" si="257"/>
        <v>0</v>
      </c>
      <c r="CR270" s="61">
        <f t="shared" si="257"/>
        <v>0</v>
      </c>
      <c r="CS270" s="61">
        <f t="shared" si="257"/>
        <v>0</v>
      </c>
      <c r="CT270" s="61">
        <f t="shared" si="257"/>
        <v>0</v>
      </c>
      <c r="CU270" s="61">
        <f t="shared" si="257"/>
        <v>0</v>
      </c>
      <c r="CV270" s="61">
        <f t="shared" si="257"/>
        <v>0</v>
      </c>
      <c r="CW270" s="61">
        <f t="shared" si="257"/>
        <v>0</v>
      </c>
      <c r="CX270" s="61">
        <f t="shared" si="257"/>
        <v>0</v>
      </c>
      <c r="CY270" s="61">
        <f t="shared" si="257"/>
        <v>0</v>
      </c>
      <c r="CZ270" s="61">
        <f t="shared" si="257"/>
        <v>0</v>
      </c>
      <c r="DA270" s="61">
        <f t="shared" si="257"/>
        <v>0</v>
      </c>
      <c r="DB270" s="61">
        <f t="shared" si="257"/>
        <v>0</v>
      </c>
      <c r="DC270" s="61">
        <f t="shared" si="257"/>
        <v>0</v>
      </c>
      <c r="DD270" s="61">
        <f t="shared" si="258"/>
        <v>0</v>
      </c>
      <c r="DE270" s="61">
        <f t="shared" si="258"/>
        <v>0</v>
      </c>
      <c r="DF270" s="61">
        <f t="shared" si="258"/>
        <v>0</v>
      </c>
      <c r="DG270" s="61">
        <f t="shared" si="258"/>
        <v>0</v>
      </c>
      <c r="DH270" s="61">
        <f t="shared" si="258"/>
        <v>0</v>
      </c>
      <c r="DI270" s="61">
        <f t="shared" si="258"/>
        <v>0</v>
      </c>
      <c r="DJ270" s="61">
        <f t="shared" si="258"/>
        <v>0</v>
      </c>
      <c r="DK270" s="61">
        <f t="shared" si="258"/>
        <v>0</v>
      </c>
      <c r="DL270" s="61">
        <f t="shared" si="258"/>
        <v>0</v>
      </c>
      <c r="DM270" s="61">
        <f t="shared" si="258"/>
        <v>0</v>
      </c>
      <c r="DN270" s="61">
        <f t="shared" si="258"/>
        <v>0</v>
      </c>
      <c r="DO270" s="61">
        <f t="shared" si="258"/>
        <v>0</v>
      </c>
      <c r="DP270" s="61">
        <f t="shared" si="258"/>
        <v>0</v>
      </c>
      <c r="DQ270" s="61">
        <f t="shared" si="258"/>
        <v>0</v>
      </c>
      <c r="DR270" s="61">
        <f t="shared" si="258"/>
        <v>0</v>
      </c>
      <c r="DS270" s="61">
        <f t="shared" si="258"/>
        <v>0</v>
      </c>
      <c r="DT270" s="61">
        <f t="shared" si="259"/>
        <v>0</v>
      </c>
      <c r="DU270" s="61">
        <f t="shared" si="259"/>
        <v>0</v>
      </c>
      <c r="DV270" s="61">
        <f t="shared" si="259"/>
        <v>0</v>
      </c>
      <c r="DW270" s="61">
        <f t="shared" si="259"/>
        <v>0</v>
      </c>
      <c r="DX270" s="61">
        <f t="shared" si="259"/>
        <v>0</v>
      </c>
      <c r="DY270" s="61">
        <f t="shared" si="259"/>
        <v>0</v>
      </c>
      <c r="DZ270" s="61">
        <f t="shared" si="263"/>
        <v>1</v>
      </c>
    </row>
    <row r="271" spans="1:130">
      <c r="A271" s="53">
        <v>13</v>
      </c>
      <c r="B271" s="63">
        <f t="shared" si="260"/>
        <v>1</v>
      </c>
      <c r="C271" s="53">
        <v>2013</v>
      </c>
      <c r="D271" s="64">
        <f t="shared" si="264"/>
        <v>0</v>
      </c>
      <c r="E271" s="64">
        <f t="shared" si="265"/>
        <v>0</v>
      </c>
      <c r="F271" s="64">
        <f t="shared" si="266"/>
        <v>0</v>
      </c>
      <c r="G271" s="64">
        <f t="shared" si="267"/>
        <v>0</v>
      </c>
      <c r="H271" s="64">
        <f t="shared" si="268"/>
        <v>0</v>
      </c>
      <c r="I271" s="64">
        <f t="shared" si="269"/>
        <v>3649454.97125802</v>
      </c>
      <c r="J271" s="64">
        <f t="shared" si="270"/>
        <v>203447.40009891201</v>
      </c>
      <c r="K271" s="64">
        <f t="shared" si="271"/>
        <v>33935.349752322101</v>
      </c>
      <c r="L271" s="64">
        <f t="shared" si="272"/>
        <v>11230.7559078454</v>
      </c>
      <c r="M271" s="64">
        <f t="shared" si="273"/>
        <v>6426.1909360695299</v>
      </c>
      <c r="N271" s="64">
        <f t="shared" si="274"/>
        <v>4480.4264346972896</v>
      </c>
      <c r="O271" s="64">
        <f t="shared" ref="O271:O289" si="275">VLOOKUP($C$77,$D$3:$K$63,$A$71,0)*(B260-B259)</f>
        <v>3440.2108059345201</v>
      </c>
      <c r="P271" s="64">
        <f>VLOOKUP($C$78,$D$3:$K$63,$A$71,0)*(B259-B258)</f>
        <v>2928.0331717982899</v>
      </c>
      <c r="Q271" s="64">
        <f>VLOOKUP($C$79,$D$3:$K$63,$A$71,0)*B258</f>
        <v>0</v>
      </c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54">
        <f t="shared" si="261"/>
        <v>3915343.3383656</v>
      </c>
      <c r="BP271" s="53">
        <v>2013</v>
      </c>
      <c r="BQ271" s="61">
        <f t="shared" si="262"/>
        <v>0</v>
      </c>
      <c r="BR271" s="61">
        <f t="shared" si="255"/>
        <v>0</v>
      </c>
      <c r="BS271" s="61">
        <f t="shared" si="255"/>
        <v>0</v>
      </c>
      <c r="BT271" s="61">
        <f t="shared" si="255"/>
        <v>0</v>
      </c>
      <c r="BU271" s="61">
        <f t="shared" si="255"/>
        <v>0</v>
      </c>
      <c r="BV271" s="61">
        <f t="shared" si="255"/>
        <v>0.932090663798958</v>
      </c>
      <c r="BW271" s="61">
        <f t="shared" si="255"/>
        <v>5.1961573358171399E-2</v>
      </c>
      <c r="BX271" s="61">
        <f t="shared" si="255"/>
        <v>8.6672730383047202E-3</v>
      </c>
      <c r="BY271" s="61">
        <f t="shared" si="255"/>
        <v>2.8683961883489602E-3</v>
      </c>
      <c r="BZ271" s="61">
        <f t="shared" si="255"/>
        <v>1.6412841431045599E-3</v>
      </c>
      <c r="CA271" s="61">
        <f t="shared" si="255"/>
        <v>1.1443252985746E-3</v>
      </c>
      <c r="CB271" s="61">
        <f t="shared" si="255"/>
        <v>8.7864856505038495E-4</v>
      </c>
      <c r="CC271" s="61">
        <f t="shared" si="255"/>
        <v>7.4783560948720102E-4</v>
      </c>
      <c r="CD271" s="61">
        <f t="shared" si="255"/>
        <v>0</v>
      </c>
      <c r="CE271" s="61">
        <f t="shared" si="255"/>
        <v>0</v>
      </c>
      <c r="CF271" s="61">
        <f t="shared" si="255"/>
        <v>0</v>
      </c>
      <c r="CG271" s="61">
        <f t="shared" si="255"/>
        <v>0</v>
      </c>
      <c r="CH271" s="61">
        <f t="shared" si="256"/>
        <v>0</v>
      </c>
      <c r="CI271" s="61">
        <f t="shared" si="256"/>
        <v>0</v>
      </c>
      <c r="CJ271" s="61">
        <f t="shared" si="256"/>
        <v>0</v>
      </c>
      <c r="CK271" s="61">
        <f t="shared" si="256"/>
        <v>0</v>
      </c>
      <c r="CL271" s="61">
        <f t="shared" si="256"/>
        <v>0</v>
      </c>
      <c r="CM271" s="61">
        <f t="shared" si="256"/>
        <v>0</v>
      </c>
      <c r="CN271" s="61">
        <f t="shared" si="257"/>
        <v>0</v>
      </c>
      <c r="CO271" s="61">
        <f t="shared" si="257"/>
        <v>0</v>
      </c>
      <c r="CP271" s="61">
        <f t="shared" si="257"/>
        <v>0</v>
      </c>
      <c r="CQ271" s="61">
        <f t="shared" si="257"/>
        <v>0</v>
      </c>
      <c r="CR271" s="61">
        <f t="shared" si="257"/>
        <v>0</v>
      </c>
      <c r="CS271" s="61">
        <f t="shared" si="257"/>
        <v>0</v>
      </c>
      <c r="CT271" s="61">
        <f t="shared" si="257"/>
        <v>0</v>
      </c>
      <c r="CU271" s="61">
        <f t="shared" si="257"/>
        <v>0</v>
      </c>
      <c r="CV271" s="61">
        <f t="shared" si="257"/>
        <v>0</v>
      </c>
      <c r="CW271" s="61">
        <f t="shared" si="257"/>
        <v>0</v>
      </c>
      <c r="CX271" s="61">
        <f t="shared" si="257"/>
        <v>0</v>
      </c>
      <c r="CY271" s="61">
        <f t="shared" si="257"/>
        <v>0</v>
      </c>
      <c r="CZ271" s="61">
        <f t="shared" si="257"/>
        <v>0</v>
      </c>
      <c r="DA271" s="61">
        <f t="shared" si="257"/>
        <v>0</v>
      </c>
      <c r="DB271" s="61">
        <f t="shared" si="257"/>
        <v>0</v>
      </c>
      <c r="DC271" s="61">
        <f t="shared" si="257"/>
        <v>0</v>
      </c>
      <c r="DD271" s="61">
        <f t="shared" si="258"/>
        <v>0</v>
      </c>
      <c r="DE271" s="61">
        <f t="shared" si="258"/>
        <v>0</v>
      </c>
      <c r="DF271" s="61">
        <f t="shared" si="258"/>
        <v>0</v>
      </c>
      <c r="DG271" s="61">
        <f t="shared" si="258"/>
        <v>0</v>
      </c>
      <c r="DH271" s="61">
        <f t="shared" si="258"/>
        <v>0</v>
      </c>
      <c r="DI271" s="61">
        <f t="shared" si="258"/>
        <v>0</v>
      </c>
      <c r="DJ271" s="61">
        <f t="shared" si="258"/>
        <v>0</v>
      </c>
      <c r="DK271" s="61">
        <f t="shared" si="258"/>
        <v>0</v>
      </c>
      <c r="DL271" s="61">
        <f t="shared" si="258"/>
        <v>0</v>
      </c>
      <c r="DM271" s="61">
        <f t="shared" si="258"/>
        <v>0</v>
      </c>
      <c r="DN271" s="61">
        <f t="shared" si="258"/>
        <v>0</v>
      </c>
      <c r="DO271" s="61">
        <f t="shared" si="258"/>
        <v>0</v>
      </c>
      <c r="DP271" s="61">
        <f t="shared" si="258"/>
        <v>0</v>
      </c>
      <c r="DQ271" s="61">
        <f t="shared" si="258"/>
        <v>0</v>
      </c>
      <c r="DR271" s="61">
        <f t="shared" si="258"/>
        <v>0</v>
      </c>
      <c r="DS271" s="61">
        <f t="shared" si="258"/>
        <v>0</v>
      </c>
      <c r="DT271" s="61">
        <f t="shared" si="259"/>
        <v>0</v>
      </c>
      <c r="DU271" s="61">
        <f t="shared" si="259"/>
        <v>0</v>
      </c>
      <c r="DV271" s="61">
        <f t="shared" si="259"/>
        <v>0</v>
      </c>
      <c r="DW271" s="61">
        <f t="shared" si="259"/>
        <v>0</v>
      </c>
      <c r="DX271" s="61">
        <f t="shared" si="259"/>
        <v>0</v>
      </c>
      <c r="DY271" s="61">
        <f t="shared" si="259"/>
        <v>0</v>
      </c>
      <c r="DZ271" s="61">
        <f t="shared" si="263"/>
        <v>1</v>
      </c>
    </row>
    <row r="272" spans="1:130">
      <c r="A272" s="53">
        <v>14</v>
      </c>
      <c r="B272" s="63">
        <f t="shared" si="260"/>
        <v>1</v>
      </c>
      <c r="C272" s="53">
        <v>2014</v>
      </c>
      <c r="D272" s="64">
        <f t="shared" si="264"/>
        <v>0</v>
      </c>
      <c r="E272" s="64">
        <f t="shared" si="265"/>
        <v>0</v>
      </c>
      <c r="F272" s="64">
        <f t="shared" si="266"/>
        <v>0</v>
      </c>
      <c r="G272" s="64">
        <f t="shared" si="267"/>
        <v>0</v>
      </c>
      <c r="H272" s="64">
        <f t="shared" si="268"/>
        <v>0</v>
      </c>
      <c r="I272" s="64">
        <f t="shared" si="269"/>
        <v>0</v>
      </c>
      <c r="J272" s="64">
        <f t="shared" si="270"/>
        <v>203447.40009891201</v>
      </c>
      <c r="K272" s="64">
        <f t="shared" si="271"/>
        <v>33935.349752322101</v>
      </c>
      <c r="L272" s="64">
        <f t="shared" si="272"/>
        <v>11230.7559078454</v>
      </c>
      <c r="M272" s="64">
        <f t="shared" si="273"/>
        <v>6426.1909360695299</v>
      </c>
      <c r="N272" s="64">
        <f t="shared" si="274"/>
        <v>4480.4264346972896</v>
      </c>
      <c r="O272" s="64">
        <f t="shared" si="275"/>
        <v>3440.2108059345201</v>
      </c>
      <c r="P272" s="64">
        <f t="shared" ref="P272:P290" si="276">VLOOKUP($C$78,$D$3:$K$63,$A$71,0)*(B260-B259)</f>
        <v>2928.0331717982899</v>
      </c>
      <c r="Q272" s="64">
        <f>VLOOKUP($C$79,$D$3:$K$63,$A$71,0)*(B259-B258)</f>
        <v>2523.8600228360301</v>
      </c>
      <c r="R272" s="64">
        <f>VLOOKUP($C$80,$D$3:$K$63,$A$71,0)*B258</f>
        <v>0</v>
      </c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54">
        <f t="shared" si="261"/>
        <v>268412.22713041498</v>
      </c>
      <c r="BP272" s="53">
        <v>2014</v>
      </c>
      <c r="BQ272" s="61">
        <f t="shared" si="262"/>
        <v>0</v>
      </c>
      <c r="BR272" s="61">
        <f t="shared" si="255"/>
        <v>0</v>
      </c>
      <c r="BS272" s="61">
        <f t="shared" si="255"/>
        <v>0</v>
      </c>
      <c r="BT272" s="61">
        <f t="shared" si="255"/>
        <v>0</v>
      </c>
      <c r="BU272" s="61">
        <f t="shared" si="255"/>
        <v>0</v>
      </c>
      <c r="BV272" s="61">
        <f t="shared" si="255"/>
        <v>0</v>
      </c>
      <c r="BW272" s="61">
        <f t="shared" si="255"/>
        <v>0.75796621589843505</v>
      </c>
      <c r="BX272" s="61">
        <f t="shared" si="255"/>
        <v>0.12642996973395601</v>
      </c>
      <c r="BY272" s="61">
        <f t="shared" si="255"/>
        <v>4.1841446747463602E-2</v>
      </c>
      <c r="BZ272" s="61">
        <f t="shared" si="255"/>
        <v>2.3941498510599499E-2</v>
      </c>
      <c r="CA272" s="61">
        <f t="shared" si="255"/>
        <v>1.6692333589260699E-2</v>
      </c>
      <c r="CB272" s="61">
        <f t="shared" si="255"/>
        <v>1.2816893040655E-2</v>
      </c>
      <c r="CC272" s="61">
        <f t="shared" si="255"/>
        <v>1.0908717546520799E-2</v>
      </c>
      <c r="CD272" s="61">
        <f t="shared" si="255"/>
        <v>9.4029249331095098E-3</v>
      </c>
      <c r="CE272" s="61">
        <f t="shared" si="255"/>
        <v>0</v>
      </c>
      <c r="CF272" s="61">
        <f t="shared" si="255"/>
        <v>0</v>
      </c>
      <c r="CG272" s="61">
        <f t="shared" si="255"/>
        <v>0</v>
      </c>
      <c r="CH272" s="61">
        <f t="shared" si="256"/>
        <v>0</v>
      </c>
      <c r="CI272" s="61">
        <f t="shared" si="256"/>
        <v>0</v>
      </c>
      <c r="CJ272" s="61">
        <f t="shared" si="256"/>
        <v>0</v>
      </c>
      <c r="CK272" s="61">
        <f t="shared" si="256"/>
        <v>0</v>
      </c>
      <c r="CL272" s="61">
        <f t="shared" si="256"/>
        <v>0</v>
      </c>
      <c r="CM272" s="61">
        <f t="shared" si="256"/>
        <v>0</v>
      </c>
      <c r="CN272" s="61">
        <f t="shared" si="257"/>
        <v>0</v>
      </c>
      <c r="CO272" s="61">
        <f t="shared" si="257"/>
        <v>0</v>
      </c>
      <c r="CP272" s="61">
        <f t="shared" si="257"/>
        <v>0</v>
      </c>
      <c r="CQ272" s="61">
        <f t="shared" si="257"/>
        <v>0</v>
      </c>
      <c r="CR272" s="61">
        <f t="shared" si="257"/>
        <v>0</v>
      </c>
      <c r="CS272" s="61">
        <f t="shared" si="257"/>
        <v>0</v>
      </c>
      <c r="CT272" s="61">
        <f t="shared" si="257"/>
        <v>0</v>
      </c>
      <c r="CU272" s="61">
        <f t="shared" si="257"/>
        <v>0</v>
      </c>
      <c r="CV272" s="61">
        <f t="shared" si="257"/>
        <v>0</v>
      </c>
      <c r="CW272" s="61">
        <f t="shared" si="257"/>
        <v>0</v>
      </c>
      <c r="CX272" s="61">
        <f t="shared" si="257"/>
        <v>0</v>
      </c>
      <c r="CY272" s="61">
        <f t="shared" si="257"/>
        <v>0</v>
      </c>
      <c r="CZ272" s="61">
        <f t="shared" si="257"/>
        <v>0</v>
      </c>
      <c r="DA272" s="61">
        <f t="shared" si="257"/>
        <v>0</v>
      </c>
      <c r="DB272" s="61">
        <f t="shared" si="257"/>
        <v>0</v>
      </c>
      <c r="DC272" s="61">
        <f t="shared" si="257"/>
        <v>0</v>
      </c>
      <c r="DD272" s="61">
        <f t="shared" si="258"/>
        <v>0</v>
      </c>
      <c r="DE272" s="61">
        <f t="shared" si="258"/>
        <v>0</v>
      </c>
      <c r="DF272" s="61">
        <f t="shared" si="258"/>
        <v>0</v>
      </c>
      <c r="DG272" s="61">
        <f t="shared" si="258"/>
        <v>0</v>
      </c>
      <c r="DH272" s="61">
        <f t="shared" si="258"/>
        <v>0</v>
      </c>
      <c r="DI272" s="61">
        <f t="shared" si="258"/>
        <v>0</v>
      </c>
      <c r="DJ272" s="61">
        <f t="shared" si="258"/>
        <v>0</v>
      </c>
      <c r="DK272" s="61">
        <f t="shared" si="258"/>
        <v>0</v>
      </c>
      <c r="DL272" s="61">
        <f t="shared" si="258"/>
        <v>0</v>
      </c>
      <c r="DM272" s="61">
        <f t="shared" si="258"/>
        <v>0</v>
      </c>
      <c r="DN272" s="61">
        <f t="shared" si="258"/>
        <v>0</v>
      </c>
      <c r="DO272" s="61">
        <f t="shared" si="258"/>
        <v>0</v>
      </c>
      <c r="DP272" s="61">
        <f t="shared" si="258"/>
        <v>0</v>
      </c>
      <c r="DQ272" s="61">
        <f t="shared" si="258"/>
        <v>0</v>
      </c>
      <c r="DR272" s="61">
        <f t="shared" si="258"/>
        <v>0</v>
      </c>
      <c r="DS272" s="61">
        <f t="shared" si="258"/>
        <v>0</v>
      </c>
      <c r="DT272" s="61">
        <f t="shared" si="259"/>
        <v>0</v>
      </c>
      <c r="DU272" s="61">
        <f t="shared" si="259"/>
        <v>0</v>
      </c>
      <c r="DV272" s="61">
        <f t="shared" si="259"/>
        <v>0</v>
      </c>
      <c r="DW272" s="61">
        <f t="shared" si="259"/>
        <v>0</v>
      </c>
      <c r="DX272" s="61">
        <f t="shared" si="259"/>
        <v>0</v>
      </c>
      <c r="DY272" s="61">
        <f t="shared" si="259"/>
        <v>0</v>
      </c>
      <c r="DZ272" s="61">
        <f t="shared" si="263"/>
        <v>1</v>
      </c>
    </row>
    <row r="273" spans="1:130">
      <c r="A273" s="53">
        <v>15</v>
      </c>
      <c r="B273" s="63">
        <f t="shared" si="260"/>
        <v>1</v>
      </c>
      <c r="C273" s="53">
        <v>2015</v>
      </c>
      <c r="D273" s="64">
        <f t="shared" si="264"/>
        <v>0</v>
      </c>
      <c r="E273" s="64">
        <f t="shared" si="265"/>
        <v>0</v>
      </c>
      <c r="F273" s="64">
        <f t="shared" si="266"/>
        <v>0</v>
      </c>
      <c r="G273" s="64">
        <f t="shared" si="267"/>
        <v>0</v>
      </c>
      <c r="H273" s="64">
        <f t="shared" si="268"/>
        <v>0</v>
      </c>
      <c r="I273" s="64">
        <f t="shared" si="269"/>
        <v>0</v>
      </c>
      <c r="J273" s="64">
        <f t="shared" si="270"/>
        <v>0</v>
      </c>
      <c r="K273" s="64">
        <f t="shared" si="271"/>
        <v>33935.349752322101</v>
      </c>
      <c r="L273" s="64">
        <f t="shared" si="272"/>
        <v>11230.7559078454</v>
      </c>
      <c r="M273" s="64">
        <f t="shared" si="273"/>
        <v>6426.1909360695299</v>
      </c>
      <c r="N273" s="64">
        <f t="shared" si="274"/>
        <v>4480.4264346972896</v>
      </c>
      <c r="O273" s="64">
        <f t="shared" si="275"/>
        <v>3440.2108059345201</v>
      </c>
      <c r="P273" s="64">
        <f t="shared" si="276"/>
        <v>2928.0331717982899</v>
      </c>
      <c r="Q273" s="64">
        <f t="shared" ref="Q273:Q291" si="277">VLOOKUP($C$79,$D$3:$K$63,$A$71,0)*(B260-B259)</f>
        <v>2523.8600228360301</v>
      </c>
      <c r="R273" s="64">
        <f>VLOOKUP($C$80,$D$3:$K$63,$A$71,0)*(B259-B258)</f>
        <v>1936.5013387781701</v>
      </c>
      <c r="S273" s="64">
        <f>VLOOKUP($C$81,$D$3:$K$63,$A$71,0)*B258</f>
        <v>0</v>
      </c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54">
        <f t="shared" si="261"/>
        <v>66901.328370281306</v>
      </c>
      <c r="BP273" s="53">
        <v>2015</v>
      </c>
      <c r="BQ273" s="61">
        <f t="shared" si="262"/>
        <v>0</v>
      </c>
      <c r="BR273" s="61">
        <f t="shared" si="255"/>
        <v>0</v>
      </c>
      <c r="BS273" s="61">
        <f t="shared" si="255"/>
        <v>0</v>
      </c>
      <c r="BT273" s="61">
        <f t="shared" si="255"/>
        <v>0</v>
      </c>
      <c r="BU273" s="61">
        <f t="shared" si="255"/>
        <v>0</v>
      </c>
      <c r="BV273" s="61">
        <f t="shared" si="255"/>
        <v>0</v>
      </c>
      <c r="BW273" s="61">
        <f t="shared" si="255"/>
        <v>0</v>
      </c>
      <c r="BX273" s="61">
        <f t="shared" si="255"/>
        <v>0.507244782412972</v>
      </c>
      <c r="BY273" s="61">
        <f t="shared" si="255"/>
        <v>0.167870447140991</v>
      </c>
      <c r="BZ273" s="61">
        <f t="shared" si="255"/>
        <v>9.6054758442197796E-2</v>
      </c>
      <c r="CA273" s="61">
        <f t="shared" si="255"/>
        <v>6.6970664766165797E-2</v>
      </c>
      <c r="CB273" s="61">
        <f t="shared" si="255"/>
        <v>5.1422159914282298E-2</v>
      </c>
      <c r="CC273" s="61">
        <f t="shared" si="255"/>
        <v>4.3766442955996201E-2</v>
      </c>
      <c r="CD273" s="61">
        <f t="shared" si="255"/>
        <v>3.7725110761136597E-2</v>
      </c>
      <c r="CE273" s="61">
        <f t="shared" si="255"/>
        <v>2.8945633606258798E-2</v>
      </c>
      <c r="CF273" s="61">
        <f t="shared" si="255"/>
        <v>0</v>
      </c>
      <c r="CG273" s="61">
        <f t="shared" ref="CG273:CV299" si="278">T273/$BM273</f>
        <v>0</v>
      </c>
      <c r="CH273" s="61">
        <f t="shared" si="256"/>
        <v>0</v>
      </c>
      <c r="CI273" s="61">
        <f t="shared" si="256"/>
        <v>0</v>
      </c>
      <c r="CJ273" s="61">
        <f t="shared" si="256"/>
        <v>0</v>
      </c>
      <c r="CK273" s="61">
        <f t="shared" si="256"/>
        <v>0</v>
      </c>
      <c r="CL273" s="61">
        <f t="shared" si="256"/>
        <v>0</v>
      </c>
      <c r="CM273" s="61">
        <f t="shared" si="256"/>
        <v>0</v>
      </c>
      <c r="CN273" s="61">
        <f t="shared" si="257"/>
        <v>0</v>
      </c>
      <c r="CO273" s="61">
        <f t="shared" si="257"/>
        <v>0</v>
      </c>
      <c r="CP273" s="61">
        <f t="shared" si="257"/>
        <v>0</v>
      </c>
      <c r="CQ273" s="61">
        <f t="shared" si="257"/>
        <v>0</v>
      </c>
      <c r="CR273" s="61">
        <f t="shared" si="257"/>
        <v>0</v>
      </c>
      <c r="CS273" s="61">
        <f t="shared" si="257"/>
        <v>0</v>
      </c>
      <c r="CT273" s="61">
        <f t="shared" si="257"/>
        <v>0</v>
      </c>
      <c r="CU273" s="61">
        <f t="shared" si="257"/>
        <v>0</v>
      </c>
      <c r="CV273" s="61">
        <f t="shared" si="257"/>
        <v>0</v>
      </c>
      <c r="CW273" s="61">
        <f t="shared" si="257"/>
        <v>0</v>
      </c>
      <c r="CX273" s="61">
        <f t="shared" si="257"/>
        <v>0</v>
      </c>
      <c r="CY273" s="61">
        <f t="shared" si="257"/>
        <v>0</v>
      </c>
      <c r="CZ273" s="61">
        <f t="shared" si="257"/>
        <v>0</v>
      </c>
      <c r="DA273" s="61">
        <f t="shared" si="257"/>
        <v>0</v>
      </c>
      <c r="DB273" s="61">
        <f t="shared" si="257"/>
        <v>0</v>
      </c>
      <c r="DC273" s="61">
        <f t="shared" ref="DC273:DR289" si="279">AP273/$BM273</f>
        <v>0</v>
      </c>
      <c r="DD273" s="61">
        <f t="shared" si="258"/>
        <v>0</v>
      </c>
      <c r="DE273" s="61">
        <f t="shared" si="258"/>
        <v>0</v>
      </c>
      <c r="DF273" s="61">
        <f t="shared" si="258"/>
        <v>0</v>
      </c>
      <c r="DG273" s="61">
        <f t="shared" si="258"/>
        <v>0</v>
      </c>
      <c r="DH273" s="61">
        <f t="shared" si="258"/>
        <v>0</v>
      </c>
      <c r="DI273" s="61">
        <f t="shared" si="258"/>
        <v>0</v>
      </c>
      <c r="DJ273" s="61">
        <f t="shared" si="258"/>
        <v>0</v>
      </c>
      <c r="DK273" s="61">
        <f t="shared" si="258"/>
        <v>0</v>
      </c>
      <c r="DL273" s="61">
        <f t="shared" si="258"/>
        <v>0</v>
      </c>
      <c r="DM273" s="61">
        <f t="shared" si="258"/>
        <v>0</v>
      </c>
      <c r="DN273" s="61">
        <f t="shared" si="258"/>
        <v>0</v>
      </c>
      <c r="DO273" s="61">
        <f t="shared" si="258"/>
        <v>0</v>
      </c>
      <c r="DP273" s="61">
        <f t="shared" si="258"/>
        <v>0</v>
      </c>
      <c r="DQ273" s="61">
        <f t="shared" si="258"/>
        <v>0</v>
      </c>
      <c r="DR273" s="61">
        <f t="shared" si="258"/>
        <v>0</v>
      </c>
      <c r="DS273" s="61">
        <f t="shared" ref="DS273:DV318" si="280">BF273/$BM273</f>
        <v>0</v>
      </c>
      <c r="DT273" s="61">
        <f t="shared" si="259"/>
        <v>0</v>
      </c>
      <c r="DU273" s="61">
        <f t="shared" si="259"/>
        <v>0</v>
      </c>
      <c r="DV273" s="61">
        <f t="shared" si="259"/>
        <v>0</v>
      </c>
      <c r="DW273" s="61">
        <f t="shared" si="259"/>
        <v>0</v>
      </c>
      <c r="DX273" s="61">
        <f t="shared" si="259"/>
        <v>0</v>
      </c>
      <c r="DY273" s="61">
        <f t="shared" si="259"/>
        <v>0</v>
      </c>
      <c r="DZ273" s="61">
        <f t="shared" si="263"/>
        <v>1</v>
      </c>
    </row>
    <row r="274" spans="1:130">
      <c r="A274" s="53">
        <v>16</v>
      </c>
      <c r="B274" s="63">
        <f t="shared" si="260"/>
        <v>1</v>
      </c>
      <c r="C274" s="53">
        <v>2016</v>
      </c>
      <c r="D274" s="64">
        <f t="shared" si="264"/>
        <v>0</v>
      </c>
      <c r="E274" s="64">
        <f t="shared" si="265"/>
        <v>0</v>
      </c>
      <c r="F274" s="64">
        <f t="shared" si="266"/>
        <v>0</v>
      </c>
      <c r="G274" s="64">
        <f t="shared" si="267"/>
        <v>0</v>
      </c>
      <c r="H274" s="64">
        <f t="shared" si="268"/>
        <v>0</v>
      </c>
      <c r="I274" s="64">
        <f t="shared" si="269"/>
        <v>0</v>
      </c>
      <c r="J274" s="64">
        <f t="shared" si="270"/>
        <v>0</v>
      </c>
      <c r="K274" s="64">
        <f t="shared" si="271"/>
        <v>0</v>
      </c>
      <c r="L274" s="64">
        <f t="shared" si="272"/>
        <v>11230.7559078454</v>
      </c>
      <c r="M274" s="64">
        <f t="shared" si="273"/>
        <v>6426.1909360695299</v>
      </c>
      <c r="N274" s="64">
        <f t="shared" si="274"/>
        <v>4480.4264346972896</v>
      </c>
      <c r="O274" s="64">
        <f t="shared" si="275"/>
        <v>3440.2108059345201</v>
      </c>
      <c r="P274" s="64">
        <f t="shared" si="276"/>
        <v>2928.0331717982899</v>
      </c>
      <c r="Q274" s="64">
        <f t="shared" si="277"/>
        <v>2523.8600228360301</v>
      </c>
      <c r="R274" s="64">
        <f t="shared" ref="R274:R292" si="281">VLOOKUP($C$80,$D$3:$K$63,$A$71,0)*(B260-B259)</f>
        <v>1936.5013387781701</v>
      </c>
      <c r="S274" s="64">
        <f>VLOOKUP($C$81,$D$3:$K$63,$A$71,0)*(B259-B258)</f>
        <v>964.54060554573903</v>
      </c>
      <c r="T274" s="64">
        <f>VLOOKUP($C$82,$D$3:$K$63,$A$71,0)*B258</f>
        <v>0</v>
      </c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54">
        <f t="shared" si="261"/>
        <v>33930.519223504903</v>
      </c>
      <c r="BP274" s="53">
        <v>2016</v>
      </c>
      <c r="BQ274" s="61">
        <f t="shared" si="262"/>
        <v>0</v>
      </c>
      <c r="BR274" s="61">
        <f t="shared" si="262"/>
        <v>0</v>
      </c>
      <c r="BS274" s="61">
        <f t="shared" si="262"/>
        <v>0</v>
      </c>
      <c r="BT274" s="61">
        <f t="shared" si="262"/>
        <v>0</v>
      </c>
      <c r="BU274" s="61">
        <f t="shared" si="262"/>
        <v>0</v>
      </c>
      <c r="BV274" s="61">
        <f t="shared" si="262"/>
        <v>0</v>
      </c>
      <c r="BW274" s="61">
        <f t="shared" si="262"/>
        <v>0</v>
      </c>
      <c r="BX274" s="61">
        <f t="shared" si="262"/>
        <v>0</v>
      </c>
      <c r="BY274" s="61">
        <f t="shared" si="262"/>
        <v>0.33099275121217098</v>
      </c>
      <c r="BZ274" s="61">
        <f t="shared" si="262"/>
        <v>0.189392649541828</v>
      </c>
      <c r="CA274" s="61">
        <f t="shared" si="262"/>
        <v>0.13204709321375599</v>
      </c>
      <c r="CB274" s="61">
        <f t="shared" si="262"/>
        <v>0.101389866252072</v>
      </c>
      <c r="CC274" s="61">
        <f t="shared" si="262"/>
        <v>8.6294970982051203E-2</v>
      </c>
      <c r="CD274" s="61">
        <f t="shared" si="262"/>
        <v>7.4383183063336605E-2</v>
      </c>
      <c r="CE274" s="61">
        <f t="shared" si="262"/>
        <v>5.7072552471778303E-2</v>
      </c>
      <c r="CF274" s="61">
        <f t="shared" si="262"/>
        <v>2.8426933263006701E-2</v>
      </c>
      <c r="CG274" s="61">
        <f t="shared" si="278"/>
        <v>0</v>
      </c>
      <c r="CH274" s="61">
        <f t="shared" si="256"/>
        <v>0</v>
      </c>
      <c r="CI274" s="61">
        <f t="shared" si="256"/>
        <v>0</v>
      </c>
      <c r="CJ274" s="61">
        <f t="shared" si="256"/>
        <v>0</v>
      </c>
      <c r="CK274" s="61">
        <f t="shared" si="256"/>
        <v>0</v>
      </c>
      <c r="CL274" s="61">
        <f t="shared" si="256"/>
        <v>0</v>
      </c>
      <c r="CM274" s="61">
        <f t="shared" si="256"/>
        <v>0</v>
      </c>
      <c r="CN274" s="61">
        <f t="shared" si="256"/>
        <v>0</v>
      </c>
      <c r="CO274" s="61">
        <f t="shared" si="256"/>
        <v>0</v>
      </c>
      <c r="CP274" s="61">
        <f t="shared" si="256"/>
        <v>0</v>
      </c>
      <c r="CQ274" s="61">
        <f t="shared" si="256"/>
        <v>0</v>
      </c>
      <c r="CR274" s="61">
        <f t="shared" si="256"/>
        <v>0</v>
      </c>
      <c r="CS274" s="61">
        <f t="shared" si="256"/>
        <v>0</v>
      </c>
      <c r="CT274" s="61">
        <f t="shared" si="256"/>
        <v>0</v>
      </c>
      <c r="CU274" s="61">
        <f t="shared" si="256"/>
        <v>0</v>
      </c>
      <c r="CV274" s="61">
        <f t="shared" si="256"/>
        <v>0</v>
      </c>
      <c r="CW274" s="61">
        <f t="shared" si="256"/>
        <v>0</v>
      </c>
      <c r="CX274" s="61">
        <f t="shared" ref="CX274:DM301" si="282">AK274/$BM274</f>
        <v>0</v>
      </c>
      <c r="CY274" s="61">
        <f t="shared" si="282"/>
        <v>0</v>
      </c>
      <c r="CZ274" s="61">
        <f t="shared" si="282"/>
        <v>0</v>
      </c>
      <c r="DA274" s="61">
        <f t="shared" si="282"/>
        <v>0</v>
      </c>
      <c r="DB274" s="61">
        <f t="shared" si="282"/>
        <v>0</v>
      </c>
      <c r="DC274" s="61">
        <f t="shared" si="279"/>
        <v>0</v>
      </c>
      <c r="DD274" s="61">
        <f t="shared" si="279"/>
        <v>0</v>
      </c>
      <c r="DE274" s="61">
        <f t="shared" si="279"/>
        <v>0</v>
      </c>
      <c r="DF274" s="61">
        <f t="shared" si="279"/>
        <v>0</v>
      </c>
      <c r="DG274" s="61">
        <f t="shared" si="279"/>
        <v>0</v>
      </c>
      <c r="DH274" s="61">
        <f t="shared" si="279"/>
        <v>0</v>
      </c>
      <c r="DI274" s="61">
        <f t="shared" si="279"/>
        <v>0</v>
      </c>
      <c r="DJ274" s="61">
        <f t="shared" si="279"/>
        <v>0</v>
      </c>
      <c r="DK274" s="61">
        <f t="shared" si="279"/>
        <v>0</v>
      </c>
      <c r="DL274" s="61">
        <f t="shared" si="279"/>
        <v>0</v>
      </c>
      <c r="DM274" s="61">
        <f t="shared" si="279"/>
        <v>0</v>
      </c>
      <c r="DN274" s="61">
        <f t="shared" si="279"/>
        <v>0</v>
      </c>
      <c r="DO274" s="61">
        <f t="shared" si="279"/>
        <v>0</v>
      </c>
      <c r="DP274" s="61">
        <f t="shared" si="279"/>
        <v>0</v>
      </c>
      <c r="DQ274" s="61">
        <f t="shared" si="279"/>
        <v>0</v>
      </c>
      <c r="DR274" s="61">
        <f t="shared" si="279"/>
        <v>0</v>
      </c>
      <c r="DS274" s="61">
        <f t="shared" si="280"/>
        <v>0</v>
      </c>
      <c r="DT274" s="61">
        <f t="shared" si="259"/>
        <v>0</v>
      </c>
      <c r="DU274" s="61">
        <f t="shared" si="259"/>
        <v>0</v>
      </c>
      <c r="DV274" s="61">
        <f t="shared" si="259"/>
        <v>0</v>
      </c>
      <c r="DW274" s="61">
        <f t="shared" si="259"/>
        <v>0</v>
      </c>
      <c r="DX274" s="61">
        <f t="shared" si="259"/>
        <v>0</v>
      </c>
      <c r="DY274" s="61">
        <f t="shared" si="259"/>
        <v>0</v>
      </c>
      <c r="DZ274" s="61">
        <f t="shared" si="263"/>
        <v>1</v>
      </c>
    </row>
    <row r="275" spans="1:130">
      <c r="A275" s="53">
        <v>17</v>
      </c>
      <c r="B275" s="63">
        <f t="shared" si="260"/>
        <v>1</v>
      </c>
      <c r="C275" s="53">
        <v>2017</v>
      </c>
      <c r="D275" s="64">
        <f t="shared" si="264"/>
        <v>0</v>
      </c>
      <c r="E275" s="64">
        <f t="shared" si="265"/>
        <v>0</v>
      </c>
      <c r="F275" s="64">
        <f t="shared" si="266"/>
        <v>0</v>
      </c>
      <c r="G275" s="64">
        <f t="shared" si="267"/>
        <v>0</v>
      </c>
      <c r="H275" s="64">
        <f t="shared" si="268"/>
        <v>0</v>
      </c>
      <c r="I275" s="64">
        <f t="shared" si="269"/>
        <v>0</v>
      </c>
      <c r="J275" s="64">
        <f t="shared" si="270"/>
        <v>0</v>
      </c>
      <c r="K275" s="64">
        <f t="shared" si="271"/>
        <v>0</v>
      </c>
      <c r="L275" s="64">
        <f t="shared" si="272"/>
        <v>0</v>
      </c>
      <c r="M275" s="64">
        <f t="shared" si="273"/>
        <v>6426.1909360695299</v>
      </c>
      <c r="N275" s="64">
        <f t="shared" si="274"/>
        <v>4480.4264346972896</v>
      </c>
      <c r="O275" s="64">
        <f t="shared" si="275"/>
        <v>3440.2108059345201</v>
      </c>
      <c r="P275" s="64">
        <f t="shared" si="276"/>
        <v>2928.0331717982899</v>
      </c>
      <c r="Q275" s="64">
        <f t="shared" si="277"/>
        <v>2523.8600228360301</v>
      </c>
      <c r="R275" s="64">
        <f t="shared" si="281"/>
        <v>1936.5013387781701</v>
      </c>
      <c r="S275" s="64">
        <f t="shared" ref="S275:S293" si="283">VLOOKUP($C$81,$D$3:$K$63,$A$71,0)*(B260-B259)</f>
        <v>964.54060554573903</v>
      </c>
      <c r="T275" s="64">
        <f>VLOOKUP($C$82,$D$3:$K$63,$A$71,0)*(B259-B258)</f>
        <v>1486.6383940036601</v>
      </c>
      <c r="U275" s="64">
        <f>VLOOKUP($C$83,$D$3:$K$63,$A$71,0)*B258</f>
        <v>0</v>
      </c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54">
        <f t="shared" si="261"/>
        <v>24186.401709663201</v>
      </c>
      <c r="BP275" s="53">
        <v>2017</v>
      </c>
      <c r="BQ275" s="61">
        <f t="shared" si="262"/>
        <v>0</v>
      </c>
      <c r="BR275" s="61">
        <f t="shared" si="262"/>
        <v>0</v>
      </c>
      <c r="BS275" s="61">
        <f t="shared" si="262"/>
        <v>0</v>
      </c>
      <c r="BT275" s="61">
        <f t="shared" si="262"/>
        <v>0</v>
      </c>
      <c r="BU275" s="61">
        <f t="shared" si="262"/>
        <v>0</v>
      </c>
      <c r="BV275" s="61">
        <f t="shared" si="262"/>
        <v>0</v>
      </c>
      <c r="BW275" s="61">
        <f t="shared" si="262"/>
        <v>0</v>
      </c>
      <c r="BX275" s="61">
        <f t="shared" si="262"/>
        <v>0</v>
      </c>
      <c r="BY275" s="61">
        <f t="shared" si="262"/>
        <v>0</v>
      </c>
      <c r="BZ275" s="61">
        <f t="shared" si="262"/>
        <v>0.26569437708057497</v>
      </c>
      <c r="CA275" s="61">
        <f t="shared" si="262"/>
        <v>0.185245680133859</v>
      </c>
      <c r="CB275" s="61">
        <f t="shared" si="262"/>
        <v>0.14223739633663801</v>
      </c>
      <c r="CC275" s="61">
        <f t="shared" si="262"/>
        <v>0.121061132075238</v>
      </c>
      <c r="CD275" s="61">
        <f t="shared" si="262"/>
        <v>0.104350372293191</v>
      </c>
      <c r="CE275" s="61">
        <f t="shared" si="262"/>
        <v>8.0065706425626507E-2</v>
      </c>
      <c r="CF275" s="61">
        <f t="shared" si="262"/>
        <v>3.9879458595131798E-2</v>
      </c>
      <c r="CG275" s="61">
        <f t="shared" si="278"/>
        <v>6.1465877059740603E-2</v>
      </c>
      <c r="CH275" s="61">
        <f t="shared" si="256"/>
        <v>0</v>
      </c>
      <c r="CI275" s="61">
        <f t="shared" si="256"/>
        <v>0</v>
      </c>
      <c r="CJ275" s="61">
        <f t="shared" si="256"/>
        <v>0</v>
      </c>
      <c r="CK275" s="61">
        <f t="shared" si="256"/>
        <v>0</v>
      </c>
      <c r="CL275" s="61">
        <f t="shared" si="256"/>
        <v>0</v>
      </c>
      <c r="CM275" s="61">
        <f t="shared" si="256"/>
        <v>0</v>
      </c>
      <c r="CN275" s="61">
        <f t="shared" si="256"/>
        <v>0</v>
      </c>
      <c r="CO275" s="61">
        <f t="shared" si="256"/>
        <v>0</v>
      </c>
      <c r="CP275" s="61">
        <f t="shared" si="256"/>
        <v>0</v>
      </c>
      <c r="CQ275" s="61">
        <f t="shared" si="256"/>
        <v>0</v>
      </c>
      <c r="CR275" s="61">
        <f t="shared" si="256"/>
        <v>0</v>
      </c>
      <c r="CS275" s="61">
        <f t="shared" si="256"/>
        <v>0</v>
      </c>
      <c r="CT275" s="61">
        <f t="shared" si="256"/>
        <v>0</v>
      </c>
      <c r="CU275" s="61">
        <f t="shared" si="256"/>
        <v>0</v>
      </c>
      <c r="CV275" s="61">
        <f t="shared" si="256"/>
        <v>0</v>
      </c>
      <c r="CW275" s="61">
        <f t="shared" si="256"/>
        <v>0</v>
      </c>
      <c r="CX275" s="61">
        <f t="shared" si="282"/>
        <v>0</v>
      </c>
      <c r="CY275" s="61">
        <f t="shared" si="282"/>
        <v>0</v>
      </c>
      <c r="CZ275" s="61">
        <f t="shared" si="282"/>
        <v>0</v>
      </c>
      <c r="DA275" s="61">
        <f t="shared" si="282"/>
        <v>0</v>
      </c>
      <c r="DB275" s="61">
        <f t="shared" si="282"/>
        <v>0</v>
      </c>
      <c r="DC275" s="61">
        <f t="shared" si="279"/>
        <v>0</v>
      </c>
      <c r="DD275" s="61">
        <f t="shared" si="279"/>
        <v>0</v>
      </c>
      <c r="DE275" s="61">
        <f t="shared" si="279"/>
        <v>0</v>
      </c>
      <c r="DF275" s="61">
        <f t="shared" si="279"/>
        <v>0</v>
      </c>
      <c r="DG275" s="61">
        <f t="shared" si="279"/>
        <v>0</v>
      </c>
      <c r="DH275" s="61">
        <f t="shared" si="279"/>
        <v>0</v>
      </c>
      <c r="DI275" s="61">
        <f t="shared" si="279"/>
        <v>0</v>
      </c>
      <c r="DJ275" s="61">
        <f t="shared" si="279"/>
        <v>0</v>
      </c>
      <c r="DK275" s="61">
        <f t="shared" si="279"/>
        <v>0</v>
      </c>
      <c r="DL275" s="61">
        <f t="shared" si="279"/>
        <v>0</v>
      </c>
      <c r="DM275" s="61">
        <f t="shared" si="279"/>
        <v>0</v>
      </c>
      <c r="DN275" s="61">
        <f t="shared" si="279"/>
        <v>0</v>
      </c>
      <c r="DO275" s="61">
        <f t="shared" si="279"/>
        <v>0</v>
      </c>
      <c r="DP275" s="61">
        <f t="shared" si="279"/>
        <v>0</v>
      </c>
      <c r="DQ275" s="61">
        <f t="shared" si="279"/>
        <v>0</v>
      </c>
      <c r="DR275" s="61">
        <f t="shared" si="279"/>
        <v>0</v>
      </c>
      <c r="DS275" s="61">
        <f t="shared" si="280"/>
        <v>0</v>
      </c>
      <c r="DT275" s="61">
        <f t="shared" si="259"/>
        <v>0</v>
      </c>
      <c r="DU275" s="61">
        <f t="shared" si="259"/>
        <v>0</v>
      </c>
      <c r="DV275" s="61">
        <f t="shared" si="259"/>
        <v>0</v>
      </c>
      <c r="DW275" s="61">
        <f t="shared" si="259"/>
        <v>0</v>
      </c>
      <c r="DX275" s="61">
        <f t="shared" si="259"/>
        <v>0</v>
      </c>
      <c r="DY275" s="61">
        <f t="shared" si="259"/>
        <v>0</v>
      </c>
      <c r="DZ275" s="61">
        <f t="shared" si="263"/>
        <v>1</v>
      </c>
    </row>
    <row r="276" spans="1:130">
      <c r="A276" s="53">
        <v>18</v>
      </c>
      <c r="B276" s="63">
        <f t="shared" si="260"/>
        <v>1</v>
      </c>
      <c r="C276" s="53">
        <v>2018</v>
      </c>
      <c r="D276" s="64">
        <f t="shared" si="264"/>
        <v>0</v>
      </c>
      <c r="E276" s="64">
        <f t="shared" si="265"/>
        <v>0</v>
      </c>
      <c r="F276" s="64">
        <f t="shared" si="266"/>
        <v>0</v>
      </c>
      <c r="G276" s="64">
        <f t="shared" si="267"/>
        <v>0</v>
      </c>
      <c r="H276" s="64">
        <f t="shared" si="268"/>
        <v>0</v>
      </c>
      <c r="I276" s="64">
        <f t="shared" si="269"/>
        <v>0</v>
      </c>
      <c r="J276" s="64">
        <f t="shared" si="270"/>
        <v>0</v>
      </c>
      <c r="K276" s="64">
        <f t="shared" si="271"/>
        <v>0</v>
      </c>
      <c r="L276" s="64">
        <f t="shared" si="272"/>
        <v>0</v>
      </c>
      <c r="M276" s="64">
        <f t="shared" si="273"/>
        <v>0</v>
      </c>
      <c r="N276" s="64">
        <f t="shared" si="274"/>
        <v>4480.4264346972896</v>
      </c>
      <c r="O276" s="64">
        <f t="shared" si="275"/>
        <v>3440.2108059345201</v>
      </c>
      <c r="P276" s="64">
        <f t="shared" si="276"/>
        <v>2928.0331717982899</v>
      </c>
      <c r="Q276" s="64">
        <f t="shared" si="277"/>
        <v>2523.8600228360301</v>
      </c>
      <c r="R276" s="64">
        <f t="shared" si="281"/>
        <v>1936.5013387781701</v>
      </c>
      <c r="S276" s="64">
        <f t="shared" si="283"/>
        <v>964.54060554573903</v>
      </c>
      <c r="T276" s="64">
        <f t="shared" ref="T276:T294" si="284">VLOOKUP($C$82,$D$3:$K$63,$A$71,0)*(B260-B259)</f>
        <v>1486.6383940036601</v>
      </c>
      <c r="U276" s="64">
        <f>VLOOKUP($C$83,$D$3:$K$63,$A$71,0)*(B259-B258)</f>
        <v>2015</v>
      </c>
      <c r="V276" s="64">
        <f>VLOOKUP($C$84,$D$3:$K$63,$A$71,0)*B258</f>
        <v>0</v>
      </c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54">
        <f t="shared" si="261"/>
        <v>19775.210773593699</v>
      </c>
      <c r="BP276" s="53">
        <v>2018</v>
      </c>
      <c r="BQ276" s="61">
        <f t="shared" si="262"/>
        <v>0</v>
      </c>
      <c r="BR276" s="61">
        <f t="shared" si="262"/>
        <v>0</v>
      </c>
      <c r="BS276" s="61">
        <f t="shared" si="262"/>
        <v>0</v>
      </c>
      <c r="BT276" s="61">
        <f t="shared" si="262"/>
        <v>0</v>
      </c>
      <c r="BU276" s="61">
        <f t="shared" si="262"/>
        <v>0</v>
      </c>
      <c r="BV276" s="61">
        <f t="shared" si="262"/>
        <v>0</v>
      </c>
      <c r="BW276" s="61">
        <f t="shared" si="262"/>
        <v>0</v>
      </c>
      <c r="BX276" s="61">
        <f t="shared" si="262"/>
        <v>0</v>
      </c>
      <c r="BY276" s="61">
        <f t="shared" si="262"/>
        <v>0</v>
      </c>
      <c r="BZ276" s="61">
        <f t="shared" si="262"/>
        <v>0</v>
      </c>
      <c r="CA276" s="61">
        <f t="shared" si="262"/>
        <v>0.226567822006737</v>
      </c>
      <c r="CB276" s="61">
        <f t="shared" si="262"/>
        <v>0.17396582242897299</v>
      </c>
      <c r="CC276" s="61">
        <f t="shared" si="262"/>
        <v>0.14806583885862601</v>
      </c>
      <c r="CD276" s="61">
        <f t="shared" si="262"/>
        <v>0.12762746509919401</v>
      </c>
      <c r="CE276" s="61">
        <f t="shared" si="262"/>
        <v>9.7925699045596198E-2</v>
      </c>
      <c r="CF276" s="61">
        <f t="shared" si="262"/>
        <v>4.8775237674518898E-2</v>
      </c>
      <c r="CG276" s="61">
        <f t="shared" si="278"/>
        <v>7.5176867191160499E-2</v>
      </c>
      <c r="CH276" s="61">
        <f t="shared" si="256"/>
        <v>0.10189524769519399</v>
      </c>
      <c r="CI276" s="61">
        <f t="shared" si="256"/>
        <v>0</v>
      </c>
      <c r="CJ276" s="61">
        <f t="shared" si="256"/>
        <v>0</v>
      </c>
      <c r="CK276" s="61">
        <f t="shared" si="256"/>
        <v>0</v>
      </c>
      <c r="CL276" s="61">
        <f t="shared" si="256"/>
        <v>0</v>
      </c>
      <c r="CM276" s="61">
        <f t="shared" si="256"/>
        <v>0</v>
      </c>
      <c r="CN276" s="61">
        <f t="shared" si="256"/>
        <v>0</v>
      </c>
      <c r="CO276" s="61">
        <f t="shared" si="256"/>
        <v>0</v>
      </c>
      <c r="CP276" s="61">
        <f t="shared" si="256"/>
        <v>0</v>
      </c>
      <c r="CQ276" s="61">
        <f t="shared" si="256"/>
        <v>0</v>
      </c>
      <c r="CR276" s="61">
        <f t="shared" si="256"/>
        <v>0</v>
      </c>
      <c r="CS276" s="61">
        <f t="shared" si="256"/>
        <v>0</v>
      </c>
      <c r="CT276" s="61">
        <f t="shared" si="256"/>
        <v>0</v>
      </c>
      <c r="CU276" s="61">
        <f t="shared" si="256"/>
        <v>0</v>
      </c>
      <c r="CV276" s="61">
        <f t="shared" si="256"/>
        <v>0</v>
      </c>
      <c r="CW276" s="61">
        <f t="shared" si="256"/>
        <v>0</v>
      </c>
      <c r="CX276" s="61">
        <f t="shared" si="282"/>
        <v>0</v>
      </c>
      <c r="CY276" s="61">
        <f t="shared" si="282"/>
        <v>0</v>
      </c>
      <c r="CZ276" s="61">
        <f t="shared" si="282"/>
        <v>0</v>
      </c>
      <c r="DA276" s="61">
        <f t="shared" si="282"/>
        <v>0</v>
      </c>
      <c r="DB276" s="61">
        <f t="shared" si="282"/>
        <v>0</v>
      </c>
      <c r="DC276" s="61">
        <f t="shared" si="279"/>
        <v>0</v>
      </c>
      <c r="DD276" s="61">
        <f t="shared" si="279"/>
        <v>0</v>
      </c>
      <c r="DE276" s="61">
        <f t="shared" si="279"/>
        <v>0</v>
      </c>
      <c r="DF276" s="61">
        <f t="shared" si="279"/>
        <v>0</v>
      </c>
      <c r="DG276" s="61">
        <f t="shared" si="279"/>
        <v>0</v>
      </c>
      <c r="DH276" s="61">
        <f t="shared" si="279"/>
        <v>0</v>
      </c>
      <c r="DI276" s="61">
        <f t="shared" si="279"/>
        <v>0</v>
      </c>
      <c r="DJ276" s="61">
        <f t="shared" si="279"/>
        <v>0</v>
      </c>
      <c r="DK276" s="61">
        <f t="shared" si="279"/>
        <v>0</v>
      </c>
      <c r="DL276" s="61">
        <f t="shared" si="279"/>
        <v>0</v>
      </c>
      <c r="DM276" s="61">
        <f t="shared" si="279"/>
        <v>0</v>
      </c>
      <c r="DN276" s="61">
        <f t="shared" si="279"/>
        <v>0</v>
      </c>
      <c r="DO276" s="61">
        <f t="shared" si="279"/>
        <v>0</v>
      </c>
      <c r="DP276" s="61">
        <f t="shared" si="279"/>
        <v>0</v>
      </c>
      <c r="DQ276" s="61">
        <f t="shared" si="279"/>
        <v>0</v>
      </c>
      <c r="DR276" s="61">
        <f t="shared" si="279"/>
        <v>0</v>
      </c>
      <c r="DS276" s="61">
        <f t="shared" si="280"/>
        <v>0</v>
      </c>
      <c r="DT276" s="61">
        <f t="shared" si="259"/>
        <v>0</v>
      </c>
      <c r="DU276" s="61">
        <f t="shared" si="259"/>
        <v>0</v>
      </c>
      <c r="DV276" s="61">
        <f t="shared" si="259"/>
        <v>0</v>
      </c>
      <c r="DW276" s="61">
        <f t="shared" si="259"/>
        <v>0</v>
      </c>
      <c r="DX276" s="61">
        <f t="shared" si="259"/>
        <v>0</v>
      </c>
      <c r="DY276" s="61">
        <f t="shared" si="259"/>
        <v>0</v>
      </c>
      <c r="DZ276" s="61">
        <f t="shared" si="263"/>
        <v>1</v>
      </c>
    </row>
    <row r="277" spans="1:130">
      <c r="A277" s="53">
        <v>19</v>
      </c>
      <c r="B277" s="63">
        <f t="shared" si="260"/>
        <v>1</v>
      </c>
      <c r="C277" s="53">
        <v>2019</v>
      </c>
      <c r="D277" s="64">
        <f t="shared" si="264"/>
        <v>0</v>
      </c>
      <c r="E277" s="64">
        <f t="shared" si="265"/>
        <v>0</v>
      </c>
      <c r="F277" s="64">
        <f t="shared" si="266"/>
        <v>0</v>
      </c>
      <c r="G277" s="64">
        <f t="shared" si="267"/>
        <v>0</v>
      </c>
      <c r="H277" s="64">
        <f t="shared" si="268"/>
        <v>0</v>
      </c>
      <c r="I277" s="64">
        <f t="shared" si="269"/>
        <v>0</v>
      </c>
      <c r="J277" s="64">
        <f t="shared" si="270"/>
        <v>0</v>
      </c>
      <c r="K277" s="64">
        <f t="shared" si="271"/>
        <v>0</v>
      </c>
      <c r="L277" s="64">
        <f t="shared" si="272"/>
        <v>0</v>
      </c>
      <c r="M277" s="64">
        <f t="shared" si="273"/>
        <v>0</v>
      </c>
      <c r="N277" s="64">
        <f t="shared" si="274"/>
        <v>0</v>
      </c>
      <c r="O277" s="64">
        <f t="shared" si="275"/>
        <v>3440.2108059345201</v>
      </c>
      <c r="P277" s="64">
        <f t="shared" si="276"/>
        <v>2928.0331717982899</v>
      </c>
      <c r="Q277" s="64">
        <f t="shared" si="277"/>
        <v>2523.8600228360301</v>
      </c>
      <c r="R277" s="64">
        <f t="shared" si="281"/>
        <v>1936.5013387781701</v>
      </c>
      <c r="S277" s="64">
        <f t="shared" si="283"/>
        <v>964.54060554573903</v>
      </c>
      <c r="T277" s="64">
        <f t="shared" si="284"/>
        <v>1486.6383940036601</v>
      </c>
      <c r="U277" s="64">
        <f t="shared" ref="U277:U295" si="285">VLOOKUP($C$83,$D$3:$K$63,$A$71,0)*(B260-B259)</f>
        <v>2015</v>
      </c>
      <c r="V277" s="64">
        <f>VLOOKUP($C$84,$D$3:$K$63,$A$71,0)*(B259-B258)</f>
        <v>1929.125</v>
      </c>
      <c r="W277" s="64">
        <f>VLOOKUP($C$85,$D$3:$K$63,$A$71,0)*B258</f>
        <v>0</v>
      </c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54">
        <f t="shared" si="261"/>
        <v>17223.909338896399</v>
      </c>
      <c r="BP277" s="53">
        <v>2019</v>
      </c>
      <c r="BQ277" s="61">
        <f t="shared" si="262"/>
        <v>0</v>
      </c>
      <c r="BR277" s="61">
        <f t="shared" si="262"/>
        <v>0</v>
      </c>
      <c r="BS277" s="61">
        <f t="shared" si="262"/>
        <v>0</v>
      </c>
      <c r="BT277" s="61">
        <f t="shared" si="262"/>
        <v>0</v>
      </c>
      <c r="BU277" s="61">
        <f t="shared" si="262"/>
        <v>0</v>
      </c>
      <c r="BV277" s="61">
        <f t="shared" si="262"/>
        <v>0</v>
      </c>
      <c r="BW277" s="61">
        <f t="shared" si="262"/>
        <v>0</v>
      </c>
      <c r="BX277" s="61">
        <f t="shared" si="262"/>
        <v>0</v>
      </c>
      <c r="BY277" s="61">
        <f t="shared" si="262"/>
        <v>0</v>
      </c>
      <c r="BZ277" s="61">
        <f t="shared" si="262"/>
        <v>0</v>
      </c>
      <c r="CA277" s="61">
        <f t="shared" si="262"/>
        <v>0</v>
      </c>
      <c r="CB277" s="61">
        <f t="shared" si="262"/>
        <v>0.19973460950386901</v>
      </c>
      <c r="CC277" s="61">
        <f t="shared" si="262"/>
        <v>0.16999817603463399</v>
      </c>
      <c r="CD277" s="61">
        <f t="shared" si="262"/>
        <v>0.146532356457337</v>
      </c>
      <c r="CE277" s="61">
        <f t="shared" si="262"/>
        <v>0.112430999297297</v>
      </c>
      <c r="CF277" s="61">
        <f t="shared" si="262"/>
        <v>5.6000097687900499E-2</v>
      </c>
      <c r="CG277" s="61">
        <f t="shared" si="278"/>
        <v>8.6312483696509901E-2</v>
      </c>
      <c r="CH277" s="61">
        <f t="shared" si="256"/>
        <v>0.116988539613917</v>
      </c>
      <c r="CI277" s="61">
        <f t="shared" si="256"/>
        <v>0.112002737708535</v>
      </c>
      <c r="CJ277" s="61">
        <f t="shared" si="256"/>
        <v>0</v>
      </c>
      <c r="CK277" s="61">
        <f t="shared" si="256"/>
        <v>0</v>
      </c>
      <c r="CL277" s="61">
        <f t="shared" si="256"/>
        <v>0</v>
      </c>
      <c r="CM277" s="61">
        <f t="shared" si="256"/>
        <v>0</v>
      </c>
      <c r="CN277" s="61">
        <f t="shared" si="256"/>
        <v>0</v>
      </c>
      <c r="CO277" s="61">
        <f t="shared" si="256"/>
        <v>0</v>
      </c>
      <c r="CP277" s="61">
        <f t="shared" si="256"/>
        <v>0</v>
      </c>
      <c r="CQ277" s="61">
        <f t="shared" si="256"/>
        <v>0</v>
      </c>
      <c r="CR277" s="61">
        <f t="shared" si="256"/>
        <v>0</v>
      </c>
      <c r="CS277" s="61">
        <f t="shared" si="256"/>
        <v>0</v>
      </c>
      <c r="CT277" s="61">
        <f t="shared" si="256"/>
        <v>0</v>
      </c>
      <c r="CU277" s="61">
        <f t="shared" si="256"/>
        <v>0</v>
      </c>
      <c r="CV277" s="61">
        <f t="shared" si="256"/>
        <v>0</v>
      </c>
      <c r="CW277" s="61">
        <f t="shared" si="256"/>
        <v>0</v>
      </c>
      <c r="CX277" s="61">
        <f t="shared" si="282"/>
        <v>0</v>
      </c>
      <c r="CY277" s="61">
        <f t="shared" si="282"/>
        <v>0</v>
      </c>
      <c r="CZ277" s="61">
        <f t="shared" si="282"/>
        <v>0</v>
      </c>
      <c r="DA277" s="61">
        <f t="shared" si="282"/>
        <v>0</v>
      </c>
      <c r="DB277" s="61">
        <f t="shared" si="282"/>
        <v>0</v>
      </c>
      <c r="DC277" s="61">
        <f t="shared" si="279"/>
        <v>0</v>
      </c>
      <c r="DD277" s="61">
        <f t="shared" si="279"/>
        <v>0</v>
      </c>
      <c r="DE277" s="61">
        <f t="shared" si="279"/>
        <v>0</v>
      </c>
      <c r="DF277" s="61">
        <f t="shared" si="279"/>
        <v>0</v>
      </c>
      <c r="DG277" s="61">
        <f t="shared" si="279"/>
        <v>0</v>
      </c>
      <c r="DH277" s="61">
        <f t="shared" si="279"/>
        <v>0</v>
      </c>
      <c r="DI277" s="61">
        <f t="shared" si="279"/>
        <v>0</v>
      </c>
      <c r="DJ277" s="61">
        <f t="shared" si="279"/>
        <v>0</v>
      </c>
      <c r="DK277" s="61">
        <f t="shared" si="279"/>
        <v>0</v>
      </c>
      <c r="DL277" s="61">
        <f t="shared" si="279"/>
        <v>0</v>
      </c>
      <c r="DM277" s="61">
        <f t="shared" si="279"/>
        <v>0</v>
      </c>
      <c r="DN277" s="61">
        <f t="shared" si="279"/>
        <v>0</v>
      </c>
      <c r="DO277" s="61">
        <f t="shared" si="279"/>
        <v>0</v>
      </c>
      <c r="DP277" s="61">
        <f t="shared" si="279"/>
        <v>0</v>
      </c>
      <c r="DQ277" s="61">
        <f t="shared" si="279"/>
        <v>0</v>
      </c>
      <c r="DR277" s="61">
        <f t="shared" si="279"/>
        <v>0</v>
      </c>
      <c r="DS277" s="61">
        <f t="shared" si="280"/>
        <v>0</v>
      </c>
      <c r="DT277" s="61">
        <f t="shared" si="259"/>
        <v>0</v>
      </c>
      <c r="DU277" s="61">
        <f t="shared" si="259"/>
        <v>0</v>
      </c>
      <c r="DV277" s="61">
        <f t="shared" si="259"/>
        <v>0</v>
      </c>
      <c r="DW277" s="61">
        <f t="shared" si="259"/>
        <v>0</v>
      </c>
      <c r="DX277" s="61">
        <f t="shared" si="259"/>
        <v>0</v>
      </c>
      <c r="DY277" s="61">
        <f t="shared" si="259"/>
        <v>0</v>
      </c>
      <c r="DZ277" s="61">
        <f t="shared" si="263"/>
        <v>1</v>
      </c>
    </row>
    <row r="278" spans="1:130">
      <c r="A278" s="53">
        <v>20</v>
      </c>
      <c r="B278" s="63">
        <f t="shared" si="260"/>
        <v>1</v>
      </c>
      <c r="C278" s="53">
        <v>2020</v>
      </c>
      <c r="D278" s="64">
        <f t="shared" si="264"/>
        <v>0</v>
      </c>
      <c r="E278" s="64">
        <f t="shared" si="265"/>
        <v>0</v>
      </c>
      <c r="F278" s="64">
        <f t="shared" si="266"/>
        <v>0</v>
      </c>
      <c r="G278" s="64">
        <f t="shared" si="267"/>
        <v>0</v>
      </c>
      <c r="H278" s="64">
        <f t="shared" si="268"/>
        <v>0</v>
      </c>
      <c r="I278" s="64">
        <f t="shared" si="269"/>
        <v>0</v>
      </c>
      <c r="J278" s="64">
        <f t="shared" si="270"/>
        <v>0</v>
      </c>
      <c r="K278" s="64">
        <f t="shared" si="271"/>
        <v>0</v>
      </c>
      <c r="L278" s="64">
        <f t="shared" si="272"/>
        <v>0</v>
      </c>
      <c r="M278" s="64">
        <f t="shared" si="273"/>
        <v>0</v>
      </c>
      <c r="N278" s="64">
        <f t="shared" si="274"/>
        <v>0</v>
      </c>
      <c r="O278" s="64">
        <f t="shared" si="275"/>
        <v>0</v>
      </c>
      <c r="P278" s="64">
        <f t="shared" si="276"/>
        <v>2928.0331717982899</v>
      </c>
      <c r="Q278" s="64">
        <f t="shared" si="277"/>
        <v>2523.8600228360301</v>
      </c>
      <c r="R278" s="64">
        <f t="shared" si="281"/>
        <v>1936.5013387781701</v>
      </c>
      <c r="S278" s="64">
        <f t="shared" si="283"/>
        <v>964.54060554573903</v>
      </c>
      <c r="T278" s="64">
        <f t="shared" si="284"/>
        <v>1486.6383940036601</v>
      </c>
      <c r="U278" s="64">
        <f t="shared" si="285"/>
        <v>2015</v>
      </c>
      <c r="V278" s="64">
        <f t="shared" ref="V278:V296" si="286">VLOOKUP($C$84,$D$3:$K$63,$A$71,0)*(B260-B259)</f>
        <v>1929.125</v>
      </c>
      <c r="W278" s="64">
        <f>VLOOKUP($C$85,$D$3:$K$63,$A$71,0)*(B259-B258)</f>
        <v>2377.5</v>
      </c>
      <c r="X278" s="64">
        <f>VLOOKUP($C$86,$D$3:$K$63,$A$71,0)*B258</f>
        <v>0</v>
      </c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54">
        <f t="shared" si="261"/>
        <v>16161.1985329619</v>
      </c>
      <c r="BP278" s="53">
        <v>2020</v>
      </c>
      <c r="BQ278" s="61">
        <f t="shared" si="262"/>
        <v>0</v>
      </c>
      <c r="BR278" s="61">
        <f t="shared" si="262"/>
        <v>0</v>
      </c>
      <c r="BS278" s="61">
        <f t="shared" si="262"/>
        <v>0</v>
      </c>
      <c r="BT278" s="61">
        <f t="shared" si="262"/>
        <v>0</v>
      </c>
      <c r="BU278" s="61">
        <f t="shared" si="262"/>
        <v>0</v>
      </c>
      <c r="BV278" s="61">
        <f t="shared" si="262"/>
        <v>0</v>
      </c>
      <c r="BW278" s="61">
        <f t="shared" si="262"/>
        <v>0</v>
      </c>
      <c r="BX278" s="61">
        <f t="shared" si="262"/>
        <v>0</v>
      </c>
      <c r="BY278" s="61">
        <f t="shared" si="262"/>
        <v>0</v>
      </c>
      <c r="BZ278" s="61">
        <f t="shared" si="262"/>
        <v>0</v>
      </c>
      <c r="CA278" s="61">
        <f t="shared" si="262"/>
        <v>0</v>
      </c>
      <c r="CB278" s="61">
        <f t="shared" si="262"/>
        <v>0</v>
      </c>
      <c r="CC278" s="61">
        <f t="shared" si="262"/>
        <v>0.181176734251879</v>
      </c>
      <c r="CD278" s="61">
        <f t="shared" si="262"/>
        <v>0.15616787441156901</v>
      </c>
      <c r="CE278" s="61">
        <f t="shared" si="262"/>
        <v>0.119824116684696</v>
      </c>
      <c r="CF278" s="61">
        <f t="shared" si="262"/>
        <v>5.9682492209874899E-2</v>
      </c>
      <c r="CG278" s="61">
        <f t="shared" si="278"/>
        <v>9.1988127673300807E-2</v>
      </c>
      <c r="CH278" s="61">
        <f t="shared" si="256"/>
        <v>0.12468134686238</v>
      </c>
      <c r="CI278" s="61">
        <f t="shared" si="256"/>
        <v>0.11936769392848</v>
      </c>
      <c r="CJ278" s="61">
        <f t="shared" si="256"/>
        <v>0.14711161397781999</v>
      </c>
      <c r="CK278" s="61">
        <f t="shared" si="256"/>
        <v>0</v>
      </c>
      <c r="CL278" s="61">
        <f t="shared" si="256"/>
        <v>0</v>
      </c>
      <c r="CM278" s="61">
        <f t="shared" si="256"/>
        <v>0</v>
      </c>
      <c r="CN278" s="61">
        <f t="shared" si="256"/>
        <v>0</v>
      </c>
      <c r="CO278" s="61">
        <f t="shared" si="256"/>
        <v>0</v>
      </c>
      <c r="CP278" s="61">
        <f t="shared" si="256"/>
        <v>0</v>
      </c>
      <c r="CQ278" s="61">
        <f t="shared" si="256"/>
        <v>0</v>
      </c>
      <c r="CR278" s="61">
        <f t="shared" si="256"/>
        <v>0</v>
      </c>
      <c r="CS278" s="61">
        <f t="shared" si="256"/>
        <v>0</v>
      </c>
      <c r="CT278" s="61">
        <f t="shared" si="256"/>
        <v>0</v>
      </c>
      <c r="CU278" s="61">
        <f t="shared" si="256"/>
        <v>0</v>
      </c>
      <c r="CV278" s="61">
        <f t="shared" si="256"/>
        <v>0</v>
      </c>
      <c r="CW278" s="61">
        <f t="shared" si="256"/>
        <v>0</v>
      </c>
      <c r="CX278" s="61">
        <f t="shared" si="282"/>
        <v>0</v>
      </c>
      <c r="CY278" s="61">
        <f t="shared" si="282"/>
        <v>0</v>
      </c>
      <c r="CZ278" s="61">
        <f t="shared" si="282"/>
        <v>0</v>
      </c>
      <c r="DA278" s="61">
        <f t="shared" si="282"/>
        <v>0</v>
      </c>
      <c r="DB278" s="61">
        <f t="shared" si="282"/>
        <v>0</v>
      </c>
      <c r="DC278" s="61">
        <f t="shared" si="279"/>
        <v>0</v>
      </c>
      <c r="DD278" s="61">
        <f t="shared" si="279"/>
        <v>0</v>
      </c>
      <c r="DE278" s="61">
        <f t="shared" si="279"/>
        <v>0</v>
      </c>
      <c r="DF278" s="61">
        <f t="shared" si="279"/>
        <v>0</v>
      </c>
      <c r="DG278" s="61">
        <f t="shared" si="279"/>
        <v>0</v>
      </c>
      <c r="DH278" s="61">
        <f t="shared" si="279"/>
        <v>0</v>
      </c>
      <c r="DI278" s="61">
        <f t="shared" si="279"/>
        <v>0</v>
      </c>
      <c r="DJ278" s="61">
        <f t="shared" si="279"/>
        <v>0</v>
      </c>
      <c r="DK278" s="61">
        <f t="shared" si="279"/>
        <v>0</v>
      </c>
      <c r="DL278" s="61">
        <f t="shared" si="279"/>
        <v>0</v>
      </c>
      <c r="DM278" s="61">
        <f t="shared" si="279"/>
        <v>0</v>
      </c>
      <c r="DN278" s="61">
        <f t="shared" si="279"/>
        <v>0</v>
      </c>
      <c r="DO278" s="61">
        <f t="shared" si="279"/>
        <v>0</v>
      </c>
      <c r="DP278" s="61">
        <f t="shared" si="279"/>
        <v>0</v>
      </c>
      <c r="DQ278" s="61">
        <f t="shared" si="279"/>
        <v>0</v>
      </c>
      <c r="DR278" s="61">
        <f t="shared" si="279"/>
        <v>0</v>
      </c>
      <c r="DS278" s="61">
        <f t="shared" si="280"/>
        <v>0</v>
      </c>
      <c r="DT278" s="61">
        <f t="shared" si="259"/>
        <v>0</v>
      </c>
      <c r="DU278" s="61">
        <f t="shared" si="259"/>
        <v>0</v>
      </c>
      <c r="DV278" s="61">
        <f t="shared" si="259"/>
        <v>0</v>
      </c>
      <c r="DW278" s="61">
        <f t="shared" si="259"/>
        <v>0</v>
      </c>
      <c r="DX278" s="61">
        <f t="shared" si="259"/>
        <v>0</v>
      </c>
      <c r="DY278" s="61">
        <f t="shared" si="259"/>
        <v>0</v>
      </c>
      <c r="DZ278" s="61">
        <f t="shared" si="263"/>
        <v>1</v>
      </c>
    </row>
    <row r="279" spans="1:130">
      <c r="C279" s="53">
        <v>2021</v>
      </c>
      <c r="D279" s="64"/>
      <c r="E279" s="64">
        <f t="shared" si="265"/>
        <v>0</v>
      </c>
      <c r="F279" s="64">
        <f t="shared" si="266"/>
        <v>0</v>
      </c>
      <c r="G279" s="64">
        <f t="shared" si="267"/>
        <v>0</v>
      </c>
      <c r="H279" s="64">
        <f t="shared" si="268"/>
        <v>0</v>
      </c>
      <c r="I279" s="64">
        <f t="shared" si="269"/>
        <v>0</v>
      </c>
      <c r="J279" s="64">
        <f t="shared" si="270"/>
        <v>0</v>
      </c>
      <c r="K279" s="64">
        <f t="shared" si="271"/>
        <v>0</v>
      </c>
      <c r="L279" s="64">
        <f t="shared" si="272"/>
        <v>0</v>
      </c>
      <c r="M279" s="64">
        <f t="shared" si="273"/>
        <v>0</v>
      </c>
      <c r="N279" s="64">
        <f t="shared" si="274"/>
        <v>0</v>
      </c>
      <c r="O279" s="64">
        <f t="shared" si="275"/>
        <v>0</v>
      </c>
      <c r="P279" s="64">
        <f t="shared" si="276"/>
        <v>0</v>
      </c>
      <c r="Q279" s="64">
        <f t="shared" si="277"/>
        <v>2523.8600228360301</v>
      </c>
      <c r="R279" s="64">
        <f t="shared" si="281"/>
        <v>1936.5013387781701</v>
      </c>
      <c r="S279" s="64">
        <f t="shared" si="283"/>
        <v>964.54060554573903</v>
      </c>
      <c r="T279" s="64">
        <f t="shared" si="284"/>
        <v>1486.6383940036601</v>
      </c>
      <c r="U279" s="64">
        <f t="shared" si="285"/>
        <v>2015</v>
      </c>
      <c r="V279" s="64">
        <f t="shared" si="286"/>
        <v>1929.125</v>
      </c>
      <c r="W279" s="64">
        <f t="shared" ref="W279:W297" si="287">VLOOKUP($C$85,$D$3:$K$63,$A$71,0)*(B260-B259)</f>
        <v>2377.5</v>
      </c>
      <c r="X279" s="64">
        <f>VLOOKUP($C$86,$D$3:$K$63,$A$71,0)*(B259-B258)</f>
        <v>1288.125</v>
      </c>
      <c r="Y279" s="64">
        <f>VLOOKUP($C$87,$D$3:$K$63,$A$71,0)*B258</f>
        <v>0</v>
      </c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54">
        <f t="shared" si="261"/>
        <v>14521.290361163599</v>
      </c>
      <c r="BP279" s="53">
        <v>2021</v>
      </c>
      <c r="BQ279" s="61">
        <f t="shared" si="262"/>
        <v>0</v>
      </c>
      <c r="BR279" s="61">
        <f t="shared" si="262"/>
        <v>0</v>
      </c>
      <c r="BS279" s="61">
        <f t="shared" si="262"/>
        <v>0</v>
      </c>
      <c r="BT279" s="61">
        <f t="shared" si="262"/>
        <v>0</v>
      </c>
      <c r="BU279" s="61">
        <f t="shared" si="262"/>
        <v>0</v>
      </c>
      <c r="BV279" s="61">
        <f t="shared" si="262"/>
        <v>0</v>
      </c>
      <c r="BW279" s="61">
        <f t="shared" si="262"/>
        <v>0</v>
      </c>
      <c r="BX279" s="61">
        <f t="shared" si="262"/>
        <v>0</v>
      </c>
      <c r="BY279" s="61">
        <f t="shared" si="262"/>
        <v>0</v>
      </c>
      <c r="BZ279" s="61">
        <f t="shared" si="262"/>
        <v>0</v>
      </c>
      <c r="CA279" s="61">
        <f t="shared" si="262"/>
        <v>0</v>
      </c>
      <c r="CB279" s="61">
        <f t="shared" si="262"/>
        <v>0</v>
      </c>
      <c r="CC279" s="61">
        <f t="shared" si="262"/>
        <v>0</v>
      </c>
      <c r="CD279" s="61">
        <f t="shared" si="262"/>
        <v>0.17380411520356001</v>
      </c>
      <c r="CE279" s="61">
        <f t="shared" si="262"/>
        <v>0.133356009735694</v>
      </c>
      <c r="CF279" s="61">
        <f t="shared" si="262"/>
        <v>6.6422513534014196E-2</v>
      </c>
      <c r="CG279" s="61">
        <f t="shared" si="278"/>
        <v>0.102376466348996</v>
      </c>
      <c r="CH279" s="61">
        <f t="shared" si="256"/>
        <v>0.13876177322292299</v>
      </c>
      <c r="CI279" s="61">
        <f t="shared" si="256"/>
        <v>0.132848042565097</v>
      </c>
      <c r="CJ279" s="61">
        <f t="shared" si="256"/>
        <v>0.16372511952233201</v>
      </c>
      <c r="CK279" s="61">
        <f t="shared" si="256"/>
        <v>8.8705959867383402E-2</v>
      </c>
      <c r="CL279" s="61">
        <f t="shared" si="256"/>
        <v>0</v>
      </c>
      <c r="CM279" s="61">
        <f t="shared" si="256"/>
        <v>0</v>
      </c>
      <c r="CN279" s="61">
        <f t="shared" si="256"/>
        <v>0</v>
      </c>
      <c r="CO279" s="61">
        <f t="shared" si="256"/>
        <v>0</v>
      </c>
      <c r="CP279" s="61">
        <f t="shared" si="256"/>
        <v>0</v>
      </c>
      <c r="CQ279" s="61">
        <f t="shared" si="256"/>
        <v>0</v>
      </c>
      <c r="CR279" s="61">
        <f t="shared" si="256"/>
        <v>0</v>
      </c>
      <c r="CS279" s="61">
        <f t="shared" si="256"/>
        <v>0</v>
      </c>
      <c r="CT279" s="61">
        <f t="shared" si="256"/>
        <v>0</v>
      </c>
      <c r="CU279" s="61">
        <f t="shared" si="256"/>
        <v>0</v>
      </c>
      <c r="CV279" s="61">
        <f t="shared" si="256"/>
        <v>0</v>
      </c>
      <c r="CW279" s="61">
        <f t="shared" si="256"/>
        <v>0</v>
      </c>
      <c r="CX279" s="61">
        <f t="shared" si="282"/>
        <v>0</v>
      </c>
      <c r="CY279" s="61">
        <f t="shared" si="282"/>
        <v>0</v>
      </c>
      <c r="CZ279" s="61">
        <f t="shared" si="282"/>
        <v>0</v>
      </c>
      <c r="DA279" s="61">
        <f t="shared" si="282"/>
        <v>0</v>
      </c>
      <c r="DB279" s="61">
        <f t="shared" si="282"/>
        <v>0</v>
      </c>
      <c r="DC279" s="61">
        <f t="shared" si="279"/>
        <v>0</v>
      </c>
      <c r="DD279" s="61">
        <f t="shared" si="279"/>
        <v>0</v>
      </c>
      <c r="DE279" s="61">
        <f t="shared" si="279"/>
        <v>0</v>
      </c>
      <c r="DF279" s="61">
        <f t="shared" si="279"/>
        <v>0</v>
      </c>
      <c r="DG279" s="61">
        <f t="shared" si="279"/>
        <v>0</v>
      </c>
      <c r="DH279" s="61">
        <f t="shared" si="279"/>
        <v>0</v>
      </c>
      <c r="DI279" s="61">
        <f t="shared" si="279"/>
        <v>0</v>
      </c>
      <c r="DJ279" s="61">
        <f t="shared" si="279"/>
        <v>0</v>
      </c>
      <c r="DK279" s="61">
        <f t="shared" si="279"/>
        <v>0</v>
      </c>
      <c r="DL279" s="61">
        <f t="shared" si="279"/>
        <v>0</v>
      </c>
      <c r="DM279" s="61">
        <f t="shared" si="279"/>
        <v>0</v>
      </c>
      <c r="DN279" s="61">
        <f t="shared" si="279"/>
        <v>0</v>
      </c>
      <c r="DO279" s="61">
        <f t="shared" si="279"/>
        <v>0</v>
      </c>
      <c r="DP279" s="61">
        <f t="shared" si="279"/>
        <v>0</v>
      </c>
      <c r="DQ279" s="61">
        <f t="shared" si="279"/>
        <v>0</v>
      </c>
      <c r="DR279" s="61">
        <f t="shared" si="279"/>
        <v>0</v>
      </c>
      <c r="DS279" s="61">
        <f t="shared" si="280"/>
        <v>0</v>
      </c>
      <c r="DT279" s="61">
        <f t="shared" si="259"/>
        <v>0</v>
      </c>
      <c r="DU279" s="61">
        <f t="shared" si="259"/>
        <v>0</v>
      </c>
      <c r="DV279" s="61">
        <f t="shared" si="259"/>
        <v>0</v>
      </c>
      <c r="DW279" s="61">
        <f t="shared" si="259"/>
        <v>0</v>
      </c>
      <c r="DX279" s="61">
        <f t="shared" si="259"/>
        <v>0</v>
      </c>
      <c r="DY279" s="61">
        <f t="shared" si="259"/>
        <v>0</v>
      </c>
      <c r="DZ279" s="61">
        <f t="shared" si="263"/>
        <v>1</v>
      </c>
    </row>
    <row r="280" spans="1:130">
      <c r="C280" s="53">
        <v>2022</v>
      </c>
      <c r="D280" s="64"/>
      <c r="E280" s="64"/>
      <c r="F280" s="64">
        <f t="shared" si="266"/>
        <v>0</v>
      </c>
      <c r="G280" s="64">
        <f t="shared" si="267"/>
        <v>0</v>
      </c>
      <c r="H280" s="64">
        <f t="shared" si="268"/>
        <v>0</v>
      </c>
      <c r="I280" s="64">
        <f t="shared" si="269"/>
        <v>0</v>
      </c>
      <c r="J280" s="64">
        <f t="shared" si="270"/>
        <v>0</v>
      </c>
      <c r="K280" s="64">
        <f t="shared" si="271"/>
        <v>0</v>
      </c>
      <c r="L280" s="64">
        <f t="shared" si="272"/>
        <v>0</v>
      </c>
      <c r="M280" s="64">
        <f t="shared" si="273"/>
        <v>0</v>
      </c>
      <c r="N280" s="64">
        <f t="shared" si="274"/>
        <v>0</v>
      </c>
      <c r="O280" s="64">
        <f t="shared" si="275"/>
        <v>0</v>
      </c>
      <c r="P280" s="64">
        <f t="shared" si="276"/>
        <v>0</v>
      </c>
      <c r="Q280" s="64">
        <f t="shared" si="277"/>
        <v>0</v>
      </c>
      <c r="R280" s="64">
        <f t="shared" si="281"/>
        <v>1936.5013387781701</v>
      </c>
      <c r="S280" s="64">
        <f t="shared" si="283"/>
        <v>964.54060554573903</v>
      </c>
      <c r="T280" s="64">
        <f t="shared" si="284"/>
        <v>1486.6383940036601</v>
      </c>
      <c r="U280" s="64">
        <f t="shared" si="285"/>
        <v>2015</v>
      </c>
      <c r="V280" s="64">
        <f t="shared" si="286"/>
        <v>1929.125</v>
      </c>
      <c r="W280" s="64">
        <f t="shared" si="287"/>
        <v>2377.5</v>
      </c>
      <c r="X280" s="64">
        <f t="shared" ref="X280:X298" si="288">VLOOKUP($C$86,$D$3:$K$63,$A$71,0)*(B260-B259)</f>
        <v>1288.125</v>
      </c>
      <c r="Y280" s="64">
        <f>VLOOKUP($C$87,$D$3:$K$63,$A$71,0)*(B259-B258)</f>
        <v>1406.25</v>
      </c>
      <c r="Z280" s="64">
        <f>VLOOKUP($C$88,$D$3:$K$63,$A$71,0)*B258</f>
        <v>0</v>
      </c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54">
        <f t="shared" si="261"/>
        <v>13403.6803383276</v>
      </c>
      <c r="BP280" s="53">
        <v>2022</v>
      </c>
      <c r="BQ280" s="61">
        <f t="shared" si="262"/>
        <v>0</v>
      </c>
      <c r="BR280" s="61">
        <f t="shared" si="262"/>
        <v>0</v>
      </c>
      <c r="BS280" s="61">
        <f t="shared" si="262"/>
        <v>0</v>
      </c>
      <c r="BT280" s="61">
        <f t="shared" si="262"/>
        <v>0</v>
      </c>
      <c r="BU280" s="61">
        <f t="shared" si="262"/>
        <v>0</v>
      </c>
      <c r="BV280" s="61">
        <f t="shared" si="262"/>
        <v>0</v>
      </c>
      <c r="BW280" s="61">
        <f t="shared" si="262"/>
        <v>0</v>
      </c>
      <c r="BX280" s="61">
        <f t="shared" si="262"/>
        <v>0</v>
      </c>
      <c r="BY280" s="61">
        <f t="shared" si="262"/>
        <v>0</v>
      </c>
      <c r="BZ280" s="61">
        <f t="shared" si="262"/>
        <v>0</v>
      </c>
      <c r="CA280" s="61">
        <f t="shared" si="262"/>
        <v>0</v>
      </c>
      <c r="CB280" s="61">
        <f t="shared" si="262"/>
        <v>0</v>
      </c>
      <c r="CC280" s="61">
        <f t="shared" si="262"/>
        <v>0</v>
      </c>
      <c r="CD280" s="61">
        <f t="shared" si="262"/>
        <v>0</v>
      </c>
      <c r="CE280" s="61">
        <f t="shared" si="262"/>
        <v>0.144475344823077</v>
      </c>
      <c r="CF280" s="61">
        <f t="shared" si="262"/>
        <v>7.1960877997638797E-2</v>
      </c>
      <c r="CG280" s="61">
        <f t="shared" si="278"/>
        <v>0.110912701323729</v>
      </c>
      <c r="CH280" s="61">
        <f t="shared" si="256"/>
        <v>0.150331845369226</v>
      </c>
      <c r="CI280" s="61">
        <f t="shared" si="256"/>
        <v>0.14392502292700199</v>
      </c>
      <c r="CJ280" s="61">
        <f t="shared" si="256"/>
        <v>0.177376656260713</v>
      </c>
      <c r="CK280" s="61">
        <f t="shared" si="256"/>
        <v>9.6102336633367105E-2</v>
      </c>
      <c r="CL280" s="61">
        <f t="shared" si="256"/>
        <v>0.104915214665248</v>
      </c>
      <c r="CM280" s="61">
        <f t="shared" si="256"/>
        <v>0</v>
      </c>
      <c r="CN280" s="61">
        <f t="shared" si="256"/>
        <v>0</v>
      </c>
      <c r="CO280" s="61">
        <f t="shared" si="256"/>
        <v>0</v>
      </c>
      <c r="CP280" s="61">
        <f t="shared" si="256"/>
        <v>0</v>
      </c>
      <c r="CQ280" s="61">
        <f t="shared" si="256"/>
        <v>0</v>
      </c>
      <c r="CR280" s="61">
        <f t="shared" si="256"/>
        <v>0</v>
      </c>
      <c r="CS280" s="61">
        <f t="shared" si="256"/>
        <v>0</v>
      </c>
      <c r="CT280" s="61">
        <f t="shared" si="256"/>
        <v>0</v>
      </c>
      <c r="CU280" s="61">
        <f t="shared" si="256"/>
        <v>0</v>
      </c>
      <c r="CV280" s="61">
        <f t="shared" si="256"/>
        <v>0</v>
      </c>
      <c r="CW280" s="61">
        <f t="shared" si="256"/>
        <v>0</v>
      </c>
      <c r="CX280" s="61">
        <f t="shared" si="282"/>
        <v>0</v>
      </c>
      <c r="CY280" s="61">
        <f t="shared" si="282"/>
        <v>0</v>
      </c>
      <c r="CZ280" s="61">
        <f t="shared" si="282"/>
        <v>0</v>
      </c>
      <c r="DA280" s="61">
        <f t="shared" si="282"/>
        <v>0</v>
      </c>
      <c r="DB280" s="61">
        <f t="shared" si="282"/>
        <v>0</v>
      </c>
      <c r="DC280" s="61">
        <f t="shared" si="279"/>
        <v>0</v>
      </c>
      <c r="DD280" s="61">
        <f t="shared" si="279"/>
        <v>0</v>
      </c>
      <c r="DE280" s="61">
        <f t="shared" si="279"/>
        <v>0</v>
      </c>
      <c r="DF280" s="61">
        <f t="shared" si="279"/>
        <v>0</v>
      </c>
      <c r="DG280" s="61">
        <f t="shared" si="279"/>
        <v>0</v>
      </c>
      <c r="DH280" s="61">
        <f t="shared" si="279"/>
        <v>0</v>
      </c>
      <c r="DI280" s="61">
        <f t="shared" si="279"/>
        <v>0</v>
      </c>
      <c r="DJ280" s="61">
        <f t="shared" si="279"/>
        <v>0</v>
      </c>
      <c r="DK280" s="61">
        <f t="shared" si="279"/>
        <v>0</v>
      </c>
      <c r="DL280" s="61">
        <f t="shared" si="279"/>
        <v>0</v>
      </c>
      <c r="DM280" s="61">
        <f t="shared" si="279"/>
        <v>0</v>
      </c>
      <c r="DN280" s="61">
        <f t="shared" si="279"/>
        <v>0</v>
      </c>
      <c r="DO280" s="61">
        <f t="shared" si="279"/>
        <v>0</v>
      </c>
      <c r="DP280" s="61">
        <f t="shared" si="279"/>
        <v>0</v>
      </c>
      <c r="DQ280" s="61">
        <f t="shared" si="279"/>
        <v>0</v>
      </c>
      <c r="DR280" s="61">
        <f t="shared" si="279"/>
        <v>0</v>
      </c>
      <c r="DS280" s="61">
        <f t="shared" si="280"/>
        <v>0</v>
      </c>
      <c r="DT280" s="61">
        <f t="shared" si="259"/>
        <v>0</v>
      </c>
      <c r="DU280" s="61">
        <f t="shared" si="259"/>
        <v>0</v>
      </c>
      <c r="DV280" s="61">
        <f t="shared" si="259"/>
        <v>0</v>
      </c>
      <c r="DW280" s="61">
        <f t="shared" si="259"/>
        <v>0</v>
      </c>
      <c r="DX280" s="61">
        <f t="shared" si="259"/>
        <v>0</v>
      </c>
      <c r="DY280" s="61">
        <f t="shared" si="259"/>
        <v>0</v>
      </c>
      <c r="DZ280" s="61">
        <f t="shared" si="263"/>
        <v>1</v>
      </c>
    </row>
    <row r="281" spans="1:130">
      <c r="C281" s="53">
        <v>2023</v>
      </c>
      <c r="D281" s="64"/>
      <c r="E281" s="64"/>
      <c r="F281" s="64"/>
      <c r="G281" s="64">
        <f t="shared" si="267"/>
        <v>0</v>
      </c>
      <c r="H281" s="64">
        <f t="shared" si="268"/>
        <v>0</v>
      </c>
      <c r="I281" s="64">
        <f t="shared" si="269"/>
        <v>0</v>
      </c>
      <c r="J281" s="64">
        <f t="shared" si="270"/>
        <v>0</v>
      </c>
      <c r="K281" s="64">
        <f t="shared" si="271"/>
        <v>0</v>
      </c>
      <c r="L281" s="64">
        <f t="shared" si="272"/>
        <v>0</v>
      </c>
      <c r="M281" s="64">
        <f t="shared" si="273"/>
        <v>0</v>
      </c>
      <c r="N281" s="64">
        <f t="shared" si="274"/>
        <v>0</v>
      </c>
      <c r="O281" s="64">
        <f t="shared" si="275"/>
        <v>0</v>
      </c>
      <c r="P281" s="64">
        <f t="shared" si="276"/>
        <v>0</v>
      </c>
      <c r="Q281" s="64">
        <f t="shared" si="277"/>
        <v>0</v>
      </c>
      <c r="R281" s="64">
        <f t="shared" si="281"/>
        <v>0</v>
      </c>
      <c r="S281" s="64">
        <f t="shared" si="283"/>
        <v>964.54060554573903</v>
      </c>
      <c r="T281" s="64">
        <f t="shared" si="284"/>
        <v>1486.6383940036601</v>
      </c>
      <c r="U281" s="64">
        <f t="shared" si="285"/>
        <v>2015</v>
      </c>
      <c r="V281" s="64">
        <f t="shared" si="286"/>
        <v>1929.125</v>
      </c>
      <c r="W281" s="64">
        <f t="shared" si="287"/>
        <v>2377.5</v>
      </c>
      <c r="X281" s="64">
        <f t="shared" si="288"/>
        <v>1288.125</v>
      </c>
      <c r="Y281" s="64">
        <f t="shared" ref="Y281:Y299" si="289">VLOOKUP($C$87,$D$3:$K$63,$A$71,0)*(B260-B259)</f>
        <v>1406.25</v>
      </c>
      <c r="Z281" s="64">
        <f>VLOOKUP($C$88,$D$3:$K$63,$A$71,0)*(B259-B258)</f>
        <v>1471.875</v>
      </c>
      <c r="AA281" s="64">
        <f>VLOOKUP($C$89,$D$3:$K$63,$A$71,0)*B258</f>
        <v>0</v>
      </c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54">
        <f t="shared" si="261"/>
        <v>12939.0539995494</v>
      </c>
      <c r="BP281" s="53">
        <v>2023</v>
      </c>
      <c r="BQ281" s="61">
        <f t="shared" si="262"/>
        <v>0</v>
      </c>
      <c r="BR281" s="61">
        <f t="shared" si="262"/>
        <v>0</v>
      </c>
      <c r="BS281" s="61">
        <f t="shared" si="262"/>
        <v>0</v>
      </c>
      <c r="BT281" s="61">
        <f t="shared" si="262"/>
        <v>0</v>
      </c>
      <c r="BU281" s="61">
        <f t="shared" si="262"/>
        <v>0</v>
      </c>
      <c r="BV281" s="61">
        <f t="shared" si="262"/>
        <v>0</v>
      </c>
      <c r="BW281" s="61">
        <f t="shared" si="262"/>
        <v>0</v>
      </c>
      <c r="BX281" s="61">
        <f t="shared" si="262"/>
        <v>0</v>
      </c>
      <c r="BY281" s="61">
        <f t="shared" si="262"/>
        <v>0</v>
      </c>
      <c r="BZ281" s="61">
        <f t="shared" si="262"/>
        <v>0</v>
      </c>
      <c r="CA281" s="61">
        <f t="shared" si="262"/>
        <v>0</v>
      </c>
      <c r="CB281" s="61">
        <f t="shared" si="262"/>
        <v>0</v>
      </c>
      <c r="CC281" s="61">
        <f t="shared" si="262"/>
        <v>0</v>
      </c>
      <c r="CD281" s="61">
        <f t="shared" si="262"/>
        <v>0</v>
      </c>
      <c r="CE281" s="61">
        <f t="shared" si="262"/>
        <v>0</v>
      </c>
      <c r="CF281" s="61">
        <f t="shared" si="262"/>
        <v>7.4544909201192694E-2</v>
      </c>
      <c r="CG281" s="61">
        <f t="shared" si="278"/>
        <v>0.114895447074835</v>
      </c>
      <c r="CH281" s="61">
        <f t="shared" si="256"/>
        <v>0.15573008660990001</v>
      </c>
      <c r="CI281" s="61">
        <f t="shared" si="256"/>
        <v>0.14909320264581799</v>
      </c>
      <c r="CJ281" s="61">
        <f t="shared" si="256"/>
        <v>0.18374604511912501</v>
      </c>
      <c r="CK281" s="61">
        <f t="shared" si="256"/>
        <v>9.9553259461229393E-2</v>
      </c>
      <c r="CL281" s="61">
        <f t="shared" si="256"/>
        <v>0.108682597665098</v>
      </c>
      <c r="CM281" s="61">
        <f t="shared" si="256"/>
        <v>0.113754452222802</v>
      </c>
      <c r="CN281" s="61">
        <f t="shared" si="256"/>
        <v>0</v>
      </c>
      <c r="CO281" s="61">
        <f t="shared" si="256"/>
        <v>0</v>
      </c>
      <c r="CP281" s="61">
        <f t="shared" si="256"/>
        <v>0</v>
      </c>
      <c r="CQ281" s="61">
        <f t="shared" si="256"/>
        <v>0</v>
      </c>
      <c r="CR281" s="61">
        <f t="shared" si="256"/>
        <v>0</v>
      </c>
      <c r="CS281" s="61">
        <f t="shared" si="256"/>
        <v>0</v>
      </c>
      <c r="CT281" s="61">
        <f t="shared" si="256"/>
        <v>0</v>
      </c>
      <c r="CU281" s="61">
        <f t="shared" si="256"/>
        <v>0</v>
      </c>
      <c r="CV281" s="61">
        <f t="shared" si="256"/>
        <v>0</v>
      </c>
      <c r="CW281" s="61">
        <f t="shared" si="256"/>
        <v>0</v>
      </c>
      <c r="CX281" s="61">
        <f t="shared" si="282"/>
        <v>0</v>
      </c>
      <c r="CY281" s="61">
        <f t="shared" si="282"/>
        <v>0</v>
      </c>
      <c r="CZ281" s="61">
        <f t="shared" si="282"/>
        <v>0</v>
      </c>
      <c r="DA281" s="61">
        <f t="shared" si="282"/>
        <v>0</v>
      </c>
      <c r="DB281" s="61">
        <f t="shared" si="282"/>
        <v>0</v>
      </c>
      <c r="DC281" s="61">
        <f t="shared" si="279"/>
        <v>0</v>
      </c>
      <c r="DD281" s="61">
        <f t="shared" si="279"/>
        <v>0</v>
      </c>
      <c r="DE281" s="61">
        <f t="shared" si="279"/>
        <v>0</v>
      </c>
      <c r="DF281" s="61">
        <f t="shared" si="279"/>
        <v>0</v>
      </c>
      <c r="DG281" s="61">
        <f t="shared" si="279"/>
        <v>0</v>
      </c>
      <c r="DH281" s="61">
        <f t="shared" si="279"/>
        <v>0</v>
      </c>
      <c r="DI281" s="61">
        <f t="shared" si="279"/>
        <v>0</v>
      </c>
      <c r="DJ281" s="61">
        <f t="shared" si="279"/>
        <v>0</v>
      </c>
      <c r="DK281" s="61">
        <f t="shared" si="279"/>
        <v>0</v>
      </c>
      <c r="DL281" s="61">
        <f t="shared" si="279"/>
        <v>0</v>
      </c>
      <c r="DM281" s="61">
        <f t="shared" si="279"/>
        <v>0</v>
      </c>
      <c r="DN281" s="61">
        <f t="shared" si="279"/>
        <v>0</v>
      </c>
      <c r="DO281" s="61">
        <f t="shared" si="279"/>
        <v>0</v>
      </c>
      <c r="DP281" s="61">
        <f t="shared" si="279"/>
        <v>0</v>
      </c>
      <c r="DQ281" s="61">
        <f t="shared" si="279"/>
        <v>0</v>
      </c>
      <c r="DR281" s="61">
        <f t="shared" si="279"/>
        <v>0</v>
      </c>
      <c r="DS281" s="61">
        <f t="shared" si="280"/>
        <v>0</v>
      </c>
      <c r="DT281" s="61">
        <f t="shared" si="259"/>
        <v>0</v>
      </c>
      <c r="DU281" s="61">
        <f t="shared" si="259"/>
        <v>0</v>
      </c>
      <c r="DV281" s="61">
        <f t="shared" si="259"/>
        <v>0</v>
      </c>
      <c r="DW281" s="61">
        <f t="shared" si="259"/>
        <v>0</v>
      </c>
      <c r="DX281" s="61">
        <f t="shared" si="259"/>
        <v>0</v>
      </c>
      <c r="DY281" s="61">
        <f t="shared" si="259"/>
        <v>0</v>
      </c>
      <c r="DZ281" s="61">
        <f t="shared" si="263"/>
        <v>1</v>
      </c>
    </row>
    <row r="282" spans="1:130">
      <c r="C282" s="53">
        <v>2024</v>
      </c>
      <c r="D282" s="64"/>
      <c r="E282" s="64"/>
      <c r="F282" s="64"/>
      <c r="G282" s="64"/>
      <c r="H282" s="64">
        <f t="shared" si="268"/>
        <v>0</v>
      </c>
      <c r="I282" s="64">
        <f t="shared" si="269"/>
        <v>0</v>
      </c>
      <c r="J282" s="64">
        <f t="shared" si="270"/>
        <v>0</v>
      </c>
      <c r="K282" s="64">
        <f t="shared" si="271"/>
        <v>0</v>
      </c>
      <c r="L282" s="64">
        <f t="shared" si="272"/>
        <v>0</v>
      </c>
      <c r="M282" s="64">
        <f t="shared" si="273"/>
        <v>0</v>
      </c>
      <c r="N282" s="64">
        <f t="shared" si="274"/>
        <v>0</v>
      </c>
      <c r="O282" s="64">
        <f t="shared" si="275"/>
        <v>0</v>
      </c>
      <c r="P282" s="64">
        <f t="shared" si="276"/>
        <v>0</v>
      </c>
      <c r="Q282" s="64">
        <f t="shared" si="277"/>
        <v>0</v>
      </c>
      <c r="R282" s="64">
        <f t="shared" si="281"/>
        <v>0</v>
      </c>
      <c r="S282" s="64">
        <f t="shared" si="283"/>
        <v>0</v>
      </c>
      <c r="T282" s="64">
        <f t="shared" si="284"/>
        <v>1486.6383940036601</v>
      </c>
      <c r="U282" s="64">
        <f t="shared" si="285"/>
        <v>2015</v>
      </c>
      <c r="V282" s="64">
        <f t="shared" si="286"/>
        <v>1929.125</v>
      </c>
      <c r="W282" s="64">
        <f t="shared" si="287"/>
        <v>2377.5</v>
      </c>
      <c r="X282" s="64">
        <f t="shared" si="288"/>
        <v>1288.125</v>
      </c>
      <c r="Y282" s="64">
        <f t="shared" si="289"/>
        <v>1406.25</v>
      </c>
      <c r="Z282" s="64">
        <f t="shared" ref="Z282:Z300" si="290">VLOOKUP($C$88,$D$3:$K$63,$A$71,0)*(B260-B259)</f>
        <v>1471.875</v>
      </c>
      <c r="AA282" s="64">
        <f>VLOOKUP($C$89,$D$3:$K$63,$A$71,0)*(B259-B258)</f>
        <v>1417.875</v>
      </c>
      <c r="AB282" s="64">
        <f>VLOOKUP($C$90,$D$3:$K$63,$A$71,0)*B258</f>
        <v>0</v>
      </c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54">
        <f t="shared" si="261"/>
        <v>13392.388394003699</v>
      </c>
      <c r="BP282" s="53">
        <v>2024</v>
      </c>
      <c r="BQ282" s="61">
        <f t="shared" si="262"/>
        <v>0</v>
      </c>
      <c r="BR282" s="61">
        <f t="shared" si="262"/>
        <v>0</v>
      </c>
      <c r="BS282" s="61">
        <f t="shared" si="262"/>
        <v>0</v>
      </c>
      <c r="BT282" s="61">
        <f t="shared" si="262"/>
        <v>0</v>
      </c>
      <c r="BU282" s="61">
        <f t="shared" si="262"/>
        <v>0</v>
      </c>
      <c r="BV282" s="61">
        <f t="shared" si="262"/>
        <v>0</v>
      </c>
      <c r="BW282" s="61">
        <f t="shared" si="262"/>
        <v>0</v>
      </c>
      <c r="BX282" s="61">
        <f t="shared" si="262"/>
        <v>0</v>
      </c>
      <c r="BY282" s="61">
        <f t="shared" si="262"/>
        <v>0</v>
      </c>
      <c r="BZ282" s="61">
        <f t="shared" si="262"/>
        <v>0</v>
      </c>
      <c r="CA282" s="61">
        <f t="shared" si="262"/>
        <v>0</v>
      </c>
      <c r="CB282" s="61">
        <f t="shared" si="262"/>
        <v>0</v>
      </c>
      <c r="CC282" s="61">
        <f t="shared" si="262"/>
        <v>0</v>
      </c>
      <c r="CD282" s="61">
        <f t="shared" si="262"/>
        <v>0</v>
      </c>
      <c r="CE282" s="61">
        <f t="shared" si="262"/>
        <v>0</v>
      </c>
      <c r="CF282" s="61">
        <f t="shared" si="262"/>
        <v>0</v>
      </c>
      <c r="CG282" s="61">
        <f t="shared" si="278"/>
        <v>0.111006218627089</v>
      </c>
      <c r="CH282" s="61">
        <f t="shared" si="256"/>
        <v>0.150458599371431</v>
      </c>
      <c r="CI282" s="61">
        <f t="shared" si="256"/>
        <v>0.14404637494412501</v>
      </c>
      <c r="CJ282" s="61">
        <f t="shared" si="256"/>
        <v>0.17752621340227201</v>
      </c>
      <c r="CK282" s="61">
        <f t="shared" si="256"/>
        <v>9.6183366409590396E-2</v>
      </c>
      <c r="CL282" s="61">
        <f t="shared" si="256"/>
        <v>0.10500367511964</v>
      </c>
      <c r="CM282" s="61">
        <f t="shared" si="256"/>
        <v>0.109903846625223</v>
      </c>
      <c r="CN282" s="61">
        <f t="shared" si="256"/>
        <v>0.10587170550062899</v>
      </c>
      <c r="CO282" s="61">
        <f t="shared" si="256"/>
        <v>0</v>
      </c>
      <c r="CP282" s="61">
        <f t="shared" si="256"/>
        <v>0</v>
      </c>
      <c r="CQ282" s="61">
        <f t="shared" si="256"/>
        <v>0</v>
      </c>
      <c r="CR282" s="61">
        <f t="shared" si="256"/>
        <v>0</v>
      </c>
      <c r="CS282" s="61">
        <f t="shared" si="256"/>
        <v>0</v>
      </c>
      <c r="CT282" s="61">
        <f t="shared" si="256"/>
        <v>0</v>
      </c>
      <c r="CU282" s="61">
        <f t="shared" si="256"/>
        <v>0</v>
      </c>
      <c r="CV282" s="61">
        <f t="shared" si="256"/>
        <v>0</v>
      </c>
      <c r="CW282" s="61">
        <f t="shared" si="256"/>
        <v>0</v>
      </c>
      <c r="CX282" s="61">
        <f t="shared" si="282"/>
        <v>0</v>
      </c>
      <c r="CY282" s="61">
        <f t="shared" si="282"/>
        <v>0</v>
      </c>
      <c r="CZ282" s="61">
        <f t="shared" si="282"/>
        <v>0</v>
      </c>
      <c r="DA282" s="61">
        <f t="shared" si="282"/>
        <v>0</v>
      </c>
      <c r="DB282" s="61">
        <f t="shared" si="282"/>
        <v>0</v>
      </c>
      <c r="DC282" s="61">
        <f t="shared" si="279"/>
        <v>0</v>
      </c>
      <c r="DD282" s="61">
        <f t="shared" si="279"/>
        <v>0</v>
      </c>
      <c r="DE282" s="61">
        <f t="shared" si="279"/>
        <v>0</v>
      </c>
      <c r="DF282" s="61">
        <f t="shared" si="279"/>
        <v>0</v>
      </c>
      <c r="DG282" s="61">
        <f t="shared" si="279"/>
        <v>0</v>
      </c>
      <c r="DH282" s="61">
        <f t="shared" si="279"/>
        <v>0</v>
      </c>
      <c r="DI282" s="61">
        <f t="shared" si="279"/>
        <v>0</v>
      </c>
      <c r="DJ282" s="61">
        <f t="shared" si="279"/>
        <v>0</v>
      </c>
      <c r="DK282" s="61">
        <f t="shared" si="279"/>
        <v>0</v>
      </c>
      <c r="DL282" s="61">
        <f t="shared" si="279"/>
        <v>0</v>
      </c>
      <c r="DM282" s="61">
        <f t="shared" si="279"/>
        <v>0</v>
      </c>
      <c r="DN282" s="61">
        <f t="shared" si="279"/>
        <v>0</v>
      </c>
      <c r="DO282" s="61">
        <f t="shared" si="279"/>
        <v>0</v>
      </c>
      <c r="DP282" s="61">
        <f t="shared" si="279"/>
        <v>0</v>
      </c>
      <c r="DQ282" s="61">
        <f t="shared" si="279"/>
        <v>0</v>
      </c>
      <c r="DR282" s="61">
        <f t="shared" si="279"/>
        <v>0</v>
      </c>
      <c r="DS282" s="61">
        <f t="shared" si="280"/>
        <v>0</v>
      </c>
      <c r="DT282" s="61">
        <f t="shared" si="259"/>
        <v>0</v>
      </c>
      <c r="DU282" s="61">
        <f t="shared" si="259"/>
        <v>0</v>
      </c>
      <c r="DV282" s="61">
        <f t="shared" si="259"/>
        <v>0</v>
      </c>
      <c r="DW282" s="61">
        <f t="shared" si="259"/>
        <v>0</v>
      </c>
      <c r="DX282" s="61">
        <f t="shared" si="259"/>
        <v>0</v>
      </c>
      <c r="DY282" s="61">
        <f t="shared" si="259"/>
        <v>0</v>
      </c>
      <c r="DZ282" s="61">
        <f t="shared" si="263"/>
        <v>1</v>
      </c>
    </row>
    <row r="283" spans="1:130">
      <c r="C283" s="53">
        <v>2025</v>
      </c>
      <c r="D283" s="64"/>
      <c r="E283" s="64"/>
      <c r="F283" s="64"/>
      <c r="G283" s="64"/>
      <c r="H283" s="64"/>
      <c r="I283" s="64">
        <f t="shared" si="269"/>
        <v>0</v>
      </c>
      <c r="J283" s="64">
        <f t="shared" si="270"/>
        <v>0</v>
      </c>
      <c r="K283" s="64">
        <f t="shared" si="271"/>
        <v>0</v>
      </c>
      <c r="L283" s="64">
        <f t="shared" si="272"/>
        <v>0</v>
      </c>
      <c r="M283" s="64">
        <f t="shared" si="273"/>
        <v>0</v>
      </c>
      <c r="N283" s="64">
        <f t="shared" si="274"/>
        <v>0</v>
      </c>
      <c r="O283" s="64">
        <f t="shared" si="275"/>
        <v>0</v>
      </c>
      <c r="P283" s="64">
        <f t="shared" si="276"/>
        <v>0</v>
      </c>
      <c r="Q283" s="64">
        <f t="shared" si="277"/>
        <v>0</v>
      </c>
      <c r="R283" s="64">
        <f t="shared" si="281"/>
        <v>0</v>
      </c>
      <c r="S283" s="64">
        <f t="shared" si="283"/>
        <v>0</v>
      </c>
      <c r="T283" s="64">
        <f t="shared" si="284"/>
        <v>0</v>
      </c>
      <c r="U283" s="64">
        <f t="shared" si="285"/>
        <v>2015</v>
      </c>
      <c r="V283" s="64">
        <f t="shared" si="286"/>
        <v>1929.125</v>
      </c>
      <c r="W283" s="64">
        <f t="shared" si="287"/>
        <v>2377.5</v>
      </c>
      <c r="X283" s="64">
        <f t="shared" si="288"/>
        <v>1288.125</v>
      </c>
      <c r="Y283" s="64">
        <f t="shared" si="289"/>
        <v>1406.25</v>
      </c>
      <c r="Z283" s="64">
        <f t="shared" si="290"/>
        <v>1471.875</v>
      </c>
      <c r="AA283" s="64">
        <f t="shared" ref="AA283:AA301" si="291">VLOOKUP($C$89,$D$3:$K$63,$A$71,0)*(B260-B259)</f>
        <v>1417.875</v>
      </c>
      <c r="AB283" s="64">
        <f>VLOOKUP($C$90,$D$3:$K$63,$A$71,0)*(B259-B258)</f>
        <v>1558.875</v>
      </c>
      <c r="AC283" s="64">
        <f>VLOOKUP($C$91,$D$3:$K$63,$A$71,0)*B258</f>
        <v>0</v>
      </c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54">
        <f t="shared" si="261"/>
        <v>13464.625</v>
      </c>
      <c r="BP283" s="53">
        <v>2025</v>
      </c>
      <c r="BQ283" s="61">
        <f t="shared" si="262"/>
        <v>0</v>
      </c>
      <c r="BR283" s="61">
        <f t="shared" si="262"/>
        <v>0</v>
      </c>
      <c r="BS283" s="61">
        <f t="shared" si="262"/>
        <v>0</v>
      </c>
      <c r="BT283" s="61">
        <f t="shared" si="262"/>
        <v>0</v>
      </c>
      <c r="BU283" s="61">
        <f t="shared" si="262"/>
        <v>0</v>
      </c>
      <c r="BV283" s="61">
        <f t="shared" si="262"/>
        <v>0</v>
      </c>
      <c r="BW283" s="61">
        <f t="shared" si="262"/>
        <v>0</v>
      </c>
      <c r="BX283" s="61">
        <f t="shared" si="262"/>
        <v>0</v>
      </c>
      <c r="BY283" s="61">
        <f t="shared" si="262"/>
        <v>0</v>
      </c>
      <c r="BZ283" s="61">
        <f t="shared" si="262"/>
        <v>0</v>
      </c>
      <c r="CA283" s="61">
        <f t="shared" si="262"/>
        <v>0</v>
      </c>
      <c r="CB283" s="61">
        <f t="shared" si="262"/>
        <v>0</v>
      </c>
      <c r="CC283" s="61">
        <f t="shared" si="262"/>
        <v>0</v>
      </c>
      <c r="CD283" s="61">
        <f t="shared" si="262"/>
        <v>0</v>
      </c>
      <c r="CE283" s="61">
        <f t="shared" si="262"/>
        <v>0</v>
      </c>
      <c r="CF283" s="61">
        <f t="shared" si="262"/>
        <v>0</v>
      </c>
      <c r="CG283" s="61">
        <f t="shared" si="278"/>
        <v>0</v>
      </c>
      <c r="CH283" s="61">
        <f t="shared" si="256"/>
        <v>0.14965140135725999</v>
      </c>
      <c r="CI283" s="61">
        <f t="shared" si="256"/>
        <v>0.14327357798676199</v>
      </c>
      <c r="CJ283" s="61">
        <f t="shared" si="256"/>
        <v>0.17657379986446001</v>
      </c>
      <c r="CK283" s="61">
        <f t="shared" si="256"/>
        <v>9.5667350557479297E-2</v>
      </c>
      <c r="CL283" s="61">
        <f t="shared" si="256"/>
        <v>0.10444033903654899</v>
      </c>
      <c r="CM283" s="61">
        <f t="shared" si="256"/>
        <v>0.109314221524922</v>
      </c>
      <c r="CN283" s="61">
        <f t="shared" si="256"/>
        <v>0.105303712505918</v>
      </c>
      <c r="CO283" s="61">
        <f t="shared" si="256"/>
        <v>0.11577559716664999</v>
      </c>
      <c r="CP283" s="61">
        <f t="shared" si="256"/>
        <v>0</v>
      </c>
      <c r="CQ283" s="61">
        <f t="shared" si="256"/>
        <v>0</v>
      </c>
      <c r="CR283" s="61">
        <f t="shared" si="256"/>
        <v>0</v>
      </c>
      <c r="CS283" s="61">
        <f t="shared" si="256"/>
        <v>0</v>
      </c>
      <c r="CT283" s="61">
        <f t="shared" si="256"/>
        <v>0</v>
      </c>
      <c r="CU283" s="61">
        <f t="shared" si="256"/>
        <v>0</v>
      </c>
      <c r="CV283" s="61">
        <f t="shared" si="256"/>
        <v>0</v>
      </c>
      <c r="CW283" s="61">
        <f t="shared" si="256"/>
        <v>0</v>
      </c>
      <c r="CX283" s="61">
        <f t="shared" si="282"/>
        <v>0</v>
      </c>
      <c r="CY283" s="61">
        <f t="shared" si="282"/>
        <v>0</v>
      </c>
      <c r="CZ283" s="61">
        <f t="shared" si="282"/>
        <v>0</v>
      </c>
      <c r="DA283" s="61">
        <f t="shared" si="282"/>
        <v>0</v>
      </c>
      <c r="DB283" s="61">
        <f t="shared" si="282"/>
        <v>0</v>
      </c>
      <c r="DC283" s="61">
        <f t="shared" si="279"/>
        <v>0</v>
      </c>
      <c r="DD283" s="61">
        <f t="shared" si="279"/>
        <v>0</v>
      </c>
      <c r="DE283" s="61">
        <f t="shared" si="279"/>
        <v>0</v>
      </c>
      <c r="DF283" s="61">
        <f t="shared" si="279"/>
        <v>0</v>
      </c>
      <c r="DG283" s="61">
        <f t="shared" si="279"/>
        <v>0</v>
      </c>
      <c r="DH283" s="61">
        <f t="shared" si="279"/>
        <v>0</v>
      </c>
      <c r="DI283" s="61">
        <f t="shared" si="279"/>
        <v>0</v>
      </c>
      <c r="DJ283" s="61">
        <f t="shared" si="279"/>
        <v>0</v>
      </c>
      <c r="DK283" s="61">
        <f t="shared" si="279"/>
        <v>0</v>
      </c>
      <c r="DL283" s="61">
        <f t="shared" si="279"/>
        <v>0</v>
      </c>
      <c r="DM283" s="61">
        <f t="shared" si="279"/>
        <v>0</v>
      </c>
      <c r="DN283" s="61">
        <f t="shared" si="279"/>
        <v>0</v>
      </c>
      <c r="DO283" s="61">
        <f t="shared" si="279"/>
        <v>0</v>
      </c>
      <c r="DP283" s="61">
        <f t="shared" si="279"/>
        <v>0</v>
      </c>
      <c r="DQ283" s="61">
        <f t="shared" si="279"/>
        <v>0</v>
      </c>
      <c r="DR283" s="61">
        <f t="shared" si="279"/>
        <v>0</v>
      </c>
      <c r="DS283" s="61">
        <f t="shared" si="280"/>
        <v>0</v>
      </c>
      <c r="DT283" s="61">
        <f t="shared" si="259"/>
        <v>0</v>
      </c>
      <c r="DU283" s="61">
        <f t="shared" si="259"/>
        <v>0</v>
      </c>
      <c r="DV283" s="61">
        <f t="shared" si="259"/>
        <v>0</v>
      </c>
      <c r="DW283" s="61">
        <f t="shared" si="259"/>
        <v>0</v>
      </c>
      <c r="DX283" s="61">
        <f t="shared" si="259"/>
        <v>0</v>
      </c>
      <c r="DY283" s="61">
        <f t="shared" si="259"/>
        <v>0</v>
      </c>
      <c r="DZ283" s="61">
        <f t="shared" si="263"/>
        <v>1</v>
      </c>
    </row>
    <row r="284" spans="1:130">
      <c r="C284" s="53">
        <v>2026</v>
      </c>
      <c r="D284" s="64"/>
      <c r="E284" s="64"/>
      <c r="F284" s="64"/>
      <c r="G284" s="64"/>
      <c r="H284" s="64"/>
      <c r="I284" s="64"/>
      <c r="J284" s="64">
        <f t="shared" si="270"/>
        <v>0</v>
      </c>
      <c r="K284" s="64">
        <f t="shared" si="271"/>
        <v>0</v>
      </c>
      <c r="L284" s="64">
        <f t="shared" si="272"/>
        <v>0</v>
      </c>
      <c r="M284" s="64">
        <f t="shared" si="273"/>
        <v>0</v>
      </c>
      <c r="N284" s="64">
        <f t="shared" si="274"/>
        <v>0</v>
      </c>
      <c r="O284" s="64">
        <f t="shared" si="275"/>
        <v>0</v>
      </c>
      <c r="P284" s="64">
        <f t="shared" si="276"/>
        <v>0</v>
      </c>
      <c r="Q284" s="64">
        <f t="shared" si="277"/>
        <v>0</v>
      </c>
      <c r="R284" s="64">
        <f t="shared" si="281"/>
        <v>0</v>
      </c>
      <c r="S284" s="64">
        <f t="shared" si="283"/>
        <v>0</v>
      </c>
      <c r="T284" s="64">
        <f t="shared" si="284"/>
        <v>0</v>
      </c>
      <c r="U284" s="64">
        <f t="shared" si="285"/>
        <v>0</v>
      </c>
      <c r="V284" s="64">
        <f t="shared" si="286"/>
        <v>1929.125</v>
      </c>
      <c r="W284" s="64">
        <f t="shared" si="287"/>
        <v>2377.5</v>
      </c>
      <c r="X284" s="64">
        <f t="shared" si="288"/>
        <v>1288.125</v>
      </c>
      <c r="Y284" s="64">
        <f t="shared" si="289"/>
        <v>1406.25</v>
      </c>
      <c r="Z284" s="64">
        <f t="shared" si="290"/>
        <v>1471.875</v>
      </c>
      <c r="AA284" s="64">
        <f t="shared" si="291"/>
        <v>1417.875</v>
      </c>
      <c r="AB284" s="64">
        <f t="shared" ref="AB284:AB302" si="292">VLOOKUP($C$90,$D$3:$K$63,$A$71,0)*(B260-B259)</f>
        <v>1558.875</v>
      </c>
      <c r="AC284" s="64">
        <f>VLOOKUP($C$91,$D$3:$K$63,$A$71,0)*(B259-B258)</f>
        <v>1514.25</v>
      </c>
      <c r="AD284" s="64">
        <f>VLOOKUP($C$92,$D$3:$K$63,$A$71,0)*B258</f>
        <v>0</v>
      </c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54">
        <f t="shared" si="261"/>
        <v>12963.875</v>
      </c>
      <c r="BP284" s="53">
        <v>2026</v>
      </c>
      <c r="BQ284" s="61">
        <f t="shared" si="262"/>
        <v>0</v>
      </c>
      <c r="BR284" s="61">
        <f t="shared" si="262"/>
        <v>0</v>
      </c>
      <c r="BS284" s="61">
        <f t="shared" si="262"/>
        <v>0</v>
      </c>
      <c r="BT284" s="61">
        <f t="shared" si="262"/>
        <v>0</v>
      </c>
      <c r="BU284" s="61">
        <f t="shared" si="262"/>
        <v>0</v>
      </c>
      <c r="BV284" s="61">
        <f t="shared" si="262"/>
        <v>0</v>
      </c>
      <c r="BW284" s="61">
        <f t="shared" si="262"/>
        <v>0</v>
      </c>
      <c r="BX284" s="61">
        <f t="shared" si="262"/>
        <v>0</v>
      </c>
      <c r="BY284" s="61">
        <f t="shared" si="262"/>
        <v>0</v>
      </c>
      <c r="BZ284" s="61">
        <f t="shared" si="262"/>
        <v>0</v>
      </c>
      <c r="CA284" s="61">
        <f t="shared" si="262"/>
        <v>0</v>
      </c>
      <c r="CB284" s="61">
        <f t="shared" si="262"/>
        <v>0</v>
      </c>
      <c r="CC284" s="61">
        <f t="shared" si="262"/>
        <v>0</v>
      </c>
      <c r="CD284" s="61">
        <f t="shared" si="262"/>
        <v>0</v>
      </c>
      <c r="CE284" s="61">
        <f t="shared" si="262"/>
        <v>0</v>
      </c>
      <c r="CF284" s="61">
        <f t="shared" si="262"/>
        <v>0</v>
      </c>
      <c r="CG284" s="61">
        <f t="shared" si="278"/>
        <v>0</v>
      </c>
      <c r="CH284" s="61">
        <f t="shared" si="278"/>
        <v>0</v>
      </c>
      <c r="CI284" s="61">
        <f t="shared" si="278"/>
        <v>0.148807744597969</v>
      </c>
      <c r="CJ284" s="61">
        <f t="shared" si="278"/>
        <v>0.18339423976241701</v>
      </c>
      <c r="CK284" s="61">
        <f t="shared" si="278"/>
        <v>9.9362651984842496E-2</v>
      </c>
      <c r="CL284" s="61">
        <f t="shared" si="278"/>
        <v>0.108474510900483</v>
      </c>
      <c r="CM284" s="61">
        <f t="shared" si="278"/>
        <v>0.113536654742506</v>
      </c>
      <c r="CN284" s="61">
        <f t="shared" si="278"/>
        <v>0.109371233523927</v>
      </c>
      <c r="CO284" s="61">
        <f t="shared" si="278"/>
        <v>0.120247611150215</v>
      </c>
      <c r="CP284" s="61">
        <f t="shared" si="278"/>
        <v>0.11680535333764</v>
      </c>
      <c r="CQ284" s="61">
        <f t="shared" si="278"/>
        <v>0</v>
      </c>
      <c r="CR284" s="61">
        <f t="shared" si="278"/>
        <v>0</v>
      </c>
      <c r="CS284" s="61">
        <f t="shared" si="278"/>
        <v>0</v>
      </c>
      <c r="CT284" s="61">
        <f t="shared" si="278"/>
        <v>0</v>
      </c>
      <c r="CU284" s="61">
        <f t="shared" si="278"/>
        <v>0</v>
      </c>
      <c r="CV284" s="61">
        <f t="shared" si="278"/>
        <v>0</v>
      </c>
      <c r="CW284" s="61">
        <f t="shared" ref="CW284:DL318" si="293">AJ284/$BM284</f>
        <v>0</v>
      </c>
      <c r="CX284" s="61">
        <f t="shared" si="282"/>
        <v>0</v>
      </c>
      <c r="CY284" s="61">
        <f t="shared" si="282"/>
        <v>0</v>
      </c>
      <c r="CZ284" s="61">
        <f t="shared" si="282"/>
        <v>0</v>
      </c>
      <c r="DA284" s="61">
        <f t="shared" si="282"/>
        <v>0</v>
      </c>
      <c r="DB284" s="61">
        <f t="shared" si="282"/>
        <v>0</v>
      </c>
      <c r="DC284" s="61">
        <f t="shared" si="279"/>
        <v>0</v>
      </c>
      <c r="DD284" s="61">
        <f t="shared" si="279"/>
        <v>0</v>
      </c>
      <c r="DE284" s="61">
        <f t="shared" si="279"/>
        <v>0</v>
      </c>
      <c r="DF284" s="61">
        <f t="shared" si="279"/>
        <v>0</v>
      </c>
      <c r="DG284" s="61">
        <f t="shared" si="279"/>
        <v>0</v>
      </c>
      <c r="DH284" s="61">
        <f t="shared" si="279"/>
        <v>0</v>
      </c>
      <c r="DI284" s="61">
        <f t="shared" si="279"/>
        <v>0</v>
      </c>
      <c r="DJ284" s="61">
        <f t="shared" si="279"/>
        <v>0</v>
      </c>
      <c r="DK284" s="61">
        <f t="shared" si="279"/>
        <v>0</v>
      </c>
      <c r="DL284" s="61">
        <f t="shared" si="279"/>
        <v>0</v>
      </c>
      <c r="DM284" s="61">
        <f t="shared" si="279"/>
        <v>0</v>
      </c>
      <c r="DN284" s="61">
        <f t="shared" si="279"/>
        <v>0</v>
      </c>
      <c r="DO284" s="61">
        <f t="shared" si="279"/>
        <v>0</v>
      </c>
      <c r="DP284" s="61">
        <f t="shared" si="279"/>
        <v>0</v>
      </c>
      <c r="DQ284" s="61">
        <f t="shared" si="279"/>
        <v>0</v>
      </c>
      <c r="DR284" s="61">
        <f t="shared" si="279"/>
        <v>0</v>
      </c>
      <c r="DS284" s="61">
        <f t="shared" si="280"/>
        <v>0</v>
      </c>
      <c r="DT284" s="61">
        <f t="shared" si="259"/>
        <v>0</v>
      </c>
      <c r="DU284" s="61">
        <f t="shared" si="259"/>
        <v>0</v>
      </c>
      <c r="DV284" s="61">
        <f t="shared" si="259"/>
        <v>0</v>
      </c>
      <c r="DW284" s="61">
        <f t="shared" si="259"/>
        <v>0</v>
      </c>
      <c r="DX284" s="61">
        <f t="shared" si="259"/>
        <v>0</v>
      </c>
      <c r="DY284" s="61">
        <f t="shared" si="259"/>
        <v>0</v>
      </c>
      <c r="DZ284" s="61">
        <f t="shared" si="263"/>
        <v>1</v>
      </c>
    </row>
    <row r="285" spans="1:130">
      <c r="C285" s="53">
        <v>2027</v>
      </c>
      <c r="D285" s="64"/>
      <c r="E285" s="64"/>
      <c r="F285" s="64"/>
      <c r="G285" s="64"/>
      <c r="H285" s="64"/>
      <c r="I285" s="64"/>
      <c r="J285" s="64"/>
      <c r="K285" s="64">
        <f t="shared" si="271"/>
        <v>0</v>
      </c>
      <c r="L285" s="64">
        <f t="shared" si="272"/>
        <v>0</v>
      </c>
      <c r="M285" s="64">
        <f t="shared" si="273"/>
        <v>0</v>
      </c>
      <c r="N285" s="64">
        <f t="shared" si="274"/>
        <v>0</v>
      </c>
      <c r="O285" s="64">
        <f t="shared" si="275"/>
        <v>0</v>
      </c>
      <c r="P285" s="64">
        <f t="shared" si="276"/>
        <v>0</v>
      </c>
      <c r="Q285" s="64">
        <f t="shared" si="277"/>
        <v>0</v>
      </c>
      <c r="R285" s="64">
        <f t="shared" si="281"/>
        <v>0</v>
      </c>
      <c r="S285" s="64">
        <f t="shared" si="283"/>
        <v>0</v>
      </c>
      <c r="T285" s="64">
        <f t="shared" si="284"/>
        <v>0</v>
      </c>
      <c r="U285" s="64">
        <f t="shared" si="285"/>
        <v>0</v>
      </c>
      <c r="V285" s="64">
        <f t="shared" si="286"/>
        <v>0</v>
      </c>
      <c r="W285" s="64">
        <f t="shared" si="287"/>
        <v>2377.5</v>
      </c>
      <c r="X285" s="64">
        <f t="shared" si="288"/>
        <v>1288.125</v>
      </c>
      <c r="Y285" s="64">
        <f t="shared" si="289"/>
        <v>1406.25</v>
      </c>
      <c r="Z285" s="64">
        <f t="shared" si="290"/>
        <v>1471.875</v>
      </c>
      <c r="AA285" s="64">
        <f t="shared" si="291"/>
        <v>1417.875</v>
      </c>
      <c r="AB285" s="64">
        <f t="shared" si="292"/>
        <v>1558.875</v>
      </c>
      <c r="AC285" s="64">
        <f t="shared" ref="AC285:AC303" si="294">VLOOKUP($C$91,$D$3:$K$63,$A$71,0)*(B260-B259)</f>
        <v>1514.25</v>
      </c>
      <c r="AD285" s="64">
        <f>VLOOKUP($C$92,$D$3:$K$63,$A$71,0)*(B259-B258)</f>
        <v>1465.125</v>
      </c>
      <c r="AE285" s="64">
        <f>VLOOKUP($C$93,$D$3:$K$63,$A$71,0)*B258</f>
        <v>0</v>
      </c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54">
        <f t="shared" si="261"/>
        <v>12499.875</v>
      </c>
      <c r="BP285" s="53">
        <v>2027</v>
      </c>
      <c r="BQ285" s="61">
        <f t="shared" si="262"/>
        <v>0</v>
      </c>
      <c r="BR285" s="61">
        <f t="shared" si="262"/>
        <v>0</v>
      </c>
      <c r="BS285" s="61">
        <f t="shared" si="262"/>
        <v>0</v>
      </c>
      <c r="BT285" s="61">
        <f t="shared" si="262"/>
        <v>0</v>
      </c>
      <c r="BU285" s="61">
        <f t="shared" si="262"/>
        <v>0</v>
      </c>
      <c r="BV285" s="61">
        <f t="shared" si="262"/>
        <v>0</v>
      </c>
      <c r="BW285" s="61">
        <f t="shared" si="262"/>
        <v>0</v>
      </c>
      <c r="BX285" s="61">
        <f t="shared" si="262"/>
        <v>0</v>
      </c>
      <c r="BY285" s="61">
        <f t="shared" si="262"/>
        <v>0</v>
      </c>
      <c r="BZ285" s="61">
        <f t="shared" si="262"/>
        <v>0</v>
      </c>
      <c r="CA285" s="61">
        <f t="shared" si="262"/>
        <v>0</v>
      </c>
      <c r="CB285" s="61">
        <f t="shared" si="262"/>
        <v>0</v>
      </c>
      <c r="CC285" s="61">
        <f t="shared" si="262"/>
        <v>0</v>
      </c>
      <c r="CD285" s="61">
        <f t="shared" si="262"/>
        <v>0</v>
      </c>
      <c r="CE285" s="61">
        <f t="shared" si="262"/>
        <v>0</v>
      </c>
      <c r="CF285" s="61">
        <f t="shared" si="262"/>
        <v>0</v>
      </c>
      <c r="CG285" s="61">
        <f t="shared" si="278"/>
        <v>0</v>
      </c>
      <c r="CH285" s="61">
        <f t="shared" si="278"/>
        <v>0</v>
      </c>
      <c r="CI285" s="61">
        <f t="shared" si="278"/>
        <v>0</v>
      </c>
      <c r="CJ285" s="61">
        <f t="shared" si="278"/>
        <v>0.19020190201902001</v>
      </c>
      <c r="CK285" s="61">
        <f t="shared" si="278"/>
        <v>0.10305103051030499</v>
      </c>
      <c r="CL285" s="61">
        <f t="shared" si="278"/>
        <v>0.11250112501124999</v>
      </c>
      <c r="CM285" s="61">
        <f t="shared" si="278"/>
        <v>0.117751177511775</v>
      </c>
      <c r="CN285" s="61">
        <f t="shared" si="278"/>
        <v>0.113431134311343</v>
      </c>
      <c r="CO285" s="61">
        <f t="shared" si="278"/>
        <v>0.124711247112471</v>
      </c>
      <c r="CP285" s="61">
        <f t="shared" si="278"/>
        <v>0.12114121141211399</v>
      </c>
      <c r="CQ285" s="61">
        <f t="shared" si="278"/>
        <v>0.117211172111721</v>
      </c>
      <c r="CR285" s="61">
        <f t="shared" si="278"/>
        <v>0</v>
      </c>
      <c r="CS285" s="61">
        <f t="shared" si="278"/>
        <v>0</v>
      </c>
      <c r="CT285" s="61">
        <f t="shared" si="278"/>
        <v>0</v>
      </c>
      <c r="CU285" s="61">
        <f t="shared" si="278"/>
        <v>0</v>
      </c>
      <c r="CV285" s="61">
        <f t="shared" si="278"/>
        <v>0</v>
      </c>
      <c r="CW285" s="61">
        <f t="shared" si="293"/>
        <v>0</v>
      </c>
      <c r="CX285" s="61">
        <f t="shared" si="282"/>
        <v>0</v>
      </c>
      <c r="CY285" s="61">
        <f t="shared" si="282"/>
        <v>0</v>
      </c>
      <c r="CZ285" s="61">
        <f t="shared" si="282"/>
        <v>0</v>
      </c>
      <c r="DA285" s="61">
        <f t="shared" si="282"/>
        <v>0</v>
      </c>
      <c r="DB285" s="61">
        <f t="shared" si="282"/>
        <v>0</v>
      </c>
      <c r="DC285" s="61">
        <f t="shared" si="279"/>
        <v>0</v>
      </c>
      <c r="DD285" s="61">
        <f t="shared" si="279"/>
        <v>0</v>
      </c>
      <c r="DE285" s="61">
        <f t="shared" si="279"/>
        <v>0</v>
      </c>
      <c r="DF285" s="61">
        <f t="shared" si="279"/>
        <v>0</v>
      </c>
      <c r="DG285" s="61">
        <f t="shared" si="279"/>
        <v>0</v>
      </c>
      <c r="DH285" s="61">
        <f t="shared" si="279"/>
        <v>0</v>
      </c>
      <c r="DI285" s="61">
        <f t="shared" si="279"/>
        <v>0</v>
      </c>
      <c r="DJ285" s="61">
        <f t="shared" si="279"/>
        <v>0</v>
      </c>
      <c r="DK285" s="61">
        <f t="shared" si="279"/>
        <v>0</v>
      </c>
      <c r="DL285" s="61">
        <f t="shared" si="279"/>
        <v>0</v>
      </c>
      <c r="DM285" s="61">
        <f t="shared" si="279"/>
        <v>0</v>
      </c>
      <c r="DN285" s="61">
        <f t="shared" si="279"/>
        <v>0</v>
      </c>
      <c r="DO285" s="61">
        <f t="shared" si="279"/>
        <v>0</v>
      </c>
      <c r="DP285" s="61">
        <f t="shared" si="279"/>
        <v>0</v>
      </c>
      <c r="DQ285" s="61">
        <f t="shared" si="279"/>
        <v>0</v>
      </c>
      <c r="DR285" s="61">
        <f t="shared" si="279"/>
        <v>0</v>
      </c>
      <c r="DS285" s="61">
        <f t="shared" si="280"/>
        <v>0</v>
      </c>
      <c r="DT285" s="61">
        <f t="shared" si="259"/>
        <v>0</v>
      </c>
      <c r="DU285" s="61">
        <f t="shared" si="259"/>
        <v>0</v>
      </c>
      <c r="DV285" s="61">
        <f t="shared" si="259"/>
        <v>0</v>
      </c>
      <c r="DW285" s="61">
        <f t="shared" si="259"/>
        <v>0</v>
      </c>
      <c r="DX285" s="61">
        <f t="shared" si="259"/>
        <v>0</v>
      </c>
      <c r="DY285" s="61">
        <f t="shared" si="259"/>
        <v>0</v>
      </c>
      <c r="DZ285" s="61">
        <f t="shared" si="263"/>
        <v>1</v>
      </c>
    </row>
    <row r="286" spans="1:130">
      <c r="C286" s="53">
        <v>2028</v>
      </c>
      <c r="D286" s="64"/>
      <c r="E286" s="64"/>
      <c r="F286" s="64"/>
      <c r="G286" s="64"/>
      <c r="H286" s="64"/>
      <c r="I286" s="64"/>
      <c r="J286" s="64"/>
      <c r="K286" s="64"/>
      <c r="L286" s="64">
        <f t="shared" si="272"/>
        <v>0</v>
      </c>
      <c r="M286" s="64">
        <f t="shared" si="273"/>
        <v>0</v>
      </c>
      <c r="N286" s="64">
        <f t="shared" si="274"/>
        <v>0</v>
      </c>
      <c r="O286" s="64">
        <f t="shared" si="275"/>
        <v>0</v>
      </c>
      <c r="P286" s="64">
        <f t="shared" si="276"/>
        <v>0</v>
      </c>
      <c r="Q286" s="64">
        <f t="shared" si="277"/>
        <v>0</v>
      </c>
      <c r="R286" s="64">
        <f t="shared" si="281"/>
        <v>0</v>
      </c>
      <c r="S286" s="64">
        <f t="shared" si="283"/>
        <v>0</v>
      </c>
      <c r="T286" s="64">
        <f t="shared" si="284"/>
        <v>0</v>
      </c>
      <c r="U286" s="64">
        <f t="shared" si="285"/>
        <v>0</v>
      </c>
      <c r="V286" s="64">
        <f t="shared" si="286"/>
        <v>0</v>
      </c>
      <c r="W286" s="64">
        <f t="shared" si="287"/>
        <v>0</v>
      </c>
      <c r="X286" s="64">
        <f t="shared" si="288"/>
        <v>1288.125</v>
      </c>
      <c r="Y286" s="64">
        <f t="shared" si="289"/>
        <v>1406.25</v>
      </c>
      <c r="Z286" s="64">
        <f t="shared" si="290"/>
        <v>1471.875</v>
      </c>
      <c r="AA286" s="64">
        <f t="shared" si="291"/>
        <v>1417.875</v>
      </c>
      <c r="AB286" s="64">
        <f t="shared" si="292"/>
        <v>1558.875</v>
      </c>
      <c r="AC286" s="64">
        <f t="shared" si="294"/>
        <v>1514.25</v>
      </c>
      <c r="AD286" s="64">
        <f t="shared" ref="AD286:AD304" si="295">VLOOKUP($C$92,$D$3:$K$63,$A$71,0)*(B260-B259)</f>
        <v>1465.125</v>
      </c>
      <c r="AE286" s="64">
        <f>VLOOKUP($C$93,$D$3:$K$63,$A$71,0)*(B259-B258)</f>
        <v>1420.875</v>
      </c>
      <c r="AF286" s="64">
        <f>VLOOKUP($C$94,$D$3:$K$63,$A$71,0)*B258</f>
        <v>0</v>
      </c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54">
        <f t="shared" si="261"/>
        <v>11543.25</v>
      </c>
      <c r="BP286" s="53">
        <v>2028</v>
      </c>
      <c r="BQ286" s="61">
        <f t="shared" si="262"/>
        <v>0</v>
      </c>
      <c r="BR286" s="61">
        <f t="shared" si="262"/>
        <v>0</v>
      </c>
      <c r="BS286" s="61">
        <f t="shared" si="262"/>
        <v>0</v>
      </c>
      <c r="BT286" s="61">
        <f t="shared" si="262"/>
        <v>0</v>
      </c>
      <c r="BU286" s="61">
        <f t="shared" si="262"/>
        <v>0</v>
      </c>
      <c r="BV286" s="61">
        <f t="shared" si="262"/>
        <v>0</v>
      </c>
      <c r="BW286" s="61">
        <f t="shared" si="262"/>
        <v>0</v>
      </c>
      <c r="BX286" s="61">
        <f t="shared" si="262"/>
        <v>0</v>
      </c>
      <c r="BY286" s="61">
        <f t="shared" si="262"/>
        <v>0</v>
      </c>
      <c r="BZ286" s="61">
        <f t="shared" si="262"/>
        <v>0</v>
      </c>
      <c r="CA286" s="61">
        <f t="shared" si="262"/>
        <v>0</v>
      </c>
      <c r="CB286" s="61">
        <f t="shared" si="262"/>
        <v>0</v>
      </c>
      <c r="CC286" s="61">
        <f t="shared" si="262"/>
        <v>0</v>
      </c>
      <c r="CD286" s="61">
        <f t="shared" si="262"/>
        <v>0</v>
      </c>
      <c r="CE286" s="61">
        <f t="shared" si="262"/>
        <v>0</v>
      </c>
      <c r="CF286" s="61">
        <f t="shared" si="262"/>
        <v>0</v>
      </c>
      <c r="CG286" s="61">
        <f t="shared" si="278"/>
        <v>0</v>
      </c>
      <c r="CH286" s="61">
        <f t="shared" si="278"/>
        <v>0</v>
      </c>
      <c r="CI286" s="61">
        <f t="shared" si="278"/>
        <v>0</v>
      </c>
      <c r="CJ286" s="61">
        <f t="shared" si="278"/>
        <v>0</v>
      </c>
      <c r="CK286" s="61">
        <f t="shared" si="278"/>
        <v>0.111591189656293</v>
      </c>
      <c r="CL286" s="61">
        <f t="shared" si="278"/>
        <v>0.12182444285621501</v>
      </c>
      <c r="CM286" s="61">
        <f t="shared" si="278"/>
        <v>0.127509583522838</v>
      </c>
      <c r="CN286" s="61">
        <f t="shared" si="278"/>
        <v>0.122831524917159</v>
      </c>
      <c r="CO286" s="61">
        <f t="shared" si="278"/>
        <v>0.13504645572087601</v>
      </c>
      <c r="CP286" s="61">
        <f t="shared" si="278"/>
        <v>0.13118056006757201</v>
      </c>
      <c r="CQ286" s="61">
        <f t="shared" si="278"/>
        <v>0.126924826197128</v>
      </c>
      <c r="CR286" s="61">
        <f t="shared" si="278"/>
        <v>0.12309141706191901</v>
      </c>
      <c r="CS286" s="61">
        <f t="shared" si="278"/>
        <v>0</v>
      </c>
      <c r="CT286" s="61">
        <f t="shared" si="278"/>
        <v>0</v>
      </c>
      <c r="CU286" s="61">
        <f t="shared" si="278"/>
        <v>0</v>
      </c>
      <c r="CV286" s="61">
        <f t="shared" si="278"/>
        <v>0</v>
      </c>
      <c r="CW286" s="61">
        <f t="shared" si="293"/>
        <v>0</v>
      </c>
      <c r="CX286" s="61">
        <f t="shared" si="282"/>
        <v>0</v>
      </c>
      <c r="CY286" s="61">
        <f t="shared" si="282"/>
        <v>0</v>
      </c>
      <c r="CZ286" s="61">
        <f t="shared" si="282"/>
        <v>0</v>
      </c>
      <c r="DA286" s="61">
        <f t="shared" si="282"/>
        <v>0</v>
      </c>
      <c r="DB286" s="61">
        <f t="shared" si="282"/>
        <v>0</v>
      </c>
      <c r="DC286" s="61">
        <f t="shared" si="279"/>
        <v>0</v>
      </c>
      <c r="DD286" s="61">
        <f t="shared" si="279"/>
        <v>0</v>
      </c>
      <c r="DE286" s="61">
        <f t="shared" si="279"/>
        <v>0</v>
      </c>
      <c r="DF286" s="61">
        <f t="shared" si="279"/>
        <v>0</v>
      </c>
      <c r="DG286" s="61">
        <f t="shared" si="279"/>
        <v>0</v>
      </c>
      <c r="DH286" s="61">
        <f t="shared" si="279"/>
        <v>0</v>
      </c>
      <c r="DI286" s="61">
        <f t="shared" si="279"/>
        <v>0</v>
      </c>
      <c r="DJ286" s="61">
        <f t="shared" si="279"/>
        <v>0</v>
      </c>
      <c r="DK286" s="61">
        <f t="shared" si="279"/>
        <v>0</v>
      </c>
      <c r="DL286" s="61">
        <f t="shared" si="279"/>
        <v>0</v>
      </c>
      <c r="DM286" s="61">
        <f t="shared" si="279"/>
        <v>0</v>
      </c>
      <c r="DN286" s="61">
        <f t="shared" si="279"/>
        <v>0</v>
      </c>
      <c r="DO286" s="61">
        <f t="shared" si="279"/>
        <v>0</v>
      </c>
      <c r="DP286" s="61">
        <f t="shared" si="279"/>
        <v>0</v>
      </c>
      <c r="DQ286" s="61">
        <f t="shared" si="279"/>
        <v>0</v>
      </c>
      <c r="DR286" s="61">
        <f t="shared" si="279"/>
        <v>0</v>
      </c>
      <c r="DS286" s="61">
        <f t="shared" si="280"/>
        <v>0</v>
      </c>
      <c r="DT286" s="61">
        <f t="shared" si="259"/>
        <v>0</v>
      </c>
      <c r="DU286" s="61">
        <f t="shared" si="259"/>
        <v>0</v>
      </c>
      <c r="DV286" s="61">
        <f t="shared" si="259"/>
        <v>0</v>
      </c>
      <c r="DW286" s="61">
        <f t="shared" si="259"/>
        <v>0</v>
      </c>
      <c r="DX286" s="61">
        <f t="shared" si="259"/>
        <v>0</v>
      </c>
      <c r="DY286" s="61">
        <f t="shared" si="259"/>
        <v>0</v>
      </c>
      <c r="DZ286" s="61">
        <f t="shared" si="263"/>
        <v>1</v>
      </c>
    </row>
    <row r="287" spans="1:130">
      <c r="C287" s="53">
        <v>2029</v>
      </c>
      <c r="D287" s="64"/>
      <c r="E287" s="64"/>
      <c r="F287" s="64"/>
      <c r="G287" s="64"/>
      <c r="H287" s="64"/>
      <c r="I287" s="64"/>
      <c r="J287" s="64"/>
      <c r="K287" s="64"/>
      <c r="L287" s="64"/>
      <c r="M287" s="64">
        <f t="shared" si="273"/>
        <v>0</v>
      </c>
      <c r="N287" s="64">
        <f t="shared" si="274"/>
        <v>0</v>
      </c>
      <c r="O287" s="64">
        <f t="shared" si="275"/>
        <v>0</v>
      </c>
      <c r="P287" s="64">
        <f t="shared" si="276"/>
        <v>0</v>
      </c>
      <c r="Q287" s="64">
        <f t="shared" si="277"/>
        <v>0</v>
      </c>
      <c r="R287" s="64">
        <f t="shared" si="281"/>
        <v>0</v>
      </c>
      <c r="S287" s="64">
        <f t="shared" si="283"/>
        <v>0</v>
      </c>
      <c r="T287" s="64">
        <f t="shared" si="284"/>
        <v>0</v>
      </c>
      <c r="U287" s="64">
        <f t="shared" si="285"/>
        <v>0</v>
      </c>
      <c r="V287" s="64">
        <f t="shared" si="286"/>
        <v>0</v>
      </c>
      <c r="W287" s="64">
        <f t="shared" si="287"/>
        <v>0</v>
      </c>
      <c r="X287" s="64">
        <f t="shared" si="288"/>
        <v>0</v>
      </c>
      <c r="Y287" s="64">
        <f t="shared" si="289"/>
        <v>1406.25</v>
      </c>
      <c r="Z287" s="64">
        <f t="shared" si="290"/>
        <v>1471.875</v>
      </c>
      <c r="AA287" s="64">
        <f t="shared" si="291"/>
        <v>1417.875</v>
      </c>
      <c r="AB287" s="64">
        <f t="shared" si="292"/>
        <v>1558.875</v>
      </c>
      <c r="AC287" s="64">
        <f t="shared" si="294"/>
        <v>1514.25</v>
      </c>
      <c r="AD287" s="64">
        <f t="shared" si="295"/>
        <v>1465.125</v>
      </c>
      <c r="AE287" s="64">
        <f t="shared" ref="AE287:AE305" si="296">VLOOKUP($C$93,$D$3:$K$63,$A$71,0)*(B260-B259)</f>
        <v>1420.875</v>
      </c>
      <c r="AF287" s="64">
        <f>VLOOKUP($C$94,$D$3:$K$63,$A$71,0)*(B259-B258)</f>
        <v>1373.625</v>
      </c>
      <c r="AG287" s="64">
        <f>VLOOKUP($C$95,$D$3:$K$63,$A$71,0)*B258</f>
        <v>0</v>
      </c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54">
        <f t="shared" si="261"/>
        <v>11628.75</v>
      </c>
      <c r="BP287" s="53">
        <v>2029</v>
      </c>
      <c r="BQ287" s="61">
        <f t="shared" si="262"/>
        <v>0</v>
      </c>
      <c r="BR287" s="61">
        <f t="shared" si="262"/>
        <v>0</v>
      </c>
      <c r="BS287" s="61">
        <f t="shared" si="262"/>
        <v>0</v>
      </c>
      <c r="BT287" s="61">
        <f t="shared" si="262"/>
        <v>0</v>
      </c>
      <c r="BU287" s="61">
        <f t="shared" si="262"/>
        <v>0</v>
      </c>
      <c r="BV287" s="61">
        <f t="shared" si="262"/>
        <v>0</v>
      </c>
      <c r="BW287" s="61">
        <f t="shared" si="262"/>
        <v>0</v>
      </c>
      <c r="BX287" s="61">
        <f t="shared" si="262"/>
        <v>0</v>
      </c>
      <c r="BY287" s="61">
        <f t="shared" si="262"/>
        <v>0</v>
      </c>
      <c r="BZ287" s="61">
        <f t="shared" si="262"/>
        <v>0</v>
      </c>
      <c r="CA287" s="61">
        <f t="shared" si="262"/>
        <v>0</v>
      </c>
      <c r="CB287" s="61">
        <f t="shared" si="262"/>
        <v>0</v>
      </c>
      <c r="CC287" s="61">
        <f t="shared" si="262"/>
        <v>0</v>
      </c>
      <c r="CD287" s="61">
        <f t="shared" si="262"/>
        <v>0</v>
      </c>
      <c r="CE287" s="61">
        <f t="shared" si="262"/>
        <v>0</v>
      </c>
      <c r="CF287" s="61">
        <f t="shared" si="262"/>
        <v>0</v>
      </c>
      <c r="CG287" s="61">
        <f t="shared" si="278"/>
        <v>0</v>
      </c>
      <c r="CH287" s="61">
        <f t="shared" si="278"/>
        <v>0</v>
      </c>
      <c r="CI287" s="61">
        <f t="shared" si="278"/>
        <v>0</v>
      </c>
      <c r="CJ287" s="61">
        <f t="shared" si="278"/>
        <v>0</v>
      </c>
      <c r="CK287" s="61">
        <f t="shared" si="278"/>
        <v>0</v>
      </c>
      <c r="CL287" s="61">
        <f t="shared" si="278"/>
        <v>0.12092873266688201</v>
      </c>
      <c r="CM287" s="61">
        <f t="shared" si="278"/>
        <v>0.12657207352466901</v>
      </c>
      <c r="CN287" s="61">
        <f t="shared" si="278"/>
        <v>0.121928410190261</v>
      </c>
      <c r="CO287" s="61">
        <f t="shared" si="278"/>
        <v>0.13405353111899401</v>
      </c>
      <c r="CP287" s="61">
        <f t="shared" si="278"/>
        <v>0.13021605933569799</v>
      </c>
      <c r="CQ287" s="61">
        <f t="shared" si="278"/>
        <v>0.12599161560786801</v>
      </c>
      <c r="CR287" s="61">
        <f t="shared" si="278"/>
        <v>0.122186391486617</v>
      </c>
      <c r="CS287" s="61">
        <f t="shared" si="278"/>
        <v>0.11812318606901</v>
      </c>
      <c r="CT287" s="61">
        <f t="shared" si="278"/>
        <v>0</v>
      </c>
      <c r="CU287" s="61">
        <f t="shared" si="278"/>
        <v>0</v>
      </c>
      <c r="CV287" s="61">
        <f t="shared" si="278"/>
        <v>0</v>
      </c>
      <c r="CW287" s="61">
        <f t="shared" si="293"/>
        <v>0</v>
      </c>
      <c r="CX287" s="61">
        <f t="shared" si="282"/>
        <v>0</v>
      </c>
      <c r="CY287" s="61">
        <f t="shared" si="282"/>
        <v>0</v>
      </c>
      <c r="CZ287" s="61">
        <f t="shared" si="282"/>
        <v>0</v>
      </c>
      <c r="DA287" s="61">
        <f t="shared" si="282"/>
        <v>0</v>
      </c>
      <c r="DB287" s="61">
        <f t="shared" si="282"/>
        <v>0</v>
      </c>
      <c r="DC287" s="61">
        <f t="shared" si="279"/>
        <v>0</v>
      </c>
      <c r="DD287" s="61">
        <f t="shared" si="279"/>
        <v>0</v>
      </c>
      <c r="DE287" s="61">
        <f t="shared" si="279"/>
        <v>0</v>
      </c>
      <c r="DF287" s="61">
        <f t="shared" si="279"/>
        <v>0</v>
      </c>
      <c r="DG287" s="61">
        <f t="shared" si="279"/>
        <v>0</v>
      </c>
      <c r="DH287" s="61">
        <f t="shared" si="279"/>
        <v>0</v>
      </c>
      <c r="DI287" s="61">
        <f t="shared" si="279"/>
        <v>0</v>
      </c>
      <c r="DJ287" s="61">
        <f t="shared" si="279"/>
        <v>0</v>
      </c>
      <c r="DK287" s="61">
        <f t="shared" si="279"/>
        <v>0</v>
      </c>
      <c r="DL287" s="61">
        <f t="shared" si="279"/>
        <v>0</v>
      </c>
      <c r="DM287" s="61">
        <f t="shared" si="279"/>
        <v>0</v>
      </c>
      <c r="DN287" s="61">
        <f t="shared" si="279"/>
        <v>0</v>
      </c>
      <c r="DO287" s="61">
        <f t="shared" si="279"/>
        <v>0</v>
      </c>
      <c r="DP287" s="61">
        <f t="shared" si="279"/>
        <v>0</v>
      </c>
      <c r="DQ287" s="61">
        <f t="shared" si="279"/>
        <v>0</v>
      </c>
      <c r="DR287" s="61">
        <f t="shared" si="279"/>
        <v>0</v>
      </c>
      <c r="DS287" s="61">
        <f t="shared" si="280"/>
        <v>0</v>
      </c>
      <c r="DT287" s="61">
        <f t="shared" si="259"/>
        <v>0</v>
      </c>
      <c r="DU287" s="61">
        <f t="shared" si="259"/>
        <v>0</v>
      </c>
      <c r="DV287" s="61">
        <f t="shared" si="259"/>
        <v>0</v>
      </c>
      <c r="DW287" s="61">
        <f t="shared" si="259"/>
        <v>0</v>
      </c>
      <c r="DX287" s="61">
        <f t="shared" si="259"/>
        <v>0</v>
      </c>
      <c r="DY287" s="61">
        <f t="shared" si="259"/>
        <v>0</v>
      </c>
      <c r="DZ287" s="61">
        <f t="shared" si="263"/>
        <v>1</v>
      </c>
    </row>
    <row r="288" spans="1:130">
      <c r="C288" s="53">
        <v>2030</v>
      </c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>
        <f t="shared" si="274"/>
        <v>0</v>
      </c>
      <c r="O288" s="64">
        <f t="shared" si="275"/>
        <v>0</v>
      </c>
      <c r="P288" s="64">
        <f t="shared" si="276"/>
        <v>0</v>
      </c>
      <c r="Q288" s="64">
        <f t="shared" si="277"/>
        <v>0</v>
      </c>
      <c r="R288" s="64">
        <f t="shared" si="281"/>
        <v>0</v>
      </c>
      <c r="S288" s="64">
        <f t="shared" si="283"/>
        <v>0</v>
      </c>
      <c r="T288" s="64">
        <f t="shared" si="284"/>
        <v>0</v>
      </c>
      <c r="U288" s="64">
        <f t="shared" si="285"/>
        <v>0</v>
      </c>
      <c r="V288" s="64">
        <f t="shared" si="286"/>
        <v>0</v>
      </c>
      <c r="W288" s="64">
        <f t="shared" si="287"/>
        <v>0</v>
      </c>
      <c r="X288" s="64">
        <f t="shared" si="288"/>
        <v>0</v>
      </c>
      <c r="Y288" s="64">
        <f t="shared" si="289"/>
        <v>0</v>
      </c>
      <c r="Z288" s="64">
        <f t="shared" si="290"/>
        <v>1471.875</v>
      </c>
      <c r="AA288" s="64">
        <f t="shared" si="291"/>
        <v>1417.875</v>
      </c>
      <c r="AB288" s="64">
        <f t="shared" si="292"/>
        <v>1558.875</v>
      </c>
      <c r="AC288" s="64">
        <f t="shared" si="294"/>
        <v>1514.25</v>
      </c>
      <c r="AD288" s="64">
        <f t="shared" si="295"/>
        <v>1465.125</v>
      </c>
      <c r="AE288" s="64">
        <f t="shared" si="296"/>
        <v>1420.875</v>
      </c>
      <c r="AF288" s="64">
        <f t="shared" ref="AF288:AF306" si="297">VLOOKUP($C$94,$D$3:$K$63,$A$71,0)*(B260-B259)</f>
        <v>1373.625</v>
      </c>
      <c r="AG288" s="64">
        <f>VLOOKUP($C$95,$D$3:$K$63,$A$71,0)*(B259-B258)</f>
        <v>1310.625</v>
      </c>
      <c r="AH288" s="64">
        <f>VLOOKUP($C$96,$D$3:$K$63,$A$71,0)*B258</f>
        <v>0</v>
      </c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54">
        <f t="shared" si="261"/>
        <v>11533.125</v>
      </c>
      <c r="BP288" s="53">
        <v>2030</v>
      </c>
      <c r="BQ288" s="61">
        <f t="shared" si="262"/>
        <v>0</v>
      </c>
      <c r="BR288" s="61">
        <f t="shared" si="262"/>
        <v>0</v>
      </c>
      <c r="BS288" s="61">
        <f t="shared" si="262"/>
        <v>0</v>
      </c>
      <c r="BT288" s="61">
        <f t="shared" si="262"/>
        <v>0</v>
      </c>
      <c r="BU288" s="61">
        <f t="shared" si="262"/>
        <v>0</v>
      </c>
      <c r="BV288" s="61">
        <f t="shared" si="262"/>
        <v>0</v>
      </c>
      <c r="BW288" s="61">
        <f t="shared" si="262"/>
        <v>0</v>
      </c>
      <c r="BX288" s="61">
        <f t="shared" si="262"/>
        <v>0</v>
      </c>
      <c r="BY288" s="61">
        <f t="shared" si="262"/>
        <v>0</v>
      </c>
      <c r="BZ288" s="61">
        <f t="shared" si="262"/>
        <v>0</v>
      </c>
      <c r="CA288" s="61">
        <f t="shared" si="262"/>
        <v>0</v>
      </c>
      <c r="CB288" s="61">
        <f t="shared" si="262"/>
        <v>0</v>
      </c>
      <c r="CC288" s="61">
        <f t="shared" si="262"/>
        <v>0</v>
      </c>
      <c r="CD288" s="61">
        <f t="shared" si="262"/>
        <v>0</v>
      </c>
      <c r="CE288" s="61">
        <f t="shared" si="262"/>
        <v>0</v>
      </c>
      <c r="CF288" s="61">
        <f t="shared" si="262"/>
        <v>0</v>
      </c>
      <c r="CG288" s="61">
        <f t="shared" si="278"/>
        <v>0</v>
      </c>
      <c r="CH288" s="61">
        <f t="shared" si="278"/>
        <v>0</v>
      </c>
      <c r="CI288" s="61">
        <f t="shared" si="278"/>
        <v>0</v>
      </c>
      <c r="CJ288" s="61">
        <f t="shared" si="278"/>
        <v>0</v>
      </c>
      <c r="CK288" s="61">
        <f t="shared" si="278"/>
        <v>0</v>
      </c>
      <c r="CL288" s="61">
        <f t="shared" si="278"/>
        <v>0</v>
      </c>
      <c r="CM288" s="61">
        <f t="shared" si="278"/>
        <v>0.127621524955292</v>
      </c>
      <c r="CN288" s="61">
        <f t="shared" si="278"/>
        <v>0.122939359453747</v>
      </c>
      <c r="CO288" s="61">
        <f t="shared" si="278"/>
        <v>0.13516501381889101</v>
      </c>
      <c r="CP288" s="61">
        <f t="shared" si="278"/>
        <v>0.13129572427247599</v>
      </c>
      <c r="CQ288" s="61">
        <f t="shared" si="278"/>
        <v>0.12703625426759901</v>
      </c>
      <c r="CR288" s="61">
        <f t="shared" si="278"/>
        <v>0.123199479759389</v>
      </c>
      <c r="CS288" s="61">
        <f t="shared" si="278"/>
        <v>0.11910258494553699</v>
      </c>
      <c r="CT288" s="61">
        <f t="shared" si="278"/>
        <v>0.113640058527069</v>
      </c>
      <c r="CU288" s="61">
        <f t="shared" si="278"/>
        <v>0</v>
      </c>
      <c r="CV288" s="61">
        <f t="shared" si="278"/>
        <v>0</v>
      </c>
      <c r="CW288" s="61">
        <f t="shared" si="293"/>
        <v>0</v>
      </c>
      <c r="CX288" s="61">
        <f t="shared" si="282"/>
        <v>0</v>
      </c>
      <c r="CY288" s="61">
        <f t="shared" si="282"/>
        <v>0</v>
      </c>
      <c r="CZ288" s="61">
        <f t="shared" si="282"/>
        <v>0</v>
      </c>
      <c r="DA288" s="61">
        <f t="shared" si="282"/>
        <v>0</v>
      </c>
      <c r="DB288" s="61">
        <f t="shared" si="282"/>
        <v>0</v>
      </c>
      <c r="DC288" s="61">
        <f t="shared" si="279"/>
        <v>0</v>
      </c>
      <c r="DD288" s="61">
        <f t="shared" si="279"/>
        <v>0</v>
      </c>
      <c r="DE288" s="61">
        <f t="shared" si="279"/>
        <v>0</v>
      </c>
      <c r="DF288" s="61">
        <f t="shared" si="279"/>
        <v>0</v>
      </c>
      <c r="DG288" s="61">
        <f t="shared" si="279"/>
        <v>0</v>
      </c>
      <c r="DH288" s="61">
        <f t="shared" si="279"/>
        <v>0</v>
      </c>
      <c r="DI288" s="61">
        <f t="shared" si="279"/>
        <v>0</v>
      </c>
      <c r="DJ288" s="61">
        <f t="shared" si="279"/>
        <v>0</v>
      </c>
      <c r="DK288" s="61">
        <f t="shared" si="279"/>
        <v>0</v>
      </c>
      <c r="DL288" s="61">
        <f t="shared" si="279"/>
        <v>0</v>
      </c>
      <c r="DM288" s="61">
        <f t="shared" si="279"/>
        <v>0</v>
      </c>
      <c r="DN288" s="61">
        <f t="shared" si="279"/>
        <v>0</v>
      </c>
      <c r="DO288" s="61">
        <f t="shared" si="279"/>
        <v>0</v>
      </c>
      <c r="DP288" s="61">
        <f t="shared" si="279"/>
        <v>0</v>
      </c>
      <c r="DQ288" s="61">
        <f t="shared" si="279"/>
        <v>0</v>
      </c>
      <c r="DR288" s="61">
        <f t="shared" si="279"/>
        <v>0</v>
      </c>
      <c r="DS288" s="61">
        <f t="shared" si="280"/>
        <v>0</v>
      </c>
      <c r="DT288" s="61">
        <f t="shared" si="259"/>
        <v>0</v>
      </c>
      <c r="DU288" s="61">
        <f t="shared" si="259"/>
        <v>0</v>
      </c>
      <c r="DV288" s="61">
        <f t="shared" si="259"/>
        <v>0</v>
      </c>
      <c r="DW288" s="61">
        <f t="shared" si="259"/>
        <v>0</v>
      </c>
      <c r="DX288" s="61">
        <f t="shared" si="259"/>
        <v>0</v>
      </c>
      <c r="DY288" s="61">
        <f t="shared" si="259"/>
        <v>0</v>
      </c>
      <c r="DZ288" s="61">
        <f t="shared" si="263"/>
        <v>1</v>
      </c>
    </row>
    <row r="289" spans="3:130">
      <c r="C289" s="53">
        <v>2031</v>
      </c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>
        <f t="shared" si="275"/>
        <v>0</v>
      </c>
      <c r="P289" s="64">
        <f t="shared" si="276"/>
        <v>0</v>
      </c>
      <c r="Q289" s="64">
        <f t="shared" si="277"/>
        <v>0</v>
      </c>
      <c r="R289" s="64">
        <f t="shared" si="281"/>
        <v>0</v>
      </c>
      <c r="S289" s="64">
        <f t="shared" si="283"/>
        <v>0</v>
      </c>
      <c r="T289" s="64">
        <f t="shared" si="284"/>
        <v>0</v>
      </c>
      <c r="U289" s="64">
        <f t="shared" si="285"/>
        <v>0</v>
      </c>
      <c r="V289" s="64">
        <f t="shared" si="286"/>
        <v>0</v>
      </c>
      <c r="W289" s="64">
        <f t="shared" si="287"/>
        <v>0</v>
      </c>
      <c r="X289" s="64">
        <f t="shared" si="288"/>
        <v>0</v>
      </c>
      <c r="Y289" s="64">
        <f t="shared" si="289"/>
        <v>0</v>
      </c>
      <c r="Z289" s="64">
        <f t="shared" si="290"/>
        <v>0</v>
      </c>
      <c r="AA289" s="64">
        <f t="shared" si="291"/>
        <v>1417.875</v>
      </c>
      <c r="AB289" s="64">
        <f t="shared" si="292"/>
        <v>1558.875</v>
      </c>
      <c r="AC289" s="64">
        <f t="shared" si="294"/>
        <v>1514.25</v>
      </c>
      <c r="AD289" s="64">
        <f t="shared" si="295"/>
        <v>1465.125</v>
      </c>
      <c r="AE289" s="64">
        <f t="shared" si="296"/>
        <v>1420.875</v>
      </c>
      <c r="AF289" s="64">
        <f t="shared" si="297"/>
        <v>1373.625</v>
      </c>
      <c r="AG289" s="64">
        <f t="shared" ref="AG289:AG307" si="298">VLOOKUP($C$95,$D$3:$K$63,$A$71,0)*(B260-B259)</f>
        <v>1310.625</v>
      </c>
      <c r="AH289" s="64">
        <f>VLOOKUP($C$96,$D$3:$K$63,$A$71,0)*(B259-B258)</f>
        <v>1245</v>
      </c>
      <c r="AI289" s="64">
        <f>VLOOKUP($C$97,$D$3:$K$63,$A$71,0)*B258</f>
        <v>0</v>
      </c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54">
        <f t="shared" si="261"/>
        <v>11306.25</v>
      </c>
      <c r="BP289" s="53">
        <v>2031</v>
      </c>
      <c r="BQ289" s="61">
        <f t="shared" ref="BQ289:CF304" si="299">D289/$BM289</f>
        <v>0</v>
      </c>
      <c r="BR289" s="61">
        <f t="shared" si="299"/>
        <v>0</v>
      </c>
      <c r="BS289" s="61">
        <f t="shared" si="299"/>
        <v>0</v>
      </c>
      <c r="BT289" s="61">
        <f t="shared" si="299"/>
        <v>0</v>
      </c>
      <c r="BU289" s="61">
        <f t="shared" si="299"/>
        <v>0</v>
      </c>
      <c r="BV289" s="61">
        <f t="shared" si="299"/>
        <v>0</v>
      </c>
      <c r="BW289" s="61">
        <f t="shared" si="299"/>
        <v>0</v>
      </c>
      <c r="BX289" s="61">
        <f t="shared" si="299"/>
        <v>0</v>
      </c>
      <c r="BY289" s="61">
        <f t="shared" si="299"/>
        <v>0</v>
      </c>
      <c r="BZ289" s="61">
        <f t="shared" si="299"/>
        <v>0</v>
      </c>
      <c r="CA289" s="61">
        <f t="shared" si="299"/>
        <v>0</v>
      </c>
      <c r="CB289" s="61">
        <f t="shared" si="299"/>
        <v>0</v>
      </c>
      <c r="CC289" s="61">
        <f t="shared" si="299"/>
        <v>0</v>
      </c>
      <c r="CD289" s="61">
        <f t="shared" si="299"/>
        <v>0</v>
      </c>
      <c r="CE289" s="61">
        <f t="shared" si="299"/>
        <v>0</v>
      </c>
      <c r="CF289" s="61">
        <f t="shared" si="299"/>
        <v>0</v>
      </c>
      <c r="CG289" s="61">
        <f t="shared" si="278"/>
        <v>0</v>
      </c>
      <c r="CH289" s="61">
        <f t="shared" si="278"/>
        <v>0</v>
      </c>
      <c r="CI289" s="61">
        <f t="shared" si="278"/>
        <v>0</v>
      </c>
      <c r="CJ289" s="61">
        <f t="shared" si="278"/>
        <v>0</v>
      </c>
      <c r="CK289" s="61">
        <f t="shared" si="278"/>
        <v>0</v>
      </c>
      <c r="CL289" s="61">
        <f t="shared" si="278"/>
        <v>0</v>
      </c>
      <c r="CM289" s="61">
        <f t="shared" si="278"/>
        <v>0</v>
      </c>
      <c r="CN289" s="61">
        <f t="shared" si="278"/>
        <v>0.125406301824212</v>
      </c>
      <c r="CO289" s="61">
        <f t="shared" si="278"/>
        <v>0.13787728026533999</v>
      </c>
      <c r="CP289" s="61">
        <f t="shared" si="278"/>
        <v>0.13393034825870601</v>
      </c>
      <c r="CQ289" s="61">
        <f t="shared" si="278"/>
        <v>0.129585406301824</v>
      </c>
      <c r="CR289" s="61">
        <f t="shared" si="278"/>
        <v>0.12567164179104501</v>
      </c>
      <c r="CS289" s="61">
        <f t="shared" si="278"/>
        <v>0.121492537313433</v>
      </c>
      <c r="CT289" s="61">
        <f t="shared" si="278"/>
        <v>0.11592039800994999</v>
      </c>
      <c r="CU289" s="61">
        <f t="shared" si="278"/>
        <v>0.11011608623548901</v>
      </c>
      <c r="CV289" s="61">
        <f t="shared" si="278"/>
        <v>0</v>
      </c>
      <c r="CW289" s="61">
        <f t="shared" si="293"/>
        <v>0</v>
      </c>
      <c r="CX289" s="61">
        <f t="shared" si="282"/>
        <v>0</v>
      </c>
      <c r="CY289" s="61">
        <f t="shared" si="282"/>
        <v>0</v>
      </c>
      <c r="CZ289" s="61">
        <f t="shared" si="282"/>
        <v>0</v>
      </c>
      <c r="DA289" s="61">
        <f t="shared" si="282"/>
        <v>0</v>
      </c>
      <c r="DB289" s="61">
        <f t="shared" si="282"/>
        <v>0</v>
      </c>
      <c r="DC289" s="61">
        <f t="shared" si="279"/>
        <v>0</v>
      </c>
      <c r="DD289" s="61">
        <f t="shared" si="279"/>
        <v>0</v>
      </c>
      <c r="DE289" s="61">
        <f t="shared" si="279"/>
        <v>0</v>
      </c>
      <c r="DF289" s="61">
        <f t="shared" si="279"/>
        <v>0</v>
      </c>
      <c r="DG289" s="61">
        <f t="shared" si="279"/>
        <v>0</v>
      </c>
      <c r="DH289" s="61">
        <f t="shared" si="279"/>
        <v>0</v>
      </c>
      <c r="DI289" s="61">
        <f t="shared" si="279"/>
        <v>0</v>
      </c>
      <c r="DJ289" s="61">
        <f t="shared" si="279"/>
        <v>0</v>
      </c>
      <c r="DK289" s="61">
        <f t="shared" si="279"/>
        <v>0</v>
      </c>
      <c r="DL289" s="61">
        <f t="shared" si="279"/>
        <v>0</v>
      </c>
      <c r="DM289" s="61">
        <f t="shared" si="279"/>
        <v>0</v>
      </c>
      <c r="DN289" s="61">
        <f t="shared" si="279"/>
        <v>0</v>
      </c>
      <c r="DO289" s="61">
        <f t="shared" si="279"/>
        <v>0</v>
      </c>
      <c r="DP289" s="61">
        <f t="shared" si="279"/>
        <v>0</v>
      </c>
      <c r="DQ289" s="61">
        <f t="shared" ref="DQ289:DR318" si="300">BD289/$BM289</f>
        <v>0</v>
      </c>
      <c r="DR289" s="61">
        <f t="shared" si="300"/>
        <v>0</v>
      </c>
      <c r="DS289" s="61">
        <f t="shared" si="280"/>
        <v>0</v>
      </c>
      <c r="DT289" s="61">
        <f t="shared" si="259"/>
        <v>0</v>
      </c>
      <c r="DU289" s="61">
        <f t="shared" si="259"/>
        <v>0</v>
      </c>
      <c r="DV289" s="61">
        <f t="shared" si="259"/>
        <v>0</v>
      </c>
      <c r="DW289" s="61">
        <f t="shared" si="259"/>
        <v>0</v>
      </c>
      <c r="DX289" s="61">
        <f t="shared" si="259"/>
        <v>0</v>
      </c>
      <c r="DY289" s="61">
        <f t="shared" si="259"/>
        <v>0</v>
      </c>
      <c r="DZ289" s="61">
        <f t="shared" si="263"/>
        <v>1</v>
      </c>
    </row>
    <row r="290" spans="3:130">
      <c r="C290" s="53">
        <v>2032</v>
      </c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>
        <f t="shared" si="276"/>
        <v>0</v>
      </c>
      <c r="Q290" s="64">
        <f t="shared" si="277"/>
        <v>0</v>
      </c>
      <c r="R290" s="64">
        <f t="shared" si="281"/>
        <v>0</v>
      </c>
      <c r="S290" s="64">
        <f t="shared" si="283"/>
        <v>0</v>
      </c>
      <c r="T290" s="64">
        <f t="shared" si="284"/>
        <v>0</v>
      </c>
      <c r="U290" s="64">
        <f t="shared" si="285"/>
        <v>0</v>
      </c>
      <c r="V290" s="64">
        <f t="shared" si="286"/>
        <v>0</v>
      </c>
      <c r="W290" s="64">
        <f t="shared" si="287"/>
        <v>0</v>
      </c>
      <c r="X290" s="64">
        <f t="shared" si="288"/>
        <v>0</v>
      </c>
      <c r="Y290" s="64">
        <f t="shared" si="289"/>
        <v>0</v>
      </c>
      <c r="Z290" s="64">
        <f t="shared" si="290"/>
        <v>0</v>
      </c>
      <c r="AA290" s="64">
        <f t="shared" si="291"/>
        <v>0</v>
      </c>
      <c r="AB290" s="64">
        <f t="shared" si="292"/>
        <v>1558.875</v>
      </c>
      <c r="AC290" s="64">
        <f t="shared" si="294"/>
        <v>1514.25</v>
      </c>
      <c r="AD290" s="64">
        <f t="shared" si="295"/>
        <v>1465.125</v>
      </c>
      <c r="AE290" s="64">
        <f t="shared" si="296"/>
        <v>1420.875</v>
      </c>
      <c r="AF290" s="64">
        <f t="shared" si="297"/>
        <v>1373.625</v>
      </c>
      <c r="AG290" s="64">
        <f t="shared" si="298"/>
        <v>1310.625</v>
      </c>
      <c r="AH290" s="64">
        <f t="shared" ref="AH290:AH308" si="301">VLOOKUP($C$96,$D$3:$K$63,$A$71,0)*(B260-B259)</f>
        <v>1245</v>
      </c>
      <c r="AI290" s="64">
        <f>VLOOKUP($C$97,$D$3:$K$63,$A$71,0)*(B259-B258)</f>
        <v>1184.25</v>
      </c>
      <c r="AJ290" s="64">
        <f>VLOOKUP($C$98,$D$3:$K$63,$A$71,0)*B258</f>
        <v>0</v>
      </c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54">
        <f t="shared" si="261"/>
        <v>11072.625</v>
      </c>
      <c r="BP290" s="53">
        <v>2032</v>
      </c>
      <c r="BQ290" s="61">
        <f t="shared" si="299"/>
        <v>0</v>
      </c>
      <c r="BR290" s="61">
        <f t="shared" si="299"/>
        <v>0</v>
      </c>
      <c r="BS290" s="61">
        <f t="shared" si="299"/>
        <v>0</v>
      </c>
      <c r="BT290" s="61">
        <f t="shared" si="299"/>
        <v>0</v>
      </c>
      <c r="BU290" s="61">
        <f t="shared" si="299"/>
        <v>0</v>
      </c>
      <c r="BV290" s="61">
        <f t="shared" si="299"/>
        <v>0</v>
      </c>
      <c r="BW290" s="61">
        <f t="shared" si="299"/>
        <v>0</v>
      </c>
      <c r="BX290" s="61">
        <f t="shared" si="299"/>
        <v>0</v>
      </c>
      <c r="BY290" s="61">
        <f t="shared" si="299"/>
        <v>0</v>
      </c>
      <c r="BZ290" s="61">
        <f t="shared" si="299"/>
        <v>0</v>
      </c>
      <c r="CA290" s="61">
        <f t="shared" si="299"/>
        <v>0</v>
      </c>
      <c r="CB290" s="61">
        <f t="shared" si="299"/>
        <v>0</v>
      </c>
      <c r="CC290" s="61">
        <f t="shared" si="299"/>
        <v>0</v>
      </c>
      <c r="CD290" s="61">
        <f t="shared" si="299"/>
        <v>0</v>
      </c>
      <c r="CE290" s="61">
        <f t="shared" si="299"/>
        <v>0</v>
      </c>
      <c r="CF290" s="61">
        <f t="shared" si="299"/>
        <v>0</v>
      </c>
      <c r="CG290" s="61">
        <f t="shared" si="278"/>
        <v>0</v>
      </c>
      <c r="CH290" s="61">
        <f t="shared" si="278"/>
        <v>0</v>
      </c>
      <c r="CI290" s="61">
        <f t="shared" si="278"/>
        <v>0</v>
      </c>
      <c r="CJ290" s="61">
        <f t="shared" si="278"/>
        <v>0</v>
      </c>
      <c r="CK290" s="61">
        <f t="shared" si="278"/>
        <v>0</v>
      </c>
      <c r="CL290" s="61">
        <f t="shared" si="278"/>
        <v>0</v>
      </c>
      <c r="CM290" s="61">
        <f t="shared" si="278"/>
        <v>0</v>
      </c>
      <c r="CN290" s="61">
        <f t="shared" si="278"/>
        <v>0</v>
      </c>
      <c r="CO290" s="61">
        <f t="shared" si="278"/>
        <v>0.14078639888915201</v>
      </c>
      <c r="CP290" s="61">
        <f t="shared" si="278"/>
        <v>0.136756189250516</v>
      </c>
      <c r="CQ290" s="61">
        <f t="shared" si="278"/>
        <v>0.13231957191722801</v>
      </c>
      <c r="CR290" s="61">
        <f t="shared" si="278"/>
        <v>0.12832322958647999</v>
      </c>
      <c r="CS290" s="61">
        <f t="shared" si="278"/>
        <v>0.12405594879263</v>
      </c>
      <c r="CT290" s="61">
        <f t="shared" si="278"/>
        <v>0.118366241067498</v>
      </c>
      <c r="CU290" s="61">
        <f t="shared" si="278"/>
        <v>0.11243946218715101</v>
      </c>
      <c r="CV290" s="61">
        <f t="shared" si="278"/>
        <v>0.106952958309344</v>
      </c>
      <c r="CW290" s="61">
        <f t="shared" si="293"/>
        <v>0</v>
      </c>
      <c r="CX290" s="61">
        <f t="shared" si="282"/>
        <v>0</v>
      </c>
      <c r="CY290" s="61">
        <f t="shared" si="282"/>
        <v>0</v>
      </c>
      <c r="CZ290" s="61">
        <f t="shared" si="282"/>
        <v>0</v>
      </c>
      <c r="DA290" s="61">
        <f t="shared" si="282"/>
        <v>0</v>
      </c>
      <c r="DB290" s="61">
        <f t="shared" si="282"/>
        <v>0</v>
      </c>
      <c r="DC290" s="61">
        <f t="shared" si="282"/>
        <v>0</v>
      </c>
      <c r="DD290" s="61">
        <f t="shared" si="282"/>
        <v>0</v>
      </c>
      <c r="DE290" s="61">
        <f t="shared" si="282"/>
        <v>0</v>
      </c>
      <c r="DF290" s="61">
        <f t="shared" si="282"/>
        <v>0</v>
      </c>
      <c r="DG290" s="61">
        <f t="shared" si="282"/>
        <v>0</v>
      </c>
      <c r="DH290" s="61">
        <f t="shared" si="282"/>
        <v>0</v>
      </c>
      <c r="DI290" s="61">
        <f t="shared" si="282"/>
        <v>0</v>
      </c>
      <c r="DJ290" s="61">
        <f t="shared" si="282"/>
        <v>0</v>
      </c>
      <c r="DK290" s="61">
        <f t="shared" si="282"/>
        <v>0</v>
      </c>
      <c r="DL290" s="61">
        <f t="shared" si="282"/>
        <v>0</v>
      </c>
      <c r="DM290" s="61">
        <f t="shared" si="282"/>
        <v>0</v>
      </c>
      <c r="DN290" s="61">
        <f t="shared" ref="DN290:DP318" si="302">BA290/$BM290</f>
        <v>0</v>
      </c>
      <c r="DO290" s="61">
        <f t="shared" si="302"/>
        <v>0</v>
      </c>
      <c r="DP290" s="61">
        <f t="shared" si="302"/>
        <v>0</v>
      </c>
      <c r="DQ290" s="61">
        <f t="shared" si="300"/>
        <v>0</v>
      </c>
      <c r="DR290" s="61">
        <f t="shared" si="300"/>
        <v>0</v>
      </c>
      <c r="DS290" s="61">
        <f t="shared" si="280"/>
        <v>0</v>
      </c>
      <c r="DT290" s="61">
        <f t="shared" si="259"/>
        <v>0</v>
      </c>
      <c r="DU290" s="61">
        <f t="shared" si="259"/>
        <v>0</v>
      </c>
      <c r="DV290" s="61">
        <f t="shared" si="259"/>
        <v>0</v>
      </c>
      <c r="DW290" s="61">
        <f t="shared" si="259"/>
        <v>0</v>
      </c>
      <c r="DX290" s="61">
        <f t="shared" si="259"/>
        <v>0</v>
      </c>
      <c r="DY290" s="61">
        <f t="shared" si="259"/>
        <v>0</v>
      </c>
      <c r="DZ290" s="61">
        <f t="shared" si="263"/>
        <v>1</v>
      </c>
    </row>
    <row r="291" spans="3:130">
      <c r="C291" s="53">
        <v>2033</v>
      </c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>
        <f t="shared" si="277"/>
        <v>0</v>
      </c>
      <c r="R291" s="64">
        <f t="shared" si="281"/>
        <v>0</v>
      </c>
      <c r="S291" s="64">
        <f t="shared" si="283"/>
        <v>0</v>
      </c>
      <c r="T291" s="64">
        <f t="shared" si="284"/>
        <v>0</v>
      </c>
      <c r="U291" s="64">
        <f t="shared" si="285"/>
        <v>0</v>
      </c>
      <c r="V291" s="64">
        <f t="shared" si="286"/>
        <v>0</v>
      </c>
      <c r="W291" s="64">
        <f t="shared" si="287"/>
        <v>0</v>
      </c>
      <c r="X291" s="64">
        <f t="shared" si="288"/>
        <v>0</v>
      </c>
      <c r="Y291" s="64">
        <f t="shared" si="289"/>
        <v>0</v>
      </c>
      <c r="Z291" s="64">
        <f t="shared" si="290"/>
        <v>0</v>
      </c>
      <c r="AA291" s="64">
        <f t="shared" si="291"/>
        <v>0</v>
      </c>
      <c r="AB291" s="64">
        <f t="shared" si="292"/>
        <v>0</v>
      </c>
      <c r="AC291" s="64">
        <f t="shared" si="294"/>
        <v>1514.25</v>
      </c>
      <c r="AD291" s="64">
        <f t="shared" si="295"/>
        <v>1465.125</v>
      </c>
      <c r="AE291" s="64">
        <f t="shared" si="296"/>
        <v>1420.875</v>
      </c>
      <c r="AF291" s="64">
        <f t="shared" si="297"/>
        <v>1373.625</v>
      </c>
      <c r="AG291" s="64">
        <f t="shared" si="298"/>
        <v>1310.625</v>
      </c>
      <c r="AH291" s="64">
        <f t="shared" si="301"/>
        <v>1245</v>
      </c>
      <c r="AI291" s="64">
        <f t="shared" ref="AI291:AI309" si="303">VLOOKUP($C$97,$D$3:$K$63,$A$71,0)*(B260-B259)</f>
        <v>1184.25</v>
      </c>
      <c r="AJ291" s="64">
        <f>VLOOKUP($C$98,$D$3:$K$63,$A$71,0)*(B259-B258)</f>
        <v>1106.625</v>
      </c>
      <c r="AK291" s="64">
        <f>VLOOKUP($C$99,$D$3:$K$63,$A$71,0)*B258</f>
        <v>0</v>
      </c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54">
        <f t="shared" si="261"/>
        <v>10620.375</v>
      </c>
      <c r="BP291" s="53">
        <v>2033</v>
      </c>
      <c r="BQ291" s="61">
        <f t="shared" si="299"/>
        <v>0</v>
      </c>
      <c r="BR291" s="61">
        <f t="shared" si="299"/>
        <v>0</v>
      </c>
      <c r="BS291" s="61">
        <f t="shared" si="299"/>
        <v>0</v>
      </c>
      <c r="BT291" s="61">
        <f t="shared" si="299"/>
        <v>0</v>
      </c>
      <c r="BU291" s="61">
        <f t="shared" si="299"/>
        <v>0</v>
      </c>
      <c r="BV291" s="61">
        <f t="shared" si="299"/>
        <v>0</v>
      </c>
      <c r="BW291" s="61">
        <f t="shared" si="299"/>
        <v>0</v>
      </c>
      <c r="BX291" s="61">
        <f t="shared" si="299"/>
        <v>0</v>
      </c>
      <c r="BY291" s="61">
        <f t="shared" si="299"/>
        <v>0</v>
      </c>
      <c r="BZ291" s="61">
        <f t="shared" si="299"/>
        <v>0</v>
      </c>
      <c r="CA291" s="61">
        <f t="shared" si="299"/>
        <v>0</v>
      </c>
      <c r="CB291" s="61">
        <f t="shared" si="299"/>
        <v>0</v>
      </c>
      <c r="CC291" s="61">
        <f t="shared" si="299"/>
        <v>0</v>
      </c>
      <c r="CD291" s="61">
        <f t="shared" si="299"/>
        <v>0</v>
      </c>
      <c r="CE291" s="61">
        <f t="shared" si="299"/>
        <v>0</v>
      </c>
      <c r="CF291" s="61">
        <f t="shared" si="299"/>
        <v>0</v>
      </c>
      <c r="CG291" s="61">
        <f t="shared" si="278"/>
        <v>0</v>
      </c>
      <c r="CH291" s="61">
        <f t="shared" si="278"/>
        <v>0</v>
      </c>
      <c r="CI291" s="61">
        <f t="shared" si="278"/>
        <v>0</v>
      </c>
      <c r="CJ291" s="61">
        <f t="shared" si="278"/>
        <v>0</v>
      </c>
      <c r="CK291" s="61">
        <f t="shared" si="278"/>
        <v>0</v>
      </c>
      <c r="CL291" s="61">
        <f t="shared" si="278"/>
        <v>0</v>
      </c>
      <c r="CM291" s="61">
        <f t="shared" si="278"/>
        <v>0</v>
      </c>
      <c r="CN291" s="61">
        <f t="shared" si="278"/>
        <v>0</v>
      </c>
      <c r="CO291" s="61">
        <f t="shared" si="278"/>
        <v>0</v>
      </c>
      <c r="CP291" s="61">
        <f t="shared" si="278"/>
        <v>0.14257971116839099</v>
      </c>
      <c r="CQ291" s="61">
        <f t="shared" si="278"/>
        <v>0.137954168285018</v>
      </c>
      <c r="CR291" s="61">
        <f t="shared" si="278"/>
        <v>0.13378764874121701</v>
      </c>
      <c r="CS291" s="61">
        <f t="shared" si="278"/>
        <v>0.129338653296141</v>
      </c>
      <c r="CT291" s="61">
        <f t="shared" si="278"/>
        <v>0.12340665936937301</v>
      </c>
      <c r="CU291" s="61">
        <f t="shared" si="278"/>
        <v>0.117227499028989</v>
      </c>
      <c r="CV291" s="61">
        <f t="shared" si="278"/>
        <v>0.111507362028177</v>
      </c>
      <c r="CW291" s="61">
        <f t="shared" si="293"/>
        <v>0.104198298082695</v>
      </c>
      <c r="CX291" s="61">
        <f t="shared" si="282"/>
        <v>0</v>
      </c>
      <c r="CY291" s="61">
        <f t="shared" si="282"/>
        <v>0</v>
      </c>
      <c r="CZ291" s="61">
        <f t="shared" si="282"/>
        <v>0</v>
      </c>
      <c r="DA291" s="61">
        <f t="shared" si="282"/>
        <v>0</v>
      </c>
      <c r="DB291" s="61">
        <f t="shared" si="282"/>
        <v>0</v>
      </c>
      <c r="DC291" s="61">
        <f t="shared" si="282"/>
        <v>0</v>
      </c>
      <c r="DD291" s="61">
        <f t="shared" si="282"/>
        <v>0</v>
      </c>
      <c r="DE291" s="61">
        <f t="shared" si="282"/>
        <v>0</v>
      </c>
      <c r="DF291" s="61">
        <f t="shared" si="282"/>
        <v>0</v>
      </c>
      <c r="DG291" s="61">
        <f t="shared" si="282"/>
        <v>0</v>
      </c>
      <c r="DH291" s="61">
        <f t="shared" si="282"/>
        <v>0</v>
      </c>
      <c r="DI291" s="61">
        <f t="shared" si="282"/>
        <v>0</v>
      </c>
      <c r="DJ291" s="61">
        <f t="shared" si="282"/>
        <v>0</v>
      </c>
      <c r="DK291" s="61">
        <f t="shared" si="282"/>
        <v>0</v>
      </c>
      <c r="DL291" s="61">
        <f t="shared" si="282"/>
        <v>0</v>
      </c>
      <c r="DM291" s="61">
        <f t="shared" si="282"/>
        <v>0</v>
      </c>
      <c r="DN291" s="61">
        <f t="shared" si="302"/>
        <v>0</v>
      </c>
      <c r="DO291" s="61">
        <f t="shared" si="302"/>
        <v>0</v>
      </c>
      <c r="DP291" s="61">
        <f t="shared" si="302"/>
        <v>0</v>
      </c>
      <c r="DQ291" s="61">
        <f t="shared" si="300"/>
        <v>0</v>
      </c>
      <c r="DR291" s="61">
        <f t="shared" si="300"/>
        <v>0</v>
      </c>
      <c r="DS291" s="61">
        <f t="shared" si="280"/>
        <v>0</v>
      </c>
      <c r="DT291" s="61">
        <f t="shared" si="259"/>
        <v>0</v>
      </c>
      <c r="DU291" s="61">
        <f t="shared" si="259"/>
        <v>0</v>
      </c>
      <c r="DV291" s="61">
        <f t="shared" si="259"/>
        <v>0</v>
      </c>
      <c r="DW291" s="61">
        <f t="shared" si="259"/>
        <v>0</v>
      </c>
      <c r="DX291" s="61">
        <f t="shared" si="259"/>
        <v>0</v>
      </c>
      <c r="DY291" s="61">
        <f t="shared" si="259"/>
        <v>0</v>
      </c>
      <c r="DZ291" s="61">
        <f t="shared" si="263"/>
        <v>1</v>
      </c>
    </row>
    <row r="292" spans="3:130">
      <c r="C292" s="53">
        <v>2034</v>
      </c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>
        <f t="shared" si="281"/>
        <v>0</v>
      </c>
      <c r="S292" s="64">
        <f t="shared" si="283"/>
        <v>0</v>
      </c>
      <c r="T292" s="64">
        <f t="shared" si="284"/>
        <v>0</v>
      </c>
      <c r="U292" s="64">
        <f t="shared" si="285"/>
        <v>0</v>
      </c>
      <c r="V292" s="64">
        <f t="shared" si="286"/>
        <v>0</v>
      </c>
      <c r="W292" s="64">
        <f t="shared" si="287"/>
        <v>0</v>
      </c>
      <c r="X292" s="64">
        <f t="shared" si="288"/>
        <v>0</v>
      </c>
      <c r="Y292" s="64">
        <f t="shared" si="289"/>
        <v>0</v>
      </c>
      <c r="Z292" s="64">
        <f t="shared" si="290"/>
        <v>0</v>
      </c>
      <c r="AA292" s="64">
        <f t="shared" si="291"/>
        <v>0</v>
      </c>
      <c r="AB292" s="64">
        <f t="shared" si="292"/>
        <v>0</v>
      </c>
      <c r="AC292" s="64">
        <f t="shared" si="294"/>
        <v>0</v>
      </c>
      <c r="AD292" s="64">
        <f t="shared" si="295"/>
        <v>1465.125</v>
      </c>
      <c r="AE292" s="64">
        <f t="shared" si="296"/>
        <v>1420.875</v>
      </c>
      <c r="AF292" s="64">
        <f t="shared" si="297"/>
        <v>1373.625</v>
      </c>
      <c r="AG292" s="64">
        <f t="shared" si="298"/>
        <v>1310.625</v>
      </c>
      <c r="AH292" s="64">
        <f t="shared" si="301"/>
        <v>1245</v>
      </c>
      <c r="AI292" s="64">
        <f t="shared" si="303"/>
        <v>1184.25</v>
      </c>
      <c r="AJ292" s="64">
        <f t="shared" ref="AJ292:AJ310" si="304">VLOOKUP($C$98,$D$3:$K$63,$A$71,0)*(B260-B259)</f>
        <v>1106.625</v>
      </c>
      <c r="AK292" s="64">
        <f>VLOOKUP($C$99,$D$3:$K$63,$A$71,0)*(B259-B258)</f>
        <v>1031.625</v>
      </c>
      <c r="AL292" s="64">
        <f>VLOOKUP($C$100,$D$3:$K$63,$A$71,0)*B258</f>
        <v>0</v>
      </c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54">
        <f t="shared" si="261"/>
        <v>10137.75</v>
      </c>
      <c r="BP292" s="53">
        <v>2034</v>
      </c>
      <c r="BQ292" s="61">
        <f t="shared" si="299"/>
        <v>0</v>
      </c>
      <c r="BR292" s="61">
        <f t="shared" si="299"/>
        <v>0</v>
      </c>
      <c r="BS292" s="61">
        <f t="shared" si="299"/>
        <v>0</v>
      </c>
      <c r="BT292" s="61">
        <f t="shared" si="299"/>
        <v>0</v>
      </c>
      <c r="BU292" s="61">
        <f t="shared" si="299"/>
        <v>0</v>
      </c>
      <c r="BV292" s="61">
        <f t="shared" si="299"/>
        <v>0</v>
      </c>
      <c r="BW292" s="61">
        <f t="shared" si="299"/>
        <v>0</v>
      </c>
      <c r="BX292" s="61">
        <f t="shared" si="299"/>
        <v>0</v>
      </c>
      <c r="BY292" s="61">
        <f t="shared" si="299"/>
        <v>0</v>
      </c>
      <c r="BZ292" s="61">
        <f t="shared" si="299"/>
        <v>0</v>
      </c>
      <c r="CA292" s="61">
        <f t="shared" si="299"/>
        <v>0</v>
      </c>
      <c r="CB292" s="61">
        <f t="shared" si="299"/>
        <v>0</v>
      </c>
      <c r="CC292" s="61">
        <f t="shared" si="299"/>
        <v>0</v>
      </c>
      <c r="CD292" s="61">
        <f t="shared" si="299"/>
        <v>0</v>
      </c>
      <c r="CE292" s="61">
        <f t="shared" si="299"/>
        <v>0</v>
      </c>
      <c r="CF292" s="61">
        <f t="shared" si="299"/>
        <v>0</v>
      </c>
      <c r="CG292" s="61">
        <f t="shared" si="278"/>
        <v>0</v>
      </c>
      <c r="CH292" s="61">
        <f t="shared" si="278"/>
        <v>0</v>
      </c>
      <c r="CI292" s="61">
        <f t="shared" si="278"/>
        <v>0</v>
      </c>
      <c r="CJ292" s="61">
        <f t="shared" si="278"/>
        <v>0</v>
      </c>
      <c r="CK292" s="61">
        <f t="shared" si="278"/>
        <v>0</v>
      </c>
      <c r="CL292" s="61">
        <f t="shared" si="278"/>
        <v>0</v>
      </c>
      <c r="CM292" s="61">
        <f t="shared" si="278"/>
        <v>0</v>
      </c>
      <c r="CN292" s="61">
        <f t="shared" si="278"/>
        <v>0</v>
      </c>
      <c r="CO292" s="61">
        <f t="shared" si="278"/>
        <v>0</v>
      </c>
      <c r="CP292" s="61">
        <f t="shared" si="278"/>
        <v>0</v>
      </c>
      <c r="CQ292" s="61">
        <f t="shared" si="278"/>
        <v>0.14452171339794301</v>
      </c>
      <c r="CR292" s="61">
        <f t="shared" si="278"/>
        <v>0.14015683953540001</v>
      </c>
      <c r="CS292" s="61">
        <f t="shared" si="278"/>
        <v>0.135496042021159</v>
      </c>
      <c r="CT292" s="61">
        <f t="shared" si="278"/>
        <v>0.12928164533550299</v>
      </c>
      <c r="CU292" s="61">
        <f t="shared" si="278"/>
        <v>0.122808315454613</v>
      </c>
      <c r="CV292" s="61">
        <f t="shared" si="278"/>
        <v>0.116815861507731</v>
      </c>
      <c r="CW292" s="61">
        <f t="shared" si="293"/>
        <v>0.109158837020049</v>
      </c>
      <c r="CX292" s="61">
        <f t="shared" si="282"/>
        <v>0.10176074572760201</v>
      </c>
      <c r="CY292" s="61">
        <f t="shared" si="282"/>
        <v>0</v>
      </c>
      <c r="CZ292" s="61">
        <f t="shared" si="282"/>
        <v>0</v>
      </c>
      <c r="DA292" s="61">
        <f t="shared" si="282"/>
        <v>0</v>
      </c>
      <c r="DB292" s="61">
        <f t="shared" si="282"/>
        <v>0</v>
      </c>
      <c r="DC292" s="61">
        <f t="shared" si="282"/>
        <v>0</v>
      </c>
      <c r="DD292" s="61">
        <f t="shared" si="282"/>
        <v>0</v>
      </c>
      <c r="DE292" s="61">
        <f t="shared" si="282"/>
        <v>0</v>
      </c>
      <c r="DF292" s="61">
        <f t="shared" si="282"/>
        <v>0</v>
      </c>
      <c r="DG292" s="61">
        <f t="shared" si="282"/>
        <v>0</v>
      </c>
      <c r="DH292" s="61">
        <f t="shared" si="282"/>
        <v>0</v>
      </c>
      <c r="DI292" s="61">
        <f t="shared" si="282"/>
        <v>0</v>
      </c>
      <c r="DJ292" s="61">
        <f t="shared" si="282"/>
        <v>0</v>
      </c>
      <c r="DK292" s="61">
        <f t="shared" si="282"/>
        <v>0</v>
      </c>
      <c r="DL292" s="61">
        <f t="shared" si="282"/>
        <v>0</v>
      </c>
      <c r="DM292" s="61">
        <f t="shared" si="282"/>
        <v>0</v>
      </c>
      <c r="DN292" s="61">
        <f t="shared" si="302"/>
        <v>0</v>
      </c>
      <c r="DO292" s="61">
        <f t="shared" si="302"/>
        <v>0</v>
      </c>
      <c r="DP292" s="61">
        <f t="shared" si="302"/>
        <v>0</v>
      </c>
      <c r="DQ292" s="61">
        <f t="shared" si="300"/>
        <v>0</v>
      </c>
      <c r="DR292" s="61">
        <f t="shared" si="300"/>
        <v>0</v>
      </c>
      <c r="DS292" s="61">
        <f t="shared" si="280"/>
        <v>0</v>
      </c>
      <c r="DT292" s="61">
        <f t="shared" si="259"/>
        <v>0</v>
      </c>
      <c r="DU292" s="61">
        <f t="shared" si="259"/>
        <v>0</v>
      </c>
      <c r="DV292" s="61">
        <f t="shared" si="259"/>
        <v>0</v>
      </c>
      <c r="DW292" s="61">
        <f t="shared" si="259"/>
        <v>0</v>
      </c>
      <c r="DX292" s="61">
        <f t="shared" si="259"/>
        <v>0</v>
      </c>
      <c r="DY292" s="61">
        <f t="shared" si="259"/>
        <v>0</v>
      </c>
      <c r="DZ292" s="61">
        <f t="shared" si="263"/>
        <v>1</v>
      </c>
    </row>
    <row r="293" spans="3:130">
      <c r="C293" s="53">
        <v>2035</v>
      </c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>
        <f t="shared" si="283"/>
        <v>0</v>
      </c>
      <c r="T293" s="64">
        <f t="shared" si="284"/>
        <v>0</v>
      </c>
      <c r="U293" s="64">
        <f t="shared" si="285"/>
        <v>0</v>
      </c>
      <c r="V293" s="64">
        <f t="shared" si="286"/>
        <v>0</v>
      </c>
      <c r="W293" s="64">
        <f t="shared" si="287"/>
        <v>0</v>
      </c>
      <c r="X293" s="64">
        <f t="shared" si="288"/>
        <v>0</v>
      </c>
      <c r="Y293" s="64">
        <f t="shared" si="289"/>
        <v>0</v>
      </c>
      <c r="Z293" s="64">
        <f t="shared" si="290"/>
        <v>0</v>
      </c>
      <c r="AA293" s="64">
        <f t="shared" si="291"/>
        <v>0</v>
      </c>
      <c r="AB293" s="64">
        <f t="shared" si="292"/>
        <v>0</v>
      </c>
      <c r="AC293" s="64">
        <f t="shared" si="294"/>
        <v>0</v>
      </c>
      <c r="AD293" s="64">
        <f t="shared" si="295"/>
        <v>0</v>
      </c>
      <c r="AE293" s="64">
        <f t="shared" si="296"/>
        <v>1420.875</v>
      </c>
      <c r="AF293" s="64">
        <f t="shared" si="297"/>
        <v>1373.625</v>
      </c>
      <c r="AG293" s="64">
        <f t="shared" si="298"/>
        <v>1310.625</v>
      </c>
      <c r="AH293" s="64">
        <f t="shared" si="301"/>
        <v>1245</v>
      </c>
      <c r="AI293" s="64">
        <f t="shared" si="303"/>
        <v>1184.25</v>
      </c>
      <c r="AJ293" s="64">
        <f t="shared" si="304"/>
        <v>1106.625</v>
      </c>
      <c r="AK293" s="64">
        <f t="shared" ref="AK293:AK311" si="305">VLOOKUP($C$99,$D$3:$K$63,$A$71,0)*(B260-B259)</f>
        <v>1031.625</v>
      </c>
      <c r="AL293" s="64">
        <f>VLOOKUP($C$100,$D$3:$K$63,$A$71,0)*(B259-B258)</f>
        <v>971.625</v>
      </c>
      <c r="AM293" s="64">
        <f>VLOOKUP($C$101,$D$3:$K$63,$A$71,0)*B258</f>
        <v>0</v>
      </c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54">
        <f t="shared" si="261"/>
        <v>9644.25</v>
      </c>
      <c r="BP293" s="53">
        <v>2035</v>
      </c>
      <c r="BQ293" s="61">
        <f t="shared" si="299"/>
        <v>0</v>
      </c>
      <c r="BR293" s="61">
        <f t="shared" si="299"/>
        <v>0</v>
      </c>
      <c r="BS293" s="61">
        <f t="shared" si="299"/>
        <v>0</v>
      </c>
      <c r="BT293" s="61">
        <f t="shared" si="299"/>
        <v>0</v>
      </c>
      <c r="BU293" s="61">
        <f t="shared" si="299"/>
        <v>0</v>
      </c>
      <c r="BV293" s="61">
        <f t="shared" si="299"/>
        <v>0</v>
      </c>
      <c r="BW293" s="61">
        <f t="shared" si="299"/>
        <v>0</v>
      </c>
      <c r="BX293" s="61">
        <f t="shared" si="299"/>
        <v>0</v>
      </c>
      <c r="BY293" s="61">
        <f t="shared" si="299"/>
        <v>0</v>
      </c>
      <c r="BZ293" s="61">
        <f t="shared" si="299"/>
        <v>0</v>
      </c>
      <c r="CA293" s="61">
        <f t="shared" si="299"/>
        <v>0</v>
      </c>
      <c r="CB293" s="61">
        <f t="shared" si="299"/>
        <v>0</v>
      </c>
      <c r="CC293" s="61">
        <f t="shared" si="299"/>
        <v>0</v>
      </c>
      <c r="CD293" s="61">
        <f t="shared" si="299"/>
        <v>0</v>
      </c>
      <c r="CE293" s="61">
        <f t="shared" si="299"/>
        <v>0</v>
      </c>
      <c r="CF293" s="61">
        <f t="shared" si="299"/>
        <v>0</v>
      </c>
      <c r="CG293" s="61">
        <f t="shared" si="278"/>
        <v>0</v>
      </c>
      <c r="CH293" s="61">
        <f t="shared" si="278"/>
        <v>0</v>
      </c>
      <c r="CI293" s="61">
        <f t="shared" si="278"/>
        <v>0</v>
      </c>
      <c r="CJ293" s="61">
        <f t="shared" si="278"/>
        <v>0</v>
      </c>
      <c r="CK293" s="61">
        <f t="shared" si="278"/>
        <v>0</v>
      </c>
      <c r="CL293" s="61">
        <f t="shared" si="278"/>
        <v>0</v>
      </c>
      <c r="CM293" s="61">
        <f t="shared" si="278"/>
        <v>0</v>
      </c>
      <c r="CN293" s="61">
        <f t="shared" si="278"/>
        <v>0</v>
      </c>
      <c r="CO293" s="61">
        <f t="shared" si="278"/>
        <v>0</v>
      </c>
      <c r="CP293" s="61">
        <f t="shared" si="278"/>
        <v>0</v>
      </c>
      <c r="CQ293" s="61">
        <f t="shared" si="278"/>
        <v>0</v>
      </c>
      <c r="CR293" s="61">
        <f t="shared" si="278"/>
        <v>0.14732871918500701</v>
      </c>
      <c r="CS293" s="61">
        <f t="shared" si="278"/>
        <v>0.14242942686056501</v>
      </c>
      <c r="CT293" s="61">
        <f t="shared" si="278"/>
        <v>0.13589703709464199</v>
      </c>
      <c r="CU293" s="61">
        <f t="shared" si="278"/>
        <v>0.129092464421806</v>
      </c>
      <c r="CV293" s="61">
        <f t="shared" si="278"/>
        <v>0.12279337429037999</v>
      </c>
      <c r="CW293" s="61">
        <f t="shared" si="293"/>
        <v>0.114744536900226</v>
      </c>
      <c r="CX293" s="61">
        <f t="shared" si="282"/>
        <v>0.106967882416984</v>
      </c>
      <c r="CY293" s="61">
        <f t="shared" si="282"/>
        <v>0.10074655883039101</v>
      </c>
      <c r="CZ293" s="61">
        <f t="shared" si="282"/>
        <v>0</v>
      </c>
      <c r="DA293" s="61">
        <f t="shared" si="282"/>
        <v>0</v>
      </c>
      <c r="DB293" s="61">
        <f t="shared" si="282"/>
        <v>0</v>
      </c>
      <c r="DC293" s="61">
        <f t="shared" si="282"/>
        <v>0</v>
      </c>
      <c r="DD293" s="61">
        <f t="shared" si="282"/>
        <v>0</v>
      </c>
      <c r="DE293" s="61">
        <f t="shared" si="282"/>
        <v>0</v>
      </c>
      <c r="DF293" s="61">
        <f t="shared" si="282"/>
        <v>0</v>
      </c>
      <c r="DG293" s="61">
        <f t="shared" si="282"/>
        <v>0</v>
      </c>
      <c r="DH293" s="61">
        <f t="shared" si="282"/>
        <v>0</v>
      </c>
      <c r="DI293" s="61">
        <f t="shared" si="282"/>
        <v>0</v>
      </c>
      <c r="DJ293" s="61">
        <f t="shared" si="282"/>
        <v>0</v>
      </c>
      <c r="DK293" s="61">
        <f t="shared" si="282"/>
        <v>0</v>
      </c>
      <c r="DL293" s="61">
        <f t="shared" si="282"/>
        <v>0</v>
      </c>
      <c r="DM293" s="61">
        <f t="shared" si="282"/>
        <v>0</v>
      </c>
      <c r="DN293" s="61">
        <f t="shared" si="302"/>
        <v>0</v>
      </c>
      <c r="DO293" s="61">
        <f t="shared" si="302"/>
        <v>0</v>
      </c>
      <c r="DP293" s="61">
        <f t="shared" si="302"/>
        <v>0</v>
      </c>
      <c r="DQ293" s="61">
        <f t="shared" si="300"/>
        <v>0</v>
      </c>
      <c r="DR293" s="61">
        <f t="shared" si="300"/>
        <v>0</v>
      </c>
      <c r="DS293" s="61">
        <f t="shared" si="280"/>
        <v>0</v>
      </c>
      <c r="DT293" s="61">
        <f t="shared" si="259"/>
        <v>0</v>
      </c>
      <c r="DU293" s="61">
        <f t="shared" si="259"/>
        <v>0</v>
      </c>
      <c r="DV293" s="61">
        <f t="shared" si="259"/>
        <v>0</v>
      </c>
      <c r="DW293" s="61">
        <f t="shared" si="259"/>
        <v>0</v>
      </c>
      <c r="DX293" s="61">
        <f t="shared" si="259"/>
        <v>0</v>
      </c>
      <c r="DY293" s="61">
        <f t="shared" si="259"/>
        <v>0</v>
      </c>
      <c r="DZ293" s="61">
        <f t="shared" si="263"/>
        <v>1</v>
      </c>
    </row>
    <row r="294" spans="3:130">
      <c r="C294" s="53">
        <v>2036</v>
      </c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>
        <f t="shared" si="284"/>
        <v>0</v>
      </c>
      <c r="U294" s="64">
        <f t="shared" si="285"/>
        <v>0</v>
      </c>
      <c r="V294" s="64">
        <f t="shared" si="286"/>
        <v>0</v>
      </c>
      <c r="W294" s="64">
        <f t="shared" si="287"/>
        <v>0</v>
      </c>
      <c r="X294" s="64">
        <f t="shared" si="288"/>
        <v>0</v>
      </c>
      <c r="Y294" s="64">
        <f t="shared" si="289"/>
        <v>0</v>
      </c>
      <c r="Z294" s="64">
        <f t="shared" si="290"/>
        <v>0</v>
      </c>
      <c r="AA294" s="64">
        <f t="shared" si="291"/>
        <v>0</v>
      </c>
      <c r="AB294" s="64">
        <f t="shared" si="292"/>
        <v>0</v>
      </c>
      <c r="AC294" s="64">
        <f t="shared" si="294"/>
        <v>0</v>
      </c>
      <c r="AD294" s="64">
        <f t="shared" si="295"/>
        <v>0</v>
      </c>
      <c r="AE294" s="64">
        <f t="shared" si="296"/>
        <v>0</v>
      </c>
      <c r="AF294" s="64">
        <f t="shared" si="297"/>
        <v>1373.625</v>
      </c>
      <c r="AG294" s="64">
        <f t="shared" si="298"/>
        <v>1310.625</v>
      </c>
      <c r="AH294" s="64">
        <f t="shared" si="301"/>
        <v>1245</v>
      </c>
      <c r="AI294" s="64">
        <f t="shared" si="303"/>
        <v>1184.25</v>
      </c>
      <c r="AJ294" s="64">
        <f t="shared" si="304"/>
        <v>1106.625</v>
      </c>
      <c r="AK294" s="64">
        <f t="shared" si="305"/>
        <v>1031.625</v>
      </c>
      <c r="AL294" s="64">
        <f t="shared" ref="AL294:AL312" si="306">VLOOKUP($C$100,$D$3:$K$63,$A$71,0)*(B260-B259)</f>
        <v>971.625</v>
      </c>
      <c r="AM294" s="64">
        <f>VLOOKUP($C$101,$D$3:$K$63,$A$71,0)*(B259-B258)</f>
        <v>924.375</v>
      </c>
      <c r="AN294" s="64">
        <f>VLOOKUP($C$102,$D$3:$K$63,$A$71,0)*B258</f>
        <v>0</v>
      </c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54">
        <f t="shared" si="261"/>
        <v>9147.75</v>
      </c>
      <c r="BP294" s="53">
        <v>2036</v>
      </c>
      <c r="BQ294" s="61">
        <f t="shared" si="299"/>
        <v>0</v>
      </c>
      <c r="BR294" s="61">
        <f t="shared" si="299"/>
        <v>0</v>
      </c>
      <c r="BS294" s="61">
        <f t="shared" si="299"/>
        <v>0</v>
      </c>
      <c r="BT294" s="61">
        <f t="shared" si="299"/>
        <v>0</v>
      </c>
      <c r="BU294" s="61">
        <f t="shared" si="299"/>
        <v>0</v>
      </c>
      <c r="BV294" s="61">
        <f t="shared" si="299"/>
        <v>0</v>
      </c>
      <c r="BW294" s="61">
        <f t="shared" si="299"/>
        <v>0</v>
      </c>
      <c r="BX294" s="61">
        <f t="shared" si="299"/>
        <v>0</v>
      </c>
      <c r="BY294" s="61">
        <f t="shared" si="299"/>
        <v>0</v>
      </c>
      <c r="BZ294" s="61">
        <f t="shared" si="299"/>
        <v>0</v>
      </c>
      <c r="CA294" s="61">
        <f t="shared" si="299"/>
        <v>0</v>
      </c>
      <c r="CB294" s="61">
        <f t="shared" si="299"/>
        <v>0</v>
      </c>
      <c r="CC294" s="61">
        <f t="shared" si="299"/>
        <v>0</v>
      </c>
      <c r="CD294" s="61">
        <f t="shared" si="299"/>
        <v>0</v>
      </c>
      <c r="CE294" s="61">
        <f t="shared" si="299"/>
        <v>0</v>
      </c>
      <c r="CF294" s="61">
        <f t="shared" si="299"/>
        <v>0</v>
      </c>
      <c r="CG294" s="61">
        <f t="shared" si="278"/>
        <v>0</v>
      </c>
      <c r="CH294" s="61">
        <f t="shared" si="278"/>
        <v>0</v>
      </c>
      <c r="CI294" s="61">
        <f t="shared" si="278"/>
        <v>0</v>
      </c>
      <c r="CJ294" s="61">
        <f t="shared" si="278"/>
        <v>0</v>
      </c>
      <c r="CK294" s="61">
        <f t="shared" si="278"/>
        <v>0</v>
      </c>
      <c r="CL294" s="61">
        <f t="shared" si="278"/>
        <v>0</v>
      </c>
      <c r="CM294" s="61">
        <f t="shared" si="278"/>
        <v>0</v>
      </c>
      <c r="CN294" s="61">
        <f t="shared" si="278"/>
        <v>0</v>
      </c>
      <c r="CO294" s="61">
        <f t="shared" si="278"/>
        <v>0</v>
      </c>
      <c r="CP294" s="61">
        <f t="shared" si="278"/>
        <v>0</v>
      </c>
      <c r="CQ294" s="61">
        <f t="shared" si="278"/>
        <v>0</v>
      </c>
      <c r="CR294" s="61">
        <f t="shared" si="278"/>
        <v>0</v>
      </c>
      <c r="CS294" s="61">
        <f t="shared" si="278"/>
        <v>0.15015987537919201</v>
      </c>
      <c r="CT294" s="61">
        <f t="shared" si="278"/>
        <v>0.143272935967861</v>
      </c>
      <c r="CU294" s="61">
        <f t="shared" si="278"/>
        <v>0.136099040747725</v>
      </c>
      <c r="CV294" s="61">
        <f t="shared" si="278"/>
        <v>0.129458063458227</v>
      </c>
      <c r="CW294" s="61">
        <f t="shared" si="293"/>
        <v>0.120972370254981</v>
      </c>
      <c r="CX294" s="61">
        <f t="shared" si="282"/>
        <v>0.112773632860539</v>
      </c>
      <c r="CY294" s="61">
        <f t="shared" si="282"/>
        <v>0.106214642944986</v>
      </c>
      <c r="CZ294" s="61">
        <f t="shared" si="282"/>
        <v>0.101049438386488</v>
      </c>
      <c r="DA294" s="61">
        <f t="shared" si="282"/>
        <v>0</v>
      </c>
      <c r="DB294" s="61">
        <f t="shared" si="282"/>
        <v>0</v>
      </c>
      <c r="DC294" s="61">
        <f t="shared" si="282"/>
        <v>0</v>
      </c>
      <c r="DD294" s="61">
        <f t="shared" si="282"/>
        <v>0</v>
      </c>
      <c r="DE294" s="61">
        <f t="shared" si="282"/>
        <v>0</v>
      </c>
      <c r="DF294" s="61">
        <f t="shared" si="282"/>
        <v>0</v>
      </c>
      <c r="DG294" s="61">
        <f t="shared" si="282"/>
        <v>0</v>
      </c>
      <c r="DH294" s="61">
        <f t="shared" si="282"/>
        <v>0</v>
      </c>
      <c r="DI294" s="61">
        <f t="shared" si="282"/>
        <v>0</v>
      </c>
      <c r="DJ294" s="61">
        <f t="shared" si="282"/>
        <v>0</v>
      </c>
      <c r="DK294" s="61">
        <f t="shared" si="282"/>
        <v>0</v>
      </c>
      <c r="DL294" s="61">
        <f t="shared" si="282"/>
        <v>0</v>
      </c>
      <c r="DM294" s="61">
        <f t="shared" si="282"/>
        <v>0</v>
      </c>
      <c r="DN294" s="61">
        <f t="shared" si="302"/>
        <v>0</v>
      </c>
      <c r="DO294" s="61">
        <f t="shared" si="302"/>
        <v>0</v>
      </c>
      <c r="DP294" s="61">
        <f t="shared" si="302"/>
        <v>0</v>
      </c>
      <c r="DQ294" s="61">
        <f t="shared" si="300"/>
        <v>0</v>
      </c>
      <c r="DR294" s="61">
        <f t="shared" si="300"/>
        <v>0</v>
      </c>
      <c r="DS294" s="61">
        <f t="shared" si="280"/>
        <v>0</v>
      </c>
      <c r="DT294" s="61">
        <f t="shared" si="259"/>
        <v>0</v>
      </c>
      <c r="DU294" s="61">
        <f t="shared" si="259"/>
        <v>0</v>
      </c>
      <c r="DV294" s="61">
        <f t="shared" si="259"/>
        <v>0</v>
      </c>
      <c r="DW294" s="61">
        <f t="shared" si="259"/>
        <v>0</v>
      </c>
      <c r="DX294" s="61">
        <f t="shared" si="259"/>
        <v>0</v>
      </c>
      <c r="DY294" s="61">
        <f t="shared" si="259"/>
        <v>0</v>
      </c>
      <c r="DZ294" s="61">
        <f t="shared" si="263"/>
        <v>1</v>
      </c>
    </row>
    <row r="295" spans="3:130">
      <c r="C295" s="53">
        <v>2037</v>
      </c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>
        <f t="shared" si="285"/>
        <v>0</v>
      </c>
      <c r="V295" s="64">
        <f t="shared" si="286"/>
        <v>0</v>
      </c>
      <c r="W295" s="64">
        <f t="shared" si="287"/>
        <v>0</v>
      </c>
      <c r="X295" s="64">
        <f t="shared" si="288"/>
        <v>0</v>
      </c>
      <c r="Y295" s="64">
        <f t="shared" si="289"/>
        <v>0</v>
      </c>
      <c r="Z295" s="64">
        <f t="shared" si="290"/>
        <v>0</v>
      </c>
      <c r="AA295" s="64">
        <f t="shared" si="291"/>
        <v>0</v>
      </c>
      <c r="AB295" s="64">
        <f t="shared" si="292"/>
        <v>0</v>
      </c>
      <c r="AC295" s="64">
        <f t="shared" si="294"/>
        <v>0</v>
      </c>
      <c r="AD295" s="64">
        <f t="shared" si="295"/>
        <v>0</v>
      </c>
      <c r="AE295" s="64">
        <f t="shared" si="296"/>
        <v>0</v>
      </c>
      <c r="AF295" s="64">
        <f t="shared" si="297"/>
        <v>0</v>
      </c>
      <c r="AG295" s="64">
        <f t="shared" si="298"/>
        <v>1310.625</v>
      </c>
      <c r="AH295" s="64">
        <f t="shared" si="301"/>
        <v>1245</v>
      </c>
      <c r="AI295" s="64">
        <f t="shared" si="303"/>
        <v>1184.25</v>
      </c>
      <c r="AJ295" s="64">
        <f t="shared" si="304"/>
        <v>1106.625</v>
      </c>
      <c r="AK295" s="64">
        <f t="shared" si="305"/>
        <v>1031.625</v>
      </c>
      <c r="AL295" s="64">
        <f t="shared" si="306"/>
        <v>971.625</v>
      </c>
      <c r="AM295" s="64">
        <f t="shared" ref="AM295:AM313" si="307">VLOOKUP($C$101,$D$3:$K$63,$A$71,0)*(B260-B259)</f>
        <v>924.375</v>
      </c>
      <c r="AN295" s="64">
        <f>VLOOKUP($C$102,$D$3:$K$63,$A$71,0)*(B259-B258)</f>
        <v>886.875</v>
      </c>
      <c r="AO295" s="64">
        <f>VLOOKUP($C$103,$D$3:$K$63,$A$71,0)*B258</f>
        <v>0</v>
      </c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54">
        <f t="shared" si="261"/>
        <v>8661</v>
      </c>
      <c r="BP295" s="53">
        <v>2037</v>
      </c>
      <c r="BQ295" s="61">
        <f t="shared" si="299"/>
        <v>0</v>
      </c>
      <c r="BR295" s="61">
        <f t="shared" si="299"/>
        <v>0</v>
      </c>
      <c r="BS295" s="61">
        <f t="shared" si="299"/>
        <v>0</v>
      </c>
      <c r="BT295" s="61">
        <f t="shared" si="299"/>
        <v>0</v>
      </c>
      <c r="BU295" s="61">
        <f t="shared" si="299"/>
        <v>0</v>
      </c>
      <c r="BV295" s="61">
        <f t="shared" si="299"/>
        <v>0</v>
      </c>
      <c r="BW295" s="61">
        <f t="shared" si="299"/>
        <v>0</v>
      </c>
      <c r="BX295" s="61">
        <f t="shared" si="299"/>
        <v>0</v>
      </c>
      <c r="BY295" s="61">
        <f t="shared" si="299"/>
        <v>0</v>
      </c>
      <c r="BZ295" s="61">
        <f t="shared" si="299"/>
        <v>0</v>
      </c>
      <c r="CA295" s="61">
        <f t="shared" si="299"/>
        <v>0</v>
      </c>
      <c r="CB295" s="61">
        <f t="shared" si="299"/>
        <v>0</v>
      </c>
      <c r="CC295" s="61">
        <f t="shared" si="299"/>
        <v>0</v>
      </c>
      <c r="CD295" s="61">
        <f t="shared" si="299"/>
        <v>0</v>
      </c>
      <c r="CE295" s="61">
        <f t="shared" si="299"/>
        <v>0</v>
      </c>
      <c r="CF295" s="61">
        <f t="shared" si="299"/>
        <v>0</v>
      </c>
      <c r="CG295" s="61">
        <f t="shared" si="278"/>
        <v>0</v>
      </c>
      <c r="CH295" s="61">
        <f t="shared" si="278"/>
        <v>0</v>
      </c>
      <c r="CI295" s="61">
        <f t="shared" si="278"/>
        <v>0</v>
      </c>
      <c r="CJ295" s="61">
        <f t="shared" si="278"/>
        <v>0</v>
      </c>
      <c r="CK295" s="61">
        <f t="shared" si="278"/>
        <v>0</v>
      </c>
      <c r="CL295" s="61">
        <f t="shared" si="278"/>
        <v>0</v>
      </c>
      <c r="CM295" s="61">
        <f t="shared" si="278"/>
        <v>0</v>
      </c>
      <c r="CN295" s="61">
        <f t="shared" si="278"/>
        <v>0</v>
      </c>
      <c r="CO295" s="61">
        <f t="shared" si="278"/>
        <v>0</v>
      </c>
      <c r="CP295" s="61">
        <f t="shared" si="278"/>
        <v>0</v>
      </c>
      <c r="CQ295" s="61">
        <f t="shared" si="278"/>
        <v>0</v>
      </c>
      <c r="CR295" s="61">
        <f t="shared" si="278"/>
        <v>0</v>
      </c>
      <c r="CS295" s="61">
        <f t="shared" si="278"/>
        <v>0</v>
      </c>
      <c r="CT295" s="61">
        <f t="shared" si="278"/>
        <v>0.15132490474540999</v>
      </c>
      <c r="CU295" s="61">
        <f t="shared" si="278"/>
        <v>0.14374783512296499</v>
      </c>
      <c r="CV295" s="61">
        <f t="shared" si="278"/>
        <v>0.13673363352961601</v>
      </c>
      <c r="CW295" s="61">
        <f t="shared" si="293"/>
        <v>0.12777104260478001</v>
      </c>
      <c r="CX295" s="61">
        <f t="shared" si="282"/>
        <v>0.119111534464842</v>
      </c>
      <c r="CY295" s="61">
        <f t="shared" si="282"/>
        <v>0.112183927952892</v>
      </c>
      <c r="CZ295" s="61">
        <f t="shared" si="282"/>
        <v>0.106728437824732</v>
      </c>
      <c r="DA295" s="61">
        <f t="shared" si="282"/>
        <v>0.10239868375476301</v>
      </c>
      <c r="DB295" s="61">
        <f t="shared" si="282"/>
        <v>0</v>
      </c>
      <c r="DC295" s="61">
        <f t="shared" si="282"/>
        <v>0</v>
      </c>
      <c r="DD295" s="61">
        <f t="shared" si="282"/>
        <v>0</v>
      </c>
      <c r="DE295" s="61">
        <f t="shared" si="282"/>
        <v>0</v>
      </c>
      <c r="DF295" s="61">
        <f t="shared" si="282"/>
        <v>0</v>
      </c>
      <c r="DG295" s="61">
        <f t="shared" si="282"/>
        <v>0</v>
      </c>
      <c r="DH295" s="61">
        <f t="shared" si="282"/>
        <v>0</v>
      </c>
      <c r="DI295" s="61">
        <f t="shared" si="282"/>
        <v>0</v>
      </c>
      <c r="DJ295" s="61">
        <f t="shared" si="282"/>
        <v>0</v>
      </c>
      <c r="DK295" s="61">
        <f t="shared" si="282"/>
        <v>0</v>
      </c>
      <c r="DL295" s="61">
        <f t="shared" si="282"/>
        <v>0</v>
      </c>
      <c r="DM295" s="61">
        <f t="shared" si="282"/>
        <v>0</v>
      </c>
      <c r="DN295" s="61">
        <f t="shared" si="302"/>
        <v>0</v>
      </c>
      <c r="DO295" s="61">
        <f t="shared" si="302"/>
        <v>0</v>
      </c>
      <c r="DP295" s="61">
        <f t="shared" si="302"/>
        <v>0</v>
      </c>
      <c r="DQ295" s="61">
        <f t="shared" si="300"/>
        <v>0</v>
      </c>
      <c r="DR295" s="61">
        <f t="shared" si="300"/>
        <v>0</v>
      </c>
      <c r="DS295" s="61">
        <f t="shared" si="280"/>
        <v>0</v>
      </c>
      <c r="DT295" s="61">
        <f t="shared" si="259"/>
        <v>0</v>
      </c>
      <c r="DU295" s="61">
        <f t="shared" si="259"/>
        <v>0</v>
      </c>
      <c r="DV295" s="61">
        <f t="shared" si="259"/>
        <v>0</v>
      </c>
      <c r="DW295" s="61">
        <f t="shared" si="259"/>
        <v>0</v>
      </c>
      <c r="DX295" s="61">
        <f t="shared" si="259"/>
        <v>0</v>
      </c>
      <c r="DY295" s="61">
        <f t="shared" si="259"/>
        <v>0</v>
      </c>
      <c r="DZ295" s="61">
        <f t="shared" si="263"/>
        <v>1</v>
      </c>
    </row>
    <row r="296" spans="3:130">
      <c r="C296" s="53">
        <v>2038</v>
      </c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>
        <f t="shared" si="286"/>
        <v>0</v>
      </c>
      <c r="W296" s="64">
        <f t="shared" si="287"/>
        <v>0</v>
      </c>
      <c r="X296" s="64">
        <f t="shared" si="288"/>
        <v>0</v>
      </c>
      <c r="Y296" s="64">
        <f t="shared" si="289"/>
        <v>0</v>
      </c>
      <c r="Z296" s="64">
        <f t="shared" si="290"/>
        <v>0</v>
      </c>
      <c r="AA296" s="64">
        <f t="shared" si="291"/>
        <v>0</v>
      </c>
      <c r="AB296" s="64">
        <f t="shared" si="292"/>
        <v>0</v>
      </c>
      <c r="AC296" s="64">
        <f t="shared" si="294"/>
        <v>0</v>
      </c>
      <c r="AD296" s="64">
        <f t="shared" si="295"/>
        <v>0</v>
      </c>
      <c r="AE296" s="64">
        <f t="shared" si="296"/>
        <v>0</v>
      </c>
      <c r="AF296" s="64">
        <f t="shared" si="297"/>
        <v>0</v>
      </c>
      <c r="AG296" s="64">
        <f t="shared" si="298"/>
        <v>0</v>
      </c>
      <c r="AH296" s="64">
        <f t="shared" si="301"/>
        <v>1245</v>
      </c>
      <c r="AI296" s="64">
        <f t="shared" si="303"/>
        <v>1184.25</v>
      </c>
      <c r="AJ296" s="64">
        <f t="shared" si="304"/>
        <v>1106.625</v>
      </c>
      <c r="AK296" s="64">
        <f t="shared" si="305"/>
        <v>1031.625</v>
      </c>
      <c r="AL296" s="64">
        <f t="shared" si="306"/>
        <v>971.625</v>
      </c>
      <c r="AM296" s="64">
        <f t="shared" si="307"/>
        <v>924.375</v>
      </c>
      <c r="AN296" s="64">
        <f t="shared" ref="AN296:AN314" si="308">VLOOKUP($C$102,$D$3:$K$63,$A$71,0)*(B260-B259)</f>
        <v>886.875</v>
      </c>
      <c r="AO296" s="64">
        <f>VLOOKUP($C$103,$D$3:$K$63,$A$71,0)*(B259-B258)</f>
        <v>856.125</v>
      </c>
      <c r="AP296" s="64">
        <f>VLOOKUP($C$104,$D$3:$K$63,$A$71,0)*B258</f>
        <v>0</v>
      </c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54">
        <f t="shared" si="261"/>
        <v>8206.5</v>
      </c>
      <c r="BP296" s="53">
        <v>2038</v>
      </c>
      <c r="BQ296" s="61">
        <f t="shared" si="299"/>
        <v>0</v>
      </c>
      <c r="BR296" s="61">
        <f t="shared" si="299"/>
        <v>0</v>
      </c>
      <c r="BS296" s="61">
        <f t="shared" si="299"/>
        <v>0</v>
      </c>
      <c r="BT296" s="61">
        <f t="shared" si="299"/>
        <v>0</v>
      </c>
      <c r="BU296" s="61">
        <f t="shared" si="299"/>
        <v>0</v>
      </c>
      <c r="BV296" s="61">
        <f t="shared" si="299"/>
        <v>0</v>
      </c>
      <c r="BW296" s="61">
        <f t="shared" si="299"/>
        <v>0</v>
      </c>
      <c r="BX296" s="61">
        <f t="shared" si="299"/>
        <v>0</v>
      </c>
      <c r="BY296" s="61">
        <f t="shared" si="299"/>
        <v>0</v>
      </c>
      <c r="BZ296" s="61">
        <f t="shared" si="299"/>
        <v>0</v>
      </c>
      <c r="CA296" s="61">
        <f t="shared" si="299"/>
        <v>0</v>
      </c>
      <c r="CB296" s="61">
        <f t="shared" si="299"/>
        <v>0</v>
      </c>
      <c r="CC296" s="61">
        <f t="shared" si="299"/>
        <v>0</v>
      </c>
      <c r="CD296" s="61">
        <f t="shared" si="299"/>
        <v>0</v>
      </c>
      <c r="CE296" s="61">
        <f t="shared" si="299"/>
        <v>0</v>
      </c>
      <c r="CF296" s="61">
        <f t="shared" si="299"/>
        <v>0</v>
      </c>
      <c r="CG296" s="61">
        <f t="shared" si="278"/>
        <v>0</v>
      </c>
      <c r="CH296" s="61">
        <f t="shared" si="278"/>
        <v>0</v>
      </c>
      <c r="CI296" s="61">
        <f t="shared" si="278"/>
        <v>0</v>
      </c>
      <c r="CJ296" s="61">
        <f t="shared" si="278"/>
        <v>0</v>
      </c>
      <c r="CK296" s="61">
        <f t="shared" si="278"/>
        <v>0</v>
      </c>
      <c r="CL296" s="61">
        <f t="shared" si="278"/>
        <v>0</v>
      </c>
      <c r="CM296" s="61">
        <f t="shared" si="278"/>
        <v>0</v>
      </c>
      <c r="CN296" s="61">
        <f t="shared" si="278"/>
        <v>0</v>
      </c>
      <c r="CO296" s="61">
        <f t="shared" si="278"/>
        <v>0</v>
      </c>
      <c r="CP296" s="61">
        <f t="shared" si="278"/>
        <v>0</v>
      </c>
      <c r="CQ296" s="61">
        <f t="shared" si="278"/>
        <v>0</v>
      </c>
      <c r="CR296" s="61">
        <f t="shared" si="278"/>
        <v>0</v>
      </c>
      <c r="CS296" s="61">
        <f t="shared" si="278"/>
        <v>0</v>
      </c>
      <c r="CT296" s="61">
        <f t="shared" si="278"/>
        <v>0</v>
      </c>
      <c r="CU296" s="61">
        <f t="shared" si="278"/>
        <v>0.15170901114969801</v>
      </c>
      <c r="CV296" s="61">
        <f t="shared" si="278"/>
        <v>0.144306342533358</v>
      </c>
      <c r="CW296" s="61">
        <f t="shared" si="293"/>
        <v>0.13484737707914499</v>
      </c>
      <c r="CX296" s="61">
        <f t="shared" si="282"/>
        <v>0.12570828002193399</v>
      </c>
      <c r="CY296" s="61">
        <f t="shared" si="282"/>
        <v>0.118397002376165</v>
      </c>
      <c r="CZ296" s="61">
        <f t="shared" si="282"/>
        <v>0.11263937123012201</v>
      </c>
      <c r="DA296" s="61">
        <f t="shared" si="282"/>
        <v>0.10806982270151699</v>
      </c>
      <c r="DB296" s="61">
        <f t="shared" si="282"/>
        <v>0.104322792908061</v>
      </c>
      <c r="DC296" s="61">
        <f t="shared" si="282"/>
        <v>0</v>
      </c>
      <c r="DD296" s="61">
        <f t="shared" si="282"/>
        <v>0</v>
      </c>
      <c r="DE296" s="61">
        <f t="shared" si="282"/>
        <v>0</v>
      </c>
      <c r="DF296" s="61">
        <f t="shared" si="282"/>
        <v>0</v>
      </c>
      <c r="DG296" s="61">
        <f t="shared" si="282"/>
        <v>0</v>
      </c>
      <c r="DH296" s="61">
        <f t="shared" si="282"/>
        <v>0</v>
      </c>
      <c r="DI296" s="61">
        <f t="shared" si="282"/>
        <v>0</v>
      </c>
      <c r="DJ296" s="61">
        <f t="shared" si="282"/>
        <v>0</v>
      </c>
      <c r="DK296" s="61">
        <f t="shared" si="282"/>
        <v>0</v>
      </c>
      <c r="DL296" s="61">
        <f t="shared" si="282"/>
        <v>0</v>
      </c>
      <c r="DM296" s="61">
        <f t="shared" si="282"/>
        <v>0</v>
      </c>
      <c r="DN296" s="61">
        <f t="shared" si="302"/>
        <v>0</v>
      </c>
      <c r="DO296" s="61">
        <f t="shared" si="302"/>
        <v>0</v>
      </c>
      <c r="DP296" s="61">
        <f t="shared" si="302"/>
        <v>0</v>
      </c>
      <c r="DQ296" s="61">
        <f t="shared" si="300"/>
        <v>0</v>
      </c>
      <c r="DR296" s="61">
        <f t="shared" si="300"/>
        <v>0</v>
      </c>
      <c r="DS296" s="61">
        <f t="shared" si="280"/>
        <v>0</v>
      </c>
      <c r="DT296" s="61">
        <f t="shared" si="259"/>
        <v>0</v>
      </c>
      <c r="DU296" s="61">
        <f t="shared" si="259"/>
        <v>0</v>
      </c>
      <c r="DV296" s="61">
        <f t="shared" si="259"/>
        <v>0</v>
      </c>
      <c r="DW296" s="61">
        <f t="shared" si="259"/>
        <v>0</v>
      </c>
      <c r="DX296" s="61">
        <f t="shared" si="259"/>
        <v>0</v>
      </c>
      <c r="DY296" s="61">
        <f t="shared" si="259"/>
        <v>0</v>
      </c>
      <c r="DZ296" s="61">
        <f t="shared" si="263"/>
        <v>1</v>
      </c>
    </row>
    <row r="297" spans="3:130">
      <c r="C297" s="53">
        <v>2039</v>
      </c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>
        <f t="shared" si="287"/>
        <v>0</v>
      </c>
      <c r="X297" s="64">
        <f t="shared" si="288"/>
        <v>0</v>
      </c>
      <c r="Y297" s="64">
        <f t="shared" si="289"/>
        <v>0</v>
      </c>
      <c r="Z297" s="64">
        <f t="shared" si="290"/>
        <v>0</v>
      </c>
      <c r="AA297" s="64">
        <f t="shared" si="291"/>
        <v>0</v>
      </c>
      <c r="AB297" s="64">
        <f t="shared" si="292"/>
        <v>0</v>
      </c>
      <c r="AC297" s="64">
        <f t="shared" si="294"/>
        <v>0</v>
      </c>
      <c r="AD297" s="64">
        <f t="shared" si="295"/>
        <v>0</v>
      </c>
      <c r="AE297" s="64">
        <f t="shared" si="296"/>
        <v>0</v>
      </c>
      <c r="AF297" s="64">
        <f t="shared" si="297"/>
        <v>0</v>
      </c>
      <c r="AG297" s="64">
        <f t="shared" si="298"/>
        <v>0</v>
      </c>
      <c r="AH297" s="64">
        <f t="shared" si="301"/>
        <v>0</v>
      </c>
      <c r="AI297" s="64">
        <f t="shared" si="303"/>
        <v>1184.25</v>
      </c>
      <c r="AJ297" s="64">
        <f t="shared" si="304"/>
        <v>1106.625</v>
      </c>
      <c r="AK297" s="64">
        <f t="shared" si="305"/>
        <v>1031.625</v>
      </c>
      <c r="AL297" s="64">
        <f t="shared" si="306"/>
        <v>971.625</v>
      </c>
      <c r="AM297" s="64">
        <f t="shared" si="307"/>
        <v>924.375</v>
      </c>
      <c r="AN297" s="64">
        <f t="shared" si="308"/>
        <v>886.875</v>
      </c>
      <c r="AO297" s="64">
        <f t="shared" ref="AO297:AO315" si="309">VLOOKUP($C$103,$D$3:$K$63,$A$71,0)*(B260-B259)</f>
        <v>856.125</v>
      </c>
      <c r="AP297" s="64">
        <f>VLOOKUP($C$104,$D$3:$K$63,$A$71,0)*(B259-B258)</f>
        <v>820.875</v>
      </c>
      <c r="AQ297" s="64">
        <f>VLOOKUP($C$105,$D$3:$K$63,$A$71,0)*B258</f>
        <v>0</v>
      </c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54">
        <f t="shared" si="261"/>
        <v>7782.375</v>
      </c>
      <c r="BP297" s="53">
        <v>2039</v>
      </c>
      <c r="BQ297" s="61">
        <f t="shared" si="299"/>
        <v>0</v>
      </c>
      <c r="BR297" s="61">
        <f t="shared" si="299"/>
        <v>0</v>
      </c>
      <c r="BS297" s="61">
        <f t="shared" si="299"/>
        <v>0</v>
      </c>
      <c r="BT297" s="61">
        <f t="shared" si="299"/>
        <v>0</v>
      </c>
      <c r="BU297" s="61">
        <f t="shared" si="299"/>
        <v>0</v>
      </c>
      <c r="BV297" s="61">
        <f t="shared" si="299"/>
        <v>0</v>
      </c>
      <c r="BW297" s="61">
        <f t="shared" si="299"/>
        <v>0</v>
      </c>
      <c r="BX297" s="61">
        <f t="shared" si="299"/>
        <v>0</v>
      </c>
      <c r="BY297" s="61">
        <f t="shared" si="299"/>
        <v>0</v>
      </c>
      <c r="BZ297" s="61">
        <f t="shared" si="299"/>
        <v>0</v>
      </c>
      <c r="CA297" s="61">
        <f t="shared" si="299"/>
        <v>0</v>
      </c>
      <c r="CB297" s="61">
        <f t="shared" si="299"/>
        <v>0</v>
      </c>
      <c r="CC297" s="61">
        <f t="shared" si="299"/>
        <v>0</v>
      </c>
      <c r="CD297" s="61">
        <f t="shared" si="299"/>
        <v>0</v>
      </c>
      <c r="CE297" s="61">
        <f t="shared" si="299"/>
        <v>0</v>
      </c>
      <c r="CF297" s="61">
        <f t="shared" si="299"/>
        <v>0</v>
      </c>
      <c r="CG297" s="61">
        <f t="shared" si="278"/>
        <v>0</v>
      </c>
      <c r="CH297" s="61">
        <f t="shared" si="278"/>
        <v>0</v>
      </c>
      <c r="CI297" s="61">
        <f t="shared" si="278"/>
        <v>0</v>
      </c>
      <c r="CJ297" s="61">
        <f t="shared" si="278"/>
        <v>0</v>
      </c>
      <c r="CK297" s="61">
        <f t="shared" si="278"/>
        <v>0</v>
      </c>
      <c r="CL297" s="61">
        <f t="shared" si="278"/>
        <v>0</v>
      </c>
      <c r="CM297" s="61">
        <f t="shared" si="278"/>
        <v>0</v>
      </c>
      <c r="CN297" s="61">
        <f t="shared" si="278"/>
        <v>0</v>
      </c>
      <c r="CO297" s="61">
        <f t="shared" si="278"/>
        <v>0</v>
      </c>
      <c r="CP297" s="61">
        <f t="shared" si="278"/>
        <v>0</v>
      </c>
      <c r="CQ297" s="61">
        <f t="shared" si="278"/>
        <v>0</v>
      </c>
      <c r="CR297" s="61">
        <f t="shared" si="278"/>
        <v>0</v>
      </c>
      <c r="CS297" s="61">
        <f t="shared" si="278"/>
        <v>0</v>
      </c>
      <c r="CT297" s="61">
        <f t="shared" si="278"/>
        <v>0</v>
      </c>
      <c r="CU297" s="61">
        <f t="shared" si="278"/>
        <v>0</v>
      </c>
      <c r="CV297" s="61">
        <f t="shared" si="278"/>
        <v>0.15217077049101299</v>
      </c>
      <c r="CW297" s="61">
        <f t="shared" si="293"/>
        <v>0.142196308967378</v>
      </c>
      <c r="CX297" s="61">
        <f t="shared" si="282"/>
        <v>0.13255914807497701</v>
      </c>
      <c r="CY297" s="61">
        <f t="shared" si="282"/>
        <v>0.12484941936105599</v>
      </c>
      <c r="CZ297" s="61">
        <f t="shared" si="282"/>
        <v>0.118778007998844</v>
      </c>
      <c r="DA297" s="61">
        <f t="shared" si="282"/>
        <v>0.113959427552643</v>
      </c>
      <c r="DB297" s="61">
        <f t="shared" si="282"/>
        <v>0.11000819158675899</v>
      </c>
      <c r="DC297" s="61">
        <f>AP297/$BM297</f>
        <v>0.10547872596733</v>
      </c>
      <c r="DD297" s="61">
        <f t="shared" si="282"/>
        <v>0</v>
      </c>
      <c r="DE297" s="61">
        <f t="shared" si="282"/>
        <v>0</v>
      </c>
      <c r="DF297" s="61">
        <f t="shared" si="282"/>
        <v>0</v>
      </c>
      <c r="DG297" s="61">
        <f t="shared" si="282"/>
        <v>0</v>
      </c>
      <c r="DH297" s="61">
        <f t="shared" si="282"/>
        <v>0</v>
      </c>
      <c r="DI297" s="61">
        <f t="shared" si="282"/>
        <v>0</v>
      </c>
      <c r="DJ297" s="61">
        <f t="shared" si="282"/>
        <v>0</v>
      </c>
      <c r="DK297" s="61">
        <f t="shared" si="282"/>
        <v>0</v>
      </c>
      <c r="DL297" s="61">
        <f t="shared" si="282"/>
        <v>0</v>
      </c>
      <c r="DM297" s="61">
        <f t="shared" si="282"/>
        <v>0</v>
      </c>
      <c r="DN297" s="61">
        <f t="shared" si="302"/>
        <v>0</v>
      </c>
      <c r="DO297" s="61">
        <f t="shared" si="302"/>
        <v>0</v>
      </c>
      <c r="DP297" s="61">
        <f t="shared" si="302"/>
        <v>0</v>
      </c>
      <c r="DQ297" s="61">
        <f t="shared" si="300"/>
        <v>0</v>
      </c>
      <c r="DR297" s="61">
        <f t="shared" si="300"/>
        <v>0</v>
      </c>
      <c r="DS297" s="61">
        <f t="shared" si="280"/>
        <v>0</v>
      </c>
      <c r="DT297" s="61">
        <f t="shared" si="259"/>
        <v>0</v>
      </c>
      <c r="DU297" s="61">
        <f t="shared" si="259"/>
        <v>0</v>
      </c>
      <c r="DV297" s="61">
        <f t="shared" si="259"/>
        <v>0</v>
      </c>
      <c r="DW297" s="61">
        <f t="shared" si="259"/>
        <v>0</v>
      </c>
      <c r="DX297" s="61">
        <f t="shared" si="259"/>
        <v>0</v>
      </c>
      <c r="DY297" s="61">
        <f t="shared" si="259"/>
        <v>0</v>
      </c>
      <c r="DZ297" s="61">
        <f t="shared" si="263"/>
        <v>1</v>
      </c>
    </row>
    <row r="298" spans="3:130">
      <c r="C298" s="53">
        <v>2040</v>
      </c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>
        <f t="shared" si="288"/>
        <v>0</v>
      </c>
      <c r="Y298" s="64">
        <f t="shared" si="289"/>
        <v>0</v>
      </c>
      <c r="Z298" s="64">
        <f t="shared" si="290"/>
        <v>0</v>
      </c>
      <c r="AA298" s="64">
        <f t="shared" si="291"/>
        <v>0</v>
      </c>
      <c r="AB298" s="64">
        <f t="shared" si="292"/>
        <v>0</v>
      </c>
      <c r="AC298" s="64">
        <f t="shared" si="294"/>
        <v>0</v>
      </c>
      <c r="AD298" s="64">
        <f t="shared" si="295"/>
        <v>0</v>
      </c>
      <c r="AE298" s="64">
        <f t="shared" si="296"/>
        <v>0</v>
      </c>
      <c r="AF298" s="64">
        <f t="shared" si="297"/>
        <v>0</v>
      </c>
      <c r="AG298" s="64">
        <f t="shared" si="298"/>
        <v>0</v>
      </c>
      <c r="AH298" s="64">
        <f t="shared" si="301"/>
        <v>0</v>
      </c>
      <c r="AI298" s="64">
        <f t="shared" si="303"/>
        <v>0</v>
      </c>
      <c r="AJ298" s="64">
        <f t="shared" si="304"/>
        <v>1106.625</v>
      </c>
      <c r="AK298" s="64">
        <f t="shared" si="305"/>
        <v>1031.625</v>
      </c>
      <c r="AL298" s="64">
        <f t="shared" si="306"/>
        <v>971.625</v>
      </c>
      <c r="AM298" s="64">
        <f t="shared" si="307"/>
        <v>924.375</v>
      </c>
      <c r="AN298" s="64">
        <f t="shared" si="308"/>
        <v>886.875</v>
      </c>
      <c r="AO298" s="64">
        <f t="shared" si="309"/>
        <v>856.125</v>
      </c>
      <c r="AP298" s="64">
        <f t="shared" ref="AP298:AP316" si="310">VLOOKUP($C$104,$D$3:$K$63,$A$71,0)*(B260-B259)</f>
        <v>820.875</v>
      </c>
      <c r="AQ298" s="64">
        <f>VLOOKUP($C$105,$D$3:$K$63,$A$71,0)*(B259-B258)</f>
        <v>801</v>
      </c>
      <c r="AR298" s="64">
        <f>VLOOKUP($C$106,$D$3:$K$63,$A$71,0)*B258</f>
        <v>0</v>
      </c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54">
        <f t="shared" si="261"/>
        <v>7399.125</v>
      </c>
      <c r="BP298" s="53">
        <v>2040</v>
      </c>
      <c r="BQ298" s="61">
        <f t="shared" si="299"/>
        <v>0</v>
      </c>
      <c r="BR298" s="61">
        <f t="shared" si="299"/>
        <v>0</v>
      </c>
      <c r="BS298" s="61">
        <f t="shared" si="299"/>
        <v>0</v>
      </c>
      <c r="BT298" s="61">
        <f t="shared" si="299"/>
        <v>0</v>
      </c>
      <c r="BU298" s="61">
        <f t="shared" si="299"/>
        <v>0</v>
      </c>
      <c r="BV298" s="61">
        <f t="shared" si="299"/>
        <v>0</v>
      </c>
      <c r="BW298" s="61">
        <f t="shared" si="299"/>
        <v>0</v>
      </c>
      <c r="BX298" s="61">
        <f t="shared" si="299"/>
        <v>0</v>
      </c>
      <c r="BY298" s="61">
        <f t="shared" si="299"/>
        <v>0</v>
      </c>
      <c r="BZ298" s="61">
        <f t="shared" si="299"/>
        <v>0</v>
      </c>
      <c r="CA298" s="61">
        <f t="shared" si="299"/>
        <v>0</v>
      </c>
      <c r="CB298" s="61">
        <f t="shared" si="299"/>
        <v>0</v>
      </c>
      <c r="CC298" s="61">
        <f t="shared" si="299"/>
        <v>0</v>
      </c>
      <c r="CD298" s="61">
        <f t="shared" si="299"/>
        <v>0</v>
      </c>
      <c r="CE298" s="61">
        <f t="shared" si="299"/>
        <v>0</v>
      </c>
      <c r="CF298" s="61">
        <f t="shared" si="299"/>
        <v>0</v>
      </c>
      <c r="CG298" s="61">
        <f t="shared" si="278"/>
        <v>0</v>
      </c>
      <c r="CH298" s="61">
        <f t="shared" si="278"/>
        <v>0</v>
      </c>
      <c r="CI298" s="61">
        <f t="shared" si="278"/>
        <v>0</v>
      </c>
      <c r="CJ298" s="61">
        <f t="shared" si="278"/>
        <v>0</v>
      </c>
      <c r="CK298" s="61">
        <f t="shared" si="278"/>
        <v>0</v>
      </c>
      <c r="CL298" s="61">
        <f t="shared" si="278"/>
        <v>0</v>
      </c>
      <c r="CM298" s="61">
        <f t="shared" si="278"/>
        <v>0</v>
      </c>
      <c r="CN298" s="61">
        <f t="shared" si="278"/>
        <v>0</v>
      </c>
      <c r="CO298" s="61">
        <f t="shared" si="278"/>
        <v>0</v>
      </c>
      <c r="CP298" s="61">
        <f t="shared" si="278"/>
        <v>0</v>
      </c>
      <c r="CQ298" s="61">
        <f t="shared" si="278"/>
        <v>0</v>
      </c>
      <c r="CR298" s="61">
        <f t="shared" si="278"/>
        <v>0</v>
      </c>
      <c r="CS298" s="61">
        <f t="shared" si="278"/>
        <v>0</v>
      </c>
      <c r="CT298" s="61">
        <f t="shared" si="278"/>
        <v>0</v>
      </c>
      <c r="CU298" s="61">
        <f t="shared" si="278"/>
        <v>0</v>
      </c>
      <c r="CV298" s="61">
        <f t="shared" si="278"/>
        <v>0</v>
      </c>
      <c r="CW298" s="61">
        <f t="shared" si="293"/>
        <v>0.149561603567989</v>
      </c>
      <c r="CX298" s="61">
        <f t="shared" si="282"/>
        <v>0.13942526987988399</v>
      </c>
      <c r="CY298" s="61">
        <f t="shared" si="282"/>
        <v>0.13131620292939999</v>
      </c>
      <c r="CZ298" s="61">
        <f t="shared" si="282"/>
        <v>0.124930312705894</v>
      </c>
      <c r="DA298" s="61">
        <f t="shared" si="282"/>
        <v>0.119862145861842</v>
      </c>
      <c r="DB298" s="61">
        <f t="shared" si="282"/>
        <v>0.115706249049719</v>
      </c>
      <c r="DC298" s="61">
        <f>AP297/$BM298</f>
        <v>0.110942172216309</v>
      </c>
      <c r="DD298" s="61">
        <f t="shared" si="282"/>
        <v>0.108256043788962</v>
      </c>
      <c r="DE298" s="61">
        <f t="shared" si="282"/>
        <v>0</v>
      </c>
      <c r="DF298" s="61">
        <f t="shared" si="282"/>
        <v>0</v>
      </c>
      <c r="DG298" s="61">
        <f t="shared" si="282"/>
        <v>0</v>
      </c>
      <c r="DH298" s="61">
        <f t="shared" si="282"/>
        <v>0</v>
      </c>
      <c r="DI298" s="61">
        <f t="shared" si="282"/>
        <v>0</v>
      </c>
      <c r="DJ298" s="61">
        <f t="shared" si="282"/>
        <v>0</v>
      </c>
      <c r="DK298" s="61">
        <f t="shared" si="282"/>
        <v>0</v>
      </c>
      <c r="DL298" s="61">
        <f t="shared" si="282"/>
        <v>0</v>
      </c>
      <c r="DM298" s="61">
        <f t="shared" si="282"/>
        <v>0</v>
      </c>
      <c r="DN298" s="61">
        <f t="shared" si="302"/>
        <v>0</v>
      </c>
      <c r="DO298" s="61">
        <f t="shared" si="302"/>
        <v>0</v>
      </c>
      <c r="DP298" s="61">
        <f t="shared" si="302"/>
        <v>0</v>
      </c>
      <c r="DQ298" s="61">
        <f t="shared" si="300"/>
        <v>0</v>
      </c>
      <c r="DR298" s="61">
        <f t="shared" si="300"/>
        <v>0</v>
      </c>
      <c r="DS298" s="61">
        <f t="shared" si="280"/>
        <v>0</v>
      </c>
      <c r="DT298" s="61">
        <f t="shared" si="259"/>
        <v>0</v>
      </c>
      <c r="DU298" s="61">
        <f t="shared" si="259"/>
        <v>0</v>
      </c>
      <c r="DV298" s="61">
        <f t="shared" si="259"/>
        <v>0</v>
      </c>
      <c r="DW298" s="61">
        <f t="shared" si="259"/>
        <v>0</v>
      </c>
      <c r="DX298" s="61">
        <f t="shared" si="259"/>
        <v>0</v>
      </c>
      <c r="DY298" s="61">
        <f t="shared" si="259"/>
        <v>0</v>
      </c>
      <c r="DZ298" s="61">
        <f t="shared" ref="DZ298:DZ318" si="311">SUM(BQ298:DY298)</f>
        <v>1</v>
      </c>
    </row>
    <row r="299" spans="3:130">
      <c r="C299" s="53">
        <v>2041</v>
      </c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>
        <f t="shared" si="289"/>
        <v>0</v>
      </c>
      <c r="Z299" s="64">
        <f t="shared" si="290"/>
        <v>0</v>
      </c>
      <c r="AA299" s="64">
        <f t="shared" si="291"/>
        <v>0</v>
      </c>
      <c r="AB299" s="64">
        <f t="shared" si="292"/>
        <v>0</v>
      </c>
      <c r="AC299" s="64">
        <f t="shared" si="294"/>
        <v>0</v>
      </c>
      <c r="AD299" s="64">
        <f t="shared" si="295"/>
        <v>0</v>
      </c>
      <c r="AE299" s="64">
        <f t="shared" si="296"/>
        <v>0</v>
      </c>
      <c r="AF299" s="64">
        <f t="shared" si="297"/>
        <v>0</v>
      </c>
      <c r="AG299" s="64">
        <f t="shared" si="298"/>
        <v>0</v>
      </c>
      <c r="AH299" s="64">
        <f t="shared" si="301"/>
        <v>0</v>
      </c>
      <c r="AI299" s="64">
        <f t="shared" si="303"/>
        <v>0</v>
      </c>
      <c r="AJ299" s="64">
        <f t="shared" si="304"/>
        <v>0</v>
      </c>
      <c r="AK299" s="64">
        <f t="shared" si="305"/>
        <v>1031.625</v>
      </c>
      <c r="AL299" s="64">
        <f t="shared" si="306"/>
        <v>971.625</v>
      </c>
      <c r="AM299" s="64">
        <f t="shared" si="307"/>
        <v>924.375</v>
      </c>
      <c r="AN299" s="64">
        <f t="shared" si="308"/>
        <v>886.875</v>
      </c>
      <c r="AO299" s="64">
        <f t="shared" si="309"/>
        <v>856.125</v>
      </c>
      <c r="AP299" s="64">
        <f t="shared" si="310"/>
        <v>820.875</v>
      </c>
      <c r="AQ299" s="64">
        <f t="shared" ref="AQ299:AQ317" si="312">VLOOKUP($C$105,$D$3:$K$63,$A$71,0)*(B260-B259)</f>
        <v>801</v>
      </c>
      <c r="AR299" s="64">
        <f>VLOOKUP($C$106,$D$3:$K$63,$A$71,0)*(B259-B258)</f>
        <v>799.125</v>
      </c>
      <c r="AS299" s="64">
        <f>VLOOKUP($C$107,$D$3:$K$63,$A$71,0)*B258</f>
        <v>0</v>
      </c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54">
        <f t="shared" si="261"/>
        <v>7091.625</v>
      </c>
      <c r="BP299" s="53">
        <v>2041</v>
      </c>
      <c r="BQ299" s="61">
        <f t="shared" si="299"/>
        <v>0</v>
      </c>
      <c r="BR299" s="61">
        <f t="shared" si="299"/>
        <v>0</v>
      </c>
      <c r="BS299" s="61">
        <f t="shared" si="299"/>
        <v>0</v>
      </c>
      <c r="BT299" s="61">
        <f t="shared" si="299"/>
        <v>0</v>
      </c>
      <c r="BU299" s="61">
        <f t="shared" si="299"/>
        <v>0</v>
      </c>
      <c r="BV299" s="61">
        <f t="shared" si="299"/>
        <v>0</v>
      </c>
      <c r="BW299" s="61">
        <f t="shared" si="299"/>
        <v>0</v>
      </c>
      <c r="BX299" s="61">
        <f t="shared" si="299"/>
        <v>0</v>
      </c>
      <c r="BY299" s="61">
        <f t="shared" si="299"/>
        <v>0</v>
      </c>
      <c r="BZ299" s="61">
        <f t="shared" si="299"/>
        <v>0</v>
      </c>
      <c r="CA299" s="61">
        <f t="shared" si="299"/>
        <v>0</v>
      </c>
      <c r="CB299" s="61">
        <f t="shared" si="299"/>
        <v>0</v>
      </c>
      <c r="CC299" s="61">
        <f t="shared" si="299"/>
        <v>0</v>
      </c>
      <c r="CD299" s="61">
        <f t="shared" si="299"/>
        <v>0</v>
      </c>
      <c r="CE299" s="61">
        <f t="shared" si="299"/>
        <v>0</v>
      </c>
      <c r="CF299" s="61">
        <f t="shared" si="299"/>
        <v>0</v>
      </c>
      <c r="CG299" s="61">
        <f t="shared" si="278"/>
        <v>0</v>
      </c>
      <c r="CH299" s="61">
        <f t="shared" si="278"/>
        <v>0</v>
      </c>
      <c r="CI299" s="61">
        <f t="shared" si="278"/>
        <v>0</v>
      </c>
      <c r="CJ299" s="61">
        <f t="shared" si="278"/>
        <v>0</v>
      </c>
      <c r="CK299" s="61">
        <f t="shared" ref="CK299:CV318" si="313">X299/$BM299</f>
        <v>0</v>
      </c>
      <c r="CL299" s="61">
        <f t="shared" si="313"/>
        <v>0</v>
      </c>
      <c r="CM299" s="61">
        <f t="shared" si="313"/>
        <v>0</v>
      </c>
      <c r="CN299" s="61">
        <f t="shared" si="313"/>
        <v>0</v>
      </c>
      <c r="CO299" s="61">
        <f t="shared" si="313"/>
        <v>0</v>
      </c>
      <c r="CP299" s="61">
        <f t="shared" si="313"/>
        <v>0</v>
      </c>
      <c r="CQ299" s="61">
        <f t="shared" si="313"/>
        <v>0</v>
      </c>
      <c r="CR299" s="61">
        <f t="shared" si="313"/>
        <v>0</v>
      </c>
      <c r="CS299" s="61">
        <f t="shared" si="313"/>
        <v>0</v>
      </c>
      <c r="CT299" s="61">
        <f t="shared" si="313"/>
        <v>0</v>
      </c>
      <c r="CU299" s="61">
        <f t="shared" si="313"/>
        <v>0</v>
      </c>
      <c r="CV299" s="61">
        <f t="shared" si="313"/>
        <v>0</v>
      </c>
      <c r="CW299" s="61">
        <f t="shared" si="293"/>
        <v>0</v>
      </c>
      <c r="CX299" s="61">
        <f t="shared" si="282"/>
        <v>0.14547088995822499</v>
      </c>
      <c r="CY299" s="61">
        <f t="shared" si="282"/>
        <v>0.137010205700386</v>
      </c>
      <c r="CZ299" s="61">
        <f t="shared" si="282"/>
        <v>0.130347416847338</v>
      </c>
      <c r="DA299" s="61">
        <f t="shared" si="282"/>
        <v>0.12505948918618801</v>
      </c>
      <c r="DB299" s="61">
        <f t="shared" si="282"/>
        <v>0.120723388504045</v>
      </c>
      <c r="DC299" s="61">
        <f t="shared" si="282"/>
        <v>0.115752736502565</v>
      </c>
      <c r="DD299" s="61">
        <f t="shared" si="282"/>
        <v>0.11295013484215501</v>
      </c>
      <c r="DE299" s="61">
        <f t="shared" si="282"/>
        <v>0.112685738459098</v>
      </c>
      <c r="DF299" s="61">
        <f t="shared" si="282"/>
        <v>0</v>
      </c>
      <c r="DG299" s="61">
        <f t="shared" si="282"/>
        <v>0</v>
      </c>
      <c r="DH299" s="61">
        <f t="shared" si="282"/>
        <v>0</v>
      </c>
      <c r="DI299" s="61">
        <f t="shared" si="282"/>
        <v>0</v>
      </c>
      <c r="DJ299" s="61">
        <f t="shared" si="282"/>
        <v>0</v>
      </c>
      <c r="DK299" s="61">
        <f t="shared" si="282"/>
        <v>0</v>
      </c>
      <c r="DL299" s="61">
        <f t="shared" si="282"/>
        <v>0</v>
      </c>
      <c r="DM299" s="61">
        <f t="shared" si="282"/>
        <v>0</v>
      </c>
      <c r="DN299" s="61">
        <f t="shared" si="302"/>
        <v>0</v>
      </c>
      <c r="DO299" s="61">
        <f t="shared" si="302"/>
        <v>0</v>
      </c>
      <c r="DP299" s="61">
        <f t="shared" si="302"/>
        <v>0</v>
      </c>
      <c r="DQ299" s="61">
        <f t="shared" si="300"/>
        <v>0</v>
      </c>
      <c r="DR299" s="61">
        <f t="shared" si="300"/>
        <v>0</v>
      </c>
      <c r="DS299" s="61">
        <f t="shared" si="280"/>
        <v>0</v>
      </c>
      <c r="DT299" s="61">
        <f t="shared" si="259"/>
        <v>0</v>
      </c>
      <c r="DU299" s="61">
        <f t="shared" si="259"/>
        <v>0</v>
      </c>
      <c r="DV299" s="61">
        <f t="shared" si="259"/>
        <v>0</v>
      </c>
      <c r="DW299" s="61">
        <f t="shared" si="259"/>
        <v>0</v>
      </c>
      <c r="DX299" s="61">
        <f t="shared" si="259"/>
        <v>0</v>
      </c>
      <c r="DY299" s="61">
        <f t="shared" si="259"/>
        <v>0</v>
      </c>
      <c r="DZ299" s="61">
        <f t="shared" si="311"/>
        <v>1</v>
      </c>
    </row>
    <row r="300" spans="3:130">
      <c r="C300" s="53">
        <v>2042</v>
      </c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>
        <f t="shared" si="290"/>
        <v>0</v>
      </c>
      <c r="AA300" s="64">
        <f t="shared" si="291"/>
        <v>0</v>
      </c>
      <c r="AB300" s="64">
        <f t="shared" si="292"/>
        <v>0</v>
      </c>
      <c r="AC300" s="64">
        <f t="shared" si="294"/>
        <v>0</v>
      </c>
      <c r="AD300" s="64">
        <f t="shared" si="295"/>
        <v>0</v>
      </c>
      <c r="AE300" s="64">
        <f t="shared" si="296"/>
        <v>0</v>
      </c>
      <c r="AF300" s="64">
        <f t="shared" si="297"/>
        <v>0</v>
      </c>
      <c r="AG300" s="64">
        <f t="shared" si="298"/>
        <v>0</v>
      </c>
      <c r="AH300" s="64">
        <f t="shared" si="301"/>
        <v>0</v>
      </c>
      <c r="AI300" s="64">
        <f t="shared" si="303"/>
        <v>0</v>
      </c>
      <c r="AJ300" s="64">
        <f t="shared" si="304"/>
        <v>0</v>
      </c>
      <c r="AK300" s="64">
        <f t="shared" si="305"/>
        <v>0</v>
      </c>
      <c r="AL300" s="64">
        <f t="shared" si="306"/>
        <v>971.625</v>
      </c>
      <c r="AM300" s="64">
        <f t="shared" si="307"/>
        <v>924.375</v>
      </c>
      <c r="AN300" s="64">
        <f t="shared" si="308"/>
        <v>886.875</v>
      </c>
      <c r="AO300" s="64">
        <f t="shared" si="309"/>
        <v>856.125</v>
      </c>
      <c r="AP300" s="64">
        <f t="shared" si="310"/>
        <v>820.875</v>
      </c>
      <c r="AQ300" s="64">
        <f t="shared" si="312"/>
        <v>801</v>
      </c>
      <c r="AR300" s="64">
        <f t="shared" ref="AR300:AR318" si="314">VLOOKUP($C$106,$D$3:$K$63,$A$71,0)*(B260-B259)</f>
        <v>799.125</v>
      </c>
      <c r="AS300" s="64">
        <f>VLOOKUP($C$107,$D$3:$K$63,$A$71,0)*(B259-B258)</f>
        <v>770.625</v>
      </c>
      <c r="AT300" s="64">
        <f>VLOOKUP($C$108,$D$3:$K$63,$A$71,0)*B258</f>
        <v>0</v>
      </c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54">
        <f t="shared" si="261"/>
        <v>6830.625</v>
      </c>
      <c r="BP300" s="53">
        <v>2042</v>
      </c>
      <c r="BQ300" s="61">
        <f t="shared" si="299"/>
        <v>0</v>
      </c>
      <c r="BR300" s="61">
        <f t="shared" si="299"/>
        <v>0</v>
      </c>
      <c r="BS300" s="61">
        <f t="shared" si="299"/>
        <v>0</v>
      </c>
      <c r="BT300" s="61">
        <f t="shared" si="299"/>
        <v>0</v>
      </c>
      <c r="BU300" s="61">
        <f t="shared" si="299"/>
        <v>0</v>
      </c>
      <c r="BV300" s="61">
        <f t="shared" si="299"/>
        <v>0</v>
      </c>
      <c r="BW300" s="61">
        <f t="shared" si="299"/>
        <v>0</v>
      </c>
      <c r="BX300" s="61">
        <f t="shared" si="299"/>
        <v>0</v>
      </c>
      <c r="BY300" s="61">
        <f t="shared" si="299"/>
        <v>0</v>
      </c>
      <c r="BZ300" s="61">
        <f t="shared" si="299"/>
        <v>0</v>
      </c>
      <c r="CA300" s="61">
        <f t="shared" si="299"/>
        <v>0</v>
      </c>
      <c r="CB300" s="61">
        <f t="shared" si="299"/>
        <v>0</v>
      </c>
      <c r="CC300" s="61">
        <f t="shared" si="299"/>
        <v>0</v>
      </c>
      <c r="CD300" s="61">
        <f t="shared" si="299"/>
        <v>0</v>
      </c>
      <c r="CE300" s="61">
        <f t="shared" si="299"/>
        <v>0</v>
      </c>
      <c r="CF300" s="61">
        <f t="shared" si="299"/>
        <v>0</v>
      </c>
      <c r="CG300" s="61">
        <f t="shared" ref="CG300:CJ318" si="315">T300/$BM300</f>
        <v>0</v>
      </c>
      <c r="CH300" s="61">
        <f t="shared" si="315"/>
        <v>0</v>
      </c>
      <c r="CI300" s="61">
        <f t="shared" si="315"/>
        <v>0</v>
      </c>
      <c r="CJ300" s="61">
        <f t="shared" si="315"/>
        <v>0</v>
      </c>
      <c r="CK300" s="61">
        <f t="shared" si="313"/>
        <v>0</v>
      </c>
      <c r="CL300" s="61">
        <f t="shared" si="313"/>
        <v>0</v>
      </c>
      <c r="CM300" s="61">
        <f t="shared" si="313"/>
        <v>0</v>
      </c>
      <c r="CN300" s="61">
        <f t="shared" si="313"/>
        <v>0</v>
      </c>
      <c r="CO300" s="61">
        <f t="shared" si="313"/>
        <v>0</v>
      </c>
      <c r="CP300" s="61">
        <f t="shared" si="313"/>
        <v>0</v>
      </c>
      <c r="CQ300" s="61">
        <f t="shared" si="313"/>
        <v>0</v>
      </c>
      <c r="CR300" s="61">
        <f t="shared" si="313"/>
        <v>0</v>
      </c>
      <c r="CS300" s="61">
        <f t="shared" si="313"/>
        <v>0</v>
      </c>
      <c r="CT300" s="61">
        <f t="shared" si="313"/>
        <v>0</v>
      </c>
      <c r="CU300" s="61">
        <f t="shared" si="313"/>
        <v>0</v>
      </c>
      <c r="CV300" s="61">
        <f t="shared" si="313"/>
        <v>0</v>
      </c>
      <c r="CW300" s="61">
        <f t="shared" si="293"/>
        <v>0</v>
      </c>
      <c r="CX300" s="61">
        <f t="shared" si="282"/>
        <v>0</v>
      </c>
      <c r="CY300" s="61">
        <f t="shared" si="282"/>
        <v>0.14224540214109299</v>
      </c>
      <c r="CZ300" s="61">
        <f t="shared" si="282"/>
        <v>0.13532802635190799</v>
      </c>
      <c r="DA300" s="61">
        <f t="shared" si="282"/>
        <v>0.129838045566841</v>
      </c>
      <c r="DB300" s="61">
        <f t="shared" si="282"/>
        <v>0.12533626132308501</v>
      </c>
      <c r="DC300" s="61">
        <f t="shared" si="282"/>
        <v>0.120175679385122</v>
      </c>
      <c r="DD300" s="61">
        <f t="shared" si="282"/>
        <v>0.117265989569037</v>
      </c>
      <c r="DE300" s="61">
        <f t="shared" si="282"/>
        <v>0.116991490529783</v>
      </c>
      <c r="DF300" s="61">
        <f t="shared" si="282"/>
        <v>0.11281910513313199</v>
      </c>
      <c r="DG300" s="61">
        <f t="shared" si="282"/>
        <v>0</v>
      </c>
      <c r="DH300" s="61">
        <f t="shared" si="282"/>
        <v>0</v>
      </c>
      <c r="DI300" s="61">
        <f t="shared" si="282"/>
        <v>0</v>
      </c>
      <c r="DJ300" s="61">
        <f t="shared" si="282"/>
        <v>0</v>
      </c>
      <c r="DK300" s="61">
        <f t="shared" si="282"/>
        <v>0</v>
      </c>
      <c r="DL300" s="61">
        <f t="shared" si="282"/>
        <v>0</v>
      </c>
      <c r="DM300" s="61">
        <f t="shared" si="282"/>
        <v>0</v>
      </c>
      <c r="DN300" s="61">
        <f t="shared" si="302"/>
        <v>0</v>
      </c>
      <c r="DO300" s="61">
        <f t="shared" si="302"/>
        <v>0</v>
      </c>
      <c r="DP300" s="61">
        <f t="shared" si="302"/>
        <v>0</v>
      </c>
      <c r="DQ300" s="61">
        <f t="shared" si="300"/>
        <v>0</v>
      </c>
      <c r="DR300" s="61">
        <f t="shared" si="300"/>
        <v>0</v>
      </c>
      <c r="DS300" s="61">
        <f t="shared" si="280"/>
        <v>0</v>
      </c>
      <c r="DT300" s="61">
        <f t="shared" si="259"/>
        <v>0</v>
      </c>
      <c r="DU300" s="61">
        <f t="shared" si="259"/>
        <v>0</v>
      </c>
      <c r="DV300" s="61">
        <f t="shared" si="259"/>
        <v>0</v>
      </c>
      <c r="DW300" s="61">
        <f t="shared" ref="DW300:DY318" si="316">BJ300/$BM300</f>
        <v>0</v>
      </c>
      <c r="DX300" s="61">
        <f t="shared" si="316"/>
        <v>0</v>
      </c>
      <c r="DY300" s="61">
        <f t="shared" si="316"/>
        <v>0</v>
      </c>
      <c r="DZ300" s="61">
        <f t="shared" si="311"/>
        <v>1</v>
      </c>
    </row>
    <row r="301" spans="3:130">
      <c r="C301" s="53">
        <v>2043</v>
      </c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>
        <f t="shared" si="291"/>
        <v>0</v>
      </c>
      <c r="AB301" s="64">
        <f t="shared" si="292"/>
        <v>0</v>
      </c>
      <c r="AC301" s="64">
        <f t="shared" si="294"/>
        <v>0</v>
      </c>
      <c r="AD301" s="64">
        <f t="shared" si="295"/>
        <v>0</v>
      </c>
      <c r="AE301" s="64">
        <f t="shared" si="296"/>
        <v>0</v>
      </c>
      <c r="AF301" s="64">
        <f t="shared" si="297"/>
        <v>0</v>
      </c>
      <c r="AG301" s="64">
        <f t="shared" si="298"/>
        <v>0</v>
      </c>
      <c r="AH301" s="64">
        <f t="shared" si="301"/>
        <v>0</v>
      </c>
      <c r="AI301" s="64">
        <f t="shared" si="303"/>
        <v>0</v>
      </c>
      <c r="AJ301" s="64">
        <f t="shared" si="304"/>
        <v>0</v>
      </c>
      <c r="AK301" s="64">
        <f t="shared" si="305"/>
        <v>0</v>
      </c>
      <c r="AL301" s="64">
        <f t="shared" si="306"/>
        <v>0</v>
      </c>
      <c r="AM301" s="64">
        <f t="shared" si="307"/>
        <v>924.375</v>
      </c>
      <c r="AN301" s="64">
        <f t="shared" si="308"/>
        <v>886.875</v>
      </c>
      <c r="AO301" s="64">
        <f t="shared" si="309"/>
        <v>856.125</v>
      </c>
      <c r="AP301" s="64">
        <f t="shared" si="310"/>
        <v>820.875</v>
      </c>
      <c r="AQ301" s="64">
        <f t="shared" si="312"/>
        <v>801</v>
      </c>
      <c r="AR301" s="64">
        <f t="shared" si="314"/>
        <v>799.125</v>
      </c>
      <c r="AS301" s="64">
        <f t="shared" ref="AS301:AS318" si="317">VLOOKUP($C$107,$D$3:$K$63,$A$71,0)*(B260-B259)</f>
        <v>770.625</v>
      </c>
      <c r="AT301" s="64">
        <f>VLOOKUP($C$108,$D$3:$K$63,$A$71,0)*(B259-B258)</f>
        <v>764.25</v>
      </c>
      <c r="AU301" s="64">
        <f>VLOOKUP($C$109,$D$3:$K$63,$A$71,0)*B258</f>
        <v>0</v>
      </c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54">
        <f t="shared" si="261"/>
        <v>6623.25</v>
      </c>
      <c r="BP301" s="53">
        <v>2043</v>
      </c>
      <c r="BQ301" s="61">
        <f t="shared" si="299"/>
        <v>0</v>
      </c>
      <c r="BR301" s="61">
        <f t="shared" si="299"/>
        <v>0</v>
      </c>
      <c r="BS301" s="61">
        <f t="shared" si="299"/>
        <v>0</v>
      </c>
      <c r="BT301" s="61">
        <f t="shared" si="299"/>
        <v>0</v>
      </c>
      <c r="BU301" s="61">
        <f t="shared" si="299"/>
        <v>0</v>
      </c>
      <c r="BV301" s="61">
        <f t="shared" si="299"/>
        <v>0</v>
      </c>
      <c r="BW301" s="61">
        <f t="shared" si="299"/>
        <v>0</v>
      </c>
      <c r="BX301" s="61">
        <f t="shared" si="299"/>
        <v>0</v>
      </c>
      <c r="BY301" s="61">
        <f t="shared" si="299"/>
        <v>0</v>
      </c>
      <c r="BZ301" s="61">
        <f t="shared" si="299"/>
        <v>0</v>
      </c>
      <c r="CA301" s="61">
        <f t="shared" si="299"/>
        <v>0</v>
      </c>
      <c r="CB301" s="61">
        <f t="shared" si="299"/>
        <v>0</v>
      </c>
      <c r="CC301" s="61">
        <f t="shared" si="299"/>
        <v>0</v>
      </c>
      <c r="CD301" s="61">
        <f t="shared" si="299"/>
        <v>0</v>
      </c>
      <c r="CE301" s="61">
        <f t="shared" si="299"/>
        <v>0</v>
      </c>
      <c r="CF301" s="61">
        <f t="shared" si="299"/>
        <v>0</v>
      </c>
      <c r="CG301" s="61">
        <f t="shared" si="315"/>
        <v>0</v>
      </c>
      <c r="CH301" s="61">
        <f t="shared" si="315"/>
        <v>0</v>
      </c>
      <c r="CI301" s="61">
        <f t="shared" si="315"/>
        <v>0</v>
      </c>
      <c r="CJ301" s="61">
        <f t="shared" si="315"/>
        <v>0</v>
      </c>
      <c r="CK301" s="61">
        <f t="shared" si="313"/>
        <v>0</v>
      </c>
      <c r="CL301" s="61">
        <f t="shared" si="313"/>
        <v>0</v>
      </c>
      <c r="CM301" s="61">
        <f t="shared" si="313"/>
        <v>0</v>
      </c>
      <c r="CN301" s="61">
        <f t="shared" si="313"/>
        <v>0</v>
      </c>
      <c r="CO301" s="61">
        <f t="shared" si="313"/>
        <v>0</v>
      </c>
      <c r="CP301" s="61">
        <f t="shared" si="313"/>
        <v>0</v>
      </c>
      <c r="CQ301" s="61">
        <f t="shared" si="313"/>
        <v>0</v>
      </c>
      <c r="CR301" s="61">
        <f t="shared" si="313"/>
        <v>0</v>
      </c>
      <c r="CS301" s="61">
        <f t="shared" si="313"/>
        <v>0</v>
      </c>
      <c r="CT301" s="61">
        <f t="shared" si="313"/>
        <v>0</v>
      </c>
      <c r="CU301" s="61">
        <f t="shared" si="313"/>
        <v>0</v>
      </c>
      <c r="CV301" s="61">
        <f t="shared" si="313"/>
        <v>0</v>
      </c>
      <c r="CW301" s="61">
        <f t="shared" si="293"/>
        <v>0</v>
      </c>
      <c r="CX301" s="61">
        <f t="shared" si="282"/>
        <v>0</v>
      </c>
      <c r="CY301" s="61">
        <f t="shared" ref="CY301:DM317" si="318">AL301/$BM301</f>
        <v>0</v>
      </c>
      <c r="CZ301" s="61">
        <f t="shared" si="318"/>
        <v>0.13956516815762701</v>
      </c>
      <c r="DA301" s="61">
        <f t="shared" si="318"/>
        <v>0.13390329521005501</v>
      </c>
      <c r="DB301" s="61">
        <f t="shared" si="318"/>
        <v>0.12926055939304701</v>
      </c>
      <c r="DC301" s="61">
        <f t="shared" si="318"/>
        <v>0.12393839882233</v>
      </c>
      <c r="DD301" s="61">
        <f t="shared" si="318"/>
        <v>0.12093760616011801</v>
      </c>
      <c r="DE301" s="61">
        <f t="shared" si="318"/>
        <v>0.120654512512739</v>
      </c>
      <c r="DF301" s="61">
        <f t="shared" si="318"/>
        <v>0.116351489072585</v>
      </c>
      <c r="DG301" s="61">
        <f t="shared" si="318"/>
        <v>0.115388970671498</v>
      </c>
      <c r="DH301" s="61">
        <f t="shared" si="318"/>
        <v>0</v>
      </c>
      <c r="DI301" s="61">
        <f t="shared" si="318"/>
        <v>0</v>
      </c>
      <c r="DJ301" s="61">
        <f t="shared" si="318"/>
        <v>0</v>
      </c>
      <c r="DK301" s="61">
        <f t="shared" si="318"/>
        <v>0</v>
      </c>
      <c r="DL301" s="61">
        <f t="shared" si="318"/>
        <v>0</v>
      </c>
      <c r="DM301" s="61">
        <f t="shared" si="318"/>
        <v>0</v>
      </c>
      <c r="DN301" s="61">
        <f t="shared" si="302"/>
        <v>0</v>
      </c>
      <c r="DO301" s="61">
        <f t="shared" si="302"/>
        <v>0</v>
      </c>
      <c r="DP301" s="61">
        <f t="shared" si="302"/>
        <v>0</v>
      </c>
      <c r="DQ301" s="61">
        <f t="shared" si="300"/>
        <v>0</v>
      </c>
      <c r="DR301" s="61">
        <f t="shared" si="300"/>
        <v>0</v>
      </c>
      <c r="DS301" s="61">
        <f t="shared" si="280"/>
        <v>0</v>
      </c>
      <c r="DT301" s="61">
        <f t="shared" si="280"/>
        <v>0</v>
      </c>
      <c r="DU301" s="61">
        <f t="shared" si="280"/>
        <v>0</v>
      </c>
      <c r="DV301" s="61">
        <f t="shared" si="280"/>
        <v>0</v>
      </c>
      <c r="DW301" s="61">
        <f t="shared" si="316"/>
        <v>0</v>
      </c>
      <c r="DX301" s="61">
        <f t="shared" si="316"/>
        <v>0</v>
      </c>
      <c r="DY301" s="61">
        <f t="shared" si="316"/>
        <v>0</v>
      </c>
      <c r="DZ301" s="61">
        <f t="shared" si="311"/>
        <v>1</v>
      </c>
    </row>
    <row r="302" spans="3:130">
      <c r="C302" s="53">
        <v>2044</v>
      </c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>
        <f t="shared" si="292"/>
        <v>0</v>
      </c>
      <c r="AC302" s="64">
        <f t="shared" si="294"/>
        <v>0</v>
      </c>
      <c r="AD302" s="64">
        <f t="shared" si="295"/>
        <v>0</v>
      </c>
      <c r="AE302" s="64">
        <f t="shared" si="296"/>
        <v>0</v>
      </c>
      <c r="AF302" s="64">
        <f t="shared" si="297"/>
        <v>0</v>
      </c>
      <c r="AG302" s="64">
        <f t="shared" si="298"/>
        <v>0</v>
      </c>
      <c r="AH302" s="64">
        <f t="shared" si="301"/>
        <v>0</v>
      </c>
      <c r="AI302" s="64">
        <f t="shared" si="303"/>
        <v>0</v>
      </c>
      <c r="AJ302" s="64">
        <f t="shared" si="304"/>
        <v>0</v>
      </c>
      <c r="AK302" s="64">
        <f t="shared" si="305"/>
        <v>0</v>
      </c>
      <c r="AL302" s="64">
        <f t="shared" si="306"/>
        <v>0</v>
      </c>
      <c r="AM302" s="64">
        <f t="shared" si="307"/>
        <v>0</v>
      </c>
      <c r="AN302" s="64">
        <f t="shared" si="308"/>
        <v>886.875</v>
      </c>
      <c r="AO302" s="64">
        <f t="shared" si="309"/>
        <v>856.125</v>
      </c>
      <c r="AP302" s="64">
        <f t="shared" si="310"/>
        <v>820.875</v>
      </c>
      <c r="AQ302" s="64">
        <f t="shared" si="312"/>
        <v>801</v>
      </c>
      <c r="AR302" s="64">
        <f t="shared" si="314"/>
        <v>799.125</v>
      </c>
      <c r="AS302" s="64">
        <f t="shared" si="317"/>
        <v>770.625</v>
      </c>
      <c r="AT302" s="64">
        <f t="shared" ref="AT302:AT318" si="319">VLOOKUP($C$108,$D$3:$K$63,$A$71,0)*(B260-B259)</f>
        <v>764.25</v>
      </c>
      <c r="AU302" s="64">
        <f>VLOOKUP($C$109,$D$3:$K$63,$A$71,0)*(B259-B258)</f>
        <v>760.125</v>
      </c>
      <c r="AV302" s="64">
        <f>VLOOKUP($C$110,$D$3:$K$63,$A$71,0)*B258</f>
        <v>0</v>
      </c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54">
        <f t="shared" si="261"/>
        <v>6459</v>
      </c>
      <c r="BP302" s="53">
        <v>2044</v>
      </c>
      <c r="BQ302" s="61">
        <f t="shared" si="299"/>
        <v>0</v>
      </c>
      <c r="BR302" s="61">
        <f t="shared" si="299"/>
        <v>0</v>
      </c>
      <c r="BS302" s="61">
        <f t="shared" si="299"/>
        <v>0</v>
      </c>
      <c r="BT302" s="61">
        <f t="shared" si="299"/>
        <v>0</v>
      </c>
      <c r="BU302" s="61">
        <f t="shared" si="299"/>
        <v>0</v>
      </c>
      <c r="BV302" s="61">
        <f t="shared" si="299"/>
        <v>0</v>
      </c>
      <c r="BW302" s="61">
        <f t="shared" si="299"/>
        <v>0</v>
      </c>
      <c r="BX302" s="61">
        <f t="shared" si="299"/>
        <v>0</v>
      </c>
      <c r="BY302" s="61">
        <f t="shared" si="299"/>
        <v>0</v>
      </c>
      <c r="BZ302" s="61">
        <f t="shared" si="299"/>
        <v>0</v>
      </c>
      <c r="CA302" s="61">
        <f t="shared" si="299"/>
        <v>0</v>
      </c>
      <c r="CB302" s="61">
        <f t="shared" si="299"/>
        <v>0</v>
      </c>
      <c r="CC302" s="61">
        <f t="shared" si="299"/>
        <v>0</v>
      </c>
      <c r="CD302" s="61">
        <f t="shared" si="299"/>
        <v>0</v>
      </c>
      <c r="CE302" s="61">
        <f t="shared" si="299"/>
        <v>0</v>
      </c>
      <c r="CF302" s="61">
        <f t="shared" si="299"/>
        <v>0</v>
      </c>
      <c r="CG302" s="61">
        <f t="shared" si="315"/>
        <v>0</v>
      </c>
      <c r="CH302" s="61">
        <f t="shared" si="315"/>
        <v>0</v>
      </c>
      <c r="CI302" s="61">
        <f t="shared" si="315"/>
        <v>0</v>
      </c>
      <c r="CJ302" s="61">
        <f t="shared" si="315"/>
        <v>0</v>
      </c>
      <c r="CK302" s="61">
        <f t="shared" si="313"/>
        <v>0</v>
      </c>
      <c r="CL302" s="61">
        <f t="shared" si="313"/>
        <v>0</v>
      </c>
      <c r="CM302" s="61">
        <f t="shared" si="313"/>
        <v>0</v>
      </c>
      <c r="CN302" s="61">
        <f t="shared" si="313"/>
        <v>0</v>
      </c>
      <c r="CO302" s="61">
        <f t="shared" si="313"/>
        <v>0</v>
      </c>
      <c r="CP302" s="61">
        <f t="shared" si="313"/>
        <v>0</v>
      </c>
      <c r="CQ302" s="61">
        <f t="shared" si="313"/>
        <v>0</v>
      </c>
      <c r="CR302" s="61">
        <f t="shared" si="313"/>
        <v>0</v>
      </c>
      <c r="CS302" s="61">
        <f t="shared" si="313"/>
        <v>0</v>
      </c>
      <c r="CT302" s="61">
        <f t="shared" si="313"/>
        <v>0</v>
      </c>
      <c r="CU302" s="61">
        <f t="shared" si="313"/>
        <v>0</v>
      </c>
      <c r="CV302" s="61">
        <f t="shared" si="313"/>
        <v>0</v>
      </c>
      <c r="CW302" s="61">
        <f t="shared" si="293"/>
        <v>0</v>
      </c>
      <c r="CX302" s="61">
        <f t="shared" si="293"/>
        <v>0</v>
      </c>
      <c r="CY302" s="61">
        <f t="shared" si="318"/>
        <v>0</v>
      </c>
      <c r="CZ302" s="61">
        <f t="shared" si="318"/>
        <v>0</v>
      </c>
      <c r="DA302" s="61">
        <f t="shared" si="318"/>
        <v>0.13730840687412901</v>
      </c>
      <c r="DB302" s="61">
        <f t="shared" si="318"/>
        <v>0.13254760798885301</v>
      </c>
      <c r="DC302" s="61">
        <f t="shared" si="318"/>
        <v>0.12709010682768199</v>
      </c>
      <c r="DD302" s="61">
        <f t="shared" si="318"/>
        <v>0.12401300510915</v>
      </c>
      <c r="DE302" s="61">
        <f t="shared" si="318"/>
        <v>0.123722712494194</v>
      </c>
      <c r="DF302" s="61">
        <f t="shared" si="318"/>
        <v>0.119310264746865</v>
      </c>
      <c r="DG302" s="61">
        <f t="shared" si="318"/>
        <v>0.118323269856015</v>
      </c>
      <c r="DH302" s="61">
        <f t="shared" si="318"/>
        <v>0.11768462610311201</v>
      </c>
      <c r="DI302" s="61">
        <f t="shared" si="318"/>
        <v>0</v>
      </c>
      <c r="DJ302" s="61">
        <f t="shared" si="318"/>
        <v>0</v>
      </c>
      <c r="DK302" s="61">
        <f t="shared" si="318"/>
        <v>0</v>
      </c>
      <c r="DL302" s="61">
        <f t="shared" si="318"/>
        <v>0</v>
      </c>
      <c r="DM302" s="61">
        <f t="shared" si="318"/>
        <v>0</v>
      </c>
      <c r="DN302" s="61">
        <f t="shared" si="302"/>
        <v>0</v>
      </c>
      <c r="DO302" s="61">
        <f t="shared" si="302"/>
        <v>0</v>
      </c>
      <c r="DP302" s="61">
        <f t="shared" si="302"/>
        <v>0</v>
      </c>
      <c r="DQ302" s="61">
        <f t="shared" si="300"/>
        <v>0</v>
      </c>
      <c r="DR302" s="61">
        <f t="shared" si="300"/>
        <v>0</v>
      </c>
      <c r="DS302" s="61">
        <f t="shared" si="280"/>
        <v>0</v>
      </c>
      <c r="DT302" s="61">
        <f t="shared" si="280"/>
        <v>0</v>
      </c>
      <c r="DU302" s="61">
        <f t="shared" si="280"/>
        <v>0</v>
      </c>
      <c r="DV302" s="61">
        <f t="shared" si="280"/>
        <v>0</v>
      </c>
      <c r="DW302" s="61">
        <f t="shared" si="316"/>
        <v>0</v>
      </c>
      <c r="DX302" s="61">
        <f t="shared" si="316"/>
        <v>0</v>
      </c>
      <c r="DY302" s="61">
        <f t="shared" si="316"/>
        <v>0</v>
      </c>
      <c r="DZ302" s="61">
        <f t="shared" si="311"/>
        <v>1</v>
      </c>
    </row>
    <row r="303" spans="3:130">
      <c r="C303" s="53">
        <v>2045</v>
      </c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>
        <f t="shared" si="294"/>
        <v>0</v>
      </c>
      <c r="AD303" s="64">
        <f t="shared" si="295"/>
        <v>0</v>
      </c>
      <c r="AE303" s="64">
        <f t="shared" si="296"/>
        <v>0</v>
      </c>
      <c r="AF303" s="64">
        <f t="shared" si="297"/>
        <v>0</v>
      </c>
      <c r="AG303" s="64">
        <f t="shared" si="298"/>
        <v>0</v>
      </c>
      <c r="AH303" s="64">
        <f t="shared" si="301"/>
        <v>0</v>
      </c>
      <c r="AI303" s="64">
        <f t="shared" si="303"/>
        <v>0</v>
      </c>
      <c r="AJ303" s="64">
        <f t="shared" si="304"/>
        <v>0</v>
      </c>
      <c r="AK303" s="64">
        <f t="shared" si="305"/>
        <v>0</v>
      </c>
      <c r="AL303" s="64">
        <f t="shared" si="306"/>
        <v>0</v>
      </c>
      <c r="AM303" s="64">
        <f t="shared" si="307"/>
        <v>0</v>
      </c>
      <c r="AN303" s="64">
        <f t="shared" si="308"/>
        <v>0</v>
      </c>
      <c r="AO303" s="64">
        <f t="shared" si="309"/>
        <v>856.125</v>
      </c>
      <c r="AP303" s="64">
        <f t="shared" si="310"/>
        <v>820.875</v>
      </c>
      <c r="AQ303" s="64">
        <f t="shared" si="312"/>
        <v>801</v>
      </c>
      <c r="AR303" s="64">
        <f t="shared" si="314"/>
        <v>799.125</v>
      </c>
      <c r="AS303" s="64">
        <f t="shared" si="317"/>
        <v>770.625</v>
      </c>
      <c r="AT303" s="64">
        <f t="shared" si="319"/>
        <v>764.25</v>
      </c>
      <c r="AU303" s="64">
        <f t="shared" ref="AU303:AU318" si="320">VLOOKUP($C$109,$D$3:$K$63,$A$71,0)*(B260-B259)</f>
        <v>760.125</v>
      </c>
      <c r="AV303" s="64">
        <f>VLOOKUP($C$110,$D$3:$K$63,$A$71,0)*(B259-B258)</f>
        <v>757.875</v>
      </c>
      <c r="AW303" s="64">
        <f>VLOOKUP($C$111,$D$3:$K$63,$A$71,0)*B258</f>
        <v>0</v>
      </c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54">
        <f t="shared" si="261"/>
        <v>6330</v>
      </c>
      <c r="BP303" s="53">
        <v>2045</v>
      </c>
      <c r="BQ303" s="61">
        <f t="shared" si="299"/>
        <v>0</v>
      </c>
      <c r="BR303" s="61">
        <f t="shared" si="299"/>
        <v>0</v>
      </c>
      <c r="BS303" s="61">
        <f t="shared" si="299"/>
        <v>0</v>
      </c>
      <c r="BT303" s="61">
        <f t="shared" si="299"/>
        <v>0</v>
      </c>
      <c r="BU303" s="61">
        <f t="shared" si="299"/>
        <v>0</v>
      </c>
      <c r="BV303" s="61">
        <f t="shared" si="299"/>
        <v>0</v>
      </c>
      <c r="BW303" s="61">
        <f t="shared" si="299"/>
        <v>0</v>
      </c>
      <c r="BX303" s="61">
        <f t="shared" si="299"/>
        <v>0</v>
      </c>
      <c r="BY303" s="61">
        <f t="shared" si="299"/>
        <v>0</v>
      </c>
      <c r="BZ303" s="61">
        <f t="shared" si="299"/>
        <v>0</v>
      </c>
      <c r="CA303" s="61">
        <f t="shared" si="299"/>
        <v>0</v>
      </c>
      <c r="CB303" s="61">
        <f t="shared" si="299"/>
        <v>0</v>
      </c>
      <c r="CC303" s="61">
        <f t="shared" si="299"/>
        <v>0</v>
      </c>
      <c r="CD303" s="61">
        <f t="shared" si="299"/>
        <v>0</v>
      </c>
      <c r="CE303" s="61">
        <f t="shared" si="299"/>
        <v>0</v>
      </c>
      <c r="CF303" s="61">
        <f t="shared" si="299"/>
        <v>0</v>
      </c>
      <c r="CG303" s="61">
        <f t="shared" si="315"/>
        <v>0</v>
      </c>
      <c r="CH303" s="61">
        <f t="shared" si="315"/>
        <v>0</v>
      </c>
      <c r="CI303" s="61">
        <f t="shared" si="315"/>
        <v>0</v>
      </c>
      <c r="CJ303" s="61">
        <f t="shared" si="315"/>
        <v>0</v>
      </c>
      <c r="CK303" s="61">
        <f t="shared" si="313"/>
        <v>0</v>
      </c>
      <c r="CL303" s="61">
        <f t="shared" si="313"/>
        <v>0</v>
      </c>
      <c r="CM303" s="61">
        <f t="shared" si="313"/>
        <v>0</v>
      </c>
      <c r="CN303" s="61">
        <f t="shared" si="313"/>
        <v>0</v>
      </c>
      <c r="CO303" s="61">
        <f t="shared" si="313"/>
        <v>0</v>
      </c>
      <c r="CP303" s="61">
        <f t="shared" si="313"/>
        <v>0</v>
      </c>
      <c r="CQ303" s="61">
        <f t="shared" si="313"/>
        <v>0</v>
      </c>
      <c r="CR303" s="61">
        <f t="shared" si="313"/>
        <v>0</v>
      </c>
      <c r="CS303" s="61">
        <f t="shared" si="313"/>
        <v>0</v>
      </c>
      <c r="CT303" s="61">
        <f t="shared" si="313"/>
        <v>0</v>
      </c>
      <c r="CU303" s="61">
        <f t="shared" si="313"/>
        <v>0</v>
      </c>
      <c r="CV303" s="61">
        <f t="shared" si="313"/>
        <v>0</v>
      </c>
      <c r="CW303" s="61">
        <f t="shared" si="293"/>
        <v>0</v>
      </c>
      <c r="CX303" s="61">
        <f t="shared" si="293"/>
        <v>0</v>
      </c>
      <c r="CY303" s="61">
        <f t="shared" si="318"/>
        <v>0</v>
      </c>
      <c r="CZ303" s="61">
        <f t="shared" si="318"/>
        <v>0</v>
      </c>
      <c r="DA303" s="61">
        <f t="shared" si="318"/>
        <v>0</v>
      </c>
      <c r="DB303" s="61">
        <f t="shared" si="318"/>
        <v>0.135248815165877</v>
      </c>
      <c r="DC303" s="61">
        <f t="shared" si="318"/>
        <v>0.12968009478673001</v>
      </c>
      <c r="DD303" s="61">
        <f t="shared" si="318"/>
        <v>0.12654028436018999</v>
      </c>
      <c r="DE303" s="61">
        <f t="shared" si="318"/>
        <v>0.12624407582938399</v>
      </c>
      <c r="DF303" s="61">
        <f t="shared" si="318"/>
        <v>0.121741706161137</v>
      </c>
      <c r="DG303" s="61">
        <f t="shared" si="318"/>
        <v>0.120734597156398</v>
      </c>
      <c r="DH303" s="61">
        <f t="shared" si="318"/>
        <v>0.12008293838862601</v>
      </c>
      <c r="DI303" s="61">
        <f t="shared" si="318"/>
        <v>0.119727488151659</v>
      </c>
      <c r="DJ303" s="61">
        <f t="shared" si="318"/>
        <v>0</v>
      </c>
      <c r="DK303" s="61">
        <f t="shared" si="318"/>
        <v>0</v>
      </c>
      <c r="DL303" s="61">
        <f t="shared" si="318"/>
        <v>0</v>
      </c>
      <c r="DM303" s="61">
        <f t="shared" si="318"/>
        <v>0</v>
      </c>
      <c r="DN303" s="61">
        <f t="shared" si="302"/>
        <v>0</v>
      </c>
      <c r="DO303" s="61">
        <f t="shared" si="302"/>
        <v>0</v>
      </c>
      <c r="DP303" s="61">
        <f t="shared" si="302"/>
        <v>0</v>
      </c>
      <c r="DQ303" s="61">
        <f t="shared" si="300"/>
        <v>0</v>
      </c>
      <c r="DR303" s="61">
        <f t="shared" si="300"/>
        <v>0</v>
      </c>
      <c r="DS303" s="61">
        <f t="shared" si="280"/>
        <v>0</v>
      </c>
      <c r="DT303" s="61">
        <f t="shared" si="280"/>
        <v>0</v>
      </c>
      <c r="DU303" s="61">
        <f t="shared" si="280"/>
        <v>0</v>
      </c>
      <c r="DV303" s="61">
        <f t="shared" si="280"/>
        <v>0</v>
      </c>
      <c r="DW303" s="61">
        <f t="shared" si="316"/>
        <v>0</v>
      </c>
      <c r="DX303" s="61">
        <f t="shared" si="316"/>
        <v>0</v>
      </c>
      <c r="DY303" s="61">
        <f t="shared" si="316"/>
        <v>0</v>
      </c>
      <c r="DZ303" s="61">
        <f t="shared" si="311"/>
        <v>1</v>
      </c>
    </row>
    <row r="304" spans="3:130">
      <c r="C304" s="53">
        <v>2046</v>
      </c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>
        <f t="shared" si="295"/>
        <v>0</v>
      </c>
      <c r="AE304" s="64">
        <f t="shared" si="296"/>
        <v>0</v>
      </c>
      <c r="AF304" s="64">
        <f t="shared" si="297"/>
        <v>0</v>
      </c>
      <c r="AG304" s="64">
        <f t="shared" si="298"/>
        <v>0</v>
      </c>
      <c r="AH304" s="64">
        <f t="shared" si="301"/>
        <v>0</v>
      </c>
      <c r="AI304" s="64">
        <f t="shared" si="303"/>
        <v>0</v>
      </c>
      <c r="AJ304" s="64">
        <f t="shared" si="304"/>
        <v>0</v>
      </c>
      <c r="AK304" s="64">
        <f t="shared" si="305"/>
        <v>0</v>
      </c>
      <c r="AL304" s="64">
        <f t="shared" si="306"/>
        <v>0</v>
      </c>
      <c r="AM304" s="64">
        <f t="shared" si="307"/>
        <v>0</v>
      </c>
      <c r="AN304" s="64">
        <f t="shared" si="308"/>
        <v>0</v>
      </c>
      <c r="AO304" s="64">
        <f t="shared" si="309"/>
        <v>0</v>
      </c>
      <c r="AP304" s="64">
        <f t="shared" si="310"/>
        <v>820.875</v>
      </c>
      <c r="AQ304" s="64">
        <f t="shared" si="312"/>
        <v>801</v>
      </c>
      <c r="AR304" s="64">
        <f t="shared" si="314"/>
        <v>799.125</v>
      </c>
      <c r="AS304" s="64">
        <f t="shared" si="317"/>
        <v>770.625</v>
      </c>
      <c r="AT304" s="64">
        <f t="shared" si="319"/>
        <v>764.25</v>
      </c>
      <c r="AU304" s="64">
        <f t="shared" si="320"/>
        <v>760.125</v>
      </c>
      <c r="AV304" s="64">
        <f t="shared" ref="AV304:AV318" si="321">VLOOKUP($C$110,$D$3:$K$63,$A$71,0)*(B260-B259)</f>
        <v>757.875</v>
      </c>
      <c r="AW304" s="64">
        <f>VLOOKUP($C$111,$D$3:$K$63,$A$71,0)*(B259-B258)</f>
        <v>758.625</v>
      </c>
      <c r="AX304" s="64">
        <f>VLOOKUP($C$112,$D$3:$K$63,$A$71,0)*B258</f>
        <v>0</v>
      </c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54">
        <f t="shared" si="261"/>
        <v>6232.5</v>
      </c>
      <c r="BP304" s="53">
        <v>2046</v>
      </c>
      <c r="BQ304" s="61">
        <f t="shared" si="299"/>
        <v>0</v>
      </c>
      <c r="BR304" s="61">
        <f t="shared" si="299"/>
        <v>0</v>
      </c>
      <c r="BS304" s="61">
        <f t="shared" si="299"/>
        <v>0</v>
      </c>
      <c r="BT304" s="61">
        <f t="shared" si="299"/>
        <v>0</v>
      </c>
      <c r="BU304" s="61">
        <f t="shared" si="299"/>
        <v>0</v>
      </c>
      <c r="BV304" s="61">
        <f t="shared" si="299"/>
        <v>0</v>
      </c>
      <c r="BW304" s="61">
        <f t="shared" si="299"/>
        <v>0</v>
      </c>
      <c r="BX304" s="61">
        <f t="shared" si="299"/>
        <v>0</v>
      </c>
      <c r="BY304" s="61">
        <f t="shared" si="299"/>
        <v>0</v>
      </c>
      <c r="BZ304" s="61">
        <f t="shared" si="299"/>
        <v>0</v>
      </c>
      <c r="CA304" s="61">
        <f t="shared" si="299"/>
        <v>0</v>
      </c>
      <c r="CB304" s="61">
        <f t="shared" si="299"/>
        <v>0</v>
      </c>
      <c r="CC304" s="61">
        <f t="shared" si="299"/>
        <v>0</v>
      </c>
      <c r="CD304" s="61">
        <f t="shared" si="299"/>
        <v>0</v>
      </c>
      <c r="CE304" s="61">
        <f t="shared" si="299"/>
        <v>0</v>
      </c>
      <c r="CF304" s="61">
        <f t="shared" ref="CF304:CF318" si="322">S304/$BM304</f>
        <v>0</v>
      </c>
      <c r="CG304" s="61">
        <f t="shared" si="315"/>
        <v>0</v>
      </c>
      <c r="CH304" s="61">
        <f t="shared" si="315"/>
        <v>0</v>
      </c>
      <c r="CI304" s="61">
        <f t="shared" si="315"/>
        <v>0</v>
      </c>
      <c r="CJ304" s="61">
        <f t="shared" si="315"/>
        <v>0</v>
      </c>
      <c r="CK304" s="61">
        <f t="shared" si="313"/>
        <v>0</v>
      </c>
      <c r="CL304" s="61">
        <f t="shared" si="313"/>
        <v>0</v>
      </c>
      <c r="CM304" s="61">
        <f t="shared" si="313"/>
        <v>0</v>
      </c>
      <c r="CN304" s="61">
        <f t="shared" si="313"/>
        <v>0</v>
      </c>
      <c r="CO304" s="61">
        <f t="shared" si="313"/>
        <v>0</v>
      </c>
      <c r="CP304" s="61">
        <f t="shared" si="313"/>
        <v>0</v>
      </c>
      <c r="CQ304" s="61">
        <f t="shared" si="313"/>
        <v>0</v>
      </c>
      <c r="CR304" s="61">
        <f t="shared" si="313"/>
        <v>0</v>
      </c>
      <c r="CS304" s="61">
        <f t="shared" si="313"/>
        <v>0</v>
      </c>
      <c r="CT304" s="61">
        <f t="shared" si="313"/>
        <v>0</v>
      </c>
      <c r="CU304" s="61">
        <f t="shared" si="313"/>
        <v>0</v>
      </c>
      <c r="CV304" s="61">
        <f t="shared" si="313"/>
        <v>0</v>
      </c>
      <c r="CW304" s="61">
        <f t="shared" si="293"/>
        <v>0</v>
      </c>
      <c r="CX304" s="61">
        <f t="shared" si="293"/>
        <v>0</v>
      </c>
      <c r="CY304" s="61">
        <f t="shared" si="318"/>
        <v>0</v>
      </c>
      <c r="CZ304" s="61">
        <f t="shared" si="318"/>
        <v>0</v>
      </c>
      <c r="DA304" s="61">
        <f t="shared" si="318"/>
        <v>0</v>
      </c>
      <c r="DB304" s="61">
        <f t="shared" si="318"/>
        <v>0</v>
      </c>
      <c r="DC304" s="61">
        <f t="shared" si="318"/>
        <v>0.13170878459687099</v>
      </c>
      <c r="DD304" s="61">
        <f t="shared" si="318"/>
        <v>0.128519855595668</v>
      </c>
      <c r="DE304" s="61">
        <f t="shared" si="318"/>
        <v>0.128219013237064</v>
      </c>
      <c r="DF304" s="61">
        <f t="shared" si="318"/>
        <v>0.123646209386282</v>
      </c>
      <c r="DG304" s="61">
        <f t="shared" si="318"/>
        <v>0.122623345367028</v>
      </c>
      <c r="DH304" s="61">
        <f t="shared" si="318"/>
        <v>0.121961492178099</v>
      </c>
      <c r="DI304" s="61">
        <f t="shared" si="318"/>
        <v>0.121600481347774</v>
      </c>
      <c r="DJ304" s="61">
        <f t="shared" si="318"/>
        <v>0.121720818291215</v>
      </c>
      <c r="DK304" s="61">
        <f t="shared" si="318"/>
        <v>0</v>
      </c>
      <c r="DL304" s="61">
        <f t="shared" si="318"/>
        <v>0</v>
      </c>
      <c r="DM304" s="61">
        <f t="shared" si="318"/>
        <v>0</v>
      </c>
      <c r="DN304" s="61">
        <f t="shared" si="302"/>
        <v>0</v>
      </c>
      <c r="DO304" s="61">
        <f t="shared" si="302"/>
        <v>0</v>
      </c>
      <c r="DP304" s="61">
        <f t="shared" si="302"/>
        <v>0</v>
      </c>
      <c r="DQ304" s="61">
        <f t="shared" si="300"/>
        <v>0</v>
      </c>
      <c r="DR304" s="61">
        <f t="shared" si="300"/>
        <v>0</v>
      </c>
      <c r="DS304" s="61">
        <f t="shared" si="280"/>
        <v>0</v>
      </c>
      <c r="DT304" s="61">
        <f t="shared" si="280"/>
        <v>0</v>
      </c>
      <c r="DU304" s="61">
        <f t="shared" si="280"/>
        <v>0</v>
      </c>
      <c r="DV304" s="61">
        <f t="shared" si="280"/>
        <v>0</v>
      </c>
      <c r="DW304" s="61">
        <f t="shared" si="316"/>
        <v>0</v>
      </c>
      <c r="DX304" s="61">
        <f t="shared" si="316"/>
        <v>0</v>
      </c>
      <c r="DY304" s="61">
        <f t="shared" si="316"/>
        <v>0</v>
      </c>
      <c r="DZ304" s="61">
        <f t="shared" si="311"/>
        <v>1</v>
      </c>
    </row>
    <row r="305" spans="2:130">
      <c r="C305" s="53">
        <v>2047</v>
      </c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>
        <f t="shared" si="296"/>
        <v>0</v>
      </c>
      <c r="AF305" s="64">
        <f t="shared" si="297"/>
        <v>0</v>
      </c>
      <c r="AG305" s="64">
        <f t="shared" si="298"/>
        <v>0</v>
      </c>
      <c r="AH305" s="64">
        <f t="shared" si="301"/>
        <v>0</v>
      </c>
      <c r="AI305" s="64">
        <f t="shared" si="303"/>
        <v>0</v>
      </c>
      <c r="AJ305" s="64">
        <f t="shared" si="304"/>
        <v>0</v>
      </c>
      <c r="AK305" s="64">
        <f t="shared" si="305"/>
        <v>0</v>
      </c>
      <c r="AL305" s="64">
        <f t="shared" si="306"/>
        <v>0</v>
      </c>
      <c r="AM305" s="64">
        <f t="shared" si="307"/>
        <v>0</v>
      </c>
      <c r="AN305" s="64">
        <f t="shared" si="308"/>
        <v>0</v>
      </c>
      <c r="AO305" s="64">
        <f t="shared" si="309"/>
        <v>0</v>
      </c>
      <c r="AP305" s="64">
        <f t="shared" si="310"/>
        <v>0</v>
      </c>
      <c r="AQ305" s="64">
        <f t="shared" si="312"/>
        <v>801</v>
      </c>
      <c r="AR305" s="64">
        <f t="shared" si="314"/>
        <v>799.125</v>
      </c>
      <c r="AS305" s="64">
        <f t="shared" si="317"/>
        <v>770.625</v>
      </c>
      <c r="AT305" s="64">
        <f t="shared" si="319"/>
        <v>764.25</v>
      </c>
      <c r="AU305" s="64">
        <f t="shared" si="320"/>
        <v>760.125</v>
      </c>
      <c r="AV305" s="64">
        <f t="shared" si="321"/>
        <v>757.875</v>
      </c>
      <c r="AW305" s="64">
        <f t="shared" ref="AW305:AW318" si="323">VLOOKUP($C$111,$D$3:$K$63,$A$71,0)*(B260-B259)</f>
        <v>758.625</v>
      </c>
      <c r="AX305" s="64">
        <f>VLOOKUP($C$112,$D$3:$K$63,$A$71,0)*(B259-B258)</f>
        <v>756</v>
      </c>
      <c r="AY305" s="64">
        <f>VLOOKUP($C$113,$D$3:$K$63,$A$71,0)*B258</f>
        <v>0</v>
      </c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54">
        <f t="shared" si="261"/>
        <v>6167.625</v>
      </c>
      <c r="BP305" s="53">
        <v>2047</v>
      </c>
      <c r="BQ305" s="61">
        <f t="shared" ref="BQ305:CE318" si="324">D305/$BM305</f>
        <v>0</v>
      </c>
      <c r="BR305" s="61">
        <f t="shared" si="324"/>
        <v>0</v>
      </c>
      <c r="BS305" s="61">
        <f t="shared" si="324"/>
        <v>0</v>
      </c>
      <c r="BT305" s="61">
        <f t="shared" si="324"/>
        <v>0</v>
      </c>
      <c r="BU305" s="61">
        <f t="shared" si="324"/>
        <v>0</v>
      </c>
      <c r="BV305" s="61">
        <f t="shared" si="324"/>
        <v>0</v>
      </c>
      <c r="BW305" s="61">
        <f t="shared" si="324"/>
        <v>0</v>
      </c>
      <c r="BX305" s="61">
        <f t="shared" si="324"/>
        <v>0</v>
      </c>
      <c r="BY305" s="61">
        <f t="shared" si="324"/>
        <v>0</v>
      </c>
      <c r="BZ305" s="61">
        <f t="shared" si="324"/>
        <v>0</v>
      </c>
      <c r="CA305" s="61">
        <f t="shared" si="324"/>
        <v>0</v>
      </c>
      <c r="CB305" s="61">
        <f t="shared" si="324"/>
        <v>0</v>
      </c>
      <c r="CC305" s="61">
        <f t="shared" si="324"/>
        <v>0</v>
      </c>
      <c r="CD305" s="61">
        <f t="shared" si="324"/>
        <v>0</v>
      </c>
      <c r="CE305" s="61">
        <f t="shared" si="324"/>
        <v>0</v>
      </c>
      <c r="CF305" s="61">
        <f t="shared" si="322"/>
        <v>0</v>
      </c>
      <c r="CG305" s="61">
        <f t="shared" si="315"/>
        <v>0</v>
      </c>
      <c r="CH305" s="61">
        <f t="shared" si="315"/>
        <v>0</v>
      </c>
      <c r="CI305" s="61">
        <f t="shared" si="315"/>
        <v>0</v>
      </c>
      <c r="CJ305" s="61">
        <f t="shared" si="315"/>
        <v>0</v>
      </c>
      <c r="CK305" s="61">
        <f t="shared" si="313"/>
        <v>0</v>
      </c>
      <c r="CL305" s="61">
        <f t="shared" si="313"/>
        <v>0</v>
      </c>
      <c r="CM305" s="61">
        <f t="shared" si="313"/>
        <v>0</v>
      </c>
      <c r="CN305" s="61">
        <f t="shared" si="313"/>
        <v>0</v>
      </c>
      <c r="CO305" s="61">
        <f t="shared" si="313"/>
        <v>0</v>
      </c>
      <c r="CP305" s="61">
        <f t="shared" si="313"/>
        <v>0</v>
      </c>
      <c r="CQ305" s="61">
        <f t="shared" si="313"/>
        <v>0</v>
      </c>
      <c r="CR305" s="61">
        <f t="shared" si="313"/>
        <v>0</v>
      </c>
      <c r="CS305" s="61">
        <f t="shared" si="313"/>
        <v>0</v>
      </c>
      <c r="CT305" s="61">
        <f t="shared" si="313"/>
        <v>0</v>
      </c>
      <c r="CU305" s="61">
        <f t="shared" si="313"/>
        <v>0</v>
      </c>
      <c r="CV305" s="61">
        <f t="shared" si="313"/>
        <v>0</v>
      </c>
      <c r="CW305" s="61">
        <f t="shared" si="293"/>
        <v>0</v>
      </c>
      <c r="CX305" s="61">
        <f t="shared" si="293"/>
        <v>0</v>
      </c>
      <c r="CY305" s="61">
        <f t="shared" si="318"/>
        <v>0</v>
      </c>
      <c r="CZ305" s="61">
        <f t="shared" si="318"/>
        <v>0</v>
      </c>
      <c r="DA305" s="61">
        <f t="shared" si="318"/>
        <v>0</v>
      </c>
      <c r="DB305" s="61">
        <f t="shared" si="318"/>
        <v>0</v>
      </c>
      <c r="DC305" s="61">
        <f t="shared" si="318"/>
        <v>0</v>
      </c>
      <c r="DD305" s="61">
        <f t="shared" si="318"/>
        <v>0.12987170912628401</v>
      </c>
      <c r="DE305" s="61">
        <f t="shared" si="318"/>
        <v>0.129567702316532</v>
      </c>
      <c r="DF305" s="61">
        <f t="shared" si="318"/>
        <v>0.124946798808293</v>
      </c>
      <c r="DG305" s="61">
        <f t="shared" si="318"/>
        <v>0.123913175655135</v>
      </c>
      <c r="DH305" s="61">
        <f t="shared" si="318"/>
        <v>0.123244360673679</v>
      </c>
      <c r="DI305" s="61">
        <f t="shared" si="318"/>
        <v>0.12287955250197601</v>
      </c>
      <c r="DJ305" s="61">
        <f t="shared" si="318"/>
        <v>0.123001155225877</v>
      </c>
      <c r="DK305" s="61">
        <f t="shared" si="318"/>
        <v>0.12257554569222399</v>
      </c>
      <c r="DL305" s="61">
        <f t="shared" si="318"/>
        <v>0</v>
      </c>
      <c r="DM305" s="61">
        <f t="shared" si="318"/>
        <v>0</v>
      </c>
      <c r="DN305" s="61">
        <f t="shared" si="302"/>
        <v>0</v>
      </c>
      <c r="DO305" s="61">
        <f t="shared" si="302"/>
        <v>0</v>
      </c>
      <c r="DP305" s="61">
        <f t="shared" si="302"/>
        <v>0</v>
      </c>
      <c r="DQ305" s="61">
        <f t="shared" si="300"/>
        <v>0</v>
      </c>
      <c r="DR305" s="61">
        <f t="shared" si="300"/>
        <v>0</v>
      </c>
      <c r="DS305" s="61">
        <f t="shared" si="280"/>
        <v>0</v>
      </c>
      <c r="DT305" s="61">
        <f t="shared" si="280"/>
        <v>0</v>
      </c>
      <c r="DU305" s="61">
        <f t="shared" si="280"/>
        <v>0</v>
      </c>
      <c r="DV305" s="61">
        <f t="shared" si="280"/>
        <v>0</v>
      </c>
      <c r="DW305" s="61">
        <f t="shared" si="316"/>
        <v>0</v>
      </c>
      <c r="DX305" s="61">
        <f t="shared" si="316"/>
        <v>0</v>
      </c>
      <c r="DY305" s="61">
        <f t="shared" si="316"/>
        <v>0</v>
      </c>
      <c r="DZ305" s="61">
        <f t="shared" si="311"/>
        <v>1</v>
      </c>
    </row>
    <row r="306" spans="2:130">
      <c r="C306" s="53">
        <v>2048</v>
      </c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>
        <f t="shared" si="297"/>
        <v>0</v>
      </c>
      <c r="AG306" s="64">
        <f t="shared" si="298"/>
        <v>0</v>
      </c>
      <c r="AH306" s="64">
        <f t="shared" si="301"/>
        <v>0</v>
      </c>
      <c r="AI306" s="64">
        <f t="shared" si="303"/>
        <v>0</v>
      </c>
      <c r="AJ306" s="64">
        <f t="shared" si="304"/>
        <v>0</v>
      </c>
      <c r="AK306" s="64">
        <f t="shared" si="305"/>
        <v>0</v>
      </c>
      <c r="AL306" s="64">
        <f t="shared" si="306"/>
        <v>0</v>
      </c>
      <c r="AM306" s="64">
        <f t="shared" si="307"/>
        <v>0</v>
      </c>
      <c r="AN306" s="64">
        <f t="shared" si="308"/>
        <v>0</v>
      </c>
      <c r="AO306" s="64">
        <f t="shared" si="309"/>
        <v>0</v>
      </c>
      <c r="AP306" s="64">
        <f t="shared" si="310"/>
        <v>0</v>
      </c>
      <c r="AQ306" s="64">
        <f t="shared" si="312"/>
        <v>0</v>
      </c>
      <c r="AR306" s="64">
        <f t="shared" si="314"/>
        <v>799.125</v>
      </c>
      <c r="AS306" s="64">
        <f t="shared" si="317"/>
        <v>770.625</v>
      </c>
      <c r="AT306" s="64">
        <f t="shared" si="319"/>
        <v>764.25</v>
      </c>
      <c r="AU306" s="64">
        <f t="shared" si="320"/>
        <v>760.125</v>
      </c>
      <c r="AV306" s="64">
        <f t="shared" si="321"/>
        <v>757.875</v>
      </c>
      <c r="AW306" s="64">
        <f t="shared" si="323"/>
        <v>758.625</v>
      </c>
      <c r="AX306" s="64">
        <f t="shared" ref="AX306:AX318" si="325">VLOOKUP($C$112,$D$3:$K$63,$A$71,0)*(B260-B259)</f>
        <v>756</v>
      </c>
      <c r="AY306" s="64">
        <f>VLOOKUP($C$113,$D$3:$K$63,$A$71,0)*(B259-B258)</f>
        <v>760.5</v>
      </c>
      <c r="AZ306" s="64">
        <f>VLOOKUP($C$114,$D$3:$K$63,$A$71,0)*B258</f>
        <v>0</v>
      </c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54">
        <f t="shared" si="261"/>
        <v>6127.125</v>
      </c>
      <c r="BP306" s="53">
        <v>2048</v>
      </c>
      <c r="BQ306" s="61">
        <f t="shared" si="324"/>
        <v>0</v>
      </c>
      <c r="BR306" s="61">
        <f t="shared" si="324"/>
        <v>0</v>
      </c>
      <c r="BS306" s="61">
        <f t="shared" si="324"/>
        <v>0</v>
      </c>
      <c r="BT306" s="61">
        <f t="shared" si="324"/>
        <v>0</v>
      </c>
      <c r="BU306" s="61">
        <f t="shared" si="324"/>
        <v>0</v>
      </c>
      <c r="BV306" s="61">
        <f t="shared" si="324"/>
        <v>0</v>
      </c>
      <c r="BW306" s="61">
        <f t="shared" si="324"/>
        <v>0</v>
      </c>
      <c r="BX306" s="61">
        <f t="shared" si="324"/>
        <v>0</v>
      </c>
      <c r="BY306" s="61">
        <f t="shared" si="324"/>
        <v>0</v>
      </c>
      <c r="BZ306" s="61">
        <f t="shared" si="324"/>
        <v>0</v>
      </c>
      <c r="CA306" s="61">
        <f t="shared" si="324"/>
        <v>0</v>
      </c>
      <c r="CB306" s="61">
        <f t="shared" si="324"/>
        <v>0</v>
      </c>
      <c r="CC306" s="61">
        <f t="shared" si="324"/>
        <v>0</v>
      </c>
      <c r="CD306" s="61">
        <f t="shared" si="324"/>
        <v>0</v>
      </c>
      <c r="CE306" s="61">
        <f t="shared" si="324"/>
        <v>0</v>
      </c>
      <c r="CF306" s="61">
        <f t="shared" si="322"/>
        <v>0</v>
      </c>
      <c r="CG306" s="61">
        <f t="shared" si="315"/>
        <v>0</v>
      </c>
      <c r="CH306" s="61">
        <f t="shared" si="315"/>
        <v>0</v>
      </c>
      <c r="CI306" s="61">
        <f t="shared" si="315"/>
        <v>0</v>
      </c>
      <c r="CJ306" s="61">
        <f t="shared" si="315"/>
        <v>0</v>
      </c>
      <c r="CK306" s="61">
        <f t="shared" si="313"/>
        <v>0</v>
      </c>
      <c r="CL306" s="61">
        <f t="shared" si="313"/>
        <v>0</v>
      </c>
      <c r="CM306" s="61">
        <f t="shared" si="313"/>
        <v>0</v>
      </c>
      <c r="CN306" s="61">
        <f t="shared" si="313"/>
        <v>0</v>
      </c>
      <c r="CO306" s="61">
        <f t="shared" si="313"/>
        <v>0</v>
      </c>
      <c r="CP306" s="61">
        <f t="shared" si="313"/>
        <v>0</v>
      </c>
      <c r="CQ306" s="61">
        <f t="shared" si="313"/>
        <v>0</v>
      </c>
      <c r="CR306" s="61">
        <f t="shared" si="313"/>
        <v>0</v>
      </c>
      <c r="CS306" s="61">
        <f t="shared" si="313"/>
        <v>0</v>
      </c>
      <c r="CT306" s="61">
        <f t="shared" si="313"/>
        <v>0</v>
      </c>
      <c r="CU306" s="61">
        <f t="shared" si="313"/>
        <v>0</v>
      </c>
      <c r="CV306" s="61">
        <f t="shared" si="313"/>
        <v>0</v>
      </c>
      <c r="CW306" s="61">
        <f t="shared" si="293"/>
        <v>0</v>
      </c>
      <c r="CX306" s="61">
        <f t="shared" si="293"/>
        <v>0</v>
      </c>
      <c r="CY306" s="61">
        <f t="shared" si="318"/>
        <v>0</v>
      </c>
      <c r="CZ306" s="61">
        <f t="shared" si="318"/>
        <v>0</v>
      </c>
      <c r="DA306" s="61">
        <f t="shared" si="318"/>
        <v>0</v>
      </c>
      <c r="DB306" s="61">
        <f t="shared" si="318"/>
        <v>0</v>
      </c>
      <c r="DC306" s="61">
        <f t="shared" si="318"/>
        <v>0</v>
      </c>
      <c r="DD306" s="61">
        <f t="shared" si="318"/>
        <v>0</v>
      </c>
      <c r="DE306" s="61">
        <f t="shared" si="318"/>
        <v>0.13042413856417201</v>
      </c>
      <c r="DF306" s="61">
        <f t="shared" si="318"/>
        <v>0.12577269110716699</v>
      </c>
      <c r="DG306" s="61">
        <f t="shared" si="318"/>
        <v>0.12473223575494199</v>
      </c>
      <c r="DH306" s="61">
        <f t="shared" si="318"/>
        <v>0.124058999938797</v>
      </c>
      <c r="DI306" s="61">
        <f t="shared" si="318"/>
        <v>0.123691780402717</v>
      </c>
      <c r="DJ306" s="61">
        <f t="shared" si="318"/>
        <v>0.123814186914744</v>
      </c>
      <c r="DK306" s="61">
        <f t="shared" si="318"/>
        <v>0.123385764122651</v>
      </c>
      <c r="DL306" s="61">
        <f t="shared" si="318"/>
        <v>0.12412020319481</v>
      </c>
      <c r="DM306" s="61">
        <f t="shared" si="318"/>
        <v>0</v>
      </c>
      <c r="DN306" s="61">
        <f t="shared" si="302"/>
        <v>0</v>
      </c>
      <c r="DO306" s="61">
        <f t="shared" si="302"/>
        <v>0</v>
      </c>
      <c r="DP306" s="61">
        <f t="shared" si="302"/>
        <v>0</v>
      </c>
      <c r="DQ306" s="61">
        <f t="shared" si="300"/>
        <v>0</v>
      </c>
      <c r="DR306" s="61">
        <f t="shared" si="300"/>
        <v>0</v>
      </c>
      <c r="DS306" s="61">
        <f t="shared" si="280"/>
        <v>0</v>
      </c>
      <c r="DT306" s="61">
        <f t="shared" si="280"/>
        <v>0</v>
      </c>
      <c r="DU306" s="61">
        <f t="shared" si="280"/>
        <v>0</v>
      </c>
      <c r="DV306" s="61">
        <f t="shared" si="280"/>
        <v>0</v>
      </c>
      <c r="DW306" s="61">
        <f t="shared" si="316"/>
        <v>0</v>
      </c>
      <c r="DX306" s="61">
        <f t="shared" si="316"/>
        <v>0</v>
      </c>
      <c r="DY306" s="61">
        <f t="shared" si="316"/>
        <v>0</v>
      </c>
      <c r="DZ306" s="61">
        <f t="shared" si="311"/>
        <v>1</v>
      </c>
    </row>
    <row r="307" spans="2:130">
      <c r="C307" s="53">
        <v>2049</v>
      </c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>
        <f t="shared" si="298"/>
        <v>0</v>
      </c>
      <c r="AH307" s="64">
        <f t="shared" si="301"/>
        <v>0</v>
      </c>
      <c r="AI307" s="64">
        <f t="shared" si="303"/>
        <v>0</v>
      </c>
      <c r="AJ307" s="64">
        <f t="shared" si="304"/>
        <v>0</v>
      </c>
      <c r="AK307" s="64">
        <f t="shared" si="305"/>
        <v>0</v>
      </c>
      <c r="AL307" s="64">
        <f t="shared" si="306"/>
        <v>0</v>
      </c>
      <c r="AM307" s="64">
        <f t="shared" si="307"/>
        <v>0</v>
      </c>
      <c r="AN307" s="64">
        <f t="shared" si="308"/>
        <v>0</v>
      </c>
      <c r="AO307" s="64">
        <f t="shared" si="309"/>
        <v>0</v>
      </c>
      <c r="AP307" s="64">
        <f t="shared" si="310"/>
        <v>0</v>
      </c>
      <c r="AQ307" s="64">
        <f t="shared" si="312"/>
        <v>0</v>
      </c>
      <c r="AR307" s="64">
        <f t="shared" si="314"/>
        <v>0</v>
      </c>
      <c r="AS307" s="64">
        <f t="shared" si="317"/>
        <v>770.625</v>
      </c>
      <c r="AT307" s="64">
        <f t="shared" si="319"/>
        <v>764.25</v>
      </c>
      <c r="AU307" s="64">
        <f t="shared" si="320"/>
        <v>760.125</v>
      </c>
      <c r="AV307" s="64">
        <f t="shared" si="321"/>
        <v>757.875</v>
      </c>
      <c r="AW307" s="64">
        <f t="shared" si="323"/>
        <v>758.625</v>
      </c>
      <c r="AX307" s="64">
        <f t="shared" si="325"/>
        <v>756</v>
      </c>
      <c r="AY307" s="64">
        <f t="shared" ref="AY307:AY318" si="326">VLOOKUP($C$113,$D$3:$K$63,$A$71,0)*(B260-B259)</f>
        <v>760.5</v>
      </c>
      <c r="AZ307" s="64">
        <f>VLOOKUP($C$114,$D$3:$K$63,$A$71,0)*(B259-B258)</f>
        <v>766.125</v>
      </c>
      <c r="BA307" s="64">
        <f>VLOOKUP($C$115,$D$3:$K$63,$A$71,0)*B258</f>
        <v>0</v>
      </c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54">
        <f t="shared" si="261"/>
        <v>6094.125</v>
      </c>
      <c r="BP307" s="53">
        <v>2049</v>
      </c>
      <c r="BQ307" s="61">
        <f t="shared" si="324"/>
        <v>0</v>
      </c>
      <c r="BR307" s="61">
        <f t="shared" si="324"/>
        <v>0</v>
      </c>
      <c r="BS307" s="61">
        <f t="shared" si="324"/>
        <v>0</v>
      </c>
      <c r="BT307" s="61">
        <f t="shared" si="324"/>
        <v>0</v>
      </c>
      <c r="BU307" s="61">
        <f t="shared" si="324"/>
        <v>0</v>
      </c>
      <c r="BV307" s="61">
        <f t="shared" si="324"/>
        <v>0</v>
      </c>
      <c r="BW307" s="61">
        <f t="shared" si="324"/>
        <v>0</v>
      </c>
      <c r="BX307" s="61">
        <f t="shared" si="324"/>
        <v>0</v>
      </c>
      <c r="BY307" s="61">
        <f t="shared" si="324"/>
        <v>0</v>
      </c>
      <c r="BZ307" s="61">
        <f t="shared" si="324"/>
        <v>0</v>
      </c>
      <c r="CA307" s="61">
        <f t="shared" si="324"/>
        <v>0</v>
      </c>
      <c r="CB307" s="61">
        <f t="shared" si="324"/>
        <v>0</v>
      </c>
      <c r="CC307" s="61">
        <f t="shared" si="324"/>
        <v>0</v>
      </c>
      <c r="CD307" s="61">
        <f t="shared" si="324"/>
        <v>0</v>
      </c>
      <c r="CE307" s="61">
        <f t="shared" si="324"/>
        <v>0</v>
      </c>
      <c r="CF307" s="61">
        <f t="shared" si="322"/>
        <v>0</v>
      </c>
      <c r="CG307" s="61">
        <f t="shared" si="315"/>
        <v>0</v>
      </c>
      <c r="CH307" s="61">
        <f t="shared" si="315"/>
        <v>0</v>
      </c>
      <c r="CI307" s="61">
        <f t="shared" si="315"/>
        <v>0</v>
      </c>
      <c r="CJ307" s="61">
        <f t="shared" si="315"/>
        <v>0</v>
      </c>
      <c r="CK307" s="61">
        <f t="shared" si="313"/>
        <v>0</v>
      </c>
      <c r="CL307" s="61">
        <f t="shared" si="313"/>
        <v>0</v>
      </c>
      <c r="CM307" s="61">
        <f t="shared" si="313"/>
        <v>0</v>
      </c>
      <c r="CN307" s="61">
        <f t="shared" si="313"/>
        <v>0</v>
      </c>
      <c r="CO307" s="61">
        <f t="shared" si="313"/>
        <v>0</v>
      </c>
      <c r="CP307" s="61">
        <f t="shared" si="313"/>
        <v>0</v>
      </c>
      <c r="CQ307" s="61">
        <f t="shared" si="313"/>
        <v>0</v>
      </c>
      <c r="CR307" s="61">
        <f t="shared" si="313"/>
        <v>0</v>
      </c>
      <c r="CS307" s="61">
        <f t="shared" si="313"/>
        <v>0</v>
      </c>
      <c r="CT307" s="61">
        <f t="shared" si="313"/>
        <v>0</v>
      </c>
      <c r="CU307" s="61">
        <f t="shared" si="313"/>
        <v>0</v>
      </c>
      <c r="CV307" s="61">
        <f t="shared" si="313"/>
        <v>0</v>
      </c>
      <c r="CW307" s="61">
        <f t="shared" si="293"/>
        <v>0</v>
      </c>
      <c r="CX307" s="61">
        <f t="shared" si="293"/>
        <v>0</v>
      </c>
      <c r="CY307" s="61">
        <f t="shared" si="318"/>
        <v>0</v>
      </c>
      <c r="CZ307" s="61">
        <f t="shared" si="318"/>
        <v>0</v>
      </c>
      <c r="DA307" s="61">
        <f t="shared" si="318"/>
        <v>0</v>
      </c>
      <c r="DB307" s="61">
        <f t="shared" si="318"/>
        <v>0</v>
      </c>
      <c r="DC307" s="61">
        <f t="shared" si="318"/>
        <v>0</v>
      </c>
      <c r="DD307" s="61">
        <f t="shared" si="318"/>
        <v>0</v>
      </c>
      <c r="DE307" s="61">
        <f t="shared" si="318"/>
        <v>0</v>
      </c>
      <c r="DF307" s="61">
        <f t="shared" si="318"/>
        <v>0.12645375669189601</v>
      </c>
      <c r="DG307" s="61">
        <f t="shared" si="318"/>
        <v>0.125407667220479</v>
      </c>
      <c r="DH307" s="61">
        <f t="shared" si="318"/>
        <v>0.12473078579779701</v>
      </c>
      <c r="DI307" s="61">
        <f t="shared" si="318"/>
        <v>0.12436157774906199</v>
      </c>
      <c r="DJ307" s="61">
        <f t="shared" si="318"/>
        <v>0.12448464709864</v>
      </c>
      <c r="DK307" s="61">
        <f t="shared" si="318"/>
        <v>0.124053904375115</v>
      </c>
      <c r="DL307" s="61">
        <f t="shared" si="318"/>
        <v>0.124792320472586</v>
      </c>
      <c r="DM307" s="61">
        <f t="shared" si="318"/>
        <v>0.12571534059442499</v>
      </c>
      <c r="DN307" s="61">
        <f t="shared" si="302"/>
        <v>0</v>
      </c>
      <c r="DO307" s="61">
        <f t="shared" si="302"/>
        <v>0</v>
      </c>
      <c r="DP307" s="61">
        <f t="shared" si="302"/>
        <v>0</v>
      </c>
      <c r="DQ307" s="61">
        <f t="shared" si="300"/>
        <v>0</v>
      </c>
      <c r="DR307" s="61">
        <f t="shared" si="300"/>
        <v>0</v>
      </c>
      <c r="DS307" s="61">
        <f t="shared" si="280"/>
        <v>0</v>
      </c>
      <c r="DT307" s="61">
        <f t="shared" si="280"/>
        <v>0</v>
      </c>
      <c r="DU307" s="61">
        <f t="shared" si="280"/>
        <v>0</v>
      </c>
      <c r="DV307" s="61">
        <f t="shared" si="280"/>
        <v>0</v>
      </c>
      <c r="DW307" s="61">
        <f t="shared" si="316"/>
        <v>0</v>
      </c>
      <c r="DX307" s="61">
        <f t="shared" si="316"/>
        <v>0</v>
      </c>
      <c r="DY307" s="61">
        <f t="shared" si="316"/>
        <v>0</v>
      </c>
      <c r="DZ307" s="61">
        <f t="shared" si="311"/>
        <v>1</v>
      </c>
    </row>
    <row r="308" spans="2:130">
      <c r="C308" s="53">
        <v>2050</v>
      </c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>
        <f t="shared" si="301"/>
        <v>0</v>
      </c>
      <c r="AI308" s="64">
        <f t="shared" si="303"/>
        <v>0</v>
      </c>
      <c r="AJ308" s="64">
        <f t="shared" si="304"/>
        <v>0</v>
      </c>
      <c r="AK308" s="64">
        <f t="shared" si="305"/>
        <v>0</v>
      </c>
      <c r="AL308" s="64">
        <f t="shared" si="306"/>
        <v>0</v>
      </c>
      <c r="AM308" s="64">
        <f t="shared" si="307"/>
        <v>0</v>
      </c>
      <c r="AN308" s="64">
        <f t="shared" si="308"/>
        <v>0</v>
      </c>
      <c r="AO308" s="64">
        <f t="shared" si="309"/>
        <v>0</v>
      </c>
      <c r="AP308" s="64">
        <f t="shared" si="310"/>
        <v>0</v>
      </c>
      <c r="AQ308" s="64">
        <f t="shared" si="312"/>
        <v>0</v>
      </c>
      <c r="AR308" s="64">
        <f t="shared" si="314"/>
        <v>0</v>
      </c>
      <c r="AS308" s="64">
        <f t="shared" si="317"/>
        <v>0</v>
      </c>
      <c r="AT308" s="64">
        <f t="shared" si="319"/>
        <v>764.25</v>
      </c>
      <c r="AU308" s="64">
        <f t="shared" si="320"/>
        <v>760.125</v>
      </c>
      <c r="AV308" s="64">
        <f t="shared" si="321"/>
        <v>757.875</v>
      </c>
      <c r="AW308" s="64">
        <f t="shared" si="323"/>
        <v>758.625</v>
      </c>
      <c r="AX308" s="64">
        <f t="shared" si="325"/>
        <v>756</v>
      </c>
      <c r="AY308" s="64">
        <f t="shared" si="326"/>
        <v>760.5</v>
      </c>
      <c r="AZ308" s="64">
        <f t="shared" ref="AZ308:AZ318" si="327">VLOOKUP($C$114,$D$3:$K$63,$A$71,0)*(B260-B259)</f>
        <v>766.125</v>
      </c>
      <c r="BA308" s="64">
        <f>VLOOKUP($C$115,$D$3:$K$63,$A$71,0)*(B259-B258)</f>
        <v>776.625</v>
      </c>
      <c r="BB308" s="64">
        <f>VLOOKUP($C$116,$D$3:$K$63,$A$71,0)*B258</f>
        <v>0</v>
      </c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54">
        <f t="shared" si="261"/>
        <v>6100.125</v>
      </c>
      <c r="BP308" s="53">
        <v>2050</v>
      </c>
      <c r="BQ308" s="61">
        <f t="shared" si="324"/>
        <v>0</v>
      </c>
      <c r="BR308" s="61">
        <f t="shared" si="324"/>
        <v>0</v>
      </c>
      <c r="BS308" s="61">
        <f t="shared" si="324"/>
        <v>0</v>
      </c>
      <c r="BT308" s="61">
        <f t="shared" si="324"/>
        <v>0</v>
      </c>
      <c r="BU308" s="61">
        <f t="shared" si="324"/>
        <v>0</v>
      </c>
      <c r="BV308" s="61">
        <f t="shared" si="324"/>
        <v>0</v>
      </c>
      <c r="BW308" s="61">
        <f t="shared" si="324"/>
        <v>0</v>
      </c>
      <c r="BX308" s="61">
        <f t="shared" si="324"/>
        <v>0</v>
      </c>
      <c r="BY308" s="61">
        <f t="shared" si="324"/>
        <v>0</v>
      </c>
      <c r="BZ308" s="61">
        <f t="shared" si="324"/>
        <v>0</v>
      </c>
      <c r="CA308" s="61">
        <f t="shared" si="324"/>
        <v>0</v>
      </c>
      <c r="CB308" s="61">
        <f t="shared" si="324"/>
        <v>0</v>
      </c>
      <c r="CC308" s="61">
        <f t="shared" si="324"/>
        <v>0</v>
      </c>
      <c r="CD308" s="61">
        <f t="shared" si="324"/>
        <v>0</v>
      </c>
      <c r="CE308" s="61">
        <f t="shared" si="324"/>
        <v>0</v>
      </c>
      <c r="CF308" s="61">
        <f t="shared" si="322"/>
        <v>0</v>
      </c>
      <c r="CG308" s="61">
        <f t="shared" si="315"/>
        <v>0</v>
      </c>
      <c r="CH308" s="61">
        <f t="shared" si="315"/>
        <v>0</v>
      </c>
      <c r="CI308" s="61">
        <f t="shared" si="315"/>
        <v>0</v>
      </c>
      <c r="CJ308" s="61">
        <f t="shared" si="315"/>
        <v>0</v>
      </c>
      <c r="CK308" s="61">
        <f t="shared" si="313"/>
        <v>0</v>
      </c>
      <c r="CL308" s="61">
        <f t="shared" si="313"/>
        <v>0</v>
      </c>
      <c r="CM308" s="61">
        <f t="shared" si="313"/>
        <v>0</v>
      </c>
      <c r="CN308" s="61">
        <f t="shared" si="313"/>
        <v>0</v>
      </c>
      <c r="CO308" s="61">
        <f t="shared" si="313"/>
        <v>0</v>
      </c>
      <c r="CP308" s="61">
        <f t="shared" si="313"/>
        <v>0</v>
      </c>
      <c r="CQ308" s="61">
        <f t="shared" si="313"/>
        <v>0</v>
      </c>
      <c r="CR308" s="61">
        <f t="shared" si="313"/>
        <v>0</v>
      </c>
      <c r="CS308" s="61">
        <f t="shared" si="313"/>
        <v>0</v>
      </c>
      <c r="CT308" s="61">
        <f t="shared" si="313"/>
        <v>0</v>
      </c>
      <c r="CU308" s="61">
        <f t="shared" si="313"/>
        <v>0</v>
      </c>
      <c r="CV308" s="61">
        <f t="shared" si="313"/>
        <v>0</v>
      </c>
      <c r="CW308" s="61">
        <f t="shared" si="293"/>
        <v>0</v>
      </c>
      <c r="CX308" s="61">
        <f t="shared" si="293"/>
        <v>0</v>
      </c>
      <c r="CY308" s="61">
        <f t="shared" si="318"/>
        <v>0</v>
      </c>
      <c r="CZ308" s="61">
        <f t="shared" si="318"/>
        <v>0</v>
      </c>
      <c r="DA308" s="61">
        <f t="shared" si="318"/>
        <v>0</v>
      </c>
      <c r="DB308" s="61">
        <f t="shared" si="318"/>
        <v>0</v>
      </c>
      <c r="DC308" s="61">
        <f t="shared" si="318"/>
        <v>0</v>
      </c>
      <c r="DD308" s="61">
        <f t="shared" si="318"/>
        <v>0</v>
      </c>
      <c r="DE308" s="61">
        <f t="shared" si="318"/>
        <v>0</v>
      </c>
      <c r="DF308" s="61">
        <f t="shared" si="318"/>
        <v>0</v>
      </c>
      <c r="DG308" s="61">
        <f t="shared" si="318"/>
        <v>0.125284317944304</v>
      </c>
      <c r="DH308" s="61">
        <f t="shared" si="318"/>
        <v>0.12460810229298599</v>
      </c>
      <c r="DI308" s="61">
        <f t="shared" si="318"/>
        <v>0.124239257392267</v>
      </c>
      <c r="DJ308" s="61">
        <f t="shared" si="318"/>
        <v>0.124362205692506</v>
      </c>
      <c r="DK308" s="61">
        <f t="shared" si="318"/>
        <v>0.123931886641667</v>
      </c>
      <c r="DL308" s="61">
        <f t="shared" si="318"/>
        <v>0.124669576443106</v>
      </c>
      <c r="DM308" s="61">
        <f t="shared" si="318"/>
        <v>0.125591688694904</v>
      </c>
      <c r="DN308" s="61">
        <f t="shared" si="302"/>
        <v>0.12731296489825999</v>
      </c>
      <c r="DO308" s="61">
        <f t="shared" si="302"/>
        <v>0</v>
      </c>
      <c r="DP308" s="61">
        <f t="shared" si="302"/>
        <v>0</v>
      </c>
      <c r="DQ308" s="61">
        <f t="shared" si="300"/>
        <v>0</v>
      </c>
      <c r="DR308" s="61">
        <f t="shared" si="300"/>
        <v>0</v>
      </c>
      <c r="DS308" s="61">
        <f t="shared" si="280"/>
        <v>0</v>
      </c>
      <c r="DT308" s="61">
        <f t="shared" si="280"/>
        <v>0</v>
      </c>
      <c r="DU308" s="61">
        <f t="shared" si="280"/>
        <v>0</v>
      </c>
      <c r="DV308" s="61">
        <f t="shared" si="280"/>
        <v>0</v>
      </c>
      <c r="DW308" s="61">
        <f t="shared" si="316"/>
        <v>0</v>
      </c>
      <c r="DX308" s="61">
        <f t="shared" si="316"/>
        <v>0</v>
      </c>
      <c r="DY308" s="61">
        <f t="shared" si="316"/>
        <v>0</v>
      </c>
      <c r="DZ308" s="61">
        <f t="shared" si="311"/>
        <v>1</v>
      </c>
    </row>
    <row r="309" spans="2:130">
      <c r="C309" s="53">
        <v>2051</v>
      </c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>
        <f t="shared" si="303"/>
        <v>0</v>
      </c>
      <c r="AJ309" s="64">
        <f t="shared" si="304"/>
        <v>0</v>
      </c>
      <c r="AK309" s="64">
        <f t="shared" si="305"/>
        <v>0</v>
      </c>
      <c r="AL309" s="64">
        <f t="shared" si="306"/>
        <v>0</v>
      </c>
      <c r="AM309" s="64">
        <f t="shared" si="307"/>
        <v>0</v>
      </c>
      <c r="AN309" s="64">
        <f t="shared" si="308"/>
        <v>0</v>
      </c>
      <c r="AO309" s="64">
        <f t="shared" si="309"/>
        <v>0</v>
      </c>
      <c r="AP309" s="64">
        <f t="shared" si="310"/>
        <v>0</v>
      </c>
      <c r="AQ309" s="64">
        <f t="shared" si="312"/>
        <v>0</v>
      </c>
      <c r="AR309" s="64">
        <f t="shared" si="314"/>
        <v>0</v>
      </c>
      <c r="AS309" s="64">
        <f t="shared" si="317"/>
        <v>0</v>
      </c>
      <c r="AT309" s="64">
        <f t="shared" si="319"/>
        <v>0</v>
      </c>
      <c r="AU309" s="64">
        <f t="shared" si="320"/>
        <v>760.125</v>
      </c>
      <c r="AV309" s="64">
        <f t="shared" si="321"/>
        <v>757.875</v>
      </c>
      <c r="AW309" s="64">
        <f t="shared" si="323"/>
        <v>758.625</v>
      </c>
      <c r="AX309" s="64">
        <f t="shared" si="325"/>
        <v>756</v>
      </c>
      <c r="AY309" s="64">
        <f t="shared" si="326"/>
        <v>760.5</v>
      </c>
      <c r="AZ309" s="64">
        <f t="shared" si="327"/>
        <v>766.125</v>
      </c>
      <c r="BA309" s="64">
        <f t="shared" ref="BA309:BA318" si="328">VLOOKUP($C$115,$D$3:$K$63,$A$71,0)*(B260-B259)</f>
        <v>776.625</v>
      </c>
      <c r="BB309" s="64">
        <f>VLOOKUP($C$116,$D$3:$K$63,$A$71,0)*(B259-B258)</f>
        <v>784.875</v>
      </c>
      <c r="BC309" s="64">
        <f>VLOOKUP($C$117,$D$3:$K$63,$A$71,0)*B258</f>
        <v>0</v>
      </c>
      <c r="BD309" s="64"/>
      <c r="BE309" s="64"/>
      <c r="BF309" s="64"/>
      <c r="BG309" s="64"/>
      <c r="BH309" s="64"/>
      <c r="BI309" s="64"/>
      <c r="BJ309" s="64"/>
      <c r="BK309" s="64"/>
      <c r="BL309" s="64"/>
      <c r="BM309" s="54">
        <f t="shared" si="261"/>
        <v>6120.75</v>
      </c>
      <c r="BP309" s="53">
        <v>2051</v>
      </c>
      <c r="BQ309" s="61">
        <f t="shared" si="324"/>
        <v>0</v>
      </c>
      <c r="BR309" s="61">
        <f t="shared" si="324"/>
        <v>0</v>
      </c>
      <c r="BS309" s="61">
        <f t="shared" si="324"/>
        <v>0</v>
      </c>
      <c r="BT309" s="61">
        <f t="shared" si="324"/>
        <v>0</v>
      </c>
      <c r="BU309" s="61">
        <f t="shared" si="324"/>
        <v>0</v>
      </c>
      <c r="BV309" s="61">
        <f t="shared" si="324"/>
        <v>0</v>
      </c>
      <c r="BW309" s="61">
        <f t="shared" si="324"/>
        <v>0</v>
      </c>
      <c r="BX309" s="61">
        <f t="shared" si="324"/>
        <v>0</v>
      </c>
      <c r="BY309" s="61">
        <f t="shared" si="324"/>
        <v>0</v>
      </c>
      <c r="BZ309" s="61">
        <f t="shared" si="324"/>
        <v>0</v>
      </c>
      <c r="CA309" s="61">
        <f t="shared" si="324"/>
        <v>0</v>
      </c>
      <c r="CB309" s="61">
        <f t="shared" si="324"/>
        <v>0</v>
      </c>
      <c r="CC309" s="61">
        <f t="shared" si="324"/>
        <v>0</v>
      </c>
      <c r="CD309" s="61">
        <f t="shared" si="324"/>
        <v>0</v>
      </c>
      <c r="CE309" s="61">
        <f t="shared" si="324"/>
        <v>0</v>
      </c>
      <c r="CF309" s="61">
        <f t="shared" si="322"/>
        <v>0</v>
      </c>
      <c r="CG309" s="61">
        <f t="shared" si="315"/>
        <v>0</v>
      </c>
      <c r="CH309" s="61">
        <f t="shared" si="315"/>
        <v>0</v>
      </c>
      <c r="CI309" s="61">
        <f t="shared" si="315"/>
        <v>0</v>
      </c>
      <c r="CJ309" s="61">
        <f t="shared" si="315"/>
        <v>0</v>
      </c>
      <c r="CK309" s="61">
        <f t="shared" si="313"/>
        <v>0</v>
      </c>
      <c r="CL309" s="61">
        <f t="shared" si="313"/>
        <v>0</v>
      </c>
      <c r="CM309" s="61">
        <f t="shared" si="313"/>
        <v>0</v>
      </c>
      <c r="CN309" s="61">
        <f t="shared" si="313"/>
        <v>0</v>
      </c>
      <c r="CO309" s="61">
        <f t="shared" si="313"/>
        <v>0</v>
      </c>
      <c r="CP309" s="61">
        <f t="shared" si="313"/>
        <v>0</v>
      </c>
      <c r="CQ309" s="61">
        <f t="shared" si="313"/>
        <v>0</v>
      </c>
      <c r="CR309" s="61">
        <f t="shared" si="313"/>
        <v>0</v>
      </c>
      <c r="CS309" s="61">
        <f t="shared" si="313"/>
        <v>0</v>
      </c>
      <c r="CT309" s="61">
        <f t="shared" si="313"/>
        <v>0</v>
      </c>
      <c r="CU309" s="61">
        <f t="shared" si="313"/>
        <v>0</v>
      </c>
      <c r="CV309" s="61">
        <f t="shared" si="313"/>
        <v>0</v>
      </c>
      <c r="CW309" s="61">
        <f t="shared" si="293"/>
        <v>0</v>
      </c>
      <c r="CX309" s="61">
        <f t="shared" si="293"/>
        <v>0</v>
      </c>
      <c r="CY309" s="61">
        <f t="shared" si="318"/>
        <v>0</v>
      </c>
      <c r="CZ309" s="61">
        <f t="shared" si="318"/>
        <v>0</v>
      </c>
      <c r="DA309" s="61">
        <f t="shared" si="318"/>
        <v>0</v>
      </c>
      <c r="DB309" s="61">
        <f t="shared" si="318"/>
        <v>0</v>
      </c>
      <c r="DC309" s="61">
        <f t="shared" si="318"/>
        <v>0</v>
      </c>
      <c r="DD309" s="61">
        <f t="shared" si="318"/>
        <v>0</v>
      </c>
      <c r="DE309" s="61">
        <f t="shared" si="318"/>
        <v>0</v>
      </c>
      <c r="DF309" s="61">
        <f t="shared" si="318"/>
        <v>0</v>
      </c>
      <c r="DG309" s="61">
        <f t="shared" si="318"/>
        <v>0</v>
      </c>
      <c r="DH309" s="61">
        <f t="shared" si="318"/>
        <v>0.12418821222889399</v>
      </c>
      <c r="DI309" s="61">
        <f t="shared" si="318"/>
        <v>0.12382061021933601</v>
      </c>
      <c r="DJ309" s="61">
        <f t="shared" si="318"/>
        <v>0.12394314422252201</v>
      </c>
      <c r="DK309" s="61">
        <f t="shared" si="318"/>
        <v>0.123514275211371</v>
      </c>
      <c r="DL309" s="61">
        <f t="shared" si="318"/>
        <v>0.124249479230486</v>
      </c>
      <c r="DM309" s="61">
        <f t="shared" si="318"/>
        <v>0.12516848425438101</v>
      </c>
      <c r="DN309" s="61">
        <f t="shared" si="302"/>
        <v>0.126883960298983</v>
      </c>
      <c r="DO309" s="61">
        <f t="shared" si="302"/>
        <v>0.12823183433402799</v>
      </c>
      <c r="DP309" s="61">
        <f t="shared" si="302"/>
        <v>0</v>
      </c>
      <c r="DQ309" s="61">
        <f t="shared" si="300"/>
        <v>0</v>
      </c>
      <c r="DR309" s="61">
        <f t="shared" si="300"/>
        <v>0</v>
      </c>
      <c r="DS309" s="61">
        <f t="shared" si="280"/>
        <v>0</v>
      </c>
      <c r="DT309" s="61">
        <f t="shared" si="280"/>
        <v>0</v>
      </c>
      <c r="DU309" s="61">
        <f t="shared" si="280"/>
        <v>0</v>
      </c>
      <c r="DV309" s="61">
        <f t="shared" si="280"/>
        <v>0</v>
      </c>
      <c r="DW309" s="61">
        <f t="shared" si="316"/>
        <v>0</v>
      </c>
      <c r="DX309" s="61">
        <f t="shared" si="316"/>
        <v>0</v>
      </c>
      <c r="DY309" s="61">
        <f t="shared" si="316"/>
        <v>0</v>
      </c>
      <c r="DZ309" s="61">
        <f t="shared" si="311"/>
        <v>1</v>
      </c>
    </row>
    <row r="310" spans="2:130">
      <c r="C310" s="53">
        <v>2052</v>
      </c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>
        <f t="shared" si="304"/>
        <v>0</v>
      </c>
      <c r="AK310" s="64">
        <f t="shared" si="305"/>
        <v>0</v>
      </c>
      <c r="AL310" s="64">
        <f t="shared" si="306"/>
        <v>0</v>
      </c>
      <c r="AM310" s="64">
        <f t="shared" si="307"/>
        <v>0</v>
      </c>
      <c r="AN310" s="64">
        <f t="shared" si="308"/>
        <v>0</v>
      </c>
      <c r="AO310" s="64">
        <f t="shared" si="309"/>
        <v>0</v>
      </c>
      <c r="AP310" s="64">
        <f t="shared" si="310"/>
        <v>0</v>
      </c>
      <c r="AQ310" s="64">
        <f t="shared" si="312"/>
        <v>0</v>
      </c>
      <c r="AR310" s="64">
        <f t="shared" si="314"/>
        <v>0</v>
      </c>
      <c r="AS310" s="64">
        <f t="shared" si="317"/>
        <v>0</v>
      </c>
      <c r="AT310" s="64">
        <f t="shared" si="319"/>
        <v>0</v>
      </c>
      <c r="AU310" s="64">
        <f t="shared" si="320"/>
        <v>0</v>
      </c>
      <c r="AV310" s="64">
        <f t="shared" si="321"/>
        <v>757.875</v>
      </c>
      <c r="AW310" s="64">
        <f t="shared" si="323"/>
        <v>758.625</v>
      </c>
      <c r="AX310" s="64">
        <f t="shared" si="325"/>
        <v>756</v>
      </c>
      <c r="AY310" s="64">
        <f t="shared" si="326"/>
        <v>760.5</v>
      </c>
      <c r="AZ310" s="64">
        <f t="shared" si="327"/>
        <v>766.125</v>
      </c>
      <c r="BA310" s="64">
        <f t="shared" si="328"/>
        <v>776.625</v>
      </c>
      <c r="BB310" s="64">
        <f t="shared" ref="BB310:BB318" si="329">VLOOKUP($C$116,$D$3:$K$63,$A$71,0)*(B260-B259)</f>
        <v>784.875</v>
      </c>
      <c r="BC310" s="64">
        <f>VLOOKUP($C$117,$D$3:$K$63,$A$71,0)*(B259-B258)</f>
        <v>775.125</v>
      </c>
      <c r="BD310" s="64">
        <f>VLOOKUP($C$118,$D$3:$K$63,$A$71,0)*B258</f>
        <v>0</v>
      </c>
      <c r="BE310" s="64"/>
      <c r="BF310" s="64"/>
      <c r="BG310" s="64"/>
      <c r="BH310" s="64"/>
      <c r="BI310" s="64"/>
      <c r="BJ310" s="64"/>
      <c r="BK310" s="64"/>
      <c r="BL310" s="64"/>
      <c r="BM310" s="54">
        <f t="shared" si="261"/>
        <v>6135.75</v>
      </c>
      <c r="BP310" s="53">
        <v>2052</v>
      </c>
      <c r="BQ310" s="61">
        <f t="shared" si="324"/>
        <v>0</v>
      </c>
      <c r="BR310" s="61">
        <f t="shared" si="324"/>
        <v>0</v>
      </c>
      <c r="BS310" s="61">
        <f t="shared" si="324"/>
        <v>0</v>
      </c>
      <c r="BT310" s="61">
        <f t="shared" si="324"/>
        <v>0</v>
      </c>
      <c r="BU310" s="61">
        <f t="shared" si="324"/>
        <v>0</v>
      </c>
      <c r="BV310" s="61">
        <f t="shared" si="324"/>
        <v>0</v>
      </c>
      <c r="BW310" s="61">
        <f t="shared" si="324"/>
        <v>0</v>
      </c>
      <c r="BX310" s="61">
        <f t="shared" si="324"/>
        <v>0</v>
      </c>
      <c r="BY310" s="61">
        <f t="shared" si="324"/>
        <v>0</v>
      </c>
      <c r="BZ310" s="61">
        <f t="shared" si="324"/>
        <v>0</v>
      </c>
      <c r="CA310" s="61">
        <f t="shared" si="324"/>
        <v>0</v>
      </c>
      <c r="CB310" s="61">
        <f t="shared" si="324"/>
        <v>0</v>
      </c>
      <c r="CC310" s="61">
        <f t="shared" si="324"/>
        <v>0</v>
      </c>
      <c r="CD310" s="61">
        <f t="shared" si="324"/>
        <v>0</v>
      </c>
      <c r="CE310" s="61">
        <f t="shared" si="324"/>
        <v>0</v>
      </c>
      <c r="CF310" s="61">
        <f t="shared" si="322"/>
        <v>0</v>
      </c>
      <c r="CG310" s="61">
        <f t="shared" si="315"/>
        <v>0</v>
      </c>
      <c r="CH310" s="61">
        <f t="shared" si="315"/>
        <v>0</v>
      </c>
      <c r="CI310" s="61">
        <f t="shared" si="315"/>
        <v>0</v>
      </c>
      <c r="CJ310" s="61">
        <f t="shared" si="315"/>
        <v>0</v>
      </c>
      <c r="CK310" s="61">
        <f t="shared" si="313"/>
        <v>0</v>
      </c>
      <c r="CL310" s="61">
        <f t="shared" si="313"/>
        <v>0</v>
      </c>
      <c r="CM310" s="61">
        <f t="shared" si="313"/>
        <v>0</v>
      </c>
      <c r="CN310" s="61">
        <f t="shared" si="313"/>
        <v>0</v>
      </c>
      <c r="CO310" s="61">
        <f t="shared" si="313"/>
        <v>0</v>
      </c>
      <c r="CP310" s="61">
        <f t="shared" si="313"/>
        <v>0</v>
      </c>
      <c r="CQ310" s="61">
        <f t="shared" si="313"/>
        <v>0</v>
      </c>
      <c r="CR310" s="61">
        <f t="shared" si="313"/>
        <v>0</v>
      </c>
      <c r="CS310" s="61">
        <f t="shared" si="313"/>
        <v>0</v>
      </c>
      <c r="CT310" s="61">
        <f t="shared" si="313"/>
        <v>0</v>
      </c>
      <c r="CU310" s="61">
        <f t="shared" si="313"/>
        <v>0</v>
      </c>
      <c r="CV310" s="61">
        <f t="shared" si="313"/>
        <v>0</v>
      </c>
      <c r="CW310" s="61">
        <f t="shared" si="293"/>
        <v>0</v>
      </c>
      <c r="CX310" s="61">
        <f t="shared" si="293"/>
        <v>0</v>
      </c>
      <c r="CY310" s="61">
        <f t="shared" si="318"/>
        <v>0</v>
      </c>
      <c r="CZ310" s="61">
        <f t="shared" si="318"/>
        <v>0</v>
      </c>
      <c r="DA310" s="61">
        <f t="shared" si="318"/>
        <v>0</v>
      </c>
      <c r="DB310" s="61">
        <f t="shared" si="318"/>
        <v>0</v>
      </c>
      <c r="DC310" s="61">
        <f t="shared" si="318"/>
        <v>0</v>
      </c>
      <c r="DD310" s="61">
        <f t="shared" si="318"/>
        <v>0</v>
      </c>
      <c r="DE310" s="61">
        <f t="shared" si="318"/>
        <v>0</v>
      </c>
      <c r="DF310" s="61">
        <f t="shared" si="318"/>
        <v>0</v>
      </c>
      <c r="DG310" s="61">
        <f t="shared" si="318"/>
        <v>0</v>
      </c>
      <c r="DH310" s="61">
        <f t="shared" si="318"/>
        <v>0</v>
      </c>
      <c r="DI310" s="61">
        <f t="shared" si="318"/>
        <v>0.12351790734629001</v>
      </c>
      <c r="DJ310" s="61">
        <f t="shared" si="318"/>
        <v>0.123640141791957</v>
      </c>
      <c r="DK310" s="61">
        <f t="shared" si="318"/>
        <v>0.123212321232123</v>
      </c>
      <c r="DL310" s="61">
        <f t="shared" si="318"/>
        <v>0.123945727906124</v>
      </c>
      <c r="DM310" s="61">
        <f t="shared" si="318"/>
        <v>0.124862486248625</v>
      </c>
      <c r="DN310" s="61">
        <f t="shared" si="302"/>
        <v>0.12657376848796001</v>
      </c>
      <c r="DO310" s="61">
        <f t="shared" si="302"/>
        <v>0.12791834739029501</v>
      </c>
      <c r="DP310" s="61">
        <f t="shared" si="302"/>
        <v>0.126329299596626</v>
      </c>
      <c r="DQ310" s="61">
        <f t="shared" si="300"/>
        <v>0</v>
      </c>
      <c r="DR310" s="61">
        <f t="shared" si="300"/>
        <v>0</v>
      </c>
      <c r="DS310" s="61">
        <f t="shared" si="280"/>
        <v>0</v>
      </c>
      <c r="DT310" s="61">
        <f t="shared" si="280"/>
        <v>0</v>
      </c>
      <c r="DU310" s="61">
        <f t="shared" si="280"/>
        <v>0</v>
      </c>
      <c r="DV310" s="61">
        <f t="shared" si="280"/>
        <v>0</v>
      </c>
      <c r="DW310" s="61">
        <f t="shared" si="316"/>
        <v>0</v>
      </c>
      <c r="DX310" s="61">
        <f t="shared" si="316"/>
        <v>0</v>
      </c>
      <c r="DY310" s="61">
        <f t="shared" si="316"/>
        <v>0</v>
      </c>
      <c r="DZ310" s="61">
        <f t="shared" si="311"/>
        <v>1</v>
      </c>
    </row>
    <row r="311" spans="2:130">
      <c r="C311" s="53">
        <v>2053</v>
      </c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>
        <f t="shared" si="305"/>
        <v>0</v>
      </c>
      <c r="AL311" s="64">
        <f t="shared" si="306"/>
        <v>0</v>
      </c>
      <c r="AM311" s="64">
        <f t="shared" si="307"/>
        <v>0</v>
      </c>
      <c r="AN311" s="64">
        <f t="shared" si="308"/>
        <v>0</v>
      </c>
      <c r="AO311" s="64">
        <f t="shared" si="309"/>
        <v>0</v>
      </c>
      <c r="AP311" s="64">
        <f t="shared" si="310"/>
        <v>0</v>
      </c>
      <c r="AQ311" s="64">
        <f t="shared" si="312"/>
        <v>0</v>
      </c>
      <c r="AR311" s="64">
        <f t="shared" si="314"/>
        <v>0</v>
      </c>
      <c r="AS311" s="64">
        <f t="shared" si="317"/>
        <v>0</v>
      </c>
      <c r="AT311" s="64">
        <f t="shared" si="319"/>
        <v>0</v>
      </c>
      <c r="AU311" s="64">
        <f t="shared" si="320"/>
        <v>0</v>
      </c>
      <c r="AV311" s="64">
        <f t="shared" si="321"/>
        <v>0</v>
      </c>
      <c r="AW311" s="64">
        <f t="shared" si="323"/>
        <v>758.625</v>
      </c>
      <c r="AX311" s="64">
        <f t="shared" si="325"/>
        <v>756</v>
      </c>
      <c r="AY311" s="64">
        <f t="shared" si="326"/>
        <v>760.5</v>
      </c>
      <c r="AZ311" s="64">
        <f t="shared" si="327"/>
        <v>766.125</v>
      </c>
      <c r="BA311" s="64">
        <f t="shared" si="328"/>
        <v>776.625</v>
      </c>
      <c r="BB311" s="64">
        <f t="shared" si="329"/>
        <v>784.875</v>
      </c>
      <c r="BC311" s="64">
        <f t="shared" ref="BC311:BC318" si="330">VLOOKUP($C$117,$D$3:$K$63,$A$71,0)*(B260-B259)</f>
        <v>775.125</v>
      </c>
      <c r="BD311" s="64">
        <f>VLOOKUP($C$118,$D$3:$K$63,$A$71,0)*(B259-B258)</f>
        <v>772.875</v>
      </c>
      <c r="BE311" s="64">
        <f>VLOOKUP($C$119,$D$3:$K$63,$A$71,0)*B258</f>
        <v>0</v>
      </c>
      <c r="BF311" s="64"/>
      <c r="BG311" s="64"/>
      <c r="BH311" s="64"/>
      <c r="BI311" s="64"/>
      <c r="BJ311" s="64"/>
      <c r="BK311" s="64"/>
      <c r="BL311" s="64"/>
      <c r="BM311" s="54">
        <f t="shared" si="261"/>
        <v>6150.75</v>
      </c>
      <c r="BP311" s="53">
        <v>2053</v>
      </c>
      <c r="BQ311" s="61">
        <f t="shared" si="324"/>
        <v>0</v>
      </c>
      <c r="BR311" s="61">
        <f t="shared" si="324"/>
        <v>0</v>
      </c>
      <c r="BS311" s="61">
        <f t="shared" si="324"/>
        <v>0</v>
      </c>
      <c r="BT311" s="61">
        <f t="shared" si="324"/>
        <v>0</v>
      </c>
      <c r="BU311" s="61">
        <f t="shared" si="324"/>
        <v>0</v>
      </c>
      <c r="BV311" s="61">
        <f t="shared" si="324"/>
        <v>0</v>
      </c>
      <c r="BW311" s="61">
        <f t="shared" si="324"/>
        <v>0</v>
      </c>
      <c r="BX311" s="61">
        <f t="shared" si="324"/>
        <v>0</v>
      </c>
      <c r="BY311" s="61">
        <f t="shared" si="324"/>
        <v>0</v>
      </c>
      <c r="BZ311" s="61">
        <f t="shared" si="324"/>
        <v>0</v>
      </c>
      <c r="CA311" s="61">
        <f t="shared" si="324"/>
        <v>0</v>
      </c>
      <c r="CB311" s="61">
        <f t="shared" si="324"/>
        <v>0</v>
      </c>
      <c r="CC311" s="61">
        <f t="shared" si="324"/>
        <v>0</v>
      </c>
      <c r="CD311" s="61">
        <f t="shared" si="324"/>
        <v>0</v>
      </c>
      <c r="CE311" s="61">
        <f t="shared" si="324"/>
        <v>0</v>
      </c>
      <c r="CF311" s="61">
        <f t="shared" si="322"/>
        <v>0</v>
      </c>
      <c r="CG311" s="61">
        <f t="shared" si="315"/>
        <v>0</v>
      </c>
      <c r="CH311" s="61">
        <f t="shared" si="315"/>
        <v>0</v>
      </c>
      <c r="CI311" s="61">
        <f t="shared" si="315"/>
        <v>0</v>
      </c>
      <c r="CJ311" s="61">
        <f t="shared" si="315"/>
        <v>0</v>
      </c>
      <c r="CK311" s="61">
        <f t="shared" si="313"/>
        <v>0</v>
      </c>
      <c r="CL311" s="61">
        <f t="shared" si="313"/>
        <v>0</v>
      </c>
      <c r="CM311" s="61">
        <f t="shared" si="313"/>
        <v>0</v>
      </c>
      <c r="CN311" s="61">
        <f t="shared" si="313"/>
        <v>0</v>
      </c>
      <c r="CO311" s="61">
        <f t="shared" si="313"/>
        <v>0</v>
      </c>
      <c r="CP311" s="61">
        <f t="shared" si="313"/>
        <v>0</v>
      </c>
      <c r="CQ311" s="61">
        <f t="shared" si="313"/>
        <v>0</v>
      </c>
      <c r="CR311" s="61">
        <f t="shared" si="313"/>
        <v>0</v>
      </c>
      <c r="CS311" s="61">
        <f t="shared" si="313"/>
        <v>0</v>
      </c>
      <c r="CT311" s="61">
        <f t="shared" si="313"/>
        <v>0</v>
      </c>
      <c r="CU311" s="61">
        <f t="shared" si="313"/>
        <v>0</v>
      </c>
      <c r="CV311" s="61">
        <f t="shared" si="313"/>
        <v>0</v>
      </c>
      <c r="CW311" s="61">
        <f t="shared" si="293"/>
        <v>0</v>
      </c>
      <c r="CX311" s="61">
        <f t="shared" si="293"/>
        <v>0</v>
      </c>
      <c r="CY311" s="61">
        <f t="shared" si="318"/>
        <v>0</v>
      </c>
      <c r="CZ311" s="61">
        <f t="shared" si="318"/>
        <v>0</v>
      </c>
      <c r="DA311" s="61">
        <f t="shared" si="318"/>
        <v>0</v>
      </c>
      <c r="DB311" s="61">
        <f t="shared" si="318"/>
        <v>0</v>
      </c>
      <c r="DC311" s="61">
        <f t="shared" si="318"/>
        <v>0</v>
      </c>
      <c r="DD311" s="61">
        <f t="shared" si="318"/>
        <v>0</v>
      </c>
      <c r="DE311" s="61">
        <f t="shared" si="318"/>
        <v>0</v>
      </c>
      <c r="DF311" s="61">
        <f t="shared" si="318"/>
        <v>0</v>
      </c>
      <c r="DG311" s="61">
        <f t="shared" si="318"/>
        <v>0</v>
      </c>
      <c r="DH311" s="61">
        <f t="shared" si="318"/>
        <v>0</v>
      </c>
      <c r="DI311" s="61">
        <f t="shared" si="318"/>
        <v>0</v>
      </c>
      <c r="DJ311" s="61">
        <f t="shared" si="318"/>
        <v>0.12333861724179999</v>
      </c>
      <c r="DK311" s="61">
        <f t="shared" si="318"/>
        <v>0.12291184001951</v>
      </c>
      <c r="DL311" s="61">
        <f t="shared" si="318"/>
        <v>0.123643458114864</v>
      </c>
      <c r="DM311" s="61">
        <f t="shared" si="318"/>
        <v>0.12455798073405699</v>
      </c>
      <c r="DN311" s="61">
        <f t="shared" si="302"/>
        <v>0.126265089623217</v>
      </c>
      <c r="DO311" s="61">
        <f t="shared" si="302"/>
        <v>0.12760638946469899</v>
      </c>
      <c r="DP311" s="61">
        <f t="shared" si="302"/>
        <v>0.12602121692476501</v>
      </c>
      <c r="DQ311" s="61">
        <f t="shared" si="300"/>
        <v>0.12565540787708801</v>
      </c>
      <c r="DR311" s="61">
        <f t="shared" si="300"/>
        <v>0</v>
      </c>
      <c r="DS311" s="61">
        <f t="shared" si="280"/>
        <v>0</v>
      </c>
      <c r="DT311" s="61">
        <f t="shared" si="280"/>
        <v>0</v>
      </c>
      <c r="DU311" s="61">
        <f t="shared" si="280"/>
        <v>0</v>
      </c>
      <c r="DV311" s="61">
        <f t="shared" si="280"/>
        <v>0</v>
      </c>
      <c r="DW311" s="61">
        <f t="shared" si="316"/>
        <v>0</v>
      </c>
      <c r="DX311" s="61">
        <f t="shared" si="316"/>
        <v>0</v>
      </c>
      <c r="DY311" s="61">
        <f t="shared" si="316"/>
        <v>0</v>
      </c>
      <c r="DZ311" s="61">
        <f t="shared" si="311"/>
        <v>1</v>
      </c>
    </row>
    <row r="312" spans="2:130">
      <c r="C312" s="53">
        <v>2054</v>
      </c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>
        <f t="shared" si="306"/>
        <v>0</v>
      </c>
      <c r="AM312" s="64">
        <f t="shared" si="307"/>
        <v>0</v>
      </c>
      <c r="AN312" s="64">
        <f t="shared" si="308"/>
        <v>0</v>
      </c>
      <c r="AO312" s="64">
        <f t="shared" si="309"/>
        <v>0</v>
      </c>
      <c r="AP312" s="64">
        <f t="shared" si="310"/>
        <v>0</v>
      </c>
      <c r="AQ312" s="64">
        <f t="shared" si="312"/>
        <v>0</v>
      </c>
      <c r="AR312" s="64">
        <f t="shared" si="314"/>
        <v>0</v>
      </c>
      <c r="AS312" s="64">
        <f t="shared" si="317"/>
        <v>0</v>
      </c>
      <c r="AT312" s="64">
        <f t="shared" si="319"/>
        <v>0</v>
      </c>
      <c r="AU312" s="64">
        <f t="shared" si="320"/>
        <v>0</v>
      </c>
      <c r="AV312" s="64">
        <f t="shared" si="321"/>
        <v>0</v>
      </c>
      <c r="AW312" s="64">
        <f t="shared" si="323"/>
        <v>0</v>
      </c>
      <c r="AX312" s="64">
        <f t="shared" si="325"/>
        <v>756</v>
      </c>
      <c r="AY312" s="64">
        <f t="shared" si="326"/>
        <v>760.5</v>
      </c>
      <c r="AZ312" s="64">
        <f t="shared" si="327"/>
        <v>766.125</v>
      </c>
      <c r="BA312" s="64">
        <f t="shared" si="328"/>
        <v>776.625</v>
      </c>
      <c r="BB312" s="64">
        <f t="shared" si="329"/>
        <v>784.875</v>
      </c>
      <c r="BC312" s="64">
        <f t="shared" si="330"/>
        <v>775.125</v>
      </c>
      <c r="BD312" s="64">
        <f t="shared" ref="BD312:BD318" si="331">VLOOKUP($C$118,$D$3:$K$63,$A$71,0)*(B260-B259)</f>
        <v>772.875</v>
      </c>
      <c r="BE312" s="64">
        <f>VLOOKUP($C$119,$D$3:$K$63,$A$71,0)*(B259-B258)</f>
        <v>766.875</v>
      </c>
      <c r="BF312" s="64">
        <f>VLOOKUP($C$120,$D$3:$K$63,$A$71,0)*B258</f>
        <v>0</v>
      </c>
      <c r="BG312" s="64"/>
      <c r="BH312" s="64"/>
      <c r="BI312" s="64"/>
      <c r="BJ312" s="64"/>
      <c r="BK312" s="64"/>
      <c r="BL312" s="64"/>
      <c r="BM312" s="54">
        <f t="shared" si="261"/>
        <v>6159</v>
      </c>
      <c r="BP312" s="53">
        <v>2054</v>
      </c>
      <c r="BQ312" s="61">
        <f t="shared" si="324"/>
        <v>0</v>
      </c>
      <c r="BR312" s="61">
        <f t="shared" si="324"/>
        <v>0</v>
      </c>
      <c r="BS312" s="61">
        <f t="shared" si="324"/>
        <v>0</v>
      </c>
      <c r="BT312" s="61">
        <f t="shared" si="324"/>
        <v>0</v>
      </c>
      <c r="BU312" s="61">
        <f t="shared" si="324"/>
        <v>0</v>
      </c>
      <c r="BV312" s="61">
        <f t="shared" si="324"/>
        <v>0</v>
      </c>
      <c r="BW312" s="61">
        <f t="shared" si="324"/>
        <v>0</v>
      </c>
      <c r="BX312" s="61">
        <f t="shared" si="324"/>
        <v>0</v>
      </c>
      <c r="BY312" s="61">
        <f t="shared" si="324"/>
        <v>0</v>
      </c>
      <c r="BZ312" s="61">
        <f t="shared" si="324"/>
        <v>0</v>
      </c>
      <c r="CA312" s="61">
        <f t="shared" si="324"/>
        <v>0</v>
      </c>
      <c r="CB312" s="61">
        <f t="shared" si="324"/>
        <v>0</v>
      </c>
      <c r="CC312" s="61">
        <f t="shared" si="324"/>
        <v>0</v>
      </c>
      <c r="CD312" s="61">
        <f t="shared" si="324"/>
        <v>0</v>
      </c>
      <c r="CE312" s="61">
        <f t="shared" si="324"/>
        <v>0</v>
      </c>
      <c r="CF312" s="61">
        <f t="shared" si="322"/>
        <v>0</v>
      </c>
      <c r="CG312" s="61">
        <f t="shared" si="315"/>
        <v>0</v>
      </c>
      <c r="CH312" s="61">
        <f t="shared" si="315"/>
        <v>0</v>
      </c>
      <c r="CI312" s="61">
        <f t="shared" si="315"/>
        <v>0</v>
      </c>
      <c r="CJ312" s="61">
        <f t="shared" si="315"/>
        <v>0</v>
      </c>
      <c r="CK312" s="61">
        <f t="shared" si="313"/>
        <v>0</v>
      </c>
      <c r="CL312" s="61">
        <f t="shared" si="313"/>
        <v>0</v>
      </c>
      <c r="CM312" s="61">
        <f t="shared" si="313"/>
        <v>0</v>
      </c>
      <c r="CN312" s="61">
        <f t="shared" si="313"/>
        <v>0</v>
      </c>
      <c r="CO312" s="61">
        <f t="shared" si="313"/>
        <v>0</v>
      </c>
      <c r="CP312" s="61">
        <f t="shared" si="313"/>
        <v>0</v>
      </c>
      <c r="CQ312" s="61">
        <f t="shared" si="313"/>
        <v>0</v>
      </c>
      <c r="CR312" s="61">
        <f t="shared" si="313"/>
        <v>0</v>
      </c>
      <c r="CS312" s="61">
        <f t="shared" si="313"/>
        <v>0</v>
      </c>
      <c r="CT312" s="61">
        <f t="shared" si="313"/>
        <v>0</v>
      </c>
      <c r="CU312" s="61">
        <f t="shared" si="313"/>
        <v>0</v>
      </c>
      <c r="CV312" s="61">
        <f t="shared" si="313"/>
        <v>0</v>
      </c>
      <c r="CW312" s="61">
        <f t="shared" si="293"/>
        <v>0</v>
      </c>
      <c r="CX312" s="61">
        <f t="shared" si="293"/>
        <v>0</v>
      </c>
      <c r="CY312" s="61">
        <f t="shared" si="318"/>
        <v>0</v>
      </c>
      <c r="CZ312" s="61">
        <f t="shared" si="318"/>
        <v>0</v>
      </c>
      <c r="DA312" s="61">
        <f t="shared" si="318"/>
        <v>0</v>
      </c>
      <c r="DB312" s="61">
        <f t="shared" si="318"/>
        <v>0</v>
      </c>
      <c r="DC312" s="61">
        <f t="shared" si="318"/>
        <v>0</v>
      </c>
      <c r="DD312" s="61">
        <f t="shared" si="318"/>
        <v>0</v>
      </c>
      <c r="DE312" s="61">
        <f t="shared" si="318"/>
        <v>0</v>
      </c>
      <c r="DF312" s="61">
        <f t="shared" si="318"/>
        <v>0</v>
      </c>
      <c r="DG312" s="61">
        <f t="shared" si="318"/>
        <v>0</v>
      </c>
      <c r="DH312" s="61">
        <f t="shared" si="318"/>
        <v>0</v>
      </c>
      <c r="DI312" s="61">
        <f t="shared" si="318"/>
        <v>0</v>
      </c>
      <c r="DJ312" s="61">
        <f t="shared" si="318"/>
        <v>0</v>
      </c>
      <c r="DK312" s="61">
        <f t="shared" si="318"/>
        <v>0.122747199220653</v>
      </c>
      <c r="DL312" s="61">
        <f t="shared" si="318"/>
        <v>0.123477837311252</v>
      </c>
      <c r="DM312" s="61">
        <f t="shared" si="318"/>
        <v>0.124391134924501</v>
      </c>
      <c r="DN312" s="61">
        <f t="shared" si="302"/>
        <v>0.126095957135899</v>
      </c>
      <c r="DO312" s="61">
        <f t="shared" si="302"/>
        <v>0.12743546030199701</v>
      </c>
      <c r="DP312" s="61">
        <f t="shared" si="302"/>
        <v>0.125852411105699</v>
      </c>
      <c r="DQ312" s="61">
        <f t="shared" si="300"/>
        <v>0.12548709206039901</v>
      </c>
      <c r="DR312" s="61">
        <f t="shared" si="300"/>
        <v>0.124512907939601</v>
      </c>
      <c r="DS312" s="61">
        <f t="shared" si="280"/>
        <v>0</v>
      </c>
      <c r="DT312" s="61">
        <f t="shared" si="280"/>
        <v>0</v>
      </c>
      <c r="DU312" s="61">
        <f t="shared" si="280"/>
        <v>0</v>
      </c>
      <c r="DV312" s="61">
        <f t="shared" si="280"/>
        <v>0</v>
      </c>
      <c r="DW312" s="61">
        <f t="shared" si="316"/>
        <v>0</v>
      </c>
      <c r="DX312" s="61">
        <f t="shared" si="316"/>
        <v>0</v>
      </c>
      <c r="DY312" s="61">
        <f t="shared" si="316"/>
        <v>0</v>
      </c>
      <c r="DZ312" s="61">
        <f t="shared" si="311"/>
        <v>1</v>
      </c>
    </row>
    <row r="313" spans="2:130">
      <c r="C313" s="53">
        <v>2055</v>
      </c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>
        <f t="shared" si="307"/>
        <v>0</v>
      </c>
      <c r="AN313" s="64">
        <f t="shared" si="308"/>
        <v>0</v>
      </c>
      <c r="AO313" s="64">
        <f t="shared" si="309"/>
        <v>0</v>
      </c>
      <c r="AP313" s="64">
        <f t="shared" si="310"/>
        <v>0</v>
      </c>
      <c r="AQ313" s="64">
        <f t="shared" si="312"/>
        <v>0</v>
      </c>
      <c r="AR313" s="64">
        <f t="shared" si="314"/>
        <v>0</v>
      </c>
      <c r="AS313" s="64">
        <f t="shared" si="317"/>
        <v>0</v>
      </c>
      <c r="AT313" s="64">
        <f t="shared" si="319"/>
        <v>0</v>
      </c>
      <c r="AU313" s="64">
        <f t="shared" si="320"/>
        <v>0</v>
      </c>
      <c r="AV313" s="64">
        <f t="shared" si="321"/>
        <v>0</v>
      </c>
      <c r="AW313" s="64">
        <f t="shared" si="323"/>
        <v>0</v>
      </c>
      <c r="AX313" s="64">
        <f t="shared" si="325"/>
        <v>0</v>
      </c>
      <c r="AY313" s="64">
        <f t="shared" si="326"/>
        <v>760.5</v>
      </c>
      <c r="AZ313" s="64">
        <f t="shared" si="327"/>
        <v>766.125</v>
      </c>
      <c r="BA313" s="64">
        <f t="shared" si="328"/>
        <v>776.625</v>
      </c>
      <c r="BB313" s="64">
        <f t="shared" si="329"/>
        <v>784.875</v>
      </c>
      <c r="BC313" s="64">
        <f t="shared" si="330"/>
        <v>775.125</v>
      </c>
      <c r="BD313" s="64">
        <f t="shared" si="331"/>
        <v>772.875</v>
      </c>
      <c r="BE313" s="64">
        <f t="shared" ref="BE313:BE318" si="332">VLOOKUP($C$119,$D$3:$K$63,$A$71,0)*(B260-B259)</f>
        <v>766.875</v>
      </c>
      <c r="BF313" s="64">
        <f>VLOOKUP($C$120,$D$3:$K$63,$A$71,0)*(B259-B258)</f>
        <v>763.125</v>
      </c>
      <c r="BG313" s="64">
        <f>VLOOKUP($C$121,$D$3:$K$63,$A$71,0)*B258</f>
        <v>0</v>
      </c>
      <c r="BH313" s="64"/>
      <c r="BI313" s="64"/>
      <c r="BJ313" s="64"/>
      <c r="BK313" s="64"/>
      <c r="BL313" s="64"/>
      <c r="BM313" s="54">
        <f t="shared" si="261"/>
        <v>6166.125</v>
      </c>
      <c r="BP313" s="53">
        <v>2055</v>
      </c>
      <c r="BQ313" s="61">
        <f t="shared" si="324"/>
        <v>0</v>
      </c>
      <c r="BR313" s="61">
        <f t="shared" si="324"/>
        <v>0</v>
      </c>
      <c r="BS313" s="61">
        <f t="shared" si="324"/>
        <v>0</v>
      </c>
      <c r="BT313" s="61">
        <f t="shared" si="324"/>
        <v>0</v>
      </c>
      <c r="BU313" s="61">
        <f t="shared" si="324"/>
        <v>0</v>
      </c>
      <c r="BV313" s="61">
        <f t="shared" si="324"/>
        <v>0</v>
      </c>
      <c r="BW313" s="61">
        <f t="shared" si="324"/>
        <v>0</v>
      </c>
      <c r="BX313" s="61">
        <f t="shared" si="324"/>
        <v>0</v>
      </c>
      <c r="BY313" s="61">
        <f t="shared" si="324"/>
        <v>0</v>
      </c>
      <c r="BZ313" s="61">
        <f t="shared" si="324"/>
        <v>0</v>
      </c>
      <c r="CA313" s="61">
        <f t="shared" si="324"/>
        <v>0</v>
      </c>
      <c r="CB313" s="61">
        <f t="shared" si="324"/>
        <v>0</v>
      </c>
      <c r="CC313" s="61">
        <f t="shared" si="324"/>
        <v>0</v>
      </c>
      <c r="CD313" s="61">
        <f t="shared" si="324"/>
        <v>0</v>
      </c>
      <c r="CE313" s="61">
        <f t="shared" si="324"/>
        <v>0</v>
      </c>
      <c r="CF313" s="61">
        <f t="shared" si="322"/>
        <v>0</v>
      </c>
      <c r="CG313" s="61">
        <f t="shared" si="315"/>
        <v>0</v>
      </c>
      <c r="CH313" s="61">
        <f t="shared" si="315"/>
        <v>0</v>
      </c>
      <c r="CI313" s="61">
        <f t="shared" si="315"/>
        <v>0</v>
      </c>
      <c r="CJ313" s="61">
        <f t="shared" si="315"/>
        <v>0</v>
      </c>
      <c r="CK313" s="61">
        <f t="shared" si="313"/>
        <v>0</v>
      </c>
      <c r="CL313" s="61">
        <f t="shared" si="313"/>
        <v>0</v>
      </c>
      <c r="CM313" s="61">
        <f t="shared" si="313"/>
        <v>0</v>
      </c>
      <c r="CN313" s="61">
        <f t="shared" si="313"/>
        <v>0</v>
      </c>
      <c r="CO313" s="61">
        <f t="shared" si="313"/>
        <v>0</v>
      </c>
      <c r="CP313" s="61">
        <f t="shared" si="313"/>
        <v>0</v>
      </c>
      <c r="CQ313" s="61">
        <f t="shared" si="313"/>
        <v>0</v>
      </c>
      <c r="CR313" s="61">
        <f t="shared" si="313"/>
        <v>0</v>
      </c>
      <c r="CS313" s="61">
        <f t="shared" si="313"/>
        <v>0</v>
      </c>
      <c r="CT313" s="61">
        <f t="shared" si="313"/>
        <v>0</v>
      </c>
      <c r="CU313" s="61">
        <f t="shared" si="313"/>
        <v>0</v>
      </c>
      <c r="CV313" s="61">
        <f t="shared" si="313"/>
        <v>0</v>
      </c>
      <c r="CW313" s="61">
        <f t="shared" si="293"/>
        <v>0</v>
      </c>
      <c r="CX313" s="61">
        <f t="shared" si="293"/>
        <v>0</v>
      </c>
      <c r="CY313" s="61">
        <f t="shared" si="318"/>
        <v>0</v>
      </c>
      <c r="CZ313" s="61">
        <f t="shared" si="318"/>
        <v>0</v>
      </c>
      <c r="DA313" s="61">
        <f t="shared" si="318"/>
        <v>0</v>
      </c>
      <c r="DB313" s="61">
        <f t="shared" si="318"/>
        <v>0</v>
      </c>
      <c r="DC313" s="61">
        <f t="shared" si="318"/>
        <v>0</v>
      </c>
      <c r="DD313" s="61">
        <f t="shared" si="318"/>
        <v>0</v>
      </c>
      <c r="DE313" s="61">
        <f t="shared" si="318"/>
        <v>0</v>
      </c>
      <c r="DF313" s="61">
        <f t="shared" si="318"/>
        <v>0</v>
      </c>
      <c r="DG313" s="61">
        <f t="shared" si="318"/>
        <v>0</v>
      </c>
      <c r="DH313" s="61">
        <f t="shared" si="318"/>
        <v>0</v>
      </c>
      <c r="DI313" s="61">
        <f t="shared" si="318"/>
        <v>0</v>
      </c>
      <c r="DJ313" s="61">
        <f t="shared" si="318"/>
        <v>0</v>
      </c>
      <c r="DK313" s="61">
        <f t="shared" si="318"/>
        <v>0</v>
      </c>
      <c r="DL313" s="61">
        <f t="shared" si="318"/>
        <v>0.123335157817916</v>
      </c>
      <c r="DM313" s="61">
        <f t="shared" si="318"/>
        <v>0.124247400109469</v>
      </c>
      <c r="DN313" s="61">
        <f t="shared" si="302"/>
        <v>0.125950252387034</v>
      </c>
      <c r="DO313" s="61">
        <f t="shared" si="302"/>
        <v>0.127288207747978</v>
      </c>
      <c r="DP313" s="61">
        <f t="shared" si="302"/>
        <v>0.12570698777595299</v>
      </c>
      <c r="DQ313" s="61">
        <f t="shared" si="300"/>
        <v>0.12534209085933201</v>
      </c>
      <c r="DR313" s="61">
        <f t="shared" si="300"/>
        <v>0.124369032415009</v>
      </c>
      <c r="DS313" s="61">
        <f t="shared" si="280"/>
        <v>0.123760870887308</v>
      </c>
      <c r="DT313" s="61">
        <f t="shared" si="280"/>
        <v>0</v>
      </c>
      <c r="DU313" s="61">
        <f t="shared" si="280"/>
        <v>0</v>
      </c>
      <c r="DV313" s="61">
        <f t="shared" si="280"/>
        <v>0</v>
      </c>
      <c r="DW313" s="61">
        <f t="shared" si="316"/>
        <v>0</v>
      </c>
      <c r="DX313" s="61">
        <f t="shared" si="316"/>
        <v>0</v>
      </c>
      <c r="DY313" s="61">
        <f t="shared" si="316"/>
        <v>0</v>
      </c>
      <c r="DZ313" s="61">
        <f t="shared" si="311"/>
        <v>1</v>
      </c>
    </row>
    <row r="314" spans="2:130">
      <c r="C314" s="53">
        <v>2056</v>
      </c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>
        <f t="shared" si="308"/>
        <v>0</v>
      </c>
      <c r="AO314" s="64">
        <f t="shared" si="309"/>
        <v>0</v>
      </c>
      <c r="AP314" s="64">
        <f t="shared" si="310"/>
        <v>0</v>
      </c>
      <c r="AQ314" s="64">
        <f t="shared" si="312"/>
        <v>0</v>
      </c>
      <c r="AR314" s="64">
        <f t="shared" si="314"/>
        <v>0</v>
      </c>
      <c r="AS314" s="64">
        <f t="shared" si="317"/>
        <v>0</v>
      </c>
      <c r="AT314" s="64">
        <f t="shared" si="319"/>
        <v>0</v>
      </c>
      <c r="AU314" s="64">
        <f t="shared" si="320"/>
        <v>0</v>
      </c>
      <c r="AV314" s="64">
        <f t="shared" si="321"/>
        <v>0</v>
      </c>
      <c r="AW314" s="64">
        <f t="shared" si="323"/>
        <v>0</v>
      </c>
      <c r="AX314" s="64">
        <f t="shared" si="325"/>
        <v>0</v>
      </c>
      <c r="AY314" s="64">
        <f t="shared" si="326"/>
        <v>0</v>
      </c>
      <c r="AZ314" s="64">
        <f t="shared" si="327"/>
        <v>766.125</v>
      </c>
      <c r="BA314" s="64">
        <f t="shared" si="328"/>
        <v>776.625</v>
      </c>
      <c r="BB314" s="64">
        <f t="shared" si="329"/>
        <v>784.875</v>
      </c>
      <c r="BC314" s="64">
        <f t="shared" si="330"/>
        <v>775.125</v>
      </c>
      <c r="BD314" s="64">
        <f t="shared" si="331"/>
        <v>772.875</v>
      </c>
      <c r="BE314" s="64">
        <f t="shared" si="332"/>
        <v>766.875</v>
      </c>
      <c r="BF314" s="64">
        <f t="shared" ref="BF314:BF318" si="333">VLOOKUP($C$120,$D$3:$K$63,$A$71,0)*(B260-B259)</f>
        <v>763.125</v>
      </c>
      <c r="BG314" s="64">
        <f>VLOOKUP($C$121,$D$3:$K$63,$A$71,0)*(B259-B258)</f>
        <v>758.25</v>
      </c>
      <c r="BH314" s="64">
        <f>VLOOKUP($C$122,$D$3:$K$63,$A$71,0)*B258</f>
        <v>0</v>
      </c>
      <c r="BI314" s="64"/>
      <c r="BJ314" s="64"/>
      <c r="BK314" s="64"/>
      <c r="BL314" s="64"/>
      <c r="BM314" s="54">
        <f t="shared" si="261"/>
        <v>6163.875</v>
      </c>
      <c r="BP314" s="53">
        <v>2056</v>
      </c>
      <c r="BQ314" s="61">
        <f t="shared" si="324"/>
        <v>0</v>
      </c>
      <c r="BR314" s="61">
        <f t="shared" si="324"/>
        <v>0</v>
      </c>
      <c r="BS314" s="61">
        <f t="shared" si="324"/>
        <v>0</v>
      </c>
      <c r="BT314" s="61">
        <f t="shared" si="324"/>
        <v>0</v>
      </c>
      <c r="BU314" s="61">
        <f t="shared" si="324"/>
        <v>0</v>
      </c>
      <c r="BV314" s="61">
        <f t="shared" si="324"/>
        <v>0</v>
      </c>
      <c r="BW314" s="61">
        <f t="shared" si="324"/>
        <v>0</v>
      </c>
      <c r="BX314" s="61">
        <f t="shared" si="324"/>
        <v>0</v>
      </c>
      <c r="BY314" s="61">
        <f t="shared" si="324"/>
        <v>0</v>
      </c>
      <c r="BZ314" s="61">
        <f t="shared" si="324"/>
        <v>0</v>
      </c>
      <c r="CA314" s="61">
        <f t="shared" si="324"/>
        <v>0</v>
      </c>
      <c r="CB314" s="61">
        <f t="shared" si="324"/>
        <v>0</v>
      </c>
      <c r="CC314" s="61">
        <f t="shared" si="324"/>
        <v>0</v>
      </c>
      <c r="CD314" s="61">
        <f t="shared" si="324"/>
        <v>0</v>
      </c>
      <c r="CE314" s="61">
        <f t="shared" si="324"/>
        <v>0</v>
      </c>
      <c r="CF314" s="61">
        <f t="shared" si="322"/>
        <v>0</v>
      </c>
      <c r="CG314" s="61">
        <f t="shared" si="315"/>
        <v>0</v>
      </c>
      <c r="CH314" s="61">
        <f t="shared" si="315"/>
        <v>0</v>
      </c>
      <c r="CI314" s="61">
        <f t="shared" si="315"/>
        <v>0</v>
      </c>
      <c r="CJ314" s="61">
        <f t="shared" si="315"/>
        <v>0</v>
      </c>
      <c r="CK314" s="61">
        <f t="shared" si="313"/>
        <v>0</v>
      </c>
      <c r="CL314" s="61">
        <f t="shared" si="313"/>
        <v>0</v>
      </c>
      <c r="CM314" s="61">
        <f t="shared" si="313"/>
        <v>0</v>
      </c>
      <c r="CN314" s="61">
        <f t="shared" si="313"/>
        <v>0</v>
      </c>
      <c r="CO314" s="61">
        <f t="shared" si="313"/>
        <v>0</v>
      </c>
      <c r="CP314" s="61">
        <f t="shared" si="313"/>
        <v>0</v>
      </c>
      <c r="CQ314" s="61">
        <f t="shared" si="313"/>
        <v>0</v>
      </c>
      <c r="CR314" s="61">
        <f t="shared" si="313"/>
        <v>0</v>
      </c>
      <c r="CS314" s="61">
        <f t="shared" si="313"/>
        <v>0</v>
      </c>
      <c r="CT314" s="61">
        <f t="shared" si="313"/>
        <v>0</v>
      </c>
      <c r="CU314" s="61">
        <f t="shared" si="313"/>
        <v>0</v>
      </c>
      <c r="CV314" s="61">
        <f t="shared" si="313"/>
        <v>0</v>
      </c>
      <c r="CW314" s="61">
        <f t="shared" si="293"/>
        <v>0</v>
      </c>
      <c r="CX314" s="61">
        <f t="shared" si="293"/>
        <v>0</v>
      </c>
      <c r="CY314" s="61">
        <f t="shared" si="318"/>
        <v>0</v>
      </c>
      <c r="CZ314" s="61">
        <f t="shared" si="318"/>
        <v>0</v>
      </c>
      <c r="DA314" s="61">
        <f t="shared" si="318"/>
        <v>0</v>
      </c>
      <c r="DB314" s="61">
        <f t="shared" si="318"/>
        <v>0</v>
      </c>
      <c r="DC314" s="61">
        <f t="shared" si="318"/>
        <v>0</v>
      </c>
      <c r="DD314" s="61">
        <f t="shared" si="318"/>
        <v>0</v>
      </c>
      <c r="DE314" s="61">
        <f t="shared" si="318"/>
        <v>0</v>
      </c>
      <c r="DF314" s="61">
        <f t="shared" si="318"/>
        <v>0</v>
      </c>
      <c r="DG314" s="61">
        <f t="shared" si="318"/>
        <v>0</v>
      </c>
      <c r="DH314" s="61">
        <f t="shared" si="318"/>
        <v>0</v>
      </c>
      <c r="DI314" s="61">
        <f t="shared" si="318"/>
        <v>0</v>
      </c>
      <c r="DJ314" s="61">
        <f t="shared" si="318"/>
        <v>0</v>
      </c>
      <c r="DK314" s="61">
        <f t="shared" si="318"/>
        <v>0</v>
      </c>
      <c r="DL314" s="61">
        <f t="shared" si="318"/>
        <v>0</v>
      </c>
      <c r="DM314" s="61">
        <f t="shared" si="318"/>
        <v>0.12429275415221799</v>
      </c>
      <c r="DN314" s="61">
        <f t="shared" si="302"/>
        <v>0.125996228022145</v>
      </c>
      <c r="DO314" s="61">
        <f t="shared" si="302"/>
        <v>0.12733467177708799</v>
      </c>
      <c r="DP314" s="61">
        <f t="shared" si="302"/>
        <v>0.12575287461215601</v>
      </c>
      <c r="DQ314" s="61">
        <f t="shared" si="300"/>
        <v>0.125387844497171</v>
      </c>
      <c r="DR314" s="61">
        <f t="shared" si="300"/>
        <v>0.124414430857212</v>
      </c>
      <c r="DS314" s="61">
        <f t="shared" si="280"/>
        <v>0.123806047332238</v>
      </c>
      <c r="DT314" s="61">
        <f t="shared" si="280"/>
        <v>0.123015148749772</v>
      </c>
      <c r="DU314" s="61">
        <f t="shared" si="280"/>
        <v>0</v>
      </c>
      <c r="DV314" s="61">
        <f t="shared" si="280"/>
        <v>0</v>
      </c>
      <c r="DW314" s="61">
        <f t="shared" si="316"/>
        <v>0</v>
      </c>
      <c r="DX314" s="61">
        <f t="shared" si="316"/>
        <v>0</v>
      </c>
      <c r="DY314" s="61">
        <f t="shared" si="316"/>
        <v>0</v>
      </c>
      <c r="DZ314" s="61">
        <f t="shared" si="311"/>
        <v>1</v>
      </c>
    </row>
    <row r="315" spans="2:130">
      <c r="C315" s="53">
        <v>2057</v>
      </c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>
        <f t="shared" si="309"/>
        <v>0</v>
      </c>
      <c r="AP315" s="64">
        <f t="shared" si="310"/>
        <v>0</v>
      </c>
      <c r="AQ315" s="64">
        <f t="shared" si="312"/>
        <v>0</v>
      </c>
      <c r="AR315" s="64">
        <f t="shared" si="314"/>
        <v>0</v>
      </c>
      <c r="AS315" s="64">
        <f t="shared" si="317"/>
        <v>0</v>
      </c>
      <c r="AT315" s="64">
        <f t="shared" si="319"/>
        <v>0</v>
      </c>
      <c r="AU315" s="64">
        <f t="shared" si="320"/>
        <v>0</v>
      </c>
      <c r="AV315" s="64">
        <f t="shared" si="321"/>
        <v>0</v>
      </c>
      <c r="AW315" s="64">
        <f t="shared" si="323"/>
        <v>0</v>
      </c>
      <c r="AX315" s="64">
        <f t="shared" si="325"/>
        <v>0</v>
      </c>
      <c r="AY315" s="64">
        <f t="shared" si="326"/>
        <v>0</v>
      </c>
      <c r="AZ315" s="64">
        <f t="shared" si="327"/>
        <v>0</v>
      </c>
      <c r="BA315" s="64">
        <f t="shared" si="328"/>
        <v>776.625</v>
      </c>
      <c r="BB315" s="64">
        <f t="shared" si="329"/>
        <v>784.875</v>
      </c>
      <c r="BC315" s="64">
        <f t="shared" si="330"/>
        <v>775.125</v>
      </c>
      <c r="BD315" s="64">
        <f t="shared" si="331"/>
        <v>772.875</v>
      </c>
      <c r="BE315" s="64">
        <f t="shared" si="332"/>
        <v>766.875</v>
      </c>
      <c r="BF315" s="64">
        <f t="shared" si="333"/>
        <v>763.125</v>
      </c>
      <c r="BG315" s="64">
        <f t="shared" ref="BG315:BG318" si="334">VLOOKUP($C$121,$D$3:$K$63,$A$71,0)*(B260-B259)</f>
        <v>758.25</v>
      </c>
      <c r="BH315" s="64">
        <f>VLOOKUP($C$122,$D$3:$K$63,$A$71,0)*(B259-B258)</f>
        <v>757.5</v>
      </c>
      <c r="BI315" s="64">
        <f>VLOOKUP($C$123,$D$3:$K$63,$A$71,0)*B258</f>
        <v>0</v>
      </c>
      <c r="BJ315" s="64"/>
      <c r="BK315" s="64"/>
      <c r="BL315" s="64"/>
      <c r="BM315" s="54">
        <f t="shared" si="261"/>
        <v>6155.25</v>
      </c>
      <c r="BP315" s="53">
        <v>2057</v>
      </c>
      <c r="BQ315" s="61">
        <f t="shared" si="324"/>
        <v>0</v>
      </c>
      <c r="BR315" s="61">
        <f t="shared" si="324"/>
        <v>0</v>
      </c>
      <c r="BS315" s="61">
        <f t="shared" si="324"/>
        <v>0</v>
      </c>
      <c r="BT315" s="61">
        <f t="shared" si="324"/>
        <v>0</v>
      </c>
      <c r="BU315" s="61">
        <f t="shared" si="324"/>
        <v>0</v>
      </c>
      <c r="BV315" s="61">
        <f t="shared" si="324"/>
        <v>0</v>
      </c>
      <c r="BW315" s="61">
        <f t="shared" si="324"/>
        <v>0</v>
      </c>
      <c r="BX315" s="61">
        <f t="shared" si="324"/>
        <v>0</v>
      </c>
      <c r="BY315" s="61">
        <f t="shared" si="324"/>
        <v>0</v>
      </c>
      <c r="BZ315" s="61">
        <f t="shared" si="324"/>
        <v>0</v>
      </c>
      <c r="CA315" s="61">
        <f t="shared" si="324"/>
        <v>0</v>
      </c>
      <c r="CB315" s="61">
        <f t="shared" si="324"/>
        <v>0</v>
      </c>
      <c r="CC315" s="61">
        <f t="shared" si="324"/>
        <v>0</v>
      </c>
      <c r="CD315" s="61">
        <f t="shared" si="324"/>
        <v>0</v>
      </c>
      <c r="CE315" s="61">
        <f t="shared" si="324"/>
        <v>0</v>
      </c>
      <c r="CF315" s="61">
        <f t="shared" si="322"/>
        <v>0</v>
      </c>
      <c r="CG315" s="61">
        <f t="shared" si="315"/>
        <v>0</v>
      </c>
      <c r="CH315" s="61">
        <f t="shared" si="315"/>
        <v>0</v>
      </c>
      <c r="CI315" s="61">
        <f t="shared" si="315"/>
        <v>0</v>
      </c>
      <c r="CJ315" s="61">
        <f t="shared" si="315"/>
        <v>0</v>
      </c>
      <c r="CK315" s="61">
        <f t="shared" si="313"/>
        <v>0</v>
      </c>
      <c r="CL315" s="61">
        <f t="shared" si="313"/>
        <v>0</v>
      </c>
      <c r="CM315" s="61">
        <f t="shared" si="313"/>
        <v>0</v>
      </c>
      <c r="CN315" s="61">
        <f t="shared" si="313"/>
        <v>0</v>
      </c>
      <c r="CO315" s="61">
        <f t="shared" si="313"/>
        <v>0</v>
      </c>
      <c r="CP315" s="61">
        <f t="shared" si="313"/>
        <v>0</v>
      </c>
      <c r="CQ315" s="61">
        <f t="shared" si="313"/>
        <v>0</v>
      </c>
      <c r="CR315" s="61">
        <f t="shared" si="313"/>
        <v>0</v>
      </c>
      <c r="CS315" s="61">
        <f t="shared" si="313"/>
        <v>0</v>
      </c>
      <c r="CT315" s="61">
        <f t="shared" si="313"/>
        <v>0</v>
      </c>
      <c r="CU315" s="61">
        <f t="shared" si="313"/>
        <v>0</v>
      </c>
      <c r="CV315" s="61">
        <f t="shared" si="313"/>
        <v>0</v>
      </c>
      <c r="CW315" s="61">
        <f t="shared" si="293"/>
        <v>0</v>
      </c>
      <c r="CX315" s="61">
        <f t="shared" si="293"/>
        <v>0</v>
      </c>
      <c r="CY315" s="61">
        <f t="shared" si="318"/>
        <v>0</v>
      </c>
      <c r="CZ315" s="61">
        <f t="shared" si="318"/>
        <v>0</v>
      </c>
      <c r="DA315" s="61">
        <f t="shared" si="318"/>
        <v>0</v>
      </c>
      <c r="DB315" s="61">
        <f t="shared" si="318"/>
        <v>0</v>
      </c>
      <c r="DC315" s="61">
        <f t="shared" si="318"/>
        <v>0</v>
      </c>
      <c r="DD315" s="61">
        <f t="shared" si="318"/>
        <v>0</v>
      </c>
      <c r="DE315" s="61">
        <f t="shared" si="318"/>
        <v>0</v>
      </c>
      <c r="DF315" s="61">
        <f t="shared" si="318"/>
        <v>0</v>
      </c>
      <c r="DG315" s="61">
        <f t="shared" si="318"/>
        <v>0</v>
      </c>
      <c r="DH315" s="61">
        <f t="shared" si="318"/>
        <v>0</v>
      </c>
      <c r="DI315" s="61">
        <f t="shared" si="318"/>
        <v>0</v>
      </c>
      <c r="DJ315" s="61">
        <f t="shared" si="318"/>
        <v>0</v>
      </c>
      <c r="DK315" s="61">
        <f t="shared" si="318"/>
        <v>0</v>
      </c>
      <c r="DL315" s="61">
        <f t="shared" si="318"/>
        <v>0</v>
      </c>
      <c r="DM315" s="61">
        <f t="shared" si="318"/>
        <v>0</v>
      </c>
      <c r="DN315" s="61">
        <f t="shared" si="302"/>
        <v>0.12617277933471399</v>
      </c>
      <c r="DO315" s="61">
        <f t="shared" si="302"/>
        <v>0.127513098574388</v>
      </c>
      <c r="DP315" s="61">
        <f t="shared" si="302"/>
        <v>0.12592908492750099</v>
      </c>
      <c r="DQ315" s="61">
        <f t="shared" si="300"/>
        <v>0.12556354331668099</v>
      </c>
      <c r="DR315" s="61">
        <f t="shared" si="300"/>
        <v>0.12458876568782699</v>
      </c>
      <c r="DS315" s="61">
        <f t="shared" si="280"/>
        <v>0.123979529669794</v>
      </c>
      <c r="DT315" s="61">
        <f t="shared" si="280"/>
        <v>0.123187522846351</v>
      </c>
      <c r="DU315" s="61">
        <f t="shared" si="280"/>
        <v>0.123065675642744</v>
      </c>
      <c r="DV315" s="61">
        <f t="shared" si="280"/>
        <v>0</v>
      </c>
      <c r="DW315" s="61">
        <f t="shared" si="316"/>
        <v>0</v>
      </c>
      <c r="DX315" s="61">
        <f t="shared" si="316"/>
        <v>0</v>
      </c>
      <c r="DY315" s="61">
        <f t="shared" si="316"/>
        <v>0</v>
      </c>
      <c r="DZ315" s="61">
        <f t="shared" si="311"/>
        <v>1</v>
      </c>
    </row>
    <row r="316" spans="2:130">
      <c r="C316" s="53">
        <v>2058</v>
      </c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>
        <f t="shared" si="310"/>
        <v>0</v>
      </c>
      <c r="AQ316" s="64">
        <f t="shared" si="312"/>
        <v>0</v>
      </c>
      <c r="AR316" s="64">
        <f t="shared" si="314"/>
        <v>0</v>
      </c>
      <c r="AS316" s="64">
        <f t="shared" si="317"/>
        <v>0</v>
      </c>
      <c r="AT316" s="64">
        <f t="shared" si="319"/>
        <v>0</v>
      </c>
      <c r="AU316" s="64">
        <f t="shared" si="320"/>
        <v>0</v>
      </c>
      <c r="AV316" s="64">
        <f t="shared" si="321"/>
        <v>0</v>
      </c>
      <c r="AW316" s="64">
        <f t="shared" si="323"/>
        <v>0</v>
      </c>
      <c r="AX316" s="64">
        <f t="shared" si="325"/>
        <v>0</v>
      </c>
      <c r="AY316" s="64">
        <f t="shared" si="326"/>
        <v>0</v>
      </c>
      <c r="AZ316" s="64">
        <f t="shared" si="327"/>
        <v>0</v>
      </c>
      <c r="BA316" s="64">
        <f t="shared" si="328"/>
        <v>0</v>
      </c>
      <c r="BB316" s="64">
        <f t="shared" si="329"/>
        <v>784.875</v>
      </c>
      <c r="BC316" s="64">
        <f t="shared" si="330"/>
        <v>775.125</v>
      </c>
      <c r="BD316" s="64">
        <f t="shared" si="331"/>
        <v>772.875</v>
      </c>
      <c r="BE316" s="64">
        <f t="shared" si="332"/>
        <v>766.875</v>
      </c>
      <c r="BF316" s="64">
        <f t="shared" si="333"/>
        <v>763.125</v>
      </c>
      <c r="BG316" s="64">
        <f t="shared" si="334"/>
        <v>758.25</v>
      </c>
      <c r="BH316" s="64">
        <f t="shared" ref="BH316:BH318" si="335">VLOOKUP($C$122,$D$3:$K$63,$A$71,0)*(B260-B259)</f>
        <v>757.5</v>
      </c>
      <c r="BI316" s="64">
        <f>VLOOKUP($C$123,$D$3:$K$63,$A$71,0)*(B259-B258)</f>
        <v>753.75</v>
      </c>
      <c r="BJ316" s="64">
        <f>VLOOKUP($C$124,$D$3:$K$63,$A$71,0)*B258</f>
        <v>0</v>
      </c>
      <c r="BK316" s="64"/>
      <c r="BL316" s="64"/>
      <c r="BM316" s="54">
        <f t="shared" si="261"/>
        <v>6132.375</v>
      </c>
      <c r="BP316" s="53">
        <v>2058</v>
      </c>
      <c r="BQ316" s="61">
        <f t="shared" si="324"/>
        <v>0</v>
      </c>
      <c r="BR316" s="61">
        <f t="shared" si="324"/>
        <v>0</v>
      </c>
      <c r="BS316" s="61">
        <f t="shared" si="324"/>
        <v>0</v>
      </c>
      <c r="BT316" s="61">
        <f t="shared" si="324"/>
        <v>0</v>
      </c>
      <c r="BU316" s="61">
        <f t="shared" si="324"/>
        <v>0</v>
      </c>
      <c r="BV316" s="61">
        <f t="shared" si="324"/>
        <v>0</v>
      </c>
      <c r="BW316" s="61">
        <f t="shared" si="324"/>
        <v>0</v>
      </c>
      <c r="BX316" s="61">
        <f t="shared" si="324"/>
        <v>0</v>
      </c>
      <c r="BY316" s="61">
        <f t="shared" si="324"/>
        <v>0</v>
      </c>
      <c r="BZ316" s="61">
        <f t="shared" si="324"/>
        <v>0</v>
      </c>
      <c r="CA316" s="61">
        <f t="shared" si="324"/>
        <v>0</v>
      </c>
      <c r="CB316" s="61">
        <f t="shared" si="324"/>
        <v>0</v>
      </c>
      <c r="CC316" s="61">
        <f t="shared" si="324"/>
        <v>0</v>
      </c>
      <c r="CD316" s="61">
        <f t="shared" si="324"/>
        <v>0</v>
      </c>
      <c r="CE316" s="61">
        <f t="shared" si="324"/>
        <v>0</v>
      </c>
      <c r="CF316" s="61">
        <f t="shared" si="322"/>
        <v>0</v>
      </c>
      <c r="CG316" s="61">
        <f t="shared" si="315"/>
        <v>0</v>
      </c>
      <c r="CH316" s="61">
        <f t="shared" si="315"/>
        <v>0</v>
      </c>
      <c r="CI316" s="61">
        <f t="shared" si="315"/>
        <v>0</v>
      </c>
      <c r="CJ316" s="61">
        <f t="shared" si="315"/>
        <v>0</v>
      </c>
      <c r="CK316" s="61">
        <f t="shared" si="313"/>
        <v>0</v>
      </c>
      <c r="CL316" s="61">
        <f t="shared" si="313"/>
        <v>0</v>
      </c>
      <c r="CM316" s="61">
        <f t="shared" si="313"/>
        <v>0</v>
      </c>
      <c r="CN316" s="61">
        <f t="shared" si="313"/>
        <v>0</v>
      </c>
      <c r="CO316" s="61">
        <f t="shared" si="313"/>
        <v>0</v>
      </c>
      <c r="CP316" s="61">
        <f t="shared" si="313"/>
        <v>0</v>
      </c>
      <c r="CQ316" s="61">
        <f t="shared" si="313"/>
        <v>0</v>
      </c>
      <c r="CR316" s="61">
        <f t="shared" si="313"/>
        <v>0</v>
      </c>
      <c r="CS316" s="61">
        <f t="shared" si="313"/>
        <v>0</v>
      </c>
      <c r="CT316" s="61">
        <f t="shared" si="313"/>
        <v>0</v>
      </c>
      <c r="CU316" s="61">
        <f t="shared" si="313"/>
        <v>0</v>
      </c>
      <c r="CV316" s="61">
        <f t="shared" si="313"/>
        <v>0</v>
      </c>
      <c r="CW316" s="61">
        <f t="shared" si="293"/>
        <v>0</v>
      </c>
      <c r="CX316" s="61">
        <f t="shared" si="293"/>
        <v>0</v>
      </c>
      <c r="CY316" s="61">
        <f t="shared" si="318"/>
        <v>0</v>
      </c>
      <c r="CZ316" s="61">
        <f t="shared" si="318"/>
        <v>0</v>
      </c>
      <c r="DA316" s="61">
        <f t="shared" si="318"/>
        <v>0</v>
      </c>
      <c r="DB316" s="61">
        <f t="shared" si="318"/>
        <v>0</v>
      </c>
      <c r="DC316" s="61">
        <f t="shared" si="318"/>
        <v>0</v>
      </c>
      <c r="DD316" s="61">
        <f t="shared" si="318"/>
        <v>0</v>
      </c>
      <c r="DE316" s="61">
        <f t="shared" si="318"/>
        <v>0</v>
      </c>
      <c r="DF316" s="61">
        <f t="shared" si="318"/>
        <v>0</v>
      </c>
      <c r="DG316" s="61">
        <f t="shared" si="318"/>
        <v>0</v>
      </c>
      <c r="DH316" s="61">
        <f t="shared" si="318"/>
        <v>0</v>
      </c>
      <c r="DI316" s="61">
        <f t="shared" si="318"/>
        <v>0</v>
      </c>
      <c r="DJ316" s="61">
        <f t="shared" si="318"/>
        <v>0</v>
      </c>
      <c r="DK316" s="61">
        <f t="shared" si="318"/>
        <v>0</v>
      </c>
      <c r="DL316" s="61">
        <f t="shared" si="318"/>
        <v>0</v>
      </c>
      <c r="DM316" s="61">
        <f t="shared" si="318"/>
        <v>0</v>
      </c>
      <c r="DN316" s="61">
        <f t="shared" si="302"/>
        <v>0</v>
      </c>
      <c r="DO316" s="61">
        <f t="shared" si="302"/>
        <v>0.127988748241913</v>
      </c>
      <c r="DP316" s="61">
        <f t="shared" si="302"/>
        <v>0.12639882590350399</v>
      </c>
      <c r="DQ316" s="61">
        <f t="shared" si="300"/>
        <v>0.12603192074848699</v>
      </c>
      <c r="DR316" s="61">
        <f t="shared" si="300"/>
        <v>0.12505350700177301</v>
      </c>
      <c r="DS316" s="61">
        <f t="shared" si="280"/>
        <v>0.124441998410078</v>
      </c>
      <c r="DT316" s="61">
        <f t="shared" si="280"/>
        <v>0.123647037240873</v>
      </c>
      <c r="DU316" s="61">
        <f t="shared" si="280"/>
        <v>0.123524735522534</v>
      </c>
      <c r="DV316" s="61">
        <f t="shared" si="280"/>
        <v>0.122913226930838</v>
      </c>
      <c r="DW316" s="61">
        <f t="shared" si="316"/>
        <v>0</v>
      </c>
      <c r="DX316" s="61">
        <f t="shared" si="316"/>
        <v>0</v>
      </c>
      <c r="DY316" s="61">
        <f t="shared" si="316"/>
        <v>0</v>
      </c>
      <c r="DZ316" s="61">
        <f t="shared" si="311"/>
        <v>1</v>
      </c>
    </row>
    <row r="317" spans="2:130">
      <c r="C317" s="53">
        <v>2059</v>
      </c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>
        <f t="shared" si="312"/>
        <v>0</v>
      </c>
      <c r="AR317" s="64">
        <f t="shared" si="314"/>
        <v>0</v>
      </c>
      <c r="AS317" s="64">
        <f t="shared" si="317"/>
        <v>0</v>
      </c>
      <c r="AT317" s="64">
        <f t="shared" si="319"/>
        <v>0</v>
      </c>
      <c r="AU317" s="64">
        <f t="shared" si="320"/>
        <v>0</v>
      </c>
      <c r="AV317" s="64">
        <f t="shared" si="321"/>
        <v>0</v>
      </c>
      <c r="AW317" s="64">
        <f t="shared" si="323"/>
        <v>0</v>
      </c>
      <c r="AX317" s="64">
        <f t="shared" si="325"/>
        <v>0</v>
      </c>
      <c r="AY317" s="64">
        <f t="shared" si="326"/>
        <v>0</v>
      </c>
      <c r="AZ317" s="64">
        <f t="shared" si="327"/>
        <v>0</v>
      </c>
      <c r="BA317" s="64">
        <f t="shared" si="328"/>
        <v>0</v>
      </c>
      <c r="BB317" s="64">
        <f t="shared" si="329"/>
        <v>0</v>
      </c>
      <c r="BC317" s="64">
        <f t="shared" si="330"/>
        <v>775.125</v>
      </c>
      <c r="BD317" s="64">
        <f t="shared" si="331"/>
        <v>772.875</v>
      </c>
      <c r="BE317" s="64">
        <f t="shared" si="332"/>
        <v>766.875</v>
      </c>
      <c r="BF317" s="64">
        <f t="shared" si="333"/>
        <v>763.125</v>
      </c>
      <c r="BG317" s="64">
        <f t="shared" si="334"/>
        <v>758.25</v>
      </c>
      <c r="BH317" s="64">
        <f t="shared" si="335"/>
        <v>757.5</v>
      </c>
      <c r="BI317" s="64">
        <f t="shared" ref="BI317:BI318" si="336">VLOOKUP($C$123,$D$3:$K$63,$A$71,0)*(B260-B259)</f>
        <v>753.75</v>
      </c>
      <c r="BJ317" s="64">
        <f>VLOOKUP($C$124,$D$3:$K$63,$A$71,0)*(B259-B258)</f>
        <v>748.875</v>
      </c>
      <c r="BK317" s="64">
        <f>VLOOKUP($C$125,$D$3:$K$63,$A$71,0)*B258</f>
        <v>0</v>
      </c>
      <c r="BL317" s="64"/>
      <c r="BM317" s="54">
        <f t="shared" si="261"/>
        <v>6096.375</v>
      </c>
      <c r="BP317" s="53">
        <v>2059</v>
      </c>
      <c r="BQ317" s="61">
        <f t="shared" si="324"/>
        <v>0</v>
      </c>
      <c r="BR317" s="61">
        <f t="shared" si="324"/>
        <v>0</v>
      </c>
      <c r="BS317" s="61">
        <f t="shared" si="324"/>
        <v>0</v>
      </c>
      <c r="BT317" s="61">
        <f t="shared" si="324"/>
        <v>0</v>
      </c>
      <c r="BU317" s="61">
        <f t="shared" si="324"/>
        <v>0</v>
      </c>
      <c r="BV317" s="61">
        <f t="shared" si="324"/>
        <v>0</v>
      </c>
      <c r="BW317" s="61">
        <f t="shared" si="324"/>
        <v>0</v>
      </c>
      <c r="BX317" s="61">
        <f t="shared" si="324"/>
        <v>0</v>
      </c>
      <c r="BY317" s="61">
        <f t="shared" si="324"/>
        <v>0</v>
      </c>
      <c r="BZ317" s="61">
        <f t="shared" si="324"/>
        <v>0</v>
      </c>
      <c r="CA317" s="61">
        <f t="shared" si="324"/>
        <v>0</v>
      </c>
      <c r="CB317" s="61">
        <f t="shared" si="324"/>
        <v>0</v>
      </c>
      <c r="CC317" s="61">
        <f t="shared" si="324"/>
        <v>0</v>
      </c>
      <c r="CD317" s="61">
        <f t="shared" si="324"/>
        <v>0</v>
      </c>
      <c r="CE317" s="61">
        <f t="shared" si="324"/>
        <v>0</v>
      </c>
      <c r="CF317" s="61">
        <f t="shared" si="322"/>
        <v>0</v>
      </c>
      <c r="CG317" s="61">
        <f t="shared" si="315"/>
        <v>0</v>
      </c>
      <c r="CH317" s="61">
        <f t="shared" si="315"/>
        <v>0</v>
      </c>
      <c r="CI317" s="61">
        <f t="shared" si="315"/>
        <v>0</v>
      </c>
      <c r="CJ317" s="61">
        <f t="shared" si="315"/>
        <v>0</v>
      </c>
      <c r="CK317" s="61">
        <f t="shared" si="313"/>
        <v>0</v>
      </c>
      <c r="CL317" s="61">
        <f t="shared" si="313"/>
        <v>0</v>
      </c>
      <c r="CM317" s="61">
        <f t="shared" si="313"/>
        <v>0</v>
      </c>
      <c r="CN317" s="61">
        <f t="shared" si="313"/>
        <v>0</v>
      </c>
      <c r="CO317" s="61">
        <f t="shared" si="313"/>
        <v>0</v>
      </c>
      <c r="CP317" s="61">
        <f t="shared" si="313"/>
        <v>0</v>
      </c>
      <c r="CQ317" s="61">
        <f t="shared" si="313"/>
        <v>0</v>
      </c>
      <c r="CR317" s="61">
        <f t="shared" si="313"/>
        <v>0</v>
      </c>
      <c r="CS317" s="61">
        <f t="shared" si="313"/>
        <v>0</v>
      </c>
      <c r="CT317" s="61">
        <f t="shared" si="313"/>
        <v>0</v>
      </c>
      <c r="CU317" s="61">
        <f t="shared" si="313"/>
        <v>0</v>
      </c>
      <c r="CV317" s="61">
        <f t="shared" si="313"/>
        <v>0</v>
      </c>
      <c r="CW317" s="61">
        <f t="shared" si="293"/>
        <v>0</v>
      </c>
      <c r="CX317" s="61">
        <f t="shared" si="293"/>
        <v>0</v>
      </c>
      <c r="CY317" s="61">
        <f t="shared" si="318"/>
        <v>0</v>
      </c>
      <c r="CZ317" s="61">
        <f t="shared" si="318"/>
        <v>0</v>
      </c>
      <c r="DA317" s="61">
        <f t="shared" si="318"/>
        <v>0</v>
      </c>
      <c r="DB317" s="61">
        <f t="shared" si="318"/>
        <v>0</v>
      </c>
      <c r="DC317" s="61">
        <f t="shared" si="318"/>
        <v>0</v>
      </c>
      <c r="DD317" s="61">
        <f t="shared" si="318"/>
        <v>0</v>
      </c>
      <c r="DE317" s="61">
        <f t="shared" si="318"/>
        <v>0</v>
      </c>
      <c r="DF317" s="61">
        <f t="shared" si="318"/>
        <v>0</v>
      </c>
      <c r="DG317" s="61">
        <f t="shared" si="318"/>
        <v>0</v>
      </c>
      <c r="DH317" s="61">
        <f t="shared" si="318"/>
        <v>0</v>
      </c>
      <c r="DI317" s="61">
        <f t="shared" si="318"/>
        <v>0</v>
      </c>
      <c r="DJ317" s="61">
        <f t="shared" si="318"/>
        <v>0</v>
      </c>
      <c r="DK317" s="61">
        <f t="shared" si="318"/>
        <v>0</v>
      </c>
      <c r="DL317" s="61">
        <f t="shared" si="318"/>
        <v>0</v>
      </c>
      <c r="DM317" s="61">
        <f t="shared" si="318"/>
        <v>0</v>
      </c>
      <c r="DN317" s="61">
        <f t="shared" si="302"/>
        <v>0</v>
      </c>
      <c r="DO317" s="61">
        <f t="shared" si="302"/>
        <v>0</v>
      </c>
      <c r="DP317" s="61">
        <f t="shared" si="302"/>
        <v>0.12714522974718601</v>
      </c>
      <c r="DQ317" s="61">
        <f t="shared" si="300"/>
        <v>0.12677615796272401</v>
      </c>
      <c r="DR317" s="61">
        <f t="shared" si="300"/>
        <v>0.125791966537492</v>
      </c>
      <c r="DS317" s="61">
        <f t="shared" si="280"/>
        <v>0.12517684689672101</v>
      </c>
      <c r="DT317" s="61">
        <f t="shared" si="280"/>
        <v>0.12437719136372</v>
      </c>
      <c r="DU317" s="61">
        <f t="shared" si="280"/>
        <v>0.124254167435566</v>
      </c>
      <c r="DV317" s="61">
        <f t="shared" si="280"/>
        <v>0.12363904779479599</v>
      </c>
      <c r="DW317" s="61">
        <f t="shared" si="316"/>
        <v>0.12283939226179499</v>
      </c>
      <c r="DX317" s="61">
        <f t="shared" si="316"/>
        <v>0</v>
      </c>
      <c r="DY317" s="61">
        <f t="shared" si="316"/>
        <v>0</v>
      </c>
      <c r="DZ317" s="61">
        <f t="shared" si="311"/>
        <v>1</v>
      </c>
    </row>
    <row r="318" spans="2:130">
      <c r="C318" s="53">
        <v>2060</v>
      </c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>
        <f t="shared" si="314"/>
        <v>0</v>
      </c>
      <c r="AS318" s="64">
        <f t="shared" si="317"/>
        <v>0</v>
      </c>
      <c r="AT318" s="64">
        <f t="shared" si="319"/>
        <v>0</v>
      </c>
      <c r="AU318" s="64">
        <f t="shared" si="320"/>
        <v>0</v>
      </c>
      <c r="AV318" s="64">
        <f t="shared" si="321"/>
        <v>0</v>
      </c>
      <c r="AW318" s="64">
        <f t="shared" si="323"/>
        <v>0</v>
      </c>
      <c r="AX318" s="64">
        <f t="shared" si="325"/>
        <v>0</v>
      </c>
      <c r="AY318" s="64">
        <f t="shared" si="326"/>
        <v>0</v>
      </c>
      <c r="AZ318" s="64">
        <f t="shared" si="327"/>
        <v>0</v>
      </c>
      <c r="BA318" s="64">
        <f t="shared" si="328"/>
        <v>0</v>
      </c>
      <c r="BB318" s="64">
        <f t="shared" si="329"/>
        <v>0</v>
      </c>
      <c r="BC318" s="64">
        <f t="shared" si="330"/>
        <v>0</v>
      </c>
      <c r="BD318" s="64">
        <f t="shared" si="331"/>
        <v>772.875</v>
      </c>
      <c r="BE318" s="64">
        <f t="shared" si="332"/>
        <v>766.875</v>
      </c>
      <c r="BF318" s="64">
        <f t="shared" si="333"/>
        <v>763.125</v>
      </c>
      <c r="BG318" s="64">
        <f t="shared" si="334"/>
        <v>758.25</v>
      </c>
      <c r="BH318" s="64">
        <f t="shared" si="335"/>
        <v>757.5</v>
      </c>
      <c r="BI318" s="64">
        <f t="shared" si="336"/>
        <v>753.75</v>
      </c>
      <c r="BJ318" s="64">
        <f>VLOOKUP($C$124,$D$3:$K$63,$A$71,0)*(B260-B259)</f>
        <v>748.875</v>
      </c>
      <c r="BK318" s="64">
        <f>VLOOKUP($C$125,$D$3:$K$63,$A$71,0)*(B259-B258)</f>
        <v>745.125</v>
      </c>
      <c r="BL318" s="64">
        <f>VLOOKUP($C$126,$D$3:$K$63,$A$71,0)*B258</f>
        <v>0</v>
      </c>
      <c r="BM318" s="54">
        <f t="shared" si="261"/>
        <v>6066.375</v>
      </c>
      <c r="BP318" s="53">
        <v>2060</v>
      </c>
      <c r="BQ318" s="61">
        <f t="shared" si="324"/>
        <v>0</v>
      </c>
      <c r="BR318" s="61">
        <f t="shared" si="324"/>
        <v>0</v>
      </c>
      <c r="BS318" s="61">
        <f t="shared" si="324"/>
        <v>0</v>
      </c>
      <c r="BT318" s="61">
        <f t="shared" si="324"/>
        <v>0</v>
      </c>
      <c r="BU318" s="61">
        <f t="shared" si="324"/>
        <v>0</v>
      </c>
      <c r="BV318" s="61">
        <f t="shared" si="324"/>
        <v>0</v>
      </c>
      <c r="BW318" s="61">
        <f t="shared" si="324"/>
        <v>0</v>
      </c>
      <c r="BX318" s="61">
        <f t="shared" si="324"/>
        <v>0</v>
      </c>
      <c r="BY318" s="61">
        <f t="shared" si="324"/>
        <v>0</v>
      </c>
      <c r="BZ318" s="61">
        <f t="shared" si="324"/>
        <v>0</v>
      </c>
      <c r="CA318" s="61">
        <f t="shared" si="324"/>
        <v>0</v>
      </c>
      <c r="CB318" s="61">
        <f t="shared" si="324"/>
        <v>0</v>
      </c>
      <c r="CC318" s="61">
        <f t="shared" si="324"/>
        <v>0</v>
      </c>
      <c r="CD318" s="61">
        <f t="shared" si="324"/>
        <v>0</v>
      </c>
      <c r="CE318" s="61">
        <f t="shared" si="324"/>
        <v>0</v>
      </c>
      <c r="CF318" s="61">
        <f t="shared" si="322"/>
        <v>0</v>
      </c>
      <c r="CG318" s="61">
        <f t="shared" si="315"/>
        <v>0</v>
      </c>
      <c r="CH318" s="61">
        <f t="shared" si="315"/>
        <v>0</v>
      </c>
      <c r="CI318" s="61">
        <f t="shared" si="315"/>
        <v>0</v>
      </c>
      <c r="CJ318" s="61">
        <f t="shared" si="315"/>
        <v>0</v>
      </c>
      <c r="CK318" s="61">
        <f t="shared" si="313"/>
        <v>0</v>
      </c>
      <c r="CL318" s="61">
        <f t="shared" si="313"/>
        <v>0</v>
      </c>
      <c r="CM318" s="61">
        <f t="shared" si="313"/>
        <v>0</v>
      </c>
      <c r="CN318" s="61">
        <f t="shared" si="313"/>
        <v>0</v>
      </c>
      <c r="CO318" s="61">
        <f t="shared" si="313"/>
        <v>0</v>
      </c>
      <c r="CP318" s="61">
        <f t="shared" si="313"/>
        <v>0</v>
      </c>
      <c r="CQ318" s="61">
        <f t="shared" si="313"/>
        <v>0</v>
      </c>
      <c r="CR318" s="61">
        <f t="shared" si="313"/>
        <v>0</v>
      </c>
      <c r="CS318" s="61">
        <f t="shared" si="313"/>
        <v>0</v>
      </c>
      <c r="CT318" s="61">
        <f t="shared" si="313"/>
        <v>0</v>
      </c>
      <c r="CU318" s="61">
        <f t="shared" si="313"/>
        <v>0</v>
      </c>
      <c r="CV318" s="61">
        <f t="shared" si="313"/>
        <v>0</v>
      </c>
      <c r="CW318" s="61">
        <f t="shared" si="293"/>
        <v>0</v>
      </c>
      <c r="CX318" s="61">
        <f t="shared" si="293"/>
        <v>0</v>
      </c>
      <c r="CY318" s="61">
        <f t="shared" si="293"/>
        <v>0</v>
      </c>
      <c r="CZ318" s="61">
        <f t="shared" si="293"/>
        <v>0</v>
      </c>
      <c r="DA318" s="61">
        <f t="shared" si="293"/>
        <v>0</v>
      </c>
      <c r="DB318" s="61">
        <f t="shared" si="293"/>
        <v>0</v>
      </c>
      <c r="DC318" s="61">
        <f t="shared" si="293"/>
        <v>0</v>
      </c>
      <c r="DD318" s="61">
        <f t="shared" si="293"/>
        <v>0</v>
      </c>
      <c r="DE318" s="61">
        <f t="shared" si="293"/>
        <v>0</v>
      </c>
      <c r="DF318" s="61">
        <f t="shared" si="293"/>
        <v>0</v>
      </c>
      <c r="DG318" s="61">
        <f t="shared" si="293"/>
        <v>0</v>
      </c>
      <c r="DH318" s="61">
        <f t="shared" si="293"/>
        <v>0</v>
      </c>
      <c r="DI318" s="61">
        <f t="shared" si="293"/>
        <v>0</v>
      </c>
      <c r="DJ318" s="61">
        <f t="shared" si="293"/>
        <v>0</v>
      </c>
      <c r="DK318" s="61">
        <f t="shared" si="293"/>
        <v>0</v>
      </c>
      <c r="DL318" s="61">
        <f t="shared" si="293"/>
        <v>0</v>
      </c>
      <c r="DM318" s="61">
        <f t="shared" ref="DM318" si="337">AZ318/$BM318</f>
        <v>0</v>
      </c>
      <c r="DN318" s="61">
        <f t="shared" si="302"/>
        <v>0</v>
      </c>
      <c r="DO318" s="61">
        <f t="shared" si="302"/>
        <v>0</v>
      </c>
      <c r="DP318" s="61">
        <f t="shared" si="302"/>
        <v>0</v>
      </c>
      <c r="DQ318" s="61">
        <f t="shared" si="300"/>
        <v>0.12740310317116901</v>
      </c>
      <c r="DR318" s="61">
        <f t="shared" si="300"/>
        <v>0.12641404463126699</v>
      </c>
      <c r="DS318" s="61">
        <f t="shared" si="280"/>
        <v>0.12579588304382799</v>
      </c>
      <c r="DT318" s="61">
        <f t="shared" si="280"/>
        <v>0.124992272980157</v>
      </c>
      <c r="DU318" s="61">
        <f t="shared" si="280"/>
        <v>0.12486864066266901</v>
      </c>
      <c r="DV318" s="61">
        <f t="shared" si="280"/>
        <v>0.12425047907523</v>
      </c>
      <c r="DW318" s="61">
        <f t="shared" si="316"/>
        <v>0.12344686901156</v>
      </c>
      <c r="DX318" s="61">
        <f t="shared" si="316"/>
        <v>0.122828707424121</v>
      </c>
      <c r="DY318" s="61">
        <f t="shared" si="316"/>
        <v>0</v>
      </c>
      <c r="DZ318" s="61">
        <f t="shared" si="311"/>
        <v>1</v>
      </c>
    </row>
    <row r="320" spans="2:130">
      <c r="B320" s="60" t="s">
        <v>42</v>
      </c>
      <c r="C320" s="53" t="s">
        <v>149</v>
      </c>
      <c r="N320" s="53"/>
      <c r="U320" s="54"/>
      <c r="W320" s="53"/>
      <c r="AD320" s="54"/>
      <c r="AF320" s="53"/>
      <c r="AM320" s="54"/>
      <c r="AO320" s="53"/>
      <c r="AV320" s="54"/>
      <c r="BN320" s="212" t="s">
        <v>150</v>
      </c>
      <c r="BO320" s="212"/>
    </row>
    <row r="321" spans="1:130">
      <c r="A321" s="59" t="s">
        <v>19</v>
      </c>
      <c r="B321" s="59" t="s">
        <v>24</v>
      </c>
      <c r="C321" s="59" t="s">
        <v>56</v>
      </c>
      <c r="D321" s="59">
        <v>2000</v>
      </c>
      <c r="E321" s="59">
        <v>2001</v>
      </c>
      <c r="F321" s="59">
        <v>2002</v>
      </c>
      <c r="G321" s="59">
        <v>2003</v>
      </c>
      <c r="H321" s="59">
        <v>2004</v>
      </c>
      <c r="I321" s="59">
        <v>2005</v>
      </c>
      <c r="J321" s="59">
        <v>2006</v>
      </c>
      <c r="K321" s="59">
        <v>2007</v>
      </c>
      <c r="L321" s="59">
        <v>2008</v>
      </c>
      <c r="M321" s="59">
        <v>2009</v>
      </c>
      <c r="N321" s="59">
        <v>2010</v>
      </c>
      <c r="O321" s="59">
        <v>2011</v>
      </c>
      <c r="P321" s="59">
        <v>2012</v>
      </c>
      <c r="Q321" s="59">
        <v>2013</v>
      </c>
      <c r="R321" s="59">
        <v>2014</v>
      </c>
      <c r="S321" s="59">
        <v>2015</v>
      </c>
      <c r="T321" s="59">
        <v>2016</v>
      </c>
      <c r="U321" s="59">
        <v>2017</v>
      </c>
      <c r="V321" s="59">
        <v>2018</v>
      </c>
      <c r="W321" s="59">
        <v>2019</v>
      </c>
      <c r="X321" s="59">
        <v>2020</v>
      </c>
      <c r="Y321" s="59">
        <v>2021</v>
      </c>
      <c r="Z321" s="59">
        <v>2022</v>
      </c>
      <c r="AA321" s="59">
        <v>2023</v>
      </c>
      <c r="AB321" s="59">
        <v>2024</v>
      </c>
      <c r="AC321" s="59">
        <v>2025</v>
      </c>
      <c r="AD321" s="59">
        <v>2026</v>
      </c>
      <c r="AE321" s="59">
        <v>2027</v>
      </c>
      <c r="AF321" s="59">
        <v>2028</v>
      </c>
      <c r="AG321" s="59">
        <v>2029</v>
      </c>
      <c r="AH321" s="59">
        <v>2030</v>
      </c>
      <c r="AI321" s="59">
        <v>2031</v>
      </c>
      <c r="AJ321" s="59">
        <v>2032</v>
      </c>
      <c r="AK321" s="59">
        <v>2033</v>
      </c>
      <c r="AL321" s="59">
        <v>2034</v>
      </c>
      <c r="AM321" s="59">
        <v>2035</v>
      </c>
      <c r="AN321" s="59">
        <v>2036</v>
      </c>
      <c r="AO321" s="59">
        <v>2037</v>
      </c>
      <c r="AP321" s="59">
        <v>2038</v>
      </c>
      <c r="AQ321" s="59">
        <v>2039</v>
      </c>
      <c r="AR321" s="59">
        <v>2040</v>
      </c>
      <c r="AS321" s="59">
        <v>2041</v>
      </c>
      <c r="AT321" s="59">
        <v>2042</v>
      </c>
      <c r="AU321" s="59">
        <v>2043</v>
      </c>
      <c r="AV321" s="59">
        <v>2044</v>
      </c>
      <c r="AW321" s="59">
        <v>2045</v>
      </c>
      <c r="AX321" s="59">
        <v>2046</v>
      </c>
      <c r="AY321" s="59">
        <v>2047</v>
      </c>
      <c r="AZ321" s="59">
        <v>2048</v>
      </c>
      <c r="BA321" s="59">
        <v>2049</v>
      </c>
      <c r="BB321" s="59">
        <v>2050</v>
      </c>
      <c r="BC321" s="59">
        <v>2051</v>
      </c>
      <c r="BD321" s="59">
        <v>2052</v>
      </c>
      <c r="BE321" s="59">
        <v>2053</v>
      </c>
      <c r="BF321" s="59">
        <v>2054</v>
      </c>
      <c r="BG321" s="59">
        <v>2055</v>
      </c>
      <c r="BH321" s="59">
        <v>2056</v>
      </c>
      <c r="BI321" s="59">
        <v>2057</v>
      </c>
      <c r="BJ321" s="59">
        <v>2058</v>
      </c>
      <c r="BK321" s="59">
        <v>2059</v>
      </c>
      <c r="BL321" s="59">
        <v>2060</v>
      </c>
      <c r="BM321" s="59" t="s">
        <v>151</v>
      </c>
      <c r="BN321" s="59"/>
      <c r="BO321" s="59"/>
      <c r="BP321" s="59" t="s">
        <v>56</v>
      </c>
      <c r="BQ321" s="59">
        <v>2000</v>
      </c>
      <c r="BR321" s="59">
        <v>2001</v>
      </c>
      <c r="BS321" s="59">
        <v>2002</v>
      </c>
      <c r="BT321" s="59">
        <v>2003</v>
      </c>
      <c r="BU321" s="59">
        <v>2004</v>
      </c>
      <c r="BV321" s="59">
        <v>2005</v>
      </c>
      <c r="BW321" s="59">
        <v>2006</v>
      </c>
      <c r="BX321" s="59">
        <v>2007</v>
      </c>
      <c r="BY321" s="59">
        <v>2008</v>
      </c>
      <c r="BZ321" s="59">
        <v>2009</v>
      </c>
      <c r="CA321" s="59">
        <v>2010</v>
      </c>
      <c r="CB321" s="59">
        <v>2011</v>
      </c>
      <c r="CC321" s="59">
        <v>2012</v>
      </c>
      <c r="CD321" s="59">
        <v>2013</v>
      </c>
      <c r="CE321" s="59">
        <v>2014</v>
      </c>
      <c r="CF321" s="59">
        <v>2015</v>
      </c>
      <c r="CG321" s="59">
        <v>2016</v>
      </c>
      <c r="CH321" s="59">
        <v>2017</v>
      </c>
      <c r="CI321" s="59">
        <v>2018</v>
      </c>
      <c r="CJ321" s="59">
        <v>2019</v>
      </c>
      <c r="CK321" s="59">
        <v>2020</v>
      </c>
      <c r="CL321" s="59">
        <v>2021</v>
      </c>
      <c r="CM321" s="59">
        <v>2022</v>
      </c>
      <c r="CN321" s="59">
        <v>2023</v>
      </c>
      <c r="CO321" s="59">
        <v>2024</v>
      </c>
      <c r="CP321" s="59">
        <v>2025</v>
      </c>
      <c r="CQ321" s="59">
        <v>2026</v>
      </c>
      <c r="CR321" s="59">
        <v>2027</v>
      </c>
      <c r="CS321" s="59">
        <v>2028</v>
      </c>
      <c r="CT321" s="59">
        <v>2029</v>
      </c>
      <c r="CU321" s="59">
        <v>2030</v>
      </c>
      <c r="CV321" s="59">
        <v>2031</v>
      </c>
      <c r="CW321" s="59">
        <v>2032</v>
      </c>
      <c r="CX321" s="59">
        <v>2033</v>
      </c>
      <c r="CY321" s="59">
        <v>2034</v>
      </c>
      <c r="CZ321" s="59">
        <v>2035</v>
      </c>
      <c r="DA321" s="59">
        <v>2036</v>
      </c>
      <c r="DB321" s="59">
        <v>2037</v>
      </c>
      <c r="DC321" s="59">
        <v>2038</v>
      </c>
      <c r="DD321" s="59">
        <v>2039</v>
      </c>
      <c r="DE321" s="59">
        <v>2040</v>
      </c>
      <c r="DF321" s="59">
        <v>2041</v>
      </c>
      <c r="DG321" s="59">
        <v>2042</v>
      </c>
      <c r="DH321" s="59">
        <v>2043</v>
      </c>
      <c r="DI321" s="59">
        <v>2044</v>
      </c>
      <c r="DJ321" s="59">
        <v>2045</v>
      </c>
      <c r="DK321" s="59">
        <v>2046</v>
      </c>
      <c r="DL321" s="59">
        <v>2047</v>
      </c>
      <c r="DM321" s="59">
        <v>2048</v>
      </c>
      <c r="DN321" s="59">
        <v>2049</v>
      </c>
      <c r="DO321" s="59">
        <v>2050</v>
      </c>
      <c r="DP321" s="59">
        <v>2051</v>
      </c>
      <c r="DQ321" s="59">
        <v>2052</v>
      </c>
      <c r="DR321" s="59">
        <v>2053</v>
      </c>
      <c r="DS321" s="59">
        <v>2054</v>
      </c>
      <c r="DT321" s="59">
        <v>2055</v>
      </c>
      <c r="DU321" s="59">
        <v>2056</v>
      </c>
      <c r="DV321" s="59">
        <v>2057</v>
      </c>
      <c r="DW321" s="59">
        <v>2058</v>
      </c>
      <c r="DX321" s="59">
        <v>2059</v>
      </c>
      <c r="DY321" s="59">
        <v>2060</v>
      </c>
      <c r="DZ321" s="59" t="s">
        <v>152</v>
      </c>
    </row>
    <row r="322" spans="1:130">
      <c r="A322" s="53">
        <v>0</v>
      </c>
      <c r="B322" s="63">
        <f>B258</f>
        <v>0</v>
      </c>
      <c r="C322" s="53">
        <v>2000</v>
      </c>
      <c r="D322" s="64">
        <f>VLOOKUP($C$66,$D$3:$K$63,$A$72,0)*B322</f>
        <v>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54">
        <f>SUM(D322:BL322)</f>
        <v>0</v>
      </c>
      <c r="BP322" s="53">
        <v>2000</v>
      </c>
      <c r="BQ322" s="61" t="e">
        <f>D322/$BM322</f>
        <v>#DIV/0!</v>
      </c>
      <c r="BR322" s="61" t="e">
        <f t="shared" ref="BR322:CG337" si="338">E322/$BM322</f>
        <v>#DIV/0!</v>
      </c>
      <c r="BS322" s="61" t="e">
        <f t="shared" si="338"/>
        <v>#DIV/0!</v>
      </c>
      <c r="BT322" s="61" t="e">
        <f t="shared" si="338"/>
        <v>#DIV/0!</v>
      </c>
      <c r="BU322" s="61" t="e">
        <f t="shared" si="338"/>
        <v>#DIV/0!</v>
      </c>
      <c r="BV322" s="61" t="e">
        <f t="shared" si="338"/>
        <v>#DIV/0!</v>
      </c>
      <c r="BW322" s="61" t="e">
        <f t="shared" si="338"/>
        <v>#DIV/0!</v>
      </c>
      <c r="BX322" s="61" t="e">
        <f t="shared" si="338"/>
        <v>#DIV/0!</v>
      </c>
      <c r="BY322" s="61" t="e">
        <f t="shared" si="338"/>
        <v>#DIV/0!</v>
      </c>
      <c r="BZ322" s="61" t="e">
        <f t="shared" si="338"/>
        <v>#DIV/0!</v>
      </c>
      <c r="CA322" s="61" t="e">
        <f t="shared" si="338"/>
        <v>#DIV/0!</v>
      </c>
      <c r="CB322" s="61" t="e">
        <f t="shared" si="338"/>
        <v>#DIV/0!</v>
      </c>
      <c r="CC322" s="61" t="e">
        <f t="shared" si="338"/>
        <v>#DIV/0!</v>
      </c>
      <c r="CD322" s="61" t="e">
        <f t="shared" si="338"/>
        <v>#DIV/0!</v>
      </c>
      <c r="CE322" s="61" t="e">
        <f t="shared" si="338"/>
        <v>#DIV/0!</v>
      </c>
      <c r="CF322" s="61" t="e">
        <f t="shared" si="338"/>
        <v>#DIV/0!</v>
      </c>
      <c r="CG322" s="61" t="e">
        <f t="shared" si="338"/>
        <v>#DIV/0!</v>
      </c>
      <c r="CH322" s="61" t="e">
        <f t="shared" ref="CH322:CW347" si="339">U322/$BM322</f>
        <v>#DIV/0!</v>
      </c>
      <c r="CI322" s="61" t="e">
        <f t="shared" si="339"/>
        <v>#DIV/0!</v>
      </c>
      <c r="CJ322" s="61" t="e">
        <f t="shared" si="339"/>
        <v>#DIV/0!</v>
      </c>
      <c r="CK322" s="61" t="e">
        <f t="shared" si="339"/>
        <v>#DIV/0!</v>
      </c>
      <c r="CL322" s="61" t="e">
        <f t="shared" si="339"/>
        <v>#DIV/0!</v>
      </c>
      <c r="CM322" s="61" t="e">
        <f>Z322/$BM322</f>
        <v>#DIV/0!</v>
      </c>
      <c r="CN322" s="61" t="e">
        <f t="shared" ref="CN322:DC337" si="340">AA322/$BM322</f>
        <v>#DIV/0!</v>
      </c>
      <c r="CO322" s="61" t="e">
        <f t="shared" si="340"/>
        <v>#DIV/0!</v>
      </c>
      <c r="CP322" s="61" t="e">
        <f t="shared" si="340"/>
        <v>#DIV/0!</v>
      </c>
      <c r="CQ322" s="61" t="e">
        <f t="shared" si="340"/>
        <v>#DIV/0!</v>
      </c>
      <c r="CR322" s="61" t="e">
        <f t="shared" si="340"/>
        <v>#DIV/0!</v>
      </c>
      <c r="CS322" s="61" t="e">
        <f t="shared" si="340"/>
        <v>#DIV/0!</v>
      </c>
      <c r="CT322" s="61" t="e">
        <f t="shared" si="340"/>
        <v>#DIV/0!</v>
      </c>
      <c r="CU322" s="61" t="e">
        <f t="shared" si="340"/>
        <v>#DIV/0!</v>
      </c>
      <c r="CV322" s="61" t="e">
        <f t="shared" si="340"/>
        <v>#DIV/0!</v>
      </c>
      <c r="CW322" s="61" t="e">
        <f t="shared" si="340"/>
        <v>#DIV/0!</v>
      </c>
      <c r="CX322" s="61" t="e">
        <f t="shared" si="340"/>
        <v>#DIV/0!</v>
      </c>
      <c r="CY322" s="61" t="e">
        <f t="shared" si="340"/>
        <v>#DIV/0!</v>
      </c>
      <c r="CZ322" s="61" t="e">
        <f t="shared" si="340"/>
        <v>#DIV/0!</v>
      </c>
      <c r="DA322" s="61" t="e">
        <f t="shared" si="340"/>
        <v>#DIV/0!</v>
      </c>
      <c r="DB322" s="61" t="e">
        <f t="shared" si="340"/>
        <v>#DIV/0!</v>
      </c>
      <c r="DC322" s="61" t="e">
        <f t="shared" si="340"/>
        <v>#DIV/0!</v>
      </c>
      <c r="DD322" s="61" t="e">
        <f t="shared" ref="DD322:DS337" si="341">AQ322/$BM322</f>
        <v>#DIV/0!</v>
      </c>
      <c r="DE322" s="61" t="e">
        <f t="shared" si="341"/>
        <v>#DIV/0!</v>
      </c>
      <c r="DF322" s="61" t="e">
        <f t="shared" si="341"/>
        <v>#DIV/0!</v>
      </c>
      <c r="DG322" s="61" t="e">
        <f t="shared" si="341"/>
        <v>#DIV/0!</v>
      </c>
      <c r="DH322" s="61" t="e">
        <f t="shared" si="341"/>
        <v>#DIV/0!</v>
      </c>
      <c r="DI322" s="61" t="e">
        <f t="shared" si="341"/>
        <v>#DIV/0!</v>
      </c>
      <c r="DJ322" s="61" t="e">
        <f t="shared" si="341"/>
        <v>#DIV/0!</v>
      </c>
      <c r="DK322" s="61" t="e">
        <f t="shared" si="341"/>
        <v>#DIV/0!</v>
      </c>
      <c r="DL322" s="61" t="e">
        <f t="shared" si="341"/>
        <v>#DIV/0!</v>
      </c>
      <c r="DM322" s="61" t="e">
        <f t="shared" si="341"/>
        <v>#DIV/0!</v>
      </c>
      <c r="DN322" s="61" t="e">
        <f t="shared" si="341"/>
        <v>#DIV/0!</v>
      </c>
      <c r="DO322" s="61" t="e">
        <f t="shared" si="341"/>
        <v>#DIV/0!</v>
      </c>
      <c r="DP322" s="61" t="e">
        <f t="shared" si="341"/>
        <v>#DIV/0!</v>
      </c>
      <c r="DQ322" s="61" t="e">
        <f t="shared" si="341"/>
        <v>#DIV/0!</v>
      </c>
      <c r="DR322" s="61" t="e">
        <f t="shared" si="341"/>
        <v>#DIV/0!</v>
      </c>
      <c r="DS322" s="61" t="e">
        <f t="shared" si="341"/>
        <v>#DIV/0!</v>
      </c>
      <c r="DT322" s="61" t="e">
        <f t="shared" ref="DT322:DY364" si="342">BG322/$BM322</f>
        <v>#DIV/0!</v>
      </c>
      <c r="DU322" s="61" t="e">
        <f t="shared" si="342"/>
        <v>#DIV/0!</v>
      </c>
      <c r="DV322" s="61" t="e">
        <f t="shared" si="342"/>
        <v>#DIV/0!</v>
      </c>
      <c r="DW322" s="61" t="e">
        <f t="shared" si="342"/>
        <v>#DIV/0!</v>
      </c>
      <c r="DX322" s="61" t="e">
        <f t="shared" si="342"/>
        <v>#DIV/0!</v>
      </c>
      <c r="DY322" s="61" t="e">
        <f t="shared" si="342"/>
        <v>#DIV/0!</v>
      </c>
      <c r="DZ322" s="61" t="e">
        <f>SUM(BQ322:DY322)</f>
        <v>#DIV/0!</v>
      </c>
    </row>
    <row r="323" spans="1:130">
      <c r="A323" s="53">
        <v>1</v>
      </c>
      <c r="B323" s="63">
        <f t="shared" ref="B323:B342" si="343">B259</f>
        <v>0.125</v>
      </c>
      <c r="C323" s="53">
        <v>2001</v>
      </c>
      <c r="D323" s="64">
        <f>VLOOKUP($C$66,$D$3:$K$63,$A$72,0)*(B323-B322)</f>
        <v>0</v>
      </c>
      <c r="E323" s="64">
        <f>VLOOKUP($C$67,$D$3:$K$63,$A$72,0)*B322</f>
        <v>0</v>
      </c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54">
        <f t="shared" ref="BM323:BM382" si="344">SUM(D323:BL323)</f>
        <v>0</v>
      </c>
      <c r="BP323" s="53">
        <v>2001</v>
      </c>
      <c r="BQ323" s="61" t="e">
        <f t="shared" ref="BQ323:CF352" si="345">D323/$BM323</f>
        <v>#DIV/0!</v>
      </c>
      <c r="BR323" s="61" t="e">
        <f t="shared" si="338"/>
        <v>#DIV/0!</v>
      </c>
      <c r="BS323" s="61" t="e">
        <f t="shared" si="338"/>
        <v>#DIV/0!</v>
      </c>
      <c r="BT323" s="61" t="e">
        <f t="shared" si="338"/>
        <v>#DIV/0!</v>
      </c>
      <c r="BU323" s="61" t="e">
        <f t="shared" si="338"/>
        <v>#DIV/0!</v>
      </c>
      <c r="BV323" s="61" t="e">
        <f t="shared" si="338"/>
        <v>#DIV/0!</v>
      </c>
      <c r="BW323" s="61" t="e">
        <f t="shared" si="338"/>
        <v>#DIV/0!</v>
      </c>
      <c r="BX323" s="61" t="e">
        <f t="shared" si="338"/>
        <v>#DIV/0!</v>
      </c>
      <c r="BY323" s="61" t="e">
        <f t="shared" si="338"/>
        <v>#DIV/0!</v>
      </c>
      <c r="BZ323" s="61" t="e">
        <f t="shared" si="338"/>
        <v>#DIV/0!</v>
      </c>
      <c r="CA323" s="61" t="e">
        <f t="shared" si="338"/>
        <v>#DIV/0!</v>
      </c>
      <c r="CB323" s="61" t="e">
        <f t="shared" si="338"/>
        <v>#DIV/0!</v>
      </c>
      <c r="CC323" s="61" t="e">
        <f t="shared" si="338"/>
        <v>#DIV/0!</v>
      </c>
      <c r="CD323" s="61" t="e">
        <f t="shared" si="338"/>
        <v>#DIV/0!</v>
      </c>
      <c r="CE323" s="61" t="e">
        <f t="shared" si="338"/>
        <v>#DIV/0!</v>
      </c>
      <c r="CF323" s="61" t="e">
        <f t="shared" si="338"/>
        <v>#DIV/0!</v>
      </c>
      <c r="CG323" s="61" t="e">
        <f t="shared" si="338"/>
        <v>#DIV/0!</v>
      </c>
      <c r="CH323" s="61" t="e">
        <f t="shared" si="339"/>
        <v>#DIV/0!</v>
      </c>
      <c r="CI323" s="61" t="e">
        <f t="shared" si="339"/>
        <v>#DIV/0!</v>
      </c>
      <c r="CJ323" s="61" t="e">
        <f t="shared" si="339"/>
        <v>#DIV/0!</v>
      </c>
      <c r="CK323" s="61" t="e">
        <f t="shared" si="339"/>
        <v>#DIV/0!</v>
      </c>
      <c r="CL323" s="61" t="e">
        <f t="shared" si="339"/>
        <v>#DIV/0!</v>
      </c>
      <c r="CM323" s="61" t="e">
        <f t="shared" si="339"/>
        <v>#DIV/0!</v>
      </c>
      <c r="CN323" s="61" t="e">
        <f t="shared" si="340"/>
        <v>#DIV/0!</v>
      </c>
      <c r="CO323" s="61" t="e">
        <f t="shared" si="340"/>
        <v>#DIV/0!</v>
      </c>
      <c r="CP323" s="61" t="e">
        <f t="shared" si="340"/>
        <v>#DIV/0!</v>
      </c>
      <c r="CQ323" s="61" t="e">
        <f t="shared" si="340"/>
        <v>#DIV/0!</v>
      </c>
      <c r="CR323" s="61" t="e">
        <f t="shared" si="340"/>
        <v>#DIV/0!</v>
      </c>
      <c r="CS323" s="61" t="e">
        <f t="shared" si="340"/>
        <v>#DIV/0!</v>
      </c>
      <c r="CT323" s="61" t="e">
        <f t="shared" si="340"/>
        <v>#DIV/0!</v>
      </c>
      <c r="CU323" s="61" t="e">
        <f t="shared" si="340"/>
        <v>#DIV/0!</v>
      </c>
      <c r="CV323" s="61" t="e">
        <f t="shared" si="340"/>
        <v>#DIV/0!</v>
      </c>
      <c r="CW323" s="61" t="e">
        <f t="shared" si="340"/>
        <v>#DIV/0!</v>
      </c>
      <c r="CX323" s="61" t="e">
        <f t="shared" si="340"/>
        <v>#DIV/0!</v>
      </c>
      <c r="CY323" s="61" t="e">
        <f t="shared" si="340"/>
        <v>#DIV/0!</v>
      </c>
      <c r="CZ323" s="61" t="e">
        <f t="shared" si="340"/>
        <v>#DIV/0!</v>
      </c>
      <c r="DA323" s="61" t="e">
        <f t="shared" si="340"/>
        <v>#DIV/0!</v>
      </c>
      <c r="DB323" s="61" t="e">
        <f t="shared" si="340"/>
        <v>#DIV/0!</v>
      </c>
      <c r="DC323" s="61" t="e">
        <f t="shared" si="340"/>
        <v>#DIV/0!</v>
      </c>
      <c r="DD323" s="61" t="e">
        <f t="shared" si="341"/>
        <v>#DIV/0!</v>
      </c>
      <c r="DE323" s="61" t="e">
        <f t="shared" si="341"/>
        <v>#DIV/0!</v>
      </c>
      <c r="DF323" s="61" t="e">
        <f t="shared" si="341"/>
        <v>#DIV/0!</v>
      </c>
      <c r="DG323" s="61" t="e">
        <f t="shared" si="341"/>
        <v>#DIV/0!</v>
      </c>
      <c r="DH323" s="61" t="e">
        <f t="shared" si="341"/>
        <v>#DIV/0!</v>
      </c>
      <c r="DI323" s="61" t="e">
        <f t="shared" si="341"/>
        <v>#DIV/0!</v>
      </c>
      <c r="DJ323" s="61" t="e">
        <f t="shared" si="341"/>
        <v>#DIV/0!</v>
      </c>
      <c r="DK323" s="61" t="e">
        <f t="shared" si="341"/>
        <v>#DIV/0!</v>
      </c>
      <c r="DL323" s="61" t="e">
        <f t="shared" si="341"/>
        <v>#DIV/0!</v>
      </c>
      <c r="DM323" s="61" t="e">
        <f t="shared" si="341"/>
        <v>#DIV/0!</v>
      </c>
      <c r="DN323" s="61" t="e">
        <f t="shared" si="341"/>
        <v>#DIV/0!</v>
      </c>
      <c r="DO323" s="61" t="e">
        <f t="shared" si="341"/>
        <v>#DIV/0!</v>
      </c>
      <c r="DP323" s="61" t="e">
        <f t="shared" si="341"/>
        <v>#DIV/0!</v>
      </c>
      <c r="DQ323" s="61" t="e">
        <f t="shared" si="341"/>
        <v>#DIV/0!</v>
      </c>
      <c r="DR323" s="61" t="e">
        <f t="shared" si="341"/>
        <v>#DIV/0!</v>
      </c>
      <c r="DS323" s="61" t="e">
        <f t="shared" si="341"/>
        <v>#DIV/0!</v>
      </c>
      <c r="DT323" s="61" t="e">
        <f t="shared" si="342"/>
        <v>#DIV/0!</v>
      </c>
      <c r="DU323" s="61" t="e">
        <f t="shared" si="342"/>
        <v>#DIV/0!</v>
      </c>
      <c r="DV323" s="61" t="e">
        <f t="shared" si="342"/>
        <v>#DIV/0!</v>
      </c>
      <c r="DW323" s="61" t="e">
        <f t="shared" si="342"/>
        <v>#DIV/0!</v>
      </c>
      <c r="DX323" s="61" t="e">
        <f t="shared" si="342"/>
        <v>#DIV/0!</v>
      </c>
      <c r="DY323" s="61" t="e">
        <f t="shared" si="342"/>
        <v>#DIV/0!</v>
      </c>
      <c r="DZ323" s="61" t="e">
        <f t="shared" ref="DZ323:DZ361" si="346">SUM(BQ323:DY323)</f>
        <v>#DIV/0!</v>
      </c>
    </row>
    <row r="324" spans="1:130">
      <c r="A324" s="53">
        <v>2</v>
      </c>
      <c r="B324" s="63">
        <f t="shared" si="343"/>
        <v>0.25</v>
      </c>
      <c r="C324" s="53">
        <v>2002</v>
      </c>
      <c r="D324" s="64">
        <f t="shared" ref="D324:D342" si="347">VLOOKUP($C$66,$D$3:$K$63,$A$72,0)*(B324-B323)</f>
        <v>0</v>
      </c>
      <c r="E324" s="64">
        <f>VLOOKUP($C$67,$D$3:$K$63,$A$72,0)*(B323-B322)</f>
        <v>0</v>
      </c>
      <c r="F324" s="64">
        <f>VLOOKUP($C$68,$D$3:$K$63,$A$72,0)*B322</f>
        <v>0</v>
      </c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54">
        <f t="shared" si="344"/>
        <v>0</v>
      </c>
      <c r="BP324" s="53">
        <v>2002</v>
      </c>
      <c r="BQ324" s="61" t="e">
        <f t="shared" si="345"/>
        <v>#DIV/0!</v>
      </c>
      <c r="BR324" s="61" t="e">
        <f t="shared" si="338"/>
        <v>#DIV/0!</v>
      </c>
      <c r="BS324" s="61" t="e">
        <f t="shared" si="338"/>
        <v>#DIV/0!</v>
      </c>
      <c r="BT324" s="61" t="e">
        <f t="shared" si="338"/>
        <v>#DIV/0!</v>
      </c>
      <c r="BU324" s="61" t="e">
        <f t="shared" si="338"/>
        <v>#DIV/0!</v>
      </c>
      <c r="BV324" s="61" t="e">
        <f t="shared" si="338"/>
        <v>#DIV/0!</v>
      </c>
      <c r="BW324" s="61" t="e">
        <f t="shared" si="338"/>
        <v>#DIV/0!</v>
      </c>
      <c r="BX324" s="61" t="e">
        <f t="shared" si="338"/>
        <v>#DIV/0!</v>
      </c>
      <c r="BY324" s="61" t="e">
        <f t="shared" si="338"/>
        <v>#DIV/0!</v>
      </c>
      <c r="BZ324" s="61" t="e">
        <f t="shared" si="338"/>
        <v>#DIV/0!</v>
      </c>
      <c r="CA324" s="61" t="e">
        <f t="shared" si="338"/>
        <v>#DIV/0!</v>
      </c>
      <c r="CB324" s="61" t="e">
        <f t="shared" si="338"/>
        <v>#DIV/0!</v>
      </c>
      <c r="CC324" s="61" t="e">
        <f t="shared" si="338"/>
        <v>#DIV/0!</v>
      </c>
      <c r="CD324" s="61" t="e">
        <f t="shared" si="338"/>
        <v>#DIV/0!</v>
      </c>
      <c r="CE324" s="61" t="e">
        <f t="shared" si="338"/>
        <v>#DIV/0!</v>
      </c>
      <c r="CF324" s="61" t="e">
        <f t="shared" si="338"/>
        <v>#DIV/0!</v>
      </c>
      <c r="CG324" s="61" t="e">
        <f t="shared" si="338"/>
        <v>#DIV/0!</v>
      </c>
      <c r="CH324" s="61" t="e">
        <f t="shared" si="339"/>
        <v>#DIV/0!</v>
      </c>
      <c r="CI324" s="61" t="e">
        <f t="shared" si="339"/>
        <v>#DIV/0!</v>
      </c>
      <c r="CJ324" s="61" t="e">
        <f t="shared" si="339"/>
        <v>#DIV/0!</v>
      </c>
      <c r="CK324" s="61" t="e">
        <f t="shared" si="339"/>
        <v>#DIV/0!</v>
      </c>
      <c r="CL324" s="61" t="e">
        <f t="shared" si="339"/>
        <v>#DIV/0!</v>
      </c>
      <c r="CM324" s="61" t="e">
        <f t="shared" si="339"/>
        <v>#DIV/0!</v>
      </c>
      <c r="CN324" s="61" t="e">
        <f t="shared" si="340"/>
        <v>#DIV/0!</v>
      </c>
      <c r="CO324" s="61" t="e">
        <f t="shared" si="340"/>
        <v>#DIV/0!</v>
      </c>
      <c r="CP324" s="61" t="e">
        <f t="shared" si="340"/>
        <v>#DIV/0!</v>
      </c>
      <c r="CQ324" s="61" t="e">
        <f t="shared" si="340"/>
        <v>#DIV/0!</v>
      </c>
      <c r="CR324" s="61" t="e">
        <f t="shared" si="340"/>
        <v>#DIV/0!</v>
      </c>
      <c r="CS324" s="61" t="e">
        <f t="shared" si="340"/>
        <v>#DIV/0!</v>
      </c>
      <c r="CT324" s="61" t="e">
        <f t="shared" si="340"/>
        <v>#DIV/0!</v>
      </c>
      <c r="CU324" s="61" t="e">
        <f t="shared" si="340"/>
        <v>#DIV/0!</v>
      </c>
      <c r="CV324" s="61" t="e">
        <f t="shared" si="340"/>
        <v>#DIV/0!</v>
      </c>
      <c r="CW324" s="61" t="e">
        <f t="shared" si="340"/>
        <v>#DIV/0!</v>
      </c>
      <c r="CX324" s="61" t="e">
        <f t="shared" si="340"/>
        <v>#DIV/0!</v>
      </c>
      <c r="CY324" s="61" t="e">
        <f t="shared" si="340"/>
        <v>#DIV/0!</v>
      </c>
      <c r="CZ324" s="61" t="e">
        <f t="shared" si="340"/>
        <v>#DIV/0!</v>
      </c>
      <c r="DA324" s="61" t="e">
        <f t="shared" si="340"/>
        <v>#DIV/0!</v>
      </c>
      <c r="DB324" s="61" t="e">
        <f t="shared" si="340"/>
        <v>#DIV/0!</v>
      </c>
      <c r="DC324" s="61" t="e">
        <f t="shared" si="340"/>
        <v>#DIV/0!</v>
      </c>
      <c r="DD324" s="61" t="e">
        <f t="shared" si="341"/>
        <v>#DIV/0!</v>
      </c>
      <c r="DE324" s="61" t="e">
        <f t="shared" si="341"/>
        <v>#DIV/0!</v>
      </c>
      <c r="DF324" s="61" t="e">
        <f t="shared" si="341"/>
        <v>#DIV/0!</v>
      </c>
      <c r="DG324" s="61" t="e">
        <f t="shared" si="341"/>
        <v>#DIV/0!</v>
      </c>
      <c r="DH324" s="61" t="e">
        <f t="shared" si="341"/>
        <v>#DIV/0!</v>
      </c>
      <c r="DI324" s="61" t="e">
        <f t="shared" si="341"/>
        <v>#DIV/0!</v>
      </c>
      <c r="DJ324" s="61" t="e">
        <f t="shared" si="341"/>
        <v>#DIV/0!</v>
      </c>
      <c r="DK324" s="61" t="e">
        <f t="shared" si="341"/>
        <v>#DIV/0!</v>
      </c>
      <c r="DL324" s="61" t="e">
        <f t="shared" si="341"/>
        <v>#DIV/0!</v>
      </c>
      <c r="DM324" s="61" t="e">
        <f t="shared" si="341"/>
        <v>#DIV/0!</v>
      </c>
      <c r="DN324" s="61" t="e">
        <f t="shared" si="341"/>
        <v>#DIV/0!</v>
      </c>
      <c r="DO324" s="61" t="e">
        <f t="shared" si="341"/>
        <v>#DIV/0!</v>
      </c>
      <c r="DP324" s="61" t="e">
        <f t="shared" si="341"/>
        <v>#DIV/0!</v>
      </c>
      <c r="DQ324" s="61" t="e">
        <f t="shared" si="341"/>
        <v>#DIV/0!</v>
      </c>
      <c r="DR324" s="61" t="e">
        <f t="shared" si="341"/>
        <v>#DIV/0!</v>
      </c>
      <c r="DS324" s="61" t="e">
        <f t="shared" si="341"/>
        <v>#DIV/0!</v>
      </c>
      <c r="DT324" s="61" t="e">
        <f t="shared" si="342"/>
        <v>#DIV/0!</v>
      </c>
      <c r="DU324" s="61" t="e">
        <f t="shared" si="342"/>
        <v>#DIV/0!</v>
      </c>
      <c r="DV324" s="61" t="e">
        <f t="shared" si="342"/>
        <v>#DIV/0!</v>
      </c>
      <c r="DW324" s="61" t="e">
        <f t="shared" si="342"/>
        <v>#DIV/0!</v>
      </c>
      <c r="DX324" s="61" t="e">
        <f t="shared" si="342"/>
        <v>#DIV/0!</v>
      </c>
      <c r="DY324" s="61" t="e">
        <f t="shared" si="342"/>
        <v>#DIV/0!</v>
      </c>
      <c r="DZ324" s="61" t="e">
        <f t="shared" si="346"/>
        <v>#DIV/0!</v>
      </c>
    </row>
    <row r="325" spans="1:130">
      <c r="A325" s="53">
        <v>3</v>
      </c>
      <c r="B325" s="63">
        <f t="shared" si="343"/>
        <v>0.375</v>
      </c>
      <c r="C325" s="53">
        <v>2003</v>
      </c>
      <c r="D325" s="64">
        <f t="shared" si="347"/>
        <v>0</v>
      </c>
      <c r="E325" s="64">
        <f t="shared" ref="E325:E343" si="348">VLOOKUP($C$67,$D$3:$K$63,$A$72,0)*(B324-B323)</f>
        <v>0</v>
      </c>
      <c r="F325" s="64">
        <f>VLOOKUP($C$68,$D$3:$K$63,$A$72,0)*(B323-B322)</f>
        <v>0</v>
      </c>
      <c r="G325" s="64">
        <f>VLOOKUP($C$69,$D$3:$K$63,$A$72,0)*B322</f>
        <v>0</v>
      </c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54">
        <f t="shared" si="344"/>
        <v>0</v>
      </c>
      <c r="BP325" s="53">
        <v>2003</v>
      </c>
      <c r="BQ325" s="61" t="e">
        <f t="shared" si="345"/>
        <v>#DIV/0!</v>
      </c>
      <c r="BR325" s="61" t="e">
        <f t="shared" si="338"/>
        <v>#DIV/0!</v>
      </c>
      <c r="BS325" s="61" t="e">
        <f t="shared" si="338"/>
        <v>#DIV/0!</v>
      </c>
      <c r="BT325" s="61" t="e">
        <f t="shared" si="338"/>
        <v>#DIV/0!</v>
      </c>
      <c r="BU325" s="61" t="e">
        <f t="shared" si="338"/>
        <v>#DIV/0!</v>
      </c>
      <c r="BV325" s="61" t="e">
        <f t="shared" si="338"/>
        <v>#DIV/0!</v>
      </c>
      <c r="BW325" s="61" t="e">
        <f t="shared" si="338"/>
        <v>#DIV/0!</v>
      </c>
      <c r="BX325" s="61" t="e">
        <f t="shared" si="338"/>
        <v>#DIV/0!</v>
      </c>
      <c r="BY325" s="61" t="e">
        <f t="shared" si="338"/>
        <v>#DIV/0!</v>
      </c>
      <c r="BZ325" s="61" t="e">
        <f t="shared" si="338"/>
        <v>#DIV/0!</v>
      </c>
      <c r="CA325" s="61" t="e">
        <f t="shared" si="338"/>
        <v>#DIV/0!</v>
      </c>
      <c r="CB325" s="61" t="e">
        <f t="shared" si="338"/>
        <v>#DIV/0!</v>
      </c>
      <c r="CC325" s="61" t="e">
        <f t="shared" si="338"/>
        <v>#DIV/0!</v>
      </c>
      <c r="CD325" s="61" t="e">
        <f t="shared" si="338"/>
        <v>#DIV/0!</v>
      </c>
      <c r="CE325" s="61" t="e">
        <f t="shared" si="338"/>
        <v>#DIV/0!</v>
      </c>
      <c r="CF325" s="61" t="e">
        <f t="shared" si="338"/>
        <v>#DIV/0!</v>
      </c>
      <c r="CG325" s="61" t="e">
        <f t="shared" si="338"/>
        <v>#DIV/0!</v>
      </c>
      <c r="CH325" s="61" t="e">
        <f t="shared" si="339"/>
        <v>#DIV/0!</v>
      </c>
      <c r="CI325" s="61" t="e">
        <f t="shared" si="339"/>
        <v>#DIV/0!</v>
      </c>
      <c r="CJ325" s="61" t="e">
        <f t="shared" si="339"/>
        <v>#DIV/0!</v>
      </c>
      <c r="CK325" s="61" t="e">
        <f t="shared" si="339"/>
        <v>#DIV/0!</v>
      </c>
      <c r="CL325" s="61" t="e">
        <f t="shared" si="339"/>
        <v>#DIV/0!</v>
      </c>
      <c r="CM325" s="61" t="e">
        <f t="shared" si="339"/>
        <v>#DIV/0!</v>
      </c>
      <c r="CN325" s="61" t="e">
        <f t="shared" si="340"/>
        <v>#DIV/0!</v>
      </c>
      <c r="CO325" s="61" t="e">
        <f t="shared" si="340"/>
        <v>#DIV/0!</v>
      </c>
      <c r="CP325" s="61" t="e">
        <f t="shared" si="340"/>
        <v>#DIV/0!</v>
      </c>
      <c r="CQ325" s="61" t="e">
        <f t="shared" si="340"/>
        <v>#DIV/0!</v>
      </c>
      <c r="CR325" s="61" t="e">
        <f t="shared" si="340"/>
        <v>#DIV/0!</v>
      </c>
      <c r="CS325" s="61" t="e">
        <f t="shared" si="340"/>
        <v>#DIV/0!</v>
      </c>
      <c r="CT325" s="61" t="e">
        <f t="shared" si="340"/>
        <v>#DIV/0!</v>
      </c>
      <c r="CU325" s="61" t="e">
        <f t="shared" si="340"/>
        <v>#DIV/0!</v>
      </c>
      <c r="CV325" s="61" t="e">
        <f t="shared" si="340"/>
        <v>#DIV/0!</v>
      </c>
      <c r="CW325" s="61" t="e">
        <f t="shared" si="340"/>
        <v>#DIV/0!</v>
      </c>
      <c r="CX325" s="61" t="e">
        <f t="shared" si="340"/>
        <v>#DIV/0!</v>
      </c>
      <c r="CY325" s="61" t="e">
        <f t="shared" si="340"/>
        <v>#DIV/0!</v>
      </c>
      <c r="CZ325" s="61" t="e">
        <f t="shared" si="340"/>
        <v>#DIV/0!</v>
      </c>
      <c r="DA325" s="61" t="e">
        <f t="shared" si="340"/>
        <v>#DIV/0!</v>
      </c>
      <c r="DB325" s="61" t="e">
        <f t="shared" si="340"/>
        <v>#DIV/0!</v>
      </c>
      <c r="DC325" s="61" t="e">
        <f t="shared" si="340"/>
        <v>#DIV/0!</v>
      </c>
      <c r="DD325" s="61" t="e">
        <f t="shared" si="341"/>
        <v>#DIV/0!</v>
      </c>
      <c r="DE325" s="61" t="e">
        <f t="shared" si="341"/>
        <v>#DIV/0!</v>
      </c>
      <c r="DF325" s="61" t="e">
        <f t="shared" si="341"/>
        <v>#DIV/0!</v>
      </c>
      <c r="DG325" s="61" t="e">
        <f t="shared" si="341"/>
        <v>#DIV/0!</v>
      </c>
      <c r="DH325" s="61" t="e">
        <f t="shared" si="341"/>
        <v>#DIV/0!</v>
      </c>
      <c r="DI325" s="61" t="e">
        <f t="shared" si="341"/>
        <v>#DIV/0!</v>
      </c>
      <c r="DJ325" s="61" t="e">
        <f t="shared" si="341"/>
        <v>#DIV/0!</v>
      </c>
      <c r="DK325" s="61" t="e">
        <f t="shared" si="341"/>
        <v>#DIV/0!</v>
      </c>
      <c r="DL325" s="61" t="e">
        <f t="shared" si="341"/>
        <v>#DIV/0!</v>
      </c>
      <c r="DM325" s="61" t="e">
        <f t="shared" si="341"/>
        <v>#DIV/0!</v>
      </c>
      <c r="DN325" s="61" t="e">
        <f t="shared" si="341"/>
        <v>#DIV/0!</v>
      </c>
      <c r="DO325" s="61" t="e">
        <f t="shared" si="341"/>
        <v>#DIV/0!</v>
      </c>
      <c r="DP325" s="61" t="e">
        <f t="shared" si="341"/>
        <v>#DIV/0!</v>
      </c>
      <c r="DQ325" s="61" t="e">
        <f t="shared" si="341"/>
        <v>#DIV/0!</v>
      </c>
      <c r="DR325" s="61" t="e">
        <f t="shared" si="341"/>
        <v>#DIV/0!</v>
      </c>
      <c r="DS325" s="61" t="e">
        <f t="shared" si="341"/>
        <v>#DIV/0!</v>
      </c>
      <c r="DT325" s="61" t="e">
        <f t="shared" si="342"/>
        <v>#DIV/0!</v>
      </c>
      <c r="DU325" s="61" t="e">
        <f t="shared" si="342"/>
        <v>#DIV/0!</v>
      </c>
      <c r="DV325" s="61" t="e">
        <f t="shared" si="342"/>
        <v>#DIV/0!</v>
      </c>
      <c r="DW325" s="61" t="e">
        <f t="shared" si="342"/>
        <v>#DIV/0!</v>
      </c>
      <c r="DX325" s="61" t="e">
        <f t="shared" si="342"/>
        <v>#DIV/0!</v>
      </c>
      <c r="DY325" s="61" t="e">
        <f t="shared" si="342"/>
        <v>#DIV/0!</v>
      </c>
      <c r="DZ325" s="61" t="e">
        <f t="shared" si="346"/>
        <v>#DIV/0!</v>
      </c>
    </row>
    <row r="326" spans="1:130">
      <c r="A326" s="53">
        <v>4</v>
      </c>
      <c r="B326" s="63">
        <f t="shared" si="343"/>
        <v>0.5</v>
      </c>
      <c r="C326" s="53">
        <v>2004</v>
      </c>
      <c r="D326" s="64">
        <f t="shared" si="347"/>
        <v>0</v>
      </c>
      <c r="E326" s="64">
        <f t="shared" si="348"/>
        <v>0</v>
      </c>
      <c r="F326" s="64">
        <f t="shared" ref="F326:F344" si="349">VLOOKUP($C$68,$D$3:$K$63,$A$72,0)*(B324-B323)</f>
        <v>0</v>
      </c>
      <c r="G326" s="64">
        <f>VLOOKUP($C$69,$D$3:$K$63,$A$72,0)*(B323-B322)</f>
        <v>0</v>
      </c>
      <c r="H326" s="64">
        <f>VLOOKUP($C$70,$D$3:$K$63,$A$72,0)*B322</f>
        <v>0</v>
      </c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54">
        <f t="shared" si="344"/>
        <v>0</v>
      </c>
      <c r="BP326" s="53">
        <v>2004</v>
      </c>
      <c r="BQ326" s="61" t="e">
        <f t="shared" si="345"/>
        <v>#DIV/0!</v>
      </c>
      <c r="BR326" s="61" t="e">
        <f t="shared" si="338"/>
        <v>#DIV/0!</v>
      </c>
      <c r="BS326" s="61" t="e">
        <f t="shared" si="338"/>
        <v>#DIV/0!</v>
      </c>
      <c r="BT326" s="61" t="e">
        <f t="shared" si="338"/>
        <v>#DIV/0!</v>
      </c>
      <c r="BU326" s="61" t="e">
        <f t="shared" si="338"/>
        <v>#DIV/0!</v>
      </c>
      <c r="BV326" s="61" t="e">
        <f t="shared" si="338"/>
        <v>#DIV/0!</v>
      </c>
      <c r="BW326" s="61" t="e">
        <f t="shared" si="338"/>
        <v>#DIV/0!</v>
      </c>
      <c r="BX326" s="61" t="e">
        <f t="shared" si="338"/>
        <v>#DIV/0!</v>
      </c>
      <c r="BY326" s="61" t="e">
        <f t="shared" si="338"/>
        <v>#DIV/0!</v>
      </c>
      <c r="BZ326" s="61" t="e">
        <f t="shared" si="338"/>
        <v>#DIV/0!</v>
      </c>
      <c r="CA326" s="61" t="e">
        <f t="shared" si="338"/>
        <v>#DIV/0!</v>
      </c>
      <c r="CB326" s="61" t="e">
        <f t="shared" si="338"/>
        <v>#DIV/0!</v>
      </c>
      <c r="CC326" s="61" t="e">
        <f t="shared" si="338"/>
        <v>#DIV/0!</v>
      </c>
      <c r="CD326" s="61" t="e">
        <f t="shared" si="338"/>
        <v>#DIV/0!</v>
      </c>
      <c r="CE326" s="61" t="e">
        <f t="shared" si="338"/>
        <v>#DIV/0!</v>
      </c>
      <c r="CF326" s="61" t="e">
        <f t="shared" si="338"/>
        <v>#DIV/0!</v>
      </c>
      <c r="CG326" s="61" t="e">
        <f t="shared" si="338"/>
        <v>#DIV/0!</v>
      </c>
      <c r="CH326" s="61" t="e">
        <f t="shared" si="339"/>
        <v>#DIV/0!</v>
      </c>
      <c r="CI326" s="61" t="e">
        <f t="shared" si="339"/>
        <v>#DIV/0!</v>
      </c>
      <c r="CJ326" s="61" t="e">
        <f t="shared" si="339"/>
        <v>#DIV/0!</v>
      </c>
      <c r="CK326" s="61" t="e">
        <f t="shared" si="339"/>
        <v>#DIV/0!</v>
      </c>
      <c r="CL326" s="61" t="e">
        <f t="shared" si="339"/>
        <v>#DIV/0!</v>
      </c>
      <c r="CM326" s="61" t="e">
        <f t="shared" si="339"/>
        <v>#DIV/0!</v>
      </c>
      <c r="CN326" s="61" t="e">
        <f t="shared" si="340"/>
        <v>#DIV/0!</v>
      </c>
      <c r="CO326" s="61" t="e">
        <f t="shared" si="340"/>
        <v>#DIV/0!</v>
      </c>
      <c r="CP326" s="61" t="e">
        <f t="shared" si="340"/>
        <v>#DIV/0!</v>
      </c>
      <c r="CQ326" s="61" t="e">
        <f t="shared" si="340"/>
        <v>#DIV/0!</v>
      </c>
      <c r="CR326" s="61" t="e">
        <f t="shared" si="340"/>
        <v>#DIV/0!</v>
      </c>
      <c r="CS326" s="61" t="e">
        <f t="shared" si="340"/>
        <v>#DIV/0!</v>
      </c>
      <c r="CT326" s="61" t="e">
        <f t="shared" si="340"/>
        <v>#DIV/0!</v>
      </c>
      <c r="CU326" s="61" t="e">
        <f t="shared" si="340"/>
        <v>#DIV/0!</v>
      </c>
      <c r="CV326" s="61" t="e">
        <f t="shared" si="340"/>
        <v>#DIV/0!</v>
      </c>
      <c r="CW326" s="61" t="e">
        <f t="shared" si="340"/>
        <v>#DIV/0!</v>
      </c>
      <c r="CX326" s="61" t="e">
        <f t="shared" si="340"/>
        <v>#DIV/0!</v>
      </c>
      <c r="CY326" s="61" t="e">
        <f t="shared" si="340"/>
        <v>#DIV/0!</v>
      </c>
      <c r="CZ326" s="61" t="e">
        <f t="shared" si="340"/>
        <v>#DIV/0!</v>
      </c>
      <c r="DA326" s="61" t="e">
        <f t="shared" si="340"/>
        <v>#DIV/0!</v>
      </c>
      <c r="DB326" s="61" t="e">
        <f t="shared" si="340"/>
        <v>#DIV/0!</v>
      </c>
      <c r="DC326" s="61" t="e">
        <f t="shared" si="340"/>
        <v>#DIV/0!</v>
      </c>
      <c r="DD326" s="61" t="e">
        <f t="shared" si="341"/>
        <v>#DIV/0!</v>
      </c>
      <c r="DE326" s="61" t="e">
        <f t="shared" si="341"/>
        <v>#DIV/0!</v>
      </c>
      <c r="DF326" s="61" t="e">
        <f t="shared" si="341"/>
        <v>#DIV/0!</v>
      </c>
      <c r="DG326" s="61" t="e">
        <f t="shared" si="341"/>
        <v>#DIV/0!</v>
      </c>
      <c r="DH326" s="61" t="e">
        <f t="shared" si="341"/>
        <v>#DIV/0!</v>
      </c>
      <c r="DI326" s="61" t="e">
        <f t="shared" si="341"/>
        <v>#DIV/0!</v>
      </c>
      <c r="DJ326" s="61" t="e">
        <f t="shared" si="341"/>
        <v>#DIV/0!</v>
      </c>
      <c r="DK326" s="61" t="e">
        <f t="shared" si="341"/>
        <v>#DIV/0!</v>
      </c>
      <c r="DL326" s="61" t="e">
        <f t="shared" si="341"/>
        <v>#DIV/0!</v>
      </c>
      <c r="DM326" s="61" t="e">
        <f t="shared" si="341"/>
        <v>#DIV/0!</v>
      </c>
      <c r="DN326" s="61" t="e">
        <f t="shared" si="341"/>
        <v>#DIV/0!</v>
      </c>
      <c r="DO326" s="61" t="e">
        <f t="shared" si="341"/>
        <v>#DIV/0!</v>
      </c>
      <c r="DP326" s="61" t="e">
        <f t="shared" si="341"/>
        <v>#DIV/0!</v>
      </c>
      <c r="DQ326" s="61" t="e">
        <f t="shared" si="341"/>
        <v>#DIV/0!</v>
      </c>
      <c r="DR326" s="61" t="e">
        <f t="shared" si="341"/>
        <v>#DIV/0!</v>
      </c>
      <c r="DS326" s="61" t="e">
        <f t="shared" si="341"/>
        <v>#DIV/0!</v>
      </c>
      <c r="DT326" s="61" t="e">
        <f t="shared" si="342"/>
        <v>#DIV/0!</v>
      </c>
      <c r="DU326" s="61" t="e">
        <f t="shared" si="342"/>
        <v>#DIV/0!</v>
      </c>
      <c r="DV326" s="61" t="e">
        <f t="shared" si="342"/>
        <v>#DIV/0!</v>
      </c>
      <c r="DW326" s="61" t="e">
        <f t="shared" si="342"/>
        <v>#DIV/0!</v>
      </c>
      <c r="DX326" s="61" t="e">
        <f t="shared" si="342"/>
        <v>#DIV/0!</v>
      </c>
      <c r="DY326" s="61" t="e">
        <f t="shared" si="342"/>
        <v>#DIV/0!</v>
      </c>
      <c r="DZ326" s="61" t="e">
        <f t="shared" si="346"/>
        <v>#DIV/0!</v>
      </c>
    </row>
    <row r="327" spans="1:130">
      <c r="A327" s="53">
        <v>5</v>
      </c>
      <c r="B327" s="63">
        <f t="shared" si="343"/>
        <v>0.625</v>
      </c>
      <c r="C327" s="53">
        <v>2005</v>
      </c>
      <c r="D327" s="64">
        <f t="shared" si="347"/>
        <v>0</v>
      </c>
      <c r="E327" s="64">
        <f t="shared" si="348"/>
        <v>0</v>
      </c>
      <c r="F327" s="64">
        <f t="shared" si="349"/>
        <v>0</v>
      </c>
      <c r="G327" s="64">
        <f t="shared" ref="G327:G345" si="350">VLOOKUP($C$69,$D$3:$K$63,$A$72,0)*(B324-B323)</f>
        <v>0</v>
      </c>
      <c r="H327" s="64">
        <f>VLOOKUP($C$70,$D$3:$K$63,$A$72,0)*(B323-B322)</f>
        <v>0</v>
      </c>
      <c r="I327" s="64">
        <f>VLOOKUP($C$71,$D$3:$K$63,$A$72,0)*B322</f>
        <v>0</v>
      </c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54">
        <f t="shared" si="344"/>
        <v>0</v>
      </c>
      <c r="BP327" s="53">
        <v>2005</v>
      </c>
      <c r="BQ327" s="61" t="e">
        <f t="shared" si="345"/>
        <v>#DIV/0!</v>
      </c>
      <c r="BR327" s="61" t="e">
        <f t="shared" si="338"/>
        <v>#DIV/0!</v>
      </c>
      <c r="BS327" s="61" t="e">
        <f t="shared" si="338"/>
        <v>#DIV/0!</v>
      </c>
      <c r="BT327" s="61" t="e">
        <f t="shared" si="338"/>
        <v>#DIV/0!</v>
      </c>
      <c r="BU327" s="61" t="e">
        <f t="shared" si="338"/>
        <v>#DIV/0!</v>
      </c>
      <c r="BV327" s="61" t="e">
        <f t="shared" si="338"/>
        <v>#DIV/0!</v>
      </c>
      <c r="BW327" s="61" t="e">
        <f t="shared" si="338"/>
        <v>#DIV/0!</v>
      </c>
      <c r="BX327" s="61" t="e">
        <f t="shared" si="338"/>
        <v>#DIV/0!</v>
      </c>
      <c r="BY327" s="61" t="e">
        <f t="shared" si="338"/>
        <v>#DIV/0!</v>
      </c>
      <c r="BZ327" s="61" t="e">
        <f t="shared" si="338"/>
        <v>#DIV/0!</v>
      </c>
      <c r="CA327" s="61" t="e">
        <f t="shared" si="338"/>
        <v>#DIV/0!</v>
      </c>
      <c r="CB327" s="61" t="e">
        <f t="shared" si="338"/>
        <v>#DIV/0!</v>
      </c>
      <c r="CC327" s="61" t="e">
        <f t="shared" si="338"/>
        <v>#DIV/0!</v>
      </c>
      <c r="CD327" s="61" t="e">
        <f t="shared" si="338"/>
        <v>#DIV/0!</v>
      </c>
      <c r="CE327" s="61" t="e">
        <f t="shared" si="338"/>
        <v>#DIV/0!</v>
      </c>
      <c r="CF327" s="61" t="e">
        <f t="shared" si="338"/>
        <v>#DIV/0!</v>
      </c>
      <c r="CG327" s="61" t="e">
        <f t="shared" si="338"/>
        <v>#DIV/0!</v>
      </c>
      <c r="CH327" s="61" t="e">
        <f t="shared" si="339"/>
        <v>#DIV/0!</v>
      </c>
      <c r="CI327" s="61" t="e">
        <f t="shared" si="339"/>
        <v>#DIV/0!</v>
      </c>
      <c r="CJ327" s="61" t="e">
        <f t="shared" si="339"/>
        <v>#DIV/0!</v>
      </c>
      <c r="CK327" s="61" t="e">
        <f t="shared" si="339"/>
        <v>#DIV/0!</v>
      </c>
      <c r="CL327" s="61" t="e">
        <f t="shared" si="339"/>
        <v>#DIV/0!</v>
      </c>
      <c r="CM327" s="61" t="e">
        <f t="shared" si="339"/>
        <v>#DIV/0!</v>
      </c>
      <c r="CN327" s="61" t="e">
        <f t="shared" si="340"/>
        <v>#DIV/0!</v>
      </c>
      <c r="CO327" s="61" t="e">
        <f t="shared" si="340"/>
        <v>#DIV/0!</v>
      </c>
      <c r="CP327" s="61" t="e">
        <f t="shared" si="340"/>
        <v>#DIV/0!</v>
      </c>
      <c r="CQ327" s="61" t="e">
        <f t="shared" si="340"/>
        <v>#DIV/0!</v>
      </c>
      <c r="CR327" s="61" t="e">
        <f t="shared" si="340"/>
        <v>#DIV/0!</v>
      </c>
      <c r="CS327" s="61" t="e">
        <f t="shared" si="340"/>
        <v>#DIV/0!</v>
      </c>
      <c r="CT327" s="61" t="e">
        <f t="shared" si="340"/>
        <v>#DIV/0!</v>
      </c>
      <c r="CU327" s="61" t="e">
        <f t="shared" si="340"/>
        <v>#DIV/0!</v>
      </c>
      <c r="CV327" s="61" t="e">
        <f t="shared" si="340"/>
        <v>#DIV/0!</v>
      </c>
      <c r="CW327" s="61" t="e">
        <f t="shared" si="340"/>
        <v>#DIV/0!</v>
      </c>
      <c r="CX327" s="61" t="e">
        <f t="shared" si="340"/>
        <v>#DIV/0!</v>
      </c>
      <c r="CY327" s="61" t="e">
        <f t="shared" si="340"/>
        <v>#DIV/0!</v>
      </c>
      <c r="CZ327" s="61" t="e">
        <f t="shared" si="340"/>
        <v>#DIV/0!</v>
      </c>
      <c r="DA327" s="61" t="e">
        <f t="shared" si="340"/>
        <v>#DIV/0!</v>
      </c>
      <c r="DB327" s="61" t="e">
        <f t="shared" si="340"/>
        <v>#DIV/0!</v>
      </c>
      <c r="DC327" s="61" t="e">
        <f t="shared" si="340"/>
        <v>#DIV/0!</v>
      </c>
      <c r="DD327" s="61" t="e">
        <f t="shared" si="341"/>
        <v>#DIV/0!</v>
      </c>
      <c r="DE327" s="61" t="e">
        <f t="shared" si="341"/>
        <v>#DIV/0!</v>
      </c>
      <c r="DF327" s="61" t="e">
        <f t="shared" si="341"/>
        <v>#DIV/0!</v>
      </c>
      <c r="DG327" s="61" t="e">
        <f t="shared" si="341"/>
        <v>#DIV/0!</v>
      </c>
      <c r="DH327" s="61" t="e">
        <f t="shared" si="341"/>
        <v>#DIV/0!</v>
      </c>
      <c r="DI327" s="61" t="e">
        <f t="shared" si="341"/>
        <v>#DIV/0!</v>
      </c>
      <c r="DJ327" s="61" t="e">
        <f t="shared" si="341"/>
        <v>#DIV/0!</v>
      </c>
      <c r="DK327" s="61" t="e">
        <f t="shared" si="341"/>
        <v>#DIV/0!</v>
      </c>
      <c r="DL327" s="61" t="e">
        <f t="shared" si="341"/>
        <v>#DIV/0!</v>
      </c>
      <c r="DM327" s="61" t="e">
        <f t="shared" si="341"/>
        <v>#DIV/0!</v>
      </c>
      <c r="DN327" s="61" t="e">
        <f t="shared" si="341"/>
        <v>#DIV/0!</v>
      </c>
      <c r="DO327" s="61" t="e">
        <f t="shared" si="341"/>
        <v>#DIV/0!</v>
      </c>
      <c r="DP327" s="61" t="e">
        <f t="shared" si="341"/>
        <v>#DIV/0!</v>
      </c>
      <c r="DQ327" s="61" t="e">
        <f t="shared" si="341"/>
        <v>#DIV/0!</v>
      </c>
      <c r="DR327" s="61" t="e">
        <f t="shared" si="341"/>
        <v>#DIV/0!</v>
      </c>
      <c r="DS327" s="61" t="e">
        <f t="shared" si="341"/>
        <v>#DIV/0!</v>
      </c>
      <c r="DT327" s="61" t="e">
        <f t="shared" si="342"/>
        <v>#DIV/0!</v>
      </c>
      <c r="DU327" s="61" t="e">
        <f t="shared" si="342"/>
        <v>#DIV/0!</v>
      </c>
      <c r="DV327" s="61" t="e">
        <f t="shared" si="342"/>
        <v>#DIV/0!</v>
      </c>
      <c r="DW327" s="61" t="e">
        <f t="shared" si="342"/>
        <v>#DIV/0!</v>
      </c>
      <c r="DX327" s="61" t="e">
        <f t="shared" si="342"/>
        <v>#DIV/0!</v>
      </c>
      <c r="DY327" s="61" t="e">
        <f t="shared" si="342"/>
        <v>#DIV/0!</v>
      </c>
      <c r="DZ327" s="61" t="e">
        <f t="shared" si="346"/>
        <v>#DIV/0!</v>
      </c>
    </row>
    <row r="328" spans="1:130">
      <c r="A328" s="53">
        <v>6</v>
      </c>
      <c r="B328" s="63">
        <f t="shared" si="343"/>
        <v>0.75</v>
      </c>
      <c r="C328" s="53">
        <v>2006</v>
      </c>
      <c r="D328" s="64">
        <f t="shared" si="347"/>
        <v>0</v>
      </c>
      <c r="E328" s="64">
        <f t="shared" si="348"/>
        <v>0</v>
      </c>
      <c r="F328" s="64">
        <f t="shared" si="349"/>
        <v>0</v>
      </c>
      <c r="G328" s="64">
        <f t="shared" si="350"/>
        <v>0</v>
      </c>
      <c r="H328" s="64">
        <f t="shared" ref="H328:H346" si="351">VLOOKUP($C$70,$D$3:$K$63,$A$72,0)*(B324-B323)</f>
        <v>0</v>
      </c>
      <c r="I328" s="64">
        <f>VLOOKUP($C$71,$D$3:$K$63,$A$72,0)*(B323-B322)</f>
        <v>0</v>
      </c>
      <c r="J328" s="64">
        <f>VLOOKUP($C$72,$D$3:$K$63,$A$72,0)*B322</f>
        <v>0</v>
      </c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54">
        <f t="shared" si="344"/>
        <v>0</v>
      </c>
      <c r="BP328" s="53">
        <v>2006</v>
      </c>
      <c r="BQ328" s="61" t="e">
        <f t="shared" si="345"/>
        <v>#DIV/0!</v>
      </c>
      <c r="BR328" s="61" t="e">
        <f t="shared" si="338"/>
        <v>#DIV/0!</v>
      </c>
      <c r="BS328" s="61" t="e">
        <f t="shared" si="338"/>
        <v>#DIV/0!</v>
      </c>
      <c r="BT328" s="61" t="e">
        <f t="shared" si="338"/>
        <v>#DIV/0!</v>
      </c>
      <c r="BU328" s="61" t="e">
        <f t="shared" si="338"/>
        <v>#DIV/0!</v>
      </c>
      <c r="BV328" s="61" t="e">
        <f t="shared" si="338"/>
        <v>#DIV/0!</v>
      </c>
      <c r="BW328" s="61" t="e">
        <f t="shared" si="338"/>
        <v>#DIV/0!</v>
      </c>
      <c r="BX328" s="61" t="e">
        <f t="shared" si="338"/>
        <v>#DIV/0!</v>
      </c>
      <c r="BY328" s="61" t="e">
        <f t="shared" si="338"/>
        <v>#DIV/0!</v>
      </c>
      <c r="BZ328" s="61" t="e">
        <f t="shared" si="338"/>
        <v>#DIV/0!</v>
      </c>
      <c r="CA328" s="61" t="e">
        <f t="shared" si="338"/>
        <v>#DIV/0!</v>
      </c>
      <c r="CB328" s="61" t="e">
        <f t="shared" si="338"/>
        <v>#DIV/0!</v>
      </c>
      <c r="CC328" s="61" t="e">
        <f t="shared" si="338"/>
        <v>#DIV/0!</v>
      </c>
      <c r="CD328" s="61" t="e">
        <f t="shared" si="338"/>
        <v>#DIV/0!</v>
      </c>
      <c r="CE328" s="61" t="e">
        <f t="shared" si="338"/>
        <v>#DIV/0!</v>
      </c>
      <c r="CF328" s="61" t="e">
        <f t="shared" si="338"/>
        <v>#DIV/0!</v>
      </c>
      <c r="CG328" s="61" t="e">
        <f t="shared" si="338"/>
        <v>#DIV/0!</v>
      </c>
      <c r="CH328" s="61" t="e">
        <f t="shared" si="339"/>
        <v>#DIV/0!</v>
      </c>
      <c r="CI328" s="61" t="e">
        <f t="shared" si="339"/>
        <v>#DIV/0!</v>
      </c>
      <c r="CJ328" s="61" t="e">
        <f t="shared" si="339"/>
        <v>#DIV/0!</v>
      </c>
      <c r="CK328" s="61" t="e">
        <f t="shared" si="339"/>
        <v>#DIV/0!</v>
      </c>
      <c r="CL328" s="61" t="e">
        <f t="shared" si="339"/>
        <v>#DIV/0!</v>
      </c>
      <c r="CM328" s="61" t="e">
        <f t="shared" si="339"/>
        <v>#DIV/0!</v>
      </c>
      <c r="CN328" s="61" t="e">
        <f t="shared" si="340"/>
        <v>#DIV/0!</v>
      </c>
      <c r="CO328" s="61" t="e">
        <f t="shared" si="340"/>
        <v>#DIV/0!</v>
      </c>
      <c r="CP328" s="61" t="e">
        <f t="shared" si="340"/>
        <v>#DIV/0!</v>
      </c>
      <c r="CQ328" s="61" t="e">
        <f t="shared" si="340"/>
        <v>#DIV/0!</v>
      </c>
      <c r="CR328" s="61" t="e">
        <f t="shared" si="340"/>
        <v>#DIV/0!</v>
      </c>
      <c r="CS328" s="61" t="e">
        <f t="shared" si="340"/>
        <v>#DIV/0!</v>
      </c>
      <c r="CT328" s="61" t="e">
        <f t="shared" si="340"/>
        <v>#DIV/0!</v>
      </c>
      <c r="CU328" s="61" t="e">
        <f t="shared" si="340"/>
        <v>#DIV/0!</v>
      </c>
      <c r="CV328" s="61" t="e">
        <f t="shared" si="340"/>
        <v>#DIV/0!</v>
      </c>
      <c r="CW328" s="61" t="e">
        <f t="shared" si="340"/>
        <v>#DIV/0!</v>
      </c>
      <c r="CX328" s="61" t="e">
        <f t="shared" si="340"/>
        <v>#DIV/0!</v>
      </c>
      <c r="CY328" s="61" t="e">
        <f t="shared" si="340"/>
        <v>#DIV/0!</v>
      </c>
      <c r="CZ328" s="61" t="e">
        <f t="shared" si="340"/>
        <v>#DIV/0!</v>
      </c>
      <c r="DA328" s="61" t="e">
        <f t="shared" si="340"/>
        <v>#DIV/0!</v>
      </c>
      <c r="DB328" s="61" t="e">
        <f t="shared" si="340"/>
        <v>#DIV/0!</v>
      </c>
      <c r="DC328" s="61" t="e">
        <f t="shared" si="340"/>
        <v>#DIV/0!</v>
      </c>
      <c r="DD328" s="61" t="e">
        <f t="shared" si="341"/>
        <v>#DIV/0!</v>
      </c>
      <c r="DE328" s="61" t="e">
        <f t="shared" si="341"/>
        <v>#DIV/0!</v>
      </c>
      <c r="DF328" s="61" t="e">
        <f t="shared" si="341"/>
        <v>#DIV/0!</v>
      </c>
      <c r="DG328" s="61" t="e">
        <f t="shared" si="341"/>
        <v>#DIV/0!</v>
      </c>
      <c r="DH328" s="61" t="e">
        <f t="shared" si="341"/>
        <v>#DIV/0!</v>
      </c>
      <c r="DI328" s="61" t="e">
        <f t="shared" si="341"/>
        <v>#DIV/0!</v>
      </c>
      <c r="DJ328" s="61" t="e">
        <f t="shared" si="341"/>
        <v>#DIV/0!</v>
      </c>
      <c r="DK328" s="61" t="e">
        <f t="shared" si="341"/>
        <v>#DIV/0!</v>
      </c>
      <c r="DL328" s="61" t="e">
        <f t="shared" si="341"/>
        <v>#DIV/0!</v>
      </c>
      <c r="DM328" s="61" t="e">
        <f t="shared" si="341"/>
        <v>#DIV/0!</v>
      </c>
      <c r="DN328" s="61" t="e">
        <f t="shared" si="341"/>
        <v>#DIV/0!</v>
      </c>
      <c r="DO328" s="61" t="e">
        <f t="shared" si="341"/>
        <v>#DIV/0!</v>
      </c>
      <c r="DP328" s="61" t="e">
        <f t="shared" si="341"/>
        <v>#DIV/0!</v>
      </c>
      <c r="DQ328" s="61" t="e">
        <f t="shared" si="341"/>
        <v>#DIV/0!</v>
      </c>
      <c r="DR328" s="61" t="e">
        <f t="shared" si="341"/>
        <v>#DIV/0!</v>
      </c>
      <c r="DS328" s="61" t="e">
        <f t="shared" si="341"/>
        <v>#DIV/0!</v>
      </c>
      <c r="DT328" s="61" t="e">
        <f t="shared" si="342"/>
        <v>#DIV/0!</v>
      </c>
      <c r="DU328" s="61" t="e">
        <f t="shared" si="342"/>
        <v>#DIV/0!</v>
      </c>
      <c r="DV328" s="61" t="e">
        <f t="shared" si="342"/>
        <v>#DIV/0!</v>
      </c>
      <c r="DW328" s="61" t="e">
        <f t="shared" si="342"/>
        <v>#DIV/0!</v>
      </c>
      <c r="DX328" s="61" t="e">
        <f t="shared" si="342"/>
        <v>#DIV/0!</v>
      </c>
      <c r="DY328" s="61" t="e">
        <f t="shared" si="342"/>
        <v>#DIV/0!</v>
      </c>
      <c r="DZ328" s="61" t="e">
        <f t="shared" si="346"/>
        <v>#DIV/0!</v>
      </c>
    </row>
    <row r="329" spans="1:130">
      <c r="A329" s="53">
        <v>7</v>
      </c>
      <c r="B329" s="63">
        <f t="shared" si="343"/>
        <v>0.875</v>
      </c>
      <c r="C329" s="53">
        <v>2007</v>
      </c>
      <c r="D329" s="64">
        <f t="shared" si="347"/>
        <v>0</v>
      </c>
      <c r="E329" s="64">
        <f t="shared" si="348"/>
        <v>0</v>
      </c>
      <c r="F329" s="64">
        <f t="shared" si="349"/>
        <v>0</v>
      </c>
      <c r="G329" s="64">
        <f t="shared" si="350"/>
        <v>0</v>
      </c>
      <c r="H329" s="64">
        <f t="shared" si="351"/>
        <v>0</v>
      </c>
      <c r="I329" s="64">
        <f t="shared" ref="I329:I347" si="352">VLOOKUP($C$71,$D$3:$K$63,$A$72,0)*(B324-B323)</f>
        <v>0</v>
      </c>
      <c r="J329" s="64">
        <f>VLOOKUP($C$72,$D$3:$K$63,$A$72,0)*(B323-B322)</f>
        <v>0</v>
      </c>
      <c r="K329" s="64">
        <f>VLOOKUP($C$73,$D$3:$K$63,$A$72,0)*B322</f>
        <v>0</v>
      </c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54">
        <f t="shared" si="344"/>
        <v>0</v>
      </c>
      <c r="BP329" s="53">
        <v>2007</v>
      </c>
      <c r="BQ329" s="61" t="e">
        <f t="shared" si="345"/>
        <v>#DIV/0!</v>
      </c>
      <c r="BR329" s="61" t="e">
        <f t="shared" si="338"/>
        <v>#DIV/0!</v>
      </c>
      <c r="BS329" s="61" t="e">
        <f t="shared" si="338"/>
        <v>#DIV/0!</v>
      </c>
      <c r="BT329" s="61" t="e">
        <f t="shared" si="338"/>
        <v>#DIV/0!</v>
      </c>
      <c r="BU329" s="61" t="e">
        <f t="shared" si="338"/>
        <v>#DIV/0!</v>
      </c>
      <c r="BV329" s="61" t="e">
        <f t="shared" si="338"/>
        <v>#DIV/0!</v>
      </c>
      <c r="BW329" s="61" t="e">
        <f t="shared" si="338"/>
        <v>#DIV/0!</v>
      </c>
      <c r="BX329" s="61" t="e">
        <f t="shared" si="338"/>
        <v>#DIV/0!</v>
      </c>
      <c r="BY329" s="61" t="e">
        <f t="shared" si="338"/>
        <v>#DIV/0!</v>
      </c>
      <c r="BZ329" s="61" t="e">
        <f t="shared" si="338"/>
        <v>#DIV/0!</v>
      </c>
      <c r="CA329" s="61" t="e">
        <f t="shared" si="338"/>
        <v>#DIV/0!</v>
      </c>
      <c r="CB329" s="61" t="e">
        <f t="shared" si="338"/>
        <v>#DIV/0!</v>
      </c>
      <c r="CC329" s="61" t="e">
        <f t="shared" si="338"/>
        <v>#DIV/0!</v>
      </c>
      <c r="CD329" s="61" t="e">
        <f t="shared" si="338"/>
        <v>#DIV/0!</v>
      </c>
      <c r="CE329" s="61" t="e">
        <f t="shared" si="338"/>
        <v>#DIV/0!</v>
      </c>
      <c r="CF329" s="61" t="e">
        <f t="shared" si="338"/>
        <v>#DIV/0!</v>
      </c>
      <c r="CG329" s="61" t="e">
        <f t="shared" si="338"/>
        <v>#DIV/0!</v>
      </c>
      <c r="CH329" s="61" t="e">
        <f t="shared" si="339"/>
        <v>#DIV/0!</v>
      </c>
      <c r="CI329" s="61" t="e">
        <f t="shared" si="339"/>
        <v>#DIV/0!</v>
      </c>
      <c r="CJ329" s="61" t="e">
        <f t="shared" si="339"/>
        <v>#DIV/0!</v>
      </c>
      <c r="CK329" s="61" t="e">
        <f t="shared" si="339"/>
        <v>#DIV/0!</v>
      </c>
      <c r="CL329" s="61" t="e">
        <f t="shared" si="339"/>
        <v>#DIV/0!</v>
      </c>
      <c r="CM329" s="61" t="e">
        <f t="shared" si="339"/>
        <v>#DIV/0!</v>
      </c>
      <c r="CN329" s="61" t="e">
        <f t="shared" si="340"/>
        <v>#DIV/0!</v>
      </c>
      <c r="CO329" s="61" t="e">
        <f t="shared" si="340"/>
        <v>#DIV/0!</v>
      </c>
      <c r="CP329" s="61" t="e">
        <f t="shared" si="340"/>
        <v>#DIV/0!</v>
      </c>
      <c r="CQ329" s="61" t="e">
        <f t="shared" si="340"/>
        <v>#DIV/0!</v>
      </c>
      <c r="CR329" s="61" t="e">
        <f t="shared" si="340"/>
        <v>#DIV/0!</v>
      </c>
      <c r="CS329" s="61" t="e">
        <f t="shared" si="340"/>
        <v>#DIV/0!</v>
      </c>
      <c r="CT329" s="61" t="e">
        <f t="shared" si="340"/>
        <v>#DIV/0!</v>
      </c>
      <c r="CU329" s="61" t="e">
        <f t="shared" si="340"/>
        <v>#DIV/0!</v>
      </c>
      <c r="CV329" s="61" t="e">
        <f t="shared" si="340"/>
        <v>#DIV/0!</v>
      </c>
      <c r="CW329" s="61" t="e">
        <f t="shared" si="340"/>
        <v>#DIV/0!</v>
      </c>
      <c r="CX329" s="61" t="e">
        <f t="shared" si="340"/>
        <v>#DIV/0!</v>
      </c>
      <c r="CY329" s="61" t="e">
        <f t="shared" si="340"/>
        <v>#DIV/0!</v>
      </c>
      <c r="CZ329" s="61" t="e">
        <f t="shared" si="340"/>
        <v>#DIV/0!</v>
      </c>
      <c r="DA329" s="61" t="e">
        <f t="shared" si="340"/>
        <v>#DIV/0!</v>
      </c>
      <c r="DB329" s="61" t="e">
        <f t="shared" si="340"/>
        <v>#DIV/0!</v>
      </c>
      <c r="DC329" s="61" t="e">
        <f t="shared" si="340"/>
        <v>#DIV/0!</v>
      </c>
      <c r="DD329" s="61" t="e">
        <f t="shared" si="341"/>
        <v>#DIV/0!</v>
      </c>
      <c r="DE329" s="61" t="e">
        <f t="shared" si="341"/>
        <v>#DIV/0!</v>
      </c>
      <c r="DF329" s="61" t="e">
        <f t="shared" si="341"/>
        <v>#DIV/0!</v>
      </c>
      <c r="DG329" s="61" t="e">
        <f t="shared" si="341"/>
        <v>#DIV/0!</v>
      </c>
      <c r="DH329" s="61" t="e">
        <f t="shared" si="341"/>
        <v>#DIV/0!</v>
      </c>
      <c r="DI329" s="61" t="e">
        <f t="shared" si="341"/>
        <v>#DIV/0!</v>
      </c>
      <c r="DJ329" s="61" t="e">
        <f t="shared" si="341"/>
        <v>#DIV/0!</v>
      </c>
      <c r="DK329" s="61" t="e">
        <f t="shared" si="341"/>
        <v>#DIV/0!</v>
      </c>
      <c r="DL329" s="61" t="e">
        <f t="shared" si="341"/>
        <v>#DIV/0!</v>
      </c>
      <c r="DM329" s="61" t="e">
        <f t="shared" si="341"/>
        <v>#DIV/0!</v>
      </c>
      <c r="DN329" s="61" t="e">
        <f t="shared" si="341"/>
        <v>#DIV/0!</v>
      </c>
      <c r="DO329" s="61" t="e">
        <f t="shared" si="341"/>
        <v>#DIV/0!</v>
      </c>
      <c r="DP329" s="61" t="e">
        <f t="shared" si="341"/>
        <v>#DIV/0!</v>
      </c>
      <c r="DQ329" s="61" t="e">
        <f t="shared" si="341"/>
        <v>#DIV/0!</v>
      </c>
      <c r="DR329" s="61" t="e">
        <f t="shared" si="341"/>
        <v>#DIV/0!</v>
      </c>
      <c r="DS329" s="61" t="e">
        <f t="shared" si="341"/>
        <v>#DIV/0!</v>
      </c>
      <c r="DT329" s="61" t="e">
        <f t="shared" si="342"/>
        <v>#DIV/0!</v>
      </c>
      <c r="DU329" s="61" t="e">
        <f t="shared" si="342"/>
        <v>#DIV/0!</v>
      </c>
      <c r="DV329" s="61" t="e">
        <f t="shared" si="342"/>
        <v>#DIV/0!</v>
      </c>
      <c r="DW329" s="61" t="e">
        <f t="shared" si="342"/>
        <v>#DIV/0!</v>
      </c>
      <c r="DX329" s="61" t="e">
        <f t="shared" si="342"/>
        <v>#DIV/0!</v>
      </c>
      <c r="DY329" s="61" t="e">
        <f t="shared" si="342"/>
        <v>#DIV/0!</v>
      </c>
      <c r="DZ329" s="61" t="e">
        <f t="shared" si="346"/>
        <v>#DIV/0!</v>
      </c>
    </row>
    <row r="330" spans="1:130">
      <c r="A330" s="53">
        <v>8</v>
      </c>
      <c r="B330" s="63">
        <f t="shared" si="343"/>
        <v>1</v>
      </c>
      <c r="C330" s="53">
        <v>2008</v>
      </c>
      <c r="D330" s="64">
        <f t="shared" si="347"/>
        <v>0</v>
      </c>
      <c r="E330" s="64">
        <f t="shared" si="348"/>
        <v>0</v>
      </c>
      <c r="F330" s="64">
        <f t="shared" si="349"/>
        <v>0</v>
      </c>
      <c r="G330" s="64">
        <f t="shared" si="350"/>
        <v>0</v>
      </c>
      <c r="H330" s="64">
        <f t="shared" si="351"/>
        <v>0</v>
      </c>
      <c r="I330" s="64">
        <f t="shared" si="352"/>
        <v>0</v>
      </c>
      <c r="J330" s="64">
        <f t="shared" ref="J330:J348" si="353">VLOOKUP($C$72,$D$3:$K$63,$A$72,0)*(B324-B323)</f>
        <v>0</v>
      </c>
      <c r="K330" s="64">
        <f>VLOOKUP($C$73,$D$3:$K$63,$A$72,0)*(B323-B322)</f>
        <v>0</v>
      </c>
      <c r="L330" s="64">
        <f>VLOOKUP($C$74,$D$3:$K$63,$A$72,0)*B322</f>
        <v>0</v>
      </c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54">
        <f t="shared" si="344"/>
        <v>0</v>
      </c>
      <c r="BP330" s="53">
        <v>2008</v>
      </c>
      <c r="BQ330" s="61" t="e">
        <f t="shared" si="345"/>
        <v>#DIV/0!</v>
      </c>
      <c r="BR330" s="61" t="e">
        <f t="shared" si="338"/>
        <v>#DIV/0!</v>
      </c>
      <c r="BS330" s="61" t="e">
        <f t="shared" si="338"/>
        <v>#DIV/0!</v>
      </c>
      <c r="BT330" s="61" t="e">
        <f t="shared" si="338"/>
        <v>#DIV/0!</v>
      </c>
      <c r="BU330" s="61" t="e">
        <f t="shared" si="338"/>
        <v>#DIV/0!</v>
      </c>
      <c r="BV330" s="61" t="e">
        <f t="shared" si="338"/>
        <v>#DIV/0!</v>
      </c>
      <c r="BW330" s="61" t="e">
        <f t="shared" si="338"/>
        <v>#DIV/0!</v>
      </c>
      <c r="BX330" s="61" t="e">
        <f t="shared" si="338"/>
        <v>#DIV/0!</v>
      </c>
      <c r="BY330" s="61" t="e">
        <f t="shared" si="338"/>
        <v>#DIV/0!</v>
      </c>
      <c r="BZ330" s="61" t="e">
        <f t="shared" si="338"/>
        <v>#DIV/0!</v>
      </c>
      <c r="CA330" s="61" t="e">
        <f t="shared" si="338"/>
        <v>#DIV/0!</v>
      </c>
      <c r="CB330" s="61" t="e">
        <f t="shared" si="338"/>
        <v>#DIV/0!</v>
      </c>
      <c r="CC330" s="61" t="e">
        <f t="shared" si="338"/>
        <v>#DIV/0!</v>
      </c>
      <c r="CD330" s="61" t="e">
        <f t="shared" si="338"/>
        <v>#DIV/0!</v>
      </c>
      <c r="CE330" s="61" t="e">
        <f t="shared" si="338"/>
        <v>#DIV/0!</v>
      </c>
      <c r="CF330" s="61" t="e">
        <f t="shared" si="338"/>
        <v>#DIV/0!</v>
      </c>
      <c r="CG330" s="61" t="e">
        <f t="shared" si="338"/>
        <v>#DIV/0!</v>
      </c>
      <c r="CH330" s="61" t="e">
        <f t="shared" si="339"/>
        <v>#DIV/0!</v>
      </c>
      <c r="CI330" s="61" t="e">
        <f t="shared" si="339"/>
        <v>#DIV/0!</v>
      </c>
      <c r="CJ330" s="61" t="e">
        <f t="shared" si="339"/>
        <v>#DIV/0!</v>
      </c>
      <c r="CK330" s="61" t="e">
        <f t="shared" si="339"/>
        <v>#DIV/0!</v>
      </c>
      <c r="CL330" s="61" t="e">
        <f t="shared" si="339"/>
        <v>#DIV/0!</v>
      </c>
      <c r="CM330" s="61" t="e">
        <f t="shared" si="339"/>
        <v>#DIV/0!</v>
      </c>
      <c r="CN330" s="61" t="e">
        <f t="shared" si="340"/>
        <v>#DIV/0!</v>
      </c>
      <c r="CO330" s="61" t="e">
        <f t="shared" si="340"/>
        <v>#DIV/0!</v>
      </c>
      <c r="CP330" s="61" t="e">
        <f t="shared" si="340"/>
        <v>#DIV/0!</v>
      </c>
      <c r="CQ330" s="61" t="e">
        <f t="shared" si="340"/>
        <v>#DIV/0!</v>
      </c>
      <c r="CR330" s="61" t="e">
        <f t="shared" si="340"/>
        <v>#DIV/0!</v>
      </c>
      <c r="CS330" s="61" t="e">
        <f t="shared" si="340"/>
        <v>#DIV/0!</v>
      </c>
      <c r="CT330" s="61" t="e">
        <f t="shared" si="340"/>
        <v>#DIV/0!</v>
      </c>
      <c r="CU330" s="61" t="e">
        <f t="shared" si="340"/>
        <v>#DIV/0!</v>
      </c>
      <c r="CV330" s="61" t="e">
        <f t="shared" si="340"/>
        <v>#DIV/0!</v>
      </c>
      <c r="CW330" s="61" t="e">
        <f t="shared" si="340"/>
        <v>#DIV/0!</v>
      </c>
      <c r="CX330" s="61" t="e">
        <f t="shared" si="340"/>
        <v>#DIV/0!</v>
      </c>
      <c r="CY330" s="61" t="e">
        <f t="shared" si="340"/>
        <v>#DIV/0!</v>
      </c>
      <c r="CZ330" s="61" t="e">
        <f t="shared" si="340"/>
        <v>#DIV/0!</v>
      </c>
      <c r="DA330" s="61" t="e">
        <f t="shared" si="340"/>
        <v>#DIV/0!</v>
      </c>
      <c r="DB330" s="61" t="e">
        <f t="shared" si="340"/>
        <v>#DIV/0!</v>
      </c>
      <c r="DC330" s="61" t="e">
        <f t="shared" si="340"/>
        <v>#DIV/0!</v>
      </c>
      <c r="DD330" s="61" t="e">
        <f t="shared" si="341"/>
        <v>#DIV/0!</v>
      </c>
      <c r="DE330" s="61" t="e">
        <f t="shared" si="341"/>
        <v>#DIV/0!</v>
      </c>
      <c r="DF330" s="61" t="e">
        <f t="shared" si="341"/>
        <v>#DIV/0!</v>
      </c>
      <c r="DG330" s="61" t="e">
        <f t="shared" si="341"/>
        <v>#DIV/0!</v>
      </c>
      <c r="DH330" s="61" t="e">
        <f t="shared" si="341"/>
        <v>#DIV/0!</v>
      </c>
      <c r="DI330" s="61" t="e">
        <f t="shared" si="341"/>
        <v>#DIV/0!</v>
      </c>
      <c r="DJ330" s="61" t="e">
        <f t="shared" si="341"/>
        <v>#DIV/0!</v>
      </c>
      <c r="DK330" s="61" t="e">
        <f t="shared" si="341"/>
        <v>#DIV/0!</v>
      </c>
      <c r="DL330" s="61" t="e">
        <f t="shared" si="341"/>
        <v>#DIV/0!</v>
      </c>
      <c r="DM330" s="61" t="e">
        <f t="shared" si="341"/>
        <v>#DIV/0!</v>
      </c>
      <c r="DN330" s="61" t="e">
        <f t="shared" si="341"/>
        <v>#DIV/0!</v>
      </c>
      <c r="DO330" s="61" t="e">
        <f t="shared" si="341"/>
        <v>#DIV/0!</v>
      </c>
      <c r="DP330" s="61" t="e">
        <f t="shared" si="341"/>
        <v>#DIV/0!</v>
      </c>
      <c r="DQ330" s="61" t="e">
        <f t="shared" si="341"/>
        <v>#DIV/0!</v>
      </c>
      <c r="DR330" s="61" t="e">
        <f t="shared" si="341"/>
        <v>#DIV/0!</v>
      </c>
      <c r="DS330" s="61" t="e">
        <f t="shared" si="341"/>
        <v>#DIV/0!</v>
      </c>
      <c r="DT330" s="61" t="e">
        <f t="shared" si="342"/>
        <v>#DIV/0!</v>
      </c>
      <c r="DU330" s="61" t="e">
        <f t="shared" si="342"/>
        <v>#DIV/0!</v>
      </c>
      <c r="DV330" s="61" t="e">
        <f t="shared" si="342"/>
        <v>#DIV/0!</v>
      </c>
      <c r="DW330" s="61" t="e">
        <f t="shared" si="342"/>
        <v>#DIV/0!</v>
      </c>
      <c r="DX330" s="61" t="e">
        <f t="shared" si="342"/>
        <v>#DIV/0!</v>
      </c>
      <c r="DY330" s="61" t="e">
        <f t="shared" si="342"/>
        <v>#DIV/0!</v>
      </c>
      <c r="DZ330" s="61" t="e">
        <f t="shared" si="346"/>
        <v>#DIV/0!</v>
      </c>
    </row>
    <row r="331" spans="1:130">
      <c r="A331" s="53">
        <v>9</v>
      </c>
      <c r="B331" s="63">
        <f t="shared" si="343"/>
        <v>1</v>
      </c>
      <c r="C331" s="53">
        <v>2009</v>
      </c>
      <c r="D331" s="64">
        <f t="shared" si="347"/>
        <v>0</v>
      </c>
      <c r="E331" s="64">
        <f t="shared" si="348"/>
        <v>0</v>
      </c>
      <c r="F331" s="64">
        <f t="shared" si="349"/>
        <v>0</v>
      </c>
      <c r="G331" s="64">
        <f t="shared" si="350"/>
        <v>0</v>
      </c>
      <c r="H331" s="64">
        <f t="shared" si="351"/>
        <v>0</v>
      </c>
      <c r="I331" s="64">
        <f t="shared" si="352"/>
        <v>0</v>
      </c>
      <c r="J331" s="64">
        <f t="shared" si="353"/>
        <v>0</v>
      </c>
      <c r="K331" s="64">
        <f t="shared" ref="K331:K349" si="354">VLOOKUP($C$73,$D$3:$K$63,$A$72,0)*(B324-B323)</f>
        <v>0</v>
      </c>
      <c r="L331" s="64">
        <f>VLOOKUP($C$74,$D$3:$K$63,$A$72,0)*(B323-B322)</f>
        <v>0</v>
      </c>
      <c r="M331" s="64">
        <f>VLOOKUP($C$75,$D$3:$K$63,$A$72,0)*B322</f>
        <v>0</v>
      </c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54">
        <f t="shared" si="344"/>
        <v>0</v>
      </c>
      <c r="BP331" s="53">
        <v>2009</v>
      </c>
      <c r="BQ331" s="61" t="e">
        <f t="shared" si="345"/>
        <v>#DIV/0!</v>
      </c>
      <c r="BR331" s="61" t="e">
        <f t="shared" si="338"/>
        <v>#DIV/0!</v>
      </c>
      <c r="BS331" s="61" t="e">
        <f t="shared" si="338"/>
        <v>#DIV/0!</v>
      </c>
      <c r="BT331" s="61" t="e">
        <f t="shared" si="338"/>
        <v>#DIV/0!</v>
      </c>
      <c r="BU331" s="61" t="e">
        <f t="shared" si="338"/>
        <v>#DIV/0!</v>
      </c>
      <c r="BV331" s="61" t="e">
        <f t="shared" si="338"/>
        <v>#DIV/0!</v>
      </c>
      <c r="BW331" s="61" t="e">
        <f t="shared" si="338"/>
        <v>#DIV/0!</v>
      </c>
      <c r="BX331" s="61" t="e">
        <f t="shared" si="338"/>
        <v>#DIV/0!</v>
      </c>
      <c r="BY331" s="61" t="e">
        <f t="shared" si="338"/>
        <v>#DIV/0!</v>
      </c>
      <c r="BZ331" s="61" t="e">
        <f t="shared" si="338"/>
        <v>#DIV/0!</v>
      </c>
      <c r="CA331" s="61" t="e">
        <f t="shared" si="338"/>
        <v>#DIV/0!</v>
      </c>
      <c r="CB331" s="61" t="e">
        <f t="shared" si="338"/>
        <v>#DIV/0!</v>
      </c>
      <c r="CC331" s="61" t="e">
        <f t="shared" si="338"/>
        <v>#DIV/0!</v>
      </c>
      <c r="CD331" s="61" t="e">
        <f t="shared" si="338"/>
        <v>#DIV/0!</v>
      </c>
      <c r="CE331" s="61" t="e">
        <f t="shared" si="338"/>
        <v>#DIV/0!</v>
      </c>
      <c r="CF331" s="61" t="e">
        <f t="shared" si="338"/>
        <v>#DIV/0!</v>
      </c>
      <c r="CG331" s="61" t="e">
        <f t="shared" si="338"/>
        <v>#DIV/0!</v>
      </c>
      <c r="CH331" s="61" t="e">
        <f t="shared" si="339"/>
        <v>#DIV/0!</v>
      </c>
      <c r="CI331" s="61" t="e">
        <f t="shared" si="339"/>
        <v>#DIV/0!</v>
      </c>
      <c r="CJ331" s="61" t="e">
        <f t="shared" si="339"/>
        <v>#DIV/0!</v>
      </c>
      <c r="CK331" s="61" t="e">
        <f t="shared" si="339"/>
        <v>#DIV/0!</v>
      </c>
      <c r="CL331" s="61" t="e">
        <f t="shared" si="339"/>
        <v>#DIV/0!</v>
      </c>
      <c r="CM331" s="61" t="e">
        <f t="shared" si="339"/>
        <v>#DIV/0!</v>
      </c>
      <c r="CN331" s="61" t="e">
        <f t="shared" si="340"/>
        <v>#DIV/0!</v>
      </c>
      <c r="CO331" s="61" t="e">
        <f t="shared" si="340"/>
        <v>#DIV/0!</v>
      </c>
      <c r="CP331" s="61" t="e">
        <f t="shared" si="340"/>
        <v>#DIV/0!</v>
      </c>
      <c r="CQ331" s="61" t="e">
        <f t="shared" si="340"/>
        <v>#DIV/0!</v>
      </c>
      <c r="CR331" s="61" t="e">
        <f t="shared" si="340"/>
        <v>#DIV/0!</v>
      </c>
      <c r="CS331" s="61" t="e">
        <f t="shared" si="340"/>
        <v>#DIV/0!</v>
      </c>
      <c r="CT331" s="61" t="e">
        <f t="shared" si="340"/>
        <v>#DIV/0!</v>
      </c>
      <c r="CU331" s="61" t="e">
        <f t="shared" si="340"/>
        <v>#DIV/0!</v>
      </c>
      <c r="CV331" s="61" t="e">
        <f t="shared" si="340"/>
        <v>#DIV/0!</v>
      </c>
      <c r="CW331" s="61" t="e">
        <f t="shared" si="340"/>
        <v>#DIV/0!</v>
      </c>
      <c r="CX331" s="61" t="e">
        <f t="shared" si="340"/>
        <v>#DIV/0!</v>
      </c>
      <c r="CY331" s="61" t="e">
        <f t="shared" si="340"/>
        <v>#DIV/0!</v>
      </c>
      <c r="CZ331" s="61" t="e">
        <f t="shared" si="340"/>
        <v>#DIV/0!</v>
      </c>
      <c r="DA331" s="61" t="e">
        <f t="shared" si="340"/>
        <v>#DIV/0!</v>
      </c>
      <c r="DB331" s="61" t="e">
        <f t="shared" si="340"/>
        <v>#DIV/0!</v>
      </c>
      <c r="DC331" s="61" t="e">
        <f t="shared" si="340"/>
        <v>#DIV/0!</v>
      </c>
      <c r="DD331" s="61" t="e">
        <f t="shared" si="341"/>
        <v>#DIV/0!</v>
      </c>
      <c r="DE331" s="61" t="e">
        <f t="shared" si="341"/>
        <v>#DIV/0!</v>
      </c>
      <c r="DF331" s="61" t="e">
        <f t="shared" si="341"/>
        <v>#DIV/0!</v>
      </c>
      <c r="DG331" s="61" t="e">
        <f t="shared" si="341"/>
        <v>#DIV/0!</v>
      </c>
      <c r="DH331" s="61" t="e">
        <f t="shared" si="341"/>
        <v>#DIV/0!</v>
      </c>
      <c r="DI331" s="61" t="e">
        <f t="shared" si="341"/>
        <v>#DIV/0!</v>
      </c>
      <c r="DJ331" s="61" t="e">
        <f t="shared" si="341"/>
        <v>#DIV/0!</v>
      </c>
      <c r="DK331" s="61" t="e">
        <f t="shared" si="341"/>
        <v>#DIV/0!</v>
      </c>
      <c r="DL331" s="61" t="e">
        <f t="shared" si="341"/>
        <v>#DIV/0!</v>
      </c>
      <c r="DM331" s="61" t="e">
        <f t="shared" si="341"/>
        <v>#DIV/0!</v>
      </c>
      <c r="DN331" s="61" t="e">
        <f t="shared" si="341"/>
        <v>#DIV/0!</v>
      </c>
      <c r="DO331" s="61" t="e">
        <f t="shared" si="341"/>
        <v>#DIV/0!</v>
      </c>
      <c r="DP331" s="61" t="e">
        <f t="shared" si="341"/>
        <v>#DIV/0!</v>
      </c>
      <c r="DQ331" s="61" t="e">
        <f t="shared" si="341"/>
        <v>#DIV/0!</v>
      </c>
      <c r="DR331" s="61" t="e">
        <f t="shared" si="341"/>
        <v>#DIV/0!</v>
      </c>
      <c r="DS331" s="61" t="e">
        <f t="shared" si="341"/>
        <v>#DIV/0!</v>
      </c>
      <c r="DT331" s="61" t="e">
        <f t="shared" si="342"/>
        <v>#DIV/0!</v>
      </c>
      <c r="DU331" s="61" t="e">
        <f t="shared" si="342"/>
        <v>#DIV/0!</v>
      </c>
      <c r="DV331" s="61" t="e">
        <f t="shared" si="342"/>
        <v>#DIV/0!</v>
      </c>
      <c r="DW331" s="61" t="e">
        <f t="shared" si="342"/>
        <v>#DIV/0!</v>
      </c>
      <c r="DX331" s="61" t="e">
        <f t="shared" si="342"/>
        <v>#DIV/0!</v>
      </c>
      <c r="DY331" s="61" t="e">
        <f t="shared" si="342"/>
        <v>#DIV/0!</v>
      </c>
      <c r="DZ331" s="61" t="e">
        <f t="shared" si="346"/>
        <v>#DIV/0!</v>
      </c>
    </row>
    <row r="332" spans="1:130">
      <c r="A332" s="53">
        <v>10</v>
      </c>
      <c r="B332" s="63">
        <f t="shared" si="343"/>
        <v>1</v>
      </c>
      <c r="C332" s="53">
        <v>2010</v>
      </c>
      <c r="D332" s="64">
        <f t="shared" si="347"/>
        <v>0</v>
      </c>
      <c r="E332" s="64">
        <f t="shared" si="348"/>
        <v>0</v>
      </c>
      <c r="F332" s="64">
        <f t="shared" si="349"/>
        <v>0</v>
      </c>
      <c r="G332" s="64">
        <f t="shared" si="350"/>
        <v>0</v>
      </c>
      <c r="H332" s="64">
        <f t="shared" si="351"/>
        <v>0</v>
      </c>
      <c r="I332" s="64">
        <f t="shared" si="352"/>
        <v>0</v>
      </c>
      <c r="J332" s="64">
        <f t="shared" si="353"/>
        <v>0</v>
      </c>
      <c r="K332" s="64">
        <f t="shared" si="354"/>
        <v>0</v>
      </c>
      <c r="L332" s="64">
        <f t="shared" ref="L332:L350" si="355">VLOOKUP($C$74,$D$3:$K$63,$A$72,0)*(B324-B323)</f>
        <v>0</v>
      </c>
      <c r="M332" s="64">
        <f>VLOOKUP($C$75,$D$3:$K$63,$A$72,0)*(B323-B322)</f>
        <v>0</v>
      </c>
      <c r="N332" s="64">
        <f>VLOOKUP($C$76,$D$3:$K$63,$A$72,0)*B322</f>
        <v>0</v>
      </c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54">
        <f t="shared" si="344"/>
        <v>0</v>
      </c>
      <c r="BP332" s="53">
        <v>2010</v>
      </c>
      <c r="BQ332" s="61" t="e">
        <f t="shared" si="345"/>
        <v>#DIV/0!</v>
      </c>
      <c r="BR332" s="61" t="e">
        <f t="shared" si="338"/>
        <v>#DIV/0!</v>
      </c>
      <c r="BS332" s="61" t="e">
        <f t="shared" si="338"/>
        <v>#DIV/0!</v>
      </c>
      <c r="BT332" s="61" t="e">
        <f t="shared" si="338"/>
        <v>#DIV/0!</v>
      </c>
      <c r="BU332" s="61" t="e">
        <f t="shared" si="338"/>
        <v>#DIV/0!</v>
      </c>
      <c r="BV332" s="61" t="e">
        <f t="shared" si="338"/>
        <v>#DIV/0!</v>
      </c>
      <c r="BW332" s="61" t="e">
        <f t="shared" si="338"/>
        <v>#DIV/0!</v>
      </c>
      <c r="BX332" s="61" t="e">
        <f t="shared" si="338"/>
        <v>#DIV/0!</v>
      </c>
      <c r="BY332" s="61" t="e">
        <f t="shared" si="338"/>
        <v>#DIV/0!</v>
      </c>
      <c r="BZ332" s="61" t="e">
        <f t="shared" si="338"/>
        <v>#DIV/0!</v>
      </c>
      <c r="CA332" s="61" t="e">
        <f t="shared" si="338"/>
        <v>#DIV/0!</v>
      </c>
      <c r="CB332" s="61" t="e">
        <f t="shared" si="338"/>
        <v>#DIV/0!</v>
      </c>
      <c r="CC332" s="61" t="e">
        <f t="shared" si="338"/>
        <v>#DIV/0!</v>
      </c>
      <c r="CD332" s="61" t="e">
        <f t="shared" si="338"/>
        <v>#DIV/0!</v>
      </c>
      <c r="CE332" s="61" t="e">
        <f t="shared" si="338"/>
        <v>#DIV/0!</v>
      </c>
      <c r="CF332" s="61" t="e">
        <f t="shared" si="338"/>
        <v>#DIV/0!</v>
      </c>
      <c r="CG332" s="61" t="e">
        <f t="shared" si="338"/>
        <v>#DIV/0!</v>
      </c>
      <c r="CH332" s="61" t="e">
        <f t="shared" si="339"/>
        <v>#DIV/0!</v>
      </c>
      <c r="CI332" s="61" t="e">
        <f t="shared" si="339"/>
        <v>#DIV/0!</v>
      </c>
      <c r="CJ332" s="61" t="e">
        <f t="shared" si="339"/>
        <v>#DIV/0!</v>
      </c>
      <c r="CK332" s="61" t="e">
        <f t="shared" si="339"/>
        <v>#DIV/0!</v>
      </c>
      <c r="CL332" s="61" t="e">
        <f t="shared" si="339"/>
        <v>#DIV/0!</v>
      </c>
      <c r="CM332" s="61" t="e">
        <f t="shared" si="339"/>
        <v>#DIV/0!</v>
      </c>
      <c r="CN332" s="61" t="e">
        <f t="shared" si="340"/>
        <v>#DIV/0!</v>
      </c>
      <c r="CO332" s="61" t="e">
        <f t="shared" si="340"/>
        <v>#DIV/0!</v>
      </c>
      <c r="CP332" s="61" t="e">
        <f t="shared" si="340"/>
        <v>#DIV/0!</v>
      </c>
      <c r="CQ332" s="61" t="e">
        <f t="shared" si="340"/>
        <v>#DIV/0!</v>
      </c>
      <c r="CR332" s="61" t="e">
        <f t="shared" si="340"/>
        <v>#DIV/0!</v>
      </c>
      <c r="CS332" s="61" t="e">
        <f t="shared" si="340"/>
        <v>#DIV/0!</v>
      </c>
      <c r="CT332" s="61" t="e">
        <f t="shared" si="340"/>
        <v>#DIV/0!</v>
      </c>
      <c r="CU332" s="61" t="e">
        <f t="shared" si="340"/>
        <v>#DIV/0!</v>
      </c>
      <c r="CV332" s="61" t="e">
        <f t="shared" si="340"/>
        <v>#DIV/0!</v>
      </c>
      <c r="CW332" s="61" t="e">
        <f t="shared" si="340"/>
        <v>#DIV/0!</v>
      </c>
      <c r="CX332" s="61" t="e">
        <f t="shared" si="340"/>
        <v>#DIV/0!</v>
      </c>
      <c r="CY332" s="61" t="e">
        <f t="shared" si="340"/>
        <v>#DIV/0!</v>
      </c>
      <c r="CZ332" s="61" t="e">
        <f t="shared" si="340"/>
        <v>#DIV/0!</v>
      </c>
      <c r="DA332" s="61" t="e">
        <f t="shared" si="340"/>
        <v>#DIV/0!</v>
      </c>
      <c r="DB332" s="61" t="e">
        <f t="shared" si="340"/>
        <v>#DIV/0!</v>
      </c>
      <c r="DC332" s="61" t="e">
        <f t="shared" si="340"/>
        <v>#DIV/0!</v>
      </c>
      <c r="DD332" s="61" t="e">
        <f t="shared" si="341"/>
        <v>#DIV/0!</v>
      </c>
      <c r="DE332" s="61" t="e">
        <f t="shared" si="341"/>
        <v>#DIV/0!</v>
      </c>
      <c r="DF332" s="61" t="e">
        <f t="shared" si="341"/>
        <v>#DIV/0!</v>
      </c>
      <c r="DG332" s="61" t="e">
        <f t="shared" si="341"/>
        <v>#DIV/0!</v>
      </c>
      <c r="DH332" s="61" t="e">
        <f t="shared" si="341"/>
        <v>#DIV/0!</v>
      </c>
      <c r="DI332" s="61" t="e">
        <f t="shared" si="341"/>
        <v>#DIV/0!</v>
      </c>
      <c r="DJ332" s="61" t="e">
        <f t="shared" si="341"/>
        <v>#DIV/0!</v>
      </c>
      <c r="DK332" s="61" t="e">
        <f t="shared" si="341"/>
        <v>#DIV/0!</v>
      </c>
      <c r="DL332" s="61" t="e">
        <f t="shared" si="341"/>
        <v>#DIV/0!</v>
      </c>
      <c r="DM332" s="61" t="e">
        <f t="shared" si="341"/>
        <v>#DIV/0!</v>
      </c>
      <c r="DN332" s="61" t="e">
        <f t="shared" si="341"/>
        <v>#DIV/0!</v>
      </c>
      <c r="DO332" s="61" t="e">
        <f t="shared" si="341"/>
        <v>#DIV/0!</v>
      </c>
      <c r="DP332" s="61" t="e">
        <f t="shared" si="341"/>
        <v>#DIV/0!</v>
      </c>
      <c r="DQ332" s="61" t="e">
        <f t="shared" si="341"/>
        <v>#DIV/0!</v>
      </c>
      <c r="DR332" s="61" t="e">
        <f t="shared" si="341"/>
        <v>#DIV/0!</v>
      </c>
      <c r="DS332" s="61" t="e">
        <f t="shared" si="341"/>
        <v>#DIV/0!</v>
      </c>
      <c r="DT332" s="61" t="e">
        <f t="shared" si="342"/>
        <v>#DIV/0!</v>
      </c>
      <c r="DU332" s="61" t="e">
        <f t="shared" si="342"/>
        <v>#DIV/0!</v>
      </c>
      <c r="DV332" s="61" t="e">
        <f t="shared" si="342"/>
        <v>#DIV/0!</v>
      </c>
      <c r="DW332" s="61" t="e">
        <f t="shared" si="342"/>
        <v>#DIV/0!</v>
      </c>
      <c r="DX332" s="61" t="e">
        <f t="shared" si="342"/>
        <v>#DIV/0!</v>
      </c>
      <c r="DY332" s="61" t="e">
        <f t="shared" si="342"/>
        <v>#DIV/0!</v>
      </c>
      <c r="DZ332" s="61" t="e">
        <f t="shared" si="346"/>
        <v>#DIV/0!</v>
      </c>
    </row>
    <row r="333" spans="1:130">
      <c r="A333" s="53">
        <v>11</v>
      </c>
      <c r="B333" s="63">
        <f t="shared" si="343"/>
        <v>1</v>
      </c>
      <c r="C333" s="53">
        <v>2011</v>
      </c>
      <c r="D333" s="64">
        <f t="shared" si="347"/>
        <v>0</v>
      </c>
      <c r="E333" s="64">
        <f t="shared" si="348"/>
        <v>0</v>
      </c>
      <c r="F333" s="64">
        <f t="shared" si="349"/>
        <v>0</v>
      </c>
      <c r="G333" s="64">
        <f t="shared" si="350"/>
        <v>0</v>
      </c>
      <c r="H333" s="64">
        <f t="shared" si="351"/>
        <v>0</v>
      </c>
      <c r="I333" s="64">
        <f t="shared" si="352"/>
        <v>0</v>
      </c>
      <c r="J333" s="64">
        <f t="shared" si="353"/>
        <v>0</v>
      </c>
      <c r="K333" s="64">
        <f t="shared" si="354"/>
        <v>0</v>
      </c>
      <c r="L333" s="64">
        <f t="shared" si="355"/>
        <v>0</v>
      </c>
      <c r="M333" s="64">
        <f t="shared" ref="M333:M351" si="356">VLOOKUP($C$75,$D$3:$K$63,$A$72,0)*(B324-B323)</f>
        <v>0</v>
      </c>
      <c r="N333" s="64">
        <f>VLOOKUP($C$76,$D$3:$K$63,$A$72,0)*(B323-B322)</f>
        <v>0</v>
      </c>
      <c r="O333" s="64">
        <f>VLOOKUP($C$77,$D$3:$K$63,$A$72,0)*B322</f>
        <v>0</v>
      </c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54">
        <f t="shared" si="344"/>
        <v>0</v>
      </c>
      <c r="BP333" s="53">
        <v>2011</v>
      </c>
      <c r="BQ333" s="61" t="e">
        <f t="shared" si="345"/>
        <v>#DIV/0!</v>
      </c>
      <c r="BR333" s="61" t="e">
        <f t="shared" si="338"/>
        <v>#DIV/0!</v>
      </c>
      <c r="BS333" s="61" t="e">
        <f t="shared" si="338"/>
        <v>#DIV/0!</v>
      </c>
      <c r="BT333" s="61" t="e">
        <f t="shared" si="338"/>
        <v>#DIV/0!</v>
      </c>
      <c r="BU333" s="61" t="e">
        <f t="shared" si="338"/>
        <v>#DIV/0!</v>
      </c>
      <c r="BV333" s="61" t="e">
        <f t="shared" si="338"/>
        <v>#DIV/0!</v>
      </c>
      <c r="BW333" s="61" t="e">
        <f t="shared" si="338"/>
        <v>#DIV/0!</v>
      </c>
      <c r="BX333" s="61" t="e">
        <f t="shared" si="338"/>
        <v>#DIV/0!</v>
      </c>
      <c r="BY333" s="61" t="e">
        <f t="shared" si="338"/>
        <v>#DIV/0!</v>
      </c>
      <c r="BZ333" s="61" t="e">
        <f t="shared" si="338"/>
        <v>#DIV/0!</v>
      </c>
      <c r="CA333" s="61" t="e">
        <f t="shared" si="338"/>
        <v>#DIV/0!</v>
      </c>
      <c r="CB333" s="61" t="e">
        <f t="shared" si="338"/>
        <v>#DIV/0!</v>
      </c>
      <c r="CC333" s="61" t="e">
        <f t="shared" si="338"/>
        <v>#DIV/0!</v>
      </c>
      <c r="CD333" s="61" t="e">
        <f t="shared" si="338"/>
        <v>#DIV/0!</v>
      </c>
      <c r="CE333" s="61" t="e">
        <f t="shared" si="338"/>
        <v>#DIV/0!</v>
      </c>
      <c r="CF333" s="61" t="e">
        <f t="shared" si="338"/>
        <v>#DIV/0!</v>
      </c>
      <c r="CG333" s="61" t="e">
        <f t="shared" si="338"/>
        <v>#DIV/0!</v>
      </c>
      <c r="CH333" s="61" t="e">
        <f t="shared" si="339"/>
        <v>#DIV/0!</v>
      </c>
      <c r="CI333" s="61" t="e">
        <f t="shared" si="339"/>
        <v>#DIV/0!</v>
      </c>
      <c r="CJ333" s="61" t="e">
        <f t="shared" si="339"/>
        <v>#DIV/0!</v>
      </c>
      <c r="CK333" s="61" t="e">
        <f t="shared" si="339"/>
        <v>#DIV/0!</v>
      </c>
      <c r="CL333" s="61" t="e">
        <f t="shared" si="339"/>
        <v>#DIV/0!</v>
      </c>
      <c r="CM333" s="61" t="e">
        <f t="shared" si="339"/>
        <v>#DIV/0!</v>
      </c>
      <c r="CN333" s="61" t="e">
        <f t="shared" si="340"/>
        <v>#DIV/0!</v>
      </c>
      <c r="CO333" s="61" t="e">
        <f t="shared" si="340"/>
        <v>#DIV/0!</v>
      </c>
      <c r="CP333" s="61" t="e">
        <f t="shared" si="340"/>
        <v>#DIV/0!</v>
      </c>
      <c r="CQ333" s="61" t="e">
        <f t="shared" si="340"/>
        <v>#DIV/0!</v>
      </c>
      <c r="CR333" s="61" t="e">
        <f t="shared" si="340"/>
        <v>#DIV/0!</v>
      </c>
      <c r="CS333" s="61" t="e">
        <f t="shared" si="340"/>
        <v>#DIV/0!</v>
      </c>
      <c r="CT333" s="61" t="e">
        <f t="shared" si="340"/>
        <v>#DIV/0!</v>
      </c>
      <c r="CU333" s="61" t="e">
        <f t="shared" si="340"/>
        <v>#DIV/0!</v>
      </c>
      <c r="CV333" s="61" t="e">
        <f t="shared" si="340"/>
        <v>#DIV/0!</v>
      </c>
      <c r="CW333" s="61" t="e">
        <f t="shared" si="340"/>
        <v>#DIV/0!</v>
      </c>
      <c r="CX333" s="61" t="e">
        <f t="shared" si="340"/>
        <v>#DIV/0!</v>
      </c>
      <c r="CY333" s="61" t="e">
        <f t="shared" si="340"/>
        <v>#DIV/0!</v>
      </c>
      <c r="CZ333" s="61" t="e">
        <f t="shared" si="340"/>
        <v>#DIV/0!</v>
      </c>
      <c r="DA333" s="61" t="e">
        <f t="shared" si="340"/>
        <v>#DIV/0!</v>
      </c>
      <c r="DB333" s="61" t="e">
        <f t="shared" si="340"/>
        <v>#DIV/0!</v>
      </c>
      <c r="DC333" s="61" t="e">
        <f t="shared" si="340"/>
        <v>#DIV/0!</v>
      </c>
      <c r="DD333" s="61" t="e">
        <f t="shared" si="341"/>
        <v>#DIV/0!</v>
      </c>
      <c r="DE333" s="61" t="e">
        <f t="shared" si="341"/>
        <v>#DIV/0!</v>
      </c>
      <c r="DF333" s="61" t="e">
        <f t="shared" si="341"/>
        <v>#DIV/0!</v>
      </c>
      <c r="DG333" s="61" t="e">
        <f t="shared" si="341"/>
        <v>#DIV/0!</v>
      </c>
      <c r="DH333" s="61" t="e">
        <f t="shared" si="341"/>
        <v>#DIV/0!</v>
      </c>
      <c r="DI333" s="61" t="e">
        <f t="shared" si="341"/>
        <v>#DIV/0!</v>
      </c>
      <c r="DJ333" s="61" t="e">
        <f t="shared" si="341"/>
        <v>#DIV/0!</v>
      </c>
      <c r="DK333" s="61" t="e">
        <f t="shared" si="341"/>
        <v>#DIV/0!</v>
      </c>
      <c r="DL333" s="61" t="e">
        <f t="shared" si="341"/>
        <v>#DIV/0!</v>
      </c>
      <c r="DM333" s="61" t="e">
        <f t="shared" si="341"/>
        <v>#DIV/0!</v>
      </c>
      <c r="DN333" s="61" t="e">
        <f t="shared" si="341"/>
        <v>#DIV/0!</v>
      </c>
      <c r="DO333" s="61" t="e">
        <f t="shared" si="341"/>
        <v>#DIV/0!</v>
      </c>
      <c r="DP333" s="61" t="e">
        <f t="shared" si="341"/>
        <v>#DIV/0!</v>
      </c>
      <c r="DQ333" s="61" t="e">
        <f t="shared" si="341"/>
        <v>#DIV/0!</v>
      </c>
      <c r="DR333" s="61" t="e">
        <f t="shared" si="341"/>
        <v>#DIV/0!</v>
      </c>
      <c r="DS333" s="61" t="e">
        <f t="shared" si="341"/>
        <v>#DIV/0!</v>
      </c>
      <c r="DT333" s="61" t="e">
        <f t="shared" si="342"/>
        <v>#DIV/0!</v>
      </c>
      <c r="DU333" s="61" t="e">
        <f t="shared" si="342"/>
        <v>#DIV/0!</v>
      </c>
      <c r="DV333" s="61" t="e">
        <f t="shared" si="342"/>
        <v>#DIV/0!</v>
      </c>
      <c r="DW333" s="61" t="e">
        <f t="shared" si="342"/>
        <v>#DIV/0!</v>
      </c>
      <c r="DX333" s="61" t="e">
        <f t="shared" si="342"/>
        <v>#DIV/0!</v>
      </c>
      <c r="DY333" s="61" t="e">
        <f t="shared" si="342"/>
        <v>#DIV/0!</v>
      </c>
      <c r="DZ333" s="61" t="e">
        <f t="shared" si="346"/>
        <v>#DIV/0!</v>
      </c>
    </row>
    <row r="334" spans="1:130">
      <c r="A334" s="53">
        <v>12</v>
      </c>
      <c r="B334" s="63">
        <f t="shared" si="343"/>
        <v>1</v>
      </c>
      <c r="C334" s="53">
        <v>2012</v>
      </c>
      <c r="D334" s="64">
        <f t="shared" si="347"/>
        <v>0</v>
      </c>
      <c r="E334" s="64">
        <f t="shared" si="348"/>
        <v>0</v>
      </c>
      <c r="F334" s="64">
        <f t="shared" si="349"/>
        <v>0</v>
      </c>
      <c r="G334" s="64">
        <f t="shared" si="350"/>
        <v>0</v>
      </c>
      <c r="H334" s="64">
        <f t="shared" si="351"/>
        <v>0</v>
      </c>
      <c r="I334" s="64">
        <f t="shared" si="352"/>
        <v>0</v>
      </c>
      <c r="J334" s="64">
        <f t="shared" si="353"/>
        <v>0</v>
      </c>
      <c r="K334" s="64">
        <f t="shared" si="354"/>
        <v>0</v>
      </c>
      <c r="L334" s="64">
        <f t="shared" si="355"/>
        <v>0</v>
      </c>
      <c r="M334" s="64">
        <f t="shared" si="356"/>
        <v>0</v>
      </c>
      <c r="N334" s="64">
        <f t="shared" ref="N334:N352" si="357">VLOOKUP($C$76,$D$3:$K$63,$A$72,0)*(B324-B323)</f>
        <v>0</v>
      </c>
      <c r="O334" s="64">
        <f>VLOOKUP($C$77,$D$3:$K$63,$A$72,0)*(B323-B322)</f>
        <v>0</v>
      </c>
      <c r="P334" s="64">
        <f>VLOOKUP($C$78,$D$3:$K$63,$A$72,0)*B322</f>
        <v>0</v>
      </c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54">
        <f t="shared" si="344"/>
        <v>0</v>
      </c>
      <c r="BP334" s="53">
        <v>2012</v>
      </c>
      <c r="BQ334" s="61" t="e">
        <f t="shared" si="345"/>
        <v>#DIV/0!</v>
      </c>
      <c r="BR334" s="61" t="e">
        <f t="shared" si="338"/>
        <v>#DIV/0!</v>
      </c>
      <c r="BS334" s="61" t="e">
        <f t="shared" si="338"/>
        <v>#DIV/0!</v>
      </c>
      <c r="BT334" s="61" t="e">
        <f t="shared" si="338"/>
        <v>#DIV/0!</v>
      </c>
      <c r="BU334" s="61" t="e">
        <f t="shared" si="338"/>
        <v>#DIV/0!</v>
      </c>
      <c r="BV334" s="61" t="e">
        <f t="shared" si="338"/>
        <v>#DIV/0!</v>
      </c>
      <c r="BW334" s="61" t="e">
        <f t="shared" si="338"/>
        <v>#DIV/0!</v>
      </c>
      <c r="BX334" s="61" t="e">
        <f t="shared" si="338"/>
        <v>#DIV/0!</v>
      </c>
      <c r="BY334" s="61" t="e">
        <f t="shared" si="338"/>
        <v>#DIV/0!</v>
      </c>
      <c r="BZ334" s="61" t="e">
        <f t="shared" si="338"/>
        <v>#DIV/0!</v>
      </c>
      <c r="CA334" s="61" t="e">
        <f t="shared" si="338"/>
        <v>#DIV/0!</v>
      </c>
      <c r="CB334" s="61" t="e">
        <f t="shared" si="338"/>
        <v>#DIV/0!</v>
      </c>
      <c r="CC334" s="61" t="e">
        <f t="shared" si="338"/>
        <v>#DIV/0!</v>
      </c>
      <c r="CD334" s="61" t="e">
        <f t="shared" si="338"/>
        <v>#DIV/0!</v>
      </c>
      <c r="CE334" s="61" t="e">
        <f t="shared" si="338"/>
        <v>#DIV/0!</v>
      </c>
      <c r="CF334" s="61" t="e">
        <f t="shared" si="338"/>
        <v>#DIV/0!</v>
      </c>
      <c r="CG334" s="61" t="e">
        <f t="shared" si="338"/>
        <v>#DIV/0!</v>
      </c>
      <c r="CH334" s="61" t="e">
        <f t="shared" si="339"/>
        <v>#DIV/0!</v>
      </c>
      <c r="CI334" s="61" t="e">
        <f t="shared" si="339"/>
        <v>#DIV/0!</v>
      </c>
      <c r="CJ334" s="61" t="e">
        <f t="shared" si="339"/>
        <v>#DIV/0!</v>
      </c>
      <c r="CK334" s="61" t="e">
        <f t="shared" si="339"/>
        <v>#DIV/0!</v>
      </c>
      <c r="CL334" s="61" t="e">
        <f t="shared" si="339"/>
        <v>#DIV/0!</v>
      </c>
      <c r="CM334" s="61" t="e">
        <f t="shared" si="339"/>
        <v>#DIV/0!</v>
      </c>
      <c r="CN334" s="61" t="e">
        <f t="shared" si="340"/>
        <v>#DIV/0!</v>
      </c>
      <c r="CO334" s="61" t="e">
        <f t="shared" si="340"/>
        <v>#DIV/0!</v>
      </c>
      <c r="CP334" s="61" t="e">
        <f t="shared" si="340"/>
        <v>#DIV/0!</v>
      </c>
      <c r="CQ334" s="61" t="e">
        <f t="shared" si="340"/>
        <v>#DIV/0!</v>
      </c>
      <c r="CR334" s="61" t="e">
        <f t="shared" si="340"/>
        <v>#DIV/0!</v>
      </c>
      <c r="CS334" s="61" t="e">
        <f t="shared" si="340"/>
        <v>#DIV/0!</v>
      </c>
      <c r="CT334" s="61" t="e">
        <f t="shared" si="340"/>
        <v>#DIV/0!</v>
      </c>
      <c r="CU334" s="61" t="e">
        <f t="shared" si="340"/>
        <v>#DIV/0!</v>
      </c>
      <c r="CV334" s="61" t="e">
        <f t="shared" si="340"/>
        <v>#DIV/0!</v>
      </c>
      <c r="CW334" s="61" t="e">
        <f t="shared" si="340"/>
        <v>#DIV/0!</v>
      </c>
      <c r="CX334" s="61" t="e">
        <f t="shared" si="340"/>
        <v>#DIV/0!</v>
      </c>
      <c r="CY334" s="61" t="e">
        <f t="shared" si="340"/>
        <v>#DIV/0!</v>
      </c>
      <c r="CZ334" s="61" t="e">
        <f t="shared" si="340"/>
        <v>#DIV/0!</v>
      </c>
      <c r="DA334" s="61" t="e">
        <f t="shared" si="340"/>
        <v>#DIV/0!</v>
      </c>
      <c r="DB334" s="61" t="e">
        <f t="shared" si="340"/>
        <v>#DIV/0!</v>
      </c>
      <c r="DC334" s="61" t="e">
        <f t="shared" si="340"/>
        <v>#DIV/0!</v>
      </c>
      <c r="DD334" s="61" t="e">
        <f t="shared" si="341"/>
        <v>#DIV/0!</v>
      </c>
      <c r="DE334" s="61" t="e">
        <f t="shared" si="341"/>
        <v>#DIV/0!</v>
      </c>
      <c r="DF334" s="61" t="e">
        <f t="shared" si="341"/>
        <v>#DIV/0!</v>
      </c>
      <c r="DG334" s="61" t="e">
        <f t="shared" si="341"/>
        <v>#DIV/0!</v>
      </c>
      <c r="DH334" s="61" t="e">
        <f t="shared" si="341"/>
        <v>#DIV/0!</v>
      </c>
      <c r="DI334" s="61" t="e">
        <f t="shared" si="341"/>
        <v>#DIV/0!</v>
      </c>
      <c r="DJ334" s="61" t="e">
        <f t="shared" si="341"/>
        <v>#DIV/0!</v>
      </c>
      <c r="DK334" s="61" t="e">
        <f t="shared" si="341"/>
        <v>#DIV/0!</v>
      </c>
      <c r="DL334" s="61" t="e">
        <f t="shared" si="341"/>
        <v>#DIV/0!</v>
      </c>
      <c r="DM334" s="61" t="e">
        <f t="shared" si="341"/>
        <v>#DIV/0!</v>
      </c>
      <c r="DN334" s="61" t="e">
        <f t="shared" si="341"/>
        <v>#DIV/0!</v>
      </c>
      <c r="DO334" s="61" t="e">
        <f t="shared" si="341"/>
        <v>#DIV/0!</v>
      </c>
      <c r="DP334" s="61" t="e">
        <f t="shared" si="341"/>
        <v>#DIV/0!</v>
      </c>
      <c r="DQ334" s="61" t="e">
        <f t="shared" si="341"/>
        <v>#DIV/0!</v>
      </c>
      <c r="DR334" s="61" t="e">
        <f t="shared" si="341"/>
        <v>#DIV/0!</v>
      </c>
      <c r="DS334" s="61" t="e">
        <f t="shared" si="341"/>
        <v>#DIV/0!</v>
      </c>
      <c r="DT334" s="61" t="e">
        <f t="shared" si="342"/>
        <v>#DIV/0!</v>
      </c>
      <c r="DU334" s="61" t="e">
        <f t="shared" si="342"/>
        <v>#DIV/0!</v>
      </c>
      <c r="DV334" s="61" t="e">
        <f t="shared" si="342"/>
        <v>#DIV/0!</v>
      </c>
      <c r="DW334" s="61" t="e">
        <f t="shared" si="342"/>
        <v>#DIV/0!</v>
      </c>
      <c r="DX334" s="61" t="e">
        <f t="shared" si="342"/>
        <v>#DIV/0!</v>
      </c>
      <c r="DY334" s="61" t="e">
        <f t="shared" si="342"/>
        <v>#DIV/0!</v>
      </c>
      <c r="DZ334" s="61" t="e">
        <f t="shared" si="346"/>
        <v>#DIV/0!</v>
      </c>
    </row>
    <row r="335" spans="1:130">
      <c r="A335" s="53">
        <v>13</v>
      </c>
      <c r="B335" s="63">
        <f t="shared" si="343"/>
        <v>1</v>
      </c>
      <c r="C335" s="53">
        <v>2013</v>
      </c>
      <c r="D335" s="64">
        <f t="shared" si="347"/>
        <v>0</v>
      </c>
      <c r="E335" s="64">
        <f t="shared" si="348"/>
        <v>0</v>
      </c>
      <c r="F335" s="64">
        <f t="shared" si="349"/>
        <v>0</v>
      </c>
      <c r="G335" s="64">
        <f t="shared" si="350"/>
        <v>0</v>
      </c>
      <c r="H335" s="64">
        <f t="shared" si="351"/>
        <v>0</v>
      </c>
      <c r="I335" s="64">
        <f t="shared" si="352"/>
        <v>0</v>
      </c>
      <c r="J335" s="64">
        <f t="shared" si="353"/>
        <v>0</v>
      </c>
      <c r="K335" s="64">
        <f t="shared" si="354"/>
        <v>0</v>
      </c>
      <c r="L335" s="64">
        <f t="shared" si="355"/>
        <v>0</v>
      </c>
      <c r="M335" s="64">
        <f t="shared" si="356"/>
        <v>0</v>
      </c>
      <c r="N335" s="64">
        <f t="shared" si="357"/>
        <v>0</v>
      </c>
      <c r="O335" s="64">
        <f t="shared" ref="O335:O353" si="358">VLOOKUP($C$77,$D$3:$K$63,$A$72,0)*(B324-B323)</f>
        <v>0</v>
      </c>
      <c r="P335" s="64">
        <f>VLOOKUP($C$78,$D$3:$K$63,$A$72,0)*(B323-B322)</f>
        <v>0</v>
      </c>
      <c r="Q335" s="64">
        <f>VLOOKUP($C$79,$D$3:$K$63,$A$72,0)*B322</f>
        <v>0</v>
      </c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54">
        <f t="shared" si="344"/>
        <v>0</v>
      </c>
      <c r="BP335" s="53">
        <v>2013</v>
      </c>
      <c r="BQ335" s="61" t="e">
        <f t="shared" si="345"/>
        <v>#DIV/0!</v>
      </c>
      <c r="BR335" s="61" t="e">
        <f t="shared" si="338"/>
        <v>#DIV/0!</v>
      </c>
      <c r="BS335" s="61" t="e">
        <f t="shared" si="338"/>
        <v>#DIV/0!</v>
      </c>
      <c r="BT335" s="61" t="e">
        <f t="shared" si="338"/>
        <v>#DIV/0!</v>
      </c>
      <c r="BU335" s="61" t="e">
        <f t="shared" si="338"/>
        <v>#DIV/0!</v>
      </c>
      <c r="BV335" s="61" t="e">
        <f t="shared" si="338"/>
        <v>#DIV/0!</v>
      </c>
      <c r="BW335" s="61" t="e">
        <f t="shared" si="338"/>
        <v>#DIV/0!</v>
      </c>
      <c r="BX335" s="61" t="e">
        <f t="shared" si="338"/>
        <v>#DIV/0!</v>
      </c>
      <c r="BY335" s="61" t="e">
        <f t="shared" si="338"/>
        <v>#DIV/0!</v>
      </c>
      <c r="BZ335" s="61" t="e">
        <f t="shared" si="338"/>
        <v>#DIV/0!</v>
      </c>
      <c r="CA335" s="61" t="e">
        <f t="shared" si="338"/>
        <v>#DIV/0!</v>
      </c>
      <c r="CB335" s="61" t="e">
        <f t="shared" si="338"/>
        <v>#DIV/0!</v>
      </c>
      <c r="CC335" s="61" t="e">
        <f t="shared" si="338"/>
        <v>#DIV/0!</v>
      </c>
      <c r="CD335" s="61" t="e">
        <f t="shared" si="338"/>
        <v>#DIV/0!</v>
      </c>
      <c r="CE335" s="61" t="e">
        <f t="shared" si="338"/>
        <v>#DIV/0!</v>
      </c>
      <c r="CF335" s="61" t="e">
        <f t="shared" si="338"/>
        <v>#DIV/0!</v>
      </c>
      <c r="CG335" s="61" t="e">
        <f t="shared" si="338"/>
        <v>#DIV/0!</v>
      </c>
      <c r="CH335" s="61" t="e">
        <f t="shared" si="339"/>
        <v>#DIV/0!</v>
      </c>
      <c r="CI335" s="61" t="e">
        <f t="shared" si="339"/>
        <v>#DIV/0!</v>
      </c>
      <c r="CJ335" s="61" t="e">
        <f t="shared" si="339"/>
        <v>#DIV/0!</v>
      </c>
      <c r="CK335" s="61" t="e">
        <f t="shared" si="339"/>
        <v>#DIV/0!</v>
      </c>
      <c r="CL335" s="61" t="e">
        <f t="shared" si="339"/>
        <v>#DIV/0!</v>
      </c>
      <c r="CM335" s="61" t="e">
        <f t="shared" si="339"/>
        <v>#DIV/0!</v>
      </c>
      <c r="CN335" s="61" t="e">
        <f t="shared" si="340"/>
        <v>#DIV/0!</v>
      </c>
      <c r="CO335" s="61" t="e">
        <f t="shared" si="340"/>
        <v>#DIV/0!</v>
      </c>
      <c r="CP335" s="61" t="e">
        <f t="shared" si="340"/>
        <v>#DIV/0!</v>
      </c>
      <c r="CQ335" s="61" t="e">
        <f t="shared" si="340"/>
        <v>#DIV/0!</v>
      </c>
      <c r="CR335" s="61" t="e">
        <f t="shared" si="340"/>
        <v>#DIV/0!</v>
      </c>
      <c r="CS335" s="61" t="e">
        <f t="shared" si="340"/>
        <v>#DIV/0!</v>
      </c>
      <c r="CT335" s="61" t="e">
        <f t="shared" si="340"/>
        <v>#DIV/0!</v>
      </c>
      <c r="CU335" s="61" t="e">
        <f t="shared" si="340"/>
        <v>#DIV/0!</v>
      </c>
      <c r="CV335" s="61" t="e">
        <f t="shared" si="340"/>
        <v>#DIV/0!</v>
      </c>
      <c r="CW335" s="61" t="e">
        <f t="shared" si="340"/>
        <v>#DIV/0!</v>
      </c>
      <c r="CX335" s="61" t="e">
        <f t="shared" si="340"/>
        <v>#DIV/0!</v>
      </c>
      <c r="CY335" s="61" t="e">
        <f t="shared" si="340"/>
        <v>#DIV/0!</v>
      </c>
      <c r="CZ335" s="61" t="e">
        <f t="shared" si="340"/>
        <v>#DIV/0!</v>
      </c>
      <c r="DA335" s="61" t="e">
        <f t="shared" si="340"/>
        <v>#DIV/0!</v>
      </c>
      <c r="DB335" s="61" t="e">
        <f t="shared" si="340"/>
        <v>#DIV/0!</v>
      </c>
      <c r="DC335" s="61" t="e">
        <f t="shared" si="340"/>
        <v>#DIV/0!</v>
      </c>
      <c r="DD335" s="61" t="e">
        <f t="shared" si="341"/>
        <v>#DIV/0!</v>
      </c>
      <c r="DE335" s="61" t="e">
        <f t="shared" si="341"/>
        <v>#DIV/0!</v>
      </c>
      <c r="DF335" s="61" t="e">
        <f t="shared" si="341"/>
        <v>#DIV/0!</v>
      </c>
      <c r="DG335" s="61" t="e">
        <f t="shared" si="341"/>
        <v>#DIV/0!</v>
      </c>
      <c r="DH335" s="61" t="e">
        <f t="shared" si="341"/>
        <v>#DIV/0!</v>
      </c>
      <c r="DI335" s="61" t="e">
        <f t="shared" si="341"/>
        <v>#DIV/0!</v>
      </c>
      <c r="DJ335" s="61" t="e">
        <f t="shared" si="341"/>
        <v>#DIV/0!</v>
      </c>
      <c r="DK335" s="61" t="e">
        <f t="shared" si="341"/>
        <v>#DIV/0!</v>
      </c>
      <c r="DL335" s="61" t="e">
        <f t="shared" si="341"/>
        <v>#DIV/0!</v>
      </c>
      <c r="DM335" s="61" t="e">
        <f t="shared" si="341"/>
        <v>#DIV/0!</v>
      </c>
      <c r="DN335" s="61" t="e">
        <f t="shared" si="341"/>
        <v>#DIV/0!</v>
      </c>
      <c r="DO335" s="61" t="e">
        <f t="shared" si="341"/>
        <v>#DIV/0!</v>
      </c>
      <c r="DP335" s="61" t="e">
        <f t="shared" si="341"/>
        <v>#DIV/0!</v>
      </c>
      <c r="DQ335" s="61" t="e">
        <f t="shared" si="341"/>
        <v>#DIV/0!</v>
      </c>
      <c r="DR335" s="61" t="e">
        <f t="shared" si="341"/>
        <v>#DIV/0!</v>
      </c>
      <c r="DS335" s="61" t="e">
        <f t="shared" si="341"/>
        <v>#DIV/0!</v>
      </c>
      <c r="DT335" s="61" t="e">
        <f t="shared" si="342"/>
        <v>#DIV/0!</v>
      </c>
      <c r="DU335" s="61" t="e">
        <f t="shared" si="342"/>
        <v>#DIV/0!</v>
      </c>
      <c r="DV335" s="61" t="e">
        <f t="shared" si="342"/>
        <v>#DIV/0!</v>
      </c>
      <c r="DW335" s="61" t="e">
        <f t="shared" si="342"/>
        <v>#DIV/0!</v>
      </c>
      <c r="DX335" s="61" t="e">
        <f t="shared" si="342"/>
        <v>#DIV/0!</v>
      </c>
      <c r="DY335" s="61" t="e">
        <f t="shared" si="342"/>
        <v>#DIV/0!</v>
      </c>
      <c r="DZ335" s="61" t="e">
        <f t="shared" si="346"/>
        <v>#DIV/0!</v>
      </c>
    </row>
    <row r="336" spans="1:130">
      <c r="A336" s="53">
        <v>14</v>
      </c>
      <c r="B336" s="63">
        <f t="shared" si="343"/>
        <v>1</v>
      </c>
      <c r="C336" s="53">
        <v>2014</v>
      </c>
      <c r="D336" s="64">
        <f t="shared" si="347"/>
        <v>0</v>
      </c>
      <c r="E336" s="64">
        <f t="shared" si="348"/>
        <v>0</v>
      </c>
      <c r="F336" s="64">
        <f t="shared" si="349"/>
        <v>0</v>
      </c>
      <c r="G336" s="64">
        <f t="shared" si="350"/>
        <v>0</v>
      </c>
      <c r="H336" s="64">
        <f t="shared" si="351"/>
        <v>0</v>
      </c>
      <c r="I336" s="64">
        <f t="shared" si="352"/>
        <v>0</v>
      </c>
      <c r="J336" s="64">
        <f t="shared" si="353"/>
        <v>0</v>
      </c>
      <c r="K336" s="64">
        <f t="shared" si="354"/>
        <v>0</v>
      </c>
      <c r="L336" s="64">
        <f t="shared" si="355"/>
        <v>0</v>
      </c>
      <c r="M336" s="64">
        <f t="shared" si="356"/>
        <v>0</v>
      </c>
      <c r="N336" s="64">
        <f t="shared" si="357"/>
        <v>0</v>
      </c>
      <c r="O336" s="64">
        <f t="shared" si="358"/>
        <v>0</v>
      </c>
      <c r="P336" s="64">
        <f t="shared" ref="P336:P354" si="359">VLOOKUP($C$78,$D$3:$K$63,$A$72,0)*(B324-B323)</f>
        <v>0</v>
      </c>
      <c r="Q336" s="64">
        <f>VLOOKUP($C$79,$D$3:$K$63,$A$72,0)*(B323-B322)</f>
        <v>0</v>
      </c>
      <c r="R336" s="64">
        <f>VLOOKUP($C$80,$D$3:$K$63,$A$72,0)*B322</f>
        <v>0</v>
      </c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54">
        <f t="shared" si="344"/>
        <v>0</v>
      </c>
      <c r="BP336" s="53">
        <v>2014</v>
      </c>
      <c r="BQ336" s="61" t="e">
        <f t="shared" si="345"/>
        <v>#DIV/0!</v>
      </c>
      <c r="BR336" s="61" t="e">
        <f t="shared" si="338"/>
        <v>#DIV/0!</v>
      </c>
      <c r="BS336" s="61" t="e">
        <f t="shared" si="338"/>
        <v>#DIV/0!</v>
      </c>
      <c r="BT336" s="61" t="e">
        <f t="shared" si="338"/>
        <v>#DIV/0!</v>
      </c>
      <c r="BU336" s="61" t="e">
        <f t="shared" si="338"/>
        <v>#DIV/0!</v>
      </c>
      <c r="BV336" s="61" t="e">
        <f t="shared" si="338"/>
        <v>#DIV/0!</v>
      </c>
      <c r="BW336" s="61" t="e">
        <f t="shared" si="338"/>
        <v>#DIV/0!</v>
      </c>
      <c r="BX336" s="61" t="e">
        <f t="shared" si="338"/>
        <v>#DIV/0!</v>
      </c>
      <c r="BY336" s="61" t="e">
        <f t="shared" si="338"/>
        <v>#DIV/0!</v>
      </c>
      <c r="BZ336" s="61" t="e">
        <f t="shared" si="338"/>
        <v>#DIV/0!</v>
      </c>
      <c r="CA336" s="61" t="e">
        <f t="shared" si="338"/>
        <v>#DIV/0!</v>
      </c>
      <c r="CB336" s="61" t="e">
        <f t="shared" si="338"/>
        <v>#DIV/0!</v>
      </c>
      <c r="CC336" s="61" t="e">
        <f t="shared" si="338"/>
        <v>#DIV/0!</v>
      </c>
      <c r="CD336" s="61" t="e">
        <f t="shared" si="338"/>
        <v>#DIV/0!</v>
      </c>
      <c r="CE336" s="61" t="e">
        <f t="shared" si="338"/>
        <v>#DIV/0!</v>
      </c>
      <c r="CF336" s="61" t="e">
        <f t="shared" si="338"/>
        <v>#DIV/0!</v>
      </c>
      <c r="CG336" s="61" t="e">
        <f t="shared" si="338"/>
        <v>#DIV/0!</v>
      </c>
      <c r="CH336" s="61" t="e">
        <f t="shared" si="339"/>
        <v>#DIV/0!</v>
      </c>
      <c r="CI336" s="61" t="e">
        <f t="shared" si="339"/>
        <v>#DIV/0!</v>
      </c>
      <c r="CJ336" s="61" t="e">
        <f t="shared" si="339"/>
        <v>#DIV/0!</v>
      </c>
      <c r="CK336" s="61" t="e">
        <f t="shared" si="339"/>
        <v>#DIV/0!</v>
      </c>
      <c r="CL336" s="61" t="e">
        <f t="shared" si="339"/>
        <v>#DIV/0!</v>
      </c>
      <c r="CM336" s="61" t="e">
        <f t="shared" si="339"/>
        <v>#DIV/0!</v>
      </c>
      <c r="CN336" s="61" t="e">
        <f t="shared" si="340"/>
        <v>#DIV/0!</v>
      </c>
      <c r="CO336" s="61" t="e">
        <f t="shared" si="340"/>
        <v>#DIV/0!</v>
      </c>
      <c r="CP336" s="61" t="e">
        <f t="shared" si="340"/>
        <v>#DIV/0!</v>
      </c>
      <c r="CQ336" s="61" t="e">
        <f t="shared" si="340"/>
        <v>#DIV/0!</v>
      </c>
      <c r="CR336" s="61" t="e">
        <f t="shared" si="340"/>
        <v>#DIV/0!</v>
      </c>
      <c r="CS336" s="61" t="e">
        <f t="shared" si="340"/>
        <v>#DIV/0!</v>
      </c>
      <c r="CT336" s="61" t="e">
        <f t="shared" si="340"/>
        <v>#DIV/0!</v>
      </c>
      <c r="CU336" s="61" t="e">
        <f t="shared" si="340"/>
        <v>#DIV/0!</v>
      </c>
      <c r="CV336" s="61" t="e">
        <f t="shared" si="340"/>
        <v>#DIV/0!</v>
      </c>
      <c r="CW336" s="61" t="e">
        <f t="shared" si="340"/>
        <v>#DIV/0!</v>
      </c>
      <c r="CX336" s="61" t="e">
        <f t="shared" si="340"/>
        <v>#DIV/0!</v>
      </c>
      <c r="CY336" s="61" t="e">
        <f t="shared" si="340"/>
        <v>#DIV/0!</v>
      </c>
      <c r="CZ336" s="61" t="e">
        <f t="shared" si="340"/>
        <v>#DIV/0!</v>
      </c>
      <c r="DA336" s="61" t="e">
        <f t="shared" si="340"/>
        <v>#DIV/0!</v>
      </c>
      <c r="DB336" s="61" t="e">
        <f t="shared" si="340"/>
        <v>#DIV/0!</v>
      </c>
      <c r="DC336" s="61" t="e">
        <f t="shared" si="340"/>
        <v>#DIV/0!</v>
      </c>
      <c r="DD336" s="61" t="e">
        <f t="shared" si="341"/>
        <v>#DIV/0!</v>
      </c>
      <c r="DE336" s="61" t="e">
        <f t="shared" si="341"/>
        <v>#DIV/0!</v>
      </c>
      <c r="DF336" s="61" t="e">
        <f t="shared" si="341"/>
        <v>#DIV/0!</v>
      </c>
      <c r="DG336" s="61" t="e">
        <f t="shared" si="341"/>
        <v>#DIV/0!</v>
      </c>
      <c r="DH336" s="61" t="e">
        <f t="shared" si="341"/>
        <v>#DIV/0!</v>
      </c>
      <c r="DI336" s="61" t="e">
        <f t="shared" si="341"/>
        <v>#DIV/0!</v>
      </c>
      <c r="DJ336" s="61" t="e">
        <f t="shared" si="341"/>
        <v>#DIV/0!</v>
      </c>
      <c r="DK336" s="61" t="e">
        <f t="shared" si="341"/>
        <v>#DIV/0!</v>
      </c>
      <c r="DL336" s="61" t="e">
        <f t="shared" si="341"/>
        <v>#DIV/0!</v>
      </c>
      <c r="DM336" s="61" t="e">
        <f t="shared" si="341"/>
        <v>#DIV/0!</v>
      </c>
      <c r="DN336" s="61" t="e">
        <f t="shared" si="341"/>
        <v>#DIV/0!</v>
      </c>
      <c r="DO336" s="61" t="e">
        <f t="shared" si="341"/>
        <v>#DIV/0!</v>
      </c>
      <c r="DP336" s="61" t="e">
        <f t="shared" si="341"/>
        <v>#DIV/0!</v>
      </c>
      <c r="DQ336" s="61" t="e">
        <f t="shared" si="341"/>
        <v>#DIV/0!</v>
      </c>
      <c r="DR336" s="61" t="e">
        <f t="shared" si="341"/>
        <v>#DIV/0!</v>
      </c>
      <c r="DS336" s="61" t="e">
        <f t="shared" si="341"/>
        <v>#DIV/0!</v>
      </c>
      <c r="DT336" s="61" t="e">
        <f t="shared" si="342"/>
        <v>#DIV/0!</v>
      </c>
      <c r="DU336" s="61" t="e">
        <f t="shared" si="342"/>
        <v>#DIV/0!</v>
      </c>
      <c r="DV336" s="61" t="e">
        <f t="shared" si="342"/>
        <v>#DIV/0!</v>
      </c>
      <c r="DW336" s="61" t="e">
        <f t="shared" si="342"/>
        <v>#DIV/0!</v>
      </c>
      <c r="DX336" s="61" t="e">
        <f t="shared" si="342"/>
        <v>#DIV/0!</v>
      </c>
      <c r="DY336" s="61" t="e">
        <f t="shared" si="342"/>
        <v>#DIV/0!</v>
      </c>
      <c r="DZ336" s="61" t="e">
        <f t="shared" si="346"/>
        <v>#DIV/0!</v>
      </c>
    </row>
    <row r="337" spans="1:130">
      <c r="A337" s="53">
        <v>15</v>
      </c>
      <c r="B337" s="63">
        <f t="shared" si="343"/>
        <v>1</v>
      </c>
      <c r="C337" s="53">
        <v>2015</v>
      </c>
      <c r="D337" s="64">
        <f t="shared" si="347"/>
        <v>0</v>
      </c>
      <c r="E337" s="64">
        <f t="shared" si="348"/>
        <v>0</v>
      </c>
      <c r="F337" s="64">
        <f t="shared" si="349"/>
        <v>0</v>
      </c>
      <c r="G337" s="64">
        <f t="shared" si="350"/>
        <v>0</v>
      </c>
      <c r="H337" s="64">
        <f t="shared" si="351"/>
        <v>0</v>
      </c>
      <c r="I337" s="64">
        <f t="shared" si="352"/>
        <v>0</v>
      </c>
      <c r="J337" s="64">
        <f t="shared" si="353"/>
        <v>0</v>
      </c>
      <c r="K337" s="64">
        <f t="shared" si="354"/>
        <v>0</v>
      </c>
      <c r="L337" s="64">
        <f t="shared" si="355"/>
        <v>0</v>
      </c>
      <c r="M337" s="64">
        <f t="shared" si="356"/>
        <v>0</v>
      </c>
      <c r="N337" s="64">
        <f t="shared" si="357"/>
        <v>0</v>
      </c>
      <c r="O337" s="64">
        <f t="shared" si="358"/>
        <v>0</v>
      </c>
      <c r="P337" s="64">
        <f t="shared" si="359"/>
        <v>0</v>
      </c>
      <c r="Q337" s="64">
        <f t="shared" ref="Q337:Q355" si="360">VLOOKUP($C$79,$D$3:$K$63,$A$72,0)*(B324-B323)</f>
        <v>0</v>
      </c>
      <c r="R337" s="64">
        <f>VLOOKUP($C$80,$D$3:$K$63,$A$72,0)*(B323-B322)</f>
        <v>0</v>
      </c>
      <c r="S337" s="64">
        <f>VLOOKUP($C$81,$D$3:$K$63,$A$72,0)*B322</f>
        <v>0</v>
      </c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54">
        <f t="shared" si="344"/>
        <v>0</v>
      </c>
      <c r="BP337" s="53">
        <v>2015</v>
      </c>
      <c r="BQ337" s="61" t="e">
        <f t="shared" si="345"/>
        <v>#DIV/0!</v>
      </c>
      <c r="BR337" s="61" t="e">
        <f t="shared" si="338"/>
        <v>#DIV/0!</v>
      </c>
      <c r="BS337" s="61" t="e">
        <f t="shared" si="338"/>
        <v>#DIV/0!</v>
      </c>
      <c r="BT337" s="61" t="e">
        <f t="shared" si="338"/>
        <v>#DIV/0!</v>
      </c>
      <c r="BU337" s="61" t="e">
        <f t="shared" si="338"/>
        <v>#DIV/0!</v>
      </c>
      <c r="BV337" s="61" t="e">
        <f t="shared" si="338"/>
        <v>#DIV/0!</v>
      </c>
      <c r="BW337" s="61" t="e">
        <f t="shared" si="338"/>
        <v>#DIV/0!</v>
      </c>
      <c r="BX337" s="61" t="e">
        <f t="shared" si="338"/>
        <v>#DIV/0!</v>
      </c>
      <c r="BY337" s="61" t="e">
        <f t="shared" si="338"/>
        <v>#DIV/0!</v>
      </c>
      <c r="BZ337" s="61" t="e">
        <f t="shared" si="338"/>
        <v>#DIV/0!</v>
      </c>
      <c r="CA337" s="61" t="e">
        <f t="shared" si="338"/>
        <v>#DIV/0!</v>
      </c>
      <c r="CB337" s="61" t="e">
        <f t="shared" si="338"/>
        <v>#DIV/0!</v>
      </c>
      <c r="CC337" s="61" t="e">
        <f t="shared" si="338"/>
        <v>#DIV/0!</v>
      </c>
      <c r="CD337" s="61" t="e">
        <f t="shared" si="338"/>
        <v>#DIV/0!</v>
      </c>
      <c r="CE337" s="61" t="e">
        <f t="shared" si="338"/>
        <v>#DIV/0!</v>
      </c>
      <c r="CF337" s="61" t="e">
        <f t="shared" si="338"/>
        <v>#DIV/0!</v>
      </c>
      <c r="CG337" s="61" t="e">
        <f t="shared" ref="CG337:CV363" si="361">T337/$BM337</f>
        <v>#DIV/0!</v>
      </c>
      <c r="CH337" s="61" t="e">
        <f t="shared" si="339"/>
        <v>#DIV/0!</v>
      </c>
      <c r="CI337" s="61" t="e">
        <f t="shared" si="339"/>
        <v>#DIV/0!</v>
      </c>
      <c r="CJ337" s="61" t="e">
        <f t="shared" si="339"/>
        <v>#DIV/0!</v>
      </c>
      <c r="CK337" s="61" t="e">
        <f t="shared" si="339"/>
        <v>#DIV/0!</v>
      </c>
      <c r="CL337" s="61" t="e">
        <f t="shared" si="339"/>
        <v>#DIV/0!</v>
      </c>
      <c r="CM337" s="61" t="e">
        <f t="shared" si="339"/>
        <v>#DIV/0!</v>
      </c>
      <c r="CN337" s="61" t="e">
        <f t="shared" si="340"/>
        <v>#DIV/0!</v>
      </c>
      <c r="CO337" s="61" t="e">
        <f t="shared" si="340"/>
        <v>#DIV/0!</v>
      </c>
      <c r="CP337" s="61" t="e">
        <f t="shared" si="340"/>
        <v>#DIV/0!</v>
      </c>
      <c r="CQ337" s="61" t="e">
        <f t="shared" si="340"/>
        <v>#DIV/0!</v>
      </c>
      <c r="CR337" s="61" t="e">
        <f t="shared" si="340"/>
        <v>#DIV/0!</v>
      </c>
      <c r="CS337" s="61" t="e">
        <f t="shared" si="340"/>
        <v>#DIV/0!</v>
      </c>
      <c r="CT337" s="61" t="e">
        <f t="shared" si="340"/>
        <v>#DIV/0!</v>
      </c>
      <c r="CU337" s="61" t="e">
        <f t="shared" si="340"/>
        <v>#DIV/0!</v>
      </c>
      <c r="CV337" s="61" t="e">
        <f t="shared" si="340"/>
        <v>#DIV/0!</v>
      </c>
      <c r="CW337" s="61" t="e">
        <f t="shared" si="340"/>
        <v>#DIV/0!</v>
      </c>
      <c r="CX337" s="61" t="e">
        <f t="shared" si="340"/>
        <v>#DIV/0!</v>
      </c>
      <c r="CY337" s="61" t="e">
        <f t="shared" si="340"/>
        <v>#DIV/0!</v>
      </c>
      <c r="CZ337" s="61" t="e">
        <f t="shared" si="340"/>
        <v>#DIV/0!</v>
      </c>
      <c r="DA337" s="61" t="e">
        <f t="shared" si="340"/>
        <v>#DIV/0!</v>
      </c>
      <c r="DB337" s="61" t="e">
        <f t="shared" si="340"/>
        <v>#DIV/0!</v>
      </c>
      <c r="DC337" s="61" t="e">
        <f t="shared" ref="DC337:DR353" si="362">AP337/$BM337</f>
        <v>#DIV/0!</v>
      </c>
      <c r="DD337" s="61" t="e">
        <f t="shared" si="341"/>
        <v>#DIV/0!</v>
      </c>
      <c r="DE337" s="61" t="e">
        <f t="shared" si="341"/>
        <v>#DIV/0!</v>
      </c>
      <c r="DF337" s="61" t="e">
        <f t="shared" si="341"/>
        <v>#DIV/0!</v>
      </c>
      <c r="DG337" s="61" t="e">
        <f t="shared" si="341"/>
        <v>#DIV/0!</v>
      </c>
      <c r="DH337" s="61" t="e">
        <f t="shared" si="341"/>
        <v>#DIV/0!</v>
      </c>
      <c r="DI337" s="61" t="e">
        <f t="shared" si="341"/>
        <v>#DIV/0!</v>
      </c>
      <c r="DJ337" s="61" t="e">
        <f t="shared" si="341"/>
        <v>#DIV/0!</v>
      </c>
      <c r="DK337" s="61" t="e">
        <f t="shared" si="341"/>
        <v>#DIV/0!</v>
      </c>
      <c r="DL337" s="61" t="e">
        <f t="shared" si="341"/>
        <v>#DIV/0!</v>
      </c>
      <c r="DM337" s="61" t="e">
        <f t="shared" si="341"/>
        <v>#DIV/0!</v>
      </c>
      <c r="DN337" s="61" t="e">
        <f t="shared" si="341"/>
        <v>#DIV/0!</v>
      </c>
      <c r="DO337" s="61" t="e">
        <f t="shared" si="341"/>
        <v>#DIV/0!</v>
      </c>
      <c r="DP337" s="61" t="e">
        <f t="shared" si="341"/>
        <v>#DIV/0!</v>
      </c>
      <c r="DQ337" s="61" t="e">
        <f t="shared" si="341"/>
        <v>#DIV/0!</v>
      </c>
      <c r="DR337" s="61" t="e">
        <f t="shared" si="341"/>
        <v>#DIV/0!</v>
      </c>
      <c r="DS337" s="61" t="e">
        <f t="shared" ref="DS337:DV382" si="363">BF337/$BM337</f>
        <v>#DIV/0!</v>
      </c>
      <c r="DT337" s="61" t="e">
        <f t="shared" si="342"/>
        <v>#DIV/0!</v>
      </c>
      <c r="DU337" s="61" t="e">
        <f t="shared" si="342"/>
        <v>#DIV/0!</v>
      </c>
      <c r="DV337" s="61" t="e">
        <f t="shared" si="342"/>
        <v>#DIV/0!</v>
      </c>
      <c r="DW337" s="61" t="e">
        <f t="shared" si="342"/>
        <v>#DIV/0!</v>
      </c>
      <c r="DX337" s="61" t="e">
        <f t="shared" si="342"/>
        <v>#DIV/0!</v>
      </c>
      <c r="DY337" s="61" t="e">
        <f t="shared" si="342"/>
        <v>#DIV/0!</v>
      </c>
      <c r="DZ337" s="61" t="e">
        <f t="shared" si="346"/>
        <v>#DIV/0!</v>
      </c>
    </row>
    <row r="338" spans="1:130">
      <c r="A338" s="53">
        <v>16</v>
      </c>
      <c r="B338" s="63">
        <f t="shared" si="343"/>
        <v>1</v>
      </c>
      <c r="C338" s="53">
        <v>2016</v>
      </c>
      <c r="D338" s="64">
        <f t="shared" si="347"/>
        <v>0</v>
      </c>
      <c r="E338" s="64">
        <f t="shared" si="348"/>
        <v>0</v>
      </c>
      <c r="F338" s="64">
        <f t="shared" si="349"/>
        <v>0</v>
      </c>
      <c r="G338" s="64">
        <f t="shared" si="350"/>
        <v>0</v>
      </c>
      <c r="H338" s="64">
        <f t="shared" si="351"/>
        <v>0</v>
      </c>
      <c r="I338" s="64">
        <f t="shared" si="352"/>
        <v>0</v>
      </c>
      <c r="J338" s="64">
        <f t="shared" si="353"/>
        <v>0</v>
      </c>
      <c r="K338" s="64">
        <f t="shared" si="354"/>
        <v>0</v>
      </c>
      <c r="L338" s="64">
        <f t="shared" si="355"/>
        <v>0</v>
      </c>
      <c r="M338" s="64">
        <f t="shared" si="356"/>
        <v>0</v>
      </c>
      <c r="N338" s="64">
        <f t="shared" si="357"/>
        <v>0</v>
      </c>
      <c r="O338" s="64">
        <f t="shared" si="358"/>
        <v>0</v>
      </c>
      <c r="P338" s="64">
        <f t="shared" si="359"/>
        <v>0</v>
      </c>
      <c r="Q338" s="64">
        <f t="shared" si="360"/>
        <v>0</v>
      </c>
      <c r="R338" s="64">
        <f t="shared" ref="R338:R356" si="364">VLOOKUP($C$80,$D$3:$K$63,$A$72,0)*(B324-B323)</f>
        <v>0</v>
      </c>
      <c r="S338" s="64">
        <f>VLOOKUP($C$81,$D$3:$K$63,$A$72,0)*(B323-B322)</f>
        <v>0</v>
      </c>
      <c r="T338" s="64">
        <f>VLOOKUP($C$82,$D$3:$K$63,$A$72,0)*B322</f>
        <v>0</v>
      </c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54">
        <f t="shared" si="344"/>
        <v>0</v>
      </c>
      <c r="BP338" s="53">
        <v>2016</v>
      </c>
      <c r="BQ338" s="61" t="e">
        <f t="shared" si="345"/>
        <v>#DIV/0!</v>
      </c>
      <c r="BR338" s="61" t="e">
        <f t="shared" si="345"/>
        <v>#DIV/0!</v>
      </c>
      <c r="BS338" s="61" t="e">
        <f t="shared" si="345"/>
        <v>#DIV/0!</v>
      </c>
      <c r="BT338" s="61" t="e">
        <f t="shared" si="345"/>
        <v>#DIV/0!</v>
      </c>
      <c r="BU338" s="61" t="e">
        <f t="shared" si="345"/>
        <v>#DIV/0!</v>
      </c>
      <c r="BV338" s="61" t="e">
        <f t="shared" si="345"/>
        <v>#DIV/0!</v>
      </c>
      <c r="BW338" s="61" t="e">
        <f t="shared" si="345"/>
        <v>#DIV/0!</v>
      </c>
      <c r="BX338" s="61" t="e">
        <f t="shared" si="345"/>
        <v>#DIV/0!</v>
      </c>
      <c r="BY338" s="61" t="e">
        <f t="shared" si="345"/>
        <v>#DIV/0!</v>
      </c>
      <c r="BZ338" s="61" t="e">
        <f t="shared" si="345"/>
        <v>#DIV/0!</v>
      </c>
      <c r="CA338" s="61" t="e">
        <f t="shared" si="345"/>
        <v>#DIV/0!</v>
      </c>
      <c r="CB338" s="61" t="e">
        <f t="shared" si="345"/>
        <v>#DIV/0!</v>
      </c>
      <c r="CC338" s="61" t="e">
        <f t="shared" si="345"/>
        <v>#DIV/0!</v>
      </c>
      <c r="CD338" s="61" t="e">
        <f t="shared" si="345"/>
        <v>#DIV/0!</v>
      </c>
      <c r="CE338" s="61" t="e">
        <f t="shared" si="345"/>
        <v>#DIV/0!</v>
      </c>
      <c r="CF338" s="61" t="e">
        <f t="shared" si="345"/>
        <v>#DIV/0!</v>
      </c>
      <c r="CG338" s="61" t="e">
        <f t="shared" si="361"/>
        <v>#DIV/0!</v>
      </c>
      <c r="CH338" s="61" t="e">
        <f t="shared" si="339"/>
        <v>#DIV/0!</v>
      </c>
      <c r="CI338" s="61" t="e">
        <f t="shared" si="339"/>
        <v>#DIV/0!</v>
      </c>
      <c r="CJ338" s="61" t="e">
        <f t="shared" si="339"/>
        <v>#DIV/0!</v>
      </c>
      <c r="CK338" s="61" t="e">
        <f t="shared" si="339"/>
        <v>#DIV/0!</v>
      </c>
      <c r="CL338" s="61" t="e">
        <f t="shared" si="339"/>
        <v>#DIV/0!</v>
      </c>
      <c r="CM338" s="61" t="e">
        <f t="shared" si="339"/>
        <v>#DIV/0!</v>
      </c>
      <c r="CN338" s="61" t="e">
        <f t="shared" si="339"/>
        <v>#DIV/0!</v>
      </c>
      <c r="CO338" s="61" t="e">
        <f t="shared" si="339"/>
        <v>#DIV/0!</v>
      </c>
      <c r="CP338" s="61" t="e">
        <f t="shared" si="339"/>
        <v>#DIV/0!</v>
      </c>
      <c r="CQ338" s="61" t="e">
        <f t="shared" si="339"/>
        <v>#DIV/0!</v>
      </c>
      <c r="CR338" s="61" t="e">
        <f t="shared" si="339"/>
        <v>#DIV/0!</v>
      </c>
      <c r="CS338" s="61" t="e">
        <f t="shared" si="339"/>
        <v>#DIV/0!</v>
      </c>
      <c r="CT338" s="61" t="e">
        <f t="shared" si="339"/>
        <v>#DIV/0!</v>
      </c>
      <c r="CU338" s="61" t="e">
        <f t="shared" si="339"/>
        <v>#DIV/0!</v>
      </c>
      <c r="CV338" s="61" t="e">
        <f t="shared" si="339"/>
        <v>#DIV/0!</v>
      </c>
      <c r="CW338" s="61" t="e">
        <f t="shared" si="339"/>
        <v>#DIV/0!</v>
      </c>
      <c r="CX338" s="61" t="e">
        <f t="shared" ref="CX338:DM365" si="365">AK338/$BM338</f>
        <v>#DIV/0!</v>
      </c>
      <c r="CY338" s="61" t="e">
        <f t="shared" si="365"/>
        <v>#DIV/0!</v>
      </c>
      <c r="CZ338" s="61" t="e">
        <f t="shared" si="365"/>
        <v>#DIV/0!</v>
      </c>
      <c r="DA338" s="61" t="e">
        <f t="shared" si="365"/>
        <v>#DIV/0!</v>
      </c>
      <c r="DB338" s="61" t="e">
        <f t="shared" si="365"/>
        <v>#DIV/0!</v>
      </c>
      <c r="DC338" s="61" t="e">
        <f t="shared" si="362"/>
        <v>#DIV/0!</v>
      </c>
      <c r="DD338" s="61" t="e">
        <f t="shared" si="362"/>
        <v>#DIV/0!</v>
      </c>
      <c r="DE338" s="61" t="e">
        <f t="shared" si="362"/>
        <v>#DIV/0!</v>
      </c>
      <c r="DF338" s="61" t="e">
        <f t="shared" si="362"/>
        <v>#DIV/0!</v>
      </c>
      <c r="DG338" s="61" t="e">
        <f t="shared" si="362"/>
        <v>#DIV/0!</v>
      </c>
      <c r="DH338" s="61" t="e">
        <f t="shared" si="362"/>
        <v>#DIV/0!</v>
      </c>
      <c r="DI338" s="61" t="e">
        <f t="shared" si="362"/>
        <v>#DIV/0!</v>
      </c>
      <c r="DJ338" s="61" t="e">
        <f t="shared" si="362"/>
        <v>#DIV/0!</v>
      </c>
      <c r="DK338" s="61" t="e">
        <f t="shared" si="362"/>
        <v>#DIV/0!</v>
      </c>
      <c r="DL338" s="61" t="e">
        <f t="shared" si="362"/>
        <v>#DIV/0!</v>
      </c>
      <c r="DM338" s="61" t="e">
        <f t="shared" si="362"/>
        <v>#DIV/0!</v>
      </c>
      <c r="DN338" s="61" t="e">
        <f t="shared" si="362"/>
        <v>#DIV/0!</v>
      </c>
      <c r="DO338" s="61" t="e">
        <f t="shared" si="362"/>
        <v>#DIV/0!</v>
      </c>
      <c r="DP338" s="61" t="e">
        <f t="shared" si="362"/>
        <v>#DIV/0!</v>
      </c>
      <c r="DQ338" s="61" t="e">
        <f t="shared" si="362"/>
        <v>#DIV/0!</v>
      </c>
      <c r="DR338" s="61" t="e">
        <f t="shared" si="362"/>
        <v>#DIV/0!</v>
      </c>
      <c r="DS338" s="61" t="e">
        <f t="shared" si="363"/>
        <v>#DIV/0!</v>
      </c>
      <c r="DT338" s="61" t="e">
        <f t="shared" si="342"/>
        <v>#DIV/0!</v>
      </c>
      <c r="DU338" s="61" t="e">
        <f t="shared" si="342"/>
        <v>#DIV/0!</v>
      </c>
      <c r="DV338" s="61" t="e">
        <f t="shared" si="342"/>
        <v>#DIV/0!</v>
      </c>
      <c r="DW338" s="61" t="e">
        <f t="shared" si="342"/>
        <v>#DIV/0!</v>
      </c>
      <c r="DX338" s="61" t="e">
        <f t="shared" si="342"/>
        <v>#DIV/0!</v>
      </c>
      <c r="DY338" s="61" t="e">
        <f t="shared" si="342"/>
        <v>#DIV/0!</v>
      </c>
      <c r="DZ338" s="61" t="e">
        <f t="shared" si="346"/>
        <v>#DIV/0!</v>
      </c>
    </row>
    <row r="339" spans="1:130">
      <c r="A339" s="53">
        <v>17</v>
      </c>
      <c r="B339" s="63">
        <f t="shared" si="343"/>
        <v>1</v>
      </c>
      <c r="C339" s="53">
        <v>2017</v>
      </c>
      <c r="D339" s="64">
        <f t="shared" si="347"/>
        <v>0</v>
      </c>
      <c r="E339" s="64">
        <f t="shared" si="348"/>
        <v>0</v>
      </c>
      <c r="F339" s="64">
        <f t="shared" si="349"/>
        <v>0</v>
      </c>
      <c r="G339" s="64">
        <f t="shared" si="350"/>
        <v>0</v>
      </c>
      <c r="H339" s="64">
        <f t="shared" si="351"/>
        <v>0</v>
      </c>
      <c r="I339" s="64">
        <f t="shared" si="352"/>
        <v>0</v>
      </c>
      <c r="J339" s="64">
        <f t="shared" si="353"/>
        <v>0</v>
      </c>
      <c r="K339" s="64">
        <f t="shared" si="354"/>
        <v>0</v>
      </c>
      <c r="L339" s="64">
        <f t="shared" si="355"/>
        <v>0</v>
      </c>
      <c r="M339" s="64">
        <f t="shared" si="356"/>
        <v>0</v>
      </c>
      <c r="N339" s="64">
        <f t="shared" si="357"/>
        <v>0</v>
      </c>
      <c r="O339" s="64">
        <f t="shared" si="358"/>
        <v>0</v>
      </c>
      <c r="P339" s="64">
        <f t="shared" si="359"/>
        <v>0</v>
      </c>
      <c r="Q339" s="64">
        <f t="shared" si="360"/>
        <v>0</v>
      </c>
      <c r="R339" s="64">
        <f t="shared" si="364"/>
        <v>0</v>
      </c>
      <c r="S339" s="64">
        <f t="shared" ref="S339:S357" si="366">VLOOKUP($C$81,$D$3:$K$63,$A$72,0)*(B324-B323)</f>
        <v>0</v>
      </c>
      <c r="T339" s="64">
        <f>VLOOKUP($C$82,$D$3:$K$63,$A$72,0)*(B323-B322)</f>
        <v>0</v>
      </c>
      <c r="U339" s="64">
        <f>VLOOKUP($C$83,$D$3:$K$63,$A$72,0)*B322</f>
        <v>0</v>
      </c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54">
        <f t="shared" si="344"/>
        <v>0</v>
      </c>
      <c r="BP339" s="53">
        <v>2017</v>
      </c>
      <c r="BQ339" s="61" t="e">
        <f t="shared" si="345"/>
        <v>#DIV/0!</v>
      </c>
      <c r="BR339" s="61" t="e">
        <f t="shared" si="345"/>
        <v>#DIV/0!</v>
      </c>
      <c r="BS339" s="61" t="e">
        <f t="shared" si="345"/>
        <v>#DIV/0!</v>
      </c>
      <c r="BT339" s="61" t="e">
        <f t="shared" si="345"/>
        <v>#DIV/0!</v>
      </c>
      <c r="BU339" s="61" t="e">
        <f t="shared" si="345"/>
        <v>#DIV/0!</v>
      </c>
      <c r="BV339" s="61" t="e">
        <f t="shared" si="345"/>
        <v>#DIV/0!</v>
      </c>
      <c r="BW339" s="61" t="e">
        <f t="shared" si="345"/>
        <v>#DIV/0!</v>
      </c>
      <c r="BX339" s="61" t="e">
        <f t="shared" si="345"/>
        <v>#DIV/0!</v>
      </c>
      <c r="BY339" s="61" t="e">
        <f t="shared" si="345"/>
        <v>#DIV/0!</v>
      </c>
      <c r="BZ339" s="61" t="e">
        <f t="shared" si="345"/>
        <v>#DIV/0!</v>
      </c>
      <c r="CA339" s="61" t="e">
        <f t="shared" si="345"/>
        <v>#DIV/0!</v>
      </c>
      <c r="CB339" s="61" t="e">
        <f t="shared" si="345"/>
        <v>#DIV/0!</v>
      </c>
      <c r="CC339" s="61" t="e">
        <f t="shared" si="345"/>
        <v>#DIV/0!</v>
      </c>
      <c r="CD339" s="61" t="e">
        <f t="shared" si="345"/>
        <v>#DIV/0!</v>
      </c>
      <c r="CE339" s="61" t="e">
        <f t="shared" si="345"/>
        <v>#DIV/0!</v>
      </c>
      <c r="CF339" s="61" t="e">
        <f t="shared" si="345"/>
        <v>#DIV/0!</v>
      </c>
      <c r="CG339" s="61" t="e">
        <f t="shared" si="361"/>
        <v>#DIV/0!</v>
      </c>
      <c r="CH339" s="61" t="e">
        <f t="shared" si="339"/>
        <v>#DIV/0!</v>
      </c>
      <c r="CI339" s="61" t="e">
        <f t="shared" si="339"/>
        <v>#DIV/0!</v>
      </c>
      <c r="CJ339" s="61" t="e">
        <f t="shared" si="339"/>
        <v>#DIV/0!</v>
      </c>
      <c r="CK339" s="61" t="e">
        <f t="shared" si="339"/>
        <v>#DIV/0!</v>
      </c>
      <c r="CL339" s="61" t="e">
        <f t="shared" si="339"/>
        <v>#DIV/0!</v>
      </c>
      <c r="CM339" s="61" t="e">
        <f t="shared" si="339"/>
        <v>#DIV/0!</v>
      </c>
      <c r="CN339" s="61" t="e">
        <f t="shared" si="339"/>
        <v>#DIV/0!</v>
      </c>
      <c r="CO339" s="61" t="e">
        <f t="shared" si="339"/>
        <v>#DIV/0!</v>
      </c>
      <c r="CP339" s="61" t="e">
        <f t="shared" si="339"/>
        <v>#DIV/0!</v>
      </c>
      <c r="CQ339" s="61" t="e">
        <f t="shared" si="339"/>
        <v>#DIV/0!</v>
      </c>
      <c r="CR339" s="61" t="e">
        <f t="shared" si="339"/>
        <v>#DIV/0!</v>
      </c>
      <c r="CS339" s="61" t="e">
        <f t="shared" si="339"/>
        <v>#DIV/0!</v>
      </c>
      <c r="CT339" s="61" t="e">
        <f t="shared" si="339"/>
        <v>#DIV/0!</v>
      </c>
      <c r="CU339" s="61" t="e">
        <f t="shared" si="339"/>
        <v>#DIV/0!</v>
      </c>
      <c r="CV339" s="61" t="e">
        <f t="shared" si="339"/>
        <v>#DIV/0!</v>
      </c>
      <c r="CW339" s="61" t="e">
        <f t="shared" si="339"/>
        <v>#DIV/0!</v>
      </c>
      <c r="CX339" s="61" t="e">
        <f t="shared" si="365"/>
        <v>#DIV/0!</v>
      </c>
      <c r="CY339" s="61" t="e">
        <f t="shared" si="365"/>
        <v>#DIV/0!</v>
      </c>
      <c r="CZ339" s="61" t="e">
        <f t="shared" si="365"/>
        <v>#DIV/0!</v>
      </c>
      <c r="DA339" s="61" t="e">
        <f t="shared" si="365"/>
        <v>#DIV/0!</v>
      </c>
      <c r="DB339" s="61" t="e">
        <f t="shared" si="365"/>
        <v>#DIV/0!</v>
      </c>
      <c r="DC339" s="61" t="e">
        <f t="shared" si="362"/>
        <v>#DIV/0!</v>
      </c>
      <c r="DD339" s="61" t="e">
        <f t="shared" si="362"/>
        <v>#DIV/0!</v>
      </c>
      <c r="DE339" s="61" t="e">
        <f t="shared" si="362"/>
        <v>#DIV/0!</v>
      </c>
      <c r="DF339" s="61" t="e">
        <f t="shared" si="362"/>
        <v>#DIV/0!</v>
      </c>
      <c r="DG339" s="61" t="e">
        <f t="shared" si="362"/>
        <v>#DIV/0!</v>
      </c>
      <c r="DH339" s="61" t="e">
        <f t="shared" si="362"/>
        <v>#DIV/0!</v>
      </c>
      <c r="DI339" s="61" t="e">
        <f t="shared" si="362"/>
        <v>#DIV/0!</v>
      </c>
      <c r="DJ339" s="61" t="e">
        <f t="shared" si="362"/>
        <v>#DIV/0!</v>
      </c>
      <c r="DK339" s="61" t="e">
        <f t="shared" si="362"/>
        <v>#DIV/0!</v>
      </c>
      <c r="DL339" s="61" t="e">
        <f t="shared" si="362"/>
        <v>#DIV/0!</v>
      </c>
      <c r="DM339" s="61" t="e">
        <f t="shared" si="362"/>
        <v>#DIV/0!</v>
      </c>
      <c r="DN339" s="61" t="e">
        <f t="shared" si="362"/>
        <v>#DIV/0!</v>
      </c>
      <c r="DO339" s="61" t="e">
        <f t="shared" si="362"/>
        <v>#DIV/0!</v>
      </c>
      <c r="DP339" s="61" t="e">
        <f t="shared" si="362"/>
        <v>#DIV/0!</v>
      </c>
      <c r="DQ339" s="61" t="e">
        <f t="shared" si="362"/>
        <v>#DIV/0!</v>
      </c>
      <c r="DR339" s="61" t="e">
        <f t="shared" si="362"/>
        <v>#DIV/0!</v>
      </c>
      <c r="DS339" s="61" t="e">
        <f t="shared" si="363"/>
        <v>#DIV/0!</v>
      </c>
      <c r="DT339" s="61" t="e">
        <f t="shared" si="342"/>
        <v>#DIV/0!</v>
      </c>
      <c r="DU339" s="61" t="e">
        <f t="shared" si="342"/>
        <v>#DIV/0!</v>
      </c>
      <c r="DV339" s="61" t="e">
        <f t="shared" si="342"/>
        <v>#DIV/0!</v>
      </c>
      <c r="DW339" s="61" t="e">
        <f t="shared" si="342"/>
        <v>#DIV/0!</v>
      </c>
      <c r="DX339" s="61" t="e">
        <f t="shared" si="342"/>
        <v>#DIV/0!</v>
      </c>
      <c r="DY339" s="61" t="e">
        <f t="shared" si="342"/>
        <v>#DIV/0!</v>
      </c>
      <c r="DZ339" s="61" t="e">
        <f t="shared" si="346"/>
        <v>#DIV/0!</v>
      </c>
    </row>
    <row r="340" spans="1:130">
      <c r="A340" s="53">
        <v>18</v>
      </c>
      <c r="B340" s="63">
        <f t="shared" si="343"/>
        <v>1</v>
      </c>
      <c r="C340" s="53">
        <v>2018</v>
      </c>
      <c r="D340" s="64">
        <f t="shared" si="347"/>
        <v>0</v>
      </c>
      <c r="E340" s="64">
        <f t="shared" si="348"/>
        <v>0</v>
      </c>
      <c r="F340" s="64">
        <f t="shared" si="349"/>
        <v>0</v>
      </c>
      <c r="G340" s="64">
        <f t="shared" si="350"/>
        <v>0</v>
      </c>
      <c r="H340" s="64">
        <f t="shared" si="351"/>
        <v>0</v>
      </c>
      <c r="I340" s="64">
        <f t="shared" si="352"/>
        <v>0</v>
      </c>
      <c r="J340" s="64">
        <f t="shared" si="353"/>
        <v>0</v>
      </c>
      <c r="K340" s="64">
        <f t="shared" si="354"/>
        <v>0</v>
      </c>
      <c r="L340" s="64">
        <f t="shared" si="355"/>
        <v>0</v>
      </c>
      <c r="M340" s="64">
        <f t="shared" si="356"/>
        <v>0</v>
      </c>
      <c r="N340" s="64">
        <f t="shared" si="357"/>
        <v>0</v>
      </c>
      <c r="O340" s="64">
        <f t="shared" si="358"/>
        <v>0</v>
      </c>
      <c r="P340" s="64">
        <f t="shared" si="359"/>
        <v>0</v>
      </c>
      <c r="Q340" s="64">
        <f t="shared" si="360"/>
        <v>0</v>
      </c>
      <c r="R340" s="64">
        <f t="shared" si="364"/>
        <v>0</v>
      </c>
      <c r="S340" s="64">
        <f t="shared" si="366"/>
        <v>0</v>
      </c>
      <c r="T340" s="64">
        <f t="shared" ref="T340:T358" si="367">VLOOKUP($C$82,$D$3:$K$63,$A$72,0)*(B324-B323)</f>
        <v>0</v>
      </c>
      <c r="U340" s="64">
        <f>VLOOKUP($C$83,$D$3:$K$63,$A$72,0)*(B323-B322)</f>
        <v>0</v>
      </c>
      <c r="V340" s="64">
        <f>VLOOKUP($C$84,$D$3:$K$63,$A$72,0)*B322</f>
        <v>0</v>
      </c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54">
        <f t="shared" si="344"/>
        <v>0</v>
      </c>
      <c r="BP340" s="53">
        <v>2018</v>
      </c>
      <c r="BQ340" s="61" t="e">
        <f t="shared" si="345"/>
        <v>#DIV/0!</v>
      </c>
      <c r="BR340" s="61" t="e">
        <f t="shared" si="345"/>
        <v>#DIV/0!</v>
      </c>
      <c r="BS340" s="61" t="e">
        <f t="shared" si="345"/>
        <v>#DIV/0!</v>
      </c>
      <c r="BT340" s="61" t="e">
        <f t="shared" si="345"/>
        <v>#DIV/0!</v>
      </c>
      <c r="BU340" s="61" t="e">
        <f t="shared" si="345"/>
        <v>#DIV/0!</v>
      </c>
      <c r="BV340" s="61" t="e">
        <f t="shared" si="345"/>
        <v>#DIV/0!</v>
      </c>
      <c r="BW340" s="61" t="e">
        <f t="shared" si="345"/>
        <v>#DIV/0!</v>
      </c>
      <c r="BX340" s="61" t="e">
        <f t="shared" si="345"/>
        <v>#DIV/0!</v>
      </c>
      <c r="BY340" s="61" t="e">
        <f t="shared" si="345"/>
        <v>#DIV/0!</v>
      </c>
      <c r="BZ340" s="61" t="e">
        <f t="shared" si="345"/>
        <v>#DIV/0!</v>
      </c>
      <c r="CA340" s="61" t="e">
        <f t="shared" si="345"/>
        <v>#DIV/0!</v>
      </c>
      <c r="CB340" s="61" t="e">
        <f t="shared" si="345"/>
        <v>#DIV/0!</v>
      </c>
      <c r="CC340" s="61" t="e">
        <f t="shared" si="345"/>
        <v>#DIV/0!</v>
      </c>
      <c r="CD340" s="61" t="e">
        <f t="shared" si="345"/>
        <v>#DIV/0!</v>
      </c>
      <c r="CE340" s="61" t="e">
        <f t="shared" si="345"/>
        <v>#DIV/0!</v>
      </c>
      <c r="CF340" s="61" t="e">
        <f t="shared" si="345"/>
        <v>#DIV/0!</v>
      </c>
      <c r="CG340" s="61" t="e">
        <f t="shared" si="361"/>
        <v>#DIV/0!</v>
      </c>
      <c r="CH340" s="61" t="e">
        <f t="shared" si="339"/>
        <v>#DIV/0!</v>
      </c>
      <c r="CI340" s="61" t="e">
        <f t="shared" si="339"/>
        <v>#DIV/0!</v>
      </c>
      <c r="CJ340" s="61" t="e">
        <f t="shared" si="339"/>
        <v>#DIV/0!</v>
      </c>
      <c r="CK340" s="61" t="e">
        <f t="shared" si="339"/>
        <v>#DIV/0!</v>
      </c>
      <c r="CL340" s="61" t="e">
        <f t="shared" si="339"/>
        <v>#DIV/0!</v>
      </c>
      <c r="CM340" s="61" t="e">
        <f t="shared" si="339"/>
        <v>#DIV/0!</v>
      </c>
      <c r="CN340" s="61" t="e">
        <f t="shared" si="339"/>
        <v>#DIV/0!</v>
      </c>
      <c r="CO340" s="61" t="e">
        <f t="shared" si="339"/>
        <v>#DIV/0!</v>
      </c>
      <c r="CP340" s="61" t="e">
        <f t="shared" si="339"/>
        <v>#DIV/0!</v>
      </c>
      <c r="CQ340" s="61" t="e">
        <f t="shared" si="339"/>
        <v>#DIV/0!</v>
      </c>
      <c r="CR340" s="61" t="e">
        <f t="shared" si="339"/>
        <v>#DIV/0!</v>
      </c>
      <c r="CS340" s="61" t="e">
        <f t="shared" si="339"/>
        <v>#DIV/0!</v>
      </c>
      <c r="CT340" s="61" t="e">
        <f t="shared" si="339"/>
        <v>#DIV/0!</v>
      </c>
      <c r="CU340" s="61" t="e">
        <f t="shared" si="339"/>
        <v>#DIV/0!</v>
      </c>
      <c r="CV340" s="61" t="e">
        <f t="shared" si="339"/>
        <v>#DIV/0!</v>
      </c>
      <c r="CW340" s="61" t="e">
        <f t="shared" si="339"/>
        <v>#DIV/0!</v>
      </c>
      <c r="CX340" s="61" t="e">
        <f t="shared" si="365"/>
        <v>#DIV/0!</v>
      </c>
      <c r="CY340" s="61" t="e">
        <f t="shared" si="365"/>
        <v>#DIV/0!</v>
      </c>
      <c r="CZ340" s="61" t="e">
        <f t="shared" si="365"/>
        <v>#DIV/0!</v>
      </c>
      <c r="DA340" s="61" t="e">
        <f t="shared" si="365"/>
        <v>#DIV/0!</v>
      </c>
      <c r="DB340" s="61" t="e">
        <f t="shared" si="365"/>
        <v>#DIV/0!</v>
      </c>
      <c r="DC340" s="61" t="e">
        <f t="shared" si="362"/>
        <v>#DIV/0!</v>
      </c>
      <c r="DD340" s="61" t="e">
        <f t="shared" si="362"/>
        <v>#DIV/0!</v>
      </c>
      <c r="DE340" s="61" t="e">
        <f t="shared" si="362"/>
        <v>#DIV/0!</v>
      </c>
      <c r="DF340" s="61" t="e">
        <f t="shared" si="362"/>
        <v>#DIV/0!</v>
      </c>
      <c r="DG340" s="61" t="e">
        <f t="shared" si="362"/>
        <v>#DIV/0!</v>
      </c>
      <c r="DH340" s="61" t="e">
        <f t="shared" si="362"/>
        <v>#DIV/0!</v>
      </c>
      <c r="DI340" s="61" t="e">
        <f t="shared" si="362"/>
        <v>#DIV/0!</v>
      </c>
      <c r="DJ340" s="61" t="e">
        <f t="shared" si="362"/>
        <v>#DIV/0!</v>
      </c>
      <c r="DK340" s="61" t="e">
        <f t="shared" si="362"/>
        <v>#DIV/0!</v>
      </c>
      <c r="DL340" s="61" t="e">
        <f t="shared" si="362"/>
        <v>#DIV/0!</v>
      </c>
      <c r="DM340" s="61" t="e">
        <f t="shared" si="362"/>
        <v>#DIV/0!</v>
      </c>
      <c r="DN340" s="61" t="e">
        <f t="shared" si="362"/>
        <v>#DIV/0!</v>
      </c>
      <c r="DO340" s="61" t="e">
        <f t="shared" si="362"/>
        <v>#DIV/0!</v>
      </c>
      <c r="DP340" s="61" t="e">
        <f t="shared" si="362"/>
        <v>#DIV/0!</v>
      </c>
      <c r="DQ340" s="61" t="e">
        <f t="shared" si="362"/>
        <v>#DIV/0!</v>
      </c>
      <c r="DR340" s="61" t="e">
        <f t="shared" si="362"/>
        <v>#DIV/0!</v>
      </c>
      <c r="DS340" s="61" t="e">
        <f t="shared" si="363"/>
        <v>#DIV/0!</v>
      </c>
      <c r="DT340" s="61" t="e">
        <f t="shared" si="342"/>
        <v>#DIV/0!</v>
      </c>
      <c r="DU340" s="61" t="e">
        <f t="shared" si="342"/>
        <v>#DIV/0!</v>
      </c>
      <c r="DV340" s="61" t="e">
        <f t="shared" si="342"/>
        <v>#DIV/0!</v>
      </c>
      <c r="DW340" s="61" t="e">
        <f t="shared" si="342"/>
        <v>#DIV/0!</v>
      </c>
      <c r="DX340" s="61" t="e">
        <f t="shared" si="342"/>
        <v>#DIV/0!</v>
      </c>
      <c r="DY340" s="61" t="e">
        <f t="shared" si="342"/>
        <v>#DIV/0!</v>
      </c>
      <c r="DZ340" s="61" t="e">
        <f t="shared" si="346"/>
        <v>#DIV/0!</v>
      </c>
    </row>
    <row r="341" spans="1:130">
      <c r="A341" s="53">
        <v>19</v>
      </c>
      <c r="B341" s="63">
        <f t="shared" si="343"/>
        <v>1</v>
      </c>
      <c r="C341" s="53">
        <v>2019</v>
      </c>
      <c r="D341" s="64">
        <f t="shared" si="347"/>
        <v>0</v>
      </c>
      <c r="E341" s="64">
        <f t="shared" si="348"/>
        <v>0</v>
      </c>
      <c r="F341" s="64">
        <f t="shared" si="349"/>
        <v>0</v>
      </c>
      <c r="G341" s="64">
        <f t="shared" si="350"/>
        <v>0</v>
      </c>
      <c r="H341" s="64">
        <f t="shared" si="351"/>
        <v>0</v>
      </c>
      <c r="I341" s="64">
        <f t="shared" si="352"/>
        <v>0</v>
      </c>
      <c r="J341" s="64">
        <f t="shared" si="353"/>
        <v>0</v>
      </c>
      <c r="K341" s="64">
        <f t="shared" si="354"/>
        <v>0</v>
      </c>
      <c r="L341" s="64">
        <f t="shared" si="355"/>
        <v>0</v>
      </c>
      <c r="M341" s="64">
        <f t="shared" si="356"/>
        <v>0</v>
      </c>
      <c r="N341" s="64">
        <f t="shared" si="357"/>
        <v>0</v>
      </c>
      <c r="O341" s="64">
        <f t="shared" si="358"/>
        <v>0</v>
      </c>
      <c r="P341" s="64">
        <f t="shared" si="359"/>
        <v>0</v>
      </c>
      <c r="Q341" s="64">
        <f t="shared" si="360"/>
        <v>0</v>
      </c>
      <c r="R341" s="64">
        <f t="shared" si="364"/>
        <v>0</v>
      </c>
      <c r="S341" s="64">
        <f t="shared" si="366"/>
        <v>0</v>
      </c>
      <c r="T341" s="64">
        <f t="shared" si="367"/>
        <v>0</v>
      </c>
      <c r="U341" s="64">
        <f t="shared" ref="U341:U359" si="368">VLOOKUP($C$83,$D$3:$K$63,$A$72,0)*(B324-B323)</f>
        <v>0</v>
      </c>
      <c r="V341" s="64">
        <f>VLOOKUP($C$84,$D$3:$K$63,$A$72,0)*(B323-B322)</f>
        <v>0</v>
      </c>
      <c r="W341" s="64">
        <f>VLOOKUP($C$85,$D$3:$K$63,$A$72,0)*B322</f>
        <v>0</v>
      </c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54">
        <f t="shared" si="344"/>
        <v>0</v>
      </c>
      <c r="BP341" s="53">
        <v>2019</v>
      </c>
      <c r="BQ341" s="61" t="e">
        <f t="shared" si="345"/>
        <v>#DIV/0!</v>
      </c>
      <c r="BR341" s="61" t="e">
        <f t="shared" si="345"/>
        <v>#DIV/0!</v>
      </c>
      <c r="BS341" s="61" t="e">
        <f t="shared" si="345"/>
        <v>#DIV/0!</v>
      </c>
      <c r="BT341" s="61" t="e">
        <f t="shared" si="345"/>
        <v>#DIV/0!</v>
      </c>
      <c r="BU341" s="61" t="e">
        <f t="shared" si="345"/>
        <v>#DIV/0!</v>
      </c>
      <c r="BV341" s="61" t="e">
        <f t="shared" si="345"/>
        <v>#DIV/0!</v>
      </c>
      <c r="BW341" s="61" t="e">
        <f t="shared" si="345"/>
        <v>#DIV/0!</v>
      </c>
      <c r="BX341" s="61" t="e">
        <f t="shared" si="345"/>
        <v>#DIV/0!</v>
      </c>
      <c r="BY341" s="61" t="e">
        <f t="shared" si="345"/>
        <v>#DIV/0!</v>
      </c>
      <c r="BZ341" s="61" t="e">
        <f t="shared" si="345"/>
        <v>#DIV/0!</v>
      </c>
      <c r="CA341" s="61" t="e">
        <f t="shared" si="345"/>
        <v>#DIV/0!</v>
      </c>
      <c r="CB341" s="61" t="e">
        <f t="shared" si="345"/>
        <v>#DIV/0!</v>
      </c>
      <c r="CC341" s="61" t="e">
        <f t="shared" si="345"/>
        <v>#DIV/0!</v>
      </c>
      <c r="CD341" s="61" t="e">
        <f t="shared" si="345"/>
        <v>#DIV/0!</v>
      </c>
      <c r="CE341" s="61" t="e">
        <f t="shared" si="345"/>
        <v>#DIV/0!</v>
      </c>
      <c r="CF341" s="61" t="e">
        <f t="shared" si="345"/>
        <v>#DIV/0!</v>
      </c>
      <c r="CG341" s="61" t="e">
        <f t="shared" si="361"/>
        <v>#DIV/0!</v>
      </c>
      <c r="CH341" s="61" t="e">
        <f t="shared" si="339"/>
        <v>#DIV/0!</v>
      </c>
      <c r="CI341" s="61" t="e">
        <f t="shared" si="339"/>
        <v>#DIV/0!</v>
      </c>
      <c r="CJ341" s="61" t="e">
        <f t="shared" si="339"/>
        <v>#DIV/0!</v>
      </c>
      <c r="CK341" s="61" t="e">
        <f t="shared" si="339"/>
        <v>#DIV/0!</v>
      </c>
      <c r="CL341" s="61" t="e">
        <f t="shared" si="339"/>
        <v>#DIV/0!</v>
      </c>
      <c r="CM341" s="61" t="e">
        <f t="shared" si="339"/>
        <v>#DIV/0!</v>
      </c>
      <c r="CN341" s="61" t="e">
        <f t="shared" si="339"/>
        <v>#DIV/0!</v>
      </c>
      <c r="CO341" s="61" t="e">
        <f t="shared" si="339"/>
        <v>#DIV/0!</v>
      </c>
      <c r="CP341" s="61" t="e">
        <f t="shared" si="339"/>
        <v>#DIV/0!</v>
      </c>
      <c r="CQ341" s="61" t="e">
        <f t="shared" si="339"/>
        <v>#DIV/0!</v>
      </c>
      <c r="CR341" s="61" t="e">
        <f t="shared" si="339"/>
        <v>#DIV/0!</v>
      </c>
      <c r="CS341" s="61" t="e">
        <f t="shared" si="339"/>
        <v>#DIV/0!</v>
      </c>
      <c r="CT341" s="61" t="e">
        <f t="shared" si="339"/>
        <v>#DIV/0!</v>
      </c>
      <c r="CU341" s="61" t="e">
        <f t="shared" si="339"/>
        <v>#DIV/0!</v>
      </c>
      <c r="CV341" s="61" t="e">
        <f t="shared" si="339"/>
        <v>#DIV/0!</v>
      </c>
      <c r="CW341" s="61" t="e">
        <f t="shared" si="339"/>
        <v>#DIV/0!</v>
      </c>
      <c r="CX341" s="61" t="e">
        <f t="shared" si="365"/>
        <v>#DIV/0!</v>
      </c>
      <c r="CY341" s="61" t="e">
        <f t="shared" si="365"/>
        <v>#DIV/0!</v>
      </c>
      <c r="CZ341" s="61" t="e">
        <f t="shared" si="365"/>
        <v>#DIV/0!</v>
      </c>
      <c r="DA341" s="61" t="e">
        <f t="shared" si="365"/>
        <v>#DIV/0!</v>
      </c>
      <c r="DB341" s="61" t="e">
        <f t="shared" si="365"/>
        <v>#DIV/0!</v>
      </c>
      <c r="DC341" s="61" t="e">
        <f t="shared" si="362"/>
        <v>#DIV/0!</v>
      </c>
      <c r="DD341" s="61" t="e">
        <f t="shared" si="362"/>
        <v>#DIV/0!</v>
      </c>
      <c r="DE341" s="61" t="e">
        <f t="shared" si="362"/>
        <v>#DIV/0!</v>
      </c>
      <c r="DF341" s="61" t="e">
        <f t="shared" si="362"/>
        <v>#DIV/0!</v>
      </c>
      <c r="DG341" s="61" t="e">
        <f t="shared" si="362"/>
        <v>#DIV/0!</v>
      </c>
      <c r="DH341" s="61" t="e">
        <f t="shared" si="362"/>
        <v>#DIV/0!</v>
      </c>
      <c r="DI341" s="61" t="e">
        <f t="shared" si="362"/>
        <v>#DIV/0!</v>
      </c>
      <c r="DJ341" s="61" t="e">
        <f t="shared" si="362"/>
        <v>#DIV/0!</v>
      </c>
      <c r="DK341" s="61" t="e">
        <f t="shared" si="362"/>
        <v>#DIV/0!</v>
      </c>
      <c r="DL341" s="61" t="e">
        <f t="shared" si="362"/>
        <v>#DIV/0!</v>
      </c>
      <c r="DM341" s="61" t="e">
        <f t="shared" si="362"/>
        <v>#DIV/0!</v>
      </c>
      <c r="DN341" s="61" t="e">
        <f t="shared" si="362"/>
        <v>#DIV/0!</v>
      </c>
      <c r="DO341" s="61" t="e">
        <f t="shared" si="362"/>
        <v>#DIV/0!</v>
      </c>
      <c r="DP341" s="61" t="e">
        <f t="shared" si="362"/>
        <v>#DIV/0!</v>
      </c>
      <c r="DQ341" s="61" t="e">
        <f t="shared" si="362"/>
        <v>#DIV/0!</v>
      </c>
      <c r="DR341" s="61" t="e">
        <f t="shared" si="362"/>
        <v>#DIV/0!</v>
      </c>
      <c r="DS341" s="61" t="e">
        <f t="shared" si="363"/>
        <v>#DIV/0!</v>
      </c>
      <c r="DT341" s="61" t="e">
        <f t="shared" si="342"/>
        <v>#DIV/0!</v>
      </c>
      <c r="DU341" s="61" t="e">
        <f t="shared" si="342"/>
        <v>#DIV/0!</v>
      </c>
      <c r="DV341" s="61" t="e">
        <f t="shared" si="342"/>
        <v>#DIV/0!</v>
      </c>
      <c r="DW341" s="61" t="e">
        <f t="shared" si="342"/>
        <v>#DIV/0!</v>
      </c>
      <c r="DX341" s="61" t="e">
        <f t="shared" si="342"/>
        <v>#DIV/0!</v>
      </c>
      <c r="DY341" s="61" t="e">
        <f t="shared" si="342"/>
        <v>#DIV/0!</v>
      </c>
      <c r="DZ341" s="61" t="e">
        <f t="shared" si="346"/>
        <v>#DIV/0!</v>
      </c>
    </row>
    <row r="342" spans="1:130">
      <c r="A342" s="53">
        <v>20</v>
      </c>
      <c r="B342" s="63">
        <f t="shared" si="343"/>
        <v>1</v>
      </c>
      <c r="C342" s="53">
        <v>2020</v>
      </c>
      <c r="D342" s="64">
        <f t="shared" si="347"/>
        <v>0</v>
      </c>
      <c r="E342" s="64">
        <f t="shared" si="348"/>
        <v>0</v>
      </c>
      <c r="F342" s="64">
        <f t="shared" si="349"/>
        <v>0</v>
      </c>
      <c r="G342" s="64">
        <f t="shared" si="350"/>
        <v>0</v>
      </c>
      <c r="H342" s="64">
        <f t="shared" si="351"/>
        <v>0</v>
      </c>
      <c r="I342" s="64">
        <f t="shared" si="352"/>
        <v>0</v>
      </c>
      <c r="J342" s="64">
        <f t="shared" si="353"/>
        <v>0</v>
      </c>
      <c r="K342" s="64">
        <f t="shared" si="354"/>
        <v>0</v>
      </c>
      <c r="L342" s="64">
        <f t="shared" si="355"/>
        <v>0</v>
      </c>
      <c r="M342" s="64">
        <f t="shared" si="356"/>
        <v>0</v>
      </c>
      <c r="N342" s="64">
        <f t="shared" si="357"/>
        <v>0</v>
      </c>
      <c r="O342" s="64">
        <f t="shared" si="358"/>
        <v>0</v>
      </c>
      <c r="P342" s="64">
        <f t="shared" si="359"/>
        <v>0</v>
      </c>
      <c r="Q342" s="64">
        <f t="shared" si="360"/>
        <v>0</v>
      </c>
      <c r="R342" s="64">
        <f t="shared" si="364"/>
        <v>0</v>
      </c>
      <c r="S342" s="64">
        <f t="shared" si="366"/>
        <v>0</v>
      </c>
      <c r="T342" s="64">
        <f t="shared" si="367"/>
        <v>0</v>
      </c>
      <c r="U342" s="64">
        <f t="shared" si="368"/>
        <v>0</v>
      </c>
      <c r="V342" s="64">
        <f t="shared" ref="V342:V360" si="369">VLOOKUP($C$84,$D$3:$K$63,$A$72,0)*(B324-B323)</f>
        <v>0</v>
      </c>
      <c r="W342" s="64">
        <f>VLOOKUP($C$85,$D$3:$K$63,$A$72,0)*(B323-B322)</f>
        <v>0</v>
      </c>
      <c r="X342" s="64">
        <f>VLOOKUP($C$86,$D$3:$K$63,$A$72,0)*B322</f>
        <v>0</v>
      </c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54">
        <f t="shared" si="344"/>
        <v>0</v>
      </c>
      <c r="BP342" s="53">
        <v>2020</v>
      </c>
      <c r="BQ342" s="61" t="e">
        <f t="shared" si="345"/>
        <v>#DIV/0!</v>
      </c>
      <c r="BR342" s="61" t="e">
        <f t="shared" si="345"/>
        <v>#DIV/0!</v>
      </c>
      <c r="BS342" s="61" t="e">
        <f t="shared" si="345"/>
        <v>#DIV/0!</v>
      </c>
      <c r="BT342" s="61" t="e">
        <f t="shared" si="345"/>
        <v>#DIV/0!</v>
      </c>
      <c r="BU342" s="61" t="e">
        <f t="shared" si="345"/>
        <v>#DIV/0!</v>
      </c>
      <c r="BV342" s="61" t="e">
        <f t="shared" si="345"/>
        <v>#DIV/0!</v>
      </c>
      <c r="BW342" s="61" t="e">
        <f t="shared" si="345"/>
        <v>#DIV/0!</v>
      </c>
      <c r="BX342" s="61" t="e">
        <f t="shared" si="345"/>
        <v>#DIV/0!</v>
      </c>
      <c r="BY342" s="61" t="e">
        <f t="shared" si="345"/>
        <v>#DIV/0!</v>
      </c>
      <c r="BZ342" s="61" t="e">
        <f t="shared" si="345"/>
        <v>#DIV/0!</v>
      </c>
      <c r="CA342" s="61" t="e">
        <f t="shared" si="345"/>
        <v>#DIV/0!</v>
      </c>
      <c r="CB342" s="61" t="e">
        <f t="shared" si="345"/>
        <v>#DIV/0!</v>
      </c>
      <c r="CC342" s="61" t="e">
        <f t="shared" si="345"/>
        <v>#DIV/0!</v>
      </c>
      <c r="CD342" s="61" t="e">
        <f t="shared" si="345"/>
        <v>#DIV/0!</v>
      </c>
      <c r="CE342" s="61" t="e">
        <f t="shared" si="345"/>
        <v>#DIV/0!</v>
      </c>
      <c r="CF342" s="61" t="e">
        <f t="shared" si="345"/>
        <v>#DIV/0!</v>
      </c>
      <c r="CG342" s="61" t="e">
        <f t="shared" si="361"/>
        <v>#DIV/0!</v>
      </c>
      <c r="CH342" s="61" t="e">
        <f t="shared" si="339"/>
        <v>#DIV/0!</v>
      </c>
      <c r="CI342" s="61" t="e">
        <f t="shared" si="339"/>
        <v>#DIV/0!</v>
      </c>
      <c r="CJ342" s="61" t="e">
        <f t="shared" si="339"/>
        <v>#DIV/0!</v>
      </c>
      <c r="CK342" s="61" t="e">
        <f t="shared" si="339"/>
        <v>#DIV/0!</v>
      </c>
      <c r="CL342" s="61" t="e">
        <f t="shared" si="339"/>
        <v>#DIV/0!</v>
      </c>
      <c r="CM342" s="61" t="e">
        <f t="shared" si="339"/>
        <v>#DIV/0!</v>
      </c>
      <c r="CN342" s="61" t="e">
        <f t="shared" si="339"/>
        <v>#DIV/0!</v>
      </c>
      <c r="CO342" s="61" t="e">
        <f t="shared" si="339"/>
        <v>#DIV/0!</v>
      </c>
      <c r="CP342" s="61" t="e">
        <f t="shared" si="339"/>
        <v>#DIV/0!</v>
      </c>
      <c r="CQ342" s="61" t="e">
        <f t="shared" si="339"/>
        <v>#DIV/0!</v>
      </c>
      <c r="CR342" s="61" t="e">
        <f t="shared" si="339"/>
        <v>#DIV/0!</v>
      </c>
      <c r="CS342" s="61" t="e">
        <f t="shared" si="339"/>
        <v>#DIV/0!</v>
      </c>
      <c r="CT342" s="61" t="e">
        <f t="shared" si="339"/>
        <v>#DIV/0!</v>
      </c>
      <c r="CU342" s="61" t="e">
        <f t="shared" si="339"/>
        <v>#DIV/0!</v>
      </c>
      <c r="CV342" s="61" t="e">
        <f t="shared" si="339"/>
        <v>#DIV/0!</v>
      </c>
      <c r="CW342" s="61" t="e">
        <f t="shared" si="339"/>
        <v>#DIV/0!</v>
      </c>
      <c r="CX342" s="61" t="e">
        <f t="shared" si="365"/>
        <v>#DIV/0!</v>
      </c>
      <c r="CY342" s="61" t="e">
        <f t="shared" si="365"/>
        <v>#DIV/0!</v>
      </c>
      <c r="CZ342" s="61" t="e">
        <f t="shared" si="365"/>
        <v>#DIV/0!</v>
      </c>
      <c r="DA342" s="61" t="e">
        <f t="shared" si="365"/>
        <v>#DIV/0!</v>
      </c>
      <c r="DB342" s="61" t="e">
        <f t="shared" si="365"/>
        <v>#DIV/0!</v>
      </c>
      <c r="DC342" s="61" t="e">
        <f t="shared" si="362"/>
        <v>#DIV/0!</v>
      </c>
      <c r="DD342" s="61" t="e">
        <f t="shared" si="362"/>
        <v>#DIV/0!</v>
      </c>
      <c r="DE342" s="61" t="e">
        <f t="shared" si="362"/>
        <v>#DIV/0!</v>
      </c>
      <c r="DF342" s="61" t="e">
        <f t="shared" si="362"/>
        <v>#DIV/0!</v>
      </c>
      <c r="DG342" s="61" t="e">
        <f t="shared" si="362"/>
        <v>#DIV/0!</v>
      </c>
      <c r="DH342" s="61" t="e">
        <f t="shared" si="362"/>
        <v>#DIV/0!</v>
      </c>
      <c r="DI342" s="61" t="e">
        <f t="shared" si="362"/>
        <v>#DIV/0!</v>
      </c>
      <c r="DJ342" s="61" t="e">
        <f t="shared" si="362"/>
        <v>#DIV/0!</v>
      </c>
      <c r="DK342" s="61" t="e">
        <f t="shared" si="362"/>
        <v>#DIV/0!</v>
      </c>
      <c r="DL342" s="61" t="e">
        <f t="shared" si="362"/>
        <v>#DIV/0!</v>
      </c>
      <c r="DM342" s="61" t="e">
        <f t="shared" si="362"/>
        <v>#DIV/0!</v>
      </c>
      <c r="DN342" s="61" t="e">
        <f t="shared" si="362"/>
        <v>#DIV/0!</v>
      </c>
      <c r="DO342" s="61" t="e">
        <f t="shared" si="362"/>
        <v>#DIV/0!</v>
      </c>
      <c r="DP342" s="61" t="e">
        <f t="shared" si="362"/>
        <v>#DIV/0!</v>
      </c>
      <c r="DQ342" s="61" t="e">
        <f t="shared" si="362"/>
        <v>#DIV/0!</v>
      </c>
      <c r="DR342" s="61" t="e">
        <f t="shared" si="362"/>
        <v>#DIV/0!</v>
      </c>
      <c r="DS342" s="61" t="e">
        <f t="shared" si="363"/>
        <v>#DIV/0!</v>
      </c>
      <c r="DT342" s="61" t="e">
        <f t="shared" si="342"/>
        <v>#DIV/0!</v>
      </c>
      <c r="DU342" s="61" t="e">
        <f t="shared" si="342"/>
        <v>#DIV/0!</v>
      </c>
      <c r="DV342" s="61" t="e">
        <f t="shared" si="342"/>
        <v>#DIV/0!</v>
      </c>
      <c r="DW342" s="61" t="e">
        <f t="shared" si="342"/>
        <v>#DIV/0!</v>
      </c>
      <c r="DX342" s="61" t="e">
        <f t="shared" si="342"/>
        <v>#DIV/0!</v>
      </c>
      <c r="DY342" s="61" t="e">
        <f t="shared" si="342"/>
        <v>#DIV/0!</v>
      </c>
      <c r="DZ342" s="61" t="e">
        <f t="shared" si="346"/>
        <v>#DIV/0!</v>
      </c>
    </row>
    <row r="343" spans="1:130">
      <c r="C343" s="53">
        <v>2021</v>
      </c>
      <c r="D343" s="64"/>
      <c r="E343" s="64">
        <f t="shared" si="348"/>
        <v>0</v>
      </c>
      <c r="F343" s="64">
        <f t="shared" si="349"/>
        <v>0</v>
      </c>
      <c r="G343" s="64">
        <f t="shared" si="350"/>
        <v>0</v>
      </c>
      <c r="H343" s="64">
        <f t="shared" si="351"/>
        <v>0</v>
      </c>
      <c r="I343" s="64">
        <f t="shared" si="352"/>
        <v>0</v>
      </c>
      <c r="J343" s="64">
        <f t="shared" si="353"/>
        <v>0</v>
      </c>
      <c r="K343" s="64">
        <f t="shared" si="354"/>
        <v>0</v>
      </c>
      <c r="L343" s="64">
        <f t="shared" si="355"/>
        <v>0</v>
      </c>
      <c r="M343" s="64">
        <f t="shared" si="356"/>
        <v>0</v>
      </c>
      <c r="N343" s="64">
        <f t="shared" si="357"/>
        <v>0</v>
      </c>
      <c r="O343" s="64">
        <f t="shared" si="358"/>
        <v>0</v>
      </c>
      <c r="P343" s="64">
        <f t="shared" si="359"/>
        <v>0</v>
      </c>
      <c r="Q343" s="64">
        <f t="shared" si="360"/>
        <v>0</v>
      </c>
      <c r="R343" s="64">
        <f t="shared" si="364"/>
        <v>0</v>
      </c>
      <c r="S343" s="64">
        <f t="shared" si="366"/>
        <v>0</v>
      </c>
      <c r="T343" s="64">
        <f t="shared" si="367"/>
        <v>0</v>
      </c>
      <c r="U343" s="64">
        <f t="shared" si="368"/>
        <v>0</v>
      </c>
      <c r="V343" s="64">
        <f t="shared" si="369"/>
        <v>0</v>
      </c>
      <c r="W343" s="64">
        <f t="shared" ref="W343:W361" si="370">VLOOKUP($C$85,$D$3:$K$63,$A$72,0)*(B324-B323)</f>
        <v>0</v>
      </c>
      <c r="X343" s="64">
        <f>VLOOKUP($C$86,$D$3:$K$63,$A$72,0)*(B323-B322)</f>
        <v>0</v>
      </c>
      <c r="Y343" s="64">
        <f>VLOOKUP($C$87,$D$3:$K$63,$A$72,0)*B322</f>
        <v>0</v>
      </c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54">
        <f t="shared" si="344"/>
        <v>0</v>
      </c>
      <c r="BP343" s="53">
        <v>2021</v>
      </c>
      <c r="BQ343" s="61" t="e">
        <f t="shared" si="345"/>
        <v>#DIV/0!</v>
      </c>
      <c r="BR343" s="61" t="e">
        <f t="shared" si="345"/>
        <v>#DIV/0!</v>
      </c>
      <c r="BS343" s="61" t="e">
        <f t="shared" si="345"/>
        <v>#DIV/0!</v>
      </c>
      <c r="BT343" s="61" t="e">
        <f t="shared" si="345"/>
        <v>#DIV/0!</v>
      </c>
      <c r="BU343" s="61" t="e">
        <f t="shared" si="345"/>
        <v>#DIV/0!</v>
      </c>
      <c r="BV343" s="61" t="e">
        <f t="shared" si="345"/>
        <v>#DIV/0!</v>
      </c>
      <c r="BW343" s="61" t="e">
        <f t="shared" si="345"/>
        <v>#DIV/0!</v>
      </c>
      <c r="BX343" s="61" t="e">
        <f t="shared" si="345"/>
        <v>#DIV/0!</v>
      </c>
      <c r="BY343" s="61" t="e">
        <f t="shared" si="345"/>
        <v>#DIV/0!</v>
      </c>
      <c r="BZ343" s="61" t="e">
        <f t="shared" si="345"/>
        <v>#DIV/0!</v>
      </c>
      <c r="CA343" s="61" t="e">
        <f t="shared" si="345"/>
        <v>#DIV/0!</v>
      </c>
      <c r="CB343" s="61" t="e">
        <f t="shared" si="345"/>
        <v>#DIV/0!</v>
      </c>
      <c r="CC343" s="61" t="e">
        <f t="shared" si="345"/>
        <v>#DIV/0!</v>
      </c>
      <c r="CD343" s="61" t="e">
        <f t="shared" si="345"/>
        <v>#DIV/0!</v>
      </c>
      <c r="CE343" s="61" t="e">
        <f t="shared" si="345"/>
        <v>#DIV/0!</v>
      </c>
      <c r="CF343" s="61" t="e">
        <f t="shared" si="345"/>
        <v>#DIV/0!</v>
      </c>
      <c r="CG343" s="61" t="e">
        <f t="shared" si="361"/>
        <v>#DIV/0!</v>
      </c>
      <c r="CH343" s="61" t="e">
        <f t="shared" si="339"/>
        <v>#DIV/0!</v>
      </c>
      <c r="CI343" s="61" t="e">
        <f t="shared" si="339"/>
        <v>#DIV/0!</v>
      </c>
      <c r="CJ343" s="61" t="e">
        <f t="shared" si="339"/>
        <v>#DIV/0!</v>
      </c>
      <c r="CK343" s="61" t="e">
        <f t="shared" si="339"/>
        <v>#DIV/0!</v>
      </c>
      <c r="CL343" s="61" t="e">
        <f t="shared" si="339"/>
        <v>#DIV/0!</v>
      </c>
      <c r="CM343" s="61" t="e">
        <f t="shared" si="339"/>
        <v>#DIV/0!</v>
      </c>
      <c r="CN343" s="61" t="e">
        <f t="shared" si="339"/>
        <v>#DIV/0!</v>
      </c>
      <c r="CO343" s="61" t="e">
        <f t="shared" si="339"/>
        <v>#DIV/0!</v>
      </c>
      <c r="CP343" s="61" t="e">
        <f t="shared" si="339"/>
        <v>#DIV/0!</v>
      </c>
      <c r="CQ343" s="61" t="e">
        <f t="shared" si="339"/>
        <v>#DIV/0!</v>
      </c>
      <c r="CR343" s="61" t="e">
        <f t="shared" si="339"/>
        <v>#DIV/0!</v>
      </c>
      <c r="CS343" s="61" t="e">
        <f t="shared" si="339"/>
        <v>#DIV/0!</v>
      </c>
      <c r="CT343" s="61" t="e">
        <f t="shared" si="339"/>
        <v>#DIV/0!</v>
      </c>
      <c r="CU343" s="61" t="e">
        <f t="shared" si="339"/>
        <v>#DIV/0!</v>
      </c>
      <c r="CV343" s="61" t="e">
        <f t="shared" si="339"/>
        <v>#DIV/0!</v>
      </c>
      <c r="CW343" s="61" t="e">
        <f t="shared" si="339"/>
        <v>#DIV/0!</v>
      </c>
      <c r="CX343" s="61" t="e">
        <f t="shared" si="365"/>
        <v>#DIV/0!</v>
      </c>
      <c r="CY343" s="61" t="e">
        <f t="shared" si="365"/>
        <v>#DIV/0!</v>
      </c>
      <c r="CZ343" s="61" t="e">
        <f t="shared" si="365"/>
        <v>#DIV/0!</v>
      </c>
      <c r="DA343" s="61" t="e">
        <f t="shared" si="365"/>
        <v>#DIV/0!</v>
      </c>
      <c r="DB343" s="61" t="e">
        <f t="shared" si="365"/>
        <v>#DIV/0!</v>
      </c>
      <c r="DC343" s="61" t="e">
        <f t="shared" si="362"/>
        <v>#DIV/0!</v>
      </c>
      <c r="DD343" s="61" t="e">
        <f t="shared" si="362"/>
        <v>#DIV/0!</v>
      </c>
      <c r="DE343" s="61" t="e">
        <f t="shared" si="362"/>
        <v>#DIV/0!</v>
      </c>
      <c r="DF343" s="61" t="e">
        <f t="shared" si="362"/>
        <v>#DIV/0!</v>
      </c>
      <c r="DG343" s="61" t="e">
        <f t="shared" si="362"/>
        <v>#DIV/0!</v>
      </c>
      <c r="DH343" s="61" t="e">
        <f t="shared" si="362"/>
        <v>#DIV/0!</v>
      </c>
      <c r="DI343" s="61" t="e">
        <f t="shared" si="362"/>
        <v>#DIV/0!</v>
      </c>
      <c r="DJ343" s="61" t="e">
        <f t="shared" si="362"/>
        <v>#DIV/0!</v>
      </c>
      <c r="DK343" s="61" t="e">
        <f t="shared" si="362"/>
        <v>#DIV/0!</v>
      </c>
      <c r="DL343" s="61" t="e">
        <f t="shared" si="362"/>
        <v>#DIV/0!</v>
      </c>
      <c r="DM343" s="61" t="e">
        <f t="shared" si="362"/>
        <v>#DIV/0!</v>
      </c>
      <c r="DN343" s="61" t="e">
        <f t="shared" si="362"/>
        <v>#DIV/0!</v>
      </c>
      <c r="DO343" s="61" t="e">
        <f t="shared" si="362"/>
        <v>#DIV/0!</v>
      </c>
      <c r="DP343" s="61" t="e">
        <f t="shared" si="362"/>
        <v>#DIV/0!</v>
      </c>
      <c r="DQ343" s="61" t="e">
        <f t="shared" si="362"/>
        <v>#DIV/0!</v>
      </c>
      <c r="DR343" s="61" t="e">
        <f t="shared" si="362"/>
        <v>#DIV/0!</v>
      </c>
      <c r="DS343" s="61" t="e">
        <f t="shared" si="363"/>
        <v>#DIV/0!</v>
      </c>
      <c r="DT343" s="61" t="e">
        <f t="shared" si="342"/>
        <v>#DIV/0!</v>
      </c>
      <c r="DU343" s="61" t="e">
        <f t="shared" si="342"/>
        <v>#DIV/0!</v>
      </c>
      <c r="DV343" s="61" t="e">
        <f t="shared" si="342"/>
        <v>#DIV/0!</v>
      </c>
      <c r="DW343" s="61" t="e">
        <f t="shared" si="342"/>
        <v>#DIV/0!</v>
      </c>
      <c r="DX343" s="61" t="e">
        <f t="shared" si="342"/>
        <v>#DIV/0!</v>
      </c>
      <c r="DY343" s="61" t="e">
        <f t="shared" si="342"/>
        <v>#DIV/0!</v>
      </c>
      <c r="DZ343" s="61" t="e">
        <f t="shared" si="346"/>
        <v>#DIV/0!</v>
      </c>
    </row>
    <row r="344" spans="1:130">
      <c r="C344" s="53">
        <v>2022</v>
      </c>
      <c r="D344" s="64"/>
      <c r="E344" s="64"/>
      <c r="F344" s="64">
        <f t="shared" si="349"/>
        <v>0</v>
      </c>
      <c r="G344" s="64">
        <f t="shared" si="350"/>
        <v>0</v>
      </c>
      <c r="H344" s="64">
        <f t="shared" si="351"/>
        <v>0</v>
      </c>
      <c r="I344" s="64">
        <f t="shared" si="352"/>
        <v>0</v>
      </c>
      <c r="J344" s="64">
        <f t="shared" si="353"/>
        <v>0</v>
      </c>
      <c r="K344" s="64">
        <f t="shared" si="354"/>
        <v>0</v>
      </c>
      <c r="L344" s="64">
        <f t="shared" si="355"/>
        <v>0</v>
      </c>
      <c r="M344" s="64">
        <f t="shared" si="356"/>
        <v>0</v>
      </c>
      <c r="N344" s="64">
        <f t="shared" si="357"/>
        <v>0</v>
      </c>
      <c r="O344" s="64">
        <f t="shared" si="358"/>
        <v>0</v>
      </c>
      <c r="P344" s="64">
        <f t="shared" si="359"/>
        <v>0</v>
      </c>
      <c r="Q344" s="64">
        <f t="shared" si="360"/>
        <v>0</v>
      </c>
      <c r="R344" s="64">
        <f t="shared" si="364"/>
        <v>0</v>
      </c>
      <c r="S344" s="64">
        <f t="shared" si="366"/>
        <v>0</v>
      </c>
      <c r="T344" s="64">
        <f t="shared" si="367"/>
        <v>0</v>
      </c>
      <c r="U344" s="64">
        <f t="shared" si="368"/>
        <v>0</v>
      </c>
      <c r="V344" s="64">
        <f t="shared" si="369"/>
        <v>0</v>
      </c>
      <c r="W344" s="64">
        <f t="shared" si="370"/>
        <v>0</v>
      </c>
      <c r="X344" s="64">
        <f t="shared" ref="X344:X362" si="371">VLOOKUP($C$86,$D$3:$K$63,$A$72,0)*(B324-B323)</f>
        <v>0</v>
      </c>
      <c r="Y344" s="64">
        <f>VLOOKUP($C$87,$D$3:$K$63,$A$72,0)*(B323-B322)</f>
        <v>6</v>
      </c>
      <c r="Z344" s="64">
        <f>VLOOKUP($C$88,$D$3:$K$63,$A$72,0)*B322</f>
        <v>0</v>
      </c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54">
        <f t="shared" si="344"/>
        <v>6</v>
      </c>
      <c r="BP344" s="53">
        <v>2022</v>
      </c>
      <c r="BQ344" s="61">
        <f t="shared" si="345"/>
        <v>0</v>
      </c>
      <c r="BR344" s="61">
        <f t="shared" si="345"/>
        <v>0</v>
      </c>
      <c r="BS344" s="61">
        <f t="shared" si="345"/>
        <v>0</v>
      </c>
      <c r="BT344" s="61">
        <f t="shared" si="345"/>
        <v>0</v>
      </c>
      <c r="BU344" s="61">
        <f t="shared" si="345"/>
        <v>0</v>
      </c>
      <c r="BV344" s="61">
        <f t="shared" si="345"/>
        <v>0</v>
      </c>
      <c r="BW344" s="61">
        <f t="shared" si="345"/>
        <v>0</v>
      </c>
      <c r="BX344" s="61">
        <f t="shared" si="345"/>
        <v>0</v>
      </c>
      <c r="BY344" s="61">
        <f t="shared" si="345"/>
        <v>0</v>
      </c>
      <c r="BZ344" s="61">
        <f t="shared" si="345"/>
        <v>0</v>
      </c>
      <c r="CA344" s="61">
        <f t="shared" si="345"/>
        <v>0</v>
      </c>
      <c r="CB344" s="61">
        <f t="shared" si="345"/>
        <v>0</v>
      </c>
      <c r="CC344" s="61">
        <f t="shared" si="345"/>
        <v>0</v>
      </c>
      <c r="CD344" s="61">
        <f t="shared" si="345"/>
        <v>0</v>
      </c>
      <c r="CE344" s="61">
        <f t="shared" si="345"/>
        <v>0</v>
      </c>
      <c r="CF344" s="61">
        <f t="shared" si="345"/>
        <v>0</v>
      </c>
      <c r="CG344" s="61">
        <f t="shared" si="361"/>
        <v>0</v>
      </c>
      <c r="CH344" s="61">
        <f t="shared" si="339"/>
        <v>0</v>
      </c>
      <c r="CI344" s="61">
        <f t="shared" si="339"/>
        <v>0</v>
      </c>
      <c r="CJ344" s="61">
        <f t="shared" si="339"/>
        <v>0</v>
      </c>
      <c r="CK344" s="61">
        <f t="shared" si="339"/>
        <v>0</v>
      </c>
      <c r="CL344" s="61">
        <f t="shared" si="339"/>
        <v>1</v>
      </c>
      <c r="CM344" s="61">
        <f t="shared" si="339"/>
        <v>0</v>
      </c>
      <c r="CN344" s="61">
        <f t="shared" si="339"/>
        <v>0</v>
      </c>
      <c r="CO344" s="61">
        <f t="shared" si="339"/>
        <v>0</v>
      </c>
      <c r="CP344" s="61">
        <f t="shared" si="339"/>
        <v>0</v>
      </c>
      <c r="CQ344" s="61">
        <f t="shared" si="339"/>
        <v>0</v>
      </c>
      <c r="CR344" s="61">
        <f t="shared" si="339"/>
        <v>0</v>
      </c>
      <c r="CS344" s="61">
        <f t="shared" si="339"/>
        <v>0</v>
      </c>
      <c r="CT344" s="61">
        <f t="shared" si="339"/>
        <v>0</v>
      </c>
      <c r="CU344" s="61">
        <f t="shared" si="339"/>
        <v>0</v>
      </c>
      <c r="CV344" s="61">
        <f t="shared" si="339"/>
        <v>0</v>
      </c>
      <c r="CW344" s="61">
        <f t="shared" si="339"/>
        <v>0</v>
      </c>
      <c r="CX344" s="61">
        <f t="shared" si="365"/>
        <v>0</v>
      </c>
      <c r="CY344" s="61">
        <f t="shared" si="365"/>
        <v>0</v>
      </c>
      <c r="CZ344" s="61">
        <f t="shared" si="365"/>
        <v>0</v>
      </c>
      <c r="DA344" s="61">
        <f t="shared" si="365"/>
        <v>0</v>
      </c>
      <c r="DB344" s="61">
        <f t="shared" si="365"/>
        <v>0</v>
      </c>
      <c r="DC344" s="61">
        <f t="shared" si="362"/>
        <v>0</v>
      </c>
      <c r="DD344" s="61">
        <f t="shared" si="362"/>
        <v>0</v>
      </c>
      <c r="DE344" s="61">
        <f t="shared" si="362"/>
        <v>0</v>
      </c>
      <c r="DF344" s="61">
        <f t="shared" si="362"/>
        <v>0</v>
      </c>
      <c r="DG344" s="61">
        <f t="shared" si="362"/>
        <v>0</v>
      </c>
      <c r="DH344" s="61">
        <f t="shared" si="362"/>
        <v>0</v>
      </c>
      <c r="DI344" s="61">
        <f t="shared" si="362"/>
        <v>0</v>
      </c>
      <c r="DJ344" s="61">
        <f t="shared" si="362"/>
        <v>0</v>
      </c>
      <c r="DK344" s="61">
        <f t="shared" si="362"/>
        <v>0</v>
      </c>
      <c r="DL344" s="61">
        <f t="shared" si="362"/>
        <v>0</v>
      </c>
      <c r="DM344" s="61">
        <f t="shared" si="362"/>
        <v>0</v>
      </c>
      <c r="DN344" s="61">
        <f t="shared" si="362"/>
        <v>0</v>
      </c>
      <c r="DO344" s="61">
        <f t="shared" si="362"/>
        <v>0</v>
      </c>
      <c r="DP344" s="61">
        <f t="shared" si="362"/>
        <v>0</v>
      </c>
      <c r="DQ344" s="61">
        <f t="shared" si="362"/>
        <v>0</v>
      </c>
      <c r="DR344" s="61">
        <f t="shared" si="362"/>
        <v>0</v>
      </c>
      <c r="DS344" s="61">
        <f t="shared" si="363"/>
        <v>0</v>
      </c>
      <c r="DT344" s="61">
        <f t="shared" si="342"/>
        <v>0</v>
      </c>
      <c r="DU344" s="61">
        <f t="shared" si="342"/>
        <v>0</v>
      </c>
      <c r="DV344" s="61">
        <f t="shared" si="342"/>
        <v>0</v>
      </c>
      <c r="DW344" s="61">
        <f t="shared" si="342"/>
        <v>0</v>
      </c>
      <c r="DX344" s="61">
        <f t="shared" si="342"/>
        <v>0</v>
      </c>
      <c r="DY344" s="61">
        <f t="shared" si="342"/>
        <v>0</v>
      </c>
      <c r="DZ344" s="61">
        <f t="shared" si="346"/>
        <v>1</v>
      </c>
    </row>
    <row r="345" spans="1:130">
      <c r="C345" s="53">
        <v>2023</v>
      </c>
      <c r="D345" s="64"/>
      <c r="E345" s="64"/>
      <c r="F345" s="64"/>
      <c r="G345" s="64">
        <f t="shared" si="350"/>
        <v>0</v>
      </c>
      <c r="H345" s="64">
        <f t="shared" si="351"/>
        <v>0</v>
      </c>
      <c r="I345" s="64">
        <f t="shared" si="352"/>
        <v>0</v>
      </c>
      <c r="J345" s="64">
        <f t="shared" si="353"/>
        <v>0</v>
      </c>
      <c r="K345" s="64">
        <f t="shared" si="354"/>
        <v>0</v>
      </c>
      <c r="L345" s="64">
        <f t="shared" si="355"/>
        <v>0</v>
      </c>
      <c r="M345" s="64">
        <f t="shared" si="356"/>
        <v>0</v>
      </c>
      <c r="N345" s="64">
        <f t="shared" si="357"/>
        <v>0</v>
      </c>
      <c r="O345" s="64">
        <f t="shared" si="358"/>
        <v>0</v>
      </c>
      <c r="P345" s="64">
        <f t="shared" si="359"/>
        <v>0</v>
      </c>
      <c r="Q345" s="64">
        <f t="shared" si="360"/>
        <v>0</v>
      </c>
      <c r="R345" s="64">
        <f t="shared" si="364"/>
        <v>0</v>
      </c>
      <c r="S345" s="64">
        <f t="shared" si="366"/>
        <v>0</v>
      </c>
      <c r="T345" s="64">
        <f t="shared" si="367"/>
        <v>0</v>
      </c>
      <c r="U345" s="64">
        <f t="shared" si="368"/>
        <v>0</v>
      </c>
      <c r="V345" s="64">
        <f t="shared" si="369"/>
        <v>0</v>
      </c>
      <c r="W345" s="64">
        <f t="shared" si="370"/>
        <v>0</v>
      </c>
      <c r="X345" s="64">
        <f t="shared" si="371"/>
        <v>0</v>
      </c>
      <c r="Y345" s="64">
        <f t="shared" ref="Y345:Y363" si="372">VLOOKUP($C$87,$D$3:$K$63,$A$72,0)*(B324-B323)</f>
        <v>6</v>
      </c>
      <c r="Z345" s="64">
        <f>VLOOKUP($C$88,$D$3:$K$63,$A$72,0)*(B323-B322)</f>
        <v>7.125</v>
      </c>
      <c r="AA345" s="64">
        <f>VLOOKUP($C$89,$D$3:$K$63,$A$72,0)*B322</f>
        <v>0</v>
      </c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54">
        <f t="shared" si="344"/>
        <v>13.125</v>
      </c>
      <c r="BP345" s="53">
        <v>2023</v>
      </c>
      <c r="BQ345" s="61">
        <f t="shared" si="345"/>
        <v>0</v>
      </c>
      <c r="BR345" s="61">
        <f t="shared" si="345"/>
        <v>0</v>
      </c>
      <c r="BS345" s="61">
        <f t="shared" si="345"/>
        <v>0</v>
      </c>
      <c r="BT345" s="61">
        <f t="shared" si="345"/>
        <v>0</v>
      </c>
      <c r="BU345" s="61">
        <f t="shared" si="345"/>
        <v>0</v>
      </c>
      <c r="BV345" s="61">
        <f t="shared" si="345"/>
        <v>0</v>
      </c>
      <c r="BW345" s="61">
        <f t="shared" si="345"/>
        <v>0</v>
      </c>
      <c r="BX345" s="61">
        <f t="shared" si="345"/>
        <v>0</v>
      </c>
      <c r="BY345" s="61">
        <f t="shared" si="345"/>
        <v>0</v>
      </c>
      <c r="BZ345" s="61">
        <f t="shared" si="345"/>
        <v>0</v>
      </c>
      <c r="CA345" s="61">
        <f t="shared" si="345"/>
        <v>0</v>
      </c>
      <c r="CB345" s="61">
        <f t="shared" si="345"/>
        <v>0</v>
      </c>
      <c r="CC345" s="61">
        <f t="shared" si="345"/>
        <v>0</v>
      </c>
      <c r="CD345" s="61">
        <f t="shared" si="345"/>
        <v>0</v>
      </c>
      <c r="CE345" s="61">
        <f t="shared" si="345"/>
        <v>0</v>
      </c>
      <c r="CF345" s="61">
        <f t="shared" si="345"/>
        <v>0</v>
      </c>
      <c r="CG345" s="61">
        <f t="shared" si="361"/>
        <v>0</v>
      </c>
      <c r="CH345" s="61">
        <f t="shared" si="339"/>
        <v>0</v>
      </c>
      <c r="CI345" s="61">
        <f t="shared" si="339"/>
        <v>0</v>
      </c>
      <c r="CJ345" s="61">
        <f t="shared" si="339"/>
        <v>0</v>
      </c>
      <c r="CK345" s="61">
        <f t="shared" si="339"/>
        <v>0</v>
      </c>
      <c r="CL345" s="61">
        <f t="shared" si="339"/>
        <v>0.45714285714285702</v>
      </c>
      <c r="CM345" s="61">
        <f t="shared" si="339"/>
        <v>0.54285714285714304</v>
      </c>
      <c r="CN345" s="61">
        <f t="shared" si="339"/>
        <v>0</v>
      </c>
      <c r="CO345" s="61">
        <f t="shared" si="339"/>
        <v>0</v>
      </c>
      <c r="CP345" s="61">
        <f t="shared" si="339"/>
        <v>0</v>
      </c>
      <c r="CQ345" s="61">
        <f t="shared" si="339"/>
        <v>0</v>
      </c>
      <c r="CR345" s="61">
        <f t="shared" si="339"/>
        <v>0</v>
      </c>
      <c r="CS345" s="61">
        <f t="shared" si="339"/>
        <v>0</v>
      </c>
      <c r="CT345" s="61">
        <f t="shared" si="339"/>
        <v>0</v>
      </c>
      <c r="CU345" s="61">
        <f t="shared" si="339"/>
        <v>0</v>
      </c>
      <c r="CV345" s="61">
        <f t="shared" si="339"/>
        <v>0</v>
      </c>
      <c r="CW345" s="61">
        <f t="shared" si="339"/>
        <v>0</v>
      </c>
      <c r="CX345" s="61">
        <f t="shared" si="365"/>
        <v>0</v>
      </c>
      <c r="CY345" s="61">
        <f t="shared" si="365"/>
        <v>0</v>
      </c>
      <c r="CZ345" s="61">
        <f t="shared" si="365"/>
        <v>0</v>
      </c>
      <c r="DA345" s="61">
        <f t="shared" si="365"/>
        <v>0</v>
      </c>
      <c r="DB345" s="61">
        <f t="shared" si="365"/>
        <v>0</v>
      </c>
      <c r="DC345" s="61">
        <f t="shared" si="362"/>
        <v>0</v>
      </c>
      <c r="DD345" s="61">
        <f t="shared" si="362"/>
        <v>0</v>
      </c>
      <c r="DE345" s="61">
        <f t="shared" si="362"/>
        <v>0</v>
      </c>
      <c r="DF345" s="61">
        <f t="shared" si="362"/>
        <v>0</v>
      </c>
      <c r="DG345" s="61">
        <f t="shared" si="362"/>
        <v>0</v>
      </c>
      <c r="DH345" s="61">
        <f t="shared" si="362"/>
        <v>0</v>
      </c>
      <c r="DI345" s="61">
        <f t="shared" si="362"/>
        <v>0</v>
      </c>
      <c r="DJ345" s="61">
        <f t="shared" si="362"/>
        <v>0</v>
      </c>
      <c r="DK345" s="61">
        <f t="shared" si="362"/>
        <v>0</v>
      </c>
      <c r="DL345" s="61">
        <f t="shared" si="362"/>
        <v>0</v>
      </c>
      <c r="DM345" s="61">
        <f t="shared" si="362"/>
        <v>0</v>
      </c>
      <c r="DN345" s="61">
        <f t="shared" si="362"/>
        <v>0</v>
      </c>
      <c r="DO345" s="61">
        <f t="shared" si="362"/>
        <v>0</v>
      </c>
      <c r="DP345" s="61">
        <f t="shared" si="362"/>
        <v>0</v>
      </c>
      <c r="DQ345" s="61">
        <f t="shared" si="362"/>
        <v>0</v>
      </c>
      <c r="DR345" s="61">
        <f t="shared" si="362"/>
        <v>0</v>
      </c>
      <c r="DS345" s="61">
        <f t="shared" si="363"/>
        <v>0</v>
      </c>
      <c r="DT345" s="61">
        <f t="shared" si="342"/>
        <v>0</v>
      </c>
      <c r="DU345" s="61">
        <f t="shared" si="342"/>
        <v>0</v>
      </c>
      <c r="DV345" s="61">
        <f t="shared" si="342"/>
        <v>0</v>
      </c>
      <c r="DW345" s="61">
        <f t="shared" si="342"/>
        <v>0</v>
      </c>
      <c r="DX345" s="61">
        <f t="shared" si="342"/>
        <v>0</v>
      </c>
      <c r="DY345" s="61">
        <f t="shared" si="342"/>
        <v>0</v>
      </c>
      <c r="DZ345" s="61">
        <f t="shared" si="346"/>
        <v>1</v>
      </c>
    </row>
    <row r="346" spans="1:130">
      <c r="C346" s="53">
        <v>2024</v>
      </c>
      <c r="D346" s="64"/>
      <c r="E346" s="64"/>
      <c r="F346" s="64"/>
      <c r="G346" s="64"/>
      <c r="H346" s="64">
        <f t="shared" si="351"/>
        <v>0</v>
      </c>
      <c r="I346" s="64">
        <f t="shared" si="352"/>
        <v>0</v>
      </c>
      <c r="J346" s="64">
        <f t="shared" si="353"/>
        <v>0</v>
      </c>
      <c r="K346" s="64">
        <f t="shared" si="354"/>
        <v>0</v>
      </c>
      <c r="L346" s="64">
        <f t="shared" si="355"/>
        <v>0</v>
      </c>
      <c r="M346" s="64">
        <f t="shared" si="356"/>
        <v>0</v>
      </c>
      <c r="N346" s="64">
        <f t="shared" si="357"/>
        <v>0</v>
      </c>
      <c r="O346" s="64">
        <f t="shared" si="358"/>
        <v>0</v>
      </c>
      <c r="P346" s="64">
        <f t="shared" si="359"/>
        <v>0</v>
      </c>
      <c r="Q346" s="64">
        <f t="shared" si="360"/>
        <v>0</v>
      </c>
      <c r="R346" s="64">
        <f t="shared" si="364"/>
        <v>0</v>
      </c>
      <c r="S346" s="64">
        <f t="shared" si="366"/>
        <v>0</v>
      </c>
      <c r="T346" s="64">
        <f t="shared" si="367"/>
        <v>0</v>
      </c>
      <c r="U346" s="64">
        <f t="shared" si="368"/>
        <v>0</v>
      </c>
      <c r="V346" s="64">
        <f t="shared" si="369"/>
        <v>0</v>
      </c>
      <c r="W346" s="64">
        <f t="shared" si="370"/>
        <v>0</v>
      </c>
      <c r="X346" s="64">
        <f t="shared" si="371"/>
        <v>0</v>
      </c>
      <c r="Y346" s="64">
        <f t="shared" si="372"/>
        <v>6</v>
      </c>
      <c r="Z346" s="64">
        <f t="shared" ref="Z346:Z364" si="373">VLOOKUP($C$88,$D$3:$K$63,$A$72,0)*(B324-B323)</f>
        <v>7.125</v>
      </c>
      <c r="AA346" s="64">
        <f>VLOOKUP($C$89,$D$3:$K$63,$A$72,0)*(B323-B322)</f>
        <v>8.625</v>
      </c>
      <c r="AB346" s="64">
        <f>VLOOKUP($C$90,$D$3:$K$63,$A$72,0)*B322</f>
        <v>0</v>
      </c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54">
        <f t="shared" si="344"/>
        <v>21.75</v>
      </c>
      <c r="BP346" s="53">
        <v>2024</v>
      </c>
      <c r="BQ346" s="61">
        <f t="shared" si="345"/>
        <v>0</v>
      </c>
      <c r="BR346" s="61">
        <f t="shared" si="345"/>
        <v>0</v>
      </c>
      <c r="BS346" s="61">
        <f t="shared" si="345"/>
        <v>0</v>
      </c>
      <c r="BT346" s="61">
        <f t="shared" si="345"/>
        <v>0</v>
      </c>
      <c r="BU346" s="61">
        <f t="shared" si="345"/>
        <v>0</v>
      </c>
      <c r="BV346" s="61">
        <f t="shared" si="345"/>
        <v>0</v>
      </c>
      <c r="BW346" s="61">
        <f t="shared" si="345"/>
        <v>0</v>
      </c>
      <c r="BX346" s="61">
        <f t="shared" si="345"/>
        <v>0</v>
      </c>
      <c r="BY346" s="61">
        <f t="shared" si="345"/>
        <v>0</v>
      </c>
      <c r="BZ346" s="61">
        <f t="shared" si="345"/>
        <v>0</v>
      </c>
      <c r="CA346" s="61">
        <f t="shared" si="345"/>
        <v>0</v>
      </c>
      <c r="CB346" s="61">
        <f t="shared" si="345"/>
        <v>0</v>
      </c>
      <c r="CC346" s="61">
        <f t="shared" si="345"/>
        <v>0</v>
      </c>
      <c r="CD346" s="61">
        <f t="shared" si="345"/>
        <v>0</v>
      </c>
      <c r="CE346" s="61">
        <f t="shared" si="345"/>
        <v>0</v>
      </c>
      <c r="CF346" s="61">
        <f t="shared" si="345"/>
        <v>0</v>
      </c>
      <c r="CG346" s="61">
        <f t="shared" si="361"/>
        <v>0</v>
      </c>
      <c r="CH346" s="61">
        <f t="shared" si="339"/>
        <v>0</v>
      </c>
      <c r="CI346" s="61">
        <f t="shared" si="339"/>
        <v>0</v>
      </c>
      <c r="CJ346" s="61">
        <f t="shared" si="339"/>
        <v>0</v>
      </c>
      <c r="CK346" s="61">
        <f t="shared" si="339"/>
        <v>0</v>
      </c>
      <c r="CL346" s="61">
        <f t="shared" si="339"/>
        <v>0.27586206896551702</v>
      </c>
      <c r="CM346" s="61">
        <f t="shared" si="339"/>
        <v>0.32758620689655199</v>
      </c>
      <c r="CN346" s="61">
        <f t="shared" si="339"/>
        <v>0.39655172413793099</v>
      </c>
      <c r="CO346" s="61">
        <f t="shared" si="339"/>
        <v>0</v>
      </c>
      <c r="CP346" s="61">
        <f t="shared" si="339"/>
        <v>0</v>
      </c>
      <c r="CQ346" s="61">
        <f t="shared" si="339"/>
        <v>0</v>
      </c>
      <c r="CR346" s="61">
        <f t="shared" si="339"/>
        <v>0</v>
      </c>
      <c r="CS346" s="61">
        <f t="shared" si="339"/>
        <v>0</v>
      </c>
      <c r="CT346" s="61">
        <f t="shared" si="339"/>
        <v>0</v>
      </c>
      <c r="CU346" s="61">
        <f t="shared" si="339"/>
        <v>0</v>
      </c>
      <c r="CV346" s="61">
        <f t="shared" si="339"/>
        <v>0</v>
      </c>
      <c r="CW346" s="61">
        <f t="shared" si="339"/>
        <v>0</v>
      </c>
      <c r="CX346" s="61">
        <f t="shared" si="365"/>
        <v>0</v>
      </c>
      <c r="CY346" s="61">
        <f t="shared" si="365"/>
        <v>0</v>
      </c>
      <c r="CZ346" s="61">
        <f t="shared" si="365"/>
        <v>0</v>
      </c>
      <c r="DA346" s="61">
        <f t="shared" si="365"/>
        <v>0</v>
      </c>
      <c r="DB346" s="61">
        <f t="shared" si="365"/>
        <v>0</v>
      </c>
      <c r="DC346" s="61">
        <f t="shared" si="362"/>
        <v>0</v>
      </c>
      <c r="DD346" s="61">
        <f t="shared" si="362"/>
        <v>0</v>
      </c>
      <c r="DE346" s="61">
        <f t="shared" si="362"/>
        <v>0</v>
      </c>
      <c r="DF346" s="61">
        <f t="shared" si="362"/>
        <v>0</v>
      </c>
      <c r="DG346" s="61">
        <f t="shared" si="362"/>
        <v>0</v>
      </c>
      <c r="DH346" s="61">
        <f t="shared" si="362"/>
        <v>0</v>
      </c>
      <c r="DI346" s="61">
        <f t="shared" si="362"/>
        <v>0</v>
      </c>
      <c r="DJ346" s="61">
        <f t="shared" si="362"/>
        <v>0</v>
      </c>
      <c r="DK346" s="61">
        <f t="shared" si="362"/>
        <v>0</v>
      </c>
      <c r="DL346" s="61">
        <f t="shared" si="362"/>
        <v>0</v>
      </c>
      <c r="DM346" s="61">
        <f t="shared" si="362"/>
        <v>0</v>
      </c>
      <c r="DN346" s="61">
        <f t="shared" si="362"/>
        <v>0</v>
      </c>
      <c r="DO346" s="61">
        <f t="shared" si="362"/>
        <v>0</v>
      </c>
      <c r="DP346" s="61">
        <f t="shared" si="362"/>
        <v>0</v>
      </c>
      <c r="DQ346" s="61">
        <f t="shared" si="362"/>
        <v>0</v>
      </c>
      <c r="DR346" s="61">
        <f t="shared" si="362"/>
        <v>0</v>
      </c>
      <c r="DS346" s="61">
        <f t="shared" si="363"/>
        <v>0</v>
      </c>
      <c r="DT346" s="61">
        <f t="shared" si="342"/>
        <v>0</v>
      </c>
      <c r="DU346" s="61">
        <f t="shared" si="342"/>
        <v>0</v>
      </c>
      <c r="DV346" s="61">
        <f t="shared" si="342"/>
        <v>0</v>
      </c>
      <c r="DW346" s="61">
        <f t="shared" si="342"/>
        <v>0</v>
      </c>
      <c r="DX346" s="61">
        <f t="shared" si="342"/>
        <v>0</v>
      </c>
      <c r="DY346" s="61">
        <f t="shared" si="342"/>
        <v>0</v>
      </c>
      <c r="DZ346" s="61">
        <f t="shared" si="346"/>
        <v>1</v>
      </c>
    </row>
    <row r="347" spans="1:130">
      <c r="C347" s="53">
        <v>2025</v>
      </c>
      <c r="D347" s="64"/>
      <c r="E347" s="64"/>
      <c r="F347" s="64"/>
      <c r="G347" s="64"/>
      <c r="H347" s="64"/>
      <c r="I347" s="64">
        <f t="shared" si="352"/>
        <v>0</v>
      </c>
      <c r="J347" s="64">
        <f t="shared" si="353"/>
        <v>0</v>
      </c>
      <c r="K347" s="64">
        <f t="shared" si="354"/>
        <v>0</v>
      </c>
      <c r="L347" s="64">
        <f t="shared" si="355"/>
        <v>0</v>
      </c>
      <c r="M347" s="64">
        <f t="shared" si="356"/>
        <v>0</v>
      </c>
      <c r="N347" s="64">
        <f t="shared" si="357"/>
        <v>0</v>
      </c>
      <c r="O347" s="64">
        <f t="shared" si="358"/>
        <v>0</v>
      </c>
      <c r="P347" s="64">
        <f t="shared" si="359"/>
        <v>0</v>
      </c>
      <c r="Q347" s="64">
        <f t="shared" si="360"/>
        <v>0</v>
      </c>
      <c r="R347" s="64">
        <f t="shared" si="364"/>
        <v>0</v>
      </c>
      <c r="S347" s="64">
        <f t="shared" si="366"/>
        <v>0</v>
      </c>
      <c r="T347" s="64">
        <f t="shared" si="367"/>
        <v>0</v>
      </c>
      <c r="U347" s="64">
        <f t="shared" si="368"/>
        <v>0</v>
      </c>
      <c r="V347" s="64">
        <f t="shared" si="369"/>
        <v>0</v>
      </c>
      <c r="W347" s="64">
        <f t="shared" si="370"/>
        <v>0</v>
      </c>
      <c r="X347" s="64">
        <f t="shared" si="371"/>
        <v>0</v>
      </c>
      <c r="Y347" s="64">
        <f t="shared" si="372"/>
        <v>6</v>
      </c>
      <c r="Z347" s="64">
        <f t="shared" si="373"/>
        <v>7.125</v>
      </c>
      <c r="AA347" s="64">
        <f t="shared" ref="AA347:AA365" si="374">VLOOKUP($C$89,$D$3:$K$63,$A$72,0)*(B324-B323)</f>
        <v>8.625</v>
      </c>
      <c r="AB347" s="64">
        <f>VLOOKUP($C$90,$D$3:$K$63,$A$72,0)*(B323-B322)</f>
        <v>13.5</v>
      </c>
      <c r="AC347" s="64">
        <f>VLOOKUP($C$91,$D$3:$K$63,$A$72,0)*B322</f>
        <v>0</v>
      </c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54">
        <f t="shared" si="344"/>
        <v>35.25</v>
      </c>
      <c r="BP347" s="53">
        <v>2025</v>
      </c>
      <c r="BQ347" s="61">
        <f t="shared" si="345"/>
        <v>0</v>
      </c>
      <c r="BR347" s="61">
        <f t="shared" si="345"/>
        <v>0</v>
      </c>
      <c r="BS347" s="61">
        <f t="shared" si="345"/>
        <v>0</v>
      </c>
      <c r="BT347" s="61">
        <f t="shared" si="345"/>
        <v>0</v>
      </c>
      <c r="BU347" s="61">
        <f t="shared" si="345"/>
        <v>0</v>
      </c>
      <c r="BV347" s="61">
        <f t="shared" si="345"/>
        <v>0</v>
      </c>
      <c r="BW347" s="61">
        <f t="shared" si="345"/>
        <v>0</v>
      </c>
      <c r="BX347" s="61">
        <f t="shared" si="345"/>
        <v>0</v>
      </c>
      <c r="BY347" s="61">
        <f t="shared" si="345"/>
        <v>0</v>
      </c>
      <c r="BZ347" s="61">
        <f t="shared" si="345"/>
        <v>0</v>
      </c>
      <c r="CA347" s="61">
        <f t="shared" si="345"/>
        <v>0</v>
      </c>
      <c r="CB347" s="61">
        <f t="shared" si="345"/>
        <v>0</v>
      </c>
      <c r="CC347" s="61">
        <f t="shared" si="345"/>
        <v>0</v>
      </c>
      <c r="CD347" s="61">
        <f t="shared" si="345"/>
        <v>0</v>
      </c>
      <c r="CE347" s="61">
        <f t="shared" si="345"/>
        <v>0</v>
      </c>
      <c r="CF347" s="61">
        <f t="shared" si="345"/>
        <v>0</v>
      </c>
      <c r="CG347" s="61">
        <f t="shared" si="361"/>
        <v>0</v>
      </c>
      <c r="CH347" s="61">
        <f t="shared" si="339"/>
        <v>0</v>
      </c>
      <c r="CI347" s="61">
        <f t="shared" si="339"/>
        <v>0</v>
      </c>
      <c r="CJ347" s="61">
        <f t="shared" si="339"/>
        <v>0</v>
      </c>
      <c r="CK347" s="61">
        <f t="shared" si="339"/>
        <v>0</v>
      </c>
      <c r="CL347" s="61">
        <f t="shared" si="339"/>
        <v>0.170212765957447</v>
      </c>
      <c r="CM347" s="61">
        <f t="shared" si="339"/>
        <v>0.20212765957446799</v>
      </c>
      <c r="CN347" s="61">
        <f t="shared" si="339"/>
        <v>0.24468085106383</v>
      </c>
      <c r="CO347" s="61">
        <f t="shared" si="339"/>
        <v>0.38297872340425498</v>
      </c>
      <c r="CP347" s="61">
        <f t="shared" si="339"/>
        <v>0</v>
      </c>
      <c r="CQ347" s="61">
        <f t="shared" si="339"/>
        <v>0</v>
      </c>
      <c r="CR347" s="61">
        <f t="shared" si="339"/>
        <v>0</v>
      </c>
      <c r="CS347" s="61">
        <f t="shared" si="339"/>
        <v>0</v>
      </c>
      <c r="CT347" s="61">
        <f t="shared" si="339"/>
        <v>0</v>
      </c>
      <c r="CU347" s="61">
        <f t="shared" si="339"/>
        <v>0</v>
      </c>
      <c r="CV347" s="61">
        <f t="shared" si="339"/>
        <v>0</v>
      </c>
      <c r="CW347" s="61">
        <f t="shared" si="339"/>
        <v>0</v>
      </c>
      <c r="CX347" s="61">
        <f t="shared" si="365"/>
        <v>0</v>
      </c>
      <c r="CY347" s="61">
        <f t="shared" si="365"/>
        <v>0</v>
      </c>
      <c r="CZ347" s="61">
        <f t="shared" si="365"/>
        <v>0</v>
      </c>
      <c r="DA347" s="61">
        <f t="shared" si="365"/>
        <v>0</v>
      </c>
      <c r="DB347" s="61">
        <f t="shared" si="365"/>
        <v>0</v>
      </c>
      <c r="DC347" s="61">
        <f t="shared" si="362"/>
        <v>0</v>
      </c>
      <c r="DD347" s="61">
        <f t="shared" si="362"/>
        <v>0</v>
      </c>
      <c r="DE347" s="61">
        <f t="shared" si="362"/>
        <v>0</v>
      </c>
      <c r="DF347" s="61">
        <f t="shared" si="362"/>
        <v>0</v>
      </c>
      <c r="DG347" s="61">
        <f t="shared" si="362"/>
        <v>0</v>
      </c>
      <c r="DH347" s="61">
        <f t="shared" si="362"/>
        <v>0</v>
      </c>
      <c r="DI347" s="61">
        <f t="shared" si="362"/>
        <v>0</v>
      </c>
      <c r="DJ347" s="61">
        <f t="shared" si="362"/>
        <v>0</v>
      </c>
      <c r="DK347" s="61">
        <f t="shared" si="362"/>
        <v>0</v>
      </c>
      <c r="DL347" s="61">
        <f t="shared" si="362"/>
        <v>0</v>
      </c>
      <c r="DM347" s="61">
        <f t="shared" si="362"/>
        <v>0</v>
      </c>
      <c r="DN347" s="61">
        <f t="shared" si="362"/>
        <v>0</v>
      </c>
      <c r="DO347" s="61">
        <f t="shared" si="362"/>
        <v>0</v>
      </c>
      <c r="DP347" s="61">
        <f t="shared" si="362"/>
        <v>0</v>
      </c>
      <c r="DQ347" s="61">
        <f t="shared" si="362"/>
        <v>0</v>
      </c>
      <c r="DR347" s="61">
        <f t="shared" si="362"/>
        <v>0</v>
      </c>
      <c r="DS347" s="61">
        <f t="shared" si="363"/>
        <v>0</v>
      </c>
      <c r="DT347" s="61">
        <f t="shared" si="342"/>
        <v>0</v>
      </c>
      <c r="DU347" s="61">
        <f t="shared" si="342"/>
        <v>0</v>
      </c>
      <c r="DV347" s="61">
        <f t="shared" si="342"/>
        <v>0</v>
      </c>
      <c r="DW347" s="61">
        <f t="shared" si="342"/>
        <v>0</v>
      </c>
      <c r="DX347" s="61">
        <f t="shared" si="342"/>
        <v>0</v>
      </c>
      <c r="DY347" s="61">
        <f t="shared" si="342"/>
        <v>0</v>
      </c>
      <c r="DZ347" s="61">
        <f t="shared" si="346"/>
        <v>1</v>
      </c>
    </row>
    <row r="348" spans="1:130">
      <c r="C348" s="53">
        <v>2026</v>
      </c>
      <c r="D348" s="64"/>
      <c r="E348" s="64"/>
      <c r="F348" s="64"/>
      <c r="G348" s="64"/>
      <c r="H348" s="64"/>
      <c r="I348" s="64"/>
      <c r="J348" s="64">
        <f t="shared" si="353"/>
        <v>0</v>
      </c>
      <c r="K348" s="64">
        <f t="shared" si="354"/>
        <v>0</v>
      </c>
      <c r="L348" s="64">
        <f t="shared" si="355"/>
        <v>0</v>
      </c>
      <c r="M348" s="64">
        <f t="shared" si="356"/>
        <v>0</v>
      </c>
      <c r="N348" s="64">
        <f t="shared" si="357"/>
        <v>0</v>
      </c>
      <c r="O348" s="64">
        <f t="shared" si="358"/>
        <v>0</v>
      </c>
      <c r="P348" s="64">
        <f t="shared" si="359"/>
        <v>0</v>
      </c>
      <c r="Q348" s="64">
        <f t="shared" si="360"/>
        <v>0</v>
      </c>
      <c r="R348" s="64">
        <f t="shared" si="364"/>
        <v>0</v>
      </c>
      <c r="S348" s="64">
        <f t="shared" si="366"/>
        <v>0</v>
      </c>
      <c r="T348" s="64">
        <f t="shared" si="367"/>
        <v>0</v>
      </c>
      <c r="U348" s="64">
        <f t="shared" si="368"/>
        <v>0</v>
      </c>
      <c r="V348" s="64">
        <f t="shared" si="369"/>
        <v>0</v>
      </c>
      <c r="W348" s="64">
        <f t="shared" si="370"/>
        <v>0</v>
      </c>
      <c r="X348" s="64">
        <f t="shared" si="371"/>
        <v>0</v>
      </c>
      <c r="Y348" s="64">
        <f t="shared" si="372"/>
        <v>6</v>
      </c>
      <c r="Z348" s="64">
        <f t="shared" si="373"/>
        <v>7.125</v>
      </c>
      <c r="AA348" s="64">
        <f t="shared" si="374"/>
        <v>8.625</v>
      </c>
      <c r="AB348" s="64">
        <f t="shared" ref="AB348:AB366" si="375">VLOOKUP($C$90,$D$3:$K$63,$A$72,0)*(B324-B323)</f>
        <v>13.5</v>
      </c>
      <c r="AC348" s="64">
        <f>VLOOKUP($C$91,$D$3:$K$63,$A$72,0)*(B323-B322)</f>
        <v>16.875</v>
      </c>
      <c r="AD348" s="64">
        <f>VLOOKUP($C$92,$D$3:$K$63,$A$72,0)*B322</f>
        <v>0</v>
      </c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54">
        <f t="shared" si="344"/>
        <v>52.125</v>
      </c>
      <c r="BP348" s="53">
        <v>2026</v>
      </c>
      <c r="BQ348" s="61">
        <f t="shared" si="345"/>
        <v>0</v>
      </c>
      <c r="BR348" s="61">
        <f t="shared" si="345"/>
        <v>0</v>
      </c>
      <c r="BS348" s="61">
        <f t="shared" si="345"/>
        <v>0</v>
      </c>
      <c r="BT348" s="61">
        <f t="shared" si="345"/>
        <v>0</v>
      </c>
      <c r="BU348" s="61">
        <f t="shared" si="345"/>
        <v>0</v>
      </c>
      <c r="BV348" s="61">
        <f t="shared" si="345"/>
        <v>0</v>
      </c>
      <c r="BW348" s="61">
        <f t="shared" si="345"/>
        <v>0</v>
      </c>
      <c r="BX348" s="61">
        <f t="shared" si="345"/>
        <v>0</v>
      </c>
      <c r="BY348" s="61">
        <f t="shared" si="345"/>
        <v>0</v>
      </c>
      <c r="BZ348" s="61">
        <f t="shared" si="345"/>
        <v>0</v>
      </c>
      <c r="CA348" s="61">
        <f t="shared" si="345"/>
        <v>0</v>
      </c>
      <c r="CB348" s="61">
        <f t="shared" si="345"/>
        <v>0</v>
      </c>
      <c r="CC348" s="61">
        <f t="shared" si="345"/>
        <v>0</v>
      </c>
      <c r="CD348" s="61">
        <f t="shared" si="345"/>
        <v>0</v>
      </c>
      <c r="CE348" s="61">
        <f t="shared" si="345"/>
        <v>0</v>
      </c>
      <c r="CF348" s="61">
        <f t="shared" si="345"/>
        <v>0</v>
      </c>
      <c r="CG348" s="61">
        <f t="shared" si="361"/>
        <v>0</v>
      </c>
      <c r="CH348" s="61">
        <f t="shared" si="361"/>
        <v>0</v>
      </c>
      <c r="CI348" s="61">
        <f t="shared" si="361"/>
        <v>0</v>
      </c>
      <c r="CJ348" s="61">
        <f t="shared" si="361"/>
        <v>0</v>
      </c>
      <c r="CK348" s="61">
        <f t="shared" si="361"/>
        <v>0</v>
      </c>
      <c r="CL348" s="61">
        <f t="shared" si="361"/>
        <v>0.115107913669065</v>
      </c>
      <c r="CM348" s="61">
        <f t="shared" si="361"/>
        <v>0.13669064748201401</v>
      </c>
      <c r="CN348" s="61">
        <f t="shared" si="361"/>
        <v>0.16546762589928099</v>
      </c>
      <c r="CO348" s="61">
        <f t="shared" si="361"/>
        <v>0.25899280575539602</v>
      </c>
      <c r="CP348" s="61">
        <f t="shared" si="361"/>
        <v>0.32374100719424498</v>
      </c>
      <c r="CQ348" s="61">
        <f t="shared" si="361"/>
        <v>0</v>
      </c>
      <c r="CR348" s="61">
        <f t="shared" si="361"/>
        <v>0</v>
      </c>
      <c r="CS348" s="61">
        <f t="shared" si="361"/>
        <v>0</v>
      </c>
      <c r="CT348" s="61">
        <f t="shared" si="361"/>
        <v>0</v>
      </c>
      <c r="CU348" s="61">
        <f t="shared" si="361"/>
        <v>0</v>
      </c>
      <c r="CV348" s="61">
        <f t="shared" si="361"/>
        <v>0</v>
      </c>
      <c r="CW348" s="61">
        <f t="shared" ref="CW348:DL382" si="376">AJ348/$BM348</f>
        <v>0</v>
      </c>
      <c r="CX348" s="61">
        <f t="shared" si="365"/>
        <v>0</v>
      </c>
      <c r="CY348" s="61">
        <f t="shared" si="365"/>
        <v>0</v>
      </c>
      <c r="CZ348" s="61">
        <f t="shared" si="365"/>
        <v>0</v>
      </c>
      <c r="DA348" s="61">
        <f t="shared" si="365"/>
        <v>0</v>
      </c>
      <c r="DB348" s="61">
        <f t="shared" si="365"/>
        <v>0</v>
      </c>
      <c r="DC348" s="61">
        <f t="shared" si="362"/>
        <v>0</v>
      </c>
      <c r="DD348" s="61">
        <f t="shared" si="362"/>
        <v>0</v>
      </c>
      <c r="DE348" s="61">
        <f t="shared" si="362"/>
        <v>0</v>
      </c>
      <c r="DF348" s="61">
        <f t="shared" si="362"/>
        <v>0</v>
      </c>
      <c r="DG348" s="61">
        <f t="shared" si="362"/>
        <v>0</v>
      </c>
      <c r="DH348" s="61">
        <f t="shared" si="362"/>
        <v>0</v>
      </c>
      <c r="DI348" s="61">
        <f t="shared" si="362"/>
        <v>0</v>
      </c>
      <c r="DJ348" s="61">
        <f t="shared" si="362"/>
        <v>0</v>
      </c>
      <c r="DK348" s="61">
        <f t="shared" si="362"/>
        <v>0</v>
      </c>
      <c r="DL348" s="61">
        <f t="shared" si="362"/>
        <v>0</v>
      </c>
      <c r="DM348" s="61">
        <f t="shared" si="362"/>
        <v>0</v>
      </c>
      <c r="DN348" s="61">
        <f t="shared" si="362"/>
        <v>0</v>
      </c>
      <c r="DO348" s="61">
        <f t="shared" si="362"/>
        <v>0</v>
      </c>
      <c r="DP348" s="61">
        <f t="shared" si="362"/>
        <v>0</v>
      </c>
      <c r="DQ348" s="61">
        <f t="shared" si="362"/>
        <v>0</v>
      </c>
      <c r="DR348" s="61">
        <f t="shared" si="362"/>
        <v>0</v>
      </c>
      <c r="DS348" s="61">
        <f t="shared" si="363"/>
        <v>0</v>
      </c>
      <c r="DT348" s="61">
        <f t="shared" si="342"/>
        <v>0</v>
      </c>
      <c r="DU348" s="61">
        <f t="shared" si="342"/>
        <v>0</v>
      </c>
      <c r="DV348" s="61">
        <f t="shared" si="342"/>
        <v>0</v>
      </c>
      <c r="DW348" s="61">
        <f t="shared" si="342"/>
        <v>0</v>
      </c>
      <c r="DX348" s="61">
        <f t="shared" si="342"/>
        <v>0</v>
      </c>
      <c r="DY348" s="61">
        <f t="shared" si="342"/>
        <v>0</v>
      </c>
      <c r="DZ348" s="61">
        <f t="shared" si="346"/>
        <v>1</v>
      </c>
    </row>
    <row r="349" spans="1:130">
      <c r="C349" s="53">
        <v>2027</v>
      </c>
      <c r="D349" s="64"/>
      <c r="E349" s="64"/>
      <c r="F349" s="64"/>
      <c r="G349" s="64"/>
      <c r="H349" s="64"/>
      <c r="I349" s="64"/>
      <c r="J349" s="64"/>
      <c r="K349" s="64">
        <f t="shared" si="354"/>
        <v>0</v>
      </c>
      <c r="L349" s="64">
        <f t="shared" si="355"/>
        <v>0</v>
      </c>
      <c r="M349" s="64">
        <f t="shared" si="356"/>
        <v>0</v>
      </c>
      <c r="N349" s="64">
        <f t="shared" si="357"/>
        <v>0</v>
      </c>
      <c r="O349" s="64">
        <f t="shared" si="358"/>
        <v>0</v>
      </c>
      <c r="P349" s="64">
        <f t="shared" si="359"/>
        <v>0</v>
      </c>
      <c r="Q349" s="64">
        <f t="shared" si="360"/>
        <v>0</v>
      </c>
      <c r="R349" s="64">
        <f t="shared" si="364"/>
        <v>0</v>
      </c>
      <c r="S349" s="64">
        <f t="shared" si="366"/>
        <v>0</v>
      </c>
      <c r="T349" s="64">
        <f t="shared" si="367"/>
        <v>0</v>
      </c>
      <c r="U349" s="64">
        <f t="shared" si="368"/>
        <v>0</v>
      </c>
      <c r="V349" s="64">
        <f t="shared" si="369"/>
        <v>0</v>
      </c>
      <c r="W349" s="64">
        <f t="shared" si="370"/>
        <v>0</v>
      </c>
      <c r="X349" s="64">
        <f t="shared" si="371"/>
        <v>0</v>
      </c>
      <c r="Y349" s="64">
        <f t="shared" si="372"/>
        <v>6</v>
      </c>
      <c r="Z349" s="64">
        <f t="shared" si="373"/>
        <v>7.125</v>
      </c>
      <c r="AA349" s="64">
        <f t="shared" si="374"/>
        <v>8.625</v>
      </c>
      <c r="AB349" s="64">
        <f t="shared" si="375"/>
        <v>13.5</v>
      </c>
      <c r="AC349" s="64">
        <f t="shared" ref="AC349:AC367" si="377">VLOOKUP($C$91,$D$3:$K$63,$A$72,0)*(B324-B323)</f>
        <v>16.875</v>
      </c>
      <c r="AD349" s="64">
        <f>VLOOKUP($C$92,$D$3:$K$63,$A$72,0)*(B323-B322)</f>
        <v>21</v>
      </c>
      <c r="AE349" s="64">
        <f>VLOOKUP($C$93,$D$3:$K$63,$A$72,0)*B322</f>
        <v>0</v>
      </c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54">
        <f t="shared" si="344"/>
        <v>73.125</v>
      </c>
      <c r="BP349" s="53">
        <v>2027</v>
      </c>
      <c r="BQ349" s="61">
        <f t="shared" si="345"/>
        <v>0</v>
      </c>
      <c r="BR349" s="61">
        <f t="shared" si="345"/>
        <v>0</v>
      </c>
      <c r="BS349" s="61">
        <f t="shared" si="345"/>
        <v>0</v>
      </c>
      <c r="BT349" s="61">
        <f t="shared" si="345"/>
        <v>0</v>
      </c>
      <c r="BU349" s="61">
        <f t="shared" si="345"/>
        <v>0</v>
      </c>
      <c r="BV349" s="61">
        <f t="shared" si="345"/>
        <v>0</v>
      </c>
      <c r="BW349" s="61">
        <f t="shared" si="345"/>
        <v>0</v>
      </c>
      <c r="BX349" s="61">
        <f t="shared" si="345"/>
        <v>0</v>
      </c>
      <c r="BY349" s="61">
        <f t="shared" si="345"/>
        <v>0</v>
      </c>
      <c r="BZ349" s="61">
        <f t="shared" si="345"/>
        <v>0</v>
      </c>
      <c r="CA349" s="61">
        <f t="shared" si="345"/>
        <v>0</v>
      </c>
      <c r="CB349" s="61">
        <f t="shared" si="345"/>
        <v>0</v>
      </c>
      <c r="CC349" s="61">
        <f t="shared" si="345"/>
        <v>0</v>
      </c>
      <c r="CD349" s="61">
        <f t="shared" si="345"/>
        <v>0</v>
      </c>
      <c r="CE349" s="61">
        <f t="shared" si="345"/>
        <v>0</v>
      </c>
      <c r="CF349" s="61">
        <f t="shared" si="345"/>
        <v>0</v>
      </c>
      <c r="CG349" s="61">
        <f t="shared" si="361"/>
        <v>0</v>
      </c>
      <c r="CH349" s="61">
        <f t="shared" si="361"/>
        <v>0</v>
      </c>
      <c r="CI349" s="61">
        <f t="shared" si="361"/>
        <v>0</v>
      </c>
      <c r="CJ349" s="61">
        <f t="shared" si="361"/>
        <v>0</v>
      </c>
      <c r="CK349" s="61">
        <f t="shared" si="361"/>
        <v>0</v>
      </c>
      <c r="CL349" s="61">
        <f t="shared" si="361"/>
        <v>8.2051282051282107E-2</v>
      </c>
      <c r="CM349" s="61">
        <f t="shared" si="361"/>
        <v>9.7435897435897395E-2</v>
      </c>
      <c r="CN349" s="61">
        <f t="shared" si="361"/>
        <v>0.117948717948718</v>
      </c>
      <c r="CO349" s="61">
        <f t="shared" si="361"/>
        <v>0.18461538461538499</v>
      </c>
      <c r="CP349" s="61">
        <f t="shared" si="361"/>
        <v>0.230769230769231</v>
      </c>
      <c r="CQ349" s="61">
        <f t="shared" si="361"/>
        <v>0.28717948717948699</v>
      </c>
      <c r="CR349" s="61">
        <f t="shared" si="361"/>
        <v>0</v>
      </c>
      <c r="CS349" s="61">
        <f t="shared" si="361"/>
        <v>0</v>
      </c>
      <c r="CT349" s="61">
        <f t="shared" si="361"/>
        <v>0</v>
      </c>
      <c r="CU349" s="61">
        <f t="shared" si="361"/>
        <v>0</v>
      </c>
      <c r="CV349" s="61">
        <f t="shared" si="361"/>
        <v>0</v>
      </c>
      <c r="CW349" s="61">
        <f t="shared" si="376"/>
        <v>0</v>
      </c>
      <c r="CX349" s="61">
        <f t="shared" si="365"/>
        <v>0</v>
      </c>
      <c r="CY349" s="61">
        <f t="shared" si="365"/>
        <v>0</v>
      </c>
      <c r="CZ349" s="61">
        <f t="shared" si="365"/>
        <v>0</v>
      </c>
      <c r="DA349" s="61">
        <f t="shared" si="365"/>
        <v>0</v>
      </c>
      <c r="DB349" s="61">
        <f t="shared" si="365"/>
        <v>0</v>
      </c>
      <c r="DC349" s="61">
        <f t="shared" si="362"/>
        <v>0</v>
      </c>
      <c r="DD349" s="61">
        <f t="shared" si="362"/>
        <v>0</v>
      </c>
      <c r="DE349" s="61">
        <f t="shared" si="362"/>
        <v>0</v>
      </c>
      <c r="DF349" s="61">
        <f t="shared" si="362"/>
        <v>0</v>
      </c>
      <c r="DG349" s="61">
        <f t="shared" si="362"/>
        <v>0</v>
      </c>
      <c r="DH349" s="61">
        <f t="shared" si="362"/>
        <v>0</v>
      </c>
      <c r="DI349" s="61">
        <f t="shared" si="362"/>
        <v>0</v>
      </c>
      <c r="DJ349" s="61">
        <f t="shared" si="362"/>
        <v>0</v>
      </c>
      <c r="DK349" s="61">
        <f t="shared" si="362"/>
        <v>0</v>
      </c>
      <c r="DL349" s="61">
        <f t="shared" si="362"/>
        <v>0</v>
      </c>
      <c r="DM349" s="61">
        <f t="shared" si="362"/>
        <v>0</v>
      </c>
      <c r="DN349" s="61">
        <f t="shared" si="362"/>
        <v>0</v>
      </c>
      <c r="DO349" s="61">
        <f t="shared" si="362"/>
        <v>0</v>
      </c>
      <c r="DP349" s="61">
        <f t="shared" si="362"/>
        <v>0</v>
      </c>
      <c r="DQ349" s="61">
        <f t="shared" si="362"/>
        <v>0</v>
      </c>
      <c r="DR349" s="61">
        <f t="shared" si="362"/>
        <v>0</v>
      </c>
      <c r="DS349" s="61">
        <f t="shared" si="363"/>
        <v>0</v>
      </c>
      <c r="DT349" s="61">
        <f t="shared" si="342"/>
        <v>0</v>
      </c>
      <c r="DU349" s="61">
        <f t="shared" si="342"/>
        <v>0</v>
      </c>
      <c r="DV349" s="61">
        <f t="shared" si="342"/>
        <v>0</v>
      </c>
      <c r="DW349" s="61">
        <f t="shared" si="342"/>
        <v>0</v>
      </c>
      <c r="DX349" s="61">
        <f t="shared" si="342"/>
        <v>0</v>
      </c>
      <c r="DY349" s="61">
        <f t="shared" si="342"/>
        <v>0</v>
      </c>
      <c r="DZ349" s="61">
        <f t="shared" si="346"/>
        <v>1</v>
      </c>
    </row>
    <row r="350" spans="1:130">
      <c r="C350" s="53">
        <v>2028</v>
      </c>
      <c r="D350" s="64"/>
      <c r="E350" s="64"/>
      <c r="F350" s="64"/>
      <c r="G350" s="64"/>
      <c r="H350" s="64"/>
      <c r="I350" s="64"/>
      <c r="J350" s="64"/>
      <c r="K350" s="64"/>
      <c r="L350" s="64">
        <f t="shared" si="355"/>
        <v>0</v>
      </c>
      <c r="M350" s="64">
        <f t="shared" si="356"/>
        <v>0</v>
      </c>
      <c r="N350" s="64">
        <f t="shared" si="357"/>
        <v>0</v>
      </c>
      <c r="O350" s="64">
        <f t="shared" si="358"/>
        <v>0</v>
      </c>
      <c r="P350" s="64">
        <f t="shared" si="359"/>
        <v>0</v>
      </c>
      <c r="Q350" s="64">
        <f t="shared" si="360"/>
        <v>0</v>
      </c>
      <c r="R350" s="64">
        <f t="shared" si="364"/>
        <v>0</v>
      </c>
      <c r="S350" s="64">
        <f t="shared" si="366"/>
        <v>0</v>
      </c>
      <c r="T350" s="64">
        <f t="shared" si="367"/>
        <v>0</v>
      </c>
      <c r="U350" s="64">
        <f t="shared" si="368"/>
        <v>0</v>
      </c>
      <c r="V350" s="64">
        <f t="shared" si="369"/>
        <v>0</v>
      </c>
      <c r="W350" s="64">
        <f t="shared" si="370"/>
        <v>0</v>
      </c>
      <c r="X350" s="64">
        <f t="shared" si="371"/>
        <v>0</v>
      </c>
      <c r="Y350" s="64">
        <f t="shared" si="372"/>
        <v>6</v>
      </c>
      <c r="Z350" s="64">
        <f t="shared" si="373"/>
        <v>7.125</v>
      </c>
      <c r="AA350" s="64">
        <f t="shared" si="374"/>
        <v>8.625</v>
      </c>
      <c r="AB350" s="64">
        <f t="shared" si="375"/>
        <v>13.5</v>
      </c>
      <c r="AC350" s="64">
        <f t="shared" si="377"/>
        <v>16.875</v>
      </c>
      <c r="AD350" s="64">
        <f t="shared" ref="AD350:AD368" si="378">VLOOKUP($C$92,$D$3:$K$63,$A$72,0)*(B324-B323)</f>
        <v>21</v>
      </c>
      <c r="AE350" s="64">
        <f>VLOOKUP($C$93,$D$3:$K$63,$A$72,0)*(B323-B322)</f>
        <v>26.25</v>
      </c>
      <c r="AF350" s="64">
        <f>VLOOKUP($C$94,$D$3:$K$63,$A$72,0)*B322</f>
        <v>0</v>
      </c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54">
        <f t="shared" si="344"/>
        <v>99.375</v>
      </c>
      <c r="BP350" s="53">
        <v>2028</v>
      </c>
      <c r="BQ350" s="61">
        <f t="shared" si="345"/>
        <v>0</v>
      </c>
      <c r="BR350" s="61">
        <f t="shared" si="345"/>
        <v>0</v>
      </c>
      <c r="BS350" s="61">
        <f t="shared" si="345"/>
        <v>0</v>
      </c>
      <c r="BT350" s="61">
        <f t="shared" si="345"/>
        <v>0</v>
      </c>
      <c r="BU350" s="61">
        <f t="shared" si="345"/>
        <v>0</v>
      </c>
      <c r="BV350" s="61">
        <f t="shared" si="345"/>
        <v>0</v>
      </c>
      <c r="BW350" s="61">
        <f t="shared" si="345"/>
        <v>0</v>
      </c>
      <c r="BX350" s="61">
        <f t="shared" si="345"/>
        <v>0</v>
      </c>
      <c r="BY350" s="61">
        <f t="shared" si="345"/>
        <v>0</v>
      </c>
      <c r="BZ350" s="61">
        <f t="shared" si="345"/>
        <v>0</v>
      </c>
      <c r="CA350" s="61">
        <f t="shared" si="345"/>
        <v>0</v>
      </c>
      <c r="CB350" s="61">
        <f t="shared" si="345"/>
        <v>0</v>
      </c>
      <c r="CC350" s="61">
        <f t="shared" si="345"/>
        <v>0</v>
      </c>
      <c r="CD350" s="61">
        <f t="shared" si="345"/>
        <v>0</v>
      </c>
      <c r="CE350" s="61">
        <f t="shared" si="345"/>
        <v>0</v>
      </c>
      <c r="CF350" s="61">
        <f t="shared" si="345"/>
        <v>0</v>
      </c>
      <c r="CG350" s="61">
        <f t="shared" si="361"/>
        <v>0</v>
      </c>
      <c r="CH350" s="61">
        <f t="shared" si="361"/>
        <v>0</v>
      </c>
      <c r="CI350" s="61">
        <f t="shared" si="361"/>
        <v>0</v>
      </c>
      <c r="CJ350" s="61">
        <f t="shared" si="361"/>
        <v>0</v>
      </c>
      <c r="CK350" s="61">
        <f t="shared" si="361"/>
        <v>0</v>
      </c>
      <c r="CL350" s="61">
        <f t="shared" si="361"/>
        <v>6.0377358490565997E-2</v>
      </c>
      <c r="CM350" s="61">
        <f t="shared" si="361"/>
        <v>7.1698113207547196E-2</v>
      </c>
      <c r="CN350" s="61">
        <f t="shared" si="361"/>
        <v>8.6792452830188702E-2</v>
      </c>
      <c r="CO350" s="61">
        <f t="shared" si="361"/>
        <v>0.135849056603774</v>
      </c>
      <c r="CP350" s="61">
        <f t="shared" si="361"/>
        <v>0.169811320754717</v>
      </c>
      <c r="CQ350" s="61">
        <f t="shared" si="361"/>
        <v>0.211320754716981</v>
      </c>
      <c r="CR350" s="61">
        <f t="shared" si="361"/>
        <v>0.26415094339622602</v>
      </c>
      <c r="CS350" s="61">
        <f t="shared" si="361"/>
        <v>0</v>
      </c>
      <c r="CT350" s="61">
        <f t="shared" si="361"/>
        <v>0</v>
      </c>
      <c r="CU350" s="61">
        <f t="shared" si="361"/>
        <v>0</v>
      </c>
      <c r="CV350" s="61">
        <f t="shared" si="361"/>
        <v>0</v>
      </c>
      <c r="CW350" s="61">
        <f t="shared" si="376"/>
        <v>0</v>
      </c>
      <c r="CX350" s="61">
        <f t="shared" si="365"/>
        <v>0</v>
      </c>
      <c r="CY350" s="61">
        <f t="shared" si="365"/>
        <v>0</v>
      </c>
      <c r="CZ350" s="61">
        <f t="shared" si="365"/>
        <v>0</v>
      </c>
      <c r="DA350" s="61">
        <f t="shared" si="365"/>
        <v>0</v>
      </c>
      <c r="DB350" s="61">
        <f t="shared" si="365"/>
        <v>0</v>
      </c>
      <c r="DC350" s="61">
        <f t="shared" si="362"/>
        <v>0</v>
      </c>
      <c r="DD350" s="61">
        <f t="shared" si="362"/>
        <v>0</v>
      </c>
      <c r="DE350" s="61">
        <f t="shared" si="362"/>
        <v>0</v>
      </c>
      <c r="DF350" s="61">
        <f t="shared" si="362"/>
        <v>0</v>
      </c>
      <c r="DG350" s="61">
        <f t="shared" si="362"/>
        <v>0</v>
      </c>
      <c r="DH350" s="61">
        <f t="shared" si="362"/>
        <v>0</v>
      </c>
      <c r="DI350" s="61">
        <f t="shared" si="362"/>
        <v>0</v>
      </c>
      <c r="DJ350" s="61">
        <f t="shared" si="362"/>
        <v>0</v>
      </c>
      <c r="DK350" s="61">
        <f t="shared" si="362"/>
        <v>0</v>
      </c>
      <c r="DL350" s="61">
        <f t="shared" si="362"/>
        <v>0</v>
      </c>
      <c r="DM350" s="61">
        <f t="shared" si="362"/>
        <v>0</v>
      </c>
      <c r="DN350" s="61">
        <f t="shared" si="362"/>
        <v>0</v>
      </c>
      <c r="DO350" s="61">
        <f t="shared" si="362"/>
        <v>0</v>
      </c>
      <c r="DP350" s="61">
        <f t="shared" si="362"/>
        <v>0</v>
      </c>
      <c r="DQ350" s="61">
        <f t="shared" si="362"/>
        <v>0</v>
      </c>
      <c r="DR350" s="61">
        <f t="shared" si="362"/>
        <v>0</v>
      </c>
      <c r="DS350" s="61">
        <f t="shared" si="363"/>
        <v>0</v>
      </c>
      <c r="DT350" s="61">
        <f t="shared" si="342"/>
        <v>0</v>
      </c>
      <c r="DU350" s="61">
        <f t="shared" si="342"/>
        <v>0</v>
      </c>
      <c r="DV350" s="61">
        <f t="shared" si="342"/>
        <v>0</v>
      </c>
      <c r="DW350" s="61">
        <f t="shared" si="342"/>
        <v>0</v>
      </c>
      <c r="DX350" s="61">
        <f t="shared" si="342"/>
        <v>0</v>
      </c>
      <c r="DY350" s="61">
        <f t="shared" si="342"/>
        <v>0</v>
      </c>
      <c r="DZ350" s="61">
        <f t="shared" si="346"/>
        <v>1</v>
      </c>
    </row>
    <row r="351" spans="1:130">
      <c r="C351" s="53">
        <v>2029</v>
      </c>
      <c r="D351" s="64"/>
      <c r="E351" s="64"/>
      <c r="F351" s="64"/>
      <c r="G351" s="64"/>
      <c r="H351" s="64"/>
      <c r="I351" s="64"/>
      <c r="J351" s="64"/>
      <c r="K351" s="64"/>
      <c r="L351" s="64"/>
      <c r="M351" s="64">
        <f t="shared" si="356"/>
        <v>0</v>
      </c>
      <c r="N351" s="64">
        <f t="shared" si="357"/>
        <v>0</v>
      </c>
      <c r="O351" s="64">
        <f t="shared" si="358"/>
        <v>0</v>
      </c>
      <c r="P351" s="64">
        <f t="shared" si="359"/>
        <v>0</v>
      </c>
      <c r="Q351" s="64">
        <f t="shared" si="360"/>
        <v>0</v>
      </c>
      <c r="R351" s="64">
        <f t="shared" si="364"/>
        <v>0</v>
      </c>
      <c r="S351" s="64">
        <f t="shared" si="366"/>
        <v>0</v>
      </c>
      <c r="T351" s="64">
        <f t="shared" si="367"/>
        <v>0</v>
      </c>
      <c r="U351" s="64">
        <f t="shared" si="368"/>
        <v>0</v>
      </c>
      <c r="V351" s="64">
        <f t="shared" si="369"/>
        <v>0</v>
      </c>
      <c r="W351" s="64">
        <f t="shared" si="370"/>
        <v>0</v>
      </c>
      <c r="X351" s="64">
        <f t="shared" si="371"/>
        <v>0</v>
      </c>
      <c r="Y351" s="64">
        <f t="shared" si="372"/>
        <v>6</v>
      </c>
      <c r="Z351" s="64">
        <f t="shared" si="373"/>
        <v>7.125</v>
      </c>
      <c r="AA351" s="64">
        <f t="shared" si="374"/>
        <v>8.625</v>
      </c>
      <c r="AB351" s="64">
        <f t="shared" si="375"/>
        <v>13.5</v>
      </c>
      <c r="AC351" s="64">
        <f t="shared" si="377"/>
        <v>16.875</v>
      </c>
      <c r="AD351" s="64">
        <f t="shared" si="378"/>
        <v>21</v>
      </c>
      <c r="AE351" s="64">
        <f t="shared" ref="AE351:AE369" si="379">VLOOKUP($C$93,$D$3:$K$63,$A$72,0)*(B324-B323)</f>
        <v>26.25</v>
      </c>
      <c r="AF351" s="64">
        <f>VLOOKUP($C$94,$D$3:$K$63,$A$72,0)*(B323-B322)</f>
        <v>32.625</v>
      </c>
      <c r="AG351" s="64">
        <f>VLOOKUP($C$95,$D$3:$K$63,$A$72,0)*B322</f>
        <v>0</v>
      </c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54">
        <f t="shared" si="344"/>
        <v>132</v>
      </c>
      <c r="BP351" s="53">
        <v>2029</v>
      </c>
      <c r="BQ351" s="61">
        <f t="shared" si="345"/>
        <v>0</v>
      </c>
      <c r="BR351" s="61">
        <f t="shared" si="345"/>
        <v>0</v>
      </c>
      <c r="BS351" s="61">
        <f t="shared" si="345"/>
        <v>0</v>
      </c>
      <c r="BT351" s="61">
        <f t="shared" si="345"/>
        <v>0</v>
      </c>
      <c r="BU351" s="61">
        <f t="shared" si="345"/>
        <v>0</v>
      </c>
      <c r="BV351" s="61">
        <f t="shared" si="345"/>
        <v>0</v>
      </c>
      <c r="BW351" s="61">
        <f t="shared" si="345"/>
        <v>0</v>
      </c>
      <c r="BX351" s="61">
        <f t="shared" si="345"/>
        <v>0</v>
      </c>
      <c r="BY351" s="61">
        <f t="shared" si="345"/>
        <v>0</v>
      </c>
      <c r="BZ351" s="61">
        <f t="shared" si="345"/>
        <v>0</v>
      </c>
      <c r="CA351" s="61">
        <f t="shared" si="345"/>
        <v>0</v>
      </c>
      <c r="CB351" s="61">
        <f t="shared" si="345"/>
        <v>0</v>
      </c>
      <c r="CC351" s="61">
        <f t="shared" si="345"/>
        <v>0</v>
      </c>
      <c r="CD351" s="61">
        <f t="shared" si="345"/>
        <v>0</v>
      </c>
      <c r="CE351" s="61">
        <f t="shared" si="345"/>
        <v>0</v>
      </c>
      <c r="CF351" s="61">
        <f t="shared" si="345"/>
        <v>0</v>
      </c>
      <c r="CG351" s="61">
        <f t="shared" si="361"/>
        <v>0</v>
      </c>
      <c r="CH351" s="61">
        <f t="shared" si="361"/>
        <v>0</v>
      </c>
      <c r="CI351" s="61">
        <f t="shared" si="361"/>
        <v>0</v>
      </c>
      <c r="CJ351" s="61">
        <f t="shared" si="361"/>
        <v>0</v>
      </c>
      <c r="CK351" s="61">
        <f t="shared" si="361"/>
        <v>0</v>
      </c>
      <c r="CL351" s="61">
        <f t="shared" si="361"/>
        <v>4.5454545454545497E-2</v>
      </c>
      <c r="CM351" s="61">
        <f t="shared" si="361"/>
        <v>5.39772727272727E-2</v>
      </c>
      <c r="CN351" s="61">
        <f t="shared" si="361"/>
        <v>6.5340909090909102E-2</v>
      </c>
      <c r="CO351" s="61">
        <f t="shared" si="361"/>
        <v>0.102272727272727</v>
      </c>
      <c r="CP351" s="61">
        <f t="shared" si="361"/>
        <v>0.12784090909090901</v>
      </c>
      <c r="CQ351" s="61">
        <f t="shared" si="361"/>
        <v>0.15909090909090901</v>
      </c>
      <c r="CR351" s="61">
        <f t="shared" si="361"/>
        <v>0.19886363636363599</v>
      </c>
      <c r="CS351" s="61">
        <f t="shared" si="361"/>
        <v>0.24715909090909099</v>
      </c>
      <c r="CT351" s="61">
        <f t="shared" si="361"/>
        <v>0</v>
      </c>
      <c r="CU351" s="61">
        <f t="shared" si="361"/>
        <v>0</v>
      </c>
      <c r="CV351" s="61">
        <f t="shared" si="361"/>
        <v>0</v>
      </c>
      <c r="CW351" s="61">
        <f t="shared" si="376"/>
        <v>0</v>
      </c>
      <c r="CX351" s="61">
        <f t="shared" si="365"/>
        <v>0</v>
      </c>
      <c r="CY351" s="61">
        <f t="shared" si="365"/>
        <v>0</v>
      </c>
      <c r="CZ351" s="61">
        <f t="shared" si="365"/>
        <v>0</v>
      </c>
      <c r="DA351" s="61">
        <f t="shared" si="365"/>
        <v>0</v>
      </c>
      <c r="DB351" s="61">
        <f t="shared" si="365"/>
        <v>0</v>
      </c>
      <c r="DC351" s="61">
        <f t="shared" si="362"/>
        <v>0</v>
      </c>
      <c r="DD351" s="61">
        <f t="shared" si="362"/>
        <v>0</v>
      </c>
      <c r="DE351" s="61">
        <f t="shared" si="362"/>
        <v>0</v>
      </c>
      <c r="DF351" s="61">
        <f t="shared" si="362"/>
        <v>0</v>
      </c>
      <c r="DG351" s="61">
        <f t="shared" si="362"/>
        <v>0</v>
      </c>
      <c r="DH351" s="61">
        <f t="shared" si="362"/>
        <v>0</v>
      </c>
      <c r="DI351" s="61">
        <f t="shared" si="362"/>
        <v>0</v>
      </c>
      <c r="DJ351" s="61">
        <f t="shared" si="362"/>
        <v>0</v>
      </c>
      <c r="DK351" s="61">
        <f t="shared" si="362"/>
        <v>0</v>
      </c>
      <c r="DL351" s="61">
        <f t="shared" si="362"/>
        <v>0</v>
      </c>
      <c r="DM351" s="61">
        <f t="shared" si="362"/>
        <v>0</v>
      </c>
      <c r="DN351" s="61">
        <f t="shared" si="362"/>
        <v>0</v>
      </c>
      <c r="DO351" s="61">
        <f t="shared" si="362"/>
        <v>0</v>
      </c>
      <c r="DP351" s="61">
        <f t="shared" si="362"/>
        <v>0</v>
      </c>
      <c r="DQ351" s="61">
        <f t="shared" si="362"/>
        <v>0</v>
      </c>
      <c r="DR351" s="61">
        <f t="shared" si="362"/>
        <v>0</v>
      </c>
      <c r="DS351" s="61">
        <f t="shared" si="363"/>
        <v>0</v>
      </c>
      <c r="DT351" s="61">
        <f t="shared" si="342"/>
        <v>0</v>
      </c>
      <c r="DU351" s="61">
        <f t="shared" si="342"/>
        <v>0</v>
      </c>
      <c r="DV351" s="61">
        <f t="shared" si="342"/>
        <v>0</v>
      </c>
      <c r="DW351" s="61">
        <f t="shared" si="342"/>
        <v>0</v>
      </c>
      <c r="DX351" s="61">
        <f t="shared" si="342"/>
        <v>0</v>
      </c>
      <c r="DY351" s="61">
        <f t="shared" si="342"/>
        <v>0</v>
      </c>
      <c r="DZ351" s="61">
        <f t="shared" si="346"/>
        <v>1</v>
      </c>
    </row>
    <row r="352" spans="1:130">
      <c r="C352" s="53">
        <v>2030</v>
      </c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>
        <f t="shared" si="357"/>
        <v>0</v>
      </c>
      <c r="O352" s="64">
        <f t="shared" si="358"/>
        <v>0</v>
      </c>
      <c r="P352" s="64">
        <f t="shared" si="359"/>
        <v>0</v>
      </c>
      <c r="Q352" s="64">
        <f t="shared" si="360"/>
        <v>0</v>
      </c>
      <c r="R352" s="64">
        <f t="shared" si="364"/>
        <v>0</v>
      </c>
      <c r="S352" s="64">
        <f t="shared" si="366"/>
        <v>0</v>
      </c>
      <c r="T352" s="64">
        <f t="shared" si="367"/>
        <v>0</v>
      </c>
      <c r="U352" s="64">
        <f t="shared" si="368"/>
        <v>0</v>
      </c>
      <c r="V352" s="64">
        <f t="shared" si="369"/>
        <v>0</v>
      </c>
      <c r="W352" s="64">
        <f t="shared" si="370"/>
        <v>0</v>
      </c>
      <c r="X352" s="64">
        <f t="shared" si="371"/>
        <v>0</v>
      </c>
      <c r="Y352" s="64">
        <f t="shared" si="372"/>
        <v>0</v>
      </c>
      <c r="Z352" s="64">
        <f t="shared" si="373"/>
        <v>7.125</v>
      </c>
      <c r="AA352" s="64">
        <f t="shared" si="374"/>
        <v>8.625</v>
      </c>
      <c r="AB352" s="64">
        <f t="shared" si="375"/>
        <v>13.5</v>
      </c>
      <c r="AC352" s="64">
        <f t="shared" si="377"/>
        <v>16.875</v>
      </c>
      <c r="AD352" s="64">
        <f t="shared" si="378"/>
        <v>21</v>
      </c>
      <c r="AE352" s="64">
        <f t="shared" si="379"/>
        <v>26.25</v>
      </c>
      <c r="AF352" s="64">
        <f t="shared" ref="AF352:AF370" si="380">VLOOKUP($C$94,$D$3:$K$63,$A$72,0)*(B324-B323)</f>
        <v>32.625</v>
      </c>
      <c r="AG352" s="64">
        <f>VLOOKUP($C$95,$D$3:$K$63,$A$72,0)*(B323-B322)</f>
        <v>40.5</v>
      </c>
      <c r="AH352" s="64">
        <f>VLOOKUP($C$96,$D$3:$K$63,$A$72,0)*B322</f>
        <v>0</v>
      </c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54">
        <f t="shared" si="344"/>
        <v>166.5</v>
      </c>
      <c r="BP352" s="53">
        <v>2030</v>
      </c>
      <c r="BQ352" s="61">
        <f t="shared" si="345"/>
        <v>0</v>
      </c>
      <c r="BR352" s="61">
        <f t="shared" si="345"/>
        <v>0</v>
      </c>
      <c r="BS352" s="61">
        <f t="shared" si="345"/>
        <v>0</v>
      </c>
      <c r="BT352" s="61">
        <f t="shared" si="345"/>
        <v>0</v>
      </c>
      <c r="BU352" s="61">
        <f t="shared" si="345"/>
        <v>0</v>
      </c>
      <c r="BV352" s="61">
        <f t="shared" si="345"/>
        <v>0</v>
      </c>
      <c r="BW352" s="61">
        <f t="shared" si="345"/>
        <v>0</v>
      </c>
      <c r="BX352" s="61">
        <f t="shared" si="345"/>
        <v>0</v>
      </c>
      <c r="BY352" s="61">
        <f t="shared" si="345"/>
        <v>0</v>
      </c>
      <c r="BZ352" s="61">
        <f t="shared" si="345"/>
        <v>0</v>
      </c>
      <c r="CA352" s="61">
        <f t="shared" si="345"/>
        <v>0</v>
      </c>
      <c r="CB352" s="61">
        <f t="shared" si="345"/>
        <v>0</v>
      </c>
      <c r="CC352" s="61">
        <f t="shared" si="345"/>
        <v>0</v>
      </c>
      <c r="CD352" s="61">
        <f t="shared" si="345"/>
        <v>0</v>
      </c>
      <c r="CE352" s="61">
        <f t="shared" si="345"/>
        <v>0</v>
      </c>
      <c r="CF352" s="61">
        <f t="shared" si="345"/>
        <v>0</v>
      </c>
      <c r="CG352" s="61">
        <f t="shared" si="361"/>
        <v>0</v>
      </c>
      <c r="CH352" s="61">
        <f t="shared" si="361"/>
        <v>0</v>
      </c>
      <c r="CI352" s="61">
        <f t="shared" si="361"/>
        <v>0</v>
      </c>
      <c r="CJ352" s="61">
        <f t="shared" si="361"/>
        <v>0</v>
      </c>
      <c r="CK352" s="61">
        <f t="shared" si="361"/>
        <v>0</v>
      </c>
      <c r="CL352" s="61">
        <f t="shared" si="361"/>
        <v>0</v>
      </c>
      <c r="CM352" s="61">
        <f t="shared" si="361"/>
        <v>4.27927927927928E-2</v>
      </c>
      <c r="CN352" s="61">
        <f t="shared" si="361"/>
        <v>5.18018018018018E-2</v>
      </c>
      <c r="CO352" s="61">
        <f t="shared" si="361"/>
        <v>8.1081081081081099E-2</v>
      </c>
      <c r="CP352" s="61">
        <f t="shared" si="361"/>
        <v>0.101351351351351</v>
      </c>
      <c r="CQ352" s="61">
        <f t="shared" si="361"/>
        <v>0.126126126126126</v>
      </c>
      <c r="CR352" s="61">
        <f t="shared" si="361"/>
        <v>0.15765765765765799</v>
      </c>
      <c r="CS352" s="61">
        <f t="shared" si="361"/>
        <v>0.195945945945946</v>
      </c>
      <c r="CT352" s="61">
        <f t="shared" si="361"/>
        <v>0.24324324324324301</v>
      </c>
      <c r="CU352" s="61">
        <f t="shared" si="361"/>
        <v>0</v>
      </c>
      <c r="CV352" s="61">
        <f t="shared" si="361"/>
        <v>0</v>
      </c>
      <c r="CW352" s="61">
        <f t="shared" si="376"/>
        <v>0</v>
      </c>
      <c r="CX352" s="61">
        <f t="shared" si="365"/>
        <v>0</v>
      </c>
      <c r="CY352" s="61">
        <f t="shared" si="365"/>
        <v>0</v>
      </c>
      <c r="CZ352" s="61">
        <f t="shared" si="365"/>
        <v>0</v>
      </c>
      <c r="DA352" s="61">
        <f t="shared" si="365"/>
        <v>0</v>
      </c>
      <c r="DB352" s="61">
        <f t="shared" si="365"/>
        <v>0</v>
      </c>
      <c r="DC352" s="61">
        <f t="shared" si="362"/>
        <v>0</v>
      </c>
      <c r="DD352" s="61">
        <f t="shared" si="362"/>
        <v>0</v>
      </c>
      <c r="DE352" s="61">
        <f t="shared" si="362"/>
        <v>0</v>
      </c>
      <c r="DF352" s="61">
        <f t="shared" si="362"/>
        <v>0</v>
      </c>
      <c r="DG352" s="61">
        <f t="shared" si="362"/>
        <v>0</v>
      </c>
      <c r="DH352" s="61">
        <f t="shared" si="362"/>
        <v>0</v>
      </c>
      <c r="DI352" s="61">
        <f t="shared" si="362"/>
        <v>0</v>
      </c>
      <c r="DJ352" s="61">
        <f t="shared" si="362"/>
        <v>0</v>
      </c>
      <c r="DK352" s="61">
        <f t="shared" si="362"/>
        <v>0</v>
      </c>
      <c r="DL352" s="61">
        <f t="shared" si="362"/>
        <v>0</v>
      </c>
      <c r="DM352" s="61">
        <f t="shared" si="362"/>
        <v>0</v>
      </c>
      <c r="DN352" s="61">
        <f t="shared" si="362"/>
        <v>0</v>
      </c>
      <c r="DO352" s="61">
        <f t="shared" si="362"/>
        <v>0</v>
      </c>
      <c r="DP352" s="61">
        <f t="shared" si="362"/>
        <v>0</v>
      </c>
      <c r="DQ352" s="61">
        <f t="shared" si="362"/>
        <v>0</v>
      </c>
      <c r="DR352" s="61">
        <f t="shared" si="362"/>
        <v>0</v>
      </c>
      <c r="DS352" s="61">
        <f t="shared" si="363"/>
        <v>0</v>
      </c>
      <c r="DT352" s="61">
        <f t="shared" si="342"/>
        <v>0</v>
      </c>
      <c r="DU352" s="61">
        <f t="shared" si="342"/>
        <v>0</v>
      </c>
      <c r="DV352" s="61">
        <f t="shared" si="342"/>
        <v>0</v>
      </c>
      <c r="DW352" s="61">
        <f t="shared" si="342"/>
        <v>0</v>
      </c>
      <c r="DX352" s="61">
        <f t="shared" si="342"/>
        <v>0</v>
      </c>
      <c r="DY352" s="61">
        <f t="shared" si="342"/>
        <v>0</v>
      </c>
      <c r="DZ352" s="61">
        <f t="shared" si="346"/>
        <v>1</v>
      </c>
    </row>
    <row r="353" spans="3:130">
      <c r="C353" s="53">
        <v>2031</v>
      </c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>
        <f t="shared" si="358"/>
        <v>0</v>
      </c>
      <c r="P353" s="64">
        <f t="shared" si="359"/>
        <v>0</v>
      </c>
      <c r="Q353" s="64">
        <f t="shared" si="360"/>
        <v>0</v>
      </c>
      <c r="R353" s="64">
        <f t="shared" si="364"/>
        <v>0</v>
      </c>
      <c r="S353" s="64">
        <f t="shared" si="366"/>
        <v>0</v>
      </c>
      <c r="T353" s="64">
        <f t="shared" si="367"/>
        <v>0</v>
      </c>
      <c r="U353" s="64">
        <f t="shared" si="368"/>
        <v>0</v>
      </c>
      <c r="V353" s="64">
        <f t="shared" si="369"/>
        <v>0</v>
      </c>
      <c r="W353" s="64">
        <f t="shared" si="370"/>
        <v>0</v>
      </c>
      <c r="X353" s="64">
        <f t="shared" si="371"/>
        <v>0</v>
      </c>
      <c r="Y353" s="64">
        <f t="shared" si="372"/>
        <v>0</v>
      </c>
      <c r="Z353" s="64">
        <f t="shared" si="373"/>
        <v>0</v>
      </c>
      <c r="AA353" s="64">
        <f t="shared" si="374"/>
        <v>8.625</v>
      </c>
      <c r="AB353" s="64">
        <f t="shared" si="375"/>
        <v>13.5</v>
      </c>
      <c r="AC353" s="64">
        <f t="shared" si="377"/>
        <v>16.875</v>
      </c>
      <c r="AD353" s="64">
        <f t="shared" si="378"/>
        <v>21</v>
      </c>
      <c r="AE353" s="64">
        <f t="shared" si="379"/>
        <v>26.25</v>
      </c>
      <c r="AF353" s="64">
        <f t="shared" si="380"/>
        <v>32.625</v>
      </c>
      <c r="AG353" s="64">
        <f t="shared" ref="AG353:AG371" si="381">VLOOKUP($C$95,$D$3:$K$63,$A$72,0)*(B324-B323)</f>
        <v>40.5</v>
      </c>
      <c r="AH353" s="64">
        <f>VLOOKUP($C$96,$D$3:$K$63,$A$72,0)*(B323-B322)</f>
        <v>48.375</v>
      </c>
      <c r="AI353" s="64">
        <f>VLOOKUP($C$97,$D$3:$K$63,$A$72,0)*B322</f>
        <v>0</v>
      </c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54">
        <f t="shared" si="344"/>
        <v>207.75</v>
      </c>
      <c r="BP353" s="53">
        <v>2031</v>
      </c>
      <c r="BQ353" s="61">
        <f t="shared" ref="BQ353:CF368" si="382">D353/$BM353</f>
        <v>0</v>
      </c>
      <c r="BR353" s="61">
        <f t="shared" si="382"/>
        <v>0</v>
      </c>
      <c r="BS353" s="61">
        <f t="shared" si="382"/>
        <v>0</v>
      </c>
      <c r="BT353" s="61">
        <f t="shared" si="382"/>
        <v>0</v>
      </c>
      <c r="BU353" s="61">
        <f t="shared" si="382"/>
        <v>0</v>
      </c>
      <c r="BV353" s="61">
        <f t="shared" si="382"/>
        <v>0</v>
      </c>
      <c r="BW353" s="61">
        <f t="shared" si="382"/>
        <v>0</v>
      </c>
      <c r="BX353" s="61">
        <f t="shared" si="382"/>
        <v>0</v>
      </c>
      <c r="BY353" s="61">
        <f t="shared" si="382"/>
        <v>0</v>
      </c>
      <c r="BZ353" s="61">
        <f t="shared" si="382"/>
        <v>0</v>
      </c>
      <c r="CA353" s="61">
        <f t="shared" si="382"/>
        <v>0</v>
      </c>
      <c r="CB353" s="61">
        <f t="shared" si="382"/>
        <v>0</v>
      </c>
      <c r="CC353" s="61">
        <f t="shared" si="382"/>
        <v>0</v>
      </c>
      <c r="CD353" s="61">
        <f t="shared" si="382"/>
        <v>0</v>
      </c>
      <c r="CE353" s="61">
        <f t="shared" si="382"/>
        <v>0</v>
      </c>
      <c r="CF353" s="61">
        <f t="shared" si="382"/>
        <v>0</v>
      </c>
      <c r="CG353" s="61">
        <f t="shared" si="361"/>
        <v>0</v>
      </c>
      <c r="CH353" s="61">
        <f t="shared" si="361"/>
        <v>0</v>
      </c>
      <c r="CI353" s="61">
        <f t="shared" si="361"/>
        <v>0</v>
      </c>
      <c r="CJ353" s="61">
        <f t="shared" si="361"/>
        <v>0</v>
      </c>
      <c r="CK353" s="61">
        <f t="shared" si="361"/>
        <v>0</v>
      </c>
      <c r="CL353" s="61">
        <f t="shared" si="361"/>
        <v>0</v>
      </c>
      <c r="CM353" s="61">
        <f t="shared" si="361"/>
        <v>0</v>
      </c>
      <c r="CN353" s="61">
        <f t="shared" si="361"/>
        <v>4.15162454873646E-2</v>
      </c>
      <c r="CO353" s="61">
        <f t="shared" si="361"/>
        <v>6.4981949458483707E-2</v>
      </c>
      <c r="CP353" s="61">
        <f t="shared" si="361"/>
        <v>8.1227436823104696E-2</v>
      </c>
      <c r="CQ353" s="61">
        <f t="shared" si="361"/>
        <v>0.101083032490975</v>
      </c>
      <c r="CR353" s="61">
        <f t="shared" si="361"/>
        <v>0.12635379061371799</v>
      </c>
      <c r="CS353" s="61">
        <f t="shared" si="361"/>
        <v>0.157039711191336</v>
      </c>
      <c r="CT353" s="61">
        <f t="shared" si="361"/>
        <v>0.19494584837545101</v>
      </c>
      <c r="CU353" s="61">
        <f t="shared" si="361"/>
        <v>0.23285198555956699</v>
      </c>
      <c r="CV353" s="61">
        <f t="shared" si="361"/>
        <v>0</v>
      </c>
      <c r="CW353" s="61">
        <f t="shared" si="376"/>
        <v>0</v>
      </c>
      <c r="CX353" s="61">
        <f t="shared" si="365"/>
        <v>0</v>
      </c>
      <c r="CY353" s="61">
        <f t="shared" si="365"/>
        <v>0</v>
      </c>
      <c r="CZ353" s="61">
        <f t="shared" si="365"/>
        <v>0</v>
      </c>
      <c r="DA353" s="61">
        <f t="shared" si="365"/>
        <v>0</v>
      </c>
      <c r="DB353" s="61">
        <f t="shared" si="365"/>
        <v>0</v>
      </c>
      <c r="DC353" s="61">
        <f t="shared" si="362"/>
        <v>0</v>
      </c>
      <c r="DD353" s="61">
        <f t="shared" si="362"/>
        <v>0</v>
      </c>
      <c r="DE353" s="61">
        <f t="shared" si="362"/>
        <v>0</v>
      </c>
      <c r="DF353" s="61">
        <f t="shared" si="362"/>
        <v>0</v>
      </c>
      <c r="DG353" s="61">
        <f t="shared" si="362"/>
        <v>0</v>
      </c>
      <c r="DH353" s="61">
        <f t="shared" si="362"/>
        <v>0</v>
      </c>
      <c r="DI353" s="61">
        <f t="shared" si="362"/>
        <v>0</v>
      </c>
      <c r="DJ353" s="61">
        <f t="shared" si="362"/>
        <v>0</v>
      </c>
      <c r="DK353" s="61">
        <f t="shared" si="362"/>
        <v>0</v>
      </c>
      <c r="DL353" s="61">
        <f t="shared" si="362"/>
        <v>0</v>
      </c>
      <c r="DM353" s="61">
        <f t="shared" si="362"/>
        <v>0</v>
      </c>
      <c r="DN353" s="61">
        <f t="shared" si="362"/>
        <v>0</v>
      </c>
      <c r="DO353" s="61">
        <f t="shared" si="362"/>
        <v>0</v>
      </c>
      <c r="DP353" s="61">
        <f t="shared" si="362"/>
        <v>0</v>
      </c>
      <c r="DQ353" s="61">
        <f t="shared" ref="DQ353:DR382" si="383">BD353/$BM353</f>
        <v>0</v>
      </c>
      <c r="DR353" s="61">
        <f t="shared" si="383"/>
        <v>0</v>
      </c>
      <c r="DS353" s="61">
        <f t="shared" si="363"/>
        <v>0</v>
      </c>
      <c r="DT353" s="61">
        <f t="shared" si="342"/>
        <v>0</v>
      </c>
      <c r="DU353" s="61">
        <f t="shared" si="342"/>
        <v>0</v>
      </c>
      <c r="DV353" s="61">
        <f t="shared" si="342"/>
        <v>0</v>
      </c>
      <c r="DW353" s="61">
        <f t="shared" si="342"/>
        <v>0</v>
      </c>
      <c r="DX353" s="61">
        <f t="shared" si="342"/>
        <v>0</v>
      </c>
      <c r="DY353" s="61">
        <f t="shared" si="342"/>
        <v>0</v>
      </c>
      <c r="DZ353" s="61">
        <f t="shared" si="346"/>
        <v>1</v>
      </c>
    </row>
    <row r="354" spans="3:130">
      <c r="C354" s="53">
        <v>2032</v>
      </c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>
        <f t="shared" si="359"/>
        <v>0</v>
      </c>
      <c r="Q354" s="64">
        <f t="shared" si="360"/>
        <v>0</v>
      </c>
      <c r="R354" s="64">
        <f t="shared" si="364"/>
        <v>0</v>
      </c>
      <c r="S354" s="64">
        <f t="shared" si="366"/>
        <v>0</v>
      </c>
      <c r="T354" s="64">
        <f t="shared" si="367"/>
        <v>0</v>
      </c>
      <c r="U354" s="64">
        <f t="shared" si="368"/>
        <v>0</v>
      </c>
      <c r="V354" s="64">
        <f t="shared" si="369"/>
        <v>0</v>
      </c>
      <c r="W354" s="64">
        <f t="shared" si="370"/>
        <v>0</v>
      </c>
      <c r="X354" s="64">
        <f t="shared" si="371"/>
        <v>0</v>
      </c>
      <c r="Y354" s="64">
        <f t="shared" si="372"/>
        <v>0</v>
      </c>
      <c r="Z354" s="64">
        <f t="shared" si="373"/>
        <v>0</v>
      </c>
      <c r="AA354" s="64">
        <f t="shared" si="374"/>
        <v>0</v>
      </c>
      <c r="AB354" s="64">
        <f t="shared" si="375"/>
        <v>13.5</v>
      </c>
      <c r="AC354" s="64">
        <f t="shared" si="377"/>
        <v>16.875</v>
      </c>
      <c r="AD354" s="64">
        <f t="shared" si="378"/>
        <v>21</v>
      </c>
      <c r="AE354" s="64">
        <f t="shared" si="379"/>
        <v>26.25</v>
      </c>
      <c r="AF354" s="64">
        <f t="shared" si="380"/>
        <v>32.625</v>
      </c>
      <c r="AG354" s="64">
        <f t="shared" si="381"/>
        <v>40.5</v>
      </c>
      <c r="AH354" s="64">
        <f t="shared" ref="AH354:AH372" si="384">VLOOKUP($C$96,$D$3:$K$63,$A$72,0)*(B324-B323)</f>
        <v>48.375</v>
      </c>
      <c r="AI354" s="64">
        <f>VLOOKUP($C$97,$D$3:$K$63,$A$72,0)*(B323-B322)</f>
        <v>57.375</v>
      </c>
      <c r="AJ354" s="64">
        <f>VLOOKUP($C$98,$D$3:$K$63,$A$72,0)*B322</f>
        <v>0</v>
      </c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54">
        <f t="shared" si="344"/>
        <v>256.5</v>
      </c>
      <c r="BP354" s="53">
        <v>2032</v>
      </c>
      <c r="BQ354" s="61">
        <f t="shared" si="382"/>
        <v>0</v>
      </c>
      <c r="BR354" s="61">
        <f t="shared" si="382"/>
        <v>0</v>
      </c>
      <c r="BS354" s="61">
        <f t="shared" si="382"/>
        <v>0</v>
      </c>
      <c r="BT354" s="61">
        <f t="shared" si="382"/>
        <v>0</v>
      </c>
      <c r="BU354" s="61">
        <f t="shared" si="382"/>
        <v>0</v>
      </c>
      <c r="BV354" s="61">
        <f t="shared" si="382"/>
        <v>0</v>
      </c>
      <c r="BW354" s="61">
        <f t="shared" si="382"/>
        <v>0</v>
      </c>
      <c r="BX354" s="61">
        <f t="shared" si="382"/>
        <v>0</v>
      </c>
      <c r="BY354" s="61">
        <f t="shared" si="382"/>
        <v>0</v>
      </c>
      <c r="BZ354" s="61">
        <f t="shared" si="382"/>
        <v>0</v>
      </c>
      <c r="CA354" s="61">
        <f t="shared" si="382"/>
        <v>0</v>
      </c>
      <c r="CB354" s="61">
        <f t="shared" si="382"/>
        <v>0</v>
      </c>
      <c r="CC354" s="61">
        <f t="shared" si="382"/>
        <v>0</v>
      </c>
      <c r="CD354" s="61">
        <f t="shared" si="382"/>
        <v>0</v>
      </c>
      <c r="CE354" s="61">
        <f t="shared" si="382"/>
        <v>0</v>
      </c>
      <c r="CF354" s="61">
        <f t="shared" si="382"/>
        <v>0</v>
      </c>
      <c r="CG354" s="61">
        <f t="shared" si="361"/>
        <v>0</v>
      </c>
      <c r="CH354" s="61">
        <f t="shared" si="361"/>
        <v>0</v>
      </c>
      <c r="CI354" s="61">
        <f t="shared" si="361"/>
        <v>0</v>
      </c>
      <c r="CJ354" s="61">
        <f t="shared" si="361"/>
        <v>0</v>
      </c>
      <c r="CK354" s="61">
        <f t="shared" si="361"/>
        <v>0</v>
      </c>
      <c r="CL354" s="61">
        <f t="shared" si="361"/>
        <v>0</v>
      </c>
      <c r="CM354" s="61">
        <f t="shared" si="361"/>
        <v>0</v>
      </c>
      <c r="CN354" s="61">
        <f t="shared" si="361"/>
        <v>0</v>
      </c>
      <c r="CO354" s="61">
        <f t="shared" si="361"/>
        <v>5.2631578947368397E-2</v>
      </c>
      <c r="CP354" s="61">
        <f t="shared" si="361"/>
        <v>6.5789473684210495E-2</v>
      </c>
      <c r="CQ354" s="61">
        <f t="shared" si="361"/>
        <v>8.1871345029239803E-2</v>
      </c>
      <c r="CR354" s="61">
        <f t="shared" si="361"/>
        <v>0.10233918128654999</v>
      </c>
      <c r="CS354" s="61">
        <f t="shared" si="361"/>
        <v>0.12719298245614</v>
      </c>
      <c r="CT354" s="61">
        <f t="shared" si="361"/>
        <v>0.157894736842105</v>
      </c>
      <c r="CU354" s="61">
        <f t="shared" si="361"/>
        <v>0.18859649122807001</v>
      </c>
      <c r="CV354" s="61">
        <f t="shared" si="361"/>
        <v>0.22368421052631601</v>
      </c>
      <c r="CW354" s="61">
        <f t="shared" si="376"/>
        <v>0</v>
      </c>
      <c r="CX354" s="61">
        <f t="shared" si="365"/>
        <v>0</v>
      </c>
      <c r="CY354" s="61">
        <f t="shared" si="365"/>
        <v>0</v>
      </c>
      <c r="CZ354" s="61">
        <f t="shared" si="365"/>
        <v>0</v>
      </c>
      <c r="DA354" s="61">
        <f t="shared" si="365"/>
        <v>0</v>
      </c>
      <c r="DB354" s="61">
        <f t="shared" si="365"/>
        <v>0</v>
      </c>
      <c r="DC354" s="61">
        <f t="shared" si="365"/>
        <v>0</v>
      </c>
      <c r="DD354" s="61">
        <f t="shared" si="365"/>
        <v>0</v>
      </c>
      <c r="DE354" s="61">
        <f t="shared" si="365"/>
        <v>0</v>
      </c>
      <c r="DF354" s="61">
        <f t="shared" si="365"/>
        <v>0</v>
      </c>
      <c r="DG354" s="61">
        <f t="shared" si="365"/>
        <v>0</v>
      </c>
      <c r="DH354" s="61">
        <f t="shared" si="365"/>
        <v>0</v>
      </c>
      <c r="DI354" s="61">
        <f t="shared" si="365"/>
        <v>0</v>
      </c>
      <c r="DJ354" s="61">
        <f t="shared" si="365"/>
        <v>0</v>
      </c>
      <c r="DK354" s="61">
        <f t="shared" si="365"/>
        <v>0</v>
      </c>
      <c r="DL354" s="61">
        <f t="shared" si="365"/>
        <v>0</v>
      </c>
      <c r="DM354" s="61">
        <f t="shared" si="365"/>
        <v>0</v>
      </c>
      <c r="DN354" s="61">
        <f t="shared" ref="DN354:DP382" si="385">BA354/$BM354</f>
        <v>0</v>
      </c>
      <c r="DO354" s="61">
        <f t="shared" si="385"/>
        <v>0</v>
      </c>
      <c r="DP354" s="61">
        <f t="shared" si="385"/>
        <v>0</v>
      </c>
      <c r="DQ354" s="61">
        <f t="shared" si="383"/>
        <v>0</v>
      </c>
      <c r="DR354" s="61">
        <f t="shared" si="383"/>
        <v>0</v>
      </c>
      <c r="DS354" s="61">
        <f t="shared" si="363"/>
        <v>0</v>
      </c>
      <c r="DT354" s="61">
        <f t="shared" si="342"/>
        <v>0</v>
      </c>
      <c r="DU354" s="61">
        <f t="shared" si="342"/>
        <v>0</v>
      </c>
      <c r="DV354" s="61">
        <f t="shared" si="342"/>
        <v>0</v>
      </c>
      <c r="DW354" s="61">
        <f t="shared" si="342"/>
        <v>0</v>
      </c>
      <c r="DX354" s="61">
        <f t="shared" si="342"/>
        <v>0</v>
      </c>
      <c r="DY354" s="61">
        <f t="shared" si="342"/>
        <v>0</v>
      </c>
      <c r="DZ354" s="61">
        <f t="shared" si="346"/>
        <v>1</v>
      </c>
    </row>
    <row r="355" spans="3:130">
      <c r="C355" s="53">
        <v>2033</v>
      </c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>
        <f t="shared" si="360"/>
        <v>0</v>
      </c>
      <c r="R355" s="64">
        <f t="shared" si="364"/>
        <v>0</v>
      </c>
      <c r="S355" s="64">
        <f t="shared" si="366"/>
        <v>0</v>
      </c>
      <c r="T355" s="64">
        <f t="shared" si="367"/>
        <v>0</v>
      </c>
      <c r="U355" s="64">
        <f t="shared" si="368"/>
        <v>0</v>
      </c>
      <c r="V355" s="64">
        <f t="shared" si="369"/>
        <v>0</v>
      </c>
      <c r="W355" s="64">
        <f t="shared" si="370"/>
        <v>0</v>
      </c>
      <c r="X355" s="64">
        <f t="shared" si="371"/>
        <v>0</v>
      </c>
      <c r="Y355" s="64">
        <f t="shared" si="372"/>
        <v>0</v>
      </c>
      <c r="Z355" s="64">
        <f t="shared" si="373"/>
        <v>0</v>
      </c>
      <c r="AA355" s="64">
        <f t="shared" si="374"/>
        <v>0</v>
      </c>
      <c r="AB355" s="64">
        <f t="shared" si="375"/>
        <v>0</v>
      </c>
      <c r="AC355" s="64">
        <f t="shared" si="377"/>
        <v>16.875</v>
      </c>
      <c r="AD355" s="64">
        <f t="shared" si="378"/>
        <v>21</v>
      </c>
      <c r="AE355" s="64">
        <f t="shared" si="379"/>
        <v>26.25</v>
      </c>
      <c r="AF355" s="64">
        <f t="shared" si="380"/>
        <v>32.625</v>
      </c>
      <c r="AG355" s="64">
        <f t="shared" si="381"/>
        <v>40.5</v>
      </c>
      <c r="AH355" s="64">
        <f t="shared" si="384"/>
        <v>48.375</v>
      </c>
      <c r="AI355" s="64">
        <f t="shared" ref="AI355:AI373" si="386">VLOOKUP($C$97,$D$3:$K$63,$A$72,0)*(B324-B323)</f>
        <v>57.375</v>
      </c>
      <c r="AJ355" s="64">
        <f>VLOOKUP($C$98,$D$3:$K$63,$A$72,0)*(B323-B322)</f>
        <v>67.125</v>
      </c>
      <c r="AK355" s="64">
        <f>VLOOKUP($C$99,$D$3:$K$63,$A$72,0)*B322</f>
        <v>0</v>
      </c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54">
        <f t="shared" si="344"/>
        <v>310.125</v>
      </c>
      <c r="BP355" s="53">
        <v>2033</v>
      </c>
      <c r="BQ355" s="61">
        <f t="shared" si="382"/>
        <v>0</v>
      </c>
      <c r="BR355" s="61">
        <f t="shared" si="382"/>
        <v>0</v>
      </c>
      <c r="BS355" s="61">
        <f t="shared" si="382"/>
        <v>0</v>
      </c>
      <c r="BT355" s="61">
        <f t="shared" si="382"/>
        <v>0</v>
      </c>
      <c r="BU355" s="61">
        <f t="shared" si="382"/>
        <v>0</v>
      </c>
      <c r="BV355" s="61">
        <f t="shared" si="382"/>
        <v>0</v>
      </c>
      <c r="BW355" s="61">
        <f t="shared" si="382"/>
        <v>0</v>
      </c>
      <c r="BX355" s="61">
        <f t="shared" si="382"/>
        <v>0</v>
      </c>
      <c r="BY355" s="61">
        <f t="shared" si="382"/>
        <v>0</v>
      </c>
      <c r="BZ355" s="61">
        <f t="shared" si="382"/>
        <v>0</v>
      </c>
      <c r="CA355" s="61">
        <f t="shared" si="382"/>
        <v>0</v>
      </c>
      <c r="CB355" s="61">
        <f t="shared" si="382"/>
        <v>0</v>
      </c>
      <c r="CC355" s="61">
        <f t="shared" si="382"/>
        <v>0</v>
      </c>
      <c r="CD355" s="61">
        <f t="shared" si="382"/>
        <v>0</v>
      </c>
      <c r="CE355" s="61">
        <f t="shared" si="382"/>
        <v>0</v>
      </c>
      <c r="CF355" s="61">
        <f t="shared" si="382"/>
        <v>0</v>
      </c>
      <c r="CG355" s="61">
        <f t="shared" si="361"/>
        <v>0</v>
      </c>
      <c r="CH355" s="61">
        <f t="shared" si="361"/>
        <v>0</v>
      </c>
      <c r="CI355" s="61">
        <f t="shared" si="361"/>
        <v>0</v>
      </c>
      <c r="CJ355" s="61">
        <f t="shared" si="361"/>
        <v>0</v>
      </c>
      <c r="CK355" s="61">
        <f t="shared" si="361"/>
        <v>0</v>
      </c>
      <c r="CL355" s="61">
        <f t="shared" si="361"/>
        <v>0</v>
      </c>
      <c r="CM355" s="61">
        <f t="shared" si="361"/>
        <v>0</v>
      </c>
      <c r="CN355" s="61">
        <f t="shared" si="361"/>
        <v>0</v>
      </c>
      <c r="CO355" s="61">
        <f t="shared" si="361"/>
        <v>0</v>
      </c>
      <c r="CP355" s="61">
        <f t="shared" si="361"/>
        <v>5.44135429262394E-2</v>
      </c>
      <c r="CQ355" s="61">
        <f t="shared" si="361"/>
        <v>6.7714631197097905E-2</v>
      </c>
      <c r="CR355" s="61">
        <f t="shared" si="361"/>
        <v>8.4643288996372398E-2</v>
      </c>
      <c r="CS355" s="61">
        <f t="shared" si="361"/>
        <v>0.10519951632406301</v>
      </c>
      <c r="CT355" s="61">
        <f t="shared" si="361"/>
        <v>0.13059250302297501</v>
      </c>
      <c r="CU355" s="61">
        <f t="shared" si="361"/>
        <v>0.155985489721886</v>
      </c>
      <c r="CV355" s="61">
        <f t="shared" si="361"/>
        <v>0.18500604594921399</v>
      </c>
      <c r="CW355" s="61">
        <f t="shared" si="376"/>
        <v>0.216444981862152</v>
      </c>
      <c r="CX355" s="61">
        <f t="shared" si="365"/>
        <v>0</v>
      </c>
      <c r="CY355" s="61">
        <f t="shared" si="365"/>
        <v>0</v>
      </c>
      <c r="CZ355" s="61">
        <f t="shared" si="365"/>
        <v>0</v>
      </c>
      <c r="DA355" s="61">
        <f t="shared" si="365"/>
        <v>0</v>
      </c>
      <c r="DB355" s="61">
        <f t="shared" si="365"/>
        <v>0</v>
      </c>
      <c r="DC355" s="61">
        <f t="shared" si="365"/>
        <v>0</v>
      </c>
      <c r="DD355" s="61">
        <f t="shared" si="365"/>
        <v>0</v>
      </c>
      <c r="DE355" s="61">
        <f t="shared" si="365"/>
        <v>0</v>
      </c>
      <c r="DF355" s="61">
        <f t="shared" si="365"/>
        <v>0</v>
      </c>
      <c r="DG355" s="61">
        <f t="shared" si="365"/>
        <v>0</v>
      </c>
      <c r="DH355" s="61">
        <f t="shared" si="365"/>
        <v>0</v>
      </c>
      <c r="DI355" s="61">
        <f t="shared" si="365"/>
        <v>0</v>
      </c>
      <c r="DJ355" s="61">
        <f t="shared" si="365"/>
        <v>0</v>
      </c>
      <c r="DK355" s="61">
        <f t="shared" si="365"/>
        <v>0</v>
      </c>
      <c r="DL355" s="61">
        <f t="shared" si="365"/>
        <v>0</v>
      </c>
      <c r="DM355" s="61">
        <f t="shared" si="365"/>
        <v>0</v>
      </c>
      <c r="DN355" s="61">
        <f t="shared" si="385"/>
        <v>0</v>
      </c>
      <c r="DO355" s="61">
        <f t="shared" si="385"/>
        <v>0</v>
      </c>
      <c r="DP355" s="61">
        <f t="shared" si="385"/>
        <v>0</v>
      </c>
      <c r="DQ355" s="61">
        <f t="shared" si="383"/>
        <v>0</v>
      </c>
      <c r="DR355" s="61">
        <f t="shared" si="383"/>
        <v>0</v>
      </c>
      <c r="DS355" s="61">
        <f t="shared" si="363"/>
        <v>0</v>
      </c>
      <c r="DT355" s="61">
        <f t="shared" si="342"/>
        <v>0</v>
      </c>
      <c r="DU355" s="61">
        <f t="shared" si="342"/>
        <v>0</v>
      </c>
      <c r="DV355" s="61">
        <f t="shared" si="342"/>
        <v>0</v>
      </c>
      <c r="DW355" s="61">
        <f t="shared" si="342"/>
        <v>0</v>
      </c>
      <c r="DX355" s="61">
        <f t="shared" si="342"/>
        <v>0</v>
      </c>
      <c r="DY355" s="61">
        <f t="shared" si="342"/>
        <v>0</v>
      </c>
      <c r="DZ355" s="61">
        <f t="shared" si="346"/>
        <v>1</v>
      </c>
    </row>
    <row r="356" spans="3:130">
      <c r="C356" s="53">
        <v>2034</v>
      </c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>
        <f t="shared" si="364"/>
        <v>0</v>
      </c>
      <c r="S356" s="64">
        <f t="shared" si="366"/>
        <v>0</v>
      </c>
      <c r="T356" s="64">
        <f t="shared" si="367"/>
        <v>0</v>
      </c>
      <c r="U356" s="64">
        <f t="shared" si="368"/>
        <v>0</v>
      </c>
      <c r="V356" s="64">
        <f t="shared" si="369"/>
        <v>0</v>
      </c>
      <c r="W356" s="64">
        <f t="shared" si="370"/>
        <v>0</v>
      </c>
      <c r="X356" s="64">
        <f t="shared" si="371"/>
        <v>0</v>
      </c>
      <c r="Y356" s="64">
        <f t="shared" si="372"/>
        <v>0</v>
      </c>
      <c r="Z356" s="64">
        <f t="shared" si="373"/>
        <v>0</v>
      </c>
      <c r="AA356" s="64">
        <f t="shared" si="374"/>
        <v>0</v>
      </c>
      <c r="AB356" s="64">
        <f t="shared" si="375"/>
        <v>0</v>
      </c>
      <c r="AC356" s="64">
        <f t="shared" si="377"/>
        <v>0</v>
      </c>
      <c r="AD356" s="64">
        <f t="shared" si="378"/>
        <v>21</v>
      </c>
      <c r="AE356" s="64">
        <f t="shared" si="379"/>
        <v>26.25</v>
      </c>
      <c r="AF356" s="64">
        <f t="shared" si="380"/>
        <v>32.625</v>
      </c>
      <c r="AG356" s="64">
        <f t="shared" si="381"/>
        <v>40.5</v>
      </c>
      <c r="AH356" s="64">
        <f t="shared" si="384"/>
        <v>48.375</v>
      </c>
      <c r="AI356" s="64">
        <f t="shared" si="386"/>
        <v>57.375</v>
      </c>
      <c r="AJ356" s="64">
        <f t="shared" ref="AJ356:AJ374" si="387">VLOOKUP($C$98,$D$3:$K$63,$A$72,0)*(B324-B323)</f>
        <v>67.125</v>
      </c>
      <c r="AK356" s="64">
        <f>VLOOKUP($C$99,$D$3:$K$63,$A$72,0)*(B323-B322)</f>
        <v>76.875</v>
      </c>
      <c r="AL356" s="64">
        <f>VLOOKUP($C$100,$D$3:$K$63,$A$72,0)*B322</f>
        <v>0</v>
      </c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54">
        <f t="shared" si="344"/>
        <v>370.125</v>
      </c>
      <c r="BP356" s="53">
        <v>2034</v>
      </c>
      <c r="BQ356" s="61">
        <f t="shared" si="382"/>
        <v>0</v>
      </c>
      <c r="BR356" s="61">
        <f t="shared" si="382"/>
        <v>0</v>
      </c>
      <c r="BS356" s="61">
        <f t="shared" si="382"/>
        <v>0</v>
      </c>
      <c r="BT356" s="61">
        <f t="shared" si="382"/>
        <v>0</v>
      </c>
      <c r="BU356" s="61">
        <f t="shared" si="382"/>
        <v>0</v>
      </c>
      <c r="BV356" s="61">
        <f t="shared" si="382"/>
        <v>0</v>
      </c>
      <c r="BW356" s="61">
        <f t="shared" si="382"/>
        <v>0</v>
      </c>
      <c r="BX356" s="61">
        <f t="shared" si="382"/>
        <v>0</v>
      </c>
      <c r="BY356" s="61">
        <f t="shared" si="382"/>
        <v>0</v>
      </c>
      <c r="BZ356" s="61">
        <f t="shared" si="382"/>
        <v>0</v>
      </c>
      <c r="CA356" s="61">
        <f t="shared" si="382"/>
        <v>0</v>
      </c>
      <c r="CB356" s="61">
        <f t="shared" si="382"/>
        <v>0</v>
      </c>
      <c r="CC356" s="61">
        <f t="shared" si="382"/>
        <v>0</v>
      </c>
      <c r="CD356" s="61">
        <f t="shared" si="382"/>
        <v>0</v>
      </c>
      <c r="CE356" s="61">
        <f t="shared" si="382"/>
        <v>0</v>
      </c>
      <c r="CF356" s="61">
        <f t="shared" si="382"/>
        <v>0</v>
      </c>
      <c r="CG356" s="61">
        <f t="shared" si="361"/>
        <v>0</v>
      </c>
      <c r="CH356" s="61">
        <f t="shared" si="361"/>
        <v>0</v>
      </c>
      <c r="CI356" s="61">
        <f t="shared" si="361"/>
        <v>0</v>
      </c>
      <c r="CJ356" s="61">
        <f t="shared" si="361"/>
        <v>0</v>
      </c>
      <c r="CK356" s="61">
        <f t="shared" si="361"/>
        <v>0</v>
      </c>
      <c r="CL356" s="61">
        <f t="shared" si="361"/>
        <v>0</v>
      </c>
      <c r="CM356" s="61">
        <f t="shared" si="361"/>
        <v>0</v>
      </c>
      <c r="CN356" s="61">
        <f t="shared" si="361"/>
        <v>0</v>
      </c>
      <c r="CO356" s="61">
        <f t="shared" si="361"/>
        <v>0</v>
      </c>
      <c r="CP356" s="61">
        <f t="shared" si="361"/>
        <v>0</v>
      </c>
      <c r="CQ356" s="61">
        <f t="shared" si="361"/>
        <v>5.6737588652482303E-2</v>
      </c>
      <c r="CR356" s="61">
        <f t="shared" si="361"/>
        <v>7.09219858156028E-2</v>
      </c>
      <c r="CS356" s="61">
        <f t="shared" si="361"/>
        <v>8.8145896656534994E-2</v>
      </c>
      <c r="CT356" s="61">
        <f t="shared" si="361"/>
        <v>0.109422492401216</v>
      </c>
      <c r="CU356" s="61">
        <f t="shared" si="361"/>
        <v>0.13069908814589701</v>
      </c>
      <c r="CV356" s="61">
        <f t="shared" si="361"/>
        <v>0.155015197568389</v>
      </c>
      <c r="CW356" s="61">
        <f t="shared" si="376"/>
        <v>0.18135764944275601</v>
      </c>
      <c r="CX356" s="61">
        <f t="shared" si="365"/>
        <v>0.20770010131712299</v>
      </c>
      <c r="CY356" s="61">
        <f t="shared" si="365"/>
        <v>0</v>
      </c>
      <c r="CZ356" s="61">
        <f t="shared" si="365"/>
        <v>0</v>
      </c>
      <c r="DA356" s="61">
        <f t="shared" si="365"/>
        <v>0</v>
      </c>
      <c r="DB356" s="61">
        <f t="shared" si="365"/>
        <v>0</v>
      </c>
      <c r="DC356" s="61">
        <f t="shared" si="365"/>
        <v>0</v>
      </c>
      <c r="DD356" s="61">
        <f t="shared" si="365"/>
        <v>0</v>
      </c>
      <c r="DE356" s="61">
        <f t="shared" si="365"/>
        <v>0</v>
      </c>
      <c r="DF356" s="61">
        <f t="shared" si="365"/>
        <v>0</v>
      </c>
      <c r="DG356" s="61">
        <f t="shared" si="365"/>
        <v>0</v>
      </c>
      <c r="DH356" s="61">
        <f t="shared" si="365"/>
        <v>0</v>
      </c>
      <c r="DI356" s="61">
        <f t="shared" si="365"/>
        <v>0</v>
      </c>
      <c r="DJ356" s="61">
        <f t="shared" si="365"/>
        <v>0</v>
      </c>
      <c r="DK356" s="61">
        <f t="shared" si="365"/>
        <v>0</v>
      </c>
      <c r="DL356" s="61">
        <f t="shared" si="365"/>
        <v>0</v>
      </c>
      <c r="DM356" s="61">
        <f t="shared" si="365"/>
        <v>0</v>
      </c>
      <c r="DN356" s="61">
        <f t="shared" si="385"/>
        <v>0</v>
      </c>
      <c r="DO356" s="61">
        <f t="shared" si="385"/>
        <v>0</v>
      </c>
      <c r="DP356" s="61">
        <f t="shared" si="385"/>
        <v>0</v>
      </c>
      <c r="DQ356" s="61">
        <f t="shared" si="383"/>
        <v>0</v>
      </c>
      <c r="DR356" s="61">
        <f t="shared" si="383"/>
        <v>0</v>
      </c>
      <c r="DS356" s="61">
        <f t="shared" si="363"/>
        <v>0</v>
      </c>
      <c r="DT356" s="61">
        <f t="shared" si="342"/>
        <v>0</v>
      </c>
      <c r="DU356" s="61">
        <f t="shared" si="342"/>
        <v>0</v>
      </c>
      <c r="DV356" s="61">
        <f t="shared" si="342"/>
        <v>0</v>
      </c>
      <c r="DW356" s="61">
        <f t="shared" si="342"/>
        <v>0</v>
      </c>
      <c r="DX356" s="61">
        <f t="shared" si="342"/>
        <v>0</v>
      </c>
      <c r="DY356" s="61">
        <f t="shared" si="342"/>
        <v>0</v>
      </c>
      <c r="DZ356" s="61">
        <f t="shared" si="346"/>
        <v>1</v>
      </c>
    </row>
    <row r="357" spans="3:130">
      <c r="C357" s="53">
        <v>2035</v>
      </c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>
        <f t="shared" si="366"/>
        <v>0</v>
      </c>
      <c r="T357" s="64">
        <f t="shared" si="367"/>
        <v>0</v>
      </c>
      <c r="U357" s="64">
        <f t="shared" si="368"/>
        <v>0</v>
      </c>
      <c r="V357" s="64">
        <f t="shared" si="369"/>
        <v>0</v>
      </c>
      <c r="W357" s="64">
        <f t="shared" si="370"/>
        <v>0</v>
      </c>
      <c r="X357" s="64">
        <f t="shared" si="371"/>
        <v>0</v>
      </c>
      <c r="Y357" s="64">
        <f t="shared" si="372"/>
        <v>0</v>
      </c>
      <c r="Z357" s="64">
        <f t="shared" si="373"/>
        <v>0</v>
      </c>
      <c r="AA357" s="64">
        <f t="shared" si="374"/>
        <v>0</v>
      </c>
      <c r="AB357" s="64">
        <f t="shared" si="375"/>
        <v>0</v>
      </c>
      <c r="AC357" s="64">
        <f t="shared" si="377"/>
        <v>0</v>
      </c>
      <c r="AD357" s="64">
        <f t="shared" si="378"/>
        <v>0</v>
      </c>
      <c r="AE357" s="64">
        <f t="shared" si="379"/>
        <v>26.25</v>
      </c>
      <c r="AF357" s="64">
        <f t="shared" si="380"/>
        <v>32.625</v>
      </c>
      <c r="AG357" s="64">
        <f t="shared" si="381"/>
        <v>40.5</v>
      </c>
      <c r="AH357" s="64">
        <f t="shared" si="384"/>
        <v>48.375</v>
      </c>
      <c r="AI357" s="64">
        <f t="shared" si="386"/>
        <v>57.375</v>
      </c>
      <c r="AJ357" s="64">
        <f t="shared" si="387"/>
        <v>67.125</v>
      </c>
      <c r="AK357" s="64">
        <f t="shared" ref="AK357:AK375" si="388">VLOOKUP($C$99,$D$3:$K$63,$A$72,0)*(B324-B323)</f>
        <v>76.875</v>
      </c>
      <c r="AL357" s="64">
        <f>VLOOKUP($C$100,$D$3:$K$63,$A$72,0)*(B323-B322)</f>
        <v>85.875</v>
      </c>
      <c r="AM357" s="64">
        <f>VLOOKUP($C$101,$D$3:$K$63,$A$72,0)*B322</f>
        <v>0</v>
      </c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54">
        <f t="shared" si="344"/>
        <v>435</v>
      </c>
      <c r="BP357" s="53">
        <v>2035</v>
      </c>
      <c r="BQ357" s="61">
        <f t="shared" si="382"/>
        <v>0</v>
      </c>
      <c r="BR357" s="61">
        <f t="shared" si="382"/>
        <v>0</v>
      </c>
      <c r="BS357" s="61">
        <f t="shared" si="382"/>
        <v>0</v>
      </c>
      <c r="BT357" s="61">
        <f t="shared" si="382"/>
        <v>0</v>
      </c>
      <c r="BU357" s="61">
        <f t="shared" si="382"/>
        <v>0</v>
      </c>
      <c r="BV357" s="61">
        <f t="shared" si="382"/>
        <v>0</v>
      </c>
      <c r="BW357" s="61">
        <f t="shared" si="382"/>
        <v>0</v>
      </c>
      <c r="BX357" s="61">
        <f t="shared" si="382"/>
        <v>0</v>
      </c>
      <c r="BY357" s="61">
        <f t="shared" si="382"/>
        <v>0</v>
      </c>
      <c r="BZ357" s="61">
        <f t="shared" si="382"/>
        <v>0</v>
      </c>
      <c r="CA357" s="61">
        <f t="shared" si="382"/>
        <v>0</v>
      </c>
      <c r="CB357" s="61">
        <f t="shared" si="382"/>
        <v>0</v>
      </c>
      <c r="CC357" s="61">
        <f t="shared" si="382"/>
        <v>0</v>
      </c>
      <c r="CD357" s="61">
        <f t="shared" si="382"/>
        <v>0</v>
      </c>
      <c r="CE357" s="61">
        <f t="shared" si="382"/>
        <v>0</v>
      </c>
      <c r="CF357" s="61">
        <f t="shared" si="382"/>
        <v>0</v>
      </c>
      <c r="CG357" s="61">
        <f t="shared" si="361"/>
        <v>0</v>
      </c>
      <c r="CH357" s="61">
        <f t="shared" si="361"/>
        <v>0</v>
      </c>
      <c r="CI357" s="61">
        <f t="shared" si="361"/>
        <v>0</v>
      </c>
      <c r="CJ357" s="61">
        <f t="shared" si="361"/>
        <v>0</v>
      </c>
      <c r="CK357" s="61">
        <f t="shared" si="361"/>
        <v>0</v>
      </c>
      <c r="CL357" s="61">
        <f t="shared" si="361"/>
        <v>0</v>
      </c>
      <c r="CM357" s="61">
        <f t="shared" si="361"/>
        <v>0</v>
      </c>
      <c r="CN357" s="61">
        <f t="shared" si="361"/>
        <v>0</v>
      </c>
      <c r="CO357" s="61">
        <f t="shared" si="361"/>
        <v>0</v>
      </c>
      <c r="CP357" s="61">
        <f t="shared" si="361"/>
        <v>0</v>
      </c>
      <c r="CQ357" s="61">
        <f t="shared" si="361"/>
        <v>0</v>
      </c>
      <c r="CR357" s="61">
        <f t="shared" si="361"/>
        <v>6.0344827586206899E-2</v>
      </c>
      <c r="CS357" s="61">
        <f t="shared" si="361"/>
        <v>7.4999999999999997E-2</v>
      </c>
      <c r="CT357" s="61">
        <f t="shared" si="361"/>
        <v>9.3103448275862102E-2</v>
      </c>
      <c r="CU357" s="61">
        <f t="shared" si="361"/>
        <v>0.111206896551724</v>
      </c>
      <c r="CV357" s="61">
        <f t="shared" si="361"/>
        <v>0.131896551724138</v>
      </c>
      <c r="CW357" s="61">
        <f t="shared" si="376"/>
        <v>0.15431034482758599</v>
      </c>
      <c r="CX357" s="61">
        <f t="shared" si="365"/>
        <v>0.176724137931034</v>
      </c>
      <c r="CY357" s="61">
        <f t="shared" si="365"/>
        <v>0.197413793103448</v>
      </c>
      <c r="CZ357" s="61">
        <f t="shared" si="365"/>
        <v>0</v>
      </c>
      <c r="DA357" s="61">
        <f t="shared" si="365"/>
        <v>0</v>
      </c>
      <c r="DB357" s="61">
        <f t="shared" si="365"/>
        <v>0</v>
      </c>
      <c r="DC357" s="61">
        <f t="shared" si="365"/>
        <v>0</v>
      </c>
      <c r="DD357" s="61">
        <f t="shared" si="365"/>
        <v>0</v>
      </c>
      <c r="DE357" s="61">
        <f t="shared" si="365"/>
        <v>0</v>
      </c>
      <c r="DF357" s="61">
        <f t="shared" si="365"/>
        <v>0</v>
      </c>
      <c r="DG357" s="61">
        <f t="shared" si="365"/>
        <v>0</v>
      </c>
      <c r="DH357" s="61">
        <f t="shared" si="365"/>
        <v>0</v>
      </c>
      <c r="DI357" s="61">
        <f t="shared" si="365"/>
        <v>0</v>
      </c>
      <c r="DJ357" s="61">
        <f t="shared" si="365"/>
        <v>0</v>
      </c>
      <c r="DK357" s="61">
        <f t="shared" si="365"/>
        <v>0</v>
      </c>
      <c r="DL357" s="61">
        <f t="shared" si="365"/>
        <v>0</v>
      </c>
      <c r="DM357" s="61">
        <f t="shared" si="365"/>
        <v>0</v>
      </c>
      <c r="DN357" s="61">
        <f t="shared" si="385"/>
        <v>0</v>
      </c>
      <c r="DO357" s="61">
        <f t="shared" si="385"/>
        <v>0</v>
      </c>
      <c r="DP357" s="61">
        <f t="shared" si="385"/>
        <v>0</v>
      </c>
      <c r="DQ357" s="61">
        <f t="shared" si="383"/>
        <v>0</v>
      </c>
      <c r="DR357" s="61">
        <f t="shared" si="383"/>
        <v>0</v>
      </c>
      <c r="DS357" s="61">
        <f t="shared" si="363"/>
        <v>0</v>
      </c>
      <c r="DT357" s="61">
        <f t="shared" si="342"/>
        <v>0</v>
      </c>
      <c r="DU357" s="61">
        <f t="shared" si="342"/>
        <v>0</v>
      </c>
      <c r="DV357" s="61">
        <f t="shared" si="342"/>
        <v>0</v>
      </c>
      <c r="DW357" s="61">
        <f t="shared" si="342"/>
        <v>0</v>
      </c>
      <c r="DX357" s="61">
        <f t="shared" si="342"/>
        <v>0</v>
      </c>
      <c r="DY357" s="61">
        <f t="shared" si="342"/>
        <v>0</v>
      </c>
      <c r="DZ357" s="61">
        <f t="shared" si="346"/>
        <v>1</v>
      </c>
    </row>
    <row r="358" spans="3:130">
      <c r="C358" s="53">
        <v>2036</v>
      </c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>
        <f t="shared" si="367"/>
        <v>0</v>
      </c>
      <c r="U358" s="64">
        <f t="shared" si="368"/>
        <v>0</v>
      </c>
      <c r="V358" s="64">
        <f t="shared" si="369"/>
        <v>0</v>
      </c>
      <c r="W358" s="64">
        <f t="shared" si="370"/>
        <v>0</v>
      </c>
      <c r="X358" s="64">
        <f t="shared" si="371"/>
        <v>0</v>
      </c>
      <c r="Y358" s="64">
        <f t="shared" si="372"/>
        <v>0</v>
      </c>
      <c r="Z358" s="64">
        <f t="shared" si="373"/>
        <v>0</v>
      </c>
      <c r="AA358" s="64">
        <f t="shared" si="374"/>
        <v>0</v>
      </c>
      <c r="AB358" s="64">
        <f t="shared" si="375"/>
        <v>0</v>
      </c>
      <c r="AC358" s="64">
        <f t="shared" si="377"/>
        <v>0</v>
      </c>
      <c r="AD358" s="64">
        <f t="shared" si="378"/>
        <v>0</v>
      </c>
      <c r="AE358" s="64">
        <f t="shared" si="379"/>
        <v>0</v>
      </c>
      <c r="AF358" s="64">
        <f t="shared" si="380"/>
        <v>32.625</v>
      </c>
      <c r="AG358" s="64">
        <f t="shared" si="381"/>
        <v>40.5</v>
      </c>
      <c r="AH358" s="64">
        <f t="shared" si="384"/>
        <v>48.375</v>
      </c>
      <c r="AI358" s="64">
        <f t="shared" si="386"/>
        <v>57.375</v>
      </c>
      <c r="AJ358" s="64">
        <f t="shared" si="387"/>
        <v>67.125</v>
      </c>
      <c r="AK358" s="64">
        <f t="shared" si="388"/>
        <v>76.875</v>
      </c>
      <c r="AL358" s="64">
        <f t="shared" ref="AL358:AL376" si="389">VLOOKUP($C$100,$D$3:$K$63,$A$72,0)*(B324-B323)</f>
        <v>85.875</v>
      </c>
      <c r="AM358" s="64">
        <f>VLOOKUP($C$101,$D$3:$K$63,$A$72,0)*(B323-B322)</f>
        <v>88.125</v>
      </c>
      <c r="AN358" s="64">
        <f>VLOOKUP($C$102,$D$3:$K$63,$A$72,0)*B322</f>
        <v>0</v>
      </c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54">
        <f t="shared" si="344"/>
        <v>496.875</v>
      </c>
      <c r="BP358" s="53">
        <v>2036</v>
      </c>
      <c r="BQ358" s="61">
        <f t="shared" si="382"/>
        <v>0</v>
      </c>
      <c r="BR358" s="61">
        <f t="shared" si="382"/>
        <v>0</v>
      </c>
      <c r="BS358" s="61">
        <f t="shared" si="382"/>
        <v>0</v>
      </c>
      <c r="BT358" s="61">
        <f t="shared" si="382"/>
        <v>0</v>
      </c>
      <c r="BU358" s="61">
        <f t="shared" si="382"/>
        <v>0</v>
      </c>
      <c r="BV358" s="61">
        <f t="shared" si="382"/>
        <v>0</v>
      </c>
      <c r="BW358" s="61">
        <f t="shared" si="382"/>
        <v>0</v>
      </c>
      <c r="BX358" s="61">
        <f t="shared" si="382"/>
        <v>0</v>
      </c>
      <c r="BY358" s="61">
        <f t="shared" si="382"/>
        <v>0</v>
      </c>
      <c r="BZ358" s="61">
        <f t="shared" si="382"/>
        <v>0</v>
      </c>
      <c r="CA358" s="61">
        <f t="shared" si="382"/>
        <v>0</v>
      </c>
      <c r="CB358" s="61">
        <f t="shared" si="382"/>
        <v>0</v>
      </c>
      <c r="CC358" s="61">
        <f t="shared" si="382"/>
        <v>0</v>
      </c>
      <c r="CD358" s="61">
        <f t="shared" si="382"/>
        <v>0</v>
      </c>
      <c r="CE358" s="61">
        <f t="shared" si="382"/>
        <v>0</v>
      </c>
      <c r="CF358" s="61">
        <f t="shared" si="382"/>
        <v>0</v>
      </c>
      <c r="CG358" s="61">
        <f t="shared" si="361"/>
        <v>0</v>
      </c>
      <c r="CH358" s="61">
        <f t="shared" si="361"/>
        <v>0</v>
      </c>
      <c r="CI358" s="61">
        <f t="shared" si="361"/>
        <v>0</v>
      </c>
      <c r="CJ358" s="61">
        <f t="shared" si="361"/>
        <v>0</v>
      </c>
      <c r="CK358" s="61">
        <f t="shared" si="361"/>
        <v>0</v>
      </c>
      <c r="CL358" s="61">
        <f t="shared" si="361"/>
        <v>0</v>
      </c>
      <c r="CM358" s="61">
        <f t="shared" si="361"/>
        <v>0</v>
      </c>
      <c r="CN358" s="61">
        <f t="shared" si="361"/>
        <v>0</v>
      </c>
      <c r="CO358" s="61">
        <f t="shared" si="361"/>
        <v>0</v>
      </c>
      <c r="CP358" s="61">
        <f t="shared" si="361"/>
        <v>0</v>
      </c>
      <c r="CQ358" s="61">
        <f t="shared" si="361"/>
        <v>0</v>
      </c>
      <c r="CR358" s="61">
        <f t="shared" si="361"/>
        <v>0</v>
      </c>
      <c r="CS358" s="61">
        <f t="shared" si="361"/>
        <v>6.5660377358490604E-2</v>
      </c>
      <c r="CT358" s="61">
        <f t="shared" si="361"/>
        <v>8.1509433962264094E-2</v>
      </c>
      <c r="CU358" s="61">
        <f t="shared" si="361"/>
        <v>9.7358490566037695E-2</v>
      </c>
      <c r="CV358" s="61">
        <f t="shared" si="361"/>
        <v>0.115471698113208</v>
      </c>
      <c r="CW358" s="61">
        <f t="shared" si="376"/>
        <v>0.135094339622642</v>
      </c>
      <c r="CX358" s="61">
        <f t="shared" si="365"/>
        <v>0.15471698113207499</v>
      </c>
      <c r="CY358" s="61">
        <f t="shared" si="365"/>
        <v>0.17283018867924499</v>
      </c>
      <c r="CZ358" s="61">
        <f t="shared" si="365"/>
        <v>0.177358490566038</v>
      </c>
      <c r="DA358" s="61">
        <f t="shared" si="365"/>
        <v>0</v>
      </c>
      <c r="DB358" s="61">
        <f t="shared" si="365"/>
        <v>0</v>
      </c>
      <c r="DC358" s="61">
        <f t="shared" si="365"/>
        <v>0</v>
      </c>
      <c r="DD358" s="61">
        <f t="shared" si="365"/>
        <v>0</v>
      </c>
      <c r="DE358" s="61">
        <f t="shared" si="365"/>
        <v>0</v>
      </c>
      <c r="DF358" s="61">
        <f t="shared" si="365"/>
        <v>0</v>
      </c>
      <c r="DG358" s="61">
        <f t="shared" si="365"/>
        <v>0</v>
      </c>
      <c r="DH358" s="61">
        <f t="shared" si="365"/>
        <v>0</v>
      </c>
      <c r="DI358" s="61">
        <f t="shared" si="365"/>
        <v>0</v>
      </c>
      <c r="DJ358" s="61">
        <f t="shared" si="365"/>
        <v>0</v>
      </c>
      <c r="DK358" s="61">
        <f t="shared" si="365"/>
        <v>0</v>
      </c>
      <c r="DL358" s="61">
        <f t="shared" si="365"/>
        <v>0</v>
      </c>
      <c r="DM358" s="61">
        <f t="shared" si="365"/>
        <v>0</v>
      </c>
      <c r="DN358" s="61">
        <f t="shared" si="385"/>
        <v>0</v>
      </c>
      <c r="DO358" s="61">
        <f t="shared" si="385"/>
        <v>0</v>
      </c>
      <c r="DP358" s="61">
        <f t="shared" si="385"/>
        <v>0</v>
      </c>
      <c r="DQ358" s="61">
        <f t="shared" si="383"/>
        <v>0</v>
      </c>
      <c r="DR358" s="61">
        <f t="shared" si="383"/>
        <v>0</v>
      </c>
      <c r="DS358" s="61">
        <f t="shared" si="363"/>
        <v>0</v>
      </c>
      <c r="DT358" s="61">
        <f t="shared" si="342"/>
        <v>0</v>
      </c>
      <c r="DU358" s="61">
        <f t="shared" si="342"/>
        <v>0</v>
      </c>
      <c r="DV358" s="61">
        <f t="shared" si="342"/>
        <v>0</v>
      </c>
      <c r="DW358" s="61">
        <f t="shared" si="342"/>
        <v>0</v>
      </c>
      <c r="DX358" s="61">
        <f t="shared" si="342"/>
        <v>0</v>
      </c>
      <c r="DY358" s="61">
        <f t="shared" si="342"/>
        <v>0</v>
      </c>
      <c r="DZ358" s="61">
        <f t="shared" si="346"/>
        <v>1</v>
      </c>
    </row>
    <row r="359" spans="3:130">
      <c r="C359" s="53">
        <v>2037</v>
      </c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>
        <f t="shared" si="368"/>
        <v>0</v>
      </c>
      <c r="V359" s="64">
        <f t="shared" si="369"/>
        <v>0</v>
      </c>
      <c r="W359" s="64">
        <f t="shared" si="370"/>
        <v>0</v>
      </c>
      <c r="X359" s="64">
        <f t="shared" si="371"/>
        <v>0</v>
      </c>
      <c r="Y359" s="64">
        <f t="shared" si="372"/>
        <v>0</v>
      </c>
      <c r="Z359" s="64">
        <f t="shared" si="373"/>
        <v>0</v>
      </c>
      <c r="AA359" s="64">
        <f t="shared" si="374"/>
        <v>0</v>
      </c>
      <c r="AB359" s="64">
        <f t="shared" si="375"/>
        <v>0</v>
      </c>
      <c r="AC359" s="64">
        <f t="shared" si="377"/>
        <v>0</v>
      </c>
      <c r="AD359" s="64">
        <f t="shared" si="378"/>
        <v>0</v>
      </c>
      <c r="AE359" s="64">
        <f t="shared" si="379"/>
        <v>0</v>
      </c>
      <c r="AF359" s="64">
        <f t="shared" si="380"/>
        <v>0</v>
      </c>
      <c r="AG359" s="64">
        <f t="shared" si="381"/>
        <v>40.5</v>
      </c>
      <c r="AH359" s="64">
        <f t="shared" si="384"/>
        <v>48.375</v>
      </c>
      <c r="AI359" s="64">
        <f t="shared" si="386"/>
        <v>57.375</v>
      </c>
      <c r="AJ359" s="64">
        <f t="shared" si="387"/>
        <v>67.125</v>
      </c>
      <c r="AK359" s="64">
        <f t="shared" si="388"/>
        <v>76.875</v>
      </c>
      <c r="AL359" s="64">
        <f t="shared" si="389"/>
        <v>85.875</v>
      </c>
      <c r="AM359" s="64">
        <f t="shared" ref="AM359:AM377" si="390">VLOOKUP($C$101,$D$3:$K$63,$A$72,0)*(B324-B323)</f>
        <v>88.125</v>
      </c>
      <c r="AN359" s="64">
        <f>VLOOKUP($C$102,$D$3:$K$63,$A$72,0)*(B323-B322)</f>
        <v>96</v>
      </c>
      <c r="AO359" s="64">
        <f>VLOOKUP($C$103,$D$3:$K$63,$A$72,0)*B322</f>
        <v>0</v>
      </c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54">
        <f t="shared" si="344"/>
        <v>560.25</v>
      </c>
      <c r="BP359" s="53">
        <v>2037</v>
      </c>
      <c r="BQ359" s="61">
        <f t="shared" si="382"/>
        <v>0</v>
      </c>
      <c r="BR359" s="61">
        <f t="shared" si="382"/>
        <v>0</v>
      </c>
      <c r="BS359" s="61">
        <f t="shared" si="382"/>
        <v>0</v>
      </c>
      <c r="BT359" s="61">
        <f t="shared" si="382"/>
        <v>0</v>
      </c>
      <c r="BU359" s="61">
        <f t="shared" si="382"/>
        <v>0</v>
      </c>
      <c r="BV359" s="61">
        <f t="shared" si="382"/>
        <v>0</v>
      </c>
      <c r="BW359" s="61">
        <f t="shared" si="382"/>
        <v>0</v>
      </c>
      <c r="BX359" s="61">
        <f t="shared" si="382"/>
        <v>0</v>
      </c>
      <c r="BY359" s="61">
        <f t="shared" si="382"/>
        <v>0</v>
      </c>
      <c r="BZ359" s="61">
        <f t="shared" si="382"/>
        <v>0</v>
      </c>
      <c r="CA359" s="61">
        <f t="shared" si="382"/>
        <v>0</v>
      </c>
      <c r="CB359" s="61">
        <f t="shared" si="382"/>
        <v>0</v>
      </c>
      <c r="CC359" s="61">
        <f t="shared" si="382"/>
        <v>0</v>
      </c>
      <c r="CD359" s="61">
        <f t="shared" si="382"/>
        <v>0</v>
      </c>
      <c r="CE359" s="61">
        <f t="shared" si="382"/>
        <v>0</v>
      </c>
      <c r="CF359" s="61">
        <f t="shared" si="382"/>
        <v>0</v>
      </c>
      <c r="CG359" s="61">
        <f t="shared" si="361"/>
        <v>0</v>
      </c>
      <c r="CH359" s="61">
        <f t="shared" si="361"/>
        <v>0</v>
      </c>
      <c r="CI359" s="61">
        <f t="shared" si="361"/>
        <v>0</v>
      </c>
      <c r="CJ359" s="61">
        <f t="shared" si="361"/>
        <v>0</v>
      </c>
      <c r="CK359" s="61">
        <f t="shared" si="361"/>
        <v>0</v>
      </c>
      <c r="CL359" s="61">
        <f t="shared" si="361"/>
        <v>0</v>
      </c>
      <c r="CM359" s="61">
        <f t="shared" si="361"/>
        <v>0</v>
      </c>
      <c r="CN359" s="61">
        <f t="shared" si="361"/>
        <v>0</v>
      </c>
      <c r="CO359" s="61">
        <f t="shared" si="361"/>
        <v>0</v>
      </c>
      <c r="CP359" s="61">
        <f t="shared" si="361"/>
        <v>0</v>
      </c>
      <c r="CQ359" s="61">
        <f t="shared" si="361"/>
        <v>0</v>
      </c>
      <c r="CR359" s="61">
        <f t="shared" si="361"/>
        <v>0</v>
      </c>
      <c r="CS359" s="61">
        <f t="shared" si="361"/>
        <v>0</v>
      </c>
      <c r="CT359" s="61">
        <f t="shared" si="361"/>
        <v>7.2289156626505993E-2</v>
      </c>
      <c r="CU359" s="61">
        <f t="shared" si="361"/>
        <v>8.6345381526104395E-2</v>
      </c>
      <c r="CV359" s="61">
        <f t="shared" si="361"/>
        <v>0.102409638554217</v>
      </c>
      <c r="CW359" s="61">
        <f t="shared" si="376"/>
        <v>0.119812583668005</v>
      </c>
      <c r="CX359" s="61">
        <f t="shared" si="365"/>
        <v>0.13721552878179399</v>
      </c>
      <c r="CY359" s="61">
        <f t="shared" si="365"/>
        <v>0.15327978580990601</v>
      </c>
      <c r="CZ359" s="61">
        <f t="shared" si="365"/>
        <v>0.157295850066934</v>
      </c>
      <c r="DA359" s="61">
        <f t="shared" si="365"/>
        <v>0.17135207496653301</v>
      </c>
      <c r="DB359" s="61">
        <f t="shared" si="365"/>
        <v>0</v>
      </c>
      <c r="DC359" s="61">
        <f t="shared" si="365"/>
        <v>0</v>
      </c>
      <c r="DD359" s="61">
        <f t="shared" si="365"/>
        <v>0</v>
      </c>
      <c r="DE359" s="61">
        <f t="shared" si="365"/>
        <v>0</v>
      </c>
      <c r="DF359" s="61">
        <f t="shared" si="365"/>
        <v>0</v>
      </c>
      <c r="DG359" s="61">
        <f t="shared" si="365"/>
        <v>0</v>
      </c>
      <c r="DH359" s="61">
        <f t="shared" si="365"/>
        <v>0</v>
      </c>
      <c r="DI359" s="61">
        <f t="shared" si="365"/>
        <v>0</v>
      </c>
      <c r="DJ359" s="61">
        <f t="shared" si="365"/>
        <v>0</v>
      </c>
      <c r="DK359" s="61">
        <f t="shared" si="365"/>
        <v>0</v>
      </c>
      <c r="DL359" s="61">
        <f t="shared" si="365"/>
        <v>0</v>
      </c>
      <c r="DM359" s="61">
        <f t="shared" si="365"/>
        <v>0</v>
      </c>
      <c r="DN359" s="61">
        <f t="shared" si="385"/>
        <v>0</v>
      </c>
      <c r="DO359" s="61">
        <f t="shared" si="385"/>
        <v>0</v>
      </c>
      <c r="DP359" s="61">
        <f t="shared" si="385"/>
        <v>0</v>
      </c>
      <c r="DQ359" s="61">
        <f t="shared" si="383"/>
        <v>0</v>
      </c>
      <c r="DR359" s="61">
        <f t="shared" si="383"/>
        <v>0</v>
      </c>
      <c r="DS359" s="61">
        <f t="shared" si="363"/>
        <v>0</v>
      </c>
      <c r="DT359" s="61">
        <f t="shared" si="342"/>
        <v>0</v>
      </c>
      <c r="DU359" s="61">
        <f t="shared" si="342"/>
        <v>0</v>
      </c>
      <c r="DV359" s="61">
        <f t="shared" si="342"/>
        <v>0</v>
      </c>
      <c r="DW359" s="61">
        <f t="shared" si="342"/>
        <v>0</v>
      </c>
      <c r="DX359" s="61">
        <f t="shared" si="342"/>
        <v>0</v>
      </c>
      <c r="DY359" s="61">
        <f t="shared" si="342"/>
        <v>0</v>
      </c>
      <c r="DZ359" s="61">
        <f t="shared" si="346"/>
        <v>1</v>
      </c>
    </row>
    <row r="360" spans="3:130">
      <c r="C360" s="53">
        <v>2038</v>
      </c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>
        <f t="shared" si="369"/>
        <v>0</v>
      </c>
      <c r="W360" s="64">
        <f t="shared" si="370"/>
        <v>0</v>
      </c>
      <c r="X360" s="64">
        <f t="shared" si="371"/>
        <v>0</v>
      </c>
      <c r="Y360" s="64">
        <f t="shared" si="372"/>
        <v>0</v>
      </c>
      <c r="Z360" s="64">
        <f t="shared" si="373"/>
        <v>0</v>
      </c>
      <c r="AA360" s="64">
        <f t="shared" si="374"/>
        <v>0</v>
      </c>
      <c r="AB360" s="64">
        <f t="shared" si="375"/>
        <v>0</v>
      </c>
      <c r="AC360" s="64">
        <f t="shared" si="377"/>
        <v>0</v>
      </c>
      <c r="AD360" s="64">
        <f t="shared" si="378"/>
        <v>0</v>
      </c>
      <c r="AE360" s="64">
        <f t="shared" si="379"/>
        <v>0</v>
      </c>
      <c r="AF360" s="64">
        <f t="shared" si="380"/>
        <v>0</v>
      </c>
      <c r="AG360" s="64">
        <f t="shared" si="381"/>
        <v>0</v>
      </c>
      <c r="AH360" s="64">
        <f t="shared" si="384"/>
        <v>48.375</v>
      </c>
      <c r="AI360" s="64">
        <f t="shared" si="386"/>
        <v>57.375</v>
      </c>
      <c r="AJ360" s="64">
        <f t="shared" si="387"/>
        <v>67.125</v>
      </c>
      <c r="AK360" s="64">
        <f t="shared" si="388"/>
        <v>76.875</v>
      </c>
      <c r="AL360" s="64">
        <f t="shared" si="389"/>
        <v>85.875</v>
      </c>
      <c r="AM360" s="64">
        <f t="shared" si="390"/>
        <v>88.125</v>
      </c>
      <c r="AN360" s="64">
        <f t="shared" ref="AN360:AN378" si="391">VLOOKUP($C$102,$D$3:$K$63,$A$72,0)*(B324-B323)</f>
        <v>96</v>
      </c>
      <c r="AO360" s="64">
        <f>VLOOKUP($C$103,$D$3:$K$63,$A$72,0)*(B323-B322)</f>
        <v>103.125</v>
      </c>
      <c r="AP360" s="64">
        <f>VLOOKUP($C$104,$D$3:$K$63,$A$72,0)*B322</f>
        <v>0</v>
      </c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54">
        <f t="shared" si="344"/>
        <v>622.875</v>
      </c>
      <c r="BP360" s="53">
        <v>2038</v>
      </c>
      <c r="BQ360" s="61">
        <f t="shared" si="382"/>
        <v>0</v>
      </c>
      <c r="BR360" s="61">
        <f t="shared" si="382"/>
        <v>0</v>
      </c>
      <c r="BS360" s="61">
        <f t="shared" si="382"/>
        <v>0</v>
      </c>
      <c r="BT360" s="61">
        <f t="shared" si="382"/>
        <v>0</v>
      </c>
      <c r="BU360" s="61">
        <f t="shared" si="382"/>
        <v>0</v>
      </c>
      <c r="BV360" s="61">
        <f t="shared" si="382"/>
        <v>0</v>
      </c>
      <c r="BW360" s="61">
        <f t="shared" si="382"/>
        <v>0</v>
      </c>
      <c r="BX360" s="61">
        <f t="shared" si="382"/>
        <v>0</v>
      </c>
      <c r="BY360" s="61">
        <f t="shared" si="382"/>
        <v>0</v>
      </c>
      <c r="BZ360" s="61">
        <f t="shared" si="382"/>
        <v>0</v>
      </c>
      <c r="CA360" s="61">
        <f t="shared" si="382"/>
        <v>0</v>
      </c>
      <c r="CB360" s="61">
        <f t="shared" si="382"/>
        <v>0</v>
      </c>
      <c r="CC360" s="61">
        <f t="shared" si="382"/>
        <v>0</v>
      </c>
      <c r="CD360" s="61">
        <f t="shared" si="382"/>
        <v>0</v>
      </c>
      <c r="CE360" s="61">
        <f t="shared" si="382"/>
        <v>0</v>
      </c>
      <c r="CF360" s="61">
        <f t="shared" si="382"/>
        <v>0</v>
      </c>
      <c r="CG360" s="61">
        <f t="shared" si="361"/>
        <v>0</v>
      </c>
      <c r="CH360" s="61">
        <f t="shared" si="361"/>
        <v>0</v>
      </c>
      <c r="CI360" s="61">
        <f t="shared" si="361"/>
        <v>0</v>
      </c>
      <c r="CJ360" s="61">
        <f t="shared" si="361"/>
        <v>0</v>
      </c>
      <c r="CK360" s="61">
        <f t="shared" si="361"/>
        <v>0</v>
      </c>
      <c r="CL360" s="61">
        <f t="shared" si="361"/>
        <v>0</v>
      </c>
      <c r="CM360" s="61">
        <f t="shared" si="361"/>
        <v>0</v>
      </c>
      <c r="CN360" s="61">
        <f t="shared" si="361"/>
        <v>0</v>
      </c>
      <c r="CO360" s="61">
        <f t="shared" si="361"/>
        <v>0</v>
      </c>
      <c r="CP360" s="61">
        <f t="shared" si="361"/>
        <v>0</v>
      </c>
      <c r="CQ360" s="61">
        <f t="shared" si="361"/>
        <v>0</v>
      </c>
      <c r="CR360" s="61">
        <f t="shared" si="361"/>
        <v>0</v>
      </c>
      <c r="CS360" s="61">
        <f t="shared" si="361"/>
        <v>0</v>
      </c>
      <c r="CT360" s="61">
        <f t="shared" si="361"/>
        <v>0</v>
      </c>
      <c r="CU360" s="61">
        <f t="shared" si="361"/>
        <v>7.7664057796508104E-2</v>
      </c>
      <c r="CV360" s="61">
        <f t="shared" si="361"/>
        <v>9.21131848284166E-2</v>
      </c>
      <c r="CW360" s="61">
        <f t="shared" si="376"/>
        <v>0.10776640577965101</v>
      </c>
      <c r="CX360" s="61">
        <f t="shared" si="365"/>
        <v>0.123419626730885</v>
      </c>
      <c r="CY360" s="61">
        <f t="shared" si="365"/>
        <v>0.13786875376279401</v>
      </c>
      <c r="CZ360" s="61">
        <f t="shared" si="365"/>
        <v>0.14148103552077099</v>
      </c>
      <c r="DA360" s="61">
        <f t="shared" si="365"/>
        <v>0.15412402167369099</v>
      </c>
      <c r="DB360" s="61">
        <f t="shared" si="365"/>
        <v>0.165562913907285</v>
      </c>
      <c r="DC360" s="61">
        <f t="shared" si="365"/>
        <v>0</v>
      </c>
      <c r="DD360" s="61">
        <f t="shared" si="365"/>
        <v>0</v>
      </c>
      <c r="DE360" s="61">
        <f t="shared" si="365"/>
        <v>0</v>
      </c>
      <c r="DF360" s="61">
        <f t="shared" si="365"/>
        <v>0</v>
      </c>
      <c r="DG360" s="61">
        <f t="shared" si="365"/>
        <v>0</v>
      </c>
      <c r="DH360" s="61">
        <f t="shared" si="365"/>
        <v>0</v>
      </c>
      <c r="DI360" s="61">
        <f t="shared" si="365"/>
        <v>0</v>
      </c>
      <c r="DJ360" s="61">
        <f t="shared" si="365"/>
        <v>0</v>
      </c>
      <c r="DK360" s="61">
        <f t="shared" si="365"/>
        <v>0</v>
      </c>
      <c r="DL360" s="61">
        <f t="shared" si="365"/>
        <v>0</v>
      </c>
      <c r="DM360" s="61">
        <f t="shared" si="365"/>
        <v>0</v>
      </c>
      <c r="DN360" s="61">
        <f t="shared" si="385"/>
        <v>0</v>
      </c>
      <c r="DO360" s="61">
        <f t="shared" si="385"/>
        <v>0</v>
      </c>
      <c r="DP360" s="61">
        <f t="shared" si="385"/>
        <v>0</v>
      </c>
      <c r="DQ360" s="61">
        <f t="shared" si="383"/>
        <v>0</v>
      </c>
      <c r="DR360" s="61">
        <f t="shared" si="383"/>
        <v>0</v>
      </c>
      <c r="DS360" s="61">
        <f t="shared" si="363"/>
        <v>0</v>
      </c>
      <c r="DT360" s="61">
        <f t="shared" si="342"/>
        <v>0</v>
      </c>
      <c r="DU360" s="61">
        <f t="shared" si="342"/>
        <v>0</v>
      </c>
      <c r="DV360" s="61">
        <f t="shared" si="342"/>
        <v>0</v>
      </c>
      <c r="DW360" s="61">
        <f t="shared" si="342"/>
        <v>0</v>
      </c>
      <c r="DX360" s="61">
        <f t="shared" si="342"/>
        <v>0</v>
      </c>
      <c r="DY360" s="61">
        <f t="shared" si="342"/>
        <v>0</v>
      </c>
      <c r="DZ360" s="61">
        <f t="shared" si="346"/>
        <v>1</v>
      </c>
    </row>
    <row r="361" spans="3:130">
      <c r="C361" s="53">
        <v>2039</v>
      </c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>
        <f t="shared" si="370"/>
        <v>0</v>
      </c>
      <c r="X361" s="64">
        <f t="shared" si="371"/>
        <v>0</v>
      </c>
      <c r="Y361" s="64">
        <f t="shared" si="372"/>
        <v>0</v>
      </c>
      <c r="Z361" s="64">
        <f t="shared" si="373"/>
        <v>0</v>
      </c>
      <c r="AA361" s="64">
        <f t="shared" si="374"/>
        <v>0</v>
      </c>
      <c r="AB361" s="64">
        <f t="shared" si="375"/>
        <v>0</v>
      </c>
      <c r="AC361" s="64">
        <f t="shared" si="377"/>
        <v>0</v>
      </c>
      <c r="AD361" s="64">
        <f t="shared" si="378"/>
        <v>0</v>
      </c>
      <c r="AE361" s="64">
        <f t="shared" si="379"/>
        <v>0</v>
      </c>
      <c r="AF361" s="64">
        <f t="shared" si="380"/>
        <v>0</v>
      </c>
      <c r="AG361" s="64">
        <f t="shared" si="381"/>
        <v>0</v>
      </c>
      <c r="AH361" s="64">
        <f t="shared" si="384"/>
        <v>0</v>
      </c>
      <c r="AI361" s="64">
        <f t="shared" si="386"/>
        <v>57.375</v>
      </c>
      <c r="AJ361" s="64">
        <f t="shared" si="387"/>
        <v>67.125</v>
      </c>
      <c r="AK361" s="64">
        <f t="shared" si="388"/>
        <v>76.875</v>
      </c>
      <c r="AL361" s="64">
        <f t="shared" si="389"/>
        <v>85.875</v>
      </c>
      <c r="AM361" s="64">
        <f t="shared" si="390"/>
        <v>88.125</v>
      </c>
      <c r="AN361" s="64">
        <f t="shared" si="391"/>
        <v>96</v>
      </c>
      <c r="AO361" s="64">
        <f t="shared" ref="AO361:AO379" si="392">VLOOKUP($C$103,$D$3:$K$63,$A$72,0)*(B324-B323)</f>
        <v>103.125</v>
      </c>
      <c r="AP361" s="64">
        <f>VLOOKUP($C$104,$D$3:$K$63,$A$72,0)*(B323-B322)</f>
        <v>109.125</v>
      </c>
      <c r="AQ361" s="64">
        <f>VLOOKUP($C$105,$D$3:$K$63,$A$72,0)*B322</f>
        <v>0</v>
      </c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54">
        <f t="shared" si="344"/>
        <v>683.625</v>
      </c>
      <c r="BP361" s="53">
        <v>2039</v>
      </c>
      <c r="BQ361" s="61">
        <f t="shared" si="382"/>
        <v>0</v>
      </c>
      <c r="BR361" s="61">
        <f t="shared" si="382"/>
        <v>0</v>
      </c>
      <c r="BS361" s="61">
        <f t="shared" si="382"/>
        <v>0</v>
      </c>
      <c r="BT361" s="61">
        <f t="shared" si="382"/>
        <v>0</v>
      </c>
      <c r="BU361" s="61">
        <f t="shared" si="382"/>
        <v>0</v>
      </c>
      <c r="BV361" s="61">
        <f t="shared" si="382"/>
        <v>0</v>
      </c>
      <c r="BW361" s="61">
        <f t="shared" si="382"/>
        <v>0</v>
      </c>
      <c r="BX361" s="61">
        <f t="shared" si="382"/>
        <v>0</v>
      </c>
      <c r="BY361" s="61">
        <f t="shared" si="382"/>
        <v>0</v>
      </c>
      <c r="BZ361" s="61">
        <f t="shared" si="382"/>
        <v>0</v>
      </c>
      <c r="CA361" s="61">
        <f t="shared" si="382"/>
        <v>0</v>
      </c>
      <c r="CB361" s="61">
        <f t="shared" si="382"/>
        <v>0</v>
      </c>
      <c r="CC361" s="61">
        <f t="shared" si="382"/>
        <v>0</v>
      </c>
      <c r="CD361" s="61">
        <f t="shared" si="382"/>
        <v>0</v>
      </c>
      <c r="CE361" s="61">
        <f t="shared" si="382"/>
        <v>0</v>
      </c>
      <c r="CF361" s="61">
        <f t="shared" si="382"/>
        <v>0</v>
      </c>
      <c r="CG361" s="61">
        <f t="shared" si="361"/>
        <v>0</v>
      </c>
      <c r="CH361" s="61">
        <f t="shared" si="361"/>
        <v>0</v>
      </c>
      <c r="CI361" s="61">
        <f t="shared" si="361"/>
        <v>0</v>
      </c>
      <c r="CJ361" s="61">
        <f t="shared" si="361"/>
        <v>0</v>
      </c>
      <c r="CK361" s="61">
        <f t="shared" si="361"/>
        <v>0</v>
      </c>
      <c r="CL361" s="61">
        <f t="shared" si="361"/>
        <v>0</v>
      </c>
      <c r="CM361" s="61">
        <f t="shared" si="361"/>
        <v>0</v>
      </c>
      <c r="CN361" s="61">
        <f t="shared" si="361"/>
        <v>0</v>
      </c>
      <c r="CO361" s="61">
        <f t="shared" si="361"/>
        <v>0</v>
      </c>
      <c r="CP361" s="61">
        <f t="shared" si="361"/>
        <v>0</v>
      </c>
      <c r="CQ361" s="61">
        <f t="shared" si="361"/>
        <v>0</v>
      </c>
      <c r="CR361" s="61">
        <f t="shared" si="361"/>
        <v>0</v>
      </c>
      <c r="CS361" s="61">
        <f t="shared" si="361"/>
        <v>0</v>
      </c>
      <c r="CT361" s="61">
        <f t="shared" si="361"/>
        <v>0</v>
      </c>
      <c r="CU361" s="61">
        <f t="shared" si="361"/>
        <v>0</v>
      </c>
      <c r="CV361" s="61">
        <f t="shared" si="361"/>
        <v>8.3927591881513997E-2</v>
      </c>
      <c r="CW361" s="61">
        <f t="shared" si="376"/>
        <v>9.8189797037849705E-2</v>
      </c>
      <c r="CX361" s="61">
        <f t="shared" si="365"/>
        <v>0.112452002194185</v>
      </c>
      <c r="CY361" s="61">
        <f t="shared" si="365"/>
        <v>0.12561711464618799</v>
      </c>
      <c r="CZ361" s="61">
        <f t="shared" si="365"/>
        <v>0.128908392759188</v>
      </c>
      <c r="DA361" s="61">
        <f t="shared" si="365"/>
        <v>0.14042786615469</v>
      </c>
      <c r="DB361" s="61">
        <f t="shared" si="365"/>
        <v>0.15085024684585799</v>
      </c>
      <c r="DC361" s="61">
        <f>AP361/$BM361</f>
        <v>0.159626988480527</v>
      </c>
      <c r="DD361" s="61">
        <f t="shared" si="365"/>
        <v>0</v>
      </c>
      <c r="DE361" s="61">
        <f t="shared" si="365"/>
        <v>0</v>
      </c>
      <c r="DF361" s="61">
        <f t="shared" si="365"/>
        <v>0</v>
      </c>
      <c r="DG361" s="61">
        <f t="shared" si="365"/>
        <v>0</v>
      </c>
      <c r="DH361" s="61">
        <f t="shared" si="365"/>
        <v>0</v>
      </c>
      <c r="DI361" s="61">
        <f t="shared" si="365"/>
        <v>0</v>
      </c>
      <c r="DJ361" s="61">
        <f t="shared" si="365"/>
        <v>0</v>
      </c>
      <c r="DK361" s="61">
        <f t="shared" si="365"/>
        <v>0</v>
      </c>
      <c r="DL361" s="61">
        <f t="shared" si="365"/>
        <v>0</v>
      </c>
      <c r="DM361" s="61">
        <f t="shared" si="365"/>
        <v>0</v>
      </c>
      <c r="DN361" s="61">
        <f t="shared" si="385"/>
        <v>0</v>
      </c>
      <c r="DO361" s="61">
        <f t="shared" si="385"/>
        <v>0</v>
      </c>
      <c r="DP361" s="61">
        <f t="shared" si="385"/>
        <v>0</v>
      </c>
      <c r="DQ361" s="61">
        <f t="shared" si="383"/>
        <v>0</v>
      </c>
      <c r="DR361" s="61">
        <f t="shared" si="383"/>
        <v>0</v>
      </c>
      <c r="DS361" s="61">
        <f t="shared" si="363"/>
        <v>0</v>
      </c>
      <c r="DT361" s="61">
        <f t="shared" si="342"/>
        <v>0</v>
      </c>
      <c r="DU361" s="61">
        <f t="shared" si="342"/>
        <v>0</v>
      </c>
      <c r="DV361" s="61">
        <f t="shared" si="342"/>
        <v>0</v>
      </c>
      <c r="DW361" s="61">
        <f t="shared" si="342"/>
        <v>0</v>
      </c>
      <c r="DX361" s="61">
        <f t="shared" si="342"/>
        <v>0</v>
      </c>
      <c r="DY361" s="61">
        <f t="shared" si="342"/>
        <v>0</v>
      </c>
      <c r="DZ361" s="61">
        <f t="shared" si="346"/>
        <v>1</v>
      </c>
    </row>
    <row r="362" spans="3:130">
      <c r="C362" s="53">
        <v>2040</v>
      </c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>
        <f t="shared" si="371"/>
        <v>0</v>
      </c>
      <c r="Y362" s="64">
        <f t="shared" si="372"/>
        <v>0</v>
      </c>
      <c r="Z362" s="64">
        <f t="shared" si="373"/>
        <v>0</v>
      </c>
      <c r="AA362" s="64">
        <f t="shared" si="374"/>
        <v>0</v>
      </c>
      <c r="AB362" s="64">
        <f t="shared" si="375"/>
        <v>0</v>
      </c>
      <c r="AC362" s="64">
        <f t="shared" si="377"/>
        <v>0</v>
      </c>
      <c r="AD362" s="64">
        <f t="shared" si="378"/>
        <v>0</v>
      </c>
      <c r="AE362" s="64">
        <f t="shared" si="379"/>
        <v>0</v>
      </c>
      <c r="AF362" s="64">
        <f t="shared" si="380"/>
        <v>0</v>
      </c>
      <c r="AG362" s="64">
        <f t="shared" si="381"/>
        <v>0</v>
      </c>
      <c r="AH362" s="64">
        <f t="shared" si="384"/>
        <v>0</v>
      </c>
      <c r="AI362" s="64">
        <f t="shared" si="386"/>
        <v>0</v>
      </c>
      <c r="AJ362" s="64">
        <f t="shared" si="387"/>
        <v>67.125</v>
      </c>
      <c r="AK362" s="64">
        <f t="shared" si="388"/>
        <v>76.875</v>
      </c>
      <c r="AL362" s="64">
        <f t="shared" si="389"/>
        <v>85.875</v>
      </c>
      <c r="AM362" s="64">
        <f t="shared" si="390"/>
        <v>88.125</v>
      </c>
      <c r="AN362" s="64">
        <f t="shared" si="391"/>
        <v>96</v>
      </c>
      <c r="AO362" s="64">
        <f t="shared" si="392"/>
        <v>103.125</v>
      </c>
      <c r="AP362" s="64">
        <f t="shared" ref="AP362:AP380" si="393">VLOOKUP($C$104,$D$3:$K$63,$A$72,0)*(B324-B323)</f>
        <v>109.125</v>
      </c>
      <c r="AQ362" s="64">
        <f>VLOOKUP($C$105,$D$3:$K$63,$A$72,0)*(B323-B322)</f>
        <v>114.375</v>
      </c>
      <c r="AR362" s="64">
        <f>VLOOKUP($C$106,$D$3:$K$63,$A$72,0)*B322</f>
        <v>0</v>
      </c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54">
        <f t="shared" si="344"/>
        <v>740.625</v>
      </c>
      <c r="BP362" s="53">
        <v>2040</v>
      </c>
      <c r="BQ362" s="61">
        <f t="shared" si="382"/>
        <v>0</v>
      </c>
      <c r="BR362" s="61">
        <f t="shared" si="382"/>
        <v>0</v>
      </c>
      <c r="BS362" s="61">
        <f t="shared" si="382"/>
        <v>0</v>
      </c>
      <c r="BT362" s="61">
        <f t="shared" si="382"/>
        <v>0</v>
      </c>
      <c r="BU362" s="61">
        <f t="shared" si="382"/>
        <v>0</v>
      </c>
      <c r="BV362" s="61">
        <f t="shared" si="382"/>
        <v>0</v>
      </c>
      <c r="BW362" s="61">
        <f t="shared" si="382"/>
        <v>0</v>
      </c>
      <c r="BX362" s="61">
        <f t="shared" si="382"/>
        <v>0</v>
      </c>
      <c r="BY362" s="61">
        <f t="shared" si="382"/>
        <v>0</v>
      </c>
      <c r="BZ362" s="61">
        <f t="shared" si="382"/>
        <v>0</v>
      </c>
      <c r="CA362" s="61">
        <f t="shared" si="382"/>
        <v>0</v>
      </c>
      <c r="CB362" s="61">
        <f t="shared" si="382"/>
        <v>0</v>
      </c>
      <c r="CC362" s="61">
        <f t="shared" si="382"/>
        <v>0</v>
      </c>
      <c r="CD362" s="61">
        <f t="shared" si="382"/>
        <v>0</v>
      </c>
      <c r="CE362" s="61">
        <f t="shared" si="382"/>
        <v>0</v>
      </c>
      <c r="CF362" s="61">
        <f t="shared" si="382"/>
        <v>0</v>
      </c>
      <c r="CG362" s="61">
        <f t="shared" si="361"/>
        <v>0</v>
      </c>
      <c r="CH362" s="61">
        <f t="shared" si="361"/>
        <v>0</v>
      </c>
      <c r="CI362" s="61">
        <f t="shared" si="361"/>
        <v>0</v>
      </c>
      <c r="CJ362" s="61">
        <f t="shared" si="361"/>
        <v>0</v>
      </c>
      <c r="CK362" s="61">
        <f t="shared" si="361"/>
        <v>0</v>
      </c>
      <c r="CL362" s="61">
        <f t="shared" si="361"/>
        <v>0</v>
      </c>
      <c r="CM362" s="61">
        <f t="shared" si="361"/>
        <v>0</v>
      </c>
      <c r="CN362" s="61">
        <f t="shared" si="361"/>
        <v>0</v>
      </c>
      <c r="CO362" s="61">
        <f t="shared" si="361"/>
        <v>0</v>
      </c>
      <c r="CP362" s="61">
        <f t="shared" si="361"/>
        <v>0</v>
      </c>
      <c r="CQ362" s="61">
        <f t="shared" si="361"/>
        <v>0</v>
      </c>
      <c r="CR362" s="61">
        <f t="shared" si="361"/>
        <v>0</v>
      </c>
      <c r="CS362" s="61">
        <f t="shared" si="361"/>
        <v>0</v>
      </c>
      <c r="CT362" s="61">
        <f t="shared" si="361"/>
        <v>0</v>
      </c>
      <c r="CU362" s="61">
        <f t="shared" si="361"/>
        <v>0</v>
      </c>
      <c r="CV362" s="61">
        <f t="shared" si="361"/>
        <v>0</v>
      </c>
      <c r="CW362" s="61">
        <f t="shared" si="376"/>
        <v>9.0632911392405105E-2</v>
      </c>
      <c r="CX362" s="61">
        <f t="shared" si="365"/>
        <v>0.10379746835443</v>
      </c>
      <c r="CY362" s="61">
        <f t="shared" si="365"/>
        <v>0.11594936708860799</v>
      </c>
      <c r="CZ362" s="61">
        <f t="shared" si="365"/>
        <v>0.11898734177215201</v>
      </c>
      <c r="DA362" s="61">
        <f t="shared" si="365"/>
        <v>0.129620253164557</v>
      </c>
      <c r="DB362" s="61">
        <f t="shared" si="365"/>
        <v>0.139240506329114</v>
      </c>
      <c r="DC362" s="61">
        <f>AP361/$BM362</f>
        <v>0.147341772151899</v>
      </c>
      <c r="DD362" s="61">
        <f t="shared" si="365"/>
        <v>0.15443037974683499</v>
      </c>
      <c r="DE362" s="61">
        <f t="shared" si="365"/>
        <v>0</v>
      </c>
      <c r="DF362" s="61">
        <f t="shared" si="365"/>
        <v>0</v>
      </c>
      <c r="DG362" s="61">
        <f t="shared" si="365"/>
        <v>0</v>
      </c>
      <c r="DH362" s="61">
        <f t="shared" si="365"/>
        <v>0</v>
      </c>
      <c r="DI362" s="61">
        <f t="shared" si="365"/>
        <v>0</v>
      </c>
      <c r="DJ362" s="61">
        <f t="shared" si="365"/>
        <v>0</v>
      </c>
      <c r="DK362" s="61">
        <f t="shared" si="365"/>
        <v>0</v>
      </c>
      <c r="DL362" s="61">
        <f t="shared" si="365"/>
        <v>0</v>
      </c>
      <c r="DM362" s="61">
        <f t="shared" si="365"/>
        <v>0</v>
      </c>
      <c r="DN362" s="61">
        <f t="shared" si="385"/>
        <v>0</v>
      </c>
      <c r="DO362" s="61">
        <f t="shared" si="385"/>
        <v>0</v>
      </c>
      <c r="DP362" s="61">
        <f t="shared" si="385"/>
        <v>0</v>
      </c>
      <c r="DQ362" s="61">
        <f t="shared" si="383"/>
        <v>0</v>
      </c>
      <c r="DR362" s="61">
        <f t="shared" si="383"/>
        <v>0</v>
      </c>
      <c r="DS362" s="61">
        <f t="shared" si="363"/>
        <v>0</v>
      </c>
      <c r="DT362" s="61">
        <f t="shared" si="342"/>
        <v>0</v>
      </c>
      <c r="DU362" s="61">
        <f t="shared" si="342"/>
        <v>0</v>
      </c>
      <c r="DV362" s="61">
        <f t="shared" si="342"/>
        <v>0</v>
      </c>
      <c r="DW362" s="61">
        <f t="shared" si="342"/>
        <v>0</v>
      </c>
      <c r="DX362" s="61">
        <f t="shared" si="342"/>
        <v>0</v>
      </c>
      <c r="DY362" s="61">
        <f t="shared" si="342"/>
        <v>0</v>
      </c>
      <c r="DZ362" s="61">
        <f t="shared" ref="DZ362:DZ382" si="394">SUM(BQ362:DY362)</f>
        <v>1</v>
      </c>
    </row>
    <row r="363" spans="3:130">
      <c r="C363" s="53">
        <v>2041</v>
      </c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>
        <f t="shared" si="372"/>
        <v>0</v>
      </c>
      <c r="Z363" s="64">
        <f t="shared" si="373"/>
        <v>0</v>
      </c>
      <c r="AA363" s="64">
        <f t="shared" si="374"/>
        <v>0</v>
      </c>
      <c r="AB363" s="64">
        <f t="shared" si="375"/>
        <v>0</v>
      </c>
      <c r="AC363" s="64">
        <f t="shared" si="377"/>
        <v>0</v>
      </c>
      <c r="AD363" s="64">
        <f t="shared" si="378"/>
        <v>0</v>
      </c>
      <c r="AE363" s="64">
        <f t="shared" si="379"/>
        <v>0</v>
      </c>
      <c r="AF363" s="64">
        <f t="shared" si="380"/>
        <v>0</v>
      </c>
      <c r="AG363" s="64">
        <f t="shared" si="381"/>
        <v>0</v>
      </c>
      <c r="AH363" s="64">
        <f t="shared" si="384"/>
        <v>0</v>
      </c>
      <c r="AI363" s="64">
        <f t="shared" si="386"/>
        <v>0</v>
      </c>
      <c r="AJ363" s="64">
        <f t="shared" si="387"/>
        <v>0</v>
      </c>
      <c r="AK363" s="64">
        <f t="shared" si="388"/>
        <v>76.875</v>
      </c>
      <c r="AL363" s="64">
        <f t="shared" si="389"/>
        <v>85.875</v>
      </c>
      <c r="AM363" s="64">
        <f t="shared" si="390"/>
        <v>88.125</v>
      </c>
      <c r="AN363" s="64">
        <f t="shared" si="391"/>
        <v>96</v>
      </c>
      <c r="AO363" s="64">
        <f t="shared" si="392"/>
        <v>103.125</v>
      </c>
      <c r="AP363" s="64">
        <f t="shared" si="393"/>
        <v>109.125</v>
      </c>
      <c r="AQ363" s="64">
        <f t="shared" ref="AQ363:AQ381" si="395">VLOOKUP($C$105,$D$3:$K$63,$A$72,0)*(B324-B323)</f>
        <v>114.375</v>
      </c>
      <c r="AR363" s="64">
        <f>VLOOKUP($C$106,$D$3:$K$63,$A$72,0)*(B323-B322)</f>
        <v>119.25</v>
      </c>
      <c r="AS363" s="64">
        <f>VLOOKUP($C$107,$D$3:$K$63,$A$72,0)*B322</f>
        <v>0</v>
      </c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54">
        <f t="shared" si="344"/>
        <v>792.75</v>
      </c>
      <c r="BP363" s="53">
        <v>2041</v>
      </c>
      <c r="BQ363" s="61">
        <f t="shared" si="382"/>
        <v>0</v>
      </c>
      <c r="BR363" s="61">
        <f t="shared" si="382"/>
        <v>0</v>
      </c>
      <c r="BS363" s="61">
        <f t="shared" si="382"/>
        <v>0</v>
      </c>
      <c r="BT363" s="61">
        <f t="shared" si="382"/>
        <v>0</v>
      </c>
      <c r="BU363" s="61">
        <f t="shared" si="382"/>
        <v>0</v>
      </c>
      <c r="BV363" s="61">
        <f t="shared" si="382"/>
        <v>0</v>
      </c>
      <c r="BW363" s="61">
        <f t="shared" si="382"/>
        <v>0</v>
      </c>
      <c r="BX363" s="61">
        <f t="shared" si="382"/>
        <v>0</v>
      </c>
      <c r="BY363" s="61">
        <f t="shared" si="382"/>
        <v>0</v>
      </c>
      <c r="BZ363" s="61">
        <f t="shared" si="382"/>
        <v>0</v>
      </c>
      <c r="CA363" s="61">
        <f t="shared" si="382"/>
        <v>0</v>
      </c>
      <c r="CB363" s="61">
        <f t="shared" si="382"/>
        <v>0</v>
      </c>
      <c r="CC363" s="61">
        <f t="shared" si="382"/>
        <v>0</v>
      </c>
      <c r="CD363" s="61">
        <f t="shared" si="382"/>
        <v>0</v>
      </c>
      <c r="CE363" s="61">
        <f t="shared" si="382"/>
        <v>0</v>
      </c>
      <c r="CF363" s="61">
        <f t="shared" si="382"/>
        <v>0</v>
      </c>
      <c r="CG363" s="61">
        <f t="shared" si="361"/>
        <v>0</v>
      </c>
      <c r="CH363" s="61">
        <f t="shared" si="361"/>
        <v>0</v>
      </c>
      <c r="CI363" s="61">
        <f t="shared" si="361"/>
        <v>0</v>
      </c>
      <c r="CJ363" s="61">
        <f t="shared" si="361"/>
        <v>0</v>
      </c>
      <c r="CK363" s="61">
        <f t="shared" ref="CK363:CV382" si="396">X363/$BM363</f>
        <v>0</v>
      </c>
      <c r="CL363" s="61">
        <f t="shared" si="396"/>
        <v>0</v>
      </c>
      <c r="CM363" s="61">
        <f t="shared" si="396"/>
        <v>0</v>
      </c>
      <c r="CN363" s="61">
        <f t="shared" si="396"/>
        <v>0</v>
      </c>
      <c r="CO363" s="61">
        <f t="shared" si="396"/>
        <v>0</v>
      </c>
      <c r="CP363" s="61">
        <f t="shared" si="396"/>
        <v>0</v>
      </c>
      <c r="CQ363" s="61">
        <f t="shared" si="396"/>
        <v>0</v>
      </c>
      <c r="CR363" s="61">
        <f t="shared" si="396"/>
        <v>0</v>
      </c>
      <c r="CS363" s="61">
        <f t="shared" si="396"/>
        <v>0</v>
      </c>
      <c r="CT363" s="61">
        <f t="shared" si="396"/>
        <v>0</v>
      </c>
      <c r="CU363" s="61">
        <f t="shared" si="396"/>
        <v>0</v>
      </c>
      <c r="CV363" s="61">
        <f t="shared" si="396"/>
        <v>0</v>
      </c>
      <c r="CW363" s="61">
        <f t="shared" si="376"/>
        <v>0</v>
      </c>
      <c r="CX363" s="61">
        <f t="shared" si="365"/>
        <v>9.6972563859981098E-2</v>
      </c>
      <c r="CY363" s="61">
        <f t="shared" si="365"/>
        <v>0.10832544938505199</v>
      </c>
      <c r="CZ363" s="61">
        <f t="shared" si="365"/>
        <v>0.11116367076632</v>
      </c>
      <c r="DA363" s="61">
        <f t="shared" si="365"/>
        <v>0.121097445600757</v>
      </c>
      <c r="DB363" s="61">
        <f t="shared" si="365"/>
        <v>0.130085146641438</v>
      </c>
      <c r="DC363" s="61">
        <f t="shared" si="365"/>
        <v>0.137653736991485</v>
      </c>
      <c r="DD363" s="61">
        <f t="shared" si="365"/>
        <v>0.14427625354777701</v>
      </c>
      <c r="DE363" s="61">
        <f t="shared" si="365"/>
        <v>0.15042573320718999</v>
      </c>
      <c r="DF363" s="61">
        <f t="shared" si="365"/>
        <v>0</v>
      </c>
      <c r="DG363" s="61">
        <f t="shared" si="365"/>
        <v>0</v>
      </c>
      <c r="DH363" s="61">
        <f t="shared" si="365"/>
        <v>0</v>
      </c>
      <c r="DI363" s="61">
        <f t="shared" si="365"/>
        <v>0</v>
      </c>
      <c r="DJ363" s="61">
        <f t="shared" si="365"/>
        <v>0</v>
      </c>
      <c r="DK363" s="61">
        <f t="shared" si="365"/>
        <v>0</v>
      </c>
      <c r="DL363" s="61">
        <f t="shared" si="365"/>
        <v>0</v>
      </c>
      <c r="DM363" s="61">
        <f t="shared" si="365"/>
        <v>0</v>
      </c>
      <c r="DN363" s="61">
        <f t="shared" si="385"/>
        <v>0</v>
      </c>
      <c r="DO363" s="61">
        <f t="shared" si="385"/>
        <v>0</v>
      </c>
      <c r="DP363" s="61">
        <f t="shared" si="385"/>
        <v>0</v>
      </c>
      <c r="DQ363" s="61">
        <f t="shared" si="383"/>
        <v>0</v>
      </c>
      <c r="DR363" s="61">
        <f t="shared" si="383"/>
        <v>0</v>
      </c>
      <c r="DS363" s="61">
        <f t="shared" si="363"/>
        <v>0</v>
      </c>
      <c r="DT363" s="61">
        <f t="shared" si="342"/>
        <v>0</v>
      </c>
      <c r="DU363" s="61">
        <f t="shared" si="342"/>
        <v>0</v>
      </c>
      <c r="DV363" s="61">
        <f t="shared" si="342"/>
        <v>0</v>
      </c>
      <c r="DW363" s="61">
        <f t="shared" si="342"/>
        <v>0</v>
      </c>
      <c r="DX363" s="61">
        <f t="shared" si="342"/>
        <v>0</v>
      </c>
      <c r="DY363" s="61">
        <f t="shared" si="342"/>
        <v>0</v>
      </c>
      <c r="DZ363" s="61">
        <f t="shared" si="394"/>
        <v>1</v>
      </c>
    </row>
    <row r="364" spans="3:130">
      <c r="C364" s="53">
        <v>2042</v>
      </c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>
        <f t="shared" si="373"/>
        <v>0</v>
      </c>
      <c r="AA364" s="64">
        <f t="shared" si="374"/>
        <v>0</v>
      </c>
      <c r="AB364" s="64">
        <f t="shared" si="375"/>
        <v>0</v>
      </c>
      <c r="AC364" s="64">
        <f t="shared" si="377"/>
        <v>0</v>
      </c>
      <c r="AD364" s="64">
        <f t="shared" si="378"/>
        <v>0</v>
      </c>
      <c r="AE364" s="64">
        <f t="shared" si="379"/>
        <v>0</v>
      </c>
      <c r="AF364" s="64">
        <f t="shared" si="380"/>
        <v>0</v>
      </c>
      <c r="AG364" s="64">
        <f t="shared" si="381"/>
        <v>0</v>
      </c>
      <c r="AH364" s="64">
        <f t="shared" si="384"/>
        <v>0</v>
      </c>
      <c r="AI364" s="64">
        <f t="shared" si="386"/>
        <v>0</v>
      </c>
      <c r="AJ364" s="64">
        <f t="shared" si="387"/>
        <v>0</v>
      </c>
      <c r="AK364" s="64">
        <f t="shared" si="388"/>
        <v>0</v>
      </c>
      <c r="AL364" s="64">
        <f t="shared" si="389"/>
        <v>85.875</v>
      </c>
      <c r="AM364" s="64">
        <f t="shared" si="390"/>
        <v>88.125</v>
      </c>
      <c r="AN364" s="64">
        <f t="shared" si="391"/>
        <v>96</v>
      </c>
      <c r="AO364" s="64">
        <f t="shared" si="392"/>
        <v>103.125</v>
      </c>
      <c r="AP364" s="64">
        <f t="shared" si="393"/>
        <v>109.125</v>
      </c>
      <c r="AQ364" s="64">
        <f t="shared" si="395"/>
        <v>114.375</v>
      </c>
      <c r="AR364" s="64">
        <f t="shared" ref="AR364:AR382" si="397">VLOOKUP($C$106,$D$3:$K$63,$A$72,0)*(B324-B323)</f>
        <v>119.25</v>
      </c>
      <c r="AS364" s="64">
        <f>VLOOKUP($C$107,$D$3:$K$63,$A$72,0)*(B323-B322)</f>
        <v>123.375</v>
      </c>
      <c r="AT364" s="64">
        <f>VLOOKUP($C$108,$D$3:$K$63,$A$72,0)*B322</f>
        <v>0</v>
      </c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54">
        <f t="shared" si="344"/>
        <v>839.25</v>
      </c>
      <c r="BP364" s="53">
        <v>2042</v>
      </c>
      <c r="BQ364" s="61">
        <f t="shared" si="382"/>
        <v>0</v>
      </c>
      <c r="BR364" s="61">
        <f t="shared" si="382"/>
        <v>0</v>
      </c>
      <c r="BS364" s="61">
        <f t="shared" si="382"/>
        <v>0</v>
      </c>
      <c r="BT364" s="61">
        <f t="shared" si="382"/>
        <v>0</v>
      </c>
      <c r="BU364" s="61">
        <f t="shared" si="382"/>
        <v>0</v>
      </c>
      <c r="BV364" s="61">
        <f t="shared" si="382"/>
        <v>0</v>
      </c>
      <c r="BW364" s="61">
        <f t="shared" si="382"/>
        <v>0</v>
      </c>
      <c r="BX364" s="61">
        <f t="shared" si="382"/>
        <v>0</v>
      </c>
      <c r="BY364" s="61">
        <f t="shared" si="382"/>
        <v>0</v>
      </c>
      <c r="BZ364" s="61">
        <f t="shared" si="382"/>
        <v>0</v>
      </c>
      <c r="CA364" s="61">
        <f t="shared" si="382"/>
        <v>0</v>
      </c>
      <c r="CB364" s="61">
        <f t="shared" si="382"/>
        <v>0</v>
      </c>
      <c r="CC364" s="61">
        <f t="shared" si="382"/>
        <v>0</v>
      </c>
      <c r="CD364" s="61">
        <f t="shared" si="382"/>
        <v>0</v>
      </c>
      <c r="CE364" s="61">
        <f t="shared" si="382"/>
        <v>0</v>
      </c>
      <c r="CF364" s="61">
        <f t="shared" si="382"/>
        <v>0</v>
      </c>
      <c r="CG364" s="61">
        <f t="shared" ref="CG364:CJ382" si="398">T364/$BM364</f>
        <v>0</v>
      </c>
      <c r="CH364" s="61">
        <f t="shared" si="398"/>
        <v>0</v>
      </c>
      <c r="CI364" s="61">
        <f t="shared" si="398"/>
        <v>0</v>
      </c>
      <c r="CJ364" s="61">
        <f t="shared" si="398"/>
        <v>0</v>
      </c>
      <c r="CK364" s="61">
        <f t="shared" si="396"/>
        <v>0</v>
      </c>
      <c r="CL364" s="61">
        <f t="shared" si="396"/>
        <v>0</v>
      </c>
      <c r="CM364" s="61">
        <f t="shared" si="396"/>
        <v>0</v>
      </c>
      <c r="CN364" s="61">
        <f t="shared" si="396"/>
        <v>0</v>
      </c>
      <c r="CO364" s="61">
        <f t="shared" si="396"/>
        <v>0</v>
      </c>
      <c r="CP364" s="61">
        <f t="shared" si="396"/>
        <v>0</v>
      </c>
      <c r="CQ364" s="61">
        <f t="shared" si="396"/>
        <v>0</v>
      </c>
      <c r="CR364" s="61">
        <f t="shared" si="396"/>
        <v>0</v>
      </c>
      <c r="CS364" s="61">
        <f t="shared" si="396"/>
        <v>0</v>
      </c>
      <c r="CT364" s="61">
        <f t="shared" si="396"/>
        <v>0</v>
      </c>
      <c r="CU364" s="61">
        <f t="shared" si="396"/>
        <v>0</v>
      </c>
      <c r="CV364" s="61">
        <f t="shared" si="396"/>
        <v>0</v>
      </c>
      <c r="CW364" s="61">
        <f t="shared" si="376"/>
        <v>0</v>
      </c>
      <c r="CX364" s="61">
        <f t="shared" si="365"/>
        <v>0</v>
      </c>
      <c r="CY364" s="61">
        <f t="shared" si="365"/>
        <v>0.10232350312779299</v>
      </c>
      <c r="CZ364" s="61">
        <f t="shared" si="365"/>
        <v>0.105004468275246</v>
      </c>
      <c r="DA364" s="61">
        <f t="shared" si="365"/>
        <v>0.114387846291332</v>
      </c>
      <c r="DB364" s="61">
        <f t="shared" si="365"/>
        <v>0.122877569258266</v>
      </c>
      <c r="DC364" s="61">
        <f t="shared" si="365"/>
        <v>0.13002680965147501</v>
      </c>
      <c r="DD364" s="61">
        <f t="shared" si="365"/>
        <v>0.13628239499553199</v>
      </c>
      <c r="DE364" s="61">
        <f t="shared" si="365"/>
        <v>0.142091152815013</v>
      </c>
      <c r="DF364" s="61">
        <f t="shared" si="365"/>
        <v>0.147006255585344</v>
      </c>
      <c r="DG364" s="61">
        <f t="shared" si="365"/>
        <v>0</v>
      </c>
      <c r="DH364" s="61">
        <f t="shared" si="365"/>
        <v>0</v>
      </c>
      <c r="DI364" s="61">
        <f t="shared" si="365"/>
        <v>0</v>
      </c>
      <c r="DJ364" s="61">
        <f t="shared" si="365"/>
        <v>0</v>
      </c>
      <c r="DK364" s="61">
        <f t="shared" si="365"/>
        <v>0</v>
      </c>
      <c r="DL364" s="61">
        <f t="shared" si="365"/>
        <v>0</v>
      </c>
      <c r="DM364" s="61">
        <f t="shared" si="365"/>
        <v>0</v>
      </c>
      <c r="DN364" s="61">
        <f t="shared" si="385"/>
        <v>0</v>
      </c>
      <c r="DO364" s="61">
        <f t="shared" si="385"/>
        <v>0</v>
      </c>
      <c r="DP364" s="61">
        <f t="shared" si="385"/>
        <v>0</v>
      </c>
      <c r="DQ364" s="61">
        <f t="shared" si="383"/>
        <v>0</v>
      </c>
      <c r="DR364" s="61">
        <f t="shared" si="383"/>
        <v>0</v>
      </c>
      <c r="DS364" s="61">
        <f t="shared" si="363"/>
        <v>0</v>
      </c>
      <c r="DT364" s="61">
        <f t="shared" si="342"/>
        <v>0</v>
      </c>
      <c r="DU364" s="61">
        <f t="shared" si="342"/>
        <v>0</v>
      </c>
      <c r="DV364" s="61">
        <f t="shared" si="342"/>
        <v>0</v>
      </c>
      <c r="DW364" s="61">
        <f t="shared" ref="DW364:DY382" si="399">BJ364/$BM364</f>
        <v>0</v>
      </c>
      <c r="DX364" s="61">
        <f t="shared" si="399"/>
        <v>0</v>
      </c>
      <c r="DY364" s="61">
        <f t="shared" si="399"/>
        <v>0</v>
      </c>
      <c r="DZ364" s="61">
        <f t="shared" si="394"/>
        <v>1</v>
      </c>
    </row>
    <row r="365" spans="3:130">
      <c r="C365" s="53">
        <v>2043</v>
      </c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>
        <f t="shared" si="374"/>
        <v>0</v>
      </c>
      <c r="AB365" s="64">
        <f t="shared" si="375"/>
        <v>0</v>
      </c>
      <c r="AC365" s="64">
        <f t="shared" si="377"/>
        <v>0</v>
      </c>
      <c r="AD365" s="64">
        <f t="shared" si="378"/>
        <v>0</v>
      </c>
      <c r="AE365" s="64">
        <f t="shared" si="379"/>
        <v>0</v>
      </c>
      <c r="AF365" s="64">
        <f t="shared" si="380"/>
        <v>0</v>
      </c>
      <c r="AG365" s="64">
        <f t="shared" si="381"/>
        <v>0</v>
      </c>
      <c r="AH365" s="64">
        <f t="shared" si="384"/>
        <v>0</v>
      </c>
      <c r="AI365" s="64">
        <f t="shared" si="386"/>
        <v>0</v>
      </c>
      <c r="AJ365" s="64">
        <f t="shared" si="387"/>
        <v>0</v>
      </c>
      <c r="AK365" s="64">
        <f t="shared" si="388"/>
        <v>0</v>
      </c>
      <c r="AL365" s="64">
        <f t="shared" si="389"/>
        <v>0</v>
      </c>
      <c r="AM365" s="64">
        <f t="shared" si="390"/>
        <v>88.125</v>
      </c>
      <c r="AN365" s="64">
        <f t="shared" si="391"/>
        <v>96</v>
      </c>
      <c r="AO365" s="64">
        <f t="shared" si="392"/>
        <v>103.125</v>
      </c>
      <c r="AP365" s="64">
        <f t="shared" si="393"/>
        <v>109.125</v>
      </c>
      <c r="AQ365" s="64">
        <f t="shared" si="395"/>
        <v>114.375</v>
      </c>
      <c r="AR365" s="64">
        <f t="shared" si="397"/>
        <v>119.25</v>
      </c>
      <c r="AS365" s="64">
        <f t="shared" ref="AS365:AS382" si="400">VLOOKUP($C$107,$D$3:$K$63,$A$72,0)*(B324-B323)</f>
        <v>123.375</v>
      </c>
      <c r="AT365" s="64">
        <f>VLOOKUP($C$108,$D$3:$K$63,$A$72,0)*(B323-B322)</f>
        <v>126</v>
      </c>
      <c r="AU365" s="64">
        <f>VLOOKUP($C$109,$D$3:$K$63,$A$72,0)*B322</f>
        <v>0</v>
      </c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54">
        <f t="shared" si="344"/>
        <v>879.375</v>
      </c>
      <c r="BP365" s="53">
        <v>2043</v>
      </c>
      <c r="BQ365" s="61">
        <f t="shared" si="382"/>
        <v>0</v>
      </c>
      <c r="BR365" s="61">
        <f t="shared" si="382"/>
        <v>0</v>
      </c>
      <c r="BS365" s="61">
        <f t="shared" si="382"/>
        <v>0</v>
      </c>
      <c r="BT365" s="61">
        <f t="shared" si="382"/>
        <v>0</v>
      </c>
      <c r="BU365" s="61">
        <f t="shared" si="382"/>
        <v>0</v>
      </c>
      <c r="BV365" s="61">
        <f t="shared" si="382"/>
        <v>0</v>
      </c>
      <c r="BW365" s="61">
        <f t="shared" si="382"/>
        <v>0</v>
      </c>
      <c r="BX365" s="61">
        <f t="shared" si="382"/>
        <v>0</v>
      </c>
      <c r="BY365" s="61">
        <f t="shared" si="382"/>
        <v>0</v>
      </c>
      <c r="BZ365" s="61">
        <f t="shared" si="382"/>
        <v>0</v>
      </c>
      <c r="CA365" s="61">
        <f t="shared" si="382"/>
        <v>0</v>
      </c>
      <c r="CB365" s="61">
        <f t="shared" si="382"/>
        <v>0</v>
      </c>
      <c r="CC365" s="61">
        <f t="shared" si="382"/>
        <v>0</v>
      </c>
      <c r="CD365" s="61">
        <f t="shared" si="382"/>
        <v>0</v>
      </c>
      <c r="CE365" s="61">
        <f t="shared" si="382"/>
        <v>0</v>
      </c>
      <c r="CF365" s="61">
        <f t="shared" si="382"/>
        <v>0</v>
      </c>
      <c r="CG365" s="61">
        <f t="shared" si="398"/>
        <v>0</v>
      </c>
      <c r="CH365" s="61">
        <f t="shared" si="398"/>
        <v>0</v>
      </c>
      <c r="CI365" s="61">
        <f t="shared" si="398"/>
        <v>0</v>
      </c>
      <c r="CJ365" s="61">
        <f t="shared" si="398"/>
        <v>0</v>
      </c>
      <c r="CK365" s="61">
        <f t="shared" si="396"/>
        <v>0</v>
      </c>
      <c r="CL365" s="61">
        <f t="shared" si="396"/>
        <v>0</v>
      </c>
      <c r="CM365" s="61">
        <f t="shared" si="396"/>
        <v>0</v>
      </c>
      <c r="CN365" s="61">
        <f t="shared" si="396"/>
        <v>0</v>
      </c>
      <c r="CO365" s="61">
        <f t="shared" si="396"/>
        <v>0</v>
      </c>
      <c r="CP365" s="61">
        <f t="shared" si="396"/>
        <v>0</v>
      </c>
      <c r="CQ365" s="61">
        <f t="shared" si="396"/>
        <v>0</v>
      </c>
      <c r="CR365" s="61">
        <f t="shared" si="396"/>
        <v>0</v>
      </c>
      <c r="CS365" s="61">
        <f t="shared" si="396"/>
        <v>0</v>
      </c>
      <c r="CT365" s="61">
        <f t="shared" si="396"/>
        <v>0</v>
      </c>
      <c r="CU365" s="61">
        <f t="shared" si="396"/>
        <v>0</v>
      </c>
      <c r="CV365" s="61">
        <f t="shared" si="396"/>
        <v>0</v>
      </c>
      <c r="CW365" s="61">
        <f t="shared" si="376"/>
        <v>0</v>
      </c>
      <c r="CX365" s="61">
        <f t="shared" si="365"/>
        <v>0</v>
      </c>
      <c r="CY365" s="61">
        <f t="shared" ref="CY365:DM381" si="401">AL365/$BM365</f>
        <v>0</v>
      </c>
      <c r="CZ365" s="61">
        <f t="shared" si="401"/>
        <v>0.100213219616205</v>
      </c>
      <c r="DA365" s="61">
        <f t="shared" si="401"/>
        <v>0.10916844349680201</v>
      </c>
      <c r="DB365" s="61">
        <f t="shared" si="401"/>
        <v>0.11727078891258</v>
      </c>
      <c r="DC365" s="61">
        <f t="shared" si="401"/>
        <v>0.12409381663113001</v>
      </c>
      <c r="DD365" s="61">
        <f t="shared" si="401"/>
        <v>0.13006396588486099</v>
      </c>
      <c r="DE365" s="61">
        <f t="shared" si="401"/>
        <v>0.135607675906183</v>
      </c>
      <c r="DF365" s="61">
        <f t="shared" si="401"/>
        <v>0.14029850746268699</v>
      </c>
      <c r="DG365" s="61">
        <f t="shared" si="401"/>
        <v>0.143283582089552</v>
      </c>
      <c r="DH365" s="61">
        <f t="shared" si="401"/>
        <v>0</v>
      </c>
      <c r="DI365" s="61">
        <f t="shared" si="401"/>
        <v>0</v>
      </c>
      <c r="DJ365" s="61">
        <f t="shared" si="401"/>
        <v>0</v>
      </c>
      <c r="DK365" s="61">
        <f t="shared" si="401"/>
        <v>0</v>
      </c>
      <c r="DL365" s="61">
        <f t="shared" si="401"/>
        <v>0</v>
      </c>
      <c r="DM365" s="61">
        <f t="shared" si="401"/>
        <v>0</v>
      </c>
      <c r="DN365" s="61">
        <f t="shared" si="385"/>
        <v>0</v>
      </c>
      <c r="DO365" s="61">
        <f t="shared" si="385"/>
        <v>0</v>
      </c>
      <c r="DP365" s="61">
        <f t="shared" si="385"/>
        <v>0</v>
      </c>
      <c r="DQ365" s="61">
        <f t="shared" si="383"/>
        <v>0</v>
      </c>
      <c r="DR365" s="61">
        <f t="shared" si="383"/>
        <v>0</v>
      </c>
      <c r="DS365" s="61">
        <f t="shared" si="363"/>
        <v>0</v>
      </c>
      <c r="DT365" s="61">
        <f t="shared" si="363"/>
        <v>0</v>
      </c>
      <c r="DU365" s="61">
        <f t="shared" si="363"/>
        <v>0</v>
      </c>
      <c r="DV365" s="61">
        <f t="shared" si="363"/>
        <v>0</v>
      </c>
      <c r="DW365" s="61">
        <f t="shared" si="399"/>
        <v>0</v>
      </c>
      <c r="DX365" s="61">
        <f t="shared" si="399"/>
        <v>0</v>
      </c>
      <c r="DY365" s="61">
        <f t="shared" si="399"/>
        <v>0</v>
      </c>
      <c r="DZ365" s="61">
        <f t="shared" si="394"/>
        <v>1</v>
      </c>
    </row>
    <row r="366" spans="3:130">
      <c r="C366" s="53">
        <v>2044</v>
      </c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>
        <f t="shared" si="375"/>
        <v>0</v>
      </c>
      <c r="AC366" s="64">
        <f t="shared" si="377"/>
        <v>0</v>
      </c>
      <c r="AD366" s="64">
        <f t="shared" si="378"/>
        <v>0</v>
      </c>
      <c r="AE366" s="64">
        <f t="shared" si="379"/>
        <v>0</v>
      </c>
      <c r="AF366" s="64">
        <f t="shared" si="380"/>
        <v>0</v>
      </c>
      <c r="AG366" s="64">
        <f t="shared" si="381"/>
        <v>0</v>
      </c>
      <c r="AH366" s="64">
        <f t="shared" si="384"/>
        <v>0</v>
      </c>
      <c r="AI366" s="64">
        <f t="shared" si="386"/>
        <v>0</v>
      </c>
      <c r="AJ366" s="64">
        <f t="shared" si="387"/>
        <v>0</v>
      </c>
      <c r="AK366" s="64">
        <f t="shared" si="388"/>
        <v>0</v>
      </c>
      <c r="AL366" s="64">
        <f t="shared" si="389"/>
        <v>0</v>
      </c>
      <c r="AM366" s="64">
        <f t="shared" si="390"/>
        <v>0</v>
      </c>
      <c r="AN366" s="64">
        <f t="shared" si="391"/>
        <v>96</v>
      </c>
      <c r="AO366" s="64">
        <f t="shared" si="392"/>
        <v>103.125</v>
      </c>
      <c r="AP366" s="64">
        <f t="shared" si="393"/>
        <v>109.125</v>
      </c>
      <c r="AQ366" s="64">
        <f t="shared" si="395"/>
        <v>114.375</v>
      </c>
      <c r="AR366" s="64">
        <f t="shared" si="397"/>
        <v>119.25</v>
      </c>
      <c r="AS366" s="64">
        <f t="shared" si="400"/>
        <v>123.375</v>
      </c>
      <c r="AT366" s="64">
        <f t="shared" ref="AT366:AT382" si="402">VLOOKUP($C$108,$D$3:$K$63,$A$72,0)*(B324-B323)</f>
        <v>126</v>
      </c>
      <c r="AU366" s="64">
        <f>VLOOKUP($C$109,$D$3:$K$63,$A$72,0)*(B323-B322)</f>
        <v>129.375</v>
      </c>
      <c r="AV366" s="64">
        <f>VLOOKUP($C$110,$D$3:$K$63,$A$72,0)*B322</f>
        <v>0</v>
      </c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54">
        <f t="shared" si="344"/>
        <v>920.625</v>
      </c>
      <c r="BP366" s="53">
        <v>2044</v>
      </c>
      <c r="BQ366" s="61">
        <f t="shared" si="382"/>
        <v>0</v>
      </c>
      <c r="BR366" s="61">
        <f t="shared" si="382"/>
        <v>0</v>
      </c>
      <c r="BS366" s="61">
        <f t="shared" si="382"/>
        <v>0</v>
      </c>
      <c r="BT366" s="61">
        <f t="shared" si="382"/>
        <v>0</v>
      </c>
      <c r="BU366" s="61">
        <f t="shared" si="382"/>
        <v>0</v>
      </c>
      <c r="BV366" s="61">
        <f t="shared" si="382"/>
        <v>0</v>
      </c>
      <c r="BW366" s="61">
        <f t="shared" si="382"/>
        <v>0</v>
      </c>
      <c r="BX366" s="61">
        <f t="shared" si="382"/>
        <v>0</v>
      </c>
      <c r="BY366" s="61">
        <f t="shared" si="382"/>
        <v>0</v>
      </c>
      <c r="BZ366" s="61">
        <f t="shared" si="382"/>
        <v>0</v>
      </c>
      <c r="CA366" s="61">
        <f t="shared" si="382"/>
        <v>0</v>
      </c>
      <c r="CB366" s="61">
        <f t="shared" si="382"/>
        <v>0</v>
      </c>
      <c r="CC366" s="61">
        <f t="shared" si="382"/>
        <v>0</v>
      </c>
      <c r="CD366" s="61">
        <f t="shared" si="382"/>
        <v>0</v>
      </c>
      <c r="CE366" s="61">
        <f t="shared" si="382"/>
        <v>0</v>
      </c>
      <c r="CF366" s="61">
        <f t="shared" si="382"/>
        <v>0</v>
      </c>
      <c r="CG366" s="61">
        <f t="shared" si="398"/>
        <v>0</v>
      </c>
      <c r="CH366" s="61">
        <f t="shared" si="398"/>
        <v>0</v>
      </c>
      <c r="CI366" s="61">
        <f t="shared" si="398"/>
        <v>0</v>
      </c>
      <c r="CJ366" s="61">
        <f t="shared" si="398"/>
        <v>0</v>
      </c>
      <c r="CK366" s="61">
        <f t="shared" si="396"/>
        <v>0</v>
      </c>
      <c r="CL366" s="61">
        <f t="shared" si="396"/>
        <v>0</v>
      </c>
      <c r="CM366" s="61">
        <f t="shared" si="396"/>
        <v>0</v>
      </c>
      <c r="CN366" s="61">
        <f t="shared" si="396"/>
        <v>0</v>
      </c>
      <c r="CO366" s="61">
        <f t="shared" si="396"/>
        <v>0</v>
      </c>
      <c r="CP366" s="61">
        <f t="shared" si="396"/>
        <v>0</v>
      </c>
      <c r="CQ366" s="61">
        <f t="shared" si="396"/>
        <v>0</v>
      </c>
      <c r="CR366" s="61">
        <f t="shared" si="396"/>
        <v>0</v>
      </c>
      <c r="CS366" s="61">
        <f t="shared" si="396"/>
        <v>0</v>
      </c>
      <c r="CT366" s="61">
        <f t="shared" si="396"/>
        <v>0</v>
      </c>
      <c r="CU366" s="61">
        <f t="shared" si="396"/>
        <v>0</v>
      </c>
      <c r="CV366" s="61">
        <f t="shared" si="396"/>
        <v>0</v>
      </c>
      <c r="CW366" s="61">
        <f t="shared" si="376"/>
        <v>0</v>
      </c>
      <c r="CX366" s="61">
        <f t="shared" si="376"/>
        <v>0</v>
      </c>
      <c r="CY366" s="61">
        <f t="shared" si="401"/>
        <v>0</v>
      </c>
      <c r="CZ366" s="61">
        <f t="shared" si="401"/>
        <v>0</v>
      </c>
      <c r="DA366" s="61">
        <f t="shared" si="401"/>
        <v>0.104276985743381</v>
      </c>
      <c r="DB366" s="61">
        <f t="shared" si="401"/>
        <v>0.112016293279022</v>
      </c>
      <c r="DC366" s="61">
        <f t="shared" si="401"/>
        <v>0.11853360488798401</v>
      </c>
      <c r="DD366" s="61">
        <f t="shared" si="401"/>
        <v>0.124236252545825</v>
      </c>
      <c r="DE366" s="61">
        <f t="shared" si="401"/>
        <v>0.12953156822810599</v>
      </c>
      <c r="DF366" s="61">
        <f t="shared" si="401"/>
        <v>0.13401221995926699</v>
      </c>
      <c r="DG366" s="61">
        <f t="shared" si="401"/>
        <v>0.13686354378818699</v>
      </c>
      <c r="DH366" s="61">
        <f t="shared" si="401"/>
        <v>0.14052953156822801</v>
      </c>
      <c r="DI366" s="61">
        <f t="shared" si="401"/>
        <v>0</v>
      </c>
      <c r="DJ366" s="61">
        <f t="shared" si="401"/>
        <v>0</v>
      </c>
      <c r="DK366" s="61">
        <f t="shared" si="401"/>
        <v>0</v>
      </c>
      <c r="DL366" s="61">
        <f t="shared" si="401"/>
        <v>0</v>
      </c>
      <c r="DM366" s="61">
        <f t="shared" si="401"/>
        <v>0</v>
      </c>
      <c r="DN366" s="61">
        <f t="shared" si="385"/>
        <v>0</v>
      </c>
      <c r="DO366" s="61">
        <f t="shared" si="385"/>
        <v>0</v>
      </c>
      <c r="DP366" s="61">
        <f t="shared" si="385"/>
        <v>0</v>
      </c>
      <c r="DQ366" s="61">
        <f t="shared" si="383"/>
        <v>0</v>
      </c>
      <c r="DR366" s="61">
        <f t="shared" si="383"/>
        <v>0</v>
      </c>
      <c r="DS366" s="61">
        <f t="shared" si="363"/>
        <v>0</v>
      </c>
      <c r="DT366" s="61">
        <f t="shared" si="363"/>
        <v>0</v>
      </c>
      <c r="DU366" s="61">
        <f t="shared" si="363"/>
        <v>0</v>
      </c>
      <c r="DV366" s="61">
        <f t="shared" si="363"/>
        <v>0</v>
      </c>
      <c r="DW366" s="61">
        <f t="shared" si="399"/>
        <v>0</v>
      </c>
      <c r="DX366" s="61">
        <f t="shared" si="399"/>
        <v>0</v>
      </c>
      <c r="DY366" s="61">
        <f t="shared" si="399"/>
        <v>0</v>
      </c>
      <c r="DZ366" s="61">
        <f t="shared" si="394"/>
        <v>1</v>
      </c>
    </row>
    <row r="367" spans="3:130">
      <c r="C367" s="53">
        <v>2045</v>
      </c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>
        <f t="shared" si="377"/>
        <v>0</v>
      </c>
      <c r="AD367" s="64">
        <f t="shared" si="378"/>
        <v>0</v>
      </c>
      <c r="AE367" s="64">
        <f t="shared" si="379"/>
        <v>0</v>
      </c>
      <c r="AF367" s="64">
        <f t="shared" si="380"/>
        <v>0</v>
      </c>
      <c r="AG367" s="64">
        <f t="shared" si="381"/>
        <v>0</v>
      </c>
      <c r="AH367" s="64">
        <f t="shared" si="384"/>
        <v>0</v>
      </c>
      <c r="AI367" s="64">
        <f t="shared" si="386"/>
        <v>0</v>
      </c>
      <c r="AJ367" s="64">
        <f t="shared" si="387"/>
        <v>0</v>
      </c>
      <c r="AK367" s="64">
        <f t="shared" si="388"/>
        <v>0</v>
      </c>
      <c r="AL367" s="64">
        <f t="shared" si="389"/>
        <v>0</v>
      </c>
      <c r="AM367" s="64">
        <f t="shared" si="390"/>
        <v>0</v>
      </c>
      <c r="AN367" s="64">
        <f t="shared" si="391"/>
        <v>0</v>
      </c>
      <c r="AO367" s="64">
        <f t="shared" si="392"/>
        <v>103.125</v>
      </c>
      <c r="AP367" s="64">
        <f t="shared" si="393"/>
        <v>109.125</v>
      </c>
      <c r="AQ367" s="64">
        <f t="shared" si="395"/>
        <v>114.375</v>
      </c>
      <c r="AR367" s="64">
        <f t="shared" si="397"/>
        <v>119.25</v>
      </c>
      <c r="AS367" s="64">
        <f t="shared" si="400"/>
        <v>123.375</v>
      </c>
      <c r="AT367" s="64">
        <f t="shared" si="402"/>
        <v>126</v>
      </c>
      <c r="AU367" s="64">
        <f t="shared" ref="AU367:AU382" si="403">VLOOKUP($C$109,$D$3:$K$63,$A$72,0)*(B324-B323)</f>
        <v>129.375</v>
      </c>
      <c r="AV367" s="64">
        <f>VLOOKUP($C$110,$D$3:$K$63,$A$72,0)*(B323-B322)</f>
        <v>131.625</v>
      </c>
      <c r="AW367" s="64">
        <f>VLOOKUP($C$111,$D$3:$K$63,$A$72,0)*B322</f>
        <v>0</v>
      </c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54">
        <f t="shared" si="344"/>
        <v>956.25</v>
      </c>
      <c r="BP367" s="53">
        <v>2045</v>
      </c>
      <c r="BQ367" s="61">
        <f t="shared" si="382"/>
        <v>0</v>
      </c>
      <c r="BR367" s="61">
        <f t="shared" si="382"/>
        <v>0</v>
      </c>
      <c r="BS367" s="61">
        <f t="shared" si="382"/>
        <v>0</v>
      </c>
      <c r="BT367" s="61">
        <f t="shared" si="382"/>
        <v>0</v>
      </c>
      <c r="BU367" s="61">
        <f t="shared" si="382"/>
        <v>0</v>
      </c>
      <c r="BV367" s="61">
        <f t="shared" si="382"/>
        <v>0</v>
      </c>
      <c r="BW367" s="61">
        <f t="shared" si="382"/>
        <v>0</v>
      </c>
      <c r="BX367" s="61">
        <f t="shared" si="382"/>
        <v>0</v>
      </c>
      <c r="BY367" s="61">
        <f t="shared" si="382"/>
        <v>0</v>
      </c>
      <c r="BZ367" s="61">
        <f t="shared" si="382"/>
        <v>0</v>
      </c>
      <c r="CA367" s="61">
        <f t="shared" si="382"/>
        <v>0</v>
      </c>
      <c r="CB367" s="61">
        <f t="shared" si="382"/>
        <v>0</v>
      </c>
      <c r="CC367" s="61">
        <f t="shared" si="382"/>
        <v>0</v>
      </c>
      <c r="CD367" s="61">
        <f t="shared" si="382"/>
        <v>0</v>
      </c>
      <c r="CE367" s="61">
        <f t="shared" si="382"/>
        <v>0</v>
      </c>
      <c r="CF367" s="61">
        <f t="shared" si="382"/>
        <v>0</v>
      </c>
      <c r="CG367" s="61">
        <f t="shared" si="398"/>
        <v>0</v>
      </c>
      <c r="CH367" s="61">
        <f t="shared" si="398"/>
        <v>0</v>
      </c>
      <c r="CI367" s="61">
        <f t="shared" si="398"/>
        <v>0</v>
      </c>
      <c r="CJ367" s="61">
        <f t="shared" si="398"/>
        <v>0</v>
      </c>
      <c r="CK367" s="61">
        <f t="shared" si="396"/>
        <v>0</v>
      </c>
      <c r="CL367" s="61">
        <f t="shared" si="396"/>
        <v>0</v>
      </c>
      <c r="CM367" s="61">
        <f t="shared" si="396"/>
        <v>0</v>
      </c>
      <c r="CN367" s="61">
        <f t="shared" si="396"/>
        <v>0</v>
      </c>
      <c r="CO367" s="61">
        <f t="shared" si="396"/>
        <v>0</v>
      </c>
      <c r="CP367" s="61">
        <f t="shared" si="396"/>
        <v>0</v>
      </c>
      <c r="CQ367" s="61">
        <f t="shared" si="396"/>
        <v>0</v>
      </c>
      <c r="CR367" s="61">
        <f t="shared" si="396"/>
        <v>0</v>
      </c>
      <c r="CS367" s="61">
        <f t="shared" si="396"/>
        <v>0</v>
      </c>
      <c r="CT367" s="61">
        <f t="shared" si="396"/>
        <v>0</v>
      </c>
      <c r="CU367" s="61">
        <f t="shared" si="396"/>
        <v>0</v>
      </c>
      <c r="CV367" s="61">
        <f t="shared" si="396"/>
        <v>0</v>
      </c>
      <c r="CW367" s="61">
        <f t="shared" si="376"/>
        <v>0</v>
      </c>
      <c r="CX367" s="61">
        <f t="shared" si="376"/>
        <v>0</v>
      </c>
      <c r="CY367" s="61">
        <f t="shared" si="401"/>
        <v>0</v>
      </c>
      <c r="CZ367" s="61">
        <f t="shared" si="401"/>
        <v>0</v>
      </c>
      <c r="DA367" s="61">
        <f t="shared" si="401"/>
        <v>0</v>
      </c>
      <c r="DB367" s="61">
        <f t="shared" si="401"/>
        <v>0.10784313725490199</v>
      </c>
      <c r="DC367" s="61">
        <f t="shared" si="401"/>
        <v>0.114117647058824</v>
      </c>
      <c r="DD367" s="61">
        <f t="shared" si="401"/>
        <v>0.119607843137255</v>
      </c>
      <c r="DE367" s="61">
        <f t="shared" si="401"/>
        <v>0.124705882352941</v>
      </c>
      <c r="DF367" s="61">
        <f t="shared" si="401"/>
        <v>0.12901960784313701</v>
      </c>
      <c r="DG367" s="61">
        <f t="shared" si="401"/>
        <v>0.13176470588235301</v>
      </c>
      <c r="DH367" s="61">
        <f t="shared" si="401"/>
        <v>0.13529411764705901</v>
      </c>
      <c r="DI367" s="61">
        <f t="shared" si="401"/>
        <v>0.13764705882352901</v>
      </c>
      <c r="DJ367" s="61">
        <f t="shared" si="401"/>
        <v>0</v>
      </c>
      <c r="DK367" s="61">
        <f t="shared" si="401"/>
        <v>0</v>
      </c>
      <c r="DL367" s="61">
        <f t="shared" si="401"/>
        <v>0</v>
      </c>
      <c r="DM367" s="61">
        <f t="shared" si="401"/>
        <v>0</v>
      </c>
      <c r="DN367" s="61">
        <f t="shared" si="385"/>
        <v>0</v>
      </c>
      <c r="DO367" s="61">
        <f t="shared" si="385"/>
        <v>0</v>
      </c>
      <c r="DP367" s="61">
        <f t="shared" si="385"/>
        <v>0</v>
      </c>
      <c r="DQ367" s="61">
        <f t="shared" si="383"/>
        <v>0</v>
      </c>
      <c r="DR367" s="61">
        <f t="shared" si="383"/>
        <v>0</v>
      </c>
      <c r="DS367" s="61">
        <f t="shared" si="363"/>
        <v>0</v>
      </c>
      <c r="DT367" s="61">
        <f t="shared" si="363"/>
        <v>0</v>
      </c>
      <c r="DU367" s="61">
        <f t="shared" si="363"/>
        <v>0</v>
      </c>
      <c r="DV367" s="61">
        <f t="shared" si="363"/>
        <v>0</v>
      </c>
      <c r="DW367" s="61">
        <f t="shared" si="399"/>
        <v>0</v>
      </c>
      <c r="DX367" s="61">
        <f t="shared" si="399"/>
        <v>0</v>
      </c>
      <c r="DY367" s="61">
        <f t="shared" si="399"/>
        <v>0</v>
      </c>
      <c r="DZ367" s="61">
        <f t="shared" si="394"/>
        <v>1</v>
      </c>
    </row>
    <row r="368" spans="3:130">
      <c r="C368" s="53">
        <v>2046</v>
      </c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>
        <f t="shared" si="378"/>
        <v>0</v>
      </c>
      <c r="AE368" s="64">
        <f t="shared" si="379"/>
        <v>0</v>
      </c>
      <c r="AF368" s="64">
        <f t="shared" si="380"/>
        <v>0</v>
      </c>
      <c r="AG368" s="64">
        <f t="shared" si="381"/>
        <v>0</v>
      </c>
      <c r="AH368" s="64">
        <f t="shared" si="384"/>
        <v>0</v>
      </c>
      <c r="AI368" s="64">
        <f t="shared" si="386"/>
        <v>0</v>
      </c>
      <c r="AJ368" s="64">
        <f t="shared" si="387"/>
        <v>0</v>
      </c>
      <c r="AK368" s="64">
        <f t="shared" si="388"/>
        <v>0</v>
      </c>
      <c r="AL368" s="64">
        <f t="shared" si="389"/>
        <v>0</v>
      </c>
      <c r="AM368" s="64">
        <f t="shared" si="390"/>
        <v>0</v>
      </c>
      <c r="AN368" s="64">
        <f t="shared" si="391"/>
        <v>0</v>
      </c>
      <c r="AO368" s="64">
        <f t="shared" si="392"/>
        <v>0</v>
      </c>
      <c r="AP368" s="64">
        <f t="shared" si="393"/>
        <v>109.125</v>
      </c>
      <c r="AQ368" s="64">
        <f t="shared" si="395"/>
        <v>114.375</v>
      </c>
      <c r="AR368" s="64">
        <f t="shared" si="397"/>
        <v>119.25</v>
      </c>
      <c r="AS368" s="64">
        <f t="shared" si="400"/>
        <v>123.375</v>
      </c>
      <c r="AT368" s="64">
        <f t="shared" si="402"/>
        <v>126</v>
      </c>
      <c r="AU368" s="64">
        <f t="shared" si="403"/>
        <v>129.375</v>
      </c>
      <c r="AV368" s="64">
        <f t="shared" ref="AV368:AV382" si="404">VLOOKUP($C$110,$D$3:$K$63,$A$72,0)*(B324-B323)</f>
        <v>131.625</v>
      </c>
      <c r="AW368" s="64">
        <f>VLOOKUP($C$111,$D$3:$K$63,$A$72,0)*(B323-B322)</f>
        <v>134.25</v>
      </c>
      <c r="AX368" s="64">
        <f>VLOOKUP($C$112,$D$3:$K$63,$A$72,0)*B322</f>
        <v>0</v>
      </c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54">
        <f t="shared" si="344"/>
        <v>987.375</v>
      </c>
      <c r="BP368" s="53">
        <v>2046</v>
      </c>
      <c r="BQ368" s="61">
        <f t="shared" si="382"/>
        <v>0</v>
      </c>
      <c r="BR368" s="61">
        <f t="shared" si="382"/>
        <v>0</v>
      </c>
      <c r="BS368" s="61">
        <f t="shared" si="382"/>
        <v>0</v>
      </c>
      <c r="BT368" s="61">
        <f t="shared" si="382"/>
        <v>0</v>
      </c>
      <c r="BU368" s="61">
        <f t="shared" si="382"/>
        <v>0</v>
      </c>
      <c r="BV368" s="61">
        <f t="shared" si="382"/>
        <v>0</v>
      </c>
      <c r="BW368" s="61">
        <f t="shared" si="382"/>
        <v>0</v>
      </c>
      <c r="BX368" s="61">
        <f t="shared" si="382"/>
        <v>0</v>
      </c>
      <c r="BY368" s="61">
        <f t="shared" si="382"/>
        <v>0</v>
      </c>
      <c r="BZ368" s="61">
        <f t="shared" si="382"/>
        <v>0</v>
      </c>
      <c r="CA368" s="61">
        <f t="shared" si="382"/>
        <v>0</v>
      </c>
      <c r="CB368" s="61">
        <f t="shared" si="382"/>
        <v>0</v>
      </c>
      <c r="CC368" s="61">
        <f t="shared" si="382"/>
        <v>0</v>
      </c>
      <c r="CD368" s="61">
        <f t="shared" si="382"/>
        <v>0</v>
      </c>
      <c r="CE368" s="61">
        <f t="shared" si="382"/>
        <v>0</v>
      </c>
      <c r="CF368" s="61">
        <f t="shared" ref="CF368:CF382" si="405">S368/$BM368</f>
        <v>0</v>
      </c>
      <c r="CG368" s="61">
        <f t="shared" si="398"/>
        <v>0</v>
      </c>
      <c r="CH368" s="61">
        <f t="shared" si="398"/>
        <v>0</v>
      </c>
      <c r="CI368" s="61">
        <f t="shared" si="398"/>
        <v>0</v>
      </c>
      <c r="CJ368" s="61">
        <f t="shared" si="398"/>
        <v>0</v>
      </c>
      <c r="CK368" s="61">
        <f t="shared" si="396"/>
        <v>0</v>
      </c>
      <c r="CL368" s="61">
        <f t="shared" si="396"/>
        <v>0</v>
      </c>
      <c r="CM368" s="61">
        <f t="shared" si="396"/>
        <v>0</v>
      </c>
      <c r="CN368" s="61">
        <f t="shared" si="396"/>
        <v>0</v>
      </c>
      <c r="CO368" s="61">
        <f t="shared" si="396"/>
        <v>0</v>
      </c>
      <c r="CP368" s="61">
        <f t="shared" si="396"/>
        <v>0</v>
      </c>
      <c r="CQ368" s="61">
        <f t="shared" si="396"/>
        <v>0</v>
      </c>
      <c r="CR368" s="61">
        <f t="shared" si="396"/>
        <v>0</v>
      </c>
      <c r="CS368" s="61">
        <f t="shared" si="396"/>
        <v>0</v>
      </c>
      <c r="CT368" s="61">
        <f t="shared" si="396"/>
        <v>0</v>
      </c>
      <c r="CU368" s="61">
        <f t="shared" si="396"/>
        <v>0</v>
      </c>
      <c r="CV368" s="61">
        <f t="shared" si="396"/>
        <v>0</v>
      </c>
      <c r="CW368" s="61">
        <f t="shared" si="376"/>
        <v>0</v>
      </c>
      <c r="CX368" s="61">
        <f t="shared" si="376"/>
        <v>0</v>
      </c>
      <c r="CY368" s="61">
        <f t="shared" si="401"/>
        <v>0</v>
      </c>
      <c r="CZ368" s="61">
        <f t="shared" si="401"/>
        <v>0</v>
      </c>
      <c r="DA368" s="61">
        <f t="shared" si="401"/>
        <v>0</v>
      </c>
      <c r="DB368" s="61">
        <f t="shared" si="401"/>
        <v>0</v>
      </c>
      <c r="DC368" s="61">
        <f t="shared" si="401"/>
        <v>0.11052031902772499</v>
      </c>
      <c r="DD368" s="61">
        <f t="shared" si="401"/>
        <v>0.1158374477782</v>
      </c>
      <c r="DE368" s="61">
        <f t="shared" si="401"/>
        <v>0.120774781617926</v>
      </c>
      <c r="DF368" s="61">
        <f t="shared" si="401"/>
        <v>0.124952525636156</v>
      </c>
      <c r="DG368" s="61">
        <f t="shared" si="401"/>
        <v>0.12761109001139401</v>
      </c>
      <c r="DH368" s="61">
        <f t="shared" si="401"/>
        <v>0.131029244208128</v>
      </c>
      <c r="DI368" s="61">
        <f t="shared" si="401"/>
        <v>0.13330801367261699</v>
      </c>
      <c r="DJ368" s="61">
        <f t="shared" si="401"/>
        <v>0.135966578047854</v>
      </c>
      <c r="DK368" s="61">
        <f t="shared" si="401"/>
        <v>0</v>
      </c>
      <c r="DL368" s="61">
        <f t="shared" si="401"/>
        <v>0</v>
      </c>
      <c r="DM368" s="61">
        <f t="shared" si="401"/>
        <v>0</v>
      </c>
      <c r="DN368" s="61">
        <f t="shared" si="385"/>
        <v>0</v>
      </c>
      <c r="DO368" s="61">
        <f t="shared" si="385"/>
        <v>0</v>
      </c>
      <c r="DP368" s="61">
        <f t="shared" si="385"/>
        <v>0</v>
      </c>
      <c r="DQ368" s="61">
        <f t="shared" si="383"/>
        <v>0</v>
      </c>
      <c r="DR368" s="61">
        <f t="shared" si="383"/>
        <v>0</v>
      </c>
      <c r="DS368" s="61">
        <f t="shared" si="363"/>
        <v>0</v>
      </c>
      <c r="DT368" s="61">
        <f t="shared" si="363"/>
        <v>0</v>
      </c>
      <c r="DU368" s="61">
        <f t="shared" si="363"/>
        <v>0</v>
      </c>
      <c r="DV368" s="61">
        <f t="shared" si="363"/>
        <v>0</v>
      </c>
      <c r="DW368" s="61">
        <f t="shared" si="399"/>
        <v>0</v>
      </c>
      <c r="DX368" s="61">
        <f t="shared" si="399"/>
        <v>0</v>
      </c>
      <c r="DY368" s="61">
        <f t="shared" si="399"/>
        <v>0</v>
      </c>
      <c r="DZ368" s="61">
        <f t="shared" si="394"/>
        <v>1</v>
      </c>
    </row>
    <row r="369" spans="2:130">
      <c r="C369" s="53">
        <v>2047</v>
      </c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>
        <f t="shared" si="379"/>
        <v>0</v>
      </c>
      <c r="AF369" s="64">
        <f t="shared" si="380"/>
        <v>0</v>
      </c>
      <c r="AG369" s="64">
        <f t="shared" si="381"/>
        <v>0</v>
      </c>
      <c r="AH369" s="64">
        <f t="shared" si="384"/>
        <v>0</v>
      </c>
      <c r="AI369" s="64">
        <f t="shared" si="386"/>
        <v>0</v>
      </c>
      <c r="AJ369" s="64">
        <f t="shared" si="387"/>
        <v>0</v>
      </c>
      <c r="AK369" s="64">
        <f t="shared" si="388"/>
        <v>0</v>
      </c>
      <c r="AL369" s="64">
        <f t="shared" si="389"/>
        <v>0</v>
      </c>
      <c r="AM369" s="64">
        <f t="shared" si="390"/>
        <v>0</v>
      </c>
      <c r="AN369" s="64">
        <f t="shared" si="391"/>
        <v>0</v>
      </c>
      <c r="AO369" s="64">
        <f t="shared" si="392"/>
        <v>0</v>
      </c>
      <c r="AP369" s="64">
        <f t="shared" si="393"/>
        <v>0</v>
      </c>
      <c r="AQ369" s="64">
        <f t="shared" si="395"/>
        <v>114.375</v>
      </c>
      <c r="AR369" s="64">
        <f t="shared" si="397"/>
        <v>119.25</v>
      </c>
      <c r="AS369" s="64">
        <f t="shared" si="400"/>
        <v>123.375</v>
      </c>
      <c r="AT369" s="64">
        <f t="shared" si="402"/>
        <v>126</v>
      </c>
      <c r="AU369" s="64">
        <f t="shared" si="403"/>
        <v>129.375</v>
      </c>
      <c r="AV369" s="64">
        <f t="shared" si="404"/>
        <v>131.625</v>
      </c>
      <c r="AW369" s="64">
        <f t="shared" ref="AW369:AW382" si="406">VLOOKUP($C$111,$D$3:$K$63,$A$72,0)*(B324-B323)</f>
        <v>134.25</v>
      </c>
      <c r="AX369" s="64">
        <f>VLOOKUP($C$112,$D$3:$K$63,$A$72,0)*(B323-B322)</f>
        <v>136.125</v>
      </c>
      <c r="AY369" s="64">
        <f>VLOOKUP($C$113,$D$3:$K$63,$A$72,0)*B322</f>
        <v>0</v>
      </c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54">
        <f t="shared" si="344"/>
        <v>1014.375</v>
      </c>
      <c r="BP369" s="53">
        <v>2047</v>
      </c>
      <c r="BQ369" s="61">
        <f t="shared" ref="BQ369:CE382" si="407">D369/$BM369</f>
        <v>0</v>
      </c>
      <c r="BR369" s="61">
        <f t="shared" si="407"/>
        <v>0</v>
      </c>
      <c r="BS369" s="61">
        <f t="shared" si="407"/>
        <v>0</v>
      </c>
      <c r="BT369" s="61">
        <f t="shared" si="407"/>
        <v>0</v>
      </c>
      <c r="BU369" s="61">
        <f t="shared" si="407"/>
        <v>0</v>
      </c>
      <c r="BV369" s="61">
        <f t="shared" si="407"/>
        <v>0</v>
      </c>
      <c r="BW369" s="61">
        <f t="shared" si="407"/>
        <v>0</v>
      </c>
      <c r="BX369" s="61">
        <f t="shared" si="407"/>
        <v>0</v>
      </c>
      <c r="BY369" s="61">
        <f t="shared" si="407"/>
        <v>0</v>
      </c>
      <c r="BZ369" s="61">
        <f t="shared" si="407"/>
        <v>0</v>
      </c>
      <c r="CA369" s="61">
        <f t="shared" si="407"/>
        <v>0</v>
      </c>
      <c r="CB369" s="61">
        <f t="shared" si="407"/>
        <v>0</v>
      </c>
      <c r="CC369" s="61">
        <f t="shared" si="407"/>
        <v>0</v>
      </c>
      <c r="CD369" s="61">
        <f t="shared" si="407"/>
        <v>0</v>
      </c>
      <c r="CE369" s="61">
        <f t="shared" si="407"/>
        <v>0</v>
      </c>
      <c r="CF369" s="61">
        <f t="shared" si="405"/>
        <v>0</v>
      </c>
      <c r="CG369" s="61">
        <f t="shared" si="398"/>
        <v>0</v>
      </c>
      <c r="CH369" s="61">
        <f t="shared" si="398"/>
        <v>0</v>
      </c>
      <c r="CI369" s="61">
        <f t="shared" si="398"/>
        <v>0</v>
      </c>
      <c r="CJ369" s="61">
        <f t="shared" si="398"/>
        <v>0</v>
      </c>
      <c r="CK369" s="61">
        <f t="shared" si="396"/>
        <v>0</v>
      </c>
      <c r="CL369" s="61">
        <f t="shared" si="396"/>
        <v>0</v>
      </c>
      <c r="CM369" s="61">
        <f t="shared" si="396"/>
        <v>0</v>
      </c>
      <c r="CN369" s="61">
        <f t="shared" si="396"/>
        <v>0</v>
      </c>
      <c r="CO369" s="61">
        <f t="shared" si="396"/>
        <v>0</v>
      </c>
      <c r="CP369" s="61">
        <f t="shared" si="396"/>
        <v>0</v>
      </c>
      <c r="CQ369" s="61">
        <f t="shared" si="396"/>
        <v>0</v>
      </c>
      <c r="CR369" s="61">
        <f t="shared" si="396"/>
        <v>0</v>
      </c>
      <c r="CS369" s="61">
        <f t="shared" si="396"/>
        <v>0</v>
      </c>
      <c r="CT369" s="61">
        <f t="shared" si="396"/>
        <v>0</v>
      </c>
      <c r="CU369" s="61">
        <f t="shared" si="396"/>
        <v>0</v>
      </c>
      <c r="CV369" s="61">
        <f t="shared" si="396"/>
        <v>0</v>
      </c>
      <c r="CW369" s="61">
        <f t="shared" si="376"/>
        <v>0</v>
      </c>
      <c r="CX369" s="61">
        <f t="shared" si="376"/>
        <v>0</v>
      </c>
      <c r="CY369" s="61">
        <f t="shared" si="401"/>
        <v>0</v>
      </c>
      <c r="CZ369" s="61">
        <f t="shared" si="401"/>
        <v>0</v>
      </c>
      <c r="DA369" s="61">
        <f t="shared" si="401"/>
        <v>0</v>
      </c>
      <c r="DB369" s="61">
        <f t="shared" si="401"/>
        <v>0</v>
      </c>
      <c r="DC369" s="61">
        <f t="shared" si="401"/>
        <v>0</v>
      </c>
      <c r="DD369" s="61">
        <f t="shared" si="401"/>
        <v>0.11275415896488</v>
      </c>
      <c r="DE369" s="61">
        <f t="shared" si="401"/>
        <v>0.117560073937153</v>
      </c>
      <c r="DF369" s="61">
        <f t="shared" si="401"/>
        <v>0.12162661737523101</v>
      </c>
      <c r="DG369" s="61">
        <f t="shared" si="401"/>
        <v>0.124214417744917</v>
      </c>
      <c r="DH369" s="61">
        <f t="shared" si="401"/>
        <v>0.127541589648799</v>
      </c>
      <c r="DI369" s="61">
        <f t="shared" si="401"/>
        <v>0.129759704251386</v>
      </c>
      <c r="DJ369" s="61">
        <f t="shared" si="401"/>
        <v>0.132347504621072</v>
      </c>
      <c r="DK369" s="61">
        <f t="shared" si="401"/>
        <v>0.134195933456562</v>
      </c>
      <c r="DL369" s="61">
        <f t="shared" si="401"/>
        <v>0</v>
      </c>
      <c r="DM369" s="61">
        <f t="shared" si="401"/>
        <v>0</v>
      </c>
      <c r="DN369" s="61">
        <f t="shared" si="385"/>
        <v>0</v>
      </c>
      <c r="DO369" s="61">
        <f t="shared" si="385"/>
        <v>0</v>
      </c>
      <c r="DP369" s="61">
        <f t="shared" si="385"/>
        <v>0</v>
      </c>
      <c r="DQ369" s="61">
        <f t="shared" si="383"/>
        <v>0</v>
      </c>
      <c r="DR369" s="61">
        <f t="shared" si="383"/>
        <v>0</v>
      </c>
      <c r="DS369" s="61">
        <f t="shared" si="363"/>
        <v>0</v>
      </c>
      <c r="DT369" s="61">
        <f t="shared" si="363"/>
        <v>0</v>
      </c>
      <c r="DU369" s="61">
        <f t="shared" si="363"/>
        <v>0</v>
      </c>
      <c r="DV369" s="61">
        <f t="shared" si="363"/>
        <v>0</v>
      </c>
      <c r="DW369" s="61">
        <f t="shared" si="399"/>
        <v>0</v>
      </c>
      <c r="DX369" s="61">
        <f t="shared" si="399"/>
        <v>0</v>
      </c>
      <c r="DY369" s="61">
        <f t="shared" si="399"/>
        <v>0</v>
      </c>
      <c r="DZ369" s="61">
        <f t="shared" si="394"/>
        <v>1</v>
      </c>
    </row>
    <row r="370" spans="2:130">
      <c r="C370" s="53">
        <v>2048</v>
      </c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>
        <f t="shared" si="380"/>
        <v>0</v>
      </c>
      <c r="AG370" s="64">
        <f t="shared" si="381"/>
        <v>0</v>
      </c>
      <c r="AH370" s="64">
        <f t="shared" si="384"/>
        <v>0</v>
      </c>
      <c r="AI370" s="64">
        <f t="shared" si="386"/>
        <v>0</v>
      </c>
      <c r="AJ370" s="64">
        <f t="shared" si="387"/>
        <v>0</v>
      </c>
      <c r="AK370" s="64">
        <f t="shared" si="388"/>
        <v>0</v>
      </c>
      <c r="AL370" s="64">
        <f t="shared" si="389"/>
        <v>0</v>
      </c>
      <c r="AM370" s="64">
        <f t="shared" si="390"/>
        <v>0</v>
      </c>
      <c r="AN370" s="64">
        <f t="shared" si="391"/>
        <v>0</v>
      </c>
      <c r="AO370" s="64">
        <f t="shared" si="392"/>
        <v>0</v>
      </c>
      <c r="AP370" s="64">
        <f t="shared" si="393"/>
        <v>0</v>
      </c>
      <c r="AQ370" s="64">
        <f t="shared" si="395"/>
        <v>0</v>
      </c>
      <c r="AR370" s="64">
        <f t="shared" si="397"/>
        <v>119.25</v>
      </c>
      <c r="AS370" s="64">
        <f t="shared" si="400"/>
        <v>123.375</v>
      </c>
      <c r="AT370" s="64">
        <f t="shared" si="402"/>
        <v>126</v>
      </c>
      <c r="AU370" s="64">
        <f t="shared" si="403"/>
        <v>129.375</v>
      </c>
      <c r="AV370" s="64">
        <f t="shared" si="404"/>
        <v>131.625</v>
      </c>
      <c r="AW370" s="64">
        <f t="shared" si="406"/>
        <v>134.25</v>
      </c>
      <c r="AX370" s="64">
        <f t="shared" ref="AX370:AX382" si="408">VLOOKUP($C$112,$D$3:$K$63,$A$72,0)*(B324-B323)</f>
        <v>136.125</v>
      </c>
      <c r="AY370" s="64">
        <f>VLOOKUP($C$113,$D$3:$K$63,$A$72,0)*(B323-B322)</f>
        <v>138.375</v>
      </c>
      <c r="AZ370" s="64">
        <f>VLOOKUP($C$114,$D$3:$K$63,$A$72,0)*B322</f>
        <v>0</v>
      </c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54">
        <f t="shared" si="344"/>
        <v>1038.375</v>
      </c>
      <c r="BP370" s="53">
        <v>2048</v>
      </c>
      <c r="BQ370" s="61">
        <f t="shared" si="407"/>
        <v>0</v>
      </c>
      <c r="BR370" s="61">
        <f t="shared" si="407"/>
        <v>0</v>
      </c>
      <c r="BS370" s="61">
        <f t="shared" si="407"/>
        <v>0</v>
      </c>
      <c r="BT370" s="61">
        <f t="shared" si="407"/>
        <v>0</v>
      </c>
      <c r="BU370" s="61">
        <f t="shared" si="407"/>
        <v>0</v>
      </c>
      <c r="BV370" s="61">
        <f t="shared" si="407"/>
        <v>0</v>
      </c>
      <c r="BW370" s="61">
        <f t="shared" si="407"/>
        <v>0</v>
      </c>
      <c r="BX370" s="61">
        <f t="shared" si="407"/>
        <v>0</v>
      </c>
      <c r="BY370" s="61">
        <f t="shared" si="407"/>
        <v>0</v>
      </c>
      <c r="BZ370" s="61">
        <f t="shared" si="407"/>
        <v>0</v>
      </c>
      <c r="CA370" s="61">
        <f t="shared" si="407"/>
        <v>0</v>
      </c>
      <c r="CB370" s="61">
        <f t="shared" si="407"/>
        <v>0</v>
      </c>
      <c r="CC370" s="61">
        <f t="shared" si="407"/>
        <v>0</v>
      </c>
      <c r="CD370" s="61">
        <f t="shared" si="407"/>
        <v>0</v>
      </c>
      <c r="CE370" s="61">
        <f t="shared" si="407"/>
        <v>0</v>
      </c>
      <c r="CF370" s="61">
        <f t="shared" si="405"/>
        <v>0</v>
      </c>
      <c r="CG370" s="61">
        <f t="shared" si="398"/>
        <v>0</v>
      </c>
      <c r="CH370" s="61">
        <f t="shared" si="398"/>
        <v>0</v>
      </c>
      <c r="CI370" s="61">
        <f t="shared" si="398"/>
        <v>0</v>
      </c>
      <c r="CJ370" s="61">
        <f t="shared" si="398"/>
        <v>0</v>
      </c>
      <c r="CK370" s="61">
        <f t="shared" si="396"/>
        <v>0</v>
      </c>
      <c r="CL370" s="61">
        <f t="shared" si="396"/>
        <v>0</v>
      </c>
      <c r="CM370" s="61">
        <f t="shared" si="396"/>
        <v>0</v>
      </c>
      <c r="CN370" s="61">
        <f t="shared" si="396"/>
        <v>0</v>
      </c>
      <c r="CO370" s="61">
        <f t="shared" si="396"/>
        <v>0</v>
      </c>
      <c r="CP370" s="61">
        <f t="shared" si="396"/>
        <v>0</v>
      </c>
      <c r="CQ370" s="61">
        <f t="shared" si="396"/>
        <v>0</v>
      </c>
      <c r="CR370" s="61">
        <f t="shared" si="396"/>
        <v>0</v>
      </c>
      <c r="CS370" s="61">
        <f t="shared" si="396"/>
        <v>0</v>
      </c>
      <c r="CT370" s="61">
        <f t="shared" si="396"/>
        <v>0</v>
      </c>
      <c r="CU370" s="61">
        <f t="shared" si="396"/>
        <v>0</v>
      </c>
      <c r="CV370" s="61">
        <f t="shared" si="396"/>
        <v>0</v>
      </c>
      <c r="CW370" s="61">
        <f t="shared" si="376"/>
        <v>0</v>
      </c>
      <c r="CX370" s="61">
        <f t="shared" si="376"/>
        <v>0</v>
      </c>
      <c r="CY370" s="61">
        <f t="shared" si="401"/>
        <v>0</v>
      </c>
      <c r="CZ370" s="61">
        <f t="shared" si="401"/>
        <v>0</v>
      </c>
      <c r="DA370" s="61">
        <f t="shared" si="401"/>
        <v>0</v>
      </c>
      <c r="DB370" s="61">
        <f t="shared" si="401"/>
        <v>0</v>
      </c>
      <c r="DC370" s="61">
        <f t="shared" si="401"/>
        <v>0</v>
      </c>
      <c r="DD370" s="61">
        <f t="shared" si="401"/>
        <v>0</v>
      </c>
      <c r="DE370" s="61">
        <f t="shared" si="401"/>
        <v>0.114842903575298</v>
      </c>
      <c r="DF370" s="61">
        <f t="shared" si="401"/>
        <v>0.118815456843626</v>
      </c>
      <c r="DG370" s="61">
        <f t="shared" si="401"/>
        <v>0.121343445287107</v>
      </c>
      <c r="DH370" s="61">
        <f t="shared" si="401"/>
        <v>0.124593716143012</v>
      </c>
      <c r="DI370" s="61">
        <f t="shared" si="401"/>
        <v>0.12676056338028199</v>
      </c>
      <c r="DJ370" s="61">
        <f t="shared" si="401"/>
        <v>0.129288551823763</v>
      </c>
      <c r="DK370" s="61">
        <f t="shared" si="401"/>
        <v>0.13109425785482101</v>
      </c>
      <c r="DL370" s="61">
        <f t="shared" si="401"/>
        <v>0.13326110509209099</v>
      </c>
      <c r="DM370" s="61">
        <f t="shared" si="401"/>
        <v>0</v>
      </c>
      <c r="DN370" s="61">
        <f t="shared" si="385"/>
        <v>0</v>
      </c>
      <c r="DO370" s="61">
        <f t="shared" si="385"/>
        <v>0</v>
      </c>
      <c r="DP370" s="61">
        <f t="shared" si="385"/>
        <v>0</v>
      </c>
      <c r="DQ370" s="61">
        <f t="shared" si="383"/>
        <v>0</v>
      </c>
      <c r="DR370" s="61">
        <f t="shared" si="383"/>
        <v>0</v>
      </c>
      <c r="DS370" s="61">
        <f t="shared" si="363"/>
        <v>0</v>
      </c>
      <c r="DT370" s="61">
        <f t="shared" si="363"/>
        <v>0</v>
      </c>
      <c r="DU370" s="61">
        <f t="shared" si="363"/>
        <v>0</v>
      </c>
      <c r="DV370" s="61">
        <f t="shared" si="363"/>
        <v>0</v>
      </c>
      <c r="DW370" s="61">
        <f t="shared" si="399"/>
        <v>0</v>
      </c>
      <c r="DX370" s="61">
        <f t="shared" si="399"/>
        <v>0</v>
      </c>
      <c r="DY370" s="61">
        <f t="shared" si="399"/>
        <v>0</v>
      </c>
      <c r="DZ370" s="61">
        <f t="shared" si="394"/>
        <v>1</v>
      </c>
    </row>
    <row r="371" spans="2:130">
      <c r="C371" s="53">
        <v>2049</v>
      </c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>
        <f t="shared" si="381"/>
        <v>0</v>
      </c>
      <c r="AH371" s="64">
        <f t="shared" si="384"/>
        <v>0</v>
      </c>
      <c r="AI371" s="64">
        <f t="shared" si="386"/>
        <v>0</v>
      </c>
      <c r="AJ371" s="64">
        <f t="shared" si="387"/>
        <v>0</v>
      </c>
      <c r="AK371" s="64">
        <f t="shared" si="388"/>
        <v>0</v>
      </c>
      <c r="AL371" s="64">
        <f t="shared" si="389"/>
        <v>0</v>
      </c>
      <c r="AM371" s="64">
        <f t="shared" si="390"/>
        <v>0</v>
      </c>
      <c r="AN371" s="64">
        <f t="shared" si="391"/>
        <v>0</v>
      </c>
      <c r="AO371" s="64">
        <f t="shared" si="392"/>
        <v>0</v>
      </c>
      <c r="AP371" s="64">
        <f t="shared" si="393"/>
        <v>0</v>
      </c>
      <c r="AQ371" s="64">
        <f t="shared" si="395"/>
        <v>0</v>
      </c>
      <c r="AR371" s="64">
        <f t="shared" si="397"/>
        <v>0</v>
      </c>
      <c r="AS371" s="64">
        <f t="shared" si="400"/>
        <v>123.375</v>
      </c>
      <c r="AT371" s="64">
        <f t="shared" si="402"/>
        <v>126</v>
      </c>
      <c r="AU371" s="64">
        <f t="shared" si="403"/>
        <v>129.375</v>
      </c>
      <c r="AV371" s="64">
        <f t="shared" si="404"/>
        <v>131.625</v>
      </c>
      <c r="AW371" s="64">
        <f t="shared" si="406"/>
        <v>134.25</v>
      </c>
      <c r="AX371" s="64">
        <f t="shared" si="408"/>
        <v>136.125</v>
      </c>
      <c r="AY371" s="64">
        <f t="shared" ref="AY371:AY382" si="409">VLOOKUP($C$113,$D$3:$K$63,$A$72,0)*(B324-B323)</f>
        <v>138.375</v>
      </c>
      <c r="AZ371" s="64">
        <f>VLOOKUP($C$114,$D$3:$K$63,$A$72,0)*(B323-B322)</f>
        <v>140.625</v>
      </c>
      <c r="BA371" s="64">
        <f>VLOOKUP($C$115,$D$3:$K$63,$A$72,0)*B322</f>
        <v>0</v>
      </c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54">
        <f t="shared" si="344"/>
        <v>1059.75</v>
      </c>
      <c r="BP371" s="53">
        <v>2049</v>
      </c>
      <c r="BQ371" s="61">
        <f t="shared" si="407"/>
        <v>0</v>
      </c>
      <c r="BR371" s="61">
        <f t="shared" si="407"/>
        <v>0</v>
      </c>
      <c r="BS371" s="61">
        <f t="shared" si="407"/>
        <v>0</v>
      </c>
      <c r="BT371" s="61">
        <f t="shared" si="407"/>
        <v>0</v>
      </c>
      <c r="BU371" s="61">
        <f t="shared" si="407"/>
        <v>0</v>
      </c>
      <c r="BV371" s="61">
        <f t="shared" si="407"/>
        <v>0</v>
      </c>
      <c r="BW371" s="61">
        <f t="shared" si="407"/>
        <v>0</v>
      </c>
      <c r="BX371" s="61">
        <f t="shared" si="407"/>
        <v>0</v>
      </c>
      <c r="BY371" s="61">
        <f t="shared" si="407"/>
        <v>0</v>
      </c>
      <c r="BZ371" s="61">
        <f t="shared" si="407"/>
        <v>0</v>
      </c>
      <c r="CA371" s="61">
        <f t="shared" si="407"/>
        <v>0</v>
      </c>
      <c r="CB371" s="61">
        <f t="shared" si="407"/>
        <v>0</v>
      </c>
      <c r="CC371" s="61">
        <f t="shared" si="407"/>
        <v>0</v>
      </c>
      <c r="CD371" s="61">
        <f t="shared" si="407"/>
        <v>0</v>
      </c>
      <c r="CE371" s="61">
        <f t="shared" si="407"/>
        <v>0</v>
      </c>
      <c r="CF371" s="61">
        <f t="shared" si="405"/>
        <v>0</v>
      </c>
      <c r="CG371" s="61">
        <f t="shared" si="398"/>
        <v>0</v>
      </c>
      <c r="CH371" s="61">
        <f t="shared" si="398"/>
        <v>0</v>
      </c>
      <c r="CI371" s="61">
        <f t="shared" si="398"/>
        <v>0</v>
      </c>
      <c r="CJ371" s="61">
        <f t="shared" si="398"/>
        <v>0</v>
      </c>
      <c r="CK371" s="61">
        <f t="shared" si="396"/>
        <v>0</v>
      </c>
      <c r="CL371" s="61">
        <f t="shared" si="396"/>
        <v>0</v>
      </c>
      <c r="CM371" s="61">
        <f t="shared" si="396"/>
        <v>0</v>
      </c>
      <c r="CN371" s="61">
        <f t="shared" si="396"/>
        <v>0</v>
      </c>
      <c r="CO371" s="61">
        <f t="shared" si="396"/>
        <v>0</v>
      </c>
      <c r="CP371" s="61">
        <f t="shared" si="396"/>
        <v>0</v>
      </c>
      <c r="CQ371" s="61">
        <f t="shared" si="396"/>
        <v>0</v>
      </c>
      <c r="CR371" s="61">
        <f t="shared" si="396"/>
        <v>0</v>
      </c>
      <c r="CS371" s="61">
        <f t="shared" si="396"/>
        <v>0</v>
      </c>
      <c r="CT371" s="61">
        <f t="shared" si="396"/>
        <v>0</v>
      </c>
      <c r="CU371" s="61">
        <f t="shared" si="396"/>
        <v>0</v>
      </c>
      <c r="CV371" s="61">
        <f t="shared" si="396"/>
        <v>0</v>
      </c>
      <c r="CW371" s="61">
        <f t="shared" si="376"/>
        <v>0</v>
      </c>
      <c r="CX371" s="61">
        <f t="shared" si="376"/>
        <v>0</v>
      </c>
      <c r="CY371" s="61">
        <f t="shared" si="401"/>
        <v>0</v>
      </c>
      <c r="CZ371" s="61">
        <f t="shared" si="401"/>
        <v>0</v>
      </c>
      <c r="DA371" s="61">
        <f t="shared" si="401"/>
        <v>0</v>
      </c>
      <c r="DB371" s="61">
        <f t="shared" si="401"/>
        <v>0</v>
      </c>
      <c r="DC371" s="61">
        <f t="shared" si="401"/>
        <v>0</v>
      </c>
      <c r="DD371" s="61">
        <f t="shared" si="401"/>
        <v>0</v>
      </c>
      <c r="DE371" s="61">
        <f t="shared" si="401"/>
        <v>0</v>
      </c>
      <c r="DF371" s="61">
        <f t="shared" si="401"/>
        <v>0.116418966737438</v>
      </c>
      <c r="DG371" s="61">
        <f t="shared" si="401"/>
        <v>0.11889596602972401</v>
      </c>
      <c r="DH371" s="61">
        <f t="shared" si="401"/>
        <v>0.12208067940552</v>
      </c>
      <c r="DI371" s="61">
        <f t="shared" si="401"/>
        <v>0.124203821656051</v>
      </c>
      <c r="DJ371" s="61">
        <f t="shared" si="401"/>
        <v>0.12668082094833699</v>
      </c>
      <c r="DK371" s="61">
        <f t="shared" si="401"/>
        <v>0.128450106157113</v>
      </c>
      <c r="DL371" s="61">
        <f t="shared" si="401"/>
        <v>0.13057324840764301</v>
      </c>
      <c r="DM371" s="61">
        <f t="shared" si="401"/>
        <v>0.13269639065817401</v>
      </c>
      <c r="DN371" s="61">
        <f t="shared" si="385"/>
        <v>0</v>
      </c>
      <c r="DO371" s="61">
        <f t="shared" si="385"/>
        <v>0</v>
      </c>
      <c r="DP371" s="61">
        <f t="shared" si="385"/>
        <v>0</v>
      </c>
      <c r="DQ371" s="61">
        <f t="shared" si="383"/>
        <v>0</v>
      </c>
      <c r="DR371" s="61">
        <f t="shared" si="383"/>
        <v>0</v>
      </c>
      <c r="DS371" s="61">
        <f t="shared" si="363"/>
        <v>0</v>
      </c>
      <c r="DT371" s="61">
        <f t="shared" si="363"/>
        <v>0</v>
      </c>
      <c r="DU371" s="61">
        <f t="shared" si="363"/>
        <v>0</v>
      </c>
      <c r="DV371" s="61">
        <f t="shared" si="363"/>
        <v>0</v>
      </c>
      <c r="DW371" s="61">
        <f t="shared" si="399"/>
        <v>0</v>
      </c>
      <c r="DX371" s="61">
        <f t="shared" si="399"/>
        <v>0</v>
      </c>
      <c r="DY371" s="61">
        <f t="shared" si="399"/>
        <v>0</v>
      </c>
      <c r="DZ371" s="61">
        <f t="shared" si="394"/>
        <v>1</v>
      </c>
    </row>
    <row r="372" spans="2:130">
      <c r="C372" s="53">
        <v>2050</v>
      </c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>
        <f t="shared" si="384"/>
        <v>0</v>
      </c>
      <c r="AI372" s="64">
        <f t="shared" si="386"/>
        <v>0</v>
      </c>
      <c r="AJ372" s="64">
        <f t="shared" si="387"/>
        <v>0</v>
      </c>
      <c r="AK372" s="64">
        <f t="shared" si="388"/>
        <v>0</v>
      </c>
      <c r="AL372" s="64">
        <f t="shared" si="389"/>
        <v>0</v>
      </c>
      <c r="AM372" s="64">
        <f t="shared" si="390"/>
        <v>0</v>
      </c>
      <c r="AN372" s="64">
        <f t="shared" si="391"/>
        <v>0</v>
      </c>
      <c r="AO372" s="64">
        <f t="shared" si="392"/>
        <v>0</v>
      </c>
      <c r="AP372" s="64">
        <f t="shared" si="393"/>
        <v>0</v>
      </c>
      <c r="AQ372" s="64">
        <f t="shared" si="395"/>
        <v>0</v>
      </c>
      <c r="AR372" s="64">
        <f t="shared" si="397"/>
        <v>0</v>
      </c>
      <c r="AS372" s="64">
        <f t="shared" si="400"/>
        <v>0</v>
      </c>
      <c r="AT372" s="64">
        <f t="shared" si="402"/>
        <v>126</v>
      </c>
      <c r="AU372" s="64">
        <f t="shared" si="403"/>
        <v>129.375</v>
      </c>
      <c r="AV372" s="64">
        <f t="shared" si="404"/>
        <v>131.625</v>
      </c>
      <c r="AW372" s="64">
        <f t="shared" si="406"/>
        <v>134.25</v>
      </c>
      <c r="AX372" s="64">
        <f t="shared" si="408"/>
        <v>136.125</v>
      </c>
      <c r="AY372" s="64">
        <f t="shared" si="409"/>
        <v>138.375</v>
      </c>
      <c r="AZ372" s="64">
        <f t="shared" ref="AZ372:AZ382" si="410">VLOOKUP($C$114,$D$3:$K$63,$A$72,0)*(B324-B323)</f>
        <v>140.625</v>
      </c>
      <c r="BA372" s="64">
        <f>VLOOKUP($C$115,$D$3:$K$63,$A$72,0)*(B323-B322)</f>
        <v>142.875</v>
      </c>
      <c r="BB372" s="64">
        <f>VLOOKUP($C$116,$D$3:$K$63,$A$72,0)*B322</f>
        <v>0</v>
      </c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54">
        <f t="shared" si="344"/>
        <v>1079.25</v>
      </c>
      <c r="BP372" s="53">
        <v>2050</v>
      </c>
      <c r="BQ372" s="61">
        <f t="shared" si="407"/>
        <v>0</v>
      </c>
      <c r="BR372" s="61">
        <f t="shared" si="407"/>
        <v>0</v>
      </c>
      <c r="BS372" s="61">
        <f t="shared" si="407"/>
        <v>0</v>
      </c>
      <c r="BT372" s="61">
        <f t="shared" si="407"/>
        <v>0</v>
      </c>
      <c r="BU372" s="61">
        <f t="shared" si="407"/>
        <v>0</v>
      </c>
      <c r="BV372" s="61">
        <f t="shared" si="407"/>
        <v>0</v>
      </c>
      <c r="BW372" s="61">
        <f t="shared" si="407"/>
        <v>0</v>
      </c>
      <c r="BX372" s="61">
        <f t="shared" si="407"/>
        <v>0</v>
      </c>
      <c r="BY372" s="61">
        <f t="shared" si="407"/>
        <v>0</v>
      </c>
      <c r="BZ372" s="61">
        <f t="shared" si="407"/>
        <v>0</v>
      </c>
      <c r="CA372" s="61">
        <f t="shared" si="407"/>
        <v>0</v>
      </c>
      <c r="CB372" s="61">
        <f t="shared" si="407"/>
        <v>0</v>
      </c>
      <c r="CC372" s="61">
        <f t="shared" si="407"/>
        <v>0</v>
      </c>
      <c r="CD372" s="61">
        <f t="shared" si="407"/>
        <v>0</v>
      </c>
      <c r="CE372" s="61">
        <f t="shared" si="407"/>
        <v>0</v>
      </c>
      <c r="CF372" s="61">
        <f t="shared" si="405"/>
        <v>0</v>
      </c>
      <c r="CG372" s="61">
        <f t="shared" si="398"/>
        <v>0</v>
      </c>
      <c r="CH372" s="61">
        <f t="shared" si="398"/>
        <v>0</v>
      </c>
      <c r="CI372" s="61">
        <f t="shared" si="398"/>
        <v>0</v>
      </c>
      <c r="CJ372" s="61">
        <f t="shared" si="398"/>
        <v>0</v>
      </c>
      <c r="CK372" s="61">
        <f t="shared" si="396"/>
        <v>0</v>
      </c>
      <c r="CL372" s="61">
        <f t="shared" si="396"/>
        <v>0</v>
      </c>
      <c r="CM372" s="61">
        <f t="shared" si="396"/>
        <v>0</v>
      </c>
      <c r="CN372" s="61">
        <f t="shared" si="396"/>
        <v>0</v>
      </c>
      <c r="CO372" s="61">
        <f t="shared" si="396"/>
        <v>0</v>
      </c>
      <c r="CP372" s="61">
        <f t="shared" si="396"/>
        <v>0</v>
      </c>
      <c r="CQ372" s="61">
        <f t="shared" si="396"/>
        <v>0</v>
      </c>
      <c r="CR372" s="61">
        <f t="shared" si="396"/>
        <v>0</v>
      </c>
      <c r="CS372" s="61">
        <f t="shared" si="396"/>
        <v>0</v>
      </c>
      <c r="CT372" s="61">
        <f t="shared" si="396"/>
        <v>0</v>
      </c>
      <c r="CU372" s="61">
        <f t="shared" si="396"/>
        <v>0</v>
      </c>
      <c r="CV372" s="61">
        <f t="shared" si="396"/>
        <v>0</v>
      </c>
      <c r="CW372" s="61">
        <f t="shared" si="376"/>
        <v>0</v>
      </c>
      <c r="CX372" s="61">
        <f t="shared" si="376"/>
        <v>0</v>
      </c>
      <c r="CY372" s="61">
        <f t="shared" si="401"/>
        <v>0</v>
      </c>
      <c r="CZ372" s="61">
        <f t="shared" si="401"/>
        <v>0</v>
      </c>
      <c r="DA372" s="61">
        <f t="shared" si="401"/>
        <v>0</v>
      </c>
      <c r="DB372" s="61">
        <f t="shared" si="401"/>
        <v>0</v>
      </c>
      <c r="DC372" s="61">
        <f t="shared" si="401"/>
        <v>0</v>
      </c>
      <c r="DD372" s="61">
        <f t="shared" si="401"/>
        <v>0</v>
      </c>
      <c r="DE372" s="61">
        <f t="shared" si="401"/>
        <v>0</v>
      </c>
      <c r="DF372" s="61">
        <f t="shared" si="401"/>
        <v>0</v>
      </c>
      <c r="DG372" s="61">
        <f t="shared" si="401"/>
        <v>0.11674774148714399</v>
      </c>
      <c r="DH372" s="61">
        <f t="shared" si="401"/>
        <v>0.11987491313412101</v>
      </c>
      <c r="DI372" s="61">
        <f t="shared" si="401"/>
        <v>0.12195969423210599</v>
      </c>
      <c r="DJ372" s="61">
        <f t="shared" si="401"/>
        <v>0.124391938846421</v>
      </c>
      <c r="DK372" s="61">
        <f t="shared" si="401"/>
        <v>0.12612925642807499</v>
      </c>
      <c r="DL372" s="61">
        <f t="shared" si="401"/>
        <v>0.12821403752606</v>
      </c>
      <c r="DM372" s="61">
        <f t="shared" si="401"/>
        <v>0.13029881862404399</v>
      </c>
      <c r="DN372" s="61">
        <f t="shared" si="385"/>
        <v>0.13238359972202901</v>
      </c>
      <c r="DO372" s="61">
        <f t="shared" si="385"/>
        <v>0</v>
      </c>
      <c r="DP372" s="61">
        <f t="shared" si="385"/>
        <v>0</v>
      </c>
      <c r="DQ372" s="61">
        <f t="shared" si="383"/>
        <v>0</v>
      </c>
      <c r="DR372" s="61">
        <f t="shared" si="383"/>
        <v>0</v>
      </c>
      <c r="DS372" s="61">
        <f t="shared" si="363"/>
        <v>0</v>
      </c>
      <c r="DT372" s="61">
        <f t="shared" si="363"/>
        <v>0</v>
      </c>
      <c r="DU372" s="61">
        <f t="shared" si="363"/>
        <v>0</v>
      </c>
      <c r="DV372" s="61">
        <f t="shared" si="363"/>
        <v>0</v>
      </c>
      <c r="DW372" s="61">
        <f t="shared" si="399"/>
        <v>0</v>
      </c>
      <c r="DX372" s="61">
        <f t="shared" si="399"/>
        <v>0</v>
      </c>
      <c r="DY372" s="61">
        <f t="shared" si="399"/>
        <v>0</v>
      </c>
      <c r="DZ372" s="61">
        <f t="shared" si="394"/>
        <v>1</v>
      </c>
    </row>
    <row r="373" spans="2:130">
      <c r="C373" s="53">
        <v>2051</v>
      </c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>
        <f t="shared" si="386"/>
        <v>0</v>
      </c>
      <c r="AJ373" s="64">
        <f t="shared" si="387"/>
        <v>0</v>
      </c>
      <c r="AK373" s="64">
        <f t="shared" si="388"/>
        <v>0</v>
      </c>
      <c r="AL373" s="64">
        <f t="shared" si="389"/>
        <v>0</v>
      </c>
      <c r="AM373" s="64">
        <f t="shared" si="390"/>
        <v>0</v>
      </c>
      <c r="AN373" s="64">
        <f t="shared" si="391"/>
        <v>0</v>
      </c>
      <c r="AO373" s="64">
        <f t="shared" si="392"/>
        <v>0</v>
      </c>
      <c r="AP373" s="64">
        <f t="shared" si="393"/>
        <v>0</v>
      </c>
      <c r="AQ373" s="64">
        <f t="shared" si="395"/>
        <v>0</v>
      </c>
      <c r="AR373" s="64">
        <f t="shared" si="397"/>
        <v>0</v>
      </c>
      <c r="AS373" s="64">
        <f t="shared" si="400"/>
        <v>0</v>
      </c>
      <c r="AT373" s="64">
        <f t="shared" si="402"/>
        <v>0</v>
      </c>
      <c r="AU373" s="64">
        <f t="shared" si="403"/>
        <v>129.375</v>
      </c>
      <c r="AV373" s="64">
        <f t="shared" si="404"/>
        <v>131.625</v>
      </c>
      <c r="AW373" s="64">
        <f t="shared" si="406"/>
        <v>134.25</v>
      </c>
      <c r="AX373" s="64">
        <f t="shared" si="408"/>
        <v>136.125</v>
      </c>
      <c r="AY373" s="64">
        <f t="shared" si="409"/>
        <v>138.375</v>
      </c>
      <c r="AZ373" s="64">
        <f t="shared" si="410"/>
        <v>140.625</v>
      </c>
      <c r="BA373" s="64">
        <f t="shared" ref="BA373:BA382" si="411">VLOOKUP($C$115,$D$3:$K$63,$A$72,0)*(B324-B323)</f>
        <v>142.875</v>
      </c>
      <c r="BB373" s="64">
        <f>VLOOKUP($C$116,$D$3:$K$63,$A$72,0)*(B323-B322)</f>
        <v>144.375</v>
      </c>
      <c r="BC373" s="64">
        <f>VLOOKUP($C$117,$D$3:$K$63,$A$72,0)*B322</f>
        <v>0</v>
      </c>
      <c r="BD373" s="64"/>
      <c r="BE373" s="64"/>
      <c r="BF373" s="64"/>
      <c r="BG373" s="64"/>
      <c r="BH373" s="64"/>
      <c r="BI373" s="64"/>
      <c r="BJ373" s="64"/>
      <c r="BK373" s="64"/>
      <c r="BL373" s="64"/>
      <c r="BM373" s="54">
        <f t="shared" si="344"/>
        <v>1097.625</v>
      </c>
      <c r="BP373" s="53">
        <v>2051</v>
      </c>
      <c r="BQ373" s="61">
        <f t="shared" si="407"/>
        <v>0</v>
      </c>
      <c r="BR373" s="61">
        <f t="shared" si="407"/>
        <v>0</v>
      </c>
      <c r="BS373" s="61">
        <f t="shared" si="407"/>
        <v>0</v>
      </c>
      <c r="BT373" s="61">
        <f t="shared" si="407"/>
        <v>0</v>
      </c>
      <c r="BU373" s="61">
        <f t="shared" si="407"/>
        <v>0</v>
      </c>
      <c r="BV373" s="61">
        <f t="shared" si="407"/>
        <v>0</v>
      </c>
      <c r="BW373" s="61">
        <f t="shared" si="407"/>
        <v>0</v>
      </c>
      <c r="BX373" s="61">
        <f t="shared" si="407"/>
        <v>0</v>
      </c>
      <c r="BY373" s="61">
        <f t="shared" si="407"/>
        <v>0</v>
      </c>
      <c r="BZ373" s="61">
        <f t="shared" si="407"/>
        <v>0</v>
      </c>
      <c r="CA373" s="61">
        <f t="shared" si="407"/>
        <v>0</v>
      </c>
      <c r="CB373" s="61">
        <f t="shared" si="407"/>
        <v>0</v>
      </c>
      <c r="CC373" s="61">
        <f t="shared" si="407"/>
        <v>0</v>
      </c>
      <c r="CD373" s="61">
        <f t="shared" si="407"/>
        <v>0</v>
      </c>
      <c r="CE373" s="61">
        <f t="shared" si="407"/>
        <v>0</v>
      </c>
      <c r="CF373" s="61">
        <f t="shared" si="405"/>
        <v>0</v>
      </c>
      <c r="CG373" s="61">
        <f t="shared" si="398"/>
        <v>0</v>
      </c>
      <c r="CH373" s="61">
        <f t="shared" si="398"/>
        <v>0</v>
      </c>
      <c r="CI373" s="61">
        <f t="shared" si="398"/>
        <v>0</v>
      </c>
      <c r="CJ373" s="61">
        <f t="shared" si="398"/>
        <v>0</v>
      </c>
      <c r="CK373" s="61">
        <f t="shared" si="396"/>
        <v>0</v>
      </c>
      <c r="CL373" s="61">
        <f t="shared" si="396"/>
        <v>0</v>
      </c>
      <c r="CM373" s="61">
        <f t="shared" si="396"/>
        <v>0</v>
      </c>
      <c r="CN373" s="61">
        <f t="shared" si="396"/>
        <v>0</v>
      </c>
      <c r="CO373" s="61">
        <f t="shared" si="396"/>
        <v>0</v>
      </c>
      <c r="CP373" s="61">
        <f t="shared" si="396"/>
        <v>0</v>
      </c>
      <c r="CQ373" s="61">
        <f t="shared" si="396"/>
        <v>0</v>
      </c>
      <c r="CR373" s="61">
        <f t="shared" si="396"/>
        <v>0</v>
      </c>
      <c r="CS373" s="61">
        <f t="shared" si="396"/>
        <v>0</v>
      </c>
      <c r="CT373" s="61">
        <f t="shared" si="396"/>
        <v>0</v>
      </c>
      <c r="CU373" s="61">
        <f t="shared" si="396"/>
        <v>0</v>
      </c>
      <c r="CV373" s="61">
        <f t="shared" si="396"/>
        <v>0</v>
      </c>
      <c r="CW373" s="61">
        <f t="shared" si="376"/>
        <v>0</v>
      </c>
      <c r="CX373" s="61">
        <f t="shared" si="376"/>
        <v>0</v>
      </c>
      <c r="CY373" s="61">
        <f t="shared" si="401"/>
        <v>0</v>
      </c>
      <c r="CZ373" s="61">
        <f t="shared" si="401"/>
        <v>0</v>
      </c>
      <c r="DA373" s="61">
        <f t="shared" si="401"/>
        <v>0</v>
      </c>
      <c r="DB373" s="61">
        <f t="shared" si="401"/>
        <v>0</v>
      </c>
      <c r="DC373" s="61">
        <f t="shared" si="401"/>
        <v>0</v>
      </c>
      <c r="DD373" s="61">
        <f t="shared" si="401"/>
        <v>0</v>
      </c>
      <c r="DE373" s="61">
        <f t="shared" si="401"/>
        <v>0</v>
      </c>
      <c r="DF373" s="61">
        <f t="shared" si="401"/>
        <v>0</v>
      </c>
      <c r="DG373" s="61">
        <f t="shared" si="401"/>
        <v>0</v>
      </c>
      <c r="DH373" s="61">
        <f t="shared" si="401"/>
        <v>0.117868124359412</v>
      </c>
      <c r="DI373" s="61">
        <f t="shared" si="401"/>
        <v>0.11991800478305401</v>
      </c>
      <c r="DJ373" s="61">
        <f t="shared" si="401"/>
        <v>0.12230953194397</v>
      </c>
      <c r="DK373" s="61">
        <f t="shared" si="401"/>
        <v>0.12401776563033801</v>
      </c>
      <c r="DL373" s="61">
        <f t="shared" si="401"/>
        <v>0.12606764605397999</v>
      </c>
      <c r="DM373" s="61">
        <f t="shared" si="401"/>
        <v>0.12811752647762201</v>
      </c>
      <c r="DN373" s="61">
        <f t="shared" si="385"/>
        <v>0.13016740690126399</v>
      </c>
      <c r="DO373" s="61">
        <f t="shared" si="385"/>
        <v>0.13153399385035899</v>
      </c>
      <c r="DP373" s="61">
        <f t="shared" si="385"/>
        <v>0</v>
      </c>
      <c r="DQ373" s="61">
        <f t="shared" si="383"/>
        <v>0</v>
      </c>
      <c r="DR373" s="61">
        <f t="shared" si="383"/>
        <v>0</v>
      </c>
      <c r="DS373" s="61">
        <f t="shared" si="363"/>
        <v>0</v>
      </c>
      <c r="DT373" s="61">
        <f t="shared" si="363"/>
        <v>0</v>
      </c>
      <c r="DU373" s="61">
        <f t="shared" si="363"/>
        <v>0</v>
      </c>
      <c r="DV373" s="61">
        <f t="shared" si="363"/>
        <v>0</v>
      </c>
      <c r="DW373" s="61">
        <f t="shared" si="399"/>
        <v>0</v>
      </c>
      <c r="DX373" s="61">
        <f t="shared" si="399"/>
        <v>0</v>
      </c>
      <c r="DY373" s="61">
        <f t="shared" si="399"/>
        <v>0</v>
      </c>
      <c r="DZ373" s="61">
        <f t="shared" si="394"/>
        <v>1</v>
      </c>
    </row>
    <row r="374" spans="2:130">
      <c r="C374" s="53">
        <v>2052</v>
      </c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>
        <f t="shared" si="387"/>
        <v>0</v>
      </c>
      <c r="AK374" s="64">
        <f t="shared" si="388"/>
        <v>0</v>
      </c>
      <c r="AL374" s="64">
        <f t="shared" si="389"/>
        <v>0</v>
      </c>
      <c r="AM374" s="64">
        <f t="shared" si="390"/>
        <v>0</v>
      </c>
      <c r="AN374" s="64">
        <f t="shared" si="391"/>
        <v>0</v>
      </c>
      <c r="AO374" s="64">
        <f t="shared" si="392"/>
        <v>0</v>
      </c>
      <c r="AP374" s="64">
        <f t="shared" si="393"/>
        <v>0</v>
      </c>
      <c r="AQ374" s="64">
        <f t="shared" si="395"/>
        <v>0</v>
      </c>
      <c r="AR374" s="64">
        <f t="shared" si="397"/>
        <v>0</v>
      </c>
      <c r="AS374" s="64">
        <f t="shared" si="400"/>
        <v>0</v>
      </c>
      <c r="AT374" s="64">
        <f t="shared" si="402"/>
        <v>0</v>
      </c>
      <c r="AU374" s="64">
        <f t="shared" si="403"/>
        <v>0</v>
      </c>
      <c r="AV374" s="64">
        <f t="shared" si="404"/>
        <v>131.625</v>
      </c>
      <c r="AW374" s="64">
        <f t="shared" si="406"/>
        <v>134.25</v>
      </c>
      <c r="AX374" s="64">
        <f t="shared" si="408"/>
        <v>136.125</v>
      </c>
      <c r="AY374" s="64">
        <f t="shared" si="409"/>
        <v>138.375</v>
      </c>
      <c r="AZ374" s="64">
        <f t="shared" si="410"/>
        <v>140.625</v>
      </c>
      <c r="BA374" s="64">
        <f t="shared" si="411"/>
        <v>142.875</v>
      </c>
      <c r="BB374" s="64">
        <f t="shared" ref="BB374:BB382" si="412">VLOOKUP($C$116,$D$3:$K$63,$A$72,0)*(B324-B323)</f>
        <v>144.375</v>
      </c>
      <c r="BC374" s="64">
        <f>VLOOKUP($C$117,$D$3:$K$63,$A$72,0)*(B323-B322)</f>
        <v>145.125</v>
      </c>
      <c r="BD374" s="64">
        <f>VLOOKUP($C$118,$D$3:$K$63,$A$72,0)*B322</f>
        <v>0</v>
      </c>
      <c r="BE374" s="64"/>
      <c r="BF374" s="64"/>
      <c r="BG374" s="64"/>
      <c r="BH374" s="64"/>
      <c r="BI374" s="64"/>
      <c r="BJ374" s="64"/>
      <c r="BK374" s="64"/>
      <c r="BL374" s="64"/>
      <c r="BM374" s="54">
        <f t="shared" si="344"/>
        <v>1113.375</v>
      </c>
      <c r="BP374" s="53">
        <v>2052</v>
      </c>
      <c r="BQ374" s="61">
        <f t="shared" si="407"/>
        <v>0</v>
      </c>
      <c r="BR374" s="61">
        <f t="shared" si="407"/>
        <v>0</v>
      </c>
      <c r="BS374" s="61">
        <f t="shared" si="407"/>
        <v>0</v>
      </c>
      <c r="BT374" s="61">
        <f t="shared" si="407"/>
        <v>0</v>
      </c>
      <c r="BU374" s="61">
        <f t="shared" si="407"/>
        <v>0</v>
      </c>
      <c r="BV374" s="61">
        <f t="shared" si="407"/>
        <v>0</v>
      </c>
      <c r="BW374" s="61">
        <f t="shared" si="407"/>
        <v>0</v>
      </c>
      <c r="BX374" s="61">
        <f t="shared" si="407"/>
        <v>0</v>
      </c>
      <c r="BY374" s="61">
        <f t="shared" si="407"/>
        <v>0</v>
      </c>
      <c r="BZ374" s="61">
        <f t="shared" si="407"/>
        <v>0</v>
      </c>
      <c r="CA374" s="61">
        <f t="shared" si="407"/>
        <v>0</v>
      </c>
      <c r="CB374" s="61">
        <f t="shared" si="407"/>
        <v>0</v>
      </c>
      <c r="CC374" s="61">
        <f t="shared" si="407"/>
        <v>0</v>
      </c>
      <c r="CD374" s="61">
        <f t="shared" si="407"/>
        <v>0</v>
      </c>
      <c r="CE374" s="61">
        <f t="shared" si="407"/>
        <v>0</v>
      </c>
      <c r="CF374" s="61">
        <f t="shared" si="405"/>
        <v>0</v>
      </c>
      <c r="CG374" s="61">
        <f t="shared" si="398"/>
        <v>0</v>
      </c>
      <c r="CH374" s="61">
        <f t="shared" si="398"/>
        <v>0</v>
      </c>
      <c r="CI374" s="61">
        <f t="shared" si="398"/>
        <v>0</v>
      </c>
      <c r="CJ374" s="61">
        <f t="shared" si="398"/>
        <v>0</v>
      </c>
      <c r="CK374" s="61">
        <f t="shared" si="396"/>
        <v>0</v>
      </c>
      <c r="CL374" s="61">
        <f t="shared" si="396"/>
        <v>0</v>
      </c>
      <c r="CM374" s="61">
        <f t="shared" si="396"/>
        <v>0</v>
      </c>
      <c r="CN374" s="61">
        <f t="shared" si="396"/>
        <v>0</v>
      </c>
      <c r="CO374" s="61">
        <f t="shared" si="396"/>
        <v>0</v>
      </c>
      <c r="CP374" s="61">
        <f t="shared" si="396"/>
        <v>0</v>
      </c>
      <c r="CQ374" s="61">
        <f t="shared" si="396"/>
        <v>0</v>
      </c>
      <c r="CR374" s="61">
        <f t="shared" si="396"/>
        <v>0</v>
      </c>
      <c r="CS374" s="61">
        <f t="shared" si="396"/>
        <v>0</v>
      </c>
      <c r="CT374" s="61">
        <f t="shared" si="396"/>
        <v>0</v>
      </c>
      <c r="CU374" s="61">
        <f t="shared" si="396"/>
        <v>0</v>
      </c>
      <c r="CV374" s="61">
        <f t="shared" si="396"/>
        <v>0</v>
      </c>
      <c r="CW374" s="61">
        <f t="shared" si="376"/>
        <v>0</v>
      </c>
      <c r="CX374" s="61">
        <f t="shared" si="376"/>
        <v>0</v>
      </c>
      <c r="CY374" s="61">
        <f t="shared" si="401"/>
        <v>0</v>
      </c>
      <c r="CZ374" s="61">
        <f t="shared" si="401"/>
        <v>0</v>
      </c>
      <c r="DA374" s="61">
        <f t="shared" si="401"/>
        <v>0</v>
      </c>
      <c r="DB374" s="61">
        <f t="shared" si="401"/>
        <v>0</v>
      </c>
      <c r="DC374" s="61">
        <f t="shared" si="401"/>
        <v>0</v>
      </c>
      <c r="DD374" s="61">
        <f t="shared" si="401"/>
        <v>0</v>
      </c>
      <c r="DE374" s="61">
        <f t="shared" si="401"/>
        <v>0</v>
      </c>
      <c r="DF374" s="61">
        <f t="shared" si="401"/>
        <v>0</v>
      </c>
      <c r="DG374" s="61">
        <f t="shared" si="401"/>
        <v>0</v>
      </c>
      <c r="DH374" s="61">
        <f t="shared" si="401"/>
        <v>0</v>
      </c>
      <c r="DI374" s="61">
        <f t="shared" si="401"/>
        <v>0.118221623442236</v>
      </c>
      <c r="DJ374" s="61">
        <f t="shared" si="401"/>
        <v>0.12057931963624099</v>
      </c>
      <c r="DK374" s="61">
        <f t="shared" si="401"/>
        <v>0.12226338834624501</v>
      </c>
      <c r="DL374" s="61">
        <f t="shared" si="401"/>
        <v>0.124284270798249</v>
      </c>
      <c r="DM374" s="61">
        <f t="shared" si="401"/>
        <v>0.12630515325025299</v>
      </c>
      <c r="DN374" s="61">
        <f t="shared" si="385"/>
        <v>0.12832603570225701</v>
      </c>
      <c r="DO374" s="61">
        <f t="shared" si="385"/>
        <v>0.12967329067025901</v>
      </c>
      <c r="DP374" s="61">
        <f t="shared" si="385"/>
        <v>0.130346918154261</v>
      </c>
      <c r="DQ374" s="61">
        <f t="shared" si="383"/>
        <v>0</v>
      </c>
      <c r="DR374" s="61">
        <f t="shared" si="383"/>
        <v>0</v>
      </c>
      <c r="DS374" s="61">
        <f t="shared" si="363"/>
        <v>0</v>
      </c>
      <c r="DT374" s="61">
        <f t="shared" si="363"/>
        <v>0</v>
      </c>
      <c r="DU374" s="61">
        <f t="shared" si="363"/>
        <v>0</v>
      </c>
      <c r="DV374" s="61">
        <f t="shared" si="363"/>
        <v>0</v>
      </c>
      <c r="DW374" s="61">
        <f t="shared" si="399"/>
        <v>0</v>
      </c>
      <c r="DX374" s="61">
        <f t="shared" si="399"/>
        <v>0</v>
      </c>
      <c r="DY374" s="61">
        <f t="shared" si="399"/>
        <v>0</v>
      </c>
      <c r="DZ374" s="61">
        <f t="shared" si="394"/>
        <v>1</v>
      </c>
    </row>
    <row r="375" spans="2:130">
      <c r="C375" s="53">
        <v>2053</v>
      </c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>
        <f t="shared" si="388"/>
        <v>0</v>
      </c>
      <c r="AL375" s="64">
        <f t="shared" si="389"/>
        <v>0</v>
      </c>
      <c r="AM375" s="64">
        <f t="shared" si="390"/>
        <v>0</v>
      </c>
      <c r="AN375" s="64">
        <f t="shared" si="391"/>
        <v>0</v>
      </c>
      <c r="AO375" s="64">
        <f t="shared" si="392"/>
        <v>0</v>
      </c>
      <c r="AP375" s="64">
        <f t="shared" si="393"/>
        <v>0</v>
      </c>
      <c r="AQ375" s="64">
        <f t="shared" si="395"/>
        <v>0</v>
      </c>
      <c r="AR375" s="64">
        <f t="shared" si="397"/>
        <v>0</v>
      </c>
      <c r="AS375" s="64">
        <f t="shared" si="400"/>
        <v>0</v>
      </c>
      <c r="AT375" s="64">
        <f t="shared" si="402"/>
        <v>0</v>
      </c>
      <c r="AU375" s="64">
        <f t="shared" si="403"/>
        <v>0</v>
      </c>
      <c r="AV375" s="64">
        <f t="shared" si="404"/>
        <v>0</v>
      </c>
      <c r="AW375" s="64">
        <f t="shared" si="406"/>
        <v>134.25</v>
      </c>
      <c r="AX375" s="64">
        <f t="shared" si="408"/>
        <v>136.125</v>
      </c>
      <c r="AY375" s="64">
        <f t="shared" si="409"/>
        <v>138.375</v>
      </c>
      <c r="AZ375" s="64">
        <f t="shared" si="410"/>
        <v>140.625</v>
      </c>
      <c r="BA375" s="64">
        <f t="shared" si="411"/>
        <v>142.875</v>
      </c>
      <c r="BB375" s="64">
        <f t="shared" si="412"/>
        <v>144.375</v>
      </c>
      <c r="BC375" s="64">
        <f t="shared" ref="BC375:BC382" si="413">VLOOKUP($C$117,$D$3:$K$63,$A$72,0)*(B324-B323)</f>
        <v>145.125</v>
      </c>
      <c r="BD375" s="64">
        <f>VLOOKUP($C$118,$D$3:$K$63,$A$72,0)*(B323-B322)</f>
        <v>145.125</v>
      </c>
      <c r="BE375" s="64">
        <f>VLOOKUP($C$119,$D$3:$K$63,$A$72,0)*B322</f>
        <v>0</v>
      </c>
      <c r="BF375" s="64"/>
      <c r="BG375" s="64"/>
      <c r="BH375" s="64"/>
      <c r="BI375" s="64"/>
      <c r="BJ375" s="64"/>
      <c r="BK375" s="64"/>
      <c r="BL375" s="64"/>
      <c r="BM375" s="54">
        <f t="shared" si="344"/>
        <v>1126.875</v>
      </c>
      <c r="BP375" s="53">
        <v>2053</v>
      </c>
      <c r="BQ375" s="61">
        <f t="shared" si="407"/>
        <v>0</v>
      </c>
      <c r="BR375" s="61">
        <f t="shared" si="407"/>
        <v>0</v>
      </c>
      <c r="BS375" s="61">
        <f t="shared" si="407"/>
        <v>0</v>
      </c>
      <c r="BT375" s="61">
        <f t="shared" si="407"/>
        <v>0</v>
      </c>
      <c r="BU375" s="61">
        <f t="shared" si="407"/>
        <v>0</v>
      </c>
      <c r="BV375" s="61">
        <f t="shared" si="407"/>
        <v>0</v>
      </c>
      <c r="BW375" s="61">
        <f t="shared" si="407"/>
        <v>0</v>
      </c>
      <c r="BX375" s="61">
        <f t="shared" si="407"/>
        <v>0</v>
      </c>
      <c r="BY375" s="61">
        <f t="shared" si="407"/>
        <v>0</v>
      </c>
      <c r="BZ375" s="61">
        <f t="shared" si="407"/>
        <v>0</v>
      </c>
      <c r="CA375" s="61">
        <f t="shared" si="407"/>
        <v>0</v>
      </c>
      <c r="CB375" s="61">
        <f t="shared" si="407"/>
        <v>0</v>
      </c>
      <c r="CC375" s="61">
        <f t="shared" si="407"/>
        <v>0</v>
      </c>
      <c r="CD375" s="61">
        <f t="shared" si="407"/>
        <v>0</v>
      </c>
      <c r="CE375" s="61">
        <f t="shared" si="407"/>
        <v>0</v>
      </c>
      <c r="CF375" s="61">
        <f t="shared" si="405"/>
        <v>0</v>
      </c>
      <c r="CG375" s="61">
        <f t="shared" si="398"/>
        <v>0</v>
      </c>
      <c r="CH375" s="61">
        <f t="shared" si="398"/>
        <v>0</v>
      </c>
      <c r="CI375" s="61">
        <f t="shared" si="398"/>
        <v>0</v>
      </c>
      <c r="CJ375" s="61">
        <f t="shared" si="398"/>
        <v>0</v>
      </c>
      <c r="CK375" s="61">
        <f t="shared" si="396"/>
        <v>0</v>
      </c>
      <c r="CL375" s="61">
        <f t="shared" si="396"/>
        <v>0</v>
      </c>
      <c r="CM375" s="61">
        <f t="shared" si="396"/>
        <v>0</v>
      </c>
      <c r="CN375" s="61">
        <f t="shared" si="396"/>
        <v>0</v>
      </c>
      <c r="CO375" s="61">
        <f t="shared" si="396"/>
        <v>0</v>
      </c>
      <c r="CP375" s="61">
        <f t="shared" si="396"/>
        <v>0</v>
      </c>
      <c r="CQ375" s="61">
        <f t="shared" si="396"/>
        <v>0</v>
      </c>
      <c r="CR375" s="61">
        <f t="shared" si="396"/>
        <v>0</v>
      </c>
      <c r="CS375" s="61">
        <f t="shared" si="396"/>
        <v>0</v>
      </c>
      <c r="CT375" s="61">
        <f t="shared" si="396"/>
        <v>0</v>
      </c>
      <c r="CU375" s="61">
        <f t="shared" si="396"/>
        <v>0</v>
      </c>
      <c r="CV375" s="61">
        <f t="shared" si="396"/>
        <v>0</v>
      </c>
      <c r="CW375" s="61">
        <f t="shared" si="376"/>
        <v>0</v>
      </c>
      <c r="CX375" s="61">
        <f t="shared" si="376"/>
        <v>0</v>
      </c>
      <c r="CY375" s="61">
        <f t="shared" si="401"/>
        <v>0</v>
      </c>
      <c r="CZ375" s="61">
        <f t="shared" si="401"/>
        <v>0</v>
      </c>
      <c r="DA375" s="61">
        <f t="shared" si="401"/>
        <v>0</v>
      </c>
      <c r="DB375" s="61">
        <f t="shared" si="401"/>
        <v>0</v>
      </c>
      <c r="DC375" s="61">
        <f t="shared" si="401"/>
        <v>0</v>
      </c>
      <c r="DD375" s="61">
        <f t="shared" si="401"/>
        <v>0</v>
      </c>
      <c r="DE375" s="61">
        <f t="shared" si="401"/>
        <v>0</v>
      </c>
      <c r="DF375" s="61">
        <f t="shared" si="401"/>
        <v>0</v>
      </c>
      <c r="DG375" s="61">
        <f t="shared" si="401"/>
        <v>0</v>
      </c>
      <c r="DH375" s="61">
        <f t="shared" si="401"/>
        <v>0</v>
      </c>
      <c r="DI375" s="61">
        <f t="shared" si="401"/>
        <v>0</v>
      </c>
      <c r="DJ375" s="61">
        <f t="shared" si="401"/>
        <v>0.119134775374376</v>
      </c>
      <c r="DK375" s="61">
        <f t="shared" si="401"/>
        <v>0.120798668885191</v>
      </c>
      <c r="DL375" s="61">
        <f t="shared" si="401"/>
        <v>0.12279534109817</v>
      </c>
      <c r="DM375" s="61">
        <f t="shared" si="401"/>
        <v>0.124792013311148</v>
      </c>
      <c r="DN375" s="61">
        <f t="shared" si="385"/>
        <v>0.126788685524126</v>
      </c>
      <c r="DO375" s="61">
        <f t="shared" si="385"/>
        <v>0.128119800332779</v>
      </c>
      <c r="DP375" s="61">
        <f t="shared" si="385"/>
        <v>0.12878535773710501</v>
      </c>
      <c r="DQ375" s="61">
        <f t="shared" si="383"/>
        <v>0.12878535773710501</v>
      </c>
      <c r="DR375" s="61">
        <f t="shared" si="383"/>
        <v>0</v>
      </c>
      <c r="DS375" s="61">
        <f t="shared" si="363"/>
        <v>0</v>
      </c>
      <c r="DT375" s="61">
        <f t="shared" si="363"/>
        <v>0</v>
      </c>
      <c r="DU375" s="61">
        <f t="shared" si="363"/>
        <v>0</v>
      </c>
      <c r="DV375" s="61">
        <f t="shared" si="363"/>
        <v>0</v>
      </c>
      <c r="DW375" s="61">
        <f t="shared" si="399"/>
        <v>0</v>
      </c>
      <c r="DX375" s="61">
        <f t="shared" si="399"/>
        <v>0</v>
      </c>
      <c r="DY375" s="61">
        <f t="shared" si="399"/>
        <v>0</v>
      </c>
      <c r="DZ375" s="61">
        <f t="shared" si="394"/>
        <v>1</v>
      </c>
    </row>
    <row r="376" spans="2:130">
      <c r="C376" s="53">
        <v>2054</v>
      </c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>
        <f t="shared" si="389"/>
        <v>0</v>
      </c>
      <c r="AM376" s="64">
        <f t="shared" si="390"/>
        <v>0</v>
      </c>
      <c r="AN376" s="64">
        <f t="shared" si="391"/>
        <v>0</v>
      </c>
      <c r="AO376" s="64">
        <f t="shared" si="392"/>
        <v>0</v>
      </c>
      <c r="AP376" s="64">
        <f t="shared" si="393"/>
        <v>0</v>
      </c>
      <c r="AQ376" s="64">
        <f t="shared" si="395"/>
        <v>0</v>
      </c>
      <c r="AR376" s="64">
        <f t="shared" si="397"/>
        <v>0</v>
      </c>
      <c r="AS376" s="64">
        <f t="shared" si="400"/>
        <v>0</v>
      </c>
      <c r="AT376" s="64">
        <f t="shared" si="402"/>
        <v>0</v>
      </c>
      <c r="AU376" s="64">
        <f t="shared" si="403"/>
        <v>0</v>
      </c>
      <c r="AV376" s="64">
        <f t="shared" si="404"/>
        <v>0</v>
      </c>
      <c r="AW376" s="64">
        <f t="shared" si="406"/>
        <v>0</v>
      </c>
      <c r="AX376" s="64">
        <f t="shared" si="408"/>
        <v>136.125</v>
      </c>
      <c r="AY376" s="64">
        <f t="shared" si="409"/>
        <v>138.375</v>
      </c>
      <c r="AZ376" s="64">
        <f t="shared" si="410"/>
        <v>140.625</v>
      </c>
      <c r="BA376" s="64">
        <f t="shared" si="411"/>
        <v>142.875</v>
      </c>
      <c r="BB376" s="64">
        <f t="shared" si="412"/>
        <v>144.375</v>
      </c>
      <c r="BC376" s="64">
        <f t="shared" si="413"/>
        <v>145.125</v>
      </c>
      <c r="BD376" s="64">
        <f t="shared" ref="BD376:BD382" si="414">VLOOKUP($C$118,$D$3:$K$63,$A$72,0)*(B324-B323)</f>
        <v>145.125</v>
      </c>
      <c r="BE376" s="64">
        <f>VLOOKUP($C$119,$D$3:$K$63,$A$72,0)*(B323-B322)</f>
        <v>145.5</v>
      </c>
      <c r="BF376" s="64">
        <f>VLOOKUP($C$120,$D$3:$K$63,$A$72,0)*B322</f>
        <v>0</v>
      </c>
      <c r="BG376" s="64"/>
      <c r="BH376" s="64"/>
      <c r="BI376" s="64"/>
      <c r="BJ376" s="64"/>
      <c r="BK376" s="64"/>
      <c r="BL376" s="64"/>
      <c r="BM376" s="54">
        <f t="shared" si="344"/>
        <v>1138.125</v>
      </c>
      <c r="BP376" s="53">
        <v>2054</v>
      </c>
      <c r="BQ376" s="61">
        <f t="shared" si="407"/>
        <v>0</v>
      </c>
      <c r="BR376" s="61">
        <f t="shared" si="407"/>
        <v>0</v>
      </c>
      <c r="BS376" s="61">
        <f t="shared" si="407"/>
        <v>0</v>
      </c>
      <c r="BT376" s="61">
        <f t="shared" si="407"/>
        <v>0</v>
      </c>
      <c r="BU376" s="61">
        <f t="shared" si="407"/>
        <v>0</v>
      </c>
      <c r="BV376" s="61">
        <f t="shared" si="407"/>
        <v>0</v>
      </c>
      <c r="BW376" s="61">
        <f t="shared" si="407"/>
        <v>0</v>
      </c>
      <c r="BX376" s="61">
        <f t="shared" si="407"/>
        <v>0</v>
      </c>
      <c r="BY376" s="61">
        <f t="shared" si="407"/>
        <v>0</v>
      </c>
      <c r="BZ376" s="61">
        <f t="shared" si="407"/>
        <v>0</v>
      </c>
      <c r="CA376" s="61">
        <f t="shared" si="407"/>
        <v>0</v>
      </c>
      <c r="CB376" s="61">
        <f t="shared" si="407"/>
        <v>0</v>
      </c>
      <c r="CC376" s="61">
        <f t="shared" si="407"/>
        <v>0</v>
      </c>
      <c r="CD376" s="61">
        <f t="shared" si="407"/>
        <v>0</v>
      </c>
      <c r="CE376" s="61">
        <f t="shared" si="407"/>
        <v>0</v>
      </c>
      <c r="CF376" s="61">
        <f t="shared" si="405"/>
        <v>0</v>
      </c>
      <c r="CG376" s="61">
        <f t="shared" si="398"/>
        <v>0</v>
      </c>
      <c r="CH376" s="61">
        <f t="shared" si="398"/>
        <v>0</v>
      </c>
      <c r="CI376" s="61">
        <f t="shared" si="398"/>
        <v>0</v>
      </c>
      <c r="CJ376" s="61">
        <f t="shared" si="398"/>
        <v>0</v>
      </c>
      <c r="CK376" s="61">
        <f t="shared" si="396"/>
        <v>0</v>
      </c>
      <c r="CL376" s="61">
        <f t="shared" si="396"/>
        <v>0</v>
      </c>
      <c r="CM376" s="61">
        <f t="shared" si="396"/>
        <v>0</v>
      </c>
      <c r="CN376" s="61">
        <f t="shared" si="396"/>
        <v>0</v>
      </c>
      <c r="CO376" s="61">
        <f t="shared" si="396"/>
        <v>0</v>
      </c>
      <c r="CP376" s="61">
        <f t="shared" si="396"/>
        <v>0</v>
      </c>
      <c r="CQ376" s="61">
        <f t="shared" si="396"/>
        <v>0</v>
      </c>
      <c r="CR376" s="61">
        <f t="shared" si="396"/>
        <v>0</v>
      </c>
      <c r="CS376" s="61">
        <f t="shared" si="396"/>
        <v>0</v>
      </c>
      <c r="CT376" s="61">
        <f t="shared" si="396"/>
        <v>0</v>
      </c>
      <c r="CU376" s="61">
        <f t="shared" si="396"/>
        <v>0</v>
      </c>
      <c r="CV376" s="61">
        <f t="shared" si="396"/>
        <v>0</v>
      </c>
      <c r="CW376" s="61">
        <f t="shared" si="376"/>
        <v>0</v>
      </c>
      <c r="CX376" s="61">
        <f t="shared" si="376"/>
        <v>0</v>
      </c>
      <c r="CY376" s="61">
        <f t="shared" si="401"/>
        <v>0</v>
      </c>
      <c r="CZ376" s="61">
        <f t="shared" si="401"/>
        <v>0</v>
      </c>
      <c r="DA376" s="61">
        <f t="shared" si="401"/>
        <v>0</v>
      </c>
      <c r="DB376" s="61">
        <f t="shared" si="401"/>
        <v>0</v>
      </c>
      <c r="DC376" s="61">
        <f t="shared" si="401"/>
        <v>0</v>
      </c>
      <c r="DD376" s="61">
        <f t="shared" si="401"/>
        <v>0</v>
      </c>
      <c r="DE376" s="61">
        <f t="shared" si="401"/>
        <v>0</v>
      </c>
      <c r="DF376" s="61">
        <f t="shared" si="401"/>
        <v>0</v>
      </c>
      <c r="DG376" s="61">
        <f t="shared" si="401"/>
        <v>0</v>
      </c>
      <c r="DH376" s="61">
        <f t="shared" si="401"/>
        <v>0</v>
      </c>
      <c r="DI376" s="61">
        <f t="shared" si="401"/>
        <v>0</v>
      </c>
      <c r="DJ376" s="61">
        <f t="shared" si="401"/>
        <v>0</v>
      </c>
      <c r="DK376" s="61">
        <f t="shared" si="401"/>
        <v>0.119604612850082</v>
      </c>
      <c r="DL376" s="61">
        <f t="shared" si="401"/>
        <v>0.121581548599671</v>
      </c>
      <c r="DM376" s="61">
        <f t="shared" si="401"/>
        <v>0.12355848434925901</v>
      </c>
      <c r="DN376" s="61">
        <f t="shared" si="385"/>
        <v>0.12553542009884699</v>
      </c>
      <c r="DO376" s="61">
        <f t="shared" si="385"/>
        <v>0.12685337726523899</v>
      </c>
      <c r="DP376" s="61">
        <f t="shared" si="385"/>
        <v>0.12751235584843501</v>
      </c>
      <c r="DQ376" s="61">
        <f t="shared" si="383"/>
        <v>0.12751235584843501</v>
      </c>
      <c r="DR376" s="61">
        <f t="shared" si="383"/>
        <v>0.12784184514003299</v>
      </c>
      <c r="DS376" s="61">
        <f t="shared" si="363"/>
        <v>0</v>
      </c>
      <c r="DT376" s="61">
        <f t="shared" si="363"/>
        <v>0</v>
      </c>
      <c r="DU376" s="61">
        <f t="shared" si="363"/>
        <v>0</v>
      </c>
      <c r="DV376" s="61">
        <f t="shared" si="363"/>
        <v>0</v>
      </c>
      <c r="DW376" s="61">
        <f t="shared" si="399"/>
        <v>0</v>
      </c>
      <c r="DX376" s="61">
        <f t="shared" si="399"/>
        <v>0</v>
      </c>
      <c r="DY376" s="61">
        <f t="shared" si="399"/>
        <v>0</v>
      </c>
      <c r="DZ376" s="61">
        <f t="shared" si="394"/>
        <v>1</v>
      </c>
    </row>
    <row r="377" spans="2:130">
      <c r="C377" s="53">
        <v>2055</v>
      </c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>
        <f t="shared" si="390"/>
        <v>0</v>
      </c>
      <c r="AN377" s="64">
        <f t="shared" si="391"/>
        <v>0</v>
      </c>
      <c r="AO377" s="64">
        <f t="shared" si="392"/>
        <v>0</v>
      </c>
      <c r="AP377" s="64">
        <f t="shared" si="393"/>
        <v>0</v>
      </c>
      <c r="AQ377" s="64">
        <f t="shared" si="395"/>
        <v>0</v>
      </c>
      <c r="AR377" s="64">
        <f t="shared" si="397"/>
        <v>0</v>
      </c>
      <c r="AS377" s="64">
        <f t="shared" si="400"/>
        <v>0</v>
      </c>
      <c r="AT377" s="64">
        <f t="shared" si="402"/>
        <v>0</v>
      </c>
      <c r="AU377" s="64">
        <f t="shared" si="403"/>
        <v>0</v>
      </c>
      <c r="AV377" s="64">
        <f t="shared" si="404"/>
        <v>0</v>
      </c>
      <c r="AW377" s="64">
        <f t="shared" si="406"/>
        <v>0</v>
      </c>
      <c r="AX377" s="64">
        <f t="shared" si="408"/>
        <v>0</v>
      </c>
      <c r="AY377" s="64">
        <f t="shared" si="409"/>
        <v>138.375</v>
      </c>
      <c r="AZ377" s="64">
        <f t="shared" si="410"/>
        <v>140.625</v>
      </c>
      <c r="BA377" s="64">
        <f t="shared" si="411"/>
        <v>142.875</v>
      </c>
      <c r="BB377" s="64">
        <f t="shared" si="412"/>
        <v>144.375</v>
      </c>
      <c r="BC377" s="64">
        <f t="shared" si="413"/>
        <v>145.125</v>
      </c>
      <c r="BD377" s="64">
        <f t="shared" si="414"/>
        <v>145.125</v>
      </c>
      <c r="BE377" s="64">
        <f t="shared" ref="BE377:BE382" si="415">VLOOKUP($C$119,$D$3:$K$63,$A$72,0)*(B324-B323)</f>
        <v>145.5</v>
      </c>
      <c r="BF377" s="64">
        <f>VLOOKUP($C$120,$D$3:$K$63,$A$72,0)*(B323-B322)</f>
        <v>145.5</v>
      </c>
      <c r="BG377" s="64">
        <f>VLOOKUP($C$121,$D$3:$K$63,$A$72,0)*B322</f>
        <v>0</v>
      </c>
      <c r="BH377" s="64"/>
      <c r="BI377" s="64"/>
      <c r="BJ377" s="64"/>
      <c r="BK377" s="64"/>
      <c r="BL377" s="64"/>
      <c r="BM377" s="54">
        <f t="shared" si="344"/>
        <v>1147.5</v>
      </c>
      <c r="BP377" s="53">
        <v>2055</v>
      </c>
      <c r="BQ377" s="61">
        <f t="shared" si="407"/>
        <v>0</v>
      </c>
      <c r="BR377" s="61">
        <f t="shared" si="407"/>
        <v>0</v>
      </c>
      <c r="BS377" s="61">
        <f t="shared" si="407"/>
        <v>0</v>
      </c>
      <c r="BT377" s="61">
        <f t="shared" si="407"/>
        <v>0</v>
      </c>
      <c r="BU377" s="61">
        <f t="shared" si="407"/>
        <v>0</v>
      </c>
      <c r="BV377" s="61">
        <f t="shared" si="407"/>
        <v>0</v>
      </c>
      <c r="BW377" s="61">
        <f t="shared" si="407"/>
        <v>0</v>
      </c>
      <c r="BX377" s="61">
        <f t="shared" si="407"/>
        <v>0</v>
      </c>
      <c r="BY377" s="61">
        <f t="shared" si="407"/>
        <v>0</v>
      </c>
      <c r="BZ377" s="61">
        <f t="shared" si="407"/>
        <v>0</v>
      </c>
      <c r="CA377" s="61">
        <f t="shared" si="407"/>
        <v>0</v>
      </c>
      <c r="CB377" s="61">
        <f t="shared" si="407"/>
        <v>0</v>
      </c>
      <c r="CC377" s="61">
        <f t="shared" si="407"/>
        <v>0</v>
      </c>
      <c r="CD377" s="61">
        <f t="shared" si="407"/>
        <v>0</v>
      </c>
      <c r="CE377" s="61">
        <f t="shared" si="407"/>
        <v>0</v>
      </c>
      <c r="CF377" s="61">
        <f t="shared" si="405"/>
        <v>0</v>
      </c>
      <c r="CG377" s="61">
        <f t="shared" si="398"/>
        <v>0</v>
      </c>
      <c r="CH377" s="61">
        <f t="shared" si="398"/>
        <v>0</v>
      </c>
      <c r="CI377" s="61">
        <f t="shared" si="398"/>
        <v>0</v>
      </c>
      <c r="CJ377" s="61">
        <f t="shared" si="398"/>
        <v>0</v>
      </c>
      <c r="CK377" s="61">
        <f t="shared" si="396"/>
        <v>0</v>
      </c>
      <c r="CL377" s="61">
        <f t="shared" si="396"/>
        <v>0</v>
      </c>
      <c r="CM377" s="61">
        <f t="shared" si="396"/>
        <v>0</v>
      </c>
      <c r="CN377" s="61">
        <f t="shared" si="396"/>
        <v>0</v>
      </c>
      <c r="CO377" s="61">
        <f t="shared" si="396"/>
        <v>0</v>
      </c>
      <c r="CP377" s="61">
        <f t="shared" si="396"/>
        <v>0</v>
      </c>
      <c r="CQ377" s="61">
        <f t="shared" si="396"/>
        <v>0</v>
      </c>
      <c r="CR377" s="61">
        <f t="shared" si="396"/>
        <v>0</v>
      </c>
      <c r="CS377" s="61">
        <f t="shared" si="396"/>
        <v>0</v>
      </c>
      <c r="CT377" s="61">
        <f t="shared" si="396"/>
        <v>0</v>
      </c>
      <c r="CU377" s="61">
        <f t="shared" si="396"/>
        <v>0</v>
      </c>
      <c r="CV377" s="61">
        <f t="shared" si="396"/>
        <v>0</v>
      </c>
      <c r="CW377" s="61">
        <f t="shared" si="376"/>
        <v>0</v>
      </c>
      <c r="CX377" s="61">
        <f t="shared" si="376"/>
        <v>0</v>
      </c>
      <c r="CY377" s="61">
        <f t="shared" si="401"/>
        <v>0</v>
      </c>
      <c r="CZ377" s="61">
        <f t="shared" si="401"/>
        <v>0</v>
      </c>
      <c r="DA377" s="61">
        <f t="shared" si="401"/>
        <v>0</v>
      </c>
      <c r="DB377" s="61">
        <f t="shared" si="401"/>
        <v>0</v>
      </c>
      <c r="DC377" s="61">
        <f t="shared" si="401"/>
        <v>0</v>
      </c>
      <c r="DD377" s="61">
        <f t="shared" si="401"/>
        <v>0</v>
      </c>
      <c r="DE377" s="61">
        <f t="shared" si="401"/>
        <v>0</v>
      </c>
      <c r="DF377" s="61">
        <f t="shared" si="401"/>
        <v>0</v>
      </c>
      <c r="DG377" s="61">
        <f t="shared" si="401"/>
        <v>0</v>
      </c>
      <c r="DH377" s="61">
        <f t="shared" si="401"/>
        <v>0</v>
      </c>
      <c r="DI377" s="61">
        <f t="shared" si="401"/>
        <v>0</v>
      </c>
      <c r="DJ377" s="61">
        <f t="shared" si="401"/>
        <v>0</v>
      </c>
      <c r="DK377" s="61">
        <f t="shared" si="401"/>
        <v>0</v>
      </c>
      <c r="DL377" s="61">
        <f t="shared" si="401"/>
        <v>0.120588235294118</v>
      </c>
      <c r="DM377" s="61">
        <f t="shared" si="401"/>
        <v>0.12254901960784299</v>
      </c>
      <c r="DN377" s="61">
        <f t="shared" si="385"/>
        <v>0.124509803921569</v>
      </c>
      <c r="DO377" s="61">
        <f t="shared" si="385"/>
        <v>0.12581699346405201</v>
      </c>
      <c r="DP377" s="61">
        <f t="shared" si="385"/>
        <v>0.126470588235294</v>
      </c>
      <c r="DQ377" s="61">
        <f t="shared" si="383"/>
        <v>0.126470588235294</v>
      </c>
      <c r="DR377" s="61">
        <f t="shared" si="383"/>
        <v>0.126797385620915</v>
      </c>
      <c r="DS377" s="61">
        <f t="shared" si="363"/>
        <v>0.126797385620915</v>
      </c>
      <c r="DT377" s="61">
        <f t="shared" si="363"/>
        <v>0</v>
      </c>
      <c r="DU377" s="61">
        <f t="shared" si="363"/>
        <v>0</v>
      </c>
      <c r="DV377" s="61">
        <f t="shared" si="363"/>
        <v>0</v>
      </c>
      <c r="DW377" s="61">
        <f t="shared" si="399"/>
        <v>0</v>
      </c>
      <c r="DX377" s="61">
        <f t="shared" si="399"/>
        <v>0</v>
      </c>
      <c r="DY377" s="61">
        <f t="shared" si="399"/>
        <v>0</v>
      </c>
      <c r="DZ377" s="61">
        <f t="shared" si="394"/>
        <v>1</v>
      </c>
    </row>
    <row r="378" spans="2:130">
      <c r="C378" s="53">
        <v>2056</v>
      </c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>
        <f t="shared" si="391"/>
        <v>0</v>
      </c>
      <c r="AO378" s="64">
        <f t="shared" si="392"/>
        <v>0</v>
      </c>
      <c r="AP378" s="64">
        <f t="shared" si="393"/>
        <v>0</v>
      </c>
      <c r="AQ378" s="64">
        <f t="shared" si="395"/>
        <v>0</v>
      </c>
      <c r="AR378" s="64">
        <f t="shared" si="397"/>
        <v>0</v>
      </c>
      <c r="AS378" s="64">
        <f t="shared" si="400"/>
        <v>0</v>
      </c>
      <c r="AT378" s="64">
        <f t="shared" si="402"/>
        <v>0</v>
      </c>
      <c r="AU378" s="64">
        <f t="shared" si="403"/>
        <v>0</v>
      </c>
      <c r="AV378" s="64">
        <f t="shared" si="404"/>
        <v>0</v>
      </c>
      <c r="AW378" s="64">
        <f t="shared" si="406"/>
        <v>0</v>
      </c>
      <c r="AX378" s="64">
        <f t="shared" si="408"/>
        <v>0</v>
      </c>
      <c r="AY378" s="64">
        <f t="shared" si="409"/>
        <v>0</v>
      </c>
      <c r="AZ378" s="64">
        <f t="shared" si="410"/>
        <v>140.625</v>
      </c>
      <c r="BA378" s="64">
        <f t="shared" si="411"/>
        <v>142.875</v>
      </c>
      <c r="BB378" s="64">
        <f t="shared" si="412"/>
        <v>144.375</v>
      </c>
      <c r="BC378" s="64">
        <f t="shared" si="413"/>
        <v>145.125</v>
      </c>
      <c r="BD378" s="64">
        <f t="shared" si="414"/>
        <v>145.125</v>
      </c>
      <c r="BE378" s="64">
        <f t="shared" si="415"/>
        <v>145.5</v>
      </c>
      <c r="BF378" s="64">
        <f t="shared" ref="BF378:BF382" si="416">VLOOKUP($C$120,$D$3:$K$63,$A$72,0)*(B324-B323)</f>
        <v>145.5</v>
      </c>
      <c r="BG378" s="64">
        <f>VLOOKUP($C$121,$D$3:$K$63,$A$72,0)*(B323-B322)</f>
        <v>145.875</v>
      </c>
      <c r="BH378" s="64">
        <f>VLOOKUP($C$122,$D$3:$K$63,$A$72,0)*B322</f>
        <v>0</v>
      </c>
      <c r="BI378" s="64"/>
      <c r="BJ378" s="64"/>
      <c r="BK378" s="64"/>
      <c r="BL378" s="64"/>
      <c r="BM378" s="54">
        <f t="shared" si="344"/>
        <v>1155</v>
      </c>
      <c r="BP378" s="53">
        <v>2056</v>
      </c>
      <c r="BQ378" s="61">
        <f t="shared" si="407"/>
        <v>0</v>
      </c>
      <c r="BR378" s="61">
        <f t="shared" si="407"/>
        <v>0</v>
      </c>
      <c r="BS378" s="61">
        <f t="shared" si="407"/>
        <v>0</v>
      </c>
      <c r="BT378" s="61">
        <f t="shared" si="407"/>
        <v>0</v>
      </c>
      <c r="BU378" s="61">
        <f t="shared" si="407"/>
        <v>0</v>
      </c>
      <c r="BV378" s="61">
        <f t="shared" si="407"/>
        <v>0</v>
      </c>
      <c r="BW378" s="61">
        <f t="shared" si="407"/>
        <v>0</v>
      </c>
      <c r="BX378" s="61">
        <f t="shared" si="407"/>
        <v>0</v>
      </c>
      <c r="BY378" s="61">
        <f t="shared" si="407"/>
        <v>0</v>
      </c>
      <c r="BZ378" s="61">
        <f t="shared" si="407"/>
        <v>0</v>
      </c>
      <c r="CA378" s="61">
        <f t="shared" si="407"/>
        <v>0</v>
      </c>
      <c r="CB378" s="61">
        <f t="shared" si="407"/>
        <v>0</v>
      </c>
      <c r="CC378" s="61">
        <f t="shared" si="407"/>
        <v>0</v>
      </c>
      <c r="CD378" s="61">
        <f t="shared" si="407"/>
        <v>0</v>
      </c>
      <c r="CE378" s="61">
        <f t="shared" si="407"/>
        <v>0</v>
      </c>
      <c r="CF378" s="61">
        <f t="shared" si="405"/>
        <v>0</v>
      </c>
      <c r="CG378" s="61">
        <f t="shared" si="398"/>
        <v>0</v>
      </c>
      <c r="CH378" s="61">
        <f t="shared" si="398"/>
        <v>0</v>
      </c>
      <c r="CI378" s="61">
        <f t="shared" si="398"/>
        <v>0</v>
      </c>
      <c r="CJ378" s="61">
        <f t="shared" si="398"/>
        <v>0</v>
      </c>
      <c r="CK378" s="61">
        <f t="shared" si="396"/>
        <v>0</v>
      </c>
      <c r="CL378" s="61">
        <f t="shared" si="396"/>
        <v>0</v>
      </c>
      <c r="CM378" s="61">
        <f t="shared" si="396"/>
        <v>0</v>
      </c>
      <c r="CN378" s="61">
        <f t="shared" si="396"/>
        <v>0</v>
      </c>
      <c r="CO378" s="61">
        <f t="shared" si="396"/>
        <v>0</v>
      </c>
      <c r="CP378" s="61">
        <f t="shared" si="396"/>
        <v>0</v>
      </c>
      <c r="CQ378" s="61">
        <f t="shared" si="396"/>
        <v>0</v>
      </c>
      <c r="CR378" s="61">
        <f t="shared" si="396"/>
        <v>0</v>
      </c>
      <c r="CS378" s="61">
        <f t="shared" si="396"/>
        <v>0</v>
      </c>
      <c r="CT378" s="61">
        <f t="shared" si="396"/>
        <v>0</v>
      </c>
      <c r="CU378" s="61">
        <f t="shared" si="396"/>
        <v>0</v>
      </c>
      <c r="CV378" s="61">
        <f t="shared" si="396"/>
        <v>0</v>
      </c>
      <c r="CW378" s="61">
        <f t="shared" si="376"/>
        <v>0</v>
      </c>
      <c r="CX378" s="61">
        <f t="shared" si="376"/>
        <v>0</v>
      </c>
      <c r="CY378" s="61">
        <f t="shared" si="401"/>
        <v>0</v>
      </c>
      <c r="CZ378" s="61">
        <f t="shared" si="401"/>
        <v>0</v>
      </c>
      <c r="DA378" s="61">
        <f t="shared" si="401"/>
        <v>0</v>
      </c>
      <c r="DB378" s="61">
        <f t="shared" si="401"/>
        <v>0</v>
      </c>
      <c r="DC378" s="61">
        <f t="shared" si="401"/>
        <v>0</v>
      </c>
      <c r="DD378" s="61">
        <f t="shared" si="401"/>
        <v>0</v>
      </c>
      <c r="DE378" s="61">
        <f t="shared" si="401"/>
        <v>0</v>
      </c>
      <c r="DF378" s="61">
        <f t="shared" si="401"/>
        <v>0</v>
      </c>
      <c r="DG378" s="61">
        <f t="shared" si="401"/>
        <v>0</v>
      </c>
      <c r="DH378" s="61">
        <f t="shared" si="401"/>
        <v>0</v>
      </c>
      <c r="DI378" s="61">
        <f t="shared" si="401"/>
        <v>0</v>
      </c>
      <c r="DJ378" s="61">
        <f t="shared" si="401"/>
        <v>0</v>
      </c>
      <c r="DK378" s="61">
        <f t="shared" si="401"/>
        <v>0</v>
      </c>
      <c r="DL378" s="61">
        <f t="shared" si="401"/>
        <v>0</v>
      </c>
      <c r="DM378" s="61">
        <f t="shared" si="401"/>
        <v>0.121753246753247</v>
      </c>
      <c r="DN378" s="61">
        <f t="shared" si="385"/>
        <v>0.12370129870129901</v>
      </c>
      <c r="DO378" s="61">
        <f t="shared" si="385"/>
        <v>0.125</v>
      </c>
      <c r="DP378" s="61">
        <f t="shared" si="385"/>
        <v>0.12564935064935101</v>
      </c>
      <c r="DQ378" s="61">
        <f t="shared" si="383"/>
        <v>0.12564935064935101</v>
      </c>
      <c r="DR378" s="61">
        <f t="shared" si="383"/>
        <v>0.12597402597402599</v>
      </c>
      <c r="DS378" s="61">
        <f t="shared" si="363"/>
        <v>0.12597402597402599</v>
      </c>
      <c r="DT378" s="61">
        <f t="shared" si="363"/>
        <v>0.12629870129870099</v>
      </c>
      <c r="DU378" s="61">
        <f t="shared" si="363"/>
        <v>0</v>
      </c>
      <c r="DV378" s="61">
        <f t="shared" si="363"/>
        <v>0</v>
      </c>
      <c r="DW378" s="61">
        <f t="shared" si="399"/>
        <v>0</v>
      </c>
      <c r="DX378" s="61">
        <f t="shared" si="399"/>
        <v>0</v>
      </c>
      <c r="DY378" s="61">
        <f t="shared" si="399"/>
        <v>0</v>
      </c>
      <c r="DZ378" s="61">
        <f t="shared" si="394"/>
        <v>1</v>
      </c>
    </row>
    <row r="379" spans="2:130">
      <c r="C379" s="53">
        <v>2057</v>
      </c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>
        <f t="shared" si="392"/>
        <v>0</v>
      </c>
      <c r="AP379" s="64">
        <f t="shared" si="393"/>
        <v>0</v>
      </c>
      <c r="AQ379" s="64">
        <f t="shared" si="395"/>
        <v>0</v>
      </c>
      <c r="AR379" s="64">
        <f t="shared" si="397"/>
        <v>0</v>
      </c>
      <c r="AS379" s="64">
        <f t="shared" si="400"/>
        <v>0</v>
      </c>
      <c r="AT379" s="64">
        <f t="shared" si="402"/>
        <v>0</v>
      </c>
      <c r="AU379" s="64">
        <f t="shared" si="403"/>
        <v>0</v>
      </c>
      <c r="AV379" s="64">
        <f t="shared" si="404"/>
        <v>0</v>
      </c>
      <c r="AW379" s="64">
        <f t="shared" si="406"/>
        <v>0</v>
      </c>
      <c r="AX379" s="64">
        <f t="shared" si="408"/>
        <v>0</v>
      </c>
      <c r="AY379" s="64">
        <f t="shared" si="409"/>
        <v>0</v>
      </c>
      <c r="AZ379" s="64">
        <f t="shared" si="410"/>
        <v>0</v>
      </c>
      <c r="BA379" s="64">
        <f t="shared" si="411"/>
        <v>142.875</v>
      </c>
      <c r="BB379" s="64">
        <f t="shared" si="412"/>
        <v>144.375</v>
      </c>
      <c r="BC379" s="64">
        <f t="shared" si="413"/>
        <v>145.125</v>
      </c>
      <c r="BD379" s="64">
        <f t="shared" si="414"/>
        <v>145.125</v>
      </c>
      <c r="BE379" s="64">
        <f t="shared" si="415"/>
        <v>145.5</v>
      </c>
      <c r="BF379" s="64">
        <f t="shared" si="416"/>
        <v>145.5</v>
      </c>
      <c r="BG379" s="64">
        <f t="shared" ref="BG379:BG382" si="417">VLOOKUP($C$121,$D$3:$K$63,$A$72,0)*(B324-B323)</f>
        <v>145.875</v>
      </c>
      <c r="BH379" s="64">
        <f>VLOOKUP($C$122,$D$3:$K$63,$A$72,0)*(B323-B322)</f>
        <v>146.25</v>
      </c>
      <c r="BI379" s="64">
        <f>VLOOKUP($C$123,$D$3:$K$63,$A$72,0)*B322</f>
        <v>0</v>
      </c>
      <c r="BJ379" s="64"/>
      <c r="BK379" s="64"/>
      <c r="BL379" s="64"/>
      <c r="BM379" s="54">
        <f t="shared" si="344"/>
        <v>1160.625</v>
      </c>
      <c r="BP379" s="53">
        <v>2057</v>
      </c>
      <c r="BQ379" s="61">
        <f t="shared" si="407"/>
        <v>0</v>
      </c>
      <c r="BR379" s="61">
        <f t="shared" si="407"/>
        <v>0</v>
      </c>
      <c r="BS379" s="61">
        <f t="shared" si="407"/>
        <v>0</v>
      </c>
      <c r="BT379" s="61">
        <f t="shared" si="407"/>
        <v>0</v>
      </c>
      <c r="BU379" s="61">
        <f t="shared" si="407"/>
        <v>0</v>
      </c>
      <c r="BV379" s="61">
        <f t="shared" si="407"/>
        <v>0</v>
      </c>
      <c r="BW379" s="61">
        <f t="shared" si="407"/>
        <v>0</v>
      </c>
      <c r="BX379" s="61">
        <f t="shared" si="407"/>
        <v>0</v>
      </c>
      <c r="BY379" s="61">
        <f t="shared" si="407"/>
        <v>0</v>
      </c>
      <c r="BZ379" s="61">
        <f t="shared" si="407"/>
        <v>0</v>
      </c>
      <c r="CA379" s="61">
        <f t="shared" si="407"/>
        <v>0</v>
      </c>
      <c r="CB379" s="61">
        <f t="shared" si="407"/>
        <v>0</v>
      </c>
      <c r="CC379" s="61">
        <f t="shared" si="407"/>
        <v>0</v>
      </c>
      <c r="CD379" s="61">
        <f t="shared" si="407"/>
        <v>0</v>
      </c>
      <c r="CE379" s="61">
        <f t="shared" si="407"/>
        <v>0</v>
      </c>
      <c r="CF379" s="61">
        <f t="shared" si="405"/>
        <v>0</v>
      </c>
      <c r="CG379" s="61">
        <f t="shared" si="398"/>
        <v>0</v>
      </c>
      <c r="CH379" s="61">
        <f t="shared" si="398"/>
        <v>0</v>
      </c>
      <c r="CI379" s="61">
        <f t="shared" si="398"/>
        <v>0</v>
      </c>
      <c r="CJ379" s="61">
        <f t="shared" si="398"/>
        <v>0</v>
      </c>
      <c r="CK379" s="61">
        <f t="shared" si="396"/>
        <v>0</v>
      </c>
      <c r="CL379" s="61">
        <f t="shared" si="396"/>
        <v>0</v>
      </c>
      <c r="CM379" s="61">
        <f t="shared" si="396"/>
        <v>0</v>
      </c>
      <c r="CN379" s="61">
        <f t="shared" si="396"/>
        <v>0</v>
      </c>
      <c r="CO379" s="61">
        <f t="shared" si="396"/>
        <v>0</v>
      </c>
      <c r="CP379" s="61">
        <f t="shared" si="396"/>
        <v>0</v>
      </c>
      <c r="CQ379" s="61">
        <f t="shared" si="396"/>
        <v>0</v>
      </c>
      <c r="CR379" s="61">
        <f t="shared" si="396"/>
        <v>0</v>
      </c>
      <c r="CS379" s="61">
        <f t="shared" si="396"/>
        <v>0</v>
      </c>
      <c r="CT379" s="61">
        <f t="shared" si="396"/>
        <v>0</v>
      </c>
      <c r="CU379" s="61">
        <f t="shared" si="396"/>
        <v>0</v>
      </c>
      <c r="CV379" s="61">
        <f t="shared" si="396"/>
        <v>0</v>
      </c>
      <c r="CW379" s="61">
        <f t="shared" si="376"/>
        <v>0</v>
      </c>
      <c r="CX379" s="61">
        <f t="shared" si="376"/>
        <v>0</v>
      </c>
      <c r="CY379" s="61">
        <f t="shared" si="401"/>
        <v>0</v>
      </c>
      <c r="CZ379" s="61">
        <f t="shared" si="401"/>
        <v>0</v>
      </c>
      <c r="DA379" s="61">
        <f t="shared" si="401"/>
        <v>0</v>
      </c>
      <c r="DB379" s="61">
        <f t="shared" si="401"/>
        <v>0</v>
      </c>
      <c r="DC379" s="61">
        <f t="shared" si="401"/>
        <v>0</v>
      </c>
      <c r="DD379" s="61">
        <f t="shared" si="401"/>
        <v>0</v>
      </c>
      <c r="DE379" s="61">
        <f t="shared" si="401"/>
        <v>0</v>
      </c>
      <c r="DF379" s="61">
        <f t="shared" si="401"/>
        <v>0</v>
      </c>
      <c r="DG379" s="61">
        <f t="shared" si="401"/>
        <v>0</v>
      </c>
      <c r="DH379" s="61">
        <f t="shared" si="401"/>
        <v>0</v>
      </c>
      <c r="DI379" s="61">
        <f t="shared" si="401"/>
        <v>0</v>
      </c>
      <c r="DJ379" s="61">
        <f t="shared" si="401"/>
        <v>0</v>
      </c>
      <c r="DK379" s="61">
        <f t="shared" si="401"/>
        <v>0</v>
      </c>
      <c r="DL379" s="61">
        <f t="shared" si="401"/>
        <v>0</v>
      </c>
      <c r="DM379" s="61">
        <f t="shared" si="401"/>
        <v>0</v>
      </c>
      <c r="DN379" s="61">
        <f t="shared" si="385"/>
        <v>0.123101777059774</v>
      </c>
      <c r="DO379" s="61">
        <f t="shared" si="385"/>
        <v>0.124394184168013</v>
      </c>
      <c r="DP379" s="61">
        <f t="shared" si="385"/>
        <v>0.125040387722132</v>
      </c>
      <c r="DQ379" s="61">
        <f t="shared" si="383"/>
        <v>0.125040387722132</v>
      </c>
      <c r="DR379" s="61">
        <f t="shared" si="383"/>
        <v>0.12536348949919199</v>
      </c>
      <c r="DS379" s="61">
        <f t="shared" si="363"/>
        <v>0.12536348949919199</v>
      </c>
      <c r="DT379" s="61">
        <f t="shared" si="363"/>
        <v>0.12568659127625201</v>
      </c>
      <c r="DU379" s="61">
        <f t="shared" si="363"/>
        <v>0.126009693053312</v>
      </c>
      <c r="DV379" s="61">
        <f t="shared" si="363"/>
        <v>0</v>
      </c>
      <c r="DW379" s="61">
        <f t="shared" si="399"/>
        <v>0</v>
      </c>
      <c r="DX379" s="61">
        <f t="shared" si="399"/>
        <v>0</v>
      </c>
      <c r="DY379" s="61">
        <f t="shared" si="399"/>
        <v>0</v>
      </c>
      <c r="DZ379" s="61">
        <f t="shared" si="394"/>
        <v>1</v>
      </c>
    </row>
    <row r="380" spans="2:130">
      <c r="C380" s="53">
        <v>2058</v>
      </c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>
        <f t="shared" si="393"/>
        <v>0</v>
      </c>
      <c r="AQ380" s="64">
        <f t="shared" si="395"/>
        <v>0</v>
      </c>
      <c r="AR380" s="64">
        <f t="shared" si="397"/>
        <v>0</v>
      </c>
      <c r="AS380" s="64">
        <f t="shared" si="400"/>
        <v>0</v>
      </c>
      <c r="AT380" s="64">
        <f t="shared" si="402"/>
        <v>0</v>
      </c>
      <c r="AU380" s="64">
        <f t="shared" si="403"/>
        <v>0</v>
      </c>
      <c r="AV380" s="64">
        <f t="shared" si="404"/>
        <v>0</v>
      </c>
      <c r="AW380" s="64">
        <f t="shared" si="406"/>
        <v>0</v>
      </c>
      <c r="AX380" s="64">
        <f t="shared" si="408"/>
        <v>0</v>
      </c>
      <c r="AY380" s="64">
        <f t="shared" si="409"/>
        <v>0</v>
      </c>
      <c r="AZ380" s="64">
        <f t="shared" si="410"/>
        <v>0</v>
      </c>
      <c r="BA380" s="64">
        <f t="shared" si="411"/>
        <v>0</v>
      </c>
      <c r="BB380" s="64">
        <f t="shared" si="412"/>
        <v>144.375</v>
      </c>
      <c r="BC380" s="64">
        <f t="shared" si="413"/>
        <v>145.125</v>
      </c>
      <c r="BD380" s="64">
        <f t="shared" si="414"/>
        <v>145.125</v>
      </c>
      <c r="BE380" s="64">
        <f t="shared" si="415"/>
        <v>145.5</v>
      </c>
      <c r="BF380" s="64">
        <f t="shared" si="416"/>
        <v>145.5</v>
      </c>
      <c r="BG380" s="64">
        <f t="shared" si="417"/>
        <v>145.875</v>
      </c>
      <c r="BH380" s="64">
        <f t="shared" ref="BH380:BH382" si="418">VLOOKUP($C$122,$D$3:$K$63,$A$72,0)*(B324-B323)</f>
        <v>146.25</v>
      </c>
      <c r="BI380" s="64">
        <f>VLOOKUP($C$123,$D$3:$K$63,$A$72,0)*(B323-B322)</f>
        <v>146.25</v>
      </c>
      <c r="BJ380" s="64">
        <f>VLOOKUP($C$124,$D$3:$K$63,$A$72,0)*B322</f>
        <v>0</v>
      </c>
      <c r="BK380" s="64"/>
      <c r="BL380" s="64"/>
      <c r="BM380" s="54">
        <f t="shared" si="344"/>
        <v>1164</v>
      </c>
      <c r="BP380" s="53">
        <v>2058</v>
      </c>
      <c r="BQ380" s="61">
        <f t="shared" si="407"/>
        <v>0</v>
      </c>
      <c r="BR380" s="61">
        <f t="shared" si="407"/>
        <v>0</v>
      </c>
      <c r="BS380" s="61">
        <f t="shared" si="407"/>
        <v>0</v>
      </c>
      <c r="BT380" s="61">
        <f t="shared" si="407"/>
        <v>0</v>
      </c>
      <c r="BU380" s="61">
        <f t="shared" si="407"/>
        <v>0</v>
      </c>
      <c r="BV380" s="61">
        <f t="shared" si="407"/>
        <v>0</v>
      </c>
      <c r="BW380" s="61">
        <f t="shared" si="407"/>
        <v>0</v>
      </c>
      <c r="BX380" s="61">
        <f t="shared" si="407"/>
        <v>0</v>
      </c>
      <c r="BY380" s="61">
        <f t="shared" si="407"/>
        <v>0</v>
      </c>
      <c r="BZ380" s="61">
        <f t="shared" si="407"/>
        <v>0</v>
      </c>
      <c r="CA380" s="61">
        <f t="shared" si="407"/>
        <v>0</v>
      </c>
      <c r="CB380" s="61">
        <f t="shared" si="407"/>
        <v>0</v>
      </c>
      <c r="CC380" s="61">
        <f t="shared" si="407"/>
        <v>0</v>
      </c>
      <c r="CD380" s="61">
        <f t="shared" si="407"/>
        <v>0</v>
      </c>
      <c r="CE380" s="61">
        <f t="shared" si="407"/>
        <v>0</v>
      </c>
      <c r="CF380" s="61">
        <f t="shared" si="405"/>
        <v>0</v>
      </c>
      <c r="CG380" s="61">
        <f t="shared" si="398"/>
        <v>0</v>
      </c>
      <c r="CH380" s="61">
        <f t="shared" si="398"/>
        <v>0</v>
      </c>
      <c r="CI380" s="61">
        <f t="shared" si="398"/>
        <v>0</v>
      </c>
      <c r="CJ380" s="61">
        <f t="shared" si="398"/>
        <v>0</v>
      </c>
      <c r="CK380" s="61">
        <f t="shared" si="396"/>
        <v>0</v>
      </c>
      <c r="CL380" s="61">
        <f t="shared" si="396"/>
        <v>0</v>
      </c>
      <c r="CM380" s="61">
        <f t="shared" si="396"/>
        <v>0</v>
      </c>
      <c r="CN380" s="61">
        <f t="shared" si="396"/>
        <v>0</v>
      </c>
      <c r="CO380" s="61">
        <f t="shared" si="396"/>
        <v>0</v>
      </c>
      <c r="CP380" s="61">
        <f t="shared" si="396"/>
        <v>0</v>
      </c>
      <c r="CQ380" s="61">
        <f t="shared" si="396"/>
        <v>0</v>
      </c>
      <c r="CR380" s="61">
        <f t="shared" si="396"/>
        <v>0</v>
      </c>
      <c r="CS380" s="61">
        <f t="shared" si="396"/>
        <v>0</v>
      </c>
      <c r="CT380" s="61">
        <f t="shared" si="396"/>
        <v>0</v>
      </c>
      <c r="CU380" s="61">
        <f t="shared" si="396"/>
        <v>0</v>
      </c>
      <c r="CV380" s="61">
        <f t="shared" si="396"/>
        <v>0</v>
      </c>
      <c r="CW380" s="61">
        <f t="shared" si="376"/>
        <v>0</v>
      </c>
      <c r="CX380" s="61">
        <f t="shared" si="376"/>
        <v>0</v>
      </c>
      <c r="CY380" s="61">
        <f t="shared" si="401"/>
        <v>0</v>
      </c>
      <c r="CZ380" s="61">
        <f t="shared" si="401"/>
        <v>0</v>
      </c>
      <c r="DA380" s="61">
        <f t="shared" si="401"/>
        <v>0</v>
      </c>
      <c r="DB380" s="61">
        <f t="shared" si="401"/>
        <v>0</v>
      </c>
      <c r="DC380" s="61">
        <f t="shared" si="401"/>
        <v>0</v>
      </c>
      <c r="DD380" s="61">
        <f t="shared" si="401"/>
        <v>0</v>
      </c>
      <c r="DE380" s="61">
        <f t="shared" si="401"/>
        <v>0</v>
      </c>
      <c r="DF380" s="61">
        <f t="shared" si="401"/>
        <v>0</v>
      </c>
      <c r="DG380" s="61">
        <f t="shared" si="401"/>
        <v>0</v>
      </c>
      <c r="DH380" s="61">
        <f t="shared" si="401"/>
        <v>0</v>
      </c>
      <c r="DI380" s="61">
        <f t="shared" si="401"/>
        <v>0</v>
      </c>
      <c r="DJ380" s="61">
        <f t="shared" si="401"/>
        <v>0</v>
      </c>
      <c r="DK380" s="61">
        <f t="shared" si="401"/>
        <v>0</v>
      </c>
      <c r="DL380" s="61">
        <f t="shared" si="401"/>
        <v>0</v>
      </c>
      <c r="DM380" s="61">
        <f t="shared" si="401"/>
        <v>0</v>
      </c>
      <c r="DN380" s="61">
        <f t="shared" si="385"/>
        <v>0</v>
      </c>
      <c r="DO380" s="61">
        <f t="shared" si="385"/>
        <v>0.124033505154639</v>
      </c>
      <c r="DP380" s="61">
        <f t="shared" si="385"/>
        <v>0.124677835051546</v>
      </c>
      <c r="DQ380" s="61">
        <f t="shared" si="383"/>
        <v>0.124677835051546</v>
      </c>
      <c r="DR380" s="61">
        <f t="shared" si="383"/>
        <v>0.125</v>
      </c>
      <c r="DS380" s="61">
        <f t="shared" si="363"/>
        <v>0.125</v>
      </c>
      <c r="DT380" s="61">
        <f t="shared" si="363"/>
        <v>0.125322164948454</v>
      </c>
      <c r="DU380" s="61">
        <f t="shared" si="363"/>
        <v>0.12564432989690699</v>
      </c>
      <c r="DV380" s="61">
        <f t="shared" si="363"/>
        <v>0.12564432989690699</v>
      </c>
      <c r="DW380" s="61">
        <f t="shared" si="399"/>
        <v>0</v>
      </c>
      <c r="DX380" s="61">
        <f t="shared" si="399"/>
        <v>0</v>
      </c>
      <c r="DY380" s="61">
        <f t="shared" si="399"/>
        <v>0</v>
      </c>
      <c r="DZ380" s="61">
        <f t="shared" si="394"/>
        <v>1</v>
      </c>
    </row>
    <row r="381" spans="2:130">
      <c r="C381" s="53">
        <v>2059</v>
      </c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>
        <f t="shared" si="395"/>
        <v>0</v>
      </c>
      <c r="AR381" s="64">
        <f t="shared" si="397"/>
        <v>0</v>
      </c>
      <c r="AS381" s="64">
        <f t="shared" si="400"/>
        <v>0</v>
      </c>
      <c r="AT381" s="64">
        <f t="shared" si="402"/>
        <v>0</v>
      </c>
      <c r="AU381" s="64">
        <f t="shared" si="403"/>
        <v>0</v>
      </c>
      <c r="AV381" s="64">
        <f t="shared" si="404"/>
        <v>0</v>
      </c>
      <c r="AW381" s="64">
        <f t="shared" si="406"/>
        <v>0</v>
      </c>
      <c r="AX381" s="64">
        <f t="shared" si="408"/>
        <v>0</v>
      </c>
      <c r="AY381" s="64">
        <f t="shared" si="409"/>
        <v>0</v>
      </c>
      <c r="AZ381" s="64">
        <f t="shared" si="410"/>
        <v>0</v>
      </c>
      <c r="BA381" s="64">
        <f t="shared" si="411"/>
        <v>0</v>
      </c>
      <c r="BB381" s="64">
        <f t="shared" si="412"/>
        <v>0</v>
      </c>
      <c r="BC381" s="64">
        <f t="shared" si="413"/>
        <v>145.125</v>
      </c>
      <c r="BD381" s="64">
        <f t="shared" si="414"/>
        <v>145.125</v>
      </c>
      <c r="BE381" s="64">
        <f t="shared" si="415"/>
        <v>145.5</v>
      </c>
      <c r="BF381" s="64">
        <f t="shared" si="416"/>
        <v>145.5</v>
      </c>
      <c r="BG381" s="64">
        <f t="shared" si="417"/>
        <v>145.875</v>
      </c>
      <c r="BH381" s="64">
        <f t="shared" si="418"/>
        <v>146.25</v>
      </c>
      <c r="BI381" s="64">
        <f t="shared" ref="BI381:BI382" si="419">VLOOKUP($C$123,$D$3:$K$63,$A$72,0)*(B324-B323)</f>
        <v>146.25</v>
      </c>
      <c r="BJ381" s="64">
        <f>VLOOKUP($C$124,$D$3:$K$63,$A$72,0)*(B323-B322)</f>
        <v>146.625</v>
      </c>
      <c r="BK381" s="64">
        <f>VLOOKUP($C$125,$D$3:$K$63,$A$72,0)*B322</f>
        <v>0</v>
      </c>
      <c r="BL381" s="64"/>
      <c r="BM381" s="54">
        <f t="shared" si="344"/>
        <v>1166.25</v>
      </c>
      <c r="BP381" s="53">
        <v>2059</v>
      </c>
      <c r="BQ381" s="61">
        <f t="shared" si="407"/>
        <v>0</v>
      </c>
      <c r="BR381" s="61">
        <f t="shared" si="407"/>
        <v>0</v>
      </c>
      <c r="BS381" s="61">
        <f t="shared" si="407"/>
        <v>0</v>
      </c>
      <c r="BT381" s="61">
        <f t="shared" si="407"/>
        <v>0</v>
      </c>
      <c r="BU381" s="61">
        <f t="shared" si="407"/>
        <v>0</v>
      </c>
      <c r="BV381" s="61">
        <f t="shared" si="407"/>
        <v>0</v>
      </c>
      <c r="BW381" s="61">
        <f t="shared" si="407"/>
        <v>0</v>
      </c>
      <c r="BX381" s="61">
        <f t="shared" si="407"/>
        <v>0</v>
      </c>
      <c r="BY381" s="61">
        <f t="shared" si="407"/>
        <v>0</v>
      </c>
      <c r="BZ381" s="61">
        <f t="shared" si="407"/>
        <v>0</v>
      </c>
      <c r="CA381" s="61">
        <f t="shared" si="407"/>
        <v>0</v>
      </c>
      <c r="CB381" s="61">
        <f t="shared" si="407"/>
        <v>0</v>
      </c>
      <c r="CC381" s="61">
        <f t="shared" si="407"/>
        <v>0</v>
      </c>
      <c r="CD381" s="61">
        <f t="shared" si="407"/>
        <v>0</v>
      </c>
      <c r="CE381" s="61">
        <f t="shared" si="407"/>
        <v>0</v>
      </c>
      <c r="CF381" s="61">
        <f t="shared" si="405"/>
        <v>0</v>
      </c>
      <c r="CG381" s="61">
        <f t="shared" si="398"/>
        <v>0</v>
      </c>
      <c r="CH381" s="61">
        <f t="shared" si="398"/>
        <v>0</v>
      </c>
      <c r="CI381" s="61">
        <f t="shared" si="398"/>
        <v>0</v>
      </c>
      <c r="CJ381" s="61">
        <f t="shared" si="398"/>
        <v>0</v>
      </c>
      <c r="CK381" s="61">
        <f t="shared" si="396"/>
        <v>0</v>
      </c>
      <c r="CL381" s="61">
        <f t="shared" si="396"/>
        <v>0</v>
      </c>
      <c r="CM381" s="61">
        <f t="shared" si="396"/>
        <v>0</v>
      </c>
      <c r="CN381" s="61">
        <f t="shared" si="396"/>
        <v>0</v>
      </c>
      <c r="CO381" s="61">
        <f t="shared" si="396"/>
        <v>0</v>
      </c>
      <c r="CP381" s="61">
        <f t="shared" si="396"/>
        <v>0</v>
      </c>
      <c r="CQ381" s="61">
        <f t="shared" si="396"/>
        <v>0</v>
      </c>
      <c r="CR381" s="61">
        <f t="shared" si="396"/>
        <v>0</v>
      </c>
      <c r="CS381" s="61">
        <f t="shared" si="396"/>
        <v>0</v>
      </c>
      <c r="CT381" s="61">
        <f t="shared" si="396"/>
        <v>0</v>
      </c>
      <c r="CU381" s="61">
        <f t="shared" si="396"/>
        <v>0</v>
      </c>
      <c r="CV381" s="61">
        <f t="shared" si="396"/>
        <v>0</v>
      </c>
      <c r="CW381" s="61">
        <f t="shared" si="376"/>
        <v>0</v>
      </c>
      <c r="CX381" s="61">
        <f t="shared" si="376"/>
        <v>0</v>
      </c>
      <c r="CY381" s="61">
        <f t="shared" si="401"/>
        <v>0</v>
      </c>
      <c r="CZ381" s="61">
        <f t="shared" si="401"/>
        <v>0</v>
      </c>
      <c r="DA381" s="61">
        <f t="shared" si="401"/>
        <v>0</v>
      </c>
      <c r="DB381" s="61">
        <f t="shared" si="401"/>
        <v>0</v>
      </c>
      <c r="DC381" s="61">
        <f t="shared" si="401"/>
        <v>0</v>
      </c>
      <c r="DD381" s="61">
        <f t="shared" si="401"/>
        <v>0</v>
      </c>
      <c r="DE381" s="61">
        <f t="shared" si="401"/>
        <v>0</v>
      </c>
      <c r="DF381" s="61">
        <f t="shared" si="401"/>
        <v>0</v>
      </c>
      <c r="DG381" s="61">
        <f t="shared" si="401"/>
        <v>0</v>
      </c>
      <c r="DH381" s="61">
        <f t="shared" si="401"/>
        <v>0</v>
      </c>
      <c r="DI381" s="61">
        <f t="shared" si="401"/>
        <v>0</v>
      </c>
      <c r="DJ381" s="61">
        <f t="shared" si="401"/>
        <v>0</v>
      </c>
      <c r="DK381" s="61">
        <f t="shared" si="401"/>
        <v>0</v>
      </c>
      <c r="DL381" s="61">
        <f t="shared" si="401"/>
        <v>0</v>
      </c>
      <c r="DM381" s="61">
        <f t="shared" si="401"/>
        <v>0</v>
      </c>
      <c r="DN381" s="61">
        <f t="shared" si="385"/>
        <v>0</v>
      </c>
      <c r="DO381" s="61">
        <f t="shared" si="385"/>
        <v>0</v>
      </c>
      <c r="DP381" s="61">
        <f t="shared" si="385"/>
        <v>0.12443729903537</v>
      </c>
      <c r="DQ381" s="61">
        <f t="shared" si="383"/>
        <v>0.12443729903537</v>
      </c>
      <c r="DR381" s="61">
        <f t="shared" si="383"/>
        <v>0.12475884244373001</v>
      </c>
      <c r="DS381" s="61">
        <f t="shared" si="363"/>
        <v>0.12475884244373001</v>
      </c>
      <c r="DT381" s="61">
        <f t="shared" si="363"/>
        <v>0.12508038585209</v>
      </c>
      <c r="DU381" s="61">
        <f t="shared" si="363"/>
        <v>0.12540192926044999</v>
      </c>
      <c r="DV381" s="61">
        <f t="shared" si="363"/>
        <v>0.12540192926044999</v>
      </c>
      <c r="DW381" s="61">
        <f t="shared" si="399"/>
        <v>0.12572347266881001</v>
      </c>
      <c r="DX381" s="61">
        <f t="shared" si="399"/>
        <v>0</v>
      </c>
      <c r="DY381" s="61">
        <f t="shared" si="399"/>
        <v>0</v>
      </c>
      <c r="DZ381" s="61">
        <f t="shared" si="394"/>
        <v>1</v>
      </c>
    </row>
    <row r="382" spans="2:130">
      <c r="C382" s="53">
        <v>2060</v>
      </c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>
        <f t="shared" si="397"/>
        <v>0</v>
      </c>
      <c r="AS382" s="64">
        <f t="shared" si="400"/>
        <v>0</v>
      </c>
      <c r="AT382" s="64">
        <f t="shared" si="402"/>
        <v>0</v>
      </c>
      <c r="AU382" s="64">
        <f t="shared" si="403"/>
        <v>0</v>
      </c>
      <c r="AV382" s="64">
        <f t="shared" si="404"/>
        <v>0</v>
      </c>
      <c r="AW382" s="64">
        <f t="shared" si="406"/>
        <v>0</v>
      </c>
      <c r="AX382" s="64">
        <f t="shared" si="408"/>
        <v>0</v>
      </c>
      <c r="AY382" s="64">
        <f t="shared" si="409"/>
        <v>0</v>
      </c>
      <c r="AZ382" s="64">
        <f t="shared" si="410"/>
        <v>0</v>
      </c>
      <c r="BA382" s="64">
        <f t="shared" si="411"/>
        <v>0</v>
      </c>
      <c r="BB382" s="64">
        <f t="shared" si="412"/>
        <v>0</v>
      </c>
      <c r="BC382" s="64">
        <f t="shared" si="413"/>
        <v>0</v>
      </c>
      <c r="BD382" s="64">
        <f t="shared" si="414"/>
        <v>145.125</v>
      </c>
      <c r="BE382" s="64">
        <f t="shared" si="415"/>
        <v>145.5</v>
      </c>
      <c r="BF382" s="64">
        <f t="shared" si="416"/>
        <v>145.5</v>
      </c>
      <c r="BG382" s="64">
        <f t="shared" si="417"/>
        <v>145.875</v>
      </c>
      <c r="BH382" s="64">
        <f t="shared" si="418"/>
        <v>146.25</v>
      </c>
      <c r="BI382" s="64">
        <f t="shared" si="419"/>
        <v>146.25</v>
      </c>
      <c r="BJ382" s="64">
        <f>VLOOKUP($C$124,$D$3:$K$63,$A$72,0)*(B324-B323)</f>
        <v>146.625</v>
      </c>
      <c r="BK382" s="64">
        <f>VLOOKUP($C$125,$D$3:$K$63,$A$72,0)*(B323-B322)</f>
        <v>147</v>
      </c>
      <c r="BL382" s="64">
        <f>VLOOKUP($C$126,$D$3:$K$63,$A$72,0)*B322</f>
        <v>0</v>
      </c>
      <c r="BM382" s="54">
        <f t="shared" si="344"/>
        <v>1168.125</v>
      </c>
      <c r="BP382" s="53">
        <v>2060</v>
      </c>
      <c r="BQ382" s="61">
        <f t="shared" si="407"/>
        <v>0</v>
      </c>
      <c r="BR382" s="61">
        <f t="shared" si="407"/>
        <v>0</v>
      </c>
      <c r="BS382" s="61">
        <f t="shared" si="407"/>
        <v>0</v>
      </c>
      <c r="BT382" s="61">
        <f t="shared" si="407"/>
        <v>0</v>
      </c>
      <c r="BU382" s="61">
        <f t="shared" si="407"/>
        <v>0</v>
      </c>
      <c r="BV382" s="61">
        <f t="shared" si="407"/>
        <v>0</v>
      </c>
      <c r="BW382" s="61">
        <f t="shared" si="407"/>
        <v>0</v>
      </c>
      <c r="BX382" s="61">
        <f t="shared" si="407"/>
        <v>0</v>
      </c>
      <c r="BY382" s="61">
        <f t="shared" si="407"/>
        <v>0</v>
      </c>
      <c r="BZ382" s="61">
        <f t="shared" si="407"/>
        <v>0</v>
      </c>
      <c r="CA382" s="61">
        <f t="shared" si="407"/>
        <v>0</v>
      </c>
      <c r="CB382" s="61">
        <f t="shared" si="407"/>
        <v>0</v>
      </c>
      <c r="CC382" s="61">
        <f t="shared" si="407"/>
        <v>0</v>
      </c>
      <c r="CD382" s="61">
        <f t="shared" si="407"/>
        <v>0</v>
      </c>
      <c r="CE382" s="61">
        <f t="shared" si="407"/>
        <v>0</v>
      </c>
      <c r="CF382" s="61">
        <f t="shared" si="405"/>
        <v>0</v>
      </c>
      <c r="CG382" s="61">
        <f t="shared" si="398"/>
        <v>0</v>
      </c>
      <c r="CH382" s="61">
        <f t="shared" si="398"/>
        <v>0</v>
      </c>
      <c r="CI382" s="61">
        <f t="shared" si="398"/>
        <v>0</v>
      </c>
      <c r="CJ382" s="61">
        <f t="shared" si="398"/>
        <v>0</v>
      </c>
      <c r="CK382" s="61">
        <f t="shared" si="396"/>
        <v>0</v>
      </c>
      <c r="CL382" s="61">
        <f t="shared" si="396"/>
        <v>0</v>
      </c>
      <c r="CM382" s="61">
        <f t="shared" si="396"/>
        <v>0</v>
      </c>
      <c r="CN382" s="61">
        <f t="shared" si="396"/>
        <v>0</v>
      </c>
      <c r="CO382" s="61">
        <f t="shared" si="396"/>
        <v>0</v>
      </c>
      <c r="CP382" s="61">
        <f t="shared" si="396"/>
        <v>0</v>
      </c>
      <c r="CQ382" s="61">
        <f t="shared" si="396"/>
        <v>0</v>
      </c>
      <c r="CR382" s="61">
        <f t="shared" si="396"/>
        <v>0</v>
      </c>
      <c r="CS382" s="61">
        <f t="shared" si="396"/>
        <v>0</v>
      </c>
      <c r="CT382" s="61">
        <f t="shared" si="396"/>
        <v>0</v>
      </c>
      <c r="CU382" s="61">
        <f t="shared" si="396"/>
        <v>0</v>
      </c>
      <c r="CV382" s="61">
        <f t="shared" si="396"/>
        <v>0</v>
      </c>
      <c r="CW382" s="61">
        <f t="shared" si="376"/>
        <v>0</v>
      </c>
      <c r="CX382" s="61">
        <f t="shared" si="376"/>
        <v>0</v>
      </c>
      <c r="CY382" s="61">
        <f t="shared" si="376"/>
        <v>0</v>
      </c>
      <c r="CZ382" s="61">
        <f t="shared" si="376"/>
        <v>0</v>
      </c>
      <c r="DA382" s="61">
        <f t="shared" si="376"/>
        <v>0</v>
      </c>
      <c r="DB382" s="61">
        <f t="shared" si="376"/>
        <v>0</v>
      </c>
      <c r="DC382" s="61">
        <f t="shared" si="376"/>
        <v>0</v>
      </c>
      <c r="DD382" s="61">
        <f t="shared" si="376"/>
        <v>0</v>
      </c>
      <c r="DE382" s="61">
        <f t="shared" si="376"/>
        <v>0</v>
      </c>
      <c r="DF382" s="61">
        <f t="shared" si="376"/>
        <v>0</v>
      </c>
      <c r="DG382" s="61">
        <f t="shared" si="376"/>
        <v>0</v>
      </c>
      <c r="DH382" s="61">
        <f t="shared" si="376"/>
        <v>0</v>
      </c>
      <c r="DI382" s="61">
        <f t="shared" si="376"/>
        <v>0</v>
      </c>
      <c r="DJ382" s="61">
        <f t="shared" si="376"/>
        <v>0</v>
      </c>
      <c r="DK382" s="61">
        <f t="shared" si="376"/>
        <v>0</v>
      </c>
      <c r="DL382" s="61">
        <f t="shared" si="376"/>
        <v>0</v>
      </c>
      <c r="DM382" s="61">
        <f t="shared" ref="DM382" si="420">AZ382/$BM382</f>
        <v>0</v>
      </c>
      <c r="DN382" s="61">
        <f t="shared" si="385"/>
        <v>0</v>
      </c>
      <c r="DO382" s="61">
        <f t="shared" si="385"/>
        <v>0</v>
      </c>
      <c r="DP382" s="61">
        <f t="shared" si="385"/>
        <v>0</v>
      </c>
      <c r="DQ382" s="61">
        <f t="shared" si="383"/>
        <v>0.124237560192616</v>
      </c>
      <c r="DR382" s="61">
        <f t="shared" si="383"/>
        <v>0.12455858747993601</v>
      </c>
      <c r="DS382" s="61">
        <f t="shared" si="363"/>
        <v>0.12455858747993601</v>
      </c>
      <c r="DT382" s="61">
        <f t="shared" si="363"/>
        <v>0.124879614767255</v>
      </c>
      <c r="DU382" s="61">
        <f t="shared" si="363"/>
        <v>0.12520064205457501</v>
      </c>
      <c r="DV382" s="61">
        <f t="shared" si="363"/>
        <v>0.12520064205457501</v>
      </c>
      <c r="DW382" s="61">
        <f t="shared" si="399"/>
        <v>0.12552166934189399</v>
      </c>
      <c r="DX382" s="61">
        <f t="shared" si="399"/>
        <v>0.12584269662921299</v>
      </c>
      <c r="DY382" s="61">
        <f t="shared" si="399"/>
        <v>0</v>
      </c>
      <c r="DZ382" s="61">
        <f t="shared" si="394"/>
        <v>1</v>
      </c>
    </row>
    <row r="384" spans="2:130">
      <c r="B384" s="60" t="s">
        <v>44</v>
      </c>
      <c r="C384" s="53" t="s">
        <v>149</v>
      </c>
      <c r="N384" s="53"/>
      <c r="U384" s="54"/>
      <c r="W384" s="53"/>
      <c r="AD384" s="54"/>
      <c r="AF384" s="53"/>
      <c r="AM384" s="54"/>
      <c r="AO384" s="53"/>
      <c r="AV384" s="54"/>
      <c r="BN384" s="212" t="s">
        <v>150</v>
      </c>
      <c r="BO384" s="212"/>
    </row>
    <row r="385" spans="1:130">
      <c r="A385" s="59" t="s">
        <v>19</v>
      </c>
      <c r="B385" s="59" t="s">
        <v>24</v>
      </c>
      <c r="C385" s="59" t="s">
        <v>56</v>
      </c>
      <c r="D385" s="59">
        <v>2000</v>
      </c>
      <c r="E385" s="59">
        <v>2001</v>
      </c>
      <c r="F385" s="59">
        <v>2002</v>
      </c>
      <c r="G385" s="59">
        <v>2003</v>
      </c>
      <c r="H385" s="59">
        <v>2004</v>
      </c>
      <c r="I385" s="59">
        <v>2005</v>
      </c>
      <c r="J385" s="59">
        <v>2006</v>
      </c>
      <c r="K385" s="59">
        <v>2007</v>
      </c>
      <c r="L385" s="59">
        <v>2008</v>
      </c>
      <c r="M385" s="59">
        <v>2009</v>
      </c>
      <c r="N385" s="59">
        <v>2010</v>
      </c>
      <c r="O385" s="59">
        <v>2011</v>
      </c>
      <c r="P385" s="59">
        <v>2012</v>
      </c>
      <c r="Q385" s="59">
        <v>2013</v>
      </c>
      <c r="R385" s="59">
        <v>2014</v>
      </c>
      <c r="S385" s="59">
        <v>2015</v>
      </c>
      <c r="T385" s="59">
        <v>2016</v>
      </c>
      <c r="U385" s="59">
        <v>2017</v>
      </c>
      <c r="V385" s="59">
        <v>2018</v>
      </c>
      <c r="W385" s="59">
        <v>2019</v>
      </c>
      <c r="X385" s="59">
        <v>2020</v>
      </c>
      <c r="Y385" s="59">
        <v>2021</v>
      </c>
      <c r="Z385" s="59">
        <v>2022</v>
      </c>
      <c r="AA385" s="59">
        <v>2023</v>
      </c>
      <c r="AB385" s="59">
        <v>2024</v>
      </c>
      <c r="AC385" s="59">
        <v>2025</v>
      </c>
      <c r="AD385" s="59">
        <v>2026</v>
      </c>
      <c r="AE385" s="59">
        <v>2027</v>
      </c>
      <c r="AF385" s="59">
        <v>2028</v>
      </c>
      <c r="AG385" s="59">
        <v>2029</v>
      </c>
      <c r="AH385" s="59">
        <v>2030</v>
      </c>
      <c r="AI385" s="59">
        <v>2031</v>
      </c>
      <c r="AJ385" s="59">
        <v>2032</v>
      </c>
      <c r="AK385" s="59">
        <v>2033</v>
      </c>
      <c r="AL385" s="59">
        <v>2034</v>
      </c>
      <c r="AM385" s="59">
        <v>2035</v>
      </c>
      <c r="AN385" s="59">
        <v>2036</v>
      </c>
      <c r="AO385" s="59">
        <v>2037</v>
      </c>
      <c r="AP385" s="59">
        <v>2038</v>
      </c>
      <c r="AQ385" s="59">
        <v>2039</v>
      </c>
      <c r="AR385" s="59">
        <v>2040</v>
      </c>
      <c r="AS385" s="59">
        <v>2041</v>
      </c>
      <c r="AT385" s="59">
        <v>2042</v>
      </c>
      <c r="AU385" s="59">
        <v>2043</v>
      </c>
      <c r="AV385" s="59">
        <v>2044</v>
      </c>
      <c r="AW385" s="59">
        <v>2045</v>
      </c>
      <c r="AX385" s="59">
        <v>2046</v>
      </c>
      <c r="AY385" s="59">
        <v>2047</v>
      </c>
      <c r="AZ385" s="59">
        <v>2048</v>
      </c>
      <c r="BA385" s="59">
        <v>2049</v>
      </c>
      <c r="BB385" s="59">
        <v>2050</v>
      </c>
      <c r="BC385" s="59">
        <v>2051</v>
      </c>
      <c r="BD385" s="59">
        <v>2052</v>
      </c>
      <c r="BE385" s="59">
        <v>2053</v>
      </c>
      <c r="BF385" s="59">
        <v>2054</v>
      </c>
      <c r="BG385" s="59">
        <v>2055</v>
      </c>
      <c r="BH385" s="59">
        <v>2056</v>
      </c>
      <c r="BI385" s="59">
        <v>2057</v>
      </c>
      <c r="BJ385" s="59">
        <v>2058</v>
      </c>
      <c r="BK385" s="59">
        <v>2059</v>
      </c>
      <c r="BL385" s="59">
        <v>2060</v>
      </c>
      <c r="BM385" s="59" t="s">
        <v>151</v>
      </c>
      <c r="BN385" s="59"/>
      <c r="BO385" s="59"/>
      <c r="BP385" s="59" t="s">
        <v>56</v>
      </c>
      <c r="BQ385" s="59">
        <v>2000</v>
      </c>
      <c r="BR385" s="59">
        <v>2001</v>
      </c>
      <c r="BS385" s="59">
        <v>2002</v>
      </c>
      <c r="BT385" s="59">
        <v>2003</v>
      </c>
      <c r="BU385" s="59">
        <v>2004</v>
      </c>
      <c r="BV385" s="59">
        <v>2005</v>
      </c>
      <c r="BW385" s="59">
        <v>2006</v>
      </c>
      <c r="BX385" s="59">
        <v>2007</v>
      </c>
      <c r="BY385" s="59">
        <v>2008</v>
      </c>
      <c r="BZ385" s="59">
        <v>2009</v>
      </c>
      <c r="CA385" s="59">
        <v>2010</v>
      </c>
      <c r="CB385" s="59">
        <v>2011</v>
      </c>
      <c r="CC385" s="59">
        <v>2012</v>
      </c>
      <c r="CD385" s="59">
        <v>2013</v>
      </c>
      <c r="CE385" s="59">
        <v>2014</v>
      </c>
      <c r="CF385" s="59">
        <v>2015</v>
      </c>
      <c r="CG385" s="59">
        <v>2016</v>
      </c>
      <c r="CH385" s="59">
        <v>2017</v>
      </c>
      <c r="CI385" s="59">
        <v>2018</v>
      </c>
      <c r="CJ385" s="59">
        <v>2019</v>
      </c>
      <c r="CK385" s="59">
        <v>2020</v>
      </c>
      <c r="CL385" s="59">
        <v>2021</v>
      </c>
      <c r="CM385" s="59">
        <v>2022</v>
      </c>
      <c r="CN385" s="59">
        <v>2023</v>
      </c>
      <c r="CO385" s="59">
        <v>2024</v>
      </c>
      <c r="CP385" s="59">
        <v>2025</v>
      </c>
      <c r="CQ385" s="59">
        <v>2026</v>
      </c>
      <c r="CR385" s="59">
        <v>2027</v>
      </c>
      <c r="CS385" s="59">
        <v>2028</v>
      </c>
      <c r="CT385" s="59">
        <v>2029</v>
      </c>
      <c r="CU385" s="59">
        <v>2030</v>
      </c>
      <c r="CV385" s="59">
        <v>2031</v>
      </c>
      <c r="CW385" s="59">
        <v>2032</v>
      </c>
      <c r="CX385" s="59">
        <v>2033</v>
      </c>
      <c r="CY385" s="59">
        <v>2034</v>
      </c>
      <c r="CZ385" s="59">
        <v>2035</v>
      </c>
      <c r="DA385" s="59">
        <v>2036</v>
      </c>
      <c r="DB385" s="59">
        <v>2037</v>
      </c>
      <c r="DC385" s="59">
        <v>2038</v>
      </c>
      <c r="DD385" s="59">
        <v>2039</v>
      </c>
      <c r="DE385" s="59">
        <v>2040</v>
      </c>
      <c r="DF385" s="59">
        <v>2041</v>
      </c>
      <c r="DG385" s="59">
        <v>2042</v>
      </c>
      <c r="DH385" s="59">
        <v>2043</v>
      </c>
      <c r="DI385" s="59">
        <v>2044</v>
      </c>
      <c r="DJ385" s="59">
        <v>2045</v>
      </c>
      <c r="DK385" s="59">
        <v>2046</v>
      </c>
      <c r="DL385" s="59">
        <v>2047</v>
      </c>
      <c r="DM385" s="59">
        <v>2048</v>
      </c>
      <c r="DN385" s="59">
        <v>2049</v>
      </c>
      <c r="DO385" s="59">
        <v>2050</v>
      </c>
      <c r="DP385" s="59">
        <v>2051</v>
      </c>
      <c r="DQ385" s="59">
        <v>2052</v>
      </c>
      <c r="DR385" s="59">
        <v>2053</v>
      </c>
      <c r="DS385" s="59">
        <v>2054</v>
      </c>
      <c r="DT385" s="59">
        <v>2055</v>
      </c>
      <c r="DU385" s="59">
        <v>2056</v>
      </c>
      <c r="DV385" s="59">
        <v>2057</v>
      </c>
      <c r="DW385" s="59">
        <v>2058</v>
      </c>
      <c r="DX385" s="59">
        <v>2059</v>
      </c>
      <c r="DY385" s="59">
        <v>2060</v>
      </c>
      <c r="DZ385" s="59" t="s">
        <v>152</v>
      </c>
    </row>
    <row r="386" spans="1:130">
      <c r="A386" s="53">
        <v>0</v>
      </c>
      <c r="B386" s="63">
        <f>B322</f>
        <v>0</v>
      </c>
      <c r="C386" s="53">
        <v>2000</v>
      </c>
      <c r="D386" s="64">
        <f>VLOOKUP($C$66,$D$3:$K$63,$A$73,0)*B386</f>
        <v>0</v>
      </c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54">
        <f>SUM(D386:BL386)</f>
        <v>0</v>
      </c>
      <c r="BP386" s="53">
        <v>2000</v>
      </c>
      <c r="BQ386" s="61" t="e">
        <f>D386/$BM386</f>
        <v>#DIV/0!</v>
      </c>
      <c r="BR386" s="61" t="e">
        <f t="shared" ref="BR386:CG401" si="421">E386/$BM386</f>
        <v>#DIV/0!</v>
      </c>
      <c r="BS386" s="61" t="e">
        <f t="shared" si="421"/>
        <v>#DIV/0!</v>
      </c>
      <c r="BT386" s="61" t="e">
        <f t="shared" si="421"/>
        <v>#DIV/0!</v>
      </c>
      <c r="BU386" s="61" t="e">
        <f t="shared" si="421"/>
        <v>#DIV/0!</v>
      </c>
      <c r="BV386" s="61" t="e">
        <f t="shared" si="421"/>
        <v>#DIV/0!</v>
      </c>
      <c r="BW386" s="61" t="e">
        <f t="shared" si="421"/>
        <v>#DIV/0!</v>
      </c>
      <c r="BX386" s="61" t="e">
        <f t="shared" si="421"/>
        <v>#DIV/0!</v>
      </c>
      <c r="BY386" s="61" t="e">
        <f t="shared" si="421"/>
        <v>#DIV/0!</v>
      </c>
      <c r="BZ386" s="61" t="e">
        <f t="shared" si="421"/>
        <v>#DIV/0!</v>
      </c>
      <c r="CA386" s="61" t="e">
        <f t="shared" si="421"/>
        <v>#DIV/0!</v>
      </c>
      <c r="CB386" s="61" t="e">
        <f t="shared" si="421"/>
        <v>#DIV/0!</v>
      </c>
      <c r="CC386" s="61" t="e">
        <f t="shared" si="421"/>
        <v>#DIV/0!</v>
      </c>
      <c r="CD386" s="61" t="e">
        <f t="shared" si="421"/>
        <v>#DIV/0!</v>
      </c>
      <c r="CE386" s="61" t="e">
        <f t="shared" si="421"/>
        <v>#DIV/0!</v>
      </c>
      <c r="CF386" s="61" t="e">
        <f t="shared" si="421"/>
        <v>#DIV/0!</v>
      </c>
      <c r="CG386" s="61" t="e">
        <f t="shared" si="421"/>
        <v>#DIV/0!</v>
      </c>
      <c r="CH386" s="61" t="e">
        <f t="shared" ref="CH386:CW411" si="422">U386/$BM386</f>
        <v>#DIV/0!</v>
      </c>
      <c r="CI386" s="61" t="e">
        <f t="shared" si="422"/>
        <v>#DIV/0!</v>
      </c>
      <c r="CJ386" s="61" t="e">
        <f t="shared" si="422"/>
        <v>#DIV/0!</v>
      </c>
      <c r="CK386" s="61" t="e">
        <f t="shared" si="422"/>
        <v>#DIV/0!</v>
      </c>
      <c r="CL386" s="61" t="e">
        <f t="shared" si="422"/>
        <v>#DIV/0!</v>
      </c>
      <c r="CM386" s="61" t="e">
        <f>Z386/$BM386</f>
        <v>#DIV/0!</v>
      </c>
      <c r="CN386" s="61" t="e">
        <f t="shared" ref="CN386:DC401" si="423">AA386/$BM386</f>
        <v>#DIV/0!</v>
      </c>
      <c r="CO386" s="61" t="e">
        <f t="shared" si="423"/>
        <v>#DIV/0!</v>
      </c>
      <c r="CP386" s="61" t="e">
        <f t="shared" si="423"/>
        <v>#DIV/0!</v>
      </c>
      <c r="CQ386" s="61" t="e">
        <f t="shared" si="423"/>
        <v>#DIV/0!</v>
      </c>
      <c r="CR386" s="61" t="e">
        <f t="shared" si="423"/>
        <v>#DIV/0!</v>
      </c>
      <c r="CS386" s="61" t="e">
        <f t="shared" si="423"/>
        <v>#DIV/0!</v>
      </c>
      <c r="CT386" s="61" t="e">
        <f t="shared" si="423"/>
        <v>#DIV/0!</v>
      </c>
      <c r="CU386" s="61" t="e">
        <f t="shared" si="423"/>
        <v>#DIV/0!</v>
      </c>
      <c r="CV386" s="61" t="e">
        <f t="shared" si="423"/>
        <v>#DIV/0!</v>
      </c>
      <c r="CW386" s="61" t="e">
        <f t="shared" si="423"/>
        <v>#DIV/0!</v>
      </c>
      <c r="CX386" s="61" t="e">
        <f t="shared" si="423"/>
        <v>#DIV/0!</v>
      </c>
      <c r="CY386" s="61" t="e">
        <f t="shared" si="423"/>
        <v>#DIV/0!</v>
      </c>
      <c r="CZ386" s="61" t="e">
        <f t="shared" si="423"/>
        <v>#DIV/0!</v>
      </c>
      <c r="DA386" s="61" t="e">
        <f t="shared" si="423"/>
        <v>#DIV/0!</v>
      </c>
      <c r="DB386" s="61" t="e">
        <f t="shared" si="423"/>
        <v>#DIV/0!</v>
      </c>
      <c r="DC386" s="61" t="e">
        <f t="shared" si="423"/>
        <v>#DIV/0!</v>
      </c>
      <c r="DD386" s="61" t="e">
        <f t="shared" ref="DD386:DS401" si="424">AQ386/$BM386</f>
        <v>#DIV/0!</v>
      </c>
      <c r="DE386" s="61" t="e">
        <f t="shared" si="424"/>
        <v>#DIV/0!</v>
      </c>
      <c r="DF386" s="61" t="e">
        <f t="shared" si="424"/>
        <v>#DIV/0!</v>
      </c>
      <c r="DG386" s="61" t="e">
        <f t="shared" si="424"/>
        <v>#DIV/0!</v>
      </c>
      <c r="DH386" s="61" t="e">
        <f t="shared" si="424"/>
        <v>#DIV/0!</v>
      </c>
      <c r="DI386" s="61" t="e">
        <f t="shared" si="424"/>
        <v>#DIV/0!</v>
      </c>
      <c r="DJ386" s="61" t="e">
        <f t="shared" si="424"/>
        <v>#DIV/0!</v>
      </c>
      <c r="DK386" s="61" t="e">
        <f t="shared" si="424"/>
        <v>#DIV/0!</v>
      </c>
      <c r="DL386" s="61" t="e">
        <f t="shared" si="424"/>
        <v>#DIV/0!</v>
      </c>
      <c r="DM386" s="61" t="e">
        <f t="shared" si="424"/>
        <v>#DIV/0!</v>
      </c>
      <c r="DN386" s="61" t="e">
        <f t="shared" si="424"/>
        <v>#DIV/0!</v>
      </c>
      <c r="DO386" s="61" t="e">
        <f t="shared" si="424"/>
        <v>#DIV/0!</v>
      </c>
      <c r="DP386" s="61" t="e">
        <f t="shared" si="424"/>
        <v>#DIV/0!</v>
      </c>
      <c r="DQ386" s="61" t="e">
        <f t="shared" si="424"/>
        <v>#DIV/0!</v>
      </c>
      <c r="DR386" s="61" t="e">
        <f t="shared" si="424"/>
        <v>#DIV/0!</v>
      </c>
      <c r="DS386" s="61" t="e">
        <f t="shared" si="424"/>
        <v>#DIV/0!</v>
      </c>
      <c r="DT386" s="61" t="e">
        <f t="shared" ref="DT386:DY428" si="425">BG386/$BM386</f>
        <v>#DIV/0!</v>
      </c>
      <c r="DU386" s="61" t="e">
        <f t="shared" si="425"/>
        <v>#DIV/0!</v>
      </c>
      <c r="DV386" s="61" t="e">
        <f t="shared" si="425"/>
        <v>#DIV/0!</v>
      </c>
      <c r="DW386" s="61" t="e">
        <f t="shared" si="425"/>
        <v>#DIV/0!</v>
      </c>
      <c r="DX386" s="61" t="e">
        <f t="shared" si="425"/>
        <v>#DIV/0!</v>
      </c>
      <c r="DY386" s="61" t="e">
        <f t="shared" si="425"/>
        <v>#DIV/0!</v>
      </c>
      <c r="DZ386" s="61" t="e">
        <f>SUM(BQ386:DY386)</f>
        <v>#DIV/0!</v>
      </c>
    </row>
    <row r="387" spans="1:130">
      <c r="A387" s="53">
        <v>1</v>
      </c>
      <c r="B387" s="63">
        <f t="shared" ref="B387:B406" si="426">B323</f>
        <v>0.125</v>
      </c>
      <c r="C387" s="53">
        <v>2001</v>
      </c>
      <c r="D387" s="64">
        <f>VLOOKUP($C$66,$D$3:$K$63,$A$73,0)*(B387-B386)</f>
        <v>0</v>
      </c>
      <c r="E387" s="64">
        <f>VLOOKUP($C$67,$D$3:$K$63,$A$73,0)*B386</f>
        <v>0</v>
      </c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54">
        <f t="shared" ref="BM387:BM446" si="427">SUM(D387:BL387)</f>
        <v>0</v>
      </c>
      <c r="BP387" s="53">
        <v>2001</v>
      </c>
      <c r="BQ387" s="61" t="e">
        <f t="shared" ref="BQ387:CF416" si="428">D387/$BM387</f>
        <v>#DIV/0!</v>
      </c>
      <c r="BR387" s="61" t="e">
        <f t="shared" si="421"/>
        <v>#DIV/0!</v>
      </c>
      <c r="BS387" s="61" t="e">
        <f t="shared" si="421"/>
        <v>#DIV/0!</v>
      </c>
      <c r="BT387" s="61" t="e">
        <f t="shared" si="421"/>
        <v>#DIV/0!</v>
      </c>
      <c r="BU387" s="61" t="e">
        <f t="shared" si="421"/>
        <v>#DIV/0!</v>
      </c>
      <c r="BV387" s="61" t="e">
        <f t="shared" si="421"/>
        <v>#DIV/0!</v>
      </c>
      <c r="BW387" s="61" t="e">
        <f t="shared" si="421"/>
        <v>#DIV/0!</v>
      </c>
      <c r="BX387" s="61" t="e">
        <f t="shared" si="421"/>
        <v>#DIV/0!</v>
      </c>
      <c r="BY387" s="61" t="e">
        <f t="shared" si="421"/>
        <v>#DIV/0!</v>
      </c>
      <c r="BZ387" s="61" t="e">
        <f t="shared" si="421"/>
        <v>#DIV/0!</v>
      </c>
      <c r="CA387" s="61" t="e">
        <f t="shared" si="421"/>
        <v>#DIV/0!</v>
      </c>
      <c r="CB387" s="61" t="e">
        <f t="shared" si="421"/>
        <v>#DIV/0!</v>
      </c>
      <c r="CC387" s="61" t="e">
        <f t="shared" si="421"/>
        <v>#DIV/0!</v>
      </c>
      <c r="CD387" s="61" t="e">
        <f t="shared" si="421"/>
        <v>#DIV/0!</v>
      </c>
      <c r="CE387" s="61" t="e">
        <f t="shared" si="421"/>
        <v>#DIV/0!</v>
      </c>
      <c r="CF387" s="61" t="e">
        <f t="shared" si="421"/>
        <v>#DIV/0!</v>
      </c>
      <c r="CG387" s="61" t="e">
        <f t="shared" si="421"/>
        <v>#DIV/0!</v>
      </c>
      <c r="CH387" s="61" t="e">
        <f t="shared" si="422"/>
        <v>#DIV/0!</v>
      </c>
      <c r="CI387" s="61" t="e">
        <f t="shared" si="422"/>
        <v>#DIV/0!</v>
      </c>
      <c r="CJ387" s="61" t="e">
        <f t="shared" si="422"/>
        <v>#DIV/0!</v>
      </c>
      <c r="CK387" s="61" t="e">
        <f t="shared" si="422"/>
        <v>#DIV/0!</v>
      </c>
      <c r="CL387" s="61" t="e">
        <f t="shared" si="422"/>
        <v>#DIV/0!</v>
      </c>
      <c r="CM387" s="61" t="e">
        <f t="shared" si="422"/>
        <v>#DIV/0!</v>
      </c>
      <c r="CN387" s="61" t="e">
        <f t="shared" si="423"/>
        <v>#DIV/0!</v>
      </c>
      <c r="CO387" s="61" t="e">
        <f t="shared" si="423"/>
        <v>#DIV/0!</v>
      </c>
      <c r="CP387" s="61" t="e">
        <f t="shared" si="423"/>
        <v>#DIV/0!</v>
      </c>
      <c r="CQ387" s="61" t="e">
        <f t="shared" si="423"/>
        <v>#DIV/0!</v>
      </c>
      <c r="CR387" s="61" t="e">
        <f t="shared" si="423"/>
        <v>#DIV/0!</v>
      </c>
      <c r="CS387" s="61" t="e">
        <f t="shared" si="423"/>
        <v>#DIV/0!</v>
      </c>
      <c r="CT387" s="61" t="e">
        <f t="shared" si="423"/>
        <v>#DIV/0!</v>
      </c>
      <c r="CU387" s="61" t="e">
        <f t="shared" si="423"/>
        <v>#DIV/0!</v>
      </c>
      <c r="CV387" s="61" t="e">
        <f t="shared" si="423"/>
        <v>#DIV/0!</v>
      </c>
      <c r="CW387" s="61" t="e">
        <f t="shared" si="423"/>
        <v>#DIV/0!</v>
      </c>
      <c r="CX387" s="61" t="e">
        <f t="shared" si="423"/>
        <v>#DIV/0!</v>
      </c>
      <c r="CY387" s="61" t="e">
        <f t="shared" si="423"/>
        <v>#DIV/0!</v>
      </c>
      <c r="CZ387" s="61" t="e">
        <f t="shared" si="423"/>
        <v>#DIV/0!</v>
      </c>
      <c r="DA387" s="61" t="e">
        <f t="shared" si="423"/>
        <v>#DIV/0!</v>
      </c>
      <c r="DB387" s="61" t="e">
        <f t="shared" si="423"/>
        <v>#DIV/0!</v>
      </c>
      <c r="DC387" s="61" t="e">
        <f t="shared" si="423"/>
        <v>#DIV/0!</v>
      </c>
      <c r="DD387" s="61" t="e">
        <f t="shared" si="424"/>
        <v>#DIV/0!</v>
      </c>
      <c r="DE387" s="61" t="e">
        <f t="shared" si="424"/>
        <v>#DIV/0!</v>
      </c>
      <c r="DF387" s="61" t="e">
        <f t="shared" si="424"/>
        <v>#DIV/0!</v>
      </c>
      <c r="DG387" s="61" t="e">
        <f t="shared" si="424"/>
        <v>#DIV/0!</v>
      </c>
      <c r="DH387" s="61" t="e">
        <f t="shared" si="424"/>
        <v>#DIV/0!</v>
      </c>
      <c r="DI387" s="61" t="e">
        <f t="shared" si="424"/>
        <v>#DIV/0!</v>
      </c>
      <c r="DJ387" s="61" t="e">
        <f t="shared" si="424"/>
        <v>#DIV/0!</v>
      </c>
      <c r="DK387" s="61" t="e">
        <f t="shared" si="424"/>
        <v>#DIV/0!</v>
      </c>
      <c r="DL387" s="61" t="e">
        <f t="shared" si="424"/>
        <v>#DIV/0!</v>
      </c>
      <c r="DM387" s="61" t="e">
        <f t="shared" si="424"/>
        <v>#DIV/0!</v>
      </c>
      <c r="DN387" s="61" t="e">
        <f t="shared" si="424"/>
        <v>#DIV/0!</v>
      </c>
      <c r="DO387" s="61" t="e">
        <f t="shared" si="424"/>
        <v>#DIV/0!</v>
      </c>
      <c r="DP387" s="61" t="e">
        <f t="shared" si="424"/>
        <v>#DIV/0!</v>
      </c>
      <c r="DQ387" s="61" t="e">
        <f t="shared" si="424"/>
        <v>#DIV/0!</v>
      </c>
      <c r="DR387" s="61" t="e">
        <f t="shared" si="424"/>
        <v>#DIV/0!</v>
      </c>
      <c r="DS387" s="61" t="e">
        <f t="shared" si="424"/>
        <v>#DIV/0!</v>
      </c>
      <c r="DT387" s="61" t="e">
        <f t="shared" si="425"/>
        <v>#DIV/0!</v>
      </c>
      <c r="DU387" s="61" t="e">
        <f t="shared" si="425"/>
        <v>#DIV/0!</v>
      </c>
      <c r="DV387" s="61" t="e">
        <f t="shared" si="425"/>
        <v>#DIV/0!</v>
      </c>
      <c r="DW387" s="61" t="e">
        <f t="shared" si="425"/>
        <v>#DIV/0!</v>
      </c>
      <c r="DX387" s="61" t="e">
        <f t="shared" si="425"/>
        <v>#DIV/0!</v>
      </c>
      <c r="DY387" s="61" t="e">
        <f t="shared" si="425"/>
        <v>#DIV/0!</v>
      </c>
      <c r="DZ387" s="61" t="e">
        <f t="shared" ref="DZ387:DZ425" si="429">SUM(BQ387:DY387)</f>
        <v>#DIV/0!</v>
      </c>
    </row>
    <row r="388" spans="1:130">
      <c r="A388" s="53">
        <v>2</v>
      </c>
      <c r="B388" s="63">
        <f t="shared" si="426"/>
        <v>0.25</v>
      </c>
      <c r="C388" s="53">
        <v>2002</v>
      </c>
      <c r="D388" s="64">
        <f t="shared" ref="D388:D406" si="430">VLOOKUP($C$66,$D$3:$K$63,$A$73,0)*(B388-B387)</f>
        <v>0</v>
      </c>
      <c r="E388" s="64">
        <f>VLOOKUP($C$67,$D$3:$K$63,$A$73,0)*(B387-B386)</f>
        <v>0</v>
      </c>
      <c r="F388" s="64">
        <f>VLOOKUP($C$68,$D$3:$K$63,$A$73,0)*B386</f>
        <v>0</v>
      </c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54">
        <f t="shared" si="427"/>
        <v>0</v>
      </c>
      <c r="BP388" s="53">
        <v>2002</v>
      </c>
      <c r="BQ388" s="61" t="e">
        <f t="shared" si="428"/>
        <v>#DIV/0!</v>
      </c>
      <c r="BR388" s="61" t="e">
        <f t="shared" si="421"/>
        <v>#DIV/0!</v>
      </c>
      <c r="BS388" s="61" t="e">
        <f t="shared" si="421"/>
        <v>#DIV/0!</v>
      </c>
      <c r="BT388" s="61" t="e">
        <f t="shared" si="421"/>
        <v>#DIV/0!</v>
      </c>
      <c r="BU388" s="61" t="e">
        <f t="shared" si="421"/>
        <v>#DIV/0!</v>
      </c>
      <c r="BV388" s="61" t="e">
        <f t="shared" si="421"/>
        <v>#DIV/0!</v>
      </c>
      <c r="BW388" s="61" t="e">
        <f t="shared" si="421"/>
        <v>#DIV/0!</v>
      </c>
      <c r="BX388" s="61" t="e">
        <f t="shared" si="421"/>
        <v>#DIV/0!</v>
      </c>
      <c r="BY388" s="61" t="e">
        <f t="shared" si="421"/>
        <v>#DIV/0!</v>
      </c>
      <c r="BZ388" s="61" t="e">
        <f t="shared" si="421"/>
        <v>#DIV/0!</v>
      </c>
      <c r="CA388" s="61" t="e">
        <f t="shared" si="421"/>
        <v>#DIV/0!</v>
      </c>
      <c r="CB388" s="61" t="e">
        <f t="shared" si="421"/>
        <v>#DIV/0!</v>
      </c>
      <c r="CC388" s="61" t="e">
        <f t="shared" si="421"/>
        <v>#DIV/0!</v>
      </c>
      <c r="CD388" s="61" t="e">
        <f t="shared" si="421"/>
        <v>#DIV/0!</v>
      </c>
      <c r="CE388" s="61" t="e">
        <f t="shared" si="421"/>
        <v>#DIV/0!</v>
      </c>
      <c r="CF388" s="61" t="e">
        <f t="shared" si="421"/>
        <v>#DIV/0!</v>
      </c>
      <c r="CG388" s="61" t="e">
        <f t="shared" si="421"/>
        <v>#DIV/0!</v>
      </c>
      <c r="CH388" s="61" t="e">
        <f t="shared" si="422"/>
        <v>#DIV/0!</v>
      </c>
      <c r="CI388" s="61" t="e">
        <f t="shared" si="422"/>
        <v>#DIV/0!</v>
      </c>
      <c r="CJ388" s="61" t="e">
        <f t="shared" si="422"/>
        <v>#DIV/0!</v>
      </c>
      <c r="CK388" s="61" t="e">
        <f t="shared" si="422"/>
        <v>#DIV/0!</v>
      </c>
      <c r="CL388" s="61" t="e">
        <f t="shared" si="422"/>
        <v>#DIV/0!</v>
      </c>
      <c r="CM388" s="61" t="e">
        <f t="shared" si="422"/>
        <v>#DIV/0!</v>
      </c>
      <c r="CN388" s="61" t="e">
        <f t="shared" si="423"/>
        <v>#DIV/0!</v>
      </c>
      <c r="CO388" s="61" t="e">
        <f t="shared" si="423"/>
        <v>#DIV/0!</v>
      </c>
      <c r="CP388" s="61" t="e">
        <f t="shared" si="423"/>
        <v>#DIV/0!</v>
      </c>
      <c r="CQ388" s="61" t="e">
        <f t="shared" si="423"/>
        <v>#DIV/0!</v>
      </c>
      <c r="CR388" s="61" t="e">
        <f t="shared" si="423"/>
        <v>#DIV/0!</v>
      </c>
      <c r="CS388" s="61" t="e">
        <f t="shared" si="423"/>
        <v>#DIV/0!</v>
      </c>
      <c r="CT388" s="61" t="e">
        <f t="shared" si="423"/>
        <v>#DIV/0!</v>
      </c>
      <c r="CU388" s="61" t="e">
        <f t="shared" si="423"/>
        <v>#DIV/0!</v>
      </c>
      <c r="CV388" s="61" t="e">
        <f t="shared" si="423"/>
        <v>#DIV/0!</v>
      </c>
      <c r="CW388" s="61" t="e">
        <f t="shared" si="423"/>
        <v>#DIV/0!</v>
      </c>
      <c r="CX388" s="61" t="e">
        <f t="shared" si="423"/>
        <v>#DIV/0!</v>
      </c>
      <c r="CY388" s="61" t="e">
        <f t="shared" si="423"/>
        <v>#DIV/0!</v>
      </c>
      <c r="CZ388" s="61" t="e">
        <f t="shared" si="423"/>
        <v>#DIV/0!</v>
      </c>
      <c r="DA388" s="61" t="e">
        <f t="shared" si="423"/>
        <v>#DIV/0!</v>
      </c>
      <c r="DB388" s="61" t="e">
        <f t="shared" si="423"/>
        <v>#DIV/0!</v>
      </c>
      <c r="DC388" s="61" t="e">
        <f t="shared" si="423"/>
        <v>#DIV/0!</v>
      </c>
      <c r="DD388" s="61" t="e">
        <f t="shared" si="424"/>
        <v>#DIV/0!</v>
      </c>
      <c r="DE388" s="61" t="e">
        <f t="shared" si="424"/>
        <v>#DIV/0!</v>
      </c>
      <c r="DF388" s="61" t="e">
        <f t="shared" si="424"/>
        <v>#DIV/0!</v>
      </c>
      <c r="DG388" s="61" t="e">
        <f t="shared" si="424"/>
        <v>#DIV/0!</v>
      </c>
      <c r="DH388" s="61" t="e">
        <f t="shared" si="424"/>
        <v>#DIV/0!</v>
      </c>
      <c r="DI388" s="61" t="e">
        <f t="shared" si="424"/>
        <v>#DIV/0!</v>
      </c>
      <c r="DJ388" s="61" t="e">
        <f t="shared" si="424"/>
        <v>#DIV/0!</v>
      </c>
      <c r="DK388" s="61" t="e">
        <f t="shared" si="424"/>
        <v>#DIV/0!</v>
      </c>
      <c r="DL388" s="61" t="e">
        <f t="shared" si="424"/>
        <v>#DIV/0!</v>
      </c>
      <c r="DM388" s="61" t="e">
        <f t="shared" si="424"/>
        <v>#DIV/0!</v>
      </c>
      <c r="DN388" s="61" t="e">
        <f t="shared" si="424"/>
        <v>#DIV/0!</v>
      </c>
      <c r="DO388" s="61" t="e">
        <f t="shared" si="424"/>
        <v>#DIV/0!</v>
      </c>
      <c r="DP388" s="61" t="e">
        <f t="shared" si="424"/>
        <v>#DIV/0!</v>
      </c>
      <c r="DQ388" s="61" t="e">
        <f t="shared" si="424"/>
        <v>#DIV/0!</v>
      </c>
      <c r="DR388" s="61" t="e">
        <f t="shared" si="424"/>
        <v>#DIV/0!</v>
      </c>
      <c r="DS388" s="61" t="e">
        <f t="shared" si="424"/>
        <v>#DIV/0!</v>
      </c>
      <c r="DT388" s="61" t="e">
        <f t="shared" si="425"/>
        <v>#DIV/0!</v>
      </c>
      <c r="DU388" s="61" t="e">
        <f t="shared" si="425"/>
        <v>#DIV/0!</v>
      </c>
      <c r="DV388" s="61" t="e">
        <f t="shared" si="425"/>
        <v>#DIV/0!</v>
      </c>
      <c r="DW388" s="61" t="e">
        <f t="shared" si="425"/>
        <v>#DIV/0!</v>
      </c>
      <c r="DX388" s="61" t="e">
        <f t="shared" si="425"/>
        <v>#DIV/0!</v>
      </c>
      <c r="DY388" s="61" t="e">
        <f t="shared" si="425"/>
        <v>#DIV/0!</v>
      </c>
      <c r="DZ388" s="61" t="e">
        <f t="shared" si="429"/>
        <v>#DIV/0!</v>
      </c>
    </row>
    <row r="389" spans="1:130">
      <c r="A389" s="53">
        <v>3</v>
      </c>
      <c r="B389" s="63">
        <f t="shared" si="426"/>
        <v>0.375</v>
      </c>
      <c r="C389" s="53">
        <v>2003</v>
      </c>
      <c r="D389" s="64">
        <f t="shared" si="430"/>
        <v>0</v>
      </c>
      <c r="E389" s="64">
        <f t="shared" ref="E389:E407" si="431">VLOOKUP($C$67,$D$3:$K$63,$A$73,0)*(B388-B387)</f>
        <v>0</v>
      </c>
      <c r="F389" s="64">
        <f>VLOOKUP($C$68,$D$3:$K$63,$A$73,0)*(B387-B386)</f>
        <v>0</v>
      </c>
      <c r="G389" s="64">
        <f>VLOOKUP($C$69,$D$3:$K$63,$A$73,0)*B386</f>
        <v>0</v>
      </c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54">
        <f t="shared" si="427"/>
        <v>0</v>
      </c>
      <c r="BP389" s="53">
        <v>2003</v>
      </c>
      <c r="BQ389" s="61" t="e">
        <f t="shared" si="428"/>
        <v>#DIV/0!</v>
      </c>
      <c r="BR389" s="61" t="e">
        <f t="shared" si="421"/>
        <v>#DIV/0!</v>
      </c>
      <c r="BS389" s="61" t="e">
        <f t="shared" si="421"/>
        <v>#DIV/0!</v>
      </c>
      <c r="BT389" s="61" t="e">
        <f t="shared" si="421"/>
        <v>#DIV/0!</v>
      </c>
      <c r="BU389" s="61" t="e">
        <f t="shared" si="421"/>
        <v>#DIV/0!</v>
      </c>
      <c r="BV389" s="61" t="e">
        <f t="shared" si="421"/>
        <v>#DIV/0!</v>
      </c>
      <c r="BW389" s="61" t="e">
        <f t="shared" si="421"/>
        <v>#DIV/0!</v>
      </c>
      <c r="BX389" s="61" t="e">
        <f t="shared" si="421"/>
        <v>#DIV/0!</v>
      </c>
      <c r="BY389" s="61" t="e">
        <f t="shared" si="421"/>
        <v>#DIV/0!</v>
      </c>
      <c r="BZ389" s="61" t="e">
        <f t="shared" si="421"/>
        <v>#DIV/0!</v>
      </c>
      <c r="CA389" s="61" t="e">
        <f t="shared" si="421"/>
        <v>#DIV/0!</v>
      </c>
      <c r="CB389" s="61" t="e">
        <f t="shared" si="421"/>
        <v>#DIV/0!</v>
      </c>
      <c r="CC389" s="61" t="e">
        <f t="shared" si="421"/>
        <v>#DIV/0!</v>
      </c>
      <c r="CD389" s="61" t="e">
        <f t="shared" si="421"/>
        <v>#DIV/0!</v>
      </c>
      <c r="CE389" s="61" t="e">
        <f t="shared" si="421"/>
        <v>#DIV/0!</v>
      </c>
      <c r="CF389" s="61" t="e">
        <f t="shared" si="421"/>
        <v>#DIV/0!</v>
      </c>
      <c r="CG389" s="61" t="e">
        <f t="shared" si="421"/>
        <v>#DIV/0!</v>
      </c>
      <c r="CH389" s="61" t="e">
        <f t="shared" si="422"/>
        <v>#DIV/0!</v>
      </c>
      <c r="CI389" s="61" t="e">
        <f t="shared" si="422"/>
        <v>#DIV/0!</v>
      </c>
      <c r="CJ389" s="61" t="e">
        <f t="shared" si="422"/>
        <v>#DIV/0!</v>
      </c>
      <c r="CK389" s="61" t="e">
        <f t="shared" si="422"/>
        <v>#DIV/0!</v>
      </c>
      <c r="CL389" s="61" t="e">
        <f t="shared" si="422"/>
        <v>#DIV/0!</v>
      </c>
      <c r="CM389" s="61" t="e">
        <f t="shared" si="422"/>
        <v>#DIV/0!</v>
      </c>
      <c r="CN389" s="61" t="e">
        <f t="shared" si="423"/>
        <v>#DIV/0!</v>
      </c>
      <c r="CO389" s="61" t="e">
        <f t="shared" si="423"/>
        <v>#DIV/0!</v>
      </c>
      <c r="CP389" s="61" t="e">
        <f t="shared" si="423"/>
        <v>#DIV/0!</v>
      </c>
      <c r="CQ389" s="61" t="e">
        <f t="shared" si="423"/>
        <v>#DIV/0!</v>
      </c>
      <c r="CR389" s="61" t="e">
        <f t="shared" si="423"/>
        <v>#DIV/0!</v>
      </c>
      <c r="CS389" s="61" t="e">
        <f t="shared" si="423"/>
        <v>#DIV/0!</v>
      </c>
      <c r="CT389" s="61" t="e">
        <f t="shared" si="423"/>
        <v>#DIV/0!</v>
      </c>
      <c r="CU389" s="61" t="e">
        <f t="shared" si="423"/>
        <v>#DIV/0!</v>
      </c>
      <c r="CV389" s="61" t="e">
        <f t="shared" si="423"/>
        <v>#DIV/0!</v>
      </c>
      <c r="CW389" s="61" t="e">
        <f t="shared" si="423"/>
        <v>#DIV/0!</v>
      </c>
      <c r="CX389" s="61" t="e">
        <f t="shared" si="423"/>
        <v>#DIV/0!</v>
      </c>
      <c r="CY389" s="61" t="e">
        <f t="shared" si="423"/>
        <v>#DIV/0!</v>
      </c>
      <c r="CZ389" s="61" t="e">
        <f t="shared" si="423"/>
        <v>#DIV/0!</v>
      </c>
      <c r="DA389" s="61" t="e">
        <f t="shared" si="423"/>
        <v>#DIV/0!</v>
      </c>
      <c r="DB389" s="61" t="e">
        <f t="shared" si="423"/>
        <v>#DIV/0!</v>
      </c>
      <c r="DC389" s="61" t="e">
        <f t="shared" si="423"/>
        <v>#DIV/0!</v>
      </c>
      <c r="DD389" s="61" t="e">
        <f t="shared" si="424"/>
        <v>#DIV/0!</v>
      </c>
      <c r="DE389" s="61" t="e">
        <f t="shared" si="424"/>
        <v>#DIV/0!</v>
      </c>
      <c r="DF389" s="61" t="e">
        <f t="shared" si="424"/>
        <v>#DIV/0!</v>
      </c>
      <c r="DG389" s="61" t="e">
        <f t="shared" si="424"/>
        <v>#DIV/0!</v>
      </c>
      <c r="DH389" s="61" t="e">
        <f t="shared" si="424"/>
        <v>#DIV/0!</v>
      </c>
      <c r="DI389" s="61" t="e">
        <f t="shared" si="424"/>
        <v>#DIV/0!</v>
      </c>
      <c r="DJ389" s="61" t="e">
        <f t="shared" si="424"/>
        <v>#DIV/0!</v>
      </c>
      <c r="DK389" s="61" t="e">
        <f t="shared" si="424"/>
        <v>#DIV/0!</v>
      </c>
      <c r="DL389" s="61" t="e">
        <f t="shared" si="424"/>
        <v>#DIV/0!</v>
      </c>
      <c r="DM389" s="61" t="e">
        <f t="shared" si="424"/>
        <v>#DIV/0!</v>
      </c>
      <c r="DN389" s="61" t="e">
        <f t="shared" si="424"/>
        <v>#DIV/0!</v>
      </c>
      <c r="DO389" s="61" t="e">
        <f t="shared" si="424"/>
        <v>#DIV/0!</v>
      </c>
      <c r="DP389" s="61" t="e">
        <f t="shared" si="424"/>
        <v>#DIV/0!</v>
      </c>
      <c r="DQ389" s="61" t="e">
        <f t="shared" si="424"/>
        <v>#DIV/0!</v>
      </c>
      <c r="DR389" s="61" t="e">
        <f t="shared" si="424"/>
        <v>#DIV/0!</v>
      </c>
      <c r="DS389" s="61" t="e">
        <f t="shared" si="424"/>
        <v>#DIV/0!</v>
      </c>
      <c r="DT389" s="61" t="e">
        <f t="shared" si="425"/>
        <v>#DIV/0!</v>
      </c>
      <c r="DU389" s="61" t="e">
        <f t="shared" si="425"/>
        <v>#DIV/0!</v>
      </c>
      <c r="DV389" s="61" t="e">
        <f t="shared" si="425"/>
        <v>#DIV/0!</v>
      </c>
      <c r="DW389" s="61" t="e">
        <f t="shared" si="425"/>
        <v>#DIV/0!</v>
      </c>
      <c r="DX389" s="61" t="e">
        <f t="shared" si="425"/>
        <v>#DIV/0!</v>
      </c>
      <c r="DY389" s="61" t="e">
        <f t="shared" si="425"/>
        <v>#DIV/0!</v>
      </c>
      <c r="DZ389" s="61" t="e">
        <f t="shared" si="429"/>
        <v>#DIV/0!</v>
      </c>
    </row>
    <row r="390" spans="1:130">
      <c r="A390" s="53">
        <v>4</v>
      </c>
      <c r="B390" s="63">
        <f t="shared" si="426"/>
        <v>0.5</v>
      </c>
      <c r="C390" s="53">
        <v>2004</v>
      </c>
      <c r="D390" s="64">
        <f t="shared" si="430"/>
        <v>0</v>
      </c>
      <c r="E390" s="64">
        <f t="shared" si="431"/>
        <v>0</v>
      </c>
      <c r="F390" s="64">
        <f t="shared" ref="F390:F408" si="432">VLOOKUP($C$68,$D$3:$K$63,$A$73,0)*(B388-B387)</f>
        <v>0</v>
      </c>
      <c r="G390" s="64">
        <f>VLOOKUP($C$69,$D$3:$K$63,$A$73,0)*(B387-B386)</f>
        <v>0</v>
      </c>
      <c r="H390" s="64">
        <f>VLOOKUP($C$70,$D$3:$K$63,$A$73,0)*B386</f>
        <v>0</v>
      </c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54">
        <f t="shared" si="427"/>
        <v>0</v>
      </c>
      <c r="BP390" s="53">
        <v>2004</v>
      </c>
      <c r="BQ390" s="61" t="e">
        <f t="shared" si="428"/>
        <v>#DIV/0!</v>
      </c>
      <c r="BR390" s="61" t="e">
        <f t="shared" si="421"/>
        <v>#DIV/0!</v>
      </c>
      <c r="BS390" s="61" t="e">
        <f t="shared" si="421"/>
        <v>#DIV/0!</v>
      </c>
      <c r="BT390" s="61" t="e">
        <f t="shared" si="421"/>
        <v>#DIV/0!</v>
      </c>
      <c r="BU390" s="61" t="e">
        <f t="shared" si="421"/>
        <v>#DIV/0!</v>
      </c>
      <c r="BV390" s="61" t="e">
        <f t="shared" si="421"/>
        <v>#DIV/0!</v>
      </c>
      <c r="BW390" s="61" t="e">
        <f t="shared" si="421"/>
        <v>#DIV/0!</v>
      </c>
      <c r="BX390" s="61" t="e">
        <f t="shared" si="421"/>
        <v>#DIV/0!</v>
      </c>
      <c r="BY390" s="61" t="e">
        <f t="shared" si="421"/>
        <v>#DIV/0!</v>
      </c>
      <c r="BZ390" s="61" t="e">
        <f t="shared" si="421"/>
        <v>#DIV/0!</v>
      </c>
      <c r="CA390" s="61" t="e">
        <f t="shared" si="421"/>
        <v>#DIV/0!</v>
      </c>
      <c r="CB390" s="61" t="e">
        <f t="shared" si="421"/>
        <v>#DIV/0!</v>
      </c>
      <c r="CC390" s="61" t="e">
        <f t="shared" si="421"/>
        <v>#DIV/0!</v>
      </c>
      <c r="CD390" s="61" t="e">
        <f t="shared" si="421"/>
        <v>#DIV/0!</v>
      </c>
      <c r="CE390" s="61" t="e">
        <f t="shared" si="421"/>
        <v>#DIV/0!</v>
      </c>
      <c r="CF390" s="61" t="e">
        <f t="shared" si="421"/>
        <v>#DIV/0!</v>
      </c>
      <c r="CG390" s="61" t="e">
        <f t="shared" si="421"/>
        <v>#DIV/0!</v>
      </c>
      <c r="CH390" s="61" t="e">
        <f t="shared" si="422"/>
        <v>#DIV/0!</v>
      </c>
      <c r="CI390" s="61" t="e">
        <f t="shared" si="422"/>
        <v>#DIV/0!</v>
      </c>
      <c r="CJ390" s="61" t="e">
        <f t="shared" si="422"/>
        <v>#DIV/0!</v>
      </c>
      <c r="CK390" s="61" t="e">
        <f t="shared" si="422"/>
        <v>#DIV/0!</v>
      </c>
      <c r="CL390" s="61" t="e">
        <f t="shared" si="422"/>
        <v>#DIV/0!</v>
      </c>
      <c r="CM390" s="61" t="e">
        <f t="shared" si="422"/>
        <v>#DIV/0!</v>
      </c>
      <c r="CN390" s="61" t="e">
        <f t="shared" si="423"/>
        <v>#DIV/0!</v>
      </c>
      <c r="CO390" s="61" t="e">
        <f t="shared" si="423"/>
        <v>#DIV/0!</v>
      </c>
      <c r="CP390" s="61" t="e">
        <f t="shared" si="423"/>
        <v>#DIV/0!</v>
      </c>
      <c r="CQ390" s="61" t="e">
        <f t="shared" si="423"/>
        <v>#DIV/0!</v>
      </c>
      <c r="CR390" s="61" t="e">
        <f t="shared" si="423"/>
        <v>#DIV/0!</v>
      </c>
      <c r="CS390" s="61" t="e">
        <f t="shared" si="423"/>
        <v>#DIV/0!</v>
      </c>
      <c r="CT390" s="61" t="e">
        <f t="shared" si="423"/>
        <v>#DIV/0!</v>
      </c>
      <c r="CU390" s="61" t="e">
        <f t="shared" si="423"/>
        <v>#DIV/0!</v>
      </c>
      <c r="CV390" s="61" t="e">
        <f t="shared" si="423"/>
        <v>#DIV/0!</v>
      </c>
      <c r="CW390" s="61" t="e">
        <f t="shared" si="423"/>
        <v>#DIV/0!</v>
      </c>
      <c r="CX390" s="61" t="e">
        <f t="shared" si="423"/>
        <v>#DIV/0!</v>
      </c>
      <c r="CY390" s="61" t="e">
        <f t="shared" si="423"/>
        <v>#DIV/0!</v>
      </c>
      <c r="CZ390" s="61" t="e">
        <f t="shared" si="423"/>
        <v>#DIV/0!</v>
      </c>
      <c r="DA390" s="61" t="e">
        <f t="shared" si="423"/>
        <v>#DIV/0!</v>
      </c>
      <c r="DB390" s="61" t="e">
        <f t="shared" si="423"/>
        <v>#DIV/0!</v>
      </c>
      <c r="DC390" s="61" t="e">
        <f t="shared" si="423"/>
        <v>#DIV/0!</v>
      </c>
      <c r="DD390" s="61" t="e">
        <f t="shared" si="424"/>
        <v>#DIV/0!</v>
      </c>
      <c r="DE390" s="61" t="e">
        <f t="shared" si="424"/>
        <v>#DIV/0!</v>
      </c>
      <c r="DF390" s="61" t="e">
        <f t="shared" si="424"/>
        <v>#DIV/0!</v>
      </c>
      <c r="DG390" s="61" t="e">
        <f t="shared" si="424"/>
        <v>#DIV/0!</v>
      </c>
      <c r="DH390" s="61" t="e">
        <f t="shared" si="424"/>
        <v>#DIV/0!</v>
      </c>
      <c r="DI390" s="61" t="e">
        <f t="shared" si="424"/>
        <v>#DIV/0!</v>
      </c>
      <c r="DJ390" s="61" t="e">
        <f t="shared" si="424"/>
        <v>#DIV/0!</v>
      </c>
      <c r="DK390" s="61" t="e">
        <f t="shared" si="424"/>
        <v>#DIV/0!</v>
      </c>
      <c r="DL390" s="61" t="e">
        <f t="shared" si="424"/>
        <v>#DIV/0!</v>
      </c>
      <c r="DM390" s="61" t="e">
        <f t="shared" si="424"/>
        <v>#DIV/0!</v>
      </c>
      <c r="DN390" s="61" t="e">
        <f t="shared" si="424"/>
        <v>#DIV/0!</v>
      </c>
      <c r="DO390" s="61" t="e">
        <f t="shared" si="424"/>
        <v>#DIV/0!</v>
      </c>
      <c r="DP390" s="61" t="e">
        <f t="shared" si="424"/>
        <v>#DIV/0!</v>
      </c>
      <c r="DQ390" s="61" t="e">
        <f t="shared" si="424"/>
        <v>#DIV/0!</v>
      </c>
      <c r="DR390" s="61" t="e">
        <f t="shared" si="424"/>
        <v>#DIV/0!</v>
      </c>
      <c r="DS390" s="61" t="e">
        <f t="shared" si="424"/>
        <v>#DIV/0!</v>
      </c>
      <c r="DT390" s="61" t="e">
        <f t="shared" si="425"/>
        <v>#DIV/0!</v>
      </c>
      <c r="DU390" s="61" t="e">
        <f t="shared" si="425"/>
        <v>#DIV/0!</v>
      </c>
      <c r="DV390" s="61" t="e">
        <f t="shared" si="425"/>
        <v>#DIV/0!</v>
      </c>
      <c r="DW390" s="61" t="e">
        <f t="shared" si="425"/>
        <v>#DIV/0!</v>
      </c>
      <c r="DX390" s="61" t="e">
        <f t="shared" si="425"/>
        <v>#DIV/0!</v>
      </c>
      <c r="DY390" s="61" t="e">
        <f t="shared" si="425"/>
        <v>#DIV/0!</v>
      </c>
      <c r="DZ390" s="61" t="e">
        <f t="shared" si="429"/>
        <v>#DIV/0!</v>
      </c>
    </row>
    <row r="391" spans="1:130">
      <c r="A391" s="53">
        <v>5</v>
      </c>
      <c r="B391" s="63">
        <f t="shared" si="426"/>
        <v>0.625</v>
      </c>
      <c r="C391" s="53">
        <v>2005</v>
      </c>
      <c r="D391" s="64">
        <f t="shared" si="430"/>
        <v>0</v>
      </c>
      <c r="E391" s="64">
        <f t="shared" si="431"/>
        <v>0</v>
      </c>
      <c r="F391" s="64">
        <f t="shared" si="432"/>
        <v>0</v>
      </c>
      <c r="G391" s="64">
        <f t="shared" ref="G391:G409" si="433">VLOOKUP($C$69,$D$3:$K$63,$A$73,0)*(B388-B387)</f>
        <v>0</v>
      </c>
      <c r="H391" s="64">
        <f>VLOOKUP($C$70,$D$3:$K$63,$A$73,0)*(B387-B386)</f>
        <v>0</v>
      </c>
      <c r="I391" s="64">
        <f>VLOOKUP($C$71,$D$3:$K$63,$A$73,0)*B386</f>
        <v>0</v>
      </c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54">
        <f t="shared" si="427"/>
        <v>0</v>
      </c>
      <c r="BP391" s="53">
        <v>2005</v>
      </c>
      <c r="BQ391" s="61" t="e">
        <f t="shared" si="428"/>
        <v>#DIV/0!</v>
      </c>
      <c r="BR391" s="61" t="e">
        <f t="shared" si="421"/>
        <v>#DIV/0!</v>
      </c>
      <c r="BS391" s="61" t="e">
        <f t="shared" si="421"/>
        <v>#DIV/0!</v>
      </c>
      <c r="BT391" s="61" t="e">
        <f t="shared" si="421"/>
        <v>#DIV/0!</v>
      </c>
      <c r="BU391" s="61" t="e">
        <f t="shared" si="421"/>
        <v>#DIV/0!</v>
      </c>
      <c r="BV391" s="61" t="e">
        <f t="shared" si="421"/>
        <v>#DIV/0!</v>
      </c>
      <c r="BW391" s="61" t="e">
        <f t="shared" si="421"/>
        <v>#DIV/0!</v>
      </c>
      <c r="BX391" s="61" t="e">
        <f t="shared" si="421"/>
        <v>#DIV/0!</v>
      </c>
      <c r="BY391" s="61" t="e">
        <f t="shared" si="421"/>
        <v>#DIV/0!</v>
      </c>
      <c r="BZ391" s="61" t="e">
        <f t="shared" si="421"/>
        <v>#DIV/0!</v>
      </c>
      <c r="CA391" s="61" t="e">
        <f t="shared" si="421"/>
        <v>#DIV/0!</v>
      </c>
      <c r="CB391" s="61" t="e">
        <f t="shared" si="421"/>
        <v>#DIV/0!</v>
      </c>
      <c r="CC391" s="61" t="e">
        <f t="shared" si="421"/>
        <v>#DIV/0!</v>
      </c>
      <c r="CD391" s="61" t="e">
        <f t="shared" si="421"/>
        <v>#DIV/0!</v>
      </c>
      <c r="CE391" s="61" t="e">
        <f t="shared" si="421"/>
        <v>#DIV/0!</v>
      </c>
      <c r="CF391" s="61" t="e">
        <f t="shared" si="421"/>
        <v>#DIV/0!</v>
      </c>
      <c r="CG391" s="61" t="e">
        <f t="shared" si="421"/>
        <v>#DIV/0!</v>
      </c>
      <c r="CH391" s="61" t="e">
        <f t="shared" si="422"/>
        <v>#DIV/0!</v>
      </c>
      <c r="CI391" s="61" t="e">
        <f t="shared" si="422"/>
        <v>#DIV/0!</v>
      </c>
      <c r="CJ391" s="61" t="e">
        <f t="shared" si="422"/>
        <v>#DIV/0!</v>
      </c>
      <c r="CK391" s="61" t="e">
        <f t="shared" si="422"/>
        <v>#DIV/0!</v>
      </c>
      <c r="CL391" s="61" t="e">
        <f t="shared" si="422"/>
        <v>#DIV/0!</v>
      </c>
      <c r="CM391" s="61" t="e">
        <f t="shared" si="422"/>
        <v>#DIV/0!</v>
      </c>
      <c r="CN391" s="61" t="e">
        <f t="shared" si="423"/>
        <v>#DIV/0!</v>
      </c>
      <c r="CO391" s="61" t="e">
        <f t="shared" si="423"/>
        <v>#DIV/0!</v>
      </c>
      <c r="CP391" s="61" t="e">
        <f t="shared" si="423"/>
        <v>#DIV/0!</v>
      </c>
      <c r="CQ391" s="61" t="e">
        <f t="shared" si="423"/>
        <v>#DIV/0!</v>
      </c>
      <c r="CR391" s="61" t="e">
        <f t="shared" si="423"/>
        <v>#DIV/0!</v>
      </c>
      <c r="CS391" s="61" t="e">
        <f t="shared" si="423"/>
        <v>#DIV/0!</v>
      </c>
      <c r="CT391" s="61" t="e">
        <f t="shared" si="423"/>
        <v>#DIV/0!</v>
      </c>
      <c r="CU391" s="61" t="e">
        <f t="shared" si="423"/>
        <v>#DIV/0!</v>
      </c>
      <c r="CV391" s="61" t="e">
        <f t="shared" si="423"/>
        <v>#DIV/0!</v>
      </c>
      <c r="CW391" s="61" t="e">
        <f t="shared" si="423"/>
        <v>#DIV/0!</v>
      </c>
      <c r="CX391" s="61" t="e">
        <f t="shared" si="423"/>
        <v>#DIV/0!</v>
      </c>
      <c r="CY391" s="61" t="e">
        <f t="shared" si="423"/>
        <v>#DIV/0!</v>
      </c>
      <c r="CZ391" s="61" t="e">
        <f t="shared" si="423"/>
        <v>#DIV/0!</v>
      </c>
      <c r="DA391" s="61" t="e">
        <f t="shared" si="423"/>
        <v>#DIV/0!</v>
      </c>
      <c r="DB391" s="61" t="e">
        <f t="shared" si="423"/>
        <v>#DIV/0!</v>
      </c>
      <c r="DC391" s="61" t="e">
        <f t="shared" si="423"/>
        <v>#DIV/0!</v>
      </c>
      <c r="DD391" s="61" t="e">
        <f t="shared" si="424"/>
        <v>#DIV/0!</v>
      </c>
      <c r="DE391" s="61" t="e">
        <f t="shared" si="424"/>
        <v>#DIV/0!</v>
      </c>
      <c r="DF391" s="61" t="e">
        <f t="shared" si="424"/>
        <v>#DIV/0!</v>
      </c>
      <c r="DG391" s="61" t="e">
        <f t="shared" si="424"/>
        <v>#DIV/0!</v>
      </c>
      <c r="DH391" s="61" t="e">
        <f t="shared" si="424"/>
        <v>#DIV/0!</v>
      </c>
      <c r="DI391" s="61" t="e">
        <f t="shared" si="424"/>
        <v>#DIV/0!</v>
      </c>
      <c r="DJ391" s="61" t="e">
        <f t="shared" si="424"/>
        <v>#DIV/0!</v>
      </c>
      <c r="DK391" s="61" t="e">
        <f t="shared" si="424"/>
        <v>#DIV/0!</v>
      </c>
      <c r="DL391" s="61" t="e">
        <f t="shared" si="424"/>
        <v>#DIV/0!</v>
      </c>
      <c r="DM391" s="61" t="e">
        <f t="shared" si="424"/>
        <v>#DIV/0!</v>
      </c>
      <c r="DN391" s="61" t="e">
        <f t="shared" si="424"/>
        <v>#DIV/0!</v>
      </c>
      <c r="DO391" s="61" t="e">
        <f t="shared" si="424"/>
        <v>#DIV/0!</v>
      </c>
      <c r="DP391" s="61" t="e">
        <f t="shared" si="424"/>
        <v>#DIV/0!</v>
      </c>
      <c r="DQ391" s="61" t="e">
        <f t="shared" si="424"/>
        <v>#DIV/0!</v>
      </c>
      <c r="DR391" s="61" t="e">
        <f t="shared" si="424"/>
        <v>#DIV/0!</v>
      </c>
      <c r="DS391" s="61" t="e">
        <f t="shared" si="424"/>
        <v>#DIV/0!</v>
      </c>
      <c r="DT391" s="61" t="e">
        <f t="shared" si="425"/>
        <v>#DIV/0!</v>
      </c>
      <c r="DU391" s="61" t="e">
        <f t="shared" si="425"/>
        <v>#DIV/0!</v>
      </c>
      <c r="DV391" s="61" t="e">
        <f t="shared" si="425"/>
        <v>#DIV/0!</v>
      </c>
      <c r="DW391" s="61" t="e">
        <f t="shared" si="425"/>
        <v>#DIV/0!</v>
      </c>
      <c r="DX391" s="61" t="e">
        <f t="shared" si="425"/>
        <v>#DIV/0!</v>
      </c>
      <c r="DY391" s="61" t="e">
        <f t="shared" si="425"/>
        <v>#DIV/0!</v>
      </c>
      <c r="DZ391" s="61" t="e">
        <f t="shared" si="429"/>
        <v>#DIV/0!</v>
      </c>
    </row>
    <row r="392" spans="1:130">
      <c r="A392" s="53">
        <v>6</v>
      </c>
      <c r="B392" s="63">
        <f t="shared" si="426"/>
        <v>0.75</v>
      </c>
      <c r="C392" s="53">
        <v>2006</v>
      </c>
      <c r="D392" s="64">
        <f t="shared" si="430"/>
        <v>0</v>
      </c>
      <c r="E392" s="64">
        <f t="shared" si="431"/>
        <v>0</v>
      </c>
      <c r="F392" s="64">
        <f t="shared" si="432"/>
        <v>0</v>
      </c>
      <c r="G392" s="64">
        <f t="shared" si="433"/>
        <v>0</v>
      </c>
      <c r="H392" s="64">
        <f t="shared" ref="H392:H410" si="434">VLOOKUP($C$70,$D$3:$K$63,$A$73,0)*(B388-B387)</f>
        <v>0</v>
      </c>
      <c r="I392" s="64">
        <f>VLOOKUP($C$71,$D$3:$K$63,$A$73,0)*(B387-B386)</f>
        <v>0</v>
      </c>
      <c r="J392" s="64">
        <f>VLOOKUP($C$72,$D$3:$K$63,$A$73,0)*B386</f>
        <v>0</v>
      </c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54">
        <f t="shared" si="427"/>
        <v>0</v>
      </c>
      <c r="BP392" s="53">
        <v>2006</v>
      </c>
      <c r="BQ392" s="61" t="e">
        <f t="shared" si="428"/>
        <v>#DIV/0!</v>
      </c>
      <c r="BR392" s="61" t="e">
        <f t="shared" si="421"/>
        <v>#DIV/0!</v>
      </c>
      <c r="BS392" s="61" t="e">
        <f t="shared" si="421"/>
        <v>#DIV/0!</v>
      </c>
      <c r="BT392" s="61" t="e">
        <f t="shared" si="421"/>
        <v>#DIV/0!</v>
      </c>
      <c r="BU392" s="61" t="e">
        <f t="shared" si="421"/>
        <v>#DIV/0!</v>
      </c>
      <c r="BV392" s="61" t="e">
        <f t="shared" si="421"/>
        <v>#DIV/0!</v>
      </c>
      <c r="BW392" s="61" t="e">
        <f t="shared" si="421"/>
        <v>#DIV/0!</v>
      </c>
      <c r="BX392" s="61" t="e">
        <f t="shared" si="421"/>
        <v>#DIV/0!</v>
      </c>
      <c r="BY392" s="61" t="e">
        <f t="shared" si="421"/>
        <v>#DIV/0!</v>
      </c>
      <c r="BZ392" s="61" t="e">
        <f t="shared" si="421"/>
        <v>#DIV/0!</v>
      </c>
      <c r="CA392" s="61" t="e">
        <f t="shared" si="421"/>
        <v>#DIV/0!</v>
      </c>
      <c r="CB392" s="61" t="e">
        <f t="shared" si="421"/>
        <v>#DIV/0!</v>
      </c>
      <c r="CC392" s="61" t="e">
        <f t="shared" si="421"/>
        <v>#DIV/0!</v>
      </c>
      <c r="CD392" s="61" t="e">
        <f t="shared" si="421"/>
        <v>#DIV/0!</v>
      </c>
      <c r="CE392" s="61" t="e">
        <f t="shared" si="421"/>
        <v>#DIV/0!</v>
      </c>
      <c r="CF392" s="61" t="e">
        <f t="shared" si="421"/>
        <v>#DIV/0!</v>
      </c>
      <c r="CG392" s="61" t="e">
        <f t="shared" si="421"/>
        <v>#DIV/0!</v>
      </c>
      <c r="CH392" s="61" t="e">
        <f t="shared" si="422"/>
        <v>#DIV/0!</v>
      </c>
      <c r="CI392" s="61" t="e">
        <f t="shared" si="422"/>
        <v>#DIV/0!</v>
      </c>
      <c r="CJ392" s="61" t="e">
        <f t="shared" si="422"/>
        <v>#DIV/0!</v>
      </c>
      <c r="CK392" s="61" t="e">
        <f t="shared" si="422"/>
        <v>#DIV/0!</v>
      </c>
      <c r="CL392" s="61" t="e">
        <f t="shared" si="422"/>
        <v>#DIV/0!</v>
      </c>
      <c r="CM392" s="61" t="e">
        <f t="shared" si="422"/>
        <v>#DIV/0!</v>
      </c>
      <c r="CN392" s="61" t="e">
        <f t="shared" si="423"/>
        <v>#DIV/0!</v>
      </c>
      <c r="CO392" s="61" t="e">
        <f t="shared" si="423"/>
        <v>#DIV/0!</v>
      </c>
      <c r="CP392" s="61" t="e">
        <f t="shared" si="423"/>
        <v>#DIV/0!</v>
      </c>
      <c r="CQ392" s="61" t="e">
        <f t="shared" si="423"/>
        <v>#DIV/0!</v>
      </c>
      <c r="CR392" s="61" t="e">
        <f t="shared" si="423"/>
        <v>#DIV/0!</v>
      </c>
      <c r="CS392" s="61" t="e">
        <f t="shared" si="423"/>
        <v>#DIV/0!</v>
      </c>
      <c r="CT392" s="61" t="e">
        <f t="shared" si="423"/>
        <v>#DIV/0!</v>
      </c>
      <c r="CU392" s="61" t="e">
        <f t="shared" si="423"/>
        <v>#DIV/0!</v>
      </c>
      <c r="CV392" s="61" t="e">
        <f t="shared" si="423"/>
        <v>#DIV/0!</v>
      </c>
      <c r="CW392" s="61" t="e">
        <f t="shared" si="423"/>
        <v>#DIV/0!</v>
      </c>
      <c r="CX392" s="61" t="e">
        <f t="shared" si="423"/>
        <v>#DIV/0!</v>
      </c>
      <c r="CY392" s="61" t="e">
        <f t="shared" si="423"/>
        <v>#DIV/0!</v>
      </c>
      <c r="CZ392" s="61" t="e">
        <f t="shared" si="423"/>
        <v>#DIV/0!</v>
      </c>
      <c r="DA392" s="61" t="e">
        <f t="shared" si="423"/>
        <v>#DIV/0!</v>
      </c>
      <c r="DB392" s="61" t="e">
        <f t="shared" si="423"/>
        <v>#DIV/0!</v>
      </c>
      <c r="DC392" s="61" t="e">
        <f t="shared" si="423"/>
        <v>#DIV/0!</v>
      </c>
      <c r="DD392" s="61" t="e">
        <f t="shared" si="424"/>
        <v>#DIV/0!</v>
      </c>
      <c r="DE392" s="61" t="e">
        <f t="shared" si="424"/>
        <v>#DIV/0!</v>
      </c>
      <c r="DF392" s="61" t="e">
        <f t="shared" si="424"/>
        <v>#DIV/0!</v>
      </c>
      <c r="DG392" s="61" t="e">
        <f t="shared" si="424"/>
        <v>#DIV/0!</v>
      </c>
      <c r="DH392" s="61" t="e">
        <f t="shared" si="424"/>
        <v>#DIV/0!</v>
      </c>
      <c r="DI392" s="61" t="e">
        <f t="shared" si="424"/>
        <v>#DIV/0!</v>
      </c>
      <c r="DJ392" s="61" t="e">
        <f t="shared" si="424"/>
        <v>#DIV/0!</v>
      </c>
      <c r="DK392" s="61" t="e">
        <f t="shared" si="424"/>
        <v>#DIV/0!</v>
      </c>
      <c r="DL392" s="61" t="e">
        <f t="shared" si="424"/>
        <v>#DIV/0!</v>
      </c>
      <c r="DM392" s="61" t="e">
        <f t="shared" si="424"/>
        <v>#DIV/0!</v>
      </c>
      <c r="DN392" s="61" t="e">
        <f t="shared" si="424"/>
        <v>#DIV/0!</v>
      </c>
      <c r="DO392" s="61" t="e">
        <f t="shared" si="424"/>
        <v>#DIV/0!</v>
      </c>
      <c r="DP392" s="61" t="e">
        <f t="shared" si="424"/>
        <v>#DIV/0!</v>
      </c>
      <c r="DQ392" s="61" t="e">
        <f t="shared" si="424"/>
        <v>#DIV/0!</v>
      </c>
      <c r="DR392" s="61" t="e">
        <f t="shared" si="424"/>
        <v>#DIV/0!</v>
      </c>
      <c r="DS392" s="61" t="e">
        <f t="shared" si="424"/>
        <v>#DIV/0!</v>
      </c>
      <c r="DT392" s="61" t="e">
        <f t="shared" si="425"/>
        <v>#DIV/0!</v>
      </c>
      <c r="DU392" s="61" t="e">
        <f t="shared" si="425"/>
        <v>#DIV/0!</v>
      </c>
      <c r="DV392" s="61" t="e">
        <f t="shared" si="425"/>
        <v>#DIV/0!</v>
      </c>
      <c r="DW392" s="61" t="e">
        <f t="shared" si="425"/>
        <v>#DIV/0!</v>
      </c>
      <c r="DX392" s="61" t="e">
        <f t="shared" si="425"/>
        <v>#DIV/0!</v>
      </c>
      <c r="DY392" s="61" t="e">
        <f t="shared" si="425"/>
        <v>#DIV/0!</v>
      </c>
      <c r="DZ392" s="61" t="e">
        <f t="shared" si="429"/>
        <v>#DIV/0!</v>
      </c>
    </row>
    <row r="393" spans="1:130">
      <c r="A393" s="53">
        <v>7</v>
      </c>
      <c r="B393" s="63">
        <f t="shared" si="426"/>
        <v>0.875</v>
      </c>
      <c r="C393" s="53">
        <v>2007</v>
      </c>
      <c r="D393" s="64">
        <f t="shared" si="430"/>
        <v>0</v>
      </c>
      <c r="E393" s="64">
        <f t="shared" si="431"/>
        <v>0</v>
      </c>
      <c r="F393" s="64">
        <f t="shared" si="432"/>
        <v>0</v>
      </c>
      <c r="G393" s="64">
        <f t="shared" si="433"/>
        <v>0</v>
      </c>
      <c r="H393" s="64">
        <f t="shared" si="434"/>
        <v>0</v>
      </c>
      <c r="I393" s="64">
        <f t="shared" ref="I393:I411" si="435">VLOOKUP($C$71,$D$3:$K$63,$A$73,0)*(B388-B387)</f>
        <v>0</v>
      </c>
      <c r="J393" s="64">
        <f>VLOOKUP($C$72,$D$3:$K$63,$A$73,0)*(B387-B386)</f>
        <v>0</v>
      </c>
      <c r="K393" s="64">
        <f>VLOOKUP($C$73,$D$3:$K$63,$A$73,0)*B386</f>
        <v>0</v>
      </c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54">
        <f t="shared" si="427"/>
        <v>0</v>
      </c>
      <c r="BP393" s="53">
        <v>2007</v>
      </c>
      <c r="BQ393" s="61" t="e">
        <f t="shared" si="428"/>
        <v>#DIV/0!</v>
      </c>
      <c r="BR393" s="61" t="e">
        <f t="shared" si="421"/>
        <v>#DIV/0!</v>
      </c>
      <c r="BS393" s="61" t="e">
        <f t="shared" si="421"/>
        <v>#DIV/0!</v>
      </c>
      <c r="BT393" s="61" t="e">
        <f t="shared" si="421"/>
        <v>#DIV/0!</v>
      </c>
      <c r="BU393" s="61" t="e">
        <f t="shared" si="421"/>
        <v>#DIV/0!</v>
      </c>
      <c r="BV393" s="61" t="e">
        <f t="shared" si="421"/>
        <v>#DIV/0!</v>
      </c>
      <c r="BW393" s="61" t="e">
        <f t="shared" si="421"/>
        <v>#DIV/0!</v>
      </c>
      <c r="BX393" s="61" t="e">
        <f t="shared" si="421"/>
        <v>#DIV/0!</v>
      </c>
      <c r="BY393" s="61" t="e">
        <f t="shared" si="421"/>
        <v>#DIV/0!</v>
      </c>
      <c r="BZ393" s="61" t="e">
        <f t="shared" si="421"/>
        <v>#DIV/0!</v>
      </c>
      <c r="CA393" s="61" t="e">
        <f t="shared" si="421"/>
        <v>#DIV/0!</v>
      </c>
      <c r="CB393" s="61" t="e">
        <f t="shared" si="421"/>
        <v>#DIV/0!</v>
      </c>
      <c r="CC393" s="61" t="e">
        <f t="shared" si="421"/>
        <v>#DIV/0!</v>
      </c>
      <c r="CD393" s="61" t="e">
        <f t="shared" si="421"/>
        <v>#DIV/0!</v>
      </c>
      <c r="CE393" s="61" t="e">
        <f t="shared" si="421"/>
        <v>#DIV/0!</v>
      </c>
      <c r="CF393" s="61" t="e">
        <f t="shared" si="421"/>
        <v>#DIV/0!</v>
      </c>
      <c r="CG393" s="61" t="e">
        <f t="shared" si="421"/>
        <v>#DIV/0!</v>
      </c>
      <c r="CH393" s="61" t="e">
        <f t="shared" si="422"/>
        <v>#DIV/0!</v>
      </c>
      <c r="CI393" s="61" t="e">
        <f t="shared" si="422"/>
        <v>#DIV/0!</v>
      </c>
      <c r="CJ393" s="61" t="e">
        <f t="shared" si="422"/>
        <v>#DIV/0!</v>
      </c>
      <c r="CK393" s="61" t="e">
        <f t="shared" si="422"/>
        <v>#DIV/0!</v>
      </c>
      <c r="CL393" s="61" t="e">
        <f t="shared" si="422"/>
        <v>#DIV/0!</v>
      </c>
      <c r="CM393" s="61" t="e">
        <f t="shared" si="422"/>
        <v>#DIV/0!</v>
      </c>
      <c r="CN393" s="61" t="e">
        <f t="shared" si="423"/>
        <v>#DIV/0!</v>
      </c>
      <c r="CO393" s="61" t="e">
        <f t="shared" si="423"/>
        <v>#DIV/0!</v>
      </c>
      <c r="CP393" s="61" t="e">
        <f t="shared" si="423"/>
        <v>#DIV/0!</v>
      </c>
      <c r="CQ393" s="61" t="e">
        <f t="shared" si="423"/>
        <v>#DIV/0!</v>
      </c>
      <c r="CR393" s="61" t="e">
        <f t="shared" si="423"/>
        <v>#DIV/0!</v>
      </c>
      <c r="CS393" s="61" t="e">
        <f t="shared" si="423"/>
        <v>#DIV/0!</v>
      </c>
      <c r="CT393" s="61" t="e">
        <f t="shared" si="423"/>
        <v>#DIV/0!</v>
      </c>
      <c r="CU393" s="61" t="e">
        <f t="shared" si="423"/>
        <v>#DIV/0!</v>
      </c>
      <c r="CV393" s="61" t="e">
        <f t="shared" si="423"/>
        <v>#DIV/0!</v>
      </c>
      <c r="CW393" s="61" t="e">
        <f t="shared" si="423"/>
        <v>#DIV/0!</v>
      </c>
      <c r="CX393" s="61" t="e">
        <f t="shared" si="423"/>
        <v>#DIV/0!</v>
      </c>
      <c r="CY393" s="61" t="e">
        <f t="shared" si="423"/>
        <v>#DIV/0!</v>
      </c>
      <c r="CZ393" s="61" t="e">
        <f t="shared" si="423"/>
        <v>#DIV/0!</v>
      </c>
      <c r="DA393" s="61" t="e">
        <f t="shared" si="423"/>
        <v>#DIV/0!</v>
      </c>
      <c r="DB393" s="61" t="e">
        <f t="shared" si="423"/>
        <v>#DIV/0!</v>
      </c>
      <c r="DC393" s="61" t="e">
        <f t="shared" si="423"/>
        <v>#DIV/0!</v>
      </c>
      <c r="DD393" s="61" t="e">
        <f t="shared" si="424"/>
        <v>#DIV/0!</v>
      </c>
      <c r="DE393" s="61" t="e">
        <f t="shared" si="424"/>
        <v>#DIV/0!</v>
      </c>
      <c r="DF393" s="61" t="e">
        <f t="shared" si="424"/>
        <v>#DIV/0!</v>
      </c>
      <c r="DG393" s="61" t="e">
        <f t="shared" si="424"/>
        <v>#DIV/0!</v>
      </c>
      <c r="DH393" s="61" t="e">
        <f t="shared" si="424"/>
        <v>#DIV/0!</v>
      </c>
      <c r="DI393" s="61" t="e">
        <f t="shared" si="424"/>
        <v>#DIV/0!</v>
      </c>
      <c r="DJ393" s="61" t="e">
        <f t="shared" si="424"/>
        <v>#DIV/0!</v>
      </c>
      <c r="DK393" s="61" t="e">
        <f t="shared" si="424"/>
        <v>#DIV/0!</v>
      </c>
      <c r="DL393" s="61" t="e">
        <f t="shared" si="424"/>
        <v>#DIV/0!</v>
      </c>
      <c r="DM393" s="61" t="e">
        <f t="shared" si="424"/>
        <v>#DIV/0!</v>
      </c>
      <c r="DN393" s="61" t="e">
        <f t="shared" si="424"/>
        <v>#DIV/0!</v>
      </c>
      <c r="DO393" s="61" t="e">
        <f t="shared" si="424"/>
        <v>#DIV/0!</v>
      </c>
      <c r="DP393" s="61" t="e">
        <f t="shared" si="424"/>
        <v>#DIV/0!</v>
      </c>
      <c r="DQ393" s="61" t="e">
        <f t="shared" si="424"/>
        <v>#DIV/0!</v>
      </c>
      <c r="DR393" s="61" t="e">
        <f t="shared" si="424"/>
        <v>#DIV/0!</v>
      </c>
      <c r="DS393" s="61" t="e">
        <f t="shared" si="424"/>
        <v>#DIV/0!</v>
      </c>
      <c r="DT393" s="61" t="e">
        <f t="shared" si="425"/>
        <v>#DIV/0!</v>
      </c>
      <c r="DU393" s="61" t="e">
        <f t="shared" si="425"/>
        <v>#DIV/0!</v>
      </c>
      <c r="DV393" s="61" t="e">
        <f t="shared" si="425"/>
        <v>#DIV/0!</v>
      </c>
      <c r="DW393" s="61" t="e">
        <f t="shared" si="425"/>
        <v>#DIV/0!</v>
      </c>
      <c r="DX393" s="61" t="e">
        <f t="shared" si="425"/>
        <v>#DIV/0!</v>
      </c>
      <c r="DY393" s="61" t="e">
        <f t="shared" si="425"/>
        <v>#DIV/0!</v>
      </c>
      <c r="DZ393" s="61" t="e">
        <f t="shared" si="429"/>
        <v>#DIV/0!</v>
      </c>
    </row>
    <row r="394" spans="1:130">
      <c r="A394" s="53">
        <v>8</v>
      </c>
      <c r="B394" s="63">
        <f t="shared" si="426"/>
        <v>1</v>
      </c>
      <c r="C394" s="53">
        <v>2008</v>
      </c>
      <c r="D394" s="64">
        <f t="shared" si="430"/>
        <v>0</v>
      </c>
      <c r="E394" s="64">
        <f t="shared" si="431"/>
        <v>0</v>
      </c>
      <c r="F394" s="64">
        <f t="shared" si="432"/>
        <v>0</v>
      </c>
      <c r="G394" s="64">
        <f t="shared" si="433"/>
        <v>0</v>
      </c>
      <c r="H394" s="64">
        <f t="shared" si="434"/>
        <v>0</v>
      </c>
      <c r="I394" s="64">
        <f t="shared" si="435"/>
        <v>0</v>
      </c>
      <c r="J394" s="64">
        <f t="shared" ref="J394:J412" si="436">VLOOKUP($C$72,$D$3:$K$63,$A$73,0)*(B388-B387)</f>
        <v>0</v>
      </c>
      <c r="K394" s="64">
        <f>VLOOKUP($C$73,$D$3:$K$63,$A$73,0)*(B387-B386)</f>
        <v>0</v>
      </c>
      <c r="L394" s="64">
        <f>VLOOKUP($C$74,$D$3:$K$63,$A$73,0)*B386</f>
        <v>0</v>
      </c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54">
        <f t="shared" si="427"/>
        <v>0</v>
      </c>
      <c r="BP394" s="53">
        <v>2008</v>
      </c>
      <c r="BQ394" s="61" t="e">
        <f t="shared" si="428"/>
        <v>#DIV/0!</v>
      </c>
      <c r="BR394" s="61" t="e">
        <f t="shared" si="421"/>
        <v>#DIV/0!</v>
      </c>
      <c r="BS394" s="61" t="e">
        <f t="shared" si="421"/>
        <v>#DIV/0!</v>
      </c>
      <c r="BT394" s="61" t="e">
        <f t="shared" si="421"/>
        <v>#DIV/0!</v>
      </c>
      <c r="BU394" s="61" t="e">
        <f t="shared" si="421"/>
        <v>#DIV/0!</v>
      </c>
      <c r="BV394" s="61" t="e">
        <f t="shared" si="421"/>
        <v>#DIV/0!</v>
      </c>
      <c r="BW394" s="61" t="e">
        <f t="shared" si="421"/>
        <v>#DIV/0!</v>
      </c>
      <c r="BX394" s="61" t="e">
        <f t="shared" si="421"/>
        <v>#DIV/0!</v>
      </c>
      <c r="BY394" s="61" t="e">
        <f t="shared" si="421"/>
        <v>#DIV/0!</v>
      </c>
      <c r="BZ394" s="61" t="e">
        <f t="shared" si="421"/>
        <v>#DIV/0!</v>
      </c>
      <c r="CA394" s="61" t="e">
        <f t="shared" si="421"/>
        <v>#DIV/0!</v>
      </c>
      <c r="CB394" s="61" t="e">
        <f t="shared" si="421"/>
        <v>#DIV/0!</v>
      </c>
      <c r="CC394" s="61" t="e">
        <f t="shared" si="421"/>
        <v>#DIV/0!</v>
      </c>
      <c r="CD394" s="61" t="e">
        <f t="shared" si="421"/>
        <v>#DIV/0!</v>
      </c>
      <c r="CE394" s="61" t="e">
        <f t="shared" si="421"/>
        <v>#DIV/0!</v>
      </c>
      <c r="CF394" s="61" t="e">
        <f t="shared" si="421"/>
        <v>#DIV/0!</v>
      </c>
      <c r="CG394" s="61" t="e">
        <f t="shared" si="421"/>
        <v>#DIV/0!</v>
      </c>
      <c r="CH394" s="61" t="e">
        <f t="shared" si="422"/>
        <v>#DIV/0!</v>
      </c>
      <c r="CI394" s="61" t="e">
        <f t="shared" si="422"/>
        <v>#DIV/0!</v>
      </c>
      <c r="CJ394" s="61" t="e">
        <f t="shared" si="422"/>
        <v>#DIV/0!</v>
      </c>
      <c r="CK394" s="61" t="e">
        <f t="shared" si="422"/>
        <v>#DIV/0!</v>
      </c>
      <c r="CL394" s="61" t="e">
        <f t="shared" si="422"/>
        <v>#DIV/0!</v>
      </c>
      <c r="CM394" s="61" t="e">
        <f t="shared" si="422"/>
        <v>#DIV/0!</v>
      </c>
      <c r="CN394" s="61" t="e">
        <f t="shared" si="423"/>
        <v>#DIV/0!</v>
      </c>
      <c r="CO394" s="61" t="e">
        <f t="shared" si="423"/>
        <v>#DIV/0!</v>
      </c>
      <c r="CP394" s="61" t="e">
        <f t="shared" si="423"/>
        <v>#DIV/0!</v>
      </c>
      <c r="CQ394" s="61" t="e">
        <f t="shared" si="423"/>
        <v>#DIV/0!</v>
      </c>
      <c r="CR394" s="61" t="e">
        <f t="shared" si="423"/>
        <v>#DIV/0!</v>
      </c>
      <c r="CS394" s="61" t="e">
        <f t="shared" si="423"/>
        <v>#DIV/0!</v>
      </c>
      <c r="CT394" s="61" t="e">
        <f t="shared" si="423"/>
        <v>#DIV/0!</v>
      </c>
      <c r="CU394" s="61" t="e">
        <f t="shared" si="423"/>
        <v>#DIV/0!</v>
      </c>
      <c r="CV394" s="61" t="e">
        <f t="shared" si="423"/>
        <v>#DIV/0!</v>
      </c>
      <c r="CW394" s="61" t="e">
        <f t="shared" si="423"/>
        <v>#DIV/0!</v>
      </c>
      <c r="CX394" s="61" t="e">
        <f t="shared" si="423"/>
        <v>#DIV/0!</v>
      </c>
      <c r="CY394" s="61" t="e">
        <f t="shared" si="423"/>
        <v>#DIV/0!</v>
      </c>
      <c r="CZ394" s="61" t="e">
        <f t="shared" si="423"/>
        <v>#DIV/0!</v>
      </c>
      <c r="DA394" s="61" t="e">
        <f t="shared" si="423"/>
        <v>#DIV/0!</v>
      </c>
      <c r="DB394" s="61" t="e">
        <f t="shared" si="423"/>
        <v>#DIV/0!</v>
      </c>
      <c r="DC394" s="61" t="e">
        <f t="shared" si="423"/>
        <v>#DIV/0!</v>
      </c>
      <c r="DD394" s="61" t="e">
        <f t="shared" si="424"/>
        <v>#DIV/0!</v>
      </c>
      <c r="DE394" s="61" t="e">
        <f t="shared" si="424"/>
        <v>#DIV/0!</v>
      </c>
      <c r="DF394" s="61" t="e">
        <f t="shared" si="424"/>
        <v>#DIV/0!</v>
      </c>
      <c r="DG394" s="61" t="e">
        <f t="shared" si="424"/>
        <v>#DIV/0!</v>
      </c>
      <c r="DH394" s="61" t="e">
        <f t="shared" si="424"/>
        <v>#DIV/0!</v>
      </c>
      <c r="DI394" s="61" t="e">
        <f t="shared" si="424"/>
        <v>#DIV/0!</v>
      </c>
      <c r="DJ394" s="61" t="e">
        <f t="shared" si="424"/>
        <v>#DIV/0!</v>
      </c>
      <c r="DK394" s="61" t="e">
        <f t="shared" si="424"/>
        <v>#DIV/0!</v>
      </c>
      <c r="DL394" s="61" t="e">
        <f t="shared" si="424"/>
        <v>#DIV/0!</v>
      </c>
      <c r="DM394" s="61" t="e">
        <f t="shared" si="424"/>
        <v>#DIV/0!</v>
      </c>
      <c r="DN394" s="61" t="e">
        <f t="shared" si="424"/>
        <v>#DIV/0!</v>
      </c>
      <c r="DO394" s="61" t="e">
        <f t="shared" si="424"/>
        <v>#DIV/0!</v>
      </c>
      <c r="DP394" s="61" t="e">
        <f t="shared" si="424"/>
        <v>#DIV/0!</v>
      </c>
      <c r="DQ394" s="61" t="e">
        <f t="shared" si="424"/>
        <v>#DIV/0!</v>
      </c>
      <c r="DR394" s="61" t="e">
        <f t="shared" si="424"/>
        <v>#DIV/0!</v>
      </c>
      <c r="DS394" s="61" t="e">
        <f t="shared" si="424"/>
        <v>#DIV/0!</v>
      </c>
      <c r="DT394" s="61" t="e">
        <f t="shared" si="425"/>
        <v>#DIV/0!</v>
      </c>
      <c r="DU394" s="61" t="e">
        <f t="shared" si="425"/>
        <v>#DIV/0!</v>
      </c>
      <c r="DV394" s="61" t="e">
        <f t="shared" si="425"/>
        <v>#DIV/0!</v>
      </c>
      <c r="DW394" s="61" t="e">
        <f t="shared" si="425"/>
        <v>#DIV/0!</v>
      </c>
      <c r="DX394" s="61" t="e">
        <f t="shared" si="425"/>
        <v>#DIV/0!</v>
      </c>
      <c r="DY394" s="61" t="e">
        <f t="shared" si="425"/>
        <v>#DIV/0!</v>
      </c>
      <c r="DZ394" s="61" t="e">
        <f t="shared" si="429"/>
        <v>#DIV/0!</v>
      </c>
    </row>
    <row r="395" spans="1:130">
      <c r="A395" s="53">
        <v>9</v>
      </c>
      <c r="B395" s="63">
        <f t="shared" si="426"/>
        <v>1</v>
      </c>
      <c r="C395" s="53">
        <v>2009</v>
      </c>
      <c r="D395" s="64">
        <f t="shared" si="430"/>
        <v>0</v>
      </c>
      <c r="E395" s="64">
        <f t="shared" si="431"/>
        <v>0</v>
      </c>
      <c r="F395" s="64">
        <f t="shared" si="432"/>
        <v>0</v>
      </c>
      <c r="G395" s="64">
        <f t="shared" si="433"/>
        <v>0</v>
      </c>
      <c r="H395" s="64">
        <f t="shared" si="434"/>
        <v>0</v>
      </c>
      <c r="I395" s="64">
        <f t="shared" si="435"/>
        <v>0</v>
      </c>
      <c r="J395" s="64">
        <f t="shared" si="436"/>
        <v>0</v>
      </c>
      <c r="K395" s="64">
        <f t="shared" ref="K395:K413" si="437">VLOOKUP($C$73,$D$3:$K$63,$A$73,0)*(B388-B387)</f>
        <v>0</v>
      </c>
      <c r="L395" s="64">
        <f>VLOOKUP($C$74,$D$3:$K$63,$A$73,0)*(B387-B386)</f>
        <v>0</v>
      </c>
      <c r="M395" s="64">
        <f>VLOOKUP($C$75,$D$3:$K$63,$A$73,0)*B386</f>
        <v>0</v>
      </c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54">
        <f t="shared" si="427"/>
        <v>0</v>
      </c>
      <c r="BP395" s="53">
        <v>2009</v>
      </c>
      <c r="BQ395" s="61" t="e">
        <f t="shared" si="428"/>
        <v>#DIV/0!</v>
      </c>
      <c r="BR395" s="61" t="e">
        <f t="shared" si="421"/>
        <v>#DIV/0!</v>
      </c>
      <c r="BS395" s="61" t="e">
        <f t="shared" si="421"/>
        <v>#DIV/0!</v>
      </c>
      <c r="BT395" s="61" t="e">
        <f t="shared" si="421"/>
        <v>#DIV/0!</v>
      </c>
      <c r="BU395" s="61" t="e">
        <f t="shared" si="421"/>
        <v>#DIV/0!</v>
      </c>
      <c r="BV395" s="61" t="e">
        <f t="shared" si="421"/>
        <v>#DIV/0!</v>
      </c>
      <c r="BW395" s="61" t="e">
        <f t="shared" si="421"/>
        <v>#DIV/0!</v>
      </c>
      <c r="BX395" s="61" t="e">
        <f t="shared" si="421"/>
        <v>#DIV/0!</v>
      </c>
      <c r="BY395" s="61" t="e">
        <f t="shared" si="421"/>
        <v>#DIV/0!</v>
      </c>
      <c r="BZ395" s="61" t="e">
        <f t="shared" si="421"/>
        <v>#DIV/0!</v>
      </c>
      <c r="CA395" s="61" t="e">
        <f t="shared" si="421"/>
        <v>#DIV/0!</v>
      </c>
      <c r="CB395" s="61" t="e">
        <f t="shared" si="421"/>
        <v>#DIV/0!</v>
      </c>
      <c r="CC395" s="61" t="e">
        <f t="shared" si="421"/>
        <v>#DIV/0!</v>
      </c>
      <c r="CD395" s="61" t="e">
        <f t="shared" si="421"/>
        <v>#DIV/0!</v>
      </c>
      <c r="CE395" s="61" t="e">
        <f t="shared" si="421"/>
        <v>#DIV/0!</v>
      </c>
      <c r="CF395" s="61" t="e">
        <f t="shared" si="421"/>
        <v>#DIV/0!</v>
      </c>
      <c r="CG395" s="61" t="e">
        <f t="shared" si="421"/>
        <v>#DIV/0!</v>
      </c>
      <c r="CH395" s="61" t="e">
        <f t="shared" si="422"/>
        <v>#DIV/0!</v>
      </c>
      <c r="CI395" s="61" t="e">
        <f t="shared" si="422"/>
        <v>#DIV/0!</v>
      </c>
      <c r="CJ395" s="61" t="e">
        <f t="shared" si="422"/>
        <v>#DIV/0!</v>
      </c>
      <c r="CK395" s="61" t="e">
        <f t="shared" si="422"/>
        <v>#DIV/0!</v>
      </c>
      <c r="CL395" s="61" t="e">
        <f t="shared" si="422"/>
        <v>#DIV/0!</v>
      </c>
      <c r="CM395" s="61" t="e">
        <f t="shared" si="422"/>
        <v>#DIV/0!</v>
      </c>
      <c r="CN395" s="61" t="e">
        <f t="shared" si="423"/>
        <v>#DIV/0!</v>
      </c>
      <c r="CO395" s="61" t="e">
        <f t="shared" si="423"/>
        <v>#DIV/0!</v>
      </c>
      <c r="CP395" s="61" t="e">
        <f t="shared" si="423"/>
        <v>#DIV/0!</v>
      </c>
      <c r="CQ395" s="61" t="e">
        <f t="shared" si="423"/>
        <v>#DIV/0!</v>
      </c>
      <c r="CR395" s="61" t="e">
        <f t="shared" si="423"/>
        <v>#DIV/0!</v>
      </c>
      <c r="CS395" s="61" t="e">
        <f t="shared" si="423"/>
        <v>#DIV/0!</v>
      </c>
      <c r="CT395" s="61" t="e">
        <f t="shared" si="423"/>
        <v>#DIV/0!</v>
      </c>
      <c r="CU395" s="61" t="e">
        <f t="shared" si="423"/>
        <v>#DIV/0!</v>
      </c>
      <c r="CV395" s="61" t="e">
        <f t="shared" si="423"/>
        <v>#DIV/0!</v>
      </c>
      <c r="CW395" s="61" t="e">
        <f t="shared" si="423"/>
        <v>#DIV/0!</v>
      </c>
      <c r="CX395" s="61" t="e">
        <f t="shared" si="423"/>
        <v>#DIV/0!</v>
      </c>
      <c r="CY395" s="61" t="e">
        <f t="shared" si="423"/>
        <v>#DIV/0!</v>
      </c>
      <c r="CZ395" s="61" t="e">
        <f t="shared" si="423"/>
        <v>#DIV/0!</v>
      </c>
      <c r="DA395" s="61" t="e">
        <f t="shared" si="423"/>
        <v>#DIV/0!</v>
      </c>
      <c r="DB395" s="61" t="e">
        <f t="shared" si="423"/>
        <v>#DIV/0!</v>
      </c>
      <c r="DC395" s="61" t="e">
        <f t="shared" si="423"/>
        <v>#DIV/0!</v>
      </c>
      <c r="DD395" s="61" t="e">
        <f t="shared" si="424"/>
        <v>#DIV/0!</v>
      </c>
      <c r="DE395" s="61" t="e">
        <f t="shared" si="424"/>
        <v>#DIV/0!</v>
      </c>
      <c r="DF395" s="61" t="e">
        <f t="shared" si="424"/>
        <v>#DIV/0!</v>
      </c>
      <c r="DG395" s="61" t="e">
        <f t="shared" si="424"/>
        <v>#DIV/0!</v>
      </c>
      <c r="DH395" s="61" t="e">
        <f t="shared" si="424"/>
        <v>#DIV/0!</v>
      </c>
      <c r="DI395" s="61" t="e">
        <f t="shared" si="424"/>
        <v>#DIV/0!</v>
      </c>
      <c r="DJ395" s="61" t="e">
        <f t="shared" si="424"/>
        <v>#DIV/0!</v>
      </c>
      <c r="DK395" s="61" t="e">
        <f t="shared" si="424"/>
        <v>#DIV/0!</v>
      </c>
      <c r="DL395" s="61" t="e">
        <f t="shared" si="424"/>
        <v>#DIV/0!</v>
      </c>
      <c r="DM395" s="61" t="e">
        <f t="shared" si="424"/>
        <v>#DIV/0!</v>
      </c>
      <c r="DN395" s="61" t="e">
        <f t="shared" si="424"/>
        <v>#DIV/0!</v>
      </c>
      <c r="DO395" s="61" t="e">
        <f t="shared" si="424"/>
        <v>#DIV/0!</v>
      </c>
      <c r="DP395" s="61" t="e">
        <f t="shared" si="424"/>
        <v>#DIV/0!</v>
      </c>
      <c r="DQ395" s="61" t="e">
        <f t="shared" si="424"/>
        <v>#DIV/0!</v>
      </c>
      <c r="DR395" s="61" t="e">
        <f t="shared" si="424"/>
        <v>#DIV/0!</v>
      </c>
      <c r="DS395" s="61" t="e">
        <f t="shared" si="424"/>
        <v>#DIV/0!</v>
      </c>
      <c r="DT395" s="61" t="e">
        <f t="shared" si="425"/>
        <v>#DIV/0!</v>
      </c>
      <c r="DU395" s="61" t="e">
        <f t="shared" si="425"/>
        <v>#DIV/0!</v>
      </c>
      <c r="DV395" s="61" t="e">
        <f t="shared" si="425"/>
        <v>#DIV/0!</v>
      </c>
      <c r="DW395" s="61" t="e">
        <f t="shared" si="425"/>
        <v>#DIV/0!</v>
      </c>
      <c r="DX395" s="61" t="e">
        <f t="shared" si="425"/>
        <v>#DIV/0!</v>
      </c>
      <c r="DY395" s="61" t="e">
        <f t="shared" si="425"/>
        <v>#DIV/0!</v>
      </c>
      <c r="DZ395" s="61" t="e">
        <f t="shared" si="429"/>
        <v>#DIV/0!</v>
      </c>
    </row>
    <row r="396" spans="1:130">
      <c r="A396" s="53">
        <v>10</v>
      </c>
      <c r="B396" s="63">
        <f t="shared" si="426"/>
        <v>1</v>
      </c>
      <c r="C396" s="53">
        <v>2010</v>
      </c>
      <c r="D396" s="64">
        <f t="shared" si="430"/>
        <v>0</v>
      </c>
      <c r="E396" s="64">
        <f t="shared" si="431"/>
        <v>0</v>
      </c>
      <c r="F396" s="64">
        <f t="shared" si="432"/>
        <v>0</v>
      </c>
      <c r="G396" s="64">
        <f t="shared" si="433"/>
        <v>0</v>
      </c>
      <c r="H396" s="64">
        <f t="shared" si="434"/>
        <v>0</v>
      </c>
      <c r="I396" s="64">
        <f t="shared" si="435"/>
        <v>0</v>
      </c>
      <c r="J396" s="64">
        <f t="shared" si="436"/>
        <v>0</v>
      </c>
      <c r="K396" s="64">
        <f t="shared" si="437"/>
        <v>0</v>
      </c>
      <c r="L396" s="64">
        <f t="shared" ref="L396:L414" si="438">VLOOKUP($C$74,$D$3:$K$63,$A$73,0)*(B388-B387)</f>
        <v>0</v>
      </c>
      <c r="M396" s="64">
        <f>VLOOKUP($C$75,$D$3:$K$63,$A$73,0)*(B387-B386)</f>
        <v>0</v>
      </c>
      <c r="N396" s="64">
        <f>VLOOKUP($C$76,$D$3:$K$63,$A$73,0)*B386</f>
        <v>0</v>
      </c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54">
        <f t="shared" si="427"/>
        <v>0</v>
      </c>
      <c r="BP396" s="53">
        <v>2010</v>
      </c>
      <c r="BQ396" s="61" t="e">
        <f t="shared" si="428"/>
        <v>#DIV/0!</v>
      </c>
      <c r="BR396" s="61" t="e">
        <f t="shared" si="421"/>
        <v>#DIV/0!</v>
      </c>
      <c r="BS396" s="61" t="e">
        <f t="shared" si="421"/>
        <v>#DIV/0!</v>
      </c>
      <c r="BT396" s="61" t="e">
        <f t="shared" si="421"/>
        <v>#DIV/0!</v>
      </c>
      <c r="BU396" s="61" t="e">
        <f t="shared" si="421"/>
        <v>#DIV/0!</v>
      </c>
      <c r="BV396" s="61" t="e">
        <f t="shared" si="421"/>
        <v>#DIV/0!</v>
      </c>
      <c r="BW396" s="61" t="e">
        <f t="shared" si="421"/>
        <v>#DIV/0!</v>
      </c>
      <c r="BX396" s="61" t="e">
        <f t="shared" si="421"/>
        <v>#DIV/0!</v>
      </c>
      <c r="BY396" s="61" t="e">
        <f t="shared" si="421"/>
        <v>#DIV/0!</v>
      </c>
      <c r="BZ396" s="61" t="e">
        <f t="shared" si="421"/>
        <v>#DIV/0!</v>
      </c>
      <c r="CA396" s="61" t="e">
        <f t="shared" si="421"/>
        <v>#DIV/0!</v>
      </c>
      <c r="CB396" s="61" t="e">
        <f t="shared" si="421"/>
        <v>#DIV/0!</v>
      </c>
      <c r="CC396" s="61" t="e">
        <f t="shared" si="421"/>
        <v>#DIV/0!</v>
      </c>
      <c r="CD396" s="61" t="e">
        <f t="shared" si="421"/>
        <v>#DIV/0!</v>
      </c>
      <c r="CE396" s="61" t="e">
        <f t="shared" si="421"/>
        <v>#DIV/0!</v>
      </c>
      <c r="CF396" s="61" t="e">
        <f t="shared" si="421"/>
        <v>#DIV/0!</v>
      </c>
      <c r="CG396" s="61" t="e">
        <f t="shared" si="421"/>
        <v>#DIV/0!</v>
      </c>
      <c r="CH396" s="61" t="e">
        <f t="shared" si="422"/>
        <v>#DIV/0!</v>
      </c>
      <c r="CI396" s="61" t="e">
        <f t="shared" si="422"/>
        <v>#DIV/0!</v>
      </c>
      <c r="CJ396" s="61" t="e">
        <f t="shared" si="422"/>
        <v>#DIV/0!</v>
      </c>
      <c r="CK396" s="61" t="e">
        <f t="shared" si="422"/>
        <v>#DIV/0!</v>
      </c>
      <c r="CL396" s="61" t="e">
        <f t="shared" si="422"/>
        <v>#DIV/0!</v>
      </c>
      <c r="CM396" s="61" t="e">
        <f t="shared" si="422"/>
        <v>#DIV/0!</v>
      </c>
      <c r="CN396" s="61" t="e">
        <f t="shared" si="423"/>
        <v>#DIV/0!</v>
      </c>
      <c r="CO396" s="61" t="e">
        <f t="shared" si="423"/>
        <v>#DIV/0!</v>
      </c>
      <c r="CP396" s="61" t="e">
        <f t="shared" si="423"/>
        <v>#DIV/0!</v>
      </c>
      <c r="CQ396" s="61" t="e">
        <f t="shared" si="423"/>
        <v>#DIV/0!</v>
      </c>
      <c r="CR396" s="61" t="e">
        <f t="shared" si="423"/>
        <v>#DIV/0!</v>
      </c>
      <c r="CS396" s="61" t="e">
        <f t="shared" si="423"/>
        <v>#DIV/0!</v>
      </c>
      <c r="CT396" s="61" t="e">
        <f t="shared" si="423"/>
        <v>#DIV/0!</v>
      </c>
      <c r="CU396" s="61" t="e">
        <f t="shared" si="423"/>
        <v>#DIV/0!</v>
      </c>
      <c r="CV396" s="61" t="e">
        <f t="shared" si="423"/>
        <v>#DIV/0!</v>
      </c>
      <c r="CW396" s="61" t="e">
        <f t="shared" si="423"/>
        <v>#DIV/0!</v>
      </c>
      <c r="CX396" s="61" t="e">
        <f t="shared" si="423"/>
        <v>#DIV/0!</v>
      </c>
      <c r="CY396" s="61" t="e">
        <f t="shared" si="423"/>
        <v>#DIV/0!</v>
      </c>
      <c r="CZ396" s="61" t="e">
        <f t="shared" si="423"/>
        <v>#DIV/0!</v>
      </c>
      <c r="DA396" s="61" t="e">
        <f t="shared" si="423"/>
        <v>#DIV/0!</v>
      </c>
      <c r="DB396" s="61" t="e">
        <f t="shared" si="423"/>
        <v>#DIV/0!</v>
      </c>
      <c r="DC396" s="61" t="e">
        <f t="shared" si="423"/>
        <v>#DIV/0!</v>
      </c>
      <c r="DD396" s="61" t="e">
        <f t="shared" si="424"/>
        <v>#DIV/0!</v>
      </c>
      <c r="DE396" s="61" t="e">
        <f t="shared" si="424"/>
        <v>#DIV/0!</v>
      </c>
      <c r="DF396" s="61" t="e">
        <f t="shared" si="424"/>
        <v>#DIV/0!</v>
      </c>
      <c r="DG396" s="61" t="e">
        <f t="shared" si="424"/>
        <v>#DIV/0!</v>
      </c>
      <c r="DH396" s="61" t="e">
        <f t="shared" si="424"/>
        <v>#DIV/0!</v>
      </c>
      <c r="DI396" s="61" t="e">
        <f t="shared" si="424"/>
        <v>#DIV/0!</v>
      </c>
      <c r="DJ396" s="61" t="e">
        <f t="shared" si="424"/>
        <v>#DIV/0!</v>
      </c>
      <c r="DK396" s="61" t="e">
        <f t="shared" si="424"/>
        <v>#DIV/0!</v>
      </c>
      <c r="DL396" s="61" t="e">
        <f t="shared" si="424"/>
        <v>#DIV/0!</v>
      </c>
      <c r="DM396" s="61" t="e">
        <f t="shared" si="424"/>
        <v>#DIV/0!</v>
      </c>
      <c r="DN396" s="61" t="e">
        <f t="shared" si="424"/>
        <v>#DIV/0!</v>
      </c>
      <c r="DO396" s="61" t="e">
        <f t="shared" si="424"/>
        <v>#DIV/0!</v>
      </c>
      <c r="DP396" s="61" t="e">
        <f t="shared" si="424"/>
        <v>#DIV/0!</v>
      </c>
      <c r="DQ396" s="61" t="e">
        <f t="shared" si="424"/>
        <v>#DIV/0!</v>
      </c>
      <c r="DR396" s="61" t="e">
        <f t="shared" si="424"/>
        <v>#DIV/0!</v>
      </c>
      <c r="DS396" s="61" t="e">
        <f t="shared" si="424"/>
        <v>#DIV/0!</v>
      </c>
      <c r="DT396" s="61" t="e">
        <f t="shared" si="425"/>
        <v>#DIV/0!</v>
      </c>
      <c r="DU396" s="61" t="e">
        <f t="shared" si="425"/>
        <v>#DIV/0!</v>
      </c>
      <c r="DV396" s="61" t="e">
        <f t="shared" si="425"/>
        <v>#DIV/0!</v>
      </c>
      <c r="DW396" s="61" t="e">
        <f t="shared" si="425"/>
        <v>#DIV/0!</v>
      </c>
      <c r="DX396" s="61" t="e">
        <f t="shared" si="425"/>
        <v>#DIV/0!</v>
      </c>
      <c r="DY396" s="61" t="e">
        <f t="shared" si="425"/>
        <v>#DIV/0!</v>
      </c>
      <c r="DZ396" s="61" t="e">
        <f t="shared" si="429"/>
        <v>#DIV/0!</v>
      </c>
    </row>
    <row r="397" spans="1:130">
      <c r="A397" s="53">
        <v>11</v>
      </c>
      <c r="B397" s="63">
        <f t="shared" si="426"/>
        <v>1</v>
      </c>
      <c r="C397" s="53">
        <v>2011</v>
      </c>
      <c r="D397" s="64">
        <f t="shared" si="430"/>
        <v>0</v>
      </c>
      <c r="E397" s="64">
        <f t="shared" si="431"/>
        <v>0</v>
      </c>
      <c r="F397" s="64">
        <f t="shared" si="432"/>
        <v>0</v>
      </c>
      <c r="G397" s="64">
        <f t="shared" si="433"/>
        <v>0</v>
      </c>
      <c r="H397" s="64">
        <f t="shared" si="434"/>
        <v>0</v>
      </c>
      <c r="I397" s="64">
        <f t="shared" si="435"/>
        <v>0</v>
      </c>
      <c r="J397" s="64">
        <f t="shared" si="436"/>
        <v>0</v>
      </c>
      <c r="K397" s="64">
        <f t="shared" si="437"/>
        <v>0</v>
      </c>
      <c r="L397" s="64">
        <f t="shared" si="438"/>
        <v>0</v>
      </c>
      <c r="M397" s="64">
        <f t="shared" ref="M397:M415" si="439">VLOOKUP($C$75,$D$3:$K$63,$A$73,0)*(B388-B387)</f>
        <v>0</v>
      </c>
      <c r="N397" s="64">
        <f>VLOOKUP($C$76,$D$3:$K$63,$A$73,0)*(B387-B386)</f>
        <v>0</v>
      </c>
      <c r="O397" s="64">
        <f>VLOOKUP($C$77,$D$3:$K$63,$A$73,0)*B386</f>
        <v>0</v>
      </c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54">
        <f t="shared" si="427"/>
        <v>0</v>
      </c>
      <c r="BP397" s="53">
        <v>2011</v>
      </c>
      <c r="BQ397" s="61" t="e">
        <f t="shared" si="428"/>
        <v>#DIV/0!</v>
      </c>
      <c r="BR397" s="61" t="e">
        <f t="shared" si="421"/>
        <v>#DIV/0!</v>
      </c>
      <c r="BS397" s="61" t="e">
        <f t="shared" si="421"/>
        <v>#DIV/0!</v>
      </c>
      <c r="BT397" s="61" t="e">
        <f t="shared" si="421"/>
        <v>#DIV/0!</v>
      </c>
      <c r="BU397" s="61" t="e">
        <f t="shared" si="421"/>
        <v>#DIV/0!</v>
      </c>
      <c r="BV397" s="61" t="e">
        <f t="shared" si="421"/>
        <v>#DIV/0!</v>
      </c>
      <c r="BW397" s="61" t="e">
        <f t="shared" si="421"/>
        <v>#DIV/0!</v>
      </c>
      <c r="BX397" s="61" t="e">
        <f t="shared" si="421"/>
        <v>#DIV/0!</v>
      </c>
      <c r="BY397" s="61" t="e">
        <f t="shared" si="421"/>
        <v>#DIV/0!</v>
      </c>
      <c r="BZ397" s="61" t="e">
        <f t="shared" si="421"/>
        <v>#DIV/0!</v>
      </c>
      <c r="CA397" s="61" t="e">
        <f t="shared" si="421"/>
        <v>#DIV/0!</v>
      </c>
      <c r="CB397" s="61" t="e">
        <f t="shared" si="421"/>
        <v>#DIV/0!</v>
      </c>
      <c r="CC397" s="61" t="e">
        <f t="shared" si="421"/>
        <v>#DIV/0!</v>
      </c>
      <c r="CD397" s="61" t="e">
        <f t="shared" si="421"/>
        <v>#DIV/0!</v>
      </c>
      <c r="CE397" s="61" t="e">
        <f t="shared" si="421"/>
        <v>#DIV/0!</v>
      </c>
      <c r="CF397" s="61" t="e">
        <f t="shared" si="421"/>
        <v>#DIV/0!</v>
      </c>
      <c r="CG397" s="61" t="e">
        <f t="shared" si="421"/>
        <v>#DIV/0!</v>
      </c>
      <c r="CH397" s="61" t="e">
        <f t="shared" si="422"/>
        <v>#DIV/0!</v>
      </c>
      <c r="CI397" s="61" t="e">
        <f t="shared" si="422"/>
        <v>#DIV/0!</v>
      </c>
      <c r="CJ397" s="61" t="e">
        <f t="shared" si="422"/>
        <v>#DIV/0!</v>
      </c>
      <c r="CK397" s="61" t="e">
        <f t="shared" si="422"/>
        <v>#DIV/0!</v>
      </c>
      <c r="CL397" s="61" t="e">
        <f t="shared" si="422"/>
        <v>#DIV/0!</v>
      </c>
      <c r="CM397" s="61" t="e">
        <f t="shared" si="422"/>
        <v>#DIV/0!</v>
      </c>
      <c r="CN397" s="61" t="e">
        <f t="shared" si="423"/>
        <v>#DIV/0!</v>
      </c>
      <c r="CO397" s="61" t="e">
        <f t="shared" si="423"/>
        <v>#DIV/0!</v>
      </c>
      <c r="CP397" s="61" t="e">
        <f t="shared" si="423"/>
        <v>#DIV/0!</v>
      </c>
      <c r="CQ397" s="61" t="e">
        <f t="shared" si="423"/>
        <v>#DIV/0!</v>
      </c>
      <c r="CR397" s="61" t="e">
        <f t="shared" si="423"/>
        <v>#DIV/0!</v>
      </c>
      <c r="CS397" s="61" t="e">
        <f t="shared" si="423"/>
        <v>#DIV/0!</v>
      </c>
      <c r="CT397" s="61" t="e">
        <f t="shared" si="423"/>
        <v>#DIV/0!</v>
      </c>
      <c r="CU397" s="61" t="e">
        <f t="shared" si="423"/>
        <v>#DIV/0!</v>
      </c>
      <c r="CV397" s="61" t="e">
        <f t="shared" si="423"/>
        <v>#DIV/0!</v>
      </c>
      <c r="CW397" s="61" t="e">
        <f t="shared" si="423"/>
        <v>#DIV/0!</v>
      </c>
      <c r="CX397" s="61" t="e">
        <f t="shared" si="423"/>
        <v>#DIV/0!</v>
      </c>
      <c r="CY397" s="61" t="e">
        <f t="shared" si="423"/>
        <v>#DIV/0!</v>
      </c>
      <c r="CZ397" s="61" t="e">
        <f t="shared" si="423"/>
        <v>#DIV/0!</v>
      </c>
      <c r="DA397" s="61" t="e">
        <f t="shared" si="423"/>
        <v>#DIV/0!</v>
      </c>
      <c r="DB397" s="61" t="e">
        <f t="shared" si="423"/>
        <v>#DIV/0!</v>
      </c>
      <c r="DC397" s="61" t="e">
        <f t="shared" si="423"/>
        <v>#DIV/0!</v>
      </c>
      <c r="DD397" s="61" t="e">
        <f t="shared" si="424"/>
        <v>#DIV/0!</v>
      </c>
      <c r="DE397" s="61" t="e">
        <f t="shared" si="424"/>
        <v>#DIV/0!</v>
      </c>
      <c r="DF397" s="61" t="e">
        <f t="shared" si="424"/>
        <v>#DIV/0!</v>
      </c>
      <c r="DG397" s="61" t="e">
        <f t="shared" si="424"/>
        <v>#DIV/0!</v>
      </c>
      <c r="DH397" s="61" t="e">
        <f t="shared" si="424"/>
        <v>#DIV/0!</v>
      </c>
      <c r="DI397" s="61" t="e">
        <f t="shared" si="424"/>
        <v>#DIV/0!</v>
      </c>
      <c r="DJ397" s="61" t="e">
        <f t="shared" si="424"/>
        <v>#DIV/0!</v>
      </c>
      <c r="DK397" s="61" t="e">
        <f t="shared" si="424"/>
        <v>#DIV/0!</v>
      </c>
      <c r="DL397" s="61" t="e">
        <f t="shared" si="424"/>
        <v>#DIV/0!</v>
      </c>
      <c r="DM397" s="61" t="e">
        <f t="shared" si="424"/>
        <v>#DIV/0!</v>
      </c>
      <c r="DN397" s="61" t="e">
        <f t="shared" si="424"/>
        <v>#DIV/0!</v>
      </c>
      <c r="DO397" s="61" t="e">
        <f t="shared" si="424"/>
        <v>#DIV/0!</v>
      </c>
      <c r="DP397" s="61" t="e">
        <f t="shared" si="424"/>
        <v>#DIV/0!</v>
      </c>
      <c r="DQ397" s="61" t="e">
        <f t="shared" si="424"/>
        <v>#DIV/0!</v>
      </c>
      <c r="DR397" s="61" t="e">
        <f t="shared" si="424"/>
        <v>#DIV/0!</v>
      </c>
      <c r="DS397" s="61" t="e">
        <f t="shared" si="424"/>
        <v>#DIV/0!</v>
      </c>
      <c r="DT397" s="61" t="e">
        <f t="shared" si="425"/>
        <v>#DIV/0!</v>
      </c>
      <c r="DU397" s="61" t="e">
        <f t="shared" si="425"/>
        <v>#DIV/0!</v>
      </c>
      <c r="DV397" s="61" t="e">
        <f t="shared" si="425"/>
        <v>#DIV/0!</v>
      </c>
      <c r="DW397" s="61" t="e">
        <f t="shared" si="425"/>
        <v>#DIV/0!</v>
      </c>
      <c r="DX397" s="61" t="e">
        <f t="shared" si="425"/>
        <v>#DIV/0!</v>
      </c>
      <c r="DY397" s="61" t="e">
        <f t="shared" si="425"/>
        <v>#DIV/0!</v>
      </c>
      <c r="DZ397" s="61" t="e">
        <f t="shared" si="429"/>
        <v>#DIV/0!</v>
      </c>
    </row>
    <row r="398" spans="1:130">
      <c r="A398" s="53">
        <v>12</v>
      </c>
      <c r="B398" s="63">
        <f t="shared" si="426"/>
        <v>1</v>
      </c>
      <c r="C398" s="53">
        <v>2012</v>
      </c>
      <c r="D398" s="64">
        <f t="shared" si="430"/>
        <v>0</v>
      </c>
      <c r="E398" s="64">
        <f t="shared" si="431"/>
        <v>0</v>
      </c>
      <c r="F398" s="64">
        <f t="shared" si="432"/>
        <v>0</v>
      </c>
      <c r="G398" s="64">
        <f t="shared" si="433"/>
        <v>0</v>
      </c>
      <c r="H398" s="64">
        <f t="shared" si="434"/>
        <v>0</v>
      </c>
      <c r="I398" s="64">
        <f t="shared" si="435"/>
        <v>0</v>
      </c>
      <c r="J398" s="64">
        <f t="shared" si="436"/>
        <v>0</v>
      </c>
      <c r="K398" s="64">
        <f t="shared" si="437"/>
        <v>0</v>
      </c>
      <c r="L398" s="64">
        <f t="shared" si="438"/>
        <v>0</v>
      </c>
      <c r="M398" s="64">
        <f t="shared" si="439"/>
        <v>0</v>
      </c>
      <c r="N398" s="64">
        <f t="shared" ref="N398:N416" si="440">VLOOKUP($C$76,$D$3:$K$63,$A$73,0)*(B388-B387)</f>
        <v>0</v>
      </c>
      <c r="O398" s="64">
        <f>VLOOKUP($C$77,$D$3:$K$63,$A$73,0)*(B387-B386)</f>
        <v>0</v>
      </c>
      <c r="P398" s="64">
        <f>VLOOKUP($C$78,$D$3:$K$63,$A$73,0)*B386</f>
        <v>0</v>
      </c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54">
        <f t="shared" si="427"/>
        <v>0</v>
      </c>
      <c r="BP398" s="53">
        <v>2012</v>
      </c>
      <c r="BQ398" s="61" t="e">
        <f t="shared" si="428"/>
        <v>#DIV/0!</v>
      </c>
      <c r="BR398" s="61" t="e">
        <f t="shared" si="421"/>
        <v>#DIV/0!</v>
      </c>
      <c r="BS398" s="61" t="e">
        <f t="shared" si="421"/>
        <v>#DIV/0!</v>
      </c>
      <c r="BT398" s="61" t="e">
        <f t="shared" si="421"/>
        <v>#DIV/0!</v>
      </c>
      <c r="BU398" s="61" t="e">
        <f t="shared" si="421"/>
        <v>#DIV/0!</v>
      </c>
      <c r="BV398" s="61" t="e">
        <f t="shared" si="421"/>
        <v>#DIV/0!</v>
      </c>
      <c r="BW398" s="61" t="e">
        <f t="shared" si="421"/>
        <v>#DIV/0!</v>
      </c>
      <c r="BX398" s="61" t="e">
        <f t="shared" si="421"/>
        <v>#DIV/0!</v>
      </c>
      <c r="BY398" s="61" t="e">
        <f t="shared" si="421"/>
        <v>#DIV/0!</v>
      </c>
      <c r="BZ398" s="61" t="e">
        <f t="shared" si="421"/>
        <v>#DIV/0!</v>
      </c>
      <c r="CA398" s="61" t="e">
        <f t="shared" si="421"/>
        <v>#DIV/0!</v>
      </c>
      <c r="CB398" s="61" t="e">
        <f t="shared" si="421"/>
        <v>#DIV/0!</v>
      </c>
      <c r="CC398" s="61" t="e">
        <f t="shared" si="421"/>
        <v>#DIV/0!</v>
      </c>
      <c r="CD398" s="61" t="e">
        <f t="shared" si="421"/>
        <v>#DIV/0!</v>
      </c>
      <c r="CE398" s="61" t="e">
        <f t="shared" si="421"/>
        <v>#DIV/0!</v>
      </c>
      <c r="CF398" s="61" t="e">
        <f t="shared" si="421"/>
        <v>#DIV/0!</v>
      </c>
      <c r="CG398" s="61" t="e">
        <f t="shared" si="421"/>
        <v>#DIV/0!</v>
      </c>
      <c r="CH398" s="61" t="e">
        <f t="shared" si="422"/>
        <v>#DIV/0!</v>
      </c>
      <c r="CI398" s="61" t="e">
        <f t="shared" si="422"/>
        <v>#DIV/0!</v>
      </c>
      <c r="CJ398" s="61" t="e">
        <f t="shared" si="422"/>
        <v>#DIV/0!</v>
      </c>
      <c r="CK398" s="61" t="e">
        <f t="shared" si="422"/>
        <v>#DIV/0!</v>
      </c>
      <c r="CL398" s="61" t="e">
        <f t="shared" si="422"/>
        <v>#DIV/0!</v>
      </c>
      <c r="CM398" s="61" t="e">
        <f t="shared" si="422"/>
        <v>#DIV/0!</v>
      </c>
      <c r="CN398" s="61" t="e">
        <f t="shared" si="423"/>
        <v>#DIV/0!</v>
      </c>
      <c r="CO398" s="61" t="e">
        <f t="shared" si="423"/>
        <v>#DIV/0!</v>
      </c>
      <c r="CP398" s="61" t="e">
        <f t="shared" si="423"/>
        <v>#DIV/0!</v>
      </c>
      <c r="CQ398" s="61" t="e">
        <f t="shared" si="423"/>
        <v>#DIV/0!</v>
      </c>
      <c r="CR398" s="61" t="e">
        <f t="shared" si="423"/>
        <v>#DIV/0!</v>
      </c>
      <c r="CS398" s="61" t="e">
        <f t="shared" si="423"/>
        <v>#DIV/0!</v>
      </c>
      <c r="CT398" s="61" t="e">
        <f t="shared" si="423"/>
        <v>#DIV/0!</v>
      </c>
      <c r="CU398" s="61" t="e">
        <f t="shared" si="423"/>
        <v>#DIV/0!</v>
      </c>
      <c r="CV398" s="61" t="e">
        <f t="shared" si="423"/>
        <v>#DIV/0!</v>
      </c>
      <c r="CW398" s="61" t="e">
        <f t="shared" si="423"/>
        <v>#DIV/0!</v>
      </c>
      <c r="CX398" s="61" t="e">
        <f t="shared" si="423"/>
        <v>#DIV/0!</v>
      </c>
      <c r="CY398" s="61" t="e">
        <f t="shared" si="423"/>
        <v>#DIV/0!</v>
      </c>
      <c r="CZ398" s="61" t="e">
        <f t="shared" si="423"/>
        <v>#DIV/0!</v>
      </c>
      <c r="DA398" s="61" t="e">
        <f t="shared" si="423"/>
        <v>#DIV/0!</v>
      </c>
      <c r="DB398" s="61" t="e">
        <f t="shared" si="423"/>
        <v>#DIV/0!</v>
      </c>
      <c r="DC398" s="61" t="e">
        <f t="shared" si="423"/>
        <v>#DIV/0!</v>
      </c>
      <c r="DD398" s="61" t="e">
        <f t="shared" si="424"/>
        <v>#DIV/0!</v>
      </c>
      <c r="DE398" s="61" t="e">
        <f t="shared" si="424"/>
        <v>#DIV/0!</v>
      </c>
      <c r="DF398" s="61" t="e">
        <f t="shared" si="424"/>
        <v>#DIV/0!</v>
      </c>
      <c r="DG398" s="61" t="e">
        <f t="shared" si="424"/>
        <v>#DIV/0!</v>
      </c>
      <c r="DH398" s="61" t="e">
        <f t="shared" si="424"/>
        <v>#DIV/0!</v>
      </c>
      <c r="DI398" s="61" t="e">
        <f t="shared" si="424"/>
        <v>#DIV/0!</v>
      </c>
      <c r="DJ398" s="61" t="e">
        <f t="shared" si="424"/>
        <v>#DIV/0!</v>
      </c>
      <c r="DK398" s="61" t="e">
        <f t="shared" si="424"/>
        <v>#DIV/0!</v>
      </c>
      <c r="DL398" s="61" t="e">
        <f t="shared" si="424"/>
        <v>#DIV/0!</v>
      </c>
      <c r="DM398" s="61" t="e">
        <f t="shared" si="424"/>
        <v>#DIV/0!</v>
      </c>
      <c r="DN398" s="61" t="e">
        <f t="shared" si="424"/>
        <v>#DIV/0!</v>
      </c>
      <c r="DO398" s="61" t="e">
        <f t="shared" si="424"/>
        <v>#DIV/0!</v>
      </c>
      <c r="DP398" s="61" t="e">
        <f t="shared" si="424"/>
        <v>#DIV/0!</v>
      </c>
      <c r="DQ398" s="61" t="e">
        <f t="shared" si="424"/>
        <v>#DIV/0!</v>
      </c>
      <c r="DR398" s="61" t="e">
        <f t="shared" si="424"/>
        <v>#DIV/0!</v>
      </c>
      <c r="DS398" s="61" t="e">
        <f t="shared" si="424"/>
        <v>#DIV/0!</v>
      </c>
      <c r="DT398" s="61" t="e">
        <f t="shared" si="425"/>
        <v>#DIV/0!</v>
      </c>
      <c r="DU398" s="61" t="e">
        <f t="shared" si="425"/>
        <v>#DIV/0!</v>
      </c>
      <c r="DV398" s="61" t="e">
        <f t="shared" si="425"/>
        <v>#DIV/0!</v>
      </c>
      <c r="DW398" s="61" t="e">
        <f t="shared" si="425"/>
        <v>#DIV/0!</v>
      </c>
      <c r="DX398" s="61" t="e">
        <f t="shared" si="425"/>
        <v>#DIV/0!</v>
      </c>
      <c r="DY398" s="61" t="e">
        <f t="shared" si="425"/>
        <v>#DIV/0!</v>
      </c>
      <c r="DZ398" s="61" t="e">
        <f t="shared" si="429"/>
        <v>#DIV/0!</v>
      </c>
    </row>
    <row r="399" spans="1:130">
      <c r="A399" s="53">
        <v>13</v>
      </c>
      <c r="B399" s="63">
        <f t="shared" si="426"/>
        <v>1</v>
      </c>
      <c r="C399" s="53">
        <v>2013</v>
      </c>
      <c r="D399" s="64">
        <f t="shared" si="430"/>
        <v>0</v>
      </c>
      <c r="E399" s="64">
        <f t="shared" si="431"/>
        <v>0</v>
      </c>
      <c r="F399" s="64">
        <f t="shared" si="432"/>
        <v>0</v>
      </c>
      <c r="G399" s="64">
        <f t="shared" si="433"/>
        <v>0</v>
      </c>
      <c r="H399" s="64">
        <f t="shared" si="434"/>
        <v>0</v>
      </c>
      <c r="I399" s="64">
        <f t="shared" si="435"/>
        <v>0</v>
      </c>
      <c r="J399" s="64">
        <f t="shared" si="436"/>
        <v>0</v>
      </c>
      <c r="K399" s="64">
        <f t="shared" si="437"/>
        <v>0</v>
      </c>
      <c r="L399" s="64">
        <f t="shared" si="438"/>
        <v>0</v>
      </c>
      <c r="M399" s="64">
        <f t="shared" si="439"/>
        <v>0</v>
      </c>
      <c r="N399" s="64">
        <f t="shared" si="440"/>
        <v>0</v>
      </c>
      <c r="O399" s="64">
        <f t="shared" ref="O399:O417" si="441">VLOOKUP($C$77,$D$3:$K$63,$A$73,0)*(B388-B387)</f>
        <v>0</v>
      </c>
      <c r="P399" s="64">
        <f>VLOOKUP($C$78,$D$3:$K$63,$A$73,0)*(B387-B386)</f>
        <v>0</v>
      </c>
      <c r="Q399" s="64">
        <f>VLOOKUP($C$79,$D$3:$K$63,$A$73,0)*B386</f>
        <v>0</v>
      </c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54">
        <f t="shared" si="427"/>
        <v>0</v>
      </c>
      <c r="BP399" s="53">
        <v>2013</v>
      </c>
      <c r="BQ399" s="61" t="e">
        <f t="shared" si="428"/>
        <v>#DIV/0!</v>
      </c>
      <c r="BR399" s="61" t="e">
        <f t="shared" si="421"/>
        <v>#DIV/0!</v>
      </c>
      <c r="BS399" s="61" t="e">
        <f t="shared" si="421"/>
        <v>#DIV/0!</v>
      </c>
      <c r="BT399" s="61" t="e">
        <f t="shared" si="421"/>
        <v>#DIV/0!</v>
      </c>
      <c r="BU399" s="61" t="e">
        <f t="shared" si="421"/>
        <v>#DIV/0!</v>
      </c>
      <c r="BV399" s="61" t="e">
        <f t="shared" si="421"/>
        <v>#DIV/0!</v>
      </c>
      <c r="BW399" s="61" t="e">
        <f t="shared" si="421"/>
        <v>#DIV/0!</v>
      </c>
      <c r="BX399" s="61" t="e">
        <f t="shared" si="421"/>
        <v>#DIV/0!</v>
      </c>
      <c r="BY399" s="61" t="e">
        <f t="shared" si="421"/>
        <v>#DIV/0!</v>
      </c>
      <c r="BZ399" s="61" t="e">
        <f t="shared" si="421"/>
        <v>#DIV/0!</v>
      </c>
      <c r="CA399" s="61" t="e">
        <f t="shared" si="421"/>
        <v>#DIV/0!</v>
      </c>
      <c r="CB399" s="61" t="e">
        <f t="shared" si="421"/>
        <v>#DIV/0!</v>
      </c>
      <c r="CC399" s="61" t="e">
        <f t="shared" si="421"/>
        <v>#DIV/0!</v>
      </c>
      <c r="CD399" s="61" t="e">
        <f t="shared" si="421"/>
        <v>#DIV/0!</v>
      </c>
      <c r="CE399" s="61" t="e">
        <f t="shared" si="421"/>
        <v>#DIV/0!</v>
      </c>
      <c r="CF399" s="61" t="e">
        <f t="shared" si="421"/>
        <v>#DIV/0!</v>
      </c>
      <c r="CG399" s="61" t="e">
        <f t="shared" si="421"/>
        <v>#DIV/0!</v>
      </c>
      <c r="CH399" s="61" t="e">
        <f t="shared" si="422"/>
        <v>#DIV/0!</v>
      </c>
      <c r="CI399" s="61" t="e">
        <f t="shared" si="422"/>
        <v>#DIV/0!</v>
      </c>
      <c r="CJ399" s="61" t="e">
        <f t="shared" si="422"/>
        <v>#DIV/0!</v>
      </c>
      <c r="CK399" s="61" t="e">
        <f t="shared" si="422"/>
        <v>#DIV/0!</v>
      </c>
      <c r="CL399" s="61" t="e">
        <f t="shared" si="422"/>
        <v>#DIV/0!</v>
      </c>
      <c r="CM399" s="61" t="e">
        <f t="shared" si="422"/>
        <v>#DIV/0!</v>
      </c>
      <c r="CN399" s="61" t="e">
        <f t="shared" si="423"/>
        <v>#DIV/0!</v>
      </c>
      <c r="CO399" s="61" t="e">
        <f t="shared" si="423"/>
        <v>#DIV/0!</v>
      </c>
      <c r="CP399" s="61" t="e">
        <f t="shared" si="423"/>
        <v>#DIV/0!</v>
      </c>
      <c r="CQ399" s="61" t="e">
        <f t="shared" si="423"/>
        <v>#DIV/0!</v>
      </c>
      <c r="CR399" s="61" t="e">
        <f t="shared" si="423"/>
        <v>#DIV/0!</v>
      </c>
      <c r="CS399" s="61" t="e">
        <f t="shared" si="423"/>
        <v>#DIV/0!</v>
      </c>
      <c r="CT399" s="61" t="e">
        <f t="shared" si="423"/>
        <v>#DIV/0!</v>
      </c>
      <c r="CU399" s="61" t="e">
        <f t="shared" si="423"/>
        <v>#DIV/0!</v>
      </c>
      <c r="CV399" s="61" t="e">
        <f t="shared" si="423"/>
        <v>#DIV/0!</v>
      </c>
      <c r="CW399" s="61" t="e">
        <f t="shared" si="423"/>
        <v>#DIV/0!</v>
      </c>
      <c r="CX399" s="61" t="e">
        <f t="shared" si="423"/>
        <v>#DIV/0!</v>
      </c>
      <c r="CY399" s="61" t="e">
        <f t="shared" si="423"/>
        <v>#DIV/0!</v>
      </c>
      <c r="CZ399" s="61" t="e">
        <f t="shared" si="423"/>
        <v>#DIV/0!</v>
      </c>
      <c r="DA399" s="61" t="e">
        <f t="shared" si="423"/>
        <v>#DIV/0!</v>
      </c>
      <c r="DB399" s="61" t="e">
        <f t="shared" si="423"/>
        <v>#DIV/0!</v>
      </c>
      <c r="DC399" s="61" t="e">
        <f t="shared" si="423"/>
        <v>#DIV/0!</v>
      </c>
      <c r="DD399" s="61" t="e">
        <f t="shared" si="424"/>
        <v>#DIV/0!</v>
      </c>
      <c r="DE399" s="61" t="e">
        <f t="shared" si="424"/>
        <v>#DIV/0!</v>
      </c>
      <c r="DF399" s="61" t="e">
        <f t="shared" si="424"/>
        <v>#DIV/0!</v>
      </c>
      <c r="DG399" s="61" t="e">
        <f t="shared" si="424"/>
        <v>#DIV/0!</v>
      </c>
      <c r="DH399" s="61" t="e">
        <f t="shared" si="424"/>
        <v>#DIV/0!</v>
      </c>
      <c r="DI399" s="61" t="e">
        <f t="shared" si="424"/>
        <v>#DIV/0!</v>
      </c>
      <c r="DJ399" s="61" t="e">
        <f t="shared" si="424"/>
        <v>#DIV/0!</v>
      </c>
      <c r="DK399" s="61" t="e">
        <f t="shared" si="424"/>
        <v>#DIV/0!</v>
      </c>
      <c r="DL399" s="61" t="e">
        <f t="shared" si="424"/>
        <v>#DIV/0!</v>
      </c>
      <c r="DM399" s="61" t="e">
        <f t="shared" si="424"/>
        <v>#DIV/0!</v>
      </c>
      <c r="DN399" s="61" t="e">
        <f t="shared" si="424"/>
        <v>#DIV/0!</v>
      </c>
      <c r="DO399" s="61" t="e">
        <f t="shared" si="424"/>
        <v>#DIV/0!</v>
      </c>
      <c r="DP399" s="61" t="e">
        <f t="shared" si="424"/>
        <v>#DIV/0!</v>
      </c>
      <c r="DQ399" s="61" t="e">
        <f t="shared" si="424"/>
        <v>#DIV/0!</v>
      </c>
      <c r="DR399" s="61" t="e">
        <f t="shared" si="424"/>
        <v>#DIV/0!</v>
      </c>
      <c r="DS399" s="61" t="e">
        <f t="shared" si="424"/>
        <v>#DIV/0!</v>
      </c>
      <c r="DT399" s="61" t="e">
        <f t="shared" si="425"/>
        <v>#DIV/0!</v>
      </c>
      <c r="DU399" s="61" t="e">
        <f t="shared" si="425"/>
        <v>#DIV/0!</v>
      </c>
      <c r="DV399" s="61" t="e">
        <f t="shared" si="425"/>
        <v>#DIV/0!</v>
      </c>
      <c r="DW399" s="61" t="e">
        <f t="shared" si="425"/>
        <v>#DIV/0!</v>
      </c>
      <c r="DX399" s="61" t="e">
        <f t="shared" si="425"/>
        <v>#DIV/0!</v>
      </c>
      <c r="DY399" s="61" t="e">
        <f t="shared" si="425"/>
        <v>#DIV/0!</v>
      </c>
      <c r="DZ399" s="61" t="e">
        <f t="shared" si="429"/>
        <v>#DIV/0!</v>
      </c>
    </row>
    <row r="400" spans="1:130">
      <c r="A400" s="53">
        <v>14</v>
      </c>
      <c r="B400" s="63">
        <f t="shared" si="426"/>
        <v>1</v>
      </c>
      <c r="C400" s="53">
        <v>2014</v>
      </c>
      <c r="D400" s="64">
        <f t="shared" si="430"/>
        <v>0</v>
      </c>
      <c r="E400" s="64">
        <f t="shared" si="431"/>
        <v>0</v>
      </c>
      <c r="F400" s="64">
        <f t="shared" si="432"/>
        <v>0</v>
      </c>
      <c r="G400" s="64">
        <f t="shared" si="433"/>
        <v>0</v>
      </c>
      <c r="H400" s="64">
        <f t="shared" si="434"/>
        <v>0</v>
      </c>
      <c r="I400" s="64">
        <f t="shared" si="435"/>
        <v>0</v>
      </c>
      <c r="J400" s="64">
        <f t="shared" si="436"/>
        <v>0</v>
      </c>
      <c r="K400" s="64">
        <f t="shared" si="437"/>
        <v>0</v>
      </c>
      <c r="L400" s="64">
        <f t="shared" si="438"/>
        <v>0</v>
      </c>
      <c r="M400" s="64">
        <f t="shared" si="439"/>
        <v>0</v>
      </c>
      <c r="N400" s="64">
        <f t="shared" si="440"/>
        <v>0</v>
      </c>
      <c r="O400" s="64">
        <f t="shared" si="441"/>
        <v>0</v>
      </c>
      <c r="P400" s="64">
        <f t="shared" ref="P400:P418" si="442">VLOOKUP($C$78,$D$3:$K$63,$A$73,0)*(B388-B387)</f>
        <v>0</v>
      </c>
      <c r="Q400" s="64">
        <f>VLOOKUP($C$79,$D$3:$K$63,$A$73,0)*(B387-B386)</f>
        <v>0</v>
      </c>
      <c r="R400" s="64">
        <f>VLOOKUP($C$80,$D$3:$K$63,$A$73,0)*B386</f>
        <v>0</v>
      </c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54">
        <f t="shared" si="427"/>
        <v>0</v>
      </c>
      <c r="BP400" s="53">
        <v>2014</v>
      </c>
      <c r="BQ400" s="61" t="e">
        <f t="shared" si="428"/>
        <v>#DIV/0!</v>
      </c>
      <c r="BR400" s="61" t="e">
        <f t="shared" si="421"/>
        <v>#DIV/0!</v>
      </c>
      <c r="BS400" s="61" t="e">
        <f t="shared" si="421"/>
        <v>#DIV/0!</v>
      </c>
      <c r="BT400" s="61" t="e">
        <f t="shared" si="421"/>
        <v>#DIV/0!</v>
      </c>
      <c r="BU400" s="61" t="e">
        <f t="shared" si="421"/>
        <v>#DIV/0!</v>
      </c>
      <c r="BV400" s="61" t="e">
        <f t="shared" si="421"/>
        <v>#DIV/0!</v>
      </c>
      <c r="BW400" s="61" t="e">
        <f t="shared" si="421"/>
        <v>#DIV/0!</v>
      </c>
      <c r="BX400" s="61" t="e">
        <f t="shared" si="421"/>
        <v>#DIV/0!</v>
      </c>
      <c r="BY400" s="61" t="e">
        <f t="shared" si="421"/>
        <v>#DIV/0!</v>
      </c>
      <c r="BZ400" s="61" t="e">
        <f t="shared" si="421"/>
        <v>#DIV/0!</v>
      </c>
      <c r="CA400" s="61" t="e">
        <f t="shared" si="421"/>
        <v>#DIV/0!</v>
      </c>
      <c r="CB400" s="61" t="e">
        <f t="shared" si="421"/>
        <v>#DIV/0!</v>
      </c>
      <c r="CC400" s="61" t="e">
        <f t="shared" si="421"/>
        <v>#DIV/0!</v>
      </c>
      <c r="CD400" s="61" t="e">
        <f t="shared" si="421"/>
        <v>#DIV/0!</v>
      </c>
      <c r="CE400" s="61" t="e">
        <f t="shared" si="421"/>
        <v>#DIV/0!</v>
      </c>
      <c r="CF400" s="61" t="e">
        <f t="shared" si="421"/>
        <v>#DIV/0!</v>
      </c>
      <c r="CG400" s="61" t="e">
        <f t="shared" si="421"/>
        <v>#DIV/0!</v>
      </c>
      <c r="CH400" s="61" t="e">
        <f t="shared" si="422"/>
        <v>#DIV/0!</v>
      </c>
      <c r="CI400" s="61" t="e">
        <f t="shared" si="422"/>
        <v>#DIV/0!</v>
      </c>
      <c r="CJ400" s="61" t="e">
        <f t="shared" si="422"/>
        <v>#DIV/0!</v>
      </c>
      <c r="CK400" s="61" t="e">
        <f t="shared" si="422"/>
        <v>#DIV/0!</v>
      </c>
      <c r="CL400" s="61" t="e">
        <f t="shared" si="422"/>
        <v>#DIV/0!</v>
      </c>
      <c r="CM400" s="61" t="e">
        <f t="shared" si="422"/>
        <v>#DIV/0!</v>
      </c>
      <c r="CN400" s="61" t="e">
        <f t="shared" si="423"/>
        <v>#DIV/0!</v>
      </c>
      <c r="CO400" s="61" t="e">
        <f t="shared" si="423"/>
        <v>#DIV/0!</v>
      </c>
      <c r="CP400" s="61" t="e">
        <f t="shared" si="423"/>
        <v>#DIV/0!</v>
      </c>
      <c r="CQ400" s="61" t="e">
        <f t="shared" si="423"/>
        <v>#DIV/0!</v>
      </c>
      <c r="CR400" s="61" t="e">
        <f t="shared" si="423"/>
        <v>#DIV/0!</v>
      </c>
      <c r="CS400" s="61" t="e">
        <f t="shared" si="423"/>
        <v>#DIV/0!</v>
      </c>
      <c r="CT400" s="61" t="e">
        <f t="shared" si="423"/>
        <v>#DIV/0!</v>
      </c>
      <c r="CU400" s="61" t="e">
        <f t="shared" si="423"/>
        <v>#DIV/0!</v>
      </c>
      <c r="CV400" s="61" t="e">
        <f t="shared" si="423"/>
        <v>#DIV/0!</v>
      </c>
      <c r="CW400" s="61" t="e">
        <f t="shared" si="423"/>
        <v>#DIV/0!</v>
      </c>
      <c r="CX400" s="61" t="e">
        <f t="shared" si="423"/>
        <v>#DIV/0!</v>
      </c>
      <c r="CY400" s="61" t="e">
        <f t="shared" si="423"/>
        <v>#DIV/0!</v>
      </c>
      <c r="CZ400" s="61" t="e">
        <f t="shared" si="423"/>
        <v>#DIV/0!</v>
      </c>
      <c r="DA400" s="61" t="e">
        <f t="shared" si="423"/>
        <v>#DIV/0!</v>
      </c>
      <c r="DB400" s="61" t="e">
        <f t="shared" si="423"/>
        <v>#DIV/0!</v>
      </c>
      <c r="DC400" s="61" t="e">
        <f t="shared" si="423"/>
        <v>#DIV/0!</v>
      </c>
      <c r="DD400" s="61" t="e">
        <f t="shared" si="424"/>
        <v>#DIV/0!</v>
      </c>
      <c r="DE400" s="61" t="e">
        <f t="shared" si="424"/>
        <v>#DIV/0!</v>
      </c>
      <c r="DF400" s="61" t="e">
        <f t="shared" si="424"/>
        <v>#DIV/0!</v>
      </c>
      <c r="DG400" s="61" t="e">
        <f t="shared" si="424"/>
        <v>#DIV/0!</v>
      </c>
      <c r="DH400" s="61" t="e">
        <f t="shared" si="424"/>
        <v>#DIV/0!</v>
      </c>
      <c r="DI400" s="61" t="e">
        <f t="shared" si="424"/>
        <v>#DIV/0!</v>
      </c>
      <c r="DJ400" s="61" t="e">
        <f t="shared" si="424"/>
        <v>#DIV/0!</v>
      </c>
      <c r="DK400" s="61" t="e">
        <f t="shared" si="424"/>
        <v>#DIV/0!</v>
      </c>
      <c r="DL400" s="61" t="e">
        <f t="shared" si="424"/>
        <v>#DIV/0!</v>
      </c>
      <c r="DM400" s="61" t="e">
        <f t="shared" si="424"/>
        <v>#DIV/0!</v>
      </c>
      <c r="DN400" s="61" t="e">
        <f t="shared" si="424"/>
        <v>#DIV/0!</v>
      </c>
      <c r="DO400" s="61" t="e">
        <f t="shared" si="424"/>
        <v>#DIV/0!</v>
      </c>
      <c r="DP400" s="61" t="e">
        <f t="shared" si="424"/>
        <v>#DIV/0!</v>
      </c>
      <c r="DQ400" s="61" t="e">
        <f t="shared" si="424"/>
        <v>#DIV/0!</v>
      </c>
      <c r="DR400" s="61" t="e">
        <f t="shared" si="424"/>
        <v>#DIV/0!</v>
      </c>
      <c r="DS400" s="61" t="e">
        <f t="shared" si="424"/>
        <v>#DIV/0!</v>
      </c>
      <c r="DT400" s="61" t="e">
        <f t="shared" si="425"/>
        <v>#DIV/0!</v>
      </c>
      <c r="DU400" s="61" t="e">
        <f t="shared" si="425"/>
        <v>#DIV/0!</v>
      </c>
      <c r="DV400" s="61" t="e">
        <f t="shared" si="425"/>
        <v>#DIV/0!</v>
      </c>
      <c r="DW400" s="61" t="e">
        <f t="shared" si="425"/>
        <v>#DIV/0!</v>
      </c>
      <c r="DX400" s="61" t="e">
        <f t="shared" si="425"/>
        <v>#DIV/0!</v>
      </c>
      <c r="DY400" s="61" t="e">
        <f t="shared" si="425"/>
        <v>#DIV/0!</v>
      </c>
      <c r="DZ400" s="61" t="e">
        <f t="shared" si="429"/>
        <v>#DIV/0!</v>
      </c>
    </row>
    <row r="401" spans="1:130">
      <c r="A401" s="53">
        <v>15</v>
      </c>
      <c r="B401" s="63">
        <f t="shared" si="426"/>
        <v>1</v>
      </c>
      <c r="C401" s="53">
        <v>2015</v>
      </c>
      <c r="D401" s="64">
        <f t="shared" si="430"/>
        <v>0</v>
      </c>
      <c r="E401" s="64">
        <f t="shared" si="431"/>
        <v>0</v>
      </c>
      <c r="F401" s="64">
        <f t="shared" si="432"/>
        <v>0</v>
      </c>
      <c r="G401" s="64">
        <f t="shared" si="433"/>
        <v>0</v>
      </c>
      <c r="H401" s="64">
        <f t="shared" si="434"/>
        <v>0</v>
      </c>
      <c r="I401" s="64">
        <f t="shared" si="435"/>
        <v>0</v>
      </c>
      <c r="J401" s="64">
        <f t="shared" si="436"/>
        <v>0</v>
      </c>
      <c r="K401" s="64">
        <f t="shared" si="437"/>
        <v>0</v>
      </c>
      <c r="L401" s="64">
        <f t="shared" si="438"/>
        <v>0</v>
      </c>
      <c r="M401" s="64">
        <f t="shared" si="439"/>
        <v>0</v>
      </c>
      <c r="N401" s="64">
        <f t="shared" si="440"/>
        <v>0</v>
      </c>
      <c r="O401" s="64">
        <f t="shared" si="441"/>
        <v>0</v>
      </c>
      <c r="P401" s="64">
        <f t="shared" si="442"/>
        <v>0</v>
      </c>
      <c r="Q401" s="64">
        <f t="shared" ref="Q401:Q419" si="443">VLOOKUP($C$79,$D$3:$K$63,$A$73,0)*(B388-B387)</f>
        <v>0</v>
      </c>
      <c r="R401" s="64">
        <f>VLOOKUP($C$80,$D$3:$K$63,$A$73,0)*(B387-B386)</f>
        <v>0</v>
      </c>
      <c r="S401" s="64">
        <f>VLOOKUP($C$81,$D$3:$K$63,$A$73,0)*B386</f>
        <v>0</v>
      </c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54">
        <f t="shared" si="427"/>
        <v>0</v>
      </c>
      <c r="BP401" s="53">
        <v>2015</v>
      </c>
      <c r="BQ401" s="61" t="e">
        <f t="shared" si="428"/>
        <v>#DIV/0!</v>
      </c>
      <c r="BR401" s="61" t="e">
        <f t="shared" si="421"/>
        <v>#DIV/0!</v>
      </c>
      <c r="BS401" s="61" t="e">
        <f t="shared" si="421"/>
        <v>#DIV/0!</v>
      </c>
      <c r="BT401" s="61" t="e">
        <f t="shared" si="421"/>
        <v>#DIV/0!</v>
      </c>
      <c r="BU401" s="61" t="e">
        <f t="shared" si="421"/>
        <v>#DIV/0!</v>
      </c>
      <c r="BV401" s="61" t="e">
        <f t="shared" si="421"/>
        <v>#DIV/0!</v>
      </c>
      <c r="BW401" s="61" t="e">
        <f t="shared" si="421"/>
        <v>#DIV/0!</v>
      </c>
      <c r="BX401" s="61" t="e">
        <f t="shared" si="421"/>
        <v>#DIV/0!</v>
      </c>
      <c r="BY401" s="61" t="e">
        <f t="shared" si="421"/>
        <v>#DIV/0!</v>
      </c>
      <c r="BZ401" s="61" t="e">
        <f t="shared" si="421"/>
        <v>#DIV/0!</v>
      </c>
      <c r="CA401" s="61" t="e">
        <f t="shared" si="421"/>
        <v>#DIV/0!</v>
      </c>
      <c r="CB401" s="61" t="e">
        <f t="shared" si="421"/>
        <v>#DIV/0!</v>
      </c>
      <c r="CC401" s="61" t="e">
        <f t="shared" si="421"/>
        <v>#DIV/0!</v>
      </c>
      <c r="CD401" s="61" t="e">
        <f t="shared" si="421"/>
        <v>#DIV/0!</v>
      </c>
      <c r="CE401" s="61" t="e">
        <f t="shared" si="421"/>
        <v>#DIV/0!</v>
      </c>
      <c r="CF401" s="61" t="e">
        <f t="shared" si="421"/>
        <v>#DIV/0!</v>
      </c>
      <c r="CG401" s="61" t="e">
        <f t="shared" ref="CG401:CV427" si="444">T401/$BM401</f>
        <v>#DIV/0!</v>
      </c>
      <c r="CH401" s="61" t="e">
        <f t="shared" si="422"/>
        <v>#DIV/0!</v>
      </c>
      <c r="CI401" s="61" t="e">
        <f t="shared" si="422"/>
        <v>#DIV/0!</v>
      </c>
      <c r="CJ401" s="61" t="e">
        <f t="shared" si="422"/>
        <v>#DIV/0!</v>
      </c>
      <c r="CK401" s="61" t="e">
        <f t="shared" si="422"/>
        <v>#DIV/0!</v>
      </c>
      <c r="CL401" s="61" t="e">
        <f t="shared" si="422"/>
        <v>#DIV/0!</v>
      </c>
      <c r="CM401" s="61" t="e">
        <f t="shared" si="422"/>
        <v>#DIV/0!</v>
      </c>
      <c r="CN401" s="61" t="e">
        <f t="shared" si="423"/>
        <v>#DIV/0!</v>
      </c>
      <c r="CO401" s="61" t="e">
        <f t="shared" si="423"/>
        <v>#DIV/0!</v>
      </c>
      <c r="CP401" s="61" t="e">
        <f t="shared" si="423"/>
        <v>#DIV/0!</v>
      </c>
      <c r="CQ401" s="61" t="e">
        <f t="shared" si="423"/>
        <v>#DIV/0!</v>
      </c>
      <c r="CR401" s="61" t="e">
        <f t="shared" si="423"/>
        <v>#DIV/0!</v>
      </c>
      <c r="CS401" s="61" t="e">
        <f t="shared" si="423"/>
        <v>#DIV/0!</v>
      </c>
      <c r="CT401" s="61" t="e">
        <f t="shared" si="423"/>
        <v>#DIV/0!</v>
      </c>
      <c r="CU401" s="61" t="e">
        <f t="shared" si="423"/>
        <v>#DIV/0!</v>
      </c>
      <c r="CV401" s="61" t="e">
        <f t="shared" si="423"/>
        <v>#DIV/0!</v>
      </c>
      <c r="CW401" s="61" t="e">
        <f t="shared" si="423"/>
        <v>#DIV/0!</v>
      </c>
      <c r="CX401" s="61" t="e">
        <f t="shared" si="423"/>
        <v>#DIV/0!</v>
      </c>
      <c r="CY401" s="61" t="e">
        <f t="shared" si="423"/>
        <v>#DIV/0!</v>
      </c>
      <c r="CZ401" s="61" t="e">
        <f t="shared" si="423"/>
        <v>#DIV/0!</v>
      </c>
      <c r="DA401" s="61" t="e">
        <f t="shared" si="423"/>
        <v>#DIV/0!</v>
      </c>
      <c r="DB401" s="61" t="e">
        <f t="shared" si="423"/>
        <v>#DIV/0!</v>
      </c>
      <c r="DC401" s="61" t="e">
        <f t="shared" ref="DC401:DR417" si="445">AP401/$BM401</f>
        <v>#DIV/0!</v>
      </c>
      <c r="DD401" s="61" t="e">
        <f t="shared" si="424"/>
        <v>#DIV/0!</v>
      </c>
      <c r="DE401" s="61" t="e">
        <f t="shared" si="424"/>
        <v>#DIV/0!</v>
      </c>
      <c r="DF401" s="61" t="e">
        <f t="shared" si="424"/>
        <v>#DIV/0!</v>
      </c>
      <c r="DG401" s="61" t="e">
        <f t="shared" si="424"/>
        <v>#DIV/0!</v>
      </c>
      <c r="DH401" s="61" t="e">
        <f t="shared" si="424"/>
        <v>#DIV/0!</v>
      </c>
      <c r="DI401" s="61" t="e">
        <f t="shared" si="424"/>
        <v>#DIV/0!</v>
      </c>
      <c r="DJ401" s="61" t="e">
        <f t="shared" si="424"/>
        <v>#DIV/0!</v>
      </c>
      <c r="DK401" s="61" t="e">
        <f t="shared" si="424"/>
        <v>#DIV/0!</v>
      </c>
      <c r="DL401" s="61" t="e">
        <f t="shared" si="424"/>
        <v>#DIV/0!</v>
      </c>
      <c r="DM401" s="61" t="e">
        <f t="shared" si="424"/>
        <v>#DIV/0!</v>
      </c>
      <c r="DN401" s="61" t="e">
        <f t="shared" si="424"/>
        <v>#DIV/0!</v>
      </c>
      <c r="DO401" s="61" t="e">
        <f t="shared" si="424"/>
        <v>#DIV/0!</v>
      </c>
      <c r="DP401" s="61" t="e">
        <f t="shared" si="424"/>
        <v>#DIV/0!</v>
      </c>
      <c r="DQ401" s="61" t="e">
        <f t="shared" si="424"/>
        <v>#DIV/0!</v>
      </c>
      <c r="DR401" s="61" t="e">
        <f t="shared" si="424"/>
        <v>#DIV/0!</v>
      </c>
      <c r="DS401" s="61" t="e">
        <f t="shared" ref="DS401:DV446" si="446">BF401/$BM401</f>
        <v>#DIV/0!</v>
      </c>
      <c r="DT401" s="61" t="e">
        <f t="shared" si="425"/>
        <v>#DIV/0!</v>
      </c>
      <c r="DU401" s="61" t="e">
        <f t="shared" si="425"/>
        <v>#DIV/0!</v>
      </c>
      <c r="DV401" s="61" t="e">
        <f t="shared" si="425"/>
        <v>#DIV/0!</v>
      </c>
      <c r="DW401" s="61" t="e">
        <f t="shared" si="425"/>
        <v>#DIV/0!</v>
      </c>
      <c r="DX401" s="61" t="e">
        <f t="shared" si="425"/>
        <v>#DIV/0!</v>
      </c>
      <c r="DY401" s="61" t="e">
        <f t="shared" si="425"/>
        <v>#DIV/0!</v>
      </c>
      <c r="DZ401" s="61" t="e">
        <f t="shared" si="429"/>
        <v>#DIV/0!</v>
      </c>
    </row>
    <row r="402" spans="1:130">
      <c r="A402" s="53">
        <v>16</v>
      </c>
      <c r="B402" s="63">
        <f t="shared" si="426"/>
        <v>1</v>
      </c>
      <c r="C402" s="53">
        <v>2016</v>
      </c>
      <c r="D402" s="64">
        <f t="shared" si="430"/>
        <v>0</v>
      </c>
      <c r="E402" s="64">
        <f t="shared" si="431"/>
        <v>0</v>
      </c>
      <c r="F402" s="64">
        <f t="shared" si="432"/>
        <v>0</v>
      </c>
      <c r="G402" s="64">
        <f t="shared" si="433"/>
        <v>0</v>
      </c>
      <c r="H402" s="64">
        <f t="shared" si="434"/>
        <v>0</v>
      </c>
      <c r="I402" s="64">
        <f t="shared" si="435"/>
        <v>0</v>
      </c>
      <c r="J402" s="64">
        <f t="shared" si="436"/>
        <v>0</v>
      </c>
      <c r="K402" s="64">
        <f t="shared" si="437"/>
        <v>0</v>
      </c>
      <c r="L402" s="64">
        <f t="shared" si="438"/>
        <v>0</v>
      </c>
      <c r="M402" s="64">
        <f t="shared" si="439"/>
        <v>0</v>
      </c>
      <c r="N402" s="64">
        <f t="shared" si="440"/>
        <v>0</v>
      </c>
      <c r="O402" s="64">
        <f t="shared" si="441"/>
        <v>0</v>
      </c>
      <c r="P402" s="64">
        <f t="shared" si="442"/>
        <v>0</v>
      </c>
      <c r="Q402" s="64">
        <f t="shared" si="443"/>
        <v>0</v>
      </c>
      <c r="R402" s="64">
        <f t="shared" ref="R402:R420" si="447">VLOOKUP($C$80,$D$3:$K$63,$A$73,0)*(B388-B387)</f>
        <v>0</v>
      </c>
      <c r="S402" s="64">
        <f>VLOOKUP($C$81,$D$3:$K$63,$A$73,0)*(B387-B386)</f>
        <v>0</v>
      </c>
      <c r="T402" s="64">
        <f>VLOOKUP($C$82,$D$3:$K$63,$A$73,0)*B386</f>
        <v>0</v>
      </c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54">
        <f t="shared" si="427"/>
        <v>0</v>
      </c>
      <c r="BP402" s="53">
        <v>2016</v>
      </c>
      <c r="BQ402" s="61" t="e">
        <f t="shared" si="428"/>
        <v>#DIV/0!</v>
      </c>
      <c r="BR402" s="61" t="e">
        <f t="shared" si="428"/>
        <v>#DIV/0!</v>
      </c>
      <c r="BS402" s="61" t="e">
        <f t="shared" si="428"/>
        <v>#DIV/0!</v>
      </c>
      <c r="BT402" s="61" t="e">
        <f t="shared" si="428"/>
        <v>#DIV/0!</v>
      </c>
      <c r="BU402" s="61" t="e">
        <f t="shared" si="428"/>
        <v>#DIV/0!</v>
      </c>
      <c r="BV402" s="61" t="e">
        <f t="shared" si="428"/>
        <v>#DIV/0!</v>
      </c>
      <c r="BW402" s="61" t="e">
        <f t="shared" si="428"/>
        <v>#DIV/0!</v>
      </c>
      <c r="BX402" s="61" t="e">
        <f t="shared" si="428"/>
        <v>#DIV/0!</v>
      </c>
      <c r="BY402" s="61" t="e">
        <f t="shared" si="428"/>
        <v>#DIV/0!</v>
      </c>
      <c r="BZ402" s="61" t="e">
        <f t="shared" si="428"/>
        <v>#DIV/0!</v>
      </c>
      <c r="CA402" s="61" t="e">
        <f t="shared" si="428"/>
        <v>#DIV/0!</v>
      </c>
      <c r="CB402" s="61" t="e">
        <f t="shared" si="428"/>
        <v>#DIV/0!</v>
      </c>
      <c r="CC402" s="61" t="e">
        <f t="shared" si="428"/>
        <v>#DIV/0!</v>
      </c>
      <c r="CD402" s="61" t="e">
        <f t="shared" si="428"/>
        <v>#DIV/0!</v>
      </c>
      <c r="CE402" s="61" t="e">
        <f t="shared" si="428"/>
        <v>#DIV/0!</v>
      </c>
      <c r="CF402" s="61" t="e">
        <f t="shared" si="428"/>
        <v>#DIV/0!</v>
      </c>
      <c r="CG402" s="61" t="e">
        <f t="shared" si="444"/>
        <v>#DIV/0!</v>
      </c>
      <c r="CH402" s="61" t="e">
        <f t="shared" si="422"/>
        <v>#DIV/0!</v>
      </c>
      <c r="CI402" s="61" t="e">
        <f t="shared" si="422"/>
        <v>#DIV/0!</v>
      </c>
      <c r="CJ402" s="61" t="e">
        <f t="shared" si="422"/>
        <v>#DIV/0!</v>
      </c>
      <c r="CK402" s="61" t="e">
        <f t="shared" si="422"/>
        <v>#DIV/0!</v>
      </c>
      <c r="CL402" s="61" t="e">
        <f t="shared" si="422"/>
        <v>#DIV/0!</v>
      </c>
      <c r="CM402" s="61" t="e">
        <f t="shared" si="422"/>
        <v>#DIV/0!</v>
      </c>
      <c r="CN402" s="61" t="e">
        <f t="shared" si="422"/>
        <v>#DIV/0!</v>
      </c>
      <c r="CO402" s="61" t="e">
        <f t="shared" si="422"/>
        <v>#DIV/0!</v>
      </c>
      <c r="CP402" s="61" t="e">
        <f t="shared" si="422"/>
        <v>#DIV/0!</v>
      </c>
      <c r="CQ402" s="61" t="e">
        <f t="shared" si="422"/>
        <v>#DIV/0!</v>
      </c>
      <c r="CR402" s="61" t="e">
        <f t="shared" si="422"/>
        <v>#DIV/0!</v>
      </c>
      <c r="CS402" s="61" t="e">
        <f t="shared" si="422"/>
        <v>#DIV/0!</v>
      </c>
      <c r="CT402" s="61" t="e">
        <f t="shared" si="422"/>
        <v>#DIV/0!</v>
      </c>
      <c r="CU402" s="61" t="e">
        <f t="shared" si="422"/>
        <v>#DIV/0!</v>
      </c>
      <c r="CV402" s="61" t="e">
        <f t="shared" si="422"/>
        <v>#DIV/0!</v>
      </c>
      <c r="CW402" s="61" t="e">
        <f t="shared" si="422"/>
        <v>#DIV/0!</v>
      </c>
      <c r="CX402" s="61" t="e">
        <f t="shared" ref="CX402:DM429" si="448">AK402/$BM402</f>
        <v>#DIV/0!</v>
      </c>
      <c r="CY402" s="61" t="e">
        <f t="shared" si="448"/>
        <v>#DIV/0!</v>
      </c>
      <c r="CZ402" s="61" t="e">
        <f t="shared" si="448"/>
        <v>#DIV/0!</v>
      </c>
      <c r="DA402" s="61" t="e">
        <f t="shared" si="448"/>
        <v>#DIV/0!</v>
      </c>
      <c r="DB402" s="61" t="e">
        <f t="shared" si="448"/>
        <v>#DIV/0!</v>
      </c>
      <c r="DC402" s="61" t="e">
        <f t="shared" si="445"/>
        <v>#DIV/0!</v>
      </c>
      <c r="DD402" s="61" t="e">
        <f t="shared" si="445"/>
        <v>#DIV/0!</v>
      </c>
      <c r="DE402" s="61" t="e">
        <f t="shared" si="445"/>
        <v>#DIV/0!</v>
      </c>
      <c r="DF402" s="61" t="e">
        <f t="shared" si="445"/>
        <v>#DIV/0!</v>
      </c>
      <c r="DG402" s="61" t="e">
        <f t="shared" si="445"/>
        <v>#DIV/0!</v>
      </c>
      <c r="DH402" s="61" t="e">
        <f t="shared" si="445"/>
        <v>#DIV/0!</v>
      </c>
      <c r="DI402" s="61" t="e">
        <f t="shared" si="445"/>
        <v>#DIV/0!</v>
      </c>
      <c r="DJ402" s="61" t="e">
        <f t="shared" si="445"/>
        <v>#DIV/0!</v>
      </c>
      <c r="DK402" s="61" t="e">
        <f t="shared" si="445"/>
        <v>#DIV/0!</v>
      </c>
      <c r="DL402" s="61" t="e">
        <f t="shared" si="445"/>
        <v>#DIV/0!</v>
      </c>
      <c r="DM402" s="61" t="e">
        <f t="shared" si="445"/>
        <v>#DIV/0!</v>
      </c>
      <c r="DN402" s="61" t="e">
        <f t="shared" si="445"/>
        <v>#DIV/0!</v>
      </c>
      <c r="DO402" s="61" t="e">
        <f t="shared" si="445"/>
        <v>#DIV/0!</v>
      </c>
      <c r="DP402" s="61" t="e">
        <f t="shared" si="445"/>
        <v>#DIV/0!</v>
      </c>
      <c r="DQ402" s="61" t="e">
        <f t="shared" si="445"/>
        <v>#DIV/0!</v>
      </c>
      <c r="DR402" s="61" t="e">
        <f t="shared" si="445"/>
        <v>#DIV/0!</v>
      </c>
      <c r="DS402" s="61" t="e">
        <f t="shared" si="446"/>
        <v>#DIV/0!</v>
      </c>
      <c r="DT402" s="61" t="e">
        <f t="shared" si="425"/>
        <v>#DIV/0!</v>
      </c>
      <c r="DU402" s="61" t="e">
        <f t="shared" si="425"/>
        <v>#DIV/0!</v>
      </c>
      <c r="DV402" s="61" t="e">
        <f t="shared" si="425"/>
        <v>#DIV/0!</v>
      </c>
      <c r="DW402" s="61" t="e">
        <f t="shared" si="425"/>
        <v>#DIV/0!</v>
      </c>
      <c r="DX402" s="61" t="e">
        <f t="shared" si="425"/>
        <v>#DIV/0!</v>
      </c>
      <c r="DY402" s="61" t="e">
        <f t="shared" si="425"/>
        <v>#DIV/0!</v>
      </c>
      <c r="DZ402" s="61" t="e">
        <f t="shared" si="429"/>
        <v>#DIV/0!</v>
      </c>
    </row>
    <row r="403" spans="1:130">
      <c r="A403" s="53">
        <v>17</v>
      </c>
      <c r="B403" s="63">
        <f t="shared" si="426"/>
        <v>1</v>
      </c>
      <c r="C403" s="53">
        <v>2017</v>
      </c>
      <c r="D403" s="64">
        <f t="shared" si="430"/>
        <v>0</v>
      </c>
      <c r="E403" s="64">
        <f t="shared" si="431"/>
        <v>0</v>
      </c>
      <c r="F403" s="64">
        <f t="shared" si="432"/>
        <v>0</v>
      </c>
      <c r="G403" s="64">
        <f t="shared" si="433"/>
        <v>0</v>
      </c>
      <c r="H403" s="64">
        <f t="shared" si="434"/>
        <v>0</v>
      </c>
      <c r="I403" s="64">
        <f t="shared" si="435"/>
        <v>0</v>
      </c>
      <c r="J403" s="64">
        <f t="shared" si="436"/>
        <v>0</v>
      </c>
      <c r="K403" s="64">
        <f t="shared" si="437"/>
        <v>0</v>
      </c>
      <c r="L403" s="64">
        <f t="shared" si="438"/>
        <v>0</v>
      </c>
      <c r="M403" s="64">
        <f t="shared" si="439"/>
        <v>0</v>
      </c>
      <c r="N403" s="64">
        <f t="shared" si="440"/>
        <v>0</v>
      </c>
      <c r="O403" s="64">
        <f t="shared" si="441"/>
        <v>0</v>
      </c>
      <c r="P403" s="64">
        <f t="shared" si="442"/>
        <v>0</v>
      </c>
      <c r="Q403" s="64">
        <f t="shared" si="443"/>
        <v>0</v>
      </c>
      <c r="R403" s="64">
        <f t="shared" si="447"/>
        <v>0</v>
      </c>
      <c r="S403" s="64">
        <f t="shared" ref="S403:S421" si="449">VLOOKUP($C$81,$D$3:$K$63,$A$73,0)*(B388-B387)</f>
        <v>0</v>
      </c>
      <c r="T403" s="64">
        <f>VLOOKUP($C$82,$D$3:$K$63,$A$73,0)*(B387-B386)</f>
        <v>0</v>
      </c>
      <c r="U403" s="64">
        <f>VLOOKUP($C$83,$D$3:$K$63,$A$73,0)*B386</f>
        <v>0</v>
      </c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54">
        <f t="shared" si="427"/>
        <v>0</v>
      </c>
      <c r="BP403" s="53">
        <v>2017</v>
      </c>
      <c r="BQ403" s="61" t="e">
        <f t="shared" si="428"/>
        <v>#DIV/0!</v>
      </c>
      <c r="BR403" s="61" t="e">
        <f t="shared" si="428"/>
        <v>#DIV/0!</v>
      </c>
      <c r="BS403" s="61" t="e">
        <f t="shared" si="428"/>
        <v>#DIV/0!</v>
      </c>
      <c r="BT403" s="61" t="e">
        <f t="shared" si="428"/>
        <v>#DIV/0!</v>
      </c>
      <c r="BU403" s="61" t="e">
        <f t="shared" si="428"/>
        <v>#DIV/0!</v>
      </c>
      <c r="BV403" s="61" t="e">
        <f t="shared" si="428"/>
        <v>#DIV/0!</v>
      </c>
      <c r="BW403" s="61" t="e">
        <f t="shared" si="428"/>
        <v>#DIV/0!</v>
      </c>
      <c r="BX403" s="61" t="e">
        <f t="shared" si="428"/>
        <v>#DIV/0!</v>
      </c>
      <c r="BY403" s="61" t="e">
        <f t="shared" si="428"/>
        <v>#DIV/0!</v>
      </c>
      <c r="BZ403" s="61" t="e">
        <f t="shared" si="428"/>
        <v>#DIV/0!</v>
      </c>
      <c r="CA403" s="61" t="e">
        <f t="shared" si="428"/>
        <v>#DIV/0!</v>
      </c>
      <c r="CB403" s="61" t="e">
        <f t="shared" si="428"/>
        <v>#DIV/0!</v>
      </c>
      <c r="CC403" s="61" t="e">
        <f t="shared" si="428"/>
        <v>#DIV/0!</v>
      </c>
      <c r="CD403" s="61" t="e">
        <f t="shared" si="428"/>
        <v>#DIV/0!</v>
      </c>
      <c r="CE403" s="61" t="e">
        <f t="shared" si="428"/>
        <v>#DIV/0!</v>
      </c>
      <c r="CF403" s="61" t="e">
        <f t="shared" si="428"/>
        <v>#DIV/0!</v>
      </c>
      <c r="CG403" s="61" t="e">
        <f t="shared" si="444"/>
        <v>#DIV/0!</v>
      </c>
      <c r="CH403" s="61" t="e">
        <f t="shared" si="422"/>
        <v>#DIV/0!</v>
      </c>
      <c r="CI403" s="61" t="e">
        <f t="shared" si="422"/>
        <v>#DIV/0!</v>
      </c>
      <c r="CJ403" s="61" t="e">
        <f t="shared" si="422"/>
        <v>#DIV/0!</v>
      </c>
      <c r="CK403" s="61" t="e">
        <f t="shared" si="422"/>
        <v>#DIV/0!</v>
      </c>
      <c r="CL403" s="61" t="e">
        <f t="shared" si="422"/>
        <v>#DIV/0!</v>
      </c>
      <c r="CM403" s="61" t="e">
        <f t="shared" si="422"/>
        <v>#DIV/0!</v>
      </c>
      <c r="CN403" s="61" t="e">
        <f t="shared" si="422"/>
        <v>#DIV/0!</v>
      </c>
      <c r="CO403" s="61" t="e">
        <f t="shared" si="422"/>
        <v>#DIV/0!</v>
      </c>
      <c r="CP403" s="61" t="e">
        <f t="shared" si="422"/>
        <v>#DIV/0!</v>
      </c>
      <c r="CQ403" s="61" t="e">
        <f t="shared" si="422"/>
        <v>#DIV/0!</v>
      </c>
      <c r="CR403" s="61" t="e">
        <f t="shared" si="422"/>
        <v>#DIV/0!</v>
      </c>
      <c r="CS403" s="61" t="e">
        <f t="shared" si="422"/>
        <v>#DIV/0!</v>
      </c>
      <c r="CT403" s="61" t="e">
        <f t="shared" si="422"/>
        <v>#DIV/0!</v>
      </c>
      <c r="CU403" s="61" t="e">
        <f t="shared" si="422"/>
        <v>#DIV/0!</v>
      </c>
      <c r="CV403" s="61" t="e">
        <f t="shared" si="422"/>
        <v>#DIV/0!</v>
      </c>
      <c r="CW403" s="61" t="e">
        <f t="shared" si="422"/>
        <v>#DIV/0!</v>
      </c>
      <c r="CX403" s="61" t="e">
        <f t="shared" si="448"/>
        <v>#DIV/0!</v>
      </c>
      <c r="CY403" s="61" t="e">
        <f t="shared" si="448"/>
        <v>#DIV/0!</v>
      </c>
      <c r="CZ403" s="61" t="e">
        <f t="shared" si="448"/>
        <v>#DIV/0!</v>
      </c>
      <c r="DA403" s="61" t="e">
        <f t="shared" si="448"/>
        <v>#DIV/0!</v>
      </c>
      <c r="DB403" s="61" t="e">
        <f t="shared" si="448"/>
        <v>#DIV/0!</v>
      </c>
      <c r="DC403" s="61" t="e">
        <f t="shared" si="445"/>
        <v>#DIV/0!</v>
      </c>
      <c r="DD403" s="61" t="e">
        <f t="shared" si="445"/>
        <v>#DIV/0!</v>
      </c>
      <c r="DE403" s="61" t="e">
        <f t="shared" si="445"/>
        <v>#DIV/0!</v>
      </c>
      <c r="DF403" s="61" t="e">
        <f t="shared" si="445"/>
        <v>#DIV/0!</v>
      </c>
      <c r="DG403" s="61" t="e">
        <f t="shared" si="445"/>
        <v>#DIV/0!</v>
      </c>
      <c r="DH403" s="61" t="e">
        <f t="shared" si="445"/>
        <v>#DIV/0!</v>
      </c>
      <c r="DI403" s="61" t="e">
        <f t="shared" si="445"/>
        <v>#DIV/0!</v>
      </c>
      <c r="DJ403" s="61" t="e">
        <f t="shared" si="445"/>
        <v>#DIV/0!</v>
      </c>
      <c r="DK403" s="61" t="e">
        <f t="shared" si="445"/>
        <v>#DIV/0!</v>
      </c>
      <c r="DL403" s="61" t="e">
        <f t="shared" si="445"/>
        <v>#DIV/0!</v>
      </c>
      <c r="DM403" s="61" t="e">
        <f t="shared" si="445"/>
        <v>#DIV/0!</v>
      </c>
      <c r="DN403" s="61" t="e">
        <f t="shared" si="445"/>
        <v>#DIV/0!</v>
      </c>
      <c r="DO403" s="61" t="e">
        <f t="shared" si="445"/>
        <v>#DIV/0!</v>
      </c>
      <c r="DP403" s="61" t="e">
        <f t="shared" si="445"/>
        <v>#DIV/0!</v>
      </c>
      <c r="DQ403" s="61" t="e">
        <f t="shared" si="445"/>
        <v>#DIV/0!</v>
      </c>
      <c r="DR403" s="61" t="e">
        <f t="shared" si="445"/>
        <v>#DIV/0!</v>
      </c>
      <c r="DS403" s="61" t="e">
        <f t="shared" si="446"/>
        <v>#DIV/0!</v>
      </c>
      <c r="DT403" s="61" t="e">
        <f t="shared" si="425"/>
        <v>#DIV/0!</v>
      </c>
      <c r="DU403" s="61" t="e">
        <f t="shared" si="425"/>
        <v>#DIV/0!</v>
      </c>
      <c r="DV403" s="61" t="e">
        <f t="shared" si="425"/>
        <v>#DIV/0!</v>
      </c>
      <c r="DW403" s="61" t="e">
        <f t="shared" si="425"/>
        <v>#DIV/0!</v>
      </c>
      <c r="DX403" s="61" t="e">
        <f t="shared" si="425"/>
        <v>#DIV/0!</v>
      </c>
      <c r="DY403" s="61" t="e">
        <f t="shared" si="425"/>
        <v>#DIV/0!</v>
      </c>
      <c r="DZ403" s="61" t="e">
        <f t="shared" si="429"/>
        <v>#DIV/0!</v>
      </c>
    </row>
    <row r="404" spans="1:130">
      <c r="A404" s="53">
        <v>18</v>
      </c>
      <c r="B404" s="63">
        <f t="shared" si="426"/>
        <v>1</v>
      </c>
      <c r="C404" s="53">
        <v>2018</v>
      </c>
      <c r="D404" s="64">
        <f t="shared" si="430"/>
        <v>0</v>
      </c>
      <c r="E404" s="64">
        <f t="shared" si="431"/>
        <v>0</v>
      </c>
      <c r="F404" s="64">
        <f t="shared" si="432"/>
        <v>0</v>
      </c>
      <c r="G404" s="64">
        <f t="shared" si="433"/>
        <v>0</v>
      </c>
      <c r="H404" s="64">
        <f t="shared" si="434"/>
        <v>0</v>
      </c>
      <c r="I404" s="64">
        <f t="shared" si="435"/>
        <v>0</v>
      </c>
      <c r="J404" s="64">
        <f t="shared" si="436"/>
        <v>0</v>
      </c>
      <c r="K404" s="64">
        <f t="shared" si="437"/>
        <v>0</v>
      </c>
      <c r="L404" s="64">
        <f t="shared" si="438"/>
        <v>0</v>
      </c>
      <c r="M404" s="64">
        <f t="shared" si="439"/>
        <v>0</v>
      </c>
      <c r="N404" s="64">
        <f t="shared" si="440"/>
        <v>0</v>
      </c>
      <c r="O404" s="64">
        <f t="shared" si="441"/>
        <v>0</v>
      </c>
      <c r="P404" s="64">
        <f t="shared" si="442"/>
        <v>0</v>
      </c>
      <c r="Q404" s="64">
        <f t="shared" si="443"/>
        <v>0</v>
      </c>
      <c r="R404" s="64">
        <f t="shared" si="447"/>
        <v>0</v>
      </c>
      <c r="S404" s="64">
        <f t="shared" si="449"/>
        <v>0</v>
      </c>
      <c r="T404" s="64">
        <f t="shared" ref="T404:T422" si="450">VLOOKUP($C$82,$D$3:$K$63,$A$73,0)*(B388-B387)</f>
        <v>0</v>
      </c>
      <c r="U404" s="64">
        <f>VLOOKUP($C$83,$D$3:$K$63,$A$73,0)*(B387-B386)</f>
        <v>0</v>
      </c>
      <c r="V404" s="64">
        <f>VLOOKUP($C$84,$D$3:$K$63,$A$73,0)*B386</f>
        <v>0</v>
      </c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54">
        <f t="shared" si="427"/>
        <v>0</v>
      </c>
      <c r="BP404" s="53">
        <v>2018</v>
      </c>
      <c r="BQ404" s="61" t="e">
        <f t="shared" si="428"/>
        <v>#DIV/0!</v>
      </c>
      <c r="BR404" s="61" t="e">
        <f t="shared" si="428"/>
        <v>#DIV/0!</v>
      </c>
      <c r="BS404" s="61" t="e">
        <f t="shared" si="428"/>
        <v>#DIV/0!</v>
      </c>
      <c r="BT404" s="61" t="e">
        <f t="shared" si="428"/>
        <v>#DIV/0!</v>
      </c>
      <c r="BU404" s="61" t="e">
        <f t="shared" si="428"/>
        <v>#DIV/0!</v>
      </c>
      <c r="BV404" s="61" t="e">
        <f t="shared" si="428"/>
        <v>#DIV/0!</v>
      </c>
      <c r="BW404" s="61" t="e">
        <f t="shared" si="428"/>
        <v>#DIV/0!</v>
      </c>
      <c r="BX404" s="61" t="e">
        <f t="shared" si="428"/>
        <v>#DIV/0!</v>
      </c>
      <c r="BY404" s="61" t="e">
        <f t="shared" si="428"/>
        <v>#DIV/0!</v>
      </c>
      <c r="BZ404" s="61" t="e">
        <f t="shared" si="428"/>
        <v>#DIV/0!</v>
      </c>
      <c r="CA404" s="61" t="e">
        <f t="shared" si="428"/>
        <v>#DIV/0!</v>
      </c>
      <c r="CB404" s="61" t="e">
        <f t="shared" si="428"/>
        <v>#DIV/0!</v>
      </c>
      <c r="CC404" s="61" t="e">
        <f t="shared" si="428"/>
        <v>#DIV/0!</v>
      </c>
      <c r="CD404" s="61" t="e">
        <f t="shared" si="428"/>
        <v>#DIV/0!</v>
      </c>
      <c r="CE404" s="61" t="e">
        <f t="shared" si="428"/>
        <v>#DIV/0!</v>
      </c>
      <c r="CF404" s="61" t="e">
        <f t="shared" si="428"/>
        <v>#DIV/0!</v>
      </c>
      <c r="CG404" s="61" t="e">
        <f t="shared" si="444"/>
        <v>#DIV/0!</v>
      </c>
      <c r="CH404" s="61" t="e">
        <f t="shared" si="422"/>
        <v>#DIV/0!</v>
      </c>
      <c r="CI404" s="61" t="e">
        <f t="shared" si="422"/>
        <v>#DIV/0!</v>
      </c>
      <c r="CJ404" s="61" t="e">
        <f t="shared" si="422"/>
        <v>#DIV/0!</v>
      </c>
      <c r="CK404" s="61" t="e">
        <f t="shared" si="422"/>
        <v>#DIV/0!</v>
      </c>
      <c r="CL404" s="61" t="e">
        <f t="shared" si="422"/>
        <v>#DIV/0!</v>
      </c>
      <c r="CM404" s="61" t="e">
        <f t="shared" si="422"/>
        <v>#DIV/0!</v>
      </c>
      <c r="CN404" s="61" t="e">
        <f t="shared" si="422"/>
        <v>#DIV/0!</v>
      </c>
      <c r="CO404" s="61" t="e">
        <f t="shared" si="422"/>
        <v>#DIV/0!</v>
      </c>
      <c r="CP404" s="61" t="e">
        <f t="shared" si="422"/>
        <v>#DIV/0!</v>
      </c>
      <c r="CQ404" s="61" t="e">
        <f t="shared" si="422"/>
        <v>#DIV/0!</v>
      </c>
      <c r="CR404" s="61" t="e">
        <f t="shared" si="422"/>
        <v>#DIV/0!</v>
      </c>
      <c r="CS404" s="61" t="e">
        <f t="shared" si="422"/>
        <v>#DIV/0!</v>
      </c>
      <c r="CT404" s="61" t="e">
        <f t="shared" si="422"/>
        <v>#DIV/0!</v>
      </c>
      <c r="CU404" s="61" t="e">
        <f t="shared" si="422"/>
        <v>#DIV/0!</v>
      </c>
      <c r="CV404" s="61" t="e">
        <f t="shared" si="422"/>
        <v>#DIV/0!</v>
      </c>
      <c r="CW404" s="61" t="e">
        <f t="shared" si="422"/>
        <v>#DIV/0!</v>
      </c>
      <c r="CX404" s="61" t="e">
        <f t="shared" si="448"/>
        <v>#DIV/0!</v>
      </c>
      <c r="CY404" s="61" t="e">
        <f t="shared" si="448"/>
        <v>#DIV/0!</v>
      </c>
      <c r="CZ404" s="61" t="e">
        <f t="shared" si="448"/>
        <v>#DIV/0!</v>
      </c>
      <c r="DA404" s="61" t="e">
        <f t="shared" si="448"/>
        <v>#DIV/0!</v>
      </c>
      <c r="DB404" s="61" t="e">
        <f t="shared" si="448"/>
        <v>#DIV/0!</v>
      </c>
      <c r="DC404" s="61" t="e">
        <f t="shared" si="445"/>
        <v>#DIV/0!</v>
      </c>
      <c r="DD404" s="61" t="e">
        <f t="shared" si="445"/>
        <v>#DIV/0!</v>
      </c>
      <c r="DE404" s="61" t="e">
        <f t="shared" si="445"/>
        <v>#DIV/0!</v>
      </c>
      <c r="DF404" s="61" t="e">
        <f t="shared" si="445"/>
        <v>#DIV/0!</v>
      </c>
      <c r="DG404" s="61" t="e">
        <f t="shared" si="445"/>
        <v>#DIV/0!</v>
      </c>
      <c r="DH404" s="61" t="e">
        <f t="shared" si="445"/>
        <v>#DIV/0!</v>
      </c>
      <c r="DI404" s="61" t="e">
        <f t="shared" si="445"/>
        <v>#DIV/0!</v>
      </c>
      <c r="DJ404" s="61" t="e">
        <f t="shared" si="445"/>
        <v>#DIV/0!</v>
      </c>
      <c r="DK404" s="61" t="e">
        <f t="shared" si="445"/>
        <v>#DIV/0!</v>
      </c>
      <c r="DL404" s="61" t="e">
        <f t="shared" si="445"/>
        <v>#DIV/0!</v>
      </c>
      <c r="DM404" s="61" t="e">
        <f t="shared" si="445"/>
        <v>#DIV/0!</v>
      </c>
      <c r="DN404" s="61" t="e">
        <f t="shared" si="445"/>
        <v>#DIV/0!</v>
      </c>
      <c r="DO404" s="61" t="e">
        <f t="shared" si="445"/>
        <v>#DIV/0!</v>
      </c>
      <c r="DP404" s="61" t="e">
        <f t="shared" si="445"/>
        <v>#DIV/0!</v>
      </c>
      <c r="DQ404" s="61" t="e">
        <f t="shared" si="445"/>
        <v>#DIV/0!</v>
      </c>
      <c r="DR404" s="61" t="e">
        <f t="shared" si="445"/>
        <v>#DIV/0!</v>
      </c>
      <c r="DS404" s="61" t="e">
        <f t="shared" si="446"/>
        <v>#DIV/0!</v>
      </c>
      <c r="DT404" s="61" t="e">
        <f t="shared" si="425"/>
        <v>#DIV/0!</v>
      </c>
      <c r="DU404" s="61" t="e">
        <f t="shared" si="425"/>
        <v>#DIV/0!</v>
      </c>
      <c r="DV404" s="61" t="e">
        <f t="shared" si="425"/>
        <v>#DIV/0!</v>
      </c>
      <c r="DW404" s="61" t="e">
        <f t="shared" si="425"/>
        <v>#DIV/0!</v>
      </c>
      <c r="DX404" s="61" t="e">
        <f t="shared" si="425"/>
        <v>#DIV/0!</v>
      </c>
      <c r="DY404" s="61" t="e">
        <f t="shared" si="425"/>
        <v>#DIV/0!</v>
      </c>
      <c r="DZ404" s="61" t="e">
        <f t="shared" si="429"/>
        <v>#DIV/0!</v>
      </c>
    </row>
    <row r="405" spans="1:130">
      <c r="A405" s="53">
        <v>19</v>
      </c>
      <c r="B405" s="63">
        <f t="shared" si="426"/>
        <v>1</v>
      </c>
      <c r="C405" s="53">
        <v>2019</v>
      </c>
      <c r="D405" s="64">
        <f t="shared" si="430"/>
        <v>0</v>
      </c>
      <c r="E405" s="64">
        <f t="shared" si="431"/>
        <v>0</v>
      </c>
      <c r="F405" s="64">
        <f t="shared" si="432"/>
        <v>0</v>
      </c>
      <c r="G405" s="64">
        <f t="shared" si="433"/>
        <v>0</v>
      </c>
      <c r="H405" s="64">
        <f t="shared" si="434"/>
        <v>0</v>
      </c>
      <c r="I405" s="64">
        <f t="shared" si="435"/>
        <v>0</v>
      </c>
      <c r="J405" s="64">
        <f t="shared" si="436"/>
        <v>0</v>
      </c>
      <c r="K405" s="64">
        <f t="shared" si="437"/>
        <v>0</v>
      </c>
      <c r="L405" s="64">
        <f t="shared" si="438"/>
        <v>0</v>
      </c>
      <c r="M405" s="64">
        <f t="shared" si="439"/>
        <v>0</v>
      </c>
      <c r="N405" s="64">
        <f t="shared" si="440"/>
        <v>0</v>
      </c>
      <c r="O405" s="64">
        <f t="shared" si="441"/>
        <v>0</v>
      </c>
      <c r="P405" s="64">
        <f t="shared" si="442"/>
        <v>0</v>
      </c>
      <c r="Q405" s="64">
        <f t="shared" si="443"/>
        <v>0</v>
      </c>
      <c r="R405" s="64">
        <f t="shared" si="447"/>
        <v>0</v>
      </c>
      <c r="S405" s="64">
        <f t="shared" si="449"/>
        <v>0</v>
      </c>
      <c r="T405" s="64">
        <f t="shared" si="450"/>
        <v>0</v>
      </c>
      <c r="U405" s="64">
        <f t="shared" ref="U405:U423" si="451">VLOOKUP($C$83,$D$3:$K$63,$A$73,0)*(B388-B387)</f>
        <v>0</v>
      </c>
      <c r="V405" s="64">
        <f>VLOOKUP($C$84,$D$3:$K$63,$A$73,0)*(B387-B386)</f>
        <v>0</v>
      </c>
      <c r="W405" s="64">
        <f>VLOOKUP($C$85,$D$3:$K$63,$A$73,0)*B386</f>
        <v>0</v>
      </c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54">
        <f t="shared" si="427"/>
        <v>0</v>
      </c>
      <c r="BP405" s="53">
        <v>2019</v>
      </c>
      <c r="BQ405" s="61" t="e">
        <f t="shared" si="428"/>
        <v>#DIV/0!</v>
      </c>
      <c r="BR405" s="61" t="e">
        <f t="shared" si="428"/>
        <v>#DIV/0!</v>
      </c>
      <c r="BS405" s="61" t="e">
        <f t="shared" si="428"/>
        <v>#DIV/0!</v>
      </c>
      <c r="BT405" s="61" t="e">
        <f t="shared" si="428"/>
        <v>#DIV/0!</v>
      </c>
      <c r="BU405" s="61" t="e">
        <f t="shared" si="428"/>
        <v>#DIV/0!</v>
      </c>
      <c r="BV405" s="61" t="e">
        <f t="shared" si="428"/>
        <v>#DIV/0!</v>
      </c>
      <c r="BW405" s="61" t="e">
        <f t="shared" si="428"/>
        <v>#DIV/0!</v>
      </c>
      <c r="BX405" s="61" t="e">
        <f t="shared" si="428"/>
        <v>#DIV/0!</v>
      </c>
      <c r="BY405" s="61" t="e">
        <f t="shared" si="428"/>
        <v>#DIV/0!</v>
      </c>
      <c r="BZ405" s="61" t="e">
        <f t="shared" si="428"/>
        <v>#DIV/0!</v>
      </c>
      <c r="CA405" s="61" t="e">
        <f t="shared" si="428"/>
        <v>#DIV/0!</v>
      </c>
      <c r="CB405" s="61" t="e">
        <f t="shared" si="428"/>
        <v>#DIV/0!</v>
      </c>
      <c r="CC405" s="61" t="e">
        <f t="shared" si="428"/>
        <v>#DIV/0!</v>
      </c>
      <c r="CD405" s="61" t="e">
        <f t="shared" si="428"/>
        <v>#DIV/0!</v>
      </c>
      <c r="CE405" s="61" t="e">
        <f t="shared" si="428"/>
        <v>#DIV/0!</v>
      </c>
      <c r="CF405" s="61" t="e">
        <f t="shared" si="428"/>
        <v>#DIV/0!</v>
      </c>
      <c r="CG405" s="61" t="e">
        <f t="shared" si="444"/>
        <v>#DIV/0!</v>
      </c>
      <c r="CH405" s="61" t="e">
        <f t="shared" si="422"/>
        <v>#DIV/0!</v>
      </c>
      <c r="CI405" s="61" t="e">
        <f t="shared" si="422"/>
        <v>#DIV/0!</v>
      </c>
      <c r="CJ405" s="61" t="e">
        <f t="shared" si="422"/>
        <v>#DIV/0!</v>
      </c>
      <c r="CK405" s="61" t="e">
        <f t="shared" si="422"/>
        <v>#DIV/0!</v>
      </c>
      <c r="CL405" s="61" t="e">
        <f t="shared" si="422"/>
        <v>#DIV/0!</v>
      </c>
      <c r="CM405" s="61" t="e">
        <f t="shared" si="422"/>
        <v>#DIV/0!</v>
      </c>
      <c r="CN405" s="61" t="e">
        <f t="shared" si="422"/>
        <v>#DIV/0!</v>
      </c>
      <c r="CO405" s="61" t="e">
        <f t="shared" si="422"/>
        <v>#DIV/0!</v>
      </c>
      <c r="CP405" s="61" t="e">
        <f t="shared" si="422"/>
        <v>#DIV/0!</v>
      </c>
      <c r="CQ405" s="61" t="e">
        <f t="shared" si="422"/>
        <v>#DIV/0!</v>
      </c>
      <c r="CR405" s="61" t="e">
        <f t="shared" si="422"/>
        <v>#DIV/0!</v>
      </c>
      <c r="CS405" s="61" t="e">
        <f t="shared" si="422"/>
        <v>#DIV/0!</v>
      </c>
      <c r="CT405" s="61" t="e">
        <f t="shared" si="422"/>
        <v>#DIV/0!</v>
      </c>
      <c r="CU405" s="61" t="e">
        <f t="shared" si="422"/>
        <v>#DIV/0!</v>
      </c>
      <c r="CV405" s="61" t="e">
        <f t="shared" si="422"/>
        <v>#DIV/0!</v>
      </c>
      <c r="CW405" s="61" t="e">
        <f t="shared" si="422"/>
        <v>#DIV/0!</v>
      </c>
      <c r="CX405" s="61" t="e">
        <f t="shared" si="448"/>
        <v>#DIV/0!</v>
      </c>
      <c r="CY405" s="61" t="e">
        <f t="shared" si="448"/>
        <v>#DIV/0!</v>
      </c>
      <c r="CZ405" s="61" t="e">
        <f t="shared" si="448"/>
        <v>#DIV/0!</v>
      </c>
      <c r="DA405" s="61" t="e">
        <f t="shared" si="448"/>
        <v>#DIV/0!</v>
      </c>
      <c r="DB405" s="61" t="e">
        <f t="shared" si="448"/>
        <v>#DIV/0!</v>
      </c>
      <c r="DC405" s="61" t="e">
        <f t="shared" si="445"/>
        <v>#DIV/0!</v>
      </c>
      <c r="DD405" s="61" t="e">
        <f t="shared" si="445"/>
        <v>#DIV/0!</v>
      </c>
      <c r="DE405" s="61" t="e">
        <f t="shared" si="445"/>
        <v>#DIV/0!</v>
      </c>
      <c r="DF405" s="61" t="e">
        <f t="shared" si="445"/>
        <v>#DIV/0!</v>
      </c>
      <c r="DG405" s="61" t="e">
        <f t="shared" si="445"/>
        <v>#DIV/0!</v>
      </c>
      <c r="DH405" s="61" t="e">
        <f t="shared" si="445"/>
        <v>#DIV/0!</v>
      </c>
      <c r="DI405" s="61" t="e">
        <f t="shared" si="445"/>
        <v>#DIV/0!</v>
      </c>
      <c r="DJ405" s="61" t="e">
        <f t="shared" si="445"/>
        <v>#DIV/0!</v>
      </c>
      <c r="DK405" s="61" t="e">
        <f t="shared" si="445"/>
        <v>#DIV/0!</v>
      </c>
      <c r="DL405" s="61" t="e">
        <f t="shared" si="445"/>
        <v>#DIV/0!</v>
      </c>
      <c r="DM405" s="61" t="e">
        <f t="shared" si="445"/>
        <v>#DIV/0!</v>
      </c>
      <c r="DN405" s="61" t="e">
        <f t="shared" si="445"/>
        <v>#DIV/0!</v>
      </c>
      <c r="DO405" s="61" t="e">
        <f t="shared" si="445"/>
        <v>#DIV/0!</v>
      </c>
      <c r="DP405" s="61" t="e">
        <f t="shared" si="445"/>
        <v>#DIV/0!</v>
      </c>
      <c r="DQ405" s="61" t="e">
        <f t="shared" si="445"/>
        <v>#DIV/0!</v>
      </c>
      <c r="DR405" s="61" t="e">
        <f t="shared" si="445"/>
        <v>#DIV/0!</v>
      </c>
      <c r="DS405" s="61" t="e">
        <f t="shared" si="446"/>
        <v>#DIV/0!</v>
      </c>
      <c r="DT405" s="61" t="e">
        <f t="shared" si="425"/>
        <v>#DIV/0!</v>
      </c>
      <c r="DU405" s="61" t="e">
        <f t="shared" si="425"/>
        <v>#DIV/0!</v>
      </c>
      <c r="DV405" s="61" t="e">
        <f t="shared" si="425"/>
        <v>#DIV/0!</v>
      </c>
      <c r="DW405" s="61" t="e">
        <f t="shared" si="425"/>
        <v>#DIV/0!</v>
      </c>
      <c r="DX405" s="61" t="e">
        <f t="shared" si="425"/>
        <v>#DIV/0!</v>
      </c>
      <c r="DY405" s="61" t="e">
        <f t="shared" si="425"/>
        <v>#DIV/0!</v>
      </c>
      <c r="DZ405" s="61" t="e">
        <f t="shared" si="429"/>
        <v>#DIV/0!</v>
      </c>
    </row>
    <row r="406" spans="1:130">
      <c r="A406" s="53">
        <v>20</v>
      </c>
      <c r="B406" s="63">
        <f t="shared" si="426"/>
        <v>1</v>
      </c>
      <c r="C406" s="53">
        <v>2020</v>
      </c>
      <c r="D406" s="64">
        <f t="shared" si="430"/>
        <v>0</v>
      </c>
      <c r="E406" s="64">
        <f t="shared" si="431"/>
        <v>0</v>
      </c>
      <c r="F406" s="64">
        <f t="shared" si="432"/>
        <v>0</v>
      </c>
      <c r="G406" s="64">
        <f t="shared" si="433"/>
        <v>0</v>
      </c>
      <c r="H406" s="64">
        <f t="shared" si="434"/>
        <v>0</v>
      </c>
      <c r="I406" s="64">
        <f t="shared" si="435"/>
        <v>0</v>
      </c>
      <c r="J406" s="64">
        <f t="shared" si="436"/>
        <v>0</v>
      </c>
      <c r="K406" s="64">
        <f t="shared" si="437"/>
        <v>0</v>
      </c>
      <c r="L406" s="64">
        <f t="shared" si="438"/>
        <v>0</v>
      </c>
      <c r="M406" s="64">
        <f t="shared" si="439"/>
        <v>0</v>
      </c>
      <c r="N406" s="64">
        <f t="shared" si="440"/>
        <v>0</v>
      </c>
      <c r="O406" s="64">
        <f t="shared" si="441"/>
        <v>0</v>
      </c>
      <c r="P406" s="64">
        <f t="shared" si="442"/>
        <v>0</v>
      </c>
      <c r="Q406" s="64">
        <f t="shared" si="443"/>
        <v>0</v>
      </c>
      <c r="R406" s="64">
        <f t="shared" si="447"/>
        <v>0</v>
      </c>
      <c r="S406" s="64">
        <f t="shared" si="449"/>
        <v>0</v>
      </c>
      <c r="T406" s="64">
        <f t="shared" si="450"/>
        <v>0</v>
      </c>
      <c r="U406" s="64">
        <f t="shared" si="451"/>
        <v>0</v>
      </c>
      <c r="V406" s="64">
        <f t="shared" ref="V406:V424" si="452">VLOOKUP($C$84,$D$3:$K$63,$A$73,0)*(B388-B387)</f>
        <v>0</v>
      </c>
      <c r="W406" s="64">
        <f>VLOOKUP($C$85,$D$3:$K$63,$A$73,0)*(B387-B386)</f>
        <v>0</v>
      </c>
      <c r="X406" s="64">
        <f>VLOOKUP($C$86,$D$3:$K$63,$A$73,0)*B386</f>
        <v>0</v>
      </c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54">
        <f t="shared" si="427"/>
        <v>0</v>
      </c>
      <c r="BP406" s="53">
        <v>2020</v>
      </c>
      <c r="BQ406" s="61" t="e">
        <f t="shared" si="428"/>
        <v>#DIV/0!</v>
      </c>
      <c r="BR406" s="61" t="e">
        <f t="shared" si="428"/>
        <v>#DIV/0!</v>
      </c>
      <c r="BS406" s="61" t="e">
        <f t="shared" si="428"/>
        <v>#DIV/0!</v>
      </c>
      <c r="BT406" s="61" t="e">
        <f t="shared" si="428"/>
        <v>#DIV/0!</v>
      </c>
      <c r="BU406" s="61" t="e">
        <f t="shared" si="428"/>
        <v>#DIV/0!</v>
      </c>
      <c r="BV406" s="61" t="e">
        <f t="shared" si="428"/>
        <v>#DIV/0!</v>
      </c>
      <c r="BW406" s="61" t="e">
        <f t="shared" si="428"/>
        <v>#DIV/0!</v>
      </c>
      <c r="BX406" s="61" t="e">
        <f t="shared" si="428"/>
        <v>#DIV/0!</v>
      </c>
      <c r="BY406" s="61" t="e">
        <f t="shared" si="428"/>
        <v>#DIV/0!</v>
      </c>
      <c r="BZ406" s="61" t="e">
        <f t="shared" si="428"/>
        <v>#DIV/0!</v>
      </c>
      <c r="CA406" s="61" t="e">
        <f t="shared" si="428"/>
        <v>#DIV/0!</v>
      </c>
      <c r="CB406" s="61" t="e">
        <f t="shared" si="428"/>
        <v>#DIV/0!</v>
      </c>
      <c r="CC406" s="61" t="e">
        <f t="shared" si="428"/>
        <v>#DIV/0!</v>
      </c>
      <c r="CD406" s="61" t="e">
        <f t="shared" si="428"/>
        <v>#DIV/0!</v>
      </c>
      <c r="CE406" s="61" t="e">
        <f t="shared" si="428"/>
        <v>#DIV/0!</v>
      </c>
      <c r="CF406" s="61" t="e">
        <f t="shared" si="428"/>
        <v>#DIV/0!</v>
      </c>
      <c r="CG406" s="61" t="e">
        <f t="shared" si="444"/>
        <v>#DIV/0!</v>
      </c>
      <c r="CH406" s="61" t="e">
        <f t="shared" si="422"/>
        <v>#DIV/0!</v>
      </c>
      <c r="CI406" s="61" t="e">
        <f t="shared" si="422"/>
        <v>#DIV/0!</v>
      </c>
      <c r="CJ406" s="61" t="e">
        <f t="shared" si="422"/>
        <v>#DIV/0!</v>
      </c>
      <c r="CK406" s="61" t="e">
        <f t="shared" si="422"/>
        <v>#DIV/0!</v>
      </c>
      <c r="CL406" s="61" t="e">
        <f t="shared" si="422"/>
        <v>#DIV/0!</v>
      </c>
      <c r="CM406" s="61" t="e">
        <f t="shared" si="422"/>
        <v>#DIV/0!</v>
      </c>
      <c r="CN406" s="61" t="e">
        <f t="shared" si="422"/>
        <v>#DIV/0!</v>
      </c>
      <c r="CO406" s="61" t="e">
        <f t="shared" si="422"/>
        <v>#DIV/0!</v>
      </c>
      <c r="CP406" s="61" t="e">
        <f t="shared" si="422"/>
        <v>#DIV/0!</v>
      </c>
      <c r="CQ406" s="61" t="e">
        <f t="shared" si="422"/>
        <v>#DIV/0!</v>
      </c>
      <c r="CR406" s="61" t="e">
        <f t="shared" si="422"/>
        <v>#DIV/0!</v>
      </c>
      <c r="CS406" s="61" t="e">
        <f t="shared" si="422"/>
        <v>#DIV/0!</v>
      </c>
      <c r="CT406" s="61" t="e">
        <f t="shared" si="422"/>
        <v>#DIV/0!</v>
      </c>
      <c r="CU406" s="61" t="e">
        <f t="shared" si="422"/>
        <v>#DIV/0!</v>
      </c>
      <c r="CV406" s="61" t="e">
        <f t="shared" si="422"/>
        <v>#DIV/0!</v>
      </c>
      <c r="CW406" s="61" t="e">
        <f t="shared" si="422"/>
        <v>#DIV/0!</v>
      </c>
      <c r="CX406" s="61" t="e">
        <f t="shared" si="448"/>
        <v>#DIV/0!</v>
      </c>
      <c r="CY406" s="61" t="e">
        <f t="shared" si="448"/>
        <v>#DIV/0!</v>
      </c>
      <c r="CZ406" s="61" t="e">
        <f t="shared" si="448"/>
        <v>#DIV/0!</v>
      </c>
      <c r="DA406" s="61" t="e">
        <f t="shared" si="448"/>
        <v>#DIV/0!</v>
      </c>
      <c r="DB406" s="61" t="e">
        <f t="shared" si="448"/>
        <v>#DIV/0!</v>
      </c>
      <c r="DC406" s="61" t="e">
        <f t="shared" si="445"/>
        <v>#DIV/0!</v>
      </c>
      <c r="DD406" s="61" t="e">
        <f t="shared" si="445"/>
        <v>#DIV/0!</v>
      </c>
      <c r="DE406" s="61" t="e">
        <f t="shared" si="445"/>
        <v>#DIV/0!</v>
      </c>
      <c r="DF406" s="61" t="e">
        <f t="shared" si="445"/>
        <v>#DIV/0!</v>
      </c>
      <c r="DG406" s="61" t="e">
        <f t="shared" si="445"/>
        <v>#DIV/0!</v>
      </c>
      <c r="DH406" s="61" t="e">
        <f t="shared" si="445"/>
        <v>#DIV/0!</v>
      </c>
      <c r="DI406" s="61" t="e">
        <f t="shared" si="445"/>
        <v>#DIV/0!</v>
      </c>
      <c r="DJ406" s="61" t="e">
        <f t="shared" si="445"/>
        <v>#DIV/0!</v>
      </c>
      <c r="DK406" s="61" t="e">
        <f t="shared" si="445"/>
        <v>#DIV/0!</v>
      </c>
      <c r="DL406" s="61" t="e">
        <f t="shared" si="445"/>
        <v>#DIV/0!</v>
      </c>
      <c r="DM406" s="61" t="e">
        <f t="shared" si="445"/>
        <v>#DIV/0!</v>
      </c>
      <c r="DN406" s="61" t="e">
        <f t="shared" si="445"/>
        <v>#DIV/0!</v>
      </c>
      <c r="DO406" s="61" t="e">
        <f t="shared" si="445"/>
        <v>#DIV/0!</v>
      </c>
      <c r="DP406" s="61" t="e">
        <f t="shared" si="445"/>
        <v>#DIV/0!</v>
      </c>
      <c r="DQ406" s="61" t="e">
        <f t="shared" si="445"/>
        <v>#DIV/0!</v>
      </c>
      <c r="DR406" s="61" t="e">
        <f t="shared" si="445"/>
        <v>#DIV/0!</v>
      </c>
      <c r="DS406" s="61" t="e">
        <f t="shared" si="446"/>
        <v>#DIV/0!</v>
      </c>
      <c r="DT406" s="61" t="e">
        <f t="shared" si="425"/>
        <v>#DIV/0!</v>
      </c>
      <c r="DU406" s="61" t="e">
        <f t="shared" si="425"/>
        <v>#DIV/0!</v>
      </c>
      <c r="DV406" s="61" t="e">
        <f t="shared" si="425"/>
        <v>#DIV/0!</v>
      </c>
      <c r="DW406" s="61" t="e">
        <f t="shared" si="425"/>
        <v>#DIV/0!</v>
      </c>
      <c r="DX406" s="61" t="e">
        <f t="shared" si="425"/>
        <v>#DIV/0!</v>
      </c>
      <c r="DY406" s="61" t="e">
        <f t="shared" si="425"/>
        <v>#DIV/0!</v>
      </c>
      <c r="DZ406" s="61" t="e">
        <f t="shared" si="429"/>
        <v>#DIV/0!</v>
      </c>
    </row>
    <row r="407" spans="1:130">
      <c r="C407" s="53">
        <v>2021</v>
      </c>
      <c r="D407" s="64"/>
      <c r="E407" s="64">
        <f t="shared" si="431"/>
        <v>0</v>
      </c>
      <c r="F407" s="64">
        <f t="shared" si="432"/>
        <v>0</v>
      </c>
      <c r="G407" s="64">
        <f t="shared" si="433"/>
        <v>0</v>
      </c>
      <c r="H407" s="64">
        <f t="shared" si="434"/>
        <v>0</v>
      </c>
      <c r="I407" s="64">
        <f t="shared" si="435"/>
        <v>0</v>
      </c>
      <c r="J407" s="64">
        <f t="shared" si="436"/>
        <v>0</v>
      </c>
      <c r="K407" s="64">
        <f t="shared" si="437"/>
        <v>0</v>
      </c>
      <c r="L407" s="64">
        <f t="shared" si="438"/>
        <v>0</v>
      </c>
      <c r="M407" s="64">
        <f t="shared" si="439"/>
        <v>0</v>
      </c>
      <c r="N407" s="64">
        <f t="shared" si="440"/>
        <v>0</v>
      </c>
      <c r="O407" s="64">
        <f t="shared" si="441"/>
        <v>0</v>
      </c>
      <c r="P407" s="64">
        <f t="shared" si="442"/>
        <v>0</v>
      </c>
      <c r="Q407" s="64">
        <f t="shared" si="443"/>
        <v>0</v>
      </c>
      <c r="R407" s="64">
        <f t="shared" si="447"/>
        <v>0</v>
      </c>
      <c r="S407" s="64">
        <f t="shared" si="449"/>
        <v>0</v>
      </c>
      <c r="T407" s="64">
        <f t="shared" si="450"/>
        <v>0</v>
      </c>
      <c r="U407" s="64">
        <f t="shared" si="451"/>
        <v>0</v>
      </c>
      <c r="V407" s="64">
        <f t="shared" si="452"/>
        <v>0</v>
      </c>
      <c r="W407" s="64">
        <f t="shared" ref="W407:W425" si="453">VLOOKUP($C$85,$D$3:$K$63,$A$73,0)*(B388-B387)</f>
        <v>0</v>
      </c>
      <c r="X407" s="64">
        <f>VLOOKUP($C$86,$D$3:$K$63,$A$73,0)*(B387-B386)</f>
        <v>0.375</v>
      </c>
      <c r="Y407" s="64">
        <f>VLOOKUP($C$87,$D$3:$K$63,$A$73,0)*B386</f>
        <v>0</v>
      </c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54">
        <f t="shared" si="427"/>
        <v>0.375</v>
      </c>
      <c r="BP407" s="53">
        <v>2021</v>
      </c>
      <c r="BQ407" s="61">
        <f t="shared" si="428"/>
        <v>0</v>
      </c>
      <c r="BR407" s="61">
        <f t="shared" si="428"/>
        <v>0</v>
      </c>
      <c r="BS407" s="61">
        <f t="shared" si="428"/>
        <v>0</v>
      </c>
      <c r="BT407" s="61">
        <f t="shared" si="428"/>
        <v>0</v>
      </c>
      <c r="BU407" s="61">
        <f t="shared" si="428"/>
        <v>0</v>
      </c>
      <c r="BV407" s="61">
        <f t="shared" si="428"/>
        <v>0</v>
      </c>
      <c r="BW407" s="61">
        <f t="shared" si="428"/>
        <v>0</v>
      </c>
      <c r="BX407" s="61">
        <f t="shared" si="428"/>
        <v>0</v>
      </c>
      <c r="BY407" s="61">
        <f t="shared" si="428"/>
        <v>0</v>
      </c>
      <c r="BZ407" s="61">
        <f t="shared" si="428"/>
        <v>0</v>
      </c>
      <c r="CA407" s="61">
        <f t="shared" si="428"/>
        <v>0</v>
      </c>
      <c r="CB407" s="61">
        <f t="shared" si="428"/>
        <v>0</v>
      </c>
      <c r="CC407" s="61">
        <f t="shared" si="428"/>
        <v>0</v>
      </c>
      <c r="CD407" s="61">
        <f t="shared" si="428"/>
        <v>0</v>
      </c>
      <c r="CE407" s="61">
        <f t="shared" si="428"/>
        <v>0</v>
      </c>
      <c r="CF407" s="61">
        <f t="shared" si="428"/>
        <v>0</v>
      </c>
      <c r="CG407" s="61">
        <f t="shared" si="444"/>
        <v>0</v>
      </c>
      <c r="CH407" s="61">
        <f t="shared" si="422"/>
        <v>0</v>
      </c>
      <c r="CI407" s="61">
        <f t="shared" si="422"/>
        <v>0</v>
      </c>
      <c r="CJ407" s="61">
        <f t="shared" si="422"/>
        <v>0</v>
      </c>
      <c r="CK407" s="61">
        <f t="shared" si="422"/>
        <v>1</v>
      </c>
      <c r="CL407" s="61">
        <f t="shared" si="422"/>
        <v>0</v>
      </c>
      <c r="CM407" s="61">
        <f t="shared" si="422"/>
        <v>0</v>
      </c>
      <c r="CN407" s="61">
        <f t="shared" si="422"/>
        <v>0</v>
      </c>
      <c r="CO407" s="61">
        <f t="shared" si="422"/>
        <v>0</v>
      </c>
      <c r="CP407" s="61">
        <f t="shared" si="422"/>
        <v>0</v>
      </c>
      <c r="CQ407" s="61">
        <f t="shared" si="422"/>
        <v>0</v>
      </c>
      <c r="CR407" s="61">
        <f t="shared" si="422"/>
        <v>0</v>
      </c>
      <c r="CS407" s="61">
        <f t="shared" si="422"/>
        <v>0</v>
      </c>
      <c r="CT407" s="61">
        <f t="shared" si="422"/>
        <v>0</v>
      </c>
      <c r="CU407" s="61">
        <f t="shared" si="422"/>
        <v>0</v>
      </c>
      <c r="CV407" s="61">
        <f t="shared" si="422"/>
        <v>0</v>
      </c>
      <c r="CW407" s="61">
        <f t="shared" si="422"/>
        <v>0</v>
      </c>
      <c r="CX407" s="61">
        <f t="shared" si="448"/>
        <v>0</v>
      </c>
      <c r="CY407" s="61">
        <f t="shared" si="448"/>
        <v>0</v>
      </c>
      <c r="CZ407" s="61">
        <f t="shared" si="448"/>
        <v>0</v>
      </c>
      <c r="DA407" s="61">
        <f t="shared" si="448"/>
        <v>0</v>
      </c>
      <c r="DB407" s="61">
        <f t="shared" si="448"/>
        <v>0</v>
      </c>
      <c r="DC407" s="61">
        <f t="shared" si="445"/>
        <v>0</v>
      </c>
      <c r="DD407" s="61">
        <f t="shared" si="445"/>
        <v>0</v>
      </c>
      <c r="DE407" s="61">
        <f t="shared" si="445"/>
        <v>0</v>
      </c>
      <c r="DF407" s="61">
        <f t="shared" si="445"/>
        <v>0</v>
      </c>
      <c r="DG407" s="61">
        <f t="shared" si="445"/>
        <v>0</v>
      </c>
      <c r="DH407" s="61">
        <f t="shared" si="445"/>
        <v>0</v>
      </c>
      <c r="DI407" s="61">
        <f t="shared" si="445"/>
        <v>0</v>
      </c>
      <c r="DJ407" s="61">
        <f t="shared" si="445"/>
        <v>0</v>
      </c>
      <c r="DK407" s="61">
        <f t="shared" si="445"/>
        <v>0</v>
      </c>
      <c r="DL407" s="61">
        <f t="shared" si="445"/>
        <v>0</v>
      </c>
      <c r="DM407" s="61">
        <f t="shared" si="445"/>
        <v>0</v>
      </c>
      <c r="DN407" s="61">
        <f t="shared" si="445"/>
        <v>0</v>
      </c>
      <c r="DO407" s="61">
        <f t="shared" si="445"/>
        <v>0</v>
      </c>
      <c r="DP407" s="61">
        <f t="shared" si="445"/>
        <v>0</v>
      </c>
      <c r="DQ407" s="61">
        <f t="shared" si="445"/>
        <v>0</v>
      </c>
      <c r="DR407" s="61">
        <f t="shared" si="445"/>
        <v>0</v>
      </c>
      <c r="DS407" s="61">
        <f t="shared" si="446"/>
        <v>0</v>
      </c>
      <c r="DT407" s="61">
        <f t="shared" si="425"/>
        <v>0</v>
      </c>
      <c r="DU407" s="61">
        <f t="shared" si="425"/>
        <v>0</v>
      </c>
      <c r="DV407" s="61">
        <f t="shared" si="425"/>
        <v>0</v>
      </c>
      <c r="DW407" s="61">
        <f t="shared" si="425"/>
        <v>0</v>
      </c>
      <c r="DX407" s="61">
        <f t="shared" si="425"/>
        <v>0</v>
      </c>
      <c r="DY407" s="61">
        <f t="shared" si="425"/>
        <v>0</v>
      </c>
      <c r="DZ407" s="61">
        <f t="shared" si="429"/>
        <v>1</v>
      </c>
    </row>
    <row r="408" spans="1:130">
      <c r="C408" s="53">
        <v>2022</v>
      </c>
      <c r="D408" s="64"/>
      <c r="E408" s="64"/>
      <c r="F408" s="64">
        <f t="shared" si="432"/>
        <v>0</v>
      </c>
      <c r="G408" s="64">
        <f t="shared" si="433"/>
        <v>0</v>
      </c>
      <c r="H408" s="64">
        <f t="shared" si="434"/>
        <v>0</v>
      </c>
      <c r="I408" s="64">
        <f t="shared" si="435"/>
        <v>0</v>
      </c>
      <c r="J408" s="64">
        <f t="shared" si="436"/>
        <v>0</v>
      </c>
      <c r="K408" s="64">
        <f t="shared" si="437"/>
        <v>0</v>
      </c>
      <c r="L408" s="64">
        <f t="shared" si="438"/>
        <v>0</v>
      </c>
      <c r="M408" s="64">
        <f t="shared" si="439"/>
        <v>0</v>
      </c>
      <c r="N408" s="64">
        <f t="shared" si="440"/>
        <v>0</v>
      </c>
      <c r="O408" s="64">
        <f t="shared" si="441"/>
        <v>0</v>
      </c>
      <c r="P408" s="64">
        <f t="shared" si="442"/>
        <v>0</v>
      </c>
      <c r="Q408" s="64">
        <f t="shared" si="443"/>
        <v>0</v>
      </c>
      <c r="R408" s="64">
        <f t="shared" si="447"/>
        <v>0</v>
      </c>
      <c r="S408" s="64">
        <f t="shared" si="449"/>
        <v>0</v>
      </c>
      <c r="T408" s="64">
        <f t="shared" si="450"/>
        <v>0</v>
      </c>
      <c r="U408" s="64">
        <f t="shared" si="451"/>
        <v>0</v>
      </c>
      <c r="V408" s="64">
        <f t="shared" si="452"/>
        <v>0</v>
      </c>
      <c r="W408" s="64">
        <f t="shared" si="453"/>
        <v>0</v>
      </c>
      <c r="X408" s="64">
        <f t="shared" ref="X408:X426" si="454">VLOOKUP($C$86,$D$3:$K$63,$A$73,0)*(B388-B387)</f>
        <v>0.375</v>
      </c>
      <c r="Y408" s="64">
        <f>VLOOKUP($C$87,$D$3:$K$63,$A$73,0)*(B387-B386)</f>
        <v>0.375</v>
      </c>
      <c r="Z408" s="64">
        <f>VLOOKUP($C$88,$D$3:$K$63,$A$73,0)*B386</f>
        <v>0</v>
      </c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54">
        <f t="shared" si="427"/>
        <v>0.75</v>
      </c>
      <c r="BP408" s="53">
        <v>2022</v>
      </c>
      <c r="BQ408" s="61">
        <f t="shared" si="428"/>
        <v>0</v>
      </c>
      <c r="BR408" s="61">
        <f t="shared" si="428"/>
        <v>0</v>
      </c>
      <c r="BS408" s="61">
        <f t="shared" si="428"/>
        <v>0</v>
      </c>
      <c r="BT408" s="61">
        <f t="shared" si="428"/>
        <v>0</v>
      </c>
      <c r="BU408" s="61">
        <f t="shared" si="428"/>
        <v>0</v>
      </c>
      <c r="BV408" s="61">
        <f t="shared" si="428"/>
        <v>0</v>
      </c>
      <c r="BW408" s="61">
        <f t="shared" si="428"/>
        <v>0</v>
      </c>
      <c r="BX408" s="61">
        <f t="shared" si="428"/>
        <v>0</v>
      </c>
      <c r="BY408" s="61">
        <f t="shared" si="428"/>
        <v>0</v>
      </c>
      <c r="BZ408" s="61">
        <f t="shared" si="428"/>
        <v>0</v>
      </c>
      <c r="CA408" s="61">
        <f t="shared" si="428"/>
        <v>0</v>
      </c>
      <c r="CB408" s="61">
        <f t="shared" si="428"/>
        <v>0</v>
      </c>
      <c r="CC408" s="61">
        <f t="shared" si="428"/>
        <v>0</v>
      </c>
      <c r="CD408" s="61">
        <f t="shared" si="428"/>
        <v>0</v>
      </c>
      <c r="CE408" s="61">
        <f t="shared" si="428"/>
        <v>0</v>
      </c>
      <c r="CF408" s="61">
        <f t="shared" si="428"/>
        <v>0</v>
      </c>
      <c r="CG408" s="61">
        <f t="shared" si="444"/>
        <v>0</v>
      </c>
      <c r="CH408" s="61">
        <f t="shared" si="422"/>
        <v>0</v>
      </c>
      <c r="CI408" s="61">
        <f t="shared" si="422"/>
        <v>0</v>
      </c>
      <c r="CJ408" s="61">
        <f t="shared" si="422"/>
        <v>0</v>
      </c>
      <c r="CK408" s="61">
        <f t="shared" si="422"/>
        <v>0.5</v>
      </c>
      <c r="CL408" s="61">
        <f t="shared" si="422"/>
        <v>0.5</v>
      </c>
      <c r="CM408" s="61">
        <f t="shared" si="422"/>
        <v>0</v>
      </c>
      <c r="CN408" s="61">
        <f t="shared" si="422"/>
        <v>0</v>
      </c>
      <c r="CO408" s="61">
        <f t="shared" si="422"/>
        <v>0</v>
      </c>
      <c r="CP408" s="61">
        <f t="shared" si="422"/>
        <v>0</v>
      </c>
      <c r="CQ408" s="61">
        <f t="shared" si="422"/>
        <v>0</v>
      </c>
      <c r="CR408" s="61">
        <f t="shared" si="422"/>
        <v>0</v>
      </c>
      <c r="CS408" s="61">
        <f t="shared" si="422"/>
        <v>0</v>
      </c>
      <c r="CT408" s="61">
        <f t="shared" si="422"/>
        <v>0</v>
      </c>
      <c r="CU408" s="61">
        <f t="shared" si="422"/>
        <v>0</v>
      </c>
      <c r="CV408" s="61">
        <f t="shared" si="422"/>
        <v>0</v>
      </c>
      <c r="CW408" s="61">
        <f t="shared" si="422"/>
        <v>0</v>
      </c>
      <c r="CX408" s="61">
        <f t="shared" si="448"/>
        <v>0</v>
      </c>
      <c r="CY408" s="61">
        <f t="shared" si="448"/>
        <v>0</v>
      </c>
      <c r="CZ408" s="61">
        <f t="shared" si="448"/>
        <v>0</v>
      </c>
      <c r="DA408" s="61">
        <f t="shared" si="448"/>
        <v>0</v>
      </c>
      <c r="DB408" s="61">
        <f t="shared" si="448"/>
        <v>0</v>
      </c>
      <c r="DC408" s="61">
        <f t="shared" si="445"/>
        <v>0</v>
      </c>
      <c r="DD408" s="61">
        <f t="shared" si="445"/>
        <v>0</v>
      </c>
      <c r="DE408" s="61">
        <f t="shared" si="445"/>
        <v>0</v>
      </c>
      <c r="DF408" s="61">
        <f t="shared" si="445"/>
        <v>0</v>
      </c>
      <c r="DG408" s="61">
        <f t="shared" si="445"/>
        <v>0</v>
      </c>
      <c r="DH408" s="61">
        <f t="shared" si="445"/>
        <v>0</v>
      </c>
      <c r="DI408" s="61">
        <f t="shared" si="445"/>
        <v>0</v>
      </c>
      <c r="DJ408" s="61">
        <f t="shared" si="445"/>
        <v>0</v>
      </c>
      <c r="DK408" s="61">
        <f t="shared" si="445"/>
        <v>0</v>
      </c>
      <c r="DL408" s="61">
        <f t="shared" si="445"/>
        <v>0</v>
      </c>
      <c r="DM408" s="61">
        <f t="shared" si="445"/>
        <v>0</v>
      </c>
      <c r="DN408" s="61">
        <f t="shared" si="445"/>
        <v>0</v>
      </c>
      <c r="DO408" s="61">
        <f t="shared" si="445"/>
        <v>0</v>
      </c>
      <c r="DP408" s="61">
        <f t="shared" si="445"/>
        <v>0</v>
      </c>
      <c r="DQ408" s="61">
        <f t="shared" si="445"/>
        <v>0</v>
      </c>
      <c r="DR408" s="61">
        <f t="shared" si="445"/>
        <v>0</v>
      </c>
      <c r="DS408" s="61">
        <f t="shared" si="446"/>
        <v>0</v>
      </c>
      <c r="DT408" s="61">
        <f t="shared" si="425"/>
        <v>0</v>
      </c>
      <c r="DU408" s="61">
        <f t="shared" si="425"/>
        <v>0</v>
      </c>
      <c r="DV408" s="61">
        <f t="shared" si="425"/>
        <v>0</v>
      </c>
      <c r="DW408" s="61">
        <f t="shared" si="425"/>
        <v>0</v>
      </c>
      <c r="DX408" s="61">
        <f t="shared" si="425"/>
        <v>0</v>
      </c>
      <c r="DY408" s="61">
        <f t="shared" si="425"/>
        <v>0</v>
      </c>
      <c r="DZ408" s="61">
        <f t="shared" si="429"/>
        <v>1</v>
      </c>
    </row>
    <row r="409" spans="1:130">
      <c r="C409" s="53">
        <v>2023</v>
      </c>
      <c r="D409" s="64"/>
      <c r="E409" s="64"/>
      <c r="F409" s="64"/>
      <c r="G409" s="64">
        <f t="shared" si="433"/>
        <v>0</v>
      </c>
      <c r="H409" s="64">
        <f t="shared" si="434"/>
        <v>0</v>
      </c>
      <c r="I409" s="64">
        <f t="shared" si="435"/>
        <v>0</v>
      </c>
      <c r="J409" s="64">
        <f t="shared" si="436"/>
        <v>0</v>
      </c>
      <c r="K409" s="64">
        <f t="shared" si="437"/>
        <v>0</v>
      </c>
      <c r="L409" s="64">
        <f t="shared" si="438"/>
        <v>0</v>
      </c>
      <c r="M409" s="64">
        <f t="shared" si="439"/>
        <v>0</v>
      </c>
      <c r="N409" s="64">
        <f t="shared" si="440"/>
        <v>0</v>
      </c>
      <c r="O409" s="64">
        <f t="shared" si="441"/>
        <v>0</v>
      </c>
      <c r="P409" s="64">
        <f t="shared" si="442"/>
        <v>0</v>
      </c>
      <c r="Q409" s="64">
        <f t="shared" si="443"/>
        <v>0</v>
      </c>
      <c r="R409" s="64">
        <f t="shared" si="447"/>
        <v>0</v>
      </c>
      <c r="S409" s="64">
        <f t="shared" si="449"/>
        <v>0</v>
      </c>
      <c r="T409" s="64">
        <f t="shared" si="450"/>
        <v>0</v>
      </c>
      <c r="U409" s="64">
        <f t="shared" si="451"/>
        <v>0</v>
      </c>
      <c r="V409" s="64">
        <f t="shared" si="452"/>
        <v>0</v>
      </c>
      <c r="W409" s="64">
        <f t="shared" si="453"/>
        <v>0</v>
      </c>
      <c r="X409" s="64">
        <f t="shared" si="454"/>
        <v>0.375</v>
      </c>
      <c r="Y409" s="64">
        <f t="shared" ref="Y409:Y427" si="455">VLOOKUP($C$87,$D$3:$K$63,$A$73,0)*(B388-B387)</f>
        <v>0.375</v>
      </c>
      <c r="Z409" s="64">
        <f>VLOOKUP($C$88,$D$3:$K$63,$A$73,0)*(B387-B386)</f>
        <v>0.375</v>
      </c>
      <c r="AA409" s="64">
        <f>VLOOKUP($C$89,$D$3:$K$63,$A$73,0)*B386</f>
        <v>0</v>
      </c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54">
        <f t="shared" si="427"/>
        <v>1.125</v>
      </c>
      <c r="BP409" s="53">
        <v>2023</v>
      </c>
      <c r="BQ409" s="61">
        <f t="shared" si="428"/>
        <v>0</v>
      </c>
      <c r="BR409" s="61">
        <f t="shared" si="428"/>
        <v>0</v>
      </c>
      <c r="BS409" s="61">
        <f t="shared" si="428"/>
        <v>0</v>
      </c>
      <c r="BT409" s="61">
        <f t="shared" si="428"/>
        <v>0</v>
      </c>
      <c r="BU409" s="61">
        <f t="shared" si="428"/>
        <v>0</v>
      </c>
      <c r="BV409" s="61">
        <f t="shared" si="428"/>
        <v>0</v>
      </c>
      <c r="BW409" s="61">
        <f t="shared" si="428"/>
        <v>0</v>
      </c>
      <c r="BX409" s="61">
        <f t="shared" si="428"/>
        <v>0</v>
      </c>
      <c r="BY409" s="61">
        <f t="shared" si="428"/>
        <v>0</v>
      </c>
      <c r="BZ409" s="61">
        <f t="shared" si="428"/>
        <v>0</v>
      </c>
      <c r="CA409" s="61">
        <f t="shared" si="428"/>
        <v>0</v>
      </c>
      <c r="CB409" s="61">
        <f t="shared" si="428"/>
        <v>0</v>
      </c>
      <c r="CC409" s="61">
        <f t="shared" si="428"/>
        <v>0</v>
      </c>
      <c r="CD409" s="61">
        <f t="shared" si="428"/>
        <v>0</v>
      </c>
      <c r="CE409" s="61">
        <f t="shared" si="428"/>
        <v>0</v>
      </c>
      <c r="CF409" s="61">
        <f t="shared" si="428"/>
        <v>0</v>
      </c>
      <c r="CG409" s="61">
        <f t="shared" si="444"/>
        <v>0</v>
      </c>
      <c r="CH409" s="61">
        <f t="shared" si="422"/>
        <v>0</v>
      </c>
      <c r="CI409" s="61">
        <f t="shared" si="422"/>
        <v>0</v>
      </c>
      <c r="CJ409" s="61">
        <f t="shared" si="422"/>
        <v>0</v>
      </c>
      <c r="CK409" s="61">
        <f t="shared" si="422"/>
        <v>0.33333333333333298</v>
      </c>
      <c r="CL409" s="61">
        <f t="shared" si="422"/>
        <v>0.33333333333333298</v>
      </c>
      <c r="CM409" s="61">
        <f t="shared" si="422"/>
        <v>0.33333333333333298</v>
      </c>
      <c r="CN409" s="61">
        <f t="shared" si="422"/>
        <v>0</v>
      </c>
      <c r="CO409" s="61">
        <f t="shared" si="422"/>
        <v>0</v>
      </c>
      <c r="CP409" s="61">
        <f t="shared" si="422"/>
        <v>0</v>
      </c>
      <c r="CQ409" s="61">
        <f t="shared" si="422"/>
        <v>0</v>
      </c>
      <c r="CR409" s="61">
        <f t="shared" si="422"/>
        <v>0</v>
      </c>
      <c r="CS409" s="61">
        <f t="shared" si="422"/>
        <v>0</v>
      </c>
      <c r="CT409" s="61">
        <f t="shared" si="422"/>
        <v>0</v>
      </c>
      <c r="CU409" s="61">
        <f t="shared" si="422"/>
        <v>0</v>
      </c>
      <c r="CV409" s="61">
        <f t="shared" si="422"/>
        <v>0</v>
      </c>
      <c r="CW409" s="61">
        <f t="shared" si="422"/>
        <v>0</v>
      </c>
      <c r="CX409" s="61">
        <f t="shared" si="448"/>
        <v>0</v>
      </c>
      <c r="CY409" s="61">
        <f t="shared" si="448"/>
        <v>0</v>
      </c>
      <c r="CZ409" s="61">
        <f t="shared" si="448"/>
        <v>0</v>
      </c>
      <c r="DA409" s="61">
        <f t="shared" si="448"/>
        <v>0</v>
      </c>
      <c r="DB409" s="61">
        <f t="shared" si="448"/>
        <v>0</v>
      </c>
      <c r="DC409" s="61">
        <f t="shared" si="445"/>
        <v>0</v>
      </c>
      <c r="DD409" s="61">
        <f t="shared" si="445"/>
        <v>0</v>
      </c>
      <c r="DE409" s="61">
        <f t="shared" si="445"/>
        <v>0</v>
      </c>
      <c r="DF409" s="61">
        <f t="shared" si="445"/>
        <v>0</v>
      </c>
      <c r="DG409" s="61">
        <f t="shared" si="445"/>
        <v>0</v>
      </c>
      <c r="DH409" s="61">
        <f t="shared" si="445"/>
        <v>0</v>
      </c>
      <c r="DI409" s="61">
        <f t="shared" si="445"/>
        <v>0</v>
      </c>
      <c r="DJ409" s="61">
        <f t="shared" si="445"/>
        <v>0</v>
      </c>
      <c r="DK409" s="61">
        <f t="shared" si="445"/>
        <v>0</v>
      </c>
      <c r="DL409" s="61">
        <f t="shared" si="445"/>
        <v>0</v>
      </c>
      <c r="DM409" s="61">
        <f t="shared" si="445"/>
        <v>0</v>
      </c>
      <c r="DN409" s="61">
        <f t="shared" si="445"/>
        <v>0</v>
      </c>
      <c r="DO409" s="61">
        <f t="shared" si="445"/>
        <v>0</v>
      </c>
      <c r="DP409" s="61">
        <f t="shared" si="445"/>
        <v>0</v>
      </c>
      <c r="DQ409" s="61">
        <f t="shared" si="445"/>
        <v>0</v>
      </c>
      <c r="DR409" s="61">
        <f t="shared" si="445"/>
        <v>0</v>
      </c>
      <c r="DS409" s="61">
        <f t="shared" si="446"/>
        <v>0</v>
      </c>
      <c r="DT409" s="61">
        <f t="shared" si="425"/>
        <v>0</v>
      </c>
      <c r="DU409" s="61">
        <f t="shared" si="425"/>
        <v>0</v>
      </c>
      <c r="DV409" s="61">
        <f t="shared" si="425"/>
        <v>0</v>
      </c>
      <c r="DW409" s="61">
        <f t="shared" si="425"/>
        <v>0</v>
      </c>
      <c r="DX409" s="61">
        <f t="shared" si="425"/>
        <v>0</v>
      </c>
      <c r="DY409" s="61">
        <f t="shared" si="425"/>
        <v>0</v>
      </c>
      <c r="DZ409" s="61">
        <f t="shared" si="429"/>
        <v>1</v>
      </c>
    </row>
    <row r="410" spans="1:130">
      <c r="C410" s="53">
        <v>2024</v>
      </c>
      <c r="D410" s="64"/>
      <c r="E410" s="64"/>
      <c r="F410" s="64"/>
      <c r="G410" s="64"/>
      <c r="H410" s="64">
        <f t="shared" si="434"/>
        <v>0</v>
      </c>
      <c r="I410" s="64">
        <f t="shared" si="435"/>
        <v>0</v>
      </c>
      <c r="J410" s="64">
        <f t="shared" si="436"/>
        <v>0</v>
      </c>
      <c r="K410" s="64">
        <f t="shared" si="437"/>
        <v>0</v>
      </c>
      <c r="L410" s="64">
        <f t="shared" si="438"/>
        <v>0</v>
      </c>
      <c r="M410" s="64">
        <f t="shared" si="439"/>
        <v>0</v>
      </c>
      <c r="N410" s="64">
        <f t="shared" si="440"/>
        <v>0</v>
      </c>
      <c r="O410" s="64">
        <f t="shared" si="441"/>
        <v>0</v>
      </c>
      <c r="P410" s="64">
        <f t="shared" si="442"/>
        <v>0</v>
      </c>
      <c r="Q410" s="64">
        <f t="shared" si="443"/>
        <v>0</v>
      </c>
      <c r="R410" s="64">
        <f t="shared" si="447"/>
        <v>0</v>
      </c>
      <c r="S410" s="64">
        <f t="shared" si="449"/>
        <v>0</v>
      </c>
      <c r="T410" s="64">
        <f t="shared" si="450"/>
        <v>0</v>
      </c>
      <c r="U410" s="64">
        <f t="shared" si="451"/>
        <v>0</v>
      </c>
      <c r="V410" s="64">
        <f t="shared" si="452"/>
        <v>0</v>
      </c>
      <c r="W410" s="64">
        <f t="shared" si="453"/>
        <v>0</v>
      </c>
      <c r="X410" s="64">
        <f t="shared" si="454"/>
        <v>0.375</v>
      </c>
      <c r="Y410" s="64">
        <f t="shared" si="455"/>
        <v>0.375</v>
      </c>
      <c r="Z410" s="64">
        <f t="shared" ref="Z410:Z428" si="456">VLOOKUP($C$88,$D$3:$K$63,$A$73,0)*(B388-B387)</f>
        <v>0.375</v>
      </c>
      <c r="AA410" s="64">
        <f>VLOOKUP($C$89,$D$3:$K$63,$A$73,0)*(B387-B386)</f>
        <v>0</v>
      </c>
      <c r="AB410" s="64">
        <f>VLOOKUP($C$90,$D$3:$K$63,$A$73,0)*B386</f>
        <v>0</v>
      </c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54">
        <f t="shared" si="427"/>
        <v>1.125</v>
      </c>
      <c r="BP410" s="53">
        <v>2024</v>
      </c>
      <c r="BQ410" s="61">
        <f t="shared" si="428"/>
        <v>0</v>
      </c>
      <c r="BR410" s="61">
        <f t="shared" si="428"/>
        <v>0</v>
      </c>
      <c r="BS410" s="61">
        <f t="shared" si="428"/>
        <v>0</v>
      </c>
      <c r="BT410" s="61">
        <f t="shared" si="428"/>
        <v>0</v>
      </c>
      <c r="BU410" s="61">
        <f t="shared" si="428"/>
        <v>0</v>
      </c>
      <c r="BV410" s="61">
        <f t="shared" si="428"/>
        <v>0</v>
      </c>
      <c r="BW410" s="61">
        <f t="shared" si="428"/>
        <v>0</v>
      </c>
      <c r="BX410" s="61">
        <f t="shared" si="428"/>
        <v>0</v>
      </c>
      <c r="BY410" s="61">
        <f t="shared" si="428"/>
        <v>0</v>
      </c>
      <c r="BZ410" s="61">
        <f t="shared" si="428"/>
        <v>0</v>
      </c>
      <c r="CA410" s="61">
        <f t="shared" si="428"/>
        <v>0</v>
      </c>
      <c r="CB410" s="61">
        <f t="shared" si="428"/>
        <v>0</v>
      </c>
      <c r="CC410" s="61">
        <f t="shared" si="428"/>
        <v>0</v>
      </c>
      <c r="CD410" s="61">
        <f t="shared" si="428"/>
        <v>0</v>
      </c>
      <c r="CE410" s="61">
        <f t="shared" si="428"/>
        <v>0</v>
      </c>
      <c r="CF410" s="61">
        <f t="shared" si="428"/>
        <v>0</v>
      </c>
      <c r="CG410" s="61">
        <f t="shared" si="444"/>
        <v>0</v>
      </c>
      <c r="CH410" s="61">
        <f t="shared" si="422"/>
        <v>0</v>
      </c>
      <c r="CI410" s="61">
        <f t="shared" si="422"/>
        <v>0</v>
      </c>
      <c r="CJ410" s="61">
        <f t="shared" si="422"/>
        <v>0</v>
      </c>
      <c r="CK410" s="61">
        <f t="shared" si="422"/>
        <v>0.33333333333333298</v>
      </c>
      <c r="CL410" s="61">
        <f t="shared" si="422"/>
        <v>0.33333333333333298</v>
      </c>
      <c r="CM410" s="61">
        <f t="shared" si="422"/>
        <v>0.33333333333333298</v>
      </c>
      <c r="CN410" s="61">
        <f t="shared" si="422"/>
        <v>0</v>
      </c>
      <c r="CO410" s="61">
        <f t="shared" si="422"/>
        <v>0</v>
      </c>
      <c r="CP410" s="61">
        <f t="shared" si="422"/>
        <v>0</v>
      </c>
      <c r="CQ410" s="61">
        <f t="shared" si="422"/>
        <v>0</v>
      </c>
      <c r="CR410" s="61">
        <f t="shared" si="422"/>
        <v>0</v>
      </c>
      <c r="CS410" s="61">
        <f t="shared" si="422"/>
        <v>0</v>
      </c>
      <c r="CT410" s="61">
        <f t="shared" si="422"/>
        <v>0</v>
      </c>
      <c r="CU410" s="61">
        <f t="shared" si="422"/>
        <v>0</v>
      </c>
      <c r="CV410" s="61">
        <f t="shared" si="422"/>
        <v>0</v>
      </c>
      <c r="CW410" s="61">
        <f t="shared" si="422"/>
        <v>0</v>
      </c>
      <c r="CX410" s="61">
        <f t="shared" si="448"/>
        <v>0</v>
      </c>
      <c r="CY410" s="61">
        <f t="shared" si="448"/>
        <v>0</v>
      </c>
      <c r="CZ410" s="61">
        <f t="shared" si="448"/>
        <v>0</v>
      </c>
      <c r="DA410" s="61">
        <f t="shared" si="448"/>
        <v>0</v>
      </c>
      <c r="DB410" s="61">
        <f t="shared" si="448"/>
        <v>0</v>
      </c>
      <c r="DC410" s="61">
        <f t="shared" si="445"/>
        <v>0</v>
      </c>
      <c r="DD410" s="61">
        <f t="shared" si="445"/>
        <v>0</v>
      </c>
      <c r="DE410" s="61">
        <f t="shared" si="445"/>
        <v>0</v>
      </c>
      <c r="DF410" s="61">
        <f t="shared" si="445"/>
        <v>0</v>
      </c>
      <c r="DG410" s="61">
        <f t="shared" si="445"/>
        <v>0</v>
      </c>
      <c r="DH410" s="61">
        <f t="shared" si="445"/>
        <v>0</v>
      </c>
      <c r="DI410" s="61">
        <f t="shared" si="445"/>
        <v>0</v>
      </c>
      <c r="DJ410" s="61">
        <f t="shared" si="445"/>
        <v>0</v>
      </c>
      <c r="DK410" s="61">
        <f t="shared" si="445"/>
        <v>0</v>
      </c>
      <c r="DL410" s="61">
        <f t="shared" si="445"/>
        <v>0</v>
      </c>
      <c r="DM410" s="61">
        <f t="shared" si="445"/>
        <v>0</v>
      </c>
      <c r="DN410" s="61">
        <f t="shared" si="445"/>
        <v>0</v>
      </c>
      <c r="DO410" s="61">
        <f t="shared" si="445"/>
        <v>0</v>
      </c>
      <c r="DP410" s="61">
        <f t="shared" si="445"/>
        <v>0</v>
      </c>
      <c r="DQ410" s="61">
        <f t="shared" si="445"/>
        <v>0</v>
      </c>
      <c r="DR410" s="61">
        <f t="shared" si="445"/>
        <v>0</v>
      </c>
      <c r="DS410" s="61">
        <f t="shared" si="446"/>
        <v>0</v>
      </c>
      <c r="DT410" s="61">
        <f t="shared" si="425"/>
        <v>0</v>
      </c>
      <c r="DU410" s="61">
        <f t="shared" si="425"/>
        <v>0</v>
      </c>
      <c r="DV410" s="61">
        <f t="shared" si="425"/>
        <v>0</v>
      </c>
      <c r="DW410" s="61">
        <f t="shared" si="425"/>
        <v>0</v>
      </c>
      <c r="DX410" s="61">
        <f t="shared" si="425"/>
        <v>0</v>
      </c>
      <c r="DY410" s="61">
        <f t="shared" si="425"/>
        <v>0</v>
      </c>
      <c r="DZ410" s="61">
        <f t="shared" si="429"/>
        <v>1</v>
      </c>
    </row>
    <row r="411" spans="1:130">
      <c r="C411" s="53">
        <v>2025</v>
      </c>
      <c r="D411" s="64"/>
      <c r="E411" s="64"/>
      <c r="F411" s="64"/>
      <c r="G411" s="64"/>
      <c r="H411" s="64"/>
      <c r="I411" s="64">
        <f t="shared" si="435"/>
        <v>0</v>
      </c>
      <c r="J411" s="64">
        <f t="shared" si="436"/>
        <v>0</v>
      </c>
      <c r="K411" s="64">
        <f t="shared" si="437"/>
        <v>0</v>
      </c>
      <c r="L411" s="64">
        <f t="shared" si="438"/>
        <v>0</v>
      </c>
      <c r="M411" s="64">
        <f t="shared" si="439"/>
        <v>0</v>
      </c>
      <c r="N411" s="64">
        <f t="shared" si="440"/>
        <v>0</v>
      </c>
      <c r="O411" s="64">
        <f t="shared" si="441"/>
        <v>0</v>
      </c>
      <c r="P411" s="64">
        <f t="shared" si="442"/>
        <v>0</v>
      </c>
      <c r="Q411" s="64">
        <f t="shared" si="443"/>
        <v>0</v>
      </c>
      <c r="R411" s="64">
        <f t="shared" si="447"/>
        <v>0</v>
      </c>
      <c r="S411" s="64">
        <f t="shared" si="449"/>
        <v>0</v>
      </c>
      <c r="T411" s="64">
        <f t="shared" si="450"/>
        <v>0</v>
      </c>
      <c r="U411" s="64">
        <f t="shared" si="451"/>
        <v>0</v>
      </c>
      <c r="V411" s="64">
        <f t="shared" si="452"/>
        <v>0</v>
      </c>
      <c r="W411" s="64">
        <f t="shared" si="453"/>
        <v>0</v>
      </c>
      <c r="X411" s="64">
        <f t="shared" si="454"/>
        <v>0.375</v>
      </c>
      <c r="Y411" s="64">
        <f t="shared" si="455"/>
        <v>0.375</v>
      </c>
      <c r="Z411" s="64">
        <f t="shared" si="456"/>
        <v>0.375</v>
      </c>
      <c r="AA411" s="64">
        <f t="shared" ref="AA411:AA429" si="457">VLOOKUP($C$89,$D$3:$K$63,$A$73,0)*(B388-B387)</f>
        <v>0</v>
      </c>
      <c r="AB411" s="64">
        <f>VLOOKUP($C$90,$D$3:$K$63,$A$73,0)*(B387-B386)</f>
        <v>0.375</v>
      </c>
      <c r="AC411" s="64">
        <f>VLOOKUP($C$91,$D$3:$K$63,$A$73,0)*B386</f>
        <v>0</v>
      </c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54">
        <f t="shared" si="427"/>
        <v>1.5</v>
      </c>
      <c r="BP411" s="53">
        <v>2025</v>
      </c>
      <c r="BQ411" s="61">
        <f t="shared" si="428"/>
        <v>0</v>
      </c>
      <c r="BR411" s="61">
        <f t="shared" si="428"/>
        <v>0</v>
      </c>
      <c r="BS411" s="61">
        <f t="shared" si="428"/>
        <v>0</v>
      </c>
      <c r="BT411" s="61">
        <f t="shared" si="428"/>
        <v>0</v>
      </c>
      <c r="BU411" s="61">
        <f t="shared" si="428"/>
        <v>0</v>
      </c>
      <c r="BV411" s="61">
        <f t="shared" si="428"/>
        <v>0</v>
      </c>
      <c r="BW411" s="61">
        <f t="shared" si="428"/>
        <v>0</v>
      </c>
      <c r="BX411" s="61">
        <f t="shared" si="428"/>
        <v>0</v>
      </c>
      <c r="BY411" s="61">
        <f t="shared" si="428"/>
        <v>0</v>
      </c>
      <c r="BZ411" s="61">
        <f t="shared" si="428"/>
        <v>0</v>
      </c>
      <c r="CA411" s="61">
        <f t="shared" si="428"/>
        <v>0</v>
      </c>
      <c r="CB411" s="61">
        <f t="shared" si="428"/>
        <v>0</v>
      </c>
      <c r="CC411" s="61">
        <f t="shared" si="428"/>
        <v>0</v>
      </c>
      <c r="CD411" s="61">
        <f t="shared" si="428"/>
        <v>0</v>
      </c>
      <c r="CE411" s="61">
        <f t="shared" si="428"/>
        <v>0</v>
      </c>
      <c r="CF411" s="61">
        <f t="shared" si="428"/>
        <v>0</v>
      </c>
      <c r="CG411" s="61">
        <f t="shared" si="444"/>
        <v>0</v>
      </c>
      <c r="CH411" s="61">
        <f t="shared" si="422"/>
        <v>0</v>
      </c>
      <c r="CI411" s="61">
        <f t="shared" si="422"/>
        <v>0</v>
      </c>
      <c r="CJ411" s="61">
        <f t="shared" si="422"/>
        <v>0</v>
      </c>
      <c r="CK411" s="61">
        <f t="shared" si="422"/>
        <v>0.25</v>
      </c>
      <c r="CL411" s="61">
        <f t="shared" si="422"/>
        <v>0.25</v>
      </c>
      <c r="CM411" s="61">
        <f t="shared" si="422"/>
        <v>0.25</v>
      </c>
      <c r="CN411" s="61">
        <f t="shared" si="422"/>
        <v>0</v>
      </c>
      <c r="CO411" s="61">
        <f t="shared" si="422"/>
        <v>0.25</v>
      </c>
      <c r="CP411" s="61">
        <f t="shared" si="422"/>
        <v>0</v>
      </c>
      <c r="CQ411" s="61">
        <f t="shared" si="422"/>
        <v>0</v>
      </c>
      <c r="CR411" s="61">
        <f t="shared" si="422"/>
        <v>0</v>
      </c>
      <c r="CS411" s="61">
        <f t="shared" si="422"/>
        <v>0</v>
      </c>
      <c r="CT411" s="61">
        <f t="shared" si="422"/>
        <v>0</v>
      </c>
      <c r="CU411" s="61">
        <f t="shared" si="422"/>
        <v>0</v>
      </c>
      <c r="CV411" s="61">
        <f t="shared" si="422"/>
        <v>0</v>
      </c>
      <c r="CW411" s="61">
        <f t="shared" si="422"/>
        <v>0</v>
      </c>
      <c r="CX411" s="61">
        <f t="shared" si="448"/>
        <v>0</v>
      </c>
      <c r="CY411" s="61">
        <f t="shared" si="448"/>
        <v>0</v>
      </c>
      <c r="CZ411" s="61">
        <f t="shared" si="448"/>
        <v>0</v>
      </c>
      <c r="DA411" s="61">
        <f t="shared" si="448"/>
        <v>0</v>
      </c>
      <c r="DB411" s="61">
        <f t="shared" si="448"/>
        <v>0</v>
      </c>
      <c r="DC411" s="61">
        <f t="shared" si="445"/>
        <v>0</v>
      </c>
      <c r="DD411" s="61">
        <f t="shared" si="445"/>
        <v>0</v>
      </c>
      <c r="DE411" s="61">
        <f t="shared" si="445"/>
        <v>0</v>
      </c>
      <c r="DF411" s="61">
        <f t="shared" si="445"/>
        <v>0</v>
      </c>
      <c r="DG411" s="61">
        <f t="shared" si="445"/>
        <v>0</v>
      </c>
      <c r="DH411" s="61">
        <f t="shared" si="445"/>
        <v>0</v>
      </c>
      <c r="DI411" s="61">
        <f t="shared" si="445"/>
        <v>0</v>
      </c>
      <c r="DJ411" s="61">
        <f t="shared" si="445"/>
        <v>0</v>
      </c>
      <c r="DK411" s="61">
        <f t="shared" si="445"/>
        <v>0</v>
      </c>
      <c r="DL411" s="61">
        <f t="shared" si="445"/>
        <v>0</v>
      </c>
      <c r="DM411" s="61">
        <f t="shared" si="445"/>
        <v>0</v>
      </c>
      <c r="DN411" s="61">
        <f t="shared" si="445"/>
        <v>0</v>
      </c>
      <c r="DO411" s="61">
        <f t="shared" si="445"/>
        <v>0</v>
      </c>
      <c r="DP411" s="61">
        <f t="shared" si="445"/>
        <v>0</v>
      </c>
      <c r="DQ411" s="61">
        <f t="shared" si="445"/>
        <v>0</v>
      </c>
      <c r="DR411" s="61">
        <f t="shared" si="445"/>
        <v>0</v>
      </c>
      <c r="DS411" s="61">
        <f t="shared" si="446"/>
        <v>0</v>
      </c>
      <c r="DT411" s="61">
        <f t="shared" si="425"/>
        <v>0</v>
      </c>
      <c r="DU411" s="61">
        <f t="shared" si="425"/>
        <v>0</v>
      </c>
      <c r="DV411" s="61">
        <f t="shared" si="425"/>
        <v>0</v>
      </c>
      <c r="DW411" s="61">
        <f t="shared" si="425"/>
        <v>0</v>
      </c>
      <c r="DX411" s="61">
        <f t="shared" si="425"/>
        <v>0</v>
      </c>
      <c r="DY411" s="61">
        <f t="shared" si="425"/>
        <v>0</v>
      </c>
      <c r="DZ411" s="61">
        <f t="shared" si="429"/>
        <v>1</v>
      </c>
    </row>
    <row r="412" spans="1:130">
      <c r="C412" s="53">
        <v>2026</v>
      </c>
      <c r="D412" s="64"/>
      <c r="E412" s="64"/>
      <c r="F412" s="64"/>
      <c r="G412" s="64"/>
      <c r="H412" s="64"/>
      <c r="I412" s="64"/>
      <c r="J412" s="64">
        <f t="shared" si="436"/>
        <v>0</v>
      </c>
      <c r="K412" s="64">
        <f t="shared" si="437"/>
        <v>0</v>
      </c>
      <c r="L412" s="64">
        <f t="shared" si="438"/>
        <v>0</v>
      </c>
      <c r="M412" s="64">
        <f t="shared" si="439"/>
        <v>0</v>
      </c>
      <c r="N412" s="64">
        <f t="shared" si="440"/>
        <v>0</v>
      </c>
      <c r="O412" s="64">
        <f t="shared" si="441"/>
        <v>0</v>
      </c>
      <c r="P412" s="64">
        <f t="shared" si="442"/>
        <v>0</v>
      </c>
      <c r="Q412" s="64">
        <f t="shared" si="443"/>
        <v>0</v>
      </c>
      <c r="R412" s="64">
        <f t="shared" si="447"/>
        <v>0</v>
      </c>
      <c r="S412" s="64">
        <f t="shared" si="449"/>
        <v>0</v>
      </c>
      <c r="T412" s="64">
        <f t="shared" si="450"/>
        <v>0</v>
      </c>
      <c r="U412" s="64">
        <f t="shared" si="451"/>
        <v>0</v>
      </c>
      <c r="V412" s="64">
        <f t="shared" si="452"/>
        <v>0</v>
      </c>
      <c r="W412" s="64">
        <f t="shared" si="453"/>
        <v>0</v>
      </c>
      <c r="X412" s="64">
        <f t="shared" si="454"/>
        <v>0.375</v>
      </c>
      <c r="Y412" s="64">
        <f t="shared" si="455"/>
        <v>0.375</v>
      </c>
      <c r="Z412" s="64">
        <f t="shared" si="456"/>
        <v>0.375</v>
      </c>
      <c r="AA412" s="64">
        <f t="shared" si="457"/>
        <v>0</v>
      </c>
      <c r="AB412" s="64">
        <f t="shared" ref="AB412:AB430" si="458">VLOOKUP($C$90,$D$3:$K$63,$A$73,0)*(B388-B387)</f>
        <v>0.375</v>
      </c>
      <c r="AC412" s="64">
        <f>VLOOKUP($C$91,$D$3:$K$63,$A$73,0)*(B387-B386)</f>
        <v>0.375</v>
      </c>
      <c r="AD412" s="64">
        <f>VLOOKUP($C$92,$D$3:$K$63,$A$73,0)*B386</f>
        <v>0</v>
      </c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54">
        <f t="shared" si="427"/>
        <v>1.875</v>
      </c>
      <c r="BP412" s="53">
        <v>2026</v>
      </c>
      <c r="BQ412" s="61">
        <f t="shared" si="428"/>
        <v>0</v>
      </c>
      <c r="BR412" s="61">
        <f t="shared" si="428"/>
        <v>0</v>
      </c>
      <c r="BS412" s="61">
        <f t="shared" si="428"/>
        <v>0</v>
      </c>
      <c r="BT412" s="61">
        <f t="shared" si="428"/>
        <v>0</v>
      </c>
      <c r="BU412" s="61">
        <f t="shared" si="428"/>
        <v>0</v>
      </c>
      <c r="BV412" s="61">
        <f t="shared" si="428"/>
        <v>0</v>
      </c>
      <c r="BW412" s="61">
        <f t="shared" si="428"/>
        <v>0</v>
      </c>
      <c r="BX412" s="61">
        <f t="shared" si="428"/>
        <v>0</v>
      </c>
      <c r="BY412" s="61">
        <f t="shared" si="428"/>
        <v>0</v>
      </c>
      <c r="BZ412" s="61">
        <f t="shared" si="428"/>
        <v>0</v>
      </c>
      <c r="CA412" s="61">
        <f t="shared" si="428"/>
        <v>0</v>
      </c>
      <c r="CB412" s="61">
        <f t="shared" si="428"/>
        <v>0</v>
      </c>
      <c r="CC412" s="61">
        <f t="shared" si="428"/>
        <v>0</v>
      </c>
      <c r="CD412" s="61">
        <f t="shared" si="428"/>
        <v>0</v>
      </c>
      <c r="CE412" s="61">
        <f t="shared" si="428"/>
        <v>0</v>
      </c>
      <c r="CF412" s="61">
        <f t="shared" si="428"/>
        <v>0</v>
      </c>
      <c r="CG412" s="61">
        <f t="shared" si="444"/>
        <v>0</v>
      </c>
      <c r="CH412" s="61">
        <f t="shared" si="444"/>
        <v>0</v>
      </c>
      <c r="CI412" s="61">
        <f t="shared" si="444"/>
        <v>0</v>
      </c>
      <c r="CJ412" s="61">
        <f t="shared" si="444"/>
        <v>0</v>
      </c>
      <c r="CK412" s="61">
        <f t="shared" si="444"/>
        <v>0.2</v>
      </c>
      <c r="CL412" s="61">
        <f t="shared" si="444"/>
        <v>0.2</v>
      </c>
      <c r="CM412" s="61">
        <f t="shared" si="444"/>
        <v>0.2</v>
      </c>
      <c r="CN412" s="61">
        <f t="shared" si="444"/>
        <v>0</v>
      </c>
      <c r="CO412" s="61">
        <f t="shared" si="444"/>
        <v>0.2</v>
      </c>
      <c r="CP412" s="61">
        <f t="shared" si="444"/>
        <v>0.2</v>
      </c>
      <c r="CQ412" s="61">
        <f t="shared" si="444"/>
        <v>0</v>
      </c>
      <c r="CR412" s="61">
        <f t="shared" si="444"/>
        <v>0</v>
      </c>
      <c r="CS412" s="61">
        <f t="shared" si="444"/>
        <v>0</v>
      </c>
      <c r="CT412" s="61">
        <f t="shared" si="444"/>
        <v>0</v>
      </c>
      <c r="CU412" s="61">
        <f t="shared" si="444"/>
        <v>0</v>
      </c>
      <c r="CV412" s="61">
        <f t="shared" si="444"/>
        <v>0</v>
      </c>
      <c r="CW412" s="61">
        <f t="shared" ref="CW412:DL446" si="459">AJ412/$BM412</f>
        <v>0</v>
      </c>
      <c r="CX412" s="61">
        <f t="shared" si="448"/>
        <v>0</v>
      </c>
      <c r="CY412" s="61">
        <f t="shared" si="448"/>
        <v>0</v>
      </c>
      <c r="CZ412" s="61">
        <f t="shared" si="448"/>
        <v>0</v>
      </c>
      <c r="DA412" s="61">
        <f t="shared" si="448"/>
        <v>0</v>
      </c>
      <c r="DB412" s="61">
        <f t="shared" si="448"/>
        <v>0</v>
      </c>
      <c r="DC412" s="61">
        <f t="shared" si="445"/>
        <v>0</v>
      </c>
      <c r="DD412" s="61">
        <f t="shared" si="445"/>
        <v>0</v>
      </c>
      <c r="DE412" s="61">
        <f t="shared" si="445"/>
        <v>0</v>
      </c>
      <c r="DF412" s="61">
        <f t="shared" si="445"/>
        <v>0</v>
      </c>
      <c r="DG412" s="61">
        <f t="shared" si="445"/>
        <v>0</v>
      </c>
      <c r="DH412" s="61">
        <f t="shared" si="445"/>
        <v>0</v>
      </c>
      <c r="DI412" s="61">
        <f t="shared" si="445"/>
        <v>0</v>
      </c>
      <c r="DJ412" s="61">
        <f t="shared" si="445"/>
        <v>0</v>
      </c>
      <c r="DK412" s="61">
        <f t="shared" si="445"/>
        <v>0</v>
      </c>
      <c r="DL412" s="61">
        <f t="shared" si="445"/>
        <v>0</v>
      </c>
      <c r="DM412" s="61">
        <f t="shared" si="445"/>
        <v>0</v>
      </c>
      <c r="DN412" s="61">
        <f t="shared" si="445"/>
        <v>0</v>
      </c>
      <c r="DO412" s="61">
        <f t="shared" si="445"/>
        <v>0</v>
      </c>
      <c r="DP412" s="61">
        <f t="shared" si="445"/>
        <v>0</v>
      </c>
      <c r="DQ412" s="61">
        <f t="shared" si="445"/>
        <v>0</v>
      </c>
      <c r="DR412" s="61">
        <f t="shared" si="445"/>
        <v>0</v>
      </c>
      <c r="DS412" s="61">
        <f t="shared" si="446"/>
        <v>0</v>
      </c>
      <c r="DT412" s="61">
        <f t="shared" si="425"/>
        <v>0</v>
      </c>
      <c r="DU412" s="61">
        <f t="shared" si="425"/>
        <v>0</v>
      </c>
      <c r="DV412" s="61">
        <f t="shared" si="425"/>
        <v>0</v>
      </c>
      <c r="DW412" s="61">
        <f t="shared" si="425"/>
        <v>0</v>
      </c>
      <c r="DX412" s="61">
        <f t="shared" si="425"/>
        <v>0</v>
      </c>
      <c r="DY412" s="61">
        <f t="shared" si="425"/>
        <v>0</v>
      </c>
      <c r="DZ412" s="61">
        <f t="shared" si="429"/>
        <v>1</v>
      </c>
    </row>
    <row r="413" spans="1:130">
      <c r="C413" s="53">
        <v>2027</v>
      </c>
      <c r="D413" s="64"/>
      <c r="E413" s="64"/>
      <c r="F413" s="64"/>
      <c r="G413" s="64"/>
      <c r="H413" s="64"/>
      <c r="I413" s="64"/>
      <c r="J413" s="64"/>
      <c r="K413" s="64">
        <f t="shared" si="437"/>
        <v>0</v>
      </c>
      <c r="L413" s="64">
        <f t="shared" si="438"/>
        <v>0</v>
      </c>
      <c r="M413" s="64">
        <f t="shared" si="439"/>
        <v>0</v>
      </c>
      <c r="N413" s="64">
        <f t="shared" si="440"/>
        <v>0</v>
      </c>
      <c r="O413" s="64">
        <f t="shared" si="441"/>
        <v>0</v>
      </c>
      <c r="P413" s="64">
        <f t="shared" si="442"/>
        <v>0</v>
      </c>
      <c r="Q413" s="64">
        <f t="shared" si="443"/>
        <v>0</v>
      </c>
      <c r="R413" s="64">
        <f t="shared" si="447"/>
        <v>0</v>
      </c>
      <c r="S413" s="64">
        <f t="shared" si="449"/>
        <v>0</v>
      </c>
      <c r="T413" s="64">
        <f t="shared" si="450"/>
        <v>0</v>
      </c>
      <c r="U413" s="64">
        <f t="shared" si="451"/>
        <v>0</v>
      </c>
      <c r="V413" s="64">
        <f t="shared" si="452"/>
        <v>0</v>
      </c>
      <c r="W413" s="64">
        <f t="shared" si="453"/>
        <v>0</v>
      </c>
      <c r="X413" s="64">
        <f t="shared" si="454"/>
        <v>0.375</v>
      </c>
      <c r="Y413" s="64">
        <f t="shared" si="455"/>
        <v>0.375</v>
      </c>
      <c r="Z413" s="64">
        <f t="shared" si="456"/>
        <v>0.375</v>
      </c>
      <c r="AA413" s="64">
        <f t="shared" si="457"/>
        <v>0</v>
      </c>
      <c r="AB413" s="64">
        <f t="shared" si="458"/>
        <v>0.375</v>
      </c>
      <c r="AC413" s="64">
        <f t="shared" ref="AC413:AC431" si="460">VLOOKUP($C$91,$D$3:$K$63,$A$73,0)*(B388-B387)</f>
        <v>0.375</v>
      </c>
      <c r="AD413" s="64">
        <f>VLOOKUP($C$92,$D$3:$K$63,$A$73,0)*(B387-B386)</f>
        <v>0.375</v>
      </c>
      <c r="AE413" s="64">
        <f>VLOOKUP($C$93,$D$3:$K$63,$A$73,0)*B386</f>
        <v>0</v>
      </c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54">
        <f t="shared" si="427"/>
        <v>2.25</v>
      </c>
      <c r="BP413" s="53">
        <v>2027</v>
      </c>
      <c r="BQ413" s="61">
        <f t="shared" si="428"/>
        <v>0</v>
      </c>
      <c r="BR413" s="61">
        <f t="shared" si="428"/>
        <v>0</v>
      </c>
      <c r="BS413" s="61">
        <f t="shared" si="428"/>
        <v>0</v>
      </c>
      <c r="BT413" s="61">
        <f t="shared" si="428"/>
        <v>0</v>
      </c>
      <c r="BU413" s="61">
        <f t="shared" si="428"/>
        <v>0</v>
      </c>
      <c r="BV413" s="61">
        <f t="shared" si="428"/>
        <v>0</v>
      </c>
      <c r="BW413" s="61">
        <f t="shared" si="428"/>
        <v>0</v>
      </c>
      <c r="BX413" s="61">
        <f t="shared" si="428"/>
        <v>0</v>
      </c>
      <c r="BY413" s="61">
        <f t="shared" si="428"/>
        <v>0</v>
      </c>
      <c r="BZ413" s="61">
        <f t="shared" si="428"/>
        <v>0</v>
      </c>
      <c r="CA413" s="61">
        <f t="shared" si="428"/>
        <v>0</v>
      </c>
      <c r="CB413" s="61">
        <f t="shared" si="428"/>
        <v>0</v>
      </c>
      <c r="CC413" s="61">
        <f t="shared" si="428"/>
        <v>0</v>
      </c>
      <c r="CD413" s="61">
        <f t="shared" si="428"/>
        <v>0</v>
      </c>
      <c r="CE413" s="61">
        <f t="shared" si="428"/>
        <v>0</v>
      </c>
      <c r="CF413" s="61">
        <f t="shared" si="428"/>
        <v>0</v>
      </c>
      <c r="CG413" s="61">
        <f t="shared" si="444"/>
        <v>0</v>
      </c>
      <c r="CH413" s="61">
        <f t="shared" si="444"/>
        <v>0</v>
      </c>
      <c r="CI413" s="61">
        <f t="shared" si="444"/>
        <v>0</v>
      </c>
      <c r="CJ413" s="61">
        <f t="shared" si="444"/>
        <v>0</v>
      </c>
      <c r="CK413" s="61">
        <f t="shared" si="444"/>
        <v>0.16666666666666699</v>
      </c>
      <c r="CL413" s="61">
        <f t="shared" si="444"/>
        <v>0.16666666666666699</v>
      </c>
      <c r="CM413" s="61">
        <f t="shared" si="444"/>
        <v>0.16666666666666699</v>
      </c>
      <c r="CN413" s="61">
        <f t="shared" si="444"/>
        <v>0</v>
      </c>
      <c r="CO413" s="61">
        <f t="shared" si="444"/>
        <v>0.16666666666666699</v>
      </c>
      <c r="CP413" s="61">
        <f t="shared" si="444"/>
        <v>0.16666666666666699</v>
      </c>
      <c r="CQ413" s="61">
        <f t="shared" si="444"/>
        <v>0.16666666666666699</v>
      </c>
      <c r="CR413" s="61">
        <f t="shared" si="444"/>
        <v>0</v>
      </c>
      <c r="CS413" s="61">
        <f t="shared" si="444"/>
        <v>0</v>
      </c>
      <c r="CT413" s="61">
        <f t="shared" si="444"/>
        <v>0</v>
      </c>
      <c r="CU413" s="61">
        <f t="shared" si="444"/>
        <v>0</v>
      </c>
      <c r="CV413" s="61">
        <f t="shared" si="444"/>
        <v>0</v>
      </c>
      <c r="CW413" s="61">
        <f t="shared" si="459"/>
        <v>0</v>
      </c>
      <c r="CX413" s="61">
        <f t="shared" si="448"/>
        <v>0</v>
      </c>
      <c r="CY413" s="61">
        <f t="shared" si="448"/>
        <v>0</v>
      </c>
      <c r="CZ413" s="61">
        <f t="shared" si="448"/>
        <v>0</v>
      </c>
      <c r="DA413" s="61">
        <f t="shared" si="448"/>
        <v>0</v>
      </c>
      <c r="DB413" s="61">
        <f t="shared" si="448"/>
        <v>0</v>
      </c>
      <c r="DC413" s="61">
        <f t="shared" si="445"/>
        <v>0</v>
      </c>
      <c r="DD413" s="61">
        <f t="shared" si="445"/>
        <v>0</v>
      </c>
      <c r="DE413" s="61">
        <f t="shared" si="445"/>
        <v>0</v>
      </c>
      <c r="DF413" s="61">
        <f t="shared" si="445"/>
        <v>0</v>
      </c>
      <c r="DG413" s="61">
        <f t="shared" si="445"/>
        <v>0</v>
      </c>
      <c r="DH413" s="61">
        <f t="shared" si="445"/>
        <v>0</v>
      </c>
      <c r="DI413" s="61">
        <f t="shared" si="445"/>
        <v>0</v>
      </c>
      <c r="DJ413" s="61">
        <f t="shared" si="445"/>
        <v>0</v>
      </c>
      <c r="DK413" s="61">
        <f t="shared" si="445"/>
        <v>0</v>
      </c>
      <c r="DL413" s="61">
        <f t="shared" si="445"/>
        <v>0</v>
      </c>
      <c r="DM413" s="61">
        <f t="shared" si="445"/>
        <v>0</v>
      </c>
      <c r="DN413" s="61">
        <f t="shared" si="445"/>
        <v>0</v>
      </c>
      <c r="DO413" s="61">
        <f t="shared" si="445"/>
        <v>0</v>
      </c>
      <c r="DP413" s="61">
        <f t="shared" si="445"/>
        <v>0</v>
      </c>
      <c r="DQ413" s="61">
        <f t="shared" si="445"/>
        <v>0</v>
      </c>
      <c r="DR413" s="61">
        <f t="shared" si="445"/>
        <v>0</v>
      </c>
      <c r="DS413" s="61">
        <f t="shared" si="446"/>
        <v>0</v>
      </c>
      <c r="DT413" s="61">
        <f t="shared" si="425"/>
        <v>0</v>
      </c>
      <c r="DU413" s="61">
        <f t="shared" si="425"/>
        <v>0</v>
      </c>
      <c r="DV413" s="61">
        <f t="shared" si="425"/>
        <v>0</v>
      </c>
      <c r="DW413" s="61">
        <f t="shared" si="425"/>
        <v>0</v>
      </c>
      <c r="DX413" s="61">
        <f t="shared" si="425"/>
        <v>0</v>
      </c>
      <c r="DY413" s="61">
        <f t="shared" si="425"/>
        <v>0</v>
      </c>
      <c r="DZ413" s="61">
        <f t="shared" si="429"/>
        <v>1</v>
      </c>
    </row>
    <row r="414" spans="1:130">
      <c r="C414" s="53">
        <v>2028</v>
      </c>
      <c r="D414" s="64"/>
      <c r="E414" s="64"/>
      <c r="F414" s="64"/>
      <c r="G414" s="64"/>
      <c r="H414" s="64"/>
      <c r="I414" s="64"/>
      <c r="J414" s="64"/>
      <c r="K414" s="64"/>
      <c r="L414" s="64">
        <f t="shared" si="438"/>
        <v>0</v>
      </c>
      <c r="M414" s="64">
        <f t="shared" si="439"/>
        <v>0</v>
      </c>
      <c r="N414" s="64">
        <f t="shared" si="440"/>
        <v>0</v>
      </c>
      <c r="O414" s="64">
        <f t="shared" si="441"/>
        <v>0</v>
      </c>
      <c r="P414" s="64">
        <f t="shared" si="442"/>
        <v>0</v>
      </c>
      <c r="Q414" s="64">
        <f t="shared" si="443"/>
        <v>0</v>
      </c>
      <c r="R414" s="64">
        <f t="shared" si="447"/>
        <v>0</v>
      </c>
      <c r="S414" s="64">
        <f t="shared" si="449"/>
        <v>0</v>
      </c>
      <c r="T414" s="64">
        <f t="shared" si="450"/>
        <v>0</v>
      </c>
      <c r="U414" s="64">
        <f t="shared" si="451"/>
        <v>0</v>
      </c>
      <c r="V414" s="64">
        <f t="shared" si="452"/>
        <v>0</v>
      </c>
      <c r="W414" s="64">
        <f t="shared" si="453"/>
        <v>0</v>
      </c>
      <c r="X414" s="64">
        <f t="shared" si="454"/>
        <v>0.375</v>
      </c>
      <c r="Y414" s="64">
        <f t="shared" si="455"/>
        <v>0.375</v>
      </c>
      <c r="Z414" s="64">
        <f t="shared" si="456"/>
        <v>0.375</v>
      </c>
      <c r="AA414" s="64">
        <f t="shared" si="457"/>
        <v>0</v>
      </c>
      <c r="AB414" s="64">
        <f t="shared" si="458"/>
        <v>0.375</v>
      </c>
      <c r="AC414" s="64">
        <f t="shared" si="460"/>
        <v>0.375</v>
      </c>
      <c r="AD414" s="64">
        <f t="shared" ref="AD414:AD432" si="461">VLOOKUP($C$92,$D$3:$K$63,$A$73,0)*(B388-B387)</f>
        <v>0.375</v>
      </c>
      <c r="AE414" s="64">
        <f>VLOOKUP($C$93,$D$3:$K$63,$A$73,0)*(B387-B386)</f>
        <v>0.375</v>
      </c>
      <c r="AF414" s="64">
        <f>VLOOKUP($C$94,$D$3:$K$63,$A$73,0)*B386</f>
        <v>0</v>
      </c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54">
        <f t="shared" si="427"/>
        <v>2.625</v>
      </c>
      <c r="BP414" s="53">
        <v>2028</v>
      </c>
      <c r="BQ414" s="61">
        <f t="shared" si="428"/>
        <v>0</v>
      </c>
      <c r="BR414" s="61">
        <f t="shared" si="428"/>
        <v>0</v>
      </c>
      <c r="BS414" s="61">
        <f t="shared" si="428"/>
        <v>0</v>
      </c>
      <c r="BT414" s="61">
        <f t="shared" si="428"/>
        <v>0</v>
      </c>
      <c r="BU414" s="61">
        <f t="shared" si="428"/>
        <v>0</v>
      </c>
      <c r="BV414" s="61">
        <f t="shared" si="428"/>
        <v>0</v>
      </c>
      <c r="BW414" s="61">
        <f t="shared" si="428"/>
        <v>0</v>
      </c>
      <c r="BX414" s="61">
        <f t="shared" si="428"/>
        <v>0</v>
      </c>
      <c r="BY414" s="61">
        <f t="shared" si="428"/>
        <v>0</v>
      </c>
      <c r="BZ414" s="61">
        <f t="shared" si="428"/>
        <v>0</v>
      </c>
      <c r="CA414" s="61">
        <f t="shared" si="428"/>
        <v>0</v>
      </c>
      <c r="CB414" s="61">
        <f t="shared" si="428"/>
        <v>0</v>
      </c>
      <c r="CC414" s="61">
        <f t="shared" si="428"/>
        <v>0</v>
      </c>
      <c r="CD414" s="61">
        <f t="shared" si="428"/>
        <v>0</v>
      </c>
      <c r="CE414" s="61">
        <f t="shared" si="428"/>
        <v>0</v>
      </c>
      <c r="CF414" s="61">
        <f t="shared" si="428"/>
        <v>0</v>
      </c>
      <c r="CG414" s="61">
        <f t="shared" si="444"/>
        <v>0</v>
      </c>
      <c r="CH414" s="61">
        <f t="shared" si="444"/>
        <v>0</v>
      </c>
      <c r="CI414" s="61">
        <f t="shared" si="444"/>
        <v>0</v>
      </c>
      <c r="CJ414" s="61">
        <f t="shared" si="444"/>
        <v>0</v>
      </c>
      <c r="CK414" s="61">
        <f t="shared" si="444"/>
        <v>0.14285714285714299</v>
      </c>
      <c r="CL414" s="61">
        <f t="shared" si="444"/>
        <v>0.14285714285714299</v>
      </c>
      <c r="CM414" s="61">
        <f t="shared" si="444"/>
        <v>0.14285714285714299</v>
      </c>
      <c r="CN414" s="61">
        <f t="shared" si="444"/>
        <v>0</v>
      </c>
      <c r="CO414" s="61">
        <f t="shared" si="444"/>
        <v>0.14285714285714299</v>
      </c>
      <c r="CP414" s="61">
        <f t="shared" si="444"/>
        <v>0.14285714285714299</v>
      </c>
      <c r="CQ414" s="61">
        <f t="shared" si="444"/>
        <v>0.14285714285714299</v>
      </c>
      <c r="CR414" s="61">
        <f t="shared" si="444"/>
        <v>0.14285714285714299</v>
      </c>
      <c r="CS414" s="61">
        <f t="shared" si="444"/>
        <v>0</v>
      </c>
      <c r="CT414" s="61">
        <f t="shared" si="444"/>
        <v>0</v>
      </c>
      <c r="CU414" s="61">
        <f t="shared" si="444"/>
        <v>0</v>
      </c>
      <c r="CV414" s="61">
        <f t="shared" si="444"/>
        <v>0</v>
      </c>
      <c r="CW414" s="61">
        <f t="shared" si="459"/>
        <v>0</v>
      </c>
      <c r="CX414" s="61">
        <f t="shared" si="448"/>
        <v>0</v>
      </c>
      <c r="CY414" s="61">
        <f t="shared" si="448"/>
        <v>0</v>
      </c>
      <c r="CZ414" s="61">
        <f t="shared" si="448"/>
        <v>0</v>
      </c>
      <c r="DA414" s="61">
        <f t="shared" si="448"/>
        <v>0</v>
      </c>
      <c r="DB414" s="61">
        <f t="shared" si="448"/>
        <v>0</v>
      </c>
      <c r="DC414" s="61">
        <f t="shared" si="445"/>
        <v>0</v>
      </c>
      <c r="DD414" s="61">
        <f t="shared" si="445"/>
        <v>0</v>
      </c>
      <c r="DE414" s="61">
        <f t="shared" si="445"/>
        <v>0</v>
      </c>
      <c r="DF414" s="61">
        <f t="shared" si="445"/>
        <v>0</v>
      </c>
      <c r="DG414" s="61">
        <f t="shared" si="445"/>
        <v>0</v>
      </c>
      <c r="DH414" s="61">
        <f t="shared" si="445"/>
        <v>0</v>
      </c>
      <c r="DI414" s="61">
        <f t="shared" si="445"/>
        <v>0</v>
      </c>
      <c r="DJ414" s="61">
        <f t="shared" si="445"/>
        <v>0</v>
      </c>
      <c r="DK414" s="61">
        <f t="shared" si="445"/>
        <v>0</v>
      </c>
      <c r="DL414" s="61">
        <f t="shared" si="445"/>
        <v>0</v>
      </c>
      <c r="DM414" s="61">
        <f t="shared" si="445"/>
        <v>0</v>
      </c>
      <c r="DN414" s="61">
        <f t="shared" si="445"/>
        <v>0</v>
      </c>
      <c r="DO414" s="61">
        <f t="shared" si="445"/>
        <v>0</v>
      </c>
      <c r="DP414" s="61">
        <f t="shared" si="445"/>
        <v>0</v>
      </c>
      <c r="DQ414" s="61">
        <f t="shared" si="445"/>
        <v>0</v>
      </c>
      <c r="DR414" s="61">
        <f t="shared" si="445"/>
        <v>0</v>
      </c>
      <c r="DS414" s="61">
        <f t="shared" si="446"/>
        <v>0</v>
      </c>
      <c r="DT414" s="61">
        <f t="shared" si="425"/>
        <v>0</v>
      </c>
      <c r="DU414" s="61">
        <f t="shared" si="425"/>
        <v>0</v>
      </c>
      <c r="DV414" s="61">
        <f t="shared" si="425"/>
        <v>0</v>
      </c>
      <c r="DW414" s="61">
        <f t="shared" si="425"/>
        <v>0</v>
      </c>
      <c r="DX414" s="61">
        <f t="shared" si="425"/>
        <v>0</v>
      </c>
      <c r="DY414" s="61">
        <f t="shared" si="425"/>
        <v>0</v>
      </c>
      <c r="DZ414" s="61">
        <f t="shared" si="429"/>
        <v>1</v>
      </c>
    </row>
    <row r="415" spans="1:130">
      <c r="C415" s="53">
        <v>2029</v>
      </c>
      <c r="D415" s="64"/>
      <c r="E415" s="64"/>
      <c r="F415" s="64"/>
      <c r="G415" s="64"/>
      <c r="H415" s="64"/>
      <c r="I415" s="64"/>
      <c r="J415" s="64"/>
      <c r="K415" s="64"/>
      <c r="L415" s="64"/>
      <c r="M415" s="64">
        <f t="shared" si="439"/>
        <v>0</v>
      </c>
      <c r="N415" s="64">
        <f t="shared" si="440"/>
        <v>0</v>
      </c>
      <c r="O415" s="64">
        <f t="shared" si="441"/>
        <v>0</v>
      </c>
      <c r="P415" s="64">
        <f t="shared" si="442"/>
        <v>0</v>
      </c>
      <c r="Q415" s="64">
        <f t="shared" si="443"/>
        <v>0</v>
      </c>
      <c r="R415" s="64">
        <f t="shared" si="447"/>
        <v>0</v>
      </c>
      <c r="S415" s="64">
        <f t="shared" si="449"/>
        <v>0</v>
      </c>
      <c r="T415" s="64">
        <f t="shared" si="450"/>
        <v>0</v>
      </c>
      <c r="U415" s="64">
        <f t="shared" si="451"/>
        <v>0</v>
      </c>
      <c r="V415" s="64">
        <f t="shared" si="452"/>
        <v>0</v>
      </c>
      <c r="W415" s="64">
        <f t="shared" si="453"/>
        <v>0</v>
      </c>
      <c r="X415" s="64">
        <f t="shared" si="454"/>
        <v>0</v>
      </c>
      <c r="Y415" s="64">
        <f t="shared" si="455"/>
        <v>0.375</v>
      </c>
      <c r="Z415" s="64">
        <f t="shared" si="456"/>
        <v>0.375</v>
      </c>
      <c r="AA415" s="64">
        <f t="shared" si="457"/>
        <v>0</v>
      </c>
      <c r="AB415" s="64">
        <f t="shared" si="458"/>
        <v>0.375</v>
      </c>
      <c r="AC415" s="64">
        <f t="shared" si="460"/>
        <v>0.375</v>
      </c>
      <c r="AD415" s="64">
        <f t="shared" si="461"/>
        <v>0.375</v>
      </c>
      <c r="AE415" s="64">
        <f t="shared" ref="AE415:AE433" si="462">VLOOKUP($C$93,$D$3:$K$63,$A$73,0)*(B388-B387)</f>
        <v>0.375</v>
      </c>
      <c r="AF415" s="64">
        <f>VLOOKUP($C$94,$D$3:$K$63,$A$73,0)*(B387-B386)</f>
        <v>0.375</v>
      </c>
      <c r="AG415" s="64">
        <f>VLOOKUP($C$95,$D$3:$K$63,$A$73,0)*B386</f>
        <v>0</v>
      </c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54">
        <f t="shared" si="427"/>
        <v>2.625</v>
      </c>
      <c r="BP415" s="53">
        <v>2029</v>
      </c>
      <c r="BQ415" s="61">
        <f t="shared" si="428"/>
        <v>0</v>
      </c>
      <c r="BR415" s="61">
        <f t="shared" si="428"/>
        <v>0</v>
      </c>
      <c r="BS415" s="61">
        <f t="shared" si="428"/>
        <v>0</v>
      </c>
      <c r="BT415" s="61">
        <f t="shared" si="428"/>
        <v>0</v>
      </c>
      <c r="BU415" s="61">
        <f t="shared" si="428"/>
        <v>0</v>
      </c>
      <c r="BV415" s="61">
        <f t="shared" si="428"/>
        <v>0</v>
      </c>
      <c r="BW415" s="61">
        <f t="shared" si="428"/>
        <v>0</v>
      </c>
      <c r="BX415" s="61">
        <f t="shared" si="428"/>
        <v>0</v>
      </c>
      <c r="BY415" s="61">
        <f t="shared" si="428"/>
        <v>0</v>
      </c>
      <c r="BZ415" s="61">
        <f t="shared" si="428"/>
        <v>0</v>
      </c>
      <c r="CA415" s="61">
        <f t="shared" si="428"/>
        <v>0</v>
      </c>
      <c r="CB415" s="61">
        <f t="shared" si="428"/>
        <v>0</v>
      </c>
      <c r="CC415" s="61">
        <f t="shared" si="428"/>
        <v>0</v>
      </c>
      <c r="CD415" s="61">
        <f t="shared" si="428"/>
        <v>0</v>
      </c>
      <c r="CE415" s="61">
        <f t="shared" si="428"/>
        <v>0</v>
      </c>
      <c r="CF415" s="61">
        <f t="shared" si="428"/>
        <v>0</v>
      </c>
      <c r="CG415" s="61">
        <f t="shared" si="444"/>
        <v>0</v>
      </c>
      <c r="CH415" s="61">
        <f t="shared" si="444"/>
        <v>0</v>
      </c>
      <c r="CI415" s="61">
        <f t="shared" si="444"/>
        <v>0</v>
      </c>
      <c r="CJ415" s="61">
        <f t="shared" si="444"/>
        <v>0</v>
      </c>
      <c r="CK415" s="61">
        <f t="shared" si="444"/>
        <v>0</v>
      </c>
      <c r="CL415" s="61">
        <f t="shared" si="444"/>
        <v>0.14285714285714299</v>
      </c>
      <c r="CM415" s="61">
        <f t="shared" si="444"/>
        <v>0.14285714285714299</v>
      </c>
      <c r="CN415" s="61">
        <f t="shared" si="444"/>
        <v>0</v>
      </c>
      <c r="CO415" s="61">
        <f t="shared" si="444"/>
        <v>0.14285714285714299</v>
      </c>
      <c r="CP415" s="61">
        <f t="shared" si="444"/>
        <v>0.14285714285714299</v>
      </c>
      <c r="CQ415" s="61">
        <f t="shared" si="444"/>
        <v>0.14285714285714299</v>
      </c>
      <c r="CR415" s="61">
        <f t="shared" si="444"/>
        <v>0.14285714285714299</v>
      </c>
      <c r="CS415" s="61">
        <f t="shared" si="444"/>
        <v>0.14285714285714299</v>
      </c>
      <c r="CT415" s="61">
        <f t="shared" si="444"/>
        <v>0</v>
      </c>
      <c r="CU415" s="61">
        <f t="shared" si="444"/>
        <v>0</v>
      </c>
      <c r="CV415" s="61">
        <f t="shared" si="444"/>
        <v>0</v>
      </c>
      <c r="CW415" s="61">
        <f t="shared" si="459"/>
        <v>0</v>
      </c>
      <c r="CX415" s="61">
        <f t="shared" si="448"/>
        <v>0</v>
      </c>
      <c r="CY415" s="61">
        <f t="shared" si="448"/>
        <v>0</v>
      </c>
      <c r="CZ415" s="61">
        <f t="shared" si="448"/>
        <v>0</v>
      </c>
      <c r="DA415" s="61">
        <f t="shared" si="448"/>
        <v>0</v>
      </c>
      <c r="DB415" s="61">
        <f t="shared" si="448"/>
        <v>0</v>
      </c>
      <c r="DC415" s="61">
        <f t="shared" si="445"/>
        <v>0</v>
      </c>
      <c r="DD415" s="61">
        <f t="shared" si="445"/>
        <v>0</v>
      </c>
      <c r="DE415" s="61">
        <f t="shared" si="445"/>
        <v>0</v>
      </c>
      <c r="DF415" s="61">
        <f t="shared" si="445"/>
        <v>0</v>
      </c>
      <c r="DG415" s="61">
        <f t="shared" si="445"/>
        <v>0</v>
      </c>
      <c r="DH415" s="61">
        <f t="shared" si="445"/>
        <v>0</v>
      </c>
      <c r="DI415" s="61">
        <f t="shared" si="445"/>
        <v>0</v>
      </c>
      <c r="DJ415" s="61">
        <f t="shared" si="445"/>
        <v>0</v>
      </c>
      <c r="DK415" s="61">
        <f t="shared" si="445"/>
        <v>0</v>
      </c>
      <c r="DL415" s="61">
        <f t="shared" si="445"/>
        <v>0</v>
      </c>
      <c r="DM415" s="61">
        <f t="shared" si="445"/>
        <v>0</v>
      </c>
      <c r="DN415" s="61">
        <f t="shared" si="445"/>
        <v>0</v>
      </c>
      <c r="DO415" s="61">
        <f t="shared" si="445"/>
        <v>0</v>
      </c>
      <c r="DP415" s="61">
        <f t="shared" si="445"/>
        <v>0</v>
      </c>
      <c r="DQ415" s="61">
        <f t="shared" si="445"/>
        <v>0</v>
      </c>
      <c r="DR415" s="61">
        <f t="shared" si="445"/>
        <v>0</v>
      </c>
      <c r="DS415" s="61">
        <f t="shared" si="446"/>
        <v>0</v>
      </c>
      <c r="DT415" s="61">
        <f t="shared" si="425"/>
        <v>0</v>
      </c>
      <c r="DU415" s="61">
        <f t="shared" si="425"/>
        <v>0</v>
      </c>
      <c r="DV415" s="61">
        <f t="shared" si="425"/>
        <v>0</v>
      </c>
      <c r="DW415" s="61">
        <f t="shared" si="425"/>
        <v>0</v>
      </c>
      <c r="DX415" s="61">
        <f t="shared" si="425"/>
        <v>0</v>
      </c>
      <c r="DY415" s="61">
        <f t="shared" si="425"/>
        <v>0</v>
      </c>
      <c r="DZ415" s="61">
        <f t="shared" si="429"/>
        <v>1</v>
      </c>
    </row>
    <row r="416" spans="1:130">
      <c r="C416" s="53">
        <v>2030</v>
      </c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>
        <f t="shared" si="440"/>
        <v>0</v>
      </c>
      <c r="O416" s="64">
        <f t="shared" si="441"/>
        <v>0</v>
      </c>
      <c r="P416" s="64">
        <f t="shared" si="442"/>
        <v>0</v>
      </c>
      <c r="Q416" s="64">
        <f t="shared" si="443"/>
        <v>0</v>
      </c>
      <c r="R416" s="64">
        <f t="shared" si="447"/>
        <v>0</v>
      </c>
      <c r="S416" s="64">
        <f t="shared" si="449"/>
        <v>0</v>
      </c>
      <c r="T416" s="64">
        <f t="shared" si="450"/>
        <v>0</v>
      </c>
      <c r="U416" s="64">
        <f t="shared" si="451"/>
        <v>0</v>
      </c>
      <c r="V416" s="64">
        <f t="shared" si="452"/>
        <v>0</v>
      </c>
      <c r="W416" s="64">
        <f t="shared" si="453"/>
        <v>0</v>
      </c>
      <c r="X416" s="64">
        <f t="shared" si="454"/>
        <v>0</v>
      </c>
      <c r="Y416" s="64">
        <f t="shared" si="455"/>
        <v>0</v>
      </c>
      <c r="Z416" s="64">
        <f t="shared" si="456"/>
        <v>0.375</v>
      </c>
      <c r="AA416" s="64">
        <f t="shared" si="457"/>
        <v>0</v>
      </c>
      <c r="AB416" s="64">
        <f t="shared" si="458"/>
        <v>0.375</v>
      </c>
      <c r="AC416" s="64">
        <f t="shared" si="460"/>
        <v>0.375</v>
      </c>
      <c r="AD416" s="64">
        <f t="shared" si="461"/>
        <v>0.375</v>
      </c>
      <c r="AE416" s="64">
        <f t="shared" si="462"/>
        <v>0.375</v>
      </c>
      <c r="AF416" s="64">
        <f t="shared" ref="AF416:AF434" si="463">VLOOKUP($C$94,$D$3:$K$63,$A$73,0)*(B388-B387)</f>
        <v>0.375</v>
      </c>
      <c r="AG416" s="64">
        <f>VLOOKUP($C$95,$D$3:$K$63,$A$73,0)*(B387-B386)</f>
        <v>0.375</v>
      </c>
      <c r="AH416" s="64">
        <f>VLOOKUP($C$96,$D$3:$K$63,$A$73,0)*B386</f>
        <v>0</v>
      </c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54">
        <f t="shared" si="427"/>
        <v>2.625</v>
      </c>
      <c r="BP416" s="53">
        <v>2030</v>
      </c>
      <c r="BQ416" s="61">
        <f t="shared" si="428"/>
        <v>0</v>
      </c>
      <c r="BR416" s="61">
        <f t="shared" si="428"/>
        <v>0</v>
      </c>
      <c r="BS416" s="61">
        <f t="shared" si="428"/>
        <v>0</v>
      </c>
      <c r="BT416" s="61">
        <f t="shared" si="428"/>
        <v>0</v>
      </c>
      <c r="BU416" s="61">
        <f t="shared" si="428"/>
        <v>0</v>
      </c>
      <c r="BV416" s="61">
        <f t="shared" si="428"/>
        <v>0</v>
      </c>
      <c r="BW416" s="61">
        <f t="shared" si="428"/>
        <v>0</v>
      </c>
      <c r="BX416" s="61">
        <f t="shared" si="428"/>
        <v>0</v>
      </c>
      <c r="BY416" s="61">
        <f t="shared" si="428"/>
        <v>0</v>
      </c>
      <c r="BZ416" s="61">
        <f t="shared" si="428"/>
        <v>0</v>
      </c>
      <c r="CA416" s="61">
        <f t="shared" si="428"/>
        <v>0</v>
      </c>
      <c r="CB416" s="61">
        <f t="shared" si="428"/>
        <v>0</v>
      </c>
      <c r="CC416" s="61">
        <f t="shared" si="428"/>
        <v>0</v>
      </c>
      <c r="CD416" s="61">
        <f t="shared" si="428"/>
        <v>0</v>
      </c>
      <c r="CE416" s="61">
        <f t="shared" si="428"/>
        <v>0</v>
      </c>
      <c r="CF416" s="61">
        <f t="shared" si="428"/>
        <v>0</v>
      </c>
      <c r="CG416" s="61">
        <f t="shared" si="444"/>
        <v>0</v>
      </c>
      <c r="CH416" s="61">
        <f t="shared" si="444"/>
        <v>0</v>
      </c>
      <c r="CI416" s="61">
        <f t="shared" si="444"/>
        <v>0</v>
      </c>
      <c r="CJ416" s="61">
        <f t="shared" si="444"/>
        <v>0</v>
      </c>
      <c r="CK416" s="61">
        <f t="shared" si="444"/>
        <v>0</v>
      </c>
      <c r="CL416" s="61">
        <f t="shared" si="444"/>
        <v>0</v>
      </c>
      <c r="CM416" s="61">
        <f t="shared" si="444"/>
        <v>0.14285714285714299</v>
      </c>
      <c r="CN416" s="61">
        <f t="shared" si="444"/>
        <v>0</v>
      </c>
      <c r="CO416" s="61">
        <f t="shared" si="444"/>
        <v>0.14285714285714299</v>
      </c>
      <c r="CP416" s="61">
        <f t="shared" si="444"/>
        <v>0.14285714285714299</v>
      </c>
      <c r="CQ416" s="61">
        <f t="shared" si="444"/>
        <v>0.14285714285714299</v>
      </c>
      <c r="CR416" s="61">
        <f t="shared" si="444"/>
        <v>0.14285714285714299</v>
      </c>
      <c r="CS416" s="61">
        <f t="shared" si="444"/>
        <v>0.14285714285714299</v>
      </c>
      <c r="CT416" s="61">
        <f t="shared" si="444"/>
        <v>0.14285714285714299</v>
      </c>
      <c r="CU416" s="61">
        <f t="shared" si="444"/>
        <v>0</v>
      </c>
      <c r="CV416" s="61">
        <f t="shared" si="444"/>
        <v>0</v>
      </c>
      <c r="CW416" s="61">
        <f t="shared" si="459"/>
        <v>0</v>
      </c>
      <c r="CX416" s="61">
        <f t="shared" si="448"/>
        <v>0</v>
      </c>
      <c r="CY416" s="61">
        <f t="shared" si="448"/>
        <v>0</v>
      </c>
      <c r="CZ416" s="61">
        <f t="shared" si="448"/>
        <v>0</v>
      </c>
      <c r="DA416" s="61">
        <f t="shared" si="448"/>
        <v>0</v>
      </c>
      <c r="DB416" s="61">
        <f t="shared" si="448"/>
        <v>0</v>
      </c>
      <c r="DC416" s="61">
        <f t="shared" si="445"/>
        <v>0</v>
      </c>
      <c r="DD416" s="61">
        <f t="shared" si="445"/>
        <v>0</v>
      </c>
      <c r="DE416" s="61">
        <f t="shared" si="445"/>
        <v>0</v>
      </c>
      <c r="DF416" s="61">
        <f t="shared" si="445"/>
        <v>0</v>
      </c>
      <c r="DG416" s="61">
        <f t="shared" si="445"/>
        <v>0</v>
      </c>
      <c r="DH416" s="61">
        <f t="shared" si="445"/>
        <v>0</v>
      </c>
      <c r="DI416" s="61">
        <f t="shared" si="445"/>
        <v>0</v>
      </c>
      <c r="DJ416" s="61">
        <f t="shared" si="445"/>
        <v>0</v>
      </c>
      <c r="DK416" s="61">
        <f t="shared" si="445"/>
        <v>0</v>
      </c>
      <c r="DL416" s="61">
        <f t="shared" si="445"/>
        <v>0</v>
      </c>
      <c r="DM416" s="61">
        <f t="shared" si="445"/>
        <v>0</v>
      </c>
      <c r="DN416" s="61">
        <f t="shared" si="445"/>
        <v>0</v>
      </c>
      <c r="DO416" s="61">
        <f t="shared" si="445"/>
        <v>0</v>
      </c>
      <c r="DP416" s="61">
        <f t="shared" si="445"/>
        <v>0</v>
      </c>
      <c r="DQ416" s="61">
        <f t="shared" si="445"/>
        <v>0</v>
      </c>
      <c r="DR416" s="61">
        <f t="shared" si="445"/>
        <v>0</v>
      </c>
      <c r="DS416" s="61">
        <f t="shared" si="446"/>
        <v>0</v>
      </c>
      <c r="DT416" s="61">
        <f t="shared" si="425"/>
        <v>0</v>
      </c>
      <c r="DU416" s="61">
        <f t="shared" si="425"/>
        <v>0</v>
      </c>
      <c r="DV416" s="61">
        <f t="shared" si="425"/>
        <v>0</v>
      </c>
      <c r="DW416" s="61">
        <f t="shared" si="425"/>
        <v>0</v>
      </c>
      <c r="DX416" s="61">
        <f t="shared" si="425"/>
        <v>0</v>
      </c>
      <c r="DY416" s="61">
        <f t="shared" si="425"/>
        <v>0</v>
      </c>
      <c r="DZ416" s="61">
        <f t="shared" si="429"/>
        <v>1</v>
      </c>
    </row>
    <row r="417" spans="3:130">
      <c r="C417" s="53">
        <v>2031</v>
      </c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>
        <f t="shared" si="441"/>
        <v>0</v>
      </c>
      <c r="P417" s="64">
        <f t="shared" si="442"/>
        <v>0</v>
      </c>
      <c r="Q417" s="64">
        <f t="shared" si="443"/>
        <v>0</v>
      </c>
      <c r="R417" s="64">
        <f t="shared" si="447"/>
        <v>0</v>
      </c>
      <c r="S417" s="64">
        <f t="shared" si="449"/>
        <v>0</v>
      </c>
      <c r="T417" s="64">
        <f t="shared" si="450"/>
        <v>0</v>
      </c>
      <c r="U417" s="64">
        <f t="shared" si="451"/>
        <v>0</v>
      </c>
      <c r="V417" s="64">
        <f t="shared" si="452"/>
        <v>0</v>
      </c>
      <c r="W417" s="64">
        <f t="shared" si="453"/>
        <v>0</v>
      </c>
      <c r="X417" s="64">
        <f t="shared" si="454"/>
        <v>0</v>
      </c>
      <c r="Y417" s="64">
        <f t="shared" si="455"/>
        <v>0</v>
      </c>
      <c r="Z417" s="64">
        <f t="shared" si="456"/>
        <v>0</v>
      </c>
      <c r="AA417" s="64">
        <f t="shared" si="457"/>
        <v>0</v>
      </c>
      <c r="AB417" s="64">
        <f t="shared" si="458"/>
        <v>0.375</v>
      </c>
      <c r="AC417" s="64">
        <f t="shared" si="460"/>
        <v>0.375</v>
      </c>
      <c r="AD417" s="64">
        <f t="shared" si="461"/>
        <v>0.375</v>
      </c>
      <c r="AE417" s="64">
        <f t="shared" si="462"/>
        <v>0.375</v>
      </c>
      <c r="AF417" s="64">
        <f t="shared" si="463"/>
        <v>0.375</v>
      </c>
      <c r="AG417" s="64">
        <f t="shared" ref="AG417:AG435" si="464">VLOOKUP($C$95,$D$3:$K$63,$A$73,0)*(B388-B387)</f>
        <v>0.375</v>
      </c>
      <c r="AH417" s="64">
        <f>VLOOKUP($C$96,$D$3:$K$63,$A$73,0)*(B387-B386)</f>
        <v>0.375</v>
      </c>
      <c r="AI417" s="64">
        <f>VLOOKUP($C$97,$D$3:$K$63,$A$73,0)*B386</f>
        <v>0</v>
      </c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54">
        <f t="shared" si="427"/>
        <v>2.625</v>
      </c>
      <c r="BP417" s="53">
        <v>2031</v>
      </c>
      <c r="BQ417" s="61">
        <f t="shared" ref="BQ417:CF432" si="465">D417/$BM417</f>
        <v>0</v>
      </c>
      <c r="BR417" s="61">
        <f t="shared" si="465"/>
        <v>0</v>
      </c>
      <c r="BS417" s="61">
        <f t="shared" si="465"/>
        <v>0</v>
      </c>
      <c r="BT417" s="61">
        <f t="shared" si="465"/>
        <v>0</v>
      </c>
      <c r="BU417" s="61">
        <f t="shared" si="465"/>
        <v>0</v>
      </c>
      <c r="BV417" s="61">
        <f t="shared" si="465"/>
        <v>0</v>
      </c>
      <c r="BW417" s="61">
        <f t="shared" si="465"/>
        <v>0</v>
      </c>
      <c r="BX417" s="61">
        <f t="shared" si="465"/>
        <v>0</v>
      </c>
      <c r="BY417" s="61">
        <f t="shared" si="465"/>
        <v>0</v>
      </c>
      <c r="BZ417" s="61">
        <f t="shared" si="465"/>
        <v>0</v>
      </c>
      <c r="CA417" s="61">
        <f t="shared" si="465"/>
        <v>0</v>
      </c>
      <c r="CB417" s="61">
        <f t="shared" si="465"/>
        <v>0</v>
      </c>
      <c r="CC417" s="61">
        <f t="shared" si="465"/>
        <v>0</v>
      </c>
      <c r="CD417" s="61">
        <f t="shared" si="465"/>
        <v>0</v>
      </c>
      <c r="CE417" s="61">
        <f t="shared" si="465"/>
        <v>0</v>
      </c>
      <c r="CF417" s="61">
        <f t="shared" si="465"/>
        <v>0</v>
      </c>
      <c r="CG417" s="61">
        <f t="shared" si="444"/>
        <v>0</v>
      </c>
      <c r="CH417" s="61">
        <f t="shared" si="444"/>
        <v>0</v>
      </c>
      <c r="CI417" s="61">
        <f t="shared" si="444"/>
        <v>0</v>
      </c>
      <c r="CJ417" s="61">
        <f t="shared" si="444"/>
        <v>0</v>
      </c>
      <c r="CK417" s="61">
        <f t="shared" si="444"/>
        <v>0</v>
      </c>
      <c r="CL417" s="61">
        <f t="shared" si="444"/>
        <v>0</v>
      </c>
      <c r="CM417" s="61">
        <f t="shared" si="444"/>
        <v>0</v>
      </c>
      <c r="CN417" s="61">
        <f t="shared" si="444"/>
        <v>0</v>
      </c>
      <c r="CO417" s="61">
        <f t="shared" si="444"/>
        <v>0.14285714285714299</v>
      </c>
      <c r="CP417" s="61">
        <f t="shared" si="444"/>
        <v>0.14285714285714299</v>
      </c>
      <c r="CQ417" s="61">
        <f t="shared" si="444"/>
        <v>0.14285714285714299</v>
      </c>
      <c r="CR417" s="61">
        <f t="shared" si="444"/>
        <v>0.14285714285714299</v>
      </c>
      <c r="CS417" s="61">
        <f t="shared" si="444"/>
        <v>0.14285714285714299</v>
      </c>
      <c r="CT417" s="61">
        <f t="shared" si="444"/>
        <v>0.14285714285714299</v>
      </c>
      <c r="CU417" s="61">
        <f t="shared" si="444"/>
        <v>0.14285714285714299</v>
      </c>
      <c r="CV417" s="61">
        <f t="shared" si="444"/>
        <v>0</v>
      </c>
      <c r="CW417" s="61">
        <f t="shared" si="459"/>
        <v>0</v>
      </c>
      <c r="CX417" s="61">
        <f t="shared" si="448"/>
        <v>0</v>
      </c>
      <c r="CY417" s="61">
        <f t="shared" si="448"/>
        <v>0</v>
      </c>
      <c r="CZ417" s="61">
        <f t="shared" si="448"/>
        <v>0</v>
      </c>
      <c r="DA417" s="61">
        <f t="shared" si="448"/>
        <v>0</v>
      </c>
      <c r="DB417" s="61">
        <f t="shared" si="448"/>
        <v>0</v>
      </c>
      <c r="DC417" s="61">
        <f t="shared" si="445"/>
        <v>0</v>
      </c>
      <c r="DD417" s="61">
        <f t="shared" si="445"/>
        <v>0</v>
      </c>
      <c r="DE417" s="61">
        <f t="shared" si="445"/>
        <v>0</v>
      </c>
      <c r="DF417" s="61">
        <f t="shared" si="445"/>
        <v>0</v>
      </c>
      <c r="DG417" s="61">
        <f t="shared" si="445"/>
        <v>0</v>
      </c>
      <c r="DH417" s="61">
        <f t="shared" si="445"/>
        <v>0</v>
      </c>
      <c r="DI417" s="61">
        <f t="shared" si="445"/>
        <v>0</v>
      </c>
      <c r="DJ417" s="61">
        <f t="shared" si="445"/>
        <v>0</v>
      </c>
      <c r="DK417" s="61">
        <f t="shared" si="445"/>
        <v>0</v>
      </c>
      <c r="DL417" s="61">
        <f t="shared" si="445"/>
        <v>0</v>
      </c>
      <c r="DM417" s="61">
        <f t="shared" si="445"/>
        <v>0</v>
      </c>
      <c r="DN417" s="61">
        <f t="shared" si="445"/>
        <v>0</v>
      </c>
      <c r="DO417" s="61">
        <f t="shared" si="445"/>
        <v>0</v>
      </c>
      <c r="DP417" s="61">
        <f t="shared" si="445"/>
        <v>0</v>
      </c>
      <c r="DQ417" s="61">
        <f t="shared" ref="DQ417:DR446" si="466">BD417/$BM417</f>
        <v>0</v>
      </c>
      <c r="DR417" s="61">
        <f t="shared" si="466"/>
        <v>0</v>
      </c>
      <c r="DS417" s="61">
        <f t="shared" si="446"/>
        <v>0</v>
      </c>
      <c r="DT417" s="61">
        <f t="shared" si="425"/>
        <v>0</v>
      </c>
      <c r="DU417" s="61">
        <f t="shared" si="425"/>
        <v>0</v>
      </c>
      <c r="DV417" s="61">
        <f t="shared" si="425"/>
        <v>0</v>
      </c>
      <c r="DW417" s="61">
        <f t="shared" si="425"/>
        <v>0</v>
      </c>
      <c r="DX417" s="61">
        <f t="shared" si="425"/>
        <v>0</v>
      </c>
      <c r="DY417" s="61">
        <f t="shared" si="425"/>
        <v>0</v>
      </c>
      <c r="DZ417" s="61">
        <f t="shared" si="429"/>
        <v>1</v>
      </c>
    </row>
    <row r="418" spans="3:130">
      <c r="C418" s="53">
        <v>2032</v>
      </c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>
        <f t="shared" si="442"/>
        <v>0</v>
      </c>
      <c r="Q418" s="64">
        <f t="shared" si="443"/>
        <v>0</v>
      </c>
      <c r="R418" s="64">
        <f t="shared" si="447"/>
        <v>0</v>
      </c>
      <c r="S418" s="64">
        <f t="shared" si="449"/>
        <v>0</v>
      </c>
      <c r="T418" s="64">
        <f t="shared" si="450"/>
        <v>0</v>
      </c>
      <c r="U418" s="64">
        <f t="shared" si="451"/>
        <v>0</v>
      </c>
      <c r="V418" s="64">
        <f t="shared" si="452"/>
        <v>0</v>
      </c>
      <c r="W418" s="64">
        <f t="shared" si="453"/>
        <v>0</v>
      </c>
      <c r="X418" s="64">
        <f t="shared" si="454"/>
        <v>0</v>
      </c>
      <c r="Y418" s="64">
        <f t="shared" si="455"/>
        <v>0</v>
      </c>
      <c r="Z418" s="64">
        <f t="shared" si="456"/>
        <v>0</v>
      </c>
      <c r="AA418" s="64">
        <f t="shared" si="457"/>
        <v>0</v>
      </c>
      <c r="AB418" s="64">
        <f t="shared" si="458"/>
        <v>0.375</v>
      </c>
      <c r="AC418" s="64">
        <f t="shared" si="460"/>
        <v>0.375</v>
      </c>
      <c r="AD418" s="64">
        <f t="shared" si="461"/>
        <v>0.375</v>
      </c>
      <c r="AE418" s="64">
        <f t="shared" si="462"/>
        <v>0.375</v>
      </c>
      <c r="AF418" s="64">
        <f t="shared" si="463"/>
        <v>0.375</v>
      </c>
      <c r="AG418" s="64">
        <f t="shared" si="464"/>
        <v>0.375</v>
      </c>
      <c r="AH418" s="64">
        <f t="shared" ref="AH418:AH436" si="467">VLOOKUP($C$96,$D$3:$K$63,$A$73,0)*(B388-B387)</f>
        <v>0.375</v>
      </c>
      <c r="AI418" s="64">
        <f>VLOOKUP($C$97,$D$3:$K$63,$A$73,0)*(B387-B386)</f>
        <v>0.375</v>
      </c>
      <c r="AJ418" s="64">
        <f>VLOOKUP($C$98,$D$3:$K$63,$A$73,0)*B386</f>
        <v>0</v>
      </c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54">
        <f t="shared" si="427"/>
        <v>3</v>
      </c>
      <c r="BP418" s="53">
        <v>2032</v>
      </c>
      <c r="BQ418" s="61">
        <f t="shared" si="465"/>
        <v>0</v>
      </c>
      <c r="BR418" s="61">
        <f t="shared" si="465"/>
        <v>0</v>
      </c>
      <c r="BS418" s="61">
        <f t="shared" si="465"/>
        <v>0</v>
      </c>
      <c r="BT418" s="61">
        <f t="shared" si="465"/>
        <v>0</v>
      </c>
      <c r="BU418" s="61">
        <f t="shared" si="465"/>
        <v>0</v>
      </c>
      <c r="BV418" s="61">
        <f t="shared" si="465"/>
        <v>0</v>
      </c>
      <c r="BW418" s="61">
        <f t="shared" si="465"/>
        <v>0</v>
      </c>
      <c r="BX418" s="61">
        <f t="shared" si="465"/>
        <v>0</v>
      </c>
      <c r="BY418" s="61">
        <f t="shared" si="465"/>
        <v>0</v>
      </c>
      <c r="BZ418" s="61">
        <f t="shared" si="465"/>
        <v>0</v>
      </c>
      <c r="CA418" s="61">
        <f t="shared" si="465"/>
        <v>0</v>
      </c>
      <c r="CB418" s="61">
        <f t="shared" si="465"/>
        <v>0</v>
      </c>
      <c r="CC418" s="61">
        <f t="shared" si="465"/>
        <v>0</v>
      </c>
      <c r="CD418" s="61">
        <f t="shared" si="465"/>
        <v>0</v>
      </c>
      <c r="CE418" s="61">
        <f t="shared" si="465"/>
        <v>0</v>
      </c>
      <c r="CF418" s="61">
        <f t="shared" si="465"/>
        <v>0</v>
      </c>
      <c r="CG418" s="61">
        <f t="shared" si="444"/>
        <v>0</v>
      </c>
      <c r="CH418" s="61">
        <f t="shared" si="444"/>
        <v>0</v>
      </c>
      <c r="CI418" s="61">
        <f t="shared" si="444"/>
        <v>0</v>
      </c>
      <c r="CJ418" s="61">
        <f t="shared" si="444"/>
        <v>0</v>
      </c>
      <c r="CK418" s="61">
        <f t="shared" si="444"/>
        <v>0</v>
      </c>
      <c r="CL418" s="61">
        <f t="shared" si="444"/>
        <v>0</v>
      </c>
      <c r="CM418" s="61">
        <f t="shared" si="444"/>
        <v>0</v>
      </c>
      <c r="CN418" s="61">
        <f t="shared" si="444"/>
        <v>0</v>
      </c>
      <c r="CO418" s="61">
        <f t="shared" si="444"/>
        <v>0.125</v>
      </c>
      <c r="CP418" s="61">
        <f t="shared" si="444"/>
        <v>0.125</v>
      </c>
      <c r="CQ418" s="61">
        <f t="shared" si="444"/>
        <v>0.125</v>
      </c>
      <c r="CR418" s="61">
        <f t="shared" si="444"/>
        <v>0.125</v>
      </c>
      <c r="CS418" s="61">
        <f t="shared" si="444"/>
        <v>0.125</v>
      </c>
      <c r="CT418" s="61">
        <f t="shared" si="444"/>
        <v>0.125</v>
      </c>
      <c r="CU418" s="61">
        <f t="shared" si="444"/>
        <v>0.125</v>
      </c>
      <c r="CV418" s="61">
        <f t="shared" si="444"/>
        <v>0.125</v>
      </c>
      <c r="CW418" s="61">
        <f t="shared" si="459"/>
        <v>0</v>
      </c>
      <c r="CX418" s="61">
        <f t="shared" si="448"/>
        <v>0</v>
      </c>
      <c r="CY418" s="61">
        <f t="shared" si="448"/>
        <v>0</v>
      </c>
      <c r="CZ418" s="61">
        <f t="shared" si="448"/>
        <v>0</v>
      </c>
      <c r="DA418" s="61">
        <f t="shared" si="448"/>
        <v>0</v>
      </c>
      <c r="DB418" s="61">
        <f t="shared" si="448"/>
        <v>0</v>
      </c>
      <c r="DC418" s="61">
        <f t="shared" si="448"/>
        <v>0</v>
      </c>
      <c r="DD418" s="61">
        <f t="shared" si="448"/>
        <v>0</v>
      </c>
      <c r="DE418" s="61">
        <f t="shared" si="448"/>
        <v>0</v>
      </c>
      <c r="DF418" s="61">
        <f t="shared" si="448"/>
        <v>0</v>
      </c>
      <c r="DG418" s="61">
        <f t="shared" si="448"/>
        <v>0</v>
      </c>
      <c r="DH418" s="61">
        <f t="shared" si="448"/>
        <v>0</v>
      </c>
      <c r="DI418" s="61">
        <f t="shared" si="448"/>
        <v>0</v>
      </c>
      <c r="DJ418" s="61">
        <f t="shared" si="448"/>
        <v>0</v>
      </c>
      <c r="DK418" s="61">
        <f t="shared" si="448"/>
        <v>0</v>
      </c>
      <c r="DL418" s="61">
        <f t="shared" si="448"/>
        <v>0</v>
      </c>
      <c r="DM418" s="61">
        <f t="shared" si="448"/>
        <v>0</v>
      </c>
      <c r="DN418" s="61">
        <f t="shared" ref="DN418:DP446" si="468">BA418/$BM418</f>
        <v>0</v>
      </c>
      <c r="DO418" s="61">
        <f t="shared" si="468"/>
        <v>0</v>
      </c>
      <c r="DP418" s="61">
        <f t="shared" si="468"/>
        <v>0</v>
      </c>
      <c r="DQ418" s="61">
        <f t="shared" si="466"/>
        <v>0</v>
      </c>
      <c r="DR418" s="61">
        <f t="shared" si="466"/>
        <v>0</v>
      </c>
      <c r="DS418" s="61">
        <f t="shared" si="446"/>
        <v>0</v>
      </c>
      <c r="DT418" s="61">
        <f t="shared" si="425"/>
        <v>0</v>
      </c>
      <c r="DU418" s="61">
        <f t="shared" si="425"/>
        <v>0</v>
      </c>
      <c r="DV418" s="61">
        <f t="shared" si="425"/>
        <v>0</v>
      </c>
      <c r="DW418" s="61">
        <f t="shared" si="425"/>
        <v>0</v>
      </c>
      <c r="DX418" s="61">
        <f t="shared" si="425"/>
        <v>0</v>
      </c>
      <c r="DY418" s="61">
        <f t="shared" si="425"/>
        <v>0</v>
      </c>
      <c r="DZ418" s="61">
        <f t="shared" si="429"/>
        <v>1</v>
      </c>
    </row>
    <row r="419" spans="3:130">
      <c r="C419" s="53">
        <v>2033</v>
      </c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>
        <f t="shared" si="443"/>
        <v>0</v>
      </c>
      <c r="R419" s="64">
        <f t="shared" si="447"/>
        <v>0</v>
      </c>
      <c r="S419" s="64">
        <f t="shared" si="449"/>
        <v>0</v>
      </c>
      <c r="T419" s="64">
        <f t="shared" si="450"/>
        <v>0</v>
      </c>
      <c r="U419" s="64">
        <f t="shared" si="451"/>
        <v>0</v>
      </c>
      <c r="V419" s="64">
        <f t="shared" si="452"/>
        <v>0</v>
      </c>
      <c r="W419" s="64">
        <f t="shared" si="453"/>
        <v>0</v>
      </c>
      <c r="X419" s="64">
        <f t="shared" si="454"/>
        <v>0</v>
      </c>
      <c r="Y419" s="64">
        <f t="shared" si="455"/>
        <v>0</v>
      </c>
      <c r="Z419" s="64">
        <f t="shared" si="456"/>
        <v>0</v>
      </c>
      <c r="AA419" s="64">
        <f t="shared" si="457"/>
        <v>0</v>
      </c>
      <c r="AB419" s="64">
        <f t="shared" si="458"/>
        <v>0</v>
      </c>
      <c r="AC419" s="64">
        <f t="shared" si="460"/>
        <v>0.375</v>
      </c>
      <c r="AD419" s="64">
        <f t="shared" si="461"/>
        <v>0.375</v>
      </c>
      <c r="AE419" s="64">
        <f t="shared" si="462"/>
        <v>0.375</v>
      </c>
      <c r="AF419" s="64">
        <f t="shared" si="463"/>
        <v>0.375</v>
      </c>
      <c r="AG419" s="64">
        <f t="shared" si="464"/>
        <v>0.375</v>
      </c>
      <c r="AH419" s="64">
        <f t="shared" si="467"/>
        <v>0.375</v>
      </c>
      <c r="AI419" s="64">
        <f t="shared" ref="AI419:AI437" si="469">VLOOKUP($C$97,$D$3:$K$63,$A$73,0)*(B388-B387)</f>
        <v>0.375</v>
      </c>
      <c r="AJ419" s="64">
        <f>VLOOKUP($C$98,$D$3:$K$63,$A$73,0)*(B387-B386)</f>
        <v>0.375</v>
      </c>
      <c r="AK419" s="64">
        <f>VLOOKUP($C$99,$D$3:$K$63,$A$73,0)*B386</f>
        <v>0</v>
      </c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54">
        <f t="shared" si="427"/>
        <v>3</v>
      </c>
      <c r="BP419" s="53">
        <v>2033</v>
      </c>
      <c r="BQ419" s="61">
        <f t="shared" si="465"/>
        <v>0</v>
      </c>
      <c r="BR419" s="61">
        <f t="shared" si="465"/>
        <v>0</v>
      </c>
      <c r="BS419" s="61">
        <f t="shared" si="465"/>
        <v>0</v>
      </c>
      <c r="BT419" s="61">
        <f t="shared" si="465"/>
        <v>0</v>
      </c>
      <c r="BU419" s="61">
        <f t="shared" si="465"/>
        <v>0</v>
      </c>
      <c r="BV419" s="61">
        <f t="shared" si="465"/>
        <v>0</v>
      </c>
      <c r="BW419" s="61">
        <f t="shared" si="465"/>
        <v>0</v>
      </c>
      <c r="BX419" s="61">
        <f t="shared" si="465"/>
        <v>0</v>
      </c>
      <c r="BY419" s="61">
        <f t="shared" si="465"/>
        <v>0</v>
      </c>
      <c r="BZ419" s="61">
        <f t="shared" si="465"/>
        <v>0</v>
      </c>
      <c r="CA419" s="61">
        <f t="shared" si="465"/>
        <v>0</v>
      </c>
      <c r="CB419" s="61">
        <f t="shared" si="465"/>
        <v>0</v>
      </c>
      <c r="CC419" s="61">
        <f t="shared" si="465"/>
        <v>0</v>
      </c>
      <c r="CD419" s="61">
        <f t="shared" si="465"/>
        <v>0</v>
      </c>
      <c r="CE419" s="61">
        <f t="shared" si="465"/>
        <v>0</v>
      </c>
      <c r="CF419" s="61">
        <f t="shared" si="465"/>
        <v>0</v>
      </c>
      <c r="CG419" s="61">
        <f t="shared" si="444"/>
        <v>0</v>
      </c>
      <c r="CH419" s="61">
        <f t="shared" si="444"/>
        <v>0</v>
      </c>
      <c r="CI419" s="61">
        <f t="shared" si="444"/>
        <v>0</v>
      </c>
      <c r="CJ419" s="61">
        <f t="shared" si="444"/>
        <v>0</v>
      </c>
      <c r="CK419" s="61">
        <f t="shared" si="444"/>
        <v>0</v>
      </c>
      <c r="CL419" s="61">
        <f t="shared" si="444"/>
        <v>0</v>
      </c>
      <c r="CM419" s="61">
        <f t="shared" si="444"/>
        <v>0</v>
      </c>
      <c r="CN419" s="61">
        <f t="shared" si="444"/>
        <v>0</v>
      </c>
      <c r="CO419" s="61">
        <f t="shared" si="444"/>
        <v>0</v>
      </c>
      <c r="CP419" s="61">
        <f t="shared" si="444"/>
        <v>0.125</v>
      </c>
      <c r="CQ419" s="61">
        <f t="shared" si="444"/>
        <v>0.125</v>
      </c>
      <c r="CR419" s="61">
        <f t="shared" si="444"/>
        <v>0.125</v>
      </c>
      <c r="CS419" s="61">
        <f t="shared" si="444"/>
        <v>0.125</v>
      </c>
      <c r="CT419" s="61">
        <f t="shared" si="444"/>
        <v>0.125</v>
      </c>
      <c r="CU419" s="61">
        <f t="shared" si="444"/>
        <v>0.125</v>
      </c>
      <c r="CV419" s="61">
        <f t="shared" si="444"/>
        <v>0.125</v>
      </c>
      <c r="CW419" s="61">
        <f t="shared" si="459"/>
        <v>0.125</v>
      </c>
      <c r="CX419" s="61">
        <f t="shared" si="448"/>
        <v>0</v>
      </c>
      <c r="CY419" s="61">
        <f t="shared" si="448"/>
        <v>0</v>
      </c>
      <c r="CZ419" s="61">
        <f t="shared" si="448"/>
        <v>0</v>
      </c>
      <c r="DA419" s="61">
        <f t="shared" si="448"/>
        <v>0</v>
      </c>
      <c r="DB419" s="61">
        <f t="shared" si="448"/>
        <v>0</v>
      </c>
      <c r="DC419" s="61">
        <f t="shared" si="448"/>
        <v>0</v>
      </c>
      <c r="DD419" s="61">
        <f t="shared" si="448"/>
        <v>0</v>
      </c>
      <c r="DE419" s="61">
        <f t="shared" si="448"/>
        <v>0</v>
      </c>
      <c r="DF419" s="61">
        <f t="shared" si="448"/>
        <v>0</v>
      </c>
      <c r="DG419" s="61">
        <f t="shared" si="448"/>
        <v>0</v>
      </c>
      <c r="DH419" s="61">
        <f t="shared" si="448"/>
        <v>0</v>
      </c>
      <c r="DI419" s="61">
        <f t="shared" si="448"/>
        <v>0</v>
      </c>
      <c r="DJ419" s="61">
        <f t="shared" si="448"/>
        <v>0</v>
      </c>
      <c r="DK419" s="61">
        <f t="shared" si="448"/>
        <v>0</v>
      </c>
      <c r="DL419" s="61">
        <f t="shared" si="448"/>
        <v>0</v>
      </c>
      <c r="DM419" s="61">
        <f t="shared" si="448"/>
        <v>0</v>
      </c>
      <c r="DN419" s="61">
        <f t="shared" si="468"/>
        <v>0</v>
      </c>
      <c r="DO419" s="61">
        <f t="shared" si="468"/>
        <v>0</v>
      </c>
      <c r="DP419" s="61">
        <f t="shared" si="468"/>
        <v>0</v>
      </c>
      <c r="DQ419" s="61">
        <f t="shared" si="466"/>
        <v>0</v>
      </c>
      <c r="DR419" s="61">
        <f t="shared" si="466"/>
        <v>0</v>
      </c>
      <c r="DS419" s="61">
        <f t="shared" si="446"/>
        <v>0</v>
      </c>
      <c r="DT419" s="61">
        <f t="shared" si="425"/>
        <v>0</v>
      </c>
      <c r="DU419" s="61">
        <f t="shared" si="425"/>
        <v>0</v>
      </c>
      <c r="DV419" s="61">
        <f t="shared" si="425"/>
        <v>0</v>
      </c>
      <c r="DW419" s="61">
        <f t="shared" si="425"/>
        <v>0</v>
      </c>
      <c r="DX419" s="61">
        <f t="shared" si="425"/>
        <v>0</v>
      </c>
      <c r="DY419" s="61">
        <f t="shared" si="425"/>
        <v>0</v>
      </c>
      <c r="DZ419" s="61">
        <f t="shared" si="429"/>
        <v>1</v>
      </c>
    </row>
    <row r="420" spans="3:130">
      <c r="C420" s="53">
        <v>2034</v>
      </c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>
        <f t="shared" si="447"/>
        <v>0</v>
      </c>
      <c r="S420" s="64">
        <f t="shared" si="449"/>
        <v>0</v>
      </c>
      <c r="T420" s="64">
        <f t="shared" si="450"/>
        <v>0</v>
      </c>
      <c r="U420" s="64">
        <f t="shared" si="451"/>
        <v>0</v>
      </c>
      <c r="V420" s="64">
        <f t="shared" si="452"/>
        <v>0</v>
      </c>
      <c r="W420" s="64">
        <f t="shared" si="453"/>
        <v>0</v>
      </c>
      <c r="X420" s="64">
        <f t="shared" si="454"/>
        <v>0</v>
      </c>
      <c r="Y420" s="64">
        <f t="shared" si="455"/>
        <v>0</v>
      </c>
      <c r="Z420" s="64">
        <f t="shared" si="456"/>
        <v>0</v>
      </c>
      <c r="AA420" s="64">
        <f t="shared" si="457"/>
        <v>0</v>
      </c>
      <c r="AB420" s="64">
        <f t="shared" si="458"/>
        <v>0</v>
      </c>
      <c r="AC420" s="64">
        <f t="shared" si="460"/>
        <v>0</v>
      </c>
      <c r="AD420" s="64">
        <f t="shared" si="461"/>
        <v>0.375</v>
      </c>
      <c r="AE420" s="64">
        <f t="shared" si="462"/>
        <v>0.375</v>
      </c>
      <c r="AF420" s="64">
        <f t="shared" si="463"/>
        <v>0.375</v>
      </c>
      <c r="AG420" s="64">
        <f t="shared" si="464"/>
        <v>0.375</v>
      </c>
      <c r="AH420" s="64">
        <f t="shared" si="467"/>
        <v>0.375</v>
      </c>
      <c r="AI420" s="64">
        <f t="shared" si="469"/>
        <v>0.375</v>
      </c>
      <c r="AJ420" s="64">
        <f t="shared" ref="AJ420:AJ438" si="470">VLOOKUP($C$98,$D$3:$K$63,$A$73,0)*(B388-B387)</f>
        <v>0.375</v>
      </c>
      <c r="AK420" s="64">
        <f>VLOOKUP($C$99,$D$3:$K$63,$A$73,0)*(B387-B386)</f>
        <v>0.375</v>
      </c>
      <c r="AL420" s="64">
        <f>VLOOKUP($C$100,$D$3:$K$63,$A$73,0)*B386</f>
        <v>0</v>
      </c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54">
        <f t="shared" si="427"/>
        <v>3</v>
      </c>
      <c r="BP420" s="53">
        <v>2034</v>
      </c>
      <c r="BQ420" s="61">
        <f t="shared" si="465"/>
        <v>0</v>
      </c>
      <c r="BR420" s="61">
        <f t="shared" si="465"/>
        <v>0</v>
      </c>
      <c r="BS420" s="61">
        <f t="shared" si="465"/>
        <v>0</v>
      </c>
      <c r="BT420" s="61">
        <f t="shared" si="465"/>
        <v>0</v>
      </c>
      <c r="BU420" s="61">
        <f t="shared" si="465"/>
        <v>0</v>
      </c>
      <c r="BV420" s="61">
        <f t="shared" si="465"/>
        <v>0</v>
      </c>
      <c r="BW420" s="61">
        <f t="shared" si="465"/>
        <v>0</v>
      </c>
      <c r="BX420" s="61">
        <f t="shared" si="465"/>
        <v>0</v>
      </c>
      <c r="BY420" s="61">
        <f t="shared" si="465"/>
        <v>0</v>
      </c>
      <c r="BZ420" s="61">
        <f t="shared" si="465"/>
        <v>0</v>
      </c>
      <c r="CA420" s="61">
        <f t="shared" si="465"/>
        <v>0</v>
      </c>
      <c r="CB420" s="61">
        <f t="shared" si="465"/>
        <v>0</v>
      </c>
      <c r="CC420" s="61">
        <f t="shared" si="465"/>
        <v>0</v>
      </c>
      <c r="CD420" s="61">
        <f t="shared" si="465"/>
        <v>0</v>
      </c>
      <c r="CE420" s="61">
        <f t="shared" si="465"/>
        <v>0</v>
      </c>
      <c r="CF420" s="61">
        <f t="shared" si="465"/>
        <v>0</v>
      </c>
      <c r="CG420" s="61">
        <f t="shared" si="444"/>
        <v>0</v>
      </c>
      <c r="CH420" s="61">
        <f t="shared" si="444"/>
        <v>0</v>
      </c>
      <c r="CI420" s="61">
        <f t="shared" si="444"/>
        <v>0</v>
      </c>
      <c r="CJ420" s="61">
        <f t="shared" si="444"/>
        <v>0</v>
      </c>
      <c r="CK420" s="61">
        <f t="shared" si="444"/>
        <v>0</v>
      </c>
      <c r="CL420" s="61">
        <f t="shared" si="444"/>
        <v>0</v>
      </c>
      <c r="CM420" s="61">
        <f t="shared" si="444"/>
        <v>0</v>
      </c>
      <c r="CN420" s="61">
        <f t="shared" si="444"/>
        <v>0</v>
      </c>
      <c r="CO420" s="61">
        <f t="shared" si="444"/>
        <v>0</v>
      </c>
      <c r="CP420" s="61">
        <f t="shared" si="444"/>
        <v>0</v>
      </c>
      <c r="CQ420" s="61">
        <f t="shared" si="444"/>
        <v>0.125</v>
      </c>
      <c r="CR420" s="61">
        <f t="shared" si="444"/>
        <v>0.125</v>
      </c>
      <c r="CS420" s="61">
        <f t="shared" si="444"/>
        <v>0.125</v>
      </c>
      <c r="CT420" s="61">
        <f t="shared" si="444"/>
        <v>0.125</v>
      </c>
      <c r="CU420" s="61">
        <f t="shared" si="444"/>
        <v>0.125</v>
      </c>
      <c r="CV420" s="61">
        <f t="shared" si="444"/>
        <v>0.125</v>
      </c>
      <c r="CW420" s="61">
        <f t="shared" si="459"/>
        <v>0.125</v>
      </c>
      <c r="CX420" s="61">
        <f t="shared" si="448"/>
        <v>0.125</v>
      </c>
      <c r="CY420" s="61">
        <f t="shared" si="448"/>
        <v>0</v>
      </c>
      <c r="CZ420" s="61">
        <f t="shared" si="448"/>
        <v>0</v>
      </c>
      <c r="DA420" s="61">
        <f t="shared" si="448"/>
        <v>0</v>
      </c>
      <c r="DB420" s="61">
        <f t="shared" si="448"/>
        <v>0</v>
      </c>
      <c r="DC420" s="61">
        <f t="shared" si="448"/>
        <v>0</v>
      </c>
      <c r="DD420" s="61">
        <f t="shared" si="448"/>
        <v>0</v>
      </c>
      <c r="DE420" s="61">
        <f t="shared" si="448"/>
        <v>0</v>
      </c>
      <c r="DF420" s="61">
        <f t="shared" si="448"/>
        <v>0</v>
      </c>
      <c r="DG420" s="61">
        <f t="shared" si="448"/>
        <v>0</v>
      </c>
      <c r="DH420" s="61">
        <f t="shared" si="448"/>
        <v>0</v>
      </c>
      <c r="DI420" s="61">
        <f t="shared" si="448"/>
        <v>0</v>
      </c>
      <c r="DJ420" s="61">
        <f t="shared" si="448"/>
        <v>0</v>
      </c>
      <c r="DK420" s="61">
        <f t="shared" si="448"/>
        <v>0</v>
      </c>
      <c r="DL420" s="61">
        <f t="shared" si="448"/>
        <v>0</v>
      </c>
      <c r="DM420" s="61">
        <f t="shared" si="448"/>
        <v>0</v>
      </c>
      <c r="DN420" s="61">
        <f t="shared" si="468"/>
        <v>0</v>
      </c>
      <c r="DO420" s="61">
        <f t="shared" si="468"/>
        <v>0</v>
      </c>
      <c r="DP420" s="61">
        <f t="shared" si="468"/>
        <v>0</v>
      </c>
      <c r="DQ420" s="61">
        <f t="shared" si="466"/>
        <v>0</v>
      </c>
      <c r="DR420" s="61">
        <f t="shared" si="466"/>
        <v>0</v>
      </c>
      <c r="DS420" s="61">
        <f t="shared" si="446"/>
        <v>0</v>
      </c>
      <c r="DT420" s="61">
        <f t="shared" si="425"/>
        <v>0</v>
      </c>
      <c r="DU420" s="61">
        <f t="shared" si="425"/>
        <v>0</v>
      </c>
      <c r="DV420" s="61">
        <f t="shared" si="425"/>
        <v>0</v>
      </c>
      <c r="DW420" s="61">
        <f t="shared" si="425"/>
        <v>0</v>
      </c>
      <c r="DX420" s="61">
        <f t="shared" si="425"/>
        <v>0</v>
      </c>
      <c r="DY420" s="61">
        <f t="shared" si="425"/>
        <v>0</v>
      </c>
      <c r="DZ420" s="61">
        <f t="shared" si="429"/>
        <v>1</v>
      </c>
    </row>
    <row r="421" spans="3:130">
      <c r="C421" s="53">
        <v>2035</v>
      </c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>
        <f t="shared" si="449"/>
        <v>0</v>
      </c>
      <c r="T421" s="64">
        <f t="shared" si="450"/>
        <v>0</v>
      </c>
      <c r="U421" s="64">
        <f t="shared" si="451"/>
        <v>0</v>
      </c>
      <c r="V421" s="64">
        <f t="shared" si="452"/>
        <v>0</v>
      </c>
      <c r="W421" s="64">
        <f t="shared" si="453"/>
        <v>0</v>
      </c>
      <c r="X421" s="64">
        <f t="shared" si="454"/>
        <v>0</v>
      </c>
      <c r="Y421" s="64">
        <f t="shared" si="455"/>
        <v>0</v>
      </c>
      <c r="Z421" s="64">
        <f t="shared" si="456"/>
        <v>0</v>
      </c>
      <c r="AA421" s="64">
        <f t="shared" si="457"/>
        <v>0</v>
      </c>
      <c r="AB421" s="64">
        <f t="shared" si="458"/>
        <v>0</v>
      </c>
      <c r="AC421" s="64">
        <f t="shared" si="460"/>
        <v>0</v>
      </c>
      <c r="AD421" s="64">
        <f t="shared" si="461"/>
        <v>0</v>
      </c>
      <c r="AE421" s="64">
        <f t="shared" si="462"/>
        <v>0.375</v>
      </c>
      <c r="AF421" s="64">
        <f t="shared" si="463"/>
        <v>0.375</v>
      </c>
      <c r="AG421" s="64">
        <f t="shared" si="464"/>
        <v>0.375</v>
      </c>
      <c r="AH421" s="64">
        <f t="shared" si="467"/>
        <v>0.375</v>
      </c>
      <c r="AI421" s="64">
        <f t="shared" si="469"/>
        <v>0.375</v>
      </c>
      <c r="AJ421" s="64">
        <f t="shared" si="470"/>
        <v>0.375</v>
      </c>
      <c r="AK421" s="64">
        <f t="shared" ref="AK421:AK439" si="471">VLOOKUP($C$99,$D$3:$K$63,$A$73,0)*(B388-B387)</f>
        <v>0.375</v>
      </c>
      <c r="AL421" s="64">
        <f>VLOOKUP($C$100,$D$3:$K$63,$A$73,0)*(B387-B386)</f>
        <v>0</v>
      </c>
      <c r="AM421" s="64">
        <f>VLOOKUP($C$101,$D$3:$K$63,$A$73,0)*B386</f>
        <v>0</v>
      </c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54">
        <f t="shared" si="427"/>
        <v>2.625</v>
      </c>
      <c r="BP421" s="53">
        <v>2035</v>
      </c>
      <c r="BQ421" s="61">
        <f t="shared" si="465"/>
        <v>0</v>
      </c>
      <c r="BR421" s="61">
        <f t="shared" si="465"/>
        <v>0</v>
      </c>
      <c r="BS421" s="61">
        <f t="shared" si="465"/>
        <v>0</v>
      </c>
      <c r="BT421" s="61">
        <f t="shared" si="465"/>
        <v>0</v>
      </c>
      <c r="BU421" s="61">
        <f t="shared" si="465"/>
        <v>0</v>
      </c>
      <c r="BV421" s="61">
        <f t="shared" si="465"/>
        <v>0</v>
      </c>
      <c r="BW421" s="61">
        <f t="shared" si="465"/>
        <v>0</v>
      </c>
      <c r="BX421" s="61">
        <f t="shared" si="465"/>
        <v>0</v>
      </c>
      <c r="BY421" s="61">
        <f t="shared" si="465"/>
        <v>0</v>
      </c>
      <c r="BZ421" s="61">
        <f t="shared" si="465"/>
        <v>0</v>
      </c>
      <c r="CA421" s="61">
        <f t="shared" si="465"/>
        <v>0</v>
      </c>
      <c r="CB421" s="61">
        <f t="shared" si="465"/>
        <v>0</v>
      </c>
      <c r="CC421" s="61">
        <f t="shared" si="465"/>
        <v>0</v>
      </c>
      <c r="CD421" s="61">
        <f t="shared" si="465"/>
        <v>0</v>
      </c>
      <c r="CE421" s="61">
        <f t="shared" si="465"/>
        <v>0</v>
      </c>
      <c r="CF421" s="61">
        <f t="shared" si="465"/>
        <v>0</v>
      </c>
      <c r="CG421" s="61">
        <f t="shared" si="444"/>
        <v>0</v>
      </c>
      <c r="CH421" s="61">
        <f t="shared" si="444"/>
        <v>0</v>
      </c>
      <c r="CI421" s="61">
        <f t="shared" si="444"/>
        <v>0</v>
      </c>
      <c r="CJ421" s="61">
        <f t="shared" si="444"/>
        <v>0</v>
      </c>
      <c r="CK421" s="61">
        <f t="shared" si="444"/>
        <v>0</v>
      </c>
      <c r="CL421" s="61">
        <f t="shared" si="444"/>
        <v>0</v>
      </c>
      <c r="CM421" s="61">
        <f t="shared" si="444"/>
        <v>0</v>
      </c>
      <c r="CN421" s="61">
        <f t="shared" si="444"/>
        <v>0</v>
      </c>
      <c r="CO421" s="61">
        <f t="shared" si="444"/>
        <v>0</v>
      </c>
      <c r="CP421" s="61">
        <f t="shared" si="444"/>
        <v>0</v>
      </c>
      <c r="CQ421" s="61">
        <f t="shared" si="444"/>
        <v>0</v>
      </c>
      <c r="CR421" s="61">
        <f t="shared" si="444"/>
        <v>0.14285714285714299</v>
      </c>
      <c r="CS421" s="61">
        <f t="shared" si="444"/>
        <v>0.14285714285714299</v>
      </c>
      <c r="CT421" s="61">
        <f t="shared" si="444"/>
        <v>0.14285714285714299</v>
      </c>
      <c r="CU421" s="61">
        <f t="shared" si="444"/>
        <v>0.14285714285714299</v>
      </c>
      <c r="CV421" s="61">
        <f t="shared" si="444"/>
        <v>0.14285714285714299</v>
      </c>
      <c r="CW421" s="61">
        <f t="shared" si="459"/>
        <v>0.14285714285714299</v>
      </c>
      <c r="CX421" s="61">
        <f t="shared" si="448"/>
        <v>0.14285714285714299</v>
      </c>
      <c r="CY421" s="61">
        <f t="shared" si="448"/>
        <v>0</v>
      </c>
      <c r="CZ421" s="61">
        <f t="shared" si="448"/>
        <v>0</v>
      </c>
      <c r="DA421" s="61">
        <f t="shared" si="448"/>
        <v>0</v>
      </c>
      <c r="DB421" s="61">
        <f t="shared" si="448"/>
        <v>0</v>
      </c>
      <c r="DC421" s="61">
        <f t="shared" si="448"/>
        <v>0</v>
      </c>
      <c r="DD421" s="61">
        <f t="shared" si="448"/>
        <v>0</v>
      </c>
      <c r="DE421" s="61">
        <f t="shared" si="448"/>
        <v>0</v>
      </c>
      <c r="DF421" s="61">
        <f t="shared" si="448"/>
        <v>0</v>
      </c>
      <c r="DG421" s="61">
        <f t="shared" si="448"/>
        <v>0</v>
      </c>
      <c r="DH421" s="61">
        <f t="shared" si="448"/>
        <v>0</v>
      </c>
      <c r="DI421" s="61">
        <f t="shared" si="448"/>
        <v>0</v>
      </c>
      <c r="DJ421" s="61">
        <f t="shared" si="448"/>
        <v>0</v>
      </c>
      <c r="DK421" s="61">
        <f t="shared" si="448"/>
        <v>0</v>
      </c>
      <c r="DL421" s="61">
        <f t="shared" si="448"/>
        <v>0</v>
      </c>
      <c r="DM421" s="61">
        <f t="shared" si="448"/>
        <v>0</v>
      </c>
      <c r="DN421" s="61">
        <f t="shared" si="468"/>
        <v>0</v>
      </c>
      <c r="DO421" s="61">
        <f t="shared" si="468"/>
        <v>0</v>
      </c>
      <c r="DP421" s="61">
        <f t="shared" si="468"/>
        <v>0</v>
      </c>
      <c r="DQ421" s="61">
        <f t="shared" si="466"/>
        <v>0</v>
      </c>
      <c r="DR421" s="61">
        <f t="shared" si="466"/>
        <v>0</v>
      </c>
      <c r="DS421" s="61">
        <f t="shared" si="446"/>
        <v>0</v>
      </c>
      <c r="DT421" s="61">
        <f t="shared" si="425"/>
        <v>0</v>
      </c>
      <c r="DU421" s="61">
        <f t="shared" si="425"/>
        <v>0</v>
      </c>
      <c r="DV421" s="61">
        <f t="shared" si="425"/>
        <v>0</v>
      </c>
      <c r="DW421" s="61">
        <f t="shared" si="425"/>
        <v>0</v>
      </c>
      <c r="DX421" s="61">
        <f t="shared" si="425"/>
        <v>0</v>
      </c>
      <c r="DY421" s="61">
        <f t="shared" si="425"/>
        <v>0</v>
      </c>
      <c r="DZ421" s="61">
        <f t="shared" si="429"/>
        <v>1</v>
      </c>
    </row>
    <row r="422" spans="3:130">
      <c r="C422" s="53">
        <v>2036</v>
      </c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>
        <f t="shared" si="450"/>
        <v>0</v>
      </c>
      <c r="U422" s="64">
        <f t="shared" si="451"/>
        <v>0</v>
      </c>
      <c r="V422" s="64">
        <f t="shared" si="452"/>
        <v>0</v>
      </c>
      <c r="W422" s="64">
        <f t="shared" si="453"/>
        <v>0</v>
      </c>
      <c r="X422" s="64">
        <f t="shared" si="454"/>
        <v>0</v>
      </c>
      <c r="Y422" s="64">
        <f t="shared" si="455"/>
        <v>0</v>
      </c>
      <c r="Z422" s="64">
        <f t="shared" si="456"/>
        <v>0</v>
      </c>
      <c r="AA422" s="64">
        <f t="shared" si="457"/>
        <v>0</v>
      </c>
      <c r="AB422" s="64">
        <f t="shared" si="458"/>
        <v>0</v>
      </c>
      <c r="AC422" s="64">
        <f t="shared" si="460"/>
        <v>0</v>
      </c>
      <c r="AD422" s="64">
        <f t="shared" si="461"/>
        <v>0</v>
      </c>
      <c r="AE422" s="64">
        <f t="shared" si="462"/>
        <v>0</v>
      </c>
      <c r="AF422" s="64">
        <f t="shared" si="463"/>
        <v>0.375</v>
      </c>
      <c r="AG422" s="64">
        <f t="shared" si="464"/>
        <v>0.375</v>
      </c>
      <c r="AH422" s="64">
        <f t="shared" si="467"/>
        <v>0.375</v>
      </c>
      <c r="AI422" s="64">
        <f t="shared" si="469"/>
        <v>0.375</v>
      </c>
      <c r="AJ422" s="64">
        <f t="shared" si="470"/>
        <v>0.375</v>
      </c>
      <c r="AK422" s="64">
        <f t="shared" si="471"/>
        <v>0.375</v>
      </c>
      <c r="AL422" s="64">
        <f t="shared" ref="AL422:AL440" si="472">VLOOKUP($C$100,$D$3:$K$63,$A$73,0)*(B388-B387)</f>
        <v>0</v>
      </c>
      <c r="AM422" s="64">
        <f>VLOOKUP($C$101,$D$3:$K$63,$A$73,0)*(B387-B386)</f>
        <v>0</v>
      </c>
      <c r="AN422" s="64">
        <f>VLOOKUP($C$102,$D$3:$K$63,$A$73,0)*B386</f>
        <v>0</v>
      </c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54">
        <f t="shared" si="427"/>
        <v>2.25</v>
      </c>
      <c r="BP422" s="53">
        <v>2036</v>
      </c>
      <c r="BQ422" s="61">
        <f t="shared" si="465"/>
        <v>0</v>
      </c>
      <c r="BR422" s="61">
        <f t="shared" si="465"/>
        <v>0</v>
      </c>
      <c r="BS422" s="61">
        <f t="shared" si="465"/>
        <v>0</v>
      </c>
      <c r="BT422" s="61">
        <f t="shared" si="465"/>
        <v>0</v>
      </c>
      <c r="BU422" s="61">
        <f t="shared" si="465"/>
        <v>0</v>
      </c>
      <c r="BV422" s="61">
        <f t="shared" si="465"/>
        <v>0</v>
      </c>
      <c r="BW422" s="61">
        <f t="shared" si="465"/>
        <v>0</v>
      </c>
      <c r="BX422" s="61">
        <f t="shared" si="465"/>
        <v>0</v>
      </c>
      <c r="BY422" s="61">
        <f t="shared" si="465"/>
        <v>0</v>
      </c>
      <c r="BZ422" s="61">
        <f t="shared" si="465"/>
        <v>0</v>
      </c>
      <c r="CA422" s="61">
        <f t="shared" si="465"/>
        <v>0</v>
      </c>
      <c r="CB422" s="61">
        <f t="shared" si="465"/>
        <v>0</v>
      </c>
      <c r="CC422" s="61">
        <f t="shared" si="465"/>
        <v>0</v>
      </c>
      <c r="CD422" s="61">
        <f t="shared" si="465"/>
        <v>0</v>
      </c>
      <c r="CE422" s="61">
        <f t="shared" si="465"/>
        <v>0</v>
      </c>
      <c r="CF422" s="61">
        <f t="shared" si="465"/>
        <v>0</v>
      </c>
      <c r="CG422" s="61">
        <f t="shared" si="444"/>
        <v>0</v>
      </c>
      <c r="CH422" s="61">
        <f t="shared" si="444"/>
        <v>0</v>
      </c>
      <c r="CI422" s="61">
        <f t="shared" si="444"/>
        <v>0</v>
      </c>
      <c r="CJ422" s="61">
        <f t="shared" si="444"/>
        <v>0</v>
      </c>
      <c r="CK422" s="61">
        <f t="shared" si="444"/>
        <v>0</v>
      </c>
      <c r="CL422" s="61">
        <f t="shared" si="444"/>
        <v>0</v>
      </c>
      <c r="CM422" s="61">
        <f t="shared" si="444"/>
        <v>0</v>
      </c>
      <c r="CN422" s="61">
        <f t="shared" si="444"/>
        <v>0</v>
      </c>
      <c r="CO422" s="61">
        <f t="shared" si="444"/>
        <v>0</v>
      </c>
      <c r="CP422" s="61">
        <f t="shared" si="444"/>
        <v>0</v>
      </c>
      <c r="CQ422" s="61">
        <f t="shared" si="444"/>
        <v>0</v>
      </c>
      <c r="CR422" s="61">
        <f t="shared" si="444"/>
        <v>0</v>
      </c>
      <c r="CS422" s="61">
        <f t="shared" si="444"/>
        <v>0.16666666666666699</v>
      </c>
      <c r="CT422" s="61">
        <f t="shared" si="444"/>
        <v>0.16666666666666699</v>
      </c>
      <c r="CU422" s="61">
        <f t="shared" si="444"/>
        <v>0.16666666666666699</v>
      </c>
      <c r="CV422" s="61">
        <f t="shared" si="444"/>
        <v>0.16666666666666699</v>
      </c>
      <c r="CW422" s="61">
        <f t="shared" si="459"/>
        <v>0.16666666666666699</v>
      </c>
      <c r="CX422" s="61">
        <f t="shared" si="448"/>
        <v>0.16666666666666699</v>
      </c>
      <c r="CY422" s="61">
        <f t="shared" si="448"/>
        <v>0</v>
      </c>
      <c r="CZ422" s="61">
        <f t="shared" si="448"/>
        <v>0</v>
      </c>
      <c r="DA422" s="61">
        <f t="shared" si="448"/>
        <v>0</v>
      </c>
      <c r="DB422" s="61">
        <f t="shared" si="448"/>
        <v>0</v>
      </c>
      <c r="DC422" s="61">
        <f t="shared" si="448"/>
        <v>0</v>
      </c>
      <c r="DD422" s="61">
        <f t="shared" si="448"/>
        <v>0</v>
      </c>
      <c r="DE422" s="61">
        <f t="shared" si="448"/>
        <v>0</v>
      </c>
      <c r="DF422" s="61">
        <f t="shared" si="448"/>
        <v>0</v>
      </c>
      <c r="DG422" s="61">
        <f t="shared" si="448"/>
        <v>0</v>
      </c>
      <c r="DH422" s="61">
        <f t="shared" si="448"/>
        <v>0</v>
      </c>
      <c r="DI422" s="61">
        <f t="shared" si="448"/>
        <v>0</v>
      </c>
      <c r="DJ422" s="61">
        <f t="shared" si="448"/>
        <v>0</v>
      </c>
      <c r="DK422" s="61">
        <f t="shared" si="448"/>
        <v>0</v>
      </c>
      <c r="DL422" s="61">
        <f t="shared" si="448"/>
        <v>0</v>
      </c>
      <c r="DM422" s="61">
        <f t="shared" si="448"/>
        <v>0</v>
      </c>
      <c r="DN422" s="61">
        <f t="shared" si="468"/>
        <v>0</v>
      </c>
      <c r="DO422" s="61">
        <f t="shared" si="468"/>
        <v>0</v>
      </c>
      <c r="DP422" s="61">
        <f t="shared" si="468"/>
        <v>0</v>
      </c>
      <c r="DQ422" s="61">
        <f t="shared" si="466"/>
        <v>0</v>
      </c>
      <c r="DR422" s="61">
        <f t="shared" si="466"/>
        <v>0</v>
      </c>
      <c r="DS422" s="61">
        <f t="shared" si="446"/>
        <v>0</v>
      </c>
      <c r="DT422" s="61">
        <f t="shared" si="425"/>
        <v>0</v>
      </c>
      <c r="DU422" s="61">
        <f t="shared" si="425"/>
        <v>0</v>
      </c>
      <c r="DV422" s="61">
        <f t="shared" si="425"/>
        <v>0</v>
      </c>
      <c r="DW422" s="61">
        <f t="shared" si="425"/>
        <v>0</v>
      </c>
      <c r="DX422" s="61">
        <f t="shared" si="425"/>
        <v>0</v>
      </c>
      <c r="DY422" s="61">
        <f t="shared" si="425"/>
        <v>0</v>
      </c>
      <c r="DZ422" s="61">
        <f t="shared" si="429"/>
        <v>1</v>
      </c>
    </row>
    <row r="423" spans="3:130">
      <c r="C423" s="53">
        <v>2037</v>
      </c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>
        <f t="shared" si="451"/>
        <v>0</v>
      </c>
      <c r="V423" s="64">
        <f t="shared" si="452"/>
        <v>0</v>
      </c>
      <c r="W423" s="64">
        <f t="shared" si="453"/>
        <v>0</v>
      </c>
      <c r="X423" s="64">
        <f t="shared" si="454"/>
        <v>0</v>
      </c>
      <c r="Y423" s="64">
        <f t="shared" si="455"/>
        <v>0</v>
      </c>
      <c r="Z423" s="64">
        <f t="shared" si="456"/>
        <v>0</v>
      </c>
      <c r="AA423" s="64">
        <f t="shared" si="457"/>
        <v>0</v>
      </c>
      <c r="AB423" s="64">
        <f t="shared" si="458"/>
        <v>0</v>
      </c>
      <c r="AC423" s="64">
        <f t="shared" si="460"/>
        <v>0</v>
      </c>
      <c r="AD423" s="64">
        <f t="shared" si="461"/>
        <v>0</v>
      </c>
      <c r="AE423" s="64">
        <f t="shared" si="462"/>
        <v>0</v>
      </c>
      <c r="AF423" s="64">
        <f t="shared" si="463"/>
        <v>0</v>
      </c>
      <c r="AG423" s="64">
        <f t="shared" si="464"/>
        <v>0.375</v>
      </c>
      <c r="AH423" s="64">
        <f t="shared" si="467"/>
        <v>0.375</v>
      </c>
      <c r="AI423" s="64">
        <f t="shared" si="469"/>
        <v>0.375</v>
      </c>
      <c r="AJ423" s="64">
        <f t="shared" si="470"/>
        <v>0.375</v>
      </c>
      <c r="AK423" s="64">
        <f t="shared" si="471"/>
        <v>0.375</v>
      </c>
      <c r="AL423" s="64">
        <f t="shared" si="472"/>
        <v>0</v>
      </c>
      <c r="AM423" s="64">
        <f t="shared" ref="AM423:AM441" si="473">VLOOKUP($C$101,$D$3:$K$63,$A$73,0)*(B388-B387)</f>
        <v>0</v>
      </c>
      <c r="AN423" s="64">
        <f>VLOOKUP($C$102,$D$3:$K$63,$A$73,0)*(B387-B386)</f>
        <v>0</v>
      </c>
      <c r="AO423" s="64">
        <f>VLOOKUP($C$103,$D$3:$K$63,$A$73,0)*B386</f>
        <v>0</v>
      </c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54">
        <f t="shared" si="427"/>
        <v>1.875</v>
      </c>
      <c r="BP423" s="53">
        <v>2037</v>
      </c>
      <c r="BQ423" s="61">
        <f t="shared" si="465"/>
        <v>0</v>
      </c>
      <c r="BR423" s="61">
        <f t="shared" si="465"/>
        <v>0</v>
      </c>
      <c r="BS423" s="61">
        <f t="shared" si="465"/>
        <v>0</v>
      </c>
      <c r="BT423" s="61">
        <f t="shared" si="465"/>
        <v>0</v>
      </c>
      <c r="BU423" s="61">
        <f t="shared" si="465"/>
        <v>0</v>
      </c>
      <c r="BV423" s="61">
        <f t="shared" si="465"/>
        <v>0</v>
      </c>
      <c r="BW423" s="61">
        <f t="shared" si="465"/>
        <v>0</v>
      </c>
      <c r="BX423" s="61">
        <f t="shared" si="465"/>
        <v>0</v>
      </c>
      <c r="BY423" s="61">
        <f t="shared" si="465"/>
        <v>0</v>
      </c>
      <c r="BZ423" s="61">
        <f t="shared" si="465"/>
        <v>0</v>
      </c>
      <c r="CA423" s="61">
        <f t="shared" si="465"/>
        <v>0</v>
      </c>
      <c r="CB423" s="61">
        <f t="shared" si="465"/>
        <v>0</v>
      </c>
      <c r="CC423" s="61">
        <f t="shared" si="465"/>
        <v>0</v>
      </c>
      <c r="CD423" s="61">
        <f t="shared" si="465"/>
        <v>0</v>
      </c>
      <c r="CE423" s="61">
        <f t="shared" si="465"/>
        <v>0</v>
      </c>
      <c r="CF423" s="61">
        <f t="shared" si="465"/>
        <v>0</v>
      </c>
      <c r="CG423" s="61">
        <f t="shared" si="444"/>
        <v>0</v>
      </c>
      <c r="CH423" s="61">
        <f t="shared" si="444"/>
        <v>0</v>
      </c>
      <c r="CI423" s="61">
        <f t="shared" si="444"/>
        <v>0</v>
      </c>
      <c r="CJ423" s="61">
        <f t="shared" si="444"/>
        <v>0</v>
      </c>
      <c r="CK423" s="61">
        <f t="shared" si="444"/>
        <v>0</v>
      </c>
      <c r="CL423" s="61">
        <f t="shared" si="444"/>
        <v>0</v>
      </c>
      <c r="CM423" s="61">
        <f t="shared" si="444"/>
        <v>0</v>
      </c>
      <c r="CN423" s="61">
        <f t="shared" si="444"/>
        <v>0</v>
      </c>
      <c r="CO423" s="61">
        <f t="shared" si="444"/>
        <v>0</v>
      </c>
      <c r="CP423" s="61">
        <f t="shared" si="444"/>
        <v>0</v>
      </c>
      <c r="CQ423" s="61">
        <f t="shared" si="444"/>
        <v>0</v>
      </c>
      <c r="CR423" s="61">
        <f t="shared" si="444"/>
        <v>0</v>
      </c>
      <c r="CS423" s="61">
        <f t="shared" si="444"/>
        <v>0</v>
      </c>
      <c r="CT423" s="61">
        <f t="shared" si="444"/>
        <v>0.2</v>
      </c>
      <c r="CU423" s="61">
        <f t="shared" si="444"/>
        <v>0.2</v>
      </c>
      <c r="CV423" s="61">
        <f t="shared" si="444"/>
        <v>0.2</v>
      </c>
      <c r="CW423" s="61">
        <f t="shared" si="459"/>
        <v>0.2</v>
      </c>
      <c r="CX423" s="61">
        <f t="shared" si="448"/>
        <v>0.2</v>
      </c>
      <c r="CY423" s="61">
        <f t="shared" si="448"/>
        <v>0</v>
      </c>
      <c r="CZ423" s="61">
        <f t="shared" si="448"/>
        <v>0</v>
      </c>
      <c r="DA423" s="61">
        <f t="shared" si="448"/>
        <v>0</v>
      </c>
      <c r="DB423" s="61">
        <f t="shared" si="448"/>
        <v>0</v>
      </c>
      <c r="DC423" s="61">
        <f t="shared" si="448"/>
        <v>0</v>
      </c>
      <c r="DD423" s="61">
        <f t="shared" si="448"/>
        <v>0</v>
      </c>
      <c r="DE423" s="61">
        <f t="shared" si="448"/>
        <v>0</v>
      </c>
      <c r="DF423" s="61">
        <f t="shared" si="448"/>
        <v>0</v>
      </c>
      <c r="DG423" s="61">
        <f t="shared" si="448"/>
        <v>0</v>
      </c>
      <c r="DH423" s="61">
        <f t="shared" si="448"/>
        <v>0</v>
      </c>
      <c r="DI423" s="61">
        <f t="shared" si="448"/>
        <v>0</v>
      </c>
      <c r="DJ423" s="61">
        <f t="shared" si="448"/>
        <v>0</v>
      </c>
      <c r="DK423" s="61">
        <f t="shared" si="448"/>
        <v>0</v>
      </c>
      <c r="DL423" s="61">
        <f t="shared" si="448"/>
        <v>0</v>
      </c>
      <c r="DM423" s="61">
        <f t="shared" si="448"/>
        <v>0</v>
      </c>
      <c r="DN423" s="61">
        <f t="shared" si="468"/>
        <v>0</v>
      </c>
      <c r="DO423" s="61">
        <f t="shared" si="468"/>
        <v>0</v>
      </c>
      <c r="DP423" s="61">
        <f t="shared" si="468"/>
        <v>0</v>
      </c>
      <c r="DQ423" s="61">
        <f t="shared" si="466"/>
        <v>0</v>
      </c>
      <c r="DR423" s="61">
        <f t="shared" si="466"/>
        <v>0</v>
      </c>
      <c r="DS423" s="61">
        <f t="shared" si="446"/>
        <v>0</v>
      </c>
      <c r="DT423" s="61">
        <f t="shared" si="425"/>
        <v>0</v>
      </c>
      <c r="DU423" s="61">
        <f t="shared" si="425"/>
        <v>0</v>
      </c>
      <c r="DV423" s="61">
        <f t="shared" si="425"/>
        <v>0</v>
      </c>
      <c r="DW423" s="61">
        <f t="shared" si="425"/>
        <v>0</v>
      </c>
      <c r="DX423" s="61">
        <f t="shared" si="425"/>
        <v>0</v>
      </c>
      <c r="DY423" s="61">
        <f t="shared" si="425"/>
        <v>0</v>
      </c>
      <c r="DZ423" s="61">
        <f t="shared" si="429"/>
        <v>1</v>
      </c>
    </row>
    <row r="424" spans="3:130">
      <c r="C424" s="53">
        <v>2038</v>
      </c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>
        <f t="shared" si="452"/>
        <v>0</v>
      </c>
      <c r="W424" s="64">
        <f t="shared" si="453"/>
        <v>0</v>
      </c>
      <c r="X424" s="64">
        <f t="shared" si="454"/>
        <v>0</v>
      </c>
      <c r="Y424" s="64">
        <f t="shared" si="455"/>
        <v>0</v>
      </c>
      <c r="Z424" s="64">
        <f t="shared" si="456"/>
        <v>0</v>
      </c>
      <c r="AA424" s="64">
        <f t="shared" si="457"/>
        <v>0</v>
      </c>
      <c r="AB424" s="64">
        <f t="shared" si="458"/>
        <v>0</v>
      </c>
      <c r="AC424" s="64">
        <f t="shared" si="460"/>
        <v>0</v>
      </c>
      <c r="AD424" s="64">
        <f t="shared" si="461"/>
        <v>0</v>
      </c>
      <c r="AE424" s="64">
        <f t="shared" si="462"/>
        <v>0</v>
      </c>
      <c r="AF424" s="64">
        <f t="shared" si="463"/>
        <v>0</v>
      </c>
      <c r="AG424" s="64">
        <f t="shared" si="464"/>
        <v>0</v>
      </c>
      <c r="AH424" s="64">
        <f t="shared" si="467"/>
        <v>0.375</v>
      </c>
      <c r="AI424" s="64">
        <f t="shared" si="469"/>
        <v>0.375</v>
      </c>
      <c r="AJ424" s="64">
        <f t="shared" si="470"/>
        <v>0.375</v>
      </c>
      <c r="AK424" s="64">
        <f t="shared" si="471"/>
        <v>0.375</v>
      </c>
      <c r="AL424" s="64">
        <f t="shared" si="472"/>
        <v>0</v>
      </c>
      <c r="AM424" s="64">
        <f t="shared" si="473"/>
        <v>0</v>
      </c>
      <c r="AN424" s="64">
        <f t="shared" ref="AN424:AN442" si="474">VLOOKUP($C$102,$D$3:$K$63,$A$73,0)*(B388-B387)</f>
        <v>0</v>
      </c>
      <c r="AO424" s="64">
        <f>VLOOKUP($C$103,$D$3:$K$63,$A$73,0)*(B387-B386)</f>
        <v>0</v>
      </c>
      <c r="AP424" s="64">
        <f>VLOOKUP($C$104,$D$3:$K$63,$A$73,0)*B386</f>
        <v>0</v>
      </c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54">
        <f t="shared" si="427"/>
        <v>1.5</v>
      </c>
      <c r="BP424" s="53">
        <v>2038</v>
      </c>
      <c r="BQ424" s="61">
        <f t="shared" si="465"/>
        <v>0</v>
      </c>
      <c r="BR424" s="61">
        <f t="shared" si="465"/>
        <v>0</v>
      </c>
      <c r="BS424" s="61">
        <f t="shared" si="465"/>
        <v>0</v>
      </c>
      <c r="BT424" s="61">
        <f t="shared" si="465"/>
        <v>0</v>
      </c>
      <c r="BU424" s="61">
        <f t="shared" si="465"/>
        <v>0</v>
      </c>
      <c r="BV424" s="61">
        <f t="shared" si="465"/>
        <v>0</v>
      </c>
      <c r="BW424" s="61">
        <f t="shared" si="465"/>
        <v>0</v>
      </c>
      <c r="BX424" s="61">
        <f t="shared" si="465"/>
        <v>0</v>
      </c>
      <c r="BY424" s="61">
        <f t="shared" si="465"/>
        <v>0</v>
      </c>
      <c r="BZ424" s="61">
        <f t="shared" si="465"/>
        <v>0</v>
      </c>
      <c r="CA424" s="61">
        <f t="shared" si="465"/>
        <v>0</v>
      </c>
      <c r="CB424" s="61">
        <f t="shared" si="465"/>
        <v>0</v>
      </c>
      <c r="CC424" s="61">
        <f t="shared" si="465"/>
        <v>0</v>
      </c>
      <c r="CD424" s="61">
        <f t="shared" si="465"/>
        <v>0</v>
      </c>
      <c r="CE424" s="61">
        <f t="shared" si="465"/>
        <v>0</v>
      </c>
      <c r="CF424" s="61">
        <f t="shared" si="465"/>
        <v>0</v>
      </c>
      <c r="CG424" s="61">
        <f t="shared" si="444"/>
        <v>0</v>
      </c>
      <c r="CH424" s="61">
        <f t="shared" si="444"/>
        <v>0</v>
      </c>
      <c r="CI424" s="61">
        <f t="shared" si="444"/>
        <v>0</v>
      </c>
      <c r="CJ424" s="61">
        <f t="shared" si="444"/>
        <v>0</v>
      </c>
      <c r="CK424" s="61">
        <f t="shared" si="444"/>
        <v>0</v>
      </c>
      <c r="CL424" s="61">
        <f t="shared" si="444"/>
        <v>0</v>
      </c>
      <c r="CM424" s="61">
        <f t="shared" si="444"/>
        <v>0</v>
      </c>
      <c r="CN424" s="61">
        <f t="shared" si="444"/>
        <v>0</v>
      </c>
      <c r="CO424" s="61">
        <f t="shared" si="444"/>
        <v>0</v>
      </c>
      <c r="CP424" s="61">
        <f t="shared" si="444"/>
        <v>0</v>
      </c>
      <c r="CQ424" s="61">
        <f t="shared" si="444"/>
        <v>0</v>
      </c>
      <c r="CR424" s="61">
        <f t="shared" si="444"/>
        <v>0</v>
      </c>
      <c r="CS424" s="61">
        <f t="shared" si="444"/>
        <v>0</v>
      </c>
      <c r="CT424" s="61">
        <f t="shared" si="444"/>
        <v>0</v>
      </c>
      <c r="CU424" s="61">
        <f t="shared" si="444"/>
        <v>0.25</v>
      </c>
      <c r="CV424" s="61">
        <f t="shared" si="444"/>
        <v>0.25</v>
      </c>
      <c r="CW424" s="61">
        <f t="shared" si="459"/>
        <v>0.25</v>
      </c>
      <c r="CX424" s="61">
        <f t="shared" si="448"/>
        <v>0.25</v>
      </c>
      <c r="CY424" s="61">
        <f t="shared" si="448"/>
        <v>0</v>
      </c>
      <c r="CZ424" s="61">
        <f t="shared" si="448"/>
        <v>0</v>
      </c>
      <c r="DA424" s="61">
        <f t="shared" si="448"/>
        <v>0</v>
      </c>
      <c r="DB424" s="61">
        <f t="shared" si="448"/>
        <v>0</v>
      </c>
      <c r="DC424" s="61">
        <f t="shared" si="448"/>
        <v>0</v>
      </c>
      <c r="DD424" s="61">
        <f t="shared" si="448"/>
        <v>0</v>
      </c>
      <c r="DE424" s="61">
        <f t="shared" si="448"/>
        <v>0</v>
      </c>
      <c r="DF424" s="61">
        <f t="shared" si="448"/>
        <v>0</v>
      </c>
      <c r="DG424" s="61">
        <f t="shared" si="448"/>
        <v>0</v>
      </c>
      <c r="DH424" s="61">
        <f t="shared" si="448"/>
        <v>0</v>
      </c>
      <c r="DI424" s="61">
        <f t="shared" si="448"/>
        <v>0</v>
      </c>
      <c r="DJ424" s="61">
        <f t="shared" si="448"/>
        <v>0</v>
      </c>
      <c r="DK424" s="61">
        <f t="shared" si="448"/>
        <v>0</v>
      </c>
      <c r="DL424" s="61">
        <f t="shared" si="448"/>
        <v>0</v>
      </c>
      <c r="DM424" s="61">
        <f t="shared" si="448"/>
        <v>0</v>
      </c>
      <c r="DN424" s="61">
        <f t="shared" si="468"/>
        <v>0</v>
      </c>
      <c r="DO424" s="61">
        <f t="shared" si="468"/>
        <v>0</v>
      </c>
      <c r="DP424" s="61">
        <f t="shared" si="468"/>
        <v>0</v>
      </c>
      <c r="DQ424" s="61">
        <f t="shared" si="466"/>
        <v>0</v>
      </c>
      <c r="DR424" s="61">
        <f t="shared" si="466"/>
        <v>0</v>
      </c>
      <c r="DS424" s="61">
        <f t="shared" si="446"/>
        <v>0</v>
      </c>
      <c r="DT424" s="61">
        <f t="shared" si="425"/>
        <v>0</v>
      </c>
      <c r="DU424" s="61">
        <f t="shared" si="425"/>
        <v>0</v>
      </c>
      <c r="DV424" s="61">
        <f t="shared" si="425"/>
        <v>0</v>
      </c>
      <c r="DW424" s="61">
        <f t="shared" si="425"/>
        <v>0</v>
      </c>
      <c r="DX424" s="61">
        <f t="shared" si="425"/>
        <v>0</v>
      </c>
      <c r="DY424" s="61">
        <f t="shared" si="425"/>
        <v>0</v>
      </c>
      <c r="DZ424" s="61">
        <f t="shared" si="429"/>
        <v>1</v>
      </c>
    </row>
    <row r="425" spans="3:130">
      <c r="C425" s="53">
        <v>2039</v>
      </c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>
        <f t="shared" si="453"/>
        <v>0</v>
      </c>
      <c r="X425" s="64">
        <f t="shared" si="454"/>
        <v>0</v>
      </c>
      <c r="Y425" s="64">
        <f t="shared" si="455"/>
        <v>0</v>
      </c>
      <c r="Z425" s="64">
        <f t="shared" si="456"/>
        <v>0</v>
      </c>
      <c r="AA425" s="64">
        <f t="shared" si="457"/>
        <v>0</v>
      </c>
      <c r="AB425" s="64">
        <f t="shared" si="458"/>
        <v>0</v>
      </c>
      <c r="AC425" s="64">
        <f t="shared" si="460"/>
        <v>0</v>
      </c>
      <c r="AD425" s="64">
        <f t="shared" si="461"/>
        <v>0</v>
      </c>
      <c r="AE425" s="64">
        <f t="shared" si="462"/>
        <v>0</v>
      </c>
      <c r="AF425" s="64">
        <f t="shared" si="463"/>
        <v>0</v>
      </c>
      <c r="AG425" s="64">
        <f t="shared" si="464"/>
        <v>0</v>
      </c>
      <c r="AH425" s="64">
        <f t="shared" si="467"/>
        <v>0</v>
      </c>
      <c r="AI425" s="64">
        <f t="shared" si="469"/>
        <v>0.375</v>
      </c>
      <c r="AJ425" s="64">
        <f t="shared" si="470"/>
        <v>0.375</v>
      </c>
      <c r="AK425" s="64">
        <f t="shared" si="471"/>
        <v>0.375</v>
      </c>
      <c r="AL425" s="64">
        <f t="shared" si="472"/>
        <v>0</v>
      </c>
      <c r="AM425" s="64">
        <f t="shared" si="473"/>
        <v>0</v>
      </c>
      <c r="AN425" s="64">
        <f t="shared" si="474"/>
        <v>0</v>
      </c>
      <c r="AO425" s="64">
        <f t="shared" ref="AO425:AO443" si="475">VLOOKUP($C$103,$D$3:$K$63,$A$73,0)*(B388-B387)</f>
        <v>0</v>
      </c>
      <c r="AP425" s="64">
        <f>VLOOKUP($C$104,$D$3:$K$63,$A$73,0)*(B387-B386)</f>
        <v>0</v>
      </c>
      <c r="AQ425" s="64">
        <f>VLOOKUP($C$105,$D$3:$K$63,$A$73,0)*B386</f>
        <v>0</v>
      </c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54">
        <f t="shared" si="427"/>
        <v>1.125</v>
      </c>
      <c r="BP425" s="53">
        <v>2039</v>
      </c>
      <c r="BQ425" s="61">
        <f t="shared" si="465"/>
        <v>0</v>
      </c>
      <c r="BR425" s="61">
        <f t="shared" si="465"/>
        <v>0</v>
      </c>
      <c r="BS425" s="61">
        <f t="shared" si="465"/>
        <v>0</v>
      </c>
      <c r="BT425" s="61">
        <f t="shared" si="465"/>
        <v>0</v>
      </c>
      <c r="BU425" s="61">
        <f t="shared" si="465"/>
        <v>0</v>
      </c>
      <c r="BV425" s="61">
        <f t="shared" si="465"/>
        <v>0</v>
      </c>
      <c r="BW425" s="61">
        <f t="shared" si="465"/>
        <v>0</v>
      </c>
      <c r="BX425" s="61">
        <f t="shared" si="465"/>
        <v>0</v>
      </c>
      <c r="BY425" s="61">
        <f t="shared" si="465"/>
        <v>0</v>
      </c>
      <c r="BZ425" s="61">
        <f t="shared" si="465"/>
        <v>0</v>
      </c>
      <c r="CA425" s="61">
        <f t="shared" si="465"/>
        <v>0</v>
      </c>
      <c r="CB425" s="61">
        <f t="shared" si="465"/>
        <v>0</v>
      </c>
      <c r="CC425" s="61">
        <f t="shared" si="465"/>
        <v>0</v>
      </c>
      <c r="CD425" s="61">
        <f t="shared" si="465"/>
        <v>0</v>
      </c>
      <c r="CE425" s="61">
        <f t="shared" si="465"/>
        <v>0</v>
      </c>
      <c r="CF425" s="61">
        <f t="shared" si="465"/>
        <v>0</v>
      </c>
      <c r="CG425" s="61">
        <f t="shared" si="444"/>
        <v>0</v>
      </c>
      <c r="CH425" s="61">
        <f t="shared" si="444"/>
        <v>0</v>
      </c>
      <c r="CI425" s="61">
        <f t="shared" si="444"/>
        <v>0</v>
      </c>
      <c r="CJ425" s="61">
        <f t="shared" si="444"/>
        <v>0</v>
      </c>
      <c r="CK425" s="61">
        <f t="shared" si="444"/>
        <v>0</v>
      </c>
      <c r="CL425" s="61">
        <f t="shared" si="444"/>
        <v>0</v>
      </c>
      <c r="CM425" s="61">
        <f t="shared" si="444"/>
        <v>0</v>
      </c>
      <c r="CN425" s="61">
        <f t="shared" si="444"/>
        <v>0</v>
      </c>
      <c r="CO425" s="61">
        <f t="shared" si="444"/>
        <v>0</v>
      </c>
      <c r="CP425" s="61">
        <f t="shared" si="444"/>
        <v>0</v>
      </c>
      <c r="CQ425" s="61">
        <f t="shared" si="444"/>
        <v>0</v>
      </c>
      <c r="CR425" s="61">
        <f t="shared" si="444"/>
        <v>0</v>
      </c>
      <c r="CS425" s="61">
        <f t="shared" si="444"/>
        <v>0</v>
      </c>
      <c r="CT425" s="61">
        <f t="shared" si="444"/>
        <v>0</v>
      </c>
      <c r="CU425" s="61">
        <f t="shared" si="444"/>
        <v>0</v>
      </c>
      <c r="CV425" s="61">
        <f t="shared" si="444"/>
        <v>0.33333333333333298</v>
      </c>
      <c r="CW425" s="61">
        <f t="shared" si="459"/>
        <v>0.33333333333333298</v>
      </c>
      <c r="CX425" s="61">
        <f t="shared" si="448"/>
        <v>0.33333333333333298</v>
      </c>
      <c r="CY425" s="61">
        <f t="shared" si="448"/>
        <v>0</v>
      </c>
      <c r="CZ425" s="61">
        <f t="shared" si="448"/>
        <v>0</v>
      </c>
      <c r="DA425" s="61">
        <f t="shared" si="448"/>
        <v>0</v>
      </c>
      <c r="DB425" s="61">
        <f t="shared" si="448"/>
        <v>0</v>
      </c>
      <c r="DC425" s="61">
        <f>AP425/$BM425</f>
        <v>0</v>
      </c>
      <c r="DD425" s="61">
        <f t="shared" si="448"/>
        <v>0</v>
      </c>
      <c r="DE425" s="61">
        <f t="shared" si="448"/>
        <v>0</v>
      </c>
      <c r="DF425" s="61">
        <f t="shared" si="448"/>
        <v>0</v>
      </c>
      <c r="DG425" s="61">
        <f t="shared" si="448"/>
        <v>0</v>
      </c>
      <c r="DH425" s="61">
        <f t="shared" si="448"/>
        <v>0</v>
      </c>
      <c r="DI425" s="61">
        <f t="shared" si="448"/>
        <v>0</v>
      </c>
      <c r="DJ425" s="61">
        <f t="shared" si="448"/>
        <v>0</v>
      </c>
      <c r="DK425" s="61">
        <f t="shared" si="448"/>
        <v>0</v>
      </c>
      <c r="DL425" s="61">
        <f t="shared" si="448"/>
        <v>0</v>
      </c>
      <c r="DM425" s="61">
        <f t="shared" si="448"/>
        <v>0</v>
      </c>
      <c r="DN425" s="61">
        <f t="shared" si="468"/>
        <v>0</v>
      </c>
      <c r="DO425" s="61">
        <f t="shared" si="468"/>
        <v>0</v>
      </c>
      <c r="DP425" s="61">
        <f t="shared" si="468"/>
        <v>0</v>
      </c>
      <c r="DQ425" s="61">
        <f t="shared" si="466"/>
        <v>0</v>
      </c>
      <c r="DR425" s="61">
        <f t="shared" si="466"/>
        <v>0</v>
      </c>
      <c r="DS425" s="61">
        <f t="shared" si="446"/>
        <v>0</v>
      </c>
      <c r="DT425" s="61">
        <f t="shared" si="425"/>
        <v>0</v>
      </c>
      <c r="DU425" s="61">
        <f t="shared" si="425"/>
        <v>0</v>
      </c>
      <c r="DV425" s="61">
        <f t="shared" si="425"/>
        <v>0</v>
      </c>
      <c r="DW425" s="61">
        <f t="shared" si="425"/>
        <v>0</v>
      </c>
      <c r="DX425" s="61">
        <f t="shared" si="425"/>
        <v>0</v>
      </c>
      <c r="DY425" s="61">
        <f t="shared" si="425"/>
        <v>0</v>
      </c>
      <c r="DZ425" s="61">
        <f t="shared" si="429"/>
        <v>1</v>
      </c>
    </row>
    <row r="426" spans="3:130">
      <c r="C426" s="53">
        <v>2040</v>
      </c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>
        <f t="shared" si="454"/>
        <v>0</v>
      </c>
      <c r="Y426" s="64">
        <f t="shared" si="455"/>
        <v>0</v>
      </c>
      <c r="Z426" s="64">
        <f t="shared" si="456"/>
        <v>0</v>
      </c>
      <c r="AA426" s="64">
        <f t="shared" si="457"/>
        <v>0</v>
      </c>
      <c r="AB426" s="64">
        <f t="shared" si="458"/>
        <v>0</v>
      </c>
      <c r="AC426" s="64">
        <f t="shared" si="460"/>
        <v>0</v>
      </c>
      <c r="AD426" s="64">
        <f t="shared" si="461"/>
        <v>0</v>
      </c>
      <c r="AE426" s="64">
        <f t="shared" si="462"/>
        <v>0</v>
      </c>
      <c r="AF426" s="64">
        <f t="shared" si="463"/>
        <v>0</v>
      </c>
      <c r="AG426" s="64">
        <f t="shared" si="464"/>
        <v>0</v>
      </c>
      <c r="AH426" s="64">
        <f t="shared" si="467"/>
        <v>0</v>
      </c>
      <c r="AI426" s="64">
        <f t="shared" si="469"/>
        <v>0</v>
      </c>
      <c r="AJ426" s="64">
        <f t="shared" si="470"/>
        <v>0.375</v>
      </c>
      <c r="AK426" s="64">
        <f t="shared" si="471"/>
        <v>0.375</v>
      </c>
      <c r="AL426" s="64">
        <f t="shared" si="472"/>
        <v>0</v>
      </c>
      <c r="AM426" s="64">
        <f t="shared" si="473"/>
        <v>0</v>
      </c>
      <c r="AN426" s="64">
        <f t="shared" si="474"/>
        <v>0</v>
      </c>
      <c r="AO426" s="64">
        <f t="shared" si="475"/>
        <v>0</v>
      </c>
      <c r="AP426" s="64">
        <f t="shared" ref="AP426:AP444" si="476">VLOOKUP($C$104,$D$3:$K$63,$A$73,0)*(B388-B387)</f>
        <v>0</v>
      </c>
      <c r="AQ426" s="64">
        <f>VLOOKUP($C$105,$D$3:$K$63,$A$73,0)*(B387-B386)</f>
        <v>0</v>
      </c>
      <c r="AR426" s="64">
        <f>VLOOKUP($C$106,$D$3:$K$63,$A$73,0)*B386</f>
        <v>0</v>
      </c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54">
        <f t="shared" si="427"/>
        <v>0.75</v>
      </c>
      <c r="BP426" s="53">
        <v>2040</v>
      </c>
      <c r="BQ426" s="61">
        <f t="shared" si="465"/>
        <v>0</v>
      </c>
      <c r="BR426" s="61">
        <f t="shared" si="465"/>
        <v>0</v>
      </c>
      <c r="BS426" s="61">
        <f t="shared" si="465"/>
        <v>0</v>
      </c>
      <c r="BT426" s="61">
        <f t="shared" si="465"/>
        <v>0</v>
      </c>
      <c r="BU426" s="61">
        <f t="shared" si="465"/>
        <v>0</v>
      </c>
      <c r="BV426" s="61">
        <f t="shared" si="465"/>
        <v>0</v>
      </c>
      <c r="BW426" s="61">
        <f t="shared" si="465"/>
        <v>0</v>
      </c>
      <c r="BX426" s="61">
        <f t="shared" si="465"/>
        <v>0</v>
      </c>
      <c r="BY426" s="61">
        <f t="shared" si="465"/>
        <v>0</v>
      </c>
      <c r="BZ426" s="61">
        <f t="shared" si="465"/>
        <v>0</v>
      </c>
      <c r="CA426" s="61">
        <f t="shared" si="465"/>
        <v>0</v>
      </c>
      <c r="CB426" s="61">
        <f t="shared" si="465"/>
        <v>0</v>
      </c>
      <c r="CC426" s="61">
        <f t="shared" si="465"/>
        <v>0</v>
      </c>
      <c r="CD426" s="61">
        <f t="shared" si="465"/>
        <v>0</v>
      </c>
      <c r="CE426" s="61">
        <f t="shared" si="465"/>
        <v>0</v>
      </c>
      <c r="CF426" s="61">
        <f t="shared" si="465"/>
        <v>0</v>
      </c>
      <c r="CG426" s="61">
        <f t="shared" si="444"/>
        <v>0</v>
      </c>
      <c r="CH426" s="61">
        <f t="shared" si="444"/>
        <v>0</v>
      </c>
      <c r="CI426" s="61">
        <f t="shared" si="444"/>
        <v>0</v>
      </c>
      <c r="CJ426" s="61">
        <f t="shared" si="444"/>
        <v>0</v>
      </c>
      <c r="CK426" s="61">
        <f t="shared" si="444"/>
        <v>0</v>
      </c>
      <c r="CL426" s="61">
        <f t="shared" si="444"/>
        <v>0</v>
      </c>
      <c r="CM426" s="61">
        <f t="shared" si="444"/>
        <v>0</v>
      </c>
      <c r="CN426" s="61">
        <f t="shared" si="444"/>
        <v>0</v>
      </c>
      <c r="CO426" s="61">
        <f t="shared" si="444"/>
        <v>0</v>
      </c>
      <c r="CP426" s="61">
        <f t="shared" si="444"/>
        <v>0</v>
      </c>
      <c r="CQ426" s="61">
        <f t="shared" si="444"/>
        <v>0</v>
      </c>
      <c r="CR426" s="61">
        <f t="shared" si="444"/>
        <v>0</v>
      </c>
      <c r="CS426" s="61">
        <f t="shared" si="444"/>
        <v>0</v>
      </c>
      <c r="CT426" s="61">
        <f t="shared" si="444"/>
        <v>0</v>
      </c>
      <c r="CU426" s="61">
        <f t="shared" si="444"/>
        <v>0</v>
      </c>
      <c r="CV426" s="61">
        <f t="shared" si="444"/>
        <v>0</v>
      </c>
      <c r="CW426" s="61">
        <f t="shared" si="459"/>
        <v>0.5</v>
      </c>
      <c r="CX426" s="61">
        <f t="shared" si="448"/>
        <v>0.5</v>
      </c>
      <c r="CY426" s="61">
        <f t="shared" si="448"/>
        <v>0</v>
      </c>
      <c r="CZ426" s="61">
        <f t="shared" si="448"/>
        <v>0</v>
      </c>
      <c r="DA426" s="61">
        <f t="shared" si="448"/>
        <v>0</v>
      </c>
      <c r="DB426" s="61">
        <f t="shared" si="448"/>
        <v>0</v>
      </c>
      <c r="DC426" s="61">
        <f>AP425/$BM426</f>
        <v>0</v>
      </c>
      <c r="DD426" s="61">
        <f t="shared" si="448"/>
        <v>0</v>
      </c>
      <c r="DE426" s="61">
        <f t="shared" si="448"/>
        <v>0</v>
      </c>
      <c r="DF426" s="61">
        <f t="shared" si="448"/>
        <v>0</v>
      </c>
      <c r="DG426" s="61">
        <f t="shared" si="448"/>
        <v>0</v>
      </c>
      <c r="DH426" s="61">
        <f t="shared" si="448"/>
        <v>0</v>
      </c>
      <c r="DI426" s="61">
        <f t="shared" si="448"/>
        <v>0</v>
      </c>
      <c r="DJ426" s="61">
        <f t="shared" si="448"/>
        <v>0</v>
      </c>
      <c r="DK426" s="61">
        <f t="shared" si="448"/>
        <v>0</v>
      </c>
      <c r="DL426" s="61">
        <f t="shared" si="448"/>
        <v>0</v>
      </c>
      <c r="DM426" s="61">
        <f t="shared" si="448"/>
        <v>0</v>
      </c>
      <c r="DN426" s="61">
        <f t="shared" si="468"/>
        <v>0</v>
      </c>
      <c r="DO426" s="61">
        <f t="shared" si="468"/>
        <v>0</v>
      </c>
      <c r="DP426" s="61">
        <f t="shared" si="468"/>
        <v>0</v>
      </c>
      <c r="DQ426" s="61">
        <f t="shared" si="466"/>
        <v>0</v>
      </c>
      <c r="DR426" s="61">
        <f t="shared" si="466"/>
        <v>0</v>
      </c>
      <c r="DS426" s="61">
        <f t="shared" si="446"/>
        <v>0</v>
      </c>
      <c r="DT426" s="61">
        <f t="shared" si="425"/>
        <v>0</v>
      </c>
      <c r="DU426" s="61">
        <f t="shared" si="425"/>
        <v>0</v>
      </c>
      <c r="DV426" s="61">
        <f t="shared" si="425"/>
        <v>0</v>
      </c>
      <c r="DW426" s="61">
        <f t="shared" si="425"/>
        <v>0</v>
      </c>
      <c r="DX426" s="61">
        <f t="shared" si="425"/>
        <v>0</v>
      </c>
      <c r="DY426" s="61">
        <f t="shared" si="425"/>
        <v>0</v>
      </c>
      <c r="DZ426" s="61">
        <f t="shared" ref="DZ426:DZ446" si="477">SUM(BQ426:DY426)</f>
        <v>1</v>
      </c>
    </row>
    <row r="427" spans="3:130">
      <c r="C427" s="53">
        <v>2041</v>
      </c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>
        <f t="shared" si="455"/>
        <v>0</v>
      </c>
      <c r="Z427" s="64">
        <f t="shared" si="456"/>
        <v>0</v>
      </c>
      <c r="AA427" s="64">
        <f t="shared" si="457"/>
        <v>0</v>
      </c>
      <c r="AB427" s="64">
        <f t="shared" si="458"/>
        <v>0</v>
      </c>
      <c r="AC427" s="64">
        <f t="shared" si="460"/>
        <v>0</v>
      </c>
      <c r="AD427" s="64">
        <f t="shared" si="461"/>
        <v>0</v>
      </c>
      <c r="AE427" s="64">
        <f t="shared" si="462"/>
        <v>0</v>
      </c>
      <c r="AF427" s="64">
        <f t="shared" si="463"/>
        <v>0</v>
      </c>
      <c r="AG427" s="64">
        <f t="shared" si="464"/>
        <v>0</v>
      </c>
      <c r="AH427" s="64">
        <f t="shared" si="467"/>
        <v>0</v>
      </c>
      <c r="AI427" s="64">
        <f t="shared" si="469"/>
        <v>0</v>
      </c>
      <c r="AJ427" s="64">
        <f t="shared" si="470"/>
        <v>0</v>
      </c>
      <c r="AK427" s="64">
        <f t="shared" si="471"/>
        <v>0.375</v>
      </c>
      <c r="AL427" s="64">
        <f t="shared" si="472"/>
        <v>0</v>
      </c>
      <c r="AM427" s="64">
        <f t="shared" si="473"/>
        <v>0</v>
      </c>
      <c r="AN427" s="64">
        <f t="shared" si="474"/>
        <v>0</v>
      </c>
      <c r="AO427" s="64">
        <f t="shared" si="475"/>
        <v>0</v>
      </c>
      <c r="AP427" s="64">
        <f t="shared" si="476"/>
        <v>0</v>
      </c>
      <c r="AQ427" s="64">
        <f t="shared" ref="AQ427:AQ445" si="478">VLOOKUP($C$105,$D$3:$K$63,$A$73,0)*(B388-B387)</f>
        <v>0</v>
      </c>
      <c r="AR427" s="64">
        <f>VLOOKUP($C$106,$D$3:$K$63,$A$73,0)*(B387-B386)</f>
        <v>0</v>
      </c>
      <c r="AS427" s="64">
        <f>VLOOKUP($C$107,$D$3:$K$63,$A$73,0)*B386</f>
        <v>0</v>
      </c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54">
        <f t="shared" si="427"/>
        <v>0.375</v>
      </c>
      <c r="BP427" s="53">
        <v>2041</v>
      </c>
      <c r="BQ427" s="61">
        <f t="shared" si="465"/>
        <v>0</v>
      </c>
      <c r="BR427" s="61">
        <f t="shared" si="465"/>
        <v>0</v>
      </c>
      <c r="BS427" s="61">
        <f t="shared" si="465"/>
        <v>0</v>
      </c>
      <c r="BT427" s="61">
        <f t="shared" si="465"/>
        <v>0</v>
      </c>
      <c r="BU427" s="61">
        <f t="shared" si="465"/>
        <v>0</v>
      </c>
      <c r="BV427" s="61">
        <f t="shared" si="465"/>
        <v>0</v>
      </c>
      <c r="BW427" s="61">
        <f t="shared" si="465"/>
        <v>0</v>
      </c>
      <c r="BX427" s="61">
        <f t="shared" si="465"/>
        <v>0</v>
      </c>
      <c r="BY427" s="61">
        <f t="shared" si="465"/>
        <v>0</v>
      </c>
      <c r="BZ427" s="61">
        <f t="shared" si="465"/>
        <v>0</v>
      </c>
      <c r="CA427" s="61">
        <f t="shared" si="465"/>
        <v>0</v>
      </c>
      <c r="CB427" s="61">
        <f t="shared" si="465"/>
        <v>0</v>
      </c>
      <c r="CC427" s="61">
        <f t="shared" si="465"/>
        <v>0</v>
      </c>
      <c r="CD427" s="61">
        <f t="shared" si="465"/>
        <v>0</v>
      </c>
      <c r="CE427" s="61">
        <f t="shared" si="465"/>
        <v>0</v>
      </c>
      <c r="CF427" s="61">
        <f t="shared" si="465"/>
        <v>0</v>
      </c>
      <c r="CG427" s="61">
        <f t="shared" si="444"/>
        <v>0</v>
      </c>
      <c r="CH427" s="61">
        <f t="shared" si="444"/>
        <v>0</v>
      </c>
      <c r="CI427" s="61">
        <f t="shared" si="444"/>
        <v>0</v>
      </c>
      <c r="CJ427" s="61">
        <f t="shared" si="444"/>
        <v>0</v>
      </c>
      <c r="CK427" s="61">
        <f t="shared" ref="CK427:CV446" si="479">X427/$BM427</f>
        <v>0</v>
      </c>
      <c r="CL427" s="61">
        <f t="shared" si="479"/>
        <v>0</v>
      </c>
      <c r="CM427" s="61">
        <f t="shared" si="479"/>
        <v>0</v>
      </c>
      <c r="CN427" s="61">
        <f t="shared" si="479"/>
        <v>0</v>
      </c>
      <c r="CO427" s="61">
        <f t="shared" si="479"/>
        <v>0</v>
      </c>
      <c r="CP427" s="61">
        <f t="shared" si="479"/>
        <v>0</v>
      </c>
      <c r="CQ427" s="61">
        <f t="shared" si="479"/>
        <v>0</v>
      </c>
      <c r="CR427" s="61">
        <f t="shared" si="479"/>
        <v>0</v>
      </c>
      <c r="CS427" s="61">
        <f t="shared" si="479"/>
        <v>0</v>
      </c>
      <c r="CT427" s="61">
        <f t="shared" si="479"/>
        <v>0</v>
      </c>
      <c r="CU427" s="61">
        <f t="shared" si="479"/>
        <v>0</v>
      </c>
      <c r="CV427" s="61">
        <f t="shared" si="479"/>
        <v>0</v>
      </c>
      <c r="CW427" s="61">
        <f t="shared" si="459"/>
        <v>0</v>
      </c>
      <c r="CX427" s="61">
        <f t="shared" si="448"/>
        <v>1</v>
      </c>
      <c r="CY427" s="61">
        <f t="shared" si="448"/>
        <v>0</v>
      </c>
      <c r="CZ427" s="61">
        <f t="shared" si="448"/>
        <v>0</v>
      </c>
      <c r="DA427" s="61">
        <f t="shared" si="448"/>
        <v>0</v>
      </c>
      <c r="DB427" s="61">
        <f t="shared" si="448"/>
        <v>0</v>
      </c>
      <c r="DC427" s="61">
        <f t="shared" si="448"/>
        <v>0</v>
      </c>
      <c r="DD427" s="61">
        <f t="shared" si="448"/>
        <v>0</v>
      </c>
      <c r="DE427" s="61">
        <f t="shared" si="448"/>
        <v>0</v>
      </c>
      <c r="DF427" s="61">
        <f t="shared" si="448"/>
        <v>0</v>
      </c>
      <c r="DG427" s="61">
        <f t="shared" si="448"/>
        <v>0</v>
      </c>
      <c r="DH427" s="61">
        <f t="shared" si="448"/>
        <v>0</v>
      </c>
      <c r="DI427" s="61">
        <f t="shared" si="448"/>
        <v>0</v>
      </c>
      <c r="DJ427" s="61">
        <f t="shared" si="448"/>
        <v>0</v>
      </c>
      <c r="DK427" s="61">
        <f t="shared" si="448"/>
        <v>0</v>
      </c>
      <c r="DL427" s="61">
        <f t="shared" si="448"/>
        <v>0</v>
      </c>
      <c r="DM427" s="61">
        <f t="shared" si="448"/>
        <v>0</v>
      </c>
      <c r="DN427" s="61">
        <f t="shared" si="468"/>
        <v>0</v>
      </c>
      <c r="DO427" s="61">
        <f t="shared" si="468"/>
        <v>0</v>
      </c>
      <c r="DP427" s="61">
        <f t="shared" si="468"/>
        <v>0</v>
      </c>
      <c r="DQ427" s="61">
        <f t="shared" si="466"/>
        <v>0</v>
      </c>
      <c r="DR427" s="61">
        <f t="shared" si="466"/>
        <v>0</v>
      </c>
      <c r="DS427" s="61">
        <f t="shared" si="446"/>
        <v>0</v>
      </c>
      <c r="DT427" s="61">
        <f t="shared" si="425"/>
        <v>0</v>
      </c>
      <c r="DU427" s="61">
        <f t="shared" si="425"/>
        <v>0</v>
      </c>
      <c r="DV427" s="61">
        <f t="shared" si="425"/>
        <v>0</v>
      </c>
      <c r="DW427" s="61">
        <f t="shared" si="425"/>
        <v>0</v>
      </c>
      <c r="DX427" s="61">
        <f t="shared" si="425"/>
        <v>0</v>
      </c>
      <c r="DY427" s="61">
        <f t="shared" si="425"/>
        <v>0</v>
      </c>
      <c r="DZ427" s="61">
        <f t="shared" si="477"/>
        <v>1</v>
      </c>
    </row>
    <row r="428" spans="3:130">
      <c r="C428" s="53">
        <v>2042</v>
      </c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>
        <f t="shared" si="456"/>
        <v>0</v>
      </c>
      <c r="AA428" s="64">
        <f t="shared" si="457"/>
        <v>0</v>
      </c>
      <c r="AB428" s="64">
        <f t="shared" si="458"/>
        <v>0</v>
      </c>
      <c r="AC428" s="64">
        <f t="shared" si="460"/>
        <v>0</v>
      </c>
      <c r="AD428" s="64">
        <f t="shared" si="461"/>
        <v>0</v>
      </c>
      <c r="AE428" s="64">
        <f t="shared" si="462"/>
        <v>0</v>
      </c>
      <c r="AF428" s="64">
        <f t="shared" si="463"/>
        <v>0</v>
      </c>
      <c r="AG428" s="64">
        <f t="shared" si="464"/>
        <v>0</v>
      </c>
      <c r="AH428" s="64">
        <f t="shared" si="467"/>
        <v>0</v>
      </c>
      <c r="AI428" s="64">
        <f t="shared" si="469"/>
        <v>0</v>
      </c>
      <c r="AJ428" s="64">
        <f t="shared" si="470"/>
        <v>0</v>
      </c>
      <c r="AK428" s="64">
        <f t="shared" si="471"/>
        <v>0</v>
      </c>
      <c r="AL428" s="64">
        <f t="shared" si="472"/>
        <v>0</v>
      </c>
      <c r="AM428" s="64">
        <f t="shared" si="473"/>
        <v>0</v>
      </c>
      <c r="AN428" s="64">
        <f t="shared" si="474"/>
        <v>0</v>
      </c>
      <c r="AO428" s="64">
        <f t="shared" si="475"/>
        <v>0</v>
      </c>
      <c r="AP428" s="64">
        <f t="shared" si="476"/>
        <v>0</v>
      </c>
      <c r="AQ428" s="64">
        <f t="shared" si="478"/>
        <v>0</v>
      </c>
      <c r="AR428" s="64">
        <f t="shared" ref="AR428:AR446" si="480">VLOOKUP($C$106,$D$3:$K$63,$A$73,0)*(B388-B387)</f>
        <v>0</v>
      </c>
      <c r="AS428" s="64">
        <f>VLOOKUP($C$107,$D$3:$K$63,$A$73,0)*(B387-B386)</f>
        <v>0</v>
      </c>
      <c r="AT428" s="64">
        <f>VLOOKUP($C$108,$D$3:$K$63,$A$73,0)*B386</f>
        <v>0</v>
      </c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54">
        <f t="shared" si="427"/>
        <v>0</v>
      </c>
      <c r="BP428" s="53">
        <v>2042</v>
      </c>
      <c r="BQ428" s="61" t="e">
        <f t="shared" si="465"/>
        <v>#DIV/0!</v>
      </c>
      <c r="BR428" s="61" t="e">
        <f t="shared" si="465"/>
        <v>#DIV/0!</v>
      </c>
      <c r="BS428" s="61" t="e">
        <f t="shared" si="465"/>
        <v>#DIV/0!</v>
      </c>
      <c r="BT428" s="61" t="e">
        <f t="shared" si="465"/>
        <v>#DIV/0!</v>
      </c>
      <c r="BU428" s="61" t="e">
        <f t="shared" si="465"/>
        <v>#DIV/0!</v>
      </c>
      <c r="BV428" s="61" t="e">
        <f t="shared" si="465"/>
        <v>#DIV/0!</v>
      </c>
      <c r="BW428" s="61" t="e">
        <f t="shared" si="465"/>
        <v>#DIV/0!</v>
      </c>
      <c r="BX428" s="61" t="e">
        <f t="shared" si="465"/>
        <v>#DIV/0!</v>
      </c>
      <c r="BY428" s="61" t="e">
        <f t="shared" si="465"/>
        <v>#DIV/0!</v>
      </c>
      <c r="BZ428" s="61" t="e">
        <f t="shared" si="465"/>
        <v>#DIV/0!</v>
      </c>
      <c r="CA428" s="61" t="e">
        <f t="shared" si="465"/>
        <v>#DIV/0!</v>
      </c>
      <c r="CB428" s="61" t="e">
        <f t="shared" si="465"/>
        <v>#DIV/0!</v>
      </c>
      <c r="CC428" s="61" t="e">
        <f t="shared" si="465"/>
        <v>#DIV/0!</v>
      </c>
      <c r="CD428" s="61" t="e">
        <f t="shared" si="465"/>
        <v>#DIV/0!</v>
      </c>
      <c r="CE428" s="61" t="e">
        <f t="shared" si="465"/>
        <v>#DIV/0!</v>
      </c>
      <c r="CF428" s="61" t="e">
        <f t="shared" si="465"/>
        <v>#DIV/0!</v>
      </c>
      <c r="CG428" s="61" t="e">
        <f t="shared" ref="CG428:CJ446" si="481">T428/$BM428</f>
        <v>#DIV/0!</v>
      </c>
      <c r="CH428" s="61" t="e">
        <f t="shared" si="481"/>
        <v>#DIV/0!</v>
      </c>
      <c r="CI428" s="61" t="e">
        <f t="shared" si="481"/>
        <v>#DIV/0!</v>
      </c>
      <c r="CJ428" s="61" t="e">
        <f t="shared" si="481"/>
        <v>#DIV/0!</v>
      </c>
      <c r="CK428" s="61" t="e">
        <f t="shared" si="479"/>
        <v>#DIV/0!</v>
      </c>
      <c r="CL428" s="61" t="e">
        <f t="shared" si="479"/>
        <v>#DIV/0!</v>
      </c>
      <c r="CM428" s="61" t="e">
        <f t="shared" si="479"/>
        <v>#DIV/0!</v>
      </c>
      <c r="CN428" s="61" t="e">
        <f t="shared" si="479"/>
        <v>#DIV/0!</v>
      </c>
      <c r="CO428" s="61" t="e">
        <f t="shared" si="479"/>
        <v>#DIV/0!</v>
      </c>
      <c r="CP428" s="61" t="e">
        <f t="shared" si="479"/>
        <v>#DIV/0!</v>
      </c>
      <c r="CQ428" s="61" t="e">
        <f t="shared" si="479"/>
        <v>#DIV/0!</v>
      </c>
      <c r="CR428" s="61" t="e">
        <f t="shared" si="479"/>
        <v>#DIV/0!</v>
      </c>
      <c r="CS428" s="61" t="e">
        <f t="shared" si="479"/>
        <v>#DIV/0!</v>
      </c>
      <c r="CT428" s="61" t="e">
        <f t="shared" si="479"/>
        <v>#DIV/0!</v>
      </c>
      <c r="CU428" s="61" t="e">
        <f t="shared" si="479"/>
        <v>#DIV/0!</v>
      </c>
      <c r="CV428" s="61" t="e">
        <f t="shared" si="479"/>
        <v>#DIV/0!</v>
      </c>
      <c r="CW428" s="61" t="e">
        <f t="shared" si="459"/>
        <v>#DIV/0!</v>
      </c>
      <c r="CX428" s="61" t="e">
        <f t="shared" si="448"/>
        <v>#DIV/0!</v>
      </c>
      <c r="CY428" s="61" t="e">
        <f t="shared" si="448"/>
        <v>#DIV/0!</v>
      </c>
      <c r="CZ428" s="61" t="e">
        <f t="shared" si="448"/>
        <v>#DIV/0!</v>
      </c>
      <c r="DA428" s="61" t="e">
        <f t="shared" si="448"/>
        <v>#DIV/0!</v>
      </c>
      <c r="DB428" s="61" t="e">
        <f t="shared" si="448"/>
        <v>#DIV/0!</v>
      </c>
      <c r="DC428" s="61" t="e">
        <f t="shared" si="448"/>
        <v>#DIV/0!</v>
      </c>
      <c r="DD428" s="61" t="e">
        <f t="shared" si="448"/>
        <v>#DIV/0!</v>
      </c>
      <c r="DE428" s="61" t="e">
        <f t="shared" si="448"/>
        <v>#DIV/0!</v>
      </c>
      <c r="DF428" s="61" t="e">
        <f t="shared" si="448"/>
        <v>#DIV/0!</v>
      </c>
      <c r="DG428" s="61" t="e">
        <f t="shared" si="448"/>
        <v>#DIV/0!</v>
      </c>
      <c r="DH428" s="61" t="e">
        <f t="shared" si="448"/>
        <v>#DIV/0!</v>
      </c>
      <c r="DI428" s="61" t="e">
        <f t="shared" si="448"/>
        <v>#DIV/0!</v>
      </c>
      <c r="DJ428" s="61" t="e">
        <f t="shared" si="448"/>
        <v>#DIV/0!</v>
      </c>
      <c r="DK428" s="61" t="e">
        <f t="shared" si="448"/>
        <v>#DIV/0!</v>
      </c>
      <c r="DL428" s="61" t="e">
        <f t="shared" si="448"/>
        <v>#DIV/0!</v>
      </c>
      <c r="DM428" s="61" t="e">
        <f t="shared" si="448"/>
        <v>#DIV/0!</v>
      </c>
      <c r="DN428" s="61" t="e">
        <f t="shared" si="468"/>
        <v>#DIV/0!</v>
      </c>
      <c r="DO428" s="61" t="e">
        <f t="shared" si="468"/>
        <v>#DIV/0!</v>
      </c>
      <c r="DP428" s="61" t="e">
        <f t="shared" si="468"/>
        <v>#DIV/0!</v>
      </c>
      <c r="DQ428" s="61" t="e">
        <f t="shared" si="466"/>
        <v>#DIV/0!</v>
      </c>
      <c r="DR428" s="61" t="e">
        <f t="shared" si="466"/>
        <v>#DIV/0!</v>
      </c>
      <c r="DS428" s="61" t="e">
        <f t="shared" si="446"/>
        <v>#DIV/0!</v>
      </c>
      <c r="DT428" s="61" t="e">
        <f t="shared" si="425"/>
        <v>#DIV/0!</v>
      </c>
      <c r="DU428" s="61" t="e">
        <f t="shared" si="425"/>
        <v>#DIV/0!</v>
      </c>
      <c r="DV428" s="61" t="e">
        <f t="shared" si="425"/>
        <v>#DIV/0!</v>
      </c>
      <c r="DW428" s="61" t="e">
        <f t="shared" ref="DW428:DY446" si="482">BJ428/$BM428</f>
        <v>#DIV/0!</v>
      </c>
      <c r="DX428" s="61" t="e">
        <f t="shared" si="482"/>
        <v>#DIV/0!</v>
      </c>
      <c r="DY428" s="61" t="e">
        <f t="shared" si="482"/>
        <v>#DIV/0!</v>
      </c>
      <c r="DZ428" s="61" t="e">
        <f t="shared" si="477"/>
        <v>#DIV/0!</v>
      </c>
    </row>
    <row r="429" spans="3:130">
      <c r="C429" s="53">
        <v>2043</v>
      </c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>
        <f t="shared" si="457"/>
        <v>0</v>
      </c>
      <c r="AB429" s="64">
        <f t="shared" si="458"/>
        <v>0</v>
      </c>
      <c r="AC429" s="64">
        <f t="shared" si="460"/>
        <v>0</v>
      </c>
      <c r="AD429" s="64">
        <f t="shared" si="461"/>
        <v>0</v>
      </c>
      <c r="AE429" s="64">
        <f t="shared" si="462"/>
        <v>0</v>
      </c>
      <c r="AF429" s="64">
        <f t="shared" si="463"/>
        <v>0</v>
      </c>
      <c r="AG429" s="64">
        <f t="shared" si="464"/>
        <v>0</v>
      </c>
      <c r="AH429" s="64">
        <f t="shared" si="467"/>
        <v>0</v>
      </c>
      <c r="AI429" s="64">
        <f t="shared" si="469"/>
        <v>0</v>
      </c>
      <c r="AJ429" s="64">
        <f t="shared" si="470"/>
        <v>0</v>
      </c>
      <c r="AK429" s="64">
        <f t="shared" si="471"/>
        <v>0</v>
      </c>
      <c r="AL429" s="64">
        <f t="shared" si="472"/>
        <v>0</v>
      </c>
      <c r="AM429" s="64">
        <f t="shared" si="473"/>
        <v>0</v>
      </c>
      <c r="AN429" s="64">
        <f t="shared" si="474"/>
        <v>0</v>
      </c>
      <c r="AO429" s="64">
        <f t="shared" si="475"/>
        <v>0</v>
      </c>
      <c r="AP429" s="64">
        <f t="shared" si="476"/>
        <v>0</v>
      </c>
      <c r="AQ429" s="64">
        <f t="shared" si="478"/>
        <v>0</v>
      </c>
      <c r="AR429" s="64">
        <f t="shared" si="480"/>
        <v>0</v>
      </c>
      <c r="AS429" s="64">
        <f t="shared" ref="AS429:AS446" si="483">VLOOKUP($C$107,$D$3:$K$63,$A$73,0)*(B388-B387)</f>
        <v>0</v>
      </c>
      <c r="AT429" s="64">
        <f>VLOOKUP($C$108,$D$3:$K$63,$A$73,0)*(B387-B386)</f>
        <v>0</v>
      </c>
      <c r="AU429" s="64">
        <f>VLOOKUP($C$109,$D$3:$K$63,$A$73,0)*B386</f>
        <v>0</v>
      </c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54">
        <f t="shared" si="427"/>
        <v>0</v>
      </c>
      <c r="BP429" s="53">
        <v>2043</v>
      </c>
      <c r="BQ429" s="61" t="e">
        <f t="shared" si="465"/>
        <v>#DIV/0!</v>
      </c>
      <c r="BR429" s="61" t="e">
        <f t="shared" si="465"/>
        <v>#DIV/0!</v>
      </c>
      <c r="BS429" s="61" t="e">
        <f t="shared" si="465"/>
        <v>#DIV/0!</v>
      </c>
      <c r="BT429" s="61" t="e">
        <f t="shared" si="465"/>
        <v>#DIV/0!</v>
      </c>
      <c r="BU429" s="61" t="e">
        <f t="shared" si="465"/>
        <v>#DIV/0!</v>
      </c>
      <c r="BV429" s="61" t="e">
        <f t="shared" si="465"/>
        <v>#DIV/0!</v>
      </c>
      <c r="BW429" s="61" t="e">
        <f t="shared" si="465"/>
        <v>#DIV/0!</v>
      </c>
      <c r="BX429" s="61" t="e">
        <f t="shared" si="465"/>
        <v>#DIV/0!</v>
      </c>
      <c r="BY429" s="61" t="e">
        <f t="shared" si="465"/>
        <v>#DIV/0!</v>
      </c>
      <c r="BZ429" s="61" t="e">
        <f t="shared" si="465"/>
        <v>#DIV/0!</v>
      </c>
      <c r="CA429" s="61" t="e">
        <f t="shared" si="465"/>
        <v>#DIV/0!</v>
      </c>
      <c r="CB429" s="61" t="e">
        <f t="shared" si="465"/>
        <v>#DIV/0!</v>
      </c>
      <c r="CC429" s="61" t="e">
        <f t="shared" si="465"/>
        <v>#DIV/0!</v>
      </c>
      <c r="CD429" s="61" t="e">
        <f t="shared" si="465"/>
        <v>#DIV/0!</v>
      </c>
      <c r="CE429" s="61" t="e">
        <f t="shared" si="465"/>
        <v>#DIV/0!</v>
      </c>
      <c r="CF429" s="61" t="e">
        <f t="shared" si="465"/>
        <v>#DIV/0!</v>
      </c>
      <c r="CG429" s="61" t="e">
        <f t="shared" si="481"/>
        <v>#DIV/0!</v>
      </c>
      <c r="CH429" s="61" t="e">
        <f t="shared" si="481"/>
        <v>#DIV/0!</v>
      </c>
      <c r="CI429" s="61" t="e">
        <f t="shared" si="481"/>
        <v>#DIV/0!</v>
      </c>
      <c r="CJ429" s="61" t="e">
        <f t="shared" si="481"/>
        <v>#DIV/0!</v>
      </c>
      <c r="CK429" s="61" t="e">
        <f t="shared" si="479"/>
        <v>#DIV/0!</v>
      </c>
      <c r="CL429" s="61" t="e">
        <f t="shared" si="479"/>
        <v>#DIV/0!</v>
      </c>
      <c r="CM429" s="61" t="e">
        <f t="shared" si="479"/>
        <v>#DIV/0!</v>
      </c>
      <c r="CN429" s="61" t="e">
        <f t="shared" si="479"/>
        <v>#DIV/0!</v>
      </c>
      <c r="CO429" s="61" t="e">
        <f t="shared" si="479"/>
        <v>#DIV/0!</v>
      </c>
      <c r="CP429" s="61" t="e">
        <f t="shared" si="479"/>
        <v>#DIV/0!</v>
      </c>
      <c r="CQ429" s="61" t="e">
        <f t="shared" si="479"/>
        <v>#DIV/0!</v>
      </c>
      <c r="CR429" s="61" t="e">
        <f t="shared" si="479"/>
        <v>#DIV/0!</v>
      </c>
      <c r="CS429" s="61" t="e">
        <f t="shared" si="479"/>
        <v>#DIV/0!</v>
      </c>
      <c r="CT429" s="61" t="e">
        <f t="shared" si="479"/>
        <v>#DIV/0!</v>
      </c>
      <c r="CU429" s="61" t="e">
        <f t="shared" si="479"/>
        <v>#DIV/0!</v>
      </c>
      <c r="CV429" s="61" t="e">
        <f t="shared" si="479"/>
        <v>#DIV/0!</v>
      </c>
      <c r="CW429" s="61" t="e">
        <f t="shared" si="459"/>
        <v>#DIV/0!</v>
      </c>
      <c r="CX429" s="61" t="e">
        <f t="shared" si="448"/>
        <v>#DIV/0!</v>
      </c>
      <c r="CY429" s="61" t="e">
        <f t="shared" ref="CY429:DM445" si="484">AL429/$BM429</f>
        <v>#DIV/0!</v>
      </c>
      <c r="CZ429" s="61" t="e">
        <f t="shared" si="484"/>
        <v>#DIV/0!</v>
      </c>
      <c r="DA429" s="61" t="e">
        <f t="shared" si="484"/>
        <v>#DIV/0!</v>
      </c>
      <c r="DB429" s="61" t="e">
        <f t="shared" si="484"/>
        <v>#DIV/0!</v>
      </c>
      <c r="DC429" s="61" t="e">
        <f t="shared" si="484"/>
        <v>#DIV/0!</v>
      </c>
      <c r="DD429" s="61" t="e">
        <f t="shared" si="484"/>
        <v>#DIV/0!</v>
      </c>
      <c r="DE429" s="61" t="e">
        <f t="shared" si="484"/>
        <v>#DIV/0!</v>
      </c>
      <c r="DF429" s="61" t="e">
        <f t="shared" si="484"/>
        <v>#DIV/0!</v>
      </c>
      <c r="DG429" s="61" t="e">
        <f t="shared" si="484"/>
        <v>#DIV/0!</v>
      </c>
      <c r="DH429" s="61" t="e">
        <f t="shared" si="484"/>
        <v>#DIV/0!</v>
      </c>
      <c r="DI429" s="61" t="e">
        <f t="shared" si="484"/>
        <v>#DIV/0!</v>
      </c>
      <c r="DJ429" s="61" t="e">
        <f t="shared" si="484"/>
        <v>#DIV/0!</v>
      </c>
      <c r="DK429" s="61" t="e">
        <f t="shared" si="484"/>
        <v>#DIV/0!</v>
      </c>
      <c r="DL429" s="61" t="e">
        <f t="shared" si="484"/>
        <v>#DIV/0!</v>
      </c>
      <c r="DM429" s="61" t="e">
        <f t="shared" si="484"/>
        <v>#DIV/0!</v>
      </c>
      <c r="DN429" s="61" t="e">
        <f t="shared" si="468"/>
        <v>#DIV/0!</v>
      </c>
      <c r="DO429" s="61" t="e">
        <f t="shared" si="468"/>
        <v>#DIV/0!</v>
      </c>
      <c r="DP429" s="61" t="e">
        <f t="shared" si="468"/>
        <v>#DIV/0!</v>
      </c>
      <c r="DQ429" s="61" t="e">
        <f t="shared" si="466"/>
        <v>#DIV/0!</v>
      </c>
      <c r="DR429" s="61" t="e">
        <f t="shared" si="466"/>
        <v>#DIV/0!</v>
      </c>
      <c r="DS429" s="61" t="e">
        <f t="shared" si="446"/>
        <v>#DIV/0!</v>
      </c>
      <c r="DT429" s="61" t="e">
        <f t="shared" si="446"/>
        <v>#DIV/0!</v>
      </c>
      <c r="DU429" s="61" t="e">
        <f t="shared" si="446"/>
        <v>#DIV/0!</v>
      </c>
      <c r="DV429" s="61" t="e">
        <f t="shared" si="446"/>
        <v>#DIV/0!</v>
      </c>
      <c r="DW429" s="61" t="e">
        <f t="shared" si="482"/>
        <v>#DIV/0!</v>
      </c>
      <c r="DX429" s="61" t="e">
        <f t="shared" si="482"/>
        <v>#DIV/0!</v>
      </c>
      <c r="DY429" s="61" t="e">
        <f t="shared" si="482"/>
        <v>#DIV/0!</v>
      </c>
      <c r="DZ429" s="61" t="e">
        <f t="shared" si="477"/>
        <v>#DIV/0!</v>
      </c>
    </row>
    <row r="430" spans="3:130">
      <c r="C430" s="53">
        <v>2044</v>
      </c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>
        <f t="shared" si="458"/>
        <v>0</v>
      </c>
      <c r="AC430" s="64">
        <f t="shared" si="460"/>
        <v>0</v>
      </c>
      <c r="AD430" s="64">
        <f t="shared" si="461"/>
        <v>0</v>
      </c>
      <c r="AE430" s="64">
        <f t="shared" si="462"/>
        <v>0</v>
      </c>
      <c r="AF430" s="64">
        <f t="shared" si="463"/>
        <v>0</v>
      </c>
      <c r="AG430" s="64">
        <f t="shared" si="464"/>
        <v>0</v>
      </c>
      <c r="AH430" s="64">
        <f t="shared" si="467"/>
        <v>0</v>
      </c>
      <c r="AI430" s="64">
        <f t="shared" si="469"/>
        <v>0</v>
      </c>
      <c r="AJ430" s="64">
        <f t="shared" si="470"/>
        <v>0</v>
      </c>
      <c r="AK430" s="64">
        <f t="shared" si="471"/>
        <v>0</v>
      </c>
      <c r="AL430" s="64">
        <f t="shared" si="472"/>
        <v>0</v>
      </c>
      <c r="AM430" s="64">
        <f t="shared" si="473"/>
        <v>0</v>
      </c>
      <c r="AN430" s="64">
        <f t="shared" si="474"/>
        <v>0</v>
      </c>
      <c r="AO430" s="64">
        <f t="shared" si="475"/>
        <v>0</v>
      </c>
      <c r="AP430" s="64">
        <f t="shared" si="476"/>
        <v>0</v>
      </c>
      <c r="AQ430" s="64">
        <f t="shared" si="478"/>
        <v>0</v>
      </c>
      <c r="AR430" s="64">
        <f t="shared" si="480"/>
        <v>0</v>
      </c>
      <c r="AS430" s="64">
        <f t="shared" si="483"/>
        <v>0</v>
      </c>
      <c r="AT430" s="64">
        <f t="shared" ref="AT430:AT446" si="485">VLOOKUP($C$108,$D$3:$K$63,$A$73,0)*(B388-B387)</f>
        <v>0</v>
      </c>
      <c r="AU430" s="64">
        <f>VLOOKUP($C$109,$D$3:$K$63,$A$73,0)*(B387-B386)</f>
        <v>0</v>
      </c>
      <c r="AV430" s="64">
        <f>VLOOKUP($C$110,$D$3:$K$63,$A$73,0)*B386</f>
        <v>0</v>
      </c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54">
        <f t="shared" si="427"/>
        <v>0</v>
      </c>
      <c r="BP430" s="53">
        <v>2044</v>
      </c>
      <c r="BQ430" s="61" t="e">
        <f t="shared" si="465"/>
        <v>#DIV/0!</v>
      </c>
      <c r="BR430" s="61" t="e">
        <f t="shared" si="465"/>
        <v>#DIV/0!</v>
      </c>
      <c r="BS430" s="61" t="e">
        <f t="shared" si="465"/>
        <v>#DIV/0!</v>
      </c>
      <c r="BT430" s="61" t="e">
        <f t="shared" si="465"/>
        <v>#DIV/0!</v>
      </c>
      <c r="BU430" s="61" t="e">
        <f t="shared" si="465"/>
        <v>#DIV/0!</v>
      </c>
      <c r="BV430" s="61" t="e">
        <f t="shared" si="465"/>
        <v>#DIV/0!</v>
      </c>
      <c r="BW430" s="61" t="e">
        <f t="shared" si="465"/>
        <v>#DIV/0!</v>
      </c>
      <c r="BX430" s="61" t="e">
        <f t="shared" si="465"/>
        <v>#DIV/0!</v>
      </c>
      <c r="BY430" s="61" t="e">
        <f t="shared" si="465"/>
        <v>#DIV/0!</v>
      </c>
      <c r="BZ430" s="61" t="e">
        <f t="shared" si="465"/>
        <v>#DIV/0!</v>
      </c>
      <c r="CA430" s="61" t="e">
        <f t="shared" si="465"/>
        <v>#DIV/0!</v>
      </c>
      <c r="CB430" s="61" t="e">
        <f t="shared" si="465"/>
        <v>#DIV/0!</v>
      </c>
      <c r="CC430" s="61" t="e">
        <f t="shared" si="465"/>
        <v>#DIV/0!</v>
      </c>
      <c r="CD430" s="61" t="e">
        <f t="shared" si="465"/>
        <v>#DIV/0!</v>
      </c>
      <c r="CE430" s="61" t="e">
        <f t="shared" si="465"/>
        <v>#DIV/0!</v>
      </c>
      <c r="CF430" s="61" t="e">
        <f t="shared" si="465"/>
        <v>#DIV/0!</v>
      </c>
      <c r="CG430" s="61" t="e">
        <f t="shared" si="481"/>
        <v>#DIV/0!</v>
      </c>
      <c r="CH430" s="61" t="e">
        <f t="shared" si="481"/>
        <v>#DIV/0!</v>
      </c>
      <c r="CI430" s="61" t="e">
        <f t="shared" si="481"/>
        <v>#DIV/0!</v>
      </c>
      <c r="CJ430" s="61" t="e">
        <f t="shared" si="481"/>
        <v>#DIV/0!</v>
      </c>
      <c r="CK430" s="61" t="e">
        <f t="shared" si="479"/>
        <v>#DIV/0!</v>
      </c>
      <c r="CL430" s="61" t="e">
        <f t="shared" si="479"/>
        <v>#DIV/0!</v>
      </c>
      <c r="CM430" s="61" t="e">
        <f t="shared" si="479"/>
        <v>#DIV/0!</v>
      </c>
      <c r="CN430" s="61" t="e">
        <f t="shared" si="479"/>
        <v>#DIV/0!</v>
      </c>
      <c r="CO430" s="61" t="e">
        <f t="shared" si="479"/>
        <v>#DIV/0!</v>
      </c>
      <c r="CP430" s="61" t="e">
        <f t="shared" si="479"/>
        <v>#DIV/0!</v>
      </c>
      <c r="CQ430" s="61" t="e">
        <f t="shared" si="479"/>
        <v>#DIV/0!</v>
      </c>
      <c r="CR430" s="61" t="e">
        <f t="shared" si="479"/>
        <v>#DIV/0!</v>
      </c>
      <c r="CS430" s="61" t="e">
        <f t="shared" si="479"/>
        <v>#DIV/0!</v>
      </c>
      <c r="CT430" s="61" t="e">
        <f t="shared" si="479"/>
        <v>#DIV/0!</v>
      </c>
      <c r="CU430" s="61" t="e">
        <f t="shared" si="479"/>
        <v>#DIV/0!</v>
      </c>
      <c r="CV430" s="61" t="e">
        <f t="shared" si="479"/>
        <v>#DIV/0!</v>
      </c>
      <c r="CW430" s="61" t="e">
        <f t="shared" si="459"/>
        <v>#DIV/0!</v>
      </c>
      <c r="CX430" s="61" t="e">
        <f t="shared" si="459"/>
        <v>#DIV/0!</v>
      </c>
      <c r="CY430" s="61" t="e">
        <f t="shared" si="484"/>
        <v>#DIV/0!</v>
      </c>
      <c r="CZ430" s="61" t="e">
        <f t="shared" si="484"/>
        <v>#DIV/0!</v>
      </c>
      <c r="DA430" s="61" t="e">
        <f t="shared" si="484"/>
        <v>#DIV/0!</v>
      </c>
      <c r="DB430" s="61" t="e">
        <f t="shared" si="484"/>
        <v>#DIV/0!</v>
      </c>
      <c r="DC430" s="61" t="e">
        <f t="shared" si="484"/>
        <v>#DIV/0!</v>
      </c>
      <c r="DD430" s="61" t="e">
        <f t="shared" si="484"/>
        <v>#DIV/0!</v>
      </c>
      <c r="DE430" s="61" t="e">
        <f t="shared" si="484"/>
        <v>#DIV/0!</v>
      </c>
      <c r="DF430" s="61" t="e">
        <f t="shared" si="484"/>
        <v>#DIV/0!</v>
      </c>
      <c r="DG430" s="61" t="e">
        <f t="shared" si="484"/>
        <v>#DIV/0!</v>
      </c>
      <c r="DH430" s="61" t="e">
        <f t="shared" si="484"/>
        <v>#DIV/0!</v>
      </c>
      <c r="DI430" s="61" t="e">
        <f t="shared" si="484"/>
        <v>#DIV/0!</v>
      </c>
      <c r="DJ430" s="61" t="e">
        <f t="shared" si="484"/>
        <v>#DIV/0!</v>
      </c>
      <c r="DK430" s="61" t="e">
        <f t="shared" si="484"/>
        <v>#DIV/0!</v>
      </c>
      <c r="DL430" s="61" t="e">
        <f t="shared" si="484"/>
        <v>#DIV/0!</v>
      </c>
      <c r="DM430" s="61" t="e">
        <f t="shared" si="484"/>
        <v>#DIV/0!</v>
      </c>
      <c r="DN430" s="61" t="e">
        <f t="shared" si="468"/>
        <v>#DIV/0!</v>
      </c>
      <c r="DO430" s="61" t="e">
        <f t="shared" si="468"/>
        <v>#DIV/0!</v>
      </c>
      <c r="DP430" s="61" t="e">
        <f t="shared" si="468"/>
        <v>#DIV/0!</v>
      </c>
      <c r="DQ430" s="61" t="e">
        <f t="shared" si="466"/>
        <v>#DIV/0!</v>
      </c>
      <c r="DR430" s="61" t="e">
        <f t="shared" si="466"/>
        <v>#DIV/0!</v>
      </c>
      <c r="DS430" s="61" t="e">
        <f t="shared" si="446"/>
        <v>#DIV/0!</v>
      </c>
      <c r="DT430" s="61" t="e">
        <f t="shared" si="446"/>
        <v>#DIV/0!</v>
      </c>
      <c r="DU430" s="61" t="e">
        <f t="shared" si="446"/>
        <v>#DIV/0!</v>
      </c>
      <c r="DV430" s="61" t="e">
        <f t="shared" si="446"/>
        <v>#DIV/0!</v>
      </c>
      <c r="DW430" s="61" t="e">
        <f t="shared" si="482"/>
        <v>#DIV/0!</v>
      </c>
      <c r="DX430" s="61" t="e">
        <f t="shared" si="482"/>
        <v>#DIV/0!</v>
      </c>
      <c r="DY430" s="61" t="e">
        <f t="shared" si="482"/>
        <v>#DIV/0!</v>
      </c>
      <c r="DZ430" s="61" t="e">
        <f t="shared" si="477"/>
        <v>#DIV/0!</v>
      </c>
    </row>
    <row r="431" spans="3:130">
      <c r="C431" s="53">
        <v>2045</v>
      </c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>
        <f t="shared" si="460"/>
        <v>0</v>
      </c>
      <c r="AD431" s="64">
        <f t="shared" si="461"/>
        <v>0</v>
      </c>
      <c r="AE431" s="64">
        <f t="shared" si="462"/>
        <v>0</v>
      </c>
      <c r="AF431" s="64">
        <f t="shared" si="463"/>
        <v>0</v>
      </c>
      <c r="AG431" s="64">
        <f t="shared" si="464"/>
        <v>0</v>
      </c>
      <c r="AH431" s="64">
        <f t="shared" si="467"/>
        <v>0</v>
      </c>
      <c r="AI431" s="64">
        <f t="shared" si="469"/>
        <v>0</v>
      </c>
      <c r="AJ431" s="64">
        <f t="shared" si="470"/>
        <v>0</v>
      </c>
      <c r="AK431" s="64">
        <f t="shared" si="471"/>
        <v>0</v>
      </c>
      <c r="AL431" s="64">
        <f t="shared" si="472"/>
        <v>0</v>
      </c>
      <c r="AM431" s="64">
        <f t="shared" si="473"/>
        <v>0</v>
      </c>
      <c r="AN431" s="64">
        <f t="shared" si="474"/>
        <v>0</v>
      </c>
      <c r="AO431" s="64">
        <f t="shared" si="475"/>
        <v>0</v>
      </c>
      <c r="AP431" s="64">
        <f t="shared" si="476"/>
        <v>0</v>
      </c>
      <c r="AQ431" s="64">
        <f t="shared" si="478"/>
        <v>0</v>
      </c>
      <c r="AR431" s="64">
        <f t="shared" si="480"/>
        <v>0</v>
      </c>
      <c r="AS431" s="64">
        <f t="shared" si="483"/>
        <v>0</v>
      </c>
      <c r="AT431" s="64">
        <f t="shared" si="485"/>
        <v>0</v>
      </c>
      <c r="AU431" s="64">
        <f t="shared" ref="AU431:AU446" si="486">VLOOKUP($C$109,$D$3:$K$63,$A$73,0)*(B388-B387)</f>
        <v>0</v>
      </c>
      <c r="AV431" s="64">
        <f>VLOOKUP($C$110,$D$3:$K$63,$A$73,0)*(B387-B386)</f>
        <v>0</v>
      </c>
      <c r="AW431" s="64">
        <f>VLOOKUP($C$111,$D$3:$K$63,$A$73,0)*B386</f>
        <v>0</v>
      </c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54">
        <f t="shared" si="427"/>
        <v>0</v>
      </c>
      <c r="BP431" s="53">
        <v>2045</v>
      </c>
      <c r="BQ431" s="61" t="e">
        <f t="shared" si="465"/>
        <v>#DIV/0!</v>
      </c>
      <c r="BR431" s="61" t="e">
        <f t="shared" si="465"/>
        <v>#DIV/0!</v>
      </c>
      <c r="BS431" s="61" t="e">
        <f t="shared" si="465"/>
        <v>#DIV/0!</v>
      </c>
      <c r="BT431" s="61" t="e">
        <f t="shared" si="465"/>
        <v>#DIV/0!</v>
      </c>
      <c r="BU431" s="61" t="e">
        <f t="shared" si="465"/>
        <v>#DIV/0!</v>
      </c>
      <c r="BV431" s="61" t="e">
        <f t="shared" si="465"/>
        <v>#DIV/0!</v>
      </c>
      <c r="BW431" s="61" t="e">
        <f t="shared" si="465"/>
        <v>#DIV/0!</v>
      </c>
      <c r="BX431" s="61" t="e">
        <f t="shared" si="465"/>
        <v>#DIV/0!</v>
      </c>
      <c r="BY431" s="61" t="e">
        <f t="shared" si="465"/>
        <v>#DIV/0!</v>
      </c>
      <c r="BZ431" s="61" t="e">
        <f t="shared" si="465"/>
        <v>#DIV/0!</v>
      </c>
      <c r="CA431" s="61" t="e">
        <f t="shared" si="465"/>
        <v>#DIV/0!</v>
      </c>
      <c r="CB431" s="61" t="e">
        <f t="shared" si="465"/>
        <v>#DIV/0!</v>
      </c>
      <c r="CC431" s="61" t="e">
        <f t="shared" si="465"/>
        <v>#DIV/0!</v>
      </c>
      <c r="CD431" s="61" t="e">
        <f t="shared" si="465"/>
        <v>#DIV/0!</v>
      </c>
      <c r="CE431" s="61" t="e">
        <f t="shared" si="465"/>
        <v>#DIV/0!</v>
      </c>
      <c r="CF431" s="61" t="e">
        <f t="shared" si="465"/>
        <v>#DIV/0!</v>
      </c>
      <c r="CG431" s="61" t="e">
        <f t="shared" si="481"/>
        <v>#DIV/0!</v>
      </c>
      <c r="CH431" s="61" t="e">
        <f t="shared" si="481"/>
        <v>#DIV/0!</v>
      </c>
      <c r="CI431" s="61" t="e">
        <f t="shared" si="481"/>
        <v>#DIV/0!</v>
      </c>
      <c r="CJ431" s="61" t="e">
        <f t="shared" si="481"/>
        <v>#DIV/0!</v>
      </c>
      <c r="CK431" s="61" t="e">
        <f t="shared" si="479"/>
        <v>#DIV/0!</v>
      </c>
      <c r="CL431" s="61" t="e">
        <f t="shared" si="479"/>
        <v>#DIV/0!</v>
      </c>
      <c r="CM431" s="61" t="e">
        <f t="shared" si="479"/>
        <v>#DIV/0!</v>
      </c>
      <c r="CN431" s="61" t="e">
        <f t="shared" si="479"/>
        <v>#DIV/0!</v>
      </c>
      <c r="CO431" s="61" t="e">
        <f t="shared" si="479"/>
        <v>#DIV/0!</v>
      </c>
      <c r="CP431" s="61" t="e">
        <f t="shared" si="479"/>
        <v>#DIV/0!</v>
      </c>
      <c r="CQ431" s="61" t="e">
        <f t="shared" si="479"/>
        <v>#DIV/0!</v>
      </c>
      <c r="CR431" s="61" t="e">
        <f t="shared" si="479"/>
        <v>#DIV/0!</v>
      </c>
      <c r="CS431" s="61" t="e">
        <f t="shared" si="479"/>
        <v>#DIV/0!</v>
      </c>
      <c r="CT431" s="61" t="e">
        <f t="shared" si="479"/>
        <v>#DIV/0!</v>
      </c>
      <c r="CU431" s="61" t="e">
        <f t="shared" si="479"/>
        <v>#DIV/0!</v>
      </c>
      <c r="CV431" s="61" t="e">
        <f t="shared" si="479"/>
        <v>#DIV/0!</v>
      </c>
      <c r="CW431" s="61" t="e">
        <f t="shared" si="459"/>
        <v>#DIV/0!</v>
      </c>
      <c r="CX431" s="61" t="e">
        <f t="shared" si="459"/>
        <v>#DIV/0!</v>
      </c>
      <c r="CY431" s="61" t="e">
        <f t="shared" si="484"/>
        <v>#DIV/0!</v>
      </c>
      <c r="CZ431" s="61" t="e">
        <f t="shared" si="484"/>
        <v>#DIV/0!</v>
      </c>
      <c r="DA431" s="61" t="e">
        <f t="shared" si="484"/>
        <v>#DIV/0!</v>
      </c>
      <c r="DB431" s="61" t="e">
        <f t="shared" si="484"/>
        <v>#DIV/0!</v>
      </c>
      <c r="DC431" s="61" t="e">
        <f t="shared" si="484"/>
        <v>#DIV/0!</v>
      </c>
      <c r="DD431" s="61" t="e">
        <f t="shared" si="484"/>
        <v>#DIV/0!</v>
      </c>
      <c r="DE431" s="61" t="e">
        <f t="shared" si="484"/>
        <v>#DIV/0!</v>
      </c>
      <c r="DF431" s="61" t="e">
        <f t="shared" si="484"/>
        <v>#DIV/0!</v>
      </c>
      <c r="DG431" s="61" t="e">
        <f t="shared" si="484"/>
        <v>#DIV/0!</v>
      </c>
      <c r="DH431" s="61" t="e">
        <f t="shared" si="484"/>
        <v>#DIV/0!</v>
      </c>
      <c r="DI431" s="61" t="e">
        <f t="shared" si="484"/>
        <v>#DIV/0!</v>
      </c>
      <c r="DJ431" s="61" t="e">
        <f t="shared" si="484"/>
        <v>#DIV/0!</v>
      </c>
      <c r="DK431" s="61" t="e">
        <f t="shared" si="484"/>
        <v>#DIV/0!</v>
      </c>
      <c r="DL431" s="61" t="e">
        <f t="shared" si="484"/>
        <v>#DIV/0!</v>
      </c>
      <c r="DM431" s="61" t="e">
        <f t="shared" si="484"/>
        <v>#DIV/0!</v>
      </c>
      <c r="DN431" s="61" t="e">
        <f t="shared" si="468"/>
        <v>#DIV/0!</v>
      </c>
      <c r="DO431" s="61" t="e">
        <f t="shared" si="468"/>
        <v>#DIV/0!</v>
      </c>
      <c r="DP431" s="61" t="e">
        <f t="shared" si="468"/>
        <v>#DIV/0!</v>
      </c>
      <c r="DQ431" s="61" t="e">
        <f t="shared" si="466"/>
        <v>#DIV/0!</v>
      </c>
      <c r="DR431" s="61" t="e">
        <f t="shared" si="466"/>
        <v>#DIV/0!</v>
      </c>
      <c r="DS431" s="61" t="e">
        <f t="shared" si="446"/>
        <v>#DIV/0!</v>
      </c>
      <c r="DT431" s="61" t="e">
        <f t="shared" si="446"/>
        <v>#DIV/0!</v>
      </c>
      <c r="DU431" s="61" t="e">
        <f t="shared" si="446"/>
        <v>#DIV/0!</v>
      </c>
      <c r="DV431" s="61" t="e">
        <f t="shared" si="446"/>
        <v>#DIV/0!</v>
      </c>
      <c r="DW431" s="61" t="e">
        <f t="shared" si="482"/>
        <v>#DIV/0!</v>
      </c>
      <c r="DX431" s="61" t="e">
        <f t="shared" si="482"/>
        <v>#DIV/0!</v>
      </c>
      <c r="DY431" s="61" t="e">
        <f t="shared" si="482"/>
        <v>#DIV/0!</v>
      </c>
      <c r="DZ431" s="61" t="e">
        <f t="shared" si="477"/>
        <v>#DIV/0!</v>
      </c>
    </row>
    <row r="432" spans="3:130">
      <c r="C432" s="53">
        <v>2046</v>
      </c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>
        <f t="shared" si="461"/>
        <v>0</v>
      </c>
      <c r="AE432" s="64">
        <f t="shared" si="462"/>
        <v>0</v>
      </c>
      <c r="AF432" s="64">
        <f t="shared" si="463"/>
        <v>0</v>
      </c>
      <c r="AG432" s="64">
        <f t="shared" si="464"/>
        <v>0</v>
      </c>
      <c r="AH432" s="64">
        <f t="shared" si="467"/>
        <v>0</v>
      </c>
      <c r="AI432" s="64">
        <f t="shared" si="469"/>
        <v>0</v>
      </c>
      <c r="AJ432" s="64">
        <f t="shared" si="470"/>
        <v>0</v>
      </c>
      <c r="AK432" s="64">
        <f t="shared" si="471"/>
        <v>0</v>
      </c>
      <c r="AL432" s="64">
        <f t="shared" si="472"/>
        <v>0</v>
      </c>
      <c r="AM432" s="64">
        <f t="shared" si="473"/>
        <v>0</v>
      </c>
      <c r="AN432" s="64">
        <f t="shared" si="474"/>
        <v>0</v>
      </c>
      <c r="AO432" s="64">
        <f t="shared" si="475"/>
        <v>0</v>
      </c>
      <c r="AP432" s="64">
        <f t="shared" si="476"/>
        <v>0</v>
      </c>
      <c r="AQ432" s="64">
        <f t="shared" si="478"/>
        <v>0</v>
      </c>
      <c r="AR432" s="64">
        <f t="shared" si="480"/>
        <v>0</v>
      </c>
      <c r="AS432" s="64">
        <f t="shared" si="483"/>
        <v>0</v>
      </c>
      <c r="AT432" s="64">
        <f t="shared" si="485"/>
        <v>0</v>
      </c>
      <c r="AU432" s="64">
        <f t="shared" si="486"/>
        <v>0</v>
      </c>
      <c r="AV432" s="64">
        <f t="shared" ref="AV432:AV446" si="487">VLOOKUP($C$110,$D$3:$K$63,$A$73,0)*(B388-B387)</f>
        <v>0</v>
      </c>
      <c r="AW432" s="64">
        <f>VLOOKUP($C$111,$D$3:$K$63,$A$73,0)*(B387-B386)</f>
        <v>0</v>
      </c>
      <c r="AX432" s="64">
        <f>VLOOKUP($C$112,$D$3:$K$63,$A$73,0)*B386</f>
        <v>0</v>
      </c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54">
        <f t="shared" si="427"/>
        <v>0</v>
      </c>
      <c r="BP432" s="53">
        <v>2046</v>
      </c>
      <c r="BQ432" s="61" t="e">
        <f t="shared" si="465"/>
        <v>#DIV/0!</v>
      </c>
      <c r="BR432" s="61" t="e">
        <f t="shared" si="465"/>
        <v>#DIV/0!</v>
      </c>
      <c r="BS432" s="61" t="e">
        <f t="shared" si="465"/>
        <v>#DIV/0!</v>
      </c>
      <c r="BT432" s="61" t="e">
        <f t="shared" si="465"/>
        <v>#DIV/0!</v>
      </c>
      <c r="BU432" s="61" t="e">
        <f t="shared" si="465"/>
        <v>#DIV/0!</v>
      </c>
      <c r="BV432" s="61" t="e">
        <f t="shared" si="465"/>
        <v>#DIV/0!</v>
      </c>
      <c r="BW432" s="61" t="e">
        <f t="shared" si="465"/>
        <v>#DIV/0!</v>
      </c>
      <c r="BX432" s="61" t="e">
        <f t="shared" si="465"/>
        <v>#DIV/0!</v>
      </c>
      <c r="BY432" s="61" t="e">
        <f t="shared" si="465"/>
        <v>#DIV/0!</v>
      </c>
      <c r="BZ432" s="61" t="e">
        <f t="shared" si="465"/>
        <v>#DIV/0!</v>
      </c>
      <c r="CA432" s="61" t="e">
        <f t="shared" si="465"/>
        <v>#DIV/0!</v>
      </c>
      <c r="CB432" s="61" t="e">
        <f t="shared" si="465"/>
        <v>#DIV/0!</v>
      </c>
      <c r="CC432" s="61" t="e">
        <f t="shared" si="465"/>
        <v>#DIV/0!</v>
      </c>
      <c r="CD432" s="61" t="e">
        <f t="shared" si="465"/>
        <v>#DIV/0!</v>
      </c>
      <c r="CE432" s="61" t="e">
        <f t="shared" si="465"/>
        <v>#DIV/0!</v>
      </c>
      <c r="CF432" s="61" t="e">
        <f t="shared" ref="CF432:CF446" si="488">S432/$BM432</f>
        <v>#DIV/0!</v>
      </c>
      <c r="CG432" s="61" t="e">
        <f t="shared" si="481"/>
        <v>#DIV/0!</v>
      </c>
      <c r="CH432" s="61" t="e">
        <f t="shared" si="481"/>
        <v>#DIV/0!</v>
      </c>
      <c r="CI432" s="61" t="e">
        <f t="shared" si="481"/>
        <v>#DIV/0!</v>
      </c>
      <c r="CJ432" s="61" t="e">
        <f t="shared" si="481"/>
        <v>#DIV/0!</v>
      </c>
      <c r="CK432" s="61" t="e">
        <f t="shared" si="479"/>
        <v>#DIV/0!</v>
      </c>
      <c r="CL432" s="61" t="e">
        <f t="shared" si="479"/>
        <v>#DIV/0!</v>
      </c>
      <c r="CM432" s="61" t="e">
        <f t="shared" si="479"/>
        <v>#DIV/0!</v>
      </c>
      <c r="CN432" s="61" t="e">
        <f t="shared" si="479"/>
        <v>#DIV/0!</v>
      </c>
      <c r="CO432" s="61" t="e">
        <f t="shared" si="479"/>
        <v>#DIV/0!</v>
      </c>
      <c r="CP432" s="61" t="e">
        <f t="shared" si="479"/>
        <v>#DIV/0!</v>
      </c>
      <c r="CQ432" s="61" t="e">
        <f t="shared" si="479"/>
        <v>#DIV/0!</v>
      </c>
      <c r="CR432" s="61" t="e">
        <f t="shared" si="479"/>
        <v>#DIV/0!</v>
      </c>
      <c r="CS432" s="61" t="e">
        <f t="shared" si="479"/>
        <v>#DIV/0!</v>
      </c>
      <c r="CT432" s="61" t="e">
        <f t="shared" si="479"/>
        <v>#DIV/0!</v>
      </c>
      <c r="CU432" s="61" t="e">
        <f t="shared" si="479"/>
        <v>#DIV/0!</v>
      </c>
      <c r="CV432" s="61" t="e">
        <f t="shared" si="479"/>
        <v>#DIV/0!</v>
      </c>
      <c r="CW432" s="61" t="e">
        <f t="shared" si="459"/>
        <v>#DIV/0!</v>
      </c>
      <c r="CX432" s="61" t="e">
        <f t="shared" si="459"/>
        <v>#DIV/0!</v>
      </c>
      <c r="CY432" s="61" t="e">
        <f t="shared" si="484"/>
        <v>#DIV/0!</v>
      </c>
      <c r="CZ432" s="61" t="e">
        <f t="shared" si="484"/>
        <v>#DIV/0!</v>
      </c>
      <c r="DA432" s="61" t="e">
        <f t="shared" si="484"/>
        <v>#DIV/0!</v>
      </c>
      <c r="DB432" s="61" t="e">
        <f t="shared" si="484"/>
        <v>#DIV/0!</v>
      </c>
      <c r="DC432" s="61" t="e">
        <f t="shared" si="484"/>
        <v>#DIV/0!</v>
      </c>
      <c r="DD432" s="61" t="e">
        <f t="shared" si="484"/>
        <v>#DIV/0!</v>
      </c>
      <c r="DE432" s="61" t="e">
        <f t="shared" si="484"/>
        <v>#DIV/0!</v>
      </c>
      <c r="DF432" s="61" t="e">
        <f t="shared" si="484"/>
        <v>#DIV/0!</v>
      </c>
      <c r="DG432" s="61" t="e">
        <f t="shared" si="484"/>
        <v>#DIV/0!</v>
      </c>
      <c r="DH432" s="61" t="e">
        <f t="shared" si="484"/>
        <v>#DIV/0!</v>
      </c>
      <c r="DI432" s="61" t="e">
        <f t="shared" si="484"/>
        <v>#DIV/0!</v>
      </c>
      <c r="DJ432" s="61" t="e">
        <f t="shared" si="484"/>
        <v>#DIV/0!</v>
      </c>
      <c r="DK432" s="61" t="e">
        <f t="shared" si="484"/>
        <v>#DIV/0!</v>
      </c>
      <c r="DL432" s="61" t="e">
        <f t="shared" si="484"/>
        <v>#DIV/0!</v>
      </c>
      <c r="DM432" s="61" t="e">
        <f t="shared" si="484"/>
        <v>#DIV/0!</v>
      </c>
      <c r="DN432" s="61" t="e">
        <f t="shared" si="468"/>
        <v>#DIV/0!</v>
      </c>
      <c r="DO432" s="61" t="e">
        <f t="shared" si="468"/>
        <v>#DIV/0!</v>
      </c>
      <c r="DP432" s="61" t="e">
        <f t="shared" si="468"/>
        <v>#DIV/0!</v>
      </c>
      <c r="DQ432" s="61" t="e">
        <f t="shared" si="466"/>
        <v>#DIV/0!</v>
      </c>
      <c r="DR432" s="61" t="e">
        <f t="shared" si="466"/>
        <v>#DIV/0!</v>
      </c>
      <c r="DS432" s="61" t="e">
        <f t="shared" si="446"/>
        <v>#DIV/0!</v>
      </c>
      <c r="DT432" s="61" t="e">
        <f t="shared" si="446"/>
        <v>#DIV/0!</v>
      </c>
      <c r="DU432" s="61" t="e">
        <f t="shared" si="446"/>
        <v>#DIV/0!</v>
      </c>
      <c r="DV432" s="61" t="e">
        <f t="shared" si="446"/>
        <v>#DIV/0!</v>
      </c>
      <c r="DW432" s="61" t="e">
        <f t="shared" si="482"/>
        <v>#DIV/0!</v>
      </c>
      <c r="DX432" s="61" t="e">
        <f t="shared" si="482"/>
        <v>#DIV/0!</v>
      </c>
      <c r="DY432" s="61" t="e">
        <f t="shared" si="482"/>
        <v>#DIV/0!</v>
      </c>
      <c r="DZ432" s="61" t="e">
        <f t="shared" si="477"/>
        <v>#DIV/0!</v>
      </c>
    </row>
    <row r="433" spans="2:130">
      <c r="C433" s="53">
        <v>2047</v>
      </c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>
        <f t="shared" si="462"/>
        <v>0</v>
      </c>
      <c r="AF433" s="64">
        <f t="shared" si="463"/>
        <v>0</v>
      </c>
      <c r="AG433" s="64">
        <f t="shared" si="464"/>
        <v>0</v>
      </c>
      <c r="AH433" s="64">
        <f t="shared" si="467"/>
        <v>0</v>
      </c>
      <c r="AI433" s="64">
        <f t="shared" si="469"/>
        <v>0</v>
      </c>
      <c r="AJ433" s="64">
        <f t="shared" si="470"/>
        <v>0</v>
      </c>
      <c r="AK433" s="64">
        <f t="shared" si="471"/>
        <v>0</v>
      </c>
      <c r="AL433" s="64">
        <f t="shared" si="472"/>
        <v>0</v>
      </c>
      <c r="AM433" s="64">
        <f t="shared" si="473"/>
        <v>0</v>
      </c>
      <c r="AN433" s="64">
        <f t="shared" si="474"/>
        <v>0</v>
      </c>
      <c r="AO433" s="64">
        <f t="shared" si="475"/>
        <v>0</v>
      </c>
      <c r="AP433" s="64">
        <f t="shared" si="476"/>
        <v>0</v>
      </c>
      <c r="AQ433" s="64">
        <f t="shared" si="478"/>
        <v>0</v>
      </c>
      <c r="AR433" s="64">
        <f t="shared" si="480"/>
        <v>0</v>
      </c>
      <c r="AS433" s="64">
        <f t="shared" si="483"/>
        <v>0</v>
      </c>
      <c r="AT433" s="64">
        <f t="shared" si="485"/>
        <v>0</v>
      </c>
      <c r="AU433" s="64">
        <f t="shared" si="486"/>
        <v>0</v>
      </c>
      <c r="AV433" s="64">
        <f t="shared" si="487"/>
        <v>0</v>
      </c>
      <c r="AW433" s="64">
        <f t="shared" ref="AW433:AW446" si="489">VLOOKUP($C$111,$D$3:$K$63,$A$73,0)*(B388-B387)</f>
        <v>0</v>
      </c>
      <c r="AX433" s="64">
        <f>VLOOKUP($C$112,$D$3:$K$63,$A$73,0)*(B387-B386)</f>
        <v>0</v>
      </c>
      <c r="AY433" s="64">
        <f>VLOOKUP($C$113,$D$3:$K$63,$A$73,0)*B386</f>
        <v>0</v>
      </c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54">
        <f t="shared" si="427"/>
        <v>0</v>
      </c>
      <c r="BP433" s="53">
        <v>2047</v>
      </c>
      <c r="BQ433" s="61" t="e">
        <f t="shared" ref="BQ433:CE446" si="490">D433/$BM433</f>
        <v>#DIV/0!</v>
      </c>
      <c r="BR433" s="61" t="e">
        <f t="shared" si="490"/>
        <v>#DIV/0!</v>
      </c>
      <c r="BS433" s="61" t="e">
        <f t="shared" si="490"/>
        <v>#DIV/0!</v>
      </c>
      <c r="BT433" s="61" t="e">
        <f t="shared" si="490"/>
        <v>#DIV/0!</v>
      </c>
      <c r="BU433" s="61" t="e">
        <f t="shared" si="490"/>
        <v>#DIV/0!</v>
      </c>
      <c r="BV433" s="61" t="e">
        <f t="shared" si="490"/>
        <v>#DIV/0!</v>
      </c>
      <c r="BW433" s="61" t="e">
        <f t="shared" si="490"/>
        <v>#DIV/0!</v>
      </c>
      <c r="BX433" s="61" t="e">
        <f t="shared" si="490"/>
        <v>#DIV/0!</v>
      </c>
      <c r="BY433" s="61" t="e">
        <f t="shared" si="490"/>
        <v>#DIV/0!</v>
      </c>
      <c r="BZ433" s="61" t="e">
        <f t="shared" si="490"/>
        <v>#DIV/0!</v>
      </c>
      <c r="CA433" s="61" t="e">
        <f t="shared" si="490"/>
        <v>#DIV/0!</v>
      </c>
      <c r="CB433" s="61" t="e">
        <f t="shared" si="490"/>
        <v>#DIV/0!</v>
      </c>
      <c r="CC433" s="61" t="e">
        <f t="shared" si="490"/>
        <v>#DIV/0!</v>
      </c>
      <c r="CD433" s="61" t="e">
        <f t="shared" si="490"/>
        <v>#DIV/0!</v>
      </c>
      <c r="CE433" s="61" t="e">
        <f t="shared" si="490"/>
        <v>#DIV/0!</v>
      </c>
      <c r="CF433" s="61" t="e">
        <f t="shared" si="488"/>
        <v>#DIV/0!</v>
      </c>
      <c r="CG433" s="61" t="e">
        <f t="shared" si="481"/>
        <v>#DIV/0!</v>
      </c>
      <c r="CH433" s="61" t="e">
        <f t="shared" si="481"/>
        <v>#DIV/0!</v>
      </c>
      <c r="CI433" s="61" t="e">
        <f t="shared" si="481"/>
        <v>#DIV/0!</v>
      </c>
      <c r="CJ433" s="61" t="e">
        <f t="shared" si="481"/>
        <v>#DIV/0!</v>
      </c>
      <c r="CK433" s="61" t="e">
        <f t="shared" si="479"/>
        <v>#DIV/0!</v>
      </c>
      <c r="CL433" s="61" t="e">
        <f t="shared" si="479"/>
        <v>#DIV/0!</v>
      </c>
      <c r="CM433" s="61" t="e">
        <f t="shared" si="479"/>
        <v>#DIV/0!</v>
      </c>
      <c r="CN433" s="61" t="e">
        <f t="shared" si="479"/>
        <v>#DIV/0!</v>
      </c>
      <c r="CO433" s="61" t="e">
        <f t="shared" si="479"/>
        <v>#DIV/0!</v>
      </c>
      <c r="CP433" s="61" t="e">
        <f t="shared" si="479"/>
        <v>#DIV/0!</v>
      </c>
      <c r="CQ433" s="61" t="e">
        <f t="shared" si="479"/>
        <v>#DIV/0!</v>
      </c>
      <c r="CR433" s="61" t="e">
        <f t="shared" si="479"/>
        <v>#DIV/0!</v>
      </c>
      <c r="CS433" s="61" t="e">
        <f t="shared" si="479"/>
        <v>#DIV/0!</v>
      </c>
      <c r="CT433" s="61" t="e">
        <f t="shared" si="479"/>
        <v>#DIV/0!</v>
      </c>
      <c r="CU433" s="61" t="e">
        <f t="shared" si="479"/>
        <v>#DIV/0!</v>
      </c>
      <c r="CV433" s="61" t="e">
        <f t="shared" si="479"/>
        <v>#DIV/0!</v>
      </c>
      <c r="CW433" s="61" t="e">
        <f t="shared" si="459"/>
        <v>#DIV/0!</v>
      </c>
      <c r="CX433" s="61" t="e">
        <f t="shared" si="459"/>
        <v>#DIV/0!</v>
      </c>
      <c r="CY433" s="61" t="e">
        <f t="shared" si="484"/>
        <v>#DIV/0!</v>
      </c>
      <c r="CZ433" s="61" t="e">
        <f t="shared" si="484"/>
        <v>#DIV/0!</v>
      </c>
      <c r="DA433" s="61" t="e">
        <f t="shared" si="484"/>
        <v>#DIV/0!</v>
      </c>
      <c r="DB433" s="61" t="e">
        <f t="shared" si="484"/>
        <v>#DIV/0!</v>
      </c>
      <c r="DC433" s="61" t="e">
        <f t="shared" si="484"/>
        <v>#DIV/0!</v>
      </c>
      <c r="DD433" s="61" t="e">
        <f t="shared" si="484"/>
        <v>#DIV/0!</v>
      </c>
      <c r="DE433" s="61" t="e">
        <f t="shared" si="484"/>
        <v>#DIV/0!</v>
      </c>
      <c r="DF433" s="61" t="e">
        <f t="shared" si="484"/>
        <v>#DIV/0!</v>
      </c>
      <c r="DG433" s="61" t="e">
        <f t="shared" si="484"/>
        <v>#DIV/0!</v>
      </c>
      <c r="DH433" s="61" t="e">
        <f t="shared" si="484"/>
        <v>#DIV/0!</v>
      </c>
      <c r="DI433" s="61" t="e">
        <f t="shared" si="484"/>
        <v>#DIV/0!</v>
      </c>
      <c r="DJ433" s="61" t="e">
        <f t="shared" si="484"/>
        <v>#DIV/0!</v>
      </c>
      <c r="DK433" s="61" t="e">
        <f t="shared" si="484"/>
        <v>#DIV/0!</v>
      </c>
      <c r="DL433" s="61" t="e">
        <f t="shared" si="484"/>
        <v>#DIV/0!</v>
      </c>
      <c r="DM433" s="61" t="e">
        <f t="shared" si="484"/>
        <v>#DIV/0!</v>
      </c>
      <c r="DN433" s="61" t="e">
        <f t="shared" si="468"/>
        <v>#DIV/0!</v>
      </c>
      <c r="DO433" s="61" t="e">
        <f t="shared" si="468"/>
        <v>#DIV/0!</v>
      </c>
      <c r="DP433" s="61" t="e">
        <f t="shared" si="468"/>
        <v>#DIV/0!</v>
      </c>
      <c r="DQ433" s="61" t="e">
        <f t="shared" si="466"/>
        <v>#DIV/0!</v>
      </c>
      <c r="DR433" s="61" t="e">
        <f t="shared" si="466"/>
        <v>#DIV/0!</v>
      </c>
      <c r="DS433" s="61" t="e">
        <f t="shared" si="446"/>
        <v>#DIV/0!</v>
      </c>
      <c r="DT433" s="61" t="e">
        <f t="shared" si="446"/>
        <v>#DIV/0!</v>
      </c>
      <c r="DU433" s="61" t="e">
        <f t="shared" si="446"/>
        <v>#DIV/0!</v>
      </c>
      <c r="DV433" s="61" t="e">
        <f t="shared" si="446"/>
        <v>#DIV/0!</v>
      </c>
      <c r="DW433" s="61" t="e">
        <f t="shared" si="482"/>
        <v>#DIV/0!</v>
      </c>
      <c r="DX433" s="61" t="e">
        <f t="shared" si="482"/>
        <v>#DIV/0!</v>
      </c>
      <c r="DY433" s="61" t="e">
        <f t="shared" si="482"/>
        <v>#DIV/0!</v>
      </c>
      <c r="DZ433" s="61" t="e">
        <f t="shared" si="477"/>
        <v>#DIV/0!</v>
      </c>
    </row>
    <row r="434" spans="2:130">
      <c r="C434" s="53">
        <v>2048</v>
      </c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>
        <f t="shared" si="463"/>
        <v>0</v>
      </c>
      <c r="AG434" s="64">
        <f t="shared" si="464"/>
        <v>0</v>
      </c>
      <c r="AH434" s="64">
        <f t="shared" si="467"/>
        <v>0</v>
      </c>
      <c r="AI434" s="64">
        <f t="shared" si="469"/>
        <v>0</v>
      </c>
      <c r="AJ434" s="64">
        <f t="shared" si="470"/>
        <v>0</v>
      </c>
      <c r="AK434" s="64">
        <f t="shared" si="471"/>
        <v>0</v>
      </c>
      <c r="AL434" s="64">
        <f t="shared" si="472"/>
        <v>0</v>
      </c>
      <c r="AM434" s="64">
        <f t="shared" si="473"/>
        <v>0</v>
      </c>
      <c r="AN434" s="64">
        <f t="shared" si="474"/>
        <v>0</v>
      </c>
      <c r="AO434" s="64">
        <f t="shared" si="475"/>
        <v>0</v>
      </c>
      <c r="AP434" s="64">
        <f t="shared" si="476"/>
        <v>0</v>
      </c>
      <c r="AQ434" s="64">
        <f t="shared" si="478"/>
        <v>0</v>
      </c>
      <c r="AR434" s="64">
        <f t="shared" si="480"/>
        <v>0</v>
      </c>
      <c r="AS434" s="64">
        <f t="shared" si="483"/>
        <v>0</v>
      </c>
      <c r="AT434" s="64">
        <f t="shared" si="485"/>
        <v>0</v>
      </c>
      <c r="AU434" s="64">
        <f t="shared" si="486"/>
        <v>0</v>
      </c>
      <c r="AV434" s="64">
        <f t="shared" si="487"/>
        <v>0</v>
      </c>
      <c r="AW434" s="64">
        <f t="shared" si="489"/>
        <v>0</v>
      </c>
      <c r="AX434" s="64">
        <f t="shared" ref="AX434:AX446" si="491">VLOOKUP($C$112,$D$3:$K$63,$A$73,0)*(B388-B387)</f>
        <v>0</v>
      </c>
      <c r="AY434" s="64">
        <f>VLOOKUP($C$113,$D$3:$K$63,$A$73,0)*(B387-B386)</f>
        <v>0</v>
      </c>
      <c r="AZ434" s="64">
        <f>VLOOKUP($C$114,$D$3:$K$63,$A$73,0)*B386</f>
        <v>0</v>
      </c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54">
        <f t="shared" si="427"/>
        <v>0</v>
      </c>
      <c r="BP434" s="53">
        <v>2048</v>
      </c>
      <c r="BQ434" s="61" t="e">
        <f t="shared" si="490"/>
        <v>#DIV/0!</v>
      </c>
      <c r="BR434" s="61" t="e">
        <f t="shared" si="490"/>
        <v>#DIV/0!</v>
      </c>
      <c r="BS434" s="61" t="e">
        <f t="shared" si="490"/>
        <v>#DIV/0!</v>
      </c>
      <c r="BT434" s="61" t="e">
        <f t="shared" si="490"/>
        <v>#DIV/0!</v>
      </c>
      <c r="BU434" s="61" t="e">
        <f t="shared" si="490"/>
        <v>#DIV/0!</v>
      </c>
      <c r="BV434" s="61" t="e">
        <f t="shared" si="490"/>
        <v>#DIV/0!</v>
      </c>
      <c r="BW434" s="61" t="e">
        <f t="shared" si="490"/>
        <v>#DIV/0!</v>
      </c>
      <c r="BX434" s="61" t="e">
        <f t="shared" si="490"/>
        <v>#DIV/0!</v>
      </c>
      <c r="BY434" s="61" t="e">
        <f t="shared" si="490"/>
        <v>#DIV/0!</v>
      </c>
      <c r="BZ434" s="61" t="e">
        <f t="shared" si="490"/>
        <v>#DIV/0!</v>
      </c>
      <c r="CA434" s="61" t="e">
        <f t="shared" si="490"/>
        <v>#DIV/0!</v>
      </c>
      <c r="CB434" s="61" t="e">
        <f t="shared" si="490"/>
        <v>#DIV/0!</v>
      </c>
      <c r="CC434" s="61" t="e">
        <f t="shared" si="490"/>
        <v>#DIV/0!</v>
      </c>
      <c r="CD434" s="61" t="e">
        <f t="shared" si="490"/>
        <v>#DIV/0!</v>
      </c>
      <c r="CE434" s="61" t="e">
        <f t="shared" si="490"/>
        <v>#DIV/0!</v>
      </c>
      <c r="CF434" s="61" t="e">
        <f t="shared" si="488"/>
        <v>#DIV/0!</v>
      </c>
      <c r="CG434" s="61" t="e">
        <f t="shared" si="481"/>
        <v>#DIV/0!</v>
      </c>
      <c r="CH434" s="61" t="e">
        <f t="shared" si="481"/>
        <v>#DIV/0!</v>
      </c>
      <c r="CI434" s="61" t="e">
        <f t="shared" si="481"/>
        <v>#DIV/0!</v>
      </c>
      <c r="CJ434" s="61" t="e">
        <f t="shared" si="481"/>
        <v>#DIV/0!</v>
      </c>
      <c r="CK434" s="61" t="e">
        <f t="shared" si="479"/>
        <v>#DIV/0!</v>
      </c>
      <c r="CL434" s="61" t="e">
        <f t="shared" si="479"/>
        <v>#DIV/0!</v>
      </c>
      <c r="CM434" s="61" t="e">
        <f t="shared" si="479"/>
        <v>#DIV/0!</v>
      </c>
      <c r="CN434" s="61" t="e">
        <f t="shared" si="479"/>
        <v>#DIV/0!</v>
      </c>
      <c r="CO434" s="61" t="e">
        <f t="shared" si="479"/>
        <v>#DIV/0!</v>
      </c>
      <c r="CP434" s="61" t="e">
        <f t="shared" si="479"/>
        <v>#DIV/0!</v>
      </c>
      <c r="CQ434" s="61" t="e">
        <f t="shared" si="479"/>
        <v>#DIV/0!</v>
      </c>
      <c r="CR434" s="61" t="e">
        <f t="shared" si="479"/>
        <v>#DIV/0!</v>
      </c>
      <c r="CS434" s="61" t="e">
        <f t="shared" si="479"/>
        <v>#DIV/0!</v>
      </c>
      <c r="CT434" s="61" t="e">
        <f t="shared" si="479"/>
        <v>#DIV/0!</v>
      </c>
      <c r="CU434" s="61" t="e">
        <f t="shared" si="479"/>
        <v>#DIV/0!</v>
      </c>
      <c r="CV434" s="61" t="e">
        <f t="shared" si="479"/>
        <v>#DIV/0!</v>
      </c>
      <c r="CW434" s="61" t="e">
        <f t="shared" si="459"/>
        <v>#DIV/0!</v>
      </c>
      <c r="CX434" s="61" t="e">
        <f t="shared" si="459"/>
        <v>#DIV/0!</v>
      </c>
      <c r="CY434" s="61" t="e">
        <f t="shared" si="484"/>
        <v>#DIV/0!</v>
      </c>
      <c r="CZ434" s="61" t="e">
        <f t="shared" si="484"/>
        <v>#DIV/0!</v>
      </c>
      <c r="DA434" s="61" t="e">
        <f t="shared" si="484"/>
        <v>#DIV/0!</v>
      </c>
      <c r="DB434" s="61" t="e">
        <f t="shared" si="484"/>
        <v>#DIV/0!</v>
      </c>
      <c r="DC434" s="61" t="e">
        <f t="shared" si="484"/>
        <v>#DIV/0!</v>
      </c>
      <c r="DD434" s="61" t="e">
        <f t="shared" si="484"/>
        <v>#DIV/0!</v>
      </c>
      <c r="DE434" s="61" t="e">
        <f t="shared" si="484"/>
        <v>#DIV/0!</v>
      </c>
      <c r="DF434" s="61" t="e">
        <f t="shared" si="484"/>
        <v>#DIV/0!</v>
      </c>
      <c r="DG434" s="61" t="e">
        <f t="shared" si="484"/>
        <v>#DIV/0!</v>
      </c>
      <c r="DH434" s="61" t="e">
        <f t="shared" si="484"/>
        <v>#DIV/0!</v>
      </c>
      <c r="DI434" s="61" t="e">
        <f t="shared" si="484"/>
        <v>#DIV/0!</v>
      </c>
      <c r="DJ434" s="61" t="e">
        <f t="shared" si="484"/>
        <v>#DIV/0!</v>
      </c>
      <c r="DK434" s="61" t="e">
        <f t="shared" si="484"/>
        <v>#DIV/0!</v>
      </c>
      <c r="DL434" s="61" t="e">
        <f t="shared" si="484"/>
        <v>#DIV/0!</v>
      </c>
      <c r="DM434" s="61" t="e">
        <f t="shared" si="484"/>
        <v>#DIV/0!</v>
      </c>
      <c r="DN434" s="61" t="e">
        <f t="shared" si="468"/>
        <v>#DIV/0!</v>
      </c>
      <c r="DO434" s="61" t="e">
        <f t="shared" si="468"/>
        <v>#DIV/0!</v>
      </c>
      <c r="DP434" s="61" t="e">
        <f t="shared" si="468"/>
        <v>#DIV/0!</v>
      </c>
      <c r="DQ434" s="61" t="e">
        <f t="shared" si="466"/>
        <v>#DIV/0!</v>
      </c>
      <c r="DR434" s="61" t="e">
        <f t="shared" si="466"/>
        <v>#DIV/0!</v>
      </c>
      <c r="DS434" s="61" t="e">
        <f t="shared" si="446"/>
        <v>#DIV/0!</v>
      </c>
      <c r="DT434" s="61" t="e">
        <f t="shared" si="446"/>
        <v>#DIV/0!</v>
      </c>
      <c r="DU434" s="61" t="e">
        <f t="shared" si="446"/>
        <v>#DIV/0!</v>
      </c>
      <c r="DV434" s="61" t="e">
        <f t="shared" si="446"/>
        <v>#DIV/0!</v>
      </c>
      <c r="DW434" s="61" t="e">
        <f t="shared" si="482"/>
        <v>#DIV/0!</v>
      </c>
      <c r="DX434" s="61" t="e">
        <f t="shared" si="482"/>
        <v>#DIV/0!</v>
      </c>
      <c r="DY434" s="61" t="e">
        <f t="shared" si="482"/>
        <v>#DIV/0!</v>
      </c>
      <c r="DZ434" s="61" t="e">
        <f t="shared" si="477"/>
        <v>#DIV/0!</v>
      </c>
    </row>
    <row r="435" spans="2:130">
      <c r="C435" s="53">
        <v>2049</v>
      </c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>
        <f t="shared" si="464"/>
        <v>0</v>
      </c>
      <c r="AH435" s="64">
        <f t="shared" si="467"/>
        <v>0</v>
      </c>
      <c r="AI435" s="64">
        <f t="shared" si="469"/>
        <v>0</v>
      </c>
      <c r="AJ435" s="64">
        <f t="shared" si="470"/>
        <v>0</v>
      </c>
      <c r="AK435" s="64">
        <f t="shared" si="471"/>
        <v>0</v>
      </c>
      <c r="AL435" s="64">
        <f t="shared" si="472"/>
        <v>0</v>
      </c>
      <c r="AM435" s="64">
        <f t="shared" si="473"/>
        <v>0</v>
      </c>
      <c r="AN435" s="64">
        <f t="shared" si="474"/>
        <v>0</v>
      </c>
      <c r="AO435" s="64">
        <f t="shared" si="475"/>
        <v>0</v>
      </c>
      <c r="AP435" s="64">
        <f t="shared" si="476"/>
        <v>0</v>
      </c>
      <c r="AQ435" s="64">
        <f t="shared" si="478"/>
        <v>0</v>
      </c>
      <c r="AR435" s="64">
        <f t="shared" si="480"/>
        <v>0</v>
      </c>
      <c r="AS435" s="64">
        <f t="shared" si="483"/>
        <v>0</v>
      </c>
      <c r="AT435" s="64">
        <f t="shared" si="485"/>
        <v>0</v>
      </c>
      <c r="AU435" s="64">
        <f t="shared" si="486"/>
        <v>0</v>
      </c>
      <c r="AV435" s="64">
        <f t="shared" si="487"/>
        <v>0</v>
      </c>
      <c r="AW435" s="64">
        <f t="shared" si="489"/>
        <v>0</v>
      </c>
      <c r="AX435" s="64">
        <f t="shared" si="491"/>
        <v>0</v>
      </c>
      <c r="AY435" s="64">
        <f t="shared" ref="AY435:AY446" si="492">VLOOKUP($C$113,$D$3:$K$63,$A$73,0)*(B388-B387)</f>
        <v>0</v>
      </c>
      <c r="AZ435" s="64">
        <f>VLOOKUP($C$114,$D$3:$K$63,$A$73,0)*(B387-B386)</f>
        <v>0</v>
      </c>
      <c r="BA435" s="64">
        <f>VLOOKUP($C$115,$D$3:$K$63,$A$73,0)*B386</f>
        <v>0</v>
      </c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54">
        <f t="shared" si="427"/>
        <v>0</v>
      </c>
      <c r="BP435" s="53">
        <v>2049</v>
      </c>
      <c r="BQ435" s="61" t="e">
        <f t="shared" si="490"/>
        <v>#DIV/0!</v>
      </c>
      <c r="BR435" s="61" t="e">
        <f t="shared" si="490"/>
        <v>#DIV/0!</v>
      </c>
      <c r="BS435" s="61" t="e">
        <f t="shared" si="490"/>
        <v>#DIV/0!</v>
      </c>
      <c r="BT435" s="61" t="e">
        <f t="shared" si="490"/>
        <v>#DIV/0!</v>
      </c>
      <c r="BU435" s="61" t="e">
        <f t="shared" si="490"/>
        <v>#DIV/0!</v>
      </c>
      <c r="BV435" s="61" t="e">
        <f t="shared" si="490"/>
        <v>#DIV/0!</v>
      </c>
      <c r="BW435" s="61" t="e">
        <f t="shared" si="490"/>
        <v>#DIV/0!</v>
      </c>
      <c r="BX435" s="61" t="e">
        <f t="shared" si="490"/>
        <v>#DIV/0!</v>
      </c>
      <c r="BY435" s="61" t="e">
        <f t="shared" si="490"/>
        <v>#DIV/0!</v>
      </c>
      <c r="BZ435" s="61" t="e">
        <f t="shared" si="490"/>
        <v>#DIV/0!</v>
      </c>
      <c r="CA435" s="61" t="e">
        <f t="shared" si="490"/>
        <v>#DIV/0!</v>
      </c>
      <c r="CB435" s="61" t="e">
        <f t="shared" si="490"/>
        <v>#DIV/0!</v>
      </c>
      <c r="CC435" s="61" t="e">
        <f t="shared" si="490"/>
        <v>#DIV/0!</v>
      </c>
      <c r="CD435" s="61" t="e">
        <f t="shared" si="490"/>
        <v>#DIV/0!</v>
      </c>
      <c r="CE435" s="61" t="e">
        <f t="shared" si="490"/>
        <v>#DIV/0!</v>
      </c>
      <c r="CF435" s="61" t="e">
        <f t="shared" si="488"/>
        <v>#DIV/0!</v>
      </c>
      <c r="CG435" s="61" t="e">
        <f t="shared" si="481"/>
        <v>#DIV/0!</v>
      </c>
      <c r="CH435" s="61" t="e">
        <f t="shared" si="481"/>
        <v>#DIV/0!</v>
      </c>
      <c r="CI435" s="61" t="e">
        <f t="shared" si="481"/>
        <v>#DIV/0!</v>
      </c>
      <c r="CJ435" s="61" t="e">
        <f t="shared" si="481"/>
        <v>#DIV/0!</v>
      </c>
      <c r="CK435" s="61" t="e">
        <f t="shared" si="479"/>
        <v>#DIV/0!</v>
      </c>
      <c r="CL435" s="61" t="e">
        <f t="shared" si="479"/>
        <v>#DIV/0!</v>
      </c>
      <c r="CM435" s="61" t="e">
        <f t="shared" si="479"/>
        <v>#DIV/0!</v>
      </c>
      <c r="CN435" s="61" t="e">
        <f t="shared" si="479"/>
        <v>#DIV/0!</v>
      </c>
      <c r="CO435" s="61" t="e">
        <f t="shared" si="479"/>
        <v>#DIV/0!</v>
      </c>
      <c r="CP435" s="61" t="e">
        <f t="shared" si="479"/>
        <v>#DIV/0!</v>
      </c>
      <c r="CQ435" s="61" t="e">
        <f t="shared" si="479"/>
        <v>#DIV/0!</v>
      </c>
      <c r="CR435" s="61" t="e">
        <f t="shared" si="479"/>
        <v>#DIV/0!</v>
      </c>
      <c r="CS435" s="61" t="e">
        <f t="shared" si="479"/>
        <v>#DIV/0!</v>
      </c>
      <c r="CT435" s="61" t="e">
        <f t="shared" si="479"/>
        <v>#DIV/0!</v>
      </c>
      <c r="CU435" s="61" t="e">
        <f t="shared" si="479"/>
        <v>#DIV/0!</v>
      </c>
      <c r="CV435" s="61" t="e">
        <f t="shared" si="479"/>
        <v>#DIV/0!</v>
      </c>
      <c r="CW435" s="61" t="e">
        <f t="shared" si="459"/>
        <v>#DIV/0!</v>
      </c>
      <c r="CX435" s="61" t="e">
        <f t="shared" si="459"/>
        <v>#DIV/0!</v>
      </c>
      <c r="CY435" s="61" t="e">
        <f t="shared" si="484"/>
        <v>#DIV/0!</v>
      </c>
      <c r="CZ435" s="61" t="e">
        <f t="shared" si="484"/>
        <v>#DIV/0!</v>
      </c>
      <c r="DA435" s="61" t="e">
        <f t="shared" si="484"/>
        <v>#DIV/0!</v>
      </c>
      <c r="DB435" s="61" t="e">
        <f t="shared" si="484"/>
        <v>#DIV/0!</v>
      </c>
      <c r="DC435" s="61" t="e">
        <f t="shared" si="484"/>
        <v>#DIV/0!</v>
      </c>
      <c r="DD435" s="61" t="e">
        <f t="shared" si="484"/>
        <v>#DIV/0!</v>
      </c>
      <c r="DE435" s="61" t="e">
        <f t="shared" si="484"/>
        <v>#DIV/0!</v>
      </c>
      <c r="DF435" s="61" t="e">
        <f t="shared" si="484"/>
        <v>#DIV/0!</v>
      </c>
      <c r="DG435" s="61" t="e">
        <f t="shared" si="484"/>
        <v>#DIV/0!</v>
      </c>
      <c r="DH435" s="61" t="e">
        <f t="shared" si="484"/>
        <v>#DIV/0!</v>
      </c>
      <c r="DI435" s="61" t="e">
        <f t="shared" si="484"/>
        <v>#DIV/0!</v>
      </c>
      <c r="DJ435" s="61" t="e">
        <f t="shared" si="484"/>
        <v>#DIV/0!</v>
      </c>
      <c r="DK435" s="61" t="e">
        <f t="shared" si="484"/>
        <v>#DIV/0!</v>
      </c>
      <c r="DL435" s="61" t="e">
        <f t="shared" si="484"/>
        <v>#DIV/0!</v>
      </c>
      <c r="DM435" s="61" t="e">
        <f t="shared" si="484"/>
        <v>#DIV/0!</v>
      </c>
      <c r="DN435" s="61" t="e">
        <f t="shared" si="468"/>
        <v>#DIV/0!</v>
      </c>
      <c r="DO435" s="61" t="e">
        <f t="shared" si="468"/>
        <v>#DIV/0!</v>
      </c>
      <c r="DP435" s="61" t="e">
        <f t="shared" si="468"/>
        <v>#DIV/0!</v>
      </c>
      <c r="DQ435" s="61" t="e">
        <f t="shared" si="466"/>
        <v>#DIV/0!</v>
      </c>
      <c r="DR435" s="61" t="e">
        <f t="shared" si="466"/>
        <v>#DIV/0!</v>
      </c>
      <c r="DS435" s="61" t="e">
        <f t="shared" si="446"/>
        <v>#DIV/0!</v>
      </c>
      <c r="DT435" s="61" t="e">
        <f t="shared" si="446"/>
        <v>#DIV/0!</v>
      </c>
      <c r="DU435" s="61" t="e">
        <f t="shared" si="446"/>
        <v>#DIV/0!</v>
      </c>
      <c r="DV435" s="61" t="e">
        <f t="shared" si="446"/>
        <v>#DIV/0!</v>
      </c>
      <c r="DW435" s="61" t="e">
        <f t="shared" si="482"/>
        <v>#DIV/0!</v>
      </c>
      <c r="DX435" s="61" t="e">
        <f t="shared" si="482"/>
        <v>#DIV/0!</v>
      </c>
      <c r="DY435" s="61" t="e">
        <f t="shared" si="482"/>
        <v>#DIV/0!</v>
      </c>
      <c r="DZ435" s="61" t="e">
        <f t="shared" si="477"/>
        <v>#DIV/0!</v>
      </c>
    </row>
    <row r="436" spans="2:130">
      <c r="C436" s="53">
        <v>2050</v>
      </c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>
        <f t="shared" si="467"/>
        <v>0</v>
      </c>
      <c r="AI436" s="64">
        <f t="shared" si="469"/>
        <v>0</v>
      </c>
      <c r="AJ436" s="64">
        <f t="shared" si="470"/>
        <v>0</v>
      </c>
      <c r="AK436" s="64">
        <f t="shared" si="471"/>
        <v>0</v>
      </c>
      <c r="AL436" s="64">
        <f t="shared" si="472"/>
        <v>0</v>
      </c>
      <c r="AM436" s="64">
        <f t="shared" si="473"/>
        <v>0</v>
      </c>
      <c r="AN436" s="64">
        <f t="shared" si="474"/>
        <v>0</v>
      </c>
      <c r="AO436" s="64">
        <f t="shared" si="475"/>
        <v>0</v>
      </c>
      <c r="AP436" s="64">
        <f t="shared" si="476"/>
        <v>0</v>
      </c>
      <c r="AQ436" s="64">
        <f t="shared" si="478"/>
        <v>0</v>
      </c>
      <c r="AR436" s="64">
        <f t="shared" si="480"/>
        <v>0</v>
      </c>
      <c r="AS436" s="64">
        <f t="shared" si="483"/>
        <v>0</v>
      </c>
      <c r="AT436" s="64">
        <f t="shared" si="485"/>
        <v>0</v>
      </c>
      <c r="AU436" s="64">
        <f t="shared" si="486"/>
        <v>0</v>
      </c>
      <c r="AV436" s="64">
        <f t="shared" si="487"/>
        <v>0</v>
      </c>
      <c r="AW436" s="64">
        <f t="shared" si="489"/>
        <v>0</v>
      </c>
      <c r="AX436" s="64">
        <f t="shared" si="491"/>
        <v>0</v>
      </c>
      <c r="AY436" s="64">
        <f t="shared" si="492"/>
        <v>0</v>
      </c>
      <c r="AZ436" s="64">
        <f t="shared" ref="AZ436:AZ446" si="493">VLOOKUP($C$114,$D$3:$K$63,$A$73,0)*(B388-B387)</f>
        <v>0</v>
      </c>
      <c r="BA436" s="64">
        <f>VLOOKUP($C$115,$D$3:$K$63,$A$73,0)*(B387-B386)</f>
        <v>0</v>
      </c>
      <c r="BB436" s="64">
        <f>VLOOKUP($C$116,$D$3:$K$63,$A$73,0)*B386</f>
        <v>0</v>
      </c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54">
        <f t="shared" si="427"/>
        <v>0</v>
      </c>
      <c r="BP436" s="53">
        <v>2050</v>
      </c>
      <c r="BQ436" s="61" t="e">
        <f t="shared" si="490"/>
        <v>#DIV/0!</v>
      </c>
      <c r="BR436" s="61" t="e">
        <f t="shared" si="490"/>
        <v>#DIV/0!</v>
      </c>
      <c r="BS436" s="61" t="e">
        <f t="shared" si="490"/>
        <v>#DIV/0!</v>
      </c>
      <c r="BT436" s="61" t="e">
        <f t="shared" si="490"/>
        <v>#DIV/0!</v>
      </c>
      <c r="BU436" s="61" t="e">
        <f t="shared" si="490"/>
        <v>#DIV/0!</v>
      </c>
      <c r="BV436" s="61" t="e">
        <f t="shared" si="490"/>
        <v>#DIV/0!</v>
      </c>
      <c r="BW436" s="61" t="e">
        <f t="shared" si="490"/>
        <v>#DIV/0!</v>
      </c>
      <c r="BX436" s="61" t="e">
        <f t="shared" si="490"/>
        <v>#DIV/0!</v>
      </c>
      <c r="BY436" s="61" t="e">
        <f t="shared" si="490"/>
        <v>#DIV/0!</v>
      </c>
      <c r="BZ436" s="61" t="e">
        <f t="shared" si="490"/>
        <v>#DIV/0!</v>
      </c>
      <c r="CA436" s="61" t="e">
        <f t="shared" si="490"/>
        <v>#DIV/0!</v>
      </c>
      <c r="CB436" s="61" t="e">
        <f t="shared" si="490"/>
        <v>#DIV/0!</v>
      </c>
      <c r="CC436" s="61" t="e">
        <f t="shared" si="490"/>
        <v>#DIV/0!</v>
      </c>
      <c r="CD436" s="61" t="e">
        <f t="shared" si="490"/>
        <v>#DIV/0!</v>
      </c>
      <c r="CE436" s="61" t="e">
        <f t="shared" si="490"/>
        <v>#DIV/0!</v>
      </c>
      <c r="CF436" s="61" t="e">
        <f t="shared" si="488"/>
        <v>#DIV/0!</v>
      </c>
      <c r="CG436" s="61" t="e">
        <f t="shared" si="481"/>
        <v>#DIV/0!</v>
      </c>
      <c r="CH436" s="61" t="e">
        <f t="shared" si="481"/>
        <v>#DIV/0!</v>
      </c>
      <c r="CI436" s="61" t="e">
        <f t="shared" si="481"/>
        <v>#DIV/0!</v>
      </c>
      <c r="CJ436" s="61" t="e">
        <f t="shared" si="481"/>
        <v>#DIV/0!</v>
      </c>
      <c r="CK436" s="61" t="e">
        <f t="shared" si="479"/>
        <v>#DIV/0!</v>
      </c>
      <c r="CL436" s="61" t="e">
        <f t="shared" si="479"/>
        <v>#DIV/0!</v>
      </c>
      <c r="CM436" s="61" t="e">
        <f t="shared" si="479"/>
        <v>#DIV/0!</v>
      </c>
      <c r="CN436" s="61" t="e">
        <f t="shared" si="479"/>
        <v>#DIV/0!</v>
      </c>
      <c r="CO436" s="61" t="e">
        <f t="shared" si="479"/>
        <v>#DIV/0!</v>
      </c>
      <c r="CP436" s="61" t="e">
        <f t="shared" si="479"/>
        <v>#DIV/0!</v>
      </c>
      <c r="CQ436" s="61" t="e">
        <f t="shared" si="479"/>
        <v>#DIV/0!</v>
      </c>
      <c r="CR436" s="61" t="e">
        <f t="shared" si="479"/>
        <v>#DIV/0!</v>
      </c>
      <c r="CS436" s="61" t="e">
        <f t="shared" si="479"/>
        <v>#DIV/0!</v>
      </c>
      <c r="CT436" s="61" t="e">
        <f t="shared" si="479"/>
        <v>#DIV/0!</v>
      </c>
      <c r="CU436" s="61" t="e">
        <f t="shared" si="479"/>
        <v>#DIV/0!</v>
      </c>
      <c r="CV436" s="61" t="e">
        <f t="shared" si="479"/>
        <v>#DIV/0!</v>
      </c>
      <c r="CW436" s="61" t="e">
        <f t="shared" si="459"/>
        <v>#DIV/0!</v>
      </c>
      <c r="CX436" s="61" t="e">
        <f t="shared" si="459"/>
        <v>#DIV/0!</v>
      </c>
      <c r="CY436" s="61" t="e">
        <f t="shared" si="484"/>
        <v>#DIV/0!</v>
      </c>
      <c r="CZ436" s="61" t="e">
        <f t="shared" si="484"/>
        <v>#DIV/0!</v>
      </c>
      <c r="DA436" s="61" t="e">
        <f t="shared" si="484"/>
        <v>#DIV/0!</v>
      </c>
      <c r="DB436" s="61" t="e">
        <f t="shared" si="484"/>
        <v>#DIV/0!</v>
      </c>
      <c r="DC436" s="61" t="e">
        <f t="shared" si="484"/>
        <v>#DIV/0!</v>
      </c>
      <c r="DD436" s="61" t="e">
        <f t="shared" si="484"/>
        <v>#DIV/0!</v>
      </c>
      <c r="DE436" s="61" t="e">
        <f t="shared" si="484"/>
        <v>#DIV/0!</v>
      </c>
      <c r="DF436" s="61" t="e">
        <f t="shared" si="484"/>
        <v>#DIV/0!</v>
      </c>
      <c r="DG436" s="61" t="e">
        <f t="shared" si="484"/>
        <v>#DIV/0!</v>
      </c>
      <c r="DH436" s="61" t="e">
        <f t="shared" si="484"/>
        <v>#DIV/0!</v>
      </c>
      <c r="DI436" s="61" t="e">
        <f t="shared" si="484"/>
        <v>#DIV/0!</v>
      </c>
      <c r="DJ436" s="61" t="e">
        <f t="shared" si="484"/>
        <v>#DIV/0!</v>
      </c>
      <c r="DK436" s="61" t="e">
        <f t="shared" si="484"/>
        <v>#DIV/0!</v>
      </c>
      <c r="DL436" s="61" t="e">
        <f t="shared" si="484"/>
        <v>#DIV/0!</v>
      </c>
      <c r="DM436" s="61" t="e">
        <f t="shared" si="484"/>
        <v>#DIV/0!</v>
      </c>
      <c r="DN436" s="61" t="e">
        <f t="shared" si="468"/>
        <v>#DIV/0!</v>
      </c>
      <c r="DO436" s="61" t="e">
        <f t="shared" si="468"/>
        <v>#DIV/0!</v>
      </c>
      <c r="DP436" s="61" t="e">
        <f t="shared" si="468"/>
        <v>#DIV/0!</v>
      </c>
      <c r="DQ436" s="61" t="e">
        <f t="shared" si="466"/>
        <v>#DIV/0!</v>
      </c>
      <c r="DR436" s="61" t="e">
        <f t="shared" si="466"/>
        <v>#DIV/0!</v>
      </c>
      <c r="DS436" s="61" t="e">
        <f t="shared" si="446"/>
        <v>#DIV/0!</v>
      </c>
      <c r="DT436" s="61" t="e">
        <f t="shared" si="446"/>
        <v>#DIV/0!</v>
      </c>
      <c r="DU436" s="61" t="e">
        <f t="shared" si="446"/>
        <v>#DIV/0!</v>
      </c>
      <c r="DV436" s="61" t="e">
        <f t="shared" si="446"/>
        <v>#DIV/0!</v>
      </c>
      <c r="DW436" s="61" t="e">
        <f t="shared" si="482"/>
        <v>#DIV/0!</v>
      </c>
      <c r="DX436" s="61" t="e">
        <f t="shared" si="482"/>
        <v>#DIV/0!</v>
      </c>
      <c r="DY436" s="61" t="e">
        <f t="shared" si="482"/>
        <v>#DIV/0!</v>
      </c>
      <c r="DZ436" s="61" t="e">
        <f t="shared" si="477"/>
        <v>#DIV/0!</v>
      </c>
    </row>
    <row r="437" spans="2:130">
      <c r="C437" s="53">
        <v>2051</v>
      </c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>
        <f t="shared" si="469"/>
        <v>0</v>
      </c>
      <c r="AJ437" s="64">
        <f t="shared" si="470"/>
        <v>0</v>
      </c>
      <c r="AK437" s="64">
        <f t="shared" si="471"/>
        <v>0</v>
      </c>
      <c r="AL437" s="64">
        <f t="shared" si="472"/>
        <v>0</v>
      </c>
      <c r="AM437" s="64">
        <f t="shared" si="473"/>
        <v>0</v>
      </c>
      <c r="AN437" s="64">
        <f t="shared" si="474"/>
        <v>0</v>
      </c>
      <c r="AO437" s="64">
        <f t="shared" si="475"/>
        <v>0</v>
      </c>
      <c r="AP437" s="64">
        <f t="shared" si="476"/>
        <v>0</v>
      </c>
      <c r="AQ437" s="64">
        <f t="shared" si="478"/>
        <v>0</v>
      </c>
      <c r="AR437" s="64">
        <f t="shared" si="480"/>
        <v>0</v>
      </c>
      <c r="AS437" s="64">
        <f t="shared" si="483"/>
        <v>0</v>
      </c>
      <c r="AT437" s="64">
        <f t="shared" si="485"/>
        <v>0</v>
      </c>
      <c r="AU437" s="64">
        <f t="shared" si="486"/>
        <v>0</v>
      </c>
      <c r="AV437" s="64">
        <f t="shared" si="487"/>
        <v>0</v>
      </c>
      <c r="AW437" s="64">
        <f t="shared" si="489"/>
        <v>0</v>
      </c>
      <c r="AX437" s="64">
        <f t="shared" si="491"/>
        <v>0</v>
      </c>
      <c r="AY437" s="64">
        <f t="shared" si="492"/>
        <v>0</v>
      </c>
      <c r="AZ437" s="64">
        <f t="shared" si="493"/>
        <v>0</v>
      </c>
      <c r="BA437" s="64">
        <f t="shared" ref="BA437:BA446" si="494">VLOOKUP($C$115,$D$3:$K$63,$A$73,0)*(B388-B387)</f>
        <v>0</v>
      </c>
      <c r="BB437" s="64">
        <f>VLOOKUP($C$116,$D$3:$K$63,$A$73,0)*(B387-B386)</f>
        <v>0</v>
      </c>
      <c r="BC437" s="64">
        <f>VLOOKUP($C$117,$D$3:$K$63,$A$73,0)*B386</f>
        <v>0</v>
      </c>
      <c r="BD437" s="64"/>
      <c r="BE437" s="64"/>
      <c r="BF437" s="64"/>
      <c r="BG437" s="64"/>
      <c r="BH437" s="64"/>
      <c r="BI437" s="64"/>
      <c r="BJ437" s="64"/>
      <c r="BK437" s="64"/>
      <c r="BL437" s="64"/>
      <c r="BM437" s="54">
        <f t="shared" si="427"/>
        <v>0</v>
      </c>
      <c r="BP437" s="53">
        <v>2051</v>
      </c>
      <c r="BQ437" s="61" t="e">
        <f t="shared" si="490"/>
        <v>#DIV/0!</v>
      </c>
      <c r="BR437" s="61" t="e">
        <f t="shared" si="490"/>
        <v>#DIV/0!</v>
      </c>
      <c r="BS437" s="61" t="e">
        <f t="shared" si="490"/>
        <v>#DIV/0!</v>
      </c>
      <c r="BT437" s="61" t="e">
        <f t="shared" si="490"/>
        <v>#DIV/0!</v>
      </c>
      <c r="BU437" s="61" t="e">
        <f t="shared" si="490"/>
        <v>#DIV/0!</v>
      </c>
      <c r="BV437" s="61" t="e">
        <f t="shared" si="490"/>
        <v>#DIV/0!</v>
      </c>
      <c r="BW437" s="61" t="e">
        <f t="shared" si="490"/>
        <v>#DIV/0!</v>
      </c>
      <c r="BX437" s="61" t="e">
        <f t="shared" si="490"/>
        <v>#DIV/0!</v>
      </c>
      <c r="BY437" s="61" t="e">
        <f t="shared" si="490"/>
        <v>#DIV/0!</v>
      </c>
      <c r="BZ437" s="61" t="e">
        <f t="shared" si="490"/>
        <v>#DIV/0!</v>
      </c>
      <c r="CA437" s="61" t="e">
        <f t="shared" si="490"/>
        <v>#DIV/0!</v>
      </c>
      <c r="CB437" s="61" t="e">
        <f t="shared" si="490"/>
        <v>#DIV/0!</v>
      </c>
      <c r="CC437" s="61" t="e">
        <f t="shared" si="490"/>
        <v>#DIV/0!</v>
      </c>
      <c r="CD437" s="61" t="e">
        <f t="shared" si="490"/>
        <v>#DIV/0!</v>
      </c>
      <c r="CE437" s="61" t="e">
        <f t="shared" si="490"/>
        <v>#DIV/0!</v>
      </c>
      <c r="CF437" s="61" t="e">
        <f t="shared" si="488"/>
        <v>#DIV/0!</v>
      </c>
      <c r="CG437" s="61" t="e">
        <f t="shared" si="481"/>
        <v>#DIV/0!</v>
      </c>
      <c r="CH437" s="61" t="e">
        <f t="shared" si="481"/>
        <v>#DIV/0!</v>
      </c>
      <c r="CI437" s="61" t="e">
        <f t="shared" si="481"/>
        <v>#DIV/0!</v>
      </c>
      <c r="CJ437" s="61" t="e">
        <f t="shared" si="481"/>
        <v>#DIV/0!</v>
      </c>
      <c r="CK437" s="61" t="e">
        <f t="shared" si="479"/>
        <v>#DIV/0!</v>
      </c>
      <c r="CL437" s="61" t="e">
        <f t="shared" si="479"/>
        <v>#DIV/0!</v>
      </c>
      <c r="CM437" s="61" t="e">
        <f t="shared" si="479"/>
        <v>#DIV/0!</v>
      </c>
      <c r="CN437" s="61" t="e">
        <f t="shared" si="479"/>
        <v>#DIV/0!</v>
      </c>
      <c r="CO437" s="61" t="e">
        <f t="shared" si="479"/>
        <v>#DIV/0!</v>
      </c>
      <c r="CP437" s="61" t="e">
        <f t="shared" si="479"/>
        <v>#DIV/0!</v>
      </c>
      <c r="CQ437" s="61" t="e">
        <f t="shared" si="479"/>
        <v>#DIV/0!</v>
      </c>
      <c r="CR437" s="61" t="e">
        <f t="shared" si="479"/>
        <v>#DIV/0!</v>
      </c>
      <c r="CS437" s="61" t="e">
        <f t="shared" si="479"/>
        <v>#DIV/0!</v>
      </c>
      <c r="CT437" s="61" t="e">
        <f t="shared" si="479"/>
        <v>#DIV/0!</v>
      </c>
      <c r="CU437" s="61" t="e">
        <f t="shared" si="479"/>
        <v>#DIV/0!</v>
      </c>
      <c r="CV437" s="61" t="e">
        <f t="shared" si="479"/>
        <v>#DIV/0!</v>
      </c>
      <c r="CW437" s="61" t="e">
        <f t="shared" si="459"/>
        <v>#DIV/0!</v>
      </c>
      <c r="CX437" s="61" t="e">
        <f t="shared" si="459"/>
        <v>#DIV/0!</v>
      </c>
      <c r="CY437" s="61" t="e">
        <f t="shared" si="484"/>
        <v>#DIV/0!</v>
      </c>
      <c r="CZ437" s="61" t="e">
        <f t="shared" si="484"/>
        <v>#DIV/0!</v>
      </c>
      <c r="DA437" s="61" t="e">
        <f t="shared" si="484"/>
        <v>#DIV/0!</v>
      </c>
      <c r="DB437" s="61" t="e">
        <f t="shared" si="484"/>
        <v>#DIV/0!</v>
      </c>
      <c r="DC437" s="61" t="e">
        <f t="shared" si="484"/>
        <v>#DIV/0!</v>
      </c>
      <c r="DD437" s="61" t="e">
        <f t="shared" si="484"/>
        <v>#DIV/0!</v>
      </c>
      <c r="DE437" s="61" t="e">
        <f t="shared" si="484"/>
        <v>#DIV/0!</v>
      </c>
      <c r="DF437" s="61" t="e">
        <f t="shared" si="484"/>
        <v>#DIV/0!</v>
      </c>
      <c r="DG437" s="61" t="e">
        <f t="shared" si="484"/>
        <v>#DIV/0!</v>
      </c>
      <c r="DH437" s="61" t="e">
        <f t="shared" si="484"/>
        <v>#DIV/0!</v>
      </c>
      <c r="DI437" s="61" t="e">
        <f t="shared" si="484"/>
        <v>#DIV/0!</v>
      </c>
      <c r="DJ437" s="61" t="e">
        <f t="shared" si="484"/>
        <v>#DIV/0!</v>
      </c>
      <c r="DK437" s="61" t="e">
        <f t="shared" si="484"/>
        <v>#DIV/0!</v>
      </c>
      <c r="DL437" s="61" t="e">
        <f t="shared" si="484"/>
        <v>#DIV/0!</v>
      </c>
      <c r="DM437" s="61" t="e">
        <f t="shared" si="484"/>
        <v>#DIV/0!</v>
      </c>
      <c r="DN437" s="61" t="e">
        <f t="shared" si="468"/>
        <v>#DIV/0!</v>
      </c>
      <c r="DO437" s="61" t="e">
        <f t="shared" si="468"/>
        <v>#DIV/0!</v>
      </c>
      <c r="DP437" s="61" t="e">
        <f t="shared" si="468"/>
        <v>#DIV/0!</v>
      </c>
      <c r="DQ437" s="61" t="e">
        <f t="shared" si="466"/>
        <v>#DIV/0!</v>
      </c>
      <c r="DR437" s="61" t="e">
        <f t="shared" si="466"/>
        <v>#DIV/0!</v>
      </c>
      <c r="DS437" s="61" t="e">
        <f t="shared" si="446"/>
        <v>#DIV/0!</v>
      </c>
      <c r="DT437" s="61" t="e">
        <f t="shared" si="446"/>
        <v>#DIV/0!</v>
      </c>
      <c r="DU437" s="61" t="e">
        <f t="shared" si="446"/>
        <v>#DIV/0!</v>
      </c>
      <c r="DV437" s="61" t="e">
        <f t="shared" si="446"/>
        <v>#DIV/0!</v>
      </c>
      <c r="DW437" s="61" t="e">
        <f t="shared" si="482"/>
        <v>#DIV/0!</v>
      </c>
      <c r="DX437" s="61" t="e">
        <f t="shared" si="482"/>
        <v>#DIV/0!</v>
      </c>
      <c r="DY437" s="61" t="e">
        <f t="shared" si="482"/>
        <v>#DIV/0!</v>
      </c>
      <c r="DZ437" s="61" t="e">
        <f t="shared" si="477"/>
        <v>#DIV/0!</v>
      </c>
    </row>
    <row r="438" spans="2:130">
      <c r="C438" s="53">
        <v>2052</v>
      </c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>
        <f t="shared" si="470"/>
        <v>0</v>
      </c>
      <c r="AK438" s="64">
        <f t="shared" si="471"/>
        <v>0</v>
      </c>
      <c r="AL438" s="64">
        <f t="shared" si="472"/>
        <v>0</v>
      </c>
      <c r="AM438" s="64">
        <f t="shared" si="473"/>
        <v>0</v>
      </c>
      <c r="AN438" s="64">
        <f t="shared" si="474"/>
        <v>0</v>
      </c>
      <c r="AO438" s="64">
        <f t="shared" si="475"/>
        <v>0</v>
      </c>
      <c r="AP438" s="64">
        <f t="shared" si="476"/>
        <v>0</v>
      </c>
      <c r="AQ438" s="64">
        <f t="shared" si="478"/>
        <v>0</v>
      </c>
      <c r="AR438" s="64">
        <f t="shared" si="480"/>
        <v>0</v>
      </c>
      <c r="AS438" s="64">
        <f t="shared" si="483"/>
        <v>0</v>
      </c>
      <c r="AT438" s="64">
        <f t="shared" si="485"/>
        <v>0</v>
      </c>
      <c r="AU438" s="64">
        <f t="shared" si="486"/>
        <v>0</v>
      </c>
      <c r="AV438" s="64">
        <f t="shared" si="487"/>
        <v>0</v>
      </c>
      <c r="AW438" s="64">
        <f t="shared" si="489"/>
        <v>0</v>
      </c>
      <c r="AX438" s="64">
        <f t="shared" si="491"/>
        <v>0</v>
      </c>
      <c r="AY438" s="64">
        <f t="shared" si="492"/>
        <v>0</v>
      </c>
      <c r="AZ438" s="64">
        <f t="shared" si="493"/>
        <v>0</v>
      </c>
      <c r="BA438" s="64">
        <f t="shared" si="494"/>
        <v>0</v>
      </c>
      <c r="BB438" s="64">
        <f t="shared" ref="BB438:BB446" si="495">VLOOKUP($C$116,$D$3:$K$63,$A$73,0)*(B388-B387)</f>
        <v>0</v>
      </c>
      <c r="BC438" s="64">
        <f>VLOOKUP($C$117,$D$3:$K$63,$A$73,0)*(B387-B386)</f>
        <v>0</v>
      </c>
      <c r="BD438" s="64">
        <f>VLOOKUP($C$118,$D$3:$K$63,$A$73,0)*B386</f>
        <v>0</v>
      </c>
      <c r="BE438" s="64"/>
      <c r="BF438" s="64"/>
      <c r="BG438" s="64"/>
      <c r="BH438" s="64"/>
      <c r="BI438" s="64"/>
      <c r="BJ438" s="64"/>
      <c r="BK438" s="64"/>
      <c r="BL438" s="64"/>
      <c r="BM438" s="54">
        <f t="shared" si="427"/>
        <v>0</v>
      </c>
      <c r="BP438" s="53">
        <v>2052</v>
      </c>
      <c r="BQ438" s="61" t="e">
        <f t="shared" si="490"/>
        <v>#DIV/0!</v>
      </c>
      <c r="BR438" s="61" t="e">
        <f t="shared" si="490"/>
        <v>#DIV/0!</v>
      </c>
      <c r="BS438" s="61" t="e">
        <f t="shared" si="490"/>
        <v>#DIV/0!</v>
      </c>
      <c r="BT438" s="61" t="e">
        <f t="shared" si="490"/>
        <v>#DIV/0!</v>
      </c>
      <c r="BU438" s="61" t="e">
        <f t="shared" si="490"/>
        <v>#DIV/0!</v>
      </c>
      <c r="BV438" s="61" t="e">
        <f t="shared" si="490"/>
        <v>#DIV/0!</v>
      </c>
      <c r="BW438" s="61" t="e">
        <f t="shared" si="490"/>
        <v>#DIV/0!</v>
      </c>
      <c r="BX438" s="61" t="e">
        <f t="shared" si="490"/>
        <v>#DIV/0!</v>
      </c>
      <c r="BY438" s="61" t="e">
        <f t="shared" si="490"/>
        <v>#DIV/0!</v>
      </c>
      <c r="BZ438" s="61" t="e">
        <f t="shared" si="490"/>
        <v>#DIV/0!</v>
      </c>
      <c r="CA438" s="61" t="e">
        <f t="shared" si="490"/>
        <v>#DIV/0!</v>
      </c>
      <c r="CB438" s="61" t="e">
        <f t="shared" si="490"/>
        <v>#DIV/0!</v>
      </c>
      <c r="CC438" s="61" t="e">
        <f t="shared" si="490"/>
        <v>#DIV/0!</v>
      </c>
      <c r="CD438" s="61" t="e">
        <f t="shared" si="490"/>
        <v>#DIV/0!</v>
      </c>
      <c r="CE438" s="61" t="e">
        <f t="shared" si="490"/>
        <v>#DIV/0!</v>
      </c>
      <c r="CF438" s="61" t="e">
        <f t="shared" si="488"/>
        <v>#DIV/0!</v>
      </c>
      <c r="CG438" s="61" t="e">
        <f t="shared" si="481"/>
        <v>#DIV/0!</v>
      </c>
      <c r="CH438" s="61" t="e">
        <f t="shared" si="481"/>
        <v>#DIV/0!</v>
      </c>
      <c r="CI438" s="61" t="e">
        <f t="shared" si="481"/>
        <v>#DIV/0!</v>
      </c>
      <c r="CJ438" s="61" t="e">
        <f t="shared" si="481"/>
        <v>#DIV/0!</v>
      </c>
      <c r="CK438" s="61" t="e">
        <f t="shared" si="479"/>
        <v>#DIV/0!</v>
      </c>
      <c r="CL438" s="61" t="e">
        <f t="shared" si="479"/>
        <v>#DIV/0!</v>
      </c>
      <c r="CM438" s="61" t="e">
        <f t="shared" si="479"/>
        <v>#DIV/0!</v>
      </c>
      <c r="CN438" s="61" t="e">
        <f t="shared" si="479"/>
        <v>#DIV/0!</v>
      </c>
      <c r="CO438" s="61" t="e">
        <f t="shared" si="479"/>
        <v>#DIV/0!</v>
      </c>
      <c r="CP438" s="61" t="e">
        <f t="shared" si="479"/>
        <v>#DIV/0!</v>
      </c>
      <c r="CQ438" s="61" t="e">
        <f t="shared" si="479"/>
        <v>#DIV/0!</v>
      </c>
      <c r="CR438" s="61" t="e">
        <f t="shared" si="479"/>
        <v>#DIV/0!</v>
      </c>
      <c r="CS438" s="61" t="e">
        <f t="shared" si="479"/>
        <v>#DIV/0!</v>
      </c>
      <c r="CT438" s="61" t="e">
        <f t="shared" si="479"/>
        <v>#DIV/0!</v>
      </c>
      <c r="CU438" s="61" t="e">
        <f t="shared" si="479"/>
        <v>#DIV/0!</v>
      </c>
      <c r="CV438" s="61" t="e">
        <f t="shared" si="479"/>
        <v>#DIV/0!</v>
      </c>
      <c r="CW438" s="61" t="e">
        <f t="shared" si="459"/>
        <v>#DIV/0!</v>
      </c>
      <c r="CX438" s="61" t="e">
        <f t="shared" si="459"/>
        <v>#DIV/0!</v>
      </c>
      <c r="CY438" s="61" t="e">
        <f t="shared" si="484"/>
        <v>#DIV/0!</v>
      </c>
      <c r="CZ438" s="61" t="e">
        <f t="shared" si="484"/>
        <v>#DIV/0!</v>
      </c>
      <c r="DA438" s="61" t="e">
        <f t="shared" si="484"/>
        <v>#DIV/0!</v>
      </c>
      <c r="DB438" s="61" t="e">
        <f t="shared" si="484"/>
        <v>#DIV/0!</v>
      </c>
      <c r="DC438" s="61" t="e">
        <f t="shared" si="484"/>
        <v>#DIV/0!</v>
      </c>
      <c r="DD438" s="61" t="e">
        <f t="shared" si="484"/>
        <v>#DIV/0!</v>
      </c>
      <c r="DE438" s="61" t="e">
        <f t="shared" si="484"/>
        <v>#DIV/0!</v>
      </c>
      <c r="DF438" s="61" t="e">
        <f t="shared" si="484"/>
        <v>#DIV/0!</v>
      </c>
      <c r="DG438" s="61" t="e">
        <f t="shared" si="484"/>
        <v>#DIV/0!</v>
      </c>
      <c r="DH438" s="61" t="e">
        <f t="shared" si="484"/>
        <v>#DIV/0!</v>
      </c>
      <c r="DI438" s="61" t="e">
        <f t="shared" si="484"/>
        <v>#DIV/0!</v>
      </c>
      <c r="DJ438" s="61" t="e">
        <f t="shared" si="484"/>
        <v>#DIV/0!</v>
      </c>
      <c r="DK438" s="61" t="e">
        <f t="shared" si="484"/>
        <v>#DIV/0!</v>
      </c>
      <c r="DL438" s="61" t="e">
        <f t="shared" si="484"/>
        <v>#DIV/0!</v>
      </c>
      <c r="DM438" s="61" t="e">
        <f t="shared" si="484"/>
        <v>#DIV/0!</v>
      </c>
      <c r="DN438" s="61" t="e">
        <f t="shared" si="468"/>
        <v>#DIV/0!</v>
      </c>
      <c r="DO438" s="61" t="e">
        <f t="shared" si="468"/>
        <v>#DIV/0!</v>
      </c>
      <c r="DP438" s="61" t="e">
        <f t="shared" si="468"/>
        <v>#DIV/0!</v>
      </c>
      <c r="DQ438" s="61" t="e">
        <f t="shared" si="466"/>
        <v>#DIV/0!</v>
      </c>
      <c r="DR438" s="61" t="e">
        <f t="shared" si="466"/>
        <v>#DIV/0!</v>
      </c>
      <c r="DS438" s="61" t="e">
        <f t="shared" si="446"/>
        <v>#DIV/0!</v>
      </c>
      <c r="DT438" s="61" t="e">
        <f t="shared" si="446"/>
        <v>#DIV/0!</v>
      </c>
      <c r="DU438" s="61" t="e">
        <f t="shared" si="446"/>
        <v>#DIV/0!</v>
      </c>
      <c r="DV438" s="61" t="e">
        <f t="shared" si="446"/>
        <v>#DIV/0!</v>
      </c>
      <c r="DW438" s="61" t="e">
        <f t="shared" si="482"/>
        <v>#DIV/0!</v>
      </c>
      <c r="DX438" s="61" t="e">
        <f t="shared" si="482"/>
        <v>#DIV/0!</v>
      </c>
      <c r="DY438" s="61" t="e">
        <f t="shared" si="482"/>
        <v>#DIV/0!</v>
      </c>
      <c r="DZ438" s="61" t="e">
        <f t="shared" si="477"/>
        <v>#DIV/0!</v>
      </c>
    </row>
    <row r="439" spans="2:130">
      <c r="C439" s="53">
        <v>2053</v>
      </c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>
        <f t="shared" si="471"/>
        <v>0</v>
      </c>
      <c r="AL439" s="64">
        <f t="shared" si="472"/>
        <v>0</v>
      </c>
      <c r="AM439" s="64">
        <f t="shared" si="473"/>
        <v>0</v>
      </c>
      <c r="AN439" s="64">
        <f t="shared" si="474"/>
        <v>0</v>
      </c>
      <c r="AO439" s="64">
        <f t="shared" si="475"/>
        <v>0</v>
      </c>
      <c r="AP439" s="64">
        <f t="shared" si="476"/>
        <v>0</v>
      </c>
      <c r="AQ439" s="64">
        <f t="shared" si="478"/>
        <v>0</v>
      </c>
      <c r="AR439" s="64">
        <f t="shared" si="480"/>
        <v>0</v>
      </c>
      <c r="AS439" s="64">
        <f t="shared" si="483"/>
        <v>0</v>
      </c>
      <c r="AT439" s="64">
        <f t="shared" si="485"/>
        <v>0</v>
      </c>
      <c r="AU439" s="64">
        <f t="shared" si="486"/>
        <v>0</v>
      </c>
      <c r="AV439" s="64">
        <f t="shared" si="487"/>
        <v>0</v>
      </c>
      <c r="AW439" s="64">
        <f t="shared" si="489"/>
        <v>0</v>
      </c>
      <c r="AX439" s="64">
        <f t="shared" si="491"/>
        <v>0</v>
      </c>
      <c r="AY439" s="64">
        <f t="shared" si="492"/>
        <v>0</v>
      </c>
      <c r="AZ439" s="64">
        <f t="shared" si="493"/>
        <v>0</v>
      </c>
      <c r="BA439" s="64">
        <f t="shared" si="494"/>
        <v>0</v>
      </c>
      <c r="BB439" s="64">
        <f t="shared" si="495"/>
        <v>0</v>
      </c>
      <c r="BC439" s="64">
        <f t="shared" ref="BC439:BC446" si="496">VLOOKUP($C$117,$D$3:$K$63,$A$73,0)*(B388-B387)</f>
        <v>0</v>
      </c>
      <c r="BD439" s="64">
        <f>VLOOKUP($C$118,$D$3:$K$63,$A$73,0)*(B387-B386)</f>
        <v>0</v>
      </c>
      <c r="BE439" s="64">
        <f>VLOOKUP($C$119,$D$3:$K$63,$A$73,0)*B386</f>
        <v>0</v>
      </c>
      <c r="BF439" s="64"/>
      <c r="BG439" s="64"/>
      <c r="BH439" s="64"/>
      <c r="BI439" s="64"/>
      <c r="BJ439" s="64"/>
      <c r="BK439" s="64"/>
      <c r="BL439" s="64"/>
      <c r="BM439" s="54">
        <f t="shared" si="427"/>
        <v>0</v>
      </c>
      <c r="BP439" s="53">
        <v>2053</v>
      </c>
      <c r="BQ439" s="61" t="e">
        <f t="shared" si="490"/>
        <v>#DIV/0!</v>
      </c>
      <c r="BR439" s="61" t="e">
        <f t="shared" si="490"/>
        <v>#DIV/0!</v>
      </c>
      <c r="BS439" s="61" t="e">
        <f t="shared" si="490"/>
        <v>#DIV/0!</v>
      </c>
      <c r="BT439" s="61" t="e">
        <f t="shared" si="490"/>
        <v>#DIV/0!</v>
      </c>
      <c r="BU439" s="61" t="e">
        <f t="shared" si="490"/>
        <v>#DIV/0!</v>
      </c>
      <c r="BV439" s="61" t="e">
        <f t="shared" si="490"/>
        <v>#DIV/0!</v>
      </c>
      <c r="BW439" s="61" t="e">
        <f t="shared" si="490"/>
        <v>#DIV/0!</v>
      </c>
      <c r="BX439" s="61" t="e">
        <f t="shared" si="490"/>
        <v>#DIV/0!</v>
      </c>
      <c r="BY439" s="61" t="e">
        <f t="shared" si="490"/>
        <v>#DIV/0!</v>
      </c>
      <c r="BZ439" s="61" t="e">
        <f t="shared" si="490"/>
        <v>#DIV/0!</v>
      </c>
      <c r="CA439" s="61" t="e">
        <f t="shared" si="490"/>
        <v>#DIV/0!</v>
      </c>
      <c r="CB439" s="61" t="e">
        <f t="shared" si="490"/>
        <v>#DIV/0!</v>
      </c>
      <c r="CC439" s="61" t="e">
        <f t="shared" si="490"/>
        <v>#DIV/0!</v>
      </c>
      <c r="CD439" s="61" t="e">
        <f t="shared" si="490"/>
        <v>#DIV/0!</v>
      </c>
      <c r="CE439" s="61" t="e">
        <f t="shared" si="490"/>
        <v>#DIV/0!</v>
      </c>
      <c r="CF439" s="61" t="e">
        <f t="shared" si="488"/>
        <v>#DIV/0!</v>
      </c>
      <c r="CG439" s="61" t="e">
        <f t="shared" si="481"/>
        <v>#DIV/0!</v>
      </c>
      <c r="CH439" s="61" t="e">
        <f t="shared" si="481"/>
        <v>#DIV/0!</v>
      </c>
      <c r="CI439" s="61" t="e">
        <f t="shared" si="481"/>
        <v>#DIV/0!</v>
      </c>
      <c r="CJ439" s="61" t="e">
        <f t="shared" si="481"/>
        <v>#DIV/0!</v>
      </c>
      <c r="CK439" s="61" t="e">
        <f t="shared" si="479"/>
        <v>#DIV/0!</v>
      </c>
      <c r="CL439" s="61" t="e">
        <f t="shared" si="479"/>
        <v>#DIV/0!</v>
      </c>
      <c r="CM439" s="61" t="e">
        <f t="shared" si="479"/>
        <v>#DIV/0!</v>
      </c>
      <c r="CN439" s="61" t="e">
        <f t="shared" si="479"/>
        <v>#DIV/0!</v>
      </c>
      <c r="CO439" s="61" t="e">
        <f t="shared" si="479"/>
        <v>#DIV/0!</v>
      </c>
      <c r="CP439" s="61" t="e">
        <f t="shared" si="479"/>
        <v>#DIV/0!</v>
      </c>
      <c r="CQ439" s="61" t="e">
        <f t="shared" si="479"/>
        <v>#DIV/0!</v>
      </c>
      <c r="CR439" s="61" t="e">
        <f t="shared" si="479"/>
        <v>#DIV/0!</v>
      </c>
      <c r="CS439" s="61" t="e">
        <f t="shared" si="479"/>
        <v>#DIV/0!</v>
      </c>
      <c r="CT439" s="61" t="e">
        <f t="shared" si="479"/>
        <v>#DIV/0!</v>
      </c>
      <c r="CU439" s="61" t="e">
        <f t="shared" si="479"/>
        <v>#DIV/0!</v>
      </c>
      <c r="CV439" s="61" t="e">
        <f t="shared" si="479"/>
        <v>#DIV/0!</v>
      </c>
      <c r="CW439" s="61" t="e">
        <f t="shared" si="459"/>
        <v>#DIV/0!</v>
      </c>
      <c r="CX439" s="61" t="e">
        <f t="shared" si="459"/>
        <v>#DIV/0!</v>
      </c>
      <c r="CY439" s="61" t="e">
        <f t="shared" si="484"/>
        <v>#DIV/0!</v>
      </c>
      <c r="CZ439" s="61" t="e">
        <f t="shared" si="484"/>
        <v>#DIV/0!</v>
      </c>
      <c r="DA439" s="61" t="e">
        <f t="shared" si="484"/>
        <v>#DIV/0!</v>
      </c>
      <c r="DB439" s="61" t="e">
        <f t="shared" si="484"/>
        <v>#DIV/0!</v>
      </c>
      <c r="DC439" s="61" t="e">
        <f t="shared" si="484"/>
        <v>#DIV/0!</v>
      </c>
      <c r="DD439" s="61" t="e">
        <f t="shared" si="484"/>
        <v>#DIV/0!</v>
      </c>
      <c r="DE439" s="61" t="e">
        <f t="shared" si="484"/>
        <v>#DIV/0!</v>
      </c>
      <c r="DF439" s="61" t="e">
        <f t="shared" si="484"/>
        <v>#DIV/0!</v>
      </c>
      <c r="DG439" s="61" t="e">
        <f t="shared" si="484"/>
        <v>#DIV/0!</v>
      </c>
      <c r="DH439" s="61" t="e">
        <f t="shared" si="484"/>
        <v>#DIV/0!</v>
      </c>
      <c r="DI439" s="61" t="e">
        <f t="shared" si="484"/>
        <v>#DIV/0!</v>
      </c>
      <c r="DJ439" s="61" t="e">
        <f t="shared" si="484"/>
        <v>#DIV/0!</v>
      </c>
      <c r="DK439" s="61" t="e">
        <f t="shared" si="484"/>
        <v>#DIV/0!</v>
      </c>
      <c r="DL439" s="61" t="e">
        <f t="shared" si="484"/>
        <v>#DIV/0!</v>
      </c>
      <c r="DM439" s="61" t="e">
        <f t="shared" si="484"/>
        <v>#DIV/0!</v>
      </c>
      <c r="DN439" s="61" t="e">
        <f t="shared" si="468"/>
        <v>#DIV/0!</v>
      </c>
      <c r="DO439" s="61" t="e">
        <f t="shared" si="468"/>
        <v>#DIV/0!</v>
      </c>
      <c r="DP439" s="61" t="e">
        <f t="shared" si="468"/>
        <v>#DIV/0!</v>
      </c>
      <c r="DQ439" s="61" t="e">
        <f t="shared" si="466"/>
        <v>#DIV/0!</v>
      </c>
      <c r="DR439" s="61" t="e">
        <f t="shared" si="466"/>
        <v>#DIV/0!</v>
      </c>
      <c r="DS439" s="61" t="e">
        <f t="shared" si="446"/>
        <v>#DIV/0!</v>
      </c>
      <c r="DT439" s="61" t="e">
        <f t="shared" si="446"/>
        <v>#DIV/0!</v>
      </c>
      <c r="DU439" s="61" t="e">
        <f t="shared" si="446"/>
        <v>#DIV/0!</v>
      </c>
      <c r="DV439" s="61" t="e">
        <f t="shared" si="446"/>
        <v>#DIV/0!</v>
      </c>
      <c r="DW439" s="61" t="e">
        <f t="shared" si="482"/>
        <v>#DIV/0!</v>
      </c>
      <c r="DX439" s="61" t="e">
        <f t="shared" si="482"/>
        <v>#DIV/0!</v>
      </c>
      <c r="DY439" s="61" t="e">
        <f t="shared" si="482"/>
        <v>#DIV/0!</v>
      </c>
      <c r="DZ439" s="61" t="e">
        <f t="shared" si="477"/>
        <v>#DIV/0!</v>
      </c>
    </row>
    <row r="440" spans="2:130">
      <c r="C440" s="53">
        <v>2054</v>
      </c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>
        <f t="shared" si="472"/>
        <v>0</v>
      </c>
      <c r="AM440" s="64">
        <f t="shared" si="473"/>
        <v>0</v>
      </c>
      <c r="AN440" s="64">
        <f t="shared" si="474"/>
        <v>0</v>
      </c>
      <c r="AO440" s="64">
        <f t="shared" si="475"/>
        <v>0</v>
      </c>
      <c r="AP440" s="64">
        <f t="shared" si="476"/>
        <v>0</v>
      </c>
      <c r="AQ440" s="64">
        <f t="shared" si="478"/>
        <v>0</v>
      </c>
      <c r="AR440" s="64">
        <f t="shared" si="480"/>
        <v>0</v>
      </c>
      <c r="AS440" s="64">
        <f t="shared" si="483"/>
        <v>0</v>
      </c>
      <c r="AT440" s="64">
        <f t="shared" si="485"/>
        <v>0</v>
      </c>
      <c r="AU440" s="64">
        <f t="shared" si="486"/>
        <v>0</v>
      </c>
      <c r="AV440" s="64">
        <f t="shared" si="487"/>
        <v>0</v>
      </c>
      <c r="AW440" s="64">
        <f t="shared" si="489"/>
        <v>0</v>
      </c>
      <c r="AX440" s="64">
        <f t="shared" si="491"/>
        <v>0</v>
      </c>
      <c r="AY440" s="64">
        <f t="shared" si="492"/>
        <v>0</v>
      </c>
      <c r="AZ440" s="64">
        <f t="shared" si="493"/>
        <v>0</v>
      </c>
      <c r="BA440" s="64">
        <f t="shared" si="494"/>
        <v>0</v>
      </c>
      <c r="BB440" s="64">
        <f t="shared" si="495"/>
        <v>0</v>
      </c>
      <c r="BC440" s="64">
        <f t="shared" si="496"/>
        <v>0</v>
      </c>
      <c r="BD440" s="64">
        <f t="shared" ref="BD440:BD446" si="497">VLOOKUP($C$118,$D$3:$K$63,$A$73,0)*(B388-B387)</f>
        <v>0</v>
      </c>
      <c r="BE440" s="64">
        <f>VLOOKUP($C$119,$D$3:$K$63,$A$73,0)*(B387-B386)</f>
        <v>0</v>
      </c>
      <c r="BF440" s="64">
        <f>VLOOKUP($C$120,$D$3:$K$63,$A$73,0)*B386</f>
        <v>0</v>
      </c>
      <c r="BG440" s="64"/>
      <c r="BH440" s="64"/>
      <c r="BI440" s="64"/>
      <c r="BJ440" s="64"/>
      <c r="BK440" s="64"/>
      <c r="BL440" s="64"/>
      <c r="BM440" s="54">
        <f t="shared" si="427"/>
        <v>0</v>
      </c>
      <c r="BP440" s="53">
        <v>2054</v>
      </c>
      <c r="BQ440" s="61" t="e">
        <f t="shared" si="490"/>
        <v>#DIV/0!</v>
      </c>
      <c r="BR440" s="61" t="e">
        <f t="shared" si="490"/>
        <v>#DIV/0!</v>
      </c>
      <c r="BS440" s="61" t="e">
        <f t="shared" si="490"/>
        <v>#DIV/0!</v>
      </c>
      <c r="BT440" s="61" t="e">
        <f t="shared" si="490"/>
        <v>#DIV/0!</v>
      </c>
      <c r="BU440" s="61" t="e">
        <f t="shared" si="490"/>
        <v>#DIV/0!</v>
      </c>
      <c r="BV440" s="61" t="e">
        <f t="shared" si="490"/>
        <v>#DIV/0!</v>
      </c>
      <c r="BW440" s="61" t="e">
        <f t="shared" si="490"/>
        <v>#DIV/0!</v>
      </c>
      <c r="BX440" s="61" t="e">
        <f t="shared" si="490"/>
        <v>#DIV/0!</v>
      </c>
      <c r="BY440" s="61" t="e">
        <f t="shared" si="490"/>
        <v>#DIV/0!</v>
      </c>
      <c r="BZ440" s="61" t="e">
        <f t="shared" si="490"/>
        <v>#DIV/0!</v>
      </c>
      <c r="CA440" s="61" t="e">
        <f t="shared" si="490"/>
        <v>#DIV/0!</v>
      </c>
      <c r="CB440" s="61" t="e">
        <f t="shared" si="490"/>
        <v>#DIV/0!</v>
      </c>
      <c r="CC440" s="61" t="e">
        <f t="shared" si="490"/>
        <v>#DIV/0!</v>
      </c>
      <c r="CD440" s="61" t="e">
        <f t="shared" si="490"/>
        <v>#DIV/0!</v>
      </c>
      <c r="CE440" s="61" t="e">
        <f t="shared" si="490"/>
        <v>#DIV/0!</v>
      </c>
      <c r="CF440" s="61" t="e">
        <f t="shared" si="488"/>
        <v>#DIV/0!</v>
      </c>
      <c r="CG440" s="61" t="e">
        <f t="shared" si="481"/>
        <v>#DIV/0!</v>
      </c>
      <c r="CH440" s="61" t="e">
        <f t="shared" si="481"/>
        <v>#DIV/0!</v>
      </c>
      <c r="CI440" s="61" t="e">
        <f t="shared" si="481"/>
        <v>#DIV/0!</v>
      </c>
      <c r="CJ440" s="61" t="e">
        <f t="shared" si="481"/>
        <v>#DIV/0!</v>
      </c>
      <c r="CK440" s="61" t="e">
        <f t="shared" si="479"/>
        <v>#DIV/0!</v>
      </c>
      <c r="CL440" s="61" t="e">
        <f t="shared" si="479"/>
        <v>#DIV/0!</v>
      </c>
      <c r="CM440" s="61" t="e">
        <f t="shared" si="479"/>
        <v>#DIV/0!</v>
      </c>
      <c r="CN440" s="61" t="e">
        <f t="shared" si="479"/>
        <v>#DIV/0!</v>
      </c>
      <c r="CO440" s="61" t="e">
        <f t="shared" si="479"/>
        <v>#DIV/0!</v>
      </c>
      <c r="CP440" s="61" t="e">
        <f t="shared" si="479"/>
        <v>#DIV/0!</v>
      </c>
      <c r="CQ440" s="61" t="e">
        <f t="shared" si="479"/>
        <v>#DIV/0!</v>
      </c>
      <c r="CR440" s="61" t="e">
        <f t="shared" si="479"/>
        <v>#DIV/0!</v>
      </c>
      <c r="CS440" s="61" t="e">
        <f t="shared" si="479"/>
        <v>#DIV/0!</v>
      </c>
      <c r="CT440" s="61" t="e">
        <f t="shared" si="479"/>
        <v>#DIV/0!</v>
      </c>
      <c r="CU440" s="61" t="e">
        <f t="shared" si="479"/>
        <v>#DIV/0!</v>
      </c>
      <c r="CV440" s="61" t="e">
        <f t="shared" si="479"/>
        <v>#DIV/0!</v>
      </c>
      <c r="CW440" s="61" t="e">
        <f t="shared" si="459"/>
        <v>#DIV/0!</v>
      </c>
      <c r="CX440" s="61" t="e">
        <f t="shared" si="459"/>
        <v>#DIV/0!</v>
      </c>
      <c r="CY440" s="61" t="e">
        <f t="shared" si="484"/>
        <v>#DIV/0!</v>
      </c>
      <c r="CZ440" s="61" t="e">
        <f t="shared" si="484"/>
        <v>#DIV/0!</v>
      </c>
      <c r="DA440" s="61" t="e">
        <f t="shared" si="484"/>
        <v>#DIV/0!</v>
      </c>
      <c r="DB440" s="61" t="e">
        <f t="shared" si="484"/>
        <v>#DIV/0!</v>
      </c>
      <c r="DC440" s="61" t="e">
        <f t="shared" si="484"/>
        <v>#DIV/0!</v>
      </c>
      <c r="DD440" s="61" t="e">
        <f t="shared" si="484"/>
        <v>#DIV/0!</v>
      </c>
      <c r="DE440" s="61" t="e">
        <f t="shared" si="484"/>
        <v>#DIV/0!</v>
      </c>
      <c r="DF440" s="61" t="e">
        <f t="shared" si="484"/>
        <v>#DIV/0!</v>
      </c>
      <c r="DG440" s="61" t="e">
        <f t="shared" si="484"/>
        <v>#DIV/0!</v>
      </c>
      <c r="DH440" s="61" t="e">
        <f t="shared" si="484"/>
        <v>#DIV/0!</v>
      </c>
      <c r="DI440" s="61" t="e">
        <f t="shared" si="484"/>
        <v>#DIV/0!</v>
      </c>
      <c r="DJ440" s="61" t="e">
        <f t="shared" si="484"/>
        <v>#DIV/0!</v>
      </c>
      <c r="DK440" s="61" t="e">
        <f t="shared" si="484"/>
        <v>#DIV/0!</v>
      </c>
      <c r="DL440" s="61" t="e">
        <f t="shared" si="484"/>
        <v>#DIV/0!</v>
      </c>
      <c r="DM440" s="61" t="e">
        <f t="shared" si="484"/>
        <v>#DIV/0!</v>
      </c>
      <c r="DN440" s="61" t="e">
        <f t="shared" si="468"/>
        <v>#DIV/0!</v>
      </c>
      <c r="DO440" s="61" t="e">
        <f t="shared" si="468"/>
        <v>#DIV/0!</v>
      </c>
      <c r="DP440" s="61" t="e">
        <f t="shared" si="468"/>
        <v>#DIV/0!</v>
      </c>
      <c r="DQ440" s="61" t="e">
        <f t="shared" si="466"/>
        <v>#DIV/0!</v>
      </c>
      <c r="DR440" s="61" t="e">
        <f t="shared" si="466"/>
        <v>#DIV/0!</v>
      </c>
      <c r="DS440" s="61" t="e">
        <f t="shared" si="446"/>
        <v>#DIV/0!</v>
      </c>
      <c r="DT440" s="61" t="e">
        <f t="shared" si="446"/>
        <v>#DIV/0!</v>
      </c>
      <c r="DU440" s="61" t="e">
        <f t="shared" si="446"/>
        <v>#DIV/0!</v>
      </c>
      <c r="DV440" s="61" t="e">
        <f t="shared" si="446"/>
        <v>#DIV/0!</v>
      </c>
      <c r="DW440" s="61" t="e">
        <f t="shared" si="482"/>
        <v>#DIV/0!</v>
      </c>
      <c r="DX440" s="61" t="e">
        <f t="shared" si="482"/>
        <v>#DIV/0!</v>
      </c>
      <c r="DY440" s="61" t="e">
        <f t="shared" si="482"/>
        <v>#DIV/0!</v>
      </c>
      <c r="DZ440" s="61" t="e">
        <f t="shared" si="477"/>
        <v>#DIV/0!</v>
      </c>
    </row>
    <row r="441" spans="2:130">
      <c r="C441" s="53">
        <v>2055</v>
      </c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>
        <f t="shared" si="473"/>
        <v>0</v>
      </c>
      <c r="AN441" s="64">
        <f t="shared" si="474"/>
        <v>0</v>
      </c>
      <c r="AO441" s="64">
        <f t="shared" si="475"/>
        <v>0</v>
      </c>
      <c r="AP441" s="64">
        <f t="shared" si="476"/>
        <v>0</v>
      </c>
      <c r="AQ441" s="64">
        <f t="shared" si="478"/>
        <v>0</v>
      </c>
      <c r="AR441" s="64">
        <f t="shared" si="480"/>
        <v>0</v>
      </c>
      <c r="AS441" s="64">
        <f t="shared" si="483"/>
        <v>0</v>
      </c>
      <c r="AT441" s="64">
        <f t="shared" si="485"/>
        <v>0</v>
      </c>
      <c r="AU441" s="64">
        <f t="shared" si="486"/>
        <v>0</v>
      </c>
      <c r="AV441" s="64">
        <f t="shared" si="487"/>
        <v>0</v>
      </c>
      <c r="AW441" s="64">
        <f t="shared" si="489"/>
        <v>0</v>
      </c>
      <c r="AX441" s="64">
        <f t="shared" si="491"/>
        <v>0</v>
      </c>
      <c r="AY441" s="64">
        <f t="shared" si="492"/>
        <v>0</v>
      </c>
      <c r="AZ441" s="64">
        <f t="shared" si="493"/>
        <v>0</v>
      </c>
      <c r="BA441" s="64">
        <f t="shared" si="494"/>
        <v>0</v>
      </c>
      <c r="BB441" s="64">
        <f t="shared" si="495"/>
        <v>0</v>
      </c>
      <c r="BC441" s="64">
        <f t="shared" si="496"/>
        <v>0</v>
      </c>
      <c r="BD441" s="64">
        <f t="shared" si="497"/>
        <v>0</v>
      </c>
      <c r="BE441" s="64">
        <f t="shared" ref="BE441:BE446" si="498">VLOOKUP($C$119,$D$3:$K$63,$A$73,0)*(B388-B387)</f>
        <v>0</v>
      </c>
      <c r="BF441" s="64">
        <f>VLOOKUP($C$120,$D$3:$K$63,$A$73,0)*(B387-B386)</f>
        <v>0</v>
      </c>
      <c r="BG441" s="64">
        <f>VLOOKUP($C$121,$D$3:$K$63,$A$73,0)*B386</f>
        <v>0</v>
      </c>
      <c r="BH441" s="64"/>
      <c r="BI441" s="64"/>
      <c r="BJ441" s="64"/>
      <c r="BK441" s="64"/>
      <c r="BL441" s="64"/>
      <c r="BM441" s="54">
        <f t="shared" si="427"/>
        <v>0</v>
      </c>
      <c r="BP441" s="53">
        <v>2055</v>
      </c>
      <c r="BQ441" s="61" t="e">
        <f t="shared" si="490"/>
        <v>#DIV/0!</v>
      </c>
      <c r="BR441" s="61" t="e">
        <f t="shared" si="490"/>
        <v>#DIV/0!</v>
      </c>
      <c r="BS441" s="61" t="e">
        <f t="shared" si="490"/>
        <v>#DIV/0!</v>
      </c>
      <c r="BT441" s="61" t="e">
        <f t="shared" si="490"/>
        <v>#DIV/0!</v>
      </c>
      <c r="BU441" s="61" t="e">
        <f t="shared" si="490"/>
        <v>#DIV/0!</v>
      </c>
      <c r="BV441" s="61" t="e">
        <f t="shared" si="490"/>
        <v>#DIV/0!</v>
      </c>
      <c r="BW441" s="61" t="e">
        <f t="shared" si="490"/>
        <v>#DIV/0!</v>
      </c>
      <c r="BX441" s="61" t="e">
        <f t="shared" si="490"/>
        <v>#DIV/0!</v>
      </c>
      <c r="BY441" s="61" t="e">
        <f t="shared" si="490"/>
        <v>#DIV/0!</v>
      </c>
      <c r="BZ441" s="61" t="e">
        <f t="shared" si="490"/>
        <v>#DIV/0!</v>
      </c>
      <c r="CA441" s="61" t="e">
        <f t="shared" si="490"/>
        <v>#DIV/0!</v>
      </c>
      <c r="CB441" s="61" t="e">
        <f t="shared" si="490"/>
        <v>#DIV/0!</v>
      </c>
      <c r="CC441" s="61" t="e">
        <f t="shared" si="490"/>
        <v>#DIV/0!</v>
      </c>
      <c r="CD441" s="61" t="e">
        <f t="shared" si="490"/>
        <v>#DIV/0!</v>
      </c>
      <c r="CE441" s="61" t="e">
        <f t="shared" si="490"/>
        <v>#DIV/0!</v>
      </c>
      <c r="CF441" s="61" t="e">
        <f t="shared" si="488"/>
        <v>#DIV/0!</v>
      </c>
      <c r="CG441" s="61" t="e">
        <f t="shared" si="481"/>
        <v>#DIV/0!</v>
      </c>
      <c r="CH441" s="61" t="e">
        <f t="shared" si="481"/>
        <v>#DIV/0!</v>
      </c>
      <c r="CI441" s="61" t="e">
        <f t="shared" si="481"/>
        <v>#DIV/0!</v>
      </c>
      <c r="CJ441" s="61" t="e">
        <f t="shared" si="481"/>
        <v>#DIV/0!</v>
      </c>
      <c r="CK441" s="61" t="e">
        <f t="shared" si="479"/>
        <v>#DIV/0!</v>
      </c>
      <c r="CL441" s="61" t="e">
        <f t="shared" si="479"/>
        <v>#DIV/0!</v>
      </c>
      <c r="CM441" s="61" t="e">
        <f t="shared" si="479"/>
        <v>#DIV/0!</v>
      </c>
      <c r="CN441" s="61" t="e">
        <f t="shared" si="479"/>
        <v>#DIV/0!</v>
      </c>
      <c r="CO441" s="61" t="e">
        <f t="shared" si="479"/>
        <v>#DIV/0!</v>
      </c>
      <c r="CP441" s="61" t="e">
        <f t="shared" si="479"/>
        <v>#DIV/0!</v>
      </c>
      <c r="CQ441" s="61" t="e">
        <f t="shared" si="479"/>
        <v>#DIV/0!</v>
      </c>
      <c r="CR441" s="61" t="e">
        <f t="shared" si="479"/>
        <v>#DIV/0!</v>
      </c>
      <c r="CS441" s="61" t="e">
        <f t="shared" si="479"/>
        <v>#DIV/0!</v>
      </c>
      <c r="CT441" s="61" t="e">
        <f t="shared" si="479"/>
        <v>#DIV/0!</v>
      </c>
      <c r="CU441" s="61" t="e">
        <f t="shared" si="479"/>
        <v>#DIV/0!</v>
      </c>
      <c r="CV441" s="61" t="e">
        <f t="shared" si="479"/>
        <v>#DIV/0!</v>
      </c>
      <c r="CW441" s="61" t="e">
        <f t="shared" si="459"/>
        <v>#DIV/0!</v>
      </c>
      <c r="CX441" s="61" t="e">
        <f t="shared" si="459"/>
        <v>#DIV/0!</v>
      </c>
      <c r="CY441" s="61" t="e">
        <f t="shared" si="484"/>
        <v>#DIV/0!</v>
      </c>
      <c r="CZ441" s="61" t="e">
        <f t="shared" si="484"/>
        <v>#DIV/0!</v>
      </c>
      <c r="DA441" s="61" t="e">
        <f t="shared" si="484"/>
        <v>#DIV/0!</v>
      </c>
      <c r="DB441" s="61" t="e">
        <f t="shared" si="484"/>
        <v>#DIV/0!</v>
      </c>
      <c r="DC441" s="61" t="e">
        <f t="shared" si="484"/>
        <v>#DIV/0!</v>
      </c>
      <c r="DD441" s="61" t="e">
        <f t="shared" si="484"/>
        <v>#DIV/0!</v>
      </c>
      <c r="DE441" s="61" t="e">
        <f t="shared" si="484"/>
        <v>#DIV/0!</v>
      </c>
      <c r="DF441" s="61" t="e">
        <f t="shared" si="484"/>
        <v>#DIV/0!</v>
      </c>
      <c r="DG441" s="61" t="e">
        <f t="shared" si="484"/>
        <v>#DIV/0!</v>
      </c>
      <c r="DH441" s="61" t="e">
        <f t="shared" si="484"/>
        <v>#DIV/0!</v>
      </c>
      <c r="DI441" s="61" t="e">
        <f t="shared" si="484"/>
        <v>#DIV/0!</v>
      </c>
      <c r="DJ441" s="61" t="e">
        <f t="shared" si="484"/>
        <v>#DIV/0!</v>
      </c>
      <c r="DK441" s="61" t="e">
        <f t="shared" si="484"/>
        <v>#DIV/0!</v>
      </c>
      <c r="DL441" s="61" t="e">
        <f t="shared" si="484"/>
        <v>#DIV/0!</v>
      </c>
      <c r="DM441" s="61" t="e">
        <f t="shared" si="484"/>
        <v>#DIV/0!</v>
      </c>
      <c r="DN441" s="61" t="e">
        <f t="shared" si="468"/>
        <v>#DIV/0!</v>
      </c>
      <c r="DO441" s="61" t="e">
        <f t="shared" si="468"/>
        <v>#DIV/0!</v>
      </c>
      <c r="DP441" s="61" t="e">
        <f t="shared" si="468"/>
        <v>#DIV/0!</v>
      </c>
      <c r="DQ441" s="61" t="e">
        <f t="shared" si="466"/>
        <v>#DIV/0!</v>
      </c>
      <c r="DR441" s="61" t="e">
        <f t="shared" si="466"/>
        <v>#DIV/0!</v>
      </c>
      <c r="DS441" s="61" t="e">
        <f t="shared" si="446"/>
        <v>#DIV/0!</v>
      </c>
      <c r="DT441" s="61" t="e">
        <f t="shared" si="446"/>
        <v>#DIV/0!</v>
      </c>
      <c r="DU441" s="61" t="e">
        <f t="shared" si="446"/>
        <v>#DIV/0!</v>
      </c>
      <c r="DV441" s="61" t="e">
        <f t="shared" si="446"/>
        <v>#DIV/0!</v>
      </c>
      <c r="DW441" s="61" t="e">
        <f t="shared" si="482"/>
        <v>#DIV/0!</v>
      </c>
      <c r="DX441" s="61" t="e">
        <f t="shared" si="482"/>
        <v>#DIV/0!</v>
      </c>
      <c r="DY441" s="61" t="e">
        <f t="shared" si="482"/>
        <v>#DIV/0!</v>
      </c>
      <c r="DZ441" s="61" t="e">
        <f t="shared" si="477"/>
        <v>#DIV/0!</v>
      </c>
    </row>
    <row r="442" spans="2:130">
      <c r="C442" s="53">
        <v>2056</v>
      </c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>
        <f t="shared" si="474"/>
        <v>0</v>
      </c>
      <c r="AO442" s="64">
        <f t="shared" si="475"/>
        <v>0</v>
      </c>
      <c r="AP442" s="64">
        <f t="shared" si="476"/>
        <v>0</v>
      </c>
      <c r="AQ442" s="64">
        <f t="shared" si="478"/>
        <v>0</v>
      </c>
      <c r="AR442" s="64">
        <f t="shared" si="480"/>
        <v>0</v>
      </c>
      <c r="AS442" s="64">
        <f t="shared" si="483"/>
        <v>0</v>
      </c>
      <c r="AT442" s="64">
        <f t="shared" si="485"/>
        <v>0</v>
      </c>
      <c r="AU442" s="64">
        <f t="shared" si="486"/>
        <v>0</v>
      </c>
      <c r="AV442" s="64">
        <f t="shared" si="487"/>
        <v>0</v>
      </c>
      <c r="AW442" s="64">
        <f t="shared" si="489"/>
        <v>0</v>
      </c>
      <c r="AX442" s="64">
        <f t="shared" si="491"/>
        <v>0</v>
      </c>
      <c r="AY442" s="64">
        <f t="shared" si="492"/>
        <v>0</v>
      </c>
      <c r="AZ442" s="64">
        <f t="shared" si="493"/>
        <v>0</v>
      </c>
      <c r="BA442" s="64">
        <f t="shared" si="494"/>
        <v>0</v>
      </c>
      <c r="BB442" s="64">
        <f t="shared" si="495"/>
        <v>0</v>
      </c>
      <c r="BC442" s="64">
        <f t="shared" si="496"/>
        <v>0</v>
      </c>
      <c r="BD442" s="64">
        <f t="shared" si="497"/>
        <v>0</v>
      </c>
      <c r="BE442" s="64">
        <f t="shared" si="498"/>
        <v>0</v>
      </c>
      <c r="BF442" s="64">
        <f t="shared" ref="BF442:BF446" si="499">VLOOKUP($C$120,$D$3:$K$63,$A$73,0)*(B388-B387)</f>
        <v>0</v>
      </c>
      <c r="BG442" s="64">
        <f>VLOOKUP($C$121,$D$3:$K$63,$A$73,0)*(B387-B386)</f>
        <v>0</v>
      </c>
      <c r="BH442" s="64">
        <f>VLOOKUP($C$122,$D$3:$K$63,$A$73,0)*B386</f>
        <v>0</v>
      </c>
      <c r="BI442" s="64"/>
      <c r="BJ442" s="64"/>
      <c r="BK442" s="64"/>
      <c r="BL442" s="64"/>
      <c r="BM442" s="54">
        <f t="shared" si="427"/>
        <v>0</v>
      </c>
      <c r="BP442" s="53">
        <v>2056</v>
      </c>
      <c r="BQ442" s="61" t="e">
        <f t="shared" si="490"/>
        <v>#DIV/0!</v>
      </c>
      <c r="BR442" s="61" t="e">
        <f t="shared" si="490"/>
        <v>#DIV/0!</v>
      </c>
      <c r="BS442" s="61" t="e">
        <f t="shared" si="490"/>
        <v>#DIV/0!</v>
      </c>
      <c r="BT442" s="61" t="e">
        <f t="shared" si="490"/>
        <v>#DIV/0!</v>
      </c>
      <c r="BU442" s="61" t="e">
        <f t="shared" si="490"/>
        <v>#DIV/0!</v>
      </c>
      <c r="BV442" s="61" t="e">
        <f t="shared" si="490"/>
        <v>#DIV/0!</v>
      </c>
      <c r="BW442" s="61" t="e">
        <f t="shared" si="490"/>
        <v>#DIV/0!</v>
      </c>
      <c r="BX442" s="61" t="e">
        <f t="shared" si="490"/>
        <v>#DIV/0!</v>
      </c>
      <c r="BY442" s="61" t="e">
        <f t="shared" si="490"/>
        <v>#DIV/0!</v>
      </c>
      <c r="BZ442" s="61" t="e">
        <f t="shared" si="490"/>
        <v>#DIV/0!</v>
      </c>
      <c r="CA442" s="61" t="e">
        <f t="shared" si="490"/>
        <v>#DIV/0!</v>
      </c>
      <c r="CB442" s="61" t="e">
        <f t="shared" si="490"/>
        <v>#DIV/0!</v>
      </c>
      <c r="CC442" s="61" t="e">
        <f t="shared" si="490"/>
        <v>#DIV/0!</v>
      </c>
      <c r="CD442" s="61" t="e">
        <f t="shared" si="490"/>
        <v>#DIV/0!</v>
      </c>
      <c r="CE442" s="61" t="e">
        <f t="shared" si="490"/>
        <v>#DIV/0!</v>
      </c>
      <c r="CF442" s="61" t="e">
        <f t="shared" si="488"/>
        <v>#DIV/0!</v>
      </c>
      <c r="CG442" s="61" t="e">
        <f t="shared" si="481"/>
        <v>#DIV/0!</v>
      </c>
      <c r="CH442" s="61" t="e">
        <f t="shared" si="481"/>
        <v>#DIV/0!</v>
      </c>
      <c r="CI442" s="61" t="e">
        <f t="shared" si="481"/>
        <v>#DIV/0!</v>
      </c>
      <c r="CJ442" s="61" t="e">
        <f t="shared" si="481"/>
        <v>#DIV/0!</v>
      </c>
      <c r="CK442" s="61" t="e">
        <f t="shared" si="479"/>
        <v>#DIV/0!</v>
      </c>
      <c r="CL442" s="61" t="e">
        <f t="shared" si="479"/>
        <v>#DIV/0!</v>
      </c>
      <c r="CM442" s="61" t="e">
        <f t="shared" si="479"/>
        <v>#DIV/0!</v>
      </c>
      <c r="CN442" s="61" t="e">
        <f t="shared" si="479"/>
        <v>#DIV/0!</v>
      </c>
      <c r="CO442" s="61" t="e">
        <f t="shared" si="479"/>
        <v>#DIV/0!</v>
      </c>
      <c r="CP442" s="61" t="e">
        <f t="shared" si="479"/>
        <v>#DIV/0!</v>
      </c>
      <c r="CQ442" s="61" t="e">
        <f t="shared" si="479"/>
        <v>#DIV/0!</v>
      </c>
      <c r="CR442" s="61" t="e">
        <f t="shared" si="479"/>
        <v>#DIV/0!</v>
      </c>
      <c r="CS442" s="61" t="e">
        <f t="shared" si="479"/>
        <v>#DIV/0!</v>
      </c>
      <c r="CT442" s="61" t="e">
        <f t="shared" si="479"/>
        <v>#DIV/0!</v>
      </c>
      <c r="CU442" s="61" t="e">
        <f t="shared" si="479"/>
        <v>#DIV/0!</v>
      </c>
      <c r="CV442" s="61" t="e">
        <f t="shared" si="479"/>
        <v>#DIV/0!</v>
      </c>
      <c r="CW442" s="61" t="e">
        <f t="shared" si="459"/>
        <v>#DIV/0!</v>
      </c>
      <c r="CX442" s="61" t="e">
        <f t="shared" si="459"/>
        <v>#DIV/0!</v>
      </c>
      <c r="CY442" s="61" t="e">
        <f t="shared" si="484"/>
        <v>#DIV/0!</v>
      </c>
      <c r="CZ442" s="61" t="e">
        <f t="shared" si="484"/>
        <v>#DIV/0!</v>
      </c>
      <c r="DA442" s="61" t="e">
        <f t="shared" si="484"/>
        <v>#DIV/0!</v>
      </c>
      <c r="DB442" s="61" t="e">
        <f t="shared" si="484"/>
        <v>#DIV/0!</v>
      </c>
      <c r="DC442" s="61" t="e">
        <f t="shared" si="484"/>
        <v>#DIV/0!</v>
      </c>
      <c r="DD442" s="61" t="e">
        <f t="shared" si="484"/>
        <v>#DIV/0!</v>
      </c>
      <c r="DE442" s="61" t="e">
        <f t="shared" si="484"/>
        <v>#DIV/0!</v>
      </c>
      <c r="DF442" s="61" t="e">
        <f t="shared" si="484"/>
        <v>#DIV/0!</v>
      </c>
      <c r="DG442" s="61" t="e">
        <f t="shared" si="484"/>
        <v>#DIV/0!</v>
      </c>
      <c r="DH442" s="61" t="e">
        <f t="shared" si="484"/>
        <v>#DIV/0!</v>
      </c>
      <c r="DI442" s="61" t="e">
        <f t="shared" si="484"/>
        <v>#DIV/0!</v>
      </c>
      <c r="DJ442" s="61" t="e">
        <f t="shared" si="484"/>
        <v>#DIV/0!</v>
      </c>
      <c r="DK442" s="61" t="e">
        <f t="shared" si="484"/>
        <v>#DIV/0!</v>
      </c>
      <c r="DL442" s="61" t="e">
        <f t="shared" si="484"/>
        <v>#DIV/0!</v>
      </c>
      <c r="DM442" s="61" t="e">
        <f t="shared" si="484"/>
        <v>#DIV/0!</v>
      </c>
      <c r="DN442" s="61" t="e">
        <f t="shared" si="468"/>
        <v>#DIV/0!</v>
      </c>
      <c r="DO442" s="61" t="e">
        <f t="shared" si="468"/>
        <v>#DIV/0!</v>
      </c>
      <c r="DP442" s="61" t="e">
        <f t="shared" si="468"/>
        <v>#DIV/0!</v>
      </c>
      <c r="DQ442" s="61" t="e">
        <f t="shared" si="466"/>
        <v>#DIV/0!</v>
      </c>
      <c r="DR442" s="61" t="e">
        <f t="shared" si="466"/>
        <v>#DIV/0!</v>
      </c>
      <c r="DS442" s="61" t="e">
        <f t="shared" si="446"/>
        <v>#DIV/0!</v>
      </c>
      <c r="DT442" s="61" t="e">
        <f t="shared" si="446"/>
        <v>#DIV/0!</v>
      </c>
      <c r="DU442" s="61" t="e">
        <f t="shared" si="446"/>
        <v>#DIV/0!</v>
      </c>
      <c r="DV442" s="61" t="e">
        <f t="shared" si="446"/>
        <v>#DIV/0!</v>
      </c>
      <c r="DW442" s="61" t="e">
        <f t="shared" si="482"/>
        <v>#DIV/0!</v>
      </c>
      <c r="DX442" s="61" t="e">
        <f t="shared" si="482"/>
        <v>#DIV/0!</v>
      </c>
      <c r="DY442" s="61" t="e">
        <f t="shared" si="482"/>
        <v>#DIV/0!</v>
      </c>
      <c r="DZ442" s="61" t="e">
        <f t="shared" si="477"/>
        <v>#DIV/0!</v>
      </c>
    </row>
    <row r="443" spans="2:130">
      <c r="C443" s="53">
        <v>2057</v>
      </c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>
        <f t="shared" si="475"/>
        <v>0</v>
      </c>
      <c r="AP443" s="64">
        <f t="shared" si="476"/>
        <v>0</v>
      </c>
      <c r="AQ443" s="64">
        <f t="shared" si="478"/>
        <v>0</v>
      </c>
      <c r="AR443" s="64">
        <f t="shared" si="480"/>
        <v>0</v>
      </c>
      <c r="AS443" s="64">
        <f t="shared" si="483"/>
        <v>0</v>
      </c>
      <c r="AT443" s="64">
        <f t="shared" si="485"/>
        <v>0</v>
      </c>
      <c r="AU443" s="64">
        <f t="shared" si="486"/>
        <v>0</v>
      </c>
      <c r="AV443" s="64">
        <f t="shared" si="487"/>
        <v>0</v>
      </c>
      <c r="AW443" s="64">
        <f t="shared" si="489"/>
        <v>0</v>
      </c>
      <c r="AX443" s="64">
        <f t="shared" si="491"/>
        <v>0</v>
      </c>
      <c r="AY443" s="64">
        <f t="shared" si="492"/>
        <v>0</v>
      </c>
      <c r="AZ443" s="64">
        <f t="shared" si="493"/>
        <v>0</v>
      </c>
      <c r="BA443" s="64">
        <f t="shared" si="494"/>
        <v>0</v>
      </c>
      <c r="BB443" s="64">
        <f t="shared" si="495"/>
        <v>0</v>
      </c>
      <c r="BC443" s="64">
        <f t="shared" si="496"/>
        <v>0</v>
      </c>
      <c r="BD443" s="64">
        <f t="shared" si="497"/>
        <v>0</v>
      </c>
      <c r="BE443" s="64">
        <f t="shared" si="498"/>
        <v>0</v>
      </c>
      <c r="BF443" s="64">
        <f t="shared" si="499"/>
        <v>0</v>
      </c>
      <c r="BG443" s="64">
        <f t="shared" ref="BG443:BG446" si="500">VLOOKUP($C$121,$D$3:$K$63,$A$73,0)*(B388-B387)</f>
        <v>0</v>
      </c>
      <c r="BH443" s="64">
        <f>VLOOKUP($C$122,$D$3:$K$63,$A$73,0)*(B387-B386)</f>
        <v>0</v>
      </c>
      <c r="BI443" s="64">
        <f>VLOOKUP($C$123,$D$3:$K$63,$A$73,0)*B386</f>
        <v>0</v>
      </c>
      <c r="BJ443" s="64"/>
      <c r="BK443" s="64"/>
      <c r="BL443" s="64"/>
      <c r="BM443" s="54">
        <f t="shared" si="427"/>
        <v>0</v>
      </c>
      <c r="BP443" s="53">
        <v>2057</v>
      </c>
      <c r="BQ443" s="61" t="e">
        <f t="shared" si="490"/>
        <v>#DIV/0!</v>
      </c>
      <c r="BR443" s="61" t="e">
        <f t="shared" si="490"/>
        <v>#DIV/0!</v>
      </c>
      <c r="BS443" s="61" t="e">
        <f t="shared" si="490"/>
        <v>#DIV/0!</v>
      </c>
      <c r="BT443" s="61" t="e">
        <f t="shared" si="490"/>
        <v>#DIV/0!</v>
      </c>
      <c r="BU443" s="61" t="e">
        <f t="shared" si="490"/>
        <v>#DIV/0!</v>
      </c>
      <c r="BV443" s="61" t="e">
        <f t="shared" si="490"/>
        <v>#DIV/0!</v>
      </c>
      <c r="BW443" s="61" t="e">
        <f t="shared" si="490"/>
        <v>#DIV/0!</v>
      </c>
      <c r="BX443" s="61" t="e">
        <f t="shared" si="490"/>
        <v>#DIV/0!</v>
      </c>
      <c r="BY443" s="61" t="e">
        <f t="shared" si="490"/>
        <v>#DIV/0!</v>
      </c>
      <c r="BZ443" s="61" t="e">
        <f t="shared" si="490"/>
        <v>#DIV/0!</v>
      </c>
      <c r="CA443" s="61" t="e">
        <f t="shared" si="490"/>
        <v>#DIV/0!</v>
      </c>
      <c r="CB443" s="61" t="e">
        <f t="shared" si="490"/>
        <v>#DIV/0!</v>
      </c>
      <c r="CC443" s="61" t="e">
        <f t="shared" si="490"/>
        <v>#DIV/0!</v>
      </c>
      <c r="CD443" s="61" t="e">
        <f t="shared" si="490"/>
        <v>#DIV/0!</v>
      </c>
      <c r="CE443" s="61" t="e">
        <f t="shared" si="490"/>
        <v>#DIV/0!</v>
      </c>
      <c r="CF443" s="61" t="e">
        <f t="shared" si="488"/>
        <v>#DIV/0!</v>
      </c>
      <c r="CG443" s="61" t="e">
        <f t="shared" si="481"/>
        <v>#DIV/0!</v>
      </c>
      <c r="CH443" s="61" t="e">
        <f t="shared" si="481"/>
        <v>#DIV/0!</v>
      </c>
      <c r="CI443" s="61" t="e">
        <f t="shared" si="481"/>
        <v>#DIV/0!</v>
      </c>
      <c r="CJ443" s="61" t="e">
        <f t="shared" si="481"/>
        <v>#DIV/0!</v>
      </c>
      <c r="CK443" s="61" t="e">
        <f t="shared" si="479"/>
        <v>#DIV/0!</v>
      </c>
      <c r="CL443" s="61" t="e">
        <f t="shared" si="479"/>
        <v>#DIV/0!</v>
      </c>
      <c r="CM443" s="61" t="e">
        <f t="shared" si="479"/>
        <v>#DIV/0!</v>
      </c>
      <c r="CN443" s="61" t="e">
        <f t="shared" si="479"/>
        <v>#DIV/0!</v>
      </c>
      <c r="CO443" s="61" t="e">
        <f t="shared" si="479"/>
        <v>#DIV/0!</v>
      </c>
      <c r="CP443" s="61" t="e">
        <f t="shared" si="479"/>
        <v>#DIV/0!</v>
      </c>
      <c r="CQ443" s="61" t="e">
        <f t="shared" si="479"/>
        <v>#DIV/0!</v>
      </c>
      <c r="CR443" s="61" t="e">
        <f t="shared" si="479"/>
        <v>#DIV/0!</v>
      </c>
      <c r="CS443" s="61" t="e">
        <f t="shared" si="479"/>
        <v>#DIV/0!</v>
      </c>
      <c r="CT443" s="61" t="e">
        <f t="shared" si="479"/>
        <v>#DIV/0!</v>
      </c>
      <c r="CU443" s="61" t="e">
        <f t="shared" si="479"/>
        <v>#DIV/0!</v>
      </c>
      <c r="CV443" s="61" t="e">
        <f t="shared" si="479"/>
        <v>#DIV/0!</v>
      </c>
      <c r="CW443" s="61" t="e">
        <f t="shared" si="459"/>
        <v>#DIV/0!</v>
      </c>
      <c r="CX443" s="61" t="e">
        <f t="shared" si="459"/>
        <v>#DIV/0!</v>
      </c>
      <c r="CY443" s="61" t="e">
        <f t="shared" si="484"/>
        <v>#DIV/0!</v>
      </c>
      <c r="CZ443" s="61" t="e">
        <f t="shared" si="484"/>
        <v>#DIV/0!</v>
      </c>
      <c r="DA443" s="61" t="e">
        <f t="shared" si="484"/>
        <v>#DIV/0!</v>
      </c>
      <c r="DB443" s="61" t="e">
        <f t="shared" si="484"/>
        <v>#DIV/0!</v>
      </c>
      <c r="DC443" s="61" t="e">
        <f t="shared" si="484"/>
        <v>#DIV/0!</v>
      </c>
      <c r="DD443" s="61" t="e">
        <f t="shared" si="484"/>
        <v>#DIV/0!</v>
      </c>
      <c r="DE443" s="61" t="e">
        <f t="shared" si="484"/>
        <v>#DIV/0!</v>
      </c>
      <c r="DF443" s="61" t="e">
        <f t="shared" si="484"/>
        <v>#DIV/0!</v>
      </c>
      <c r="DG443" s="61" t="e">
        <f t="shared" si="484"/>
        <v>#DIV/0!</v>
      </c>
      <c r="DH443" s="61" t="e">
        <f t="shared" si="484"/>
        <v>#DIV/0!</v>
      </c>
      <c r="DI443" s="61" t="e">
        <f t="shared" si="484"/>
        <v>#DIV/0!</v>
      </c>
      <c r="DJ443" s="61" t="e">
        <f t="shared" si="484"/>
        <v>#DIV/0!</v>
      </c>
      <c r="DK443" s="61" t="e">
        <f t="shared" si="484"/>
        <v>#DIV/0!</v>
      </c>
      <c r="DL443" s="61" t="e">
        <f t="shared" si="484"/>
        <v>#DIV/0!</v>
      </c>
      <c r="DM443" s="61" t="e">
        <f t="shared" si="484"/>
        <v>#DIV/0!</v>
      </c>
      <c r="DN443" s="61" t="e">
        <f t="shared" si="468"/>
        <v>#DIV/0!</v>
      </c>
      <c r="DO443" s="61" t="e">
        <f t="shared" si="468"/>
        <v>#DIV/0!</v>
      </c>
      <c r="DP443" s="61" t="e">
        <f t="shared" si="468"/>
        <v>#DIV/0!</v>
      </c>
      <c r="DQ443" s="61" t="e">
        <f t="shared" si="466"/>
        <v>#DIV/0!</v>
      </c>
      <c r="DR443" s="61" t="e">
        <f t="shared" si="466"/>
        <v>#DIV/0!</v>
      </c>
      <c r="DS443" s="61" t="e">
        <f t="shared" si="446"/>
        <v>#DIV/0!</v>
      </c>
      <c r="DT443" s="61" t="e">
        <f t="shared" si="446"/>
        <v>#DIV/0!</v>
      </c>
      <c r="DU443" s="61" t="e">
        <f t="shared" si="446"/>
        <v>#DIV/0!</v>
      </c>
      <c r="DV443" s="61" t="e">
        <f t="shared" si="446"/>
        <v>#DIV/0!</v>
      </c>
      <c r="DW443" s="61" t="e">
        <f t="shared" si="482"/>
        <v>#DIV/0!</v>
      </c>
      <c r="DX443" s="61" t="e">
        <f t="shared" si="482"/>
        <v>#DIV/0!</v>
      </c>
      <c r="DY443" s="61" t="e">
        <f t="shared" si="482"/>
        <v>#DIV/0!</v>
      </c>
      <c r="DZ443" s="61" t="e">
        <f t="shared" si="477"/>
        <v>#DIV/0!</v>
      </c>
    </row>
    <row r="444" spans="2:130">
      <c r="C444" s="53">
        <v>2058</v>
      </c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>
        <f t="shared" si="476"/>
        <v>0</v>
      </c>
      <c r="AQ444" s="64">
        <f t="shared" si="478"/>
        <v>0</v>
      </c>
      <c r="AR444" s="64">
        <f t="shared" si="480"/>
        <v>0</v>
      </c>
      <c r="AS444" s="64">
        <f t="shared" si="483"/>
        <v>0</v>
      </c>
      <c r="AT444" s="64">
        <f t="shared" si="485"/>
        <v>0</v>
      </c>
      <c r="AU444" s="64">
        <f t="shared" si="486"/>
        <v>0</v>
      </c>
      <c r="AV444" s="64">
        <f t="shared" si="487"/>
        <v>0</v>
      </c>
      <c r="AW444" s="64">
        <f t="shared" si="489"/>
        <v>0</v>
      </c>
      <c r="AX444" s="64">
        <f t="shared" si="491"/>
        <v>0</v>
      </c>
      <c r="AY444" s="64">
        <f t="shared" si="492"/>
        <v>0</v>
      </c>
      <c r="AZ444" s="64">
        <f t="shared" si="493"/>
        <v>0</v>
      </c>
      <c r="BA444" s="64">
        <f t="shared" si="494"/>
        <v>0</v>
      </c>
      <c r="BB444" s="64">
        <f t="shared" si="495"/>
        <v>0</v>
      </c>
      <c r="BC444" s="64">
        <f t="shared" si="496"/>
        <v>0</v>
      </c>
      <c r="BD444" s="64">
        <f t="shared" si="497"/>
        <v>0</v>
      </c>
      <c r="BE444" s="64">
        <f t="shared" si="498"/>
        <v>0</v>
      </c>
      <c r="BF444" s="64">
        <f t="shared" si="499"/>
        <v>0</v>
      </c>
      <c r="BG444" s="64">
        <f t="shared" si="500"/>
        <v>0</v>
      </c>
      <c r="BH444" s="64">
        <f t="shared" ref="BH444:BH446" si="501">VLOOKUP($C$122,$D$3:$K$63,$A$73,0)*(B388-B387)</f>
        <v>0</v>
      </c>
      <c r="BI444" s="64">
        <f>VLOOKUP($C$123,$D$3:$K$63,$A$73,0)*(B387-B386)</f>
        <v>0</v>
      </c>
      <c r="BJ444" s="64">
        <f>VLOOKUP($C$124,$D$3:$K$63,$A$73,0)*B386</f>
        <v>0</v>
      </c>
      <c r="BK444" s="64"/>
      <c r="BL444" s="64"/>
      <c r="BM444" s="54">
        <f t="shared" si="427"/>
        <v>0</v>
      </c>
      <c r="BP444" s="53">
        <v>2058</v>
      </c>
      <c r="BQ444" s="61" t="e">
        <f t="shared" si="490"/>
        <v>#DIV/0!</v>
      </c>
      <c r="BR444" s="61" t="e">
        <f t="shared" si="490"/>
        <v>#DIV/0!</v>
      </c>
      <c r="BS444" s="61" t="e">
        <f t="shared" si="490"/>
        <v>#DIV/0!</v>
      </c>
      <c r="BT444" s="61" t="e">
        <f t="shared" si="490"/>
        <v>#DIV/0!</v>
      </c>
      <c r="BU444" s="61" t="e">
        <f t="shared" si="490"/>
        <v>#DIV/0!</v>
      </c>
      <c r="BV444" s="61" t="e">
        <f t="shared" si="490"/>
        <v>#DIV/0!</v>
      </c>
      <c r="BW444" s="61" t="e">
        <f t="shared" si="490"/>
        <v>#DIV/0!</v>
      </c>
      <c r="BX444" s="61" t="e">
        <f t="shared" si="490"/>
        <v>#DIV/0!</v>
      </c>
      <c r="BY444" s="61" t="e">
        <f t="shared" si="490"/>
        <v>#DIV/0!</v>
      </c>
      <c r="BZ444" s="61" t="e">
        <f t="shared" si="490"/>
        <v>#DIV/0!</v>
      </c>
      <c r="CA444" s="61" t="e">
        <f t="shared" si="490"/>
        <v>#DIV/0!</v>
      </c>
      <c r="CB444" s="61" t="e">
        <f t="shared" si="490"/>
        <v>#DIV/0!</v>
      </c>
      <c r="CC444" s="61" t="e">
        <f t="shared" si="490"/>
        <v>#DIV/0!</v>
      </c>
      <c r="CD444" s="61" t="e">
        <f t="shared" si="490"/>
        <v>#DIV/0!</v>
      </c>
      <c r="CE444" s="61" t="e">
        <f t="shared" si="490"/>
        <v>#DIV/0!</v>
      </c>
      <c r="CF444" s="61" t="e">
        <f t="shared" si="488"/>
        <v>#DIV/0!</v>
      </c>
      <c r="CG444" s="61" t="e">
        <f t="shared" si="481"/>
        <v>#DIV/0!</v>
      </c>
      <c r="CH444" s="61" t="e">
        <f t="shared" si="481"/>
        <v>#DIV/0!</v>
      </c>
      <c r="CI444" s="61" t="e">
        <f t="shared" si="481"/>
        <v>#DIV/0!</v>
      </c>
      <c r="CJ444" s="61" t="e">
        <f t="shared" si="481"/>
        <v>#DIV/0!</v>
      </c>
      <c r="CK444" s="61" t="e">
        <f t="shared" si="479"/>
        <v>#DIV/0!</v>
      </c>
      <c r="CL444" s="61" t="e">
        <f t="shared" si="479"/>
        <v>#DIV/0!</v>
      </c>
      <c r="CM444" s="61" t="e">
        <f t="shared" si="479"/>
        <v>#DIV/0!</v>
      </c>
      <c r="CN444" s="61" t="e">
        <f t="shared" si="479"/>
        <v>#DIV/0!</v>
      </c>
      <c r="CO444" s="61" t="e">
        <f t="shared" si="479"/>
        <v>#DIV/0!</v>
      </c>
      <c r="CP444" s="61" t="e">
        <f t="shared" si="479"/>
        <v>#DIV/0!</v>
      </c>
      <c r="CQ444" s="61" t="e">
        <f t="shared" si="479"/>
        <v>#DIV/0!</v>
      </c>
      <c r="CR444" s="61" t="e">
        <f t="shared" si="479"/>
        <v>#DIV/0!</v>
      </c>
      <c r="CS444" s="61" t="e">
        <f t="shared" si="479"/>
        <v>#DIV/0!</v>
      </c>
      <c r="CT444" s="61" t="e">
        <f t="shared" si="479"/>
        <v>#DIV/0!</v>
      </c>
      <c r="CU444" s="61" t="e">
        <f t="shared" si="479"/>
        <v>#DIV/0!</v>
      </c>
      <c r="CV444" s="61" t="e">
        <f t="shared" si="479"/>
        <v>#DIV/0!</v>
      </c>
      <c r="CW444" s="61" t="e">
        <f t="shared" si="459"/>
        <v>#DIV/0!</v>
      </c>
      <c r="CX444" s="61" t="e">
        <f t="shared" si="459"/>
        <v>#DIV/0!</v>
      </c>
      <c r="CY444" s="61" t="e">
        <f t="shared" si="484"/>
        <v>#DIV/0!</v>
      </c>
      <c r="CZ444" s="61" t="e">
        <f t="shared" si="484"/>
        <v>#DIV/0!</v>
      </c>
      <c r="DA444" s="61" t="e">
        <f t="shared" si="484"/>
        <v>#DIV/0!</v>
      </c>
      <c r="DB444" s="61" t="e">
        <f t="shared" si="484"/>
        <v>#DIV/0!</v>
      </c>
      <c r="DC444" s="61" t="e">
        <f t="shared" si="484"/>
        <v>#DIV/0!</v>
      </c>
      <c r="DD444" s="61" t="e">
        <f t="shared" si="484"/>
        <v>#DIV/0!</v>
      </c>
      <c r="DE444" s="61" t="e">
        <f t="shared" si="484"/>
        <v>#DIV/0!</v>
      </c>
      <c r="DF444" s="61" t="e">
        <f t="shared" si="484"/>
        <v>#DIV/0!</v>
      </c>
      <c r="DG444" s="61" t="e">
        <f t="shared" si="484"/>
        <v>#DIV/0!</v>
      </c>
      <c r="DH444" s="61" t="e">
        <f t="shared" si="484"/>
        <v>#DIV/0!</v>
      </c>
      <c r="DI444" s="61" t="e">
        <f t="shared" si="484"/>
        <v>#DIV/0!</v>
      </c>
      <c r="DJ444" s="61" t="e">
        <f t="shared" si="484"/>
        <v>#DIV/0!</v>
      </c>
      <c r="DK444" s="61" t="e">
        <f t="shared" si="484"/>
        <v>#DIV/0!</v>
      </c>
      <c r="DL444" s="61" t="e">
        <f t="shared" si="484"/>
        <v>#DIV/0!</v>
      </c>
      <c r="DM444" s="61" t="e">
        <f t="shared" si="484"/>
        <v>#DIV/0!</v>
      </c>
      <c r="DN444" s="61" t="e">
        <f t="shared" si="468"/>
        <v>#DIV/0!</v>
      </c>
      <c r="DO444" s="61" t="e">
        <f t="shared" si="468"/>
        <v>#DIV/0!</v>
      </c>
      <c r="DP444" s="61" t="e">
        <f t="shared" si="468"/>
        <v>#DIV/0!</v>
      </c>
      <c r="DQ444" s="61" t="e">
        <f t="shared" si="466"/>
        <v>#DIV/0!</v>
      </c>
      <c r="DR444" s="61" t="e">
        <f t="shared" si="466"/>
        <v>#DIV/0!</v>
      </c>
      <c r="DS444" s="61" t="e">
        <f t="shared" si="446"/>
        <v>#DIV/0!</v>
      </c>
      <c r="DT444" s="61" t="e">
        <f t="shared" si="446"/>
        <v>#DIV/0!</v>
      </c>
      <c r="DU444" s="61" t="e">
        <f t="shared" si="446"/>
        <v>#DIV/0!</v>
      </c>
      <c r="DV444" s="61" t="e">
        <f t="shared" si="446"/>
        <v>#DIV/0!</v>
      </c>
      <c r="DW444" s="61" t="e">
        <f t="shared" si="482"/>
        <v>#DIV/0!</v>
      </c>
      <c r="DX444" s="61" t="e">
        <f t="shared" si="482"/>
        <v>#DIV/0!</v>
      </c>
      <c r="DY444" s="61" t="e">
        <f t="shared" si="482"/>
        <v>#DIV/0!</v>
      </c>
      <c r="DZ444" s="61" t="e">
        <f t="shared" si="477"/>
        <v>#DIV/0!</v>
      </c>
    </row>
    <row r="445" spans="2:130">
      <c r="C445" s="53">
        <v>2059</v>
      </c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>
        <f t="shared" si="478"/>
        <v>0</v>
      </c>
      <c r="AR445" s="64">
        <f t="shared" si="480"/>
        <v>0</v>
      </c>
      <c r="AS445" s="64">
        <f t="shared" si="483"/>
        <v>0</v>
      </c>
      <c r="AT445" s="64">
        <f t="shared" si="485"/>
        <v>0</v>
      </c>
      <c r="AU445" s="64">
        <f t="shared" si="486"/>
        <v>0</v>
      </c>
      <c r="AV445" s="64">
        <f t="shared" si="487"/>
        <v>0</v>
      </c>
      <c r="AW445" s="64">
        <f t="shared" si="489"/>
        <v>0</v>
      </c>
      <c r="AX445" s="64">
        <f t="shared" si="491"/>
        <v>0</v>
      </c>
      <c r="AY445" s="64">
        <f t="shared" si="492"/>
        <v>0</v>
      </c>
      <c r="AZ445" s="64">
        <f t="shared" si="493"/>
        <v>0</v>
      </c>
      <c r="BA445" s="64">
        <f t="shared" si="494"/>
        <v>0</v>
      </c>
      <c r="BB445" s="64">
        <f t="shared" si="495"/>
        <v>0</v>
      </c>
      <c r="BC445" s="64">
        <f t="shared" si="496"/>
        <v>0</v>
      </c>
      <c r="BD445" s="64">
        <f t="shared" si="497"/>
        <v>0</v>
      </c>
      <c r="BE445" s="64">
        <f t="shared" si="498"/>
        <v>0</v>
      </c>
      <c r="BF445" s="64">
        <f t="shared" si="499"/>
        <v>0</v>
      </c>
      <c r="BG445" s="64">
        <f t="shared" si="500"/>
        <v>0</v>
      </c>
      <c r="BH445" s="64">
        <f t="shared" si="501"/>
        <v>0</v>
      </c>
      <c r="BI445" s="64">
        <f t="shared" ref="BI445:BI446" si="502">VLOOKUP($C$123,$D$3:$K$63,$A$73,0)*(B388-B387)</f>
        <v>0</v>
      </c>
      <c r="BJ445" s="64">
        <f>VLOOKUP($C$124,$D$3:$K$63,$A$73,0)*(B387-B386)</f>
        <v>0</v>
      </c>
      <c r="BK445" s="64">
        <f>VLOOKUP($C$125,$D$3:$K$63,$A$73,0)*B386</f>
        <v>0</v>
      </c>
      <c r="BL445" s="64"/>
      <c r="BM445" s="54">
        <f t="shared" si="427"/>
        <v>0</v>
      </c>
      <c r="BP445" s="53">
        <v>2059</v>
      </c>
      <c r="BQ445" s="61" t="e">
        <f t="shared" si="490"/>
        <v>#DIV/0!</v>
      </c>
      <c r="BR445" s="61" t="e">
        <f t="shared" si="490"/>
        <v>#DIV/0!</v>
      </c>
      <c r="BS445" s="61" t="e">
        <f t="shared" si="490"/>
        <v>#DIV/0!</v>
      </c>
      <c r="BT445" s="61" t="e">
        <f t="shared" si="490"/>
        <v>#DIV/0!</v>
      </c>
      <c r="BU445" s="61" t="e">
        <f t="shared" si="490"/>
        <v>#DIV/0!</v>
      </c>
      <c r="BV445" s="61" t="e">
        <f t="shared" si="490"/>
        <v>#DIV/0!</v>
      </c>
      <c r="BW445" s="61" t="e">
        <f t="shared" si="490"/>
        <v>#DIV/0!</v>
      </c>
      <c r="BX445" s="61" t="e">
        <f t="shared" si="490"/>
        <v>#DIV/0!</v>
      </c>
      <c r="BY445" s="61" t="e">
        <f t="shared" si="490"/>
        <v>#DIV/0!</v>
      </c>
      <c r="BZ445" s="61" t="e">
        <f t="shared" si="490"/>
        <v>#DIV/0!</v>
      </c>
      <c r="CA445" s="61" t="e">
        <f t="shared" si="490"/>
        <v>#DIV/0!</v>
      </c>
      <c r="CB445" s="61" t="e">
        <f t="shared" si="490"/>
        <v>#DIV/0!</v>
      </c>
      <c r="CC445" s="61" t="e">
        <f t="shared" si="490"/>
        <v>#DIV/0!</v>
      </c>
      <c r="CD445" s="61" t="e">
        <f t="shared" si="490"/>
        <v>#DIV/0!</v>
      </c>
      <c r="CE445" s="61" t="e">
        <f t="shared" si="490"/>
        <v>#DIV/0!</v>
      </c>
      <c r="CF445" s="61" t="e">
        <f t="shared" si="488"/>
        <v>#DIV/0!</v>
      </c>
      <c r="CG445" s="61" t="e">
        <f t="shared" si="481"/>
        <v>#DIV/0!</v>
      </c>
      <c r="CH445" s="61" t="e">
        <f t="shared" si="481"/>
        <v>#DIV/0!</v>
      </c>
      <c r="CI445" s="61" t="e">
        <f t="shared" si="481"/>
        <v>#DIV/0!</v>
      </c>
      <c r="CJ445" s="61" t="e">
        <f t="shared" si="481"/>
        <v>#DIV/0!</v>
      </c>
      <c r="CK445" s="61" t="e">
        <f t="shared" si="479"/>
        <v>#DIV/0!</v>
      </c>
      <c r="CL445" s="61" t="e">
        <f t="shared" si="479"/>
        <v>#DIV/0!</v>
      </c>
      <c r="CM445" s="61" t="e">
        <f t="shared" si="479"/>
        <v>#DIV/0!</v>
      </c>
      <c r="CN445" s="61" t="e">
        <f t="shared" si="479"/>
        <v>#DIV/0!</v>
      </c>
      <c r="CO445" s="61" t="e">
        <f t="shared" si="479"/>
        <v>#DIV/0!</v>
      </c>
      <c r="CP445" s="61" t="e">
        <f t="shared" si="479"/>
        <v>#DIV/0!</v>
      </c>
      <c r="CQ445" s="61" t="e">
        <f t="shared" si="479"/>
        <v>#DIV/0!</v>
      </c>
      <c r="CR445" s="61" t="e">
        <f t="shared" si="479"/>
        <v>#DIV/0!</v>
      </c>
      <c r="CS445" s="61" t="e">
        <f t="shared" si="479"/>
        <v>#DIV/0!</v>
      </c>
      <c r="CT445" s="61" t="e">
        <f t="shared" si="479"/>
        <v>#DIV/0!</v>
      </c>
      <c r="CU445" s="61" t="e">
        <f t="shared" si="479"/>
        <v>#DIV/0!</v>
      </c>
      <c r="CV445" s="61" t="e">
        <f t="shared" si="479"/>
        <v>#DIV/0!</v>
      </c>
      <c r="CW445" s="61" t="e">
        <f t="shared" si="459"/>
        <v>#DIV/0!</v>
      </c>
      <c r="CX445" s="61" t="e">
        <f t="shared" si="459"/>
        <v>#DIV/0!</v>
      </c>
      <c r="CY445" s="61" t="e">
        <f t="shared" si="484"/>
        <v>#DIV/0!</v>
      </c>
      <c r="CZ445" s="61" t="e">
        <f t="shared" si="484"/>
        <v>#DIV/0!</v>
      </c>
      <c r="DA445" s="61" t="e">
        <f t="shared" si="484"/>
        <v>#DIV/0!</v>
      </c>
      <c r="DB445" s="61" t="e">
        <f t="shared" si="484"/>
        <v>#DIV/0!</v>
      </c>
      <c r="DC445" s="61" t="e">
        <f t="shared" si="484"/>
        <v>#DIV/0!</v>
      </c>
      <c r="DD445" s="61" t="e">
        <f t="shared" si="484"/>
        <v>#DIV/0!</v>
      </c>
      <c r="DE445" s="61" t="e">
        <f t="shared" si="484"/>
        <v>#DIV/0!</v>
      </c>
      <c r="DF445" s="61" t="e">
        <f t="shared" si="484"/>
        <v>#DIV/0!</v>
      </c>
      <c r="DG445" s="61" t="e">
        <f t="shared" si="484"/>
        <v>#DIV/0!</v>
      </c>
      <c r="DH445" s="61" t="e">
        <f t="shared" si="484"/>
        <v>#DIV/0!</v>
      </c>
      <c r="DI445" s="61" t="e">
        <f t="shared" si="484"/>
        <v>#DIV/0!</v>
      </c>
      <c r="DJ445" s="61" t="e">
        <f t="shared" si="484"/>
        <v>#DIV/0!</v>
      </c>
      <c r="DK445" s="61" t="e">
        <f t="shared" si="484"/>
        <v>#DIV/0!</v>
      </c>
      <c r="DL445" s="61" t="e">
        <f t="shared" si="484"/>
        <v>#DIV/0!</v>
      </c>
      <c r="DM445" s="61" t="e">
        <f t="shared" si="484"/>
        <v>#DIV/0!</v>
      </c>
      <c r="DN445" s="61" t="e">
        <f t="shared" si="468"/>
        <v>#DIV/0!</v>
      </c>
      <c r="DO445" s="61" t="e">
        <f t="shared" si="468"/>
        <v>#DIV/0!</v>
      </c>
      <c r="DP445" s="61" t="e">
        <f t="shared" si="468"/>
        <v>#DIV/0!</v>
      </c>
      <c r="DQ445" s="61" t="e">
        <f t="shared" si="466"/>
        <v>#DIV/0!</v>
      </c>
      <c r="DR445" s="61" t="e">
        <f t="shared" si="466"/>
        <v>#DIV/0!</v>
      </c>
      <c r="DS445" s="61" t="e">
        <f t="shared" si="446"/>
        <v>#DIV/0!</v>
      </c>
      <c r="DT445" s="61" t="e">
        <f t="shared" si="446"/>
        <v>#DIV/0!</v>
      </c>
      <c r="DU445" s="61" t="e">
        <f t="shared" si="446"/>
        <v>#DIV/0!</v>
      </c>
      <c r="DV445" s="61" t="e">
        <f t="shared" si="446"/>
        <v>#DIV/0!</v>
      </c>
      <c r="DW445" s="61" t="e">
        <f t="shared" si="482"/>
        <v>#DIV/0!</v>
      </c>
      <c r="DX445" s="61" t="e">
        <f t="shared" si="482"/>
        <v>#DIV/0!</v>
      </c>
      <c r="DY445" s="61" t="e">
        <f t="shared" si="482"/>
        <v>#DIV/0!</v>
      </c>
      <c r="DZ445" s="61" t="e">
        <f t="shared" si="477"/>
        <v>#DIV/0!</v>
      </c>
    </row>
    <row r="446" spans="2:130">
      <c r="C446" s="53">
        <v>2060</v>
      </c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>
        <f t="shared" si="480"/>
        <v>0</v>
      </c>
      <c r="AS446" s="64">
        <f t="shared" si="483"/>
        <v>0</v>
      </c>
      <c r="AT446" s="64">
        <f t="shared" si="485"/>
        <v>0</v>
      </c>
      <c r="AU446" s="64">
        <f t="shared" si="486"/>
        <v>0</v>
      </c>
      <c r="AV446" s="64">
        <f t="shared" si="487"/>
        <v>0</v>
      </c>
      <c r="AW446" s="64">
        <f t="shared" si="489"/>
        <v>0</v>
      </c>
      <c r="AX446" s="64">
        <f t="shared" si="491"/>
        <v>0</v>
      </c>
      <c r="AY446" s="64">
        <f t="shared" si="492"/>
        <v>0</v>
      </c>
      <c r="AZ446" s="64">
        <f t="shared" si="493"/>
        <v>0</v>
      </c>
      <c r="BA446" s="64">
        <f t="shared" si="494"/>
        <v>0</v>
      </c>
      <c r="BB446" s="64">
        <f t="shared" si="495"/>
        <v>0</v>
      </c>
      <c r="BC446" s="64">
        <f t="shared" si="496"/>
        <v>0</v>
      </c>
      <c r="BD446" s="64">
        <f t="shared" si="497"/>
        <v>0</v>
      </c>
      <c r="BE446" s="64">
        <f t="shared" si="498"/>
        <v>0</v>
      </c>
      <c r="BF446" s="64">
        <f t="shared" si="499"/>
        <v>0</v>
      </c>
      <c r="BG446" s="64">
        <f t="shared" si="500"/>
        <v>0</v>
      </c>
      <c r="BH446" s="64">
        <f t="shared" si="501"/>
        <v>0</v>
      </c>
      <c r="BI446" s="64">
        <f t="shared" si="502"/>
        <v>0</v>
      </c>
      <c r="BJ446" s="64">
        <f>VLOOKUP($C$124,$D$3:$K$63,$A$73,0)*(B388-B387)</f>
        <v>0</v>
      </c>
      <c r="BK446" s="64">
        <f>VLOOKUP($C$125,$D$3:$K$63,$A$73,0)*(B387-B386)</f>
        <v>0</v>
      </c>
      <c r="BL446" s="64">
        <f>VLOOKUP($C$126,$D$3:$K$63,$A$73,0)*B386</f>
        <v>0</v>
      </c>
      <c r="BM446" s="54">
        <f t="shared" si="427"/>
        <v>0</v>
      </c>
      <c r="BP446" s="53">
        <v>2060</v>
      </c>
      <c r="BQ446" s="61" t="e">
        <f t="shared" si="490"/>
        <v>#DIV/0!</v>
      </c>
      <c r="BR446" s="61" t="e">
        <f t="shared" si="490"/>
        <v>#DIV/0!</v>
      </c>
      <c r="BS446" s="61" t="e">
        <f t="shared" si="490"/>
        <v>#DIV/0!</v>
      </c>
      <c r="BT446" s="61" t="e">
        <f t="shared" si="490"/>
        <v>#DIV/0!</v>
      </c>
      <c r="BU446" s="61" t="e">
        <f t="shared" si="490"/>
        <v>#DIV/0!</v>
      </c>
      <c r="BV446" s="61" t="e">
        <f t="shared" si="490"/>
        <v>#DIV/0!</v>
      </c>
      <c r="BW446" s="61" t="e">
        <f t="shared" si="490"/>
        <v>#DIV/0!</v>
      </c>
      <c r="BX446" s="61" t="e">
        <f t="shared" si="490"/>
        <v>#DIV/0!</v>
      </c>
      <c r="BY446" s="61" t="e">
        <f t="shared" si="490"/>
        <v>#DIV/0!</v>
      </c>
      <c r="BZ446" s="61" t="e">
        <f t="shared" si="490"/>
        <v>#DIV/0!</v>
      </c>
      <c r="CA446" s="61" t="e">
        <f t="shared" si="490"/>
        <v>#DIV/0!</v>
      </c>
      <c r="CB446" s="61" t="e">
        <f t="shared" si="490"/>
        <v>#DIV/0!</v>
      </c>
      <c r="CC446" s="61" t="e">
        <f t="shared" si="490"/>
        <v>#DIV/0!</v>
      </c>
      <c r="CD446" s="61" t="e">
        <f t="shared" si="490"/>
        <v>#DIV/0!</v>
      </c>
      <c r="CE446" s="61" t="e">
        <f t="shared" si="490"/>
        <v>#DIV/0!</v>
      </c>
      <c r="CF446" s="61" t="e">
        <f t="shared" si="488"/>
        <v>#DIV/0!</v>
      </c>
      <c r="CG446" s="61" t="e">
        <f t="shared" si="481"/>
        <v>#DIV/0!</v>
      </c>
      <c r="CH446" s="61" t="e">
        <f t="shared" si="481"/>
        <v>#DIV/0!</v>
      </c>
      <c r="CI446" s="61" t="e">
        <f t="shared" si="481"/>
        <v>#DIV/0!</v>
      </c>
      <c r="CJ446" s="61" t="e">
        <f t="shared" si="481"/>
        <v>#DIV/0!</v>
      </c>
      <c r="CK446" s="61" t="e">
        <f t="shared" si="479"/>
        <v>#DIV/0!</v>
      </c>
      <c r="CL446" s="61" t="e">
        <f t="shared" si="479"/>
        <v>#DIV/0!</v>
      </c>
      <c r="CM446" s="61" t="e">
        <f t="shared" si="479"/>
        <v>#DIV/0!</v>
      </c>
      <c r="CN446" s="61" t="e">
        <f t="shared" si="479"/>
        <v>#DIV/0!</v>
      </c>
      <c r="CO446" s="61" t="e">
        <f t="shared" si="479"/>
        <v>#DIV/0!</v>
      </c>
      <c r="CP446" s="61" t="e">
        <f t="shared" si="479"/>
        <v>#DIV/0!</v>
      </c>
      <c r="CQ446" s="61" t="e">
        <f t="shared" si="479"/>
        <v>#DIV/0!</v>
      </c>
      <c r="CR446" s="61" t="e">
        <f t="shared" si="479"/>
        <v>#DIV/0!</v>
      </c>
      <c r="CS446" s="61" t="e">
        <f t="shared" si="479"/>
        <v>#DIV/0!</v>
      </c>
      <c r="CT446" s="61" t="e">
        <f t="shared" si="479"/>
        <v>#DIV/0!</v>
      </c>
      <c r="CU446" s="61" t="e">
        <f t="shared" si="479"/>
        <v>#DIV/0!</v>
      </c>
      <c r="CV446" s="61" t="e">
        <f t="shared" si="479"/>
        <v>#DIV/0!</v>
      </c>
      <c r="CW446" s="61" t="e">
        <f t="shared" si="459"/>
        <v>#DIV/0!</v>
      </c>
      <c r="CX446" s="61" t="e">
        <f t="shared" si="459"/>
        <v>#DIV/0!</v>
      </c>
      <c r="CY446" s="61" t="e">
        <f t="shared" si="459"/>
        <v>#DIV/0!</v>
      </c>
      <c r="CZ446" s="61" t="e">
        <f t="shared" si="459"/>
        <v>#DIV/0!</v>
      </c>
      <c r="DA446" s="61" t="e">
        <f t="shared" si="459"/>
        <v>#DIV/0!</v>
      </c>
      <c r="DB446" s="61" t="e">
        <f t="shared" si="459"/>
        <v>#DIV/0!</v>
      </c>
      <c r="DC446" s="61" t="e">
        <f t="shared" si="459"/>
        <v>#DIV/0!</v>
      </c>
      <c r="DD446" s="61" t="e">
        <f t="shared" si="459"/>
        <v>#DIV/0!</v>
      </c>
      <c r="DE446" s="61" t="e">
        <f t="shared" si="459"/>
        <v>#DIV/0!</v>
      </c>
      <c r="DF446" s="61" t="e">
        <f t="shared" si="459"/>
        <v>#DIV/0!</v>
      </c>
      <c r="DG446" s="61" t="e">
        <f t="shared" si="459"/>
        <v>#DIV/0!</v>
      </c>
      <c r="DH446" s="61" t="e">
        <f t="shared" si="459"/>
        <v>#DIV/0!</v>
      </c>
      <c r="DI446" s="61" t="e">
        <f t="shared" si="459"/>
        <v>#DIV/0!</v>
      </c>
      <c r="DJ446" s="61" t="e">
        <f t="shared" si="459"/>
        <v>#DIV/0!</v>
      </c>
      <c r="DK446" s="61" t="e">
        <f t="shared" si="459"/>
        <v>#DIV/0!</v>
      </c>
      <c r="DL446" s="61" t="e">
        <f t="shared" si="459"/>
        <v>#DIV/0!</v>
      </c>
      <c r="DM446" s="61" t="e">
        <f t="shared" ref="DM446" si="503">AZ446/$BM446</f>
        <v>#DIV/0!</v>
      </c>
      <c r="DN446" s="61" t="e">
        <f t="shared" si="468"/>
        <v>#DIV/0!</v>
      </c>
      <c r="DO446" s="61" t="e">
        <f t="shared" si="468"/>
        <v>#DIV/0!</v>
      </c>
      <c r="DP446" s="61" t="e">
        <f t="shared" si="468"/>
        <v>#DIV/0!</v>
      </c>
      <c r="DQ446" s="61" t="e">
        <f t="shared" si="466"/>
        <v>#DIV/0!</v>
      </c>
      <c r="DR446" s="61" t="e">
        <f t="shared" si="466"/>
        <v>#DIV/0!</v>
      </c>
      <c r="DS446" s="61" t="e">
        <f t="shared" si="446"/>
        <v>#DIV/0!</v>
      </c>
      <c r="DT446" s="61" t="e">
        <f t="shared" si="446"/>
        <v>#DIV/0!</v>
      </c>
      <c r="DU446" s="61" t="e">
        <f t="shared" si="446"/>
        <v>#DIV/0!</v>
      </c>
      <c r="DV446" s="61" t="e">
        <f t="shared" si="446"/>
        <v>#DIV/0!</v>
      </c>
      <c r="DW446" s="61" t="e">
        <f t="shared" si="482"/>
        <v>#DIV/0!</v>
      </c>
      <c r="DX446" s="61" t="e">
        <f t="shared" si="482"/>
        <v>#DIV/0!</v>
      </c>
      <c r="DY446" s="61" t="e">
        <f t="shared" si="482"/>
        <v>#DIV/0!</v>
      </c>
      <c r="DZ446" s="61" t="e">
        <f t="shared" si="477"/>
        <v>#DIV/0!</v>
      </c>
    </row>
    <row r="448" spans="2:130">
      <c r="B448" s="60" t="s">
        <v>46</v>
      </c>
      <c r="C448" s="53" t="s">
        <v>149</v>
      </c>
      <c r="N448" s="53"/>
      <c r="U448" s="54"/>
      <c r="W448" s="53"/>
      <c r="AD448" s="54"/>
      <c r="AF448" s="53"/>
      <c r="AM448" s="54"/>
      <c r="AO448" s="53"/>
      <c r="AV448" s="54"/>
      <c r="BN448" s="212" t="s">
        <v>150</v>
      </c>
      <c r="BO448" s="212"/>
    </row>
    <row r="449" spans="1:130">
      <c r="A449" s="59" t="s">
        <v>19</v>
      </c>
      <c r="B449" s="59" t="s">
        <v>24</v>
      </c>
      <c r="C449" s="59" t="s">
        <v>56</v>
      </c>
      <c r="D449" s="59">
        <v>2000</v>
      </c>
      <c r="E449" s="59">
        <v>2001</v>
      </c>
      <c r="F449" s="59">
        <v>2002</v>
      </c>
      <c r="G449" s="59">
        <v>2003</v>
      </c>
      <c r="H449" s="59">
        <v>2004</v>
      </c>
      <c r="I449" s="59">
        <v>2005</v>
      </c>
      <c r="J449" s="59">
        <v>2006</v>
      </c>
      <c r="K449" s="59">
        <v>2007</v>
      </c>
      <c r="L449" s="59">
        <v>2008</v>
      </c>
      <c r="M449" s="59">
        <v>2009</v>
      </c>
      <c r="N449" s="59">
        <v>2010</v>
      </c>
      <c r="O449" s="59">
        <v>2011</v>
      </c>
      <c r="P449" s="59">
        <v>2012</v>
      </c>
      <c r="Q449" s="59">
        <v>2013</v>
      </c>
      <c r="R449" s="59">
        <v>2014</v>
      </c>
      <c r="S449" s="59">
        <v>2015</v>
      </c>
      <c r="T449" s="59">
        <v>2016</v>
      </c>
      <c r="U449" s="59">
        <v>2017</v>
      </c>
      <c r="V449" s="59">
        <v>2018</v>
      </c>
      <c r="W449" s="59">
        <v>2019</v>
      </c>
      <c r="X449" s="59">
        <v>2020</v>
      </c>
      <c r="Y449" s="59">
        <v>2021</v>
      </c>
      <c r="Z449" s="59">
        <v>2022</v>
      </c>
      <c r="AA449" s="59">
        <v>2023</v>
      </c>
      <c r="AB449" s="59">
        <v>2024</v>
      </c>
      <c r="AC449" s="59">
        <v>2025</v>
      </c>
      <c r="AD449" s="59">
        <v>2026</v>
      </c>
      <c r="AE449" s="59">
        <v>2027</v>
      </c>
      <c r="AF449" s="59">
        <v>2028</v>
      </c>
      <c r="AG449" s="59">
        <v>2029</v>
      </c>
      <c r="AH449" s="59">
        <v>2030</v>
      </c>
      <c r="AI449" s="59">
        <v>2031</v>
      </c>
      <c r="AJ449" s="59">
        <v>2032</v>
      </c>
      <c r="AK449" s="59">
        <v>2033</v>
      </c>
      <c r="AL449" s="59">
        <v>2034</v>
      </c>
      <c r="AM449" s="59">
        <v>2035</v>
      </c>
      <c r="AN449" s="59">
        <v>2036</v>
      </c>
      <c r="AO449" s="59">
        <v>2037</v>
      </c>
      <c r="AP449" s="59">
        <v>2038</v>
      </c>
      <c r="AQ449" s="59">
        <v>2039</v>
      </c>
      <c r="AR449" s="59">
        <v>2040</v>
      </c>
      <c r="AS449" s="59">
        <v>2041</v>
      </c>
      <c r="AT449" s="59">
        <v>2042</v>
      </c>
      <c r="AU449" s="59">
        <v>2043</v>
      </c>
      <c r="AV449" s="59">
        <v>2044</v>
      </c>
      <c r="AW449" s="59">
        <v>2045</v>
      </c>
      <c r="AX449" s="59">
        <v>2046</v>
      </c>
      <c r="AY449" s="59">
        <v>2047</v>
      </c>
      <c r="AZ449" s="59">
        <v>2048</v>
      </c>
      <c r="BA449" s="59">
        <v>2049</v>
      </c>
      <c r="BB449" s="59">
        <v>2050</v>
      </c>
      <c r="BC449" s="59">
        <v>2051</v>
      </c>
      <c r="BD449" s="59">
        <v>2052</v>
      </c>
      <c r="BE449" s="59">
        <v>2053</v>
      </c>
      <c r="BF449" s="59">
        <v>2054</v>
      </c>
      <c r="BG449" s="59">
        <v>2055</v>
      </c>
      <c r="BH449" s="59">
        <v>2056</v>
      </c>
      <c r="BI449" s="59">
        <v>2057</v>
      </c>
      <c r="BJ449" s="59">
        <v>2058</v>
      </c>
      <c r="BK449" s="59">
        <v>2059</v>
      </c>
      <c r="BL449" s="59">
        <v>2060</v>
      </c>
      <c r="BM449" s="59" t="s">
        <v>151</v>
      </c>
      <c r="BN449" s="59"/>
      <c r="BO449" s="59"/>
      <c r="BP449" s="59" t="s">
        <v>56</v>
      </c>
      <c r="BQ449" s="59">
        <v>2000</v>
      </c>
      <c r="BR449" s="59">
        <v>2001</v>
      </c>
      <c r="BS449" s="59">
        <v>2002</v>
      </c>
      <c r="BT449" s="59">
        <v>2003</v>
      </c>
      <c r="BU449" s="59">
        <v>2004</v>
      </c>
      <c r="BV449" s="59">
        <v>2005</v>
      </c>
      <c r="BW449" s="59">
        <v>2006</v>
      </c>
      <c r="BX449" s="59">
        <v>2007</v>
      </c>
      <c r="BY449" s="59">
        <v>2008</v>
      </c>
      <c r="BZ449" s="59">
        <v>2009</v>
      </c>
      <c r="CA449" s="59">
        <v>2010</v>
      </c>
      <c r="CB449" s="59">
        <v>2011</v>
      </c>
      <c r="CC449" s="59">
        <v>2012</v>
      </c>
      <c r="CD449" s="59">
        <v>2013</v>
      </c>
      <c r="CE449" s="59">
        <v>2014</v>
      </c>
      <c r="CF449" s="59">
        <v>2015</v>
      </c>
      <c r="CG449" s="59">
        <v>2016</v>
      </c>
      <c r="CH449" s="59">
        <v>2017</v>
      </c>
      <c r="CI449" s="59">
        <v>2018</v>
      </c>
      <c r="CJ449" s="59">
        <v>2019</v>
      </c>
      <c r="CK449" s="59">
        <v>2020</v>
      </c>
      <c r="CL449" s="59">
        <v>2021</v>
      </c>
      <c r="CM449" s="59">
        <v>2022</v>
      </c>
      <c r="CN449" s="59">
        <v>2023</v>
      </c>
      <c r="CO449" s="59">
        <v>2024</v>
      </c>
      <c r="CP449" s="59">
        <v>2025</v>
      </c>
      <c r="CQ449" s="59">
        <v>2026</v>
      </c>
      <c r="CR449" s="59">
        <v>2027</v>
      </c>
      <c r="CS449" s="59">
        <v>2028</v>
      </c>
      <c r="CT449" s="59">
        <v>2029</v>
      </c>
      <c r="CU449" s="59">
        <v>2030</v>
      </c>
      <c r="CV449" s="59">
        <v>2031</v>
      </c>
      <c r="CW449" s="59">
        <v>2032</v>
      </c>
      <c r="CX449" s="59">
        <v>2033</v>
      </c>
      <c r="CY449" s="59">
        <v>2034</v>
      </c>
      <c r="CZ449" s="59">
        <v>2035</v>
      </c>
      <c r="DA449" s="59">
        <v>2036</v>
      </c>
      <c r="DB449" s="59">
        <v>2037</v>
      </c>
      <c r="DC449" s="59">
        <v>2038</v>
      </c>
      <c r="DD449" s="59">
        <v>2039</v>
      </c>
      <c r="DE449" s="59">
        <v>2040</v>
      </c>
      <c r="DF449" s="59">
        <v>2041</v>
      </c>
      <c r="DG449" s="59">
        <v>2042</v>
      </c>
      <c r="DH449" s="59">
        <v>2043</v>
      </c>
      <c r="DI449" s="59">
        <v>2044</v>
      </c>
      <c r="DJ449" s="59">
        <v>2045</v>
      </c>
      <c r="DK449" s="59">
        <v>2046</v>
      </c>
      <c r="DL449" s="59">
        <v>2047</v>
      </c>
      <c r="DM449" s="59">
        <v>2048</v>
      </c>
      <c r="DN449" s="59">
        <v>2049</v>
      </c>
      <c r="DO449" s="59">
        <v>2050</v>
      </c>
      <c r="DP449" s="59">
        <v>2051</v>
      </c>
      <c r="DQ449" s="59">
        <v>2052</v>
      </c>
      <c r="DR449" s="59">
        <v>2053</v>
      </c>
      <c r="DS449" s="59">
        <v>2054</v>
      </c>
      <c r="DT449" s="59">
        <v>2055</v>
      </c>
      <c r="DU449" s="59">
        <v>2056</v>
      </c>
      <c r="DV449" s="59">
        <v>2057</v>
      </c>
      <c r="DW449" s="59">
        <v>2058</v>
      </c>
      <c r="DX449" s="59">
        <v>2059</v>
      </c>
      <c r="DY449" s="59">
        <v>2060</v>
      </c>
      <c r="DZ449" s="59" t="s">
        <v>152</v>
      </c>
    </row>
    <row r="450" spans="1:130">
      <c r="A450" s="53">
        <v>0</v>
      </c>
      <c r="B450" s="63">
        <f>B386</f>
        <v>0</v>
      </c>
      <c r="C450" s="53">
        <v>2000</v>
      </c>
      <c r="D450" s="64">
        <f>VLOOKUP($C$66,$D$3:$K$63,$A$74,0)*B450</f>
        <v>0</v>
      </c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54">
        <f>SUM(D450:BL450)</f>
        <v>0</v>
      </c>
      <c r="BP450" s="53">
        <v>2000</v>
      </c>
      <c r="BQ450" s="61" t="e">
        <f>D450/$BM450</f>
        <v>#DIV/0!</v>
      </c>
      <c r="BR450" s="61" t="e">
        <f t="shared" ref="BR450:CG465" si="504">E450/$BM450</f>
        <v>#DIV/0!</v>
      </c>
      <c r="BS450" s="61" t="e">
        <f t="shared" si="504"/>
        <v>#DIV/0!</v>
      </c>
      <c r="BT450" s="61" t="e">
        <f t="shared" si="504"/>
        <v>#DIV/0!</v>
      </c>
      <c r="BU450" s="61" t="e">
        <f t="shared" si="504"/>
        <v>#DIV/0!</v>
      </c>
      <c r="BV450" s="61" t="e">
        <f t="shared" si="504"/>
        <v>#DIV/0!</v>
      </c>
      <c r="BW450" s="61" t="e">
        <f t="shared" si="504"/>
        <v>#DIV/0!</v>
      </c>
      <c r="BX450" s="61" t="e">
        <f t="shared" si="504"/>
        <v>#DIV/0!</v>
      </c>
      <c r="BY450" s="61" t="e">
        <f t="shared" si="504"/>
        <v>#DIV/0!</v>
      </c>
      <c r="BZ450" s="61" t="e">
        <f t="shared" si="504"/>
        <v>#DIV/0!</v>
      </c>
      <c r="CA450" s="61" t="e">
        <f t="shared" si="504"/>
        <v>#DIV/0!</v>
      </c>
      <c r="CB450" s="61" t="e">
        <f t="shared" si="504"/>
        <v>#DIV/0!</v>
      </c>
      <c r="CC450" s="61" t="e">
        <f t="shared" si="504"/>
        <v>#DIV/0!</v>
      </c>
      <c r="CD450" s="61" t="e">
        <f t="shared" si="504"/>
        <v>#DIV/0!</v>
      </c>
      <c r="CE450" s="61" t="e">
        <f t="shared" si="504"/>
        <v>#DIV/0!</v>
      </c>
      <c r="CF450" s="61" t="e">
        <f t="shared" si="504"/>
        <v>#DIV/0!</v>
      </c>
      <c r="CG450" s="61" t="e">
        <f t="shared" si="504"/>
        <v>#DIV/0!</v>
      </c>
      <c r="CH450" s="61" t="e">
        <f t="shared" ref="CH450:CW475" si="505">U450/$BM450</f>
        <v>#DIV/0!</v>
      </c>
      <c r="CI450" s="61" t="e">
        <f t="shared" si="505"/>
        <v>#DIV/0!</v>
      </c>
      <c r="CJ450" s="61" t="e">
        <f t="shared" si="505"/>
        <v>#DIV/0!</v>
      </c>
      <c r="CK450" s="61" t="e">
        <f t="shared" si="505"/>
        <v>#DIV/0!</v>
      </c>
      <c r="CL450" s="61" t="e">
        <f t="shared" si="505"/>
        <v>#DIV/0!</v>
      </c>
      <c r="CM450" s="61" t="e">
        <f>Z450/$BM450</f>
        <v>#DIV/0!</v>
      </c>
      <c r="CN450" s="61" t="e">
        <f t="shared" ref="CN450:DC465" si="506">AA450/$BM450</f>
        <v>#DIV/0!</v>
      </c>
      <c r="CO450" s="61" t="e">
        <f t="shared" si="506"/>
        <v>#DIV/0!</v>
      </c>
      <c r="CP450" s="61" t="e">
        <f t="shared" si="506"/>
        <v>#DIV/0!</v>
      </c>
      <c r="CQ450" s="61" t="e">
        <f t="shared" si="506"/>
        <v>#DIV/0!</v>
      </c>
      <c r="CR450" s="61" t="e">
        <f t="shared" si="506"/>
        <v>#DIV/0!</v>
      </c>
      <c r="CS450" s="61" t="e">
        <f t="shared" si="506"/>
        <v>#DIV/0!</v>
      </c>
      <c r="CT450" s="61" t="e">
        <f t="shared" si="506"/>
        <v>#DIV/0!</v>
      </c>
      <c r="CU450" s="61" t="e">
        <f t="shared" si="506"/>
        <v>#DIV/0!</v>
      </c>
      <c r="CV450" s="61" t="e">
        <f t="shared" si="506"/>
        <v>#DIV/0!</v>
      </c>
      <c r="CW450" s="61" t="e">
        <f t="shared" si="506"/>
        <v>#DIV/0!</v>
      </c>
      <c r="CX450" s="61" t="e">
        <f t="shared" si="506"/>
        <v>#DIV/0!</v>
      </c>
      <c r="CY450" s="61" t="e">
        <f t="shared" si="506"/>
        <v>#DIV/0!</v>
      </c>
      <c r="CZ450" s="61" t="e">
        <f t="shared" si="506"/>
        <v>#DIV/0!</v>
      </c>
      <c r="DA450" s="61" t="e">
        <f t="shared" si="506"/>
        <v>#DIV/0!</v>
      </c>
      <c r="DB450" s="61" t="e">
        <f t="shared" si="506"/>
        <v>#DIV/0!</v>
      </c>
      <c r="DC450" s="61" t="e">
        <f t="shared" si="506"/>
        <v>#DIV/0!</v>
      </c>
      <c r="DD450" s="61" t="e">
        <f t="shared" ref="DD450:DS465" si="507">AQ450/$BM450</f>
        <v>#DIV/0!</v>
      </c>
      <c r="DE450" s="61" t="e">
        <f t="shared" si="507"/>
        <v>#DIV/0!</v>
      </c>
      <c r="DF450" s="61" t="e">
        <f t="shared" si="507"/>
        <v>#DIV/0!</v>
      </c>
      <c r="DG450" s="61" t="e">
        <f t="shared" si="507"/>
        <v>#DIV/0!</v>
      </c>
      <c r="DH450" s="61" t="e">
        <f t="shared" si="507"/>
        <v>#DIV/0!</v>
      </c>
      <c r="DI450" s="61" t="e">
        <f t="shared" si="507"/>
        <v>#DIV/0!</v>
      </c>
      <c r="DJ450" s="61" t="e">
        <f t="shared" si="507"/>
        <v>#DIV/0!</v>
      </c>
      <c r="DK450" s="61" t="e">
        <f t="shared" si="507"/>
        <v>#DIV/0!</v>
      </c>
      <c r="DL450" s="61" t="e">
        <f t="shared" si="507"/>
        <v>#DIV/0!</v>
      </c>
      <c r="DM450" s="61" t="e">
        <f t="shared" si="507"/>
        <v>#DIV/0!</v>
      </c>
      <c r="DN450" s="61" t="e">
        <f t="shared" si="507"/>
        <v>#DIV/0!</v>
      </c>
      <c r="DO450" s="61" t="e">
        <f t="shared" si="507"/>
        <v>#DIV/0!</v>
      </c>
      <c r="DP450" s="61" t="e">
        <f t="shared" si="507"/>
        <v>#DIV/0!</v>
      </c>
      <c r="DQ450" s="61" t="e">
        <f t="shared" si="507"/>
        <v>#DIV/0!</v>
      </c>
      <c r="DR450" s="61" t="e">
        <f t="shared" si="507"/>
        <v>#DIV/0!</v>
      </c>
      <c r="DS450" s="61" t="e">
        <f t="shared" si="507"/>
        <v>#DIV/0!</v>
      </c>
      <c r="DT450" s="61" t="e">
        <f t="shared" ref="DT450:DY492" si="508">BG450/$BM450</f>
        <v>#DIV/0!</v>
      </c>
      <c r="DU450" s="61" t="e">
        <f t="shared" si="508"/>
        <v>#DIV/0!</v>
      </c>
      <c r="DV450" s="61" t="e">
        <f t="shared" si="508"/>
        <v>#DIV/0!</v>
      </c>
      <c r="DW450" s="61" t="e">
        <f t="shared" si="508"/>
        <v>#DIV/0!</v>
      </c>
      <c r="DX450" s="61" t="e">
        <f t="shared" si="508"/>
        <v>#DIV/0!</v>
      </c>
      <c r="DY450" s="61" t="e">
        <f t="shared" si="508"/>
        <v>#DIV/0!</v>
      </c>
      <c r="DZ450" s="61" t="e">
        <f>SUM(BQ450:DY450)</f>
        <v>#DIV/0!</v>
      </c>
    </row>
    <row r="451" spans="1:130">
      <c r="A451" s="53">
        <v>1</v>
      </c>
      <c r="B451" s="63">
        <f t="shared" ref="B451:B470" si="509">B387</f>
        <v>0.125</v>
      </c>
      <c r="C451" s="53">
        <v>2001</v>
      </c>
      <c r="D451" s="64">
        <f>VLOOKUP($C$66,$D$3:$K$63,$A$74,0)*(B451-B450)</f>
        <v>0</v>
      </c>
      <c r="E451" s="64">
        <f>VLOOKUP($C$67,$D$3:$K$63,$A$74,0)*B450</f>
        <v>0</v>
      </c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54">
        <f t="shared" ref="BM451:BM510" si="510">SUM(D451:BL451)</f>
        <v>0</v>
      </c>
      <c r="BP451" s="53">
        <v>2001</v>
      </c>
      <c r="BQ451" s="61" t="e">
        <f t="shared" ref="BQ451:CF480" si="511">D451/$BM451</f>
        <v>#DIV/0!</v>
      </c>
      <c r="BR451" s="61" t="e">
        <f t="shared" si="504"/>
        <v>#DIV/0!</v>
      </c>
      <c r="BS451" s="61" t="e">
        <f t="shared" si="504"/>
        <v>#DIV/0!</v>
      </c>
      <c r="BT451" s="61" t="e">
        <f t="shared" si="504"/>
        <v>#DIV/0!</v>
      </c>
      <c r="BU451" s="61" t="e">
        <f t="shared" si="504"/>
        <v>#DIV/0!</v>
      </c>
      <c r="BV451" s="61" t="e">
        <f t="shared" si="504"/>
        <v>#DIV/0!</v>
      </c>
      <c r="BW451" s="61" t="e">
        <f t="shared" si="504"/>
        <v>#DIV/0!</v>
      </c>
      <c r="BX451" s="61" t="e">
        <f t="shared" si="504"/>
        <v>#DIV/0!</v>
      </c>
      <c r="BY451" s="61" t="e">
        <f t="shared" si="504"/>
        <v>#DIV/0!</v>
      </c>
      <c r="BZ451" s="61" t="e">
        <f t="shared" si="504"/>
        <v>#DIV/0!</v>
      </c>
      <c r="CA451" s="61" t="e">
        <f t="shared" si="504"/>
        <v>#DIV/0!</v>
      </c>
      <c r="CB451" s="61" t="e">
        <f t="shared" si="504"/>
        <v>#DIV/0!</v>
      </c>
      <c r="CC451" s="61" t="e">
        <f t="shared" si="504"/>
        <v>#DIV/0!</v>
      </c>
      <c r="CD451" s="61" t="e">
        <f t="shared" si="504"/>
        <v>#DIV/0!</v>
      </c>
      <c r="CE451" s="61" t="e">
        <f t="shared" si="504"/>
        <v>#DIV/0!</v>
      </c>
      <c r="CF451" s="61" t="e">
        <f t="shared" si="504"/>
        <v>#DIV/0!</v>
      </c>
      <c r="CG451" s="61" t="e">
        <f t="shared" si="504"/>
        <v>#DIV/0!</v>
      </c>
      <c r="CH451" s="61" t="e">
        <f t="shared" si="505"/>
        <v>#DIV/0!</v>
      </c>
      <c r="CI451" s="61" t="e">
        <f t="shared" si="505"/>
        <v>#DIV/0!</v>
      </c>
      <c r="CJ451" s="61" t="e">
        <f t="shared" si="505"/>
        <v>#DIV/0!</v>
      </c>
      <c r="CK451" s="61" t="e">
        <f t="shared" si="505"/>
        <v>#DIV/0!</v>
      </c>
      <c r="CL451" s="61" t="e">
        <f t="shared" si="505"/>
        <v>#DIV/0!</v>
      </c>
      <c r="CM451" s="61" t="e">
        <f t="shared" si="505"/>
        <v>#DIV/0!</v>
      </c>
      <c r="CN451" s="61" t="e">
        <f t="shared" si="506"/>
        <v>#DIV/0!</v>
      </c>
      <c r="CO451" s="61" t="e">
        <f t="shared" si="506"/>
        <v>#DIV/0!</v>
      </c>
      <c r="CP451" s="61" t="e">
        <f t="shared" si="506"/>
        <v>#DIV/0!</v>
      </c>
      <c r="CQ451" s="61" t="e">
        <f t="shared" si="506"/>
        <v>#DIV/0!</v>
      </c>
      <c r="CR451" s="61" t="e">
        <f t="shared" si="506"/>
        <v>#DIV/0!</v>
      </c>
      <c r="CS451" s="61" t="e">
        <f t="shared" si="506"/>
        <v>#DIV/0!</v>
      </c>
      <c r="CT451" s="61" t="e">
        <f t="shared" si="506"/>
        <v>#DIV/0!</v>
      </c>
      <c r="CU451" s="61" t="e">
        <f t="shared" si="506"/>
        <v>#DIV/0!</v>
      </c>
      <c r="CV451" s="61" t="e">
        <f t="shared" si="506"/>
        <v>#DIV/0!</v>
      </c>
      <c r="CW451" s="61" t="e">
        <f t="shared" si="506"/>
        <v>#DIV/0!</v>
      </c>
      <c r="CX451" s="61" t="e">
        <f t="shared" si="506"/>
        <v>#DIV/0!</v>
      </c>
      <c r="CY451" s="61" t="e">
        <f t="shared" si="506"/>
        <v>#DIV/0!</v>
      </c>
      <c r="CZ451" s="61" t="e">
        <f t="shared" si="506"/>
        <v>#DIV/0!</v>
      </c>
      <c r="DA451" s="61" t="e">
        <f t="shared" si="506"/>
        <v>#DIV/0!</v>
      </c>
      <c r="DB451" s="61" t="e">
        <f t="shared" si="506"/>
        <v>#DIV/0!</v>
      </c>
      <c r="DC451" s="61" t="e">
        <f t="shared" si="506"/>
        <v>#DIV/0!</v>
      </c>
      <c r="DD451" s="61" t="e">
        <f t="shared" si="507"/>
        <v>#DIV/0!</v>
      </c>
      <c r="DE451" s="61" t="e">
        <f t="shared" si="507"/>
        <v>#DIV/0!</v>
      </c>
      <c r="DF451" s="61" t="e">
        <f t="shared" si="507"/>
        <v>#DIV/0!</v>
      </c>
      <c r="DG451" s="61" t="e">
        <f t="shared" si="507"/>
        <v>#DIV/0!</v>
      </c>
      <c r="DH451" s="61" t="e">
        <f t="shared" si="507"/>
        <v>#DIV/0!</v>
      </c>
      <c r="DI451" s="61" t="e">
        <f t="shared" si="507"/>
        <v>#DIV/0!</v>
      </c>
      <c r="DJ451" s="61" t="e">
        <f t="shared" si="507"/>
        <v>#DIV/0!</v>
      </c>
      <c r="DK451" s="61" t="e">
        <f t="shared" si="507"/>
        <v>#DIV/0!</v>
      </c>
      <c r="DL451" s="61" t="e">
        <f t="shared" si="507"/>
        <v>#DIV/0!</v>
      </c>
      <c r="DM451" s="61" t="e">
        <f t="shared" si="507"/>
        <v>#DIV/0!</v>
      </c>
      <c r="DN451" s="61" t="e">
        <f t="shared" si="507"/>
        <v>#DIV/0!</v>
      </c>
      <c r="DO451" s="61" t="e">
        <f t="shared" si="507"/>
        <v>#DIV/0!</v>
      </c>
      <c r="DP451" s="61" t="e">
        <f t="shared" si="507"/>
        <v>#DIV/0!</v>
      </c>
      <c r="DQ451" s="61" t="e">
        <f t="shared" si="507"/>
        <v>#DIV/0!</v>
      </c>
      <c r="DR451" s="61" t="e">
        <f t="shared" si="507"/>
        <v>#DIV/0!</v>
      </c>
      <c r="DS451" s="61" t="e">
        <f t="shared" si="507"/>
        <v>#DIV/0!</v>
      </c>
      <c r="DT451" s="61" t="e">
        <f t="shared" si="508"/>
        <v>#DIV/0!</v>
      </c>
      <c r="DU451" s="61" t="e">
        <f t="shared" si="508"/>
        <v>#DIV/0!</v>
      </c>
      <c r="DV451" s="61" t="e">
        <f t="shared" si="508"/>
        <v>#DIV/0!</v>
      </c>
      <c r="DW451" s="61" t="e">
        <f t="shared" si="508"/>
        <v>#DIV/0!</v>
      </c>
      <c r="DX451" s="61" t="e">
        <f t="shared" si="508"/>
        <v>#DIV/0!</v>
      </c>
      <c r="DY451" s="61" t="e">
        <f t="shared" si="508"/>
        <v>#DIV/0!</v>
      </c>
      <c r="DZ451" s="61" t="e">
        <f t="shared" ref="DZ451:DZ489" si="512">SUM(BQ451:DY451)</f>
        <v>#DIV/0!</v>
      </c>
    </row>
    <row r="452" spans="1:130">
      <c r="A452" s="53">
        <v>2</v>
      </c>
      <c r="B452" s="63">
        <f t="shared" si="509"/>
        <v>0.25</v>
      </c>
      <c r="C452" s="53">
        <v>2002</v>
      </c>
      <c r="D452" s="64">
        <f t="shared" ref="D452:D470" si="513">VLOOKUP($C$66,$D$3:$K$63,$A$74,0)*(B452-B451)</f>
        <v>0</v>
      </c>
      <c r="E452" s="64">
        <f>VLOOKUP($C$67,$D$3:$K$63,$A$74,0)*(B451-B450)</f>
        <v>0</v>
      </c>
      <c r="F452" s="64">
        <f>VLOOKUP($C$68,$D$3:$K$63,$A$74,0)*B450</f>
        <v>0</v>
      </c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54">
        <f t="shared" si="510"/>
        <v>0</v>
      </c>
      <c r="BP452" s="53">
        <v>2002</v>
      </c>
      <c r="BQ452" s="61" t="e">
        <f t="shared" si="511"/>
        <v>#DIV/0!</v>
      </c>
      <c r="BR452" s="61" t="e">
        <f t="shared" si="504"/>
        <v>#DIV/0!</v>
      </c>
      <c r="BS452" s="61" t="e">
        <f t="shared" si="504"/>
        <v>#DIV/0!</v>
      </c>
      <c r="BT452" s="61" t="e">
        <f t="shared" si="504"/>
        <v>#DIV/0!</v>
      </c>
      <c r="BU452" s="61" t="e">
        <f t="shared" si="504"/>
        <v>#DIV/0!</v>
      </c>
      <c r="BV452" s="61" t="e">
        <f t="shared" si="504"/>
        <v>#DIV/0!</v>
      </c>
      <c r="BW452" s="61" t="e">
        <f t="shared" si="504"/>
        <v>#DIV/0!</v>
      </c>
      <c r="BX452" s="61" t="e">
        <f t="shared" si="504"/>
        <v>#DIV/0!</v>
      </c>
      <c r="BY452" s="61" t="e">
        <f t="shared" si="504"/>
        <v>#DIV/0!</v>
      </c>
      <c r="BZ452" s="61" t="e">
        <f t="shared" si="504"/>
        <v>#DIV/0!</v>
      </c>
      <c r="CA452" s="61" t="e">
        <f t="shared" si="504"/>
        <v>#DIV/0!</v>
      </c>
      <c r="CB452" s="61" t="e">
        <f t="shared" si="504"/>
        <v>#DIV/0!</v>
      </c>
      <c r="CC452" s="61" t="e">
        <f t="shared" si="504"/>
        <v>#DIV/0!</v>
      </c>
      <c r="CD452" s="61" t="e">
        <f t="shared" si="504"/>
        <v>#DIV/0!</v>
      </c>
      <c r="CE452" s="61" t="e">
        <f t="shared" si="504"/>
        <v>#DIV/0!</v>
      </c>
      <c r="CF452" s="61" t="e">
        <f t="shared" si="504"/>
        <v>#DIV/0!</v>
      </c>
      <c r="CG452" s="61" t="e">
        <f t="shared" si="504"/>
        <v>#DIV/0!</v>
      </c>
      <c r="CH452" s="61" t="e">
        <f t="shared" si="505"/>
        <v>#DIV/0!</v>
      </c>
      <c r="CI452" s="61" t="e">
        <f t="shared" si="505"/>
        <v>#DIV/0!</v>
      </c>
      <c r="CJ452" s="61" t="e">
        <f t="shared" si="505"/>
        <v>#DIV/0!</v>
      </c>
      <c r="CK452" s="61" t="e">
        <f t="shared" si="505"/>
        <v>#DIV/0!</v>
      </c>
      <c r="CL452" s="61" t="e">
        <f t="shared" si="505"/>
        <v>#DIV/0!</v>
      </c>
      <c r="CM452" s="61" t="e">
        <f t="shared" si="505"/>
        <v>#DIV/0!</v>
      </c>
      <c r="CN452" s="61" t="e">
        <f t="shared" si="506"/>
        <v>#DIV/0!</v>
      </c>
      <c r="CO452" s="61" t="e">
        <f t="shared" si="506"/>
        <v>#DIV/0!</v>
      </c>
      <c r="CP452" s="61" t="e">
        <f t="shared" si="506"/>
        <v>#DIV/0!</v>
      </c>
      <c r="CQ452" s="61" t="e">
        <f t="shared" si="506"/>
        <v>#DIV/0!</v>
      </c>
      <c r="CR452" s="61" t="e">
        <f t="shared" si="506"/>
        <v>#DIV/0!</v>
      </c>
      <c r="CS452" s="61" t="e">
        <f t="shared" si="506"/>
        <v>#DIV/0!</v>
      </c>
      <c r="CT452" s="61" t="e">
        <f t="shared" si="506"/>
        <v>#DIV/0!</v>
      </c>
      <c r="CU452" s="61" t="e">
        <f t="shared" si="506"/>
        <v>#DIV/0!</v>
      </c>
      <c r="CV452" s="61" t="e">
        <f t="shared" si="506"/>
        <v>#DIV/0!</v>
      </c>
      <c r="CW452" s="61" t="e">
        <f t="shared" si="506"/>
        <v>#DIV/0!</v>
      </c>
      <c r="CX452" s="61" t="e">
        <f t="shared" si="506"/>
        <v>#DIV/0!</v>
      </c>
      <c r="CY452" s="61" t="e">
        <f t="shared" si="506"/>
        <v>#DIV/0!</v>
      </c>
      <c r="CZ452" s="61" t="e">
        <f t="shared" si="506"/>
        <v>#DIV/0!</v>
      </c>
      <c r="DA452" s="61" t="e">
        <f t="shared" si="506"/>
        <v>#DIV/0!</v>
      </c>
      <c r="DB452" s="61" t="e">
        <f t="shared" si="506"/>
        <v>#DIV/0!</v>
      </c>
      <c r="DC452" s="61" t="e">
        <f t="shared" si="506"/>
        <v>#DIV/0!</v>
      </c>
      <c r="DD452" s="61" t="e">
        <f t="shared" si="507"/>
        <v>#DIV/0!</v>
      </c>
      <c r="DE452" s="61" t="e">
        <f t="shared" si="507"/>
        <v>#DIV/0!</v>
      </c>
      <c r="DF452" s="61" t="e">
        <f t="shared" si="507"/>
        <v>#DIV/0!</v>
      </c>
      <c r="DG452" s="61" t="e">
        <f t="shared" si="507"/>
        <v>#DIV/0!</v>
      </c>
      <c r="DH452" s="61" t="e">
        <f t="shared" si="507"/>
        <v>#DIV/0!</v>
      </c>
      <c r="DI452" s="61" t="e">
        <f t="shared" si="507"/>
        <v>#DIV/0!</v>
      </c>
      <c r="DJ452" s="61" t="e">
        <f t="shared" si="507"/>
        <v>#DIV/0!</v>
      </c>
      <c r="DK452" s="61" t="e">
        <f t="shared" si="507"/>
        <v>#DIV/0!</v>
      </c>
      <c r="DL452" s="61" t="e">
        <f t="shared" si="507"/>
        <v>#DIV/0!</v>
      </c>
      <c r="DM452" s="61" t="e">
        <f t="shared" si="507"/>
        <v>#DIV/0!</v>
      </c>
      <c r="DN452" s="61" t="e">
        <f t="shared" si="507"/>
        <v>#DIV/0!</v>
      </c>
      <c r="DO452" s="61" t="e">
        <f t="shared" si="507"/>
        <v>#DIV/0!</v>
      </c>
      <c r="DP452" s="61" t="e">
        <f t="shared" si="507"/>
        <v>#DIV/0!</v>
      </c>
      <c r="DQ452" s="61" t="e">
        <f t="shared" si="507"/>
        <v>#DIV/0!</v>
      </c>
      <c r="DR452" s="61" t="e">
        <f t="shared" si="507"/>
        <v>#DIV/0!</v>
      </c>
      <c r="DS452" s="61" t="e">
        <f t="shared" si="507"/>
        <v>#DIV/0!</v>
      </c>
      <c r="DT452" s="61" t="e">
        <f t="shared" si="508"/>
        <v>#DIV/0!</v>
      </c>
      <c r="DU452" s="61" t="e">
        <f t="shared" si="508"/>
        <v>#DIV/0!</v>
      </c>
      <c r="DV452" s="61" t="e">
        <f t="shared" si="508"/>
        <v>#DIV/0!</v>
      </c>
      <c r="DW452" s="61" t="e">
        <f t="shared" si="508"/>
        <v>#DIV/0!</v>
      </c>
      <c r="DX452" s="61" t="e">
        <f t="shared" si="508"/>
        <v>#DIV/0!</v>
      </c>
      <c r="DY452" s="61" t="e">
        <f t="shared" si="508"/>
        <v>#DIV/0!</v>
      </c>
      <c r="DZ452" s="61" t="e">
        <f t="shared" si="512"/>
        <v>#DIV/0!</v>
      </c>
    </row>
    <row r="453" spans="1:130">
      <c r="A453" s="53">
        <v>3</v>
      </c>
      <c r="B453" s="63">
        <f t="shared" si="509"/>
        <v>0.375</v>
      </c>
      <c r="C453" s="53">
        <v>2003</v>
      </c>
      <c r="D453" s="64">
        <f t="shared" si="513"/>
        <v>0</v>
      </c>
      <c r="E453" s="64">
        <f t="shared" ref="E453:E471" si="514">VLOOKUP($C$67,$D$3:$K$63,$A$74,0)*(B452-B451)</f>
        <v>0</v>
      </c>
      <c r="F453" s="64">
        <f>VLOOKUP($C$68,$D$3:$K$63,$A$74,0)*(B451-B450)</f>
        <v>0</v>
      </c>
      <c r="G453" s="64">
        <f>VLOOKUP($C$69,$D$3:$K$63,$A$74,0)*B450</f>
        <v>0</v>
      </c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54">
        <f t="shared" si="510"/>
        <v>0</v>
      </c>
      <c r="BP453" s="53">
        <v>2003</v>
      </c>
      <c r="BQ453" s="61" t="e">
        <f t="shared" si="511"/>
        <v>#DIV/0!</v>
      </c>
      <c r="BR453" s="61" t="e">
        <f t="shared" si="504"/>
        <v>#DIV/0!</v>
      </c>
      <c r="BS453" s="61" t="e">
        <f t="shared" si="504"/>
        <v>#DIV/0!</v>
      </c>
      <c r="BT453" s="61" t="e">
        <f t="shared" si="504"/>
        <v>#DIV/0!</v>
      </c>
      <c r="BU453" s="61" t="e">
        <f t="shared" si="504"/>
        <v>#DIV/0!</v>
      </c>
      <c r="BV453" s="61" t="e">
        <f t="shared" si="504"/>
        <v>#DIV/0!</v>
      </c>
      <c r="BW453" s="61" t="e">
        <f t="shared" si="504"/>
        <v>#DIV/0!</v>
      </c>
      <c r="BX453" s="61" t="e">
        <f t="shared" si="504"/>
        <v>#DIV/0!</v>
      </c>
      <c r="BY453" s="61" t="e">
        <f t="shared" si="504"/>
        <v>#DIV/0!</v>
      </c>
      <c r="BZ453" s="61" t="e">
        <f t="shared" si="504"/>
        <v>#DIV/0!</v>
      </c>
      <c r="CA453" s="61" t="e">
        <f t="shared" si="504"/>
        <v>#DIV/0!</v>
      </c>
      <c r="CB453" s="61" t="e">
        <f t="shared" si="504"/>
        <v>#DIV/0!</v>
      </c>
      <c r="CC453" s="61" t="e">
        <f t="shared" si="504"/>
        <v>#DIV/0!</v>
      </c>
      <c r="CD453" s="61" t="e">
        <f t="shared" si="504"/>
        <v>#DIV/0!</v>
      </c>
      <c r="CE453" s="61" t="e">
        <f t="shared" si="504"/>
        <v>#DIV/0!</v>
      </c>
      <c r="CF453" s="61" t="e">
        <f t="shared" si="504"/>
        <v>#DIV/0!</v>
      </c>
      <c r="CG453" s="61" t="e">
        <f t="shared" si="504"/>
        <v>#DIV/0!</v>
      </c>
      <c r="CH453" s="61" t="e">
        <f t="shared" si="505"/>
        <v>#DIV/0!</v>
      </c>
      <c r="CI453" s="61" t="e">
        <f t="shared" si="505"/>
        <v>#DIV/0!</v>
      </c>
      <c r="CJ453" s="61" t="e">
        <f t="shared" si="505"/>
        <v>#DIV/0!</v>
      </c>
      <c r="CK453" s="61" t="e">
        <f t="shared" si="505"/>
        <v>#DIV/0!</v>
      </c>
      <c r="CL453" s="61" t="e">
        <f t="shared" si="505"/>
        <v>#DIV/0!</v>
      </c>
      <c r="CM453" s="61" t="e">
        <f t="shared" si="505"/>
        <v>#DIV/0!</v>
      </c>
      <c r="CN453" s="61" t="e">
        <f t="shared" si="506"/>
        <v>#DIV/0!</v>
      </c>
      <c r="CO453" s="61" t="e">
        <f t="shared" si="506"/>
        <v>#DIV/0!</v>
      </c>
      <c r="CP453" s="61" t="e">
        <f t="shared" si="506"/>
        <v>#DIV/0!</v>
      </c>
      <c r="CQ453" s="61" t="e">
        <f t="shared" si="506"/>
        <v>#DIV/0!</v>
      </c>
      <c r="CR453" s="61" t="e">
        <f t="shared" si="506"/>
        <v>#DIV/0!</v>
      </c>
      <c r="CS453" s="61" t="e">
        <f t="shared" si="506"/>
        <v>#DIV/0!</v>
      </c>
      <c r="CT453" s="61" t="e">
        <f t="shared" si="506"/>
        <v>#DIV/0!</v>
      </c>
      <c r="CU453" s="61" t="e">
        <f t="shared" si="506"/>
        <v>#DIV/0!</v>
      </c>
      <c r="CV453" s="61" t="e">
        <f t="shared" si="506"/>
        <v>#DIV/0!</v>
      </c>
      <c r="CW453" s="61" t="e">
        <f t="shared" si="506"/>
        <v>#DIV/0!</v>
      </c>
      <c r="CX453" s="61" t="e">
        <f t="shared" si="506"/>
        <v>#DIV/0!</v>
      </c>
      <c r="CY453" s="61" t="e">
        <f t="shared" si="506"/>
        <v>#DIV/0!</v>
      </c>
      <c r="CZ453" s="61" t="e">
        <f t="shared" si="506"/>
        <v>#DIV/0!</v>
      </c>
      <c r="DA453" s="61" t="e">
        <f t="shared" si="506"/>
        <v>#DIV/0!</v>
      </c>
      <c r="DB453" s="61" t="e">
        <f t="shared" si="506"/>
        <v>#DIV/0!</v>
      </c>
      <c r="DC453" s="61" t="e">
        <f t="shared" si="506"/>
        <v>#DIV/0!</v>
      </c>
      <c r="DD453" s="61" t="e">
        <f t="shared" si="507"/>
        <v>#DIV/0!</v>
      </c>
      <c r="DE453" s="61" t="e">
        <f t="shared" si="507"/>
        <v>#DIV/0!</v>
      </c>
      <c r="DF453" s="61" t="e">
        <f t="shared" si="507"/>
        <v>#DIV/0!</v>
      </c>
      <c r="DG453" s="61" t="e">
        <f t="shared" si="507"/>
        <v>#DIV/0!</v>
      </c>
      <c r="DH453" s="61" t="e">
        <f t="shared" si="507"/>
        <v>#DIV/0!</v>
      </c>
      <c r="DI453" s="61" t="e">
        <f t="shared" si="507"/>
        <v>#DIV/0!</v>
      </c>
      <c r="DJ453" s="61" t="e">
        <f t="shared" si="507"/>
        <v>#DIV/0!</v>
      </c>
      <c r="DK453" s="61" t="e">
        <f t="shared" si="507"/>
        <v>#DIV/0!</v>
      </c>
      <c r="DL453" s="61" t="e">
        <f t="shared" si="507"/>
        <v>#DIV/0!</v>
      </c>
      <c r="DM453" s="61" t="e">
        <f t="shared" si="507"/>
        <v>#DIV/0!</v>
      </c>
      <c r="DN453" s="61" t="e">
        <f t="shared" si="507"/>
        <v>#DIV/0!</v>
      </c>
      <c r="DO453" s="61" t="e">
        <f t="shared" si="507"/>
        <v>#DIV/0!</v>
      </c>
      <c r="DP453" s="61" t="e">
        <f t="shared" si="507"/>
        <v>#DIV/0!</v>
      </c>
      <c r="DQ453" s="61" t="e">
        <f t="shared" si="507"/>
        <v>#DIV/0!</v>
      </c>
      <c r="DR453" s="61" t="e">
        <f t="shared" si="507"/>
        <v>#DIV/0!</v>
      </c>
      <c r="DS453" s="61" t="e">
        <f t="shared" si="507"/>
        <v>#DIV/0!</v>
      </c>
      <c r="DT453" s="61" t="e">
        <f t="shared" si="508"/>
        <v>#DIV/0!</v>
      </c>
      <c r="DU453" s="61" t="e">
        <f t="shared" si="508"/>
        <v>#DIV/0!</v>
      </c>
      <c r="DV453" s="61" t="e">
        <f t="shared" si="508"/>
        <v>#DIV/0!</v>
      </c>
      <c r="DW453" s="61" t="e">
        <f t="shared" si="508"/>
        <v>#DIV/0!</v>
      </c>
      <c r="DX453" s="61" t="e">
        <f t="shared" si="508"/>
        <v>#DIV/0!</v>
      </c>
      <c r="DY453" s="61" t="e">
        <f t="shared" si="508"/>
        <v>#DIV/0!</v>
      </c>
      <c r="DZ453" s="61" t="e">
        <f t="shared" si="512"/>
        <v>#DIV/0!</v>
      </c>
    </row>
    <row r="454" spans="1:130">
      <c r="A454" s="53">
        <v>4</v>
      </c>
      <c r="B454" s="63">
        <f t="shared" si="509"/>
        <v>0.5</v>
      </c>
      <c r="C454" s="53">
        <v>2004</v>
      </c>
      <c r="D454" s="64">
        <f t="shared" si="513"/>
        <v>0</v>
      </c>
      <c r="E454" s="64">
        <f t="shared" si="514"/>
        <v>0</v>
      </c>
      <c r="F454" s="64">
        <f t="shared" ref="F454:F472" si="515">VLOOKUP($C$68,$D$3:$K$63,$A$74,0)*(B452-B451)</f>
        <v>0</v>
      </c>
      <c r="G454" s="64">
        <f>VLOOKUP($C$69,$D$3:$K$63,$A$74,0)*(B451-B450)</f>
        <v>0</v>
      </c>
      <c r="H454" s="64">
        <f>VLOOKUP($C$70,$D$3:$K$63,$A$74,0)*B450</f>
        <v>0</v>
      </c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54">
        <f t="shared" si="510"/>
        <v>0</v>
      </c>
      <c r="BP454" s="53">
        <v>2004</v>
      </c>
      <c r="BQ454" s="61" t="e">
        <f t="shared" si="511"/>
        <v>#DIV/0!</v>
      </c>
      <c r="BR454" s="61" t="e">
        <f t="shared" si="504"/>
        <v>#DIV/0!</v>
      </c>
      <c r="BS454" s="61" t="e">
        <f t="shared" si="504"/>
        <v>#DIV/0!</v>
      </c>
      <c r="BT454" s="61" t="e">
        <f t="shared" si="504"/>
        <v>#DIV/0!</v>
      </c>
      <c r="BU454" s="61" t="e">
        <f t="shared" si="504"/>
        <v>#DIV/0!</v>
      </c>
      <c r="BV454" s="61" t="e">
        <f t="shared" si="504"/>
        <v>#DIV/0!</v>
      </c>
      <c r="BW454" s="61" t="e">
        <f t="shared" si="504"/>
        <v>#DIV/0!</v>
      </c>
      <c r="BX454" s="61" t="e">
        <f t="shared" si="504"/>
        <v>#DIV/0!</v>
      </c>
      <c r="BY454" s="61" t="e">
        <f t="shared" si="504"/>
        <v>#DIV/0!</v>
      </c>
      <c r="BZ454" s="61" t="e">
        <f t="shared" si="504"/>
        <v>#DIV/0!</v>
      </c>
      <c r="CA454" s="61" t="e">
        <f t="shared" si="504"/>
        <v>#DIV/0!</v>
      </c>
      <c r="CB454" s="61" t="e">
        <f t="shared" si="504"/>
        <v>#DIV/0!</v>
      </c>
      <c r="CC454" s="61" t="e">
        <f t="shared" si="504"/>
        <v>#DIV/0!</v>
      </c>
      <c r="CD454" s="61" t="e">
        <f t="shared" si="504"/>
        <v>#DIV/0!</v>
      </c>
      <c r="CE454" s="61" t="e">
        <f t="shared" si="504"/>
        <v>#DIV/0!</v>
      </c>
      <c r="CF454" s="61" t="e">
        <f t="shared" si="504"/>
        <v>#DIV/0!</v>
      </c>
      <c r="CG454" s="61" t="e">
        <f t="shared" si="504"/>
        <v>#DIV/0!</v>
      </c>
      <c r="CH454" s="61" t="e">
        <f t="shared" si="505"/>
        <v>#DIV/0!</v>
      </c>
      <c r="CI454" s="61" t="e">
        <f t="shared" si="505"/>
        <v>#DIV/0!</v>
      </c>
      <c r="CJ454" s="61" t="e">
        <f t="shared" si="505"/>
        <v>#DIV/0!</v>
      </c>
      <c r="CK454" s="61" t="e">
        <f t="shared" si="505"/>
        <v>#DIV/0!</v>
      </c>
      <c r="CL454" s="61" t="e">
        <f t="shared" si="505"/>
        <v>#DIV/0!</v>
      </c>
      <c r="CM454" s="61" t="e">
        <f t="shared" si="505"/>
        <v>#DIV/0!</v>
      </c>
      <c r="CN454" s="61" t="e">
        <f t="shared" si="506"/>
        <v>#DIV/0!</v>
      </c>
      <c r="CO454" s="61" t="e">
        <f t="shared" si="506"/>
        <v>#DIV/0!</v>
      </c>
      <c r="CP454" s="61" t="e">
        <f t="shared" si="506"/>
        <v>#DIV/0!</v>
      </c>
      <c r="CQ454" s="61" t="e">
        <f t="shared" si="506"/>
        <v>#DIV/0!</v>
      </c>
      <c r="CR454" s="61" t="e">
        <f t="shared" si="506"/>
        <v>#DIV/0!</v>
      </c>
      <c r="CS454" s="61" t="e">
        <f t="shared" si="506"/>
        <v>#DIV/0!</v>
      </c>
      <c r="CT454" s="61" t="e">
        <f t="shared" si="506"/>
        <v>#DIV/0!</v>
      </c>
      <c r="CU454" s="61" t="e">
        <f t="shared" si="506"/>
        <v>#DIV/0!</v>
      </c>
      <c r="CV454" s="61" t="e">
        <f t="shared" si="506"/>
        <v>#DIV/0!</v>
      </c>
      <c r="CW454" s="61" t="e">
        <f t="shared" si="506"/>
        <v>#DIV/0!</v>
      </c>
      <c r="CX454" s="61" t="e">
        <f t="shared" si="506"/>
        <v>#DIV/0!</v>
      </c>
      <c r="CY454" s="61" t="e">
        <f t="shared" si="506"/>
        <v>#DIV/0!</v>
      </c>
      <c r="CZ454" s="61" t="e">
        <f t="shared" si="506"/>
        <v>#DIV/0!</v>
      </c>
      <c r="DA454" s="61" t="e">
        <f t="shared" si="506"/>
        <v>#DIV/0!</v>
      </c>
      <c r="DB454" s="61" t="e">
        <f t="shared" si="506"/>
        <v>#DIV/0!</v>
      </c>
      <c r="DC454" s="61" t="e">
        <f t="shared" si="506"/>
        <v>#DIV/0!</v>
      </c>
      <c r="DD454" s="61" t="e">
        <f t="shared" si="507"/>
        <v>#DIV/0!</v>
      </c>
      <c r="DE454" s="61" t="e">
        <f t="shared" si="507"/>
        <v>#DIV/0!</v>
      </c>
      <c r="DF454" s="61" t="e">
        <f t="shared" si="507"/>
        <v>#DIV/0!</v>
      </c>
      <c r="DG454" s="61" t="e">
        <f t="shared" si="507"/>
        <v>#DIV/0!</v>
      </c>
      <c r="DH454" s="61" t="e">
        <f t="shared" si="507"/>
        <v>#DIV/0!</v>
      </c>
      <c r="DI454" s="61" t="e">
        <f t="shared" si="507"/>
        <v>#DIV/0!</v>
      </c>
      <c r="DJ454" s="61" t="e">
        <f t="shared" si="507"/>
        <v>#DIV/0!</v>
      </c>
      <c r="DK454" s="61" t="e">
        <f t="shared" si="507"/>
        <v>#DIV/0!</v>
      </c>
      <c r="DL454" s="61" t="e">
        <f t="shared" si="507"/>
        <v>#DIV/0!</v>
      </c>
      <c r="DM454" s="61" t="e">
        <f t="shared" si="507"/>
        <v>#DIV/0!</v>
      </c>
      <c r="DN454" s="61" t="e">
        <f t="shared" si="507"/>
        <v>#DIV/0!</v>
      </c>
      <c r="DO454" s="61" t="e">
        <f t="shared" si="507"/>
        <v>#DIV/0!</v>
      </c>
      <c r="DP454" s="61" t="e">
        <f t="shared" si="507"/>
        <v>#DIV/0!</v>
      </c>
      <c r="DQ454" s="61" t="e">
        <f t="shared" si="507"/>
        <v>#DIV/0!</v>
      </c>
      <c r="DR454" s="61" t="e">
        <f t="shared" si="507"/>
        <v>#DIV/0!</v>
      </c>
      <c r="DS454" s="61" t="e">
        <f t="shared" si="507"/>
        <v>#DIV/0!</v>
      </c>
      <c r="DT454" s="61" t="e">
        <f t="shared" si="508"/>
        <v>#DIV/0!</v>
      </c>
      <c r="DU454" s="61" t="e">
        <f t="shared" si="508"/>
        <v>#DIV/0!</v>
      </c>
      <c r="DV454" s="61" t="e">
        <f t="shared" si="508"/>
        <v>#DIV/0!</v>
      </c>
      <c r="DW454" s="61" t="e">
        <f t="shared" si="508"/>
        <v>#DIV/0!</v>
      </c>
      <c r="DX454" s="61" t="e">
        <f t="shared" si="508"/>
        <v>#DIV/0!</v>
      </c>
      <c r="DY454" s="61" t="e">
        <f t="shared" si="508"/>
        <v>#DIV/0!</v>
      </c>
      <c r="DZ454" s="61" t="e">
        <f t="shared" si="512"/>
        <v>#DIV/0!</v>
      </c>
    </row>
    <row r="455" spans="1:130">
      <c r="A455" s="53">
        <v>5</v>
      </c>
      <c r="B455" s="63">
        <f t="shared" si="509"/>
        <v>0.625</v>
      </c>
      <c r="C455" s="53">
        <v>2005</v>
      </c>
      <c r="D455" s="64">
        <f t="shared" si="513"/>
        <v>0</v>
      </c>
      <c r="E455" s="64">
        <f t="shared" si="514"/>
        <v>0</v>
      </c>
      <c r="F455" s="64">
        <f t="shared" si="515"/>
        <v>0</v>
      </c>
      <c r="G455" s="64">
        <f t="shared" ref="G455:G473" si="516">VLOOKUP($C$69,$D$3:$K$63,$A$74,0)*(B452-B451)</f>
        <v>0</v>
      </c>
      <c r="H455" s="64">
        <f>VLOOKUP($C$70,$D$3:$K$63,$A$74,0)*(B451-B450)</f>
        <v>0</v>
      </c>
      <c r="I455" s="64">
        <f>VLOOKUP($C$71,$D$3:$K$63,$A$74,0)*B450</f>
        <v>0</v>
      </c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54">
        <f t="shared" si="510"/>
        <v>0</v>
      </c>
      <c r="BP455" s="53">
        <v>2005</v>
      </c>
      <c r="BQ455" s="61" t="e">
        <f t="shared" si="511"/>
        <v>#DIV/0!</v>
      </c>
      <c r="BR455" s="61" t="e">
        <f t="shared" si="504"/>
        <v>#DIV/0!</v>
      </c>
      <c r="BS455" s="61" t="e">
        <f t="shared" si="504"/>
        <v>#DIV/0!</v>
      </c>
      <c r="BT455" s="61" t="e">
        <f t="shared" si="504"/>
        <v>#DIV/0!</v>
      </c>
      <c r="BU455" s="61" t="e">
        <f t="shared" si="504"/>
        <v>#DIV/0!</v>
      </c>
      <c r="BV455" s="61" t="e">
        <f t="shared" si="504"/>
        <v>#DIV/0!</v>
      </c>
      <c r="BW455" s="61" t="e">
        <f t="shared" si="504"/>
        <v>#DIV/0!</v>
      </c>
      <c r="BX455" s="61" t="e">
        <f t="shared" si="504"/>
        <v>#DIV/0!</v>
      </c>
      <c r="BY455" s="61" t="e">
        <f t="shared" si="504"/>
        <v>#DIV/0!</v>
      </c>
      <c r="BZ455" s="61" t="e">
        <f t="shared" si="504"/>
        <v>#DIV/0!</v>
      </c>
      <c r="CA455" s="61" t="e">
        <f t="shared" si="504"/>
        <v>#DIV/0!</v>
      </c>
      <c r="CB455" s="61" t="e">
        <f t="shared" si="504"/>
        <v>#DIV/0!</v>
      </c>
      <c r="CC455" s="61" t="e">
        <f t="shared" si="504"/>
        <v>#DIV/0!</v>
      </c>
      <c r="CD455" s="61" t="e">
        <f t="shared" si="504"/>
        <v>#DIV/0!</v>
      </c>
      <c r="CE455" s="61" t="e">
        <f t="shared" si="504"/>
        <v>#DIV/0!</v>
      </c>
      <c r="CF455" s="61" t="e">
        <f t="shared" si="504"/>
        <v>#DIV/0!</v>
      </c>
      <c r="CG455" s="61" t="e">
        <f t="shared" si="504"/>
        <v>#DIV/0!</v>
      </c>
      <c r="CH455" s="61" t="e">
        <f t="shared" si="505"/>
        <v>#DIV/0!</v>
      </c>
      <c r="CI455" s="61" t="e">
        <f t="shared" si="505"/>
        <v>#DIV/0!</v>
      </c>
      <c r="CJ455" s="61" t="e">
        <f t="shared" si="505"/>
        <v>#DIV/0!</v>
      </c>
      <c r="CK455" s="61" t="e">
        <f t="shared" si="505"/>
        <v>#DIV/0!</v>
      </c>
      <c r="CL455" s="61" t="e">
        <f t="shared" si="505"/>
        <v>#DIV/0!</v>
      </c>
      <c r="CM455" s="61" t="e">
        <f t="shared" si="505"/>
        <v>#DIV/0!</v>
      </c>
      <c r="CN455" s="61" t="e">
        <f t="shared" si="506"/>
        <v>#DIV/0!</v>
      </c>
      <c r="CO455" s="61" t="e">
        <f t="shared" si="506"/>
        <v>#DIV/0!</v>
      </c>
      <c r="CP455" s="61" t="e">
        <f t="shared" si="506"/>
        <v>#DIV/0!</v>
      </c>
      <c r="CQ455" s="61" t="e">
        <f t="shared" si="506"/>
        <v>#DIV/0!</v>
      </c>
      <c r="CR455" s="61" t="e">
        <f t="shared" si="506"/>
        <v>#DIV/0!</v>
      </c>
      <c r="CS455" s="61" t="e">
        <f t="shared" si="506"/>
        <v>#DIV/0!</v>
      </c>
      <c r="CT455" s="61" t="e">
        <f t="shared" si="506"/>
        <v>#DIV/0!</v>
      </c>
      <c r="CU455" s="61" t="e">
        <f t="shared" si="506"/>
        <v>#DIV/0!</v>
      </c>
      <c r="CV455" s="61" t="e">
        <f t="shared" si="506"/>
        <v>#DIV/0!</v>
      </c>
      <c r="CW455" s="61" t="e">
        <f t="shared" si="506"/>
        <v>#DIV/0!</v>
      </c>
      <c r="CX455" s="61" t="e">
        <f t="shared" si="506"/>
        <v>#DIV/0!</v>
      </c>
      <c r="CY455" s="61" t="e">
        <f t="shared" si="506"/>
        <v>#DIV/0!</v>
      </c>
      <c r="CZ455" s="61" t="e">
        <f t="shared" si="506"/>
        <v>#DIV/0!</v>
      </c>
      <c r="DA455" s="61" t="e">
        <f t="shared" si="506"/>
        <v>#DIV/0!</v>
      </c>
      <c r="DB455" s="61" t="e">
        <f t="shared" si="506"/>
        <v>#DIV/0!</v>
      </c>
      <c r="DC455" s="61" t="e">
        <f t="shared" si="506"/>
        <v>#DIV/0!</v>
      </c>
      <c r="DD455" s="61" t="e">
        <f t="shared" si="507"/>
        <v>#DIV/0!</v>
      </c>
      <c r="DE455" s="61" t="e">
        <f t="shared" si="507"/>
        <v>#DIV/0!</v>
      </c>
      <c r="DF455" s="61" t="e">
        <f t="shared" si="507"/>
        <v>#DIV/0!</v>
      </c>
      <c r="DG455" s="61" t="e">
        <f t="shared" si="507"/>
        <v>#DIV/0!</v>
      </c>
      <c r="DH455" s="61" t="e">
        <f t="shared" si="507"/>
        <v>#DIV/0!</v>
      </c>
      <c r="DI455" s="61" t="e">
        <f t="shared" si="507"/>
        <v>#DIV/0!</v>
      </c>
      <c r="DJ455" s="61" t="e">
        <f t="shared" si="507"/>
        <v>#DIV/0!</v>
      </c>
      <c r="DK455" s="61" t="e">
        <f t="shared" si="507"/>
        <v>#DIV/0!</v>
      </c>
      <c r="DL455" s="61" t="e">
        <f t="shared" si="507"/>
        <v>#DIV/0!</v>
      </c>
      <c r="DM455" s="61" t="e">
        <f t="shared" si="507"/>
        <v>#DIV/0!</v>
      </c>
      <c r="DN455" s="61" t="e">
        <f t="shared" si="507"/>
        <v>#DIV/0!</v>
      </c>
      <c r="DO455" s="61" t="e">
        <f t="shared" si="507"/>
        <v>#DIV/0!</v>
      </c>
      <c r="DP455" s="61" t="e">
        <f t="shared" si="507"/>
        <v>#DIV/0!</v>
      </c>
      <c r="DQ455" s="61" t="e">
        <f t="shared" si="507"/>
        <v>#DIV/0!</v>
      </c>
      <c r="DR455" s="61" t="e">
        <f t="shared" si="507"/>
        <v>#DIV/0!</v>
      </c>
      <c r="DS455" s="61" t="e">
        <f t="shared" si="507"/>
        <v>#DIV/0!</v>
      </c>
      <c r="DT455" s="61" t="e">
        <f t="shared" si="508"/>
        <v>#DIV/0!</v>
      </c>
      <c r="DU455" s="61" t="e">
        <f t="shared" si="508"/>
        <v>#DIV/0!</v>
      </c>
      <c r="DV455" s="61" t="e">
        <f t="shared" si="508"/>
        <v>#DIV/0!</v>
      </c>
      <c r="DW455" s="61" t="e">
        <f t="shared" si="508"/>
        <v>#DIV/0!</v>
      </c>
      <c r="DX455" s="61" t="e">
        <f t="shared" si="508"/>
        <v>#DIV/0!</v>
      </c>
      <c r="DY455" s="61" t="e">
        <f t="shared" si="508"/>
        <v>#DIV/0!</v>
      </c>
      <c r="DZ455" s="61" t="e">
        <f t="shared" si="512"/>
        <v>#DIV/0!</v>
      </c>
    </row>
    <row r="456" spans="1:130">
      <c r="A456" s="53">
        <v>6</v>
      </c>
      <c r="B456" s="63">
        <f t="shared" si="509"/>
        <v>0.75</v>
      </c>
      <c r="C456" s="53">
        <v>2006</v>
      </c>
      <c r="D456" s="64">
        <f t="shared" si="513"/>
        <v>0</v>
      </c>
      <c r="E456" s="64">
        <f t="shared" si="514"/>
        <v>0</v>
      </c>
      <c r="F456" s="64">
        <f t="shared" si="515"/>
        <v>0</v>
      </c>
      <c r="G456" s="64">
        <f t="shared" si="516"/>
        <v>0</v>
      </c>
      <c r="H456" s="64">
        <f t="shared" ref="H456:H474" si="517">VLOOKUP($C$70,$D$3:$K$63,$A$74,0)*(B452-B451)</f>
        <v>0</v>
      </c>
      <c r="I456" s="64">
        <f>VLOOKUP($C$71,$D$3:$K$63,$A$74,0)*(B451-B450)</f>
        <v>0</v>
      </c>
      <c r="J456" s="64">
        <f>VLOOKUP($C$72,$D$3:$K$63,$A$74,0)*B450</f>
        <v>0</v>
      </c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54">
        <f t="shared" si="510"/>
        <v>0</v>
      </c>
      <c r="BP456" s="53">
        <v>2006</v>
      </c>
      <c r="BQ456" s="61" t="e">
        <f t="shared" si="511"/>
        <v>#DIV/0!</v>
      </c>
      <c r="BR456" s="61" t="e">
        <f t="shared" si="504"/>
        <v>#DIV/0!</v>
      </c>
      <c r="BS456" s="61" t="e">
        <f t="shared" si="504"/>
        <v>#DIV/0!</v>
      </c>
      <c r="BT456" s="61" t="e">
        <f t="shared" si="504"/>
        <v>#DIV/0!</v>
      </c>
      <c r="BU456" s="61" t="e">
        <f t="shared" si="504"/>
        <v>#DIV/0!</v>
      </c>
      <c r="BV456" s="61" t="e">
        <f t="shared" si="504"/>
        <v>#DIV/0!</v>
      </c>
      <c r="BW456" s="61" t="e">
        <f t="shared" si="504"/>
        <v>#DIV/0!</v>
      </c>
      <c r="BX456" s="61" t="e">
        <f t="shared" si="504"/>
        <v>#DIV/0!</v>
      </c>
      <c r="BY456" s="61" t="e">
        <f t="shared" si="504"/>
        <v>#DIV/0!</v>
      </c>
      <c r="BZ456" s="61" t="e">
        <f t="shared" si="504"/>
        <v>#DIV/0!</v>
      </c>
      <c r="CA456" s="61" t="e">
        <f t="shared" si="504"/>
        <v>#DIV/0!</v>
      </c>
      <c r="CB456" s="61" t="e">
        <f t="shared" si="504"/>
        <v>#DIV/0!</v>
      </c>
      <c r="CC456" s="61" t="e">
        <f t="shared" si="504"/>
        <v>#DIV/0!</v>
      </c>
      <c r="CD456" s="61" t="e">
        <f t="shared" si="504"/>
        <v>#DIV/0!</v>
      </c>
      <c r="CE456" s="61" t="e">
        <f t="shared" si="504"/>
        <v>#DIV/0!</v>
      </c>
      <c r="CF456" s="61" t="e">
        <f t="shared" si="504"/>
        <v>#DIV/0!</v>
      </c>
      <c r="CG456" s="61" t="e">
        <f t="shared" si="504"/>
        <v>#DIV/0!</v>
      </c>
      <c r="CH456" s="61" t="e">
        <f t="shared" si="505"/>
        <v>#DIV/0!</v>
      </c>
      <c r="CI456" s="61" t="e">
        <f t="shared" si="505"/>
        <v>#DIV/0!</v>
      </c>
      <c r="CJ456" s="61" t="e">
        <f t="shared" si="505"/>
        <v>#DIV/0!</v>
      </c>
      <c r="CK456" s="61" t="e">
        <f t="shared" si="505"/>
        <v>#DIV/0!</v>
      </c>
      <c r="CL456" s="61" t="e">
        <f t="shared" si="505"/>
        <v>#DIV/0!</v>
      </c>
      <c r="CM456" s="61" t="e">
        <f t="shared" si="505"/>
        <v>#DIV/0!</v>
      </c>
      <c r="CN456" s="61" t="e">
        <f t="shared" si="506"/>
        <v>#DIV/0!</v>
      </c>
      <c r="CO456" s="61" t="e">
        <f t="shared" si="506"/>
        <v>#DIV/0!</v>
      </c>
      <c r="CP456" s="61" t="e">
        <f t="shared" si="506"/>
        <v>#DIV/0!</v>
      </c>
      <c r="CQ456" s="61" t="e">
        <f t="shared" si="506"/>
        <v>#DIV/0!</v>
      </c>
      <c r="CR456" s="61" t="e">
        <f t="shared" si="506"/>
        <v>#DIV/0!</v>
      </c>
      <c r="CS456" s="61" t="e">
        <f t="shared" si="506"/>
        <v>#DIV/0!</v>
      </c>
      <c r="CT456" s="61" t="e">
        <f t="shared" si="506"/>
        <v>#DIV/0!</v>
      </c>
      <c r="CU456" s="61" t="e">
        <f t="shared" si="506"/>
        <v>#DIV/0!</v>
      </c>
      <c r="CV456" s="61" t="e">
        <f t="shared" si="506"/>
        <v>#DIV/0!</v>
      </c>
      <c r="CW456" s="61" t="e">
        <f t="shared" si="506"/>
        <v>#DIV/0!</v>
      </c>
      <c r="CX456" s="61" t="e">
        <f t="shared" si="506"/>
        <v>#DIV/0!</v>
      </c>
      <c r="CY456" s="61" t="e">
        <f t="shared" si="506"/>
        <v>#DIV/0!</v>
      </c>
      <c r="CZ456" s="61" t="e">
        <f t="shared" si="506"/>
        <v>#DIV/0!</v>
      </c>
      <c r="DA456" s="61" t="e">
        <f t="shared" si="506"/>
        <v>#DIV/0!</v>
      </c>
      <c r="DB456" s="61" t="e">
        <f t="shared" si="506"/>
        <v>#DIV/0!</v>
      </c>
      <c r="DC456" s="61" t="e">
        <f t="shared" si="506"/>
        <v>#DIV/0!</v>
      </c>
      <c r="DD456" s="61" t="e">
        <f t="shared" si="507"/>
        <v>#DIV/0!</v>
      </c>
      <c r="DE456" s="61" t="e">
        <f t="shared" si="507"/>
        <v>#DIV/0!</v>
      </c>
      <c r="DF456" s="61" t="e">
        <f t="shared" si="507"/>
        <v>#DIV/0!</v>
      </c>
      <c r="DG456" s="61" t="e">
        <f t="shared" si="507"/>
        <v>#DIV/0!</v>
      </c>
      <c r="DH456" s="61" t="e">
        <f t="shared" si="507"/>
        <v>#DIV/0!</v>
      </c>
      <c r="DI456" s="61" t="e">
        <f t="shared" si="507"/>
        <v>#DIV/0!</v>
      </c>
      <c r="DJ456" s="61" t="e">
        <f t="shared" si="507"/>
        <v>#DIV/0!</v>
      </c>
      <c r="DK456" s="61" t="e">
        <f t="shared" si="507"/>
        <v>#DIV/0!</v>
      </c>
      <c r="DL456" s="61" t="e">
        <f t="shared" si="507"/>
        <v>#DIV/0!</v>
      </c>
      <c r="DM456" s="61" t="e">
        <f t="shared" si="507"/>
        <v>#DIV/0!</v>
      </c>
      <c r="DN456" s="61" t="e">
        <f t="shared" si="507"/>
        <v>#DIV/0!</v>
      </c>
      <c r="DO456" s="61" t="e">
        <f t="shared" si="507"/>
        <v>#DIV/0!</v>
      </c>
      <c r="DP456" s="61" t="e">
        <f t="shared" si="507"/>
        <v>#DIV/0!</v>
      </c>
      <c r="DQ456" s="61" t="e">
        <f t="shared" si="507"/>
        <v>#DIV/0!</v>
      </c>
      <c r="DR456" s="61" t="e">
        <f t="shared" si="507"/>
        <v>#DIV/0!</v>
      </c>
      <c r="DS456" s="61" t="e">
        <f t="shared" si="507"/>
        <v>#DIV/0!</v>
      </c>
      <c r="DT456" s="61" t="e">
        <f t="shared" si="508"/>
        <v>#DIV/0!</v>
      </c>
      <c r="DU456" s="61" t="e">
        <f t="shared" si="508"/>
        <v>#DIV/0!</v>
      </c>
      <c r="DV456" s="61" t="e">
        <f t="shared" si="508"/>
        <v>#DIV/0!</v>
      </c>
      <c r="DW456" s="61" t="e">
        <f t="shared" si="508"/>
        <v>#DIV/0!</v>
      </c>
      <c r="DX456" s="61" t="e">
        <f t="shared" si="508"/>
        <v>#DIV/0!</v>
      </c>
      <c r="DY456" s="61" t="e">
        <f t="shared" si="508"/>
        <v>#DIV/0!</v>
      </c>
      <c r="DZ456" s="61" t="e">
        <f t="shared" si="512"/>
        <v>#DIV/0!</v>
      </c>
    </row>
    <row r="457" spans="1:130">
      <c r="A457" s="53">
        <v>7</v>
      </c>
      <c r="B457" s="63">
        <f t="shared" si="509"/>
        <v>0.875</v>
      </c>
      <c r="C457" s="53">
        <v>2007</v>
      </c>
      <c r="D457" s="64">
        <f t="shared" si="513"/>
        <v>0</v>
      </c>
      <c r="E457" s="64">
        <f t="shared" si="514"/>
        <v>0</v>
      </c>
      <c r="F457" s="64">
        <f t="shared" si="515"/>
        <v>0</v>
      </c>
      <c r="G457" s="64">
        <f t="shared" si="516"/>
        <v>0</v>
      </c>
      <c r="H457" s="64">
        <f t="shared" si="517"/>
        <v>0</v>
      </c>
      <c r="I457" s="64">
        <f t="shared" ref="I457:I475" si="518">VLOOKUP($C$71,$D$3:$K$63,$A$74,0)*(B452-B451)</f>
        <v>0</v>
      </c>
      <c r="J457" s="64">
        <f>VLOOKUP($C$72,$D$3:$K$63,$A$74,0)*(B451-B450)</f>
        <v>0</v>
      </c>
      <c r="K457" s="64">
        <f>VLOOKUP($C$73,$D$3:$K$63,$A$74,0)*B450</f>
        <v>0</v>
      </c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54">
        <f t="shared" si="510"/>
        <v>0</v>
      </c>
      <c r="BP457" s="53">
        <v>2007</v>
      </c>
      <c r="BQ457" s="61" t="e">
        <f t="shared" si="511"/>
        <v>#DIV/0!</v>
      </c>
      <c r="BR457" s="61" t="e">
        <f t="shared" si="504"/>
        <v>#DIV/0!</v>
      </c>
      <c r="BS457" s="61" t="e">
        <f t="shared" si="504"/>
        <v>#DIV/0!</v>
      </c>
      <c r="BT457" s="61" t="e">
        <f t="shared" si="504"/>
        <v>#DIV/0!</v>
      </c>
      <c r="BU457" s="61" t="e">
        <f t="shared" si="504"/>
        <v>#DIV/0!</v>
      </c>
      <c r="BV457" s="61" t="e">
        <f t="shared" si="504"/>
        <v>#DIV/0!</v>
      </c>
      <c r="BW457" s="61" t="e">
        <f t="shared" si="504"/>
        <v>#DIV/0!</v>
      </c>
      <c r="BX457" s="61" t="e">
        <f t="shared" si="504"/>
        <v>#DIV/0!</v>
      </c>
      <c r="BY457" s="61" t="e">
        <f t="shared" si="504"/>
        <v>#DIV/0!</v>
      </c>
      <c r="BZ457" s="61" t="e">
        <f t="shared" si="504"/>
        <v>#DIV/0!</v>
      </c>
      <c r="CA457" s="61" t="e">
        <f t="shared" si="504"/>
        <v>#DIV/0!</v>
      </c>
      <c r="CB457" s="61" t="e">
        <f t="shared" si="504"/>
        <v>#DIV/0!</v>
      </c>
      <c r="CC457" s="61" t="e">
        <f t="shared" si="504"/>
        <v>#DIV/0!</v>
      </c>
      <c r="CD457" s="61" t="e">
        <f t="shared" si="504"/>
        <v>#DIV/0!</v>
      </c>
      <c r="CE457" s="61" t="e">
        <f t="shared" si="504"/>
        <v>#DIV/0!</v>
      </c>
      <c r="CF457" s="61" t="e">
        <f t="shared" si="504"/>
        <v>#DIV/0!</v>
      </c>
      <c r="CG457" s="61" t="e">
        <f t="shared" si="504"/>
        <v>#DIV/0!</v>
      </c>
      <c r="CH457" s="61" t="e">
        <f t="shared" si="505"/>
        <v>#DIV/0!</v>
      </c>
      <c r="CI457" s="61" t="e">
        <f t="shared" si="505"/>
        <v>#DIV/0!</v>
      </c>
      <c r="CJ457" s="61" t="e">
        <f t="shared" si="505"/>
        <v>#DIV/0!</v>
      </c>
      <c r="CK457" s="61" t="e">
        <f t="shared" si="505"/>
        <v>#DIV/0!</v>
      </c>
      <c r="CL457" s="61" t="e">
        <f t="shared" si="505"/>
        <v>#DIV/0!</v>
      </c>
      <c r="CM457" s="61" t="e">
        <f t="shared" si="505"/>
        <v>#DIV/0!</v>
      </c>
      <c r="CN457" s="61" t="e">
        <f t="shared" si="506"/>
        <v>#DIV/0!</v>
      </c>
      <c r="CO457" s="61" t="e">
        <f t="shared" si="506"/>
        <v>#DIV/0!</v>
      </c>
      <c r="CP457" s="61" t="e">
        <f t="shared" si="506"/>
        <v>#DIV/0!</v>
      </c>
      <c r="CQ457" s="61" t="e">
        <f t="shared" si="506"/>
        <v>#DIV/0!</v>
      </c>
      <c r="CR457" s="61" t="e">
        <f t="shared" si="506"/>
        <v>#DIV/0!</v>
      </c>
      <c r="CS457" s="61" t="e">
        <f t="shared" si="506"/>
        <v>#DIV/0!</v>
      </c>
      <c r="CT457" s="61" t="e">
        <f t="shared" si="506"/>
        <v>#DIV/0!</v>
      </c>
      <c r="CU457" s="61" t="e">
        <f t="shared" si="506"/>
        <v>#DIV/0!</v>
      </c>
      <c r="CV457" s="61" t="e">
        <f t="shared" si="506"/>
        <v>#DIV/0!</v>
      </c>
      <c r="CW457" s="61" t="e">
        <f t="shared" si="506"/>
        <v>#DIV/0!</v>
      </c>
      <c r="CX457" s="61" t="e">
        <f t="shared" si="506"/>
        <v>#DIV/0!</v>
      </c>
      <c r="CY457" s="61" t="e">
        <f t="shared" si="506"/>
        <v>#DIV/0!</v>
      </c>
      <c r="CZ457" s="61" t="e">
        <f t="shared" si="506"/>
        <v>#DIV/0!</v>
      </c>
      <c r="DA457" s="61" t="e">
        <f t="shared" si="506"/>
        <v>#DIV/0!</v>
      </c>
      <c r="DB457" s="61" t="e">
        <f t="shared" si="506"/>
        <v>#DIV/0!</v>
      </c>
      <c r="DC457" s="61" t="e">
        <f t="shared" si="506"/>
        <v>#DIV/0!</v>
      </c>
      <c r="DD457" s="61" t="e">
        <f t="shared" si="507"/>
        <v>#DIV/0!</v>
      </c>
      <c r="DE457" s="61" t="e">
        <f t="shared" si="507"/>
        <v>#DIV/0!</v>
      </c>
      <c r="DF457" s="61" t="e">
        <f t="shared" si="507"/>
        <v>#DIV/0!</v>
      </c>
      <c r="DG457" s="61" t="e">
        <f t="shared" si="507"/>
        <v>#DIV/0!</v>
      </c>
      <c r="DH457" s="61" t="e">
        <f t="shared" si="507"/>
        <v>#DIV/0!</v>
      </c>
      <c r="DI457" s="61" t="e">
        <f t="shared" si="507"/>
        <v>#DIV/0!</v>
      </c>
      <c r="DJ457" s="61" t="e">
        <f t="shared" si="507"/>
        <v>#DIV/0!</v>
      </c>
      <c r="DK457" s="61" t="e">
        <f t="shared" si="507"/>
        <v>#DIV/0!</v>
      </c>
      <c r="DL457" s="61" t="e">
        <f t="shared" si="507"/>
        <v>#DIV/0!</v>
      </c>
      <c r="DM457" s="61" t="e">
        <f t="shared" si="507"/>
        <v>#DIV/0!</v>
      </c>
      <c r="DN457" s="61" t="e">
        <f t="shared" si="507"/>
        <v>#DIV/0!</v>
      </c>
      <c r="DO457" s="61" t="e">
        <f t="shared" si="507"/>
        <v>#DIV/0!</v>
      </c>
      <c r="DP457" s="61" t="e">
        <f t="shared" si="507"/>
        <v>#DIV/0!</v>
      </c>
      <c r="DQ457" s="61" t="e">
        <f t="shared" si="507"/>
        <v>#DIV/0!</v>
      </c>
      <c r="DR457" s="61" t="e">
        <f t="shared" si="507"/>
        <v>#DIV/0!</v>
      </c>
      <c r="DS457" s="61" t="e">
        <f t="shared" si="507"/>
        <v>#DIV/0!</v>
      </c>
      <c r="DT457" s="61" t="e">
        <f t="shared" si="508"/>
        <v>#DIV/0!</v>
      </c>
      <c r="DU457" s="61" t="e">
        <f t="shared" si="508"/>
        <v>#DIV/0!</v>
      </c>
      <c r="DV457" s="61" t="e">
        <f t="shared" si="508"/>
        <v>#DIV/0!</v>
      </c>
      <c r="DW457" s="61" t="e">
        <f t="shared" si="508"/>
        <v>#DIV/0!</v>
      </c>
      <c r="DX457" s="61" t="e">
        <f t="shared" si="508"/>
        <v>#DIV/0!</v>
      </c>
      <c r="DY457" s="61" t="e">
        <f t="shared" si="508"/>
        <v>#DIV/0!</v>
      </c>
      <c r="DZ457" s="61" t="e">
        <f t="shared" si="512"/>
        <v>#DIV/0!</v>
      </c>
    </row>
    <row r="458" spans="1:130">
      <c r="A458" s="53">
        <v>8</v>
      </c>
      <c r="B458" s="63">
        <f t="shared" si="509"/>
        <v>1</v>
      </c>
      <c r="C458" s="53">
        <v>2008</v>
      </c>
      <c r="D458" s="64">
        <f t="shared" si="513"/>
        <v>0</v>
      </c>
      <c r="E458" s="64">
        <f t="shared" si="514"/>
        <v>0</v>
      </c>
      <c r="F458" s="64">
        <f t="shared" si="515"/>
        <v>0</v>
      </c>
      <c r="G458" s="64">
        <f t="shared" si="516"/>
        <v>0</v>
      </c>
      <c r="H458" s="64">
        <f t="shared" si="517"/>
        <v>0</v>
      </c>
      <c r="I458" s="64">
        <f t="shared" si="518"/>
        <v>0</v>
      </c>
      <c r="J458" s="64">
        <f t="shared" ref="J458:J476" si="519">VLOOKUP($C$72,$D$3:$K$63,$A$74,0)*(B452-B451)</f>
        <v>0</v>
      </c>
      <c r="K458" s="64">
        <f>VLOOKUP($C$73,$D$3:$K$63,$A$74,0)*(B451-B450)</f>
        <v>0</v>
      </c>
      <c r="L458" s="64">
        <f>VLOOKUP($C$74,$D$3:$K$63,$A$74,0)*B450</f>
        <v>0</v>
      </c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54">
        <f t="shared" si="510"/>
        <v>0</v>
      </c>
      <c r="BP458" s="53">
        <v>2008</v>
      </c>
      <c r="BQ458" s="61" t="e">
        <f t="shared" si="511"/>
        <v>#DIV/0!</v>
      </c>
      <c r="BR458" s="61" t="e">
        <f t="shared" si="504"/>
        <v>#DIV/0!</v>
      </c>
      <c r="BS458" s="61" t="e">
        <f t="shared" si="504"/>
        <v>#DIV/0!</v>
      </c>
      <c r="BT458" s="61" t="e">
        <f t="shared" si="504"/>
        <v>#DIV/0!</v>
      </c>
      <c r="BU458" s="61" t="e">
        <f t="shared" si="504"/>
        <v>#DIV/0!</v>
      </c>
      <c r="BV458" s="61" t="e">
        <f t="shared" si="504"/>
        <v>#DIV/0!</v>
      </c>
      <c r="BW458" s="61" t="e">
        <f t="shared" si="504"/>
        <v>#DIV/0!</v>
      </c>
      <c r="BX458" s="61" t="e">
        <f t="shared" si="504"/>
        <v>#DIV/0!</v>
      </c>
      <c r="BY458" s="61" t="e">
        <f t="shared" si="504"/>
        <v>#DIV/0!</v>
      </c>
      <c r="BZ458" s="61" t="e">
        <f t="shared" si="504"/>
        <v>#DIV/0!</v>
      </c>
      <c r="CA458" s="61" t="e">
        <f t="shared" si="504"/>
        <v>#DIV/0!</v>
      </c>
      <c r="CB458" s="61" t="e">
        <f t="shared" si="504"/>
        <v>#DIV/0!</v>
      </c>
      <c r="CC458" s="61" t="e">
        <f t="shared" si="504"/>
        <v>#DIV/0!</v>
      </c>
      <c r="CD458" s="61" t="e">
        <f t="shared" si="504"/>
        <v>#DIV/0!</v>
      </c>
      <c r="CE458" s="61" t="e">
        <f t="shared" si="504"/>
        <v>#DIV/0!</v>
      </c>
      <c r="CF458" s="61" t="e">
        <f t="shared" si="504"/>
        <v>#DIV/0!</v>
      </c>
      <c r="CG458" s="61" t="e">
        <f t="shared" si="504"/>
        <v>#DIV/0!</v>
      </c>
      <c r="CH458" s="61" t="e">
        <f t="shared" si="505"/>
        <v>#DIV/0!</v>
      </c>
      <c r="CI458" s="61" t="e">
        <f t="shared" si="505"/>
        <v>#DIV/0!</v>
      </c>
      <c r="CJ458" s="61" t="e">
        <f t="shared" si="505"/>
        <v>#DIV/0!</v>
      </c>
      <c r="CK458" s="61" t="e">
        <f t="shared" si="505"/>
        <v>#DIV/0!</v>
      </c>
      <c r="CL458" s="61" t="e">
        <f t="shared" si="505"/>
        <v>#DIV/0!</v>
      </c>
      <c r="CM458" s="61" t="e">
        <f t="shared" si="505"/>
        <v>#DIV/0!</v>
      </c>
      <c r="CN458" s="61" t="e">
        <f t="shared" si="506"/>
        <v>#DIV/0!</v>
      </c>
      <c r="CO458" s="61" t="e">
        <f t="shared" si="506"/>
        <v>#DIV/0!</v>
      </c>
      <c r="CP458" s="61" t="e">
        <f t="shared" si="506"/>
        <v>#DIV/0!</v>
      </c>
      <c r="CQ458" s="61" t="e">
        <f t="shared" si="506"/>
        <v>#DIV/0!</v>
      </c>
      <c r="CR458" s="61" t="e">
        <f t="shared" si="506"/>
        <v>#DIV/0!</v>
      </c>
      <c r="CS458" s="61" t="e">
        <f t="shared" si="506"/>
        <v>#DIV/0!</v>
      </c>
      <c r="CT458" s="61" t="e">
        <f t="shared" si="506"/>
        <v>#DIV/0!</v>
      </c>
      <c r="CU458" s="61" t="e">
        <f t="shared" si="506"/>
        <v>#DIV/0!</v>
      </c>
      <c r="CV458" s="61" t="e">
        <f t="shared" si="506"/>
        <v>#DIV/0!</v>
      </c>
      <c r="CW458" s="61" t="e">
        <f t="shared" si="506"/>
        <v>#DIV/0!</v>
      </c>
      <c r="CX458" s="61" t="e">
        <f t="shared" si="506"/>
        <v>#DIV/0!</v>
      </c>
      <c r="CY458" s="61" t="e">
        <f t="shared" si="506"/>
        <v>#DIV/0!</v>
      </c>
      <c r="CZ458" s="61" t="e">
        <f t="shared" si="506"/>
        <v>#DIV/0!</v>
      </c>
      <c r="DA458" s="61" t="e">
        <f t="shared" si="506"/>
        <v>#DIV/0!</v>
      </c>
      <c r="DB458" s="61" t="e">
        <f t="shared" si="506"/>
        <v>#DIV/0!</v>
      </c>
      <c r="DC458" s="61" t="e">
        <f t="shared" si="506"/>
        <v>#DIV/0!</v>
      </c>
      <c r="DD458" s="61" t="e">
        <f t="shared" si="507"/>
        <v>#DIV/0!</v>
      </c>
      <c r="DE458" s="61" t="e">
        <f t="shared" si="507"/>
        <v>#DIV/0!</v>
      </c>
      <c r="DF458" s="61" t="e">
        <f t="shared" si="507"/>
        <v>#DIV/0!</v>
      </c>
      <c r="DG458" s="61" t="e">
        <f t="shared" si="507"/>
        <v>#DIV/0!</v>
      </c>
      <c r="DH458" s="61" t="e">
        <f t="shared" si="507"/>
        <v>#DIV/0!</v>
      </c>
      <c r="DI458" s="61" t="e">
        <f t="shared" si="507"/>
        <v>#DIV/0!</v>
      </c>
      <c r="DJ458" s="61" t="e">
        <f t="shared" si="507"/>
        <v>#DIV/0!</v>
      </c>
      <c r="DK458" s="61" t="e">
        <f t="shared" si="507"/>
        <v>#DIV/0!</v>
      </c>
      <c r="DL458" s="61" t="e">
        <f t="shared" si="507"/>
        <v>#DIV/0!</v>
      </c>
      <c r="DM458" s="61" t="e">
        <f t="shared" si="507"/>
        <v>#DIV/0!</v>
      </c>
      <c r="DN458" s="61" t="e">
        <f t="shared" si="507"/>
        <v>#DIV/0!</v>
      </c>
      <c r="DO458" s="61" t="e">
        <f t="shared" si="507"/>
        <v>#DIV/0!</v>
      </c>
      <c r="DP458" s="61" t="e">
        <f t="shared" si="507"/>
        <v>#DIV/0!</v>
      </c>
      <c r="DQ458" s="61" t="e">
        <f t="shared" si="507"/>
        <v>#DIV/0!</v>
      </c>
      <c r="DR458" s="61" t="e">
        <f t="shared" si="507"/>
        <v>#DIV/0!</v>
      </c>
      <c r="DS458" s="61" t="e">
        <f t="shared" si="507"/>
        <v>#DIV/0!</v>
      </c>
      <c r="DT458" s="61" t="e">
        <f t="shared" si="508"/>
        <v>#DIV/0!</v>
      </c>
      <c r="DU458" s="61" t="e">
        <f t="shared" si="508"/>
        <v>#DIV/0!</v>
      </c>
      <c r="DV458" s="61" t="e">
        <f t="shared" si="508"/>
        <v>#DIV/0!</v>
      </c>
      <c r="DW458" s="61" t="e">
        <f t="shared" si="508"/>
        <v>#DIV/0!</v>
      </c>
      <c r="DX458" s="61" t="e">
        <f t="shared" si="508"/>
        <v>#DIV/0!</v>
      </c>
      <c r="DY458" s="61" t="e">
        <f t="shared" si="508"/>
        <v>#DIV/0!</v>
      </c>
      <c r="DZ458" s="61" t="e">
        <f t="shared" si="512"/>
        <v>#DIV/0!</v>
      </c>
    </row>
    <row r="459" spans="1:130">
      <c r="A459" s="53">
        <v>9</v>
      </c>
      <c r="B459" s="63">
        <f t="shared" si="509"/>
        <v>1</v>
      </c>
      <c r="C459" s="53">
        <v>2009</v>
      </c>
      <c r="D459" s="64">
        <f t="shared" si="513"/>
        <v>0</v>
      </c>
      <c r="E459" s="64">
        <f t="shared" si="514"/>
        <v>0</v>
      </c>
      <c r="F459" s="64">
        <f t="shared" si="515"/>
        <v>0</v>
      </c>
      <c r="G459" s="64">
        <f t="shared" si="516"/>
        <v>0</v>
      </c>
      <c r="H459" s="64">
        <f t="shared" si="517"/>
        <v>0</v>
      </c>
      <c r="I459" s="64">
        <f t="shared" si="518"/>
        <v>0</v>
      </c>
      <c r="J459" s="64">
        <f t="shared" si="519"/>
        <v>0</v>
      </c>
      <c r="K459" s="64">
        <f t="shared" ref="K459:K477" si="520">VLOOKUP($C$73,$D$3:$K$63,$A$74,0)*(B452-B451)</f>
        <v>0</v>
      </c>
      <c r="L459" s="64">
        <f>VLOOKUP($C$74,$D$3:$K$63,$A$74,0)*(B451-B450)</f>
        <v>0</v>
      </c>
      <c r="M459" s="64">
        <f>VLOOKUP($C$75,$D$3:$K$63,$A$74,0)*B450</f>
        <v>0</v>
      </c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54">
        <f t="shared" si="510"/>
        <v>0</v>
      </c>
      <c r="BP459" s="53">
        <v>2009</v>
      </c>
      <c r="BQ459" s="61" t="e">
        <f t="shared" si="511"/>
        <v>#DIV/0!</v>
      </c>
      <c r="BR459" s="61" t="e">
        <f t="shared" si="504"/>
        <v>#DIV/0!</v>
      </c>
      <c r="BS459" s="61" t="e">
        <f t="shared" si="504"/>
        <v>#DIV/0!</v>
      </c>
      <c r="BT459" s="61" t="e">
        <f t="shared" si="504"/>
        <v>#DIV/0!</v>
      </c>
      <c r="BU459" s="61" t="e">
        <f t="shared" si="504"/>
        <v>#DIV/0!</v>
      </c>
      <c r="BV459" s="61" t="e">
        <f t="shared" si="504"/>
        <v>#DIV/0!</v>
      </c>
      <c r="BW459" s="61" t="e">
        <f t="shared" si="504"/>
        <v>#DIV/0!</v>
      </c>
      <c r="BX459" s="61" t="e">
        <f t="shared" si="504"/>
        <v>#DIV/0!</v>
      </c>
      <c r="BY459" s="61" t="e">
        <f t="shared" si="504"/>
        <v>#DIV/0!</v>
      </c>
      <c r="BZ459" s="61" t="e">
        <f t="shared" si="504"/>
        <v>#DIV/0!</v>
      </c>
      <c r="CA459" s="61" t="e">
        <f t="shared" si="504"/>
        <v>#DIV/0!</v>
      </c>
      <c r="CB459" s="61" t="e">
        <f t="shared" si="504"/>
        <v>#DIV/0!</v>
      </c>
      <c r="CC459" s="61" t="e">
        <f t="shared" si="504"/>
        <v>#DIV/0!</v>
      </c>
      <c r="CD459" s="61" t="e">
        <f t="shared" si="504"/>
        <v>#DIV/0!</v>
      </c>
      <c r="CE459" s="61" t="e">
        <f t="shared" si="504"/>
        <v>#DIV/0!</v>
      </c>
      <c r="CF459" s="61" t="e">
        <f t="shared" si="504"/>
        <v>#DIV/0!</v>
      </c>
      <c r="CG459" s="61" t="e">
        <f t="shared" si="504"/>
        <v>#DIV/0!</v>
      </c>
      <c r="CH459" s="61" t="e">
        <f t="shared" si="505"/>
        <v>#DIV/0!</v>
      </c>
      <c r="CI459" s="61" t="e">
        <f t="shared" si="505"/>
        <v>#DIV/0!</v>
      </c>
      <c r="CJ459" s="61" t="e">
        <f t="shared" si="505"/>
        <v>#DIV/0!</v>
      </c>
      <c r="CK459" s="61" t="e">
        <f t="shared" si="505"/>
        <v>#DIV/0!</v>
      </c>
      <c r="CL459" s="61" t="e">
        <f t="shared" si="505"/>
        <v>#DIV/0!</v>
      </c>
      <c r="CM459" s="61" t="e">
        <f t="shared" si="505"/>
        <v>#DIV/0!</v>
      </c>
      <c r="CN459" s="61" t="e">
        <f t="shared" si="506"/>
        <v>#DIV/0!</v>
      </c>
      <c r="CO459" s="61" t="e">
        <f t="shared" si="506"/>
        <v>#DIV/0!</v>
      </c>
      <c r="CP459" s="61" t="e">
        <f t="shared" si="506"/>
        <v>#DIV/0!</v>
      </c>
      <c r="CQ459" s="61" t="e">
        <f t="shared" si="506"/>
        <v>#DIV/0!</v>
      </c>
      <c r="CR459" s="61" t="e">
        <f t="shared" si="506"/>
        <v>#DIV/0!</v>
      </c>
      <c r="CS459" s="61" t="e">
        <f t="shared" si="506"/>
        <v>#DIV/0!</v>
      </c>
      <c r="CT459" s="61" t="e">
        <f t="shared" si="506"/>
        <v>#DIV/0!</v>
      </c>
      <c r="CU459" s="61" t="e">
        <f t="shared" si="506"/>
        <v>#DIV/0!</v>
      </c>
      <c r="CV459" s="61" t="e">
        <f t="shared" si="506"/>
        <v>#DIV/0!</v>
      </c>
      <c r="CW459" s="61" t="e">
        <f t="shared" si="506"/>
        <v>#DIV/0!</v>
      </c>
      <c r="CX459" s="61" t="e">
        <f t="shared" si="506"/>
        <v>#DIV/0!</v>
      </c>
      <c r="CY459" s="61" t="e">
        <f t="shared" si="506"/>
        <v>#DIV/0!</v>
      </c>
      <c r="CZ459" s="61" t="e">
        <f t="shared" si="506"/>
        <v>#DIV/0!</v>
      </c>
      <c r="DA459" s="61" t="e">
        <f t="shared" si="506"/>
        <v>#DIV/0!</v>
      </c>
      <c r="DB459" s="61" t="e">
        <f t="shared" si="506"/>
        <v>#DIV/0!</v>
      </c>
      <c r="DC459" s="61" t="e">
        <f t="shared" si="506"/>
        <v>#DIV/0!</v>
      </c>
      <c r="DD459" s="61" t="e">
        <f t="shared" si="507"/>
        <v>#DIV/0!</v>
      </c>
      <c r="DE459" s="61" t="e">
        <f t="shared" si="507"/>
        <v>#DIV/0!</v>
      </c>
      <c r="DF459" s="61" t="e">
        <f t="shared" si="507"/>
        <v>#DIV/0!</v>
      </c>
      <c r="DG459" s="61" t="e">
        <f t="shared" si="507"/>
        <v>#DIV/0!</v>
      </c>
      <c r="DH459" s="61" t="e">
        <f t="shared" si="507"/>
        <v>#DIV/0!</v>
      </c>
      <c r="DI459" s="61" t="e">
        <f t="shared" si="507"/>
        <v>#DIV/0!</v>
      </c>
      <c r="DJ459" s="61" t="e">
        <f t="shared" si="507"/>
        <v>#DIV/0!</v>
      </c>
      <c r="DK459" s="61" t="e">
        <f t="shared" si="507"/>
        <v>#DIV/0!</v>
      </c>
      <c r="DL459" s="61" t="e">
        <f t="shared" si="507"/>
        <v>#DIV/0!</v>
      </c>
      <c r="DM459" s="61" t="e">
        <f t="shared" si="507"/>
        <v>#DIV/0!</v>
      </c>
      <c r="DN459" s="61" t="e">
        <f t="shared" si="507"/>
        <v>#DIV/0!</v>
      </c>
      <c r="DO459" s="61" t="e">
        <f t="shared" si="507"/>
        <v>#DIV/0!</v>
      </c>
      <c r="DP459" s="61" t="e">
        <f t="shared" si="507"/>
        <v>#DIV/0!</v>
      </c>
      <c r="DQ459" s="61" t="e">
        <f t="shared" si="507"/>
        <v>#DIV/0!</v>
      </c>
      <c r="DR459" s="61" t="e">
        <f t="shared" si="507"/>
        <v>#DIV/0!</v>
      </c>
      <c r="DS459" s="61" t="e">
        <f t="shared" si="507"/>
        <v>#DIV/0!</v>
      </c>
      <c r="DT459" s="61" t="e">
        <f t="shared" si="508"/>
        <v>#DIV/0!</v>
      </c>
      <c r="DU459" s="61" t="e">
        <f t="shared" si="508"/>
        <v>#DIV/0!</v>
      </c>
      <c r="DV459" s="61" t="e">
        <f t="shared" si="508"/>
        <v>#DIV/0!</v>
      </c>
      <c r="DW459" s="61" t="e">
        <f t="shared" si="508"/>
        <v>#DIV/0!</v>
      </c>
      <c r="DX459" s="61" t="e">
        <f t="shared" si="508"/>
        <v>#DIV/0!</v>
      </c>
      <c r="DY459" s="61" t="e">
        <f t="shared" si="508"/>
        <v>#DIV/0!</v>
      </c>
      <c r="DZ459" s="61" t="e">
        <f t="shared" si="512"/>
        <v>#DIV/0!</v>
      </c>
    </row>
    <row r="460" spans="1:130">
      <c r="A460" s="53">
        <v>10</v>
      </c>
      <c r="B460" s="63">
        <f t="shared" si="509"/>
        <v>1</v>
      </c>
      <c r="C460" s="53">
        <v>2010</v>
      </c>
      <c r="D460" s="64">
        <f t="shared" si="513"/>
        <v>0</v>
      </c>
      <c r="E460" s="64">
        <f t="shared" si="514"/>
        <v>0</v>
      </c>
      <c r="F460" s="64">
        <f t="shared" si="515"/>
        <v>0</v>
      </c>
      <c r="G460" s="64">
        <f t="shared" si="516"/>
        <v>0</v>
      </c>
      <c r="H460" s="64">
        <f t="shared" si="517"/>
        <v>0</v>
      </c>
      <c r="I460" s="64">
        <f t="shared" si="518"/>
        <v>0</v>
      </c>
      <c r="J460" s="64">
        <f t="shared" si="519"/>
        <v>0</v>
      </c>
      <c r="K460" s="64">
        <f t="shared" si="520"/>
        <v>0</v>
      </c>
      <c r="L460" s="64">
        <f t="shared" ref="L460:L478" si="521">VLOOKUP($C$74,$D$3:$K$63,$A$74,0)*(B452-B451)</f>
        <v>0</v>
      </c>
      <c r="M460" s="64">
        <f>VLOOKUP($C$75,$D$3:$K$63,$A$74,0)*(B451-B450)</f>
        <v>0</v>
      </c>
      <c r="N460" s="64">
        <f>VLOOKUP($C$76,$D$3:$K$63,$A$74,0)*B450</f>
        <v>0</v>
      </c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54">
        <f t="shared" si="510"/>
        <v>0</v>
      </c>
      <c r="BP460" s="53">
        <v>2010</v>
      </c>
      <c r="BQ460" s="61" t="e">
        <f t="shared" si="511"/>
        <v>#DIV/0!</v>
      </c>
      <c r="BR460" s="61" t="e">
        <f t="shared" si="504"/>
        <v>#DIV/0!</v>
      </c>
      <c r="BS460" s="61" t="e">
        <f t="shared" si="504"/>
        <v>#DIV/0!</v>
      </c>
      <c r="BT460" s="61" t="e">
        <f t="shared" si="504"/>
        <v>#DIV/0!</v>
      </c>
      <c r="BU460" s="61" t="e">
        <f t="shared" si="504"/>
        <v>#DIV/0!</v>
      </c>
      <c r="BV460" s="61" t="e">
        <f t="shared" si="504"/>
        <v>#DIV/0!</v>
      </c>
      <c r="BW460" s="61" t="e">
        <f t="shared" si="504"/>
        <v>#DIV/0!</v>
      </c>
      <c r="BX460" s="61" t="e">
        <f t="shared" si="504"/>
        <v>#DIV/0!</v>
      </c>
      <c r="BY460" s="61" t="e">
        <f t="shared" si="504"/>
        <v>#DIV/0!</v>
      </c>
      <c r="BZ460" s="61" t="e">
        <f t="shared" si="504"/>
        <v>#DIV/0!</v>
      </c>
      <c r="CA460" s="61" t="e">
        <f t="shared" si="504"/>
        <v>#DIV/0!</v>
      </c>
      <c r="CB460" s="61" t="e">
        <f t="shared" si="504"/>
        <v>#DIV/0!</v>
      </c>
      <c r="CC460" s="61" t="e">
        <f t="shared" si="504"/>
        <v>#DIV/0!</v>
      </c>
      <c r="CD460" s="61" t="e">
        <f t="shared" si="504"/>
        <v>#DIV/0!</v>
      </c>
      <c r="CE460" s="61" t="e">
        <f t="shared" si="504"/>
        <v>#DIV/0!</v>
      </c>
      <c r="CF460" s="61" t="e">
        <f t="shared" si="504"/>
        <v>#DIV/0!</v>
      </c>
      <c r="CG460" s="61" t="e">
        <f t="shared" si="504"/>
        <v>#DIV/0!</v>
      </c>
      <c r="CH460" s="61" t="e">
        <f t="shared" si="505"/>
        <v>#DIV/0!</v>
      </c>
      <c r="CI460" s="61" t="e">
        <f t="shared" si="505"/>
        <v>#DIV/0!</v>
      </c>
      <c r="CJ460" s="61" t="e">
        <f t="shared" si="505"/>
        <v>#DIV/0!</v>
      </c>
      <c r="CK460" s="61" t="e">
        <f t="shared" si="505"/>
        <v>#DIV/0!</v>
      </c>
      <c r="CL460" s="61" t="e">
        <f t="shared" si="505"/>
        <v>#DIV/0!</v>
      </c>
      <c r="CM460" s="61" t="e">
        <f t="shared" si="505"/>
        <v>#DIV/0!</v>
      </c>
      <c r="CN460" s="61" t="e">
        <f t="shared" si="506"/>
        <v>#DIV/0!</v>
      </c>
      <c r="CO460" s="61" t="e">
        <f t="shared" si="506"/>
        <v>#DIV/0!</v>
      </c>
      <c r="CP460" s="61" t="e">
        <f t="shared" si="506"/>
        <v>#DIV/0!</v>
      </c>
      <c r="CQ460" s="61" t="e">
        <f t="shared" si="506"/>
        <v>#DIV/0!</v>
      </c>
      <c r="CR460" s="61" t="e">
        <f t="shared" si="506"/>
        <v>#DIV/0!</v>
      </c>
      <c r="CS460" s="61" t="e">
        <f t="shared" si="506"/>
        <v>#DIV/0!</v>
      </c>
      <c r="CT460" s="61" t="e">
        <f t="shared" si="506"/>
        <v>#DIV/0!</v>
      </c>
      <c r="CU460" s="61" t="e">
        <f t="shared" si="506"/>
        <v>#DIV/0!</v>
      </c>
      <c r="CV460" s="61" t="e">
        <f t="shared" si="506"/>
        <v>#DIV/0!</v>
      </c>
      <c r="CW460" s="61" t="e">
        <f t="shared" si="506"/>
        <v>#DIV/0!</v>
      </c>
      <c r="CX460" s="61" t="e">
        <f t="shared" si="506"/>
        <v>#DIV/0!</v>
      </c>
      <c r="CY460" s="61" t="e">
        <f t="shared" si="506"/>
        <v>#DIV/0!</v>
      </c>
      <c r="CZ460" s="61" t="e">
        <f t="shared" si="506"/>
        <v>#DIV/0!</v>
      </c>
      <c r="DA460" s="61" t="e">
        <f t="shared" si="506"/>
        <v>#DIV/0!</v>
      </c>
      <c r="DB460" s="61" t="e">
        <f t="shared" si="506"/>
        <v>#DIV/0!</v>
      </c>
      <c r="DC460" s="61" t="e">
        <f t="shared" si="506"/>
        <v>#DIV/0!</v>
      </c>
      <c r="DD460" s="61" t="e">
        <f t="shared" si="507"/>
        <v>#DIV/0!</v>
      </c>
      <c r="DE460" s="61" t="e">
        <f t="shared" si="507"/>
        <v>#DIV/0!</v>
      </c>
      <c r="DF460" s="61" t="e">
        <f t="shared" si="507"/>
        <v>#DIV/0!</v>
      </c>
      <c r="DG460" s="61" t="e">
        <f t="shared" si="507"/>
        <v>#DIV/0!</v>
      </c>
      <c r="DH460" s="61" t="e">
        <f t="shared" si="507"/>
        <v>#DIV/0!</v>
      </c>
      <c r="DI460" s="61" t="e">
        <f t="shared" si="507"/>
        <v>#DIV/0!</v>
      </c>
      <c r="DJ460" s="61" t="e">
        <f t="shared" si="507"/>
        <v>#DIV/0!</v>
      </c>
      <c r="DK460" s="61" t="e">
        <f t="shared" si="507"/>
        <v>#DIV/0!</v>
      </c>
      <c r="DL460" s="61" t="e">
        <f t="shared" si="507"/>
        <v>#DIV/0!</v>
      </c>
      <c r="DM460" s="61" t="e">
        <f t="shared" si="507"/>
        <v>#DIV/0!</v>
      </c>
      <c r="DN460" s="61" t="e">
        <f t="shared" si="507"/>
        <v>#DIV/0!</v>
      </c>
      <c r="DO460" s="61" t="e">
        <f t="shared" si="507"/>
        <v>#DIV/0!</v>
      </c>
      <c r="DP460" s="61" t="e">
        <f t="shared" si="507"/>
        <v>#DIV/0!</v>
      </c>
      <c r="DQ460" s="61" t="e">
        <f t="shared" si="507"/>
        <v>#DIV/0!</v>
      </c>
      <c r="DR460" s="61" t="e">
        <f t="shared" si="507"/>
        <v>#DIV/0!</v>
      </c>
      <c r="DS460" s="61" t="e">
        <f t="shared" si="507"/>
        <v>#DIV/0!</v>
      </c>
      <c r="DT460" s="61" t="e">
        <f t="shared" si="508"/>
        <v>#DIV/0!</v>
      </c>
      <c r="DU460" s="61" t="e">
        <f t="shared" si="508"/>
        <v>#DIV/0!</v>
      </c>
      <c r="DV460" s="61" t="e">
        <f t="shared" si="508"/>
        <v>#DIV/0!</v>
      </c>
      <c r="DW460" s="61" t="e">
        <f t="shared" si="508"/>
        <v>#DIV/0!</v>
      </c>
      <c r="DX460" s="61" t="e">
        <f t="shared" si="508"/>
        <v>#DIV/0!</v>
      </c>
      <c r="DY460" s="61" t="e">
        <f t="shared" si="508"/>
        <v>#DIV/0!</v>
      </c>
      <c r="DZ460" s="61" t="e">
        <f t="shared" si="512"/>
        <v>#DIV/0!</v>
      </c>
    </row>
    <row r="461" spans="1:130">
      <c r="A461" s="53">
        <v>11</v>
      </c>
      <c r="B461" s="63">
        <f t="shared" si="509"/>
        <v>1</v>
      </c>
      <c r="C461" s="53">
        <v>2011</v>
      </c>
      <c r="D461" s="64">
        <f t="shared" si="513"/>
        <v>0</v>
      </c>
      <c r="E461" s="64">
        <f t="shared" si="514"/>
        <v>0</v>
      </c>
      <c r="F461" s="64">
        <f t="shared" si="515"/>
        <v>0</v>
      </c>
      <c r="G461" s="64">
        <f t="shared" si="516"/>
        <v>0</v>
      </c>
      <c r="H461" s="64">
        <f t="shared" si="517"/>
        <v>0</v>
      </c>
      <c r="I461" s="64">
        <f t="shared" si="518"/>
        <v>0</v>
      </c>
      <c r="J461" s="64">
        <f t="shared" si="519"/>
        <v>0</v>
      </c>
      <c r="K461" s="64">
        <f t="shared" si="520"/>
        <v>0</v>
      </c>
      <c r="L461" s="64">
        <f t="shared" si="521"/>
        <v>0</v>
      </c>
      <c r="M461" s="64">
        <f t="shared" ref="M461:M479" si="522">VLOOKUP($C$75,$D$3:$K$63,$A$74,0)*(B452-B451)</f>
        <v>0</v>
      </c>
      <c r="N461" s="64">
        <f>VLOOKUP($C$76,$D$3:$K$63,$A$74,0)*(B451-B450)</f>
        <v>0</v>
      </c>
      <c r="O461" s="64">
        <f>VLOOKUP($C$77,$D$3:$K$63,$A$74,0)*B450</f>
        <v>0</v>
      </c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54">
        <f t="shared" si="510"/>
        <v>0</v>
      </c>
      <c r="BP461" s="53">
        <v>2011</v>
      </c>
      <c r="BQ461" s="61" t="e">
        <f t="shared" si="511"/>
        <v>#DIV/0!</v>
      </c>
      <c r="BR461" s="61" t="e">
        <f t="shared" si="504"/>
        <v>#DIV/0!</v>
      </c>
      <c r="BS461" s="61" t="e">
        <f t="shared" si="504"/>
        <v>#DIV/0!</v>
      </c>
      <c r="BT461" s="61" t="e">
        <f t="shared" si="504"/>
        <v>#DIV/0!</v>
      </c>
      <c r="BU461" s="61" t="e">
        <f t="shared" si="504"/>
        <v>#DIV/0!</v>
      </c>
      <c r="BV461" s="61" t="e">
        <f t="shared" si="504"/>
        <v>#DIV/0!</v>
      </c>
      <c r="BW461" s="61" t="e">
        <f t="shared" si="504"/>
        <v>#DIV/0!</v>
      </c>
      <c r="BX461" s="61" t="e">
        <f t="shared" si="504"/>
        <v>#DIV/0!</v>
      </c>
      <c r="BY461" s="61" t="e">
        <f t="shared" si="504"/>
        <v>#DIV/0!</v>
      </c>
      <c r="BZ461" s="61" t="e">
        <f t="shared" si="504"/>
        <v>#DIV/0!</v>
      </c>
      <c r="CA461" s="61" t="e">
        <f t="shared" si="504"/>
        <v>#DIV/0!</v>
      </c>
      <c r="CB461" s="61" t="e">
        <f t="shared" si="504"/>
        <v>#DIV/0!</v>
      </c>
      <c r="CC461" s="61" t="e">
        <f t="shared" si="504"/>
        <v>#DIV/0!</v>
      </c>
      <c r="CD461" s="61" t="e">
        <f t="shared" si="504"/>
        <v>#DIV/0!</v>
      </c>
      <c r="CE461" s="61" t="e">
        <f t="shared" si="504"/>
        <v>#DIV/0!</v>
      </c>
      <c r="CF461" s="61" t="e">
        <f t="shared" si="504"/>
        <v>#DIV/0!</v>
      </c>
      <c r="CG461" s="61" t="e">
        <f t="shared" si="504"/>
        <v>#DIV/0!</v>
      </c>
      <c r="CH461" s="61" t="e">
        <f t="shared" si="505"/>
        <v>#DIV/0!</v>
      </c>
      <c r="CI461" s="61" t="e">
        <f t="shared" si="505"/>
        <v>#DIV/0!</v>
      </c>
      <c r="CJ461" s="61" t="e">
        <f t="shared" si="505"/>
        <v>#DIV/0!</v>
      </c>
      <c r="CK461" s="61" t="e">
        <f t="shared" si="505"/>
        <v>#DIV/0!</v>
      </c>
      <c r="CL461" s="61" t="e">
        <f t="shared" si="505"/>
        <v>#DIV/0!</v>
      </c>
      <c r="CM461" s="61" t="e">
        <f t="shared" si="505"/>
        <v>#DIV/0!</v>
      </c>
      <c r="CN461" s="61" t="e">
        <f t="shared" si="506"/>
        <v>#DIV/0!</v>
      </c>
      <c r="CO461" s="61" t="e">
        <f t="shared" si="506"/>
        <v>#DIV/0!</v>
      </c>
      <c r="CP461" s="61" t="e">
        <f t="shared" si="506"/>
        <v>#DIV/0!</v>
      </c>
      <c r="CQ461" s="61" t="e">
        <f t="shared" si="506"/>
        <v>#DIV/0!</v>
      </c>
      <c r="CR461" s="61" t="e">
        <f t="shared" si="506"/>
        <v>#DIV/0!</v>
      </c>
      <c r="CS461" s="61" t="e">
        <f t="shared" si="506"/>
        <v>#DIV/0!</v>
      </c>
      <c r="CT461" s="61" t="e">
        <f t="shared" si="506"/>
        <v>#DIV/0!</v>
      </c>
      <c r="CU461" s="61" t="e">
        <f t="shared" si="506"/>
        <v>#DIV/0!</v>
      </c>
      <c r="CV461" s="61" t="e">
        <f t="shared" si="506"/>
        <v>#DIV/0!</v>
      </c>
      <c r="CW461" s="61" t="e">
        <f t="shared" si="506"/>
        <v>#DIV/0!</v>
      </c>
      <c r="CX461" s="61" t="e">
        <f t="shared" si="506"/>
        <v>#DIV/0!</v>
      </c>
      <c r="CY461" s="61" t="e">
        <f t="shared" si="506"/>
        <v>#DIV/0!</v>
      </c>
      <c r="CZ461" s="61" t="e">
        <f t="shared" si="506"/>
        <v>#DIV/0!</v>
      </c>
      <c r="DA461" s="61" t="e">
        <f t="shared" si="506"/>
        <v>#DIV/0!</v>
      </c>
      <c r="DB461" s="61" t="e">
        <f t="shared" si="506"/>
        <v>#DIV/0!</v>
      </c>
      <c r="DC461" s="61" t="e">
        <f t="shared" si="506"/>
        <v>#DIV/0!</v>
      </c>
      <c r="DD461" s="61" t="e">
        <f t="shared" si="507"/>
        <v>#DIV/0!</v>
      </c>
      <c r="DE461" s="61" t="e">
        <f t="shared" si="507"/>
        <v>#DIV/0!</v>
      </c>
      <c r="DF461" s="61" t="e">
        <f t="shared" si="507"/>
        <v>#DIV/0!</v>
      </c>
      <c r="DG461" s="61" t="e">
        <f t="shared" si="507"/>
        <v>#DIV/0!</v>
      </c>
      <c r="DH461" s="61" t="e">
        <f t="shared" si="507"/>
        <v>#DIV/0!</v>
      </c>
      <c r="DI461" s="61" t="e">
        <f t="shared" si="507"/>
        <v>#DIV/0!</v>
      </c>
      <c r="DJ461" s="61" t="e">
        <f t="shared" si="507"/>
        <v>#DIV/0!</v>
      </c>
      <c r="DK461" s="61" t="e">
        <f t="shared" si="507"/>
        <v>#DIV/0!</v>
      </c>
      <c r="DL461" s="61" t="e">
        <f t="shared" si="507"/>
        <v>#DIV/0!</v>
      </c>
      <c r="DM461" s="61" t="e">
        <f t="shared" si="507"/>
        <v>#DIV/0!</v>
      </c>
      <c r="DN461" s="61" t="e">
        <f t="shared" si="507"/>
        <v>#DIV/0!</v>
      </c>
      <c r="DO461" s="61" t="e">
        <f t="shared" si="507"/>
        <v>#DIV/0!</v>
      </c>
      <c r="DP461" s="61" t="e">
        <f t="shared" si="507"/>
        <v>#DIV/0!</v>
      </c>
      <c r="DQ461" s="61" t="e">
        <f t="shared" si="507"/>
        <v>#DIV/0!</v>
      </c>
      <c r="DR461" s="61" t="e">
        <f t="shared" si="507"/>
        <v>#DIV/0!</v>
      </c>
      <c r="DS461" s="61" t="e">
        <f t="shared" si="507"/>
        <v>#DIV/0!</v>
      </c>
      <c r="DT461" s="61" t="e">
        <f t="shared" si="508"/>
        <v>#DIV/0!</v>
      </c>
      <c r="DU461" s="61" t="e">
        <f t="shared" si="508"/>
        <v>#DIV/0!</v>
      </c>
      <c r="DV461" s="61" t="e">
        <f t="shared" si="508"/>
        <v>#DIV/0!</v>
      </c>
      <c r="DW461" s="61" t="e">
        <f t="shared" si="508"/>
        <v>#DIV/0!</v>
      </c>
      <c r="DX461" s="61" t="e">
        <f t="shared" si="508"/>
        <v>#DIV/0!</v>
      </c>
      <c r="DY461" s="61" t="e">
        <f t="shared" si="508"/>
        <v>#DIV/0!</v>
      </c>
      <c r="DZ461" s="61" t="e">
        <f t="shared" si="512"/>
        <v>#DIV/0!</v>
      </c>
    </row>
    <row r="462" spans="1:130">
      <c r="A462" s="53">
        <v>12</v>
      </c>
      <c r="B462" s="63">
        <f t="shared" si="509"/>
        <v>1</v>
      </c>
      <c r="C462" s="53">
        <v>2012</v>
      </c>
      <c r="D462" s="64">
        <f t="shared" si="513"/>
        <v>0</v>
      </c>
      <c r="E462" s="64">
        <f t="shared" si="514"/>
        <v>0</v>
      </c>
      <c r="F462" s="64">
        <f t="shared" si="515"/>
        <v>0</v>
      </c>
      <c r="G462" s="64">
        <f t="shared" si="516"/>
        <v>0</v>
      </c>
      <c r="H462" s="64">
        <f t="shared" si="517"/>
        <v>0</v>
      </c>
      <c r="I462" s="64">
        <f t="shared" si="518"/>
        <v>0</v>
      </c>
      <c r="J462" s="64">
        <f t="shared" si="519"/>
        <v>0</v>
      </c>
      <c r="K462" s="64">
        <f t="shared" si="520"/>
        <v>0</v>
      </c>
      <c r="L462" s="64">
        <f t="shared" si="521"/>
        <v>0</v>
      </c>
      <c r="M462" s="64">
        <f t="shared" si="522"/>
        <v>0</v>
      </c>
      <c r="N462" s="64">
        <f t="shared" ref="N462:N480" si="523">VLOOKUP($C$76,$D$3:$K$63,$A$74,0)*(B452-B451)</f>
        <v>0</v>
      </c>
      <c r="O462" s="64">
        <f>VLOOKUP($C$77,$D$3:$K$63,$A$74,0)*(B451-B450)</f>
        <v>0</v>
      </c>
      <c r="P462" s="64">
        <f>VLOOKUP($C$78,$D$3:$K$63,$A$74,0)*B450</f>
        <v>0</v>
      </c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54">
        <f t="shared" si="510"/>
        <v>0</v>
      </c>
      <c r="BP462" s="53">
        <v>2012</v>
      </c>
      <c r="BQ462" s="61" t="e">
        <f t="shared" si="511"/>
        <v>#DIV/0!</v>
      </c>
      <c r="BR462" s="61" t="e">
        <f t="shared" si="504"/>
        <v>#DIV/0!</v>
      </c>
      <c r="BS462" s="61" t="e">
        <f t="shared" si="504"/>
        <v>#DIV/0!</v>
      </c>
      <c r="BT462" s="61" t="e">
        <f t="shared" si="504"/>
        <v>#DIV/0!</v>
      </c>
      <c r="BU462" s="61" t="e">
        <f t="shared" si="504"/>
        <v>#DIV/0!</v>
      </c>
      <c r="BV462" s="61" t="e">
        <f t="shared" si="504"/>
        <v>#DIV/0!</v>
      </c>
      <c r="BW462" s="61" t="e">
        <f t="shared" si="504"/>
        <v>#DIV/0!</v>
      </c>
      <c r="BX462" s="61" t="e">
        <f t="shared" si="504"/>
        <v>#DIV/0!</v>
      </c>
      <c r="BY462" s="61" t="e">
        <f t="shared" si="504"/>
        <v>#DIV/0!</v>
      </c>
      <c r="BZ462" s="61" t="e">
        <f t="shared" si="504"/>
        <v>#DIV/0!</v>
      </c>
      <c r="CA462" s="61" t="e">
        <f t="shared" si="504"/>
        <v>#DIV/0!</v>
      </c>
      <c r="CB462" s="61" t="e">
        <f t="shared" si="504"/>
        <v>#DIV/0!</v>
      </c>
      <c r="CC462" s="61" t="e">
        <f t="shared" si="504"/>
        <v>#DIV/0!</v>
      </c>
      <c r="CD462" s="61" t="e">
        <f t="shared" si="504"/>
        <v>#DIV/0!</v>
      </c>
      <c r="CE462" s="61" t="e">
        <f t="shared" si="504"/>
        <v>#DIV/0!</v>
      </c>
      <c r="CF462" s="61" t="e">
        <f t="shared" si="504"/>
        <v>#DIV/0!</v>
      </c>
      <c r="CG462" s="61" t="e">
        <f t="shared" si="504"/>
        <v>#DIV/0!</v>
      </c>
      <c r="CH462" s="61" t="e">
        <f t="shared" si="505"/>
        <v>#DIV/0!</v>
      </c>
      <c r="CI462" s="61" t="e">
        <f t="shared" si="505"/>
        <v>#DIV/0!</v>
      </c>
      <c r="CJ462" s="61" t="e">
        <f t="shared" si="505"/>
        <v>#DIV/0!</v>
      </c>
      <c r="CK462" s="61" t="e">
        <f t="shared" si="505"/>
        <v>#DIV/0!</v>
      </c>
      <c r="CL462" s="61" t="e">
        <f t="shared" si="505"/>
        <v>#DIV/0!</v>
      </c>
      <c r="CM462" s="61" t="e">
        <f t="shared" si="505"/>
        <v>#DIV/0!</v>
      </c>
      <c r="CN462" s="61" t="e">
        <f t="shared" si="506"/>
        <v>#DIV/0!</v>
      </c>
      <c r="CO462" s="61" t="e">
        <f t="shared" si="506"/>
        <v>#DIV/0!</v>
      </c>
      <c r="CP462" s="61" t="e">
        <f t="shared" si="506"/>
        <v>#DIV/0!</v>
      </c>
      <c r="CQ462" s="61" t="e">
        <f t="shared" si="506"/>
        <v>#DIV/0!</v>
      </c>
      <c r="CR462" s="61" t="e">
        <f t="shared" si="506"/>
        <v>#DIV/0!</v>
      </c>
      <c r="CS462" s="61" t="e">
        <f t="shared" si="506"/>
        <v>#DIV/0!</v>
      </c>
      <c r="CT462" s="61" t="e">
        <f t="shared" si="506"/>
        <v>#DIV/0!</v>
      </c>
      <c r="CU462" s="61" t="e">
        <f t="shared" si="506"/>
        <v>#DIV/0!</v>
      </c>
      <c r="CV462" s="61" t="e">
        <f t="shared" si="506"/>
        <v>#DIV/0!</v>
      </c>
      <c r="CW462" s="61" t="e">
        <f t="shared" si="506"/>
        <v>#DIV/0!</v>
      </c>
      <c r="CX462" s="61" t="e">
        <f t="shared" si="506"/>
        <v>#DIV/0!</v>
      </c>
      <c r="CY462" s="61" t="e">
        <f t="shared" si="506"/>
        <v>#DIV/0!</v>
      </c>
      <c r="CZ462" s="61" t="e">
        <f t="shared" si="506"/>
        <v>#DIV/0!</v>
      </c>
      <c r="DA462" s="61" t="e">
        <f t="shared" si="506"/>
        <v>#DIV/0!</v>
      </c>
      <c r="DB462" s="61" t="e">
        <f t="shared" si="506"/>
        <v>#DIV/0!</v>
      </c>
      <c r="DC462" s="61" t="e">
        <f t="shared" si="506"/>
        <v>#DIV/0!</v>
      </c>
      <c r="DD462" s="61" t="e">
        <f t="shared" si="507"/>
        <v>#DIV/0!</v>
      </c>
      <c r="DE462" s="61" t="e">
        <f t="shared" si="507"/>
        <v>#DIV/0!</v>
      </c>
      <c r="DF462" s="61" t="e">
        <f t="shared" si="507"/>
        <v>#DIV/0!</v>
      </c>
      <c r="DG462" s="61" t="e">
        <f t="shared" si="507"/>
        <v>#DIV/0!</v>
      </c>
      <c r="DH462" s="61" t="e">
        <f t="shared" si="507"/>
        <v>#DIV/0!</v>
      </c>
      <c r="DI462" s="61" t="e">
        <f t="shared" si="507"/>
        <v>#DIV/0!</v>
      </c>
      <c r="DJ462" s="61" t="e">
        <f t="shared" si="507"/>
        <v>#DIV/0!</v>
      </c>
      <c r="DK462" s="61" t="e">
        <f t="shared" si="507"/>
        <v>#DIV/0!</v>
      </c>
      <c r="DL462" s="61" t="e">
        <f t="shared" si="507"/>
        <v>#DIV/0!</v>
      </c>
      <c r="DM462" s="61" t="e">
        <f t="shared" si="507"/>
        <v>#DIV/0!</v>
      </c>
      <c r="DN462" s="61" t="e">
        <f t="shared" si="507"/>
        <v>#DIV/0!</v>
      </c>
      <c r="DO462" s="61" t="e">
        <f t="shared" si="507"/>
        <v>#DIV/0!</v>
      </c>
      <c r="DP462" s="61" t="e">
        <f t="shared" si="507"/>
        <v>#DIV/0!</v>
      </c>
      <c r="DQ462" s="61" t="e">
        <f t="shared" si="507"/>
        <v>#DIV/0!</v>
      </c>
      <c r="DR462" s="61" t="e">
        <f t="shared" si="507"/>
        <v>#DIV/0!</v>
      </c>
      <c r="DS462" s="61" t="e">
        <f t="shared" si="507"/>
        <v>#DIV/0!</v>
      </c>
      <c r="DT462" s="61" t="e">
        <f t="shared" si="508"/>
        <v>#DIV/0!</v>
      </c>
      <c r="DU462" s="61" t="e">
        <f t="shared" si="508"/>
        <v>#DIV/0!</v>
      </c>
      <c r="DV462" s="61" t="e">
        <f t="shared" si="508"/>
        <v>#DIV/0!</v>
      </c>
      <c r="DW462" s="61" t="e">
        <f t="shared" si="508"/>
        <v>#DIV/0!</v>
      </c>
      <c r="DX462" s="61" t="e">
        <f t="shared" si="508"/>
        <v>#DIV/0!</v>
      </c>
      <c r="DY462" s="61" t="e">
        <f t="shared" si="508"/>
        <v>#DIV/0!</v>
      </c>
      <c r="DZ462" s="61" t="e">
        <f t="shared" si="512"/>
        <v>#DIV/0!</v>
      </c>
    </row>
    <row r="463" spans="1:130">
      <c r="A463" s="53">
        <v>13</v>
      </c>
      <c r="B463" s="63">
        <f t="shared" si="509"/>
        <v>1</v>
      </c>
      <c r="C463" s="53">
        <v>2013</v>
      </c>
      <c r="D463" s="64">
        <f t="shared" si="513"/>
        <v>0</v>
      </c>
      <c r="E463" s="64">
        <f t="shared" si="514"/>
        <v>0</v>
      </c>
      <c r="F463" s="64">
        <f t="shared" si="515"/>
        <v>0</v>
      </c>
      <c r="G463" s="64">
        <f t="shared" si="516"/>
        <v>0</v>
      </c>
      <c r="H463" s="64">
        <f t="shared" si="517"/>
        <v>0</v>
      </c>
      <c r="I463" s="64">
        <f t="shared" si="518"/>
        <v>0</v>
      </c>
      <c r="J463" s="64">
        <f t="shared" si="519"/>
        <v>0</v>
      </c>
      <c r="K463" s="64">
        <f t="shared" si="520"/>
        <v>0</v>
      </c>
      <c r="L463" s="64">
        <f t="shared" si="521"/>
        <v>0</v>
      </c>
      <c r="M463" s="64">
        <f t="shared" si="522"/>
        <v>0</v>
      </c>
      <c r="N463" s="64">
        <f t="shared" si="523"/>
        <v>0</v>
      </c>
      <c r="O463" s="64">
        <f t="shared" ref="O463:O481" si="524">VLOOKUP($C$77,$D$3:$K$63,$A$74,0)*(B452-B451)</f>
        <v>0</v>
      </c>
      <c r="P463" s="64">
        <f>VLOOKUP($C$78,$D$3:$K$63,$A$74,0)*(B451-B450)</f>
        <v>0</v>
      </c>
      <c r="Q463" s="64">
        <f>VLOOKUP($C$79,$D$3:$K$63,$A$74,0)*B450</f>
        <v>0</v>
      </c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54">
        <f t="shared" si="510"/>
        <v>0</v>
      </c>
      <c r="BP463" s="53">
        <v>2013</v>
      </c>
      <c r="BQ463" s="61" t="e">
        <f t="shared" si="511"/>
        <v>#DIV/0!</v>
      </c>
      <c r="BR463" s="61" t="e">
        <f t="shared" si="504"/>
        <v>#DIV/0!</v>
      </c>
      <c r="BS463" s="61" t="e">
        <f t="shared" si="504"/>
        <v>#DIV/0!</v>
      </c>
      <c r="BT463" s="61" t="e">
        <f t="shared" si="504"/>
        <v>#DIV/0!</v>
      </c>
      <c r="BU463" s="61" t="e">
        <f t="shared" si="504"/>
        <v>#DIV/0!</v>
      </c>
      <c r="BV463" s="61" t="e">
        <f t="shared" si="504"/>
        <v>#DIV/0!</v>
      </c>
      <c r="BW463" s="61" t="e">
        <f t="shared" si="504"/>
        <v>#DIV/0!</v>
      </c>
      <c r="BX463" s="61" t="e">
        <f t="shared" si="504"/>
        <v>#DIV/0!</v>
      </c>
      <c r="BY463" s="61" t="e">
        <f t="shared" si="504"/>
        <v>#DIV/0!</v>
      </c>
      <c r="BZ463" s="61" t="e">
        <f t="shared" si="504"/>
        <v>#DIV/0!</v>
      </c>
      <c r="CA463" s="61" t="e">
        <f t="shared" si="504"/>
        <v>#DIV/0!</v>
      </c>
      <c r="CB463" s="61" t="e">
        <f t="shared" si="504"/>
        <v>#DIV/0!</v>
      </c>
      <c r="CC463" s="61" t="e">
        <f t="shared" si="504"/>
        <v>#DIV/0!</v>
      </c>
      <c r="CD463" s="61" t="e">
        <f t="shared" si="504"/>
        <v>#DIV/0!</v>
      </c>
      <c r="CE463" s="61" t="e">
        <f t="shared" si="504"/>
        <v>#DIV/0!</v>
      </c>
      <c r="CF463" s="61" t="e">
        <f t="shared" si="504"/>
        <v>#DIV/0!</v>
      </c>
      <c r="CG463" s="61" t="e">
        <f t="shared" si="504"/>
        <v>#DIV/0!</v>
      </c>
      <c r="CH463" s="61" t="e">
        <f t="shared" si="505"/>
        <v>#DIV/0!</v>
      </c>
      <c r="CI463" s="61" t="e">
        <f t="shared" si="505"/>
        <v>#DIV/0!</v>
      </c>
      <c r="CJ463" s="61" t="e">
        <f t="shared" si="505"/>
        <v>#DIV/0!</v>
      </c>
      <c r="CK463" s="61" t="e">
        <f t="shared" si="505"/>
        <v>#DIV/0!</v>
      </c>
      <c r="CL463" s="61" t="e">
        <f t="shared" si="505"/>
        <v>#DIV/0!</v>
      </c>
      <c r="CM463" s="61" t="e">
        <f t="shared" si="505"/>
        <v>#DIV/0!</v>
      </c>
      <c r="CN463" s="61" t="e">
        <f t="shared" si="506"/>
        <v>#DIV/0!</v>
      </c>
      <c r="CO463" s="61" t="e">
        <f t="shared" si="506"/>
        <v>#DIV/0!</v>
      </c>
      <c r="CP463" s="61" t="e">
        <f t="shared" si="506"/>
        <v>#DIV/0!</v>
      </c>
      <c r="CQ463" s="61" t="e">
        <f t="shared" si="506"/>
        <v>#DIV/0!</v>
      </c>
      <c r="CR463" s="61" t="e">
        <f t="shared" si="506"/>
        <v>#DIV/0!</v>
      </c>
      <c r="CS463" s="61" t="e">
        <f t="shared" si="506"/>
        <v>#DIV/0!</v>
      </c>
      <c r="CT463" s="61" t="e">
        <f t="shared" si="506"/>
        <v>#DIV/0!</v>
      </c>
      <c r="CU463" s="61" t="e">
        <f t="shared" si="506"/>
        <v>#DIV/0!</v>
      </c>
      <c r="CV463" s="61" t="e">
        <f t="shared" si="506"/>
        <v>#DIV/0!</v>
      </c>
      <c r="CW463" s="61" t="e">
        <f t="shared" si="506"/>
        <v>#DIV/0!</v>
      </c>
      <c r="CX463" s="61" t="e">
        <f t="shared" si="506"/>
        <v>#DIV/0!</v>
      </c>
      <c r="CY463" s="61" t="e">
        <f t="shared" si="506"/>
        <v>#DIV/0!</v>
      </c>
      <c r="CZ463" s="61" t="e">
        <f t="shared" si="506"/>
        <v>#DIV/0!</v>
      </c>
      <c r="DA463" s="61" t="e">
        <f t="shared" si="506"/>
        <v>#DIV/0!</v>
      </c>
      <c r="DB463" s="61" t="e">
        <f t="shared" si="506"/>
        <v>#DIV/0!</v>
      </c>
      <c r="DC463" s="61" t="e">
        <f t="shared" si="506"/>
        <v>#DIV/0!</v>
      </c>
      <c r="DD463" s="61" t="e">
        <f t="shared" si="507"/>
        <v>#DIV/0!</v>
      </c>
      <c r="DE463" s="61" t="e">
        <f t="shared" si="507"/>
        <v>#DIV/0!</v>
      </c>
      <c r="DF463" s="61" t="e">
        <f t="shared" si="507"/>
        <v>#DIV/0!</v>
      </c>
      <c r="DG463" s="61" t="e">
        <f t="shared" si="507"/>
        <v>#DIV/0!</v>
      </c>
      <c r="DH463" s="61" t="e">
        <f t="shared" si="507"/>
        <v>#DIV/0!</v>
      </c>
      <c r="DI463" s="61" t="e">
        <f t="shared" si="507"/>
        <v>#DIV/0!</v>
      </c>
      <c r="DJ463" s="61" t="e">
        <f t="shared" si="507"/>
        <v>#DIV/0!</v>
      </c>
      <c r="DK463" s="61" t="e">
        <f t="shared" si="507"/>
        <v>#DIV/0!</v>
      </c>
      <c r="DL463" s="61" t="e">
        <f t="shared" si="507"/>
        <v>#DIV/0!</v>
      </c>
      <c r="DM463" s="61" t="e">
        <f t="shared" si="507"/>
        <v>#DIV/0!</v>
      </c>
      <c r="DN463" s="61" t="e">
        <f t="shared" si="507"/>
        <v>#DIV/0!</v>
      </c>
      <c r="DO463" s="61" t="e">
        <f t="shared" si="507"/>
        <v>#DIV/0!</v>
      </c>
      <c r="DP463" s="61" t="e">
        <f t="shared" si="507"/>
        <v>#DIV/0!</v>
      </c>
      <c r="DQ463" s="61" t="e">
        <f t="shared" si="507"/>
        <v>#DIV/0!</v>
      </c>
      <c r="DR463" s="61" t="e">
        <f t="shared" si="507"/>
        <v>#DIV/0!</v>
      </c>
      <c r="DS463" s="61" t="e">
        <f t="shared" si="507"/>
        <v>#DIV/0!</v>
      </c>
      <c r="DT463" s="61" t="e">
        <f t="shared" si="508"/>
        <v>#DIV/0!</v>
      </c>
      <c r="DU463" s="61" t="e">
        <f t="shared" si="508"/>
        <v>#DIV/0!</v>
      </c>
      <c r="DV463" s="61" t="e">
        <f t="shared" si="508"/>
        <v>#DIV/0!</v>
      </c>
      <c r="DW463" s="61" t="e">
        <f t="shared" si="508"/>
        <v>#DIV/0!</v>
      </c>
      <c r="DX463" s="61" t="e">
        <f t="shared" si="508"/>
        <v>#DIV/0!</v>
      </c>
      <c r="DY463" s="61" t="e">
        <f t="shared" si="508"/>
        <v>#DIV/0!</v>
      </c>
      <c r="DZ463" s="61" t="e">
        <f t="shared" si="512"/>
        <v>#DIV/0!</v>
      </c>
    </row>
    <row r="464" spans="1:130">
      <c r="A464" s="53">
        <v>14</v>
      </c>
      <c r="B464" s="63">
        <f t="shared" si="509"/>
        <v>1</v>
      </c>
      <c r="C464" s="53">
        <v>2014</v>
      </c>
      <c r="D464" s="64">
        <f t="shared" si="513"/>
        <v>0</v>
      </c>
      <c r="E464" s="64">
        <f t="shared" si="514"/>
        <v>0</v>
      </c>
      <c r="F464" s="64">
        <f t="shared" si="515"/>
        <v>0</v>
      </c>
      <c r="G464" s="64">
        <f t="shared" si="516"/>
        <v>0</v>
      </c>
      <c r="H464" s="64">
        <f t="shared" si="517"/>
        <v>0</v>
      </c>
      <c r="I464" s="64">
        <f t="shared" si="518"/>
        <v>0</v>
      </c>
      <c r="J464" s="64">
        <f t="shared" si="519"/>
        <v>0</v>
      </c>
      <c r="K464" s="64">
        <f t="shared" si="520"/>
        <v>0</v>
      </c>
      <c r="L464" s="64">
        <f t="shared" si="521"/>
        <v>0</v>
      </c>
      <c r="M464" s="64">
        <f t="shared" si="522"/>
        <v>0</v>
      </c>
      <c r="N464" s="64">
        <f t="shared" si="523"/>
        <v>0</v>
      </c>
      <c r="O464" s="64">
        <f t="shared" si="524"/>
        <v>0</v>
      </c>
      <c r="P464" s="64">
        <f t="shared" ref="P464:P482" si="525">VLOOKUP($C$78,$D$3:$K$63,$A$74,0)*(B452-B451)</f>
        <v>0</v>
      </c>
      <c r="Q464" s="64">
        <f>VLOOKUP($C$79,$D$3:$K$63,$A$74,0)*(B451-B450)</f>
        <v>0</v>
      </c>
      <c r="R464" s="64">
        <f>VLOOKUP($C$80,$D$3:$K$63,$A$74,0)*B450</f>
        <v>0</v>
      </c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54">
        <f t="shared" si="510"/>
        <v>0</v>
      </c>
      <c r="BP464" s="53">
        <v>2014</v>
      </c>
      <c r="BQ464" s="61" t="e">
        <f t="shared" si="511"/>
        <v>#DIV/0!</v>
      </c>
      <c r="BR464" s="61" t="e">
        <f t="shared" si="504"/>
        <v>#DIV/0!</v>
      </c>
      <c r="BS464" s="61" t="e">
        <f t="shared" si="504"/>
        <v>#DIV/0!</v>
      </c>
      <c r="BT464" s="61" t="e">
        <f t="shared" si="504"/>
        <v>#DIV/0!</v>
      </c>
      <c r="BU464" s="61" t="e">
        <f t="shared" si="504"/>
        <v>#DIV/0!</v>
      </c>
      <c r="BV464" s="61" t="e">
        <f t="shared" si="504"/>
        <v>#DIV/0!</v>
      </c>
      <c r="BW464" s="61" t="e">
        <f t="shared" si="504"/>
        <v>#DIV/0!</v>
      </c>
      <c r="BX464" s="61" t="e">
        <f t="shared" si="504"/>
        <v>#DIV/0!</v>
      </c>
      <c r="BY464" s="61" t="e">
        <f t="shared" si="504"/>
        <v>#DIV/0!</v>
      </c>
      <c r="BZ464" s="61" t="e">
        <f t="shared" si="504"/>
        <v>#DIV/0!</v>
      </c>
      <c r="CA464" s="61" t="e">
        <f t="shared" si="504"/>
        <v>#DIV/0!</v>
      </c>
      <c r="CB464" s="61" t="e">
        <f t="shared" si="504"/>
        <v>#DIV/0!</v>
      </c>
      <c r="CC464" s="61" t="e">
        <f t="shared" si="504"/>
        <v>#DIV/0!</v>
      </c>
      <c r="CD464" s="61" t="e">
        <f t="shared" si="504"/>
        <v>#DIV/0!</v>
      </c>
      <c r="CE464" s="61" t="e">
        <f t="shared" si="504"/>
        <v>#DIV/0!</v>
      </c>
      <c r="CF464" s="61" t="e">
        <f t="shared" si="504"/>
        <v>#DIV/0!</v>
      </c>
      <c r="CG464" s="61" t="e">
        <f t="shared" si="504"/>
        <v>#DIV/0!</v>
      </c>
      <c r="CH464" s="61" t="e">
        <f t="shared" si="505"/>
        <v>#DIV/0!</v>
      </c>
      <c r="CI464" s="61" t="e">
        <f t="shared" si="505"/>
        <v>#DIV/0!</v>
      </c>
      <c r="CJ464" s="61" t="e">
        <f t="shared" si="505"/>
        <v>#DIV/0!</v>
      </c>
      <c r="CK464" s="61" t="e">
        <f t="shared" si="505"/>
        <v>#DIV/0!</v>
      </c>
      <c r="CL464" s="61" t="e">
        <f t="shared" si="505"/>
        <v>#DIV/0!</v>
      </c>
      <c r="CM464" s="61" t="e">
        <f t="shared" si="505"/>
        <v>#DIV/0!</v>
      </c>
      <c r="CN464" s="61" t="e">
        <f t="shared" si="506"/>
        <v>#DIV/0!</v>
      </c>
      <c r="CO464" s="61" t="e">
        <f t="shared" si="506"/>
        <v>#DIV/0!</v>
      </c>
      <c r="CP464" s="61" t="e">
        <f t="shared" si="506"/>
        <v>#DIV/0!</v>
      </c>
      <c r="CQ464" s="61" t="e">
        <f t="shared" si="506"/>
        <v>#DIV/0!</v>
      </c>
      <c r="CR464" s="61" t="e">
        <f t="shared" si="506"/>
        <v>#DIV/0!</v>
      </c>
      <c r="CS464" s="61" t="e">
        <f t="shared" si="506"/>
        <v>#DIV/0!</v>
      </c>
      <c r="CT464" s="61" t="e">
        <f t="shared" si="506"/>
        <v>#DIV/0!</v>
      </c>
      <c r="CU464" s="61" t="e">
        <f t="shared" si="506"/>
        <v>#DIV/0!</v>
      </c>
      <c r="CV464" s="61" t="e">
        <f t="shared" si="506"/>
        <v>#DIV/0!</v>
      </c>
      <c r="CW464" s="61" t="e">
        <f t="shared" si="506"/>
        <v>#DIV/0!</v>
      </c>
      <c r="CX464" s="61" t="e">
        <f t="shared" si="506"/>
        <v>#DIV/0!</v>
      </c>
      <c r="CY464" s="61" t="e">
        <f t="shared" si="506"/>
        <v>#DIV/0!</v>
      </c>
      <c r="CZ464" s="61" t="e">
        <f t="shared" si="506"/>
        <v>#DIV/0!</v>
      </c>
      <c r="DA464" s="61" t="e">
        <f t="shared" si="506"/>
        <v>#DIV/0!</v>
      </c>
      <c r="DB464" s="61" t="e">
        <f t="shared" si="506"/>
        <v>#DIV/0!</v>
      </c>
      <c r="DC464" s="61" t="e">
        <f t="shared" si="506"/>
        <v>#DIV/0!</v>
      </c>
      <c r="DD464" s="61" t="e">
        <f t="shared" si="507"/>
        <v>#DIV/0!</v>
      </c>
      <c r="DE464" s="61" t="e">
        <f t="shared" si="507"/>
        <v>#DIV/0!</v>
      </c>
      <c r="DF464" s="61" t="e">
        <f t="shared" si="507"/>
        <v>#DIV/0!</v>
      </c>
      <c r="DG464" s="61" t="e">
        <f t="shared" si="507"/>
        <v>#DIV/0!</v>
      </c>
      <c r="DH464" s="61" t="e">
        <f t="shared" si="507"/>
        <v>#DIV/0!</v>
      </c>
      <c r="DI464" s="61" t="e">
        <f t="shared" si="507"/>
        <v>#DIV/0!</v>
      </c>
      <c r="DJ464" s="61" t="e">
        <f t="shared" si="507"/>
        <v>#DIV/0!</v>
      </c>
      <c r="DK464" s="61" t="e">
        <f t="shared" si="507"/>
        <v>#DIV/0!</v>
      </c>
      <c r="DL464" s="61" t="e">
        <f t="shared" si="507"/>
        <v>#DIV/0!</v>
      </c>
      <c r="DM464" s="61" t="e">
        <f t="shared" si="507"/>
        <v>#DIV/0!</v>
      </c>
      <c r="DN464" s="61" t="e">
        <f t="shared" si="507"/>
        <v>#DIV/0!</v>
      </c>
      <c r="DO464" s="61" t="e">
        <f t="shared" si="507"/>
        <v>#DIV/0!</v>
      </c>
      <c r="DP464" s="61" t="e">
        <f t="shared" si="507"/>
        <v>#DIV/0!</v>
      </c>
      <c r="DQ464" s="61" t="e">
        <f t="shared" si="507"/>
        <v>#DIV/0!</v>
      </c>
      <c r="DR464" s="61" t="e">
        <f t="shared" si="507"/>
        <v>#DIV/0!</v>
      </c>
      <c r="DS464" s="61" t="e">
        <f t="shared" si="507"/>
        <v>#DIV/0!</v>
      </c>
      <c r="DT464" s="61" t="e">
        <f t="shared" si="508"/>
        <v>#DIV/0!</v>
      </c>
      <c r="DU464" s="61" t="e">
        <f t="shared" si="508"/>
        <v>#DIV/0!</v>
      </c>
      <c r="DV464" s="61" t="e">
        <f t="shared" si="508"/>
        <v>#DIV/0!</v>
      </c>
      <c r="DW464" s="61" t="e">
        <f t="shared" si="508"/>
        <v>#DIV/0!</v>
      </c>
      <c r="DX464" s="61" t="e">
        <f t="shared" si="508"/>
        <v>#DIV/0!</v>
      </c>
      <c r="DY464" s="61" t="e">
        <f t="shared" si="508"/>
        <v>#DIV/0!</v>
      </c>
      <c r="DZ464" s="61" t="e">
        <f t="shared" si="512"/>
        <v>#DIV/0!</v>
      </c>
    </row>
    <row r="465" spans="1:130">
      <c r="A465" s="53">
        <v>15</v>
      </c>
      <c r="B465" s="63">
        <f t="shared" si="509"/>
        <v>1</v>
      </c>
      <c r="C465" s="53">
        <v>2015</v>
      </c>
      <c r="D465" s="64">
        <f t="shared" si="513"/>
        <v>0</v>
      </c>
      <c r="E465" s="64">
        <f t="shared" si="514"/>
        <v>0</v>
      </c>
      <c r="F465" s="64">
        <f t="shared" si="515"/>
        <v>0</v>
      </c>
      <c r="G465" s="64">
        <f t="shared" si="516"/>
        <v>0</v>
      </c>
      <c r="H465" s="64">
        <f t="shared" si="517"/>
        <v>0</v>
      </c>
      <c r="I465" s="64">
        <f t="shared" si="518"/>
        <v>0</v>
      </c>
      <c r="J465" s="64">
        <f t="shared" si="519"/>
        <v>0</v>
      </c>
      <c r="K465" s="64">
        <f t="shared" si="520"/>
        <v>0</v>
      </c>
      <c r="L465" s="64">
        <f t="shared" si="521"/>
        <v>0</v>
      </c>
      <c r="M465" s="64">
        <f t="shared" si="522"/>
        <v>0</v>
      </c>
      <c r="N465" s="64">
        <f t="shared" si="523"/>
        <v>0</v>
      </c>
      <c r="O465" s="64">
        <f t="shared" si="524"/>
        <v>0</v>
      </c>
      <c r="P465" s="64">
        <f t="shared" si="525"/>
        <v>0</v>
      </c>
      <c r="Q465" s="64">
        <f t="shared" ref="Q465:Q483" si="526">VLOOKUP($C$79,$D$3:$K$63,$A$74,0)*(B452-B451)</f>
        <v>0</v>
      </c>
      <c r="R465" s="64">
        <f>VLOOKUP($C$80,$D$3:$K$63,$A$74,0)*(B451-B450)</f>
        <v>0</v>
      </c>
      <c r="S465" s="64">
        <f>VLOOKUP($C$81,$D$3:$K$63,$A$74,0)*B450</f>
        <v>0</v>
      </c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54">
        <f t="shared" si="510"/>
        <v>0</v>
      </c>
      <c r="BP465" s="53">
        <v>2015</v>
      </c>
      <c r="BQ465" s="61" t="e">
        <f t="shared" si="511"/>
        <v>#DIV/0!</v>
      </c>
      <c r="BR465" s="61" t="e">
        <f t="shared" si="504"/>
        <v>#DIV/0!</v>
      </c>
      <c r="BS465" s="61" t="e">
        <f t="shared" si="504"/>
        <v>#DIV/0!</v>
      </c>
      <c r="BT465" s="61" t="e">
        <f t="shared" si="504"/>
        <v>#DIV/0!</v>
      </c>
      <c r="BU465" s="61" t="e">
        <f t="shared" si="504"/>
        <v>#DIV/0!</v>
      </c>
      <c r="BV465" s="61" t="e">
        <f t="shared" si="504"/>
        <v>#DIV/0!</v>
      </c>
      <c r="BW465" s="61" t="e">
        <f t="shared" si="504"/>
        <v>#DIV/0!</v>
      </c>
      <c r="BX465" s="61" t="e">
        <f t="shared" si="504"/>
        <v>#DIV/0!</v>
      </c>
      <c r="BY465" s="61" t="e">
        <f t="shared" si="504"/>
        <v>#DIV/0!</v>
      </c>
      <c r="BZ465" s="61" t="e">
        <f t="shared" si="504"/>
        <v>#DIV/0!</v>
      </c>
      <c r="CA465" s="61" t="e">
        <f t="shared" si="504"/>
        <v>#DIV/0!</v>
      </c>
      <c r="CB465" s="61" t="e">
        <f t="shared" si="504"/>
        <v>#DIV/0!</v>
      </c>
      <c r="CC465" s="61" t="e">
        <f t="shared" si="504"/>
        <v>#DIV/0!</v>
      </c>
      <c r="CD465" s="61" t="e">
        <f t="shared" si="504"/>
        <v>#DIV/0!</v>
      </c>
      <c r="CE465" s="61" t="e">
        <f t="shared" si="504"/>
        <v>#DIV/0!</v>
      </c>
      <c r="CF465" s="61" t="e">
        <f t="shared" si="504"/>
        <v>#DIV/0!</v>
      </c>
      <c r="CG465" s="61" t="e">
        <f t="shared" ref="CG465:CV491" si="527">T465/$BM465</f>
        <v>#DIV/0!</v>
      </c>
      <c r="CH465" s="61" t="e">
        <f t="shared" si="505"/>
        <v>#DIV/0!</v>
      </c>
      <c r="CI465" s="61" t="e">
        <f t="shared" si="505"/>
        <v>#DIV/0!</v>
      </c>
      <c r="CJ465" s="61" t="e">
        <f t="shared" si="505"/>
        <v>#DIV/0!</v>
      </c>
      <c r="CK465" s="61" t="e">
        <f t="shared" si="505"/>
        <v>#DIV/0!</v>
      </c>
      <c r="CL465" s="61" t="e">
        <f t="shared" si="505"/>
        <v>#DIV/0!</v>
      </c>
      <c r="CM465" s="61" t="e">
        <f t="shared" si="505"/>
        <v>#DIV/0!</v>
      </c>
      <c r="CN465" s="61" t="e">
        <f t="shared" si="506"/>
        <v>#DIV/0!</v>
      </c>
      <c r="CO465" s="61" t="e">
        <f t="shared" si="506"/>
        <v>#DIV/0!</v>
      </c>
      <c r="CP465" s="61" t="e">
        <f t="shared" si="506"/>
        <v>#DIV/0!</v>
      </c>
      <c r="CQ465" s="61" t="e">
        <f t="shared" si="506"/>
        <v>#DIV/0!</v>
      </c>
      <c r="CR465" s="61" t="e">
        <f t="shared" si="506"/>
        <v>#DIV/0!</v>
      </c>
      <c r="CS465" s="61" t="e">
        <f t="shared" si="506"/>
        <v>#DIV/0!</v>
      </c>
      <c r="CT465" s="61" t="e">
        <f t="shared" si="506"/>
        <v>#DIV/0!</v>
      </c>
      <c r="CU465" s="61" t="e">
        <f t="shared" si="506"/>
        <v>#DIV/0!</v>
      </c>
      <c r="CV465" s="61" t="e">
        <f t="shared" si="506"/>
        <v>#DIV/0!</v>
      </c>
      <c r="CW465" s="61" t="e">
        <f t="shared" si="506"/>
        <v>#DIV/0!</v>
      </c>
      <c r="CX465" s="61" t="e">
        <f t="shared" si="506"/>
        <v>#DIV/0!</v>
      </c>
      <c r="CY465" s="61" t="e">
        <f t="shared" si="506"/>
        <v>#DIV/0!</v>
      </c>
      <c r="CZ465" s="61" t="e">
        <f t="shared" si="506"/>
        <v>#DIV/0!</v>
      </c>
      <c r="DA465" s="61" t="e">
        <f t="shared" si="506"/>
        <v>#DIV/0!</v>
      </c>
      <c r="DB465" s="61" t="e">
        <f t="shared" si="506"/>
        <v>#DIV/0!</v>
      </c>
      <c r="DC465" s="61" t="e">
        <f t="shared" ref="DC465:DR481" si="528">AP465/$BM465</f>
        <v>#DIV/0!</v>
      </c>
      <c r="DD465" s="61" t="e">
        <f t="shared" si="507"/>
        <v>#DIV/0!</v>
      </c>
      <c r="DE465" s="61" t="e">
        <f t="shared" si="507"/>
        <v>#DIV/0!</v>
      </c>
      <c r="DF465" s="61" t="e">
        <f t="shared" si="507"/>
        <v>#DIV/0!</v>
      </c>
      <c r="DG465" s="61" t="e">
        <f t="shared" si="507"/>
        <v>#DIV/0!</v>
      </c>
      <c r="DH465" s="61" t="e">
        <f t="shared" si="507"/>
        <v>#DIV/0!</v>
      </c>
      <c r="DI465" s="61" t="e">
        <f t="shared" si="507"/>
        <v>#DIV/0!</v>
      </c>
      <c r="DJ465" s="61" t="e">
        <f t="shared" si="507"/>
        <v>#DIV/0!</v>
      </c>
      <c r="DK465" s="61" t="e">
        <f t="shared" si="507"/>
        <v>#DIV/0!</v>
      </c>
      <c r="DL465" s="61" t="e">
        <f t="shared" si="507"/>
        <v>#DIV/0!</v>
      </c>
      <c r="DM465" s="61" t="e">
        <f t="shared" si="507"/>
        <v>#DIV/0!</v>
      </c>
      <c r="DN465" s="61" t="e">
        <f t="shared" si="507"/>
        <v>#DIV/0!</v>
      </c>
      <c r="DO465" s="61" t="e">
        <f t="shared" si="507"/>
        <v>#DIV/0!</v>
      </c>
      <c r="DP465" s="61" t="e">
        <f t="shared" si="507"/>
        <v>#DIV/0!</v>
      </c>
      <c r="DQ465" s="61" t="e">
        <f t="shared" si="507"/>
        <v>#DIV/0!</v>
      </c>
      <c r="DR465" s="61" t="e">
        <f t="shared" si="507"/>
        <v>#DIV/0!</v>
      </c>
      <c r="DS465" s="61" t="e">
        <f t="shared" ref="DS465:DV510" si="529">BF465/$BM465</f>
        <v>#DIV/0!</v>
      </c>
      <c r="DT465" s="61" t="e">
        <f t="shared" si="508"/>
        <v>#DIV/0!</v>
      </c>
      <c r="DU465" s="61" t="e">
        <f t="shared" si="508"/>
        <v>#DIV/0!</v>
      </c>
      <c r="DV465" s="61" t="e">
        <f t="shared" si="508"/>
        <v>#DIV/0!</v>
      </c>
      <c r="DW465" s="61" t="e">
        <f t="shared" si="508"/>
        <v>#DIV/0!</v>
      </c>
      <c r="DX465" s="61" t="e">
        <f t="shared" si="508"/>
        <v>#DIV/0!</v>
      </c>
      <c r="DY465" s="61" t="e">
        <f t="shared" si="508"/>
        <v>#DIV/0!</v>
      </c>
      <c r="DZ465" s="61" t="e">
        <f t="shared" si="512"/>
        <v>#DIV/0!</v>
      </c>
    </row>
    <row r="466" spans="1:130">
      <c r="A466" s="53">
        <v>16</v>
      </c>
      <c r="B466" s="63">
        <f t="shared" si="509"/>
        <v>1</v>
      </c>
      <c r="C466" s="53">
        <v>2016</v>
      </c>
      <c r="D466" s="64">
        <f t="shared" si="513"/>
        <v>0</v>
      </c>
      <c r="E466" s="64">
        <f t="shared" si="514"/>
        <v>0</v>
      </c>
      <c r="F466" s="64">
        <f t="shared" si="515"/>
        <v>0</v>
      </c>
      <c r="G466" s="64">
        <f t="shared" si="516"/>
        <v>0</v>
      </c>
      <c r="H466" s="64">
        <f t="shared" si="517"/>
        <v>0</v>
      </c>
      <c r="I466" s="64">
        <f t="shared" si="518"/>
        <v>0</v>
      </c>
      <c r="J466" s="64">
        <f t="shared" si="519"/>
        <v>0</v>
      </c>
      <c r="K466" s="64">
        <f t="shared" si="520"/>
        <v>0</v>
      </c>
      <c r="L466" s="64">
        <f t="shared" si="521"/>
        <v>0</v>
      </c>
      <c r="M466" s="64">
        <f t="shared" si="522"/>
        <v>0</v>
      </c>
      <c r="N466" s="64">
        <f t="shared" si="523"/>
        <v>0</v>
      </c>
      <c r="O466" s="64">
        <f t="shared" si="524"/>
        <v>0</v>
      </c>
      <c r="P466" s="64">
        <f t="shared" si="525"/>
        <v>0</v>
      </c>
      <c r="Q466" s="64">
        <f t="shared" si="526"/>
        <v>0</v>
      </c>
      <c r="R466" s="64">
        <f t="shared" ref="R466:R484" si="530">VLOOKUP($C$80,$D$3:$K$63,$A$74,0)*(B452-B451)</f>
        <v>0</v>
      </c>
      <c r="S466" s="64">
        <f>VLOOKUP($C$81,$D$3:$K$63,$A$74,0)*(B451-B450)</f>
        <v>0</v>
      </c>
      <c r="T466" s="64">
        <f>VLOOKUP($C$82,$D$3:$K$63,$A$74,0)*B450</f>
        <v>0</v>
      </c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54">
        <f t="shared" si="510"/>
        <v>0</v>
      </c>
      <c r="BP466" s="53">
        <v>2016</v>
      </c>
      <c r="BQ466" s="61" t="e">
        <f t="shared" si="511"/>
        <v>#DIV/0!</v>
      </c>
      <c r="BR466" s="61" t="e">
        <f t="shared" si="511"/>
        <v>#DIV/0!</v>
      </c>
      <c r="BS466" s="61" t="e">
        <f t="shared" si="511"/>
        <v>#DIV/0!</v>
      </c>
      <c r="BT466" s="61" t="e">
        <f t="shared" si="511"/>
        <v>#DIV/0!</v>
      </c>
      <c r="BU466" s="61" t="e">
        <f t="shared" si="511"/>
        <v>#DIV/0!</v>
      </c>
      <c r="BV466" s="61" t="e">
        <f t="shared" si="511"/>
        <v>#DIV/0!</v>
      </c>
      <c r="BW466" s="61" t="e">
        <f t="shared" si="511"/>
        <v>#DIV/0!</v>
      </c>
      <c r="BX466" s="61" t="e">
        <f t="shared" si="511"/>
        <v>#DIV/0!</v>
      </c>
      <c r="BY466" s="61" t="e">
        <f t="shared" si="511"/>
        <v>#DIV/0!</v>
      </c>
      <c r="BZ466" s="61" t="e">
        <f t="shared" si="511"/>
        <v>#DIV/0!</v>
      </c>
      <c r="CA466" s="61" t="e">
        <f t="shared" si="511"/>
        <v>#DIV/0!</v>
      </c>
      <c r="CB466" s="61" t="e">
        <f t="shared" si="511"/>
        <v>#DIV/0!</v>
      </c>
      <c r="CC466" s="61" t="e">
        <f t="shared" si="511"/>
        <v>#DIV/0!</v>
      </c>
      <c r="CD466" s="61" t="e">
        <f t="shared" si="511"/>
        <v>#DIV/0!</v>
      </c>
      <c r="CE466" s="61" t="e">
        <f t="shared" si="511"/>
        <v>#DIV/0!</v>
      </c>
      <c r="CF466" s="61" t="e">
        <f t="shared" si="511"/>
        <v>#DIV/0!</v>
      </c>
      <c r="CG466" s="61" t="e">
        <f t="shared" si="527"/>
        <v>#DIV/0!</v>
      </c>
      <c r="CH466" s="61" t="e">
        <f t="shared" si="505"/>
        <v>#DIV/0!</v>
      </c>
      <c r="CI466" s="61" t="e">
        <f t="shared" si="505"/>
        <v>#DIV/0!</v>
      </c>
      <c r="CJ466" s="61" t="e">
        <f t="shared" si="505"/>
        <v>#DIV/0!</v>
      </c>
      <c r="CK466" s="61" t="e">
        <f t="shared" si="505"/>
        <v>#DIV/0!</v>
      </c>
      <c r="CL466" s="61" t="e">
        <f t="shared" si="505"/>
        <v>#DIV/0!</v>
      </c>
      <c r="CM466" s="61" t="e">
        <f t="shared" si="505"/>
        <v>#DIV/0!</v>
      </c>
      <c r="CN466" s="61" t="e">
        <f t="shared" si="505"/>
        <v>#DIV/0!</v>
      </c>
      <c r="CO466" s="61" t="e">
        <f t="shared" si="505"/>
        <v>#DIV/0!</v>
      </c>
      <c r="CP466" s="61" t="e">
        <f t="shared" si="505"/>
        <v>#DIV/0!</v>
      </c>
      <c r="CQ466" s="61" t="e">
        <f t="shared" si="505"/>
        <v>#DIV/0!</v>
      </c>
      <c r="CR466" s="61" t="e">
        <f t="shared" si="505"/>
        <v>#DIV/0!</v>
      </c>
      <c r="CS466" s="61" t="e">
        <f t="shared" si="505"/>
        <v>#DIV/0!</v>
      </c>
      <c r="CT466" s="61" t="e">
        <f t="shared" si="505"/>
        <v>#DIV/0!</v>
      </c>
      <c r="CU466" s="61" t="e">
        <f t="shared" si="505"/>
        <v>#DIV/0!</v>
      </c>
      <c r="CV466" s="61" t="e">
        <f t="shared" si="505"/>
        <v>#DIV/0!</v>
      </c>
      <c r="CW466" s="61" t="e">
        <f t="shared" si="505"/>
        <v>#DIV/0!</v>
      </c>
      <c r="CX466" s="61" t="e">
        <f t="shared" ref="CX466:DM493" si="531">AK466/$BM466</f>
        <v>#DIV/0!</v>
      </c>
      <c r="CY466" s="61" t="e">
        <f t="shared" si="531"/>
        <v>#DIV/0!</v>
      </c>
      <c r="CZ466" s="61" t="e">
        <f t="shared" si="531"/>
        <v>#DIV/0!</v>
      </c>
      <c r="DA466" s="61" t="e">
        <f t="shared" si="531"/>
        <v>#DIV/0!</v>
      </c>
      <c r="DB466" s="61" t="e">
        <f t="shared" si="531"/>
        <v>#DIV/0!</v>
      </c>
      <c r="DC466" s="61" t="e">
        <f t="shared" si="528"/>
        <v>#DIV/0!</v>
      </c>
      <c r="DD466" s="61" t="e">
        <f t="shared" si="528"/>
        <v>#DIV/0!</v>
      </c>
      <c r="DE466" s="61" t="e">
        <f t="shared" si="528"/>
        <v>#DIV/0!</v>
      </c>
      <c r="DF466" s="61" t="e">
        <f t="shared" si="528"/>
        <v>#DIV/0!</v>
      </c>
      <c r="DG466" s="61" t="e">
        <f t="shared" si="528"/>
        <v>#DIV/0!</v>
      </c>
      <c r="DH466" s="61" t="e">
        <f t="shared" si="528"/>
        <v>#DIV/0!</v>
      </c>
      <c r="DI466" s="61" t="e">
        <f t="shared" si="528"/>
        <v>#DIV/0!</v>
      </c>
      <c r="DJ466" s="61" t="e">
        <f t="shared" si="528"/>
        <v>#DIV/0!</v>
      </c>
      <c r="DK466" s="61" t="e">
        <f t="shared" si="528"/>
        <v>#DIV/0!</v>
      </c>
      <c r="DL466" s="61" t="e">
        <f t="shared" si="528"/>
        <v>#DIV/0!</v>
      </c>
      <c r="DM466" s="61" t="e">
        <f t="shared" si="528"/>
        <v>#DIV/0!</v>
      </c>
      <c r="DN466" s="61" t="e">
        <f t="shared" si="528"/>
        <v>#DIV/0!</v>
      </c>
      <c r="DO466" s="61" t="e">
        <f t="shared" si="528"/>
        <v>#DIV/0!</v>
      </c>
      <c r="DP466" s="61" t="e">
        <f t="shared" si="528"/>
        <v>#DIV/0!</v>
      </c>
      <c r="DQ466" s="61" t="e">
        <f t="shared" si="528"/>
        <v>#DIV/0!</v>
      </c>
      <c r="DR466" s="61" t="e">
        <f t="shared" si="528"/>
        <v>#DIV/0!</v>
      </c>
      <c r="DS466" s="61" t="e">
        <f t="shared" si="529"/>
        <v>#DIV/0!</v>
      </c>
      <c r="DT466" s="61" t="e">
        <f t="shared" si="508"/>
        <v>#DIV/0!</v>
      </c>
      <c r="DU466" s="61" t="e">
        <f t="shared" si="508"/>
        <v>#DIV/0!</v>
      </c>
      <c r="DV466" s="61" t="e">
        <f t="shared" si="508"/>
        <v>#DIV/0!</v>
      </c>
      <c r="DW466" s="61" t="e">
        <f t="shared" si="508"/>
        <v>#DIV/0!</v>
      </c>
      <c r="DX466" s="61" t="e">
        <f t="shared" si="508"/>
        <v>#DIV/0!</v>
      </c>
      <c r="DY466" s="61" t="e">
        <f t="shared" si="508"/>
        <v>#DIV/0!</v>
      </c>
      <c r="DZ466" s="61" t="e">
        <f t="shared" si="512"/>
        <v>#DIV/0!</v>
      </c>
    </row>
    <row r="467" spans="1:130">
      <c r="A467" s="53">
        <v>17</v>
      </c>
      <c r="B467" s="63">
        <f t="shared" si="509"/>
        <v>1</v>
      </c>
      <c r="C467" s="53">
        <v>2017</v>
      </c>
      <c r="D467" s="64">
        <f t="shared" si="513"/>
        <v>0</v>
      </c>
      <c r="E467" s="64">
        <f t="shared" si="514"/>
        <v>0</v>
      </c>
      <c r="F467" s="64">
        <f t="shared" si="515"/>
        <v>0</v>
      </c>
      <c r="G467" s="64">
        <f t="shared" si="516"/>
        <v>0</v>
      </c>
      <c r="H467" s="64">
        <f t="shared" si="517"/>
        <v>0</v>
      </c>
      <c r="I467" s="64">
        <f t="shared" si="518"/>
        <v>0</v>
      </c>
      <c r="J467" s="64">
        <f t="shared" si="519"/>
        <v>0</v>
      </c>
      <c r="K467" s="64">
        <f t="shared" si="520"/>
        <v>0</v>
      </c>
      <c r="L467" s="64">
        <f t="shared" si="521"/>
        <v>0</v>
      </c>
      <c r="M467" s="64">
        <f t="shared" si="522"/>
        <v>0</v>
      </c>
      <c r="N467" s="64">
        <f t="shared" si="523"/>
        <v>0</v>
      </c>
      <c r="O467" s="64">
        <f t="shared" si="524"/>
        <v>0</v>
      </c>
      <c r="P467" s="64">
        <f t="shared" si="525"/>
        <v>0</v>
      </c>
      <c r="Q467" s="64">
        <f t="shared" si="526"/>
        <v>0</v>
      </c>
      <c r="R467" s="64">
        <f t="shared" si="530"/>
        <v>0</v>
      </c>
      <c r="S467" s="64">
        <f t="shared" ref="S467:S485" si="532">VLOOKUP($C$81,$D$3:$K$63,$A$74,0)*(B452-B451)</f>
        <v>0</v>
      </c>
      <c r="T467" s="64">
        <f>VLOOKUP($C$82,$D$3:$K$63,$A$74,0)*(B451-B450)</f>
        <v>0</v>
      </c>
      <c r="U467" s="64">
        <f>VLOOKUP($C$83,$D$3:$K$63,$A$74,0)*B450</f>
        <v>0</v>
      </c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54">
        <f t="shared" si="510"/>
        <v>0</v>
      </c>
      <c r="BP467" s="53">
        <v>2017</v>
      </c>
      <c r="BQ467" s="61" t="e">
        <f t="shared" si="511"/>
        <v>#DIV/0!</v>
      </c>
      <c r="BR467" s="61" t="e">
        <f t="shared" si="511"/>
        <v>#DIV/0!</v>
      </c>
      <c r="BS467" s="61" t="e">
        <f t="shared" si="511"/>
        <v>#DIV/0!</v>
      </c>
      <c r="BT467" s="61" t="e">
        <f t="shared" si="511"/>
        <v>#DIV/0!</v>
      </c>
      <c r="BU467" s="61" t="e">
        <f t="shared" si="511"/>
        <v>#DIV/0!</v>
      </c>
      <c r="BV467" s="61" t="e">
        <f t="shared" si="511"/>
        <v>#DIV/0!</v>
      </c>
      <c r="BW467" s="61" t="e">
        <f t="shared" si="511"/>
        <v>#DIV/0!</v>
      </c>
      <c r="BX467" s="61" t="e">
        <f t="shared" si="511"/>
        <v>#DIV/0!</v>
      </c>
      <c r="BY467" s="61" t="e">
        <f t="shared" si="511"/>
        <v>#DIV/0!</v>
      </c>
      <c r="BZ467" s="61" t="e">
        <f t="shared" si="511"/>
        <v>#DIV/0!</v>
      </c>
      <c r="CA467" s="61" t="e">
        <f t="shared" si="511"/>
        <v>#DIV/0!</v>
      </c>
      <c r="CB467" s="61" t="e">
        <f t="shared" si="511"/>
        <v>#DIV/0!</v>
      </c>
      <c r="CC467" s="61" t="e">
        <f t="shared" si="511"/>
        <v>#DIV/0!</v>
      </c>
      <c r="CD467" s="61" t="e">
        <f t="shared" si="511"/>
        <v>#DIV/0!</v>
      </c>
      <c r="CE467" s="61" t="e">
        <f t="shared" si="511"/>
        <v>#DIV/0!</v>
      </c>
      <c r="CF467" s="61" t="e">
        <f t="shared" si="511"/>
        <v>#DIV/0!</v>
      </c>
      <c r="CG467" s="61" t="e">
        <f t="shared" si="527"/>
        <v>#DIV/0!</v>
      </c>
      <c r="CH467" s="61" t="e">
        <f t="shared" si="505"/>
        <v>#DIV/0!</v>
      </c>
      <c r="CI467" s="61" t="e">
        <f t="shared" si="505"/>
        <v>#DIV/0!</v>
      </c>
      <c r="CJ467" s="61" t="e">
        <f t="shared" si="505"/>
        <v>#DIV/0!</v>
      </c>
      <c r="CK467" s="61" t="e">
        <f t="shared" si="505"/>
        <v>#DIV/0!</v>
      </c>
      <c r="CL467" s="61" t="e">
        <f t="shared" si="505"/>
        <v>#DIV/0!</v>
      </c>
      <c r="CM467" s="61" t="e">
        <f t="shared" si="505"/>
        <v>#DIV/0!</v>
      </c>
      <c r="CN467" s="61" t="e">
        <f t="shared" si="505"/>
        <v>#DIV/0!</v>
      </c>
      <c r="CO467" s="61" t="e">
        <f t="shared" si="505"/>
        <v>#DIV/0!</v>
      </c>
      <c r="CP467" s="61" t="e">
        <f t="shared" si="505"/>
        <v>#DIV/0!</v>
      </c>
      <c r="CQ467" s="61" t="e">
        <f t="shared" si="505"/>
        <v>#DIV/0!</v>
      </c>
      <c r="CR467" s="61" t="e">
        <f t="shared" si="505"/>
        <v>#DIV/0!</v>
      </c>
      <c r="CS467" s="61" t="e">
        <f t="shared" si="505"/>
        <v>#DIV/0!</v>
      </c>
      <c r="CT467" s="61" t="e">
        <f t="shared" si="505"/>
        <v>#DIV/0!</v>
      </c>
      <c r="CU467" s="61" t="e">
        <f t="shared" si="505"/>
        <v>#DIV/0!</v>
      </c>
      <c r="CV467" s="61" t="e">
        <f t="shared" si="505"/>
        <v>#DIV/0!</v>
      </c>
      <c r="CW467" s="61" t="e">
        <f t="shared" si="505"/>
        <v>#DIV/0!</v>
      </c>
      <c r="CX467" s="61" t="e">
        <f t="shared" si="531"/>
        <v>#DIV/0!</v>
      </c>
      <c r="CY467" s="61" t="e">
        <f t="shared" si="531"/>
        <v>#DIV/0!</v>
      </c>
      <c r="CZ467" s="61" t="e">
        <f t="shared" si="531"/>
        <v>#DIV/0!</v>
      </c>
      <c r="DA467" s="61" t="e">
        <f t="shared" si="531"/>
        <v>#DIV/0!</v>
      </c>
      <c r="DB467" s="61" t="e">
        <f t="shared" si="531"/>
        <v>#DIV/0!</v>
      </c>
      <c r="DC467" s="61" t="e">
        <f t="shared" si="528"/>
        <v>#DIV/0!</v>
      </c>
      <c r="DD467" s="61" t="e">
        <f t="shared" si="528"/>
        <v>#DIV/0!</v>
      </c>
      <c r="DE467" s="61" t="e">
        <f t="shared" si="528"/>
        <v>#DIV/0!</v>
      </c>
      <c r="DF467" s="61" t="e">
        <f t="shared" si="528"/>
        <v>#DIV/0!</v>
      </c>
      <c r="DG467" s="61" t="e">
        <f t="shared" si="528"/>
        <v>#DIV/0!</v>
      </c>
      <c r="DH467" s="61" t="e">
        <f t="shared" si="528"/>
        <v>#DIV/0!</v>
      </c>
      <c r="DI467" s="61" t="e">
        <f t="shared" si="528"/>
        <v>#DIV/0!</v>
      </c>
      <c r="DJ467" s="61" t="e">
        <f t="shared" si="528"/>
        <v>#DIV/0!</v>
      </c>
      <c r="DK467" s="61" t="e">
        <f t="shared" si="528"/>
        <v>#DIV/0!</v>
      </c>
      <c r="DL467" s="61" t="e">
        <f t="shared" si="528"/>
        <v>#DIV/0!</v>
      </c>
      <c r="DM467" s="61" t="e">
        <f t="shared" si="528"/>
        <v>#DIV/0!</v>
      </c>
      <c r="DN467" s="61" t="e">
        <f t="shared" si="528"/>
        <v>#DIV/0!</v>
      </c>
      <c r="DO467" s="61" t="e">
        <f t="shared" si="528"/>
        <v>#DIV/0!</v>
      </c>
      <c r="DP467" s="61" t="e">
        <f t="shared" si="528"/>
        <v>#DIV/0!</v>
      </c>
      <c r="DQ467" s="61" t="e">
        <f t="shared" si="528"/>
        <v>#DIV/0!</v>
      </c>
      <c r="DR467" s="61" t="e">
        <f t="shared" si="528"/>
        <v>#DIV/0!</v>
      </c>
      <c r="DS467" s="61" t="e">
        <f t="shared" si="529"/>
        <v>#DIV/0!</v>
      </c>
      <c r="DT467" s="61" t="e">
        <f t="shared" si="508"/>
        <v>#DIV/0!</v>
      </c>
      <c r="DU467" s="61" t="e">
        <f t="shared" si="508"/>
        <v>#DIV/0!</v>
      </c>
      <c r="DV467" s="61" t="e">
        <f t="shared" si="508"/>
        <v>#DIV/0!</v>
      </c>
      <c r="DW467" s="61" t="e">
        <f t="shared" si="508"/>
        <v>#DIV/0!</v>
      </c>
      <c r="DX467" s="61" t="e">
        <f t="shared" si="508"/>
        <v>#DIV/0!</v>
      </c>
      <c r="DY467" s="61" t="e">
        <f t="shared" si="508"/>
        <v>#DIV/0!</v>
      </c>
      <c r="DZ467" s="61" t="e">
        <f t="shared" si="512"/>
        <v>#DIV/0!</v>
      </c>
    </row>
    <row r="468" spans="1:130">
      <c r="A468" s="53">
        <v>18</v>
      </c>
      <c r="B468" s="63">
        <f t="shared" si="509"/>
        <v>1</v>
      </c>
      <c r="C468" s="53">
        <v>2018</v>
      </c>
      <c r="D468" s="64">
        <f t="shared" si="513"/>
        <v>0</v>
      </c>
      <c r="E468" s="64">
        <f t="shared" si="514"/>
        <v>0</v>
      </c>
      <c r="F468" s="64">
        <f t="shared" si="515"/>
        <v>0</v>
      </c>
      <c r="G468" s="64">
        <f t="shared" si="516"/>
        <v>0</v>
      </c>
      <c r="H468" s="64">
        <f t="shared" si="517"/>
        <v>0</v>
      </c>
      <c r="I468" s="64">
        <f t="shared" si="518"/>
        <v>0</v>
      </c>
      <c r="J468" s="64">
        <f t="shared" si="519"/>
        <v>0</v>
      </c>
      <c r="K468" s="64">
        <f t="shared" si="520"/>
        <v>0</v>
      </c>
      <c r="L468" s="64">
        <f t="shared" si="521"/>
        <v>0</v>
      </c>
      <c r="M468" s="64">
        <f t="shared" si="522"/>
        <v>0</v>
      </c>
      <c r="N468" s="64">
        <f t="shared" si="523"/>
        <v>0</v>
      </c>
      <c r="O468" s="64">
        <f t="shared" si="524"/>
        <v>0</v>
      </c>
      <c r="P468" s="64">
        <f t="shared" si="525"/>
        <v>0</v>
      </c>
      <c r="Q468" s="64">
        <f t="shared" si="526"/>
        <v>0</v>
      </c>
      <c r="R468" s="64">
        <f t="shared" si="530"/>
        <v>0</v>
      </c>
      <c r="S468" s="64">
        <f t="shared" si="532"/>
        <v>0</v>
      </c>
      <c r="T468" s="64">
        <f t="shared" ref="T468:T486" si="533">VLOOKUP($C$82,$D$3:$K$63,$A$74,0)*(B452-B451)</f>
        <v>0</v>
      </c>
      <c r="U468" s="64">
        <f>VLOOKUP($C$83,$D$3:$K$63,$A$74,0)*(B451-B450)</f>
        <v>0</v>
      </c>
      <c r="V468" s="64">
        <f>VLOOKUP($C$84,$D$3:$K$63,$A$74,0)*B450</f>
        <v>0</v>
      </c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54">
        <f t="shared" si="510"/>
        <v>0</v>
      </c>
      <c r="BP468" s="53">
        <v>2018</v>
      </c>
      <c r="BQ468" s="61" t="e">
        <f t="shared" si="511"/>
        <v>#DIV/0!</v>
      </c>
      <c r="BR468" s="61" t="e">
        <f t="shared" si="511"/>
        <v>#DIV/0!</v>
      </c>
      <c r="BS468" s="61" t="e">
        <f t="shared" si="511"/>
        <v>#DIV/0!</v>
      </c>
      <c r="BT468" s="61" t="e">
        <f t="shared" si="511"/>
        <v>#DIV/0!</v>
      </c>
      <c r="BU468" s="61" t="e">
        <f t="shared" si="511"/>
        <v>#DIV/0!</v>
      </c>
      <c r="BV468" s="61" t="e">
        <f t="shared" si="511"/>
        <v>#DIV/0!</v>
      </c>
      <c r="BW468" s="61" t="e">
        <f t="shared" si="511"/>
        <v>#DIV/0!</v>
      </c>
      <c r="BX468" s="61" t="e">
        <f t="shared" si="511"/>
        <v>#DIV/0!</v>
      </c>
      <c r="BY468" s="61" t="e">
        <f t="shared" si="511"/>
        <v>#DIV/0!</v>
      </c>
      <c r="BZ468" s="61" t="e">
        <f t="shared" si="511"/>
        <v>#DIV/0!</v>
      </c>
      <c r="CA468" s="61" t="e">
        <f t="shared" si="511"/>
        <v>#DIV/0!</v>
      </c>
      <c r="CB468" s="61" t="e">
        <f t="shared" si="511"/>
        <v>#DIV/0!</v>
      </c>
      <c r="CC468" s="61" t="e">
        <f t="shared" si="511"/>
        <v>#DIV/0!</v>
      </c>
      <c r="CD468" s="61" t="e">
        <f t="shared" si="511"/>
        <v>#DIV/0!</v>
      </c>
      <c r="CE468" s="61" t="e">
        <f t="shared" si="511"/>
        <v>#DIV/0!</v>
      </c>
      <c r="CF468" s="61" t="e">
        <f t="shared" si="511"/>
        <v>#DIV/0!</v>
      </c>
      <c r="CG468" s="61" t="e">
        <f t="shared" si="527"/>
        <v>#DIV/0!</v>
      </c>
      <c r="CH468" s="61" t="e">
        <f t="shared" si="505"/>
        <v>#DIV/0!</v>
      </c>
      <c r="CI468" s="61" t="e">
        <f t="shared" si="505"/>
        <v>#DIV/0!</v>
      </c>
      <c r="CJ468" s="61" t="e">
        <f t="shared" si="505"/>
        <v>#DIV/0!</v>
      </c>
      <c r="CK468" s="61" t="e">
        <f t="shared" si="505"/>
        <v>#DIV/0!</v>
      </c>
      <c r="CL468" s="61" t="e">
        <f t="shared" si="505"/>
        <v>#DIV/0!</v>
      </c>
      <c r="CM468" s="61" t="e">
        <f t="shared" si="505"/>
        <v>#DIV/0!</v>
      </c>
      <c r="CN468" s="61" t="e">
        <f t="shared" si="505"/>
        <v>#DIV/0!</v>
      </c>
      <c r="CO468" s="61" t="e">
        <f t="shared" si="505"/>
        <v>#DIV/0!</v>
      </c>
      <c r="CP468" s="61" t="e">
        <f t="shared" si="505"/>
        <v>#DIV/0!</v>
      </c>
      <c r="CQ468" s="61" t="e">
        <f t="shared" si="505"/>
        <v>#DIV/0!</v>
      </c>
      <c r="CR468" s="61" t="e">
        <f t="shared" si="505"/>
        <v>#DIV/0!</v>
      </c>
      <c r="CS468" s="61" t="e">
        <f t="shared" si="505"/>
        <v>#DIV/0!</v>
      </c>
      <c r="CT468" s="61" t="e">
        <f t="shared" si="505"/>
        <v>#DIV/0!</v>
      </c>
      <c r="CU468" s="61" t="e">
        <f t="shared" si="505"/>
        <v>#DIV/0!</v>
      </c>
      <c r="CV468" s="61" t="e">
        <f t="shared" si="505"/>
        <v>#DIV/0!</v>
      </c>
      <c r="CW468" s="61" t="e">
        <f t="shared" si="505"/>
        <v>#DIV/0!</v>
      </c>
      <c r="CX468" s="61" t="e">
        <f t="shared" si="531"/>
        <v>#DIV/0!</v>
      </c>
      <c r="CY468" s="61" t="e">
        <f t="shared" si="531"/>
        <v>#DIV/0!</v>
      </c>
      <c r="CZ468" s="61" t="e">
        <f t="shared" si="531"/>
        <v>#DIV/0!</v>
      </c>
      <c r="DA468" s="61" t="e">
        <f t="shared" si="531"/>
        <v>#DIV/0!</v>
      </c>
      <c r="DB468" s="61" t="e">
        <f t="shared" si="531"/>
        <v>#DIV/0!</v>
      </c>
      <c r="DC468" s="61" t="e">
        <f t="shared" si="528"/>
        <v>#DIV/0!</v>
      </c>
      <c r="DD468" s="61" t="e">
        <f t="shared" si="528"/>
        <v>#DIV/0!</v>
      </c>
      <c r="DE468" s="61" t="e">
        <f t="shared" si="528"/>
        <v>#DIV/0!</v>
      </c>
      <c r="DF468" s="61" t="e">
        <f t="shared" si="528"/>
        <v>#DIV/0!</v>
      </c>
      <c r="DG468" s="61" t="e">
        <f t="shared" si="528"/>
        <v>#DIV/0!</v>
      </c>
      <c r="DH468" s="61" t="e">
        <f t="shared" si="528"/>
        <v>#DIV/0!</v>
      </c>
      <c r="DI468" s="61" t="e">
        <f t="shared" si="528"/>
        <v>#DIV/0!</v>
      </c>
      <c r="DJ468" s="61" t="e">
        <f t="shared" si="528"/>
        <v>#DIV/0!</v>
      </c>
      <c r="DK468" s="61" t="e">
        <f t="shared" si="528"/>
        <v>#DIV/0!</v>
      </c>
      <c r="DL468" s="61" t="e">
        <f t="shared" si="528"/>
        <v>#DIV/0!</v>
      </c>
      <c r="DM468" s="61" t="e">
        <f t="shared" si="528"/>
        <v>#DIV/0!</v>
      </c>
      <c r="DN468" s="61" t="e">
        <f t="shared" si="528"/>
        <v>#DIV/0!</v>
      </c>
      <c r="DO468" s="61" t="e">
        <f t="shared" si="528"/>
        <v>#DIV/0!</v>
      </c>
      <c r="DP468" s="61" t="e">
        <f t="shared" si="528"/>
        <v>#DIV/0!</v>
      </c>
      <c r="DQ468" s="61" t="e">
        <f t="shared" si="528"/>
        <v>#DIV/0!</v>
      </c>
      <c r="DR468" s="61" t="e">
        <f t="shared" si="528"/>
        <v>#DIV/0!</v>
      </c>
      <c r="DS468" s="61" t="e">
        <f t="shared" si="529"/>
        <v>#DIV/0!</v>
      </c>
      <c r="DT468" s="61" t="e">
        <f t="shared" si="508"/>
        <v>#DIV/0!</v>
      </c>
      <c r="DU468" s="61" t="e">
        <f t="shared" si="508"/>
        <v>#DIV/0!</v>
      </c>
      <c r="DV468" s="61" t="e">
        <f t="shared" si="508"/>
        <v>#DIV/0!</v>
      </c>
      <c r="DW468" s="61" t="e">
        <f t="shared" si="508"/>
        <v>#DIV/0!</v>
      </c>
      <c r="DX468" s="61" t="e">
        <f t="shared" si="508"/>
        <v>#DIV/0!</v>
      </c>
      <c r="DY468" s="61" t="e">
        <f t="shared" si="508"/>
        <v>#DIV/0!</v>
      </c>
      <c r="DZ468" s="61" t="e">
        <f t="shared" si="512"/>
        <v>#DIV/0!</v>
      </c>
    </row>
    <row r="469" spans="1:130">
      <c r="A469" s="53">
        <v>19</v>
      </c>
      <c r="B469" s="63">
        <f t="shared" si="509"/>
        <v>1</v>
      </c>
      <c r="C469" s="53">
        <v>2019</v>
      </c>
      <c r="D469" s="64">
        <f t="shared" si="513"/>
        <v>0</v>
      </c>
      <c r="E469" s="64">
        <f t="shared" si="514"/>
        <v>0</v>
      </c>
      <c r="F469" s="64">
        <f t="shared" si="515"/>
        <v>0</v>
      </c>
      <c r="G469" s="64">
        <f t="shared" si="516"/>
        <v>0</v>
      </c>
      <c r="H469" s="64">
        <f t="shared" si="517"/>
        <v>0</v>
      </c>
      <c r="I469" s="64">
        <f t="shared" si="518"/>
        <v>0</v>
      </c>
      <c r="J469" s="64">
        <f t="shared" si="519"/>
        <v>0</v>
      </c>
      <c r="K469" s="64">
        <f t="shared" si="520"/>
        <v>0</v>
      </c>
      <c r="L469" s="64">
        <f t="shared" si="521"/>
        <v>0</v>
      </c>
      <c r="M469" s="64">
        <f t="shared" si="522"/>
        <v>0</v>
      </c>
      <c r="N469" s="64">
        <f t="shared" si="523"/>
        <v>0</v>
      </c>
      <c r="O469" s="64">
        <f t="shared" si="524"/>
        <v>0</v>
      </c>
      <c r="P469" s="64">
        <f t="shared" si="525"/>
        <v>0</v>
      </c>
      <c r="Q469" s="64">
        <f t="shared" si="526"/>
        <v>0</v>
      </c>
      <c r="R469" s="64">
        <f t="shared" si="530"/>
        <v>0</v>
      </c>
      <c r="S469" s="64">
        <f t="shared" si="532"/>
        <v>0</v>
      </c>
      <c r="T469" s="64">
        <f t="shared" si="533"/>
        <v>0</v>
      </c>
      <c r="U469" s="64">
        <f t="shared" ref="U469:U487" si="534">VLOOKUP($C$83,$D$3:$K$63,$A$74,0)*(B452-B451)</f>
        <v>0</v>
      </c>
      <c r="V469" s="64">
        <f>VLOOKUP($C$84,$D$3:$K$63,$A$74,0)*(B451-B450)</f>
        <v>0</v>
      </c>
      <c r="W469" s="64">
        <f>VLOOKUP($C$85,$D$3:$K$63,$A$74,0)*B450</f>
        <v>0</v>
      </c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54">
        <f t="shared" si="510"/>
        <v>0</v>
      </c>
      <c r="BP469" s="53">
        <v>2019</v>
      </c>
      <c r="BQ469" s="61" t="e">
        <f t="shared" si="511"/>
        <v>#DIV/0!</v>
      </c>
      <c r="BR469" s="61" t="e">
        <f t="shared" si="511"/>
        <v>#DIV/0!</v>
      </c>
      <c r="BS469" s="61" t="e">
        <f t="shared" si="511"/>
        <v>#DIV/0!</v>
      </c>
      <c r="BT469" s="61" t="e">
        <f t="shared" si="511"/>
        <v>#DIV/0!</v>
      </c>
      <c r="BU469" s="61" t="e">
        <f t="shared" si="511"/>
        <v>#DIV/0!</v>
      </c>
      <c r="BV469" s="61" t="e">
        <f t="shared" si="511"/>
        <v>#DIV/0!</v>
      </c>
      <c r="BW469" s="61" t="e">
        <f t="shared" si="511"/>
        <v>#DIV/0!</v>
      </c>
      <c r="BX469" s="61" t="e">
        <f t="shared" si="511"/>
        <v>#DIV/0!</v>
      </c>
      <c r="BY469" s="61" t="e">
        <f t="shared" si="511"/>
        <v>#DIV/0!</v>
      </c>
      <c r="BZ469" s="61" t="e">
        <f t="shared" si="511"/>
        <v>#DIV/0!</v>
      </c>
      <c r="CA469" s="61" t="e">
        <f t="shared" si="511"/>
        <v>#DIV/0!</v>
      </c>
      <c r="CB469" s="61" t="e">
        <f t="shared" si="511"/>
        <v>#DIV/0!</v>
      </c>
      <c r="CC469" s="61" t="e">
        <f t="shared" si="511"/>
        <v>#DIV/0!</v>
      </c>
      <c r="CD469" s="61" t="e">
        <f t="shared" si="511"/>
        <v>#DIV/0!</v>
      </c>
      <c r="CE469" s="61" t="e">
        <f t="shared" si="511"/>
        <v>#DIV/0!</v>
      </c>
      <c r="CF469" s="61" t="e">
        <f t="shared" si="511"/>
        <v>#DIV/0!</v>
      </c>
      <c r="CG469" s="61" t="e">
        <f t="shared" si="527"/>
        <v>#DIV/0!</v>
      </c>
      <c r="CH469" s="61" t="e">
        <f t="shared" si="505"/>
        <v>#DIV/0!</v>
      </c>
      <c r="CI469" s="61" t="e">
        <f t="shared" si="505"/>
        <v>#DIV/0!</v>
      </c>
      <c r="CJ469" s="61" t="e">
        <f t="shared" si="505"/>
        <v>#DIV/0!</v>
      </c>
      <c r="CK469" s="61" t="e">
        <f t="shared" si="505"/>
        <v>#DIV/0!</v>
      </c>
      <c r="CL469" s="61" t="e">
        <f t="shared" si="505"/>
        <v>#DIV/0!</v>
      </c>
      <c r="CM469" s="61" t="e">
        <f t="shared" si="505"/>
        <v>#DIV/0!</v>
      </c>
      <c r="CN469" s="61" t="e">
        <f t="shared" si="505"/>
        <v>#DIV/0!</v>
      </c>
      <c r="CO469" s="61" t="e">
        <f t="shared" si="505"/>
        <v>#DIV/0!</v>
      </c>
      <c r="CP469" s="61" t="e">
        <f t="shared" si="505"/>
        <v>#DIV/0!</v>
      </c>
      <c r="CQ469" s="61" t="e">
        <f t="shared" si="505"/>
        <v>#DIV/0!</v>
      </c>
      <c r="CR469" s="61" t="e">
        <f t="shared" si="505"/>
        <v>#DIV/0!</v>
      </c>
      <c r="CS469" s="61" t="e">
        <f t="shared" si="505"/>
        <v>#DIV/0!</v>
      </c>
      <c r="CT469" s="61" t="e">
        <f t="shared" si="505"/>
        <v>#DIV/0!</v>
      </c>
      <c r="CU469" s="61" t="e">
        <f t="shared" si="505"/>
        <v>#DIV/0!</v>
      </c>
      <c r="CV469" s="61" t="e">
        <f t="shared" si="505"/>
        <v>#DIV/0!</v>
      </c>
      <c r="CW469" s="61" t="e">
        <f t="shared" si="505"/>
        <v>#DIV/0!</v>
      </c>
      <c r="CX469" s="61" t="e">
        <f t="shared" si="531"/>
        <v>#DIV/0!</v>
      </c>
      <c r="CY469" s="61" t="e">
        <f t="shared" si="531"/>
        <v>#DIV/0!</v>
      </c>
      <c r="CZ469" s="61" t="e">
        <f t="shared" si="531"/>
        <v>#DIV/0!</v>
      </c>
      <c r="DA469" s="61" t="e">
        <f t="shared" si="531"/>
        <v>#DIV/0!</v>
      </c>
      <c r="DB469" s="61" t="e">
        <f t="shared" si="531"/>
        <v>#DIV/0!</v>
      </c>
      <c r="DC469" s="61" t="e">
        <f t="shared" si="528"/>
        <v>#DIV/0!</v>
      </c>
      <c r="DD469" s="61" t="e">
        <f t="shared" si="528"/>
        <v>#DIV/0!</v>
      </c>
      <c r="DE469" s="61" t="e">
        <f t="shared" si="528"/>
        <v>#DIV/0!</v>
      </c>
      <c r="DF469" s="61" t="e">
        <f t="shared" si="528"/>
        <v>#DIV/0!</v>
      </c>
      <c r="DG469" s="61" t="e">
        <f t="shared" si="528"/>
        <v>#DIV/0!</v>
      </c>
      <c r="DH469" s="61" t="e">
        <f t="shared" si="528"/>
        <v>#DIV/0!</v>
      </c>
      <c r="DI469" s="61" t="e">
        <f t="shared" si="528"/>
        <v>#DIV/0!</v>
      </c>
      <c r="DJ469" s="61" t="e">
        <f t="shared" si="528"/>
        <v>#DIV/0!</v>
      </c>
      <c r="DK469" s="61" t="e">
        <f t="shared" si="528"/>
        <v>#DIV/0!</v>
      </c>
      <c r="DL469" s="61" t="e">
        <f t="shared" si="528"/>
        <v>#DIV/0!</v>
      </c>
      <c r="DM469" s="61" t="e">
        <f t="shared" si="528"/>
        <v>#DIV/0!</v>
      </c>
      <c r="DN469" s="61" t="e">
        <f t="shared" si="528"/>
        <v>#DIV/0!</v>
      </c>
      <c r="DO469" s="61" t="e">
        <f t="shared" si="528"/>
        <v>#DIV/0!</v>
      </c>
      <c r="DP469" s="61" t="e">
        <f t="shared" si="528"/>
        <v>#DIV/0!</v>
      </c>
      <c r="DQ469" s="61" t="e">
        <f t="shared" si="528"/>
        <v>#DIV/0!</v>
      </c>
      <c r="DR469" s="61" t="e">
        <f t="shared" si="528"/>
        <v>#DIV/0!</v>
      </c>
      <c r="DS469" s="61" t="e">
        <f t="shared" si="529"/>
        <v>#DIV/0!</v>
      </c>
      <c r="DT469" s="61" t="e">
        <f t="shared" si="508"/>
        <v>#DIV/0!</v>
      </c>
      <c r="DU469" s="61" t="e">
        <f t="shared" si="508"/>
        <v>#DIV/0!</v>
      </c>
      <c r="DV469" s="61" t="e">
        <f t="shared" si="508"/>
        <v>#DIV/0!</v>
      </c>
      <c r="DW469" s="61" t="e">
        <f t="shared" si="508"/>
        <v>#DIV/0!</v>
      </c>
      <c r="DX469" s="61" t="e">
        <f t="shared" si="508"/>
        <v>#DIV/0!</v>
      </c>
      <c r="DY469" s="61" t="e">
        <f t="shared" si="508"/>
        <v>#DIV/0!</v>
      </c>
      <c r="DZ469" s="61" t="e">
        <f t="shared" si="512"/>
        <v>#DIV/0!</v>
      </c>
    </row>
    <row r="470" spans="1:130">
      <c r="A470" s="53">
        <v>20</v>
      </c>
      <c r="B470" s="63">
        <f t="shared" si="509"/>
        <v>1</v>
      </c>
      <c r="C470" s="53">
        <v>2020</v>
      </c>
      <c r="D470" s="64">
        <f t="shared" si="513"/>
        <v>0</v>
      </c>
      <c r="E470" s="64">
        <f t="shared" si="514"/>
        <v>0</v>
      </c>
      <c r="F470" s="64">
        <f t="shared" si="515"/>
        <v>0</v>
      </c>
      <c r="G470" s="64">
        <f t="shared" si="516"/>
        <v>0</v>
      </c>
      <c r="H470" s="64">
        <f t="shared" si="517"/>
        <v>0</v>
      </c>
      <c r="I470" s="64">
        <f t="shared" si="518"/>
        <v>0</v>
      </c>
      <c r="J470" s="64">
        <f t="shared" si="519"/>
        <v>0</v>
      </c>
      <c r="K470" s="64">
        <f t="shared" si="520"/>
        <v>0</v>
      </c>
      <c r="L470" s="64">
        <f t="shared" si="521"/>
        <v>0</v>
      </c>
      <c r="M470" s="64">
        <f t="shared" si="522"/>
        <v>0</v>
      </c>
      <c r="N470" s="64">
        <f t="shared" si="523"/>
        <v>0</v>
      </c>
      <c r="O470" s="64">
        <f t="shared" si="524"/>
        <v>0</v>
      </c>
      <c r="P470" s="64">
        <f t="shared" si="525"/>
        <v>0</v>
      </c>
      <c r="Q470" s="64">
        <f t="shared" si="526"/>
        <v>0</v>
      </c>
      <c r="R470" s="64">
        <f t="shared" si="530"/>
        <v>0</v>
      </c>
      <c r="S470" s="64">
        <f t="shared" si="532"/>
        <v>0</v>
      </c>
      <c r="T470" s="64">
        <f t="shared" si="533"/>
        <v>0</v>
      </c>
      <c r="U470" s="64">
        <f t="shared" si="534"/>
        <v>0</v>
      </c>
      <c r="V470" s="64">
        <f t="shared" ref="V470:V488" si="535">VLOOKUP($C$84,$D$3:$K$63,$A$74,0)*(B452-B451)</f>
        <v>0</v>
      </c>
      <c r="W470" s="64">
        <f>VLOOKUP($C$85,$D$3:$K$63,$A$74,0)*(B451-B450)</f>
        <v>0</v>
      </c>
      <c r="X470" s="64">
        <f>VLOOKUP($C$86,$D$3:$K$63,$A$74,0)*B450</f>
        <v>0</v>
      </c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54">
        <f t="shared" si="510"/>
        <v>0</v>
      </c>
      <c r="BP470" s="53">
        <v>2020</v>
      </c>
      <c r="BQ470" s="61" t="e">
        <f t="shared" si="511"/>
        <v>#DIV/0!</v>
      </c>
      <c r="BR470" s="61" t="e">
        <f t="shared" si="511"/>
        <v>#DIV/0!</v>
      </c>
      <c r="BS470" s="61" t="e">
        <f t="shared" si="511"/>
        <v>#DIV/0!</v>
      </c>
      <c r="BT470" s="61" t="e">
        <f t="shared" si="511"/>
        <v>#DIV/0!</v>
      </c>
      <c r="BU470" s="61" t="e">
        <f t="shared" si="511"/>
        <v>#DIV/0!</v>
      </c>
      <c r="BV470" s="61" t="e">
        <f t="shared" si="511"/>
        <v>#DIV/0!</v>
      </c>
      <c r="BW470" s="61" t="e">
        <f t="shared" si="511"/>
        <v>#DIV/0!</v>
      </c>
      <c r="BX470" s="61" t="e">
        <f t="shared" si="511"/>
        <v>#DIV/0!</v>
      </c>
      <c r="BY470" s="61" t="e">
        <f t="shared" si="511"/>
        <v>#DIV/0!</v>
      </c>
      <c r="BZ470" s="61" t="e">
        <f t="shared" si="511"/>
        <v>#DIV/0!</v>
      </c>
      <c r="CA470" s="61" t="e">
        <f t="shared" si="511"/>
        <v>#DIV/0!</v>
      </c>
      <c r="CB470" s="61" t="e">
        <f t="shared" si="511"/>
        <v>#DIV/0!</v>
      </c>
      <c r="CC470" s="61" t="e">
        <f t="shared" si="511"/>
        <v>#DIV/0!</v>
      </c>
      <c r="CD470" s="61" t="e">
        <f t="shared" si="511"/>
        <v>#DIV/0!</v>
      </c>
      <c r="CE470" s="61" t="e">
        <f t="shared" si="511"/>
        <v>#DIV/0!</v>
      </c>
      <c r="CF470" s="61" t="e">
        <f t="shared" si="511"/>
        <v>#DIV/0!</v>
      </c>
      <c r="CG470" s="61" t="e">
        <f t="shared" si="527"/>
        <v>#DIV/0!</v>
      </c>
      <c r="CH470" s="61" t="e">
        <f t="shared" si="505"/>
        <v>#DIV/0!</v>
      </c>
      <c r="CI470" s="61" t="e">
        <f t="shared" si="505"/>
        <v>#DIV/0!</v>
      </c>
      <c r="CJ470" s="61" t="e">
        <f t="shared" si="505"/>
        <v>#DIV/0!</v>
      </c>
      <c r="CK470" s="61" t="e">
        <f t="shared" si="505"/>
        <v>#DIV/0!</v>
      </c>
      <c r="CL470" s="61" t="e">
        <f t="shared" si="505"/>
        <v>#DIV/0!</v>
      </c>
      <c r="CM470" s="61" t="e">
        <f t="shared" si="505"/>
        <v>#DIV/0!</v>
      </c>
      <c r="CN470" s="61" t="e">
        <f t="shared" si="505"/>
        <v>#DIV/0!</v>
      </c>
      <c r="CO470" s="61" t="e">
        <f t="shared" si="505"/>
        <v>#DIV/0!</v>
      </c>
      <c r="CP470" s="61" t="e">
        <f t="shared" si="505"/>
        <v>#DIV/0!</v>
      </c>
      <c r="CQ470" s="61" t="e">
        <f t="shared" si="505"/>
        <v>#DIV/0!</v>
      </c>
      <c r="CR470" s="61" t="e">
        <f t="shared" si="505"/>
        <v>#DIV/0!</v>
      </c>
      <c r="CS470" s="61" t="e">
        <f t="shared" si="505"/>
        <v>#DIV/0!</v>
      </c>
      <c r="CT470" s="61" t="e">
        <f t="shared" si="505"/>
        <v>#DIV/0!</v>
      </c>
      <c r="CU470" s="61" t="e">
        <f t="shared" si="505"/>
        <v>#DIV/0!</v>
      </c>
      <c r="CV470" s="61" t="e">
        <f t="shared" si="505"/>
        <v>#DIV/0!</v>
      </c>
      <c r="CW470" s="61" t="e">
        <f t="shared" si="505"/>
        <v>#DIV/0!</v>
      </c>
      <c r="CX470" s="61" t="e">
        <f t="shared" si="531"/>
        <v>#DIV/0!</v>
      </c>
      <c r="CY470" s="61" t="e">
        <f t="shared" si="531"/>
        <v>#DIV/0!</v>
      </c>
      <c r="CZ470" s="61" t="e">
        <f t="shared" si="531"/>
        <v>#DIV/0!</v>
      </c>
      <c r="DA470" s="61" t="e">
        <f t="shared" si="531"/>
        <v>#DIV/0!</v>
      </c>
      <c r="DB470" s="61" t="e">
        <f t="shared" si="531"/>
        <v>#DIV/0!</v>
      </c>
      <c r="DC470" s="61" t="e">
        <f t="shared" si="528"/>
        <v>#DIV/0!</v>
      </c>
      <c r="DD470" s="61" t="e">
        <f t="shared" si="528"/>
        <v>#DIV/0!</v>
      </c>
      <c r="DE470" s="61" t="e">
        <f t="shared" si="528"/>
        <v>#DIV/0!</v>
      </c>
      <c r="DF470" s="61" t="e">
        <f t="shared" si="528"/>
        <v>#DIV/0!</v>
      </c>
      <c r="DG470" s="61" t="e">
        <f t="shared" si="528"/>
        <v>#DIV/0!</v>
      </c>
      <c r="DH470" s="61" t="e">
        <f t="shared" si="528"/>
        <v>#DIV/0!</v>
      </c>
      <c r="DI470" s="61" t="e">
        <f t="shared" si="528"/>
        <v>#DIV/0!</v>
      </c>
      <c r="DJ470" s="61" t="e">
        <f t="shared" si="528"/>
        <v>#DIV/0!</v>
      </c>
      <c r="DK470" s="61" t="e">
        <f t="shared" si="528"/>
        <v>#DIV/0!</v>
      </c>
      <c r="DL470" s="61" t="e">
        <f t="shared" si="528"/>
        <v>#DIV/0!</v>
      </c>
      <c r="DM470" s="61" t="e">
        <f t="shared" si="528"/>
        <v>#DIV/0!</v>
      </c>
      <c r="DN470" s="61" t="e">
        <f t="shared" si="528"/>
        <v>#DIV/0!</v>
      </c>
      <c r="DO470" s="61" t="e">
        <f t="shared" si="528"/>
        <v>#DIV/0!</v>
      </c>
      <c r="DP470" s="61" t="e">
        <f t="shared" si="528"/>
        <v>#DIV/0!</v>
      </c>
      <c r="DQ470" s="61" t="e">
        <f t="shared" si="528"/>
        <v>#DIV/0!</v>
      </c>
      <c r="DR470" s="61" t="e">
        <f t="shared" si="528"/>
        <v>#DIV/0!</v>
      </c>
      <c r="DS470" s="61" t="e">
        <f t="shared" si="529"/>
        <v>#DIV/0!</v>
      </c>
      <c r="DT470" s="61" t="e">
        <f t="shared" si="508"/>
        <v>#DIV/0!</v>
      </c>
      <c r="DU470" s="61" t="e">
        <f t="shared" si="508"/>
        <v>#DIV/0!</v>
      </c>
      <c r="DV470" s="61" t="e">
        <f t="shared" si="508"/>
        <v>#DIV/0!</v>
      </c>
      <c r="DW470" s="61" t="e">
        <f t="shared" si="508"/>
        <v>#DIV/0!</v>
      </c>
      <c r="DX470" s="61" t="e">
        <f t="shared" si="508"/>
        <v>#DIV/0!</v>
      </c>
      <c r="DY470" s="61" t="e">
        <f t="shared" si="508"/>
        <v>#DIV/0!</v>
      </c>
      <c r="DZ470" s="61" t="e">
        <f t="shared" si="512"/>
        <v>#DIV/0!</v>
      </c>
    </row>
    <row r="471" spans="1:130">
      <c r="C471" s="53">
        <v>2021</v>
      </c>
      <c r="D471" s="64"/>
      <c r="E471" s="64">
        <f t="shared" si="514"/>
        <v>0</v>
      </c>
      <c r="F471" s="64">
        <f t="shared" si="515"/>
        <v>0</v>
      </c>
      <c r="G471" s="64">
        <f t="shared" si="516"/>
        <v>0</v>
      </c>
      <c r="H471" s="64">
        <f t="shared" si="517"/>
        <v>0</v>
      </c>
      <c r="I471" s="64">
        <f t="shared" si="518"/>
        <v>0</v>
      </c>
      <c r="J471" s="64">
        <f t="shared" si="519"/>
        <v>0</v>
      </c>
      <c r="K471" s="64">
        <f t="shared" si="520"/>
        <v>0</v>
      </c>
      <c r="L471" s="64">
        <f t="shared" si="521"/>
        <v>0</v>
      </c>
      <c r="M471" s="64">
        <f t="shared" si="522"/>
        <v>0</v>
      </c>
      <c r="N471" s="64">
        <f t="shared" si="523"/>
        <v>0</v>
      </c>
      <c r="O471" s="64">
        <f t="shared" si="524"/>
        <v>0</v>
      </c>
      <c r="P471" s="64">
        <f t="shared" si="525"/>
        <v>0</v>
      </c>
      <c r="Q471" s="64">
        <f t="shared" si="526"/>
        <v>0</v>
      </c>
      <c r="R471" s="64">
        <f t="shared" si="530"/>
        <v>0</v>
      </c>
      <c r="S471" s="64">
        <f t="shared" si="532"/>
        <v>0</v>
      </c>
      <c r="T471" s="64">
        <f t="shared" si="533"/>
        <v>0</v>
      </c>
      <c r="U471" s="64">
        <f t="shared" si="534"/>
        <v>0</v>
      </c>
      <c r="V471" s="64">
        <f t="shared" si="535"/>
        <v>0</v>
      </c>
      <c r="W471" s="64">
        <f t="shared" ref="W471:W489" si="536">VLOOKUP($C$85,$D$3:$K$63,$A$74,0)*(B452-B451)</f>
        <v>0</v>
      </c>
      <c r="X471" s="64">
        <f>VLOOKUP($C$86,$D$3:$K$63,$A$74,0)*(B451-B450)</f>
        <v>0</v>
      </c>
      <c r="Y471" s="64">
        <f>VLOOKUP($C$87,$D$3:$K$63,$A$74,0)*B450</f>
        <v>0</v>
      </c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54">
        <f t="shared" si="510"/>
        <v>0</v>
      </c>
      <c r="BP471" s="53">
        <v>2021</v>
      </c>
      <c r="BQ471" s="61" t="e">
        <f t="shared" si="511"/>
        <v>#DIV/0!</v>
      </c>
      <c r="BR471" s="61" t="e">
        <f t="shared" si="511"/>
        <v>#DIV/0!</v>
      </c>
      <c r="BS471" s="61" t="e">
        <f t="shared" si="511"/>
        <v>#DIV/0!</v>
      </c>
      <c r="BT471" s="61" t="e">
        <f t="shared" si="511"/>
        <v>#DIV/0!</v>
      </c>
      <c r="BU471" s="61" t="e">
        <f t="shared" si="511"/>
        <v>#DIV/0!</v>
      </c>
      <c r="BV471" s="61" t="e">
        <f t="shared" si="511"/>
        <v>#DIV/0!</v>
      </c>
      <c r="BW471" s="61" t="e">
        <f t="shared" si="511"/>
        <v>#DIV/0!</v>
      </c>
      <c r="BX471" s="61" t="e">
        <f t="shared" si="511"/>
        <v>#DIV/0!</v>
      </c>
      <c r="BY471" s="61" t="e">
        <f t="shared" si="511"/>
        <v>#DIV/0!</v>
      </c>
      <c r="BZ471" s="61" t="e">
        <f t="shared" si="511"/>
        <v>#DIV/0!</v>
      </c>
      <c r="CA471" s="61" t="e">
        <f t="shared" si="511"/>
        <v>#DIV/0!</v>
      </c>
      <c r="CB471" s="61" t="e">
        <f t="shared" si="511"/>
        <v>#DIV/0!</v>
      </c>
      <c r="CC471" s="61" t="e">
        <f t="shared" si="511"/>
        <v>#DIV/0!</v>
      </c>
      <c r="CD471" s="61" t="e">
        <f t="shared" si="511"/>
        <v>#DIV/0!</v>
      </c>
      <c r="CE471" s="61" t="e">
        <f t="shared" si="511"/>
        <v>#DIV/0!</v>
      </c>
      <c r="CF471" s="61" t="e">
        <f t="shared" si="511"/>
        <v>#DIV/0!</v>
      </c>
      <c r="CG471" s="61" t="e">
        <f t="shared" si="527"/>
        <v>#DIV/0!</v>
      </c>
      <c r="CH471" s="61" t="e">
        <f t="shared" si="505"/>
        <v>#DIV/0!</v>
      </c>
      <c r="CI471" s="61" t="e">
        <f t="shared" si="505"/>
        <v>#DIV/0!</v>
      </c>
      <c r="CJ471" s="61" t="e">
        <f t="shared" si="505"/>
        <v>#DIV/0!</v>
      </c>
      <c r="CK471" s="61" t="e">
        <f t="shared" si="505"/>
        <v>#DIV/0!</v>
      </c>
      <c r="CL471" s="61" t="e">
        <f t="shared" si="505"/>
        <v>#DIV/0!</v>
      </c>
      <c r="CM471" s="61" t="e">
        <f t="shared" si="505"/>
        <v>#DIV/0!</v>
      </c>
      <c r="CN471" s="61" t="e">
        <f t="shared" si="505"/>
        <v>#DIV/0!</v>
      </c>
      <c r="CO471" s="61" t="e">
        <f t="shared" si="505"/>
        <v>#DIV/0!</v>
      </c>
      <c r="CP471" s="61" t="e">
        <f t="shared" si="505"/>
        <v>#DIV/0!</v>
      </c>
      <c r="CQ471" s="61" t="e">
        <f t="shared" si="505"/>
        <v>#DIV/0!</v>
      </c>
      <c r="CR471" s="61" t="e">
        <f t="shared" si="505"/>
        <v>#DIV/0!</v>
      </c>
      <c r="CS471" s="61" t="e">
        <f t="shared" si="505"/>
        <v>#DIV/0!</v>
      </c>
      <c r="CT471" s="61" t="e">
        <f t="shared" si="505"/>
        <v>#DIV/0!</v>
      </c>
      <c r="CU471" s="61" t="e">
        <f t="shared" si="505"/>
        <v>#DIV/0!</v>
      </c>
      <c r="CV471" s="61" t="e">
        <f t="shared" si="505"/>
        <v>#DIV/0!</v>
      </c>
      <c r="CW471" s="61" t="e">
        <f t="shared" si="505"/>
        <v>#DIV/0!</v>
      </c>
      <c r="CX471" s="61" t="e">
        <f t="shared" si="531"/>
        <v>#DIV/0!</v>
      </c>
      <c r="CY471" s="61" t="e">
        <f t="shared" si="531"/>
        <v>#DIV/0!</v>
      </c>
      <c r="CZ471" s="61" t="e">
        <f t="shared" si="531"/>
        <v>#DIV/0!</v>
      </c>
      <c r="DA471" s="61" t="e">
        <f t="shared" si="531"/>
        <v>#DIV/0!</v>
      </c>
      <c r="DB471" s="61" t="e">
        <f t="shared" si="531"/>
        <v>#DIV/0!</v>
      </c>
      <c r="DC471" s="61" t="e">
        <f t="shared" si="528"/>
        <v>#DIV/0!</v>
      </c>
      <c r="DD471" s="61" t="e">
        <f t="shared" si="528"/>
        <v>#DIV/0!</v>
      </c>
      <c r="DE471" s="61" t="e">
        <f t="shared" si="528"/>
        <v>#DIV/0!</v>
      </c>
      <c r="DF471" s="61" t="e">
        <f t="shared" si="528"/>
        <v>#DIV/0!</v>
      </c>
      <c r="DG471" s="61" t="e">
        <f t="shared" si="528"/>
        <v>#DIV/0!</v>
      </c>
      <c r="DH471" s="61" t="e">
        <f t="shared" si="528"/>
        <v>#DIV/0!</v>
      </c>
      <c r="DI471" s="61" t="e">
        <f t="shared" si="528"/>
        <v>#DIV/0!</v>
      </c>
      <c r="DJ471" s="61" t="e">
        <f t="shared" si="528"/>
        <v>#DIV/0!</v>
      </c>
      <c r="DK471" s="61" t="e">
        <f t="shared" si="528"/>
        <v>#DIV/0!</v>
      </c>
      <c r="DL471" s="61" t="e">
        <f t="shared" si="528"/>
        <v>#DIV/0!</v>
      </c>
      <c r="DM471" s="61" t="e">
        <f t="shared" si="528"/>
        <v>#DIV/0!</v>
      </c>
      <c r="DN471" s="61" t="e">
        <f t="shared" si="528"/>
        <v>#DIV/0!</v>
      </c>
      <c r="DO471" s="61" t="e">
        <f t="shared" si="528"/>
        <v>#DIV/0!</v>
      </c>
      <c r="DP471" s="61" t="e">
        <f t="shared" si="528"/>
        <v>#DIV/0!</v>
      </c>
      <c r="DQ471" s="61" t="e">
        <f t="shared" si="528"/>
        <v>#DIV/0!</v>
      </c>
      <c r="DR471" s="61" t="e">
        <f t="shared" si="528"/>
        <v>#DIV/0!</v>
      </c>
      <c r="DS471" s="61" t="e">
        <f t="shared" si="529"/>
        <v>#DIV/0!</v>
      </c>
      <c r="DT471" s="61" t="e">
        <f t="shared" si="508"/>
        <v>#DIV/0!</v>
      </c>
      <c r="DU471" s="61" t="e">
        <f t="shared" si="508"/>
        <v>#DIV/0!</v>
      </c>
      <c r="DV471" s="61" t="e">
        <f t="shared" si="508"/>
        <v>#DIV/0!</v>
      </c>
      <c r="DW471" s="61" t="e">
        <f t="shared" si="508"/>
        <v>#DIV/0!</v>
      </c>
      <c r="DX471" s="61" t="e">
        <f t="shared" si="508"/>
        <v>#DIV/0!</v>
      </c>
      <c r="DY471" s="61" t="e">
        <f t="shared" si="508"/>
        <v>#DIV/0!</v>
      </c>
      <c r="DZ471" s="61" t="e">
        <f t="shared" si="512"/>
        <v>#DIV/0!</v>
      </c>
    </row>
    <row r="472" spans="1:130">
      <c r="C472" s="53">
        <v>2022</v>
      </c>
      <c r="D472" s="64"/>
      <c r="E472" s="64"/>
      <c r="F472" s="64">
        <f t="shared" si="515"/>
        <v>0</v>
      </c>
      <c r="G472" s="64">
        <f t="shared" si="516"/>
        <v>0</v>
      </c>
      <c r="H472" s="64">
        <f t="shared" si="517"/>
        <v>0</v>
      </c>
      <c r="I472" s="64">
        <f t="shared" si="518"/>
        <v>0</v>
      </c>
      <c r="J472" s="64">
        <f t="shared" si="519"/>
        <v>0</v>
      </c>
      <c r="K472" s="64">
        <f t="shared" si="520"/>
        <v>0</v>
      </c>
      <c r="L472" s="64">
        <f t="shared" si="521"/>
        <v>0</v>
      </c>
      <c r="M472" s="64">
        <f t="shared" si="522"/>
        <v>0</v>
      </c>
      <c r="N472" s="64">
        <f t="shared" si="523"/>
        <v>0</v>
      </c>
      <c r="O472" s="64">
        <f t="shared" si="524"/>
        <v>0</v>
      </c>
      <c r="P472" s="64">
        <f t="shared" si="525"/>
        <v>0</v>
      </c>
      <c r="Q472" s="64">
        <f t="shared" si="526"/>
        <v>0</v>
      </c>
      <c r="R472" s="64">
        <f t="shared" si="530"/>
        <v>0</v>
      </c>
      <c r="S472" s="64">
        <f t="shared" si="532"/>
        <v>0</v>
      </c>
      <c r="T472" s="64">
        <f t="shared" si="533"/>
        <v>0</v>
      </c>
      <c r="U472" s="64">
        <f t="shared" si="534"/>
        <v>0</v>
      </c>
      <c r="V472" s="64">
        <f t="shared" si="535"/>
        <v>0</v>
      </c>
      <c r="W472" s="64">
        <f t="shared" si="536"/>
        <v>0</v>
      </c>
      <c r="X472" s="64">
        <f t="shared" ref="X472:X490" si="537">VLOOKUP($C$86,$D$3:$K$63,$A$74,0)*(B452-B451)</f>
        <v>0</v>
      </c>
      <c r="Y472" s="64">
        <f>VLOOKUP($C$87,$D$3:$K$63,$A$74,0)*(B451-B450)</f>
        <v>0</v>
      </c>
      <c r="Z472" s="64">
        <f>VLOOKUP($C$88,$D$3:$K$63,$A$74,0)*B450</f>
        <v>0</v>
      </c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54">
        <f t="shared" si="510"/>
        <v>0</v>
      </c>
      <c r="BP472" s="53">
        <v>2022</v>
      </c>
      <c r="BQ472" s="61" t="e">
        <f t="shared" si="511"/>
        <v>#DIV/0!</v>
      </c>
      <c r="BR472" s="61" t="e">
        <f t="shared" si="511"/>
        <v>#DIV/0!</v>
      </c>
      <c r="BS472" s="61" t="e">
        <f t="shared" si="511"/>
        <v>#DIV/0!</v>
      </c>
      <c r="BT472" s="61" t="e">
        <f t="shared" si="511"/>
        <v>#DIV/0!</v>
      </c>
      <c r="BU472" s="61" t="e">
        <f t="shared" si="511"/>
        <v>#DIV/0!</v>
      </c>
      <c r="BV472" s="61" t="e">
        <f t="shared" si="511"/>
        <v>#DIV/0!</v>
      </c>
      <c r="BW472" s="61" t="e">
        <f t="shared" si="511"/>
        <v>#DIV/0!</v>
      </c>
      <c r="BX472" s="61" t="e">
        <f t="shared" si="511"/>
        <v>#DIV/0!</v>
      </c>
      <c r="BY472" s="61" t="e">
        <f t="shared" si="511"/>
        <v>#DIV/0!</v>
      </c>
      <c r="BZ472" s="61" t="e">
        <f t="shared" si="511"/>
        <v>#DIV/0!</v>
      </c>
      <c r="CA472" s="61" t="e">
        <f t="shared" si="511"/>
        <v>#DIV/0!</v>
      </c>
      <c r="CB472" s="61" t="e">
        <f t="shared" si="511"/>
        <v>#DIV/0!</v>
      </c>
      <c r="CC472" s="61" t="e">
        <f t="shared" si="511"/>
        <v>#DIV/0!</v>
      </c>
      <c r="CD472" s="61" t="e">
        <f t="shared" si="511"/>
        <v>#DIV/0!</v>
      </c>
      <c r="CE472" s="61" t="e">
        <f t="shared" si="511"/>
        <v>#DIV/0!</v>
      </c>
      <c r="CF472" s="61" t="e">
        <f t="shared" si="511"/>
        <v>#DIV/0!</v>
      </c>
      <c r="CG472" s="61" t="e">
        <f t="shared" si="527"/>
        <v>#DIV/0!</v>
      </c>
      <c r="CH472" s="61" t="e">
        <f t="shared" si="505"/>
        <v>#DIV/0!</v>
      </c>
      <c r="CI472" s="61" t="e">
        <f t="shared" si="505"/>
        <v>#DIV/0!</v>
      </c>
      <c r="CJ472" s="61" t="e">
        <f t="shared" si="505"/>
        <v>#DIV/0!</v>
      </c>
      <c r="CK472" s="61" t="e">
        <f t="shared" si="505"/>
        <v>#DIV/0!</v>
      </c>
      <c r="CL472" s="61" t="e">
        <f t="shared" si="505"/>
        <v>#DIV/0!</v>
      </c>
      <c r="CM472" s="61" t="e">
        <f t="shared" si="505"/>
        <v>#DIV/0!</v>
      </c>
      <c r="CN472" s="61" t="e">
        <f t="shared" si="505"/>
        <v>#DIV/0!</v>
      </c>
      <c r="CO472" s="61" t="e">
        <f t="shared" si="505"/>
        <v>#DIV/0!</v>
      </c>
      <c r="CP472" s="61" t="e">
        <f t="shared" si="505"/>
        <v>#DIV/0!</v>
      </c>
      <c r="CQ472" s="61" t="e">
        <f t="shared" si="505"/>
        <v>#DIV/0!</v>
      </c>
      <c r="CR472" s="61" t="e">
        <f t="shared" si="505"/>
        <v>#DIV/0!</v>
      </c>
      <c r="CS472" s="61" t="e">
        <f t="shared" si="505"/>
        <v>#DIV/0!</v>
      </c>
      <c r="CT472" s="61" t="e">
        <f t="shared" si="505"/>
        <v>#DIV/0!</v>
      </c>
      <c r="CU472" s="61" t="e">
        <f t="shared" si="505"/>
        <v>#DIV/0!</v>
      </c>
      <c r="CV472" s="61" t="e">
        <f t="shared" si="505"/>
        <v>#DIV/0!</v>
      </c>
      <c r="CW472" s="61" t="e">
        <f t="shared" si="505"/>
        <v>#DIV/0!</v>
      </c>
      <c r="CX472" s="61" t="e">
        <f t="shared" si="531"/>
        <v>#DIV/0!</v>
      </c>
      <c r="CY472" s="61" t="e">
        <f t="shared" si="531"/>
        <v>#DIV/0!</v>
      </c>
      <c r="CZ472" s="61" t="e">
        <f t="shared" si="531"/>
        <v>#DIV/0!</v>
      </c>
      <c r="DA472" s="61" t="e">
        <f t="shared" si="531"/>
        <v>#DIV/0!</v>
      </c>
      <c r="DB472" s="61" t="e">
        <f t="shared" si="531"/>
        <v>#DIV/0!</v>
      </c>
      <c r="DC472" s="61" t="e">
        <f t="shared" si="528"/>
        <v>#DIV/0!</v>
      </c>
      <c r="DD472" s="61" t="e">
        <f t="shared" si="528"/>
        <v>#DIV/0!</v>
      </c>
      <c r="DE472" s="61" t="e">
        <f t="shared" si="528"/>
        <v>#DIV/0!</v>
      </c>
      <c r="DF472" s="61" t="e">
        <f t="shared" si="528"/>
        <v>#DIV/0!</v>
      </c>
      <c r="DG472" s="61" t="e">
        <f t="shared" si="528"/>
        <v>#DIV/0!</v>
      </c>
      <c r="DH472" s="61" t="e">
        <f t="shared" si="528"/>
        <v>#DIV/0!</v>
      </c>
      <c r="DI472" s="61" t="e">
        <f t="shared" si="528"/>
        <v>#DIV/0!</v>
      </c>
      <c r="DJ472" s="61" t="e">
        <f t="shared" si="528"/>
        <v>#DIV/0!</v>
      </c>
      <c r="DK472" s="61" t="e">
        <f t="shared" si="528"/>
        <v>#DIV/0!</v>
      </c>
      <c r="DL472" s="61" t="e">
        <f t="shared" si="528"/>
        <v>#DIV/0!</v>
      </c>
      <c r="DM472" s="61" t="e">
        <f t="shared" si="528"/>
        <v>#DIV/0!</v>
      </c>
      <c r="DN472" s="61" t="e">
        <f t="shared" si="528"/>
        <v>#DIV/0!</v>
      </c>
      <c r="DO472" s="61" t="e">
        <f t="shared" si="528"/>
        <v>#DIV/0!</v>
      </c>
      <c r="DP472" s="61" t="e">
        <f t="shared" si="528"/>
        <v>#DIV/0!</v>
      </c>
      <c r="DQ472" s="61" t="e">
        <f t="shared" si="528"/>
        <v>#DIV/0!</v>
      </c>
      <c r="DR472" s="61" t="e">
        <f t="shared" si="528"/>
        <v>#DIV/0!</v>
      </c>
      <c r="DS472" s="61" t="e">
        <f t="shared" si="529"/>
        <v>#DIV/0!</v>
      </c>
      <c r="DT472" s="61" t="e">
        <f t="shared" si="508"/>
        <v>#DIV/0!</v>
      </c>
      <c r="DU472" s="61" t="e">
        <f t="shared" si="508"/>
        <v>#DIV/0!</v>
      </c>
      <c r="DV472" s="61" t="e">
        <f t="shared" si="508"/>
        <v>#DIV/0!</v>
      </c>
      <c r="DW472" s="61" t="e">
        <f t="shared" si="508"/>
        <v>#DIV/0!</v>
      </c>
      <c r="DX472" s="61" t="e">
        <f t="shared" si="508"/>
        <v>#DIV/0!</v>
      </c>
      <c r="DY472" s="61" t="e">
        <f t="shared" si="508"/>
        <v>#DIV/0!</v>
      </c>
      <c r="DZ472" s="61" t="e">
        <f t="shared" si="512"/>
        <v>#DIV/0!</v>
      </c>
    </row>
    <row r="473" spans="1:130">
      <c r="C473" s="53">
        <v>2023</v>
      </c>
      <c r="D473" s="64"/>
      <c r="E473" s="64"/>
      <c r="F473" s="64"/>
      <c r="G473" s="64">
        <f t="shared" si="516"/>
        <v>0</v>
      </c>
      <c r="H473" s="64">
        <f t="shared" si="517"/>
        <v>0</v>
      </c>
      <c r="I473" s="64">
        <f t="shared" si="518"/>
        <v>0</v>
      </c>
      <c r="J473" s="64">
        <f t="shared" si="519"/>
        <v>0</v>
      </c>
      <c r="K473" s="64">
        <f t="shared" si="520"/>
        <v>0</v>
      </c>
      <c r="L473" s="64">
        <f t="shared" si="521"/>
        <v>0</v>
      </c>
      <c r="M473" s="64">
        <f t="shared" si="522"/>
        <v>0</v>
      </c>
      <c r="N473" s="64">
        <f t="shared" si="523"/>
        <v>0</v>
      </c>
      <c r="O473" s="64">
        <f t="shared" si="524"/>
        <v>0</v>
      </c>
      <c r="P473" s="64">
        <f t="shared" si="525"/>
        <v>0</v>
      </c>
      <c r="Q473" s="64">
        <f t="shared" si="526"/>
        <v>0</v>
      </c>
      <c r="R473" s="64">
        <f t="shared" si="530"/>
        <v>0</v>
      </c>
      <c r="S473" s="64">
        <f t="shared" si="532"/>
        <v>0</v>
      </c>
      <c r="T473" s="64">
        <f t="shared" si="533"/>
        <v>0</v>
      </c>
      <c r="U473" s="64">
        <f t="shared" si="534"/>
        <v>0</v>
      </c>
      <c r="V473" s="64">
        <f t="shared" si="535"/>
        <v>0</v>
      </c>
      <c r="W473" s="64">
        <f t="shared" si="536"/>
        <v>0</v>
      </c>
      <c r="X473" s="64">
        <f t="shared" si="537"/>
        <v>0</v>
      </c>
      <c r="Y473" s="64">
        <f t="shared" ref="Y473:Y491" si="538">VLOOKUP($C$87,$D$3:$K$63,$A$74,0)*(B452-B451)</f>
        <v>0</v>
      </c>
      <c r="Z473" s="64">
        <f>VLOOKUP($C$88,$D$3:$K$63,$A$74,0)*(B451-B450)</f>
        <v>0</v>
      </c>
      <c r="AA473" s="64">
        <f>VLOOKUP($C$89,$D$3:$K$63,$A$74,0)*B450</f>
        <v>0</v>
      </c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54">
        <f t="shared" si="510"/>
        <v>0</v>
      </c>
      <c r="BP473" s="53">
        <v>2023</v>
      </c>
      <c r="BQ473" s="61" t="e">
        <f t="shared" si="511"/>
        <v>#DIV/0!</v>
      </c>
      <c r="BR473" s="61" t="e">
        <f t="shared" si="511"/>
        <v>#DIV/0!</v>
      </c>
      <c r="BS473" s="61" t="e">
        <f t="shared" si="511"/>
        <v>#DIV/0!</v>
      </c>
      <c r="BT473" s="61" t="e">
        <f t="shared" si="511"/>
        <v>#DIV/0!</v>
      </c>
      <c r="BU473" s="61" t="e">
        <f t="shared" si="511"/>
        <v>#DIV/0!</v>
      </c>
      <c r="BV473" s="61" t="e">
        <f t="shared" si="511"/>
        <v>#DIV/0!</v>
      </c>
      <c r="BW473" s="61" t="e">
        <f t="shared" si="511"/>
        <v>#DIV/0!</v>
      </c>
      <c r="BX473" s="61" t="e">
        <f t="shared" si="511"/>
        <v>#DIV/0!</v>
      </c>
      <c r="BY473" s="61" t="e">
        <f t="shared" si="511"/>
        <v>#DIV/0!</v>
      </c>
      <c r="BZ473" s="61" t="e">
        <f t="shared" si="511"/>
        <v>#DIV/0!</v>
      </c>
      <c r="CA473" s="61" t="e">
        <f t="shared" si="511"/>
        <v>#DIV/0!</v>
      </c>
      <c r="CB473" s="61" t="e">
        <f t="shared" si="511"/>
        <v>#DIV/0!</v>
      </c>
      <c r="CC473" s="61" t="e">
        <f t="shared" si="511"/>
        <v>#DIV/0!</v>
      </c>
      <c r="CD473" s="61" t="e">
        <f t="shared" si="511"/>
        <v>#DIV/0!</v>
      </c>
      <c r="CE473" s="61" t="e">
        <f t="shared" si="511"/>
        <v>#DIV/0!</v>
      </c>
      <c r="CF473" s="61" t="e">
        <f t="shared" si="511"/>
        <v>#DIV/0!</v>
      </c>
      <c r="CG473" s="61" t="e">
        <f t="shared" si="527"/>
        <v>#DIV/0!</v>
      </c>
      <c r="CH473" s="61" t="e">
        <f t="shared" si="505"/>
        <v>#DIV/0!</v>
      </c>
      <c r="CI473" s="61" t="e">
        <f t="shared" si="505"/>
        <v>#DIV/0!</v>
      </c>
      <c r="CJ473" s="61" t="e">
        <f t="shared" si="505"/>
        <v>#DIV/0!</v>
      </c>
      <c r="CK473" s="61" t="e">
        <f t="shared" si="505"/>
        <v>#DIV/0!</v>
      </c>
      <c r="CL473" s="61" t="e">
        <f t="shared" si="505"/>
        <v>#DIV/0!</v>
      </c>
      <c r="CM473" s="61" t="e">
        <f t="shared" si="505"/>
        <v>#DIV/0!</v>
      </c>
      <c r="CN473" s="61" t="e">
        <f t="shared" si="505"/>
        <v>#DIV/0!</v>
      </c>
      <c r="CO473" s="61" t="e">
        <f t="shared" si="505"/>
        <v>#DIV/0!</v>
      </c>
      <c r="CP473" s="61" t="e">
        <f t="shared" si="505"/>
        <v>#DIV/0!</v>
      </c>
      <c r="CQ473" s="61" t="e">
        <f t="shared" si="505"/>
        <v>#DIV/0!</v>
      </c>
      <c r="CR473" s="61" t="e">
        <f t="shared" si="505"/>
        <v>#DIV/0!</v>
      </c>
      <c r="CS473" s="61" t="e">
        <f t="shared" si="505"/>
        <v>#DIV/0!</v>
      </c>
      <c r="CT473" s="61" t="e">
        <f t="shared" si="505"/>
        <v>#DIV/0!</v>
      </c>
      <c r="CU473" s="61" t="e">
        <f t="shared" si="505"/>
        <v>#DIV/0!</v>
      </c>
      <c r="CV473" s="61" t="e">
        <f t="shared" si="505"/>
        <v>#DIV/0!</v>
      </c>
      <c r="CW473" s="61" t="e">
        <f t="shared" si="505"/>
        <v>#DIV/0!</v>
      </c>
      <c r="CX473" s="61" t="e">
        <f t="shared" si="531"/>
        <v>#DIV/0!</v>
      </c>
      <c r="CY473" s="61" t="e">
        <f t="shared" si="531"/>
        <v>#DIV/0!</v>
      </c>
      <c r="CZ473" s="61" t="e">
        <f t="shared" si="531"/>
        <v>#DIV/0!</v>
      </c>
      <c r="DA473" s="61" t="e">
        <f t="shared" si="531"/>
        <v>#DIV/0!</v>
      </c>
      <c r="DB473" s="61" t="e">
        <f t="shared" si="531"/>
        <v>#DIV/0!</v>
      </c>
      <c r="DC473" s="61" t="e">
        <f t="shared" si="528"/>
        <v>#DIV/0!</v>
      </c>
      <c r="DD473" s="61" t="e">
        <f t="shared" si="528"/>
        <v>#DIV/0!</v>
      </c>
      <c r="DE473" s="61" t="e">
        <f t="shared" si="528"/>
        <v>#DIV/0!</v>
      </c>
      <c r="DF473" s="61" t="e">
        <f t="shared" si="528"/>
        <v>#DIV/0!</v>
      </c>
      <c r="DG473" s="61" t="e">
        <f t="shared" si="528"/>
        <v>#DIV/0!</v>
      </c>
      <c r="DH473" s="61" t="e">
        <f t="shared" si="528"/>
        <v>#DIV/0!</v>
      </c>
      <c r="DI473" s="61" t="e">
        <f t="shared" si="528"/>
        <v>#DIV/0!</v>
      </c>
      <c r="DJ473" s="61" t="e">
        <f t="shared" si="528"/>
        <v>#DIV/0!</v>
      </c>
      <c r="DK473" s="61" t="e">
        <f t="shared" si="528"/>
        <v>#DIV/0!</v>
      </c>
      <c r="DL473" s="61" t="e">
        <f t="shared" si="528"/>
        <v>#DIV/0!</v>
      </c>
      <c r="DM473" s="61" t="e">
        <f t="shared" si="528"/>
        <v>#DIV/0!</v>
      </c>
      <c r="DN473" s="61" t="e">
        <f t="shared" si="528"/>
        <v>#DIV/0!</v>
      </c>
      <c r="DO473" s="61" t="e">
        <f t="shared" si="528"/>
        <v>#DIV/0!</v>
      </c>
      <c r="DP473" s="61" t="e">
        <f t="shared" si="528"/>
        <v>#DIV/0!</v>
      </c>
      <c r="DQ473" s="61" t="e">
        <f t="shared" si="528"/>
        <v>#DIV/0!</v>
      </c>
      <c r="DR473" s="61" t="e">
        <f t="shared" si="528"/>
        <v>#DIV/0!</v>
      </c>
      <c r="DS473" s="61" t="e">
        <f t="shared" si="529"/>
        <v>#DIV/0!</v>
      </c>
      <c r="DT473" s="61" t="e">
        <f t="shared" si="508"/>
        <v>#DIV/0!</v>
      </c>
      <c r="DU473" s="61" t="e">
        <f t="shared" si="508"/>
        <v>#DIV/0!</v>
      </c>
      <c r="DV473" s="61" t="e">
        <f t="shared" si="508"/>
        <v>#DIV/0!</v>
      </c>
      <c r="DW473" s="61" t="e">
        <f t="shared" si="508"/>
        <v>#DIV/0!</v>
      </c>
      <c r="DX473" s="61" t="e">
        <f t="shared" si="508"/>
        <v>#DIV/0!</v>
      </c>
      <c r="DY473" s="61" t="e">
        <f t="shared" si="508"/>
        <v>#DIV/0!</v>
      </c>
      <c r="DZ473" s="61" t="e">
        <f t="shared" si="512"/>
        <v>#DIV/0!</v>
      </c>
    </row>
    <row r="474" spans="1:130">
      <c r="C474" s="53">
        <v>2024</v>
      </c>
      <c r="D474" s="64"/>
      <c r="E474" s="64"/>
      <c r="F474" s="64"/>
      <c r="G474" s="64"/>
      <c r="H474" s="64">
        <f t="shared" si="517"/>
        <v>0</v>
      </c>
      <c r="I474" s="64">
        <f t="shared" si="518"/>
        <v>0</v>
      </c>
      <c r="J474" s="64">
        <f t="shared" si="519"/>
        <v>0</v>
      </c>
      <c r="K474" s="64">
        <f t="shared" si="520"/>
        <v>0</v>
      </c>
      <c r="L474" s="64">
        <f t="shared" si="521"/>
        <v>0</v>
      </c>
      <c r="M474" s="64">
        <f t="shared" si="522"/>
        <v>0</v>
      </c>
      <c r="N474" s="64">
        <f t="shared" si="523"/>
        <v>0</v>
      </c>
      <c r="O474" s="64">
        <f t="shared" si="524"/>
        <v>0</v>
      </c>
      <c r="P474" s="64">
        <f t="shared" si="525"/>
        <v>0</v>
      </c>
      <c r="Q474" s="64">
        <f t="shared" si="526"/>
        <v>0</v>
      </c>
      <c r="R474" s="64">
        <f t="shared" si="530"/>
        <v>0</v>
      </c>
      <c r="S474" s="64">
        <f t="shared" si="532"/>
        <v>0</v>
      </c>
      <c r="T474" s="64">
        <f t="shared" si="533"/>
        <v>0</v>
      </c>
      <c r="U474" s="64">
        <f t="shared" si="534"/>
        <v>0</v>
      </c>
      <c r="V474" s="64">
        <f t="shared" si="535"/>
        <v>0</v>
      </c>
      <c r="W474" s="64">
        <f t="shared" si="536"/>
        <v>0</v>
      </c>
      <c r="X474" s="64">
        <f t="shared" si="537"/>
        <v>0</v>
      </c>
      <c r="Y474" s="64">
        <f t="shared" si="538"/>
        <v>0</v>
      </c>
      <c r="Z474" s="64">
        <f t="shared" ref="Z474:Z492" si="539">VLOOKUP($C$88,$D$3:$K$63,$A$74,0)*(B452-B451)</f>
        <v>0</v>
      </c>
      <c r="AA474" s="64">
        <f>VLOOKUP($C$89,$D$3:$K$63,$A$74,0)*(B451-B450)</f>
        <v>0</v>
      </c>
      <c r="AB474" s="64">
        <f>VLOOKUP($C$90,$D$3:$K$63,$A$74,0)*B450</f>
        <v>0</v>
      </c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54">
        <f t="shared" si="510"/>
        <v>0</v>
      </c>
      <c r="BP474" s="53">
        <v>2024</v>
      </c>
      <c r="BQ474" s="61" t="e">
        <f t="shared" si="511"/>
        <v>#DIV/0!</v>
      </c>
      <c r="BR474" s="61" t="e">
        <f t="shared" si="511"/>
        <v>#DIV/0!</v>
      </c>
      <c r="BS474" s="61" t="e">
        <f t="shared" si="511"/>
        <v>#DIV/0!</v>
      </c>
      <c r="BT474" s="61" t="e">
        <f t="shared" si="511"/>
        <v>#DIV/0!</v>
      </c>
      <c r="BU474" s="61" t="e">
        <f t="shared" si="511"/>
        <v>#DIV/0!</v>
      </c>
      <c r="BV474" s="61" t="e">
        <f t="shared" si="511"/>
        <v>#DIV/0!</v>
      </c>
      <c r="BW474" s="61" t="e">
        <f t="shared" si="511"/>
        <v>#DIV/0!</v>
      </c>
      <c r="BX474" s="61" t="e">
        <f t="shared" si="511"/>
        <v>#DIV/0!</v>
      </c>
      <c r="BY474" s="61" t="e">
        <f t="shared" si="511"/>
        <v>#DIV/0!</v>
      </c>
      <c r="BZ474" s="61" t="e">
        <f t="shared" si="511"/>
        <v>#DIV/0!</v>
      </c>
      <c r="CA474" s="61" t="e">
        <f t="shared" si="511"/>
        <v>#DIV/0!</v>
      </c>
      <c r="CB474" s="61" t="e">
        <f t="shared" si="511"/>
        <v>#DIV/0!</v>
      </c>
      <c r="CC474" s="61" t="e">
        <f t="shared" si="511"/>
        <v>#DIV/0!</v>
      </c>
      <c r="CD474" s="61" t="e">
        <f t="shared" si="511"/>
        <v>#DIV/0!</v>
      </c>
      <c r="CE474" s="61" t="e">
        <f t="shared" si="511"/>
        <v>#DIV/0!</v>
      </c>
      <c r="CF474" s="61" t="e">
        <f t="shared" si="511"/>
        <v>#DIV/0!</v>
      </c>
      <c r="CG474" s="61" t="e">
        <f>T474/$BM474</f>
        <v>#DIV/0!</v>
      </c>
      <c r="CH474" s="61" t="e">
        <f t="shared" si="505"/>
        <v>#DIV/0!</v>
      </c>
      <c r="CI474" s="61" t="e">
        <f t="shared" si="505"/>
        <v>#DIV/0!</v>
      </c>
      <c r="CJ474" s="61" t="e">
        <f t="shared" si="505"/>
        <v>#DIV/0!</v>
      </c>
      <c r="CK474" s="61" t="e">
        <f t="shared" si="505"/>
        <v>#DIV/0!</v>
      </c>
      <c r="CL474" s="61" t="e">
        <f t="shared" si="505"/>
        <v>#DIV/0!</v>
      </c>
      <c r="CM474" s="61" t="e">
        <f t="shared" si="505"/>
        <v>#DIV/0!</v>
      </c>
      <c r="CN474" s="61" t="e">
        <f t="shared" si="505"/>
        <v>#DIV/0!</v>
      </c>
      <c r="CO474" s="61" t="e">
        <f t="shared" si="505"/>
        <v>#DIV/0!</v>
      </c>
      <c r="CP474" s="61" t="e">
        <f t="shared" si="505"/>
        <v>#DIV/0!</v>
      </c>
      <c r="CQ474" s="61" t="e">
        <f t="shared" si="505"/>
        <v>#DIV/0!</v>
      </c>
      <c r="CR474" s="61" t="e">
        <f t="shared" si="505"/>
        <v>#DIV/0!</v>
      </c>
      <c r="CS474" s="61" t="e">
        <f t="shared" si="505"/>
        <v>#DIV/0!</v>
      </c>
      <c r="CT474" s="61" t="e">
        <f t="shared" si="505"/>
        <v>#DIV/0!</v>
      </c>
      <c r="CU474" s="61" t="e">
        <f t="shared" si="505"/>
        <v>#DIV/0!</v>
      </c>
      <c r="CV474" s="61" t="e">
        <f t="shared" si="505"/>
        <v>#DIV/0!</v>
      </c>
      <c r="CW474" s="61" t="e">
        <f t="shared" si="505"/>
        <v>#DIV/0!</v>
      </c>
      <c r="CX474" s="61" t="e">
        <f t="shared" si="531"/>
        <v>#DIV/0!</v>
      </c>
      <c r="CY474" s="61" t="e">
        <f t="shared" si="531"/>
        <v>#DIV/0!</v>
      </c>
      <c r="CZ474" s="61" t="e">
        <f t="shared" si="531"/>
        <v>#DIV/0!</v>
      </c>
      <c r="DA474" s="61" t="e">
        <f t="shared" si="531"/>
        <v>#DIV/0!</v>
      </c>
      <c r="DB474" s="61" t="e">
        <f t="shared" si="531"/>
        <v>#DIV/0!</v>
      </c>
      <c r="DC474" s="61" t="e">
        <f t="shared" si="528"/>
        <v>#DIV/0!</v>
      </c>
      <c r="DD474" s="61" t="e">
        <f t="shared" si="528"/>
        <v>#DIV/0!</v>
      </c>
      <c r="DE474" s="61" t="e">
        <f t="shared" si="528"/>
        <v>#DIV/0!</v>
      </c>
      <c r="DF474" s="61" t="e">
        <f t="shared" si="528"/>
        <v>#DIV/0!</v>
      </c>
      <c r="DG474" s="61" t="e">
        <f t="shared" si="528"/>
        <v>#DIV/0!</v>
      </c>
      <c r="DH474" s="61" t="e">
        <f t="shared" si="528"/>
        <v>#DIV/0!</v>
      </c>
      <c r="DI474" s="61" t="e">
        <f t="shared" si="528"/>
        <v>#DIV/0!</v>
      </c>
      <c r="DJ474" s="61" t="e">
        <f t="shared" si="528"/>
        <v>#DIV/0!</v>
      </c>
      <c r="DK474" s="61" t="e">
        <f t="shared" si="528"/>
        <v>#DIV/0!</v>
      </c>
      <c r="DL474" s="61" t="e">
        <f t="shared" si="528"/>
        <v>#DIV/0!</v>
      </c>
      <c r="DM474" s="61" t="e">
        <f t="shared" si="528"/>
        <v>#DIV/0!</v>
      </c>
      <c r="DN474" s="61" t="e">
        <f t="shared" si="528"/>
        <v>#DIV/0!</v>
      </c>
      <c r="DO474" s="61" t="e">
        <f t="shared" si="528"/>
        <v>#DIV/0!</v>
      </c>
      <c r="DP474" s="61" t="e">
        <f t="shared" si="528"/>
        <v>#DIV/0!</v>
      </c>
      <c r="DQ474" s="61" t="e">
        <f t="shared" si="528"/>
        <v>#DIV/0!</v>
      </c>
      <c r="DR474" s="61" t="e">
        <f t="shared" si="528"/>
        <v>#DIV/0!</v>
      </c>
      <c r="DS474" s="61" t="e">
        <f t="shared" si="529"/>
        <v>#DIV/0!</v>
      </c>
      <c r="DT474" s="61" t="e">
        <f t="shared" si="508"/>
        <v>#DIV/0!</v>
      </c>
      <c r="DU474" s="61" t="e">
        <f t="shared" si="508"/>
        <v>#DIV/0!</v>
      </c>
      <c r="DV474" s="61" t="e">
        <f t="shared" si="508"/>
        <v>#DIV/0!</v>
      </c>
      <c r="DW474" s="61" t="e">
        <f t="shared" si="508"/>
        <v>#DIV/0!</v>
      </c>
      <c r="DX474" s="61" t="e">
        <f t="shared" si="508"/>
        <v>#DIV/0!</v>
      </c>
      <c r="DY474" s="61" t="e">
        <f t="shared" si="508"/>
        <v>#DIV/0!</v>
      </c>
      <c r="DZ474" s="61" t="e">
        <f t="shared" si="512"/>
        <v>#DIV/0!</v>
      </c>
    </row>
    <row r="475" spans="1:130">
      <c r="C475" s="53">
        <v>2025</v>
      </c>
      <c r="D475" s="64"/>
      <c r="E475" s="64"/>
      <c r="F475" s="64"/>
      <c r="G475" s="64"/>
      <c r="H475" s="64"/>
      <c r="I475" s="64">
        <f t="shared" si="518"/>
        <v>0</v>
      </c>
      <c r="J475" s="64">
        <f t="shared" si="519"/>
        <v>0</v>
      </c>
      <c r="K475" s="64">
        <f t="shared" si="520"/>
        <v>0</v>
      </c>
      <c r="L475" s="64">
        <f t="shared" si="521"/>
        <v>0</v>
      </c>
      <c r="M475" s="64">
        <f t="shared" si="522"/>
        <v>0</v>
      </c>
      <c r="N475" s="64">
        <f t="shared" si="523"/>
        <v>0</v>
      </c>
      <c r="O475" s="64">
        <f t="shared" si="524"/>
        <v>0</v>
      </c>
      <c r="P475" s="64">
        <f t="shared" si="525"/>
        <v>0</v>
      </c>
      <c r="Q475" s="64">
        <f t="shared" si="526"/>
        <v>0</v>
      </c>
      <c r="R475" s="64">
        <f t="shared" si="530"/>
        <v>0</v>
      </c>
      <c r="S475" s="64">
        <f t="shared" si="532"/>
        <v>0</v>
      </c>
      <c r="T475" s="64">
        <f t="shared" si="533"/>
        <v>0</v>
      </c>
      <c r="U475" s="64">
        <f t="shared" si="534"/>
        <v>0</v>
      </c>
      <c r="V475" s="64">
        <f t="shared" si="535"/>
        <v>0</v>
      </c>
      <c r="W475" s="64">
        <f t="shared" si="536"/>
        <v>0</v>
      </c>
      <c r="X475" s="64">
        <f t="shared" si="537"/>
        <v>0</v>
      </c>
      <c r="Y475" s="64">
        <f t="shared" si="538"/>
        <v>0</v>
      </c>
      <c r="Z475" s="64">
        <f t="shared" si="539"/>
        <v>0</v>
      </c>
      <c r="AA475" s="64">
        <f t="shared" ref="AA475:AA493" si="540">VLOOKUP($C$89,$D$3:$K$63,$A$74,0)*(B452-B451)</f>
        <v>0</v>
      </c>
      <c r="AB475" s="64">
        <f>VLOOKUP($C$90,$D$3:$K$63,$A$74,0)*(B451-B450)</f>
        <v>0</v>
      </c>
      <c r="AC475" s="64">
        <f>VLOOKUP($C$91,$D$3:$K$63,$A$74,0)*B450</f>
        <v>0</v>
      </c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54">
        <f t="shared" si="510"/>
        <v>0</v>
      </c>
      <c r="BP475" s="53">
        <v>2025</v>
      </c>
      <c r="BQ475" s="61" t="e">
        <f t="shared" si="511"/>
        <v>#DIV/0!</v>
      </c>
      <c r="BR475" s="61" t="e">
        <f t="shared" si="511"/>
        <v>#DIV/0!</v>
      </c>
      <c r="BS475" s="61" t="e">
        <f t="shared" si="511"/>
        <v>#DIV/0!</v>
      </c>
      <c r="BT475" s="61" t="e">
        <f t="shared" si="511"/>
        <v>#DIV/0!</v>
      </c>
      <c r="BU475" s="61" t="e">
        <f t="shared" si="511"/>
        <v>#DIV/0!</v>
      </c>
      <c r="BV475" s="61" t="e">
        <f t="shared" si="511"/>
        <v>#DIV/0!</v>
      </c>
      <c r="BW475" s="61" t="e">
        <f t="shared" si="511"/>
        <v>#DIV/0!</v>
      </c>
      <c r="BX475" s="61" t="e">
        <f t="shared" si="511"/>
        <v>#DIV/0!</v>
      </c>
      <c r="BY475" s="61" t="e">
        <f t="shared" si="511"/>
        <v>#DIV/0!</v>
      </c>
      <c r="BZ475" s="61" t="e">
        <f t="shared" si="511"/>
        <v>#DIV/0!</v>
      </c>
      <c r="CA475" s="61" t="e">
        <f t="shared" si="511"/>
        <v>#DIV/0!</v>
      </c>
      <c r="CB475" s="61" t="e">
        <f t="shared" si="511"/>
        <v>#DIV/0!</v>
      </c>
      <c r="CC475" s="61" t="e">
        <f t="shared" si="511"/>
        <v>#DIV/0!</v>
      </c>
      <c r="CD475" s="61" t="e">
        <f t="shared" si="511"/>
        <v>#DIV/0!</v>
      </c>
      <c r="CE475" s="61" t="e">
        <f t="shared" si="511"/>
        <v>#DIV/0!</v>
      </c>
      <c r="CF475" s="61" t="e">
        <f t="shared" si="511"/>
        <v>#DIV/0!</v>
      </c>
      <c r="CG475" s="61" t="e">
        <f t="shared" si="527"/>
        <v>#DIV/0!</v>
      </c>
      <c r="CH475" s="61" t="e">
        <f t="shared" si="505"/>
        <v>#DIV/0!</v>
      </c>
      <c r="CI475" s="61" t="e">
        <f t="shared" si="505"/>
        <v>#DIV/0!</v>
      </c>
      <c r="CJ475" s="61" t="e">
        <f t="shared" si="505"/>
        <v>#DIV/0!</v>
      </c>
      <c r="CK475" s="61" t="e">
        <f t="shared" si="505"/>
        <v>#DIV/0!</v>
      </c>
      <c r="CL475" s="61" t="e">
        <f t="shared" si="505"/>
        <v>#DIV/0!</v>
      </c>
      <c r="CM475" s="61" t="e">
        <f t="shared" si="505"/>
        <v>#DIV/0!</v>
      </c>
      <c r="CN475" s="61" t="e">
        <f t="shared" si="505"/>
        <v>#DIV/0!</v>
      </c>
      <c r="CO475" s="61" t="e">
        <f t="shared" si="505"/>
        <v>#DIV/0!</v>
      </c>
      <c r="CP475" s="61" t="e">
        <f t="shared" si="505"/>
        <v>#DIV/0!</v>
      </c>
      <c r="CQ475" s="61" t="e">
        <f t="shared" si="505"/>
        <v>#DIV/0!</v>
      </c>
      <c r="CR475" s="61" t="e">
        <f t="shared" si="505"/>
        <v>#DIV/0!</v>
      </c>
      <c r="CS475" s="61" t="e">
        <f t="shared" si="505"/>
        <v>#DIV/0!</v>
      </c>
      <c r="CT475" s="61" t="e">
        <f t="shared" si="505"/>
        <v>#DIV/0!</v>
      </c>
      <c r="CU475" s="61" t="e">
        <f t="shared" si="505"/>
        <v>#DIV/0!</v>
      </c>
      <c r="CV475" s="61" t="e">
        <f t="shared" si="505"/>
        <v>#DIV/0!</v>
      </c>
      <c r="CW475" s="61" t="e">
        <f t="shared" si="505"/>
        <v>#DIV/0!</v>
      </c>
      <c r="CX475" s="61" t="e">
        <f t="shared" si="531"/>
        <v>#DIV/0!</v>
      </c>
      <c r="CY475" s="61" t="e">
        <f t="shared" si="531"/>
        <v>#DIV/0!</v>
      </c>
      <c r="CZ475" s="61" t="e">
        <f t="shared" si="531"/>
        <v>#DIV/0!</v>
      </c>
      <c r="DA475" s="61" t="e">
        <f t="shared" si="531"/>
        <v>#DIV/0!</v>
      </c>
      <c r="DB475" s="61" t="e">
        <f t="shared" si="531"/>
        <v>#DIV/0!</v>
      </c>
      <c r="DC475" s="61" t="e">
        <f t="shared" si="528"/>
        <v>#DIV/0!</v>
      </c>
      <c r="DD475" s="61" t="e">
        <f t="shared" si="528"/>
        <v>#DIV/0!</v>
      </c>
      <c r="DE475" s="61" t="e">
        <f t="shared" si="528"/>
        <v>#DIV/0!</v>
      </c>
      <c r="DF475" s="61" t="e">
        <f t="shared" si="528"/>
        <v>#DIV/0!</v>
      </c>
      <c r="DG475" s="61" t="e">
        <f t="shared" si="528"/>
        <v>#DIV/0!</v>
      </c>
      <c r="DH475" s="61" t="e">
        <f t="shared" si="528"/>
        <v>#DIV/0!</v>
      </c>
      <c r="DI475" s="61" t="e">
        <f t="shared" si="528"/>
        <v>#DIV/0!</v>
      </c>
      <c r="DJ475" s="61" t="e">
        <f t="shared" si="528"/>
        <v>#DIV/0!</v>
      </c>
      <c r="DK475" s="61" t="e">
        <f t="shared" si="528"/>
        <v>#DIV/0!</v>
      </c>
      <c r="DL475" s="61" t="e">
        <f t="shared" si="528"/>
        <v>#DIV/0!</v>
      </c>
      <c r="DM475" s="61" t="e">
        <f t="shared" si="528"/>
        <v>#DIV/0!</v>
      </c>
      <c r="DN475" s="61" t="e">
        <f t="shared" si="528"/>
        <v>#DIV/0!</v>
      </c>
      <c r="DO475" s="61" t="e">
        <f t="shared" si="528"/>
        <v>#DIV/0!</v>
      </c>
      <c r="DP475" s="61" t="e">
        <f t="shared" si="528"/>
        <v>#DIV/0!</v>
      </c>
      <c r="DQ475" s="61" t="e">
        <f t="shared" si="528"/>
        <v>#DIV/0!</v>
      </c>
      <c r="DR475" s="61" t="e">
        <f t="shared" si="528"/>
        <v>#DIV/0!</v>
      </c>
      <c r="DS475" s="61" t="e">
        <f t="shared" si="529"/>
        <v>#DIV/0!</v>
      </c>
      <c r="DT475" s="61" t="e">
        <f t="shared" si="508"/>
        <v>#DIV/0!</v>
      </c>
      <c r="DU475" s="61" t="e">
        <f t="shared" si="508"/>
        <v>#DIV/0!</v>
      </c>
      <c r="DV475" s="61" t="e">
        <f t="shared" si="508"/>
        <v>#DIV/0!</v>
      </c>
      <c r="DW475" s="61" t="e">
        <f t="shared" si="508"/>
        <v>#DIV/0!</v>
      </c>
      <c r="DX475" s="61" t="e">
        <f t="shared" si="508"/>
        <v>#DIV/0!</v>
      </c>
      <c r="DY475" s="61" t="e">
        <f t="shared" si="508"/>
        <v>#DIV/0!</v>
      </c>
      <c r="DZ475" s="61" t="e">
        <f t="shared" si="512"/>
        <v>#DIV/0!</v>
      </c>
    </row>
    <row r="476" spans="1:130">
      <c r="C476" s="53">
        <v>2026</v>
      </c>
      <c r="D476" s="64"/>
      <c r="E476" s="64"/>
      <c r="F476" s="64"/>
      <c r="G476" s="64"/>
      <c r="H476" s="64"/>
      <c r="I476" s="64"/>
      <c r="J476" s="64">
        <f t="shared" si="519"/>
        <v>0</v>
      </c>
      <c r="K476" s="64">
        <f t="shared" si="520"/>
        <v>0</v>
      </c>
      <c r="L476" s="64">
        <f t="shared" si="521"/>
        <v>0</v>
      </c>
      <c r="M476" s="64">
        <f t="shared" si="522"/>
        <v>0</v>
      </c>
      <c r="N476" s="64">
        <f t="shared" si="523"/>
        <v>0</v>
      </c>
      <c r="O476" s="64">
        <f t="shared" si="524"/>
        <v>0</v>
      </c>
      <c r="P476" s="64">
        <f t="shared" si="525"/>
        <v>0</v>
      </c>
      <c r="Q476" s="64">
        <f t="shared" si="526"/>
        <v>0</v>
      </c>
      <c r="R476" s="64">
        <f t="shared" si="530"/>
        <v>0</v>
      </c>
      <c r="S476" s="64">
        <f t="shared" si="532"/>
        <v>0</v>
      </c>
      <c r="T476" s="64">
        <f t="shared" si="533"/>
        <v>0</v>
      </c>
      <c r="U476" s="64">
        <f t="shared" si="534"/>
        <v>0</v>
      </c>
      <c r="V476" s="64">
        <f t="shared" si="535"/>
        <v>0</v>
      </c>
      <c r="W476" s="64">
        <f t="shared" si="536"/>
        <v>0</v>
      </c>
      <c r="X476" s="64">
        <f t="shared" si="537"/>
        <v>0</v>
      </c>
      <c r="Y476" s="64">
        <f t="shared" si="538"/>
        <v>0</v>
      </c>
      <c r="Z476" s="64">
        <f t="shared" si="539"/>
        <v>0</v>
      </c>
      <c r="AA476" s="64">
        <f t="shared" si="540"/>
        <v>0</v>
      </c>
      <c r="AB476" s="64">
        <f t="shared" ref="AB476:AB494" si="541">VLOOKUP($C$90,$D$3:$K$63,$A$74,0)*(B452-B451)</f>
        <v>0</v>
      </c>
      <c r="AC476" s="64">
        <f>VLOOKUP($C$91,$D$3:$K$63,$A$74,0)*(B451-B450)</f>
        <v>0</v>
      </c>
      <c r="AD476" s="64">
        <f>VLOOKUP($C$92,$D$3:$K$63,$A$74,0)*B450</f>
        <v>0</v>
      </c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54">
        <f t="shared" si="510"/>
        <v>0</v>
      </c>
      <c r="BP476" s="53">
        <v>2026</v>
      </c>
      <c r="BQ476" s="61" t="e">
        <f t="shared" si="511"/>
        <v>#DIV/0!</v>
      </c>
      <c r="BR476" s="61" t="e">
        <f t="shared" si="511"/>
        <v>#DIV/0!</v>
      </c>
      <c r="BS476" s="61" t="e">
        <f t="shared" si="511"/>
        <v>#DIV/0!</v>
      </c>
      <c r="BT476" s="61" t="e">
        <f t="shared" si="511"/>
        <v>#DIV/0!</v>
      </c>
      <c r="BU476" s="61" t="e">
        <f t="shared" si="511"/>
        <v>#DIV/0!</v>
      </c>
      <c r="BV476" s="61" t="e">
        <f t="shared" si="511"/>
        <v>#DIV/0!</v>
      </c>
      <c r="BW476" s="61" t="e">
        <f t="shared" si="511"/>
        <v>#DIV/0!</v>
      </c>
      <c r="BX476" s="61" t="e">
        <f t="shared" si="511"/>
        <v>#DIV/0!</v>
      </c>
      <c r="BY476" s="61" t="e">
        <f t="shared" si="511"/>
        <v>#DIV/0!</v>
      </c>
      <c r="BZ476" s="61" t="e">
        <f t="shared" si="511"/>
        <v>#DIV/0!</v>
      </c>
      <c r="CA476" s="61" t="e">
        <f t="shared" si="511"/>
        <v>#DIV/0!</v>
      </c>
      <c r="CB476" s="61" t="e">
        <f t="shared" si="511"/>
        <v>#DIV/0!</v>
      </c>
      <c r="CC476" s="61" t="e">
        <f t="shared" si="511"/>
        <v>#DIV/0!</v>
      </c>
      <c r="CD476" s="61" t="e">
        <f t="shared" si="511"/>
        <v>#DIV/0!</v>
      </c>
      <c r="CE476" s="61" t="e">
        <f t="shared" si="511"/>
        <v>#DIV/0!</v>
      </c>
      <c r="CF476" s="61" t="e">
        <f t="shared" si="511"/>
        <v>#DIV/0!</v>
      </c>
      <c r="CG476" s="61" t="e">
        <f t="shared" si="527"/>
        <v>#DIV/0!</v>
      </c>
      <c r="CH476" s="61" t="e">
        <f t="shared" si="527"/>
        <v>#DIV/0!</v>
      </c>
      <c r="CI476" s="61" t="e">
        <f t="shared" si="527"/>
        <v>#DIV/0!</v>
      </c>
      <c r="CJ476" s="61" t="e">
        <f t="shared" si="527"/>
        <v>#DIV/0!</v>
      </c>
      <c r="CK476" s="61" t="e">
        <f t="shared" si="527"/>
        <v>#DIV/0!</v>
      </c>
      <c r="CL476" s="61" t="e">
        <f t="shared" si="527"/>
        <v>#DIV/0!</v>
      </c>
      <c r="CM476" s="61" t="e">
        <f t="shared" si="527"/>
        <v>#DIV/0!</v>
      </c>
      <c r="CN476" s="61" t="e">
        <f t="shared" si="527"/>
        <v>#DIV/0!</v>
      </c>
      <c r="CO476" s="61" t="e">
        <f t="shared" si="527"/>
        <v>#DIV/0!</v>
      </c>
      <c r="CP476" s="61" t="e">
        <f t="shared" si="527"/>
        <v>#DIV/0!</v>
      </c>
      <c r="CQ476" s="61" t="e">
        <f t="shared" si="527"/>
        <v>#DIV/0!</v>
      </c>
      <c r="CR476" s="61" t="e">
        <f t="shared" si="527"/>
        <v>#DIV/0!</v>
      </c>
      <c r="CS476" s="61" t="e">
        <f t="shared" si="527"/>
        <v>#DIV/0!</v>
      </c>
      <c r="CT476" s="61" t="e">
        <f t="shared" si="527"/>
        <v>#DIV/0!</v>
      </c>
      <c r="CU476" s="61" t="e">
        <f t="shared" si="527"/>
        <v>#DIV/0!</v>
      </c>
      <c r="CV476" s="61" t="e">
        <f t="shared" si="527"/>
        <v>#DIV/0!</v>
      </c>
      <c r="CW476" s="61" t="e">
        <f t="shared" ref="CW476:DL510" si="542">AJ476/$BM476</f>
        <v>#DIV/0!</v>
      </c>
      <c r="CX476" s="61" t="e">
        <f t="shared" si="531"/>
        <v>#DIV/0!</v>
      </c>
      <c r="CY476" s="61" t="e">
        <f t="shared" si="531"/>
        <v>#DIV/0!</v>
      </c>
      <c r="CZ476" s="61" t="e">
        <f t="shared" si="531"/>
        <v>#DIV/0!</v>
      </c>
      <c r="DA476" s="61" t="e">
        <f t="shared" si="531"/>
        <v>#DIV/0!</v>
      </c>
      <c r="DB476" s="61" t="e">
        <f t="shared" si="531"/>
        <v>#DIV/0!</v>
      </c>
      <c r="DC476" s="61" t="e">
        <f t="shared" si="528"/>
        <v>#DIV/0!</v>
      </c>
      <c r="DD476" s="61" t="e">
        <f t="shared" si="528"/>
        <v>#DIV/0!</v>
      </c>
      <c r="DE476" s="61" t="e">
        <f t="shared" si="528"/>
        <v>#DIV/0!</v>
      </c>
      <c r="DF476" s="61" t="e">
        <f t="shared" si="528"/>
        <v>#DIV/0!</v>
      </c>
      <c r="DG476" s="61" t="e">
        <f t="shared" si="528"/>
        <v>#DIV/0!</v>
      </c>
      <c r="DH476" s="61" t="e">
        <f t="shared" si="528"/>
        <v>#DIV/0!</v>
      </c>
      <c r="DI476" s="61" t="e">
        <f t="shared" si="528"/>
        <v>#DIV/0!</v>
      </c>
      <c r="DJ476" s="61" t="e">
        <f t="shared" si="528"/>
        <v>#DIV/0!</v>
      </c>
      <c r="DK476" s="61" t="e">
        <f t="shared" si="528"/>
        <v>#DIV/0!</v>
      </c>
      <c r="DL476" s="61" t="e">
        <f t="shared" si="528"/>
        <v>#DIV/0!</v>
      </c>
      <c r="DM476" s="61" t="e">
        <f t="shared" si="528"/>
        <v>#DIV/0!</v>
      </c>
      <c r="DN476" s="61" t="e">
        <f t="shared" si="528"/>
        <v>#DIV/0!</v>
      </c>
      <c r="DO476" s="61" t="e">
        <f t="shared" si="528"/>
        <v>#DIV/0!</v>
      </c>
      <c r="DP476" s="61" t="e">
        <f t="shared" si="528"/>
        <v>#DIV/0!</v>
      </c>
      <c r="DQ476" s="61" t="e">
        <f t="shared" si="528"/>
        <v>#DIV/0!</v>
      </c>
      <c r="DR476" s="61" t="e">
        <f t="shared" si="528"/>
        <v>#DIV/0!</v>
      </c>
      <c r="DS476" s="61" t="e">
        <f t="shared" si="529"/>
        <v>#DIV/0!</v>
      </c>
      <c r="DT476" s="61" t="e">
        <f t="shared" si="508"/>
        <v>#DIV/0!</v>
      </c>
      <c r="DU476" s="61" t="e">
        <f t="shared" si="508"/>
        <v>#DIV/0!</v>
      </c>
      <c r="DV476" s="61" t="e">
        <f t="shared" si="508"/>
        <v>#DIV/0!</v>
      </c>
      <c r="DW476" s="61" t="e">
        <f t="shared" si="508"/>
        <v>#DIV/0!</v>
      </c>
      <c r="DX476" s="61" t="e">
        <f t="shared" si="508"/>
        <v>#DIV/0!</v>
      </c>
      <c r="DY476" s="61" t="e">
        <f t="shared" si="508"/>
        <v>#DIV/0!</v>
      </c>
      <c r="DZ476" s="61" t="e">
        <f t="shared" si="512"/>
        <v>#DIV/0!</v>
      </c>
    </row>
    <row r="477" spans="1:130">
      <c r="C477" s="53">
        <v>2027</v>
      </c>
      <c r="D477" s="64"/>
      <c r="E477" s="64"/>
      <c r="F477" s="64"/>
      <c r="G477" s="64"/>
      <c r="H477" s="64"/>
      <c r="I477" s="64"/>
      <c r="J477" s="64"/>
      <c r="K477" s="64">
        <f t="shared" si="520"/>
        <v>0</v>
      </c>
      <c r="L477" s="64">
        <f t="shared" si="521"/>
        <v>0</v>
      </c>
      <c r="M477" s="64">
        <f t="shared" si="522"/>
        <v>0</v>
      </c>
      <c r="N477" s="64">
        <f t="shared" si="523"/>
        <v>0</v>
      </c>
      <c r="O477" s="64">
        <f t="shared" si="524"/>
        <v>0</v>
      </c>
      <c r="P477" s="64">
        <f t="shared" si="525"/>
        <v>0</v>
      </c>
      <c r="Q477" s="64">
        <f t="shared" si="526"/>
        <v>0</v>
      </c>
      <c r="R477" s="64">
        <f t="shared" si="530"/>
        <v>0</v>
      </c>
      <c r="S477" s="64">
        <f t="shared" si="532"/>
        <v>0</v>
      </c>
      <c r="T477" s="64">
        <f t="shared" si="533"/>
        <v>0</v>
      </c>
      <c r="U477" s="64">
        <f t="shared" si="534"/>
        <v>0</v>
      </c>
      <c r="V477" s="64">
        <f t="shared" si="535"/>
        <v>0</v>
      </c>
      <c r="W477" s="64">
        <f t="shared" si="536"/>
        <v>0</v>
      </c>
      <c r="X477" s="64">
        <f t="shared" si="537"/>
        <v>0</v>
      </c>
      <c r="Y477" s="64">
        <f t="shared" si="538"/>
        <v>0</v>
      </c>
      <c r="Z477" s="64">
        <f t="shared" si="539"/>
        <v>0</v>
      </c>
      <c r="AA477" s="64">
        <f t="shared" si="540"/>
        <v>0</v>
      </c>
      <c r="AB477" s="64">
        <f t="shared" si="541"/>
        <v>0</v>
      </c>
      <c r="AC477" s="64">
        <f t="shared" ref="AC477:AC495" si="543">VLOOKUP($C$91,$D$3:$K$63,$A$74,0)*(B452-B451)</f>
        <v>0</v>
      </c>
      <c r="AD477" s="64">
        <f>VLOOKUP($C$92,$D$3:$K$63,$A$74,0)*(B451-B450)</f>
        <v>0</v>
      </c>
      <c r="AE477" s="64">
        <f>VLOOKUP($C$93,$D$3:$K$63,$A$74,0)*B450</f>
        <v>0</v>
      </c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54">
        <f t="shared" si="510"/>
        <v>0</v>
      </c>
      <c r="BP477" s="53">
        <v>2027</v>
      </c>
      <c r="BQ477" s="61" t="e">
        <f t="shared" si="511"/>
        <v>#DIV/0!</v>
      </c>
      <c r="BR477" s="61" t="e">
        <f t="shared" si="511"/>
        <v>#DIV/0!</v>
      </c>
      <c r="BS477" s="61" t="e">
        <f t="shared" si="511"/>
        <v>#DIV/0!</v>
      </c>
      <c r="BT477" s="61" t="e">
        <f t="shared" si="511"/>
        <v>#DIV/0!</v>
      </c>
      <c r="BU477" s="61" t="e">
        <f t="shared" si="511"/>
        <v>#DIV/0!</v>
      </c>
      <c r="BV477" s="61" t="e">
        <f t="shared" si="511"/>
        <v>#DIV/0!</v>
      </c>
      <c r="BW477" s="61" t="e">
        <f t="shared" si="511"/>
        <v>#DIV/0!</v>
      </c>
      <c r="BX477" s="61" t="e">
        <f t="shared" si="511"/>
        <v>#DIV/0!</v>
      </c>
      <c r="BY477" s="61" t="e">
        <f t="shared" si="511"/>
        <v>#DIV/0!</v>
      </c>
      <c r="BZ477" s="61" t="e">
        <f t="shared" si="511"/>
        <v>#DIV/0!</v>
      </c>
      <c r="CA477" s="61" t="e">
        <f t="shared" si="511"/>
        <v>#DIV/0!</v>
      </c>
      <c r="CB477" s="61" t="e">
        <f t="shared" si="511"/>
        <v>#DIV/0!</v>
      </c>
      <c r="CC477" s="61" t="e">
        <f t="shared" si="511"/>
        <v>#DIV/0!</v>
      </c>
      <c r="CD477" s="61" t="e">
        <f t="shared" si="511"/>
        <v>#DIV/0!</v>
      </c>
      <c r="CE477" s="61" t="e">
        <f t="shared" si="511"/>
        <v>#DIV/0!</v>
      </c>
      <c r="CF477" s="61" t="e">
        <f t="shared" si="511"/>
        <v>#DIV/0!</v>
      </c>
      <c r="CG477" s="61" t="e">
        <f t="shared" si="527"/>
        <v>#DIV/0!</v>
      </c>
      <c r="CH477" s="61" t="e">
        <f t="shared" si="527"/>
        <v>#DIV/0!</v>
      </c>
      <c r="CI477" s="61" t="e">
        <f t="shared" si="527"/>
        <v>#DIV/0!</v>
      </c>
      <c r="CJ477" s="61" t="e">
        <f t="shared" si="527"/>
        <v>#DIV/0!</v>
      </c>
      <c r="CK477" s="61" t="e">
        <f t="shared" si="527"/>
        <v>#DIV/0!</v>
      </c>
      <c r="CL477" s="61" t="e">
        <f t="shared" si="527"/>
        <v>#DIV/0!</v>
      </c>
      <c r="CM477" s="61" t="e">
        <f t="shared" si="527"/>
        <v>#DIV/0!</v>
      </c>
      <c r="CN477" s="61" t="e">
        <f t="shared" si="527"/>
        <v>#DIV/0!</v>
      </c>
      <c r="CO477" s="61" t="e">
        <f t="shared" si="527"/>
        <v>#DIV/0!</v>
      </c>
      <c r="CP477" s="61" t="e">
        <f t="shared" si="527"/>
        <v>#DIV/0!</v>
      </c>
      <c r="CQ477" s="61" t="e">
        <f t="shared" si="527"/>
        <v>#DIV/0!</v>
      </c>
      <c r="CR477" s="61" t="e">
        <f t="shared" si="527"/>
        <v>#DIV/0!</v>
      </c>
      <c r="CS477" s="61" t="e">
        <f t="shared" si="527"/>
        <v>#DIV/0!</v>
      </c>
      <c r="CT477" s="61" t="e">
        <f t="shared" si="527"/>
        <v>#DIV/0!</v>
      </c>
      <c r="CU477" s="61" t="e">
        <f t="shared" si="527"/>
        <v>#DIV/0!</v>
      </c>
      <c r="CV477" s="61" t="e">
        <f t="shared" si="527"/>
        <v>#DIV/0!</v>
      </c>
      <c r="CW477" s="61" t="e">
        <f t="shared" si="542"/>
        <v>#DIV/0!</v>
      </c>
      <c r="CX477" s="61" t="e">
        <f t="shared" si="531"/>
        <v>#DIV/0!</v>
      </c>
      <c r="CY477" s="61" t="e">
        <f t="shared" si="531"/>
        <v>#DIV/0!</v>
      </c>
      <c r="CZ477" s="61" t="e">
        <f t="shared" si="531"/>
        <v>#DIV/0!</v>
      </c>
      <c r="DA477" s="61" t="e">
        <f t="shared" si="531"/>
        <v>#DIV/0!</v>
      </c>
      <c r="DB477" s="61" t="e">
        <f t="shared" si="531"/>
        <v>#DIV/0!</v>
      </c>
      <c r="DC477" s="61" t="e">
        <f t="shared" si="528"/>
        <v>#DIV/0!</v>
      </c>
      <c r="DD477" s="61" t="e">
        <f t="shared" si="528"/>
        <v>#DIV/0!</v>
      </c>
      <c r="DE477" s="61" t="e">
        <f t="shared" si="528"/>
        <v>#DIV/0!</v>
      </c>
      <c r="DF477" s="61" t="e">
        <f t="shared" si="528"/>
        <v>#DIV/0!</v>
      </c>
      <c r="DG477" s="61" t="e">
        <f t="shared" si="528"/>
        <v>#DIV/0!</v>
      </c>
      <c r="DH477" s="61" t="e">
        <f t="shared" si="528"/>
        <v>#DIV/0!</v>
      </c>
      <c r="DI477" s="61" t="e">
        <f t="shared" si="528"/>
        <v>#DIV/0!</v>
      </c>
      <c r="DJ477" s="61" t="e">
        <f t="shared" si="528"/>
        <v>#DIV/0!</v>
      </c>
      <c r="DK477" s="61" t="e">
        <f t="shared" si="528"/>
        <v>#DIV/0!</v>
      </c>
      <c r="DL477" s="61" t="e">
        <f t="shared" si="528"/>
        <v>#DIV/0!</v>
      </c>
      <c r="DM477" s="61" t="e">
        <f t="shared" si="528"/>
        <v>#DIV/0!</v>
      </c>
      <c r="DN477" s="61" t="e">
        <f t="shared" si="528"/>
        <v>#DIV/0!</v>
      </c>
      <c r="DO477" s="61" t="e">
        <f t="shared" si="528"/>
        <v>#DIV/0!</v>
      </c>
      <c r="DP477" s="61" t="e">
        <f t="shared" si="528"/>
        <v>#DIV/0!</v>
      </c>
      <c r="DQ477" s="61" t="e">
        <f t="shared" si="528"/>
        <v>#DIV/0!</v>
      </c>
      <c r="DR477" s="61" t="e">
        <f t="shared" si="528"/>
        <v>#DIV/0!</v>
      </c>
      <c r="DS477" s="61" t="e">
        <f t="shared" si="529"/>
        <v>#DIV/0!</v>
      </c>
      <c r="DT477" s="61" t="e">
        <f t="shared" si="508"/>
        <v>#DIV/0!</v>
      </c>
      <c r="DU477" s="61" t="e">
        <f t="shared" si="508"/>
        <v>#DIV/0!</v>
      </c>
      <c r="DV477" s="61" t="e">
        <f t="shared" si="508"/>
        <v>#DIV/0!</v>
      </c>
      <c r="DW477" s="61" t="e">
        <f t="shared" si="508"/>
        <v>#DIV/0!</v>
      </c>
      <c r="DX477" s="61" t="e">
        <f t="shared" si="508"/>
        <v>#DIV/0!</v>
      </c>
      <c r="DY477" s="61" t="e">
        <f t="shared" si="508"/>
        <v>#DIV/0!</v>
      </c>
      <c r="DZ477" s="61" t="e">
        <f t="shared" si="512"/>
        <v>#DIV/0!</v>
      </c>
    </row>
    <row r="478" spans="1:130">
      <c r="C478" s="53">
        <v>2028</v>
      </c>
      <c r="D478" s="64"/>
      <c r="E478" s="64"/>
      <c r="F478" s="64"/>
      <c r="G478" s="64"/>
      <c r="H478" s="64"/>
      <c r="I478" s="64"/>
      <c r="J478" s="64"/>
      <c r="K478" s="64"/>
      <c r="L478" s="64">
        <f t="shared" si="521"/>
        <v>0</v>
      </c>
      <c r="M478" s="64">
        <f t="shared" si="522"/>
        <v>0</v>
      </c>
      <c r="N478" s="64">
        <f t="shared" si="523"/>
        <v>0</v>
      </c>
      <c r="O478" s="64">
        <f t="shared" si="524"/>
        <v>0</v>
      </c>
      <c r="P478" s="64">
        <f t="shared" si="525"/>
        <v>0</v>
      </c>
      <c r="Q478" s="64">
        <f t="shared" si="526"/>
        <v>0</v>
      </c>
      <c r="R478" s="64">
        <f t="shared" si="530"/>
        <v>0</v>
      </c>
      <c r="S478" s="64">
        <f t="shared" si="532"/>
        <v>0</v>
      </c>
      <c r="T478" s="64">
        <f t="shared" si="533"/>
        <v>0</v>
      </c>
      <c r="U478" s="64">
        <f t="shared" si="534"/>
        <v>0</v>
      </c>
      <c r="V478" s="64">
        <f t="shared" si="535"/>
        <v>0</v>
      </c>
      <c r="W478" s="64">
        <f t="shared" si="536"/>
        <v>0</v>
      </c>
      <c r="X478" s="64">
        <f t="shared" si="537"/>
        <v>0</v>
      </c>
      <c r="Y478" s="64">
        <f t="shared" si="538"/>
        <v>0</v>
      </c>
      <c r="Z478" s="64">
        <f t="shared" si="539"/>
        <v>0</v>
      </c>
      <c r="AA478" s="64">
        <f t="shared" si="540"/>
        <v>0</v>
      </c>
      <c r="AB478" s="64">
        <f t="shared" si="541"/>
        <v>0</v>
      </c>
      <c r="AC478" s="64">
        <f t="shared" si="543"/>
        <v>0</v>
      </c>
      <c r="AD478" s="64">
        <f t="shared" ref="AD478:AD496" si="544">VLOOKUP($C$92,$D$3:$K$63,$A$74,0)*(B452-B451)</f>
        <v>0</v>
      </c>
      <c r="AE478" s="64">
        <f>VLOOKUP($C$93,$D$3:$K$63,$A$74,0)*(B451-B450)</f>
        <v>0</v>
      </c>
      <c r="AF478" s="64">
        <f>VLOOKUP($C$94,$D$3:$K$63,$A$74,0)*B450</f>
        <v>0</v>
      </c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54">
        <f t="shared" si="510"/>
        <v>0</v>
      </c>
      <c r="BP478" s="53">
        <v>2028</v>
      </c>
      <c r="BQ478" s="61" t="e">
        <f t="shared" si="511"/>
        <v>#DIV/0!</v>
      </c>
      <c r="BR478" s="61" t="e">
        <f t="shared" si="511"/>
        <v>#DIV/0!</v>
      </c>
      <c r="BS478" s="61" t="e">
        <f t="shared" si="511"/>
        <v>#DIV/0!</v>
      </c>
      <c r="BT478" s="61" t="e">
        <f t="shared" si="511"/>
        <v>#DIV/0!</v>
      </c>
      <c r="BU478" s="61" t="e">
        <f t="shared" si="511"/>
        <v>#DIV/0!</v>
      </c>
      <c r="BV478" s="61" t="e">
        <f t="shared" si="511"/>
        <v>#DIV/0!</v>
      </c>
      <c r="BW478" s="61" t="e">
        <f t="shared" si="511"/>
        <v>#DIV/0!</v>
      </c>
      <c r="BX478" s="61" t="e">
        <f t="shared" si="511"/>
        <v>#DIV/0!</v>
      </c>
      <c r="BY478" s="61" t="e">
        <f t="shared" si="511"/>
        <v>#DIV/0!</v>
      </c>
      <c r="BZ478" s="61" t="e">
        <f t="shared" si="511"/>
        <v>#DIV/0!</v>
      </c>
      <c r="CA478" s="61" t="e">
        <f t="shared" si="511"/>
        <v>#DIV/0!</v>
      </c>
      <c r="CB478" s="61" t="e">
        <f t="shared" si="511"/>
        <v>#DIV/0!</v>
      </c>
      <c r="CC478" s="61" t="e">
        <f t="shared" si="511"/>
        <v>#DIV/0!</v>
      </c>
      <c r="CD478" s="61" t="e">
        <f t="shared" si="511"/>
        <v>#DIV/0!</v>
      </c>
      <c r="CE478" s="61" t="e">
        <f t="shared" si="511"/>
        <v>#DIV/0!</v>
      </c>
      <c r="CF478" s="61" t="e">
        <f t="shared" si="511"/>
        <v>#DIV/0!</v>
      </c>
      <c r="CG478" s="61" t="e">
        <f t="shared" si="527"/>
        <v>#DIV/0!</v>
      </c>
      <c r="CH478" s="61" t="e">
        <f t="shared" si="527"/>
        <v>#DIV/0!</v>
      </c>
      <c r="CI478" s="61" t="e">
        <f t="shared" si="527"/>
        <v>#DIV/0!</v>
      </c>
      <c r="CJ478" s="61" t="e">
        <f t="shared" si="527"/>
        <v>#DIV/0!</v>
      </c>
      <c r="CK478" s="61" t="e">
        <f t="shared" si="527"/>
        <v>#DIV/0!</v>
      </c>
      <c r="CL478" s="61" t="e">
        <f t="shared" si="527"/>
        <v>#DIV/0!</v>
      </c>
      <c r="CM478" s="61" t="e">
        <f t="shared" si="527"/>
        <v>#DIV/0!</v>
      </c>
      <c r="CN478" s="61" t="e">
        <f t="shared" si="527"/>
        <v>#DIV/0!</v>
      </c>
      <c r="CO478" s="61" t="e">
        <f t="shared" si="527"/>
        <v>#DIV/0!</v>
      </c>
      <c r="CP478" s="61" t="e">
        <f t="shared" si="527"/>
        <v>#DIV/0!</v>
      </c>
      <c r="CQ478" s="61" t="e">
        <f t="shared" si="527"/>
        <v>#DIV/0!</v>
      </c>
      <c r="CR478" s="61" t="e">
        <f t="shared" si="527"/>
        <v>#DIV/0!</v>
      </c>
      <c r="CS478" s="61" t="e">
        <f t="shared" si="527"/>
        <v>#DIV/0!</v>
      </c>
      <c r="CT478" s="61" t="e">
        <f t="shared" si="527"/>
        <v>#DIV/0!</v>
      </c>
      <c r="CU478" s="61" t="e">
        <f t="shared" si="527"/>
        <v>#DIV/0!</v>
      </c>
      <c r="CV478" s="61" t="e">
        <f t="shared" si="527"/>
        <v>#DIV/0!</v>
      </c>
      <c r="CW478" s="61" t="e">
        <f t="shared" si="542"/>
        <v>#DIV/0!</v>
      </c>
      <c r="CX478" s="61" t="e">
        <f t="shared" si="531"/>
        <v>#DIV/0!</v>
      </c>
      <c r="CY478" s="61" t="e">
        <f t="shared" si="531"/>
        <v>#DIV/0!</v>
      </c>
      <c r="CZ478" s="61" t="e">
        <f t="shared" si="531"/>
        <v>#DIV/0!</v>
      </c>
      <c r="DA478" s="61" t="e">
        <f t="shared" si="531"/>
        <v>#DIV/0!</v>
      </c>
      <c r="DB478" s="61" t="e">
        <f t="shared" si="531"/>
        <v>#DIV/0!</v>
      </c>
      <c r="DC478" s="61" t="e">
        <f t="shared" si="528"/>
        <v>#DIV/0!</v>
      </c>
      <c r="DD478" s="61" t="e">
        <f t="shared" si="528"/>
        <v>#DIV/0!</v>
      </c>
      <c r="DE478" s="61" t="e">
        <f t="shared" si="528"/>
        <v>#DIV/0!</v>
      </c>
      <c r="DF478" s="61" t="e">
        <f t="shared" si="528"/>
        <v>#DIV/0!</v>
      </c>
      <c r="DG478" s="61" t="e">
        <f t="shared" si="528"/>
        <v>#DIV/0!</v>
      </c>
      <c r="DH478" s="61" t="e">
        <f t="shared" si="528"/>
        <v>#DIV/0!</v>
      </c>
      <c r="DI478" s="61" t="e">
        <f t="shared" si="528"/>
        <v>#DIV/0!</v>
      </c>
      <c r="DJ478" s="61" t="e">
        <f t="shared" si="528"/>
        <v>#DIV/0!</v>
      </c>
      <c r="DK478" s="61" t="e">
        <f t="shared" si="528"/>
        <v>#DIV/0!</v>
      </c>
      <c r="DL478" s="61" t="e">
        <f t="shared" si="528"/>
        <v>#DIV/0!</v>
      </c>
      <c r="DM478" s="61" t="e">
        <f t="shared" si="528"/>
        <v>#DIV/0!</v>
      </c>
      <c r="DN478" s="61" t="e">
        <f t="shared" si="528"/>
        <v>#DIV/0!</v>
      </c>
      <c r="DO478" s="61" t="e">
        <f t="shared" si="528"/>
        <v>#DIV/0!</v>
      </c>
      <c r="DP478" s="61" t="e">
        <f t="shared" si="528"/>
        <v>#DIV/0!</v>
      </c>
      <c r="DQ478" s="61" t="e">
        <f t="shared" si="528"/>
        <v>#DIV/0!</v>
      </c>
      <c r="DR478" s="61" t="e">
        <f t="shared" si="528"/>
        <v>#DIV/0!</v>
      </c>
      <c r="DS478" s="61" t="e">
        <f t="shared" si="529"/>
        <v>#DIV/0!</v>
      </c>
      <c r="DT478" s="61" t="e">
        <f t="shared" si="508"/>
        <v>#DIV/0!</v>
      </c>
      <c r="DU478" s="61" t="e">
        <f t="shared" si="508"/>
        <v>#DIV/0!</v>
      </c>
      <c r="DV478" s="61" t="e">
        <f t="shared" si="508"/>
        <v>#DIV/0!</v>
      </c>
      <c r="DW478" s="61" t="e">
        <f t="shared" si="508"/>
        <v>#DIV/0!</v>
      </c>
      <c r="DX478" s="61" t="e">
        <f t="shared" si="508"/>
        <v>#DIV/0!</v>
      </c>
      <c r="DY478" s="61" t="e">
        <f t="shared" si="508"/>
        <v>#DIV/0!</v>
      </c>
      <c r="DZ478" s="61" t="e">
        <f t="shared" si="512"/>
        <v>#DIV/0!</v>
      </c>
    </row>
    <row r="479" spans="1:130">
      <c r="C479" s="53">
        <v>2029</v>
      </c>
      <c r="D479" s="64"/>
      <c r="E479" s="64"/>
      <c r="F479" s="64"/>
      <c r="G479" s="64"/>
      <c r="H479" s="64"/>
      <c r="I479" s="64"/>
      <c r="J479" s="64"/>
      <c r="K479" s="64"/>
      <c r="L479" s="64"/>
      <c r="M479" s="64">
        <f t="shared" si="522"/>
        <v>0</v>
      </c>
      <c r="N479" s="64">
        <f t="shared" si="523"/>
        <v>0</v>
      </c>
      <c r="O479" s="64">
        <f t="shared" si="524"/>
        <v>0</v>
      </c>
      <c r="P479" s="64">
        <f t="shared" si="525"/>
        <v>0</v>
      </c>
      <c r="Q479" s="64">
        <f t="shared" si="526"/>
        <v>0</v>
      </c>
      <c r="R479" s="64">
        <f t="shared" si="530"/>
        <v>0</v>
      </c>
      <c r="S479" s="64">
        <f t="shared" si="532"/>
        <v>0</v>
      </c>
      <c r="T479" s="64">
        <f t="shared" si="533"/>
        <v>0</v>
      </c>
      <c r="U479" s="64">
        <f t="shared" si="534"/>
        <v>0</v>
      </c>
      <c r="V479" s="64">
        <f t="shared" si="535"/>
        <v>0</v>
      </c>
      <c r="W479" s="64">
        <f t="shared" si="536"/>
        <v>0</v>
      </c>
      <c r="X479" s="64">
        <f t="shared" si="537"/>
        <v>0</v>
      </c>
      <c r="Y479" s="64">
        <f t="shared" si="538"/>
        <v>0</v>
      </c>
      <c r="Z479" s="64">
        <f t="shared" si="539"/>
        <v>0</v>
      </c>
      <c r="AA479" s="64">
        <f t="shared" si="540"/>
        <v>0</v>
      </c>
      <c r="AB479" s="64">
        <f t="shared" si="541"/>
        <v>0</v>
      </c>
      <c r="AC479" s="64">
        <f t="shared" si="543"/>
        <v>0</v>
      </c>
      <c r="AD479" s="64">
        <f t="shared" si="544"/>
        <v>0</v>
      </c>
      <c r="AE479" s="64">
        <f t="shared" ref="AE479:AE497" si="545">VLOOKUP($C$93,$D$3:$K$63,$A$74,0)*(B452-B451)</f>
        <v>0</v>
      </c>
      <c r="AF479" s="64">
        <f>VLOOKUP($C$94,$D$3:$K$63,$A$74,0)*(B451-B450)</f>
        <v>0</v>
      </c>
      <c r="AG479" s="64">
        <f>VLOOKUP($C$95,$D$3:$K$63,$A$74,0)*B450</f>
        <v>0</v>
      </c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54">
        <f t="shared" si="510"/>
        <v>0</v>
      </c>
      <c r="BP479" s="53">
        <v>2029</v>
      </c>
      <c r="BQ479" s="61" t="e">
        <f t="shared" si="511"/>
        <v>#DIV/0!</v>
      </c>
      <c r="BR479" s="61" t="e">
        <f t="shared" si="511"/>
        <v>#DIV/0!</v>
      </c>
      <c r="BS479" s="61" t="e">
        <f t="shared" si="511"/>
        <v>#DIV/0!</v>
      </c>
      <c r="BT479" s="61" t="e">
        <f t="shared" si="511"/>
        <v>#DIV/0!</v>
      </c>
      <c r="BU479" s="61" t="e">
        <f t="shared" si="511"/>
        <v>#DIV/0!</v>
      </c>
      <c r="BV479" s="61" t="e">
        <f t="shared" si="511"/>
        <v>#DIV/0!</v>
      </c>
      <c r="BW479" s="61" t="e">
        <f t="shared" si="511"/>
        <v>#DIV/0!</v>
      </c>
      <c r="BX479" s="61" t="e">
        <f t="shared" si="511"/>
        <v>#DIV/0!</v>
      </c>
      <c r="BY479" s="61" t="e">
        <f t="shared" si="511"/>
        <v>#DIV/0!</v>
      </c>
      <c r="BZ479" s="61" t="e">
        <f t="shared" si="511"/>
        <v>#DIV/0!</v>
      </c>
      <c r="CA479" s="61" t="e">
        <f t="shared" si="511"/>
        <v>#DIV/0!</v>
      </c>
      <c r="CB479" s="61" t="e">
        <f t="shared" si="511"/>
        <v>#DIV/0!</v>
      </c>
      <c r="CC479" s="61" t="e">
        <f t="shared" si="511"/>
        <v>#DIV/0!</v>
      </c>
      <c r="CD479" s="61" t="e">
        <f t="shared" si="511"/>
        <v>#DIV/0!</v>
      </c>
      <c r="CE479" s="61" t="e">
        <f t="shared" si="511"/>
        <v>#DIV/0!</v>
      </c>
      <c r="CF479" s="61" t="e">
        <f t="shared" si="511"/>
        <v>#DIV/0!</v>
      </c>
      <c r="CG479" s="61" t="e">
        <f t="shared" si="527"/>
        <v>#DIV/0!</v>
      </c>
      <c r="CH479" s="61" t="e">
        <f t="shared" si="527"/>
        <v>#DIV/0!</v>
      </c>
      <c r="CI479" s="61" t="e">
        <f t="shared" si="527"/>
        <v>#DIV/0!</v>
      </c>
      <c r="CJ479" s="61" t="e">
        <f t="shared" si="527"/>
        <v>#DIV/0!</v>
      </c>
      <c r="CK479" s="61" t="e">
        <f t="shared" si="527"/>
        <v>#DIV/0!</v>
      </c>
      <c r="CL479" s="61" t="e">
        <f t="shared" si="527"/>
        <v>#DIV/0!</v>
      </c>
      <c r="CM479" s="61" t="e">
        <f t="shared" si="527"/>
        <v>#DIV/0!</v>
      </c>
      <c r="CN479" s="61" t="e">
        <f t="shared" si="527"/>
        <v>#DIV/0!</v>
      </c>
      <c r="CO479" s="61" t="e">
        <f t="shared" si="527"/>
        <v>#DIV/0!</v>
      </c>
      <c r="CP479" s="61" t="e">
        <f t="shared" si="527"/>
        <v>#DIV/0!</v>
      </c>
      <c r="CQ479" s="61" t="e">
        <f t="shared" si="527"/>
        <v>#DIV/0!</v>
      </c>
      <c r="CR479" s="61" t="e">
        <f t="shared" si="527"/>
        <v>#DIV/0!</v>
      </c>
      <c r="CS479" s="61" t="e">
        <f t="shared" si="527"/>
        <v>#DIV/0!</v>
      </c>
      <c r="CT479" s="61" t="e">
        <f t="shared" si="527"/>
        <v>#DIV/0!</v>
      </c>
      <c r="CU479" s="61" t="e">
        <f t="shared" si="527"/>
        <v>#DIV/0!</v>
      </c>
      <c r="CV479" s="61" t="e">
        <f t="shared" si="527"/>
        <v>#DIV/0!</v>
      </c>
      <c r="CW479" s="61" t="e">
        <f t="shared" si="542"/>
        <v>#DIV/0!</v>
      </c>
      <c r="CX479" s="61" t="e">
        <f t="shared" si="531"/>
        <v>#DIV/0!</v>
      </c>
      <c r="CY479" s="61" t="e">
        <f t="shared" si="531"/>
        <v>#DIV/0!</v>
      </c>
      <c r="CZ479" s="61" t="e">
        <f t="shared" si="531"/>
        <v>#DIV/0!</v>
      </c>
      <c r="DA479" s="61" t="e">
        <f t="shared" si="531"/>
        <v>#DIV/0!</v>
      </c>
      <c r="DB479" s="61" t="e">
        <f t="shared" si="531"/>
        <v>#DIV/0!</v>
      </c>
      <c r="DC479" s="61" t="e">
        <f t="shared" si="528"/>
        <v>#DIV/0!</v>
      </c>
      <c r="DD479" s="61" t="e">
        <f t="shared" si="528"/>
        <v>#DIV/0!</v>
      </c>
      <c r="DE479" s="61" t="e">
        <f t="shared" si="528"/>
        <v>#DIV/0!</v>
      </c>
      <c r="DF479" s="61" t="e">
        <f t="shared" si="528"/>
        <v>#DIV/0!</v>
      </c>
      <c r="DG479" s="61" t="e">
        <f t="shared" si="528"/>
        <v>#DIV/0!</v>
      </c>
      <c r="DH479" s="61" t="e">
        <f t="shared" si="528"/>
        <v>#DIV/0!</v>
      </c>
      <c r="DI479" s="61" t="e">
        <f t="shared" si="528"/>
        <v>#DIV/0!</v>
      </c>
      <c r="DJ479" s="61" t="e">
        <f t="shared" si="528"/>
        <v>#DIV/0!</v>
      </c>
      <c r="DK479" s="61" t="e">
        <f t="shared" si="528"/>
        <v>#DIV/0!</v>
      </c>
      <c r="DL479" s="61" t="e">
        <f t="shared" si="528"/>
        <v>#DIV/0!</v>
      </c>
      <c r="DM479" s="61" t="e">
        <f t="shared" si="528"/>
        <v>#DIV/0!</v>
      </c>
      <c r="DN479" s="61" t="e">
        <f t="shared" si="528"/>
        <v>#DIV/0!</v>
      </c>
      <c r="DO479" s="61" t="e">
        <f t="shared" si="528"/>
        <v>#DIV/0!</v>
      </c>
      <c r="DP479" s="61" t="e">
        <f t="shared" si="528"/>
        <v>#DIV/0!</v>
      </c>
      <c r="DQ479" s="61" t="e">
        <f t="shared" si="528"/>
        <v>#DIV/0!</v>
      </c>
      <c r="DR479" s="61" t="e">
        <f t="shared" si="528"/>
        <v>#DIV/0!</v>
      </c>
      <c r="DS479" s="61" t="e">
        <f t="shared" si="529"/>
        <v>#DIV/0!</v>
      </c>
      <c r="DT479" s="61" t="e">
        <f t="shared" si="508"/>
        <v>#DIV/0!</v>
      </c>
      <c r="DU479" s="61" t="e">
        <f t="shared" si="508"/>
        <v>#DIV/0!</v>
      </c>
      <c r="DV479" s="61" t="e">
        <f t="shared" si="508"/>
        <v>#DIV/0!</v>
      </c>
      <c r="DW479" s="61" t="e">
        <f t="shared" si="508"/>
        <v>#DIV/0!</v>
      </c>
      <c r="DX479" s="61" t="e">
        <f t="shared" si="508"/>
        <v>#DIV/0!</v>
      </c>
      <c r="DY479" s="61" t="e">
        <f t="shared" si="508"/>
        <v>#DIV/0!</v>
      </c>
      <c r="DZ479" s="61" t="e">
        <f t="shared" si="512"/>
        <v>#DIV/0!</v>
      </c>
    </row>
    <row r="480" spans="1:130">
      <c r="C480" s="53">
        <v>2030</v>
      </c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>
        <f t="shared" si="523"/>
        <v>0</v>
      </c>
      <c r="O480" s="64">
        <f t="shared" si="524"/>
        <v>0</v>
      </c>
      <c r="P480" s="64">
        <f t="shared" si="525"/>
        <v>0</v>
      </c>
      <c r="Q480" s="64">
        <f t="shared" si="526"/>
        <v>0</v>
      </c>
      <c r="R480" s="64">
        <f t="shared" si="530"/>
        <v>0</v>
      </c>
      <c r="S480" s="64">
        <f t="shared" si="532"/>
        <v>0</v>
      </c>
      <c r="T480" s="64">
        <f t="shared" si="533"/>
        <v>0</v>
      </c>
      <c r="U480" s="64">
        <f t="shared" si="534"/>
        <v>0</v>
      </c>
      <c r="V480" s="64">
        <f t="shared" si="535"/>
        <v>0</v>
      </c>
      <c r="W480" s="64">
        <f t="shared" si="536"/>
        <v>0</v>
      </c>
      <c r="X480" s="64">
        <f t="shared" si="537"/>
        <v>0</v>
      </c>
      <c r="Y480" s="64">
        <f t="shared" si="538"/>
        <v>0</v>
      </c>
      <c r="Z480" s="64">
        <f t="shared" si="539"/>
        <v>0</v>
      </c>
      <c r="AA480" s="64">
        <f t="shared" si="540"/>
        <v>0</v>
      </c>
      <c r="AB480" s="64">
        <f t="shared" si="541"/>
        <v>0</v>
      </c>
      <c r="AC480" s="64">
        <f t="shared" si="543"/>
        <v>0</v>
      </c>
      <c r="AD480" s="64">
        <f t="shared" si="544"/>
        <v>0</v>
      </c>
      <c r="AE480" s="64">
        <f t="shared" si="545"/>
        <v>0</v>
      </c>
      <c r="AF480" s="64">
        <f t="shared" ref="AF480:AF498" si="546">VLOOKUP($C$94,$D$3:$K$63,$A$74,0)*(B452-B451)</f>
        <v>0</v>
      </c>
      <c r="AG480" s="64">
        <f>VLOOKUP($C$95,$D$3:$K$63,$A$74,0)*(B451-B450)</f>
        <v>0</v>
      </c>
      <c r="AH480" s="64">
        <f>VLOOKUP($C$96,$D$3:$K$63,$A$74,0)*B450</f>
        <v>0</v>
      </c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54">
        <f t="shared" si="510"/>
        <v>0</v>
      </c>
      <c r="BP480" s="53">
        <v>2030</v>
      </c>
      <c r="BQ480" s="61" t="e">
        <f t="shared" si="511"/>
        <v>#DIV/0!</v>
      </c>
      <c r="BR480" s="61" t="e">
        <f t="shared" si="511"/>
        <v>#DIV/0!</v>
      </c>
      <c r="BS480" s="61" t="e">
        <f t="shared" si="511"/>
        <v>#DIV/0!</v>
      </c>
      <c r="BT480" s="61" t="e">
        <f t="shared" si="511"/>
        <v>#DIV/0!</v>
      </c>
      <c r="BU480" s="61" t="e">
        <f t="shared" si="511"/>
        <v>#DIV/0!</v>
      </c>
      <c r="BV480" s="61" t="e">
        <f t="shared" si="511"/>
        <v>#DIV/0!</v>
      </c>
      <c r="BW480" s="61" t="e">
        <f t="shared" si="511"/>
        <v>#DIV/0!</v>
      </c>
      <c r="BX480" s="61" t="e">
        <f t="shared" si="511"/>
        <v>#DIV/0!</v>
      </c>
      <c r="BY480" s="61" t="e">
        <f t="shared" si="511"/>
        <v>#DIV/0!</v>
      </c>
      <c r="BZ480" s="61" t="e">
        <f t="shared" si="511"/>
        <v>#DIV/0!</v>
      </c>
      <c r="CA480" s="61" t="e">
        <f t="shared" si="511"/>
        <v>#DIV/0!</v>
      </c>
      <c r="CB480" s="61" t="e">
        <f t="shared" si="511"/>
        <v>#DIV/0!</v>
      </c>
      <c r="CC480" s="61" t="e">
        <f t="shared" si="511"/>
        <v>#DIV/0!</v>
      </c>
      <c r="CD480" s="61" t="e">
        <f t="shared" si="511"/>
        <v>#DIV/0!</v>
      </c>
      <c r="CE480" s="61" t="e">
        <f t="shared" si="511"/>
        <v>#DIV/0!</v>
      </c>
      <c r="CF480" s="61" t="e">
        <f t="shared" si="511"/>
        <v>#DIV/0!</v>
      </c>
      <c r="CG480" s="61" t="e">
        <f t="shared" si="527"/>
        <v>#DIV/0!</v>
      </c>
      <c r="CH480" s="61" t="e">
        <f t="shared" si="527"/>
        <v>#DIV/0!</v>
      </c>
      <c r="CI480" s="61" t="e">
        <f t="shared" si="527"/>
        <v>#DIV/0!</v>
      </c>
      <c r="CJ480" s="61" t="e">
        <f t="shared" si="527"/>
        <v>#DIV/0!</v>
      </c>
      <c r="CK480" s="61" t="e">
        <f t="shared" si="527"/>
        <v>#DIV/0!</v>
      </c>
      <c r="CL480" s="61" t="e">
        <f t="shared" si="527"/>
        <v>#DIV/0!</v>
      </c>
      <c r="CM480" s="61" t="e">
        <f t="shared" si="527"/>
        <v>#DIV/0!</v>
      </c>
      <c r="CN480" s="61" t="e">
        <f t="shared" si="527"/>
        <v>#DIV/0!</v>
      </c>
      <c r="CO480" s="61" t="e">
        <f t="shared" si="527"/>
        <v>#DIV/0!</v>
      </c>
      <c r="CP480" s="61" t="e">
        <f t="shared" si="527"/>
        <v>#DIV/0!</v>
      </c>
      <c r="CQ480" s="61" t="e">
        <f t="shared" si="527"/>
        <v>#DIV/0!</v>
      </c>
      <c r="CR480" s="61" t="e">
        <f t="shared" si="527"/>
        <v>#DIV/0!</v>
      </c>
      <c r="CS480" s="61" t="e">
        <f t="shared" si="527"/>
        <v>#DIV/0!</v>
      </c>
      <c r="CT480" s="61" t="e">
        <f t="shared" si="527"/>
        <v>#DIV/0!</v>
      </c>
      <c r="CU480" s="61" t="e">
        <f t="shared" si="527"/>
        <v>#DIV/0!</v>
      </c>
      <c r="CV480" s="61" t="e">
        <f t="shared" si="527"/>
        <v>#DIV/0!</v>
      </c>
      <c r="CW480" s="61" t="e">
        <f t="shared" si="542"/>
        <v>#DIV/0!</v>
      </c>
      <c r="CX480" s="61" t="e">
        <f t="shared" si="531"/>
        <v>#DIV/0!</v>
      </c>
      <c r="CY480" s="61" t="e">
        <f t="shared" si="531"/>
        <v>#DIV/0!</v>
      </c>
      <c r="CZ480" s="61" t="e">
        <f t="shared" si="531"/>
        <v>#DIV/0!</v>
      </c>
      <c r="DA480" s="61" t="e">
        <f t="shared" si="531"/>
        <v>#DIV/0!</v>
      </c>
      <c r="DB480" s="61" t="e">
        <f t="shared" si="531"/>
        <v>#DIV/0!</v>
      </c>
      <c r="DC480" s="61" t="e">
        <f t="shared" si="528"/>
        <v>#DIV/0!</v>
      </c>
      <c r="DD480" s="61" t="e">
        <f t="shared" si="528"/>
        <v>#DIV/0!</v>
      </c>
      <c r="DE480" s="61" t="e">
        <f t="shared" si="528"/>
        <v>#DIV/0!</v>
      </c>
      <c r="DF480" s="61" t="e">
        <f t="shared" si="528"/>
        <v>#DIV/0!</v>
      </c>
      <c r="DG480" s="61" t="e">
        <f t="shared" si="528"/>
        <v>#DIV/0!</v>
      </c>
      <c r="DH480" s="61" t="e">
        <f t="shared" si="528"/>
        <v>#DIV/0!</v>
      </c>
      <c r="DI480" s="61" t="e">
        <f t="shared" si="528"/>
        <v>#DIV/0!</v>
      </c>
      <c r="DJ480" s="61" t="e">
        <f t="shared" si="528"/>
        <v>#DIV/0!</v>
      </c>
      <c r="DK480" s="61" t="e">
        <f t="shared" si="528"/>
        <v>#DIV/0!</v>
      </c>
      <c r="DL480" s="61" t="e">
        <f t="shared" si="528"/>
        <v>#DIV/0!</v>
      </c>
      <c r="DM480" s="61" t="e">
        <f t="shared" si="528"/>
        <v>#DIV/0!</v>
      </c>
      <c r="DN480" s="61" t="e">
        <f t="shared" si="528"/>
        <v>#DIV/0!</v>
      </c>
      <c r="DO480" s="61" t="e">
        <f t="shared" si="528"/>
        <v>#DIV/0!</v>
      </c>
      <c r="DP480" s="61" t="e">
        <f t="shared" si="528"/>
        <v>#DIV/0!</v>
      </c>
      <c r="DQ480" s="61" t="e">
        <f t="shared" si="528"/>
        <v>#DIV/0!</v>
      </c>
      <c r="DR480" s="61" t="e">
        <f t="shared" si="528"/>
        <v>#DIV/0!</v>
      </c>
      <c r="DS480" s="61" t="e">
        <f t="shared" si="529"/>
        <v>#DIV/0!</v>
      </c>
      <c r="DT480" s="61" t="e">
        <f t="shared" si="508"/>
        <v>#DIV/0!</v>
      </c>
      <c r="DU480" s="61" t="e">
        <f t="shared" si="508"/>
        <v>#DIV/0!</v>
      </c>
      <c r="DV480" s="61" t="e">
        <f t="shared" si="508"/>
        <v>#DIV/0!</v>
      </c>
      <c r="DW480" s="61" t="e">
        <f t="shared" si="508"/>
        <v>#DIV/0!</v>
      </c>
      <c r="DX480" s="61" t="e">
        <f t="shared" si="508"/>
        <v>#DIV/0!</v>
      </c>
      <c r="DY480" s="61" t="e">
        <f t="shared" si="508"/>
        <v>#DIV/0!</v>
      </c>
      <c r="DZ480" s="61" t="e">
        <f t="shared" si="512"/>
        <v>#DIV/0!</v>
      </c>
    </row>
    <row r="481" spans="3:130">
      <c r="C481" s="53">
        <v>2031</v>
      </c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>
        <f t="shared" si="524"/>
        <v>0</v>
      </c>
      <c r="P481" s="64">
        <f t="shared" si="525"/>
        <v>0</v>
      </c>
      <c r="Q481" s="64">
        <f t="shared" si="526"/>
        <v>0</v>
      </c>
      <c r="R481" s="64">
        <f t="shared" si="530"/>
        <v>0</v>
      </c>
      <c r="S481" s="64">
        <f t="shared" si="532"/>
        <v>0</v>
      </c>
      <c r="T481" s="64">
        <f t="shared" si="533"/>
        <v>0</v>
      </c>
      <c r="U481" s="64">
        <f t="shared" si="534"/>
        <v>0</v>
      </c>
      <c r="V481" s="64">
        <f t="shared" si="535"/>
        <v>0</v>
      </c>
      <c r="W481" s="64">
        <f t="shared" si="536"/>
        <v>0</v>
      </c>
      <c r="X481" s="64">
        <f t="shared" si="537"/>
        <v>0</v>
      </c>
      <c r="Y481" s="64">
        <f t="shared" si="538"/>
        <v>0</v>
      </c>
      <c r="Z481" s="64">
        <f t="shared" si="539"/>
        <v>0</v>
      </c>
      <c r="AA481" s="64">
        <f t="shared" si="540"/>
        <v>0</v>
      </c>
      <c r="AB481" s="64">
        <f t="shared" si="541"/>
        <v>0</v>
      </c>
      <c r="AC481" s="64">
        <f t="shared" si="543"/>
        <v>0</v>
      </c>
      <c r="AD481" s="64">
        <f t="shared" si="544"/>
        <v>0</v>
      </c>
      <c r="AE481" s="64">
        <f t="shared" si="545"/>
        <v>0</v>
      </c>
      <c r="AF481" s="64">
        <f t="shared" si="546"/>
        <v>0</v>
      </c>
      <c r="AG481" s="64">
        <f t="shared" ref="AG481:AG499" si="547">VLOOKUP($C$95,$D$3:$K$63,$A$74,0)*(B452-B451)</f>
        <v>0</v>
      </c>
      <c r="AH481" s="64">
        <f>VLOOKUP($C$96,$D$3:$K$63,$A$74,0)*(B451-B450)</f>
        <v>0</v>
      </c>
      <c r="AI481" s="64">
        <f>VLOOKUP($C$97,$D$3:$K$63,$A$74,0)*B450</f>
        <v>0</v>
      </c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54">
        <f t="shared" si="510"/>
        <v>0</v>
      </c>
      <c r="BP481" s="53">
        <v>2031</v>
      </c>
      <c r="BQ481" s="61" t="e">
        <f t="shared" ref="BQ481:CF496" si="548">D481/$BM481</f>
        <v>#DIV/0!</v>
      </c>
      <c r="BR481" s="61" t="e">
        <f t="shared" si="548"/>
        <v>#DIV/0!</v>
      </c>
      <c r="BS481" s="61" t="e">
        <f t="shared" si="548"/>
        <v>#DIV/0!</v>
      </c>
      <c r="BT481" s="61" t="e">
        <f t="shared" si="548"/>
        <v>#DIV/0!</v>
      </c>
      <c r="BU481" s="61" t="e">
        <f t="shared" si="548"/>
        <v>#DIV/0!</v>
      </c>
      <c r="BV481" s="61" t="e">
        <f t="shared" si="548"/>
        <v>#DIV/0!</v>
      </c>
      <c r="BW481" s="61" t="e">
        <f t="shared" si="548"/>
        <v>#DIV/0!</v>
      </c>
      <c r="BX481" s="61" t="e">
        <f t="shared" si="548"/>
        <v>#DIV/0!</v>
      </c>
      <c r="BY481" s="61" t="e">
        <f t="shared" si="548"/>
        <v>#DIV/0!</v>
      </c>
      <c r="BZ481" s="61" t="e">
        <f t="shared" si="548"/>
        <v>#DIV/0!</v>
      </c>
      <c r="CA481" s="61" t="e">
        <f t="shared" si="548"/>
        <v>#DIV/0!</v>
      </c>
      <c r="CB481" s="61" t="e">
        <f t="shared" si="548"/>
        <v>#DIV/0!</v>
      </c>
      <c r="CC481" s="61" t="e">
        <f t="shared" si="548"/>
        <v>#DIV/0!</v>
      </c>
      <c r="CD481" s="61" t="e">
        <f t="shared" si="548"/>
        <v>#DIV/0!</v>
      </c>
      <c r="CE481" s="61" t="e">
        <f t="shared" si="548"/>
        <v>#DIV/0!</v>
      </c>
      <c r="CF481" s="61" t="e">
        <f t="shared" si="548"/>
        <v>#DIV/0!</v>
      </c>
      <c r="CG481" s="61" t="e">
        <f t="shared" si="527"/>
        <v>#DIV/0!</v>
      </c>
      <c r="CH481" s="61" t="e">
        <f t="shared" si="527"/>
        <v>#DIV/0!</v>
      </c>
      <c r="CI481" s="61" t="e">
        <f t="shared" si="527"/>
        <v>#DIV/0!</v>
      </c>
      <c r="CJ481" s="61" t="e">
        <f t="shared" si="527"/>
        <v>#DIV/0!</v>
      </c>
      <c r="CK481" s="61" t="e">
        <f t="shared" si="527"/>
        <v>#DIV/0!</v>
      </c>
      <c r="CL481" s="61" t="e">
        <f t="shared" si="527"/>
        <v>#DIV/0!</v>
      </c>
      <c r="CM481" s="61" t="e">
        <f t="shared" si="527"/>
        <v>#DIV/0!</v>
      </c>
      <c r="CN481" s="61" t="e">
        <f t="shared" si="527"/>
        <v>#DIV/0!</v>
      </c>
      <c r="CO481" s="61" t="e">
        <f t="shared" si="527"/>
        <v>#DIV/0!</v>
      </c>
      <c r="CP481" s="61" t="e">
        <f t="shared" si="527"/>
        <v>#DIV/0!</v>
      </c>
      <c r="CQ481" s="61" t="e">
        <f t="shared" si="527"/>
        <v>#DIV/0!</v>
      </c>
      <c r="CR481" s="61" t="e">
        <f t="shared" si="527"/>
        <v>#DIV/0!</v>
      </c>
      <c r="CS481" s="61" t="e">
        <f t="shared" si="527"/>
        <v>#DIV/0!</v>
      </c>
      <c r="CT481" s="61" t="e">
        <f t="shared" si="527"/>
        <v>#DIV/0!</v>
      </c>
      <c r="CU481" s="61" t="e">
        <f t="shared" si="527"/>
        <v>#DIV/0!</v>
      </c>
      <c r="CV481" s="61" t="e">
        <f t="shared" si="527"/>
        <v>#DIV/0!</v>
      </c>
      <c r="CW481" s="61" t="e">
        <f t="shared" si="542"/>
        <v>#DIV/0!</v>
      </c>
      <c r="CX481" s="61" t="e">
        <f t="shared" si="531"/>
        <v>#DIV/0!</v>
      </c>
      <c r="CY481" s="61" t="e">
        <f t="shared" si="531"/>
        <v>#DIV/0!</v>
      </c>
      <c r="CZ481" s="61" t="e">
        <f t="shared" si="531"/>
        <v>#DIV/0!</v>
      </c>
      <c r="DA481" s="61" t="e">
        <f t="shared" si="531"/>
        <v>#DIV/0!</v>
      </c>
      <c r="DB481" s="61" t="e">
        <f t="shared" si="531"/>
        <v>#DIV/0!</v>
      </c>
      <c r="DC481" s="61" t="e">
        <f t="shared" si="528"/>
        <v>#DIV/0!</v>
      </c>
      <c r="DD481" s="61" t="e">
        <f t="shared" si="528"/>
        <v>#DIV/0!</v>
      </c>
      <c r="DE481" s="61" t="e">
        <f t="shared" si="528"/>
        <v>#DIV/0!</v>
      </c>
      <c r="DF481" s="61" t="e">
        <f t="shared" si="528"/>
        <v>#DIV/0!</v>
      </c>
      <c r="DG481" s="61" t="e">
        <f t="shared" si="528"/>
        <v>#DIV/0!</v>
      </c>
      <c r="DH481" s="61" t="e">
        <f t="shared" si="528"/>
        <v>#DIV/0!</v>
      </c>
      <c r="DI481" s="61" t="e">
        <f t="shared" si="528"/>
        <v>#DIV/0!</v>
      </c>
      <c r="DJ481" s="61" t="e">
        <f t="shared" si="528"/>
        <v>#DIV/0!</v>
      </c>
      <c r="DK481" s="61" t="e">
        <f t="shared" si="528"/>
        <v>#DIV/0!</v>
      </c>
      <c r="DL481" s="61" t="e">
        <f t="shared" si="528"/>
        <v>#DIV/0!</v>
      </c>
      <c r="DM481" s="61" t="e">
        <f t="shared" si="528"/>
        <v>#DIV/0!</v>
      </c>
      <c r="DN481" s="61" t="e">
        <f t="shared" si="528"/>
        <v>#DIV/0!</v>
      </c>
      <c r="DO481" s="61" t="e">
        <f t="shared" si="528"/>
        <v>#DIV/0!</v>
      </c>
      <c r="DP481" s="61" t="e">
        <f t="shared" si="528"/>
        <v>#DIV/0!</v>
      </c>
      <c r="DQ481" s="61" t="e">
        <f t="shared" ref="DQ481:DR510" si="549">BD481/$BM481</f>
        <v>#DIV/0!</v>
      </c>
      <c r="DR481" s="61" t="e">
        <f t="shared" si="549"/>
        <v>#DIV/0!</v>
      </c>
      <c r="DS481" s="61" t="e">
        <f t="shared" si="529"/>
        <v>#DIV/0!</v>
      </c>
      <c r="DT481" s="61" t="e">
        <f t="shared" si="508"/>
        <v>#DIV/0!</v>
      </c>
      <c r="DU481" s="61" t="e">
        <f t="shared" si="508"/>
        <v>#DIV/0!</v>
      </c>
      <c r="DV481" s="61" t="e">
        <f t="shared" si="508"/>
        <v>#DIV/0!</v>
      </c>
      <c r="DW481" s="61" t="e">
        <f t="shared" si="508"/>
        <v>#DIV/0!</v>
      </c>
      <c r="DX481" s="61" t="e">
        <f t="shared" si="508"/>
        <v>#DIV/0!</v>
      </c>
      <c r="DY481" s="61" t="e">
        <f t="shared" si="508"/>
        <v>#DIV/0!</v>
      </c>
      <c r="DZ481" s="61" t="e">
        <f t="shared" si="512"/>
        <v>#DIV/0!</v>
      </c>
    </row>
    <row r="482" spans="3:130">
      <c r="C482" s="53">
        <v>2032</v>
      </c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>
        <f t="shared" si="525"/>
        <v>0</v>
      </c>
      <c r="Q482" s="64">
        <f t="shared" si="526"/>
        <v>0</v>
      </c>
      <c r="R482" s="64">
        <f t="shared" si="530"/>
        <v>0</v>
      </c>
      <c r="S482" s="64">
        <f t="shared" si="532"/>
        <v>0</v>
      </c>
      <c r="T482" s="64">
        <f t="shared" si="533"/>
        <v>0</v>
      </c>
      <c r="U482" s="64">
        <f t="shared" si="534"/>
        <v>0</v>
      </c>
      <c r="V482" s="64">
        <f t="shared" si="535"/>
        <v>0</v>
      </c>
      <c r="W482" s="64">
        <f t="shared" si="536"/>
        <v>0</v>
      </c>
      <c r="X482" s="64">
        <f t="shared" si="537"/>
        <v>0</v>
      </c>
      <c r="Y482" s="64">
        <f t="shared" si="538"/>
        <v>0</v>
      </c>
      <c r="Z482" s="64">
        <f t="shared" si="539"/>
        <v>0</v>
      </c>
      <c r="AA482" s="64">
        <f t="shared" si="540"/>
        <v>0</v>
      </c>
      <c r="AB482" s="64">
        <f t="shared" si="541"/>
        <v>0</v>
      </c>
      <c r="AC482" s="64">
        <f t="shared" si="543"/>
        <v>0</v>
      </c>
      <c r="AD482" s="64">
        <f t="shared" si="544"/>
        <v>0</v>
      </c>
      <c r="AE482" s="64">
        <f t="shared" si="545"/>
        <v>0</v>
      </c>
      <c r="AF482" s="64">
        <f t="shared" si="546"/>
        <v>0</v>
      </c>
      <c r="AG482" s="64">
        <f t="shared" si="547"/>
        <v>0</v>
      </c>
      <c r="AH482" s="64">
        <f t="shared" ref="AH482:AH500" si="550">VLOOKUP($C$96,$D$3:$K$63,$A$74,0)*(B452-B451)</f>
        <v>0</v>
      </c>
      <c r="AI482" s="64">
        <f>VLOOKUP($C$97,$D$3:$K$63,$A$74,0)*(B451-B450)</f>
        <v>0</v>
      </c>
      <c r="AJ482" s="64">
        <f>VLOOKUP($C$98,$D$3:$K$63,$A$74,0)*B450</f>
        <v>0</v>
      </c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54">
        <f t="shared" si="510"/>
        <v>0</v>
      </c>
      <c r="BP482" s="53">
        <v>2032</v>
      </c>
      <c r="BQ482" s="61" t="e">
        <f t="shared" si="548"/>
        <v>#DIV/0!</v>
      </c>
      <c r="BR482" s="61" t="e">
        <f t="shared" si="548"/>
        <v>#DIV/0!</v>
      </c>
      <c r="BS482" s="61" t="e">
        <f t="shared" si="548"/>
        <v>#DIV/0!</v>
      </c>
      <c r="BT482" s="61" t="e">
        <f t="shared" si="548"/>
        <v>#DIV/0!</v>
      </c>
      <c r="BU482" s="61" t="e">
        <f t="shared" si="548"/>
        <v>#DIV/0!</v>
      </c>
      <c r="BV482" s="61" t="e">
        <f t="shared" si="548"/>
        <v>#DIV/0!</v>
      </c>
      <c r="BW482" s="61" t="e">
        <f t="shared" si="548"/>
        <v>#DIV/0!</v>
      </c>
      <c r="BX482" s="61" t="e">
        <f t="shared" si="548"/>
        <v>#DIV/0!</v>
      </c>
      <c r="BY482" s="61" t="e">
        <f t="shared" si="548"/>
        <v>#DIV/0!</v>
      </c>
      <c r="BZ482" s="61" t="e">
        <f t="shared" si="548"/>
        <v>#DIV/0!</v>
      </c>
      <c r="CA482" s="61" t="e">
        <f t="shared" si="548"/>
        <v>#DIV/0!</v>
      </c>
      <c r="CB482" s="61" t="e">
        <f t="shared" si="548"/>
        <v>#DIV/0!</v>
      </c>
      <c r="CC482" s="61" t="e">
        <f t="shared" si="548"/>
        <v>#DIV/0!</v>
      </c>
      <c r="CD482" s="61" t="e">
        <f t="shared" si="548"/>
        <v>#DIV/0!</v>
      </c>
      <c r="CE482" s="61" t="e">
        <f t="shared" si="548"/>
        <v>#DIV/0!</v>
      </c>
      <c r="CF482" s="61" t="e">
        <f t="shared" si="548"/>
        <v>#DIV/0!</v>
      </c>
      <c r="CG482" s="61" t="e">
        <f t="shared" si="527"/>
        <v>#DIV/0!</v>
      </c>
      <c r="CH482" s="61" t="e">
        <f t="shared" si="527"/>
        <v>#DIV/0!</v>
      </c>
      <c r="CI482" s="61" t="e">
        <f t="shared" si="527"/>
        <v>#DIV/0!</v>
      </c>
      <c r="CJ482" s="61" t="e">
        <f t="shared" si="527"/>
        <v>#DIV/0!</v>
      </c>
      <c r="CK482" s="61" t="e">
        <f t="shared" si="527"/>
        <v>#DIV/0!</v>
      </c>
      <c r="CL482" s="61" t="e">
        <f t="shared" si="527"/>
        <v>#DIV/0!</v>
      </c>
      <c r="CM482" s="61" t="e">
        <f t="shared" si="527"/>
        <v>#DIV/0!</v>
      </c>
      <c r="CN482" s="61" t="e">
        <f t="shared" si="527"/>
        <v>#DIV/0!</v>
      </c>
      <c r="CO482" s="61" t="e">
        <f t="shared" si="527"/>
        <v>#DIV/0!</v>
      </c>
      <c r="CP482" s="61" t="e">
        <f t="shared" si="527"/>
        <v>#DIV/0!</v>
      </c>
      <c r="CQ482" s="61" t="e">
        <f t="shared" si="527"/>
        <v>#DIV/0!</v>
      </c>
      <c r="CR482" s="61" t="e">
        <f t="shared" si="527"/>
        <v>#DIV/0!</v>
      </c>
      <c r="CS482" s="61" t="e">
        <f t="shared" si="527"/>
        <v>#DIV/0!</v>
      </c>
      <c r="CT482" s="61" t="e">
        <f t="shared" si="527"/>
        <v>#DIV/0!</v>
      </c>
      <c r="CU482" s="61" t="e">
        <f t="shared" si="527"/>
        <v>#DIV/0!</v>
      </c>
      <c r="CV482" s="61" t="e">
        <f t="shared" si="527"/>
        <v>#DIV/0!</v>
      </c>
      <c r="CW482" s="61" t="e">
        <f t="shared" si="542"/>
        <v>#DIV/0!</v>
      </c>
      <c r="CX482" s="61" t="e">
        <f t="shared" si="531"/>
        <v>#DIV/0!</v>
      </c>
      <c r="CY482" s="61" t="e">
        <f t="shared" si="531"/>
        <v>#DIV/0!</v>
      </c>
      <c r="CZ482" s="61" t="e">
        <f t="shared" si="531"/>
        <v>#DIV/0!</v>
      </c>
      <c r="DA482" s="61" t="e">
        <f t="shared" si="531"/>
        <v>#DIV/0!</v>
      </c>
      <c r="DB482" s="61" t="e">
        <f t="shared" si="531"/>
        <v>#DIV/0!</v>
      </c>
      <c r="DC482" s="61" t="e">
        <f t="shared" si="531"/>
        <v>#DIV/0!</v>
      </c>
      <c r="DD482" s="61" t="e">
        <f t="shared" si="531"/>
        <v>#DIV/0!</v>
      </c>
      <c r="DE482" s="61" t="e">
        <f t="shared" si="531"/>
        <v>#DIV/0!</v>
      </c>
      <c r="DF482" s="61" t="e">
        <f t="shared" si="531"/>
        <v>#DIV/0!</v>
      </c>
      <c r="DG482" s="61" t="e">
        <f t="shared" si="531"/>
        <v>#DIV/0!</v>
      </c>
      <c r="DH482" s="61" t="e">
        <f t="shared" si="531"/>
        <v>#DIV/0!</v>
      </c>
      <c r="DI482" s="61" t="e">
        <f t="shared" si="531"/>
        <v>#DIV/0!</v>
      </c>
      <c r="DJ482" s="61" t="e">
        <f t="shared" si="531"/>
        <v>#DIV/0!</v>
      </c>
      <c r="DK482" s="61" t="e">
        <f t="shared" si="531"/>
        <v>#DIV/0!</v>
      </c>
      <c r="DL482" s="61" t="e">
        <f t="shared" si="531"/>
        <v>#DIV/0!</v>
      </c>
      <c r="DM482" s="61" t="e">
        <f t="shared" si="531"/>
        <v>#DIV/0!</v>
      </c>
      <c r="DN482" s="61" t="e">
        <f t="shared" ref="DN482:DP510" si="551">BA482/$BM482</f>
        <v>#DIV/0!</v>
      </c>
      <c r="DO482" s="61" t="e">
        <f t="shared" si="551"/>
        <v>#DIV/0!</v>
      </c>
      <c r="DP482" s="61" t="e">
        <f t="shared" si="551"/>
        <v>#DIV/0!</v>
      </c>
      <c r="DQ482" s="61" t="e">
        <f t="shared" si="549"/>
        <v>#DIV/0!</v>
      </c>
      <c r="DR482" s="61" t="e">
        <f t="shared" si="549"/>
        <v>#DIV/0!</v>
      </c>
      <c r="DS482" s="61" t="e">
        <f t="shared" si="529"/>
        <v>#DIV/0!</v>
      </c>
      <c r="DT482" s="61" t="e">
        <f t="shared" si="508"/>
        <v>#DIV/0!</v>
      </c>
      <c r="DU482" s="61" t="e">
        <f t="shared" si="508"/>
        <v>#DIV/0!</v>
      </c>
      <c r="DV482" s="61" t="e">
        <f t="shared" si="508"/>
        <v>#DIV/0!</v>
      </c>
      <c r="DW482" s="61" t="e">
        <f t="shared" si="508"/>
        <v>#DIV/0!</v>
      </c>
      <c r="DX482" s="61" t="e">
        <f t="shared" si="508"/>
        <v>#DIV/0!</v>
      </c>
      <c r="DY482" s="61" t="e">
        <f t="shared" si="508"/>
        <v>#DIV/0!</v>
      </c>
      <c r="DZ482" s="61" t="e">
        <f t="shared" si="512"/>
        <v>#DIV/0!</v>
      </c>
    </row>
    <row r="483" spans="3:130">
      <c r="C483" s="53">
        <v>2033</v>
      </c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>
        <f t="shared" si="526"/>
        <v>0</v>
      </c>
      <c r="R483" s="64">
        <f t="shared" si="530"/>
        <v>0</v>
      </c>
      <c r="S483" s="64">
        <f t="shared" si="532"/>
        <v>0</v>
      </c>
      <c r="T483" s="64">
        <f t="shared" si="533"/>
        <v>0</v>
      </c>
      <c r="U483" s="64">
        <f t="shared" si="534"/>
        <v>0</v>
      </c>
      <c r="V483" s="64">
        <f t="shared" si="535"/>
        <v>0</v>
      </c>
      <c r="W483" s="64">
        <f t="shared" si="536"/>
        <v>0</v>
      </c>
      <c r="X483" s="64">
        <f t="shared" si="537"/>
        <v>0</v>
      </c>
      <c r="Y483" s="64">
        <f t="shared" si="538"/>
        <v>0</v>
      </c>
      <c r="Z483" s="64">
        <f t="shared" si="539"/>
        <v>0</v>
      </c>
      <c r="AA483" s="64">
        <f t="shared" si="540"/>
        <v>0</v>
      </c>
      <c r="AB483" s="64">
        <f t="shared" si="541"/>
        <v>0</v>
      </c>
      <c r="AC483" s="64">
        <f t="shared" si="543"/>
        <v>0</v>
      </c>
      <c r="AD483" s="64">
        <f t="shared" si="544"/>
        <v>0</v>
      </c>
      <c r="AE483" s="64">
        <f t="shared" si="545"/>
        <v>0</v>
      </c>
      <c r="AF483" s="64">
        <f t="shared" si="546"/>
        <v>0</v>
      </c>
      <c r="AG483" s="64">
        <f t="shared" si="547"/>
        <v>0</v>
      </c>
      <c r="AH483" s="64">
        <f t="shared" si="550"/>
        <v>0</v>
      </c>
      <c r="AI483" s="64">
        <f t="shared" ref="AI483:AI501" si="552">VLOOKUP($C$97,$D$3:$K$63,$A$74,0)*(B452-B451)</f>
        <v>0</v>
      </c>
      <c r="AJ483" s="64">
        <f>VLOOKUP($C$98,$D$3:$K$63,$A$74,0)*(B451-B450)</f>
        <v>0</v>
      </c>
      <c r="AK483" s="64">
        <f>VLOOKUP($C$99,$D$3:$K$63,$A$74,0)*B450</f>
        <v>0</v>
      </c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54">
        <f t="shared" si="510"/>
        <v>0</v>
      </c>
      <c r="BP483" s="53">
        <v>2033</v>
      </c>
      <c r="BQ483" s="61" t="e">
        <f t="shared" si="548"/>
        <v>#DIV/0!</v>
      </c>
      <c r="BR483" s="61" t="e">
        <f t="shared" si="548"/>
        <v>#DIV/0!</v>
      </c>
      <c r="BS483" s="61" t="e">
        <f t="shared" si="548"/>
        <v>#DIV/0!</v>
      </c>
      <c r="BT483" s="61" t="e">
        <f t="shared" si="548"/>
        <v>#DIV/0!</v>
      </c>
      <c r="BU483" s="61" t="e">
        <f t="shared" si="548"/>
        <v>#DIV/0!</v>
      </c>
      <c r="BV483" s="61" t="e">
        <f t="shared" si="548"/>
        <v>#DIV/0!</v>
      </c>
      <c r="BW483" s="61" t="e">
        <f t="shared" si="548"/>
        <v>#DIV/0!</v>
      </c>
      <c r="BX483" s="61" t="e">
        <f t="shared" si="548"/>
        <v>#DIV/0!</v>
      </c>
      <c r="BY483" s="61" t="e">
        <f t="shared" si="548"/>
        <v>#DIV/0!</v>
      </c>
      <c r="BZ483" s="61" t="e">
        <f t="shared" si="548"/>
        <v>#DIV/0!</v>
      </c>
      <c r="CA483" s="61" t="e">
        <f t="shared" si="548"/>
        <v>#DIV/0!</v>
      </c>
      <c r="CB483" s="61" t="e">
        <f t="shared" si="548"/>
        <v>#DIV/0!</v>
      </c>
      <c r="CC483" s="61" t="e">
        <f t="shared" si="548"/>
        <v>#DIV/0!</v>
      </c>
      <c r="CD483" s="61" t="e">
        <f t="shared" si="548"/>
        <v>#DIV/0!</v>
      </c>
      <c r="CE483" s="61" t="e">
        <f t="shared" si="548"/>
        <v>#DIV/0!</v>
      </c>
      <c r="CF483" s="61" t="e">
        <f t="shared" si="548"/>
        <v>#DIV/0!</v>
      </c>
      <c r="CG483" s="61" t="e">
        <f t="shared" si="527"/>
        <v>#DIV/0!</v>
      </c>
      <c r="CH483" s="61" t="e">
        <f t="shared" si="527"/>
        <v>#DIV/0!</v>
      </c>
      <c r="CI483" s="61" t="e">
        <f t="shared" si="527"/>
        <v>#DIV/0!</v>
      </c>
      <c r="CJ483" s="61" t="e">
        <f t="shared" si="527"/>
        <v>#DIV/0!</v>
      </c>
      <c r="CK483" s="61" t="e">
        <f t="shared" si="527"/>
        <v>#DIV/0!</v>
      </c>
      <c r="CL483" s="61" t="e">
        <f t="shared" si="527"/>
        <v>#DIV/0!</v>
      </c>
      <c r="CM483" s="61" t="e">
        <f t="shared" si="527"/>
        <v>#DIV/0!</v>
      </c>
      <c r="CN483" s="61" t="e">
        <f t="shared" si="527"/>
        <v>#DIV/0!</v>
      </c>
      <c r="CO483" s="61" t="e">
        <f t="shared" si="527"/>
        <v>#DIV/0!</v>
      </c>
      <c r="CP483" s="61" t="e">
        <f t="shared" si="527"/>
        <v>#DIV/0!</v>
      </c>
      <c r="CQ483" s="61" t="e">
        <f t="shared" si="527"/>
        <v>#DIV/0!</v>
      </c>
      <c r="CR483" s="61" t="e">
        <f t="shared" si="527"/>
        <v>#DIV/0!</v>
      </c>
      <c r="CS483" s="61" t="e">
        <f t="shared" si="527"/>
        <v>#DIV/0!</v>
      </c>
      <c r="CT483" s="61" t="e">
        <f t="shared" si="527"/>
        <v>#DIV/0!</v>
      </c>
      <c r="CU483" s="61" t="e">
        <f t="shared" si="527"/>
        <v>#DIV/0!</v>
      </c>
      <c r="CV483" s="61" t="e">
        <f t="shared" si="527"/>
        <v>#DIV/0!</v>
      </c>
      <c r="CW483" s="61" t="e">
        <f t="shared" si="542"/>
        <v>#DIV/0!</v>
      </c>
      <c r="CX483" s="61" t="e">
        <f t="shared" si="531"/>
        <v>#DIV/0!</v>
      </c>
      <c r="CY483" s="61" t="e">
        <f t="shared" si="531"/>
        <v>#DIV/0!</v>
      </c>
      <c r="CZ483" s="61" t="e">
        <f t="shared" si="531"/>
        <v>#DIV/0!</v>
      </c>
      <c r="DA483" s="61" t="e">
        <f t="shared" si="531"/>
        <v>#DIV/0!</v>
      </c>
      <c r="DB483" s="61" t="e">
        <f t="shared" si="531"/>
        <v>#DIV/0!</v>
      </c>
      <c r="DC483" s="61" t="e">
        <f t="shared" si="531"/>
        <v>#DIV/0!</v>
      </c>
      <c r="DD483" s="61" t="e">
        <f t="shared" si="531"/>
        <v>#DIV/0!</v>
      </c>
      <c r="DE483" s="61" t="e">
        <f t="shared" si="531"/>
        <v>#DIV/0!</v>
      </c>
      <c r="DF483" s="61" t="e">
        <f t="shared" si="531"/>
        <v>#DIV/0!</v>
      </c>
      <c r="DG483" s="61" t="e">
        <f t="shared" si="531"/>
        <v>#DIV/0!</v>
      </c>
      <c r="DH483" s="61" t="e">
        <f t="shared" si="531"/>
        <v>#DIV/0!</v>
      </c>
      <c r="DI483" s="61" t="e">
        <f t="shared" si="531"/>
        <v>#DIV/0!</v>
      </c>
      <c r="DJ483" s="61" t="e">
        <f t="shared" si="531"/>
        <v>#DIV/0!</v>
      </c>
      <c r="DK483" s="61" t="e">
        <f t="shared" si="531"/>
        <v>#DIV/0!</v>
      </c>
      <c r="DL483" s="61" t="e">
        <f t="shared" si="531"/>
        <v>#DIV/0!</v>
      </c>
      <c r="DM483" s="61" t="e">
        <f t="shared" si="531"/>
        <v>#DIV/0!</v>
      </c>
      <c r="DN483" s="61" t="e">
        <f t="shared" si="551"/>
        <v>#DIV/0!</v>
      </c>
      <c r="DO483" s="61" t="e">
        <f t="shared" si="551"/>
        <v>#DIV/0!</v>
      </c>
      <c r="DP483" s="61" t="e">
        <f t="shared" si="551"/>
        <v>#DIV/0!</v>
      </c>
      <c r="DQ483" s="61" t="e">
        <f t="shared" si="549"/>
        <v>#DIV/0!</v>
      </c>
      <c r="DR483" s="61" t="e">
        <f t="shared" si="549"/>
        <v>#DIV/0!</v>
      </c>
      <c r="DS483" s="61" t="e">
        <f t="shared" si="529"/>
        <v>#DIV/0!</v>
      </c>
      <c r="DT483" s="61" t="e">
        <f t="shared" si="508"/>
        <v>#DIV/0!</v>
      </c>
      <c r="DU483" s="61" t="e">
        <f t="shared" si="508"/>
        <v>#DIV/0!</v>
      </c>
      <c r="DV483" s="61" t="e">
        <f t="shared" si="508"/>
        <v>#DIV/0!</v>
      </c>
      <c r="DW483" s="61" t="e">
        <f t="shared" si="508"/>
        <v>#DIV/0!</v>
      </c>
      <c r="DX483" s="61" t="e">
        <f t="shared" si="508"/>
        <v>#DIV/0!</v>
      </c>
      <c r="DY483" s="61" t="e">
        <f t="shared" si="508"/>
        <v>#DIV/0!</v>
      </c>
      <c r="DZ483" s="61" t="e">
        <f t="shared" si="512"/>
        <v>#DIV/0!</v>
      </c>
    </row>
    <row r="484" spans="3:130">
      <c r="C484" s="53">
        <v>2034</v>
      </c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>
        <f t="shared" si="530"/>
        <v>0</v>
      </c>
      <c r="S484" s="64">
        <f t="shared" si="532"/>
        <v>0</v>
      </c>
      <c r="T484" s="64">
        <f t="shared" si="533"/>
        <v>0</v>
      </c>
      <c r="U484" s="64">
        <f t="shared" si="534"/>
        <v>0</v>
      </c>
      <c r="V484" s="64">
        <f t="shared" si="535"/>
        <v>0</v>
      </c>
      <c r="W484" s="64">
        <f t="shared" si="536"/>
        <v>0</v>
      </c>
      <c r="X484" s="64">
        <f t="shared" si="537"/>
        <v>0</v>
      </c>
      <c r="Y484" s="64">
        <f t="shared" si="538"/>
        <v>0</v>
      </c>
      <c r="Z484" s="64">
        <f t="shared" si="539"/>
        <v>0</v>
      </c>
      <c r="AA484" s="64">
        <f t="shared" si="540"/>
        <v>0</v>
      </c>
      <c r="AB484" s="64">
        <f t="shared" si="541"/>
        <v>0</v>
      </c>
      <c r="AC484" s="64">
        <f t="shared" si="543"/>
        <v>0</v>
      </c>
      <c r="AD484" s="64">
        <f t="shared" si="544"/>
        <v>0</v>
      </c>
      <c r="AE484" s="64">
        <f t="shared" si="545"/>
        <v>0</v>
      </c>
      <c r="AF484" s="64">
        <f t="shared" si="546"/>
        <v>0</v>
      </c>
      <c r="AG484" s="64">
        <f t="shared" si="547"/>
        <v>0</v>
      </c>
      <c r="AH484" s="64">
        <f t="shared" si="550"/>
        <v>0</v>
      </c>
      <c r="AI484" s="64">
        <f t="shared" si="552"/>
        <v>0</v>
      </c>
      <c r="AJ484" s="64">
        <f t="shared" ref="AJ484:AJ502" si="553">VLOOKUP($C$98,$D$3:$K$63,$A$74,0)*(B452-B451)</f>
        <v>0</v>
      </c>
      <c r="AK484" s="64">
        <f>VLOOKUP($C$99,$D$3:$K$63,$A$74,0)*(B451-B450)</f>
        <v>0</v>
      </c>
      <c r="AL484" s="64">
        <f>VLOOKUP($C$100,$D$3:$K$63,$A$74,0)*B450</f>
        <v>0</v>
      </c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54">
        <f t="shared" si="510"/>
        <v>0</v>
      </c>
      <c r="BP484" s="53">
        <v>2034</v>
      </c>
      <c r="BQ484" s="61" t="e">
        <f t="shared" si="548"/>
        <v>#DIV/0!</v>
      </c>
      <c r="BR484" s="61" t="e">
        <f t="shared" si="548"/>
        <v>#DIV/0!</v>
      </c>
      <c r="BS484" s="61" t="e">
        <f t="shared" si="548"/>
        <v>#DIV/0!</v>
      </c>
      <c r="BT484" s="61" t="e">
        <f t="shared" si="548"/>
        <v>#DIV/0!</v>
      </c>
      <c r="BU484" s="61" t="e">
        <f t="shared" si="548"/>
        <v>#DIV/0!</v>
      </c>
      <c r="BV484" s="61" t="e">
        <f t="shared" si="548"/>
        <v>#DIV/0!</v>
      </c>
      <c r="BW484" s="61" t="e">
        <f t="shared" si="548"/>
        <v>#DIV/0!</v>
      </c>
      <c r="BX484" s="61" t="e">
        <f t="shared" si="548"/>
        <v>#DIV/0!</v>
      </c>
      <c r="BY484" s="61" t="e">
        <f t="shared" si="548"/>
        <v>#DIV/0!</v>
      </c>
      <c r="BZ484" s="61" t="e">
        <f t="shared" si="548"/>
        <v>#DIV/0!</v>
      </c>
      <c r="CA484" s="61" t="e">
        <f t="shared" si="548"/>
        <v>#DIV/0!</v>
      </c>
      <c r="CB484" s="61" t="e">
        <f t="shared" si="548"/>
        <v>#DIV/0!</v>
      </c>
      <c r="CC484" s="61" t="e">
        <f t="shared" si="548"/>
        <v>#DIV/0!</v>
      </c>
      <c r="CD484" s="61" t="e">
        <f t="shared" si="548"/>
        <v>#DIV/0!</v>
      </c>
      <c r="CE484" s="61" t="e">
        <f t="shared" si="548"/>
        <v>#DIV/0!</v>
      </c>
      <c r="CF484" s="61" t="e">
        <f t="shared" si="548"/>
        <v>#DIV/0!</v>
      </c>
      <c r="CG484" s="61" t="e">
        <f t="shared" si="527"/>
        <v>#DIV/0!</v>
      </c>
      <c r="CH484" s="61" t="e">
        <f t="shared" si="527"/>
        <v>#DIV/0!</v>
      </c>
      <c r="CI484" s="61" t="e">
        <f t="shared" si="527"/>
        <v>#DIV/0!</v>
      </c>
      <c r="CJ484" s="61" t="e">
        <f t="shared" si="527"/>
        <v>#DIV/0!</v>
      </c>
      <c r="CK484" s="61" t="e">
        <f t="shared" si="527"/>
        <v>#DIV/0!</v>
      </c>
      <c r="CL484" s="61" t="e">
        <f t="shared" si="527"/>
        <v>#DIV/0!</v>
      </c>
      <c r="CM484" s="61" t="e">
        <f t="shared" si="527"/>
        <v>#DIV/0!</v>
      </c>
      <c r="CN484" s="61" t="e">
        <f t="shared" si="527"/>
        <v>#DIV/0!</v>
      </c>
      <c r="CO484" s="61" t="e">
        <f t="shared" si="527"/>
        <v>#DIV/0!</v>
      </c>
      <c r="CP484" s="61" t="e">
        <f t="shared" si="527"/>
        <v>#DIV/0!</v>
      </c>
      <c r="CQ484" s="61" t="e">
        <f t="shared" si="527"/>
        <v>#DIV/0!</v>
      </c>
      <c r="CR484" s="61" t="e">
        <f t="shared" si="527"/>
        <v>#DIV/0!</v>
      </c>
      <c r="CS484" s="61" t="e">
        <f t="shared" si="527"/>
        <v>#DIV/0!</v>
      </c>
      <c r="CT484" s="61" t="e">
        <f t="shared" si="527"/>
        <v>#DIV/0!</v>
      </c>
      <c r="CU484" s="61" t="e">
        <f t="shared" si="527"/>
        <v>#DIV/0!</v>
      </c>
      <c r="CV484" s="61" t="e">
        <f t="shared" si="527"/>
        <v>#DIV/0!</v>
      </c>
      <c r="CW484" s="61" t="e">
        <f t="shared" si="542"/>
        <v>#DIV/0!</v>
      </c>
      <c r="CX484" s="61" t="e">
        <f t="shared" si="531"/>
        <v>#DIV/0!</v>
      </c>
      <c r="CY484" s="61" t="e">
        <f t="shared" si="531"/>
        <v>#DIV/0!</v>
      </c>
      <c r="CZ484" s="61" t="e">
        <f t="shared" si="531"/>
        <v>#DIV/0!</v>
      </c>
      <c r="DA484" s="61" t="e">
        <f t="shared" si="531"/>
        <v>#DIV/0!</v>
      </c>
      <c r="DB484" s="61" t="e">
        <f t="shared" si="531"/>
        <v>#DIV/0!</v>
      </c>
      <c r="DC484" s="61" t="e">
        <f t="shared" si="531"/>
        <v>#DIV/0!</v>
      </c>
      <c r="DD484" s="61" t="e">
        <f t="shared" si="531"/>
        <v>#DIV/0!</v>
      </c>
      <c r="DE484" s="61" t="e">
        <f t="shared" si="531"/>
        <v>#DIV/0!</v>
      </c>
      <c r="DF484" s="61" t="e">
        <f t="shared" si="531"/>
        <v>#DIV/0!</v>
      </c>
      <c r="DG484" s="61" t="e">
        <f t="shared" si="531"/>
        <v>#DIV/0!</v>
      </c>
      <c r="DH484" s="61" t="e">
        <f t="shared" si="531"/>
        <v>#DIV/0!</v>
      </c>
      <c r="DI484" s="61" t="e">
        <f t="shared" si="531"/>
        <v>#DIV/0!</v>
      </c>
      <c r="DJ484" s="61" t="e">
        <f t="shared" si="531"/>
        <v>#DIV/0!</v>
      </c>
      <c r="DK484" s="61" t="e">
        <f t="shared" si="531"/>
        <v>#DIV/0!</v>
      </c>
      <c r="DL484" s="61" t="e">
        <f t="shared" si="531"/>
        <v>#DIV/0!</v>
      </c>
      <c r="DM484" s="61" t="e">
        <f t="shared" si="531"/>
        <v>#DIV/0!</v>
      </c>
      <c r="DN484" s="61" t="e">
        <f t="shared" si="551"/>
        <v>#DIV/0!</v>
      </c>
      <c r="DO484" s="61" t="e">
        <f t="shared" si="551"/>
        <v>#DIV/0!</v>
      </c>
      <c r="DP484" s="61" t="e">
        <f t="shared" si="551"/>
        <v>#DIV/0!</v>
      </c>
      <c r="DQ484" s="61" t="e">
        <f t="shared" si="549"/>
        <v>#DIV/0!</v>
      </c>
      <c r="DR484" s="61" t="e">
        <f t="shared" si="549"/>
        <v>#DIV/0!</v>
      </c>
      <c r="DS484" s="61" t="e">
        <f t="shared" si="529"/>
        <v>#DIV/0!</v>
      </c>
      <c r="DT484" s="61" t="e">
        <f t="shared" si="508"/>
        <v>#DIV/0!</v>
      </c>
      <c r="DU484" s="61" t="e">
        <f t="shared" si="508"/>
        <v>#DIV/0!</v>
      </c>
      <c r="DV484" s="61" t="e">
        <f t="shared" si="508"/>
        <v>#DIV/0!</v>
      </c>
      <c r="DW484" s="61" t="e">
        <f t="shared" si="508"/>
        <v>#DIV/0!</v>
      </c>
      <c r="DX484" s="61" t="e">
        <f t="shared" si="508"/>
        <v>#DIV/0!</v>
      </c>
      <c r="DY484" s="61" t="e">
        <f t="shared" si="508"/>
        <v>#DIV/0!</v>
      </c>
      <c r="DZ484" s="61" t="e">
        <f t="shared" si="512"/>
        <v>#DIV/0!</v>
      </c>
    </row>
    <row r="485" spans="3:130">
      <c r="C485" s="53">
        <v>2035</v>
      </c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>
        <f t="shared" si="532"/>
        <v>0</v>
      </c>
      <c r="T485" s="64">
        <f t="shared" si="533"/>
        <v>0</v>
      </c>
      <c r="U485" s="64">
        <f t="shared" si="534"/>
        <v>0</v>
      </c>
      <c r="V485" s="64">
        <f t="shared" si="535"/>
        <v>0</v>
      </c>
      <c r="W485" s="64">
        <f t="shared" si="536"/>
        <v>0</v>
      </c>
      <c r="X485" s="64">
        <f t="shared" si="537"/>
        <v>0</v>
      </c>
      <c r="Y485" s="64">
        <f t="shared" si="538"/>
        <v>0</v>
      </c>
      <c r="Z485" s="64">
        <f t="shared" si="539"/>
        <v>0</v>
      </c>
      <c r="AA485" s="64">
        <f t="shared" si="540"/>
        <v>0</v>
      </c>
      <c r="AB485" s="64">
        <f t="shared" si="541"/>
        <v>0</v>
      </c>
      <c r="AC485" s="64">
        <f t="shared" si="543"/>
        <v>0</v>
      </c>
      <c r="AD485" s="64">
        <f t="shared" si="544"/>
        <v>0</v>
      </c>
      <c r="AE485" s="64">
        <f t="shared" si="545"/>
        <v>0</v>
      </c>
      <c r="AF485" s="64">
        <f t="shared" si="546"/>
        <v>0</v>
      </c>
      <c r="AG485" s="64">
        <f t="shared" si="547"/>
        <v>0</v>
      </c>
      <c r="AH485" s="64">
        <f t="shared" si="550"/>
        <v>0</v>
      </c>
      <c r="AI485" s="64">
        <f t="shared" si="552"/>
        <v>0</v>
      </c>
      <c r="AJ485" s="64">
        <f t="shared" si="553"/>
        <v>0</v>
      </c>
      <c r="AK485" s="64">
        <f t="shared" ref="AK485:AK503" si="554">VLOOKUP($C$99,$D$3:$K$63,$A$74,0)*(B452-B451)</f>
        <v>0</v>
      </c>
      <c r="AL485" s="64">
        <f>VLOOKUP($C$100,$D$3:$K$63,$A$74,0)*(B451-B450)</f>
        <v>0</v>
      </c>
      <c r="AM485" s="64">
        <f>VLOOKUP($C$101,$D$3:$K$63,$A$74,0)*B450</f>
        <v>0</v>
      </c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54">
        <f t="shared" si="510"/>
        <v>0</v>
      </c>
      <c r="BP485" s="53">
        <v>2035</v>
      </c>
      <c r="BQ485" s="61" t="e">
        <f t="shared" si="548"/>
        <v>#DIV/0!</v>
      </c>
      <c r="BR485" s="61" t="e">
        <f t="shared" si="548"/>
        <v>#DIV/0!</v>
      </c>
      <c r="BS485" s="61" t="e">
        <f t="shared" si="548"/>
        <v>#DIV/0!</v>
      </c>
      <c r="BT485" s="61" t="e">
        <f t="shared" si="548"/>
        <v>#DIV/0!</v>
      </c>
      <c r="BU485" s="61" t="e">
        <f t="shared" si="548"/>
        <v>#DIV/0!</v>
      </c>
      <c r="BV485" s="61" t="e">
        <f t="shared" si="548"/>
        <v>#DIV/0!</v>
      </c>
      <c r="BW485" s="61" t="e">
        <f t="shared" si="548"/>
        <v>#DIV/0!</v>
      </c>
      <c r="BX485" s="61" t="e">
        <f t="shared" si="548"/>
        <v>#DIV/0!</v>
      </c>
      <c r="BY485" s="61" t="e">
        <f t="shared" si="548"/>
        <v>#DIV/0!</v>
      </c>
      <c r="BZ485" s="61" t="e">
        <f t="shared" si="548"/>
        <v>#DIV/0!</v>
      </c>
      <c r="CA485" s="61" t="e">
        <f t="shared" si="548"/>
        <v>#DIV/0!</v>
      </c>
      <c r="CB485" s="61" t="e">
        <f t="shared" si="548"/>
        <v>#DIV/0!</v>
      </c>
      <c r="CC485" s="61" t="e">
        <f t="shared" si="548"/>
        <v>#DIV/0!</v>
      </c>
      <c r="CD485" s="61" t="e">
        <f t="shared" si="548"/>
        <v>#DIV/0!</v>
      </c>
      <c r="CE485" s="61" t="e">
        <f t="shared" si="548"/>
        <v>#DIV/0!</v>
      </c>
      <c r="CF485" s="61" t="e">
        <f t="shared" si="548"/>
        <v>#DIV/0!</v>
      </c>
      <c r="CG485" s="61" t="e">
        <f t="shared" si="527"/>
        <v>#DIV/0!</v>
      </c>
      <c r="CH485" s="61" t="e">
        <f t="shared" si="527"/>
        <v>#DIV/0!</v>
      </c>
      <c r="CI485" s="61" t="e">
        <f t="shared" si="527"/>
        <v>#DIV/0!</v>
      </c>
      <c r="CJ485" s="61" t="e">
        <f t="shared" si="527"/>
        <v>#DIV/0!</v>
      </c>
      <c r="CK485" s="61" t="e">
        <f t="shared" si="527"/>
        <v>#DIV/0!</v>
      </c>
      <c r="CL485" s="61" t="e">
        <f t="shared" si="527"/>
        <v>#DIV/0!</v>
      </c>
      <c r="CM485" s="61" t="e">
        <f t="shared" si="527"/>
        <v>#DIV/0!</v>
      </c>
      <c r="CN485" s="61" t="e">
        <f t="shared" si="527"/>
        <v>#DIV/0!</v>
      </c>
      <c r="CO485" s="61" t="e">
        <f t="shared" si="527"/>
        <v>#DIV/0!</v>
      </c>
      <c r="CP485" s="61" t="e">
        <f t="shared" si="527"/>
        <v>#DIV/0!</v>
      </c>
      <c r="CQ485" s="61" t="e">
        <f t="shared" si="527"/>
        <v>#DIV/0!</v>
      </c>
      <c r="CR485" s="61" t="e">
        <f t="shared" si="527"/>
        <v>#DIV/0!</v>
      </c>
      <c r="CS485" s="61" t="e">
        <f t="shared" si="527"/>
        <v>#DIV/0!</v>
      </c>
      <c r="CT485" s="61" t="e">
        <f t="shared" si="527"/>
        <v>#DIV/0!</v>
      </c>
      <c r="CU485" s="61" t="e">
        <f t="shared" si="527"/>
        <v>#DIV/0!</v>
      </c>
      <c r="CV485" s="61" t="e">
        <f t="shared" si="527"/>
        <v>#DIV/0!</v>
      </c>
      <c r="CW485" s="61" t="e">
        <f t="shared" si="542"/>
        <v>#DIV/0!</v>
      </c>
      <c r="CX485" s="61" t="e">
        <f t="shared" si="531"/>
        <v>#DIV/0!</v>
      </c>
      <c r="CY485" s="61" t="e">
        <f t="shared" si="531"/>
        <v>#DIV/0!</v>
      </c>
      <c r="CZ485" s="61" t="e">
        <f t="shared" si="531"/>
        <v>#DIV/0!</v>
      </c>
      <c r="DA485" s="61" t="e">
        <f t="shared" si="531"/>
        <v>#DIV/0!</v>
      </c>
      <c r="DB485" s="61" t="e">
        <f t="shared" si="531"/>
        <v>#DIV/0!</v>
      </c>
      <c r="DC485" s="61" t="e">
        <f t="shared" si="531"/>
        <v>#DIV/0!</v>
      </c>
      <c r="DD485" s="61" t="e">
        <f t="shared" si="531"/>
        <v>#DIV/0!</v>
      </c>
      <c r="DE485" s="61" t="e">
        <f t="shared" si="531"/>
        <v>#DIV/0!</v>
      </c>
      <c r="DF485" s="61" t="e">
        <f t="shared" si="531"/>
        <v>#DIV/0!</v>
      </c>
      <c r="DG485" s="61" t="e">
        <f t="shared" si="531"/>
        <v>#DIV/0!</v>
      </c>
      <c r="DH485" s="61" t="e">
        <f t="shared" si="531"/>
        <v>#DIV/0!</v>
      </c>
      <c r="DI485" s="61" t="e">
        <f t="shared" si="531"/>
        <v>#DIV/0!</v>
      </c>
      <c r="DJ485" s="61" t="e">
        <f t="shared" si="531"/>
        <v>#DIV/0!</v>
      </c>
      <c r="DK485" s="61" t="e">
        <f t="shared" si="531"/>
        <v>#DIV/0!</v>
      </c>
      <c r="DL485" s="61" t="e">
        <f t="shared" si="531"/>
        <v>#DIV/0!</v>
      </c>
      <c r="DM485" s="61" t="e">
        <f t="shared" si="531"/>
        <v>#DIV/0!</v>
      </c>
      <c r="DN485" s="61" t="e">
        <f t="shared" si="551"/>
        <v>#DIV/0!</v>
      </c>
      <c r="DO485" s="61" t="e">
        <f t="shared" si="551"/>
        <v>#DIV/0!</v>
      </c>
      <c r="DP485" s="61" t="e">
        <f t="shared" si="551"/>
        <v>#DIV/0!</v>
      </c>
      <c r="DQ485" s="61" t="e">
        <f t="shared" si="549"/>
        <v>#DIV/0!</v>
      </c>
      <c r="DR485" s="61" t="e">
        <f t="shared" si="549"/>
        <v>#DIV/0!</v>
      </c>
      <c r="DS485" s="61" t="e">
        <f t="shared" si="529"/>
        <v>#DIV/0!</v>
      </c>
      <c r="DT485" s="61" t="e">
        <f t="shared" si="508"/>
        <v>#DIV/0!</v>
      </c>
      <c r="DU485" s="61" t="e">
        <f t="shared" si="508"/>
        <v>#DIV/0!</v>
      </c>
      <c r="DV485" s="61" t="e">
        <f t="shared" si="508"/>
        <v>#DIV/0!</v>
      </c>
      <c r="DW485" s="61" t="e">
        <f t="shared" si="508"/>
        <v>#DIV/0!</v>
      </c>
      <c r="DX485" s="61" t="e">
        <f t="shared" si="508"/>
        <v>#DIV/0!</v>
      </c>
      <c r="DY485" s="61" t="e">
        <f t="shared" si="508"/>
        <v>#DIV/0!</v>
      </c>
      <c r="DZ485" s="61" t="e">
        <f t="shared" si="512"/>
        <v>#DIV/0!</v>
      </c>
    </row>
    <row r="486" spans="3:130">
      <c r="C486" s="53">
        <v>2036</v>
      </c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>
        <f t="shared" si="533"/>
        <v>0</v>
      </c>
      <c r="U486" s="64">
        <f t="shared" si="534"/>
        <v>0</v>
      </c>
      <c r="V486" s="64">
        <f t="shared" si="535"/>
        <v>0</v>
      </c>
      <c r="W486" s="64">
        <f t="shared" si="536"/>
        <v>0</v>
      </c>
      <c r="X486" s="64">
        <f t="shared" si="537"/>
        <v>0</v>
      </c>
      <c r="Y486" s="64">
        <f t="shared" si="538"/>
        <v>0</v>
      </c>
      <c r="Z486" s="64">
        <f t="shared" si="539"/>
        <v>0</v>
      </c>
      <c r="AA486" s="64">
        <f t="shared" si="540"/>
        <v>0</v>
      </c>
      <c r="AB486" s="64">
        <f t="shared" si="541"/>
        <v>0</v>
      </c>
      <c r="AC486" s="64">
        <f t="shared" si="543"/>
        <v>0</v>
      </c>
      <c r="AD486" s="64">
        <f t="shared" si="544"/>
        <v>0</v>
      </c>
      <c r="AE486" s="64">
        <f t="shared" si="545"/>
        <v>0</v>
      </c>
      <c r="AF486" s="64">
        <f t="shared" si="546"/>
        <v>0</v>
      </c>
      <c r="AG486" s="64">
        <f t="shared" si="547"/>
        <v>0</v>
      </c>
      <c r="AH486" s="64">
        <f t="shared" si="550"/>
        <v>0</v>
      </c>
      <c r="AI486" s="64">
        <f t="shared" si="552"/>
        <v>0</v>
      </c>
      <c r="AJ486" s="64">
        <f t="shared" si="553"/>
        <v>0</v>
      </c>
      <c r="AK486" s="64">
        <f t="shared" si="554"/>
        <v>0</v>
      </c>
      <c r="AL486" s="64">
        <f t="shared" ref="AL486:AL504" si="555">VLOOKUP($C$100,$D$3:$K$63,$A$74,0)*(B452-B451)</f>
        <v>0</v>
      </c>
      <c r="AM486" s="64">
        <f>VLOOKUP($C$101,$D$3:$K$63,$A$74,0)*(B451-B450)</f>
        <v>0</v>
      </c>
      <c r="AN486" s="64">
        <f>VLOOKUP($C$102,$D$3:$K$63,$A$74,0)*B450</f>
        <v>0</v>
      </c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54">
        <f t="shared" si="510"/>
        <v>0</v>
      </c>
      <c r="BP486" s="53">
        <v>2036</v>
      </c>
      <c r="BQ486" s="61" t="e">
        <f t="shared" si="548"/>
        <v>#DIV/0!</v>
      </c>
      <c r="BR486" s="61" t="e">
        <f t="shared" si="548"/>
        <v>#DIV/0!</v>
      </c>
      <c r="BS486" s="61" t="e">
        <f t="shared" si="548"/>
        <v>#DIV/0!</v>
      </c>
      <c r="BT486" s="61" t="e">
        <f t="shared" si="548"/>
        <v>#DIV/0!</v>
      </c>
      <c r="BU486" s="61" t="e">
        <f t="shared" si="548"/>
        <v>#DIV/0!</v>
      </c>
      <c r="BV486" s="61" t="e">
        <f t="shared" si="548"/>
        <v>#DIV/0!</v>
      </c>
      <c r="BW486" s="61" t="e">
        <f t="shared" si="548"/>
        <v>#DIV/0!</v>
      </c>
      <c r="BX486" s="61" t="e">
        <f t="shared" si="548"/>
        <v>#DIV/0!</v>
      </c>
      <c r="BY486" s="61" t="e">
        <f t="shared" si="548"/>
        <v>#DIV/0!</v>
      </c>
      <c r="BZ486" s="61" t="e">
        <f t="shared" si="548"/>
        <v>#DIV/0!</v>
      </c>
      <c r="CA486" s="61" t="e">
        <f t="shared" si="548"/>
        <v>#DIV/0!</v>
      </c>
      <c r="CB486" s="61" t="e">
        <f t="shared" si="548"/>
        <v>#DIV/0!</v>
      </c>
      <c r="CC486" s="61" t="e">
        <f t="shared" si="548"/>
        <v>#DIV/0!</v>
      </c>
      <c r="CD486" s="61" t="e">
        <f t="shared" si="548"/>
        <v>#DIV/0!</v>
      </c>
      <c r="CE486" s="61" t="e">
        <f t="shared" si="548"/>
        <v>#DIV/0!</v>
      </c>
      <c r="CF486" s="61" t="e">
        <f t="shared" si="548"/>
        <v>#DIV/0!</v>
      </c>
      <c r="CG486" s="61" t="e">
        <f t="shared" si="527"/>
        <v>#DIV/0!</v>
      </c>
      <c r="CH486" s="61" t="e">
        <f t="shared" si="527"/>
        <v>#DIV/0!</v>
      </c>
      <c r="CI486" s="61" t="e">
        <f t="shared" si="527"/>
        <v>#DIV/0!</v>
      </c>
      <c r="CJ486" s="61" t="e">
        <f t="shared" si="527"/>
        <v>#DIV/0!</v>
      </c>
      <c r="CK486" s="61" t="e">
        <f t="shared" si="527"/>
        <v>#DIV/0!</v>
      </c>
      <c r="CL486" s="61" t="e">
        <f t="shared" si="527"/>
        <v>#DIV/0!</v>
      </c>
      <c r="CM486" s="61" t="e">
        <f t="shared" si="527"/>
        <v>#DIV/0!</v>
      </c>
      <c r="CN486" s="61" t="e">
        <f t="shared" si="527"/>
        <v>#DIV/0!</v>
      </c>
      <c r="CO486" s="61" t="e">
        <f t="shared" si="527"/>
        <v>#DIV/0!</v>
      </c>
      <c r="CP486" s="61" t="e">
        <f t="shared" si="527"/>
        <v>#DIV/0!</v>
      </c>
      <c r="CQ486" s="61" t="e">
        <f t="shared" si="527"/>
        <v>#DIV/0!</v>
      </c>
      <c r="CR486" s="61" t="e">
        <f t="shared" si="527"/>
        <v>#DIV/0!</v>
      </c>
      <c r="CS486" s="61" t="e">
        <f t="shared" si="527"/>
        <v>#DIV/0!</v>
      </c>
      <c r="CT486" s="61" t="e">
        <f t="shared" si="527"/>
        <v>#DIV/0!</v>
      </c>
      <c r="CU486" s="61" t="e">
        <f t="shared" si="527"/>
        <v>#DIV/0!</v>
      </c>
      <c r="CV486" s="61" t="e">
        <f t="shared" si="527"/>
        <v>#DIV/0!</v>
      </c>
      <c r="CW486" s="61" t="e">
        <f t="shared" si="542"/>
        <v>#DIV/0!</v>
      </c>
      <c r="CX486" s="61" t="e">
        <f t="shared" si="531"/>
        <v>#DIV/0!</v>
      </c>
      <c r="CY486" s="61" t="e">
        <f t="shared" si="531"/>
        <v>#DIV/0!</v>
      </c>
      <c r="CZ486" s="61" t="e">
        <f t="shared" si="531"/>
        <v>#DIV/0!</v>
      </c>
      <c r="DA486" s="61" t="e">
        <f t="shared" si="531"/>
        <v>#DIV/0!</v>
      </c>
      <c r="DB486" s="61" t="e">
        <f t="shared" si="531"/>
        <v>#DIV/0!</v>
      </c>
      <c r="DC486" s="61" t="e">
        <f t="shared" si="531"/>
        <v>#DIV/0!</v>
      </c>
      <c r="DD486" s="61" t="e">
        <f t="shared" si="531"/>
        <v>#DIV/0!</v>
      </c>
      <c r="DE486" s="61" t="e">
        <f t="shared" si="531"/>
        <v>#DIV/0!</v>
      </c>
      <c r="DF486" s="61" t="e">
        <f t="shared" si="531"/>
        <v>#DIV/0!</v>
      </c>
      <c r="DG486" s="61" t="e">
        <f t="shared" si="531"/>
        <v>#DIV/0!</v>
      </c>
      <c r="DH486" s="61" t="e">
        <f t="shared" si="531"/>
        <v>#DIV/0!</v>
      </c>
      <c r="DI486" s="61" t="e">
        <f t="shared" si="531"/>
        <v>#DIV/0!</v>
      </c>
      <c r="DJ486" s="61" t="e">
        <f t="shared" si="531"/>
        <v>#DIV/0!</v>
      </c>
      <c r="DK486" s="61" t="e">
        <f t="shared" si="531"/>
        <v>#DIV/0!</v>
      </c>
      <c r="DL486" s="61" t="e">
        <f t="shared" si="531"/>
        <v>#DIV/0!</v>
      </c>
      <c r="DM486" s="61" t="e">
        <f t="shared" si="531"/>
        <v>#DIV/0!</v>
      </c>
      <c r="DN486" s="61" t="e">
        <f t="shared" si="551"/>
        <v>#DIV/0!</v>
      </c>
      <c r="DO486" s="61" t="e">
        <f t="shared" si="551"/>
        <v>#DIV/0!</v>
      </c>
      <c r="DP486" s="61" t="e">
        <f t="shared" si="551"/>
        <v>#DIV/0!</v>
      </c>
      <c r="DQ486" s="61" t="e">
        <f t="shared" si="549"/>
        <v>#DIV/0!</v>
      </c>
      <c r="DR486" s="61" t="e">
        <f t="shared" si="549"/>
        <v>#DIV/0!</v>
      </c>
      <c r="DS486" s="61" t="e">
        <f t="shared" si="529"/>
        <v>#DIV/0!</v>
      </c>
      <c r="DT486" s="61" t="e">
        <f t="shared" si="508"/>
        <v>#DIV/0!</v>
      </c>
      <c r="DU486" s="61" t="e">
        <f t="shared" si="508"/>
        <v>#DIV/0!</v>
      </c>
      <c r="DV486" s="61" t="e">
        <f t="shared" si="508"/>
        <v>#DIV/0!</v>
      </c>
      <c r="DW486" s="61" t="e">
        <f t="shared" si="508"/>
        <v>#DIV/0!</v>
      </c>
      <c r="DX486" s="61" t="e">
        <f t="shared" si="508"/>
        <v>#DIV/0!</v>
      </c>
      <c r="DY486" s="61" t="e">
        <f t="shared" si="508"/>
        <v>#DIV/0!</v>
      </c>
      <c r="DZ486" s="61" t="e">
        <f t="shared" si="512"/>
        <v>#DIV/0!</v>
      </c>
    </row>
    <row r="487" spans="3:130">
      <c r="C487" s="53">
        <v>2037</v>
      </c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>
        <f t="shared" si="534"/>
        <v>0</v>
      </c>
      <c r="V487" s="64">
        <f t="shared" si="535"/>
        <v>0</v>
      </c>
      <c r="W487" s="64">
        <f t="shared" si="536"/>
        <v>0</v>
      </c>
      <c r="X487" s="64">
        <f t="shared" si="537"/>
        <v>0</v>
      </c>
      <c r="Y487" s="64">
        <f t="shared" si="538"/>
        <v>0</v>
      </c>
      <c r="Z487" s="64">
        <f t="shared" si="539"/>
        <v>0</v>
      </c>
      <c r="AA487" s="64">
        <f t="shared" si="540"/>
        <v>0</v>
      </c>
      <c r="AB487" s="64">
        <f t="shared" si="541"/>
        <v>0</v>
      </c>
      <c r="AC487" s="64">
        <f t="shared" si="543"/>
        <v>0</v>
      </c>
      <c r="AD487" s="64">
        <f t="shared" si="544"/>
        <v>0</v>
      </c>
      <c r="AE487" s="64">
        <f t="shared" si="545"/>
        <v>0</v>
      </c>
      <c r="AF487" s="64">
        <f t="shared" si="546"/>
        <v>0</v>
      </c>
      <c r="AG487" s="64">
        <f t="shared" si="547"/>
        <v>0</v>
      </c>
      <c r="AH487" s="64">
        <f t="shared" si="550"/>
        <v>0</v>
      </c>
      <c r="AI487" s="64">
        <f t="shared" si="552"/>
        <v>0</v>
      </c>
      <c r="AJ487" s="64">
        <f t="shared" si="553"/>
        <v>0</v>
      </c>
      <c r="AK487" s="64">
        <f t="shared" si="554"/>
        <v>0</v>
      </c>
      <c r="AL487" s="64">
        <f t="shared" si="555"/>
        <v>0</v>
      </c>
      <c r="AM487" s="64">
        <f t="shared" ref="AM487:AM505" si="556">VLOOKUP($C$101,$D$3:$K$63,$A$74,0)*(B452-B451)</f>
        <v>0</v>
      </c>
      <c r="AN487" s="64">
        <f>VLOOKUP($C$102,$D$3:$K$63,$A$74,0)*(B451-B450)</f>
        <v>0</v>
      </c>
      <c r="AO487" s="64">
        <f>VLOOKUP($C$103,$D$3:$K$63,$A$74,0)*B450</f>
        <v>0</v>
      </c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54">
        <f t="shared" si="510"/>
        <v>0</v>
      </c>
      <c r="BP487" s="53">
        <v>2037</v>
      </c>
      <c r="BQ487" s="61" t="e">
        <f t="shared" si="548"/>
        <v>#DIV/0!</v>
      </c>
      <c r="BR487" s="61" t="e">
        <f t="shared" si="548"/>
        <v>#DIV/0!</v>
      </c>
      <c r="BS487" s="61" t="e">
        <f t="shared" si="548"/>
        <v>#DIV/0!</v>
      </c>
      <c r="BT487" s="61" t="e">
        <f t="shared" si="548"/>
        <v>#DIV/0!</v>
      </c>
      <c r="BU487" s="61" t="e">
        <f t="shared" si="548"/>
        <v>#DIV/0!</v>
      </c>
      <c r="BV487" s="61" t="e">
        <f t="shared" si="548"/>
        <v>#DIV/0!</v>
      </c>
      <c r="BW487" s="61" t="e">
        <f t="shared" si="548"/>
        <v>#DIV/0!</v>
      </c>
      <c r="BX487" s="61" t="e">
        <f t="shared" si="548"/>
        <v>#DIV/0!</v>
      </c>
      <c r="BY487" s="61" t="e">
        <f t="shared" si="548"/>
        <v>#DIV/0!</v>
      </c>
      <c r="BZ487" s="61" t="e">
        <f t="shared" si="548"/>
        <v>#DIV/0!</v>
      </c>
      <c r="CA487" s="61" t="e">
        <f t="shared" si="548"/>
        <v>#DIV/0!</v>
      </c>
      <c r="CB487" s="61" t="e">
        <f t="shared" si="548"/>
        <v>#DIV/0!</v>
      </c>
      <c r="CC487" s="61" t="e">
        <f t="shared" si="548"/>
        <v>#DIV/0!</v>
      </c>
      <c r="CD487" s="61" t="e">
        <f t="shared" si="548"/>
        <v>#DIV/0!</v>
      </c>
      <c r="CE487" s="61" t="e">
        <f t="shared" si="548"/>
        <v>#DIV/0!</v>
      </c>
      <c r="CF487" s="61" t="e">
        <f t="shared" si="548"/>
        <v>#DIV/0!</v>
      </c>
      <c r="CG487" s="61" t="e">
        <f t="shared" si="527"/>
        <v>#DIV/0!</v>
      </c>
      <c r="CH487" s="61" t="e">
        <f t="shared" si="527"/>
        <v>#DIV/0!</v>
      </c>
      <c r="CI487" s="61" t="e">
        <f t="shared" si="527"/>
        <v>#DIV/0!</v>
      </c>
      <c r="CJ487" s="61" t="e">
        <f t="shared" si="527"/>
        <v>#DIV/0!</v>
      </c>
      <c r="CK487" s="61" t="e">
        <f t="shared" si="527"/>
        <v>#DIV/0!</v>
      </c>
      <c r="CL487" s="61" t="e">
        <f t="shared" si="527"/>
        <v>#DIV/0!</v>
      </c>
      <c r="CM487" s="61" t="e">
        <f t="shared" si="527"/>
        <v>#DIV/0!</v>
      </c>
      <c r="CN487" s="61" t="e">
        <f t="shared" si="527"/>
        <v>#DIV/0!</v>
      </c>
      <c r="CO487" s="61" t="e">
        <f t="shared" si="527"/>
        <v>#DIV/0!</v>
      </c>
      <c r="CP487" s="61" t="e">
        <f t="shared" si="527"/>
        <v>#DIV/0!</v>
      </c>
      <c r="CQ487" s="61" t="e">
        <f t="shared" si="527"/>
        <v>#DIV/0!</v>
      </c>
      <c r="CR487" s="61" t="e">
        <f t="shared" si="527"/>
        <v>#DIV/0!</v>
      </c>
      <c r="CS487" s="61" t="e">
        <f t="shared" si="527"/>
        <v>#DIV/0!</v>
      </c>
      <c r="CT487" s="61" t="e">
        <f t="shared" si="527"/>
        <v>#DIV/0!</v>
      </c>
      <c r="CU487" s="61" t="e">
        <f t="shared" si="527"/>
        <v>#DIV/0!</v>
      </c>
      <c r="CV487" s="61" t="e">
        <f t="shared" si="527"/>
        <v>#DIV/0!</v>
      </c>
      <c r="CW487" s="61" t="e">
        <f t="shared" si="542"/>
        <v>#DIV/0!</v>
      </c>
      <c r="CX487" s="61" t="e">
        <f t="shared" si="531"/>
        <v>#DIV/0!</v>
      </c>
      <c r="CY487" s="61" t="e">
        <f t="shared" si="531"/>
        <v>#DIV/0!</v>
      </c>
      <c r="CZ487" s="61" t="e">
        <f t="shared" si="531"/>
        <v>#DIV/0!</v>
      </c>
      <c r="DA487" s="61" t="e">
        <f t="shared" si="531"/>
        <v>#DIV/0!</v>
      </c>
      <c r="DB487" s="61" t="e">
        <f t="shared" si="531"/>
        <v>#DIV/0!</v>
      </c>
      <c r="DC487" s="61" t="e">
        <f t="shared" si="531"/>
        <v>#DIV/0!</v>
      </c>
      <c r="DD487" s="61" t="e">
        <f t="shared" si="531"/>
        <v>#DIV/0!</v>
      </c>
      <c r="DE487" s="61" t="e">
        <f t="shared" si="531"/>
        <v>#DIV/0!</v>
      </c>
      <c r="DF487" s="61" t="e">
        <f t="shared" si="531"/>
        <v>#DIV/0!</v>
      </c>
      <c r="DG487" s="61" t="e">
        <f t="shared" si="531"/>
        <v>#DIV/0!</v>
      </c>
      <c r="DH487" s="61" t="e">
        <f t="shared" si="531"/>
        <v>#DIV/0!</v>
      </c>
      <c r="DI487" s="61" t="e">
        <f t="shared" si="531"/>
        <v>#DIV/0!</v>
      </c>
      <c r="DJ487" s="61" t="e">
        <f t="shared" si="531"/>
        <v>#DIV/0!</v>
      </c>
      <c r="DK487" s="61" t="e">
        <f t="shared" si="531"/>
        <v>#DIV/0!</v>
      </c>
      <c r="DL487" s="61" t="e">
        <f t="shared" si="531"/>
        <v>#DIV/0!</v>
      </c>
      <c r="DM487" s="61" t="e">
        <f t="shared" si="531"/>
        <v>#DIV/0!</v>
      </c>
      <c r="DN487" s="61" t="e">
        <f t="shared" si="551"/>
        <v>#DIV/0!</v>
      </c>
      <c r="DO487" s="61" t="e">
        <f t="shared" si="551"/>
        <v>#DIV/0!</v>
      </c>
      <c r="DP487" s="61" t="e">
        <f t="shared" si="551"/>
        <v>#DIV/0!</v>
      </c>
      <c r="DQ487" s="61" t="e">
        <f t="shared" si="549"/>
        <v>#DIV/0!</v>
      </c>
      <c r="DR487" s="61" t="e">
        <f t="shared" si="549"/>
        <v>#DIV/0!</v>
      </c>
      <c r="DS487" s="61" t="e">
        <f t="shared" si="529"/>
        <v>#DIV/0!</v>
      </c>
      <c r="DT487" s="61" t="e">
        <f t="shared" si="508"/>
        <v>#DIV/0!</v>
      </c>
      <c r="DU487" s="61" t="e">
        <f t="shared" si="508"/>
        <v>#DIV/0!</v>
      </c>
      <c r="DV487" s="61" t="e">
        <f t="shared" si="508"/>
        <v>#DIV/0!</v>
      </c>
      <c r="DW487" s="61" t="e">
        <f t="shared" si="508"/>
        <v>#DIV/0!</v>
      </c>
      <c r="DX487" s="61" t="e">
        <f t="shared" si="508"/>
        <v>#DIV/0!</v>
      </c>
      <c r="DY487" s="61" t="e">
        <f t="shared" si="508"/>
        <v>#DIV/0!</v>
      </c>
      <c r="DZ487" s="61" t="e">
        <f t="shared" si="512"/>
        <v>#DIV/0!</v>
      </c>
    </row>
    <row r="488" spans="3:130">
      <c r="C488" s="53">
        <v>2038</v>
      </c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>
        <f t="shared" si="535"/>
        <v>0</v>
      </c>
      <c r="W488" s="64">
        <f t="shared" si="536"/>
        <v>0</v>
      </c>
      <c r="X488" s="64">
        <f t="shared" si="537"/>
        <v>0</v>
      </c>
      <c r="Y488" s="64">
        <f t="shared" si="538"/>
        <v>0</v>
      </c>
      <c r="Z488" s="64">
        <f t="shared" si="539"/>
        <v>0</v>
      </c>
      <c r="AA488" s="64">
        <f t="shared" si="540"/>
        <v>0</v>
      </c>
      <c r="AB488" s="64">
        <f t="shared" si="541"/>
        <v>0</v>
      </c>
      <c r="AC488" s="64">
        <f t="shared" si="543"/>
        <v>0</v>
      </c>
      <c r="AD488" s="64">
        <f t="shared" si="544"/>
        <v>0</v>
      </c>
      <c r="AE488" s="64">
        <f t="shared" si="545"/>
        <v>0</v>
      </c>
      <c r="AF488" s="64">
        <f t="shared" si="546"/>
        <v>0</v>
      </c>
      <c r="AG488" s="64">
        <f t="shared" si="547"/>
        <v>0</v>
      </c>
      <c r="AH488" s="64">
        <f t="shared" si="550"/>
        <v>0</v>
      </c>
      <c r="AI488" s="64">
        <f t="shared" si="552"/>
        <v>0</v>
      </c>
      <c r="AJ488" s="64">
        <f t="shared" si="553"/>
        <v>0</v>
      </c>
      <c r="AK488" s="64">
        <f t="shared" si="554"/>
        <v>0</v>
      </c>
      <c r="AL488" s="64">
        <f t="shared" si="555"/>
        <v>0</v>
      </c>
      <c r="AM488" s="64">
        <f t="shared" si="556"/>
        <v>0</v>
      </c>
      <c r="AN488" s="64">
        <f t="shared" ref="AN488:AN506" si="557">VLOOKUP($C$102,$D$3:$K$63,$A$74,0)*(B452-B451)</f>
        <v>0</v>
      </c>
      <c r="AO488" s="64">
        <f>VLOOKUP($C$103,$D$3:$K$63,$A$74,0)*(B451-B450)</f>
        <v>0</v>
      </c>
      <c r="AP488" s="64">
        <f>VLOOKUP($C$104,$D$3:$K$63,$A$74,0)*B450</f>
        <v>0</v>
      </c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54">
        <f t="shared" si="510"/>
        <v>0</v>
      </c>
      <c r="BP488" s="53">
        <v>2038</v>
      </c>
      <c r="BQ488" s="61" t="e">
        <f t="shared" si="548"/>
        <v>#DIV/0!</v>
      </c>
      <c r="BR488" s="61" t="e">
        <f t="shared" si="548"/>
        <v>#DIV/0!</v>
      </c>
      <c r="BS488" s="61" t="e">
        <f t="shared" si="548"/>
        <v>#DIV/0!</v>
      </c>
      <c r="BT488" s="61" t="e">
        <f t="shared" si="548"/>
        <v>#DIV/0!</v>
      </c>
      <c r="BU488" s="61" t="e">
        <f t="shared" si="548"/>
        <v>#DIV/0!</v>
      </c>
      <c r="BV488" s="61" t="e">
        <f t="shared" si="548"/>
        <v>#DIV/0!</v>
      </c>
      <c r="BW488" s="61" t="e">
        <f t="shared" si="548"/>
        <v>#DIV/0!</v>
      </c>
      <c r="BX488" s="61" t="e">
        <f t="shared" si="548"/>
        <v>#DIV/0!</v>
      </c>
      <c r="BY488" s="61" t="e">
        <f t="shared" si="548"/>
        <v>#DIV/0!</v>
      </c>
      <c r="BZ488" s="61" t="e">
        <f t="shared" si="548"/>
        <v>#DIV/0!</v>
      </c>
      <c r="CA488" s="61" t="e">
        <f t="shared" si="548"/>
        <v>#DIV/0!</v>
      </c>
      <c r="CB488" s="61" t="e">
        <f t="shared" si="548"/>
        <v>#DIV/0!</v>
      </c>
      <c r="CC488" s="61" t="e">
        <f t="shared" si="548"/>
        <v>#DIV/0!</v>
      </c>
      <c r="CD488" s="61" t="e">
        <f t="shared" si="548"/>
        <v>#DIV/0!</v>
      </c>
      <c r="CE488" s="61" t="e">
        <f t="shared" si="548"/>
        <v>#DIV/0!</v>
      </c>
      <c r="CF488" s="61" t="e">
        <f t="shared" si="548"/>
        <v>#DIV/0!</v>
      </c>
      <c r="CG488" s="61" t="e">
        <f t="shared" si="527"/>
        <v>#DIV/0!</v>
      </c>
      <c r="CH488" s="61" t="e">
        <f t="shared" si="527"/>
        <v>#DIV/0!</v>
      </c>
      <c r="CI488" s="61" t="e">
        <f t="shared" si="527"/>
        <v>#DIV/0!</v>
      </c>
      <c r="CJ488" s="61" t="e">
        <f t="shared" si="527"/>
        <v>#DIV/0!</v>
      </c>
      <c r="CK488" s="61" t="e">
        <f t="shared" si="527"/>
        <v>#DIV/0!</v>
      </c>
      <c r="CL488" s="61" t="e">
        <f t="shared" si="527"/>
        <v>#DIV/0!</v>
      </c>
      <c r="CM488" s="61" t="e">
        <f t="shared" si="527"/>
        <v>#DIV/0!</v>
      </c>
      <c r="CN488" s="61" t="e">
        <f t="shared" si="527"/>
        <v>#DIV/0!</v>
      </c>
      <c r="CO488" s="61" t="e">
        <f t="shared" si="527"/>
        <v>#DIV/0!</v>
      </c>
      <c r="CP488" s="61" t="e">
        <f t="shared" si="527"/>
        <v>#DIV/0!</v>
      </c>
      <c r="CQ488" s="61" t="e">
        <f t="shared" si="527"/>
        <v>#DIV/0!</v>
      </c>
      <c r="CR488" s="61" t="e">
        <f t="shared" si="527"/>
        <v>#DIV/0!</v>
      </c>
      <c r="CS488" s="61" t="e">
        <f t="shared" si="527"/>
        <v>#DIV/0!</v>
      </c>
      <c r="CT488" s="61" t="e">
        <f t="shared" si="527"/>
        <v>#DIV/0!</v>
      </c>
      <c r="CU488" s="61" t="e">
        <f t="shared" si="527"/>
        <v>#DIV/0!</v>
      </c>
      <c r="CV488" s="61" t="e">
        <f t="shared" si="527"/>
        <v>#DIV/0!</v>
      </c>
      <c r="CW488" s="61" t="e">
        <f t="shared" si="542"/>
        <v>#DIV/0!</v>
      </c>
      <c r="CX488" s="61" t="e">
        <f t="shared" si="531"/>
        <v>#DIV/0!</v>
      </c>
      <c r="CY488" s="61" t="e">
        <f t="shared" si="531"/>
        <v>#DIV/0!</v>
      </c>
      <c r="CZ488" s="61" t="e">
        <f t="shared" si="531"/>
        <v>#DIV/0!</v>
      </c>
      <c r="DA488" s="61" t="e">
        <f t="shared" si="531"/>
        <v>#DIV/0!</v>
      </c>
      <c r="DB488" s="61" t="e">
        <f t="shared" si="531"/>
        <v>#DIV/0!</v>
      </c>
      <c r="DC488" s="61" t="e">
        <f t="shared" si="531"/>
        <v>#DIV/0!</v>
      </c>
      <c r="DD488" s="61" t="e">
        <f t="shared" si="531"/>
        <v>#DIV/0!</v>
      </c>
      <c r="DE488" s="61" t="e">
        <f t="shared" si="531"/>
        <v>#DIV/0!</v>
      </c>
      <c r="DF488" s="61" t="e">
        <f t="shared" si="531"/>
        <v>#DIV/0!</v>
      </c>
      <c r="DG488" s="61" t="e">
        <f t="shared" si="531"/>
        <v>#DIV/0!</v>
      </c>
      <c r="DH488" s="61" t="e">
        <f t="shared" si="531"/>
        <v>#DIV/0!</v>
      </c>
      <c r="DI488" s="61" t="e">
        <f t="shared" si="531"/>
        <v>#DIV/0!</v>
      </c>
      <c r="DJ488" s="61" t="e">
        <f t="shared" si="531"/>
        <v>#DIV/0!</v>
      </c>
      <c r="DK488" s="61" t="e">
        <f t="shared" si="531"/>
        <v>#DIV/0!</v>
      </c>
      <c r="DL488" s="61" t="e">
        <f t="shared" si="531"/>
        <v>#DIV/0!</v>
      </c>
      <c r="DM488" s="61" t="e">
        <f t="shared" si="531"/>
        <v>#DIV/0!</v>
      </c>
      <c r="DN488" s="61" t="e">
        <f t="shared" si="551"/>
        <v>#DIV/0!</v>
      </c>
      <c r="DO488" s="61" t="e">
        <f t="shared" si="551"/>
        <v>#DIV/0!</v>
      </c>
      <c r="DP488" s="61" t="e">
        <f t="shared" si="551"/>
        <v>#DIV/0!</v>
      </c>
      <c r="DQ488" s="61" t="e">
        <f t="shared" si="549"/>
        <v>#DIV/0!</v>
      </c>
      <c r="DR488" s="61" t="e">
        <f t="shared" si="549"/>
        <v>#DIV/0!</v>
      </c>
      <c r="DS488" s="61" t="e">
        <f t="shared" si="529"/>
        <v>#DIV/0!</v>
      </c>
      <c r="DT488" s="61" t="e">
        <f t="shared" si="508"/>
        <v>#DIV/0!</v>
      </c>
      <c r="DU488" s="61" t="e">
        <f t="shared" si="508"/>
        <v>#DIV/0!</v>
      </c>
      <c r="DV488" s="61" t="e">
        <f t="shared" si="508"/>
        <v>#DIV/0!</v>
      </c>
      <c r="DW488" s="61" t="e">
        <f t="shared" si="508"/>
        <v>#DIV/0!</v>
      </c>
      <c r="DX488" s="61" t="e">
        <f t="shared" si="508"/>
        <v>#DIV/0!</v>
      </c>
      <c r="DY488" s="61" t="e">
        <f t="shared" si="508"/>
        <v>#DIV/0!</v>
      </c>
      <c r="DZ488" s="61" t="e">
        <f t="shared" si="512"/>
        <v>#DIV/0!</v>
      </c>
    </row>
    <row r="489" spans="3:130">
      <c r="C489" s="53">
        <v>2039</v>
      </c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>
        <f t="shared" si="536"/>
        <v>0</v>
      </c>
      <c r="X489" s="64">
        <f t="shared" si="537"/>
        <v>0</v>
      </c>
      <c r="Y489" s="64">
        <f t="shared" si="538"/>
        <v>0</v>
      </c>
      <c r="Z489" s="64">
        <f t="shared" si="539"/>
        <v>0</v>
      </c>
      <c r="AA489" s="64">
        <f t="shared" si="540"/>
        <v>0</v>
      </c>
      <c r="AB489" s="64">
        <f t="shared" si="541"/>
        <v>0</v>
      </c>
      <c r="AC489" s="64">
        <f t="shared" si="543"/>
        <v>0</v>
      </c>
      <c r="AD489" s="64">
        <f t="shared" si="544"/>
        <v>0</v>
      </c>
      <c r="AE489" s="64">
        <f t="shared" si="545"/>
        <v>0</v>
      </c>
      <c r="AF489" s="64">
        <f t="shared" si="546"/>
        <v>0</v>
      </c>
      <c r="AG489" s="64">
        <f t="shared" si="547"/>
        <v>0</v>
      </c>
      <c r="AH489" s="64">
        <f t="shared" si="550"/>
        <v>0</v>
      </c>
      <c r="AI489" s="64">
        <f t="shared" si="552"/>
        <v>0</v>
      </c>
      <c r="AJ489" s="64">
        <f t="shared" si="553"/>
        <v>0</v>
      </c>
      <c r="AK489" s="64">
        <f t="shared" si="554"/>
        <v>0</v>
      </c>
      <c r="AL489" s="64">
        <f t="shared" si="555"/>
        <v>0</v>
      </c>
      <c r="AM489" s="64">
        <f t="shared" si="556"/>
        <v>0</v>
      </c>
      <c r="AN489" s="64">
        <f t="shared" si="557"/>
        <v>0</v>
      </c>
      <c r="AO489" s="64">
        <f t="shared" ref="AO489:AO507" si="558">VLOOKUP($C$103,$D$3:$K$63,$A$74,0)*(B452-B451)</f>
        <v>0</v>
      </c>
      <c r="AP489" s="64">
        <f>VLOOKUP($C$104,$D$3:$K$63,$A$74,0)*(B451-B450)</f>
        <v>0</v>
      </c>
      <c r="AQ489" s="64">
        <f>VLOOKUP($C$105,$D$3:$K$63,$A$74,0)*B450</f>
        <v>0</v>
      </c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54">
        <f t="shared" si="510"/>
        <v>0</v>
      </c>
      <c r="BP489" s="53">
        <v>2039</v>
      </c>
      <c r="BQ489" s="61" t="e">
        <f t="shared" si="548"/>
        <v>#DIV/0!</v>
      </c>
      <c r="BR489" s="61" t="e">
        <f t="shared" si="548"/>
        <v>#DIV/0!</v>
      </c>
      <c r="BS489" s="61" t="e">
        <f t="shared" si="548"/>
        <v>#DIV/0!</v>
      </c>
      <c r="BT489" s="61" t="e">
        <f t="shared" si="548"/>
        <v>#DIV/0!</v>
      </c>
      <c r="BU489" s="61" t="e">
        <f t="shared" si="548"/>
        <v>#DIV/0!</v>
      </c>
      <c r="BV489" s="61" t="e">
        <f t="shared" si="548"/>
        <v>#DIV/0!</v>
      </c>
      <c r="BW489" s="61" t="e">
        <f t="shared" si="548"/>
        <v>#DIV/0!</v>
      </c>
      <c r="BX489" s="61" t="e">
        <f t="shared" si="548"/>
        <v>#DIV/0!</v>
      </c>
      <c r="BY489" s="61" t="e">
        <f t="shared" si="548"/>
        <v>#DIV/0!</v>
      </c>
      <c r="BZ489" s="61" t="e">
        <f t="shared" si="548"/>
        <v>#DIV/0!</v>
      </c>
      <c r="CA489" s="61" t="e">
        <f t="shared" si="548"/>
        <v>#DIV/0!</v>
      </c>
      <c r="CB489" s="61" t="e">
        <f t="shared" si="548"/>
        <v>#DIV/0!</v>
      </c>
      <c r="CC489" s="61" t="e">
        <f t="shared" si="548"/>
        <v>#DIV/0!</v>
      </c>
      <c r="CD489" s="61" t="e">
        <f t="shared" si="548"/>
        <v>#DIV/0!</v>
      </c>
      <c r="CE489" s="61" t="e">
        <f t="shared" si="548"/>
        <v>#DIV/0!</v>
      </c>
      <c r="CF489" s="61" t="e">
        <f t="shared" si="548"/>
        <v>#DIV/0!</v>
      </c>
      <c r="CG489" s="61" t="e">
        <f t="shared" si="527"/>
        <v>#DIV/0!</v>
      </c>
      <c r="CH489" s="61" t="e">
        <f t="shared" si="527"/>
        <v>#DIV/0!</v>
      </c>
      <c r="CI489" s="61" t="e">
        <f t="shared" si="527"/>
        <v>#DIV/0!</v>
      </c>
      <c r="CJ489" s="61" t="e">
        <f t="shared" si="527"/>
        <v>#DIV/0!</v>
      </c>
      <c r="CK489" s="61" t="e">
        <f t="shared" si="527"/>
        <v>#DIV/0!</v>
      </c>
      <c r="CL489" s="61" t="e">
        <f t="shared" si="527"/>
        <v>#DIV/0!</v>
      </c>
      <c r="CM489" s="61" t="e">
        <f t="shared" si="527"/>
        <v>#DIV/0!</v>
      </c>
      <c r="CN489" s="61" t="e">
        <f t="shared" si="527"/>
        <v>#DIV/0!</v>
      </c>
      <c r="CO489" s="61" t="e">
        <f t="shared" si="527"/>
        <v>#DIV/0!</v>
      </c>
      <c r="CP489" s="61" t="e">
        <f t="shared" si="527"/>
        <v>#DIV/0!</v>
      </c>
      <c r="CQ489" s="61" t="e">
        <f t="shared" si="527"/>
        <v>#DIV/0!</v>
      </c>
      <c r="CR489" s="61" t="e">
        <f t="shared" si="527"/>
        <v>#DIV/0!</v>
      </c>
      <c r="CS489" s="61" t="e">
        <f t="shared" si="527"/>
        <v>#DIV/0!</v>
      </c>
      <c r="CT489" s="61" t="e">
        <f t="shared" si="527"/>
        <v>#DIV/0!</v>
      </c>
      <c r="CU489" s="61" t="e">
        <f t="shared" si="527"/>
        <v>#DIV/0!</v>
      </c>
      <c r="CV489" s="61" t="e">
        <f t="shared" si="527"/>
        <v>#DIV/0!</v>
      </c>
      <c r="CW489" s="61" t="e">
        <f t="shared" si="542"/>
        <v>#DIV/0!</v>
      </c>
      <c r="CX489" s="61" t="e">
        <f t="shared" si="531"/>
        <v>#DIV/0!</v>
      </c>
      <c r="CY489" s="61" t="e">
        <f t="shared" si="531"/>
        <v>#DIV/0!</v>
      </c>
      <c r="CZ489" s="61" t="e">
        <f t="shared" si="531"/>
        <v>#DIV/0!</v>
      </c>
      <c r="DA489" s="61" t="e">
        <f t="shared" si="531"/>
        <v>#DIV/0!</v>
      </c>
      <c r="DB489" s="61" t="e">
        <f t="shared" si="531"/>
        <v>#DIV/0!</v>
      </c>
      <c r="DC489" s="61" t="e">
        <f>AP489/$BM489</f>
        <v>#DIV/0!</v>
      </c>
      <c r="DD489" s="61" t="e">
        <f t="shared" si="531"/>
        <v>#DIV/0!</v>
      </c>
      <c r="DE489" s="61" t="e">
        <f t="shared" si="531"/>
        <v>#DIV/0!</v>
      </c>
      <c r="DF489" s="61" t="e">
        <f t="shared" si="531"/>
        <v>#DIV/0!</v>
      </c>
      <c r="DG489" s="61" t="e">
        <f t="shared" si="531"/>
        <v>#DIV/0!</v>
      </c>
      <c r="DH489" s="61" t="e">
        <f t="shared" si="531"/>
        <v>#DIV/0!</v>
      </c>
      <c r="DI489" s="61" t="e">
        <f t="shared" si="531"/>
        <v>#DIV/0!</v>
      </c>
      <c r="DJ489" s="61" t="e">
        <f t="shared" si="531"/>
        <v>#DIV/0!</v>
      </c>
      <c r="DK489" s="61" t="e">
        <f t="shared" si="531"/>
        <v>#DIV/0!</v>
      </c>
      <c r="DL489" s="61" t="e">
        <f t="shared" si="531"/>
        <v>#DIV/0!</v>
      </c>
      <c r="DM489" s="61" t="e">
        <f t="shared" si="531"/>
        <v>#DIV/0!</v>
      </c>
      <c r="DN489" s="61" t="e">
        <f t="shared" si="551"/>
        <v>#DIV/0!</v>
      </c>
      <c r="DO489" s="61" t="e">
        <f t="shared" si="551"/>
        <v>#DIV/0!</v>
      </c>
      <c r="DP489" s="61" t="e">
        <f t="shared" si="551"/>
        <v>#DIV/0!</v>
      </c>
      <c r="DQ489" s="61" t="e">
        <f t="shared" si="549"/>
        <v>#DIV/0!</v>
      </c>
      <c r="DR489" s="61" t="e">
        <f t="shared" si="549"/>
        <v>#DIV/0!</v>
      </c>
      <c r="DS489" s="61" t="e">
        <f t="shared" si="529"/>
        <v>#DIV/0!</v>
      </c>
      <c r="DT489" s="61" t="e">
        <f t="shared" si="508"/>
        <v>#DIV/0!</v>
      </c>
      <c r="DU489" s="61" t="e">
        <f t="shared" si="508"/>
        <v>#DIV/0!</v>
      </c>
      <c r="DV489" s="61" t="e">
        <f t="shared" si="508"/>
        <v>#DIV/0!</v>
      </c>
      <c r="DW489" s="61" t="e">
        <f t="shared" si="508"/>
        <v>#DIV/0!</v>
      </c>
      <c r="DX489" s="61" t="e">
        <f t="shared" si="508"/>
        <v>#DIV/0!</v>
      </c>
      <c r="DY489" s="61" t="e">
        <f t="shared" si="508"/>
        <v>#DIV/0!</v>
      </c>
      <c r="DZ489" s="61" t="e">
        <f t="shared" si="512"/>
        <v>#DIV/0!</v>
      </c>
    </row>
    <row r="490" spans="3:130">
      <c r="C490" s="53">
        <v>2040</v>
      </c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>
        <f t="shared" si="537"/>
        <v>0</v>
      </c>
      <c r="Y490" s="64">
        <f t="shared" si="538"/>
        <v>0</v>
      </c>
      <c r="Z490" s="64">
        <f t="shared" si="539"/>
        <v>0</v>
      </c>
      <c r="AA490" s="64">
        <f t="shared" si="540"/>
        <v>0</v>
      </c>
      <c r="AB490" s="64">
        <f t="shared" si="541"/>
        <v>0</v>
      </c>
      <c r="AC490" s="64">
        <f t="shared" si="543"/>
        <v>0</v>
      </c>
      <c r="AD490" s="64">
        <f t="shared" si="544"/>
        <v>0</v>
      </c>
      <c r="AE490" s="64">
        <f t="shared" si="545"/>
        <v>0</v>
      </c>
      <c r="AF490" s="64">
        <f t="shared" si="546"/>
        <v>0</v>
      </c>
      <c r="AG490" s="64">
        <f t="shared" si="547"/>
        <v>0</v>
      </c>
      <c r="AH490" s="64">
        <f t="shared" si="550"/>
        <v>0</v>
      </c>
      <c r="AI490" s="64">
        <f t="shared" si="552"/>
        <v>0</v>
      </c>
      <c r="AJ490" s="64">
        <f t="shared" si="553"/>
        <v>0</v>
      </c>
      <c r="AK490" s="64">
        <f t="shared" si="554"/>
        <v>0</v>
      </c>
      <c r="AL490" s="64">
        <f t="shared" si="555"/>
        <v>0</v>
      </c>
      <c r="AM490" s="64">
        <f t="shared" si="556"/>
        <v>0</v>
      </c>
      <c r="AN490" s="64">
        <f t="shared" si="557"/>
        <v>0</v>
      </c>
      <c r="AO490" s="64">
        <f t="shared" si="558"/>
        <v>0</v>
      </c>
      <c r="AP490" s="64">
        <f t="shared" ref="AP490:AP508" si="559">VLOOKUP($C$104,$D$3:$K$63,$A$74,0)*(B452-B451)</f>
        <v>0</v>
      </c>
      <c r="AQ490" s="64">
        <f>VLOOKUP($C$105,$D$3:$K$63,$A$74,0)*(B451-B450)</f>
        <v>0</v>
      </c>
      <c r="AR490" s="64">
        <f>VLOOKUP($C$106,$D$3:$K$63,$A$74,0)*B450</f>
        <v>0</v>
      </c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54">
        <f t="shared" si="510"/>
        <v>0</v>
      </c>
      <c r="BP490" s="53">
        <v>2040</v>
      </c>
      <c r="BQ490" s="61" t="e">
        <f t="shared" si="548"/>
        <v>#DIV/0!</v>
      </c>
      <c r="BR490" s="61" t="e">
        <f t="shared" si="548"/>
        <v>#DIV/0!</v>
      </c>
      <c r="BS490" s="61" t="e">
        <f t="shared" si="548"/>
        <v>#DIV/0!</v>
      </c>
      <c r="BT490" s="61" t="e">
        <f t="shared" si="548"/>
        <v>#DIV/0!</v>
      </c>
      <c r="BU490" s="61" t="e">
        <f t="shared" si="548"/>
        <v>#DIV/0!</v>
      </c>
      <c r="BV490" s="61" t="e">
        <f t="shared" si="548"/>
        <v>#DIV/0!</v>
      </c>
      <c r="BW490" s="61" t="e">
        <f t="shared" si="548"/>
        <v>#DIV/0!</v>
      </c>
      <c r="BX490" s="61" t="e">
        <f t="shared" si="548"/>
        <v>#DIV/0!</v>
      </c>
      <c r="BY490" s="61" t="e">
        <f t="shared" si="548"/>
        <v>#DIV/0!</v>
      </c>
      <c r="BZ490" s="61" t="e">
        <f t="shared" si="548"/>
        <v>#DIV/0!</v>
      </c>
      <c r="CA490" s="61" t="e">
        <f t="shared" si="548"/>
        <v>#DIV/0!</v>
      </c>
      <c r="CB490" s="61" t="e">
        <f t="shared" si="548"/>
        <v>#DIV/0!</v>
      </c>
      <c r="CC490" s="61" t="e">
        <f t="shared" si="548"/>
        <v>#DIV/0!</v>
      </c>
      <c r="CD490" s="61" t="e">
        <f t="shared" si="548"/>
        <v>#DIV/0!</v>
      </c>
      <c r="CE490" s="61" t="e">
        <f t="shared" si="548"/>
        <v>#DIV/0!</v>
      </c>
      <c r="CF490" s="61" t="e">
        <f t="shared" si="548"/>
        <v>#DIV/0!</v>
      </c>
      <c r="CG490" s="61" t="e">
        <f t="shared" si="527"/>
        <v>#DIV/0!</v>
      </c>
      <c r="CH490" s="61" t="e">
        <f t="shared" si="527"/>
        <v>#DIV/0!</v>
      </c>
      <c r="CI490" s="61" t="e">
        <f t="shared" si="527"/>
        <v>#DIV/0!</v>
      </c>
      <c r="CJ490" s="61" t="e">
        <f t="shared" si="527"/>
        <v>#DIV/0!</v>
      </c>
      <c r="CK490" s="61" t="e">
        <f t="shared" si="527"/>
        <v>#DIV/0!</v>
      </c>
      <c r="CL490" s="61" t="e">
        <f t="shared" si="527"/>
        <v>#DIV/0!</v>
      </c>
      <c r="CM490" s="61" t="e">
        <f t="shared" si="527"/>
        <v>#DIV/0!</v>
      </c>
      <c r="CN490" s="61" t="e">
        <f t="shared" si="527"/>
        <v>#DIV/0!</v>
      </c>
      <c r="CO490" s="61" t="e">
        <f t="shared" si="527"/>
        <v>#DIV/0!</v>
      </c>
      <c r="CP490" s="61" t="e">
        <f t="shared" si="527"/>
        <v>#DIV/0!</v>
      </c>
      <c r="CQ490" s="61" t="e">
        <f t="shared" si="527"/>
        <v>#DIV/0!</v>
      </c>
      <c r="CR490" s="61" t="e">
        <f t="shared" si="527"/>
        <v>#DIV/0!</v>
      </c>
      <c r="CS490" s="61" t="e">
        <f t="shared" si="527"/>
        <v>#DIV/0!</v>
      </c>
      <c r="CT490" s="61" t="e">
        <f t="shared" si="527"/>
        <v>#DIV/0!</v>
      </c>
      <c r="CU490" s="61" t="e">
        <f t="shared" si="527"/>
        <v>#DIV/0!</v>
      </c>
      <c r="CV490" s="61" t="e">
        <f t="shared" si="527"/>
        <v>#DIV/0!</v>
      </c>
      <c r="CW490" s="61" t="e">
        <f t="shared" si="542"/>
        <v>#DIV/0!</v>
      </c>
      <c r="CX490" s="61" t="e">
        <f t="shared" si="531"/>
        <v>#DIV/0!</v>
      </c>
      <c r="CY490" s="61" t="e">
        <f t="shared" si="531"/>
        <v>#DIV/0!</v>
      </c>
      <c r="CZ490" s="61" t="e">
        <f t="shared" si="531"/>
        <v>#DIV/0!</v>
      </c>
      <c r="DA490" s="61" t="e">
        <f t="shared" si="531"/>
        <v>#DIV/0!</v>
      </c>
      <c r="DB490" s="61" t="e">
        <f t="shared" si="531"/>
        <v>#DIV/0!</v>
      </c>
      <c r="DC490" s="61" t="e">
        <f>AP489/$BM490</f>
        <v>#DIV/0!</v>
      </c>
      <c r="DD490" s="61" t="e">
        <f t="shared" si="531"/>
        <v>#DIV/0!</v>
      </c>
      <c r="DE490" s="61" t="e">
        <f t="shared" si="531"/>
        <v>#DIV/0!</v>
      </c>
      <c r="DF490" s="61" t="e">
        <f t="shared" si="531"/>
        <v>#DIV/0!</v>
      </c>
      <c r="DG490" s="61" t="e">
        <f t="shared" si="531"/>
        <v>#DIV/0!</v>
      </c>
      <c r="DH490" s="61" t="e">
        <f t="shared" si="531"/>
        <v>#DIV/0!</v>
      </c>
      <c r="DI490" s="61" t="e">
        <f t="shared" si="531"/>
        <v>#DIV/0!</v>
      </c>
      <c r="DJ490" s="61" t="e">
        <f t="shared" si="531"/>
        <v>#DIV/0!</v>
      </c>
      <c r="DK490" s="61" t="e">
        <f t="shared" si="531"/>
        <v>#DIV/0!</v>
      </c>
      <c r="DL490" s="61" t="e">
        <f t="shared" si="531"/>
        <v>#DIV/0!</v>
      </c>
      <c r="DM490" s="61" t="e">
        <f t="shared" si="531"/>
        <v>#DIV/0!</v>
      </c>
      <c r="DN490" s="61" t="e">
        <f t="shared" si="551"/>
        <v>#DIV/0!</v>
      </c>
      <c r="DO490" s="61" t="e">
        <f t="shared" si="551"/>
        <v>#DIV/0!</v>
      </c>
      <c r="DP490" s="61" t="e">
        <f t="shared" si="551"/>
        <v>#DIV/0!</v>
      </c>
      <c r="DQ490" s="61" t="e">
        <f t="shared" si="549"/>
        <v>#DIV/0!</v>
      </c>
      <c r="DR490" s="61" t="e">
        <f t="shared" si="549"/>
        <v>#DIV/0!</v>
      </c>
      <c r="DS490" s="61" t="e">
        <f t="shared" si="529"/>
        <v>#DIV/0!</v>
      </c>
      <c r="DT490" s="61" t="e">
        <f t="shared" si="508"/>
        <v>#DIV/0!</v>
      </c>
      <c r="DU490" s="61" t="e">
        <f t="shared" si="508"/>
        <v>#DIV/0!</v>
      </c>
      <c r="DV490" s="61" t="e">
        <f t="shared" si="508"/>
        <v>#DIV/0!</v>
      </c>
      <c r="DW490" s="61" t="e">
        <f t="shared" si="508"/>
        <v>#DIV/0!</v>
      </c>
      <c r="DX490" s="61" t="e">
        <f t="shared" si="508"/>
        <v>#DIV/0!</v>
      </c>
      <c r="DY490" s="61" t="e">
        <f t="shared" si="508"/>
        <v>#DIV/0!</v>
      </c>
      <c r="DZ490" s="61" t="e">
        <f t="shared" ref="DZ490:DZ510" si="560">SUM(BQ490:DY490)</f>
        <v>#DIV/0!</v>
      </c>
    </row>
    <row r="491" spans="3:130">
      <c r="C491" s="53">
        <v>2041</v>
      </c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>
        <f t="shared" si="538"/>
        <v>0</v>
      </c>
      <c r="Z491" s="64">
        <f t="shared" si="539"/>
        <v>0</v>
      </c>
      <c r="AA491" s="64">
        <f t="shared" si="540"/>
        <v>0</v>
      </c>
      <c r="AB491" s="64">
        <f t="shared" si="541"/>
        <v>0</v>
      </c>
      <c r="AC491" s="64">
        <f t="shared" si="543"/>
        <v>0</v>
      </c>
      <c r="AD491" s="64">
        <f t="shared" si="544"/>
        <v>0</v>
      </c>
      <c r="AE491" s="64">
        <f t="shared" si="545"/>
        <v>0</v>
      </c>
      <c r="AF491" s="64">
        <f t="shared" si="546"/>
        <v>0</v>
      </c>
      <c r="AG491" s="64">
        <f t="shared" si="547"/>
        <v>0</v>
      </c>
      <c r="AH491" s="64">
        <f t="shared" si="550"/>
        <v>0</v>
      </c>
      <c r="AI491" s="64">
        <f t="shared" si="552"/>
        <v>0</v>
      </c>
      <c r="AJ491" s="64">
        <f t="shared" si="553"/>
        <v>0</v>
      </c>
      <c r="AK491" s="64">
        <f t="shared" si="554"/>
        <v>0</v>
      </c>
      <c r="AL491" s="64">
        <f t="shared" si="555"/>
        <v>0</v>
      </c>
      <c r="AM491" s="64">
        <f t="shared" si="556"/>
        <v>0</v>
      </c>
      <c r="AN491" s="64">
        <f t="shared" si="557"/>
        <v>0</v>
      </c>
      <c r="AO491" s="64">
        <f t="shared" si="558"/>
        <v>0</v>
      </c>
      <c r="AP491" s="64">
        <f t="shared" si="559"/>
        <v>0</v>
      </c>
      <c r="AQ491" s="64">
        <f t="shared" ref="AQ491:AQ509" si="561">VLOOKUP($C$105,$D$3:$K$63,$A$74,0)*(B452-B451)</f>
        <v>0</v>
      </c>
      <c r="AR491" s="64">
        <f>VLOOKUP($C$106,$D$3:$K$63,$A$74,0)*(B451-B450)</f>
        <v>0</v>
      </c>
      <c r="AS491" s="64">
        <f>VLOOKUP($C$107,$D$3:$K$63,$A$74,0)*B450</f>
        <v>0</v>
      </c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54">
        <f t="shared" si="510"/>
        <v>0</v>
      </c>
      <c r="BP491" s="53">
        <v>2041</v>
      </c>
      <c r="BQ491" s="61" t="e">
        <f t="shared" si="548"/>
        <v>#DIV/0!</v>
      </c>
      <c r="BR491" s="61" t="e">
        <f t="shared" si="548"/>
        <v>#DIV/0!</v>
      </c>
      <c r="BS491" s="61" t="e">
        <f t="shared" si="548"/>
        <v>#DIV/0!</v>
      </c>
      <c r="BT491" s="61" t="e">
        <f t="shared" si="548"/>
        <v>#DIV/0!</v>
      </c>
      <c r="BU491" s="61" t="e">
        <f t="shared" si="548"/>
        <v>#DIV/0!</v>
      </c>
      <c r="BV491" s="61" t="e">
        <f t="shared" si="548"/>
        <v>#DIV/0!</v>
      </c>
      <c r="BW491" s="61" t="e">
        <f t="shared" si="548"/>
        <v>#DIV/0!</v>
      </c>
      <c r="BX491" s="61" t="e">
        <f t="shared" si="548"/>
        <v>#DIV/0!</v>
      </c>
      <c r="BY491" s="61" t="e">
        <f t="shared" si="548"/>
        <v>#DIV/0!</v>
      </c>
      <c r="BZ491" s="61" t="e">
        <f t="shared" si="548"/>
        <v>#DIV/0!</v>
      </c>
      <c r="CA491" s="61" t="e">
        <f t="shared" si="548"/>
        <v>#DIV/0!</v>
      </c>
      <c r="CB491" s="61" t="e">
        <f t="shared" si="548"/>
        <v>#DIV/0!</v>
      </c>
      <c r="CC491" s="61" t="e">
        <f t="shared" si="548"/>
        <v>#DIV/0!</v>
      </c>
      <c r="CD491" s="61" t="e">
        <f t="shared" si="548"/>
        <v>#DIV/0!</v>
      </c>
      <c r="CE491" s="61" t="e">
        <f t="shared" si="548"/>
        <v>#DIV/0!</v>
      </c>
      <c r="CF491" s="61" t="e">
        <f t="shared" si="548"/>
        <v>#DIV/0!</v>
      </c>
      <c r="CG491" s="61" t="e">
        <f t="shared" si="527"/>
        <v>#DIV/0!</v>
      </c>
      <c r="CH491" s="61" t="e">
        <f t="shared" si="527"/>
        <v>#DIV/0!</v>
      </c>
      <c r="CI491" s="61" t="e">
        <f t="shared" si="527"/>
        <v>#DIV/0!</v>
      </c>
      <c r="CJ491" s="61" t="e">
        <f t="shared" si="527"/>
        <v>#DIV/0!</v>
      </c>
      <c r="CK491" s="61" t="e">
        <f t="shared" si="527"/>
        <v>#DIV/0!</v>
      </c>
      <c r="CL491" s="61" t="e">
        <f t="shared" ref="CL491:CV510" si="562">Y491/$BM491</f>
        <v>#DIV/0!</v>
      </c>
      <c r="CM491" s="61" t="e">
        <f t="shared" si="562"/>
        <v>#DIV/0!</v>
      </c>
      <c r="CN491" s="61" t="e">
        <f t="shared" si="562"/>
        <v>#DIV/0!</v>
      </c>
      <c r="CO491" s="61" t="e">
        <f t="shared" si="562"/>
        <v>#DIV/0!</v>
      </c>
      <c r="CP491" s="61" t="e">
        <f t="shared" si="562"/>
        <v>#DIV/0!</v>
      </c>
      <c r="CQ491" s="61" t="e">
        <f t="shared" si="562"/>
        <v>#DIV/0!</v>
      </c>
      <c r="CR491" s="61" t="e">
        <f t="shared" si="562"/>
        <v>#DIV/0!</v>
      </c>
      <c r="CS491" s="61" t="e">
        <f t="shared" si="562"/>
        <v>#DIV/0!</v>
      </c>
      <c r="CT491" s="61" t="e">
        <f t="shared" si="562"/>
        <v>#DIV/0!</v>
      </c>
      <c r="CU491" s="61" t="e">
        <f t="shared" si="562"/>
        <v>#DIV/0!</v>
      </c>
      <c r="CV491" s="61" t="e">
        <f t="shared" si="562"/>
        <v>#DIV/0!</v>
      </c>
      <c r="CW491" s="61" t="e">
        <f t="shared" si="542"/>
        <v>#DIV/0!</v>
      </c>
      <c r="CX491" s="61" t="e">
        <f t="shared" si="531"/>
        <v>#DIV/0!</v>
      </c>
      <c r="CY491" s="61" t="e">
        <f t="shared" si="531"/>
        <v>#DIV/0!</v>
      </c>
      <c r="CZ491" s="61" t="e">
        <f t="shared" si="531"/>
        <v>#DIV/0!</v>
      </c>
      <c r="DA491" s="61" t="e">
        <f t="shared" si="531"/>
        <v>#DIV/0!</v>
      </c>
      <c r="DB491" s="61" t="e">
        <f t="shared" si="531"/>
        <v>#DIV/0!</v>
      </c>
      <c r="DC491" s="61" t="e">
        <f t="shared" si="531"/>
        <v>#DIV/0!</v>
      </c>
      <c r="DD491" s="61" t="e">
        <f t="shared" si="531"/>
        <v>#DIV/0!</v>
      </c>
      <c r="DE491" s="61" t="e">
        <f t="shared" si="531"/>
        <v>#DIV/0!</v>
      </c>
      <c r="DF491" s="61" t="e">
        <f t="shared" si="531"/>
        <v>#DIV/0!</v>
      </c>
      <c r="DG491" s="61" t="e">
        <f t="shared" si="531"/>
        <v>#DIV/0!</v>
      </c>
      <c r="DH491" s="61" t="e">
        <f t="shared" si="531"/>
        <v>#DIV/0!</v>
      </c>
      <c r="DI491" s="61" t="e">
        <f t="shared" si="531"/>
        <v>#DIV/0!</v>
      </c>
      <c r="DJ491" s="61" t="e">
        <f t="shared" si="531"/>
        <v>#DIV/0!</v>
      </c>
      <c r="DK491" s="61" t="e">
        <f t="shared" si="531"/>
        <v>#DIV/0!</v>
      </c>
      <c r="DL491" s="61" t="e">
        <f t="shared" si="531"/>
        <v>#DIV/0!</v>
      </c>
      <c r="DM491" s="61" t="e">
        <f t="shared" si="531"/>
        <v>#DIV/0!</v>
      </c>
      <c r="DN491" s="61" t="e">
        <f t="shared" si="551"/>
        <v>#DIV/0!</v>
      </c>
      <c r="DO491" s="61" t="e">
        <f t="shared" si="551"/>
        <v>#DIV/0!</v>
      </c>
      <c r="DP491" s="61" t="e">
        <f t="shared" si="551"/>
        <v>#DIV/0!</v>
      </c>
      <c r="DQ491" s="61" t="e">
        <f t="shared" si="549"/>
        <v>#DIV/0!</v>
      </c>
      <c r="DR491" s="61" t="e">
        <f t="shared" si="549"/>
        <v>#DIV/0!</v>
      </c>
      <c r="DS491" s="61" t="e">
        <f t="shared" si="529"/>
        <v>#DIV/0!</v>
      </c>
      <c r="DT491" s="61" t="e">
        <f t="shared" si="508"/>
        <v>#DIV/0!</v>
      </c>
      <c r="DU491" s="61" t="e">
        <f t="shared" si="508"/>
        <v>#DIV/0!</v>
      </c>
      <c r="DV491" s="61" t="e">
        <f t="shared" si="508"/>
        <v>#DIV/0!</v>
      </c>
      <c r="DW491" s="61" t="e">
        <f t="shared" si="508"/>
        <v>#DIV/0!</v>
      </c>
      <c r="DX491" s="61" t="e">
        <f t="shared" si="508"/>
        <v>#DIV/0!</v>
      </c>
      <c r="DY491" s="61" t="e">
        <f t="shared" si="508"/>
        <v>#DIV/0!</v>
      </c>
      <c r="DZ491" s="61" t="e">
        <f t="shared" si="560"/>
        <v>#DIV/0!</v>
      </c>
    </row>
    <row r="492" spans="3:130">
      <c r="C492" s="53">
        <v>2042</v>
      </c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>
        <f t="shared" si="539"/>
        <v>0</v>
      </c>
      <c r="AA492" s="64">
        <f t="shared" si="540"/>
        <v>0</v>
      </c>
      <c r="AB492" s="64">
        <f t="shared" si="541"/>
        <v>0</v>
      </c>
      <c r="AC492" s="64">
        <f t="shared" si="543"/>
        <v>0</v>
      </c>
      <c r="AD492" s="64">
        <f t="shared" si="544"/>
        <v>0</v>
      </c>
      <c r="AE492" s="64">
        <f t="shared" si="545"/>
        <v>0</v>
      </c>
      <c r="AF492" s="64">
        <f t="shared" si="546"/>
        <v>0</v>
      </c>
      <c r="AG492" s="64">
        <f t="shared" si="547"/>
        <v>0</v>
      </c>
      <c r="AH492" s="64">
        <f t="shared" si="550"/>
        <v>0</v>
      </c>
      <c r="AI492" s="64">
        <f t="shared" si="552"/>
        <v>0</v>
      </c>
      <c r="AJ492" s="64">
        <f t="shared" si="553"/>
        <v>0</v>
      </c>
      <c r="AK492" s="64">
        <f t="shared" si="554"/>
        <v>0</v>
      </c>
      <c r="AL492" s="64">
        <f t="shared" si="555"/>
        <v>0</v>
      </c>
      <c r="AM492" s="64">
        <f t="shared" si="556"/>
        <v>0</v>
      </c>
      <c r="AN492" s="64">
        <f t="shared" si="557"/>
        <v>0</v>
      </c>
      <c r="AO492" s="64">
        <f t="shared" si="558"/>
        <v>0</v>
      </c>
      <c r="AP492" s="64">
        <f t="shared" si="559"/>
        <v>0</v>
      </c>
      <c r="AQ492" s="64">
        <f t="shared" si="561"/>
        <v>0</v>
      </c>
      <c r="AR492" s="64">
        <f t="shared" ref="AR492:AR510" si="563">VLOOKUP($C$106,$D$3:$K$63,$A$74,0)*(B452-B451)</f>
        <v>0</v>
      </c>
      <c r="AS492" s="64">
        <f>VLOOKUP($C$107,$D$3:$K$63,$A$74,0)*(B451-B450)</f>
        <v>0</v>
      </c>
      <c r="AT492" s="64">
        <f>VLOOKUP($C$108,$D$3:$K$63,$A$74,0)*B450</f>
        <v>0</v>
      </c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54">
        <f t="shared" si="510"/>
        <v>0</v>
      </c>
      <c r="BP492" s="53">
        <v>2042</v>
      </c>
      <c r="BQ492" s="61" t="e">
        <f t="shared" si="548"/>
        <v>#DIV/0!</v>
      </c>
      <c r="BR492" s="61" t="e">
        <f t="shared" si="548"/>
        <v>#DIV/0!</v>
      </c>
      <c r="BS492" s="61" t="e">
        <f t="shared" si="548"/>
        <v>#DIV/0!</v>
      </c>
      <c r="BT492" s="61" t="e">
        <f t="shared" si="548"/>
        <v>#DIV/0!</v>
      </c>
      <c r="BU492" s="61" t="e">
        <f t="shared" si="548"/>
        <v>#DIV/0!</v>
      </c>
      <c r="BV492" s="61" t="e">
        <f t="shared" si="548"/>
        <v>#DIV/0!</v>
      </c>
      <c r="BW492" s="61" t="e">
        <f t="shared" si="548"/>
        <v>#DIV/0!</v>
      </c>
      <c r="BX492" s="61" t="e">
        <f t="shared" si="548"/>
        <v>#DIV/0!</v>
      </c>
      <c r="BY492" s="61" t="e">
        <f t="shared" si="548"/>
        <v>#DIV/0!</v>
      </c>
      <c r="BZ492" s="61" t="e">
        <f t="shared" si="548"/>
        <v>#DIV/0!</v>
      </c>
      <c r="CA492" s="61" t="e">
        <f t="shared" si="548"/>
        <v>#DIV/0!</v>
      </c>
      <c r="CB492" s="61" t="e">
        <f t="shared" si="548"/>
        <v>#DIV/0!</v>
      </c>
      <c r="CC492" s="61" t="e">
        <f t="shared" si="548"/>
        <v>#DIV/0!</v>
      </c>
      <c r="CD492" s="61" t="e">
        <f t="shared" si="548"/>
        <v>#DIV/0!</v>
      </c>
      <c r="CE492" s="61" t="e">
        <f t="shared" si="548"/>
        <v>#DIV/0!</v>
      </c>
      <c r="CF492" s="61" t="e">
        <f t="shared" si="548"/>
        <v>#DIV/0!</v>
      </c>
      <c r="CG492" s="61" t="e">
        <f t="shared" ref="CG492:CK510" si="564">T492/$BM492</f>
        <v>#DIV/0!</v>
      </c>
      <c r="CH492" s="61" t="e">
        <f t="shared" si="564"/>
        <v>#DIV/0!</v>
      </c>
      <c r="CI492" s="61" t="e">
        <f t="shared" si="564"/>
        <v>#DIV/0!</v>
      </c>
      <c r="CJ492" s="61" t="e">
        <f t="shared" si="564"/>
        <v>#DIV/0!</v>
      </c>
      <c r="CK492" s="61" t="e">
        <f t="shared" si="564"/>
        <v>#DIV/0!</v>
      </c>
      <c r="CL492" s="61" t="e">
        <f t="shared" si="562"/>
        <v>#DIV/0!</v>
      </c>
      <c r="CM492" s="61" t="e">
        <f t="shared" si="562"/>
        <v>#DIV/0!</v>
      </c>
      <c r="CN492" s="61" t="e">
        <f t="shared" si="562"/>
        <v>#DIV/0!</v>
      </c>
      <c r="CO492" s="61" t="e">
        <f t="shared" si="562"/>
        <v>#DIV/0!</v>
      </c>
      <c r="CP492" s="61" t="e">
        <f t="shared" si="562"/>
        <v>#DIV/0!</v>
      </c>
      <c r="CQ492" s="61" t="e">
        <f t="shared" si="562"/>
        <v>#DIV/0!</v>
      </c>
      <c r="CR492" s="61" t="e">
        <f t="shared" si="562"/>
        <v>#DIV/0!</v>
      </c>
      <c r="CS492" s="61" t="e">
        <f t="shared" si="562"/>
        <v>#DIV/0!</v>
      </c>
      <c r="CT492" s="61" t="e">
        <f t="shared" si="562"/>
        <v>#DIV/0!</v>
      </c>
      <c r="CU492" s="61" t="e">
        <f t="shared" si="562"/>
        <v>#DIV/0!</v>
      </c>
      <c r="CV492" s="61" t="e">
        <f t="shared" si="562"/>
        <v>#DIV/0!</v>
      </c>
      <c r="CW492" s="61" t="e">
        <f t="shared" si="542"/>
        <v>#DIV/0!</v>
      </c>
      <c r="CX492" s="61" t="e">
        <f t="shared" si="531"/>
        <v>#DIV/0!</v>
      </c>
      <c r="CY492" s="61" t="e">
        <f t="shared" si="531"/>
        <v>#DIV/0!</v>
      </c>
      <c r="CZ492" s="61" t="e">
        <f t="shared" si="531"/>
        <v>#DIV/0!</v>
      </c>
      <c r="DA492" s="61" t="e">
        <f t="shared" si="531"/>
        <v>#DIV/0!</v>
      </c>
      <c r="DB492" s="61" t="e">
        <f t="shared" si="531"/>
        <v>#DIV/0!</v>
      </c>
      <c r="DC492" s="61" t="e">
        <f t="shared" si="531"/>
        <v>#DIV/0!</v>
      </c>
      <c r="DD492" s="61" t="e">
        <f t="shared" si="531"/>
        <v>#DIV/0!</v>
      </c>
      <c r="DE492" s="61" t="e">
        <f t="shared" si="531"/>
        <v>#DIV/0!</v>
      </c>
      <c r="DF492" s="61" t="e">
        <f t="shared" si="531"/>
        <v>#DIV/0!</v>
      </c>
      <c r="DG492" s="61" t="e">
        <f t="shared" si="531"/>
        <v>#DIV/0!</v>
      </c>
      <c r="DH492" s="61" t="e">
        <f t="shared" si="531"/>
        <v>#DIV/0!</v>
      </c>
      <c r="DI492" s="61" t="e">
        <f t="shared" si="531"/>
        <v>#DIV/0!</v>
      </c>
      <c r="DJ492" s="61" t="e">
        <f t="shared" si="531"/>
        <v>#DIV/0!</v>
      </c>
      <c r="DK492" s="61" t="e">
        <f t="shared" si="531"/>
        <v>#DIV/0!</v>
      </c>
      <c r="DL492" s="61" t="e">
        <f t="shared" si="531"/>
        <v>#DIV/0!</v>
      </c>
      <c r="DM492" s="61" t="e">
        <f t="shared" si="531"/>
        <v>#DIV/0!</v>
      </c>
      <c r="DN492" s="61" t="e">
        <f t="shared" si="551"/>
        <v>#DIV/0!</v>
      </c>
      <c r="DO492" s="61" t="e">
        <f t="shared" si="551"/>
        <v>#DIV/0!</v>
      </c>
      <c r="DP492" s="61" t="e">
        <f t="shared" si="551"/>
        <v>#DIV/0!</v>
      </c>
      <c r="DQ492" s="61" t="e">
        <f t="shared" si="549"/>
        <v>#DIV/0!</v>
      </c>
      <c r="DR492" s="61" t="e">
        <f t="shared" si="549"/>
        <v>#DIV/0!</v>
      </c>
      <c r="DS492" s="61" t="e">
        <f t="shared" si="529"/>
        <v>#DIV/0!</v>
      </c>
      <c r="DT492" s="61" t="e">
        <f t="shared" si="508"/>
        <v>#DIV/0!</v>
      </c>
      <c r="DU492" s="61" t="e">
        <f t="shared" si="508"/>
        <v>#DIV/0!</v>
      </c>
      <c r="DV492" s="61" t="e">
        <f t="shared" si="508"/>
        <v>#DIV/0!</v>
      </c>
      <c r="DW492" s="61" t="e">
        <f t="shared" ref="DW492:DY510" si="565">BJ492/$BM492</f>
        <v>#DIV/0!</v>
      </c>
      <c r="DX492" s="61" t="e">
        <f t="shared" si="565"/>
        <v>#DIV/0!</v>
      </c>
      <c r="DY492" s="61" t="e">
        <f t="shared" si="565"/>
        <v>#DIV/0!</v>
      </c>
      <c r="DZ492" s="61" t="e">
        <f t="shared" si="560"/>
        <v>#DIV/0!</v>
      </c>
    </row>
    <row r="493" spans="3:130">
      <c r="C493" s="53">
        <v>2043</v>
      </c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>
        <f t="shared" si="540"/>
        <v>0</v>
      </c>
      <c r="AB493" s="64">
        <f t="shared" si="541"/>
        <v>0</v>
      </c>
      <c r="AC493" s="64">
        <f t="shared" si="543"/>
        <v>0</v>
      </c>
      <c r="AD493" s="64">
        <f t="shared" si="544"/>
        <v>0</v>
      </c>
      <c r="AE493" s="64">
        <f t="shared" si="545"/>
        <v>0</v>
      </c>
      <c r="AF493" s="64">
        <f t="shared" si="546"/>
        <v>0</v>
      </c>
      <c r="AG493" s="64">
        <f t="shared" si="547"/>
        <v>0</v>
      </c>
      <c r="AH493" s="64">
        <f t="shared" si="550"/>
        <v>0</v>
      </c>
      <c r="AI493" s="64">
        <f t="shared" si="552"/>
        <v>0</v>
      </c>
      <c r="AJ493" s="64">
        <f t="shared" si="553"/>
        <v>0</v>
      </c>
      <c r="AK493" s="64">
        <f t="shared" si="554"/>
        <v>0</v>
      </c>
      <c r="AL493" s="64">
        <f t="shared" si="555"/>
        <v>0</v>
      </c>
      <c r="AM493" s="64">
        <f t="shared" si="556"/>
        <v>0</v>
      </c>
      <c r="AN493" s="64">
        <f t="shared" si="557"/>
        <v>0</v>
      </c>
      <c r="AO493" s="64">
        <f t="shared" si="558"/>
        <v>0</v>
      </c>
      <c r="AP493" s="64">
        <f t="shared" si="559"/>
        <v>0</v>
      </c>
      <c r="AQ493" s="64">
        <f t="shared" si="561"/>
        <v>0</v>
      </c>
      <c r="AR493" s="64">
        <f t="shared" si="563"/>
        <v>0</v>
      </c>
      <c r="AS493" s="64">
        <f t="shared" ref="AS493:AS510" si="566">VLOOKUP($C$107,$D$3:$K$63,$A$74,0)*(B452-B451)</f>
        <v>0</v>
      </c>
      <c r="AT493" s="64">
        <f>VLOOKUP($C$108,$D$3:$K$63,$A$74,0)*(B451-B450)</f>
        <v>0</v>
      </c>
      <c r="AU493" s="64">
        <f>VLOOKUP($C$109,$D$3:$K$63,$A$74,0)*B450</f>
        <v>0</v>
      </c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54">
        <f t="shared" si="510"/>
        <v>0</v>
      </c>
      <c r="BP493" s="53">
        <v>2043</v>
      </c>
      <c r="BQ493" s="61" t="e">
        <f t="shared" si="548"/>
        <v>#DIV/0!</v>
      </c>
      <c r="BR493" s="61" t="e">
        <f t="shared" si="548"/>
        <v>#DIV/0!</v>
      </c>
      <c r="BS493" s="61" t="e">
        <f t="shared" si="548"/>
        <v>#DIV/0!</v>
      </c>
      <c r="BT493" s="61" t="e">
        <f t="shared" si="548"/>
        <v>#DIV/0!</v>
      </c>
      <c r="BU493" s="61" t="e">
        <f t="shared" si="548"/>
        <v>#DIV/0!</v>
      </c>
      <c r="BV493" s="61" t="e">
        <f t="shared" si="548"/>
        <v>#DIV/0!</v>
      </c>
      <c r="BW493" s="61" t="e">
        <f t="shared" si="548"/>
        <v>#DIV/0!</v>
      </c>
      <c r="BX493" s="61" t="e">
        <f t="shared" si="548"/>
        <v>#DIV/0!</v>
      </c>
      <c r="BY493" s="61" t="e">
        <f t="shared" si="548"/>
        <v>#DIV/0!</v>
      </c>
      <c r="BZ493" s="61" t="e">
        <f t="shared" si="548"/>
        <v>#DIV/0!</v>
      </c>
      <c r="CA493" s="61" t="e">
        <f t="shared" si="548"/>
        <v>#DIV/0!</v>
      </c>
      <c r="CB493" s="61" t="e">
        <f t="shared" si="548"/>
        <v>#DIV/0!</v>
      </c>
      <c r="CC493" s="61" t="e">
        <f t="shared" si="548"/>
        <v>#DIV/0!</v>
      </c>
      <c r="CD493" s="61" t="e">
        <f t="shared" si="548"/>
        <v>#DIV/0!</v>
      </c>
      <c r="CE493" s="61" t="e">
        <f t="shared" si="548"/>
        <v>#DIV/0!</v>
      </c>
      <c r="CF493" s="61" t="e">
        <f t="shared" si="548"/>
        <v>#DIV/0!</v>
      </c>
      <c r="CG493" s="61" t="e">
        <f t="shared" si="564"/>
        <v>#DIV/0!</v>
      </c>
      <c r="CH493" s="61" t="e">
        <f t="shared" si="564"/>
        <v>#DIV/0!</v>
      </c>
      <c r="CI493" s="61" t="e">
        <f t="shared" si="564"/>
        <v>#DIV/0!</v>
      </c>
      <c r="CJ493" s="61" t="e">
        <f t="shared" si="564"/>
        <v>#DIV/0!</v>
      </c>
      <c r="CK493" s="61" t="e">
        <f t="shared" si="564"/>
        <v>#DIV/0!</v>
      </c>
      <c r="CL493" s="61" t="e">
        <f t="shared" si="562"/>
        <v>#DIV/0!</v>
      </c>
      <c r="CM493" s="61" t="e">
        <f t="shared" si="562"/>
        <v>#DIV/0!</v>
      </c>
      <c r="CN493" s="61" t="e">
        <f t="shared" si="562"/>
        <v>#DIV/0!</v>
      </c>
      <c r="CO493" s="61" t="e">
        <f t="shared" si="562"/>
        <v>#DIV/0!</v>
      </c>
      <c r="CP493" s="61" t="e">
        <f t="shared" si="562"/>
        <v>#DIV/0!</v>
      </c>
      <c r="CQ493" s="61" t="e">
        <f t="shared" si="562"/>
        <v>#DIV/0!</v>
      </c>
      <c r="CR493" s="61" t="e">
        <f t="shared" si="562"/>
        <v>#DIV/0!</v>
      </c>
      <c r="CS493" s="61" t="e">
        <f t="shared" si="562"/>
        <v>#DIV/0!</v>
      </c>
      <c r="CT493" s="61" t="e">
        <f t="shared" si="562"/>
        <v>#DIV/0!</v>
      </c>
      <c r="CU493" s="61" t="e">
        <f t="shared" si="562"/>
        <v>#DIV/0!</v>
      </c>
      <c r="CV493" s="61" t="e">
        <f t="shared" si="562"/>
        <v>#DIV/0!</v>
      </c>
      <c r="CW493" s="61" t="e">
        <f t="shared" si="542"/>
        <v>#DIV/0!</v>
      </c>
      <c r="CX493" s="61" t="e">
        <f t="shared" si="531"/>
        <v>#DIV/0!</v>
      </c>
      <c r="CY493" s="61" t="e">
        <f t="shared" ref="CY493:DM509" si="567">AL493/$BM493</f>
        <v>#DIV/0!</v>
      </c>
      <c r="CZ493" s="61" t="e">
        <f t="shared" si="567"/>
        <v>#DIV/0!</v>
      </c>
      <c r="DA493" s="61" t="e">
        <f t="shared" si="567"/>
        <v>#DIV/0!</v>
      </c>
      <c r="DB493" s="61" t="e">
        <f t="shared" si="567"/>
        <v>#DIV/0!</v>
      </c>
      <c r="DC493" s="61" t="e">
        <f t="shared" si="567"/>
        <v>#DIV/0!</v>
      </c>
      <c r="DD493" s="61" t="e">
        <f t="shared" si="567"/>
        <v>#DIV/0!</v>
      </c>
      <c r="DE493" s="61" t="e">
        <f t="shared" si="567"/>
        <v>#DIV/0!</v>
      </c>
      <c r="DF493" s="61" t="e">
        <f t="shared" si="567"/>
        <v>#DIV/0!</v>
      </c>
      <c r="DG493" s="61" t="e">
        <f t="shared" si="567"/>
        <v>#DIV/0!</v>
      </c>
      <c r="DH493" s="61" t="e">
        <f t="shared" si="567"/>
        <v>#DIV/0!</v>
      </c>
      <c r="DI493" s="61" t="e">
        <f t="shared" si="567"/>
        <v>#DIV/0!</v>
      </c>
      <c r="DJ493" s="61" t="e">
        <f t="shared" si="567"/>
        <v>#DIV/0!</v>
      </c>
      <c r="DK493" s="61" t="e">
        <f t="shared" si="567"/>
        <v>#DIV/0!</v>
      </c>
      <c r="DL493" s="61" t="e">
        <f t="shared" si="567"/>
        <v>#DIV/0!</v>
      </c>
      <c r="DM493" s="61" t="e">
        <f t="shared" si="567"/>
        <v>#DIV/0!</v>
      </c>
      <c r="DN493" s="61" t="e">
        <f t="shared" si="551"/>
        <v>#DIV/0!</v>
      </c>
      <c r="DO493" s="61" t="e">
        <f t="shared" si="551"/>
        <v>#DIV/0!</v>
      </c>
      <c r="DP493" s="61" t="e">
        <f t="shared" si="551"/>
        <v>#DIV/0!</v>
      </c>
      <c r="DQ493" s="61" t="e">
        <f t="shared" si="549"/>
        <v>#DIV/0!</v>
      </c>
      <c r="DR493" s="61" t="e">
        <f t="shared" si="549"/>
        <v>#DIV/0!</v>
      </c>
      <c r="DS493" s="61" t="e">
        <f t="shared" si="529"/>
        <v>#DIV/0!</v>
      </c>
      <c r="DT493" s="61" t="e">
        <f t="shared" si="529"/>
        <v>#DIV/0!</v>
      </c>
      <c r="DU493" s="61" t="e">
        <f t="shared" si="529"/>
        <v>#DIV/0!</v>
      </c>
      <c r="DV493" s="61" t="e">
        <f t="shared" si="529"/>
        <v>#DIV/0!</v>
      </c>
      <c r="DW493" s="61" t="e">
        <f t="shared" si="565"/>
        <v>#DIV/0!</v>
      </c>
      <c r="DX493" s="61" t="e">
        <f t="shared" si="565"/>
        <v>#DIV/0!</v>
      </c>
      <c r="DY493" s="61" t="e">
        <f t="shared" si="565"/>
        <v>#DIV/0!</v>
      </c>
      <c r="DZ493" s="61" t="e">
        <f t="shared" si="560"/>
        <v>#DIV/0!</v>
      </c>
    </row>
    <row r="494" spans="3:130">
      <c r="C494" s="53">
        <v>2044</v>
      </c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>
        <f t="shared" si="541"/>
        <v>0</v>
      </c>
      <c r="AC494" s="64">
        <f t="shared" si="543"/>
        <v>0</v>
      </c>
      <c r="AD494" s="64">
        <f t="shared" si="544"/>
        <v>0</v>
      </c>
      <c r="AE494" s="64">
        <f t="shared" si="545"/>
        <v>0</v>
      </c>
      <c r="AF494" s="64">
        <f t="shared" si="546"/>
        <v>0</v>
      </c>
      <c r="AG494" s="64">
        <f t="shared" si="547"/>
        <v>0</v>
      </c>
      <c r="AH494" s="64">
        <f t="shared" si="550"/>
        <v>0</v>
      </c>
      <c r="AI494" s="64">
        <f t="shared" si="552"/>
        <v>0</v>
      </c>
      <c r="AJ494" s="64">
        <f t="shared" si="553"/>
        <v>0</v>
      </c>
      <c r="AK494" s="64">
        <f t="shared" si="554"/>
        <v>0</v>
      </c>
      <c r="AL494" s="64">
        <f t="shared" si="555"/>
        <v>0</v>
      </c>
      <c r="AM494" s="64">
        <f t="shared" si="556"/>
        <v>0</v>
      </c>
      <c r="AN494" s="64">
        <f t="shared" si="557"/>
        <v>0</v>
      </c>
      <c r="AO494" s="64">
        <f t="shared" si="558"/>
        <v>0</v>
      </c>
      <c r="AP494" s="64">
        <f t="shared" si="559"/>
        <v>0</v>
      </c>
      <c r="AQ494" s="64">
        <f t="shared" si="561"/>
        <v>0</v>
      </c>
      <c r="AR494" s="64">
        <f t="shared" si="563"/>
        <v>0</v>
      </c>
      <c r="AS494" s="64">
        <f t="shared" si="566"/>
        <v>0</v>
      </c>
      <c r="AT494" s="64">
        <f t="shared" ref="AT494:AT510" si="568">VLOOKUP($C$108,$D$3:$K$63,$A$74,0)*(B452-B451)</f>
        <v>0</v>
      </c>
      <c r="AU494" s="64">
        <f>VLOOKUP($C$109,$D$3:$K$63,$A$74,0)*(B451-B450)</f>
        <v>0</v>
      </c>
      <c r="AV494" s="64">
        <f>VLOOKUP($C$110,$D$3:$K$63,$A$74,0)*B450</f>
        <v>0</v>
      </c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54">
        <f t="shared" si="510"/>
        <v>0</v>
      </c>
      <c r="BP494" s="53">
        <v>2044</v>
      </c>
      <c r="BQ494" s="61" t="e">
        <f t="shared" si="548"/>
        <v>#DIV/0!</v>
      </c>
      <c r="BR494" s="61" t="e">
        <f t="shared" si="548"/>
        <v>#DIV/0!</v>
      </c>
      <c r="BS494" s="61" t="e">
        <f t="shared" si="548"/>
        <v>#DIV/0!</v>
      </c>
      <c r="BT494" s="61" t="e">
        <f t="shared" si="548"/>
        <v>#DIV/0!</v>
      </c>
      <c r="BU494" s="61" t="e">
        <f t="shared" si="548"/>
        <v>#DIV/0!</v>
      </c>
      <c r="BV494" s="61" t="e">
        <f t="shared" si="548"/>
        <v>#DIV/0!</v>
      </c>
      <c r="BW494" s="61" t="e">
        <f t="shared" si="548"/>
        <v>#DIV/0!</v>
      </c>
      <c r="BX494" s="61" t="e">
        <f t="shared" si="548"/>
        <v>#DIV/0!</v>
      </c>
      <c r="BY494" s="61" t="e">
        <f t="shared" si="548"/>
        <v>#DIV/0!</v>
      </c>
      <c r="BZ494" s="61" t="e">
        <f t="shared" si="548"/>
        <v>#DIV/0!</v>
      </c>
      <c r="CA494" s="61" t="e">
        <f t="shared" si="548"/>
        <v>#DIV/0!</v>
      </c>
      <c r="CB494" s="61" t="e">
        <f t="shared" si="548"/>
        <v>#DIV/0!</v>
      </c>
      <c r="CC494" s="61" t="e">
        <f t="shared" si="548"/>
        <v>#DIV/0!</v>
      </c>
      <c r="CD494" s="61" t="e">
        <f t="shared" si="548"/>
        <v>#DIV/0!</v>
      </c>
      <c r="CE494" s="61" t="e">
        <f t="shared" si="548"/>
        <v>#DIV/0!</v>
      </c>
      <c r="CF494" s="61" t="e">
        <f t="shared" si="548"/>
        <v>#DIV/0!</v>
      </c>
      <c r="CG494" s="61" t="e">
        <f t="shared" si="564"/>
        <v>#DIV/0!</v>
      </c>
      <c r="CH494" s="61" t="e">
        <f t="shared" si="564"/>
        <v>#DIV/0!</v>
      </c>
      <c r="CI494" s="61" t="e">
        <f t="shared" si="564"/>
        <v>#DIV/0!</v>
      </c>
      <c r="CJ494" s="61" t="e">
        <f t="shared" si="564"/>
        <v>#DIV/0!</v>
      </c>
      <c r="CK494" s="61" t="e">
        <f t="shared" si="564"/>
        <v>#DIV/0!</v>
      </c>
      <c r="CL494" s="61" t="e">
        <f t="shared" si="562"/>
        <v>#DIV/0!</v>
      </c>
      <c r="CM494" s="61" t="e">
        <f t="shared" si="562"/>
        <v>#DIV/0!</v>
      </c>
      <c r="CN494" s="61" t="e">
        <f t="shared" si="562"/>
        <v>#DIV/0!</v>
      </c>
      <c r="CO494" s="61" t="e">
        <f t="shared" si="562"/>
        <v>#DIV/0!</v>
      </c>
      <c r="CP494" s="61" t="e">
        <f t="shared" si="562"/>
        <v>#DIV/0!</v>
      </c>
      <c r="CQ494" s="61" t="e">
        <f t="shared" si="562"/>
        <v>#DIV/0!</v>
      </c>
      <c r="CR494" s="61" t="e">
        <f t="shared" si="562"/>
        <v>#DIV/0!</v>
      </c>
      <c r="CS494" s="61" t="e">
        <f t="shared" si="562"/>
        <v>#DIV/0!</v>
      </c>
      <c r="CT494" s="61" t="e">
        <f t="shared" si="562"/>
        <v>#DIV/0!</v>
      </c>
      <c r="CU494" s="61" t="e">
        <f t="shared" si="562"/>
        <v>#DIV/0!</v>
      </c>
      <c r="CV494" s="61" t="e">
        <f t="shared" si="562"/>
        <v>#DIV/0!</v>
      </c>
      <c r="CW494" s="61" t="e">
        <f t="shared" si="542"/>
        <v>#DIV/0!</v>
      </c>
      <c r="CX494" s="61" t="e">
        <f t="shared" si="542"/>
        <v>#DIV/0!</v>
      </c>
      <c r="CY494" s="61" t="e">
        <f t="shared" si="567"/>
        <v>#DIV/0!</v>
      </c>
      <c r="CZ494" s="61" t="e">
        <f t="shared" si="567"/>
        <v>#DIV/0!</v>
      </c>
      <c r="DA494" s="61" t="e">
        <f t="shared" si="567"/>
        <v>#DIV/0!</v>
      </c>
      <c r="DB494" s="61" t="e">
        <f t="shared" si="567"/>
        <v>#DIV/0!</v>
      </c>
      <c r="DC494" s="61" t="e">
        <f t="shared" si="567"/>
        <v>#DIV/0!</v>
      </c>
      <c r="DD494" s="61" t="e">
        <f t="shared" si="567"/>
        <v>#DIV/0!</v>
      </c>
      <c r="DE494" s="61" t="e">
        <f t="shared" si="567"/>
        <v>#DIV/0!</v>
      </c>
      <c r="DF494" s="61" t="e">
        <f t="shared" si="567"/>
        <v>#DIV/0!</v>
      </c>
      <c r="DG494" s="61" t="e">
        <f t="shared" si="567"/>
        <v>#DIV/0!</v>
      </c>
      <c r="DH494" s="61" t="e">
        <f t="shared" si="567"/>
        <v>#DIV/0!</v>
      </c>
      <c r="DI494" s="61" t="e">
        <f t="shared" si="567"/>
        <v>#DIV/0!</v>
      </c>
      <c r="DJ494" s="61" t="e">
        <f t="shared" si="567"/>
        <v>#DIV/0!</v>
      </c>
      <c r="DK494" s="61" t="e">
        <f t="shared" si="567"/>
        <v>#DIV/0!</v>
      </c>
      <c r="DL494" s="61" t="e">
        <f t="shared" si="567"/>
        <v>#DIV/0!</v>
      </c>
      <c r="DM494" s="61" t="e">
        <f t="shared" si="567"/>
        <v>#DIV/0!</v>
      </c>
      <c r="DN494" s="61" t="e">
        <f t="shared" si="551"/>
        <v>#DIV/0!</v>
      </c>
      <c r="DO494" s="61" t="e">
        <f t="shared" si="551"/>
        <v>#DIV/0!</v>
      </c>
      <c r="DP494" s="61" t="e">
        <f t="shared" si="551"/>
        <v>#DIV/0!</v>
      </c>
      <c r="DQ494" s="61" t="e">
        <f t="shared" si="549"/>
        <v>#DIV/0!</v>
      </c>
      <c r="DR494" s="61" t="e">
        <f t="shared" si="549"/>
        <v>#DIV/0!</v>
      </c>
      <c r="DS494" s="61" t="e">
        <f t="shared" si="529"/>
        <v>#DIV/0!</v>
      </c>
      <c r="DT494" s="61" t="e">
        <f t="shared" si="529"/>
        <v>#DIV/0!</v>
      </c>
      <c r="DU494" s="61" t="e">
        <f t="shared" si="529"/>
        <v>#DIV/0!</v>
      </c>
      <c r="DV494" s="61" t="e">
        <f t="shared" si="529"/>
        <v>#DIV/0!</v>
      </c>
      <c r="DW494" s="61" t="e">
        <f t="shared" si="565"/>
        <v>#DIV/0!</v>
      </c>
      <c r="DX494" s="61" t="e">
        <f t="shared" si="565"/>
        <v>#DIV/0!</v>
      </c>
      <c r="DY494" s="61" t="e">
        <f t="shared" si="565"/>
        <v>#DIV/0!</v>
      </c>
      <c r="DZ494" s="61" t="e">
        <f t="shared" si="560"/>
        <v>#DIV/0!</v>
      </c>
    </row>
    <row r="495" spans="3:130">
      <c r="C495" s="53">
        <v>2045</v>
      </c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>
        <f t="shared" si="543"/>
        <v>0</v>
      </c>
      <c r="AD495" s="64">
        <f t="shared" si="544"/>
        <v>0</v>
      </c>
      <c r="AE495" s="64">
        <f t="shared" si="545"/>
        <v>0</v>
      </c>
      <c r="AF495" s="64">
        <f t="shared" si="546"/>
        <v>0</v>
      </c>
      <c r="AG495" s="64">
        <f t="shared" si="547"/>
        <v>0</v>
      </c>
      <c r="AH495" s="64">
        <f t="shared" si="550"/>
        <v>0</v>
      </c>
      <c r="AI495" s="64">
        <f t="shared" si="552"/>
        <v>0</v>
      </c>
      <c r="AJ495" s="64">
        <f t="shared" si="553"/>
        <v>0</v>
      </c>
      <c r="AK495" s="64">
        <f t="shared" si="554"/>
        <v>0</v>
      </c>
      <c r="AL495" s="64">
        <f t="shared" si="555"/>
        <v>0</v>
      </c>
      <c r="AM495" s="64">
        <f t="shared" si="556"/>
        <v>0</v>
      </c>
      <c r="AN495" s="64">
        <f t="shared" si="557"/>
        <v>0</v>
      </c>
      <c r="AO495" s="64">
        <f t="shared" si="558"/>
        <v>0</v>
      </c>
      <c r="AP495" s="64">
        <f t="shared" si="559"/>
        <v>0</v>
      </c>
      <c r="AQ495" s="64">
        <f t="shared" si="561"/>
        <v>0</v>
      </c>
      <c r="AR495" s="64">
        <f t="shared" si="563"/>
        <v>0</v>
      </c>
      <c r="AS495" s="64">
        <f t="shared" si="566"/>
        <v>0</v>
      </c>
      <c r="AT495" s="64">
        <f t="shared" si="568"/>
        <v>0</v>
      </c>
      <c r="AU495" s="64">
        <f t="shared" ref="AU495:AU510" si="569">VLOOKUP($C$109,$D$3:$K$63,$A$74,0)*(B452-B451)</f>
        <v>0</v>
      </c>
      <c r="AV495" s="64">
        <f>VLOOKUP($C$110,$D$3:$K$63,$A$74,0)*(B451-B450)</f>
        <v>0</v>
      </c>
      <c r="AW495" s="64">
        <f>VLOOKUP($C$111,$D$3:$K$63,$A$74,0)*B450</f>
        <v>0</v>
      </c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54">
        <f t="shared" si="510"/>
        <v>0</v>
      </c>
      <c r="BP495" s="53">
        <v>2045</v>
      </c>
      <c r="BQ495" s="61" t="e">
        <f t="shared" si="548"/>
        <v>#DIV/0!</v>
      </c>
      <c r="BR495" s="61" t="e">
        <f t="shared" si="548"/>
        <v>#DIV/0!</v>
      </c>
      <c r="BS495" s="61" t="e">
        <f t="shared" si="548"/>
        <v>#DIV/0!</v>
      </c>
      <c r="BT495" s="61" t="e">
        <f t="shared" si="548"/>
        <v>#DIV/0!</v>
      </c>
      <c r="BU495" s="61" t="e">
        <f t="shared" si="548"/>
        <v>#DIV/0!</v>
      </c>
      <c r="BV495" s="61" t="e">
        <f t="shared" si="548"/>
        <v>#DIV/0!</v>
      </c>
      <c r="BW495" s="61" t="e">
        <f t="shared" si="548"/>
        <v>#DIV/0!</v>
      </c>
      <c r="BX495" s="61" t="e">
        <f t="shared" si="548"/>
        <v>#DIV/0!</v>
      </c>
      <c r="BY495" s="61" t="e">
        <f t="shared" si="548"/>
        <v>#DIV/0!</v>
      </c>
      <c r="BZ495" s="61" t="e">
        <f t="shared" si="548"/>
        <v>#DIV/0!</v>
      </c>
      <c r="CA495" s="61" t="e">
        <f t="shared" si="548"/>
        <v>#DIV/0!</v>
      </c>
      <c r="CB495" s="61" t="e">
        <f t="shared" si="548"/>
        <v>#DIV/0!</v>
      </c>
      <c r="CC495" s="61" t="e">
        <f t="shared" si="548"/>
        <v>#DIV/0!</v>
      </c>
      <c r="CD495" s="61" t="e">
        <f t="shared" si="548"/>
        <v>#DIV/0!</v>
      </c>
      <c r="CE495" s="61" t="e">
        <f t="shared" si="548"/>
        <v>#DIV/0!</v>
      </c>
      <c r="CF495" s="61" t="e">
        <f t="shared" si="548"/>
        <v>#DIV/0!</v>
      </c>
      <c r="CG495" s="61" t="e">
        <f t="shared" si="564"/>
        <v>#DIV/0!</v>
      </c>
      <c r="CH495" s="61" t="e">
        <f t="shared" si="564"/>
        <v>#DIV/0!</v>
      </c>
      <c r="CI495" s="61" t="e">
        <f t="shared" si="564"/>
        <v>#DIV/0!</v>
      </c>
      <c r="CJ495" s="61" t="e">
        <f t="shared" si="564"/>
        <v>#DIV/0!</v>
      </c>
      <c r="CK495" s="61" t="e">
        <f t="shared" si="564"/>
        <v>#DIV/0!</v>
      </c>
      <c r="CL495" s="61" t="e">
        <f t="shared" si="562"/>
        <v>#DIV/0!</v>
      </c>
      <c r="CM495" s="61" t="e">
        <f t="shared" si="562"/>
        <v>#DIV/0!</v>
      </c>
      <c r="CN495" s="61" t="e">
        <f t="shared" si="562"/>
        <v>#DIV/0!</v>
      </c>
      <c r="CO495" s="61" t="e">
        <f t="shared" si="562"/>
        <v>#DIV/0!</v>
      </c>
      <c r="CP495" s="61" t="e">
        <f t="shared" si="562"/>
        <v>#DIV/0!</v>
      </c>
      <c r="CQ495" s="61" t="e">
        <f t="shared" si="562"/>
        <v>#DIV/0!</v>
      </c>
      <c r="CR495" s="61" t="e">
        <f t="shared" si="562"/>
        <v>#DIV/0!</v>
      </c>
      <c r="CS495" s="61" t="e">
        <f t="shared" si="562"/>
        <v>#DIV/0!</v>
      </c>
      <c r="CT495" s="61" t="e">
        <f t="shared" si="562"/>
        <v>#DIV/0!</v>
      </c>
      <c r="CU495" s="61" t="e">
        <f t="shared" si="562"/>
        <v>#DIV/0!</v>
      </c>
      <c r="CV495" s="61" t="e">
        <f t="shared" si="562"/>
        <v>#DIV/0!</v>
      </c>
      <c r="CW495" s="61" t="e">
        <f t="shared" si="542"/>
        <v>#DIV/0!</v>
      </c>
      <c r="CX495" s="61" t="e">
        <f t="shared" si="542"/>
        <v>#DIV/0!</v>
      </c>
      <c r="CY495" s="61" t="e">
        <f t="shared" si="567"/>
        <v>#DIV/0!</v>
      </c>
      <c r="CZ495" s="61" t="e">
        <f t="shared" si="567"/>
        <v>#DIV/0!</v>
      </c>
      <c r="DA495" s="61" t="e">
        <f t="shared" si="567"/>
        <v>#DIV/0!</v>
      </c>
      <c r="DB495" s="61" t="e">
        <f t="shared" si="567"/>
        <v>#DIV/0!</v>
      </c>
      <c r="DC495" s="61" t="e">
        <f t="shared" si="567"/>
        <v>#DIV/0!</v>
      </c>
      <c r="DD495" s="61" t="e">
        <f t="shared" si="567"/>
        <v>#DIV/0!</v>
      </c>
      <c r="DE495" s="61" t="e">
        <f t="shared" si="567"/>
        <v>#DIV/0!</v>
      </c>
      <c r="DF495" s="61" t="e">
        <f t="shared" si="567"/>
        <v>#DIV/0!</v>
      </c>
      <c r="DG495" s="61" t="e">
        <f t="shared" si="567"/>
        <v>#DIV/0!</v>
      </c>
      <c r="DH495" s="61" t="e">
        <f t="shared" si="567"/>
        <v>#DIV/0!</v>
      </c>
      <c r="DI495" s="61" t="e">
        <f t="shared" si="567"/>
        <v>#DIV/0!</v>
      </c>
      <c r="DJ495" s="61" t="e">
        <f t="shared" si="567"/>
        <v>#DIV/0!</v>
      </c>
      <c r="DK495" s="61" t="e">
        <f t="shared" si="567"/>
        <v>#DIV/0!</v>
      </c>
      <c r="DL495" s="61" t="e">
        <f t="shared" si="567"/>
        <v>#DIV/0!</v>
      </c>
      <c r="DM495" s="61" t="e">
        <f t="shared" si="567"/>
        <v>#DIV/0!</v>
      </c>
      <c r="DN495" s="61" t="e">
        <f t="shared" si="551"/>
        <v>#DIV/0!</v>
      </c>
      <c r="DO495" s="61" t="e">
        <f t="shared" si="551"/>
        <v>#DIV/0!</v>
      </c>
      <c r="DP495" s="61" t="e">
        <f t="shared" si="551"/>
        <v>#DIV/0!</v>
      </c>
      <c r="DQ495" s="61" t="e">
        <f t="shared" si="549"/>
        <v>#DIV/0!</v>
      </c>
      <c r="DR495" s="61" t="e">
        <f t="shared" si="549"/>
        <v>#DIV/0!</v>
      </c>
      <c r="DS495" s="61" t="e">
        <f t="shared" si="529"/>
        <v>#DIV/0!</v>
      </c>
      <c r="DT495" s="61" t="e">
        <f t="shared" si="529"/>
        <v>#DIV/0!</v>
      </c>
      <c r="DU495" s="61" t="e">
        <f t="shared" si="529"/>
        <v>#DIV/0!</v>
      </c>
      <c r="DV495" s="61" t="e">
        <f t="shared" si="529"/>
        <v>#DIV/0!</v>
      </c>
      <c r="DW495" s="61" t="e">
        <f t="shared" si="565"/>
        <v>#DIV/0!</v>
      </c>
      <c r="DX495" s="61" t="e">
        <f t="shared" si="565"/>
        <v>#DIV/0!</v>
      </c>
      <c r="DY495" s="61" t="e">
        <f t="shared" si="565"/>
        <v>#DIV/0!</v>
      </c>
      <c r="DZ495" s="61" t="e">
        <f t="shared" si="560"/>
        <v>#DIV/0!</v>
      </c>
    </row>
    <row r="496" spans="3:130">
      <c r="C496" s="53">
        <v>2046</v>
      </c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>
        <f t="shared" si="544"/>
        <v>0</v>
      </c>
      <c r="AE496" s="64">
        <f t="shared" si="545"/>
        <v>0</v>
      </c>
      <c r="AF496" s="64">
        <f t="shared" si="546"/>
        <v>0</v>
      </c>
      <c r="AG496" s="64">
        <f t="shared" si="547"/>
        <v>0</v>
      </c>
      <c r="AH496" s="64">
        <f t="shared" si="550"/>
        <v>0</v>
      </c>
      <c r="AI496" s="64">
        <f t="shared" si="552"/>
        <v>0</v>
      </c>
      <c r="AJ496" s="64">
        <f t="shared" si="553"/>
        <v>0</v>
      </c>
      <c r="AK496" s="64">
        <f t="shared" si="554"/>
        <v>0</v>
      </c>
      <c r="AL496" s="64">
        <f t="shared" si="555"/>
        <v>0</v>
      </c>
      <c r="AM496" s="64">
        <f t="shared" si="556"/>
        <v>0</v>
      </c>
      <c r="AN496" s="64">
        <f t="shared" si="557"/>
        <v>0</v>
      </c>
      <c r="AO496" s="64">
        <f t="shared" si="558"/>
        <v>0</v>
      </c>
      <c r="AP496" s="64">
        <f t="shared" si="559"/>
        <v>0</v>
      </c>
      <c r="AQ496" s="64">
        <f t="shared" si="561"/>
        <v>0</v>
      </c>
      <c r="AR496" s="64">
        <f t="shared" si="563"/>
        <v>0</v>
      </c>
      <c r="AS496" s="64">
        <f t="shared" si="566"/>
        <v>0</v>
      </c>
      <c r="AT496" s="64">
        <f t="shared" si="568"/>
        <v>0</v>
      </c>
      <c r="AU496" s="64">
        <f t="shared" si="569"/>
        <v>0</v>
      </c>
      <c r="AV496" s="64">
        <f t="shared" ref="AV496:AV510" si="570">VLOOKUP($C$110,$D$3:$K$63,$A$74,0)*(B452-B451)</f>
        <v>0</v>
      </c>
      <c r="AW496" s="64">
        <f>VLOOKUP($C$111,$D$3:$K$63,$A$74,0)*(B451-B450)</f>
        <v>0</v>
      </c>
      <c r="AX496" s="64">
        <f>VLOOKUP($C$112,$D$3:$K$63,$A$74,0)*B450</f>
        <v>0</v>
      </c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54">
        <f t="shared" si="510"/>
        <v>0</v>
      </c>
      <c r="BP496" s="53">
        <v>2046</v>
      </c>
      <c r="BQ496" s="61" t="e">
        <f t="shared" si="548"/>
        <v>#DIV/0!</v>
      </c>
      <c r="BR496" s="61" t="e">
        <f t="shared" si="548"/>
        <v>#DIV/0!</v>
      </c>
      <c r="BS496" s="61" t="e">
        <f t="shared" si="548"/>
        <v>#DIV/0!</v>
      </c>
      <c r="BT496" s="61" t="e">
        <f t="shared" si="548"/>
        <v>#DIV/0!</v>
      </c>
      <c r="BU496" s="61" t="e">
        <f t="shared" si="548"/>
        <v>#DIV/0!</v>
      </c>
      <c r="BV496" s="61" t="e">
        <f t="shared" si="548"/>
        <v>#DIV/0!</v>
      </c>
      <c r="BW496" s="61" t="e">
        <f t="shared" si="548"/>
        <v>#DIV/0!</v>
      </c>
      <c r="BX496" s="61" t="e">
        <f t="shared" si="548"/>
        <v>#DIV/0!</v>
      </c>
      <c r="BY496" s="61" t="e">
        <f t="shared" si="548"/>
        <v>#DIV/0!</v>
      </c>
      <c r="BZ496" s="61" t="e">
        <f t="shared" si="548"/>
        <v>#DIV/0!</v>
      </c>
      <c r="CA496" s="61" t="e">
        <f t="shared" si="548"/>
        <v>#DIV/0!</v>
      </c>
      <c r="CB496" s="61" t="e">
        <f t="shared" si="548"/>
        <v>#DIV/0!</v>
      </c>
      <c r="CC496" s="61" t="e">
        <f t="shared" si="548"/>
        <v>#DIV/0!</v>
      </c>
      <c r="CD496" s="61" t="e">
        <f t="shared" si="548"/>
        <v>#DIV/0!</v>
      </c>
      <c r="CE496" s="61" t="e">
        <f t="shared" si="548"/>
        <v>#DIV/0!</v>
      </c>
      <c r="CF496" s="61" t="e">
        <f t="shared" ref="CF496:CF510" si="571">S496/$BM496</f>
        <v>#DIV/0!</v>
      </c>
      <c r="CG496" s="61" t="e">
        <f t="shared" si="564"/>
        <v>#DIV/0!</v>
      </c>
      <c r="CH496" s="61" t="e">
        <f t="shared" si="564"/>
        <v>#DIV/0!</v>
      </c>
      <c r="CI496" s="61" t="e">
        <f t="shared" si="564"/>
        <v>#DIV/0!</v>
      </c>
      <c r="CJ496" s="61" t="e">
        <f t="shared" si="564"/>
        <v>#DIV/0!</v>
      </c>
      <c r="CK496" s="61" t="e">
        <f t="shared" si="564"/>
        <v>#DIV/0!</v>
      </c>
      <c r="CL496" s="61" t="e">
        <f t="shared" si="562"/>
        <v>#DIV/0!</v>
      </c>
      <c r="CM496" s="61" t="e">
        <f t="shared" si="562"/>
        <v>#DIV/0!</v>
      </c>
      <c r="CN496" s="61" t="e">
        <f t="shared" si="562"/>
        <v>#DIV/0!</v>
      </c>
      <c r="CO496" s="61" t="e">
        <f t="shared" si="562"/>
        <v>#DIV/0!</v>
      </c>
      <c r="CP496" s="61" t="e">
        <f t="shared" si="562"/>
        <v>#DIV/0!</v>
      </c>
      <c r="CQ496" s="61" t="e">
        <f t="shared" si="562"/>
        <v>#DIV/0!</v>
      </c>
      <c r="CR496" s="61" t="e">
        <f t="shared" si="562"/>
        <v>#DIV/0!</v>
      </c>
      <c r="CS496" s="61" t="e">
        <f t="shared" si="562"/>
        <v>#DIV/0!</v>
      </c>
      <c r="CT496" s="61" t="e">
        <f t="shared" si="562"/>
        <v>#DIV/0!</v>
      </c>
      <c r="CU496" s="61" t="e">
        <f t="shared" si="562"/>
        <v>#DIV/0!</v>
      </c>
      <c r="CV496" s="61" t="e">
        <f t="shared" si="562"/>
        <v>#DIV/0!</v>
      </c>
      <c r="CW496" s="61" t="e">
        <f t="shared" si="542"/>
        <v>#DIV/0!</v>
      </c>
      <c r="CX496" s="61" t="e">
        <f t="shared" si="542"/>
        <v>#DIV/0!</v>
      </c>
      <c r="CY496" s="61" t="e">
        <f t="shared" si="567"/>
        <v>#DIV/0!</v>
      </c>
      <c r="CZ496" s="61" t="e">
        <f t="shared" si="567"/>
        <v>#DIV/0!</v>
      </c>
      <c r="DA496" s="61" t="e">
        <f t="shared" si="567"/>
        <v>#DIV/0!</v>
      </c>
      <c r="DB496" s="61" t="e">
        <f t="shared" si="567"/>
        <v>#DIV/0!</v>
      </c>
      <c r="DC496" s="61" t="e">
        <f t="shared" si="567"/>
        <v>#DIV/0!</v>
      </c>
      <c r="DD496" s="61" t="e">
        <f t="shared" si="567"/>
        <v>#DIV/0!</v>
      </c>
      <c r="DE496" s="61" t="e">
        <f t="shared" si="567"/>
        <v>#DIV/0!</v>
      </c>
      <c r="DF496" s="61" t="e">
        <f t="shared" si="567"/>
        <v>#DIV/0!</v>
      </c>
      <c r="DG496" s="61" t="e">
        <f t="shared" si="567"/>
        <v>#DIV/0!</v>
      </c>
      <c r="DH496" s="61" t="e">
        <f t="shared" si="567"/>
        <v>#DIV/0!</v>
      </c>
      <c r="DI496" s="61" t="e">
        <f t="shared" si="567"/>
        <v>#DIV/0!</v>
      </c>
      <c r="DJ496" s="61" t="e">
        <f t="shared" si="567"/>
        <v>#DIV/0!</v>
      </c>
      <c r="DK496" s="61" t="e">
        <f t="shared" si="567"/>
        <v>#DIV/0!</v>
      </c>
      <c r="DL496" s="61" t="e">
        <f t="shared" si="567"/>
        <v>#DIV/0!</v>
      </c>
      <c r="DM496" s="61" t="e">
        <f t="shared" si="567"/>
        <v>#DIV/0!</v>
      </c>
      <c r="DN496" s="61" t="e">
        <f t="shared" si="551"/>
        <v>#DIV/0!</v>
      </c>
      <c r="DO496" s="61" t="e">
        <f t="shared" si="551"/>
        <v>#DIV/0!</v>
      </c>
      <c r="DP496" s="61" t="e">
        <f t="shared" si="551"/>
        <v>#DIV/0!</v>
      </c>
      <c r="DQ496" s="61" t="e">
        <f t="shared" si="549"/>
        <v>#DIV/0!</v>
      </c>
      <c r="DR496" s="61" t="e">
        <f t="shared" si="549"/>
        <v>#DIV/0!</v>
      </c>
      <c r="DS496" s="61" t="e">
        <f t="shared" si="529"/>
        <v>#DIV/0!</v>
      </c>
      <c r="DT496" s="61" t="e">
        <f t="shared" si="529"/>
        <v>#DIV/0!</v>
      </c>
      <c r="DU496" s="61" t="e">
        <f t="shared" si="529"/>
        <v>#DIV/0!</v>
      </c>
      <c r="DV496" s="61" t="e">
        <f t="shared" si="529"/>
        <v>#DIV/0!</v>
      </c>
      <c r="DW496" s="61" t="e">
        <f t="shared" si="565"/>
        <v>#DIV/0!</v>
      </c>
      <c r="DX496" s="61" t="e">
        <f t="shared" si="565"/>
        <v>#DIV/0!</v>
      </c>
      <c r="DY496" s="61" t="e">
        <f t="shared" si="565"/>
        <v>#DIV/0!</v>
      </c>
      <c r="DZ496" s="61" t="e">
        <f t="shared" si="560"/>
        <v>#DIV/0!</v>
      </c>
    </row>
    <row r="497" spans="3:130">
      <c r="C497" s="53">
        <v>2047</v>
      </c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>
        <f t="shared" si="545"/>
        <v>0</v>
      </c>
      <c r="AF497" s="64">
        <f t="shared" si="546"/>
        <v>0</v>
      </c>
      <c r="AG497" s="64">
        <f t="shared" si="547"/>
        <v>0</v>
      </c>
      <c r="AH497" s="64">
        <f t="shared" si="550"/>
        <v>0</v>
      </c>
      <c r="AI497" s="64">
        <f t="shared" si="552"/>
        <v>0</v>
      </c>
      <c r="AJ497" s="64">
        <f t="shared" si="553"/>
        <v>0</v>
      </c>
      <c r="AK497" s="64">
        <f t="shared" si="554"/>
        <v>0</v>
      </c>
      <c r="AL497" s="64">
        <f t="shared" si="555"/>
        <v>0</v>
      </c>
      <c r="AM497" s="64">
        <f t="shared" si="556"/>
        <v>0</v>
      </c>
      <c r="AN497" s="64">
        <f t="shared" si="557"/>
        <v>0</v>
      </c>
      <c r="AO497" s="64">
        <f t="shared" si="558"/>
        <v>0</v>
      </c>
      <c r="AP497" s="64">
        <f t="shared" si="559"/>
        <v>0</v>
      </c>
      <c r="AQ497" s="64">
        <f t="shared" si="561"/>
        <v>0</v>
      </c>
      <c r="AR497" s="64">
        <f t="shared" si="563"/>
        <v>0</v>
      </c>
      <c r="AS497" s="64">
        <f t="shared" si="566"/>
        <v>0</v>
      </c>
      <c r="AT497" s="64">
        <f t="shared" si="568"/>
        <v>0</v>
      </c>
      <c r="AU497" s="64">
        <f t="shared" si="569"/>
        <v>0</v>
      </c>
      <c r="AV497" s="64">
        <f t="shared" si="570"/>
        <v>0</v>
      </c>
      <c r="AW497" s="64">
        <f t="shared" ref="AW497:AW510" si="572">VLOOKUP($C$111,$D$3:$K$63,$A$74,0)*(B452-B451)</f>
        <v>0</v>
      </c>
      <c r="AX497" s="64">
        <f>VLOOKUP($C$112,$D$3:$K$63,$A$74,0)*(B451-B450)</f>
        <v>0</v>
      </c>
      <c r="AY497" s="64">
        <f>VLOOKUP($C$113,$D$3:$K$63,$A$74,0)*B450</f>
        <v>0</v>
      </c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54">
        <f t="shared" si="510"/>
        <v>0</v>
      </c>
      <c r="BP497" s="53">
        <v>2047</v>
      </c>
      <c r="BQ497" s="61" t="e">
        <f t="shared" ref="BQ497:CE510" si="573">D497/$BM497</f>
        <v>#DIV/0!</v>
      </c>
      <c r="BR497" s="61" t="e">
        <f t="shared" si="573"/>
        <v>#DIV/0!</v>
      </c>
      <c r="BS497" s="61" t="e">
        <f t="shared" si="573"/>
        <v>#DIV/0!</v>
      </c>
      <c r="BT497" s="61" t="e">
        <f t="shared" si="573"/>
        <v>#DIV/0!</v>
      </c>
      <c r="BU497" s="61" t="e">
        <f t="shared" si="573"/>
        <v>#DIV/0!</v>
      </c>
      <c r="BV497" s="61" t="e">
        <f t="shared" si="573"/>
        <v>#DIV/0!</v>
      </c>
      <c r="BW497" s="61" t="e">
        <f t="shared" si="573"/>
        <v>#DIV/0!</v>
      </c>
      <c r="BX497" s="61" t="e">
        <f t="shared" si="573"/>
        <v>#DIV/0!</v>
      </c>
      <c r="BY497" s="61" t="e">
        <f t="shared" si="573"/>
        <v>#DIV/0!</v>
      </c>
      <c r="BZ497" s="61" t="e">
        <f t="shared" si="573"/>
        <v>#DIV/0!</v>
      </c>
      <c r="CA497" s="61" t="e">
        <f t="shared" si="573"/>
        <v>#DIV/0!</v>
      </c>
      <c r="CB497" s="61" t="e">
        <f t="shared" si="573"/>
        <v>#DIV/0!</v>
      </c>
      <c r="CC497" s="61" t="e">
        <f t="shared" si="573"/>
        <v>#DIV/0!</v>
      </c>
      <c r="CD497" s="61" t="e">
        <f t="shared" si="573"/>
        <v>#DIV/0!</v>
      </c>
      <c r="CE497" s="61" t="e">
        <f t="shared" si="573"/>
        <v>#DIV/0!</v>
      </c>
      <c r="CF497" s="61" t="e">
        <f t="shared" si="571"/>
        <v>#DIV/0!</v>
      </c>
      <c r="CG497" s="61" t="e">
        <f t="shared" si="564"/>
        <v>#DIV/0!</v>
      </c>
      <c r="CH497" s="61" t="e">
        <f t="shared" si="564"/>
        <v>#DIV/0!</v>
      </c>
      <c r="CI497" s="61" t="e">
        <f t="shared" si="564"/>
        <v>#DIV/0!</v>
      </c>
      <c r="CJ497" s="61" t="e">
        <f t="shared" si="564"/>
        <v>#DIV/0!</v>
      </c>
      <c r="CK497" s="61" t="e">
        <f t="shared" si="564"/>
        <v>#DIV/0!</v>
      </c>
      <c r="CL497" s="61" t="e">
        <f t="shared" si="562"/>
        <v>#DIV/0!</v>
      </c>
      <c r="CM497" s="61" t="e">
        <f t="shared" si="562"/>
        <v>#DIV/0!</v>
      </c>
      <c r="CN497" s="61" t="e">
        <f t="shared" si="562"/>
        <v>#DIV/0!</v>
      </c>
      <c r="CO497" s="61" t="e">
        <f t="shared" si="562"/>
        <v>#DIV/0!</v>
      </c>
      <c r="CP497" s="61" t="e">
        <f t="shared" si="562"/>
        <v>#DIV/0!</v>
      </c>
      <c r="CQ497" s="61" t="e">
        <f t="shared" si="562"/>
        <v>#DIV/0!</v>
      </c>
      <c r="CR497" s="61" t="e">
        <f t="shared" si="562"/>
        <v>#DIV/0!</v>
      </c>
      <c r="CS497" s="61" t="e">
        <f t="shared" si="562"/>
        <v>#DIV/0!</v>
      </c>
      <c r="CT497" s="61" t="e">
        <f t="shared" si="562"/>
        <v>#DIV/0!</v>
      </c>
      <c r="CU497" s="61" t="e">
        <f t="shared" si="562"/>
        <v>#DIV/0!</v>
      </c>
      <c r="CV497" s="61" t="e">
        <f t="shared" si="562"/>
        <v>#DIV/0!</v>
      </c>
      <c r="CW497" s="61" t="e">
        <f t="shared" si="542"/>
        <v>#DIV/0!</v>
      </c>
      <c r="CX497" s="61" t="e">
        <f t="shared" si="542"/>
        <v>#DIV/0!</v>
      </c>
      <c r="CY497" s="61" t="e">
        <f t="shared" si="567"/>
        <v>#DIV/0!</v>
      </c>
      <c r="CZ497" s="61" t="e">
        <f t="shared" si="567"/>
        <v>#DIV/0!</v>
      </c>
      <c r="DA497" s="61" t="e">
        <f t="shared" si="567"/>
        <v>#DIV/0!</v>
      </c>
      <c r="DB497" s="61" t="e">
        <f t="shared" si="567"/>
        <v>#DIV/0!</v>
      </c>
      <c r="DC497" s="61" t="e">
        <f t="shared" si="567"/>
        <v>#DIV/0!</v>
      </c>
      <c r="DD497" s="61" t="e">
        <f t="shared" si="567"/>
        <v>#DIV/0!</v>
      </c>
      <c r="DE497" s="61" t="e">
        <f t="shared" si="567"/>
        <v>#DIV/0!</v>
      </c>
      <c r="DF497" s="61" t="e">
        <f t="shared" si="567"/>
        <v>#DIV/0!</v>
      </c>
      <c r="DG497" s="61" t="e">
        <f t="shared" si="567"/>
        <v>#DIV/0!</v>
      </c>
      <c r="DH497" s="61" t="e">
        <f t="shared" si="567"/>
        <v>#DIV/0!</v>
      </c>
      <c r="DI497" s="61" t="e">
        <f t="shared" si="567"/>
        <v>#DIV/0!</v>
      </c>
      <c r="DJ497" s="61" t="e">
        <f t="shared" si="567"/>
        <v>#DIV/0!</v>
      </c>
      <c r="DK497" s="61" t="e">
        <f t="shared" si="567"/>
        <v>#DIV/0!</v>
      </c>
      <c r="DL497" s="61" t="e">
        <f t="shared" si="567"/>
        <v>#DIV/0!</v>
      </c>
      <c r="DM497" s="61" t="e">
        <f t="shared" si="567"/>
        <v>#DIV/0!</v>
      </c>
      <c r="DN497" s="61" t="e">
        <f t="shared" si="551"/>
        <v>#DIV/0!</v>
      </c>
      <c r="DO497" s="61" t="e">
        <f t="shared" si="551"/>
        <v>#DIV/0!</v>
      </c>
      <c r="DP497" s="61" t="e">
        <f t="shared" si="551"/>
        <v>#DIV/0!</v>
      </c>
      <c r="DQ497" s="61" t="e">
        <f t="shared" si="549"/>
        <v>#DIV/0!</v>
      </c>
      <c r="DR497" s="61" t="e">
        <f t="shared" si="549"/>
        <v>#DIV/0!</v>
      </c>
      <c r="DS497" s="61" t="e">
        <f t="shared" si="529"/>
        <v>#DIV/0!</v>
      </c>
      <c r="DT497" s="61" t="e">
        <f t="shared" si="529"/>
        <v>#DIV/0!</v>
      </c>
      <c r="DU497" s="61" t="e">
        <f t="shared" si="529"/>
        <v>#DIV/0!</v>
      </c>
      <c r="DV497" s="61" t="e">
        <f t="shared" si="529"/>
        <v>#DIV/0!</v>
      </c>
      <c r="DW497" s="61" t="e">
        <f t="shared" si="565"/>
        <v>#DIV/0!</v>
      </c>
      <c r="DX497" s="61" t="e">
        <f t="shared" si="565"/>
        <v>#DIV/0!</v>
      </c>
      <c r="DY497" s="61" t="e">
        <f t="shared" si="565"/>
        <v>#DIV/0!</v>
      </c>
      <c r="DZ497" s="61" t="e">
        <f t="shared" si="560"/>
        <v>#DIV/0!</v>
      </c>
    </row>
    <row r="498" spans="3:130">
      <c r="C498" s="53">
        <v>2048</v>
      </c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>
        <f t="shared" si="546"/>
        <v>0</v>
      </c>
      <c r="AG498" s="64">
        <f t="shared" si="547"/>
        <v>0</v>
      </c>
      <c r="AH498" s="64">
        <f t="shared" si="550"/>
        <v>0</v>
      </c>
      <c r="AI498" s="64">
        <f t="shared" si="552"/>
        <v>0</v>
      </c>
      <c r="AJ498" s="64">
        <f t="shared" si="553"/>
        <v>0</v>
      </c>
      <c r="AK498" s="64">
        <f t="shared" si="554"/>
        <v>0</v>
      </c>
      <c r="AL498" s="64">
        <f t="shared" si="555"/>
        <v>0</v>
      </c>
      <c r="AM498" s="64">
        <f t="shared" si="556"/>
        <v>0</v>
      </c>
      <c r="AN498" s="64">
        <f t="shared" si="557"/>
        <v>0</v>
      </c>
      <c r="AO498" s="64">
        <f t="shared" si="558"/>
        <v>0</v>
      </c>
      <c r="AP498" s="64">
        <f t="shared" si="559"/>
        <v>0</v>
      </c>
      <c r="AQ498" s="64">
        <f t="shared" si="561"/>
        <v>0</v>
      </c>
      <c r="AR498" s="64">
        <f t="shared" si="563"/>
        <v>0</v>
      </c>
      <c r="AS498" s="64">
        <f t="shared" si="566"/>
        <v>0</v>
      </c>
      <c r="AT498" s="64">
        <f t="shared" si="568"/>
        <v>0</v>
      </c>
      <c r="AU498" s="64">
        <f t="shared" si="569"/>
        <v>0</v>
      </c>
      <c r="AV498" s="64">
        <f t="shared" si="570"/>
        <v>0</v>
      </c>
      <c r="AW498" s="64">
        <f t="shared" si="572"/>
        <v>0</v>
      </c>
      <c r="AX498" s="64">
        <f t="shared" ref="AX498:AX510" si="574">VLOOKUP($C$112,$D$3:$K$63,$A$74,0)*(B452-B451)</f>
        <v>0</v>
      </c>
      <c r="AY498" s="64">
        <f>VLOOKUP($C$113,$D$3:$K$63,$A$74,0)*(B451-B450)</f>
        <v>0</v>
      </c>
      <c r="AZ498" s="64">
        <f>VLOOKUP($C$114,$D$3:$K$63,$A$74,0)*B450</f>
        <v>0</v>
      </c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54">
        <f t="shared" si="510"/>
        <v>0</v>
      </c>
      <c r="BP498" s="53">
        <v>2048</v>
      </c>
      <c r="BQ498" s="61" t="e">
        <f t="shared" si="573"/>
        <v>#DIV/0!</v>
      </c>
      <c r="BR498" s="61" t="e">
        <f t="shared" si="573"/>
        <v>#DIV/0!</v>
      </c>
      <c r="BS498" s="61" t="e">
        <f t="shared" si="573"/>
        <v>#DIV/0!</v>
      </c>
      <c r="BT498" s="61" t="e">
        <f t="shared" si="573"/>
        <v>#DIV/0!</v>
      </c>
      <c r="BU498" s="61" t="e">
        <f t="shared" si="573"/>
        <v>#DIV/0!</v>
      </c>
      <c r="BV498" s="61" t="e">
        <f t="shared" si="573"/>
        <v>#DIV/0!</v>
      </c>
      <c r="BW498" s="61" t="e">
        <f t="shared" si="573"/>
        <v>#DIV/0!</v>
      </c>
      <c r="BX498" s="61" t="e">
        <f t="shared" si="573"/>
        <v>#DIV/0!</v>
      </c>
      <c r="BY498" s="61" t="e">
        <f t="shared" si="573"/>
        <v>#DIV/0!</v>
      </c>
      <c r="BZ498" s="61" t="e">
        <f t="shared" si="573"/>
        <v>#DIV/0!</v>
      </c>
      <c r="CA498" s="61" t="e">
        <f t="shared" si="573"/>
        <v>#DIV/0!</v>
      </c>
      <c r="CB498" s="61" t="e">
        <f t="shared" si="573"/>
        <v>#DIV/0!</v>
      </c>
      <c r="CC498" s="61" t="e">
        <f t="shared" si="573"/>
        <v>#DIV/0!</v>
      </c>
      <c r="CD498" s="61" t="e">
        <f t="shared" si="573"/>
        <v>#DIV/0!</v>
      </c>
      <c r="CE498" s="61" t="e">
        <f t="shared" si="573"/>
        <v>#DIV/0!</v>
      </c>
      <c r="CF498" s="61" t="e">
        <f t="shared" si="571"/>
        <v>#DIV/0!</v>
      </c>
      <c r="CG498" s="61" t="e">
        <f t="shared" si="564"/>
        <v>#DIV/0!</v>
      </c>
      <c r="CH498" s="61" t="e">
        <f t="shared" si="564"/>
        <v>#DIV/0!</v>
      </c>
      <c r="CI498" s="61" t="e">
        <f t="shared" si="564"/>
        <v>#DIV/0!</v>
      </c>
      <c r="CJ498" s="61" t="e">
        <f t="shared" si="564"/>
        <v>#DIV/0!</v>
      </c>
      <c r="CK498" s="61" t="e">
        <f t="shared" si="564"/>
        <v>#DIV/0!</v>
      </c>
      <c r="CL498" s="61" t="e">
        <f t="shared" si="562"/>
        <v>#DIV/0!</v>
      </c>
      <c r="CM498" s="61" t="e">
        <f t="shared" si="562"/>
        <v>#DIV/0!</v>
      </c>
      <c r="CN498" s="61" t="e">
        <f t="shared" si="562"/>
        <v>#DIV/0!</v>
      </c>
      <c r="CO498" s="61" t="e">
        <f t="shared" si="562"/>
        <v>#DIV/0!</v>
      </c>
      <c r="CP498" s="61" t="e">
        <f t="shared" si="562"/>
        <v>#DIV/0!</v>
      </c>
      <c r="CQ498" s="61" t="e">
        <f t="shared" si="562"/>
        <v>#DIV/0!</v>
      </c>
      <c r="CR498" s="61" t="e">
        <f t="shared" si="562"/>
        <v>#DIV/0!</v>
      </c>
      <c r="CS498" s="61" t="e">
        <f t="shared" si="562"/>
        <v>#DIV/0!</v>
      </c>
      <c r="CT498" s="61" t="e">
        <f t="shared" si="562"/>
        <v>#DIV/0!</v>
      </c>
      <c r="CU498" s="61" t="e">
        <f t="shared" si="562"/>
        <v>#DIV/0!</v>
      </c>
      <c r="CV498" s="61" t="e">
        <f t="shared" si="562"/>
        <v>#DIV/0!</v>
      </c>
      <c r="CW498" s="61" t="e">
        <f t="shared" si="542"/>
        <v>#DIV/0!</v>
      </c>
      <c r="CX498" s="61" t="e">
        <f t="shared" si="542"/>
        <v>#DIV/0!</v>
      </c>
      <c r="CY498" s="61" t="e">
        <f t="shared" si="567"/>
        <v>#DIV/0!</v>
      </c>
      <c r="CZ498" s="61" t="e">
        <f t="shared" si="567"/>
        <v>#DIV/0!</v>
      </c>
      <c r="DA498" s="61" t="e">
        <f t="shared" si="567"/>
        <v>#DIV/0!</v>
      </c>
      <c r="DB498" s="61" t="e">
        <f t="shared" si="567"/>
        <v>#DIV/0!</v>
      </c>
      <c r="DC498" s="61" t="e">
        <f t="shared" si="567"/>
        <v>#DIV/0!</v>
      </c>
      <c r="DD498" s="61" t="e">
        <f t="shared" si="567"/>
        <v>#DIV/0!</v>
      </c>
      <c r="DE498" s="61" t="e">
        <f t="shared" si="567"/>
        <v>#DIV/0!</v>
      </c>
      <c r="DF498" s="61" t="e">
        <f t="shared" si="567"/>
        <v>#DIV/0!</v>
      </c>
      <c r="DG498" s="61" t="e">
        <f t="shared" si="567"/>
        <v>#DIV/0!</v>
      </c>
      <c r="DH498" s="61" t="e">
        <f t="shared" si="567"/>
        <v>#DIV/0!</v>
      </c>
      <c r="DI498" s="61" t="e">
        <f t="shared" si="567"/>
        <v>#DIV/0!</v>
      </c>
      <c r="DJ498" s="61" t="e">
        <f t="shared" si="567"/>
        <v>#DIV/0!</v>
      </c>
      <c r="DK498" s="61" t="e">
        <f t="shared" si="567"/>
        <v>#DIV/0!</v>
      </c>
      <c r="DL498" s="61" t="e">
        <f t="shared" si="567"/>
        <v>#DIV/0!</v>
      </c>
      <c r="DM498" s="61" t="e">
        <f t="shared" si="567"/>
        <v>#DIV/0!</v>
      </c>
      <c r="DN498" s="61" t="e">
        <f t="shared" si="551"/>
        <v>#DIV/0!</v>
      </c>
      <c r="DO498" s="61" t="e">
        <f t="shared" si="551"/>
        <v>#DIV/0!</v>
      </c>
      <c r="DP498" s="61" t="e">
        <f t="shared" si="551"/>
        <v>#DIV/0!</v>
      </c>
      <c r="DQ498" s="61" t="e">
        <f t="shared" si="549"/>
        <v>#DIV/0!</v>
      </c>
      <c r="DR498" s="61" t="e">
        <f t="shared" si="549"/>
        <v>#DIV/0!</v>
      </c>
      <c r="DS498" s="61" t="e">
        <f t="shared" si="529"/>
        <v>#DIV/0!</v>
      </c>
      <c r="DT498" s="61" t="e">
        <f t="shared" si="529"/>
        <v>#DIV/0!</v>
      </c>
      <c r="DU498" s="61" t="e">
        <f t="shared" si="529"/>
        <v>#DIV/0!</v>
      </c>
      <c r="DV498" s="61" t="e">
        <f t="shared" si="529"/>
        <v>#DIV/0!</v>
      </c>
      <c r="DW498" s="61" t="e">
        <f t="shared" si="565"/>
        <v>#DIV/0!</v>
      </c>
      <c r="DX498" s="61" t="e">
        <f t="shared" si="565"/>
        <v>#DIV/0!</v>
      </c>
      <c r="DY498" s="61" t="e">
        <f t="shared" si="565"/>
        <v>#DIV/0!</v>
      </c>
      <c r="DZ498" s="61" t="e">
        <f t="shared" si="560"/>
        <v>#DIV/0!</v>
      </c>
    </row>
    <row r="499" spans="3:130">
      <c r="C499" s="53">
        <v>2049</v>
      </c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>
        <f t="shared" si="547"/>
        <v>0</v>
      </c>
      <c r="AH499" s="64">
        <f t="shared" si="550"/>
        <v>0</v>
      </c>
      <c r="AI499" s="64">
        <f t="shared" si="552"/>
        <v>0</v>
      </c>
      <c r="AJ499" s="64">
        <f t="shared" si="553"/>
        <v>0</v>
      </c>
      <c r="AK499" s="64">
        <f t="shared" si="554"/>
        <v>0</v>
      </c>
      <c r="AL499" s="64">
        <f t="shared" si="555"/>
        <v>0</v>
      </c>
      <c r="AM499" s="64">
        <f t="shared" si="556"/>
        <v>0</v>
      </c>
      <c r="AN499" s="64">
        <f t="shared" si="557"/>
        <v>0</v>
      </c>
      <c r="AO499" s="64">
        <f t="shared" si="558"/>
        <v>0</v>
      </c>
      <c r="AP499" s="64">
        <f t="shared" si="559"/>
        <v>0</v>
      </c>
      <c r="AQ499" s="64">
        <f t="shared" si="561"/>
        <v>0</v>
      </c>
      <c r="AR499" s="64">
        <f t="shared" si="563"/>
        <v>0</v>
      </c>
      <c r="AS499" s="64">
        <f t="shared" si="566"/>
        <v>0</v>
      </c>
      <c r="AT499" s="64">
        <f t="shared" si="568"/>
        <v>0</v>
      </c>
      <c r="AU499" s="64">
        <f t="shared" si="569"/>
        <v>0</v>
      </c>
      <c r="AV499" s="64">
        <f t="shared" si="570"/>
        <v>0</v>
      </c>
      <c r="AW499" s="64">
        <f t="shared" si="572"/>
        <v>0</v>
      </c>
      <c r="AX499" s="64">
        <f t="shared" si="574"/>
        <v>0</v>
      </c>
      <c r="AY499" s="64">
        <f t="shared" ref="AY499:AY510" si="575">VLOOKUP($C$113,$D$3:$K$63,$A$74,0)*(B452-B451)</f>
        <v>0</v>
      </c>
      <c r="AZ499" s="64">
        <f>VLOOKUP($C$114,$D$3:$K$63,$A$74,0)*(B451-B450)</f>
        <v>0</v>
      </c>
      <c r="BA499" s="64">
        <f>VLOOKUP($C$115,$D$3:$K$63,$A$74,0)*B450</f>
        <v>0</v>
      </c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54">
        <f t="shared" si="510"/>
        <v>0</v>
      </c>
      <c r="BP499" s="53">
        <v>2049</v>
      </c>
      <c r="BQ499" s="61" t="e">
        <f t="shared" si="573"/>
        <v>#DIV/0!</v>
      </c>
      <c r="BR499" s="61" t="e">
        <f t="shared" si="573"/>
        <v>#DIV/0!</v>
      </c>
      <c r="BS499" s="61" t="e">
        <f t="shared" si="573"/>
        <v>#DIV/0!</v>
      </c>
      <c r="BT499" s="61" t="e">
        <f t="shared" si="573"/>
        <v>#DIV/0!</v>
      </c>
      <c r="BU499" s="61" t="e">
        <f t="shared" si="573"/>
        <v>#DIV/0!</v>
      </c>
      <c r="BV499" s="61" t="e">
        <f t="shared" si="573"/>
        <v>#DIV/0!</v>
      </c>
      <c r="BW499" s="61" t="e">
        <f t="shared" si="573"/>
        <v>#DIV/0!</v>
      </c>
      <c r="BX499" s="61" t="e">
        <f t="shared" si="573"/>
        <v>#DIV/0!</v>
      </c>
      <c r="BY499" s="61" t="e">
        <f t="shared" si="573"/>
        <v>#DIV/0!</v>
      </c>
      <c r="BZ499" s="61" t="e">
        <f t="shared" si="573"/>
        <v>#DIV/0!</v>
      </c>
      <c r="CA499" s="61" t="e">
        <f t="shared" si="573"/>
        <v>#DIV/0!</v>
      </c>
      <c r="CB499" s="61" t="e">
        <f t="shared" si="573"/>
        <v>#DIV/0!</v>
      </c>
      <c r="CC499" s="61" t="e">
        <f t="shared" si="573"/>
        <v>#DIV/0!</v>
      </c>
      <c r="CD499" s="61" t="e">
        <f t="shared" si="573"/>
        <v>#DIV/0!</v>
      </c>
      <c r="CE499" s="61" t="e">
        <f t="shared" si="573"/>
        <v>#DIV/0!</v>
      </c>
      <c r="CF499" s="61" t="e">
        <f t="shared" si="571"/>
        <v>#DIV/0!</v>
      </c>
      <c r="CG499" s="61" t="e">
        <f t="shared" si="564"/>
        <v>#DIV/0!</v>
      </c>
      <c r="CH499" s="61" t="e">
        <f t="shared" si="564"/>
        <v>#DIV/0!</v>
      </c>
      <c r="CI499" s="61" t="e">
        <f t="shared" si="564"/>
        <v>#DIV/0!</v>
      </c>
      <c r="CJ499" s="61" t="e">
        <f t="shared" si="564"/>
        <v>#DIV/0!</v>
      </c>
      <c r="CK499" s="61" t="e">
        <f t="shared" si="564"/>
        <v>#DIV/0!</v>
      </c>
      <c r="CL499" s="61" t="e">
        <f t="shared" si="562"/>
        <v>#DIV/0!</v>
      </c>
      <c r="CM499" s="61" t="e">
        <f t="shared" si="562"/>
        <v>#DIV/0!</v>
      </c>
      <c r="CN499" s="61" t="e">
        <f t="shared" si="562"/>
        <v>#DIV/0!</v>
      </c>
      <c r="CO499" s="61" t="e">
        <f t="shared" si="562"/>
        <v>#DIV/0!</v>
      </c>
      <c r="CP499" s="61" t="e">
        <f t="shared" si="562"/>
        <v>#DIV/0!</v>
      </c>
      <c r="CQ499" s="61" t="e">
        <f t="shared" si="562"/>
        <v>#DIV/0!</v>
      </c>
      <c r="CR499" s="61" t="e">
        <f t="shared" si="562"/>
        <v>#DIV/0!</v>
      </c>
      <c r="CS499" s="61" t="e">
        <f t="shared" si="562"/>
        <v>#DIV/0!</v>
      </c>
      <c r="CT499" s="61" t="e">
        <f t="shared" si="562"/>
        <v>#DIV/0!</v>
      </c>
      <c r="CU499" s="61" t="e">
        <f t="shared" si="562"/>
        <v>#DIV/0!</v>
      </c>
      <c r="CV499" s="61" t="e">
        <f t="shared" si="562"/>
        <v>#DIV/0!</v>
      </c>
      <c r="CW499" s="61" t="e">
        <f t="shared" si="542"/>
        <v>#DIV/0!</v>
      </c>
      <c r="CX499" s="61" t="e">
        <f t="shared" si="542"/>
        <v>#DIV/0!</v>
      </c>
      <c r="CY499" s="61" t="e">
        <f t="shared" si="567"/>
        <v>#DIV/0!</v>
      </c>
      <c r="CZ499" s="61" t="e">
        <f t="shared" si="567"/>
        <v>#DIV/0!</v>
      </c>
      <c r="DA499" s="61" t="e">
        <f t="shared" si="567"/>
        <v>#DIV/0!</v>
      </c>
      <c r="DB499" s="61" t="e">
        <f t="shared" si="567"/>
        <v>#DIV/0!</v>
      </c>
      <c r="DC499" s="61" t="e">
        <f t="shared" si="567"/>
        <v>#DIV/0!</v>
      </c>
      <c r="DD499" s="61" t="e">
        <f t="shared" si="567"/>
        <v>#DIV/0!</v>
      </c>
      <c r="DE499" s="61" t="e">
        <f t="shared" si="567"/>
        <v>#DIV/0!</v>
      </c>
      <c r="DF499" s="61" t="e">
        <f t="shared" si="567"/>
        <v>#DIV/0!</v>
      </c>
      <c r="DG499" s="61" t="e">
        <f t="shared" si="567"/>
        <v>#DIV/0!</v>
      </c>
      <c r="DH499" s="61" t="e">
        <f t="shared" si="567"/>
        <v>#DIV/0!</v>
      </c>
      <c r="DI499" s="61" t="e">
        <f t="shared" si="567"/>
        <v>#DIV/0!</v>
      </c>
      <c r="DJ499" s="61" t="e">
        <f t="shared" si="567"/>
        <v>#DIV/0!</v>
      </c>
      <c r="DK499" s="61" t="e">
        <f t="shared" si="567"/>
        <v>#DIV/0!</v>
      </c>
      <c r="DL499" s="61" t="e">
        <f t="shared" si="567"/>
        <v>#DIV/0!</v>
      </c>
      <c r="DM499" s="61" t="e">
        <f t="shared" si="567"/>
        <v>#DIV/0!</v>
      </c>
      <c r="DN499" s="61" t="e">
        <f t="shared" si="551"/>
        <v>#DIV/0!</v>
      </c>
      <c r="DO499" s="61" t="e">
        <f t="shared" si="551"/>
        <v>#DIV/0!</v>
      </c>
      <c r="DP499" s="61" t="e">
        <f t="shared" si="551"/>
        <v>#DIV/0!</v>
      </c>
      <c r="DQ499" s="61" t="e">
        <f t="shared" si="549"/>
        <v>#DIV/0!</v>
      </c>
      <c r="DR499" s="61" t="e">
        <f t="shared" si="549"/>
        <v>#DIV/0!</v>
      </c>
      <c r="DS499" s="61" t="e">
        <f t="shared" si="529"/>
        <v>#DIV/0!</v>
      </c>
      <c r="DT499" s="61" t="e">
        <f t="shared" si="529"/>
        <v>#DIV/0!</v>
      </c>
      <c r="DU499" s="61" t="e">
        <f t="shared" si="529"/>
        <v>#DIV/0!</v>
      </c>
      <c r="DV499" s="61" t="e">
        <f t="shared" si="529"/>
        <v>#DIV/0!</v>
      </c>
      <c r="DW499" s="61" t="e">
        <f t="shared" si="565"/>
        <v>#DIV/0!</v>
      </c>
      <c r="DX499" s="61" t="e">
        <f t="shared" si="565"/>
        <v>#DIV/0!</v>
      </c>
      <c r="DY499" s="61" t="e">
        <f t="shared" si="565"/>
        <v>#DIV/0!</v>
      </c>
      <c r="DZ499" s="61" t="e">
        <f t="shared" si="560"/>
        <v>#DIV/0!</v>
      </c>
    </row>
    <row r="500" spans="3:130">
      <c r="C500" s="53">
        <v>2050</v>
      </c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>
        <f t="shared" si="550"/>
        <v>0</v>
      </c>
      <c r="AI500" s="64">
        <f t="shared" si="552"/>
        <v>0</v>
      </c>
      <c r="AJ500" s="64">
        <f t="shared" si="553"/>
        <v>0</v>
      </c>
      <c r="AK500" s="64">
        <f t="shared" si="554"/>
        <v>0</v>
      </c>
      <c r="AL500" s="64">
        <f t="shared" si="555"/>
        <v>0</v>
      </c>
      <c r="AM500" s="64">
        <f t="shared" si="556"/>
        <v>0</v>
      </c>
      <c r="AN500" s="64">
        <f t="shared" si="557"/>
        <v>0</v>
      </c>
      <c r="AO500" s="64">
        <f t="shared" si="558"/>
        <v>0</v>
      </c>
      <c r="AP500" s="64">
        <f t="shared" si="559"/>
        <v>0</v>
      </c>
      <c r="AQ500" s="64">
        <f t="shared" si="561"/>
        <v>0</v>
      </c>
      <c r="AR500" s="64">
        <f t="shared" si="563"/>
        <v>0</v>
      </c>
      <c r="AS500" s="64">
        <f t="shared" si="566"/>
        <v>0</v>
      </c>
      <c r="AT500" s="64">
        <f t="shared" si="568"/>
        <v>0</v>
      </c>
      <c r="AU500" s="64">
        <f t="shared" si="569"/>
        <v>0</v>
      </c>
      <c r="AV500" s="64">
        <f t="shared" si="570"/>
        <v>0</v>
      </c>
      <c r="AW500" s="64">
        <f t="shared" si="572"/>
        <v>0</v>
      </c>
      <c r="AX500" s="64">
        <f t="shared" si="574"/>
        <v>0</v>
      </c>
      <c r="AY500" s="64">
        <f t="shared" si="575"/>
        <v>0</v>
      </c>
      <c r="AZ500" s="64">
        <f t="shared" ref="AZ500:AZ510" si="576">VLOOKUP($C$114,$D$3:$K$63,$A$74,0)*(B452-B451)</f>
        <v>0</v>
      </c>
      <c r="BA500" s="64">
        <f>VLOOKUP($C$115,$D$3:$K$63,$A$74,0)*(B451-B450)</f>
        <v>0</v>
      </c>
      <c r="BB500" s="64">
        <f>VLOOKUP($C$116,$D$3:$K$63,$A$74,0)*B450</f>
        <v>0</v>
      </c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54">
        <f t="shared" si="510"/>
        <v>0</v>
      </c>
      <c r="BP500" s="53">
        <v>2050</v>
      </c>
      <c r="BQ500" s="61" t="e">
        <f t="shared" si="573"/>
        <v>#DIV/0!</v>
      </c>
      <c r="BR500" s="61" t="e">
        <f t="shared" si="573"/>
        <v>#DIV/0!</v>
      </c>
      <c r="BS500" s="61" t="e">
        <f t="shared" si="573"/>
        <v>#DIV/0!</v>
      </c>
      <c r="BT500" s="61" t="e">
        <f t="shared" si="573"/>
        <v>#DIV/0!</v>
      </c>
      <c r="BU500" s="61" t="e">
        <f t="shared" si="573"/>
        <v>#DIV/0!</v>
      </c>
      <c r="BV500" s="61" t="e">
        <f t="shared" si="573"/>
        <v>#DIV/0!</v>
      </c>
      <c r="BW500" s="61" t="e">
        <f t="shared" si="573"/>
        <v>#DIV/0!</v>
      </c>
      <c r="BX500" s="61" t="e">
        <f t="shared" si="573"/>
        <v>#DIV/0!</v>
      </c>
      <c r="BY500" s="61" t="e">
        <f t="shared" si="573"/>
        <v>#DIV/0!</v>
      </c>
      <c r="BZ500" s="61" t="e">
        <f t="shared" si="573"/>
        <v>#DIV/0!</v>
      </c>
      <c r="CA500" s="61" t="e">
        <f t="shared" si="573"/>
        <v>#DIV/0!</v>
      </c>
      <c r="CB500" s="61" t="e">
        <f t="shared" si="573"/>
        <v>#DIV/0!</v>
      </c>
      <c r="CC500" s="61" t="e">
        <f t="shared" si="573"/>
        <v>#DIV/0!</v>
      </c>
      <c r="CD500" s="61" t="e">
        <f t="shared" si="573"/>
        <v>#DIV/0!</v>
      </c>
      <c r="CE500" s="61" t="e">
        <f t="shared" si="573"/>
        <v>#DIV/0!</v>
      </c>
      <c r="CF500" s="61" t="e">
        <f t="shared" si="571"/>
        <v>#DIV/0!</v>
      </c>
      <c r="CG500" s="61" t="e">
        <f t="shared" si="564"/>
        <v>#DIV/0!</v>
      </c>
      <c r="CH500" s="61" t="e">
        <f t="shared" si="564"/>
        <v>#DIV/0!</v>
      </c>
      <c r="CI500" s="61" t="e">
        <f t="shared" si="564"/>
        <v>#DIV/0!</v>
      </c>
      <c r="CJ500" s="61" t="e">
        <f t="shared" si="564"/>
        <v>#DIV/0!</v>
      </c>
      <c r="CK500" s="61" t="e">
        <f t="shared" si="564"/>
        <v>#DIV/0!</v>
      </c>
      <c r="CL500" s="61" t="e">
        <f t="shared" si="562"/>
        <v>#DIV/0!</v>
      </c>
      <c r="CM500" s="61" t="e">
        <f t="shared" si="562"/>
        <v>#DIV/0!</v>
      </c>
      <c r="CN500" s="61" t="e">
        <f t="shared" si="562"/>
        <v>#DIV/0!</v>
      </c>
      <c r="CO500" s="61" t="e">
        <f t="shared" si="562"/>
        <v>#DIV/0!</v>
      </c>
      <c r="CP500" s="61" t="e">
        <f t="shared" si="562"/>
        <v>#DIV/0!</v>
      </c>
      <c r="CQ500" s="61" t="e">
        <f t="shared" si="562"/>
        <v>#DIV/0!</v>
      </c>
      <c r="CR500" s="61" t="e">
        <f t="shared" si="562"/>
        <v>#DIV/0!</v>
      </c>
      <c r="CS500" s="61" t="e">
        <f t="shared" si="562"/>
        <v>#DIV/0!</v>
      </c>
      <c r="CT500" s="61" t="e">
        <f t="shared" si="562"/>
        <v>#DIV/0!</v>
      </c>
      <c r="CU500" s="61" t="e">
        <f t="shared" si="562"/>
        <v>#DIV/0!</v>
      </c>
      <c r="CV500" s="61" t="e">
        <f t="shared" si="562"/>
        <v>#DIV/0!</v>
      </c>
      <c r="CW500" s="61" t="e">
        <f t="shared" si="542"/>
        <v>#DIV/0!</v>
      </c>
      <c r="CX500" s="61" t="e">
        <f t="shared" si="542"/>
        <v>#DIV/0!</v>
      </c>
      <c r="CY500" s="61" t="e">
        <f t="shared" si="567"/>
        <v>#DIV/0!</v>
      </c>
      <c r="CZ500" s="61" t="e">
        <f t="shared" si="567"/>
        <v>#DIV/0!</v>
      </c>
      <c r="DA500" s="61" t="e">
        <f t="shared" si="567"/>
        <v>#DIV/0!</v>
      </c>
      <c r="DB500" s="61" t="e">
        <f t="shared" si="567"/>
        <v>#DIV/0!</v>
      </c>
      <c r="DC500" s="61" t="e">
        <f t="shared" si="567"/>
        <v>#DIV/0!</v>
      </c>
      <c r="DD500" s="61" t="e">
        <f t="shared" si="567"/>
        <v>#DIV/0!</v>
      </c>
      <c r="DE500" s="61" t="e">
        <f t="shared" si="567"/>
        <v>#DIV/0!</v>
      </c>
      <c r="DF500" s="61" t="e">
        <f t="shared" si="567"/>
        <v>#DIV/0!</v>
      </c>
      <c r="DG500" s="61" t="e">
        <f t="shared" si="567"/>
        <v>#DIV/0!</v>
      </c>
      <c r="DH500" s="61" t="e">
        <f t="shared" si="567"/>
        <v>#DIV/0!</v>
      </c>
      <c r="DI500" s="61" t="e">
        <f t="shared" si="567"/>
        <v>#DIV/0!</v>
      </c>
      <c r="DJ500" s="61" t="e">
        <f t="shared" si="567"/>
        <v>#DIV/0!</v>
      </c>
      <c r="DK500" s="61" t="e">
        <f t="shared" si="567"/>
        <v>#DIV/0!</v>
      </c>
      <c r="DL500" s="61" t="e">
        <f t="shared" si="567"/>
        <v>#DIV/0!</v>
      </c>
      <c r="DM500" s="61" t="e">
        <f t="shared" si="567"/>
        <v>#DIV/0!</v>
      </c>
      <c r="DN500" s="61" t="e">
        <f t="shared" si="551"/>
        <v>#DIV/0!</v>
      </c>
      <c r="DO500" s="61" t="e">
        <f t="shared" si="551"/>
        <v>#DIV/0!</v>
      </c>
      <c r="DP500" s="61" t="e">
        <f t="shared" si="551"/>
        <v>#DIV/0!</v>
      </c>
      <c r="DQ500" s="61" t="e">
        <f t="shared" si="549"/>
        <v>#DIV/0!</v>
      </c>
      <c r="DR500" s="61" t="e">
        <f t="shared" si="549"/>
        <v>#DIV/0!</v>
      </c>
      <c r="DS500" s="61" t="e">
        <f t="shared" si="529"/>
        <v>#DIV/0!</v>
      </c>
      <c r="DT500" s="61" t="e">
        <f t="shared" si="529"/>
        <v>#DIV/0!</v>
      </c>
      <c r="DU500" s="61" t="e">
        <f t="shared" si="529"/>
        <v>#DIV/0!</v>
      </c>
      <c r="DV500" s="61" t="e">
        <f t="shared" si="529"/>
        <v>#DIV/0!</v>
      </c>
      <c r="DW500" s="61" t="e">
        <f t="shared" si="565"/>
        <v>#DIV/0!</v>
      </c>
      <c r="DX500" s="61" t="e">
        <f t="shared" si="565"/>
        <v>#DIV/0!</v>
      </c>
      <c r="DY500" s="61" t="e">
        <f t="shared" si="565"/>
        <v>#DIV/0!</v>
      </c>
      <c r="DZ500" s="61" t="e">
        <f t="shared" si="560"/>
        <v>#DIV/0!</v>
      </c>
    </row>
    <row r="501" spans="3:130">
      <c r="C501" s="53">
        <v>2051</v>
      </c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>
        <f t="shared" si="552"/>
        <v>0</v>
      </c>
      <c r="AJ501" s="64">
        <f t="shared" si="553"/>
        <v>0</v>
      </c>
      <c r="AK501" s="64">
        <f t="shared" si="554"/>
        <v>0</v>
      </c>
      <c r="AL501" s="64">
        <f t="shared" si="555"/>
        <v>0</v>
      </c>
      <c r="AM501" s="64">
        <f t="shared" si="556"/>
        <v>0</v>
      </c>
      <c r="AN501" s="64">
        <f t="shared" si="557"/>
        <v>0</v>
      </c>
      <c r="AO501" s="64">
        <f t="shared" si="558"/>
        <v>0</v>
      </c>
      <c r="AP501" s="64">
        <f t="shared" si="559"/>
        <v>0</v>
      </c>
      <c r="AQ501" s="64">
        <f t="shared" si="561"/>
        <v>0</v>
      </c>
      <c r="AR501" s="64">
        <f t="shared" si="563"/>
        <v>0</v>
      </c>
      <c r="AS501" s="64">
        <f t="shared" si="566"/>
        <v>0</v>
      </c>
      <c r="AT501" s="64">
        <f t="shared" si="568"/>
        <v>0</v>
      </c>
      <c r="AU501" s="64">
        <f t="shared" si="569"/>
        <v>0</v>
      </c>
      <c r="AV501" s="64">
        <f t="shared" si="570"/>
        <v>0</v>
      </c>
      <c r="AW501" s="64">
        <f t="shared" si="572"/>
        <v>0</v>
      </c>
      <c r="AX501" s="64">
        <f t="shared" si="574"/>
        <v>0</v>
      </c>
      <c r="AY501" s="64">
        <f t="shared" si="575"/>
        <v>0</v>
      </c>
      <c r="AZ501" s="64">
        <f t="shared" si="576"/>
        <v>0</v>
      </c>
      <c r="BA501" s="64">
        <f t="shared" ref="BA501:BA510" si="577">VLOOKUP($C$115,$D$3:$K$63,$A$74,0)*(B452-B451)</f>
        <v>0</v>
      </c>
      <c r="BB501" s="64">
        <f>VLOOKUP($C$116,$D$3:$K$63,$A$74,0)*(B451-B450)</f>
        <v>0</v>
      </c>
      <c r="BC501" s="64">
        <f>VLOOKUP($C$117,$D$3:$K$63,$A$74,0)*B450</f>
        <v>0</v>
      </c>
      <c r="BD501" s="64"/>
      <c r="BE501" s="64"/>
      <c r="BF501" s="64"/>
      <c r="BG501" s="64"/>
      <c r="BH501" s="64"/>
      <c r="BI501" s="64"/>
      <c r="BJ501" s="64"/>
      <c r="BK501" s="64"/>
      <c r="BL501" s="64"/>
      <c r="BM501" s="54">
        <f t="shared" si="510"/>
        <v>0</v>
      </c>
      <c r="BP501" s="53">
        <v>2051</v>
      </c>
      <c r="BQ501" s="61" t="e">
        <f t="shared" si="573"/>
        <v>#DIV/0!</v>
      </c>
      <c r="BR501" s="61" t="e">
        <f t="shared" si="573"/>
        <v>#DIV/0!</v>
      </c>
      <c r="BS501" s="61" t="e">
        <f t="shared" si="573"/>
        <v>#DIV/0!</v>
      </c>
      <c r="BT501" s="61" t="e">
        <f t="shared" si="573"/>
        <v>#DIV/0!</v>
      </c>
      <c r="BU501" s="61" t="e">
        <f t="shared" si="573"/>
        <v>#DIV/0!</v>
      </c>
      <c r="BV501" s="61" t="e">
        <f t="shared" si="573"/>
        <v>#DIV/0!</v>
      </c>
      <c r="BW501" s="61" t="e">
        <f t="shared" si="573"/>
        <v>#DIV/0!</v>
      </c>
      <c r="BX501" s="61" t="e">
        <f t="shared" si="573"/>
        <v>#DIV/0!</v>
      </c>
      <c r="BY501" s="61" t="e">
        <f t="shared" si="573"/>
        <v>#DIV/0!</v>
      </c>
      <c r="BZ501" s="61" t="e">
        <f t="shared" si="573"/>
        <v>#DIV/0!</v>
      </c>
      <c r="CA501" s="61" t="e">
        <f t="shared" si="573"/>
        <v>#DIV/0!</v>
      </c>
      <c r="CB501" s="61" t="e">
        <f t="shared" si="573"/>
        <v>#DIV/0!</v>
      </c>
      <c r="CC501" s="61" t="e">
        <f t="shared" si="573"/>
        <v>#DIV/0!</v>
      </c>
      <c r="CD501" s="61" t="e">
        <f t="shared" si="573"/>
        <v>#DIV/0!</v>
      </c>
      <c r="CE501" s="61" t="e">
        <f t="shared" si="573"/>
        <v>#DIV/0!</v>
      </c>
      <c r="CF501" s="61" t="e">
        <f t="shared" si="571"/>
        <v>#DIV/0!</v>
      </c>
      <c r="CG501" s="61" t="e">
        <f t="shared" si="564"/>
        <v>#DIV/0!</v>
      </c>
      <c r="CH501" s="61" t="e">
        <f t="shared" si="564"/>
        <v>#DIV/0!</v>
      </c>
      <c r="CI501" s="61" t="e">
        <f t="shared" si="564"/>
        <v>#DIV/0!</v>
      </c>
      <c r="CJ501" s="61" t="e">
        <f t="shared" si="564"/>
        <v>#DIV/0!</v>
      </c>
      <c r="CK501" s="61" t="e">
        <f t="shared" si="564"/>
        <v>#DIV/0!</v>
      </c>
      <c r="CL501" s="61" t="e">
        <f t="shared" si="562"/>
        <v>#DIV/0!</v>
      </c>
      <c r="CM501" s="61" t="e">
        <f t="shared" si="562"/>
        <v>#DIV/0!</v>
      </c>
      <c r="CN501" s="61" t="e">
        <f t="shared" si="562"/>
        <v>#DIV/0!</v>
      </c>
      <c r="CO501" s="61" t="e">
        <f t="shared" si="562"/>
        <v>#DIV/0!</v>
      </c>
      <c r="CP501" s="61" t="e">
        <f t="shared" si="562"/>
        <v>#DIV/0!</v>
      </c>
      <c r="CQ501" s="61" t="e">
        <f t="shared" si="562"/>
        <v>#DIV/0!</v>
      </c>
      <c r="CR501" s="61" t="e">
        <f t="shared" si="562"/>
        <v>#DIV/0!</v>
      </c>
      <c r="CS501" s="61" t="e">
        <f t="shared" si="562"/>
        <v>#DIV/0!</v>
      </c>
      <c r="CT501" s="61" t="e">
        <f t="shared" si="562"/>
        <v>#DIV/0!</v>
      </c>
      <c r="CU501" s="61" t="e">
        <f t="shared" si="562"/>
        <v>#DIV/0!</v>
      </c>
      <c r="CV501" s="61" t="e">
        <f t="shared" si="562"/>
        <v>#DIV/0!</v>
      </c>
      <c r="CW501" s="61" t="e">
        <f t="shared" si="542"/>
        <v>#DIV/0!</v>
      </c>
      <c r="CX501" s="61" t="e">
        <f t="shared" si="542"/>
        <v>#DIV/0!</v>
      </c>
      <c r="CY501" s="61" t="e">
        <f t="shared" si="567"/>
        <v>#DIV/0!</v>
      </c>
      <c r="CZ501" s="61" t="e">
        <f t="shared" si="567"/>
        <v>#DIV/0!</v>
      </c>
      <c r="DA501" s="61" t="e">
        <f t="shared" si="567"/>
        <v>#DIV/0!</v>
      </c>
      <c r="DB501" s="61" t="e">
        <f t="shared" si="567"/>
        <v>#DIV/0!</v>
      </c>
      <c r="DC501" s="61" t="e">
        <f t="shared" si="567"/>
        <v>#DIV/0!</v>
      </c>
      <c r="DD501" s="61" t="e">
        <f t="shared" si="567"/>
        <v>#DIV/0!</v>
      </c>
      <c r="DE501" s="61" t="e">
        <f t="shared" si="567"/>
        <v>#DIV/0!</v>
      </c>
      <c r="DF501" s="61" t="e">
        <f t="shared" si="567"/>
        <v>#DIV/0!</v>
      </c>
      <c r="DG501" s="61" t="e">
        <f t="shared" si="567"/>
        <v>#DIV/0!</v>
      </c>
      <c r="DH501" s="61" t="e">
        <f t="shared" si="567"/>
        <v>#DIV/0!</v>
      </c>
      <c r="DI501" s="61" t="e">
        <f t="shared" si="567"/>
        <v>#DIV/0!</v>
      </c>
      <c r="DJ501" s="61" t="e">
        <f t="shared" si="567"/>
        <v>#DIV/0!</v>
      </c>
      <c r="DK501" s="61" t="e">
        <f t="shared" si="567"/>
        <v>#DIV/0!</v>
      </c>
      <c r="DL501" s="61" t="e">
        <f t="shared" si="567"/>
        <v>#DIV/0!</v>
      </c>
      <c r="DM501" s="61" t="e">
        <f t="shared" si="567"/>
        <v>#DIV/0!</v>
      </c>
      <c r="DN501" s="61" t="e">
        <f t="shared" si="551"/>
        <v>#DIV/0!</v>
      </c>
      <c r="DO501" s="61" t="e">
        <f t="shared" si="551"/>
        <v>#DIV/0!</v>
      </c>
      <c r="DP501" s="61" t="e">
        <f t="shared" si="551"/>
        <v>#DIV/0!</v>
      </c>
      <c r="DQ501" s="61" t="e">
        <f t="shared" si="549"/>
        <v>#DIV/0!</v>
      </c>
      <c r="DR501" s="61" t="e">
        <f t="shared" si="549"/>
        <v>#DIV/0!</v>
      </c>
      <c r="DS501" s="61" t="e">
        <f t="shared" si="529"/>
        <v>#DIV/0!</v>
      </c>
      <c r="DT501" s="61" t="e">
        <f t="shared" si="529"/>
        <v>#DIV/0!</v>
      </c>
      <c r="DU501" s="61" t="e">
        <f t="shared" si="529"/>
        <v>#DIV/0!</v>
      </c>
      <c r="DV501" s="61" t="e">
        <f t="shared" si="529"/>
        <v>#DIV/0!</v>
      </c>
      <c r="DW501" s="61" t="e">
        <f t="shared" si="565"/>
        <v>#DIV/0!</v>
      </c>
      <c r="DX501" s="61" t="e">
        <f t="shared" si="565"/>
        <v>#DIV/0!</v>
      </c>
      <c r="DY501" s="61" t="e">
        <f t="shared" si="565"/>
        <v>#DIV/0!</v>
      </c>
      <c r="DZ501" s="61" t="e">
        <f t="shared" si="560"/>
        <v>#DIV/0!</v>
      </c>
    </row>
    <row r="502" spans="3:130">
      <c r="C502" s="53">
        <v>2052</v>
      </c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>
        <f t="shared" si="553"/>
        <v>0</v>
      </c>
      <c r="AK502" s="64">
        <f t="shared" si="554"/>
        <v>0</v>
      </c>
      <c r="AL502" s="64">
        <f t="shared" si="555"/>
        <v>0</v>
      </c>
      <c r="AM502" s="64">
        <f t="shared" si="556"/>
        <v>0</v>
      </c>
      <c r="AN502" s="64">
        <f t="shared" si="557"/>
        <v>0</v>
      </c>
      <c r="AO502" s="64">
        <f t="shared" si="558"/>
        <v>0</v>
      </c>
      <c r="AP502" s="64">
        <f t="shared" si="559"/>
        <v>0</v>
      </c>
      <c r="AQ502" s="64">
        <f t="shared" si="561"/>
        <v>0</v>
      </c>
      <c r="AR502" s="64">
        <f t="shared" si="563"/>
        <v>0</v>
      </c>
      <c r="AS502" s="64">
        <f t="shared" si="566"/>
        <v>0</v>
      </c>
      <c r="AT502" s="64">
        <f t="shared" si="568"/>
        <v>0</v>
      </c>
      <c r="AU502" s="64">
        <f t="shared" si="569"/>
        <v>0</v>
      </c>
      <c r="AV502" s="64">
        <f t="shared" si="570"/>
        <v>0</v>
      </c>
      <c r="AW502" s="64">
        <f t="shared" si="572"/>
        <v>0</v>
      </c>
      <c r="AX502" s="64">
        <f t="shared" si="574"/>
        <v>0</v>
      </c>
      <c r="AY502" s="64">
        <f t="shared" si="575"/>
        <v>0</v>
      </c>
      <c r="AZ502" s="64">
        <f t="shared" si="576"/>
        <v>0</v>
      </c>
      <c r="BA502" s="64">
        <f t="shared" si="577"/>
        <v>0</v>
      </c>
      <c r="BB502" s="64">
        <f t="shared" ref="BB502:BB510" si="578">VLOOKUP($C$116,$D$3:$K$63,$A$74,0)*(B452-B451)</f>
        <v>0</v>
      </c>
      <c r="BC502" s="64">
        <f>VLOOKUP($C$117,$D$3:$K$63,$A$74,0)*(B451-B450)</f>
        <v>0</v>
      </c>
      <c r="BD502" s="64">
        <f>VLOOKUP($C$118,$D$3:$K$63,$A$74,0)*B450</f>
        <v>0</v>
      </c>
      <c r="BE502" s="64"/>
      <c r="BF502" s="64"/>
      <c r="BG502" s="64"/>
      <c r="BH502" s="64"/>
      <c r="BI502" s="64"/>
      <c r="BJ502" s="64"/>
      <c r="BK502" s="64"/>
      <c r="BL502" s="64"/>
      <c r="BM502" s="54">
        <f t="shared" si="510"/>
        <v>0</v>
      </c>
      <c r="BP502" s="53">
        <v>2052</v>
      </c>
      <c r="BQ502" s="61" t="e">
        <f t="shared" si="573"/>
        <v>#DIV/0!</v>
      </c>
      <c r="BR502" s="61" t="e">
        <f t="shared" si="573"/>
        <v>#DIV/0!</v>
      </c>
      <c r="BS502" s="61" t="e">
        <f t="shared" si="573"/>
        <v>#DIV/0!</v>
      </c>
      <c r="BT502" s="61" t="e">
        <f t="shared" si="573"/>
        <v>#DIV/0!</v>
      </c>
      <c r="BU502" s="61" t="e">
        <f t="shared" si="573"/>
        <v>#DIV/0!</v>
      </c>
      <c r="BV502" s="61" t="e">
        <f t="shared" si="573"/>
        <v>#DIV/0!</v>
      </c>
      <c r="BW502" s="61" t="e">
        <f t="shared" si="573"/>
        <v>#DIV/0!</v>
      </c>
      <c r="BX502" s="61" t="e">
        <f t="shared" si="573"/>
        <v>#DIV/0!</v>
      </c>
      <c r="BY502" s="61" t="e">
        <f t="shared" si="573"/>
        <v>#DIV/0!</v>
      </c>
      <c r="BZ502" s="61" t="e">
        <f t="shared" si="573"/>
        <v>#DIV/0!</v>
      </c>
      <c r="CA502" s="61" t="e">
        <f t="shared" si="573"/>
        <v>#DIV/0!</v>
      </c>
      <c r="CB502" s="61" t="e">
        <f t="shared" si="573"/>
        <v>#DIV/0!</v>
      </c>
      <c r="CC502" s="61" t="e">
        <f t="shared" si="573"/>
        <v>#DIV/0!</v>
      </c>
      <c r="CD502" s="61" t="e">
        <f t="shared" si="573"/>
        <v>#DIV/0!</v>
      </c>
      <c r="CE502" s="61" t="e">
        <f t="shared" si="573"/>
        <v>#DIV/0!</v>
      </c>
      <c r="CF502" s="61" t="e">
        <f t="shared" si="571"/>
        <v>#DIV/0!</v>
      </c>
      <c r="CG502" s="61" t="e">
        <f t="shared" si="564"/>
        <v>#DIV/0!</v>
      </c>
      <c r="CH502" s="61" t="e">
        <f t="shared" si="564"/>
        <v>#DIV/0!</v>
      </c>
      <c r="CI502" s="61" t="e">
        <f t="shared" si="564"/>
        <v>#DIV/0!</v>
      </c>
      <c r="CJ502" s="61" t="e">
        <f t="shared" si="564"/>
        <v>#DIV/0!</v>
      </c>
      <c r="CK502" s="61" t="e">
        <f t="shared" si="564"/>
        <v>#DIV/0!</v>
      </c>
      <c r="CL502" s="61" t="e">
        <f t="shared" si="562"/>
        <v>#DIV/0!</v>
      </c>
      <c r="CM502" s="61" t="e">
        <f t="shared" si="562"/>
        <v>#DIV/0!</v>
      </c>
      <c r="CN502" s="61" t="e">
        <f t="shared" si="562"/>
        <v>#DIV/0!</v>
      </c>
      <c r="CO502" s="61" t="e">
        <f t="shared" si="562"/>
        <v>#DIV/0!</v>
      </c>
      <c r="CP502" s="61" t="e">
        <f t="shared" si="562"/>
        <v>#DIV/0!</v>
      </c>
      <c r="CQ502" s="61" t="e">
        <f t="shared" si="562"/>
        <v>#DIV/0!</v>
      </c>
      <c r="CR502" s="61" t="e">
        <f t="shared" si="562"/>
        <v>#DIV/0!</v>
      </c>
      <c r="CS502" s="61" t="e">
        <f t="shared" si="562"/>
        <v>#DIV/0!</v>
      </c>
      <c r="CT502" s="61" t="e">
        <f t="shared" si="562"/>
        <v>#DIV/0!</v>
      </c>
      <c r="CU502" s="61" t="e">
        <f t="shared" si="562"/>
        <v>#DIV/0!</v>
      </c>
      <c r="CV502" s="61" t="e">
        <f t="shared" si="562"/>
        <v>#DIV/0!</v>
      </c>
      <c r="CW502" s="61" t="e">
        <f t="shared" si="542"/>
        <v>#DIV/0!</v>
      </c>
      <c r="CX502" s="61" t="e">
        <f t="shared" si="542"/>
        <v>#DIV/0!</v>
      </c>
      <c r="CY502" s="61" t="e">
        <f t="shared" si="567"/>
        <v>#DIV/0!</v>
      </c>
      <c r="CZ502" s="61" t="e">
        <f t="shared" si="567"/>
        <v>#DIV/0!</v>
      </c>
      <c r="DA502" s="61" t="e">
        <f t="shared" si="567"/>
        <v>#DIV/0!</v>
      </c>
      <c r="DB502" s="61" t="e">
        <f t="shared" si="567"/>
        <v>#DIV/0!</v>
      </c>
      <c r="DC502" s="61" t="e">
        <f t="shared" si="567"/>
        <v>#DIV/0!</v>
      </c>
      <c r="DD502" s="61" t="e">
        <f t="shared" si="567"/>
        <v>#DIV/0!</v>
      </c>
      <c r="DE502" s="61" t="e">
        <f t="shared" si="567"/>
        <v>#DIV/0!</v>
      </c>
      <c r="DF502" s="61" t="e">
        <f t="shared" si="567"/>
        <v>#DIV/0!</v>
      </c>
      <c r="DG502" s="61" t="e">
        <f t="shared" si="567"/>
        <v>#DIV/0!</v>
      </c>
      <c r="DH502" s="61" t="e">
        <f t="shared" si="567"/>
        <v>#DIV/0!</v>
      </c>
      <c r="DI502" s="61" t="e">
        <f t="shared" si="567"/>
        <v>#DIV/0!</v>
      </c>
      <c r="DJ502" s="61" t="e">
        <f t="shared" si="567"/>
        <v>#DIV/0!</v>
      </c>
      <c r="DK502" s="61" t="e">
        <f t="shared" si="567"/>
        <v>#DIV/0!</v>
      </c>
      <c r="DL502" s="61" t="e">
        <f t="shared" si="567"/>
        <v>#DIV/0!</v>
      </c>
      <c r="DM502" s="61" t="e">
        <f t="shared" si="567"/>
        <v>#DIV/0!</v>
      </c>
      <c r="DN502" s="61" t="e">
        <f t="shared" si="551"/>
        <v>#DIV/0!</v>
      </c>
      <c r="DO502" s="61" t="e">
        <f t="shared" si="551"/>
        <v>#DIV/0!</v>
      </c>
      <c r="DP502" s="61" t="e">
        <f t="shared" si="551"/>
        <v>#DIV/0!</v>
      </c>
      <c r="DQ502" s="61" t="e">
        <f t="shared" si="549"/>
        <v>#DIV/0!</v>
      </c>
      <c r="DR502" s="61" t="e">
        <f t="shared" si="549"/>
        <v>#DIV/0!</v>
      </c>
      <c r="DS502" s="61" t="e">
        <f t="shared" si="529"/>
        <v>#DIV/0!</v>
      </c>
      <c r="DT502" s="61" t="e">
        <f t="shared" si="529"/>
        <v>#DIV/0!</v>
      </c>
      <c r="DU502" s="61" t="e">
        <f t="shared" si="529"/>
        <v>#DIV/0!</v>
      </c>
      <c r="DV502" s="61" t="e">
        <f t="shared" si="529"/>
        <v>#DIV/0!</v>
      </c>
      <c r="DW502" s="61" t="e">
        <f t="shared" si="565"/>
        <v>#DIV/0!</v>
      </c>
      <c r="DX502" s="61" t="e">
        <f t="shared" si="565"/>
        <v>#DIV/0!</v>
      </c>
      <c r="DY502" s="61" t="e">
        <f t="shared" si="565"/>
        <v>#DIV/0!</v>
      </c>
      <c r="DZ502" s="61" t="e">
        <f t="shared" si="560"/>
        <v>#DIV/0!</v>
      </c>
    </row>
    <row r="503" spans="3:130">
      <c r="C503" s="53">
        <v>2053</v>
      </c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>
        <f t="shared" si="554"/>
        <v>0</v>
      </c>
      <c r="AL503" s="64">
        <f t="shared" si="555"/>
        <v>0</v>
      </c>
      <c r="AM503" s="64">
        <f t="shared" si="556"/>
        <v>0</v>
      </c>
      <c r="AN503" s="64">
        <f t="shared" si="557"/>
        <v>0</v>
      </c>
      <c r="AO503" s="64">
        <f t="shared" si="558"/>
        <v>0</v>
      </c>
      <c r="AP503" s="64">
        <f t="shared" si="559"/>
        <v>0</v>
      </c>
      <c r="AQ503" s="64">
        <f t="shared" si="561"/>
        <v>0</v>
      </c>
      <c r="AR503" s="64">
        <f t="shared" si="563"/>
        <v>0</v>
      </c>
      <c r="AS503" s="64">
        <f t="shared" si="566"/>
        <v>0</v>
      </c>
      <c r="AT503" s="64">
        <f t="shared" si="568"/>
        <v>0</v>
      </c>
      <c r="AU503" s="64">
        <f t="shared" si="569"/>
        <v>0</v>
      </c>
      <c r="AV503" s="64">
        <f t="shared" si="570"/>
        <v>0</v>
      </c>
      <c r="AW503" s="64">
        <f t="shared" si="572"/>
        <v>0</v>
      </c>
      <c r="AX503" s="64">
        <f t="shared" si="574"/>
        <v>0</v>
      </c>
      <c r="AY503" s="64">
        <f t="shared" si="575"/>
        <v>0</v>
      </c>
      <c r="AZ503" s="64">
        <f t="shared" si="576"/>
        <v>0</v>
      </c>
      <c r="BA503" s="64">
        <f t="shared" si="577"/>
        <v>0</v>
      </c>
      <c r="BB503" s="64">
        <f t="shared" si="578"/>
        <v>0</v>
      </c>
      <c r="BC503" s="64">
        <f t="shared" ref="BC503:BC510" si="579">VLOOKUP($C$117,$D$3:$K$63,$A$74,0)*(B452-B451)</f>
        <v>0</v>
      </c>
      <c r="BD503" s="64">
        <f>VLOOKUP($C$118,$D$3:$K$63,$A$74,0)*(B451-B450)</f>
        <v>0</v>
      </c>
      <c r="BE503" s="64">
        <f>VLOOKUP($C$119,$D$3:$K$63,$A$74,0)*B450</f>
        <v>0</v>
      </c>
      <c r="BF503" s="64"/>
      <c r="BG503" s="64"/>
      <c r="BH503" s="64"/>
      <c r="BI503" s="64"/>
      <c r="BJ503" s="64"/>
      <c r="BK503" s="64"/>
      <c r="BL503" s="64"/>
      <c r="BM503" s="54">
        <f t="shared" si="510"/>
        <v>0</v>
      </c>
      <c r="BP503" s="53">
        <v>2053</v>
      </c>
      <c r="BQ503" s="61" t="e">
        <f t="shared" si="573"/>
        <v>#DIV/0!</v>
      </c>
      <c r="BR503" s="61" t="e">
        <f t="shared" si="573"/>
        <v>#DIV/0!</v>
      </c>
      <c r="BS503" s="61" t="e">
        <f t="shared" si="573"/>
        <v>#DIV/0!</v>
      </c>
      <c r="BT503" s="61" t="e">
        <f t="shared" si="573"/>
        <v>#DIV/0!</v>
      </c>
      <c r="BU503" s="61" t="e">
        <f t="shared" si="573"/>
        <v>#DIV/0!</v>
      </c>
      <c r="BV503" s="61" t="e">
        <f t="shared" si="573"/>
        <v>#DIV/0!</v>
      </c>
      <c r="BW503" s="61" t="e">
        <f t="shared" si="573"/>
        <v>#DIV/0!</v>
      </c>
      <c r="BX503" s="61" t="e">
        <f t="shared" si="573"/>
        <v>#DIV/0!</v>
      </c>
      <c r="BY503" s="61" t="e">
        <f t="shared" si="573"/>
        <v>#DIV/0!</v>
      </c>
      <c r="BZ503" s="61" t="e">
        <f t="shared" si="573"/>
        <v>#DIV/0!</v>
      </c>
      <c r="CA503" s="61" t="e">
        <f t="shared" si="573"/>
        <v>#DIV/0!</v>
      </c>
      <c r="CB503" s="61" t="e">
        <f t="shared" si="573"/>
        <v>#DIV/0!</v>
      </c>
      <c r="CC503" s="61" t="e">
        <f t="shared" si="573"/>
        <v>#DIV/0!</v>
      </c>
      <c r="CD503" s="61" t="e">
        <f t="shared" si="573"/>
        <v>#DIV/0!</v>
      </c>
      <c r="CE503" s="61" t="e">
        <f t="shared" si="573"/>
        <v>#DIV/0!</v>
      </c>
      <c r="CF503" s="61" t="e">
        <f t="shared" si="571"/>
        <v>#DIV/0!</v>
      </c>
      <c r="CG503" s="61" t="e">
        <f t="shared" si="564"/>
        <v>#DIV/0!</v>
      </c>
      <c r="CH503" s="61" t="e">
        <f t="shared" si="564"/>
        <v>#DIV/0!</v>
      </c>
      <c r="CI503" s="61" t="e">
        <f t="shared" si="564"/>
        <v>#DIV/0!</v>
      </c>
      <c r="CJ503" s="61" t="e">
        <f t="shared" si="564"/>
        <v>#DIV/0!</v>
      </c>
      <c r="CK503" s="61" t="e">
        <f t="shared" si="564"/>
        <v>#DIV/0!</v>
      </c>
      <c r="CL503" s="61" t="e">
        <f t="shared" si="562"/>
        <v>#DIV/0!</v>
      </c>
      <c r="CM503" s="61" t="e">
        <f t="shared" si="562"/>
        <v>#DIV/0!</v>
      </c>
      <c r="CN503" s="61" t="e">
        <f t="shared" si="562"/>
        <v>#DIV/0!</v>
      </c>
      <c r="CO503" s="61" t="e">
        <f t="shared" si="562"/>
        <v>#DIV/0!</v>
      </c>
      <c r="CP503" s="61" t="e">
        <f t="shared" si="562"/>
        <v>#DIV/0!</v>
      </c>
      <c r="CQ503" s="61" t="e">
        <f t="shared" si="562"/>
        <v>#DIV/0!</v>
      </c>
      <c r="CR503" s="61" t="e">
        <f t="shared" si="562"/>
        <v>#DIV/0!</v>
      </c>
      <c r="CS503" s="61" t="e">
        <f t="shared" si="562"/>
        <v>#DIV/0!</v>
      </c>
      <c r="CT503" s="61" t="e">
        <f t="shared" si="562"/>
        <v>#DIV/0!</v>
      </c>
      <c r="CU503" s="61" t="e">
        <f t="shared" si="562"/>
        <v>#DIV/0!</v>
      </c>
      <c r="CV503" s="61" t="e">
        <f t="shared" si="562"/>
        <v>#DIV/0!</v>
      </c>
      <c r="CW503" s="61" t="e">
        <f t="shared" si="542"/>
        <v>#DIV/0!</v>
      </c>
      <c r="CX503" s="61" t="e">
        <f t="shared" si="542"/>
        <v>#DIV/0!</v>
      </c>
      <c r="CY503" s="61" t="e">
        <f t="shared" si="567"/>
        <v>#DIV/0!</v>
      </c>
      <c r="CZ503" s="61" t="e">
        <f t="shared" si="567"/>
        <v>#DIV/0!</v>
      </c>
      <c r="DA503" s="61" t="e">
        <f t="shared" si="567"/>
        <v>#DIV/0!</v>
      </c>
      <c r="DB503" s="61" t="e">
        <f t="shared" si="567"/>
        <v>#DIV/0!</v>
      </c>
      <c r="DC503" s="61" t="e">
        <f t="shared" si="567"/>
        <v>#DIV/0!</v>
      </c>
      <c r="DD503" s="61" t="e">
        <f t="shared" si="567"/>
        <v>#DIV/0!</v>
      </c>
      <c r="DE503" s="61" t="e">
        <f t="shared" si="567"/>
        <v>#DIV/0!</v>
      </c>
      <c r="DF503" s="61" t="e">
        <f t="shared" si="567"/>
        <v>#DIV/0!</v>
      </c>
      <c r="DG503" s="61" t="e">
        <f t="shared" si="567"/>
        <v>#DIV/0!</v>
      </c>
      <c r="DH503" s="61" t="e">
        <f t="shared" si="567"/>
        <v>#DIV/0!</v>
      </c>
      <c r="DI503" s="61" t="e">
        <f t="shared" si="567"/>
        <v>#DIV/0!</v>
      </c>
      <c r="DJ503" s="61" t="e">
        <f t="shared" si="567"/>
        <v>#DIV/0!</v>
      </c>
      <c r="DK503" s="61" t="e">
        <f t="shared" si="567"/>
        <v>#DIV/0!</v>
      </c>
      <c r="DL503" s="61" t="e">
        <f t="shared" si="567"/>
        <v>#DIV/0!</v>
      </c>
      <c r="DM503" s="61" t="e">
        <f t="shared" si="567"/>
        <v>#DIV/0!</v>
      </c>
      <c r="DN503" s="61" t="e">
        <f t="shared" si="551"/>
        <v>#DIV/0!</v>
      </c>
      <c r="DO503" s="61" t="e">
        <f t="shared" si="551"/>
        <v>#DIV/0!</v>
      </c>
      <c r="DP503" s="61" t="e">
        <f t="shared" si="551"/>
        <v>#DIV/0!</v>
      </c>
      <c r="DQ503" s="61" t="e">
        <f t="shared" si="549"/>
        <v>#DIV/0!</v>
      </c>
      <c r="DR503" s="61" t="e">
        <f t="shared" si="549"/>
        <v>#DIV/0!</v>
      </c>
      <c r="DS503" s="61" t="e">
        <f t="shared" si="529"/>
        <v>#DIV/0!</v>
      </c>
      <c r="DT503" s="61" t="e">
        <f t="shared" si="529"/>
        <v>#DIV/0!</v>
      </c>
      <c r="DU503" s="61" t="e">
        <f t="shared" si="529"/>
        <v>#DIV/0!</v>
      </c>
      <c r="DV503" s="61" t="e">
        <f t="shared" si="529"/>
        <v>#DIV/0!</v>
      </c>
      <c r="DW503" s="61" t="e">
        <f t="shared" si="565"/>
        <v>#DIV/0!</v>
      </c>
      <c r="DX503" s="61" t="e">
        <f t="shared" si="565"/>
        <v>#DIV/0!</v>
      </c>
      <c r="DY503" s="61" t="e">
        <f t="shared" si="565"/>
        <v>#DIV/0!</v>
      </c>
      <c r="DZ503" s="61" t="e">
        <f t="shared" si="560"/>
        <v>#DIV/0!</v>
      </c>
    </row>
    <row r="504" spans="3:130">
      <c r="C504" s="53">
        <v>2054</v>
      </c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>
        <f t="shared" si="555"/>
        <v>0</v>
      </c>
      <c r="AM504" s="64">
        <f t="shared" si="556"/>
        <v>0</v>
      </c>
      <c r="AN504" s="64">
        <f t="shared" si="557"/>
        <v>0</v>
      </c>
      <c r="AO504" s="64">
        <f t="shared" si="558"/>
        <v>0</v>
      </c>
      <c r="AP504" s="64">
        <f t="shared" si="559"/>
        <v>0</v>
      </c>
      <c r="AQ504" s="64">
        <f t="shared" si="561"/>
        <v>0</v>
      </c>
      <c r="AR504" s="64">
        <f t="shared" si="563"/>
        <v>0</v>
      </c>
      <c r="AS504" s="64">
        <f t="shared" si="566"/>
        <v>0</v>
      </c>
      <c r="AT504" s="64">
        <f t="shared" si="568"/>
        <v>0</v>
      </c>
      <c r="AU504" s="64">
        <f t="shared" si="569"/>
        <v>0</v>
      </c>
      <c r="AV504" s="64">
        <f t="shared" si="570"/>
        <v>0</v>
      </c>
      <c r="AW504" s="64">
        <f t="shared" si="572"/>
        <v>0</v>
      </c>
      <c r="AX504" s="64">
        <f t="shared" si="574"/>
        <v>0</v>
      </c>
      <c r="AY504" s="64">
        <f t="shared" si="575"/>
        <v>0</v>
      </c>
      <c r="AZ504" s="64">
        <f t="shared" si="576"/>
        <v>0</v>
      </c>
      <c r="BA504" s="64">
        <f t="shared" si="577"/>
        <v>0</v>
      </c>
      <c r="BB504" s="64">
        <f t="shared" si="578"/>
        <v>0</v>
      </c>
      <c r="BC504" s="64">
        <f t="shared" si="579"/>
        <v>0</v>
      </c>
      <c r="BD504" s="64">
        <f t="shared" ref="BD504:BD510" si="580">VLOOKUP($C$118,$D$3:$K$63,$A$74,0)*(B452-B451)</f>
        <v>0</v>
      </c>
      <c r="BE504" s="64">
        <f>VLOOKUP($C$119,$D$3:$K$63,$A$74,0)*(B451-B450)</f>
        <v>0.375</v>
      </c>
      <c r="BF504" s="64">
        <f>VLOOKUP($C$120,$D$3:$K$63,$A$74,0)*B450</f>
        <v>0</v>
      </c>
      <c r="BG504" s="64"/>
      <c r="BH504" s="64"/>
      <c r="BI504" s="64"/>
      <c r="BJ504" s="64"/>
      <c r="BK504" s="64"/>
      <c r="BL504" s="64"/>
      <c r="BM504" s="54">
        <f t="shared" si="510"/>
        <v>0.375</v>
      </c>
      <c r="BP504" s="53">
        <v>2054</v>
      </c>
      <c r="BQ504" s="61">
        <f t="shared" si="573"/>
        <v>0</v>
      </c>
      <c r="BR504" s="61">
        <f t="shared" si="573"/>
        <v>0</v>
      </c>
      <c r="BS504" s="61">
        <f t="shared" si="573"/>
        <v>0</v>
      </c>
      <c r="BT504" s="61">
        <f t="shared" si="573"/>
        <v>0</v>
      </c>
      <c r="BU504" s="61">
        <f t="shared" si="573"/>
        <v>0</v>
      </c>
      <c r="BV504" s="61">
        <f t="shared" si="573"/>
        <v>0</v>
      </c>
      <c r="BW504" s="61">
        <f t="shared" si="573"/>
        <v>0</v>
      </c>
      <c r="BX504" s="61">
        <f t="shared" si="573"/>
        <v>0</v>
      </c>
      <c r="BY504" s="61">
        <f t="shared" si="573"/>
        <v>0</v>
      </c>
      <c r="BZ504" s="61">
        <f t="shared" si="573"/>
        <v>0</v>
      </c>
      <c r="CA504" s="61">
        <f t="shared" si="573"/>
        <v>0</v>
      </c>
      <c r="CB504" s="61">
        <f t="shared" si="573"/>
        <v>0</v>
      </c>
      <c r="CC504" s="61">
        <f t="shared" si="573"/>
        <v>0</v>
      </c>
      <c r="CD504" s="61">
        <f t="shared" si="573"/>
        <v>0</v>
      </c>
      <c r="CE504" s="61">
        <f t="shared" si="573"/>
        <v>0</v>
      </c>
      <c r="CF504" s="61">
        <f t="shared" si="571"/>
        <v>0</v>
      </c>
      <c r="CG504" s="61">
        <f t="shared" si="564"/>
        <v>0</v>
      </c>
      <c r="CH504" s="61">
        <f t="shared" si="564"/>
        <v>0</v>
      </c>
      <c r="CI504" s="61">
        <f t="shared" si="564"/>
        <v>0</v>
      </c>
      <c r="CJ504" s="61">
        <f t="shared" si="564"/>
        <v>0</v>
      </c>
      <c r="CK504" s="61">
        <f t="shared" si="564"/>
        <v>0</v>
      </c>
      <c r="CL504" s="61">
        <f t="shared" si="562"/>
        <v>0</v>
      </c>
      <c r="CM504" s="61">
        <f t="shared" si="562"/>
        <v>0</v>
      </c>
      <c r="CN504" s="61">
        <f t="shared" si="562"/>
        <v>0</v>
      </c>
      <c r="CO504" s="61">
        <f t="shared" si="562"/>
        <v>0</v>
      </c>
      <c r="CP504" s="61">
        <f t="shared" si="562"/>
        <v>0</v>
      </c>
      <c r="CQ504" s="61">
        <f t="shared" si="562"/>
        <v>0</v>
      </c>
      <c r="CR504" s="61">
        <f t="shared" si="562"/>
        <v>0</v>
      </c>
      <c r="CS504" s="61">
        <f t="shared" si="562"/>
        <v>0</v>
      </c>
      <c r="CT504" s="61">
        <f t="shared" si="562"/>
        <v>0</v>
      </c>
      <c r="CU504" s="61">
        <f t="shared" si="562"/>
        <v>0</v>
      </c>
      <c r="CV504" s="61">
        <f t="shared" si="562"/>
        <v>0</v>
      </c>
      <c r="CW504" s="61">
        <f t="shared" si="542"/>
        <v>0</v>
      </c>
      <c r="CX504" s="61">
        <f t="shared" si="542"/>
        <v>0</v>
      </c>
      <c r="CY504" s="61">
        <f t="shared" si="567"/>
        <v>0</v>
      </c>
      <c r="CZ504" s="61">
        <f t="shared" si="567"/>
        <v>0</v>
      </c>
      <c r="DA504" s="61">
        <f t="shared" si="567"/>
        <v>0</v>
      </c>
      <c r="DB504" s="61">
        <f t="shared" si="567"/>
        <v>0</v>
      </c>
      <c r="DC504" s="61">
        <f t="shared" si="567"/>
        <v>0</v>
      </c>
      <c r="DD504" s="61">
        <f t="shared" si="567"/>
        <v>0</v>
      </c>
      <c r="DE504" s="61">
        <f t="shared" si="567"/>
        <v>0</v>
      </c>
      <c r="DF504" s="61">
        <f t="shared" si="567"/>
        <v>0</v>
      </c>
      <c r="DG504" s="61">
        <f t="shared" si="567"/>
        <v>0</v>
      </c>
      <c r="DH504" s="61">
        <f t="shared" si="567"/>
        <v>0</v>
      </c>
      <c r="DI504" s="61">
        <f t="shared" si="567"/>
        <v>0</v>
      </c>
      <c r="DJ504" s="61">
        <f t="shared" si="567"/>
        <v>0</v>
      </c>
      <c r="DK504" s="61">
        <f t="shared" si="567"/>
        <v>0</v>
      </c>
      <c r="DL504" s="61">
        <f t="shared" si="567"/>
        <v>0</v>
      </c>
      <c r="DM504" s="61">
        <f t="shared" si="567"/>
        <v>0</v>
      </c>
      <c r="DN504" s="61">
        <f t="shared" si="551"/>
        <v>0</v>
      </c>
      <c r="DO504" s="61">
        <f t="shared" si="551"/>
        <v>0</v>
      </c>
      <c r="DP504" s="61">
        <f t="shared" si="551"/>
        <v>0</v>
      </c>
      <c r="DQ504" s="61">
        <f t="shared" si="549"/>
        <v>0</v>
      </c>
      <c r="DR504" s="61">
        <f t="shared" si="549"/>
        <v>1</v>
      </c>
      <c r="DS504" s="61">
        <f t="shared" si="529"/>
        <v>0</v>
      </c>
      <c r="DT504" s="61">
        <f t="shared" si="529"/>
        <v>0</v>
      </c>
      <c r="DU504" s="61">
        <f t="shared" si="529"/>
        <v>0</v>
      </c>
      <c r="DV504" s="61">
        <f t="shared" si="529"/>
        <v>0</v>
      </c>
      <c r="DW504" s="61">
        <f t="shared" si="565"/>
        <v>0</v>
      </c>
      <c r="DX504" s="61">
        <f t="shared" si="565"/>
        <v>0</v>
      </c>
      <c r="DY504" s="61">
        <f t="shared" si="565"/>
        <v>0</v>
      </c>
      <c r="DZ504" s="61">
        <f t="shared" si="560"/>
        <v>1</v>
      </c>
    </row>
    <row r="505" spans="3:130">
      <c r="C505" s="53">
        <v>2055</v>
      </c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>
        <f t="shared" si="556"/>
        <v>0</v>
      </c>
      <c r="AN505" s="64">
        <f t="shared" si="557"/>
        <v>0</v>
      </c>
      <c r="AO505" s="64">
        <f t="shared" si="558"/>
        <v>0</v>
      </c>
      <c r="AP505" s="64">
        <f t="shared" si="559"/>
        <v>0</v>
      </c>
      <c r="AQ505" s="64">
        <f t="shared" si="561"/>
        <v>0</v>
      </c>
      <c r="AR505" s="64">
        <f t="shared" si="563"/>
        <v>0</v>
      </c>
      <c r="AS505" s="64">
        <f t="shared" si="566"/>
        <v>0</v>
      </c>
      <c r="AT505" s="64">
        <f t="shared" si="568"/>
        <v>0</v>
      </c>
      <c r="AU505" s="64">
        <f t="shared" si="569"/>
        <v>0</v>
      </c>
      <c r="AV505" s="64">
        <f t="shared" si="570"/>
        <v>0</v>
      </c>
      <c r="AW505" s="64">
        <f t="shared" si="572"/>
        <v>0</v>
      </c>
      <c r="AX505" s="64">
        <f t="shared" si="574"/>
        <v>0</v>
      </c>
      <c r="AY505" s="64">
        <f t="shared" si="575"/>
        <v>0</v>
      </c>
      <c r="AZ505" s="64">
        <f t="shared" si="576"/>
        <v>0</v>
      </c>
      <c r="BA505" s="64">
        <f t="shared" si="577"/>
        <v>0</v>
      </c>
      <c r="BB505" s="64">
        <f t="shared" si="578"/>
        <v>0</v>
      </c>
      <c r="BC505" s="64">
        <f t="shared" si="579"/>
        <v>0</v>
      </c>
      <c r="BD505" s="64">
        <f t="shared" si="580"/>
        <v>0</v>
      </c>
      <c r="BE505" s="64">
        <f t="shared" ref="BE505:BE510" si="581">VLOOKUP($C$119,$D$3:$K$63,$A$74,0)*(B452-B451)</f>
        <v>0.375</v>
      </c>
      <c r="BF505" s="64">
        <f>VLOOKUP($C$120,$D$3:$K$63,$A$74,0)*(B451-B450)</f>
        <v>0.375</v>
      </c>
      <c r="BG505" s="64">
        <f>VLOOKUP($C$121,$D$3:$K$63,$A$74,0)*B450</f>
        <v>0</v>
      </c>
      <c r="BH505" s="64"/>
      <c r="BI505" s="64"/>
      <c r="BJ505" s="64"/>
      <c r="BK505" s="64"/>
      <c r="BL505" s="64"/>
      <c r="BM505" s="54">
        <f t="shared" si="510"/>
        <v>0.75</v>
      </c>
      <c r="BP505" s="53">
        <v>2055</v>
      </c>
      <c r="BQ505" s="61">
        <f t="shared" si="573"/>
        <v>0</v>
      </c>
      <c r="BR505" s="61">
        <f t="shared" si="573"/>
        <v>0</v>
      </c>
      <c r="BS505" s="61">
        <f t="shared" si="573"/>
        <v>0</v>
      </c>
      <c r="BT505" s="61">
        <f t="shared" si="573"/>
        <v>0</v>
      </c>
      <c r="BU505" s="61">
        <f t="shared" si="573"/>
        <v>0</v>
      </c>
      <c r="BV505" s="61">
        <f t="shared" si="573"/>
        <v>0</v>
      </c>
      <c r="BW505" s="61">
        <f t="shared" si="573"/>
        <v>0</v>
      </c>
      <c r="BX505" s="61">
        <f t="shared" si="573"/>
        <v>0</v>
      </c>
      <c r="BY505" s="61">
        <f t="shared" si="573"/>
        <v>0</v>
      </c>
      <c r="BZ505" s="61">
        <f t="shared" si="573"/>
        <v>0</v>
      </c>
      <c r="CA505" s="61">
        <f t="shared" si="573"/>
        <v>0</v>
      </c>
      <c r="CB505" s="61">
        <f t="shared" si="573"/>
        <v>0</v>
      </c>
      <c r="CC505" s="61">
        <f t="shared" si="573"/>
        <v>0</v>
      </c>
      <c r="CD505" s="61">
        <f t="shared" si="573"/>
        <v>0</v>
      </c>
      <c r="CE505" s="61">
        <f t="shared" si="573"/>
        <v>0</v>
      </c>
      <c r="CF505" s="61">
        <f t="shared" si="571"/>
        <v>0</v>
      </c>
      <c r="CG505" s="61">
        <f t="shared" si="564"/>
        <v>0</v>
      </c>
      <c r="CH505" s="61">
        <f t="shared" si="564"/>
        <v>0</v>
      </c>
      <c r="CI505" s="61">
        <f t="shared" si="564"/>
        <v>0</v>
      </c>
      <c r="CJ505" s="61">
        <f t="shared" si="564"/>
        <v>0</v>
      </c>
      <c r="CK505" s="61">
        <f t="shared" si="564"/>
        <v>0</v>
      </c>
      <c r="CL505" s="61">
        <f t="shared" si="562"/>
        <v>0</v>
      </c>
      <c r="CM505" s="61">
        <f t="shared" si="562"/>
        <v>0</v>
      </c>
      <c r="CN505" s="61">
        <f t="shared" si="562"/>
        <v>0</v>
      </c>
      <c r="CO505" s="61">
        <f t="shared" si="562"/>
        <v>0</v>
      </c>
      <c r="CP505" s="61">
        <f t="shared" si="562"/>
        <v>0</v>
      </c>
      <c r="CQ505" s="61">
        <f t="shared" si="562"/>
        <v>0</v>
      </c>
      <c r="CR505" s="61">
        <f t="shared" si="562"/>
        <v>0</v>
      </c>
      <c r="CS505" s="61">
        <f t="shared" si="562"/>
        <v>0</v>
      </c>
      <c r="CT505" s="61">
        <f t="shared" si="562"/>
        <v>0</v>
      </c>
      <c r="CU505" s="61">
        <f t="shared" si="562"/>
        <v>0</v>
      </c>
      <c r="CV505" s="61">
        <f t="shared" si="562"/>
        <v>0</v>
      </c>
      <c r="CW505" s="61">
        <f t="shared" si="542"/>
        <v>0</v>
      </c>
      <c r="CX505" s="61">
        <f t="shared" si="542"/>
        <v>0</v>
      </c>
      <c r="CY505" s="61">
        <f t="shared" si="567"/>
        <v>0</v>
      </c>
      <c r="CZ505" s="61">
        <f t="shared" si="567"/>
        <v>0</v>
      </c>
      <c r="DA505" s="61">
        <f t="shared" si="567"/>
        <v>0</v>
      </c>
      <c r="DB505" s="61">
        <f t="shared" si="567"/>
        <v>0</v>
      </c>
      <c r="DC505" s="61">
        <f t="shared" si="567"/>
        <v>0</v>
      </c>
      <c r="DD505" s="61">
        <f t="shared" si="567"/>
        <v>0</v>
      </c>
      <c r="DE505" s="61">
        <f t="shared" si="567"/>
        <v>0</v>
      </c>
      <c r="DF505" s="61">
        <f t="shared" si="567"/>
        <v>0</v>
      </c>
      <c r="DG505" s="61">
        <f t="shared" si="567"/>
        <v>0</v>
      </c>
      <c r="DH505" s="61">
        <f t="shared" si="567"/>
        <v>0</v>
      </c>
      <c r="DI505" s="61">
        <f t="shared" si="567"/>
        <v>0</v>
      </c>
      <c r="DJ505" s="61">
        <f t="shared" si="567"/>
        <v>0</v>
      </c>
      <c r="DK505" s="61">
        <f t="shared" si="567"/>
        <v>0</v>
      </c>
      <c r="DL505" s="61">
        <f t="shared" si="567"/>
        <v>0</v>
      </c>
      <c r="DM505" s="61">
        <f t="shared" si="567"/>
        <v>0</v>
      </c>
      <c r="DN505" s="61">
        <f t="shared" si="551"/>
        <v>0</v>
      </c>
      <c r="DO505" s="61">
        <f t="shared" si="551"/>
        <v>0</v>
      </c>
      <c r="DP505" s="61">
        <f t="shared" si="551"/>
        <v>0</v>
      </c>
      <c r="DQ505" s="61">
        <f t="shared" si="549"/>
        <v>0</v>
      </c>
      <c r="DR505" s="61">
        <f t="shared" si="549"/>
        <v>0.5</v>
      </c>
      <c r="DS505" s="61">
        <f t="shared" si="529"/>
        <v>0.5</v>
      </c>
      <c r="DT505" s="61">
        <f t="shared" si="529"/>
        <v>0</v>
      </c>
      <c r="DU505" s="61">
        <f t="shared" si="529"/>
        <v>0</v>
      </c>
      <c r="DV505" s="61">
        <f t="shared" si="529"/>
        <v>0</v>
      </c>
      <c r="DW505" s="61">
        <f t="shared" si="565"/>
        <v>0</v>
      </c>
      <c r="DX505" s="61">
        <f t="shared" si="565"/>
        <v>0</v>
      </c>
      <c r="DY505" s="61">
        <f t="shared" si="565"/>
        <v>0</v>
      </c>
      <c r="DZ505" s="61">
        <f t="shared" si="560"/>
        <v>1</v>
      </c>
    </row>
    <row r="506" spans="3:130">
      <c r="C506" s="53">
        <v>2056</v>
      </c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>
        <f t="shared" si="557"/>
        <v>0</v>
      </c>
      <c r="AO506" s="64">
        <f t="shared" si="558"/>
        <v>0</v>
      </c>
      <c r="AP506" s="64">
        <f t="shared" si="559"/>
        <v>0</v>
      </c>
      <c r="AQ506" s="64">
        <f t="shared" si="561"/>
        <v>0</v>
      </c>
      <c r="AR506" s="64">
        <f t="shared" si="563"/>
        <v>0</v>
      </c>
      <c r="AS506" s="64">
        <f t="shared" si="566"/>
        <v>0</v>
      </c>
      <c r="AT506" s="64">
        <f t="shared" si="568"/>
        <v>0</v>
      </c>
      <c r="AU506" s="64">
        <f t="shared" si="569"/>
        <v>0</v>
      </c>
      <c r="AV506" s="64">
        <f t="shared" si="570"/>
        <v>0</v>
      </c>
      <c r="AW506" s="64">
        <f t="shared" si="572"/>
        <v>0</v>
      </c>
      <c r="AX506" s="64">
        <f t="shared" si="574"/>
        <v>0</v>
      </c>
      <c r="AY506" s="64">
        <f t="shared" si="575"/>
        <v>0</v>
      </c>
      <c r="AZ506" s="64">
        <f t="shared" si="576"/>
        <v>0</v>
      </c>
      <c r="BA506" s="64">
        <f t="shared" si="577"/>
        <v>0</v>
      </c>
      <c r="BB506" s="64">
        <f t="shared" si="578"/>
        <v>0</v>
      </c>
      <c r="BC506" s="64">
        <f t="shared" si="579"/>
        <v>0</v>
      </c>
      <c r="BD506" s="64">
        <f t="shared" si="580"/>
        <v>0</v>
      </c>
      <c r="BE506" s="64">
        <f t="shared" si="581"/>
        <v>0.375</v>
      </c>
      <c r="BF506" s="64">
        <f t="shared" ref="BF506:BF510" si="582">VLOOKUP($C$120,$D$3:$K$63,$A$74,0)*(B452-B451)</f>
        <v>0.375</v>
      </c>
      <c r="BG506" s="64">
        <f>VLOOKUP($C$121,$D$3:$K$63,$A$74,0)*(B451-B450)</f>
        <v>0.375</v>
      </c>
      <c r="BH506" s="64">
        <f>VLOOKUP($C$122,$D$3:$K$63,$A$74,0)*B450</f>
        <v>0</v>
      </c>
      <c r="BI506" s="64"/>
      <c r="BJ506" s="64"/>
      <c r="BK506" s="64"/>
      <c r="BL506" s="64"/>
      <c r="BM506" s="54">
        <f t="shared" si="510"/>
        <v>1.125</v>
      </c>
      <c r="BP506" s="53">
        <v>2056</v>
      </c>
      <c r="BQ506" s="61">
        <f t="shared" si="573"/>
        <v>0</v>
      </c>
      <c r="BR506" s="61">
        <f t="shared" si="573"/>
        <v>0</v>
      </c>
      <c r="BS506" s="61">
        <f t="shared" si="573"/>
        <v>0</v>
      </c>
      <c r="BT506" s="61">
        <f t="shared" si="573"/>
        <v>0</v>
      </c>
      <c r="BU506" s="61">
        <f t="shared" si="573"/>
        <v>0</v>
      </c>
      <c r="BV506" s="61">
        <f t="shared" si="573"/>
        <v>0</v>
      </c>
      <c r="BW506" s="61">
        <f t="shared" si="573"/>
        <v>0</v>
      </c>
      <c r="BX506" s="61">
        <f t="shared" si="573"/>
        <v>0</v>
      </c>
      <c r="BY506" s="61">
        <f t="shared" si="573"/>
        <v>0</v>
      </c>
      <c r="BZ506" s="61">
        <f t="shared" si="573"/>
        <v>0</v>
      </c>
      <c r="CA506" s="61">
        <f t="shared" si="573"/>
        <v>0</v>
      </c>
      <c r="CB506" s="61">
        <f t="shared" si="573"/>
        <v>0</v>
      </c>
      <c r="CC506" s="61">
        <f t="shared" si="573"/>
        <v>0</v>
      </c>
      <c r="CD506" s="61">
        <f t="shared" si="573"/>
        <v>0</v>
      </c>
      <c r="CE506" s="61">
        <f t="shared" si="573"/>
        <v>0</v>
      </c>
      <c r="CF506" s="61">
        <f t="shared" si="571"/>
        <v>0</v>
      </c>
      <c r="CG506" s="61">
        <f t="shared" si="564"/>
        <v>0</v>
      </c>
      <c r="CH506" s="61">
        <f t="shared" si="564"/>
        <v>0</v>
      </c>
      <c r="CI506" s="61">
        <f t="shared" si="564"/>
        <v>0</v>
      </c>
      <c r="CJ506" s="61">
        <f t="shared" si="564"/>
        <v>0</v>
      </c>
      <c r="CK506" s="61">
        <f t="shared" si="564"/>
        <v>0</v>
      </c>
      <c r="CL506" s="61">
        <f t="shared" si="562"/>
        <v>0</v>
      </c>
      <c r="CM506" s="61">
        <f t="shared" si="562"/>
        <v>0</v>
      </c>
      <c r="CN506" s="61">
        <f t="shared" si="562"/>
        <v>0</v>
      </c>
      <c r="CO506" s="61">
        <f t="shared" si="562"/>
        <v>0</v>
      </c>
      <c r="CP506" s="61">
        <f t="shared" si="562"/>
        <v>0</v>
      </c>
      <c r="CQ506" s="61">
        <f t="shared" si="562"/>
        <v>0</v>
      </c>
      <c r="CR506" s="61">
        <f t="shared" si="562"/>
        <v>0</v>
      </c>
      <c r="CS506" s="61">
        <f t="shared" si="562"/>
        <v>0</v>
      </c>
      <c r="CT506" s="61">
        <f t="shared" si="562"/>
        <v>0</v>
      </c>
      <c r="CU506" s="61">
        <f t="shared" si="562"/>
        <v>0</v>
      </c>
      <c r="CV506" s="61">
        <f t="shared" si="562"/>
        <v>0</v>
      </c>
      <c r="CW506" s="61">
        <f t="shared" si="542"/>
        <v>0</v>
      </c>
      <c r="CX506" s="61">
        <f t="shared" si="542"/>
        <v>0</v>
      </c>
      <c r="CY506" s="61">
        <f t="shared" si="567"/>
        <v>0</v>
      </c>
      <c r="CZ506" s="61">
        <f t="shared" si="567"/>
        <v>0</v>
      </c>
      <c r="DA506" s="61">
        <f t="shared" si="567"/>
        <v>0</v>
      </c>
      <c r="DB506" s="61">
        <f t="shared" si="567"/>
        <v>0</v>
      </c>
      <c r="DC506" s="61">
        <f t="shared" si="567"/>
        <v>0</v>
      </c>
      <c r="DD506" s="61">
        <f t="shared" si="567"/>
        <v>0</v>
      </c>
      <c r="DE506" s="61">
        <f t="shared" si="567"/>
        <v>0</v>
      </c>
      <c r="DF506" s="61">
        <f t="shared" si="567"/>
        <v>0</v>
      </c>
      <c r="DG506" s="61">
        <f t="shared" si="567"/>
        <v>0</v>
      </c>
      <c r="DH506" s="61">
        <f t="shared" si="567"/>
        <v>0</v>
      </c>
      <c r="DI506" s="61">
        <f t="shared" si="567"/>
        <v>0</v>
      </c>
      <c r="DJ506" s="61">
        <f t="shared" si="567"/>
        <v>0</v>
      </c>
      <c r="DK506" s="61">
        <f t="shared" si="567"/>
        <v>0</v>
      </c>
      <c r="DL506" s="61">
        <f t="shared" si="567"/>
        <v>0</v>
      </c>
      <c r="DM506" s="61">
        <f t="shared" si="567"/>
        <v>0</v>
      </c>
      <c r="DN506" s="61">
        <f t="shared" si="551"/>
        <v>0</v>
      </c>
      <c r="DO506" s="61">
        <f t="shared" si="551"/>
        <v>0</v>
      </c>
      <c r="DP506" s="61">
        <f t="shared" si="551"/>
        <v>0</v>
      </c>
      <c r="DQ506" s="61">
        <f t="shared" si="549"/>
        <v>0</v>
      </c>
      <c r="DR506" s="61">
        <f t="shared" si="549"/>
        <v>0.33333333333333298</v>
      </c>
      <c r="DS506" s="61">
        <f t="shared" si="529"/>
        <v>0.33333333333333298</v>
      </c>
      <c r="DT506" s="61">
        <f t="shared" si="529"/>
        <v>0.33333333333333298</v>
      </c>
      <c r="DU506" s="61">
        <f t="shared" si="529"/>
        <v>0</v>
      </c>
      <c r="DV506" s="61">
        <f t="shared" si="529"/>
        <v>0</v>
      </c>
      <c r="DW506" s="61">
        <f t="shared" si="565"/>
        <v>0</v>
      </c>
      <c r="DX506" s="61">
        <f t="shared" si="565"/>
        <v>0</v>
      </c>
      <c r="DY506" s="61">
        <f t="shared" si="565"/>
        <v>0</v>
      </c>
      <c r="DZ506" s="61">
        <f t="shared" si="560"/>
        <v>1</v>
      </c>
    </row>
    <row r="507" spans="3:130">
      <c r="C507" s="53">
        <v>2057</v>
      </c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>
        <f t="shared" si="558"/>
        <v>0</v>
      </c>
      <c r="AP507" s="64">
        <f t="shared" si="559"/>
        <v>0</v>
      </c>
      <c r="AQ507" s="64">
        <f t="shared" si="561"/>
        <v>0</v>
      </c>
      <c r="AR507" s="64">
        <f t="shared" si="563"/>
        <v>0</v>
      </c>
      <c r="AS507" s="64">
        <f t="shared" si="566"/>
        <v>0</v>
      </c>
      <c r="AT507" s="64">
        <f t="shared" si="568"/>
        <v>0</v>
      </c>
      <c r="AU507" s="64">
        <f t="shared" si="569"/>
        <v>0</v>
      </c>
      <c r="AV507" s="64">
        <f t="shared" si="570"/>
        <v>0</v>
      </c>
      <c r="AW507" s="64">
        <f t="shared" si="572"/>
        <v>0</v>
      </c>
      <c r="AX507" s="64">
        <f t="shared" si="574"/>
        <v>0</v>
      </c>
      <c r="AY507" s="64">
        <f t="shared" si="575"/>
        <v>0</v>
      </c>
      <c r="AZ507" s="64">
        <f t="shared" si="576"/>
        <v>0</v>
      </c>
      <c r="BA507" s="64">
        <f t="shared" si="577"/>
        <v>0</v>
      </c>
      <c r="BB507" s="64">
        <f t="shared" si="578"/>
        <v>0</v>
      </c>
      <c r="BC507" s="64">
        <f t="shared" si="579"/>
        <v>0</v>
      </c>
      <c r="BD507" s="64">
        <f t="shared" si="580"/>
        <v>0</v>
      </c>
      <c r="BE507" s="64">
        <f t="shared" si="581"/>
        <v>0.375</v>
      </c>
      <c r="BF507" s="64">
        <f t="shared" si="582"/>
        <v>0.375</v>
      </c>
      <c r="BG507" s="64">
        <f t="shared" ref="BG507:BG510" si="583">VLOOKUP($C$121,$D$3:$K$63,$A$74,0)*(B452-B451)</f>
        <v>0.375</v>
      </c>
      <c r="BH507" s="64">
        <f>VLOOKUP($C$122,$D$3:$K$63,$A$74,0)*(B451-B450)</f>
        <v>0.375</v>
      </c>
      <c r="BI507" s="64">
        <f>VLOOKUP($C$123,$D$3:$K$63,$A$74,0)*B450</f>
        <v>0</v>
      </c>
      <c r="BJ507" s="64"/>
      <c r="BK507" s="64"/>
      <c r="BL507" s="64"/>
      <c r="BM507" s="54">
        <f t="shared" si="510"/>
        <v>1.5</v>
      </c>
      <c r="BP507" s="53">
        <v>2057</v>
      </c>
      <c r="BQ507" s="61">
        <f t="shared" si="573"/>
        <v>0</v>
      </c>
      <c r="BR507" s="61">
        <f t="shared" si="573"/>
        <v>0</v>
      </c>
      <c r="BS507" s="61">
        <f t="shared" si="573"/>
        <v>0</v>
      </c>
      <c r="BT507" s="61">
        <f t="shared" si="573"/>
        <v>0</v>
      </c>
      <c r="BU507" s="61">
        <f t="shared" si="573"/>
        <v>0</v>
      </c>
      <c r="BV507" s="61">
        <f t="shared" si="573"/>
        <v>0</v>
      </c>
      <c r="BW507" s="61">
        <f t="shared" si="573"/>
        <v>0</v>
      </c>
      <c r="BX507" s="61">
        <f t="shared" si="573"/>
        <v>0</v>
      </c>
      <c r="BY507" s="61">
        <f t="shared" si="573"/>
        <v>0</v>
      </c>
      <c r="BZ507" s="61">
        <f t="shared" si="573"/>
        <v>0</v>
      </c>
      <c r="CA507" s="61">
        <f t="shared" si="573"/>
        <v>0</v>
      </c>
      <c r="CB507" s="61">
        <f t="shared" si="573"/>
        <v>0</v>
      </c>
      <c r="CC507" s="61">
        <f t="shared" si="573"/>
        <v>0</v>
      </c>
      <c r="CD507" s="61">
        <f t="shared" si="573"/>
        <v>0</v>
      </c>
      <c r="CE507" s="61">
        <f t="shared" si="573"/>
        <v>0</v>
      </c>
      <c r="CF507" s="61">
        <f t="shared" si="571"/>
        <v>0</v>
      </c>
      <c r="CG507" s="61">
        <f t="shared" si="564"/>
        <v>0</v>
      </c>
      <c r="CH507" s="61">
        <f t="shared" si="564"/>
        <v>0</v>
      </c>
      <c r="CI507" s="61">
        <f t="shared" si="564"/>
        <v>0</v>
      </c>
      <c r="CJ507" s="61">
        <f t="shared" si="564"/>
        <v>0</v>
      </c>
      <c r="CK507" s="61">
        <f t="shared" si="564"/>
        <v>0</v>
      </c>
      <c r="CL507" s="61">
        <f t="shared" si="562"/>
        <v>0</v>
      </c>
      <c r="CM507" s="61">
        <f t="shared" si="562"/>
        <v>0</v>
      </c>
      <c r="CN507" s="61">
        <f t="shared" si="562"/>
        <v>0</v>
      </c>
      <c r="CO507" s="61">
        <f t="shared" si="562"/>
        <v>0</v>
      </c>
      <c r="CP507" s="61">
        <f t="shared" si="562"/>
        <v>0</v>
      </c>
      <c r="CQ507" s="61">
        <f t="shared" si="562"/>
        <v>0</v>
      </c>
      <c r="CR507" s="61">
        <f t="shared" si="562"/>
        <v>0</v>
      </c>
      <c r="CS507" s="61">
        <f t="shared" si="562"/>
        <v>0</v>
      </c>
      <c r="CT507" s="61">
        <f t="shared" si="562"/>
        <v>0</v>
      </c>
      <c r="CU507" s="61">
        <f t="shared" si="562"/>
        <v>0</v>
      </c>
      <c r="CV507" s="61">
        <f t="shared" si="562"/>
        <v>0</v>
      </c>
      <c r="CW507" s="61">
        <f t="shared" si="542"/>
        <v>0</v>
      </c>
      <c r="CX507" s="61">
        <f t="shared" si="542"/>
        <v>0</v>
      </c>
      <c r="CY507" s="61">
        <f t="shared" si="567"/>
        <v>0</v>
      </c>
      <c r="CZ507" s="61">
        <f t="shared" si="567"/>
        <v>0</v>
      </c>
      <c r="DA507" s="61">
        <f t="shared" si="567"/>
        <v>0</v>
      </c>
      <c r="DB507" s="61">
        <f t="shared" si="567"/>
        <v>0</v>
      </c>
      <c r="DC507" s="61">
        <f t="shared" si="567"/>
        <v>0</v>
      </c>
      <c r="DD507" s="61">
        <f t="shared" si="567"/>
        <v>0</v>
      </c>
      <c r="DE507" s="61">
        <f t="shared" si="567"/>
        <v>0</v>
      </c>
      <c r="DF507" s="61">
        <f t="shared" si="567"/>
        <v>0</v>
      </c>
      <c r="DG507" s="61">
        <f t="shared" si="567"/>
        <v>0</v>
      </c>
      <c r="DH507" s="61">
        <f t="shared" si="567"/>
        <v>0</v>
      </c>
      <c r="DI507" s="61">
        <f t="shared" si="567"/>
        <v>0</v>
      </c>
      <c r="DJ507" s="61">
        <f t="shared" si="567"/>
        <v>0</v>
      </c>
      <c r="DK507" s="61">
        <f t="shared" si="567"/>
        <v>0</v>
      </c>
      <c r="DL507" s="61">
        <f t="shared" si="567"/>
        <v>0</v>
      </c>
      <c r="DM507" s="61">
        <f t="shared" si="567"/>
        <v>0</v>
      </c>
      <c r="DN507" s="61">
        <f t="shared" si="551"/>
        <v>0</v>
      </c>
      <c r="DO507" s="61">
        <f t="shared" si="551"/>
        <v>0</v>
      </c>
      <c r="DP507" s="61">
        <f t="shared" si="551"/>
        <v>0</v>
      </c>
      <c r="DQ507" s="61">
        <f t="shared" si="549"/>
        <v>0</v>
      </c>
      <c r="DR507" s="61">
        <f t="shared" si="549"/>
        <v>0.25</v>
      </c>
      <c r="DS507" s="61">
        <f t="shared" si="529"/>
        <v>0.25</v>
      </c>
      <c r="DT507" s="61">
        <f t="shared" si="529"/>
        <v>0.25</v>
      </c>
      <c r="DU507" s="61">
        <f t="shared" si="529"/>
        <v>0.25</v>
      </c>
      <c r="DV507" s="61">
        <f t="shared" si="529"/>
        <v>0</v>
      </c>
      <c r="DW507" s="61">
        <f t="shared" si="565"/>
        <v>0</v>
      </c>
      <c r="DX507" s="61">
        <f t="shared" si="565"/>
        <v>0</v>
      </c>
      <c r="DY507" s="61">
        <f t="shared" si="565"/>
        <v>0</v>
      </c>
      <c r="DZ507" s="61">
        <f t="shared" si="560"/>
        <v>1</v>
      </c>
    </row>
    <row r="508" spans="3:130">
      <c r="C508" s="53">
        <v>2058</v>
      </c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>
        <f t="shared" si="559"/>
        <v>0</v>
      </c>
      <c r="AQ508" s="64">
        <f t="shared" si="561"/>
        <v>0</v>
      </c>
      <c r="AR508" s="64">
        <f t="shared" si="563"/>
        <v>0</v>
      </c>
      <c r="AS508" s="64">
        <f t="shared" si="566"/>
        <v>0</v>
      </c>
      <c r="AT508" s="64">
        <f t="shared" si="568"/>
        <v>0</v>
      </c>
      <c r="AU508" s="64">
        <f t="shared" si="569"/>
        <v>0</v>
      </c>
      <c r="AV508" s="64">
        <f t="shared" si="570"/>
        <v>0</v>
      </c>
      <c r="AW508" s="64">
        <f t="shared" si="572"/>
        <v>0</v>
      </c>
      <c r="AX508" s="64">
        <f t="shared" si="574"/>
        <v>0</v>
      </c>
      <c r="AY508" s="64">
        <f t="shared" si="575"/>
        <v>0</v>
      </c>
      <c r="AZ508" s="64">
        <f t="shared" si="576"/>
        <v>0</v>
      </c>
      <c r="BA508" s="64">
        <f t="shared" si="577"/>
        <v>0</v>
      </c>
      <c r="BB508" s="64">
        <f t="shared" si="578"/>
        <v>0</v>
      </c>
      <c r="BC508" s="64">
        <f t="shared" si="579"/>
        <v>0</v>
      </c>
      <c r="BD508" s="64">
        <f t="shared" si="580"/>
        <v>0</v>
      </c>
      <c r="BE508" s="64">
        <f t="shared" si="581"/>
        <v>0.375</v>
      </c>
      <c r="BF508" s="64">
        <f t="shared" si="582"/>
        <v>0.375</v>
      </c>
      <c r="BG508" s="64">
        <f t="shared" si="583"/>
        <v>0.375</v>
      </c>
      <c r="BH508" s="64">
        <f t="shared" ref="BH508:BH510" si="584">VLOOKUP($C$122,$D$3:$K$63,$A$74,0)*(B452-B451)</f>
        <v>0.375</v>
      </c>
      <c r="BI508" s="64">
        <f>VLOOKUP($C$123,$D$3:$K$63,$A$74,0)*(B451-B450)</f>
        <v>0.375</v>
      </c>
      <c r="BJ508" s="64">
        <f>VLOOKUP($C$124,$D$3:$K$63,$A$74,0)*B450</f>
        <v>0</v>
      </c>
      <c r="BK508" s="64"/>
      <c r="BL508" s="64"/>
      <c r="BM508" s="54">
        <f t="shared" si="510"/>
        <v>1.875</v>
      </c>
      <c r="BP508" s="53">
        <v>2058</v>
      </c>
      <c r="BQ508" s="61">
        <f t="shared" si="573"/>
        <v>0</v>
      </c>
      <c r="BR508" s="61">
        <f t="shared" si="573"/>
        <v>0</v>
      </c>
      <c r="BS508" s="61">
        <f t="shared" si="573"/>
        <v>0</v>
      </c>
      <c r="BT508" s="61">
        <f t="shared" si="573"/>
        <v>0</v>
      </c>
      <c r="BU508" s="61">
        <f t="shared" si="573"/>
        <v>0</v>
      </c>
      <c r="BV508" s="61">
        <f t="shared" si="573"/>
        <v>0</v>
      </c>
      <c r="BW508" s="61">
        <f t="shared" si="573"/>
        <v>0</v>
      </c>
      <c r="BX508" s="61">
        <f t="shared" si="573"/>
        <v>0</v>
      </c>
      <c r="BY508" s="61">
        <f t="shared" si="573"/>
        <v>0</v>
      </c>
      <c r="BZ508" s="61">
        <f t="shared" si="573"/>
        <v>0</v>
      </c>
      <c r="CA508" s="61">
        <f t="shared" si="573"/>
        <v>0</v>
      </c>
      <c r="CB508" s="61">
        <f t="shared" si="573"/>
        <v>0</v>
      </c>
      <c r="CC508" s="61">
        <f t="shared" si="573"/>
        <v>0</v>
      </c>
      <c r="CD508" s="61">
        <f t="shared" si="573"/>
        <v>0</v>
      </c>
      <c r="CE508" s="61">
        <f t="shared" si="573"/>
        <v>0</v>
      </c>
      <c r="CF508" s="61">
        <f t="shared" si="571"/>
        <v>0</v>
      </c>
      <c r="CG508" s="61">
        <f t="shared" si="564"/>
        <v>0</v>
      </c>
      <c r="CH508" s="61">
        <f t="shared" si="564"/>
        <v>0</v>
      </c>
      <c r="CI508" s="61">
        <f t="shared" si="564"/>
        <v>0</v>
      </c>
      <c r="CJ508" s="61">
        <f t="shared" si="564"/>
        <v>0</v>
      </c>
      <c r="CK508" s="61">
        <f t="shared" si="564"/>
        <v>0</v>
      </c>
      <c r="CL508" s="61">
        <f t="shared" si="562"/>
        <v>0</v>
      </c>
      <c r="CM508" s="61">
        <f t="shared" si="562"/>
        <v>0</v>
      </c>
      <c r="CN508" s="61">
        <f t="shared" si="562"/>
        <v>0</v>
      </c>
      <c r="CO508" s="61">
        <f t="shared" si="562"/>
        <v>0</v>
      </c>
      <c r="CP508" s="61">
        <f t="shared" si="562"/>
        <v>0</v>
      </c>
      <c r="CQ508" s="61">
        <f t="shared" si="562"/>
        <v>0</v>
      </c>
      <c r="CR508" s="61">
        <f t="shared" si="562"/>
        <v>0</v>
      </c>
      <c r="CS508" s="61">
        <f t="shared" si="562"/>
        <v>0</v>
      </c>
      <c r="CT508" s="61">
        <f t="shared" si="562"/>
        <v>0</v>
      </c>
      <c r="CU508" s="61">
        <f t="shared" si="562"/>
        <v>0</v>
      </c>
      <c r="CV508" s="61">
        <f t="shared" si="562"/>
        <v>0</v>
      </c>
      <c r="CW508" s="61">
        <f t="shared" si="542"/>
        <v>0</v>
      </c>
      <c r="CX508" s="61">
        <f t="shared" si="542"/>
        <v>0</v>
      </c>
      <c r="CY508" s="61">
        <f t="shared" si="567"/>
        <v>0</v>
      </c>
      <c r="CZ508" s="61">
        <f t="shared" si="567"/>
        <v>0</v>
      </c>
      <c r="DA508" s="61">
        <f t="shared" si="567"/>
        <v>0</v>
      </c>
      <c r="DB508" s="61">
        <f t="shared" si="567"/>
        <v>0</v>
      </c>
      <c r="DC508" s="61">
        <f t="shared" si="567"/>
        <v>0</v>
      </c>
      <c r="DD508" s="61">
        <f t="shared" si="567"/>
        <v>0</v>
      </c>
      <c r="DE508" s="61">
        <f t="shared" si="567"/>
        <v>0</v>
      </c>
      <c r="DF508" s="61">
        <f t="shared" si="567"/>
        <v>0</v>
      </c>
      <c r="DG508" s="61">
        <f t="shared" si="567"/>
        <v>0</v>
      </c>
      <c r="DH508" s="61">
        <f t="shared" si="567"/>
        <v>0</v>
      </c>
      <c r="DI508" s="61">
        <f t="shared" si="567"/>
        <v>0</v>
      </c>
      <c r="DJ508" s="61">
        <f t="shared" si="567"/>
        <v>0</v>
      </c>
      <c r="DK508" s="61">
        <f t="shared" si="567"/>
        <v>0</v>
      </c>
      <c r="DL508" s="61">
        <f t="shared" si="567"/>
        <v>0</v>
      </c>
      <c r="DM508" s="61">
        <f t="shared" si="567"/>
        <v>0</v>
      </c>
      <c r="DN508" s="61">
        <f t="shared" si="551"/>
        <v>0</v>
      </c>
      <c r="DO508" s="61">
        <f t="shared" si="551"/>
        <v>0</v>
      </c>
      <c r="DP508" s="61">
        <f t="shared" si="551"/>
        <v>0</v>
      </c>
      <c r="DQ508" s="61">
        <f t="shared" si="549"/>
        <v>0</v>
      </c>
      <c r="DR508" s="61">
        <f t="shared" si="549"/>
        <v>0.2</v>
      </c>
      <c r="DS508" s="61">
        <f t="shared" si="529"/>
        <v>0.2</v>
      </c>
      <c r="DT508" s="61">
        <f t="shared" si="529"/>
        <v>0.2</v>
      </c>
      <c r="DU508" s="61">
        <f t="shared" si="529"/>
        <v>0.2</v>
      </c>
      <c r="DV508" s="61">
        <f t="shared" si="529"/>
        <v>0.2</v>
      </c>
      <c r="DW508" s="61">
        <f t="shared" si="565"/>
        <v>0</v>
      </c>
      <c r="DX508" s="61">
        <f t="shared" si="565"/>
        <v>0</v>
      </c>
      <c r="DY508" s="61">
        <f t="shared" si="565"/>
        <v>0</v>
      </c>
      <c r="DZ508" s="61">
        <f t="shared" si="560"/>
        <v>1</v>
      </c>
    </row>
    <row r="509" spans="3:130">
      <c r="C509" s="53">
        <v>2059</v>
      </c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>
        <f t="shared" si="561"/>
        <v>0</v>
      </c>
      <c r="AR509" s="64">
        <f t="shared" si="563"/>
        <v>0</v>
      </c>
      <c r="AS509" s="64">
        <f t="shared" si="566"/>
        <v>0</v>
      </c>
      <c r="AT509" s="64">
        <f t="shared" si="568"/>
        <v>0</v>
      </c>
      <c r="AU509" s="64">
        <f t="shared" si="569"/>
        <v>0</v>
      </c>
      <c r="AV509" s="64">
        <f t="shared" si="570"/>
        <v>0</v>
      </c>
      <c r="AW509" s="64">
        <f t="shared" si="572"/>
        <v>0</v>
      </c>
      <c r="AX509" s="64">
        <f t="shared" si="574"/>
        <v>0</v>
      </c>
      <c r="AY509" s="64">
        <f t="shared" si="575"/>
        <v>0</v>
      </c>
      <c r="AZ509" s="64">
        <f t="shared" si="576"/>
        <v>0</v>
      </c>
      <c r="BA509" s="64">
        <f t="shared" si="577"/>
        <v>0</v>
      </c>
      <c r="BB509" s="64">
        <f t="shared" si="578"/>
        <v>0</v>
      </c>
      <c r="BC509" s="64">
        <f t="shared" si="579"/>
        <v>0</v>
      </c>
      <c r="BD509" s="64">
        <f t="shared" si="580"/>
        <v>0</v>
      </c>
      <c r="BE509" s="64">
        <f t="shared" si="581"/>
        <v>0.375</v>
      </c>
      <c r="BF509" s="64">
        <f t="shared" si="582"/>
        <v>0.375</v>
      </c>
      <c r="BG509" s="64">
        <f t="shared" si="583"/>
        <v>0.375</v>
      </c>
      <c r="BH509" s="64">
        <f t="shared" si="584"/>
        <v>0.375</v>
      </c>
      <c r="BI509" s="64">
        <f t="shared" ref="BI509:BI510" si="585">VLOOKUP($C$123,$D$3:$K$63,$A$74,0)*(B452-B451)</f>
        <v>0.375</v>
      </c>
      <c r="BJ509" s="64">
        <f>VLOOKUP($C$124,$D$3:$K$63,$A$74,0)*(B451-B450)</f>
        <v>0.375</v>
      </c>
      <c r="BK509" s="64">
        <f>VLOOKUP($C$125,$D$3:$K$63,$A$74,0)*B450</f>
        <v>0</v>
      </c>
      <c r="BL509" s="64"/>
      <c r="BM509" s="54">
        <f t="shared" si="510"/>
        <v>2.25</v>
      </c>
      <c r="BP509" s="53">
        <v>2059</v>
      </c>
      <c r="BQ509" s="61">
        <f t="shared" si="573"/>
        <v>0</v>
      </c>
      <c r="BR509" s="61">
        <f t="shared" si="573"/>
        <v>0</v>
      </c>
      <c r="BS509" s="61">
        <f t="shared" si="573"/>
        <v>0</v>
      </c>
      <c r="BT509" s="61">
        <f t="shared" si="573"/>
        <v>0</v>
      </c>
      <c r="BU509" s="61">
        <f t="shared" si="573"/>
        <v>0</v>
      </c>
      <c r="BV509" s="61">
        <f t="shared" si="573"/>
        <v>0</v>
      </c>
      <c r="BW509" s="61">
        <f t="shared" si="573"/>
        <v>0</v>
      </c>
      <c r="BX509" s="61">
        <f t="shared" si="573"/>
        <v>0</v>
      </c>
      <c r="BY509" s="61">
        <f t="shared" si="573"/>
        <v>0</v>
      </c>
      <c r="BZ509" s="61">
        <f t="shared" si="573"/>
        <v>0</v>
      </c>
      <c r="CA509" s="61">
        <f t="shared" si="573"/>
        <v>0</v>
      </c>
      <c r="CB509" s="61">
        <f t="shared" si="573"/>
        <v>0</v>
      </c>
      <c r="CC509" s="61">
        <f t="shared" si="573"/>
        <v>0</v>
      </c>
      <c r="CD509" s="61">
        <f t="shared" si="573"/>
        <v>0</v>
      </c>
      <c r="CE509" s="61">
        <f t="shared" si="573"/>
        <v>0</v>
      </c>
      <c r="CF509" s="61">
        <f t="shared" si="571"/>
        <v>0</v>
      </c>
      <c r="CG509" s="61">
        <f t="shared" si="564"/>
        <v>0</v>
      </c>
      <c r="CH509" s="61">
        <f t="shared" si="564"/>
        <v>0</v>
      </c>
      <c r="CI509" s="61">
        <f t="shared" si="564"/>
        <v>0</v>
      </c>
      <c r="CJ509" s="61">
        <f t="shared" si="564"/>
        <v>0</v>
      </c>
      <c r="CK509" s="61">
        <f t="shared" si="564"/>
        <v>0</v>
      </c>
      <c r="CL509" s="61">
        <f t="shared" si="562"/>
        <v>0</v>
      </c>
      <c r="CM509" s="61">
        <f t="shared" si="562"/>
        <v>0</v>
      </c>
      <c r="CN509" s="61">
        <f t="shared" si="562"/>
        <v>0</v>
      </c>
      <c r="CO509" s="61">
        <f t="shared" si="562"/>
        <v>0</v>
      </c>
      <c r="CP509" s="61">
        <f t="shared" si="562"/>
        <v>0</v>
      </c>
      <c r="CQ509" s="61">
        <f t="shared" si="562"/>
        <v>0</v>
      </c>
      <c r="CR509" s="61">
        <f t="shared" si="562"/>
        <v>0</v>
      </c>
      <c r="CS509" s="61">
        <f t="shared" si="562"/>
        <v>0</v>
      </c>
      <c r="CT509" s="61">
        <f t="shared" si="562"/>
        <v>0</v>
      </c>
      <c r="CU509" s="61">
        <f t="shared" si="562"/>
        <v>0</v>
      </c>
      <c r="CV509" s="61">
        <f t="shared" si="562"/>
        <v>0</v>
      </c>
      <c r="CW509" s="61">
        <f t="shared" si="542"/>
        <v>0</v>
      </c>
      <c r="CX509" s="61">
        <f t="shared" si="542"/>
        <v>0</v>
      </c>
      <c r="CY509" s="61">
        <f t="shared" si="567"/>
        <v>0</v>
      </c>
      <c r="CZ509" s="61">
        <f t="shared" si="567"/>
        <v>0</v>
      </c>
      <c r="DA509" s="61">
        <f t="shared" si="567"/>
        <v>0</v>
      </c>
      <c r="DB509" s="61">
        <f t="shared" si="567"/>
        <v>0</v>
      </c>
      <c r="DC509" s="61">
        <f t="shared" si="567"/>
        <v>0</v>
      </c>
      <c r="DD509" s="61">
        <f t="shared" si="567"/>
        <v>0</v>
      </c>
      <c r="DE509" s="61">
        <f t="shared" si="567"/>
        <v>0</v>
      </c>
      <c r="DF509" s="61">
        <f t="shared" si="567"/>
        <v>0</v>
      </c>
      <c r="DG509" s="61">
        <f t="shared" si="567"/>
        <v>0</v>
      </c>
      <c r="DH509" s="61">
        <f t="shared" si="567"/>
        <v>0</v>
      </c>
      <c r="DI509" s="61">
        <f t="shared" si="567"/>
        <v>0</v>
      </c>
      <c r="DJ509" s="61">
        <f t="shared" si="567"/>
        <v>0</v>
      </c>
      <c r="DK509" s="61">
        <f t="shared" si="567"/>
        <v>0</v>
      </c>
      <c r="DL509" s="61">
        <f t="shared" si="567"/>
        <v>0</v>
      </c>
      <c r="DM509" s="61">
        <f t="shared" si="567"/>
        <v>0</v>
      </c>
      <c r="DN509" s="61">
        <f t="shared" si="551"/>
        <v>0</v>
      </c>
      <c r="DO509" s="61">
        <f t="shared" si="551"/>
        <v>0</v>
      </c>
      <c r="DP509" s="61">
        <f t="shared" si="551"/>
        <v>0</v>
      </c>
      <c r="DQ509" s="61">
        <f t="shared" si="549"/>
        <v>0</v>
      </c>
      <c r="DR509" s="61">
        <f t="shared" si="549"/>
        <v>0.16666666666666699</v>
      </c>
      <c r="DS509" s="61">
        <f t="shared" si="529"/>
        <v>0.16666666666666699</v>
      </c>
      <c r="DT509" s="61">
        <f t="shared" si="529"/>
        <v>0.16666666666666699</v>
      </c>
      <c r="DU509" s="61">
        <f t="shared" si="529"/>
        <v>0.16666666666666699</v>
      </c>
      <c r="DV509" s="61">
        <f t="shared" si="529"/>
        <v>0.16666666666666699</v>
      </c>
      <c r="DW509" s="61">
        <f t="shared" si="565"/>
        <v>0.16666666666666699</v>
      </c>
      <c r="DX509" s="61">
        <f t="shared" si="565"/>
        <v>0</v>
      </c>
      <c r="DY509" s="61">
        <f t="shared" si="565"/>
        <v>0</v>
      </c>
      <c r="DZ509" s="61">
        <f t="shared" si="560"/>
        <v>1</v>
      </c>
    </row>
    <row r="510" spans="3:130">
      <c r="C510" s="53">
        <v>2060</v>
      </c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>
        <f t="shared" si="563"/>
        <v>0</v>
      </c>
      <c r="AS510" s="64">
        <f t="shared" si="566"/>
        <v>0</v>
      </c>
      <c r="AT510" s="64">
        <f t="shared" si="568"/>
        <v>0</v>
      </c>
      <c r="AU510" s="64">
        <f t="shared" si="569"/>
        <v>0</v>
      </c>
      <c r="AV510" s="64">
        <f t="shared" si="570"/>
        <v>0</v>
      </c>
      <c r="AW510" s="64">
        <f t="shared" si="572"/>
        <v>0</v>
      </c>
      <c r="AX510" s="64">
        <f t="shared" si="574"/>
        <v>0</v>
      </c>
      <c r="AY510" s="64">
        <f t="shared" si="575"/>
        <v>0</v>
      </c>
      <c r="AZ510" s="64">
        <f t="shared" si="576"/>
        <v>0</v>
      </c>
      <c r="BA510" s="64">
        <f t="shared" si="577"/>
        <v>0</v>
      </c>
      <c r="BB510" s="64">
        <f t="shared" si="578"/>
        <v>0</v>
      </c>
      <c r="BC510" s="64">
        <f t="shared" si="579"/>
        <v>0</v>
      </c>
      <c r="BD510" s="64">
        <f t="shared" si="580"/>
        <v>0</v>
      </c>
      <c r="BE510" s="64">
        <f t="shared" si="581"/>
        <v>0.375</v>
      </c>
      <c r="BF510" s="64">
        <f t="shared" si="582"/>
        <v>0.375</v>
      </c>
      <c r="BG510" s="64">
        <f t="shared" si="583"/>
        <v>0.375</v>
      </c>
      <c r="BH510" s="64">
        <f t="shared" si="584"/>
        <v>0.375</v>
      </c>
      <c r="BI510" s="64">
        <f t="shared" si="585"/>
        <v>0.375</v>
      </c>
      <c r="BJ510" s="64">
        <f>VLOOKUP($C$124,$D$3:$K$63,$A$74,0)*(B452-B451)</f>
        <v>0.375</v>
      </c>
      <c r="BK510" s="64">
        <f>VLOOKUP($C$125,$D$3:$K$63,$A$74,0)*(B451-B450)</f>
        <v>0.375</v>
      </c>
      <c r="BL510" s="64">
        <f>VLOOKUP($C$126,$D$3:$K$63,$A$74,0)*B450</f>
        <v>0</v>
      </c>
      <c r="BM510" s="54">
        <f t="shared" si="510"/>
        <v>2.625</v>
      </c>
      <c r="BP510" s="53">
        <v>2060</v>
      </c>
      <c r="BQ510" s="61">
        <f t="shared" si="573"/>
        <v>0</v>
      </c>
      <c r="BR510" s="61">
        <f t="shared" si="573"/>
        <v>0</v>
      </c>
      <c r="BS510" s="61">
        <f t="shared" si="573"/>
        <v>0</v>
      </c>
      <c r="BT510" s="61">
        <f t="shared" si="573"/>
        <v>0</v>
      </c>
      <c r="BU510" s="61">
        <f t="shared" si="573"/>
        <v>0</v>
      </c>
      <c r="BV510" s="61">
        <f t="shared" si="573"/>
        <v>0</v>
      </c>
      <c r="BW510" s="61">
        <f t="shared" si="573"/>
        <v>0</v>
      </c>
      <c r="BX510" s="61">
        <f t="shared" si="573"/>
        <v>0</v>
      </c>
      <c r="BY510" s="61">
        <f t="shared" si="573"/>
        <v>0</v>
      </c>
      <c r="BZ510" s="61">
        <f t="shared" si="573"/>
        <v>0</v>
      </c>
      <c r="CA510" s="61">
        <f t="shared" si="573"/>
        <v>0</v>
      </c>
      <c r="CB510" s="61">
        <f t="shared" si="573"/>
        <v>0</v>
      </c>
      <c r="CC510" s="61">
        <f t="shared" si="573"/>
        <v>0</v>
      </c>
      <c r="CD510" s="61">
        <f t="shared" si="573"/>
        <v>0</v>
      </c>
      <c r="CE510" s="61">
        <f t="shared" si="573"/>
        <v>0</v>
      </c>
      <c r="CF510" s="61">
        <f t="shared" si="571"/>
        <v>0</v>
      </c>
      <c r="CG510" s="61">
        <f t="shared" si="564"/>
        <v>0</v>
      </c>
      <c r="CH510" s="61">
        <f t="shared" si="564"/>
        <v>0</v>
      </c>
      <c r="CI510" s="61">
        <f t="shared" si="564"/>
        <v>0</v>
      </c>
      <c r="CJ510" s="61">
        <f t="shared" si="564"/>
        <v>0</v>
      </c>
      <c r="CK510" s="61">
        <f t="shared" si="564"/>
        <v>0</v>
      </c>
      <c r="CL510" s="61">
        <f t="shared" si="562"/>
        <v>0</v>
      </c>
      <c r="CM510" s="61">
        <f t="shared" si="562"/>
        <v>0</v>
      </c>
      <c r="CN510" s="61">
        <f t="shared" si="562"/>
        <v>0</v>
      </c>
      <c r="CO510" s="61">
        <f t="shared" si="562"/>
        <v>0</v>
      </c>
      <c r="CP510" s="61">
        <f t="shared" si="562"/>
        <v>0</v>
      </c>
      <c r="CQ510" s="61">
        <f t="shared" si="562"/>
        <v>0</v>
      </c>
      <c r="CR510" s="61">
        <f t="shared" si="562"/>
        <v>0</v>
      </c>
      <c r="CS510" s="61">
        <f t="shared" si="562"/>
        <v>0</v>
      </c>
      <c r="CT510" s="61">
        <f t="shared" si="562"/>
        <v>0</v>
      </c>
      <c r="CU510" s="61">
        <f t="shared" si="562"/>
        <v>0</v>
      </c>
      <c r="CV510" s="61">
        <f t="shared" si="562"/>
        <v>0</v>
      </c>
      <c r="CW510" s="61">
        <f t="shared" si="542"/>
        <v>0</v>
      </c>
      <c r="CX510" s="61">
        <f t="shared" si="542"/>
        <v>0</v>
      </c>
      <c r="CY510" s="61">
        <f t="shared" si="542"/>
        <v>0</v>
      </c>
      <c r="CZ510" s="61">
        <f t="shared" si="542"/>
        <v>0</v>
      </c>
      <c r="DA510" s="61">
        <f t="shared" si="542"/>
        <v>0</v>
      </c>
      <c r="DB510" s="61">
        <f t="shared" si="542"/>
        <v>0</v>
      </c>
      <c r="DC510" s="61">
        <f t="shared" si="542"/>
        <v>0</v>
      </c>
      <c r="DD510" s="61">
        <f t="shared" si="542"/>
        <v>0</v>
      </c>
      <c r="DE510" s="61">
        <f t="shared" si="542"/>
        <v>0</v>
      </c>
      <c r="DF510" s="61">
        <f t="shared" si="542"/>
        <v>0</v>
      </c>
      <c r="DG510" s="61">
        <f t="shared" si="542"/>
        <v>0</v>
      </c>
      <c r="DH510" s="61">
        <f t="shared" si="542"/>
        <v>0</v>
      </c>
      <c r="DI510" s="61">
        <f t="shared" si="542"/>
        <v>0</v>
      </c>
      <c r="DJ510" s="61">
        <f t="shared" si="542"/>
        <v>0</v>
      </c>
      <c r="DK510" s="61">
        <f t="shared" si="542"/>
        <v>0</v>
      </c>
      <c r="DL510" s="61">
        <f t="shared" si="542"/>
        <v>0</v>
      </c>
      <c r="DM510" s="61">
        <f t="shared" ref="DM510" si="586">AZ510/$BM510</f>
        <v>0</v>
      </c>
      <c r="DN510" s="61">
        <f t="shared" si="551"/>
        <v>0</v>
      </c>
      <c r="DO510" s="61">
        <f t="shared" si="551"/>
        <v>0</v>
      </c>
      <c r="DP510" s="61">
        <f t="shared" si="551"/>
        <v>0</v>
      </c>
      <c r="DQ510" s="61">
        <f t="shared" si="549"/>
        <v>0</v>
      </c>
      <c r="DR510" s="61">
        <f t="shared" si="549"/>
        <v>0.14285714285714299</v>
      </c>
      <c r="DS510" s="61">
        <f t="shared" si="529"/>
        <v>0.14285714285714299</v>
      </c>
      <c r="DT510" s="61">
        <f t="shared" si="529"/>
        <v>0.14285714285714299</v>
      </c>
      <c r="DU510" s="61">
        <f t="shared" si="529"/>
        <v>0.14285714285714299</v>
      </c>
      <c r="DV510" s="61">
        <f t="shared" si="529"/>
        <v>0.14285714285714299</v>
      </c>
      <c r="DW510" s="61">
        <f t="shared" si="565"/>
        <v>0.14285714285714299</v>
      </c>
      <c r="DX510" s="61">
        <f t="shared" si="565"/>
        <v>0.14285714285714299</v>
      </c>
      <c r="DY510" s="61">
        <f t="shared" si="565"/>
        <v>0</v>
      </c>
      <c r="DZ510" s="61">
        <f t="shared" si="560"/>
        <v>1</v>
      </c>
    </row>
  </sheetData>
  <mergeCells count="10">
    <mergeCell ref="BN192:BO192"/>
    <mergeCell ref="BN256:BO256"/>
    <mergeCell ref="BN320:BO320"/>
    <mergeCell ref="BN384:BO384"/>
    <mergeCell ref="BN448:BO448"/>
    <mergeCell ref="D1:K1"/>
    <mergeCell ref="M1:T1"/>
    <mergeCell ref="X1:AD1"/>
    <mergeCell ref="BN64:BO64"/>
    <mergeCell ref="BN128:BO128"/>
  </mergeCells>
  <phoneticPr fontId="49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DZ510"/>
  <sheetViews>
    <sheetView zoomScale="85" zoomScaleNormal="85" workbookViewId="0">
      <selection activeCell="U17" sqref="U17"/>
    </sheetView>
  </sheetViews>
  <sheetFormatPr defaultColWidth="8.875" defaultRowHeight="14.3"/>
  <cols>
    <col min="1" max="1" width="8.875" style="53"/>
    <col min="2" max="2" width="8" style="53" customWidth="1"/>
    <col min="3" max="3" width="14.5" style="53" customWidth="1"/>
    <col min="4" max="4" width="10.5" style="53" customWidth="1"/>
    <col min="5" max="9" width="8.5" style="53" customWidth="1"/>
    <col min="10" max="10" width="11.75" style="53" customWidth="1"/>
    <col min="11" max="11" width="8.5" style="53" customWidth="1"/>
    <col min="12" max="12" width="5.5" style="53" customWidth="1"/>
    <col min="13" max="13" width="8.5" style="53" customWidth="1"/>
    <col min="14" max="14" width="8.5" style="54" customWidth="1"/>
    <col min="15" max="17" width="8.625" style="54" customWidth="1"/>
    <col min="18" max="18" width="8.5" style="54" customWidth="1"/>
    <col min="19" max="19" width="11.75" style="54" customWidth="1"/>
    <col min="20" max="20" width="8.625" style="54" customWidth="1"/>
    <col min="21" max="21" width="9" style="53" customWidth="1"/>
    <col min="22" max="22" width="8.5" style="53" customWidth="1"/>
    <col min="23" max="23" width="8.5" style="54" customWidth="1"/>
    <col min="24" max="26" width="8.625" style="54" customWidth="1"/>
    <col min="27" max="27" width="8.5" style="54" customWidth="1"/>
    <col min="28" max="28" width="11.75" style="54" customWidth="1"/>
    <col min="29" max="29" width="12.125" style="54" customWidth="1"/>
    <col min="30" max="30" width="9" style="53" customWidth="1"/>
    <col min="31" max="31" width="8.5" style="53" customWidth="1"/>
    <col min="32" max="32" width="8.625" style="54" customWidth="1"/>
    <col min="33" max="35" width="9.625" style="54" customWidth="1"/>
    <col min="36" max="36" width="8.625" style="54" customWidth="1"/>
    <col min="37" max="37" width="11.875" style="54" customWidth="1"/>
    <col min="38" max="38" width="9.625" style="54" customWidth="1"/>
    <col min="39" max="39" width="9" style="53" customWidth="1"/>
    <col min="40" max="40" width="8.5" style="53" customWidth="1"/>
    <col min="41" max="44" width="9.625" style="54" customWidth="1"/>
    <col min="45" max="45" width="8.625" style="54" customWidth="1"/>
    <col min="46" max="46" width="11.875" style="54" customWidth="1"/>
    <col min="47" max="47" width="9.625" style="54" customWidth="1"/>
    <col min="48" max="64" width="9" style="53" customWidth="1"/>
    <col min="65" max="74" width="8.875" style="53"/>
    <col min="75" max="75" width="9.5" style="53" customWidth="1"/>
    <col min="76" max="88" width="8.875" style="53"/>
    <col min="89" max="89" width="9.5" style="53" customWidth="1"/>
    <col min="90" max="16384" width="8.875" style="53"/>
  </cols>
  <sheetData>
    <row r="1" spans="1:47">
      <c r="A1" s="53" t="s">
        <v>19</v>
      </c>
      <c r="B1" s="60" t="s">
        <v>24</v>
      </c>
      <c r="D1" s="228" t="s">
        <v>146</v>
      </c>
      <c r="E1" s="228"/>
      <c r="F1" s="228"/>
      <c r="G1" s="228"/>
      <c r="H1" s="228"/>
      <c r="I1" s="228"/>
      <c r="J1" s="228"/>
      <c r="K1" s="228"/>
      <c r="M1" s="229" t="s">
        <v>147</v>
      </c>
      <c r="N1" s="229"/>
      <c r="O1" s="229"/>
      <c r="P1" s="229"/>
      <c r="Q1" s="229"/>
      <c r="R1" s="229"/>
      <c r="S1" s="229"/>
      <c r="T1" s="229"/>
      <c r="W1" s="62"/>
      <c r="X1" s="230" t="s">
        <v>148</v>
      </c>
      <c r="Y1" s="230"/>
      <c r="Z1" s="230"/>
      <c r="AA1" s="230"/>
      <c r="AB1" s="230"/>
      <c r="AC1" s="230"/>
      <c r="AD1" s="230"/>
      <c r="AF1" s="53"/>
      <c r="AG1" s="53"/>
      <c r="AH1" s="53"/>
      <c r="AI1" s="53"/>
      <c r="AJ1" s="53"/>
      <c r="AK1" s="53"/>
      <c r="AL1" s="53"/>
      <c r="AO1" s="53"/>
      <c r="AP1" s="53"/>
      <c r="AQ1" s="53"/>
      <c r="AR1" s="53"/>
      <c r="AS1" s="53"/>
      <c r="AT1" s="53"/>
      <c r="AU1" s="53"/>
    </row>
    <row r="2" spans="1:47">
      <c r="A2" s="53">
        <v>0</v>
      </c>
      <c r="B2" s="61">
        <f>'ZJQ-Parameter input'!K6</f>
        <v>0</v>
      </c>
      <c r="D2" s="53" t="s">
        <v>56</v>
      </c>
      <c r="E2" s="53" t="s">
        <v>34</v>
      </c>
      <c r="F2" s="53" t="s">
        <v>36</v>
      </c>
      <c r="G2" s="53" t="s">
        <v>38</v>
      </c>
      <c r="H2" s="53" t="s">
        <v>40</v>
      </c>
      <c r="I2" s="53" t="s">
        <v>42</v>
      </c>
      <c r="J2" s="53" t="s">
        <v>44</v>
      </c>
      <c r="K2" s="53" t="s">
        <v>46</v>
      </c>
      <c r="M2" s="53" t="s">
        <v>56</v>
      </c>
      <c r="N2" s="54" t="s">
        <v>34</v>
      </c>
      <c r="O2" s="54" t="s">
        <v>36</v>
      </c>
      <c r="P2" s="54" t="s">
        <v>38</v>
      </c>
      <c r="Q2" s="54" t="s">
        <v>40</v>
      </c>
      <c r="R2" s="54" t="s">
        <v>42</v>
      </c>
      <c r="S2" s="54" t="s">
        <v>44</v>
      </c>
      <c r="T2" s="54" t="s">
        <v>46</v>
      </c>
      <c r="W2" s="53" t="s">
        <v>56</v>
      </c>
      <c r="X2" s="54" t="s">
        <v>34</v>
      </c>
      <c r="Y2" s="54" t="s">
        <v>36</v>
      </c>
      <c r="Z2" s="54" t="s">
        <v>38</v>
      </c>
      <c r="AA2" s="54" t="s">
        <v>40</v>
      </c>
      <c r="AB2" s="54" t="s">
        <v>42</v>
      </c>
      <c r="AC2" s="54" t="s">
        <v>44</v>
      </c>
      <c r="AD2" s="54" t="s">
        <v>46</v>
      </c>
      <c r="AF2" s="53"/>
      <c r="AG2" s="53"/>
      <c r="AH2" s="53"/>
      <c r="AI2" s="53"/>
      <c r="AJ2" s="53"/>
      <c r="AK2" s="53"/>
      <c r="AL2" s="53"/>
      <c r="AO2" s="53"/>
      <c r="AP2" s="53"/>
      <c r="AQ2" s="53"/>
      <c r="AR2" s="53"/>
      <c r="AS2" s="53"/>
      <c r="AT2" s="53"/>
      <c r="AU2" s="53"/>
    </row>
    <row r="3" spans="1:47">
      <c r="A3" s="53">
        <v>1</v>
      </c>
      <c r="B3" s="61">
        <f>'ZJQ-Parameter input'!K7</f>
        <v>7.69230769230769E-2</v>
      </c>
      <c r="D3" s="53">
        <v>2000</v>
      </c>
      <c r="E3" s="53">
        <f>'ZJQ-Parameter input'!AC3</f>
        <v>0</v>
      </c>
      <c r="F3" s="53">
        <f>'ZJQ-Parameter input'!AD3</f>
        <v>0</v>
      </c>
      <c r="G3" s="53">
        <f>'ZJQ-Parameter input'!AE3</f>
        <v>10947.063226857001</v>
      </c>
      <c r="H3" s="53">
        <f>'ZJQ-Parameter input'!AF3</f>
        <v>8666.4250545950908</v>
      </c>
      <c r="I3" s="53">
        <f>'ZJQ-Parameter input'!AG3</f>
        <v>0</v>
      </c>
      <c r="J3" s="53">
        <f>'ZJQ-Parameter input'!AH3</f>
        <v>0</v>
      </c>
      <c r="K3" s="53">
        <f>'ZJQ-Parameter input'!AI3</f>
        <v>0</v>
      </c>
      <c r="M3" s="53">
        <v>2000</v>
      </c>
      <c r="N3" s="54">
        <f>'ZJQ-Parameter input'!CM3</f>
        <v>70</v>
      </c>
      <c r="O3" s="54">
        <f>'ZJQ-Parameter input'!CN3</f>
        <v>34</v>
      </c>
      <c r="P3" s="54">
        <f>'ZJQ-Parameter input'!CO3</f>
        <v>27</v>
      </c>
      <c r="Q3" s="54">
        <f>'ZJQ-Parameter input'!CP3</f>
        <v>22.5</v>
      </c>
      <c r="R3" s="54">
        <f>'ZJQ-Parameter input'!CQ3</f>
        <v>20</v>
      </c>
      <c r="S3" s="54">
        <f>'ZJQ-Parameter input'!CR3</f>
        <v>60</v>
      </c>
      <c r="T3" s="54">
        <f>'ZJQ-Parameter input'!CS3</f>
        <v>6</v>
      </c>
      <c r="W3" s="53">
        <v>2020</v>
      </c>
      <c r="X3" s="54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69.999999999999972</v>
      </c>
      <c r="Y3" s="54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34.000000000000007</v>
      </c>
      <c r="Z3" s="54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26.923635991345559</v>
      </c>
      <c r="AA3" s="54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22.394035761515429</v>
      </c>
      <c r="AB3" s="54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20</v>
      </c>
      <c r="AC3" s="54" t="e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#DIV/0!</v>
      </c>
      <c r="AD3" s="54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6</v>
      </c>
      <c r="AF3" s="53"/>
      <c r="AG3" s="53"/>
      <c r="AH3" s="53"/>
      <c r="AI3" s="53"/>
      <c r="AJ3" s="53"/>
      <c r="AK3" s="53"/>
      <c r="AL3" s="53"/>
      <c r="AO3" s="53"/>
      <c r="AP3" s="53"/>
      <c r="AQ3" s="53"/>
      <c r="AR3" s="53"/>
      <c r="AS3" s="53"/>
      <c r="AT3" s="53"/>
      <c r="AU3" s="53"/>
    </row>
    <row r="4" spans="1:47">
      <c r="A4" s="53">
        <v>2</v>
      </c>
      <c r="B4" s="61">
        <f>'ZJQ-Parameter input'!K8</f>
        <v>0.15384615384615399</v>
      </c>
      <c r="D4" s="53">
        <v>2001</v>
      </c>
      <c r="E4" s="53">
        <f>'ZJQ-Parameter input'!AC4</f>
        <v>0</v>
      </c>
      <c r="F4" s="53">
        <f>'ZJQ-Parameter input'!AD4</f>
        <v>0</v>
      </c>
      <c r="G4" s="53">
        <f>'ZJQ-Parameter input'!AE4</f>
        <v>2871.5111327070499</v>
      </c>
      <c r="H4" s="53">
        <f>'ZJQ-Parameter input'!AF4</f>
        <v>1230.6476283030199</v>
      </c>
      <c r="I4" s="53">
        <f>'ZJQ-Parameter input'!AG4</f>
        <v>0</v>
      </c>
      <c r="J4" s="53">
        <f>'ZJQ-Parameter input'!AH4</f>
        <v>0</v>
      </c>
      <c r="K4" s="53">
        <f>'ZJQ-Parameter input'!AI4</f>
        <v>0</v>
      </c>
      <c r="M4" s="53">
        <v>2001</v>
      </c>
      <c r="N4" s="54">
        <f>'ZJQ-Parameter input'!CM4</f>
        <v>70</v>
      </c>
      <c r="O4" s="54">
        <f>'ZJQ-Parameter input'!CN4</f>
        <v>34</v>
      </c>
      <c r="P4" s="54">
        <f>'ZJQ-Parameter input'!CO4</f>
        <v>27</v>
      </c>
      <c r="Q4" s="54">
        <f>'ZJQ-Parameter input'!CP4</f>
        <v>22.5</v>
      </c>
      <c r="R4" s="54">
        <f>'ZJQ-Parameter input'!CQ4</f>
        <v>20</v>
      </c>
      <c r="S4" s="54">
        <f>'ZJQ-Parameter input'!CR4</f>
        <v>60</v>
      </c>
      <c r="T4" s="54">
        <f>'ZJQ-Parameter input'!CS4</f>
        <v>6</v>
      </c>
      <c r="W4" s="53">
        <v>2021</v>
      </c>
      <c r="X4" s="54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69.965146674411827</v>
      </c>
      <c r="Y4" s="54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33.817620969766985</v>
      </c>
      <c r="Z4" s="54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26.76981325177006</v>
      </c>
      <c r="AA4" s="54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22.225536796908809</v>
      </c>
      <c r="AB4" s="54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20</v>
      </c>
      <c r="AC4" s="54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60</v>
      </c>
      <c r="AD4" s="54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6</v>
      </c>
      <c r="AF4" s="53"/>
      <c r="AG4" s="53"/>
      <c r="AH4" s="53"/>
      <c r="AI4" s="53"/>
      <c r="AJ4" s="53"/>
      <c r="AK4" s="53"/>
      <c r="AL4" s="53"/>
      <c r="AO4" s="53"/>
      <c r="AP4" s="53"/>
      <c r="AQ4" s="53"/>
      <c r="AR4" s="53"/>
      <c r="AS4" s="53"/>
      <c r="AT4" s="53"/>
      <c r="AU4" s="53"/>
    </row>
    <row r="5" spans="1:47">
      <c r="A5" s="53">
        <v>3</v>
      </c>
      <c r="B5" s="61">
        <f>'ZJQ-Parameter input'!K9</f>
        <v>0.230769230769231</v>
      </c>
      <c r="D5" s="53">
        <v>2002</v>
      </c>
      <c r="E5" s="53">
        <f>'ZJQ-Parameter input'!AC5</f>
        <v>0</v>
      </c>
      <c r="F5" s="53">
        <f>'ZJQ-Parameter input'!AD5</f>
        <v>0</v>
      </c>
      <c r="G5" s="53">
        <f>'ZJQ-Parameter input'!AE5</f>
        <v>1434.6020265924899</v>
      </c>
      <c r="H5" s="53">
        <f>'ZJQ-Parameter input'!AF5</f>
        <v>910.85842958253204</v>
      </c>
      <c r="I5" s="53">
        <f>'ZJQ-Parameter input'!AG5</f>
        <v>0</v>
      </c>
      <c r="J5" s="53">
        <f>'ZJQ-Parameter input'!AH5</f>
        <v>0</v>
      </c>
      <c r="K5" s="53">
        <f>'ZJQ-Parameter input'!AI5</f>
        <v>0</v>
      </c>
      <c r="M5" s="53">
        <v>2002</v>
      </c>
      <c r="N5" s="54">
        <f>'ZJQ-Parameter input'!CM5</f>
        <v>70</v>
      </c>
      <c r="O5" s="54">
        <f>'ZJQ-Parameter input'!CN5</f>
        <v>34</v>
      </c>
      <c r="P5" s="54">
        <f>'ZJQ-Parameter input'!CO5</f>
        <v>27</v>
      </c>
      <c r="Q5" s="54">
        <f>'ZJQ-Parameter input'!CP5</f>
        <v>22.5</v>
      </c>
      <c r="R5" s="54">
        <f>'ZJQ-Parameter input'!CQ5</f>
        <v>20</v>
      </c>
      <c r="S5" s="54">
        <f>'ZJQ-Parameter input'!CR5</f>
        <v>60</v>
      </c>
      <c r="T5" s="54">
        <f>'ZJQ-Parameter input'!CS5</f>
        <v>6</v>
      </c>
      <c r="W5" s="53">
        <v>2022</v>
      </c>
      <c r="X5" s="54">
        <f t="shared" si="0"/>
        <v>69.8894327670602</v>
      </c>
      <c r="Y5" s="54">
        <f t="shared" si="1"/>
        <v>33.587797220129026</v>
      </c>
      <c r="Z5" s="54">
        <f t="shared" si="2"/>
        <v>26.625630103802798</v>
      </c>
      <c r="AA5" s="54">
        <f t="shared" si="3"/>
        <v>21.961700012129612</v>
      </c>
      <c r="AB5" s="54">
        <f t="shared" si="4"/>
        <v>20</v>
      </c>
      <c r="AC5" s="54">
        <f t="shared" si="5"/>
        <v>60</v>
      </c>
      <c r="AD5" s="54">
        <f t="shared" si="6"/>
        <v>6</v>
      </c>
      <c r="AF5" s="53"/>
      <c r="AG5" s="53"/>
      <c r="AH5" s="53"/>
      <c r="AI5" s="53"/>
      <c r="AJ5" s="53"/>
      <c r="AK5" s="53"/>
      <c r="AL5" s="53"/>
      <c r="AO5" s="53"/>
      <c r="AP5" s="53"/>
      <c r="AQ5" s="53"/>
      <c r="AR5" s="53"/>
      <c r="AS5" s="53"/>
      <c r="AT5" s="53"/>
      <c r="AU5" s="53"/>
    </row>
    <row r="6" spans="1:47">
      <c r="A6" s="53">
        <v>4</v>
      </c>
      <c r="B6" s="61">
        <f>'ZJQ-Parameter input'!K10</f>
        <v>0.30769230769230699</v>
      </c>
      <c r="D6" s="53">
        <v>2003</v>
      </c>
      <c r="E6" s="53">
        <f>'ZJQ-Parameter input'!AC6</f>
        <v>0</v>
      </c>
      <c r="F6" s="53">
        <f>'ZJQ-Parameter input'!AD6</f>
        <v>0</v>
      </c>
      <c r="G6" s="53">
        <f>'ZJQ-Parameter input'!AE6</f>
        <v>1026.88396652916</v>
      </c>
      <c r="H6" s="53">
        <f>'ZJQ-Parameter input'!AF6</f>
        <v>283.27833559425198</v>
      </c>
      <c r="I6" s="53">
        <f>'ZJQ-Parameter input'!AG6</f>
        <v>0</v>
      </c>
      <c r="J6" s="53">
        <f>'ZJQ-Parameter input'!AH6</f>
        <v>0</v>
      </c>
      <c r="K6" s="53">
        <f>'ZJQ-Parameter input'!AI6</f>
        <v>0</v>
      </c>
      <c r="M6" s="53">
        <v>2003</v>
      </c>
      <c r="N6" s="54">
        <f>'ZJQ-Parameter input'!CM6</f>
        <v>70</v>
      </c>
      <c r="O6" s="54">
        <f>'ZJQ-Parameter input'!CN6</f>
        <v>34</v>
      </c>
      <c r="P6" s="54">
        <f>'ZJQ-Parameter input'!CO6</f>
        <v>27</v>
      </c>
      <c r="Q6" s="54">
        <f>'ZJQ-Parameter input'!CP6</f>
        <v>22.5</v>
      </c>
      <c r="R6" s="54">
        <f>'ZJQ-Parameter input'!CQ6</f>
        <v>20</v>
      </c>
      <c r="S6" s="54">
        <f>'ZJQ-Parameter input'!CR6</f>
        <v>60</v>
      </c>
      <c r="T6" s="54">
        <f>'ZJQ-Parameter input'!CS6</f>
        <v>6</v>
      </c>
      <c r="W6" s="53">
        <v>2023</v>
      </c>
      <c r="X6" s="54">
        <f t="shared" si="0"/>
        <v>69.800114090131132</v>
      </c>
      <c r="Y6" s="54">
        <f t="shared" si="1"/>
        <v>33.358872459222731</v>
      </c>
      <c r="Z6" s="54">
        <f t="shared" si="2"/>
        <v>26.450719451972873</v>
      </c>
      <c r="AA6" s="54">
        <f t="shared" si="3"/>
        <v>21.675938209769942</v>
      </c>
      <c r="AB6" s="54">
        <f t="shared" si="4"/>
        <v>20</v>
      </c>
      <c r="AC6" s="54">
        <f t="shared" si="5"/>
        <v>60</v>
      </c>
      <c r="AD6" s="54">
        <f t="shared" si="6"/>
        <v>6</v>
      </c>
      <c r="AF6" s="53"/>
      <c r="AG6" s="53"/>
      <c r="AH6" s="53"/>
      <c r="AI6" s="53"/>
      <c r="AJ6" s="53"/>
      <c r="AK6" s="53"/>
      <c r="AL6" s="53"/>
      <c r="AO6" s="53"/>
      <c r="AP6" s="53"/>
      <c r="AQ6" s="53"/>
      <c r="AR6" s="53"/>
      <c r="AS6" s="53"/>
      <c r="AT6" s="53"/>
      <c r="AU6" s="53"/>
    </row>
    <row r="7" spans="1:47">
      <c r="A7" s="53">
        <v>5</v>
      </c>
      <c r="B7" s="61">
        <f>'ZJQ-Parameter input'!K11</f>
        <v>0.38461538461538403</v>
      </c>
      <c r="D7" s="53">
        <v>2004</v>
      </c>
      <c r="E7" s="53">
        <f>'ZJQ-Parameter input'!AC7</f>
        <v>0</v>
      </c>
      <c r="F7" s="53">
        <f>'ZJQ-Parameter input'!AD7</f>
        <v>0</v>
      </c>
      <c r="G7" s="53">
        <f>'ZJQ-Parameter input'!AE7</f>
        <v>766.59217839882604</v>
      </c>
      <c r="H7" s="53">
        <f>'ZJQ-Parameter input'!AF7</f>
        <v>280.78666999491901</v>
      </c>
      <c r="I7" s="53">
        <f>'ZJQ-Parameter input'!AG7</f>
        <v>0</v>
      </c>
      <c r="J7" s="53">
        <f>'ZJQ-Parameter input'!AH7</f>
        <v>0</v>
      </c>
      <c r="K7" s="53">
        <f>'ZJQ-Parameter input'!AI7</f>
        <v>0</v>
      </c>
      <c r="M7" s="53">
        <v>2004</v>
      </c>
      <c r="N7" s="54">
        <f>'ZJQ-Parameter input'!CM7</f>
        <v>70</v>
      </c>
      <c r="O7" s="54">
        <f>'ZJQ-Parameter input'!CN7</f>
        <v>34</v>
      </c>
      <c r="P7" s="54">
        <f>'ZJQ-Parameter input'!CO7</f>
        <v>27</v>
      </c>
      <c r="Q7" s="54">
        <f>'ZJQ-Parameter input'!CP7</f>
        <v>22.5</v>
      </c>
      <c r="R7" s="54">
        <f>'ZJQ-Parameter input'!CQ7</f>
        <v>20</v>
      </c>
      <c r="S7" s="54">
        <f>'ZJQ-Parameter input'!CR7</f>
        <v>60</v>
      </c>
      <c r="T7" s="54">
        <f>'ZJQ-Parameter input'!CS7</f>
        <v>6</v>
      </c>
      <c r="W7" s="53">
        <v>2024</v>
      </c>
      <c r="X7" s="54">
        <f t="shared" si="0"/>
        <v>69.68789844851905</v>
      </c>
      <c r="Y7" s="54">
        <f t="shared" si="1"/>
        <v>33.073860802159871</v>
      </c>
      <c r="Z7" s="54">
        <f t="shared" si="2"/>
        <v>26.189979306515411</v>
      </c>
      <c r="AA7" s="54">
        <f t="shared" si="3"/>
        <v>21.325997095706668</v>
      </c>
      <c r="AB7" s="54">
        <f t="shared" si="4"/>
        <v>20</v>
      </c>
      <c r="AC7" s="54">
        <f t="shared" si="5"/>
        <v>60</v>
      </c>
      <c r="AD7" s="54">
        <f t="shared" si="6"/>
        <v>6</v>
      </c>
      <c r="AF7" s="53"/>
      <c r="AG7" s="53"/>
      <c r="AH7" s="53"/>
      <c r="AI7" s="53"/>
      <c r="AJ7" s="53"/>
      <c r="AK7" s="53"/>
      <c r="AL7" s="53"/>
      <c r="AO7" s="53"/>
      <c r="AP7" s="53"/>
      <c r="AQ7" s="53"/>
      <c r="AR7" s="53"/>
      <c r="AS7" s="53"/>
      <c r="AT7" s="53"/>
      <c r="AU7" s="53"/>
    </row>
    <row r="8" spans="1:47">
      <c r="A8" s="53">
        <v>6</v>
      </c>
      <c r="B8" s="61">
        <f>'ZJQ-Parameter input'!K12</f>
        <v>0.46153846153846101</v>
      </c>
      <c r="D8" s="53">
        <v>2005</v>
      </c>
      <c r="E8" s="53">
        <f>'ZJQ-Parameter input'!AC8</f>
        <v>0</v>
      </c>
      <c r="F8" s="53">
        <f>'ZJQ-Parameter input'!AD8</f>
        <v>0</v>
      </c>
      <c r="G8" s="53">
        <f>'ZJQ-Parameter input'!AE8</f>
        <v>843.39344257859</v>
      </c>
      <c r="H8" s="53">
        <f>'ZJQ-Parameter input'!AF8</f>
        <v>245.64857550832701</v>
      </c>
      <c r="I8" s="53">
        <f>'ZJQ-Parameter input'!AG8</f>
        <v>0</v>
      </c>
      <c r="J8" s="53">
        <f>'ZJQ-Parameter input'!AH8</f>
        <v>0</v>
      </c>
      <c r="K8" s="53">
        <f>'ZJQ-Parameter input'!AI8</f>
        <v>0</v>
      </c>
      <c r="M8" s="53">
        <v>2005</v>
      </c>
      <c r="N8" s="54">
        <f>'ZJQ-Parameter input'!CM8</f>
        <v>70</v>
      </c>
      <c r="O8" s="54">
        <f>'ZJQ-Parameter input'!CN8</f>
        <v>34</v>
      </c>
      <c r="P8" s="54">
        <f>'ZJQ-Parameter input'!CO8</f>
        <v>27</v>
      </c>
      <c r="Q8" s="54">
        <f>'ZJQ-Parameter input'!CP8</f>
        <v>22.5</v>
      </c>
      <c r="R8" s="54">
        <f>'ZJQ-Parameter input'!CQ8</f>
        <v>20</v>
      </c>
      <c r="S8" s="54">
        <f>'ZJQ-Parameter input'!CR8</f>
        <v>60</v>
      </c>
      <c r="T8" s="54">
        <f>'ZJQ-Parameter input'!CS8</f>
        <v>6</v>
      </c>
      <c r="W8" s="53">
        <v>2025</v>
      </c>
      <c r="X8" s="54">
        <f t="shared" si="0"/>
        <v>69.551420612813388</v>
      </c>
      <c r="Y8" s="54">
        <f t="shared" si="1"/>
        <v>32.773368648767423</v>
      </c>
      <c r="Z8" s="54">
        <f t="shared" si="2"/>
        <v>25.823438421050575</v>
      </c>
      <c r="AA8" s="54">
        <f t="shared" si="3"/>
        <v>20.914260445672301</v>
      </c>
      <c r="AB8" s="54">
        <f t="shared" si="4"/>
        <v>19.999999999999996</v>
      </c>
      <c r="AC8" s="54">
        <f t="shared" si="5"/>
        <v>60</v>
      </c>
      <c r="AD8" s="54">
        <f t="shared" si="6"/>
        <v>6</v>
      </c>
      <c r="AF8" s="53"/>
      <c r="AG8" s="53"/>
      <c r="AH8" s="53"/>
      <c r="AI8" s="53"/>
      <c r="AJ8" s="53"/>
      <c r="AK8" s="53"/>
      <c r="AL8" s="53"/>
      <c r="AO8" s="53"/>
      <c r="AP8" s="53"/>
      <c r="AQ8" s="53"/>
      <c r="AR8" s="53"/>
      <c r="AS8" s="53"/>
      <c r="AT8" s="53"/>
      <c r="AU8" s="53"/>
    </row>
    <row r="9" spans="1:47">
      <c r="A9" s="53">
        <v>7</v>
      </c>
      <c r="B9" s="61">
        <f>'ZJQ-Parameter input'!K13</f>
        <v>0.53846153846153799</v>
      </c>
      <c r="D9" s="53">
        <v>2006</v>
      </c>
      <c r="E9" s="53">
        <f>'ZJQ-Parameter input'!AC9</f>
        <v>0</v>
      </c>
      <c r="F9" s="53">
        <f>'ZJQ-Parameter input'!AD9</f>
        <v>0</v>
      </c>
      <c r="G9" s="53">
        <f>'ZJQ-Parameter input'!AE9</f>
        <v>748.72691393362595</v>
      </c>
      <c r="H9" s="53">
        <f>'ZJQ-Parameter input'!AF9</f>
        <v>466.261463198976</v>
      </c>
      <c r="I9" s="53">
        <f>'ZJQ-Parameter input'!AG9</f>
        <v>0</v>
      </c>
      <c r="J9" s="53">
        <f>'ZJQ-Parameter input'!AH9</f>
        <v>0</v>
      </c>
      <c r="K9" s="53">
        <f>'ZJQ-Parameter input'!AI9</f>
        <v>0</v>
      </c>
      <c r="M9" s="53">
        <v>2006</v>
      </c>
      <c r="N9" s="54">
        <f>'ZJQ-Parameter input'!CM9</f>
        <v>70</v>
      </c>
      <c r="O9" s="54">
        <f>'ZJQ-Parameter input'!CN9</f>
        <v>34</v>
      </c>
      <c r="P9" s="54">
        <f>'ZJQ-Parameter input'!CO9</f>
        <v>27</v>
      </c>
      <c r="Q9" s="54">
        <f>'ZJQ-Parameter input'!CP9</f>
        <v>22.5</v>
      </c>
      <c r="R9" s="54">
        <f>'ZJQ-Parameter input'!CQ9</f>
        <v>20</v>
      </c>
      <c r="S9" s="54">
        <f>'ZJQ-Parameter input'!CR9</f>
        <v>60</v>
      </c>
      <c r="T9" s="54">
        <f>'ZJQ-Parameter input'!CS9</f>
        <v>6</v>
      </c>
      <c r="W9" s="53">
        <v>2026</v>
      </c>
      <c r="X9" s="54">
        <f t="shared" si="0"/>
        <v>69.342888402625761</v>
      </c>
      <c r="Y9" s="54">
        <f t="shared" si="1"/>
        <v>32.350039301684895</v>
      </c>
      <c r="Z9" s="54">
        <f t="shared" si="2"/>
        <v>25.331521002628609</v>
      </c>
      <c r="AA9" s="54">
        <f t="shared" si="3"/>
        <v>20.370953602164786</v>
      </c>
      <c r="AB9" s="54">
        <f t="shared" si="4"/>
        <v>20</v>
      </c>
      <c r="AC9" s="54">
        <f t="shared" si="5"/>
        <v>60</v>
      </c>
      <c r="AD9" s="54">
        <f t="shared" si="6"/>
        <v>6</v>
      </c>
      <c r="AF9" s="53"/>
      <c r="AG9" s="53"/>
      <c r="AH9" s="53"/>
      <c r="AI9" s="53"/>
      <c r="AJ9" s="53"/>
      <c r="AK9" s="53"/>
      <c r="AL9" s="53"/>
      <c r="AO9" s="53"/>
      <c r="AP9" s="53"/>
      <c r="AQ9" s="53"/>
      <c r="AR9" s="53"/>
      <c r="AS9" s="53"/>
      <c r="AT9" s="53"/>
      <c r="AU9" s="53"/>
    </row>
    <row r="10" spans="1:47">
      <c r="A10" s="53">
        <v>8</v>
      </c>
      <c r="B10" s="61">
        <f>'ZJQ-Parameter input'!K14</f>
        <v>0.61538461538461497</v>
      </c>
      <c r="D10" s="53">
        <v>2007</v>
      </c>
      <c r="E10" s="53">
        <f>'ZJQ-Parameter input'!AC10</f>
        <v>0</v>
      </c>
      <c r="F10" s="53">
        <f>'ZJQ-Parameter input'!AD10</f>
        <v>0</v>
      </c>
      <c r="G10" s="53">
        <f>'ZJQ-Parameter input'!AE10</f>
        <v>671.83004450313194</v>
      </c>
      <c r="H10" s="53">
        <f>'ZJQ-Parameter input'!AF10</f>
        <v>622.96967763017699</v>
      </c>
      <c r="I10" s="53">
        <f>'ZJQ-Parameter input'!AG10</f>
        <v>0</v>
      </c>
      <c r="J10" s="53">
        <f>'ZJQ-Parameter input'!AH10</f>
        <v>0</v>
      </c>
      <c r="K10" s="53">
        <f>'ZJQ-Parameter input'!AI10</f>
        <v>0</v>
      </c>
      <c r="M10" s="53">
        <v>2007</v>
      </c>
      <c r="N10" s="54">
        <f>'ZJQ-Parameter input'!CM10</f>
        <v>70</v>
      </c>
      <c r="O10" s="54">
        <f>'ZJQ-Parameter input'!CN10</f>
        <v>34</v>
      </c>
      <c r="P10" s="54">
        <f>'ZJQ-Parameter input'!CO10</f>
        <v>27</v>
      </c>
      <c r="Q10" s="54">
        <f>'ZJQ-Parameter input'!CP10</f>
        <v>22.5</v>
      </c>
      <c r="R10" s="54">
        <f>'ZJQ-Parameter input'!CQ10</f>
        <v>20</v>
      </c>
      <c r="S10" s="54">
        <f>'ZJQ-Parameter input'!CR10</f>
        <v>60</v>
      </c>
      <c r="T10" s="54">
        <f>'ZJQ-Parameter input'!CS10</f>
        <v>6</v>
      </c>
      <c r="W10" s="53">
        <v>2027</v>
      </c>
      <c r="X10" s="54">
        <f t="shared" si="0"/>
        <v>69.055953016551015</v>
      </c>
      <c r="Y10" s="54">
        <f t="shared" si="1"/>
        <v>31.288087994878246</v>
      </c>
      <c r="Z10" s="54">
        <f t="shared" si="2"/>
        <v>24.751365373241772</v>
      </c>
      <c r="AA10" s="54">
        <f t="shared" si="3"/>
        <v>19.793937174042942</v>
      </c>
      <c r="AB10" s="54">
        <f t="shared" si="4"/>
        <v>20</v>
      </c>
      <c r="AC10" s="54">
        <f t="shared" si="5"/>
        <v>59.999999999999957</v>
      </c>
      <c r="AD10" s="54">
        <f t="shared" si="6"/>
        <v>6</v>
      </c>
      <c r="AF10" s="53"/>
      <c r="AG10" s="53"/>
      <c r="AH10" s="53"/>
      <c r="AI10" s="53"/>
      <c r="AJ10" s="53"/>
      <c r="AK10" s="53"/>
      <c r="AL10" s="53"/>
      <c r="AO10" s="53"/>
      <c r="AP10" s="53"/>
      <c r="AQ10" s="53"/>
      <c r="AR10" s="53"/>
      <c r="AS10" s="53"/>
      <c r="AT10" s="53"/>
      <c r="AU10" s="53"/>
    </row>
    <row r="11" spans="1:47" ht="16.149999999999999" customHeight="1">
      <c r="A11" s="53">
        <v>9</v>
      </c>
      <c r="B11" s="61">
        <f>'ZJQ-Parameter input'!K15</f>
        <v>0.69230769230769196</v>
      </c>
      <c r="D11" s="53">
        <v>2008</v>
      </c>
      <c r="E11" s="53">
        <f>'ZJQ-Parameter input'!AC11</f>
        <v>0</v>
      </c>
      <c r="F11" s="53">
        <f>'ZJQ-Parameter input'!AD11</f>
        <v>474.32376848143798</v>
      </c>
      <c r="G11" s="53">
        <f>'ZJQ-Parameter input'!AE11</f>
        <v>916.64857848647</v>
      </c>
      <c r="H11" s="53">
        <f>'ZJQ-Parameter input'!AF11</f>
        <v>4208.0513437896798</v>
      </c>
      <c r="I11" s="53">
        <f>'ZJQ-Parameter input'!AG11</f>
        <v>0</v>
      </c>
      <c r="J11" s="53">
        <f>'ZJQ-Parameter input'!AH11</f>
        <v>0</v>
      </c>
      <c r="K11" s="53">
        <f>'ZJQ-Parameter input'!AI11</f>
        <v>0</v>
      </c>
      <c r="M11" s="53">
        <v>2008</v>
      </c>
      <c r="N11" s="54">
        <f>'ZJQ-Parameter input'!CM11</f>
        <v>70</v>
      </c>
      <c r="O11" s="54">
        <f>'ZJQ-Parameter input'!CN11</f>
        <v>34</v>
      </c>
      <c r="P11" s="54">
        <f>'ZJQ-Parameter input'!CO11</f>
        <v>27</v>
      </c>
      <c r="Q11" s="54">
        <f>'ZJQ-Parameter input'!CP11</f>
        <v>22.5</v>
      </c>
      <c r="R11" s="54">
        <f>'ZJQ-Parameter input'!CQ11</f>
        <v>20</v>
      </c>
      <c r="S11" s="54">
        <f>'ZJQ-Parameter input'!CR11</f>
        <v>60</v>
      </c>
      <c r="T11" s="54">
        <f>'ZJQ-Parameter input'!CS11</f>
        <v>6</v>
      </c>
      <c r="W11" s="53">
        <v>2028</v>
      </c>
      <c r="X11" s="54">
        <f t="shared" si="0"/>
        <v>68.693989637305719</v>
      </c>
      <c r="Y11" s="54">
        <f t="shared" si="1"/>
        <v>29.505176086961445</v>
      </c>
      <c r="Z11" s="54">
        <f t="shared" si="2"/>
        <v>24.090788994225488</v>
      </c>
      <c r="AA11" s="54">
        <f t="shared" si="3"/>
        <v>19.25865447597328</v>
      </c>
      <c r="AB11" s="54">
        <f t="shared" si="4"/>
        <v>20</v>
      </c>
      <c r="AC11" s="54">
        <f t="shared" si="5"/>
        <v>59.999999999999929</v>
      </c>
      <c r="AD11" s="54">
        <f t="shared" si="6"/>
        <v>6</v>
      </c>
      <c r="AF11" s="53"/>
      <c r="AG11" s="53"/>
      <c r="AH11" s="53"/>
      <c r="AI11" s="53"/>
      <c r="AJ11" s="53"/>
      <c r="AK11" s="53"/>
      <c r="AL11" s="53"/>
      <c r="AO11" s="53"/>
      <c r="AP11" s="53"/>
      <c r="AQ11" s="53"/>
      <c r="AR11" s="53"/>
      <c r="AS11" s="53"/>
      <c r="AT11" s="53"/>
      <c r="AU11" s="53"/>
    </row>
    <row r="12" spans="1:47">
      <c r="A12" s="53">
        <v>10</v>
      </c>
      <c r="B12" s="61">
        <f>'ZJQ-Parameter input'!K16</f>
        <v>0.76923076923076905</v>
      </c>
      <c r="D12" s="53">
        <v>2009</v>
      </c>
      <c r="E12" s="53">
        <f>'ZJQ-Parameter input'!AC12</f>
        <v>0</v>
      </c>
      <c r="F12" s="53">
        <f>'ZJQ-Parameter input'!AD12</f>
        <v>186.519240884038</v>
      </c>
      <c r="G12" s="53">
        <f>'ZJQ-Parameter input'!AE12</f>
        <v>671.924614373846</v>
      </c>
      <c r="H12" s="53">
        <f>'ZJQ-Parameter input'!AF12</f>
        <v>2171.6740445730102</v>
      </c>
      <c r="I12" s="53">
        <f>'ZJQ-Parameter input'!AG12</f>
        <v>0</v>
      </c>
      <c r="J12" s="53">
        <f>'ZJQ-Parameter input'!AH12</f>
        <v>0</v>
      </c>
      <c r="K12" s="53">
        <f>'ZJQ-Parameter input'!AI12</f>
        <v>0</v>
      </c>
      <c r="M12" s="53">
        <v>2009</v>
      </c>
      <c r="N12" s="54">
        <f>'ZJQ-Parameter input'!CM12</f>
        <v>70</v>
      </c>
      <c r="O12" s="54">
        <f>'ZJQ-Parameter input'!CN12</f>
        <v>34</v>
      </c>
      <c r="P12" s="54">
        <f>'ZJQ-Parameter input'!CO12</f>
        <v>27</v>
      </c>
      <c r="Q12" s="54">
        <f>'ZJQ-Parameter input'!CP12</f>
        <v>22.5</v>
      </c>
      <c r="R12" s="54">
        <f>'ZJQ-Parameter input'!CQ12</f>
        <v>20</v>
      </c>
      <c r="S12" s="54">
        <f>'ZJQ-Parameter input'!CR12</f>
        <v>60</v>
      </c>
      <c r="T12" s="54">
        <f>'ZJQ-Parameter input'!CS12</f>
        <v>6</v>
      </c>
      <c r="W12" s="53">
        <v>2029</v>
      </c>
      <c r="X12" s="54">
        <f t="shared" si="0"/>
        <v>68.181167995883726</v>
      </c>
      <c r="Y12" s="54">
        <f t="shared" si="1"/>
        <v>26.662426925272836</v>
      </c>
      <c r="Z12" s="54">
        <f t="shared" si="2"/>
        <v>23.413977969649586</v>
      </c>
      <c r="AA12" s="54">
        <f t="shared" si="3"/>
        <v>18.797632958273176</v>
      </c>
      <c r="AB12" s="54">
        <f t="shared" si="4"/>
        <v>19.999999999999993</v>
      </c>
      <c r="AC12" s="54">
        <f t="shared" si="5"/>
        <v>60.000000000000007</v>
      </c>
      <c r="AD12" s="54">
        <f t="shared" si="6"/>
        <v>6</v>
      </c>
      <c r="AF12" s="53"/>
      <c r="AG12" s="53"/>
      <c r="AH12" s="53"/>
      <c r="AI12" s="53"/>
      <c r="AJ12" s="53"/>
      <c r="AK12" s="53"/>
      <c r="AL12" s="53"/>
      <c r="AO12" s="53"/>
      <c r="AP12" s="53"/>
      <c r="AQ12" s="53"/>
      <c r="AR12" s="53"/>
      <c r="AS12" s="53"/>
      <c r="AT12" s="53"/>
      <c r="AU12" s="53"/>
    </row>
    <row r="13" spans="1:47">
      <c r="A13" s="53">
        <v>11</v>
      </c>
      <c r="B13" s="61">
        <f>'ZJQ-Parameter input'!K17</f>
        <v>0.84615384615384603</v>
      </c>
      <c r="D13" s="53">
        <v>2010</v>
      </c>
      <c r="E13" s="53">
        <f>'ZJQ-Parameter input'!AC13</f>
        <v>0</v>
      </c>
      <c r="F13" s="53">
        <f>'ZJQ-Parameter input'!AD13</f>
        <v>360.73285202004899</v>
      </c>
      <c r="G13" s="53">
        <f>'ZJQ-Parameter input'!AE13</f>
        <v>849.48917045111</v>
      </c>
      <c r="H13" s="53">
        <f>'ZJQ-Parameter input'!AF13</f>
        <v>2486.0664007371902</v>
      </c>
      <c r="I13" s="53">
        <f>'ZJQ-Parameter input'!AG13</f>
        <v>0</v>
      </c>
      <c r="J13" s="53">
        <f>'ZJQ-Parameter input'!AH13</f>
        <v>0</v>
      </c>
      <c r="K13" s="53">
        <f>'ZJQ-Parameter input'!AI13</f>
        <v>0</v>
      </c>
      <c r="M13" s="53">
        <v>2010</v>
      </c>
      <c r="N13" s="54">
        <f>'ZJQ-Parameter input'!CM13</f>
        <v>70</v>
      </c>
      <c r="O13" s="54">
        <f>'ZJQ-Parameter input'!CN13</f>
        <v>34</v>
      </c>
      <c r="P13" s="54">
        <f>'ZJQ-Parameter input'!CO13</f>
        <v>27</v>
      </c>
      <c r="Q13" s="54">
        <f>'ZJQ-Parameter input'!CP13</f>
        <v>22.5</v>
      </c>
      <c r="R13" s="54">
        <f>'ZJQ-Parameter input'!CQ13</f>
        <v>20</v>
      </c>
      <c r="S13" s="54">
        <f>'ZJQ-Parameter input'!CR13</f>
        <v>60</v>
      </c>
      <c r="T13" s="54">
        <f>'ZJQ-Parameter input'!CS13</f>
        <v>6</v>
      </c>
      <c r="W13" s="53">
        <v>2030</v>
      </c>
      <c r="X13" s="54">
        <f t="shared" si="0"/>
        <v>67.057872596153857</v>
      </c>
      <c r="Y13" s="54">
        <f t="shared" si="1"/>
        <v>24.992153443766345</v>
      </c>
      <c r="Z13" s="54">
        <f t="shared" si="2"/>
        <v>22.710923214285724</v>
      </c>
      <c r="AA13" s="54">
        <f t="shared" si="3"/>
        <v>18.204943493852458</v>
      </c>
      <c r="AB13" s="54">
        <f t="shared" si="4"/>
        <v>19.977795275590555</v>
      </c>
      <c r="AC13" s="54">
        <f t="shared" si="5"/>
        <v>59.999999999999979</v>
      </c>
      <c r="AD13" s="54">
        <f t="shared" si="6"/>
        <v>5.625</v>
      </c>
      <c r="AF13" s="53"/>
      <c r="AG13" s="53"/>
      <c r="AH13" s="53"/>
      <c r="AI13" s="53"/>
      <c r="AJ13" s="53"/>
      <c r="AK13" s="53"/>
      <c r="AL13" s="53"/>
      <c r="AO13" s="53"/>
      <c r="AP13" s="53"/>
      <c r="AQ13" s="53"/>
      <c r="AR13" s="53"/>
      <c r="AS13" s="53"/>
      <c r="AT13" s="53"/>
      <c r="AU13" s="53"/>
    </row>
    <row r="14" spans="1:47">
      <c r="A14" s="53">
        <v>12</v>
      </c>
      <c r="B14" s="61">
        <f>'ZJQ-Parameter input'!K18</f>
        <v>0.92307692307692302</v>
      </c>
      <c r="D14" s="53">
        <v>2011</v>
      </c>
      <c r="E14" s="53">
        <f>'ZJQ-Parameter input'!AC14</f>
        <v>0</v>
      </c>
      <c r="F14" s="53">
        <f>'ZJQ-Parameter input'!AD14</f>
        <v>360.17742005068999</v>
      </c>
      <c r="G14" s="53">
        <f>'ZJQ-Parameter input'!AE14</f>
        <v>885.78741058856497</v>
      </c>
      <c r="H14" s="53">
        <f>'ZJQ-Parameter input'!AF14</f>
        <v>2936.52274590256</v>
      </c>
      <c r="I14" s="53">
        <f>'ZJQ-Parameter input'!AG14</f>
        <v>0</v>
      </c>
      <c r="J14" s="53">
        <f>'ZJQ-Parameter input'!AH14</f>
        <v>0</v>
      </c>
      <c r="K14" s="53">
        <f>'ZJQ-Parameter input'!AI14</f>
        <v>0</v>
      </c>
      <c r="M14" s="53">
        <v>2011</v>
      </c>
      <c r="N14" s="54">
        <f>'ZJQ-Parameter input'!CM14</f>
        <v>70</v>
      </c>
      <c r="O14" s="54">
        <f>'ZJQ-Parameter input'!CN14</f>
        <v>34</v>
      </c>
      <c r="P14" s="54">
        <f>'ZJQ-Parameter input'!CO14</f>
        <v>27</v>
      </c>
      <c r="Q14" s="54">
        <f>'ZJQ-Parameter input'!CP14</f>
        <v>22.5</v>
      </c>
      <c r="R14" s="54">
        <f>'ZJQ-Parameter input'!CQ14</f>
        <v>20</v>
      </c>
      <c r="S14" s="54">
        <f>'ZJQ-Parameter input'!CR14</f>
        <v>60</v>
      </c>
      <c r="T14" s="54">
        <f>'ZJQ-Parameter input'!CS14</f>
        <v>6</v>
      </c>
      <c r="W14" s="53">
        <v>2031</v>
      </c>
      <c r="X14" s="54">
        <f t="shared" si="0"/>
        <v>65.584767556874425</v>
      </c>
      <c r="Y14" s="54">
        <f t="shared" si="1"/>
        <v>22.622133599202407</v>
      </c>
      <c r="Z14" s="54">
        <f t="shared" si="2"/>
        <v>21.957538445267051</v>
      </c>
      <c r="AA14" s="54">
        <f t="shared" si="3"/>
        <v>17.687741507243455</v>
      </c>
      <c r="AB14" s="54">
        <f t="shared" si="4"/>
        <v>19.418000000000013</v>
      </c>
      <c r="AC14" s="54">
        <f t="shared" si="5"/>
        <v>59.999999999999957</v>
      </c>
      <c r="AD14" s="54">
        <f t="shared" si="6"/>
        <v>5.5714285714285658</v>
      </c>
      <c r="AF14" s="53"/>
      <c r="AG14" s="53"/>
      <c r="AH14" s="53"/>
      <c r="AI14" s="53"/>
      <c r="AJ14" s="53"/>
      <c r="AK14" s="53"/>
      <c r="AL14" s="53"/>
      <c r="AO14" s="53"/>
      <c r="AP14" s="53"/>
      <c r="AQ14" s="53"/>
      <c r="AR14" s="53"/>
      <c r="AS14" s="53"/>
      <c r="AT14" s="53"/>
      <c r="AU14" s="53"/>
    </row>
    <row r="15" spans="1:47">
      <c r="A15" s="53">
        <v>13</v>
      </c>
      <c r="B15" s="61">
        <f>'ZJQ-Parameter input'!K19</f>
        <v>1</v>
      </c>
      <c r="D15" s="53">
        <v>2012</v>
      </c>
      <c r="E15" s="53">
        <f>'ZJQ-Parameter input'!AC15</f>
        <v>0</v>
      </c>
      <c r="F15" s="53">
        <f>'ZJQ-Parameter input'!AD15</f>
        <v>429.39492909425798</v>
      </c>
      <c r="G15" s="53">
        <f>'ZJQ-Parameter input'!AE15</f>
        <v>648.55310335319803</v>
      </c>
      <c r="H15" s="53">
        <f>'ZJQ-Parameter input'!AF15</f>
        <v>2751.4120572481102</v>
      </c>
      <c r="I15" s="53">
        <f>'ZJQ-Parameter input'!AG15</f>
        <v>0</v>
      </c>
      <c r="J15" s="53">
        <f>'ZJQ-Parameter input'!AH15</f>
        <v>0</v>
      </c>
      <c r="K15" s="53">
        <f>'ZJQ-Parameter input'!AI15</f>
        <v>0</v>
      </c>
      <c r="M15" s="53">
        <v>2012</v>
      </c>
      <c r="N15" s="54">
        <f>'ZJQ-Parameter input'!CM15</f>
        <v>70</v>
      </c>
      <c r="O15" s="54">
        <f>'ZJQ-Parameter input'!CN15</f>
        <v>34</v>
      </c>
      <c r="P15" s="54">
        <f>'ZJQ-Parameter input'!CO15</f>
        <v>27</v>
      </c>
      <c r="Q15" s="54">
        <f>'ZJQ-Parameter input'!CP15</f>
        <v>22.5</v>
      </c>
      <c r="R15" s="54">
        <f>'ZJQ-Parameter input'!CQ15</f>
        <v>20</v>
      </c>
      <c r="S15" s="54">
        <f>'ZJQ-Parameter input'!CR15</f>
        <v>60</v>
      </c>
      <c r="T15" s="54">
        <f>'ZJQ-Parameter input'!CS15</f>
        <v>6</v>
      </c>
      <c r="W15" s="53">
        <v>2032</v>
      </c>
      <c r="X15" s="54">
        <f t="shared" si="0"/>
        <v>62.17576020851439</v>
      </c>
      <c r="Y15" s="54">
        <f t="shared" si="1"/>
        <v>22.14843006660324</v>
      </c>
      <c r="Z15" s="54">
        <f t="shared" si="2"/>
        <v>21.133001015228444</v>
      </c>
      <c r="AA15" s="54">
        <f t="shared" si="3"/>
        <v>17.265857750403288</v>
      </c>
      <c r="AB15" s="54">
        <f t="shared" si="4"/>
        <v>16.026666666666724</v>
      </c>
      <c r="AC15" s="54">
        <f t="shared" si="5"/>
        <v>60.000000000000036</v>
      </c>
      <c r="AD15" s="54">
        <f t="shared" si="6"/>
        <v>5.55</v>
      </c>
      <c r="AF15" s="53"/>
      <c r="AG15" s="53"/>
      <c r="AH15" s="53"/>
      <c r="AI15" s="53"/>
      <c r="AJ15" s="53"/>
      <c r="AK15" s="53"/>
      <c r="AL15" s="53"/>
      <c r="AO15" s="53"/>
      <c r="AP15" s="53"/>
      <c r="AQ15" s="53"/>
      <c r="AR15" s="53"/>
      <c r="AS15" s="53"/>
      <c r="AT15" s="53"/>
      <c r="AU15" s="53"/>
    </row>
    <row r="16" spans="1:47">
      <c r="A16" s="53">
        <v>14</v>
      </c>
      <c r="B16" s="61">
        <f>'ZJQ-Parameter input'!K20</f>
        <v>1</v>
      </c>
      <c r="D16" s="53">
        <v>2013</v>
      </c>
      <c r="E16" s="53">
        <f>'ZJQ-Parameter input'!AC16</f>
        <v>0</v>
      </c>
      <c r="F16" s="53">
        <f>'ZJQ-Parameter input'!AD16</f>
        <v>1055.3248480694499</v>
      </c>
      <c r="G16" s="53">
        <f>'ZJQ-Parameter input'!AE16</f>
        <v>492.16932145302098</v>
      </c>
      <c r="H16" s="53">
        <f>'ZJQ-Parameter input'!AF16</f>
        <v>2254.56758053458</v>
      </c>
      <c r="I16" s="53">
        <f>'ZJQ-Parameter input'!AG16</f>
        <v>0</v>
      </c>
      <c r="J16" s="53">
        <f>'ZJQ-Parameter input'!AH16</f>
        <v>0</v>
      </c>
      <c r="K16" s="53">
        <f>'ZJQ-Parameter input'!AI16</f>
        <v>0</v>
      </c>
      <c r="M16" s="53">
        <v>2013</v>
      </c>
      <c r="N16" s="54">
        <f>'ZJQ-Parameter input'!CM16</f>
        <v>70</v>
      </c>
      <c r="O16" s="54">
        <f>'ZJQ-Parameter input'!CN16</f>
        <v>34</v>
      </c>
      <c r="P16" s="54">
        <f>'ZJQ-Parameter input'!CO16</f>
        <v>27</v>
      </c>
      <c r="Q16" s="54">
        <f>'ZJQ-Parameter input'!CP16</f>
        <v>22.5</v>
      </c>
      <c r="R16" s="54">
        <f>'ZJQ-Parameter input'!CQ16</f>
        <v>20</v>
      </c>
      <c r="S16" s="54">
        <f>'ZJQ-Parameter input'!CR16</f>
        <v>60</v>
      </c>
      <c r="T16" s="54">
        <f>'ZJQ-Parameter input'!CS16</f>
        <v>6</v>
      </c>
      <c r="W16" s="53">
        <v>2033</v>
      </c>
      <c r="X16" s="54">
        <f t="shared" si="0"/>
        <v>55.788868940754057</v>
      </c>
      <c r="Y16" s="54">
        <f t="shared" si="1"/>
        <v>22</v>
      </c>
      <c r="Z16" s="54">
        <f t="shared" si="2"/>
        <v>20.825530795847762</v>
      </c>
      <c r="AA16" s="54">
        <f t="shared" si="3"/>
        <v>17.043881880895395</v>
      </c>
      <c r="AB16" s="54">
        <f t="shared" si="4"/>
        <v>15.888</v>
      </c>
      <c r="AC16" s="54">
        <f t="shared" si="5"/>
        <v>59.999999999999986</v>
      </c>
      <c r="AD16" s="54">
        <f t="shared" si="6"/>
        <v>5.5000000000000018</v>
      </c>
      <c r="AF16" s="53"/>
      <c r="AG16" s="53"/>
      <c r="AH16" s="53"/>
      <c r="AI16" s="53"/>
      <c r="AJ16" s="53"/>
      <c r="AK16" s="53"/>
      <c r="AL16" s="53"/>
      <c r="AO16" s="53"/>
      <c r="AP16" s="53"/>
      <c r="AQ16" s="53"/>
      <c r="AR16" s="53"/>
      <c r="AS16" s="53"/>
      <c r="AT16" s="53"/>
      <c r="AU16" s="53"/>
    </row>
    <row r="17" spans="1:47">
      <c r="A17" s="53">
        <v>15</v>
      </c>
      <c r="B17" s="61">
        <f>'ZJQ-Parameter input'!K21</f>
        <v>1</v>
      </c>
      <c r="D17" s="53">
        <v>2014</v>
      </c>
      <c r="E17" s="53">
        <f>'ZJQ-Parameter input'!AC17</f>
        <v>0</v>
      </c>
      <c r="F17" s="53">
        <f>'ZJQ-Parameter input'!AD17</f>
        <v>866.23197950978897</v>
      </c>
      <c r="G17" s="53">
        <f>'ZJQ-Parameter input'!AE17</f>
        <v>410.21374732198598</v>
      </c>
      <c r="H17" s="53">
        <f>'ZJQ-Parameter input'!AF17</f>
        <v>1704.5252626637</v>
      </c>
      <c r="I17" s="53">
        <f>'ZJQ-Parameter input'!AG17</f>
        <v>0</v>
      </c>
      <c r="J17" s="53">
        <f>'ZJQ-Parameter input'!AH17</f>
        <v>0</v>
      </c>
      <c r="K17" s="53">
        <f>'ZJQ-Parameter input'!AI17</f>
        <v>0</v>
      </c>
      <c r="M17" s="53">
        <v>2014</v>
      </c>
      <c r="N17" s="54">
        <f>'ZJQ-Parameter input'!CM17</f>
        <v>70</v>
      </c>
      <c r="O17" s="54">
        <f>'ZJQ-Parameter input'!CN17</f>
        <v>34</v>
      </c>
      <c r="P17" s="54">
        <f>'ZJQ-Parameter input'!CO17</f>
        <v>27</v>
      </c>
      <c r="Q17" s="54">
        <f>'ZJQ-Parameter input'!CP17</f>
        <v>22.5</v>
      </c>
      <c r="R17" s="54">
        <f>'ZJQ-Parameter input'!CQ17</f>
        <v>20</v>
      </c>
      <c r="S17" s="54">
        <f>'ZJQ-Parameter input'!CR17</f>
        <v>60</v>
      </c>
      <c r="T17" s="54">
        <f>'ZJQ-Parameter input'!CS17</f>
        <v>6</v>
      </c>
      <c r="W17" s="53">
        <v>2034</v>
      </c>
      <c r="X17" s="54">
        <f t="shared" si="0"/>
        <v>55.330559540889553</v>
      </c>
      <c r="Y17" s="54">
        <f t="shared" si="1"/>
        <v>22.000000000000004</v>
      </c>
      <c r="Z17" s="54">
        <f t="shared" si="2"/>
        <v>20.295947428571424</v>
      </c>
      <c r="AA17" s="54">
        <f t="shared" si="3"/>
        <v>16.75471987742025</v>
      </c>
      <c r="AB17" s="54">
        <f t="shared" si="4"/>
        <v>15.782857142857157</v>
      </c>
      <c r="AC17" s="54">
        <f t="shared" si="5"/>
        <v>60</v>
      </c>
      <c r="AD17" s="54">
        <f t="shared" si="6"/>
        <v>5.5000000000000053</v>
      </c>
      <c r="AF17" s="53"/>
      <c r="AG17" s="53"/>
      <c r="AH17" s="53"/>
      <c r="AI17" s="53"/>
      <c r="AJ17" s="53"/>
      <c r="AK17" s="53"/>
      <c r="AL17" s="53"/>
      <c r="AO17" s="53"/>
      <c r="AP17" s="53"/>
      <c r="AQ17" s="53"/>
      <c r="AR17" s="53"/>
      <c r="AS17" s="53"/>
      <c r="AT17" s="53"/>
      <c r="AU17" s="53"/>
    </row>
    <row r="18" spans="1:47">
      <c r="A18" s="53">
        <v>16</v>
      </c>
      <c r="B18" s="61">
        <f>'ZJQ-Parameter input'!K22</f>
        <v>1</v>
      </c>
      <c r="D18" s="53">
        <v>2015</v>
      </c>
      <c r="E18" s="53">
        <f>'ZJQ-Parameter input'!AC18</f>
        <v>120</v>
      </c>
      <c r="F18" s="53">
        <f>'ZJQ-Parameter input'!AD18</f>
        <v>639.07169901884902</v>
      </c>
      <c r="G18" s="53">
        <f>'ZJQ-Parameter input'!AE18</f>
        <v>310.69978242396797</v>
      </c>
      <c r="H18" s="53">
        <f>'ZJQ-Parameter input'!AF18</f>
        <v>1232.0926930472599</v>
      </c>
      <c r="I18" s="53">
        <f>'ZJQ-Parameter input'!AG18</f>
        <v>291</v>
      </c>
      <c r="J18" s="53">
        <f>'ZJQ-Parameter input'!AH18</f>
        <v>0</v>
      </c>
      <c r="K18" s="53">
        <f>'ZJQ-Parameter input'!AI18</f>
        <v>0</v>
      </c>
      <c r="M18" s="53">
        <v>2015</v>
      </c>
      <c r="N18" s="54">
        <f>'ZJQ-Parameter input'!CM18</f>
        <v>70</v>
      </c>
      <c r="O18" s="54">
        <f>'ZJQ-Parameter input'!CN18</f>
        <v>34</v>
      </c>
      <c r="P18" s="54">
        <f>'ZJQ-Parameter input'!CO18</f>
        <v>27</v>
      </c>
      <c r="Q18" s="54">
        <f>'ZJQ-Parameter input'!CP18</f>
        <v>22.5</v>
      </c>
      <c r="R18" s="54">
        <f>'ZJQ-Parameter input'!CQ18</f>
        <v>20</v>
      </c>
      <c r="S18" s="54">
        <f>'ZJQ-Parameter input'!CR18</f>
        <v>60</v>
      </c>
      <c r="T18" s="54">
        <f>'ZJQ-Parameter input'!CS18</f>
        <v>6</v>
      </c>
      <c r="W18" s="53">
        <v>2035</v>
      </c>
      <c r="X18" s="54">
        <f t="shared" si="0"/>
        <v>54.879113185530841</v>
      </c>
      <c r="Y18" s="54">
        <f t="shared" si="1"/>
        <v>22</v>
      </c>
      <c r="Z18" s="54">
        <f t="shared" si="2"/>
        <v>19.955569900990096</v>
      </c>
      <c r="AA18" s="54">
        <f t="shared" si="3"/>
        <v>16.481786723946783</v>
      </c>
      <c r="AB18" s="54">
        <f t="shared" si="4"/>
        <v>15.688888888888872</v>
      </c>
      <c r="AC18" s="54">
        <f t="shared" si="5"/>
        <v>60.000000000000007</v>
      </c>
      <c r="AD18" s="54">
        <f t="shared" si="6"/>
        <v>5.5</v>
      </c>
      <c r="AF18" s="53"/>
      <c r="AG18" s="53"/>
      <c r="AH18" s="53"/>
      <c r="AI18" s="53"/>
      <c r="AJ18" s="53"/>
      <c r="AK18" s="53"/>
      <c r="AL18" s="53"/>
      <c r="AO18" s="53"/>
      <c r="AP18" s="53"/>
      <c r="AQ18" s="53"/>
      <c r="AR18" s="53"/>
      <c r="AS18" s="53"/>
      <c r="AT18" s="53"/>
      <c r="AU18" s="53"/>
    </row>
    <row r="19" spans="1:47">
      <c r="A19" s="53">
        <v>17</v>
      </c>
      <c r="B19" s="61">
        <f>'ZJQ-Parameter input'!K23</f>
        <v>1</v>
      </c>
      <c r="D19" s="53">
        <v>2016</v>
      </c>
      <c r="E19" s="53">
        <f>'ZJQ-Parameter input'!AC19</f>
        <v>748</v>
      </c>
      <c r="F19" s="53">
        <f>'ZJQ-Parameter input'!AD19</f>
        <v>202.00112000828699</v>
      </c>
      <c r="G19" s="53">
        <f>'ZJQ-Parameter input'!AE19</f>
        <v>262.22288164910498</v>
      </c>
      <c r="H19" s="53">
        <f>'ZJQ-Parameter input'!AF19</f>
        <v>1880.39760294187</v>
      </c>
      <c r="I19" s="53">
        <f>'ZJQ-Parameter input'!AG19</f>
        <v>198</v>
      </c>
      <c r="J19" s="53">
        <f>'ZJQ-Parameter input'!AH19</f>
        <v>0</v>
      </c>
      <c r="K19" s="53">
        <f>'ZJQ-Parameter input'!AI19</f>
        <v>0</v>
      </c>
      <c r="M19" s="53">
        <v>2016</v>
      </c>
      <c r="N19" s="54">
        <f>'ZJQ-Parameter input'!CM19</f>
        <v>70</v>
      </c>
      <c r="O19" s="54">
        <f>'ZJQ-Parameter input'!CN19</f>
        <v>34</v>
      </c>
      <c r="P19" s="54">
        <f>'ZJQ-Parameter input'!CO19</f>
        <v>27</v>
      </c>
      <c r="Q19" s="54">
        <f>'ZJQ-Parameter input'!CP19</f>
        <v>22.5</v>
      </c>
      <c r="R19" s="54">
        <f>'ZJQ-Parameter input'!CQ19</f>
        <v>20</v>
      </c>
      <c r="S19" s="54">
        <f>'ZJQ-Parameter input'!CR19</f>
        <v>60</v>
      </c>
      <c r="T19" s="54">
        <f>'ZJQ-Parameter input'!CS19</f>
        <v>6</v>
      </c>
      <c r="W19" s="53">
        <v>2036</v>
      </c>
      <c r="X19" s="54">
        <f t="shared" si="0"/>
        <v>54.468780019212296</v>
      </c>
      <c r="Y19" s="54">
        <f t="shared" si="1"/>
        <v>22.000000000000004</v>
      </c>
      <c r="Z19" s="54">
        <f t="shared" si="2"/>
        <v>19.64808</v>
      </c>
      <c r="AA19" s="54">
        <f t="shared" si="3"/>
        <v>16.233592157945601</v>
      </c>
      <c r="AB19" s="54">
        <f t="shared" si="4"/>
        <v>15.566666666666681</v>
      </c>
      <c r="AC19" s="54">
        <f t="shared" si="5"/>
        <v>60.000000000000071</v>
      </c>
      <c r="AD19" s="54">
        <f t="shared" si="6"/>
        <v>5.5000000000000036</v>
      </c>
      <c r="AF19" s="53"/>
      <c r="AG19" s="53"/>
      <c r="AH19" s="53"/>
      <c r="AI19" s="53"/>
      <c r="AJ19" s="53"/>
      <c r="AK19" s="53"/>
      <c r="AL19" s="53"/>
      <c r="AO19" s="53"/>
      <c r="AP19" s="53"/>
      <c r="AQ19" s="53"/>
      <c r="AR19" s="53"/>
      <c r="AS19" s="53"/>
      <c r="AT19" s="53"/>
      <c r="AU19" s="53"/>
    </row>
    <row r="20" spans="1:47">
      <c r="A20" s="53">
        <v>18</v>
      </c>
      <c r="B20" s="61">
        <f>'ZJQ-Parameter input'!K24</f>
        <v>1</v>
      </c>
      <c r="D20" s="53">
        <v>2017</v>
      </c>
      <c r="E20" s="53">
        <f>'ZJQ-Parameter input'!AC20</f>
        <v>535</v>
      </c>
      <c r="F20" s="53">
        <f>'ZJQ-Parameter input'!AD20</f>
        <v>234</v>
      </c>
      <c r="G20" s="53">
        <f>'ZJQ-Parameter input'!AE20</f>
        <v>239</v>
      </c>
      <c r="H20" s="53">
        <f>'ZJQ-Parameter input'!AF20</f>
        <v>1479</v>
      </c>
      <c r="I20" s="53">
        <f>'ZJQ-Parameter input'!AG20</f>
        <v>471</v>
      </c>
      <c r="J20" s="53">
        <f>'ZJQ-Parameter input'!AH20</f>
        <v>0</v>
      </c>
      <c r="K20" s="53">
        <f>'ZJQ-Parameter input'!AI20</f>
        <v>0</v>
      </c>
      <c r="M20" s="53">
        <v>2017</v>
      </c>
      <c r="N20" s="54">
        <f>'ZJQ-Parameter input'!CM20</f>
        <v>70</v>
      </c>
      <c r="O20" s="54">
        <f>'ZJQ-Parameter input'!CN20</f>
        <v>34</v>
      </c>
      <c r="P20" s="54">
        <f>'ZJQ-Parameter input'!CO20</f>
        <v>27</v>
      </c>
      <c r="Q20" s="54">
        <f>'ZJQ-Parameter input'!CP20</f>
        <v>22.5</v>
      </c>
      <c r="R20" s="54">
        <f>'ZJQ-Parameter input'!CQ20</f>
        <v>20</v>
      </c>
      <c r="S20" s="54">
        <f>'ZJQ-Parameter input'!CR20</f>
        <v>60</v>
      </c>
      <c r="T20" s="54">
        <f>'ZJQ-Parameter input'!CS20</f>
        <v>6</v>
      </c>
      <c r="W20" s="53">
        <v>2037</v>
      </c>
      <c r="X20" s="54">
        <f t="shared" si="0"/>
        <v>54.157337610264612</v>
      </c>
      <c r="Y20" s="54">
        <f t="shared" si="1"/>
        <v>22</v>
      </c>
      <c r="Z20" s="54">
        <f t="shared" si="2"/>
        <v>19.386794838709672</v>
      </c>
      <c r="AA20" s="54">
        <f t="shared" si="3"/>
        <v>16.023624397631831</v>
      </c>
      <c r="AB20" s="54">
        <f t="shared" si="4"/>
        <v>15.493333333333318</v>
      </c>
      <c r="AC20" s="54">
        <f t="shared" si="5"/>
        <v>60.000000000000036</v>
      </c>
      <c r="AD20" s="54">
        <f t="shared" si="6"/>
        <v>5.4999999999999956</v>
      </c>
      <c r="AF20" s="53"/>
      <c r="AG20" s="53"/>
      <c r="AH20" s="53"/>
      <c r="AI20" s="53"/>
      <c r="AJ20" s="53"/>
      <c r="AK20" s="53"/>
      <c r="AL20" s="53"/>
      <c r="AO20" s="53"/>
      <c r="AP20" s="53"/>
      <c r="AQ20" s="53"/>
      <c r="AR20" s="53"/>
      <c r="AS20" s="53"/>
      <c r="AT20" s="53"/>
      <c r="AU20" s="53"/>
    </row>
    <row r="21" spans="1:47">
      <c r="A21" s="53">
        <v>19</v>
      </c>
      <c r="B21" s="61">
        <f>'ZJQ-Parameter input'!K25</f>
        <v>1</v>
      </c>
      <c r="D21" s="53">
        <v>2018</v>
      </c>
      <c r="E21" s="53">
        <f>'ZJQ-Parameter input'!AC21</f>
        <v>1031</v>
      </c>
      <c r="F21" s="53">
        <f>'ZJQ-Parameter input'!AD21</f>
        <v>39</v>
      </c>
      <c r="G21" s="53">
        <f>'ZJQ-Parameter input'!AE21</f>
        <v>226</v>
      </c>
      <c r="H21" s="53">
        <f>'ZJQ-Parameter input'!AF21</f>
        <v>1109</v>
      </c>
      <c r="I21" s="53">
        <f>'ZJQ-Parameter input'!AG21</f>
        <v>34</v>
      </c>
      <c r="J21" s="53">
        <f>'ZJQ-Parameter input'!AH21</f>
        <v>0</v>
      </c>
      <c r="K21" s="53">
        <f>'ZJQ-Parameter input'!AI21</f>
        <v>0</v>
      </c>
      <c r="M21" s="53">
        <v>2018</v>
      </c>
      <c r="N21" s="54">
        <f>'ZJQ-Parameter input'!CM21</f>
        <v>70</v>
      </c>
      <c r="O21" s="54">
        <f>'ZJQ-Parameter input'!CN21</f>
        <v>34</v>
      </c>
      <c r="P21" s="54">
        <f>'ZJQ-Parameter input'!CO21</f>
        <v>27</v>
      </c>
      <c r="Q21" s="54">
        <f>'ZJQ-Parameter input'!CP21</f>
        <v>22.5</v>
      </c>
      <c r="R21" s="54">
        <f>'ZJQ-Parameter input'!CQ21</f>
        <v>20</v>
      </c>
      <c r="S21" s="54">
        <f>'ZJQ-Parameter input'!CR21</f>
        <v>60</v>
      </c>
      <c r="T21" s="54">
        <f>'ZJQ-Parameter input'!CS21</f>
        <v>6</v>
      </c>
      <c r="W21" s="53">
        <v>2038</v>
      </c>
      <c r="X21" s="54">
        <f t="shared" si="0"/>
        <v>53.920081411126212</v>
      </c>
      <c r="Y21" s="54">
        <f t="shared" si="1"/>
        <v>22.000000000000004</v>
      </c>
      <c r="Z21" s="54">
        <f t="shared" si="2"/>
        <v>19.196373392461197</v>
      </c>
      <c r="AA21" s="54">
        <f t="shared" si="3"/>
        <v>15.866999455930362</v>
      </c>
      <c r="AB21" s="54">
        <f t="shared" si="4"/>
        <v>15.444444444444457</v>
      </c>
      <c r="AC21" s="54">
        <f t="shared" si="5"/>
        <v>60.000000000000014</v>
      </c>
      <c r="AD21" s="54">
        <f t="shared" si="6"/>
        <v>5.4999999999999956</v>
      </c>
      <c r="AF21" s="53"/>
      <c r="AG21" s="53"/>
      <c r="AH21" s="53"/>
      <c r="AI21" s="53"/>
      <c r="AJ21" s="53"/>
      <c r="AK21" s="53"/>
      <c r="AL21" s="53"/>
      <c r="AO21" s="53"/>
      <c r="AP21" s="53"/>
      <c r="AQ21" s="53"/>
      <c r="AR21" s="53"/>
      <c r="AS21" s="53"/>
      <c r="AT21" s="53"/>
      <c r="AU21" s="53"/>
    </row>
    <row r="22" spans="1:47">
      <c r="A22" s="53">
        <v>20</v>
      </c>
      <c r="B22" s="61">
        <f>'ZJQ-Parameter input'!K26</f>
        <v>1</v>
      </c>
      <c r="D22" s="53">
        <v>2019</v>
      </c>
      <c r="E22" s="53">
        <f>'ZJQ-Parameter input'!AC22</f>
        <v>994</v>
      </c>
      <c r="F22" s="53">
        <f>'ZJQ-Parameter input'!AD22</f>
        <v>13</v>
      </c>
      <c r="G22" s="53">
        <f>'ZJQ-Parameter input'!AE22</f>
        <v>138</v>
      </c>
      <c r="H22" s="53">
        <f>'ZJQ-Parameter input'!AF22</f>
        <v>879</v>
      </c>
      <c r="I22" s="53">
        <f>'ZJQ-Parameter input'!AG22</f>
        <v>0</v>
      </c>
      <c r="J22" s="53">
        <f>'ZJQ-Parameter input'!AH22</f>
        <v>0</v>
      </c>
      <c r="K22" s="53">
        <f>'ZJQ-Parameter input'!AI22</f>
        <v>1</v>
      </c>
      <c r="M22" s="53">
        <v>2019</v>
      </c>
      <c r="N22" s="54">
        <f>'ZJQ-Parameter input'!CM22</f>
        <v>70</v>
      </c>
      <c r="O22" s="54">
        <f>'ZJQ-Parameter input'!CN22</f>
        <v>34</v>
      </c>
      <c r="P22" s="54">
        <f>'ZJQ-Parameter input'!CO22</f>
        <v>23.279999999999998</v>
      </c>
      <c r="Q22" s="54">
        <f>'ZJQ-Parameter input'!CP22</f>
        <v>19.399999999999999</v>
      </c>
      <c r="R22" s="54">
        <f>'ZJQ-Parameter input'!CQ22</f>
        <v>20</v>
      </c>
      <c r="S22" s="54">
        <f>'ZJQ-Parameter input'!CR22</f>
        <v>60</v>
      </c>
      <c r="T22" s="54">
        <f>'ZJQ-Parameter input'!CS22</f>
        <v>6</v>
      </c>
      <c r="W22" s="53">
        <v>2039</v>
      </c>
      <c r="X22" s="54">
        <f t="shared" si="0"/>
        <v>53.726223776223819</v>
      </c>
      <c r="Y22" s="54">
        <f t="shared" si="1"/>
        <v>22</v>
      </c>
      <c r="Z22" s="54">
        <f t="shared" si="2"/>
        <v>19.024687850467288</v>
      </c>
      <c r="AA22" s="54">
        <f t="shared" si="3"/>
        <v>15.728037728139471</v>
      </c>
      <c r="AB22" s="54">
        <f t="shared" si="4"/>
        <v>15.399999999999984</v>
      </c>
      <c r="AC22" s="54">
        <f t="shared" si="5"/>
        <v>59.999999999999993</v>
      </c>
      <c r="AD22" s="54">
        <f t="shared" si="6"/>
        <v>5.4999999999999964</v>
      </c>
      <c r="AF22" s="53"/>
      <c r="AG22" s="53"/>
      <c r="AH22" s="53"/>
      <c r="AI22" s="53"/>
      <c r="AJ22" s="53"/>
      <c r="AK22" s="53"/>
      <c r="AL22" s="53"/>
      <c r="AO22" s="53"/>
      <c r="AP22" s="53"/>
      <c r="AQ22" s="53"/>
      <c r="AR22" s="53"/>
      <c r="AS22" s="53"/>
      <c r="AT22" s="53"/>
      <c r="AU22" s="53"/>
    </row>
    <row r="23" spans="1:47">
      <c r="D23" s="53">
        <v>2020</v>
      </c>
      <c r="E23" s="53">
        <f>'ZJQ-Parameter input'!AC23</f>
        <v>15</v>
      </c>
      <c r="F23" s="53">
        <f>'ZJQ-Parameter input'!AD23</f>
        <v>75</v>
      </c>
      <c r="G23" s="53">
        <f>'ZJQ-Parameter input'!AE23</f>
        <v>252</v>
      </c>
      <c r="H23" s="53">
        <f>'ZJQ-Parameter input'!AF23</f>
        <v>1473</v>
      </c>
      <c r="I23" s="53">
        <f>'ZJQ-Parameter input'!AG23</f>
        <v>0</v>
      </c>
      <c r="J23" s="53">
        <f>'ZJQ-Parameter input'!AH23</f>
        <v>9</v>
      </c>
      <c r="K23" s="53">
        <f>'ZJQ-Parameter input'!AI23</f>
        <v>0</v>
      </c>
      <c r="M23" s="53">
        <v>2020</v>
      </c>
      <c r="N23" s="54">
        <f>'ZJQ-Parameter input'!CM23</f>
        <v>62</v>
      </c>
      <c r="O23" s="54">
        <f>'ZJQ-Parameter input'!CN23</f>
        <v>22</v>
      </c>
      <c r="P23" s="54">
        <f>'ZJQ-Parameter input'!CO23</f>
        <v>23.28</v>
      </c>
      <c r="Q23" s="54">
        <f>'ZJQ-Parameter input'!CP23</f>
        <v>19.399999999999999</v>
      </c>
      <c r="R23" s="54">
        <f>'ZJQ-Parameter input'!CQ23</f>
        <v>20</v>
      </c>
      <c r="S23" s="54">
        <f>'ZJQ-Parameter input'!CR23</f>
        <v>60</v>
      </c>
      <c r="T23" s="54">
        <f>'ZJQ-Parameter input'!CS23</f>
        <v>6</v>
      </c>
      <c r="W23" s="53">
        <v>2040</v>
      </c>
      <c r="X23" s="54">
        <f t="shared" si="0"/>
        <v>53.566158536585391</v>
      </c>
      <c r="Y23" s="54">
        <f t="shared" si="1"/>
        <v>22.000000000000004</v>
      </c>
      <c r="Z23" s="54">
        <f t="shared" si="2"/>
        <v>18.8559471321696</v>
      </c>
      <c r="AA23" s="54">
        <f t="shared" si="3"/>
        <v>15.596087052039</v>
      </c>
      <c r="AB23" s="54">
        <f t="shared" si="4"/>
        <v>15.3692307692308</v>
      </c>
      <c r="AC23" s="54">
        <f t="shared" si="5"/>
        <v>60</v>
      </c>
      <c r="AD23" s="54">
        <f t="shared" si="6"/>
        <v>5.5</v>
      </c>
      <c r="AF23" s="53"/>
      <c r="AG23" s="53"/>
      <c r="AH23" s="53"/>
      <c r="AI23" s="53"/>
      <c r="AJ23" s="53"/>
      <c r="AK23" s="53"/>
      <c r="AL23" s="53"/>
      <c r="AO23" s="53"/>
      <c r="AP23" s="53"/>
      <c r="AQ23" s="53"/>
      <c r="AR23" s="53"/>
      <c r="AS23" s="53"/>
      <c r="AT23" s="53"/>
      <c r="AU23" s="53"/>
    </row>
    <row r="24" spans="1:47">
      <c r="D24" s="53">
        <v>2021</v>
      </c>
      <c r="E24" s="53">
        <f>'ZJQ-Parameter input'!AC24</f>
        <v>30</v>
      </c>
      <c r="F24" s="53">
        <f>'ZJQ-Parameter input'!AD24</f>
        <v>81</v>
      </c>
      <c r="G24" s="53">
        <f>'ZJQ-Parameter input'!AE24</f>
        <v>144</v>
      </c>
      <c r="H24" s="53">
        <f>'ZJQ-Parameter input'!AF24</f>
        <v>1557</v>
      </c>
      <c r="I24" s="53">
        <f>'ZJQ-Parameter input'!AG24</f>
        <v>0</v>
      </c>
      <c r="J24" s="53">
        <f>'ZJQ-Parameter input'!AH24</f>
        <v>12</v>
      </c>
      <c r="K24" s="53">
        <f>'ZJQ-Parameter input'!AI24</f>
        <v>0</v>
      </c>
      <c r="M24" s="53">
        <v>2021</v>
      </c>
      <c r="N24" s="54">
        <f>'ZJQ-Parameter input'!CM24</f>
        <v>61.2</v>
      </c>
      <c r="O24" s="54">
        <f>'ZJQ-Parameter input'!CN24</f>
        <v>22</v>
      </c>
      <c r="P24" s="54">
        <f>'ZJQ-Parameter input'!CO24</f>
        <v>22.698</v>
      </c>
      <c r="Q24" s="54">
        <f>'ZJQ-Parameter input'!CP24</f>
        <v>18.914999999999999</v>
      </c>
      <c r="R24" s="54">
        <f>'ZJQ-Parameter input'!CQ24</f>
        <v>19.440000000000001</v>
      </c>
      <c r="S24" s="54">
        <f>'ZJQ-Parameter input'!CR24</f>
        <v>60</v>
      </c>
      <c r="T24" s="54">
        <f>'ZJQ-Parameter input'!CS24</f>
        <v>5.9</v>
      </c>
      <c r="W24" s="53">
        <v>2041</v>
      </c>
      <c r="X24" s="54">
        <f t="shared" si="0"/>
        <v>53.435278276481178</v>
      </c>
      <c r="Y24" s="54">
        <f t="shared" si="1"/>
        <v>22.000000000000004</v>
      </c>
      <c r="Z24" s="54">
        <f t="shared" si="2"/>
        <v>18.7008385026738</v>
      </c>
      <c r="AA24" s="54">
        <f t="shared" si="3"/>
        <v>15.4763849459385</v>
      </c>
      <c r="AB24" s="54">
        <f t="shared" si="4"/>
        <v>15.3466666666667</v>
      </c>
      <c r="AC24" s="54">
        <f t="shared" si="5"/>
        <v>60</v>
      </c>
      <c r="AD24" s="54">
        <f t="shared" si="6"/>
        <v>5.5</v>
      </c>
      <c r="AF24" s="53"/>
      <c r="AG24" s="53"/>
      <c r="AH24" s="53"/>
      <c r="AI24" s="53"/>
      <c r="AJ24" s="53"/>
      <c r="AK24" s="53"/>
      <c r="AL24" s="53"/>
      <c r="AO24" s="53"/>
      <c r="AP24" s="53"/>
      <c r="AQ24" s="53"/>
      <c r="AR24" s="53"/>
      <c r="AS24" s="53"/>
      <c r="AT24" s="53"/>
      <c r="AU24" s="53"/>
    </row>
    <row r="25" spans="1:47">
      <c r="D25" s="53">
        <v>2022</v>
      </c>
      <c r="E25" s="53">
        <f>'ZJQ-Parameter input'!AC25</f>
        <v>33</v>
      </c>
      <c r="F25" s="53">
        <f>'ZJQ-Parameter input'!AD25</f>
        <v>81</v>
      </c>
      <c r="G25" s="53">
        <f>'ZJQ-Parameter input'!AE25</f>
        <v>138</v>
      </c>
      <c r="H25" s="53">
        <f>'ZJQ-Parameter input'!AF25</f>
        <v>1554</v>
      </c>
      <c r="I25" s="53">
        <f>'ZJQ-Parameter input'!AG25</f>
        <v>0</v>
      </c>
      <c r="J25" s="53">
        <f>'ZJQ-Parameter input'!AH25</f>
        <v>15</v>
      </c>
      <c r="K25" s="53">
        <f>'ZJQ-Parameter input'!AI25</f>
        <v>0</v>
      </c>
      <c r="M25" s="53">
        <v>2022</v>
      </c>
      <c r="N25" s="54">
        <f>'ZJQ-Parameter input'!CM25</f>
        <v>60.400000000000006</v>
      </c>
      <c r="O25" s="54">
        <f>'ZJQ-Parameter input'!CN25</f>
        <v>22</v>
      </c>
      <c r="P25" s="54">
        <f>'ZJQ-Parameter input'!CO25</f>
        <v>22.116</v>
      </c>
      <c r="Q25" s="54">
        <f>'ZJQ-Parameter input'!CP25</f>
        <v>18.43</v>
      </c>
      <c r="R25" s="54">
        <f>'ZJQ-Parameter input'!CQ25</f>
        <v>18.88</v>
      </c>
      <c r="S25" s="54">
        <f>'ZJQ-Parameter input'!CR25</f>
        <v>60</v>
      </c>
      <c r="T25" s="54">
        <f>'ZJQ-Parameter input'!CS25</f>
        <v>5.8</v>
      </c>
      <c r="W25" s="53">
        <v>2042</v>
      </c>
      <c r="X25" s="54">
        <f t="shared" si="0"/>
        <v>53.326243980738354</v>
      </c>
      <c r="Y25" s="54">
        <f t="shared" si="1"/>
        <v>22</v>
      </c>
      <c r="Z25" s="54">
        <f t="shared" si="2"/>
        <v>18.5565849710983</v>
      </c>
      <c r="AA25" s="54">
        <f t="shared" si="3"/>
        <v>15.3696226705899</v>
      </c>
      <c r="AB25" s="54">
        <f t="shared" si="4"/>
        <v>15.3257142857143</v>
      </c>
      <c r="AC25" s="54">
        <f t="shared" si="5"/>
        <v>60</v>
      </c>
      <c r="AD25" s="54">
        <f t="shared" si="6"/>
        <v>5.5</v>
      </c>
      <c r="AF25" s="53"/>
      <c r="AG25" s="53"/>
      <c r="AH25" s="53"/>
      <c r="AI25" s="53"/>
      <c r="AJ25" s="53"/>
      <c r="AK25" s="53"/>
      <c r="AL25" s="53"/>
      <c r="AO25" s="53"/>
      <c r="AP25" s="53"/>
      <c r="AQ25" s="53"/>
      <c r="AR25" s="53"/>
      <c r="AS25" s="53"/>
      <c r="AT25" s="53"/>
      <c r="AU25" s="53"/>
    </row>
    <row r="26" spans="1:47">
      <c r="D26" s="53">
        <v>2023</v>
      </c>
      <c r="E26" s="53">
        <f>'ZJQ-Parameter input'!AC26</f>
        <v>39</v>
      </c>
      <c r="F26" s="53">
        <f>'ZJQ-Parameter input'!AD26</f>
        <v>84</v>
      </c>
      <c r="G26" s="53">
        <f>'ZJQ-Parameter input'!AE26</f>
        <v>132</v>
      </c>
      <c r="H26" s="53">
        <f>'ZJQ-Parameter input'!AF26</f>
        <v>1548</v>
      </c>
      <c r="I26" s="53">
        <f>'ZJQ-Parameter input'!AG26</f>
        <v>0</v>
      </c>
      <c r="J26" s="53">
        <f>'ZJQ-Parameter input'!AH26</f>
        <v>18</v>
      </c>
      <c r="K26" s="53">
        <f>'ZJQ-Parameter input'!AI26</f>
        <v>0</v>
      </c>
      <c r="M26" s="53">
        <v>2023</v>
      </c>
      <c r="N26" s="54">
        <f>'ZJQ-Parameter input'!CM26</f>
        <v>59.600000000000009</v>
      </c>
      <c r="O26" s="54">
        <f>'ZJQ-Parameter input'!CN26</f>
        <v>22</v>
      </c>
      <c r="P26" s="54">
        <f>'ZJQ-Parameter input'!CO26</f>
        <v>21.533999999999999</v>
      </c>
      <c r="Q26" s="54">
        <f>'ZJQ-Parameter input'!CP26</f>
        <v>17.945</v>
      </c>
      <c r="R26" s="54">
        <f>'ZJQ-Parameter input'!CQ26</f>
        <v>18.32</v>
      </c>
      <c r="S26" s="54">
        <f>'ZJQ-Parameter input'!CR26</f>
        <v>60</v>
      </c>
      <c r="T26" s="54">
        <f>'ZJQ-Parameter input'!CS26</f>
        <v>5.7</v>
      </c>
      <c r="W26" s="53">
        <v>2043</v>
      </c>
      <c r="X26" s="54">
        <f t="shared" si="0"/>
        <v>53.235729847494525</v>
      </c>
      <c r="Y26" s="54">
        <f t="shared" si="1"/>
        <v>22</v>
      </c>
      <c r="Z26" s="54">
        <f t="shared" si="2"/>
        <v>18.425236363636401</v>
      </c>
      <c r="AA26" s="54">
        <f t="shared" si="3"/>
        <v>15.2763304988662</v>
      </c>
      <c r="AB26" s="54">
        <f t="shared" si="4"/>
        <v>15.2861538461538</v>
      </c>
      <c r="AC26" s="54">
        <f t="shared" si="5"/>
        <v>60</v>
      </c>
      <c r="AD26" s="54">
        <f t="shared" si="6"/>
        <v>5.5</v>
      </c>
      <c r="AF26" s="53"/>
      <c r="AG26" s="53"/>
      <c r="AH26" s="53"/>
      <c r="AI26" s="53"/>
      <c r="AJ26" s="53"/>
      <c r="AK26" s="53"/>
      <c r="AL26" s="53"/>
      <c r="AO26" s="53"/>
      <c r="AP26" s="53"/>
      <c r="AQ26" s="53"/>
      <c r="AR26" s="53"/>
      <c r="AS26" s="53"/>
      <c r="AT26" s="53"/>
      <c r="AU26" s="53"/>
    </row>
    <row r="27" spans="1:47">
      <c r="D27" s="53">
        <v>2024</v>
      </c>
      <c r="E27" s="53">
        <f>'ZJQ-Parameter input'!AC27</f>
        <v>45</v>
      </c>
      <c r="F27" s="53">
        <f>'ZJQ-Parameter input'!AD27</f>
        <v>75</v>
      </c>
      <c r="G27" s="53">
        <f>'ZJQ-Parameter input'!AE27</f>
        <v>108</v>
      </c>
      <c r="H27" s="53">
        <f>'ZJQ-Parameter input'!AF27</f>
        <v>1317</v>
      </c>
      <c r="I27" s="53">
        <f>'ZJQ-Parameter input'!AG27</f>
        <v>0</v>
      </c>
      <c r="J27" s="53">
        <f>'ZJQ-Parameter input'!AH27</f>
        <v>18</v>
      </c>
      <c r="K27" s="53">
        <f>'ZJQ-Parameter input'!AI27</f>
        <v>0</v>
      </c>
      <c r="M27" s="53">
        <v>2024</v>
      </c>
      <c r="N27" s="54">
        <f>'ZJQ-Parameter input'!CM27</f>
        <v>58.800000000000011</v>
      </c>
      <c r="O27" s="54">
        <f>'ZJQ-Parameter input'!CN27</f>
        <v>22</v>
      </c>
      <c r="P27" s="54">
        <f>'ZJQ-Parameter input'!CO27</f>
        <v>20.952000000000002</v>
      </c>
      <c r="Q27" s="54">
        <f>'ZJQ-Parameter input'!CP27</f>
        <v>17.46</v>
      </c>
      <c r="R27" s="54">
        <f>'ZJQ-Parameter input'!CQ27</f>
        <v>17.760000000000002</v>
      </c>
      <c r="S27" s="54">
        <f>'ZJQ-Parameter input'!CR27</f>
        <v>60</v>
      </c>
      <c r="T27" s="54">
        <f>'ZJQ-Parameter input'!CS27</f>
        <v>5.6</v>
      </c>
      <c r="W27" s="53">
        <v>2044</v>
      </c>
      <c r="X27" s="54">
        <f t="shared" si="0"/>
        <v>53.162632978723394</v>
      </c>
      <c r="Y27" s="54">
        <f t="shared" si="1"/>
        <v>22</v>
      </c>
      <c r="Z27" s="54">
        <f t="shared" si="2"/>
        <v>18.309419178082202</v>
      </c>
      <c r="AA27" s="54">
        <f t="shared" si="3"/>
        <v>15.197425172018299</v>
      </c>
      <c r="AB27" s="54">
        <f t="shared" si="4"/>
        <v>15.2595348837209</v>
      </c>
      <c r="AC27" s="54">
        <f t="shared" si="5"/>
        <v>60</v>
      </c>
      <c r="AD27" s="54">
        <f t="shared" si="6"/>
        <v>5.5</v>
      </c>
      <c r="AF27" s="53"/>
      <c r="AG27" s="53"/>
      <c r="AH27" s="53"/>
      <c r="AI27" s="53"/>
      <c r="AJ27" s="53"/>
      <c r="AK27" s="53"/>
      <c r="AL27" s="53"/>
      <c r="AO27" s="53"/>
      <c r="AP27" s="53"/>
      <c r="AQ27" s="53"/>
      <c r="AR27" s="53"/>
      <c r="AS27" s="53"/>
      <c r="AT27" s="53"/>
      <c r="AU27" s="53"/>
    </row>
    <row r="28" spans="1:47">
      <c r="D28" s="53">
        <v>2025</v>
      </c>
      <c r="E28" s="53">
        <f>'ZJQ-Parameter input'!AC28</f>
        <v>66</v>
      </c>
      <c r="F28" s="53">
        <f>'ZJQ-Parameter input'!AD28</f>
        <v>90</v>
      </c>
      <c r="G28" s="53">
        <f>'ZJQ-Parameter input'!AE28</f>
        <v>129</v>
      </c>
      <c r="H28" s="53">
        <f>'ZJQ-Parameter input'!AF28</f>
        <v>1593</v>
      </c>
      <c r="I28" s="53">
        <f>'ZJQ-Parameter input'!AG28</f>
        <v>0</v>
      </c>
      <c r="J28" s="53">
        <f>'ZJQ-Parameter input'!AH28</f>
        <v>24</v>
      </c>
      <c r="K28" s="53">
        <f>'ZJQ-Parameter input'!AI28</f>
        <v>0</v>
      </c>
      <c r="M28" s="53">
        <v>2025</v>
      </c>
      <c r="N28" s="54">
        <f>'ZJQ-Parameter input'!CM28</f>
        <v>58</v>
      </c>
      <c r="O28" s="54">
        <f>'ZJQ-Parameter input'!CN28</f>
        <v>22</v>
      </c>
      <c r="P28" s="54">
        <f>'ZJQ-Parameter input'!CO28</f>
        <v>20.37</v>
      </c>
      <c r="Q28" s="54">
        <f>'ZJQ-Parameter input'!CP28</f>
        <v>16.975000000000001</v>
      </c>
      <c r="R28" s="54">
        <f>'ZJQ-Parameter input'!CQ28</f>
        <v>17.2</v>
      </c>
      <c r="S28" s="54">
        <f>'ZJQ-Parameter input'!CR28</f>
        <v>60</v>
      </c>
      <c r="T28" s="54">
        <f>'ZJQ-Parameter input'!CS28</f>
        <v>5.5</v>
      </c>
      <c r="W28" s="53">
        <v>2045</v>
      </c>
      <c r="X28" s="54">
        <f t="shared" si="0"/>
        <v>53.10126115041524</v>
      </c>
      <c r="Y28" s="54">
        <f t="shared" si="1"/>
        <v>21.999999999999996</v>
      </c>
      <c r="Z28" s="54">
        <f t="shared" si="2"/>
        <v>18.210366792452799</v>
      </c>
      <c r="AA28" s="54">
        <f t="shared" si="3"/>
        <v>15.1337645609968</v>
      </c>
      <c r="AB28" s="54">
        <f t="shared" si="4"/>
        <v>15.240851063829799</v>
      </c>
      <c r="AC28" s="54">
        <f t="shared" si="5"/>
        <v>60</v>
      </c>
      <c r="AD28" s="54">
        <f t="shared" si="6"/>
        <v>5.5</v>
      </c>
      <c r="AF28" s="53"/>
      <c r="AG28" s="53"/>
      <c r="AH28" s="53"/>
      <c r="AI28" s="53"/>
      <c r="AJ28" s="53"/>
      <c r="AK28" s="53"/>
      <c r="AL28" s="53"/>
      <c r="AO28" s="53"/>
      <c r="AP28" s="53"/>
      <c r="AQ28" s="53"/>
      <c r="AR28" s="53"/>
      <c r="AS28" s="53"/>
      <c r="AT28" s="53"/>
      <c r="AU28" s="53"/>
    </row>
    <row r="29" spans="1:47">
      <c r="D29" s="53">
        <v>2026</v>
      </c>
      <c r="E29" s="53">
        <f>'ZJQ-Parameter input'!AC29</f>
        <v>90</v>
      </c>
      <c r="F29" s="53">
        <f>'ZJQ-Parameter input'!AD29</f>
        <v>96</v>
      </c>
      <c r="G29" s="53">
        <f>'ZJQ-Parameter input'!AE29</f>
        <v>135</v>
      </c>
      <c r="H29" s="53">
        <f>'ZJQ-Parameter input'!AF29</f>
        <v>1725</v>
      </c>
      <c r="I29" s="53">
        <f>'ZJQ-Parameter input'!AG29</f>
        <v>0</v>
      </c>
      <c r="J29" s="53">
        <f>'ZJQ-Parameter input'!AH29</f>
        <v>27</v>
      </c>
      <c r="K29" s="53">
        <f>'ZJQ-Parameter input'!AI29</f>
        <v>0</v>
      </c>
      <c r="M29" s="53">
        <v>2026</v>
      </c>
      <c r="N29" s="54">
        <f>'ZJQ-Parameter input'!CM29</f>
        <v>57.4</v>
      </c>
      <c r="O29" s="54">
        <f>'ZJQ-Parameter input'!CN29</f>
        <v>22</v>
      </c>
      <c r="P29" s="54">
        <f>'ZJQ-Parameter input'!CO29</f>
        <v>20.1372</v>
      </c>
      <c r="Q29" s="54">
        <f>'ZJQ-Parameter input'!CP29</f>
        <v>16.780999999999999</v>
      </c>
      <c r="R29" s="54">
        <f>'ZJQ-Parameter input'!CQ29</f>
        <v>16.96</v>
      </c>
      <c r="S29" s="54">
        <f>'ZJQ-Parameter input'!CR29</f>
        <v>60</v>
      </c>
      <c r="T29" s="54">
        <f>'ZJQ-Parameter input'!CS29</f>
        <v>5.5</v>
      </c>
      <c r="W29" s="53">
        <v>2046</v>
      </c>
      <c r="X29" s="54">
        <f t="shared" si="0"/>
        <v>53.052873563218377</v>
      </c>
      <c r="Y29" s="54">
        <f t="shared" si="1"/>
        <v>21.999999999999993</v>
      </c>
      <c r="Z29" s="54">
        <f t="shared" si="2"/>
        <v>18.132075</v>
      </c>
      <c r="AA29" s="54">
        <f t="shared" si="3"/>
        <v>15.0859608015211</v>
      </c>
      <c r="AB29" s="54">
        <f t="shared" si="4"/>
        <v>15.219200000000001</v>
      </c>
      <c r="AC29" s="54">
        <f t="shared" si="5"/>
        <v>60</v>
      </c>
      <c r="AD29" s="54">
        <f t="shared" si="6"/>
        <v>5.5</v>
      </c>
      <c r="AF29" s="53"/>
      <c r="AG29" s="53"/>
      <c r="AH29" s="53"/>
      <c r="AI29" s="53"/>
      <c r="AJ29" s="53"/>
      <c r="AK29" s="53"/>
      <c r="AL29" s="53"/>
      <c r="AO29" s="53"/>
      <c r="AP29" s="53"/>
      <c r="AQ29" s="53"/>
      <c r="AR29" s="53"/>
      <c r="AS29" s="53"/>
      <c r="AT29" s="53"/>
      <c r="AU29" s="53"/>
    </row>
    <row r="30" spans="1:47">
      <c r="D30" s="53">
        <v>2027</v>
      </c>
      <c r="E30" s="53">
        <f>'ZJQ-Parameter input'!AC30</f>
        <v>114</v>
      </c>
      <c r="F30" s="53">
        <f>'ZJQ-Parameter input'!AD30</f>
        <v>93</v>
      </c>
      <c r="G30" s="53">
        <f>'ZJQ-Parameter input'!AE30</f>
        <v>129</v>
      </c>
      <c r="H30" s="53">
        <f>'ZJQ-Parameter input'!AF30</f>
        <v>1749</v>
      </c>
      <c r="I30" s="53">
        <f>'ZJQ-Parameter input'!AG30</f>
        <v>0</v>
      </c>
      <c r="J30" s="53">
        <f>'ZJQ-Parameter input'!AH30</f>
        <v>30</v>
      </c>
      <c r="K30" s="53">
        <f>'ZJQ-Parameter input'!AI30</f>
        <v>0</v>
      </c>
      <c r="M30" s="53">
        <v>2027</v>
      </c>
      <c r="N30" s="54">
        <f>'ZJQ-Parameter input'!CM30</f>
        <v>56.8</v>
      </c>
      <c r="O30" s="54">
        <f>'ZJQ-Parameter input'!CN30</f>
        <v>22</v>
      </c>
      <c r="P30" s="54">
        <f>'ZJQ-Parameter input'!CO30</f>
        <v>19.904399999999999</v>
      </c>
      <c r="Q30" s="54">
        <f>'ZJQ-Parameter input'!CP30</f>
        <v>16.587</v>
      </c>
      <c r="R30" s="54">
        <f>'ZJQ-Parameter input'!CQ30</f>
        <v>16.72</v>
      </c>
      <c r="S30" s="54">
        <f>'ZJQ-Parameter input'!CR30</f>
        <v>60</v>
      </c>
      <c r="T30" s="54">
        <f>'ZJQ-Parameter input'!CS30</f>
        <v>5.5</v>
      </c>
      <c r="W30" s="53">
        <v>2047</v>
      </c>
      <c r="X30" s="54">
        <f t="shared" si="0"/>
        <v>53.018418201516816</v>
      </c>
      <c r="Y30" s="54">
        <f t="shared" si="1"/>
        <v>21.999999999999989</v>
      </c>
      <c r="Z30" s="54">
        <f t="shared" si="2"/>
        <v>18.0755832558139</v>
      </c>
      <c r="AA30" s="54">
        <f t="shared" si="3"/>
        <v>15.0543091096698</v>
      </c>
      <c r="AB30" s="54">
        <f t="shared" si="4"/>
        <v>15.206037735849099</v>
      </c>
      <c r="AC30" s="54">
        <f t="shared" si="5"/>
        <v>60</v>
      </c>
      <c r="AD30" s="54">
        <f t="shared" si="6"/>
        <v>5.5</v>
      </c>
      <c r="AF30" s="53"/>
      <c r="AG30" s="53"/>
      <c r="AH30" s="53"/>
      <c r="AI30" s="53"/>
      <c r="AJ30" s="53"/>
      <c r="AK30" s="53"/>
      <c r="AL30" s="53"/>
      <c r="AO30" s="53"/>
      <c r="AP30" s="53"/>
      <c r="AQ30" s="53"/>
      <c r="AR30" s="53"/>
      <c r="AS30" s="53"/>
      <c r="AT30" s="53"/>
      <c r="AU30" s="53"/>
    </row>
    <row r="31" spans="1:47">
      <c r="D31" s="53">
        <v>2028</v>
      </c>
      <c r="E31" s="53">
        <f>'ZJQ-Parameter input'!AC31</f>
        <v>147</v>
      </c>
      <c r="F31" s="53">
        <f>'ZJQ-Parameter input'!AD31</f>
        <v>93</v>
      </c>
      <c r="G31" s="53">
        <f>'ZJQ-Parameter input'!AE31</f>
        <v>126</v>
      </c>
      <c r="H31" s="53">
        <f>'ZJQ-Parameter input'!AF31</f>
        <v>1764</v>
      </c>
      <c r="I31" s="53">
        <f>'ZJQ-Parameter input'!AG31</f>
        <v>0</v>
      </c>
      <c r="J31" s="53">
        <f>'ZJQ-Parameter input'!AH31</f>
        <v>36</v>
      </c>
      <c r="K31" s="53">
        <f>'ZJQ-Parameter input'!AI31</f>
        <v>0</v>
      </c>
      <c r="M31" s="53">
        <v>2028</v>
      </c>
      <c r="N31" s="54">
        <f>'ZJQ-Parameter input'!CM31</f>
        <v>56.199999999999996</v>
      </c>
      <c r="O31" s="54">
        <f>'ZJQ-Parameter input'!CN31</f>
        <v>22</v>
      </c>
      <c r="P31" s="54">
        <f>'ZJQ-Parameter input'!CO31</f>
        <v>19.671600000000002</v>
      </c>
      <c r="Q31" s="54">
        <f>'ZJQ-Parameter input'!CP31</f>
        <v>16.393000000000001</v>
      </c>
      <c r="R31" s="54">
        <f>'ZJQ-Parameter input'!CQ31</f>
        <v>16.48</v>
      </c>
      <c r="S31" s="54">
        <f>'ZJQ-Parameter input'!CR31</f>
        <v>60</v>
      </c>
      <c r="T31" s="54">
        <f>'ZJQ-Parameter input'!CS31</f>
        <v>5.5</v>
      </c>
      <c r="W31" s="53">
        <v>2048</v>
      </c>
      <c r="X31" s="54">
        <f t="shared" si="0"/>
        <v>53</v>
      </c>
      <c r="Y31" s="54">
        <f t="shared" si="1"/>
        <v>21.999999999999989</v>
      </c>
      <c r="Z31" s="54">
        <f t="shared" si="2"/>
        <v>18.045801047120399</v>
      </c>
      <c r="AA31" s="54">
        <f t="shared" si="3"/>
        <v>15.0388119531366</v>
      </c>
      <c r="AB31" s="54">
        <f t="shared" si="4"/>
        <v>15.2</v>
      </c>
      <c r="AC31" s="54">
        <f t="shared" si="5"/>
        <v>60</v>
      </c>
      <c r="AD31" s="54">
        <f t="shared" si="6"/>
        <v>5.5</v>
      </c>
      <c r="AF31" s="53"/>
      <c r="AG31" s="53"/>
      <c r="AH31" s="53"/>
      <c r="AI31" s="53"/>
      <c r="AJ31" s="53"/>
      <c r="AK31" s="53"/>
      <c r="AL31" s="53"/>
      <c r="AO31" s="53"/>
      <c r="AP31" s="53"/>
      <c r="AQ31" s="53"/>
      <c r="AR31" s="53"/>
      <c r="AS31" s="53"/>
      <c r="AT31" s="53"/>
      <c r="AU31" s="53"/>
    </row>
    <row r="32" spans="1:47">
      <c r="D32" s="53">
        <v>2029</v>
      </c>
      <c r="E32" s="53">
        <f>'ZJQ-Parameter input'!AC32</f>
        <v>189</v>
      </c>
      <c r="F32" s="53">
        <f>'ZJQ-Parameter input'!AD32</f>
        <v>93</v>
      </c>
      <c r="G32" s="53">
        <f>'ZJQ-Parameter input'!AE32</f>
        <v>120</v>
      </c>
      <c r="H32" s="53">
        <f>'ZJQ-Parameter input'!AF32</f>
        <v>1773</v>
      </c>
      <c r="I32" s="53">
        <f>'ZJQ-Parameter input'!AG32</f>
        <v>3</v>
      </c>
      <c r="J32" s="53">
        <f>'ZJQ-Parameter input'!AH32</f>
        <v>39</v>
      </c>
      <c r="K32" s="53">
        <f>'ZJQ-Parameter input'!AI32</f>
        <v>3</v>
      </c>
      <c r="M32" s="53">
        <v>2029</v>
      </c>
      <c r="N32" s="54">
        <f>'ZJQ-Parameter input'!CM32</f>
        <v>55.599999999999994</v>
      </c>
      <c r="O32" s="54">
        <f>'ZJQ-Parameter input'!CN32</f>
        <v>22</v>
      </c>
      <c r="P32" s="54">
        <f>'ZJQ-Parameter input'!CO32</f>
        <v>19.438800000000001</v>
      </c>
      <c r="Q32" s="54">
        <f>'ZJQ-Parameter input'!CP32</f>
        <v>16.199000000000002</v>
      </c>
      <c r="R32" s="54">
        <f>'ZJQ-Parameter input'!CQ32</f>
        <v>16.239999999999998</v>
      </c>
      <c r="S32" s="54">
        <f>'ZJQ-Parameter input'!CR32</f>
        <v>60</v>
      </c>
      <c r="T32" s="54">
        <f>'ZJQ-Parameter input'!CS32</f>
        <v>5.5</v>
      </c>
      <c r="W32" s="53">
        <v>2049</v>
      </c>
      <c r="X32" s="54">
        <f t="shared" si="0"/>
        <v>53</v>
      </c>
      <c r="Y32" s="54">
        <f t="shared" si="1"/>
        <v>21.999999999999989</v>
      </c>
      <c r="Z32" s="54">
        <f t="shared" si="2"/>
        <v>18.046428571428599</v>
      </c>
      <c r="AA32" s="54">
        <f t="shared" si="3"/>
        <v>15.0392128071482</v>
      </c>
      <c r="AB32" s="54">
        <f t="shared" si="4"/>
        <v>15.2</v>
      </c>
      <c r="AC32" s="54">
        <f t="shared" si="5"/>
        <v>60</v>
      </c>
      <c r="AD32" s="54">
        <f t="shared" si="6"/>
        <v>5.5</v>
      </c>
      <c r="AF32" s="53"/>
      <c r="AG32" s="53"/>
      <c r="AH32" s="53"/>
      <c r="AI32" s="53"/>
      <c r="AJ32" s="53"/>
      <c r="AK32" s="53"/>
      <c r="AL32" s="53"/>
      <c r="AO32" s="53"/>
      <c r="AP32" s="53"/>
      <c r="AQ32" s="53"/>
      <c r="AR32" s="53"/>
      <c r="AS32" s="53"/>
      <c r="AT32" s="53"/>
      <c r="AU32" s="53"/>
    </row>
    <row r="33" spans="4:47">
      <c r="D33" s="53">
        <v>2030</v>
      </c>
      <c r="E33" s="53">
        <f>'ZJQ-Parameter input'!AC33</f>
        <v>240</v>
      </c>
      <c r="F33" s="53">
        <f>'ZJQ-Parameter input'!AD33</f>
        <v>90</v>
      </c>
      <c r="G33" s="53">
        <f>'ZJQ-Parameter input'!AE33</f>
        <v>114</v>
      </c>
      <c r="H33" s="53">
        <f>'ZJQ-Parameter input'!AF33</f>
        <v>1770</v>
      </c>
      <c r="I33" s="53">
        <f>'ZJQ-Parameter input'!AG33</f>
        <v>3</v>
      </c>
      <c r="J33" s="53">
        <f>'ZJQ-Parameter input'!AH33</f>
        <v>42</v>
      </c>
      <c r="K33" s="53">
        <f>'ZJQ-Parameter input'!AI33</f>
        <v>3</v>
      </c>
      <c r="M33" s="53">
        <v>2030</v>
      </c>
      <c r="N33" s="54">
        <f>'ZJQ-Parameter input'!CM33</f>
        <v>55</v>
      </c>
      <c r="O33" s="54">
        <f>'ZJQ-Parameter input'!CN33</f>
        <v>22</v>
      </c>
      <c r="P33" s="54">
        <f>'ZJQ-Parameter input'!CO33</f>
        <v>19.206</v>
      </c>
      <c r="Q33" s="54">
        <f>'ZJQ-Parameter input'!CP33</f>
        <v>16.004999999999999</v>
      </c>
      <c r="R33" s="54">
        <f>'ZJQ-Parameter input'!CQ33</f>
        <v>16</v>
      </c>
      <c r="S33" s="54">
        <f>'ZJQ-Parameter input'!CR33</f>
        <v>60</v>
      </c>
      <c r="T33" s="54">
        <f>'ZJQ-Parameter input'!CS33</f>
        <v>5.5</v>
      </c>
      <c r="W33" s="53">
        <v>2050</v>
      </c>
      <c r="X33" s="54">
        <f t="shared" si="0"/>
        <v>53</v>
      </c>
      <c r="Y33" s="54">
        <f t="shared" si="1"/>
        <v>21.999999999999986</v>
      </c>
      <c r="Z33" s="54">
        <f t="shared" si="2"/>
        <v>18.046973793103401</v>
      </c>
      <c r="AA33" s="54">
        <f t="shared" si="3"/>
        <v>15.0395308347021</v>
      </c>
      <c r="AB33" s="54">
        <f t="shared" si="4"/>
        <v>15.2</v>
      </c>
      <c r="AC33" s="54">
        <f t="shared" si="5"/>
        <v>60</v>
      </c>
      <c r="AD33" s="54">
        <f t="shared" si="6"/>
        <v>5.5</v>
      </c>
      <c r="AF33" s="53"/>
      <c r="AG33" s="53"/>
      <c r="AH33" s="53"/>
      <c r="AI33" s="53"/>
      <c r="AJ33" s="53"/>
      <c r="AK33" s="53"/>
      <c r="AL33" s="53"/>
      <c r="AO33" s="53"/>
      <c r="AP33" s="53"/>
      <c r="AQ33" s="53"/>
      <c r="AR33" s="53"/>
      <c r="AS33" s="53"/>
      <c r="AT33" s="53"/>
      <c r="AU33" s="53"/>
    </row>
    <row r="34" spans="4:47">
      <c r="D34" s="53">
        <v>2031</v>
      </c>
      <c r="E34" s="53">
        <f>'ZJQ-Parameter input'!AC34</f>
        <v>300</v>
      </c>
      <c r="F34" s="53">
        <f>'ZJQ-Parameter input'!AD34</f>
        <v>87</v>
      </c>
      <c r="G34" s="53">
        <f>'ZJQ-Parameter input'!AE34</f>
        <v>108</v>
      </c>
      <c r="H34" s="53">
        <f>'ZJQ-Parameter input'!AF34</f>
        <v>1755</v>
      </c>
      <c r="I34" s="53">
        <f>'ZJQ-Parameter input'!AG34</f>
        <v>3</v>
      </c>
      <c r="J34" s="53">
        <f>'ZJQ-Parameter input'!AH34</f>
        <v>42</v>
      </c>
      <c r="K34" s="53">
        <f>'ZJQ-Parameter input'!AI34</f>
        <v>3</v>
      </c>
      <c r="M34" s="53">
        <v>2031</v>
      </c>
      <c r="N34" s="54">
        <f>'ZJQ-Parameter input'!CM34</f>
        <v>54.6</v>
      </c>
      <c r="O34" s="54">
        <f>'ZJQ-Parameter input'!CN34</f>
        <v>22</v>
      </c>
      <c r="P34" s="54">
        <f>'ZJQ-Parameter input'!CO34</f>
        <v>18.973199999999999</v>
      </c>
      <c r="Q34" s="54">
        <f>'ZJQ-Parameter input'!CP34</f>
        <v>15.811</v>
      </c>
      <c r="R34" s="54">
        <f>'ZJQ-Parameter input'!CQ34</f>
        <v>15.84</v>
      </c>
      <c r="S34" s="54">
        <f>'ZJQ-Parameter input'!CR34</f>
        <v>60</v>
      </c>
      <c r="T34" s="54">
        <f>'ZJQ-Parameter input'!CS34</f>
        <v>5.5</v>
      </c>
      <c r="W34" s="53">
        <v>2051</v>
      </c>
      <c r="X34" s="54">
        <f t="shared" si="0"/>
        <v>52.999999999999972</v>
      </c>
      <c r="Y34" s="54">
        <f t="shared" si="1"/>
        <v>21.999999999999996</v>
      </c>
      <c r="Z34" s="54">
        <f t="shared" si="2"/>
        <v>18.047434146341502</v>
      </c>
      <c r="AA34" s="54">
        <f t="shared" si="3"/>
        <v>15.0397670454545</v>
      </c>
      <c r="AB34" s="54">
        <f t="shared" si="4"/>
        <v>15.2</v>
      </c>
      <c r="AC34" s="54">
        <f t="shared" si="5"/>
        <v>60</v>
      </c>
      <c r="AD34" s="54">
        <f t="shared" si="6"/>
        <v>5.5</v>
      </c>
      <c r="AF34" s="53"/>
      <c r="AG34" s="53"/>
      <c r="AH34" s="53"/>
      <c r="AI34" s="53"/>
      <c r="AJ34" s="53"/>
      <c r="AK34" s="53"/>
      <c r="AL34" s="53"/>
      <c r="AO34" s="53"/>
      <c r="AP34" s="53"/>
      <c r="AQ34" s="53"/>
      <c r="AR34" s="53"/>
      <c r="AS34" s="53"/>
      <c r="AT34" s="53"/>
      <c r="AU34" s="53"/>
    </row>
    <row r="35" spans="4:47">
      <c r="D35" s="53">
        <v>2032</v>
      </c>
      <c r="E35" s="53">
        <f>'ZJQ-Parameter input'!AC35</f>
        <v>363</v>
      </c>
      <c r="F35" s="53">
        <f>'ZJQ-Parameter input'!AD35</f>
        <v>84</v>
      </c>
      <c r="G35" s="53">
        <f>'ZJQ-Parameter input'!AE35</f>
        <v>99</v>
      </c>
      <c r="H35" s="53">
        <f>'ZJQ-Parameter input'!AF35</f>
        <v>1731</v>
      </c>
      <c r="I35" s="53">
        <f>'ZJQ-Parameter input'!AG35</f>
        <v>6</v>
      </c>
      <c r="J35" s="53">
        <f>'ZJQ-Parameter input'!AH35</f>
        <v>45</v>
      </c>
      <c r="K35" s="53">
        <f>'ZJQ-Parameter input'!AI35</f>
        <v>6</v>
      </c>
      <c r="M35" s="53">
        <v>2032</v>
      </c>
      <c r="N35" s="54">
        <f>'ZJQ-Parameter input'!CM35</f>
        <v>54.2</v>
      </c>
      <c r="O35" s="54">
        <f>'ZJQ-Parameter input'!CN35</f>
        <v>22</v>
      </c>
      <c r="P35" s="54">
        <f>'ZJQ-Parameter input'!CO35</f>
        <v>18.740400000000001</v>
      </c>
      <c r="Q35" s="54">
        <f>'ZJQ-Parameter input'!CP35</f>
        <v>15.617000000000001</v>
      </c>
      <c r="R35" s="54">
        <f>'ZJQ-Parameter input'!CQ35</f>
        <v>15.68</v>
      </c>
      <c r="S35" s="54">
        <f>'ZJQ-Parameter input'!CR35</f>
        <v>60</v>
      </c>
      <c r="T35" s="54">
        <f>'ZJQ-Parameter input'!CS35</f>
        <v>5.5</v>
      </c>
      <c r="W35" s="53">
        <v>2052</v>
      </c>
      <c r="X35" s="54">
        <f t="shared" si="0"/>
        <v>53.000000000000007</v>
      </c>
      <c r="Y35" s="54">
        <f t="shared" si="1"/>
        <v>21.999999999999986</v>
      </c>
      <c r="Z35" s="54">
        <f t="shared" si="2"/>
        <v>18.0477902912621</v>
      </c>
      <c r="AA35" s="54">
        <f t="shared" si="3"/>
        <v>15.039922823810899</v>
      </c>
      <c r="AB35" s="54">
        <f t="shared" si="4"/>
        <v>15.2</v>
      </c>
      <c r="AC35" s="54">
        <f t="shared" si="5"/>
        <v>60</v>
      </c>
      <c r="AD35" s="54">
        <f t="shared" si="6"/>
        <v>5.5</v>
      </c>
      <c r="AF35" s="53"/>
      <c r="AG35" s="53"/>
      <c r="AH35" s="53"/>
      <c r="AI35" s="53"/>
      <c r="AJ35" s="53"/>
      <c r="AK35" s="53"/>
      <c r="AL35" s="53"/>
      <c r="AO35" s="53"/>
      <c r="AP35" s="53"/>
      <c r="AQ35" s="53"/>
      <c r="AR35" s="53"/>
      <c r="AS35" s="53"/>
      <c r="AT35" s="53"/>
      <c r="AU35" s="53"/>
    </row>
    <row r="36" spans="4:47">
      <c r="D36" s="53">
        <v>2033</v>
      </c>
      <c r="E36" s="53">
        <f>'ZJQ-Parameter input'!AC36</f>
        <v>435</v>
      </c>
      <c r="F36" s="53">
        <f>'ZJQ-Parameter input'!AD36</f>
        <v>81</v>
      </c>
      <c r="G36" s="53">
        <f>'ZJQ-Parameter input'!AE36</f>
        <v>93</v>
      </c>
      <c r="H36" s="53">
        <f>'ZJQ-Parameter input'!AF36</f>
        <v>1701</v>
      </c>
      <c r="I36" s="53">
        <f>'ZJQ-Parameter input'!AG36</f>
        <v>6</v>
      </c>
      <c r="J36" s="53">
        <f>'ZJQ-Parameter input'!AH36</f>
        <v>48</v>
      </c>
      <c r="K36" s="53">
        <f>'ZJQ-Parameter input'!AI36</f>
        <v>6</v>
      </c>
      <c r="M36" s="53">
        <v>2033</v>
      </c>
      <c r="N36" s="54">
        <f>'ZJQ-Parameter input'!CM36</f>
        <v>53.800000000000004</v>
      </c>
      <c r="O36" s="54">
        <f>'ZJQ-Parameter input'!CN36</f>
        <v>22</v>
      </c>
      <c r="P36" s="54">
        <f>'ZJQ-Parameter input'!CO36</f>
        <v>18.5076</v>
      </c>
      <c r="Q36" s="54">
        <f>'ZJQ-Parameter input'!CP36</f>
        <v>15.423</v>
      </c>
      <c r="R36" s="54">
        <f>'ZJQ-Parameter input'!CQ36</f>
        <v>15.52</v>
      </c>
      <c r="S36" s="54">
        <f>'ZJQ-Parameter input'!CR36</f>
        <v>60</v>
      </c>
      <c r="T36" s="54">
        <f>'ZJQ-Parameter input'!CS36</f>
        <v>5.5</v>
      </c>
      <c r="W36" s="53">
        <v>2053</v>
      </c>
      <c r="X36" s="54">
        <f t="shared" si="0"/>
        <v>52.999999999999986</v>
      </c>
      <c r="Y36" s="54">
        <f t="shared" si="1"/>
        <v>22</v>
      </c>
      <c r="Z36" s="54">
        <f t="shared" si="2"/>
        <v>18.047999999999998</v>
      </c>
      <c r="AA36" s="54">
        <f t="shared" si="3"/>
        <v>15.04</v>
      </c>
      <c r="AB36" s="54">
        <f t="shared" si="4"/>
        <v>15.2</v>
      </c>
      <c r="AC36" s="54">
        <f t="shared" si="5"/>
        <v>60</v>
      </c>
      <c r="AD36" s="54">
        <f t="shared" si="6"/>
        <v>5.5</v>
      </c>
      <c r="AF36" s="53"/>
      <c r="AG36" s="53"/>
      <c r="AH36" s="53"/>
      <c r="AI36" s="53"/>
      <c r="AJ36" s="53"/>
      <c r="AK36" s="53"/>
      <c r="AL36" s="53"/>
      <c r="AO36" s="53"/>
      <c r="AP36" s="53"/>
      <c r="AQ36" s="53"/>
      <c r="AR36" s="53"/>
      <c r="AS36" s="53"/>
      <c r="AT36" s="53"/>
      <c r="AU36" s="53"/>
    </row>
    <row r="37" spans="4:47">
      <c r="D37" s="53">
        <v>2034</v>
      </c>
      <c r="E37" s="53">
        <f>'ZJQ-Parameter input'!AC37</f>
        <v>510</v>
      </c>
      <c r="F37" s="53">
        <f>'ZJQ-Parameter input'!AD37</f>
        <v>75</v>
      </c>
      <c r="G37" s="53">
        <f>'ZJQ-Parameter input'!AE37</f>
        <v>84</v>
      </c>
      <c r="H37" s="53">
        <f>'ZJQ-Parameter input'!AF37</f>
        <v>1668</v>
      </c>
      <c r="I37" s="53">
        <f>'ZJQ-Parameter input'!AG37</f>
        <v>6</v>
      </c>
      <c r="J37" s="53">
        <f>'ZJQ-Parameter input'!AH37</f>
        <v>48</v>
      </c>
      <c r="K37" s="53">
        <f>'ZJQ-Parameter input'!AI37</f>
        <v>9</v>
      </c>
      <c r="M37" s="53">
        <v>2034</v>
      </c>
      <c r="N37" s="54">
        <f>'ZJQ-Parameter input'!CM37</f>
        <v>53.400000000000006</v>
      </c>
      <c r="O37" s="54">
        <f>'ZJQ-Parameter input'!CN37</f>
        <v>22</v>
      </c>
      <c r="P37" s="54">
        <f>'ZJQ-Parameter input'!CO37</f>
        <v>18.274799999999999</v>
      </c>
      <c r="Q37" s="54">
        <f>'ZJQ-Parameter input'!CP37</f>
        <v>15.228999999999999</v>
      </c>
      <c r="R37" s="54">
        <f>'ZJQ-Parameter input'!CQ37</f>
        <v>15.36</v>
      </c>
      <c r="S37" s="54">
        <f>'ZJQ-Parameter input'!CR37</f>
        <v>60</v>
      </c>
      <c r="T37" s="54">
        <f>'ZJQ-Parameter input'!CS37</f>
        <v>5.5</v>
      </c>
      <c r="W37" s="53">
        <v>2054</v>
      </c>
      <c r="X37" s="54">
        <f t="shared" si="0"/>
        <v>53.000000000000014</v>
      </c>
      <c r="Y37" s="54">
        <f t="shared" si="1"/>
        <v>21.999999999999986</v>
      </c>
      <c r="Z37" s="54">
        <f t="shared" si="2"/>
        <v>18.047999999999998</v>
      </c>
      <c r="AA37" s="54">
        <f t="shared" si="3"/>
        <v>15.04</v>
      </c>
      <c r="AB37" s="54">
        <f t="shared" si="4"/>
        <v>15.2</v>
      </c>
      <c r="AC37" s="54">
        <f t="shared" si="5"/>
        <v>60</v>
      </c>
      <c r="AD37" s="54">
        <f t="shared" si="6"/>
        <v>5.5</v>
      </c>
      <c r="AF37" s="53"/>
      <c r="AG37" s="53"/>
      <c r="AH37" s="53"/>
      <c r="AI37" s="53"/>
      <c r="AJ37" s="53"/>
      <c r="AK37" s="53"/>
      <c r="AL37" s="53"/>
      <c r="AO37" s="53"/>
      <c r="AP37" s="53"/>
      <c r="AQ37" s="53"/>
      <c r="AR37" s="53"/>
      <c r="AS37" s="53"/>
      <c r="AT37" s="53"/>
      <c r="AU37" s="53"/>
    </row>
    <row r="38" spans="4:47">
      <c r="D38" s="53">
        <v>2035</v>
      </c>
      <c r="E38" s="53">
        <f>'ZJQ-Parameter input'!AC38</f>
        <v>585</v>
      </c>
      <c r="F38" s="53">
        <f>'ZJQ-Parameter input'!AD38</f>
        <v>72</v>
      </c>
      <c r="G38" s="53">
        <f>'ZJQ-Parameter input'!AE38</f>
        <v>78</v>
      </c>
      <c r="H38" s="53">
        <f>'ZJQ-Parameter input'!AF38</f>
        <v>1635</v>
      </c>
      <c r="I38" s="53">
        <f>'ZJQ-Parameter input'!AG38</f>
        <v>9</v>
      </c>
      <c r="J38" s="53">
        <f>'ZJQ-Parameter input'!AH38</f>
        <v>51</v>
      </c>
      <c r="K38" s="53">
        <f>'ZJQ-Parameter input'!AI38</f>
        <v>9</v>
      </c>
      <c r="M38" s="53">
        <v>2035</v>
      </c>
      <c r="N38" s="54">
        <f>'ZJQ-Parameter input'!CM38</f>
        <v>53</v>
      </c>
      <c r="O38" s="54">
        <f>'ZJQ-Parameter input'!CN38</f>
        <v>22</v>
      </c>
      <c r="P38" s="54">
        <f>'ZJQ-Parameter input'!CO38</f>
        <v>18.042000000000002</v>
      </c>
      <c r="Q38" s="54">
        <f>'ZJQ-Parameter input'!CP38</f>
        <v>15.035</v>
      </c>
      <c r="R38" s="54">
        <f>'ZJQ-Parameter input'!CQ38</f>
        <v>15.2</v>
      </c>
      <c r="S38" s="54">
        <f>'ZJQ-Parameter input'!CR38</f>
        <v>60</v>
      </c>
      <c r="T38" s="54">
        <f>'ZJQ-Parameter input'!CS38</f>
        <v>5.5</v>
      </c>
      <c r="W38" s="53">
        <v>2055</v>
      </c>
      <c r="X38" s="54">
        <f t="shared" si="0"/>
        <v>52.999999999999993</v>
      </c>
      <c r="Y38" s="54">
        <f t="shared" si="1"/>
        <v>21.999999999999986</v>
      </c>
      <c r="Z38" s="54">
        <f t="shared" si="2"/>
        <v>18.047999999999998</v>
      </c>
      <c r="AA38" s="54">
        <f t="shared" si="3"/>
        <v>15.04</v>
      </c>
      <c r="AB38" s="54">
        <f t="shared" si="4"/>
        <v>15.2</v>
      </c>
      <c r="AC38" s="54">
        <f t="shared" si="5"/>
        <v>60</v>
      </c>
      <c r="AD38" s="54">
        <f t="shared" si="6"/>
        <v>5.5</v>
      </c>
      <c r="AF38" s="53"/>
      <c r="AG38" s="53"/>
      <c r="AH38" s="53"/>
      <c r="AI38" s="53"/>
      <c r="AJ38" s="53"/>
      <c r="AK38" s="53"/>
      <c r="AL38" s="53"/>
      <c r="AO38" s="53"/>
      <c r="AP38" s="53"/>
      <c r="AQ38" s="53"/>
      <c r="AR38" s="53"/>
      <c r="AS38" s="53"/>
      <c r="AT38" s="53"/>
      <c r="AU38" s="53"/>
    </row>
    <row r="39" spans="4:47">
      <c r="D39" s="53">
        <v>2036</v>
      </c>
      <c r="E39" s="53">
        <f>'ZJQ-Parameter input'!AC39</f>
        <v>657</v>
      </c>
      <c r="F39" s="53">
        <f>'ZJQ-Parameter input'!AD39</f>
        <v>66</v>
      </c>
      <c r="G39" s="53">
        <f>'ZJQ-Parameter input'!AE39</f>
        <v>72</v>
      </c>
      <c r="H39" s="53">
        <f>'ZJQ-Parameter input'!AF39</f>
        <v>1608</v>
      </c>
      <c r="I39" s="53">
        <f>'ZJQ-Parameter input'!AG39</f>
        <v>9</v>
      </c>
      <c r="J39" s="53">
        <f>'ZJQ-Parameter input'!AH39</f>
        <v>51</v>
      </c>
      <c r="K39" s="53">
        <f>'ZJQ-Parameter input'!AI39</f>
        <v>12</v>
      </c>
      <c r="M39" s="53">
        <v>2036</v>
      </c>
      <c r="N39" s="54">
        <f>'ZJQ-Parameter input'!CM39</f>
        <v>53</v>
      </c>
      <c r="O39" s="54">
        <f>'ZJQ-Parameter input'!CN39</f>
        <v>22</v>
      </c>
      <c r="P39" s="54">
        <f>'ZJQ-Parameter input'!CO39</f>
        <v>18.043199999999999</v>
      </c>
      <c r="Q39" s="54">
        <f>'ZJQ-Parameter input'!CP39</f>
        <v>15.036</v>
      </c>
      <c r="R39" s="54">
        <f>'ZJQ-Parameter input'!CQ39</f>
        <v>15.2</v>
      </c>
      <c r="S39" s="54">
        <f>'ZJQ-Parameter input'!CR39</f>
        <v>60</v>
      </c>
      <c r="T39" s="54">
        <f>'ZJQ-Parameter input'!CS39</f>
        <v>5.5</v>
      </c>
      <c r="W39" s="53">
        <v>2056</v>
      </c>
      <c r="X39" s="54">
        <f t="shared" si="0"/>
        <v>52.999999999999993</v>
      </c>
      <c r="Y39" s="54">
        <f t="shared" si="1"/>
        <v>21.999999999999989</v>
      </c>
      <c r="Z39" s="54">
        <f t="shared" si="2"/>
        <v>18.047999999999998</v>
      </c>
      <c r="AA39" s="54">
        <f t="shared" si="3"/>
        <v>15.04</v>
      </c>
      <c r="AB39" s="54">
        <f t="shared" si="4"/>
        <v>15.2</v>
      </c>
      <c r="AC39" s="54">
        <f t="shared" si="5"/>
        <v>60</v>
      </c>
      <c r="AD39" s="54">
        <f t="shared" si="6"/>
        <v>5.5</v>
      </c>
      <c r="AF39" s="53"/>
      <c r="AG39" s="53"/>
      <c r="AH39" s="53"/>
      <c r="AI39" s="53"/>
      <c r="AJ39" s="53"/>
      <c r="AK39" s="53"/>
      <c r="AL39" s="53"/>
      <c r="AO39" s="53"/>
      <c r="AP39" s="53"/>
      <c r="AQ39" s="53"/>
      <c r="AR39" s="53"/>
      <c r="AS39" s="53"/>
      <c r="AT39" s="53"/>
      <c r="AU39" s="53"/>
    </row>
    <row r="40" spans="4:47">
      <c r="D40" s="53">
        <v>2037</v>
      </c>
      <c r="E40" s="53">
        <f>'ZJQ-Parameter input'!AC40</f>
        <v>726</v>
      </c>
      <c r="F40" s="53">
        <f>'ZJQ-Parameter input'!AD40</f>
        <v>63</v>
      </c>
      <c r="G40" s="53">
        <f>'ZJQ-Parameter input'!AE40</f>
        <v>66</v>
      </c>
      <c r="H40" s="53">
        <f>'ZJQ-Parameter input'!AF40</f>
        <v>1584</v>
      </c>
      <c r="I40" s="53">
        <f>'ZJQ-Parameter input'!AG40</f>
        <v>9</v>
      </c>
      <c r="J40" s="53">
        <f>'ZJQ-Parameter input'!AH40</f>
        <v>54</v>
      </c>
      <c r="K40" s="53">
        <f>'ZJQ-Parameter input'!AI40</f>
        <v>15</v>
      </c>
      <c r="M40" s="53">
        <v>2037</v>
      </c>
      <c r="N40" s="54">
        <f>'ZJQ-Parameter input'!CM40</f>
        <v>53</v>
      </c>
      <c r="O40" s="54">
        <f>'ZJQ-Parameter input'!CN40</f>
        <v>22</v>
      </c>
      <c r="P40" s="54">
        <f>'ZJQ-Parameter input'!CO40</f>
        <v>18.0444</v>
      </c>
      <c r="Q40" s="54">
        <f>'ZJQ-Parameter input'!CP40</f>
        <v>15.037000000000001</v>
      </c>
      <c r="R40" s="54">
        <f>'ZJQ-Parameter input'!CQ40</f>
        <v>15.2</v>
      </c>
      <c r="S40" s="54">
        <f>'ZJQ-Parameter input'!CR40</f>
        <v>60</v>
      </c>
      <c r="T40" s="54">
        <f>'ZJQ-Parameter input'!CS40</f>
        <v>5.5</v>
      </c>
      <c r="W40" s="53">
        <v>2057</v>
      </c>
      <c r="X40" s="54">
        <f t="shared" si="0"/>
        <v>52.999999999999986</v>
      </c>
      <c r="Y40" s="54">
        <f t="shared" si="1"/>
        <v>21.999999999999989</v>
      </c>
      <c r="Z40" s="54">
        <f t="shared" si="2"/>
        <v>18.047999999999998</v>
      </c>
      <c r="AA40" s="54">
        <f t="shared" si="3"/>
        <v>15.04</v>
      </c>
      <c r="AB40" s="54">
        <f t="shared" si="4"/>
        <v>15.2</v>
      </c>
      <c r="AC40" s="54">
        <f t="shared" si="5"/>
        <v>60</v>
      </c>
      <c r="AD40" s="54">
        <f t="shared" si="6"/>
        <v>5.5</v>
      </c>
      <c r="AF40" s="53"/>
      <c r="AG40" s="53"/>
      <c r="AH40" s="53"/>
      <c r="AI40" s="53"/>
      <c r="AJ40" s="53"/>
      <c r="AK40" s="53"/>
      <c r="AL40" s="53"/>
      <c r="AO40" s="53"/>
      <c r="AP40" s="53"/>
      <c r="AQ40" s="53"/>
      <c r="AR40" s="53"/>
      <c r="AS40" s="53"/>
      <c r="AT40" s="53"/>
      <c r="AU40" s="53"/>
    </row>
    <row r="41" spans="4:47">
      <c r="D41" s="53">
        <v>2038</v>
      </c>
      <c r="E41" s="53">
        <f>'ZJQ-Parameter input'!AC41</f>
        <v>792</v>
      </c>
      <c r="F41" s="53">
        <f>'ZJQ-Parameter input'!AD41</f>
        <v>60</v>
      </c>
      <c r="G41" s="53">
        <f>'ZJQ-Parameter input'!AE41</f>
        <v>60</v>
      </c>
      <c r="H41" s="53">
        <f>'ZJQ-Parameter input'!AF41</f>
        <v>1563</v>
      </c>
      <c r="I41" s="53">
        <f>'ZJQ-Parameter input'!AG41</f>
        <v>12</v>
      </c>
      <c r="J41" s="53">
        <f>'ZJQ-Parameter input'!AH41</f>
        <v>54</v>
      </c>
      <c r="K41" s="53">
        <f>'ZJQ-Parameter input'!AI41</f>
        <v>15</v>
      </c>
      <c r="M41" s="53">
        <v>2038</v>
      </c>
      <c r="N41" s="54">
        <f>'ZJQ-Parameter input'!CM41</f>
        <v>53</v>
      </c>
      <c r="O41" s="54">
        <f>'ZJQ-Parameter input'!CN41</f>
        <v>22</v>
      </c>
      <c r="P41" s="54">
        <f>'ZJQ-Parameter input'!CO41</f>
        <v>18.0456</v>
      </c>
      <c r="Q41" s="54">
        <f>'ZJQ-Parameter input'!CP41</f>
        <v>15.038</v>
      </c>
      <c r="R41" s="54">
        <f>'ZJQ-Parameter input'!CQ41</f>
        <v>15.2</v>
      </c>
      <c r="S41" s="54">
        <f>'ZJQ-Parameter input'!CR41</f>
        <v>60</v>
      </c>
      <c r="T41" s="54">
        <f>'ZJQ-Parameter input'!CS41</f>
        <v>5.5</v>
      </c>
      <c r="W41" s="53">
        <v>2058</v>
      </c>
      <c r="X41" s="54">
        <f t="shared" si="0"/>
        <v>52.999999999999993</v>
      </c>
      <c r="Y41" s="54">
        <f t="shared" si="1"/>
        <v>21.999999999999986</v>
      </c>
      <c r="Z41" s="54">
        <f t="shared" si="2"/>
        <v>18.047999999999998</v>
      </c>
      <c r="AA41" s="54">
        <f t="shared" si="3"/>
        <v>15.04</v>
      </c>
      <c r="AB41" s="54">
        <f t="shared" si="4"/>
        <v>15.2</v>
      </c>
      <c r="AC41" s="54">
        <f t="shared" si="5"/>
        <v>60</v>
      </c>
      <c r="AD41" s="54">
        <f t="shared" si="6"/>
        <v>5.5</v>
      </c>
      <c r="AF41" s="53"/>
      <c r="AG41" s="53"/>
      <c r="AH41" s="53"/>
      <c r="AI41" s="53"/>
      <c r="AJ41" s="53"/>
      <c r="AK41" s="53"/>
      <c r="AL41" s="53"/>
      <c r="AO41" s="53"/>
      <c r="AP41" s="53"/>
      <c r="AQ41" s="53"/>
      <c r="AR41" s="53"/>
      <c r="AS41" s="53"/>
      <c r="AT41" s="53"/>
      <c r="AU41" s="53"/>
    </row>
    <row r="42" spans="4:47">
      <c r="D42" s="53">
        <v>2039</v>
      </c>
      <c r="E42" s="53">
        <f>'ZJQ-Parameter input'!AC42</f>
        <v>846</v>
      </c>
      <c r="F42" s="53">
        <f>'ZJQ-Parameter input'!AD42</f>
        <v>57</v>
      </c>
      <c r="G42" s="53">
        <f>'ZJQ-Parameter input'!AE42</f>
        <v>54</v>
      </c>
      <c r="H42" s="53">
        <f>'ZJQ-Parameter input'!AF42</f>
        <v>1548</v>
      </c>
      <c r="I42" s="53">
        <f>'ZJQ-Parameter input'!AG42</f>
        <v>12</v>
      </c>
      <c r="J42" s="53">
        <f>'ZJQ-Parameter input'!AH42</f>
        <v>57</v>
      </c>
      <c r="K42" s="53">
        <f>'ZJQ-Parameter input'!AI42</f>
        <v>15</v>
      </c>
      <c r="M42" s="53">
        <v>2039</v>
      </c>
      <c r="N42" s="54">
        <f>'ZJQ-Parameter input'!CM42</f>
        <v>53</v>
      </c>
      <c r="O42" s="54">
        <f>'ZJQ-Parameter input'!CN42</f>
        <v>22</v>
      </c>
      <c r="P42" s="54">
        <f>'ZJQ-Parameter input'!CO42</f>
        <v>18.046800000000001</v>
      </c>
      <c r="Q42" s="54">
        <f>'ZJQ-Parameter input'!CP42</f>
        <v>15.039</v>
      </c>
      <c r="R42" s="54">
        <f>'ZJQ-Parameter input'!CQ42</f>
        <v>15.2</v>
      </c>
      <c r="S42" s="54">
        <f>'ZJQ-Parameter input'!CR42</f>
        <v>60</v>
      </c>
      <c r="T42" s="54">
        <f>'ZJQ-Parameter input'!CS42</f>
        <v>5.5</v>
      </c>
      <c r="W42" s="53">
        <v>2059</v>
      </c>
      <c r="X42" s="54">
        <f t="shared" si="0"/>
        <v>52.999999999999993</v>
      </c>
      <c r="Y42" s="54">
        <f t="shared" si="1"/>
        <v>21.999999999999986</v>
      </c>
      <c r="Z42" s="54">
        <f t="shared" si="2"/>
        <v>18.047999999999998</v>
      </c>
      <c r="AA42" s="54">
        <f t="shared" si="3"/>
        <v>15.04</v>
      </c>
      <c r="AB42" s="54">
        <f t="shared" si="4"/>
        <v>15.2</v>
      </c>
      <c r="AC42" s="54">
        <f t="shared" si="5"/>
        <v>60</v>
      </c>
      <c r="AD42" s="54">
        <f t="shared" si="6"/>
        <v>5.5</v>
      </c>
      <c r="AF42" s="53"/>
      <c r="AG42" s="53"/>
      <c r="AH42" s="53"/>
      <c r="AI42" s="53"/>
      <c r="AJ42" s="53"/>
      <c r="AK42" s="53"/>
      <c r="AL42" s="53"/>
      <c r="AO42" s="53"/>
      <c r="AP42" s="53"/>
      <c r="AQ42" s="53"/>
      <c r="AR42" s="53"/>
      <c r="AS42" s="53"/>
      <c r="AT42" s="53"/>
      <c r="AU42" s="53"/>
    </row>
    <row r="43" spans="4:47">
      <c r="D43" s="53">
        <v>2040</v>
      </c>
      <c r="E43" s="53">
        <f>'ZJQ-Parameter input'!AC43</f>
        <v>894</v>
      </c>
      <c r="F43" s="53">
        <f>'ZJQ-Parameter input'!AD43</f>
        <v>54</v>
      </c>
      <c r="G43" s="53">
        <f>'ZJQ-Parameter input'!AE43</f>
        <v>48</v>
      </c>
      <c r="H43" s="53">
        <f>'ZJQ-Parameter input'!AF43</f>
        <v>1542</v>
      </c>
      <c r="I43" s="53">
        <f>'ZJQ-Parameter input'!AG43</f>
        <v>12</v>
      </c>
      <c r="J43" s="53">
        <f>'ZJQ-Parameter input'!AH43</f>
        <v>60</v>
      </c>
      <c r="K43" s="53">
        <f>'ZJQ-Parameter input'!AI43</f>
        <v>18</v>
      </c>
      <c r="M43" s="53">
        <v>2040</v>
      </c>
      <c r="N43" s="54">
        <f>'ZJQ-Parameter input'!CM43</f>
        <v>53</v>
      </c>
      <c r="O43" s="54">
        <f>'ZJQ-Parameter input'!CN43</f>
        <v>22</v>
      </c>
      <c r="P43" s="54">
        <f>'ZJQ-Parameter input'!CO43</f>
        <v>18.047999999999998</v>
      </c>
      <c r="Q43" s="54">
        <f>'ZJQ-Parameter input'!CP43</f>
        <v>15.04</v>
      </c>
      <c r="R43" s="54">
        <f>'ZJQ-Parameter input'!CQ43</f>
        <v>15.2</v>
      </c>
      <c r="S43" s="54">
        <f>'ZJQ-Parameter input'!CR43</f>
        <v>60</v>
      </c>
      <c r="T43" s="54">
        <f>'ZJQ-Parameter input'!CS43</f>
        <v>5.5</v>
      </c>
      <c r="W43" s="53">
        <v>2060</v>
      </c>
      <c r="X43" s="54">
        <f t="shared" si="0"/>
        <v>52.999999999999979</v>
      </c>
      <c r="Y43" s="54">
        <f t="shared" si="1"/>
        <v>21.999999999999986</v>
      </c>
      <c r="Z43" s="54">
        <f t="shared" si="2"/>
        <v>18.047999999999998</v>
      </c>
      <c r="AA43" s="54">
        <f t="shared" si="3"/>
        <v>15.04</v>
      </c>
      <c r="AB43" s="54">
        <f t="shared" si="4"/>
        <v>15.2</v>
      </c>
      <c r="AC43" s="54">
        <f t="shared" si="5"/>
        <v>60</v>
      </c>
      <c r="AD43" s="54">
        <f t="shared" si="6"/>
        <v>5.5</v>
      </c>
      <c r="AF43" s="53"/>
      <c r="AG43" s="53"/>
      <c r="AH43" s="53"/>
      <c r="AI43" s="53"/>
      <c r="AJ43" s="53"/>
      <c r="AK43" s="53"/>
      <c r="AL43" s="53"/>
      <c r="AO43" s="53"/>
      <c r="AP43" s="53"/>
      <c r="AQ43" s="53"/>
      <c r="AR43" s="53"/>
      <c r="AS43" s="53"/>
      <c r="AT43" s="53"/>
      <c r="AU43" s="53"/>
    </row>
    <row r="44" spans="4:47">
      <c r="D44" s="53">
        <v>2041</v>
      </c>
      <c r="E44" s="53">
        <f>'ZJQ-Parameter input'!AC44</f>
        <v>939</v>
      </c>
      <c r="F44" s="53">
        <f>'ZJQ-Parameter input'!AD44</f>
        <v>51</v>
      </c>
      <c r="G44" s="53">
        <f>'ZJQ-Parameter input'!AE44</f>
        <v>42</v>
      </c>
      <c r="H44" s="53">
        <f>'ZJQ-Parameter input'!AF44</f>
        <v>1533</v>
      </c>
      <c r="I44" s="53">
        <f>'ZJQ-Parameter input'!AG44</f>
        <v>15</v>
      </c>
      <c r="J44" s="53">
        <f>'ZJQ-Parameter input'!AH44</f>
        <v>60</v>
      </c>
      <c r="K44" s="53">
        <f>'ZJQ-Parameter input'!AI44</f>
        <v>18</v>
      </c>
      <c r="M44" s="53">
        <v>2041</v>
      </c>
      <c r="N44" s="54">
        <f>'ZJQ-Parameter input'!CM44</f>
        <v>53</v>
      </c>
      <c r="O44" s="54">
        <f>'ZJQ-Parameter input'!CN44</f>
        <v>22</v>
      </c>
      <c r="P44" s="54">
        <f>'ZJQ-Parameter input'!CO44</f>
        <v>18.047999999999998</v>
      </c>
      <c r="Q44" s="54">
        <f>'ZJQ-Parameter input'!CP44</f>
        <v>15.04</v>
      </c>
      <c r="R44" s="54">
        <f>'ZJQ-Parameter input'!CQ44</f>
        <v>15.2</v>
      </c>
      <c r="S44" s="54">
        <f>'ZJQ-Parameter input'!CR44</f>
        <v>60</v>
      </c>
      <c r="T44" s="54">
        <f>'ZJQ-Parameter input'!CS44</f>
        <v>5.5</v>
      </c>
      <c r="W44" s="53"/>
      <c r="AD44" s="54"/>
      <c r="AF44" s="53"/>
      <c r="AG44" s="53"/>
      <c r="AH44" s="53"/>
      <c r="AI44" s="53"/>
      <c r="AJ44" s="53"/>
      <c r="AK44" s="53"/>
      <c r="AL44" s="53"/>
      <c r="AO44" s="53"/>
      <c r="AP44" s="53"/>
      <c r="AQ44" s="53"/>
      <c r="AR44" s="53"/>
      <c r="AS44" s="53"/>
      <c r="AT44" s="53"/>
      <c r="AU44" s="53"/>
    </row>
    <row r="45" spans="4:47">
      <c r="D45" s="53">
        <v>2042</v>
      </c>
      <c r="E45" s="53">
        <f>'ZJQ-Parameter input'!AC45</f>
        <v>975</v>
      </c>
      <c r="F45" s="53">
        <f>'ZJQ-Parameter input'!AD45</f>
        <v>51</v>
      </c>
      <c r="G45" s="53">
        <f>'ZJQ-Parameter input'!AE45</f>
        <v>39</v>
      </c>
      <c r="H45" s="53">
        <f>'ZJQ-Parameter input'!AF45</f>
        <v>1530</v>
      </c>
      <c r="I45" s="53">
        <f>'ZJQ-Parameter input'!AG45</f>
        <v>15</v>
      </c>
      <c r="J45" s="53">
        <f>'ZJQ-Parameter input'!AH45</f>
        <v>63</v>
      </c>
      <c r="K45" s="53">
        <f>'ZJQ-Parameter input'!AI45</f>
        <v>18</v>
      </c>
      <c r="M45" s="53">
        <v>2042</v>
      </c>
      <c r="N45" s="54">
        <f>'ZJQ-Parameter input'!CM45</f>
        <v>53</v>
      </c>
      <c r="O45" s="54">
        <f>'ZJQ-Parameter input'!CN45</f>
        <v>22</v>
      </c>
      <c r="P45" s="54">
        <f>'ZJQ-Parameter input'!CO45</f>
        <v>18.047999999999998</v>
      </c>
      <c r="Q45" s="54">
        <f>'ZJQ-Parameter input'!CP45</f>
        <v>15.04</v>
      </c>
      <c r="R45" s="54">
        <f>'ZJQ-Parameter input'!CQ45</f>
        <v>15.2</v>
      </c>
      <c r="S45" s="54">
        <f>'ZJQ-Parameter input'!CR45</f>
        <v>60</v>
      </c>
      <c r="T45" s="54">
        <f>'ZJQ-Parameter input'!CS45</f>
        <v>5.5</v>
      </c>
      <c r="W45" s="53"/>
      <c r="AD45" s="54"/>
      <c r="AF45" s="53"/>
      <c r="AG45" s="53"/>
      <c r="AH45" s="53"/>
      <c r="AI45" s="53"/>
      <c r="AJ45" s="53"/>
      <c r="AK45" s="53"/>
      <c r="AL45" s="53"/>
      <c r="AO45" s="53"/>
      <c r="AP45" s="53"/>
      <c r="AQ45" s="53"/>
      <c r="AR45" s="53"/>
      <c r="AS45" s="53"/>
      <c r="AT45" s="53"/>
      <c r="AU45" s="53"/>
    </row>
    <row r="46" spans="4:47">
      <c r="D46" s="53">
        <v>2043</v>
      </c>
      <c r="E46" s="53">
        <f>'ZJQ-Parameter input'!AC46</f>
        <v>1002</v>
      </c>
      <c r="F46" s="53">
        <f>'ZJQ-Parameter input'!AD46</f>
        <v>51</v>
      </c>
      <c r="G46" s="53">
        <f>'ZJQ-Parameter input'!AE46</f>
        <v>33</v>
      </c>
      <c r="H46" s="53">
        <f>'ZJQ-Parameter input'!AF46</f>
        <v>1530</v>
      </c>
      <c r="I46" s="53">
        <f>'ZJQ-Parameter input'!AG46</f>
        <v>15</v>
      </c>
      <c r="J46" s="53">
        <f>'ZJQ-Parameter input'!AH46</f>
        <v>66</v>
      </c>
      <c r="K46" s="53">
        <f>'ZJQ-Parameter input'!AI46</f>
        <v>21</v>
      </c>
      <c r="M46" s="53">
        <v>2043</v>
      </c>
      <c r="N46" s="54">
        <f>'ZJQ-Parameter input'!CM46</f>
        <v>53</v>
      </c>
      <c r="O46" s="54">
        <f>'ZJQ-Parameter input'!CN46</f>
        <v>22</v>
      </c>
      <c r="P46" s="54">
        <f>'ZJQ-Parameter input'!CO46</f>
        <v>18.047999999999998</v>
      </c>
      <c r="Q46" s="54">
        <f>'ZJQ-Parameter input'!CP46</f>
        <v>15.04</v>
      </c>
      <c r="R46" s="54">
        <f>'ZJQ-Parameter input'!CQ46</f>
        <v>15.2</v>
      </c>
      <c r="S46" s="54">
        <f>'ZJQ-Parameter input'!CR46</f>
        <v>60</v>
      </c>
      <c r="T46" s="54">
        <f>'ZJQ-Parameter input'!CS46</f>
        <v>5.5</v>
      </c>
      <c r="W46" s="53"/>
      <c r="AD46" s="54"/>
      <c r="AF46" s="53"/>
      <c r="AG46" s="53"/>
      <c r="AH46" s="53"/>
      <c r="AI46" s="53"/>
      <c r="AJ46" s="53"/>
      <c r="AK46" s="53"/>
      <c r="AL46" s="53"/>
      <c r="AO46" s="53"/>
      <c r="AP46" s="53"/>
      <c r="AQ46" s="53"/>
      <c r="AR46" s="53"/>
      <c r="AS46" s="53"/>
      <c r="AT46" s="53"/>
      <c r="AU46" s="53"/>
    </row>
    <row r="47" spans="4:47">
      <c r="D47" s="53">
        <v>2044</v>
      </c>
      <c r="E47" s="53">
        <f>'ZJQ-Parameter input'!AC47</f>
        <v>1029</v>
      </c>
      <c r="F47" s="53">
        <f>'ZJQ-Parameter input'!AD47</f>
        <v>48</v>
      </c>
      <c r="G47" s="53">
        <f>'ZJQ-Parameter input'!AE47</f>
        <v>27</v>
      </c>
      <c r="H47" s="53">
        <f>'ZJQ-Parameter input'!AF47</f>
        <v>1533</v>
      </c>
      <c r="I47" s="53">
        <f>'ZJQ-Parameter input'!AG47</f>
        <v>15</v>
      </c>
      <c r="J47" s="53">
        <f>'ZJQ-Parameter input'!AH47</f>
        <v>69</v>
      </c>
      <c r="K47" s="53">
        <f>'ZJQ-Parameter input'!AI47</f>
        <v>21</v>
      </c>
      <c r="M47" s="53">
        <v>2044</v>
      </c>
      <c r="N47" s="54">
        <f>'ZJQ-Parameter input'!CM47</f>
        <v>53</v>
      </c>
      <c r="O47" s="54">
        <f>'ZJQ-Parameter input'!CN47</f>
        <v>22</v>
      </c>
      <c r="P47" s="54">
        <f>'ZJQ-Parameter input'!CO47</f>
        <v>18.047999999999998</v>
      </c>
      <c r="Q47" s="54">
        <f>'ZJQ-Parameter input'!CP47</f>
        <v>15.04</v>
      </c>
      <c r="R47" s="54">
        <f>'ZJQ-Parameter input'!CQ47</f>
        <v>15.2</v>
      </c>
      <c r="S47" s="54">
        <f>'ZJQ-Parameter input'!CR47</f>
        <v>60</v>
      </c>
      <c r="T47" s="54">
        <f>'ZJQ-Parameter input'!CS47</f>
        <v>5.5</v>
      </c>
      <c r="W47" s="53"/>
      <c r="AD47" s="54"/>
      <c r="AF47" s="53"/>
      <c r="AG47" s="53"/>
      <c r="AH47" s="53"/>
      <c r="AI47" s="53"/>
      <c r="AJ47" s="53"/>
      <c r="AK47" s="53"/>
      <c r="AL47" s="53"/>
      <c r="AO47" s="53"/>
      <c r="AP47" s="53"/>
      <c r="AQ47" s="53"/>
      <c r="AR47" s="53"/>
      <c r="AS47" s="53"/>
      <c r="AT47" s="53"/>
      <c r="AU47" s="53"/>
    </row>
    <row r="48" spans="4:47">
      <c r="D48" s="53">
        <v>2045</v>
      </c>
      <c r="E48" s="53">
        <f>'ZJQ-Parameter input'!AC48</f>
        <v>1050</v>
      </c>
      <c r="F48" s="53">
        <f>'ZJQ-Parameter input'!AD48</f>
        <v>48</v>
      </c>
      <c r="G48" s="53">
        <f>'ZJQ-Parameter input'!AE48</f>
        <v>24</v>
      </c>
      <c r="H48" s="53">
        <f>'ZJQ-Parameter input'!AF48</f>
        <v>1536</v>
      </c>
      <c r="I48" s="53">
        <f>'ZJQ-Parameter input'!AG48</f>
        <v>15</v>
      </c>
      <c r="J48" s="53">
        <f>'ZJQ-Parameter input'!AH48</f>
        <v>72</v>
      </c>
      <c r="K48" s="53">
        <f>'ZJQ-Parameter input'!AI48</f>
        <v>21</v>
      </c>
      <c r="M48" s="53">
        <v>2045</v>
      </c>
      <c r="N48" s="54">
        <f>'ZJQ-Parameter input'!CM48</f>
        <v>53</v>
      </c>
      <c r="O48" s="54">
        <f>'ZJQ-Parameter input'!CN48</f>
        <v>22</v>
      </c>
      <c r="P48" s="54">
        <f>'ZJQ-Parameter input'!CO48</f>
        <v>18.047999999999998</v>
      </c>
      <c r="Q48" s="54">
        <f>'ZJQ-Parameter input'!CP48</f>
        <v>15.04</v>
      </c>
      <c r="R48" s="54">
        <f>'ZJQ-Parameter input'!CQ48</f>
        <v>15.2</v>
      </c>
      <c r="S48" s="54">
        <f>'ZJQ-Parameter input'!CR48</f>
        <v>60</v>
      </c>
      <c r="T48" s="54">
        <f>'ZJQ-Parameter input'!CS48</f>
        <v>5.5</v>
      </c>
      <c r="W48" s="53"/>
      <c r="AD48" s="54"/>
      <c r="AF48" s="53"/>
      <c r="AG48" s="53"/>
      <c r="AH48" s="53"/>
      <c r="AI48" s="53"/>
      <c r="AJ48" s="53"/>
      <c r="AK48" s="53"/>
      <c r="AL48" s="53"/>
      <c r="AO48" s="53"/>
      <c r="AP48" s="53"/>
      <c r="AQ48" s="53"/>
      <c r="AR48" s="53"/>
      <c r="AS48" s="53"/>
      <c r="AT48" s="53"/>
      <c r="AU48" s="53"/>
    </row>
    <row r="49" spans="2:67">
      <c r="D49" s="53">
        <v>2046</v>
      </c>
      <c r="E49" s="53">
        <f>'ZJQ-Parameter input'!AC49</f>
        <v>1071</v>
      </c>
      <c r="F49" s="53">
        <f>'ZJQ-Parameter input'!AD49</f>
        <v>48</v>
      </c>
      <c r="G49" s="53">
        <f>'ZJQ-Parameter input'!AE49</f>
        <v>18</v>
      </c>
      <c r="H49" s="53">
        <f>'ZJQ-Parameter input'!AF49</f>
        <v>1542</v>
      </c>
      <c r="I49" s="53">
        <f>'ZJQ-Parameter input'!AG49</f>
        <v>15</v>
      </c>
      <c r="J49" s="53">
        <f>'ZJQ-Parameter input'!AH49</f>
        <v>75</v>
      </c>
      <c r="K49" s="53">
        <f>'ZJQ-Parameter input'!AI49</f>
        <v>21</v>
      </c>
      <c r="M49" s="53">
        <v>2046</v>
      </c>
      <c r="N49" s="54">
        <f>'ZJQ-Parameter input'!CM49</f>
        <v>53</v>
      </c>
      <c r="O49" s="54">
        <f>'ZJQ-Parameter input'!CN49</f>
        <v>22</v>
      </c>
      <c r="P49" s="54">
        <f>'ZJQ-Parameter input'!CO49</f>
        <v>18.047999999999998</v>
      </c>
      <c r="Q49" s="54">
        <f>'ZJQ-Parameter input'!CP49</f>
        <v>15.04</v>
      </c>
      <c r="R49" s="54">
        <f>'ZJQ-Parameter input'!CQ49</f>
        <v>15.2</v>
      </c>
      <c r="S49" s="54">
        <f>'ZJQ-Parameter input'!CR49</f>
        <v>60</v>
      </c>
      <c r="T49" s="54">
        <f>'ZJQ-Parameter input'!CS49</f>
        <v>5.5</v>
      </c>
      <c r="W49" s="53"/>
      <c r="AD49" s="54"/>
      <c r="AF49" s="53"/>
      <c r="AG49" s="53"/>
      <c r="AH49" s="53"/>
      <c r="AI49" s="53"/>
      <c r="AJ49" s="53"/>
      <c r="AK49" s="53"/>
      <c r="AL49" s="53"/>
      <c r="AO49" s="53"/>
      <c r="AP49" s="53"/>
      <c r="AQ49" s="53"/>
      <c r="AR49" s="53"/>
      <c r="AS49" s="53"/>
      <c r="AT49" s="53"/>
      <c r="AU49" s="53"/>
    </row>
    <row r="50" spans="2:67">
      <c r="D50" s="53">
        <v>2047</v>
      </c>
      <c r="E50" s="53">
        <f>'ZJQ-Parameter input'!AC50</f>
        <v>1086</v>
      </c>
      <c r="F50" s="53">
        <f>'ZJQ-Parameter input'!AD50</f>
        <v>48</v>
      </c>
      <c r="G50" s="53">
        <f>'ZJQ-Parameter input'!AE50</f>
        <v>12</v>
      </c>
      <c r="H50" s="53">
        <f>'ZJQ-Parameter input'!AF50</f>
        <v>1545</v>
      </c>
      <c r="I50" s="53">
        <f>'ZJQ-Parameter input'!AG50</f>
        <v>15</v>
      </c>
      <c r="J50" s="53">
        <f>'ZJQ-Parameter input'!AH50</f>
        <v>75</v>
      </c>
      <c r="K50" s="53">
        <f>'ZJQ-Parameter input'!AI50</f>
        <v>21</v>
      </c>
      <c r="M50" s="53">
        <v>2047</v>
      </c>
      <c r="N50" s="54">
        <f>'ZJQ-Parameter input'!CM50</f>
        <v>53</v>
      </c>
      <c r="O50" s="54">
        <f>'ZJQ-Parameter input'!CN50</f>
        <v>22</v>
      </c>
      <c r="P50" s="54">
        <f>'ZJQ-Parameter input'!CO50</f>
        <v>18.047999999999998</v>
      </c>
      <c r="Q50" s="54">
        <f>'ZJQ-Parameter input'!CP50</f>
        <v>15.04</v>
      </c>
      <c r="R50" s="54">
        <f>'ZJQ-Parameter input'!CQ50</f>
        <v>15.2</v>
      </c>
      <c r="S50" s="54">
        <f>'ZJQ-Parameter input'!CR50</f>
        <v>60</v>
      </c>
      <c r="T50" s="54">
        <f>'ZJQ-Parameter input'!CS50</f>
        <v>5.5</v>
      </c>
      <c r="W50" s="53"/>
      <c r="AD50" s="54"/>
      <c r="AF50" s="53"/>
      <c r="AG50" s="53"/>
      <c r="AH50" s="53"/>
      <c r="AI50" s="53"/>
      <c r="AJ50" s="53"/>
      <c r="AK50" s="53"/>
      <c r="AL50" s="53"/>
      <c r="AO50" s="53"/>
      <c r="AP50" s="53"/>
      <c r="AQ50" s="53"/>
      <c r="AR50" s="53"/>
      <c r="AS50" s="53"/>
      <c r="AT50" s="53"/>
      <c r="AU50" s="53"/>
    </row>
    <row r="51" spans="2:67">
      <c r="D51" s="53">
        <v>2048</v>
      </c>
      <c r="E51" s="53">
        <f>'ZJQ-Parameter input'!AC51</f>
        <v>1101</v>
      </c>
      <c r="F51" s="53">
        <f>'ZJQ-Parameter input'!AD51</f>
        <v>48</v>
      </c>
      <c r="G51" s="53">
        <f>'ZJQ-Parameter input'!AE51</f>
        <v>9</v>
      </c>
      <c r="H51" s="53">
        <f>'ZJQ-Parameter input'!AF51</f>
        <v>1551</v>
      </c>
      <c r="I51" s="53">
        <f>'ZJQ-Parameter input'!AG51</f>
        <v>15</v>
      </c>
      <c r="J51" s="53">
        <f>'ZJQ-Parameter input'!AH51</f>
        <v>78</v>
      </c>
      <c r="K51" s="53">
        <f>'ZJQ-Parameter input'!AI51</f>
        <v>24</v>
      </c>
      <c r="M51" s="53">
        <v>2048</v>
      </c>
      <c r="N51" s="54">
        <f>'ZJQ-Parameter input'!CM51</f>
        <v>53</v>
      </c>
      <c r="O51" s="54">
        <f>'ZJQ-Parameter input'!CN51</f>
        <v>22</v>
      </c>
      <c r="P51" s="54">
        <f>'ZJQ-Parameter input'!CO51</f>
        <v>18.047999999999998</v>
      </c>
      <c r="Q51" s="54">
        <f>'ZJQ-Parameter input'!CP51</f>
        <v>15.04</v>
      </c>
      <c r="R51" s="54">
        <f>'ZJQ-Parameter input'!CQ51</f>
        <v>15.2</v>
      </c>
      <c r="S51" s="54">
        <f>'ZJQ-Parameter input'!CR51</f>
        <v>60</v>
      </c>
      <c r="T51" s="54">
        <f>'ZJQ-Parameter input'!CS51</f>
        <v>5.5</v>
      </c>
      <c r="W51" s="53"/>
      <c r="AD51" s="54"/>
      <c r="AF51" s="53"/>
      <c r="AG51" s="53"/>
      <c r="AH51" s="53"/>
      <c r="AI51" s="53"/>
      <c r="AJ51" s="53"/>
      <c r="AK51" s="53"/>
      <c r="AL51" s="53"/>
      <c r="AO51" s="53"/>
      <c r="AP51" s="53"/>
      <c r="AQ51" s="53"/>
      <c r="AR51" s="53"/>
      <c r="AS51" s="53"/>
      <c r="AT51" s="53"/>
      <c r="AU51" s="53"/>
    </row>
    <row r="52" spans="2:67">
      <c r="D52" s="53">
        <v>2049</v>
      </c>
      <c r="E52" s="53">
        <f>'ZJQ-Parameter input'!AC52</f>
        <v>1110</v>
      </c>
      <c r="F52" s="53">
        <f>'ZJQ-Parameter input'!AD52</f>
        <v>48</v>
      </c>
      <c r="G52" s="53">
        <f>'ZJQ-Parameter input'!AE52</f>
        <v>3</v>
      </c>
      <c r="H52" s="53">
        <f>'ZJQ-Parameter input'!AF52</f>
        <v>1554</v>
      </c>
      <c r="I52" s="53">
        <f>'ZJQ-Parameter input'!AG52</f>
        <v>18</v>
      </c>
      <c r="J52" s="53">
        <f>'ZJQ-Parameter input'!AH52</f>
        <v>81</v>
      </c>
      <c r="K52" s="53">
        <f>'ZJQ-Parameter input'!AI52</f>
        <v>24</v>
      </c>
      <c r="M52" s="53">
        <v>2049</v>
      </c>
      <c r="N52" s="54">
        <f>'ZJQ-Parameter input'!CM52</f>
        <v>53</v>
      </c>
      <c r="O52" s="54">
        <f>'ZJQ-Parameter input'!CN52</f>
        <v>22</v>
      </c>
      <c r="P52" s="54">
        <f>'ZJQ-Parameter input'!CO52</f>
        <v>18.047999999999998</v>
      </c>
      <c r="Q52" s="54">
        <f>'ZJQ-Parameter input'!CP52</f>
        <v>15.04</v>
      </c>
      <c r="R52" s="54">
        <f>'ZJQ-Parameter input'!CQ52</f>
        <v>15.2</v>
      </c>
      <c r="S52" s="54">
        <f>'ZJQ-Parameter input'!CR52</f>
        <v>60</v>
      </c>
      <c r="T52" s="54">
        <f>'ZJQ-Parameter input'!CS52</f>
        <v>5.5</v>
      </c>
      <c r="W52" s="53"/>
      <c r="AD52" s="54"/>
      <c r="AF52" s="53"/>
      <c r="AG52" s="53"/>
      <c r="AH52" s="53"/>
      <c r="AI52" s="53"/>
      <c r="AJ52" s="53"/>
      <c r="AK52" s="53"/>
      <c r="AL52" s="53"/>
      <c r="AO52" s="53"/>
      <c r="AP52" s="53"/>
      <c r="AQ52" s="53"/>
      <c r="AR52" s="53"/>
      <c r="AS52" s="53"/>
      <c r="AT52" s="53"/>
      <c r="AU52" s="53"/>
    </row>
    <row r="53" spans="2:67">
      <c r="D53" s="53">
        <v>2050</v>
      </c>
      <c r="E53" s="53">
        <f>'ZJQ-Parameter input'!AC53</f>
        <v>1119</v>
      </c>
      <c r="F53" s="53">
        <f>'ZJQ-Parameter input'!AD53</f>
        <v>48</v>
      </c>
      <c r="G53" s="53">
        <f>'ZJQ-Parameter input'!AE53</f>
        <v>0</v>
      </c>
      <c r="H53" s="53">
        <f>'ZJQ-Parameter input'!AF53</f>
        <v>1557</v>
      </c>
      <c r="I53" s="53">
        <f>'ZJQ-Parameter input'!AG53</f>
        <v>18</v>
      </c>
      <c r="J53" s="53">
        <f>'ZJQ-Parameter input'!AH53</f>
        <v>84</v>
      </c>
      <c r="K53" s="53">
        <f>'ZJQ-Parameter input'!AI53</f>
        <v>24</v>
      </c>
      <c r="M53" s="53">
        <v>2050</v>
      </c>
      <c r="N53" s="54">
        <f>'ZJQ-Parameter input'!CM53</f>
        <v>53</v>
      </c>
      <c r="O53" s="54">
        <f>'ZJQ-Parameter input'!CN53</f>
        <v>22</v>
      </c>
      <c r="P53" s="54">
        <f>'ZJQ-Parameter input'!CO53</f>
        <v>18.047999999999998</v>
      </c>
      <c r="Q53" s="54">
        <f>'ZJQ-Parameter input'!CP53</f>
        <v>15.04</v>
      </c>
      <c r="R53" s="54">
        <f>'ZJQ-Parameter input'!CQ53</f>
        <v>15.2</v>
      </c>
      <c r="S53" s="54">
        <f>'ZJQ-Parameter input'!CR53</f>
        <v>60</v>
      </c>
      <c r="T53" s="54">
        <f>'ZJQ-Parameter input'!CS53</f>
        <v>5.5</v>
      </c>
      <c r="W53" s="53"/>
      <c r="AD53" s="54"/>
      <c r="AF53" s="53"/>
      <c r="AG53" s="53"/>
      <c r="AH53" s="53"/>
      <c r="AI53" s="53"/>
      <c r="AJ53" s="53"/>
      <c r="AK53" s="53"/>
      <c r="AL53" s="53"/>
      <c r="AO53" s="53"/>
      <c r="AP53" s="53"/>
      <c r="AQ53" s="53"/>
      <c r="AR53" s="53"/>
      <c r="AS53" s="53"/>
      <c r="AT53" s="53"/>
      <c r="AU53" s="53"/>
    </row>
    <row r="54" spans="2:67">
      <c r="D54" s="53">
        <v>2051</v>
      </c>
      <c r="E54" s="53">
        <f>'ZJQ-Parameter input'!AC54</f>
        <v>1122</v>
      </c>
      <c r="F54" s="53">
        <f>'ZJQ-Parameter input'!AD54</f>
        <v>48</v>
      </c>
      <c r="G54" s="53">
        <f>'ZJQ-Parameter input'!AE54</f>
        <v>0</v>
      </c>
      <c r="H54" s="53">
        <f>'ZJQ-Parameter input'!AF54</f>
        <v>1557</v>
      </c>
      <c r="I54" s="53">
        <f>'ZJQ-Parameter input'!AG54</f>
        <v>18</v>
      </c>
      <c r="J54" s="53">
        <f>'ZJQ-Parameter input'!AH54</f>
        <v>84</v>
      </c>
      <c r="K54" s="53">
        <f>'ZJQ-Parameter input'!AI54</f>
        <v>24</v>
      </c>
      <c r="M54" s="53">
        <v>2051</v>
      </c>
      <c r="N54" s="54">
        <f>'ZJQ-Parameter input'!CM54</f>
        <v>53</v>
      </c>
      <c r="O54" s="54">
        <f>'ZJQ-Parameter input'!CN54</f>
        <v>22</v>
      </c>
      <c r="P54" s="54">
        <f>'ZJQ-Parameter input'!CO54</f>
        <v>18.047999999999998</v>
      </c>
      <c r="Q54" s="54">
        <f>'ZJQ-Parameter input'!CP54</f>
        <v>15.04</v>
      </c>
      <c r="R54" s="54">
        <f>'ZJQ-Parameter input'!CQ54</f>
        <v>15.2</v>
      </c>
      <c r="S54" s="54">
        <f>'ZJQ-Parameter input'!CR54</f>
        <v>60</v>
      </c>
      <c r="T54" s="54">
        <f>'ZJQ-Parameter input'!CS54</f>
        <v>5.5</v>
      </c>
      <c r="W54" s="53"/>
      <c r="AD54" s="54"/>
      <c r="AF54" s="53"/>
      <c r="AG54" s="53"/>
      <c r="AH54" s="53"/>
      <c r="AI54" s="53"/>
      <c r="AJ54" s="53"/>
      <c r="AK54" s="53"/>
      <c r="AL54" s="53"/>
      <c r="AO54" s="53"/>
      <c r="AP54" s="53"/>
      <c r="AQ54" s="53"/>
      <c r="AR54" s="53"/>
      <c r="AS54" s="53"/>
      <c r="AT54" s="53"/>
      <c r="AU54" s="53"/>
    </row>
    <row r="55" spans="2:67">
      <c r="D55" s="53">
        <v>2052</v>
      </c>
      <c r="E55" s="53">
        <f>'ZJQ-Parameter input'!AC55</f>
        <v>1122</v>
      </c>
      <c r="F55" s="53">
        <f>'ZJQ-Parameter input'!AD55</f>
        <v>48</v>
      </c>
      <c r="G55" s="53">
        <f>'ZJQ-Parameter input'!AE55</f>
        <v>0</v>
      </c>
      <c r="H55" s="53">
        <f>'ZJQ-Parameter input'!AF55</f>
        <v>1554</v>
      </c>
      <c r="I55" s="53">
        <f>'ZJQ-Parameter input'!AG55</f>
        <v>18</v>
      </c>
      <c r="J55" s="53">
        <f>'ZJQ-Parameter input'!AH55</f>
        <v>84</v>
      </c>
      <c r="K55" s="53">
        <f>'ZJQ-Parameter input'!AI55</f>
        <v>24</v>
      </c>
      <c r="M55" s="53">
        <v>2052</v>
      </c>
      <c r="N55" s="54">
        <f>'ZJQ-Parameter input'!CM55</f>
        <v>53</v>
      </c>
      <c r="O55" s="54">
        <f>'ZJQ-Parameter input'!CN55</f>
        <v>22</v>
      </c>
      <c r="P55" s="54">
        <f>'ZJQ-Parameter input'!CO55</f>
        <v>18.047999999999998</v>
      </c>
      <c r="Q55" s="54">
        <f>'ZJQ-Parameter input'!CP55</f>
        <v>15.04</v>
      </c>
      <c r="R55" s="54">
        <f>'ZJQ-Parameter input'!CQ55</f>
        <v>15.2</v>
      </c>
      <c r="S55" s="54">
        <f>'ZJQ-Parameter input'!CR55</f>
        <v>60</v>
      </c>
      <c r="T55" s="54">
        <f>'ZJQ-Parameter input'!CS55</f>
        <v>5.5</v>
      </c>
      <c r="W55" s="53"/>
      <c r="AD55" s="54"/>
      <c r="AF55" s="53"/>
      <c r="AG55" s="53"/>
      <c r="AH55" s="53"/>
      <c r="AI55" s="53"/>
      <c r="AJ55" s="53"/>
      <c r="AK55" s="53"/>
      <c r="AL55" s="53"/>
      <c r="AO55" s="53"/>
      <c r="AP55" s="53"/>
      <c r="AQ55" s="53"/>
      <c r="AR55" s="53"/>
      <c r="AS55" s="53"/>
      <c r="AT55" s="53"/>
      <c r="AU55" s="53"/>
    </row>
    <row r="56" spans="2:67">
      <c r="D56" s="53">
        <v>2053</v>
      </c>
      <c r="E56" s="53">
        <f>'ZJQ-Parameter input'!AC56</f>
        <v>1122</v>
      </c>
      <c r="F56" s="53">
        <f>'ZJQ-Parameter input'!AD56</f>
        <v>48</v>
      </c>
      <c r="G56" s="53">
        <f>'ZJQ-Parameter input'!AE56</f>
        <v>0</v>
      </c>
      <c r="H56" s="53">
        <f>'ZJQ-Parameter input'!AF56</f>
        <v>1551</v>
      </c>
      <c r="I56" s="53">
        <f>'ZJQ-Parameter input'!AG56</f>
        <v>18</v>
      </c>
      <c r="J56" s="53">
        <f>'ZJQ-Parameter input'!AH56</f>
        <v>84</v>
      </c>
      <c r="K56" s="53">
        <f>'ZJQ-Parameter input'!AI56</f>
        <v>24</v>
      </c>
      <c r="M56" s="53">
        <v>2053</v>
      </c>
      <c r="N56" s="54">
        <f>'ZJQ-Parameter input'!CM56</f>
        <v>53</v>
      </c>
      <c r="O56" s="54">
        <f>'ZJQ-Parameter input'!CN56</f>
        <v>22</v>
      </c>
      <c r="P56" s="54">
        <f>'ZJQ-Parameter input'!CO56</f>
        <v>18.047999999999998</v>
      </c>
      <c r="Q56" s="54">
        <f>'ZJQ-Parameter input'!CP56</f>
        <v>15.04</v>
      </c>
      <c r="R56" s="54">
        <f>'ZJQ-Parameter input'!CQ56</f>
        <v>15.2</v>
      </c>
      <c r="S56" s="54">
        <f>'ZJQ-Parameter input'!CR56</f>
        <v>60</v>
      </c>
      <c r="T56" s="54">
        <f>'ZJQ-Parameter input'!CS56</f>
        <v>5.5</v>
      </c>
      <c r="W56" s="53"/>
      <c r="AD56" s="54"/>
      <c r="AF56" s="53"/>
      <c r="AG56" s="53"/>
      <c r="AH56" s="53"/>
      <c r="AI56" s="53"/>
      <c r="AJ56" s="53"/>
      <c r="AK56" s="53"/>
      <c r="AL56" s="53"/>
      <c r="AO56" s="53"/>
      <c r="AP56" s="53"/>
      <c r="AQ56" s="53"/>
      <c r="AR56" s="53"/>
      <c r="AS56" s="53"/>
      <c r="AT56" s="53"/>
      <c r="AU56" s="53"/>
    </row>
    <row r="57" spans="2:67">
      <c r="D57" s="53">
        <v>2054</v>
      </c>
      <c r="E57" s="53">
        <f>'ZJQ-Parameter input'!AC57</f>
        <v>1122</v>
      </c>
      <c r="F57" s="53">
        <f>'ZJQ-Parameter input'!AD57</f>
        <v>48</v>
      </c>
      <c r="G57" s="53">
        <f>'ZJQ-Parameter input'!AE57</f>
        <v>0</v>
      </c>
      <c r="H57" s="53">
        <f>'ZJQ-Parameter input'!AF57</f>
        <v>1545</v>
      </c>
      <c r="I57" s="53">
        <f>'ZJQ-Parameter input'!AG57</f>
        <v>18</v>
      </c>
      <c r="J57" s="53">
        <f>'ZJQ-Parameter input'!AH57</f>
        <v>84</v>
      </c>
      <c r="K57" s="53">
        <f>'ZJQ-Parameter input'!AI57</f>
        <v>24</v>
      </c>
      <c r="M57" s="53">
        <v>2054</v>
      </c>
      <c r="N57" s="54">
        <f>'ZJQ-Parameter input'!CM57</f>
        <v>53</v>
      </c>
      <c r="O57" s="54">
        <f>'ZJQ-Parameter input'!CN57</f>
        <v>22</v>
      </c>
      <c r="P57" s="54">
        <f>'ZJQ-Parameter input'!CO57</f>
        <v>18.047999999999998</v>
      </c>
      <c r="Q57" s="54">
        <f>'ZJQ-Parameter input'!CP57</f>
        <v>15.04</v>
      </c>
      <c r="R57" s="54">
        <f>'ZJQ-Parameter input'!CQ57</f>
        <v>15.2</v>
      </c>
      <c r="S57" s="54">
        <f>'ZJQ-Parameter input'!CR57</f>
        <v>60</v>
      </c>
      <c r="T57" s="54">
        <f>'ZJQ-Parameter input'!CS57</f>
        <v>5.5</v>
      </c>
      <c r="W57" s="53"/>
      <c r="AD57" s="54"/>
      <c r="AF57" s="53"/>
      <c r="AG57" s="53"/>
      <c r="AH57" s="53"/>
      <c r="AI57" s="53"/>
      <c r="AJ57" s="53"/>
      <c r="AK57" s="53"/>
      <c r="AL57" s="53"/>
      <c r="AO57" s="53"/>
      <c r="AP57" s="53"/>
      <c r="AQ57" s="53"/>
      <c r="AR57" s="53"/>
      <c r="AS57" s="53"/>
      <c r="AT57" s="53"/>
      <c r="AU57" s="53"/>
    </row>
    <row r="58" spans="2:67">
      <c r="D58" s="53">
        <v>2055</v>
      </c>
      <c r="E58" s="53">
        <f>'ZJQ-Parameter input'!AC58</f>
        <v>1116</v>
      </c>
      <c r="F58" s="53">
        <f>'ZJQ-Parameter input'!AD58</f>
        <v>48</v>
      </c>
      <c r="G58" s="53">
        <f>'ZJQ-Parameter input'!AE58</f>
        <v>0</v>
      </c>
      <c r="H58" s="53">
        <f>'ZJQ-Parameter input'!AF58</f>
        <v>1536</v>
      </c>
      <c r="I58" s="53">
        <f>'ZJQ-Parameter input'!AG58</f>
        <v>18</v>
      </c>
      <c r="J58" s="53">
        <f>'ZJQ-Parameter input'!AH58</f>
        <v>84</v>
      </c>
      <c r="K58" s="53">
        <f>'ZJQ-Parameter input'!AI58</f>
        <v>24</v>
      </c>
      <c r="M58" s="53">
        <v>2055</v>
      </c>
      <c r="N58" s="54">
        <f>'ZJQ-Parameter input'!CM58</f>
        <v>53</v>
      </c>
      <c r="O58" s="54">
        <f>'ZJQ-Parameter input'!CN58</f>
        <v>22</v>
      </c>
      <c r="P58" s="54">
        <f>'ZJQ-Parameter input'!CO58</f>
        <v>18.047999999999998</v>
      </c>
      <c r="Q58" s="54">
        <f>'ZJQ-Parameter input'!CP58</f>
        <v>15.04</v>
      </c>
      <c r="R58" s="54">
        <f>'ZJQ-Parameter input'!CQ58</f>
        <v>15.2</v>
      </c>
      <c r="S58" s="54">
        <f>'ZJQ-Parameter input'!CR58</f>
        <v>60</v>
      </c>
      <c r="T58" s="54">
        <f>'ZJQ-Parameter input'!CS58</f>
        <v>5.5</v>
      </c>
      <c r="W58" s="53"/>
      <c r="AD58" s="54"/>
      <c r="AF58" s="53"/>
      <c r="AG58" s="53"/>
      <c r="AH58" s="53"/>
      <c r="AI58" s="53"/>
      <c r="AJ58" s="53"/>
      <c r="AK58" s="53"/>
      <c r="AL58" s="53"/>
      <c r="AO58" s="53"/>
      <c r="AP58" s="53"/>
      <c r="AQ58" s="53"/>
      <c r="AR58" s="53"/>
      <c r="AS58" s="53"/>
      <c r="AT58" s="53"/>
      <c r="AU58" s="53"/>
    </row>
    <row r="59" spans="2:67">
      <c r="D59" s="53">
        <v>2056</v>
      </c>
      <c r="E59" s="53">
        <f>'ZJQ-Parameter input'!AC59</f>
        <v>1110</v>
      </c>
      <c r="F59" s="53">
        <f>'ZJQ-Parameter input'!AD59</f>
        <v>48</v>
      </c>
      <c r="G59" s="53">
        <f>'ZJQ-Parameter input'!AE59</f>
        <v>0</v>
      </c>
      <c r="H59" s="53">
        <f>'ZJQ-Parameter input'!AF59</f>
        <v>1521</v>
      </c>
      <c r="I59" s="53">
        <f>'ZJQ-Parameter input'!AG59</f>
        <v>15</v>
      </c>
      <c r="J59" s="53">
        <f>'ZJQ-Parameter input'!AH59</f>
        <v>81</v>
      </c>
      <c r="K59" s="53">
        <f>'ZJQ-Parameter input'!AI59</f>
        <v>24</v>
      </c>
      <c r="M59" s="53">
        <v>2056</v>
      </c>
      <c r="N59" s="54">
        <f>'ZJQ-Parameter input'!CM59</f>
        <v>53</v>
      </c>
      <c r="O59" s="54">
        <f>'ZJQ-Parameter input'!CN59</f>
        <v>22</v>
      </c>
      <c r="P59" s="54">
        <f>'ZJQ-Parameter input'!CO59</f>
        <v>18.047999999999998</v>
      </c>
      <c r="Q59" s="54">
        <f>'ZJQ-Parameter input'!CP59</f>
        <v>15.04</v>
      </c>
      <c r="R59" s="54">
        <f>'ZJQ-Parameter input'!CQ59</f>
        <v>15.2</v>
      </c>
      <c r="S59" s="54">
        <f>'ZJQ-Parameter input'!CR59</f>
        <v>60</v>
      </c>
      <c r="T59" s="54">
        <f>'ZJQ-Parameter input'!CS59</f>
        <v>5.5</v>
      </c>
      <c r="W59" s="53"/>
      <c r="AD59" s="54"/>
      <c r="AF59" s="53"/>
      <c r="AG59" s="53"/>
      <c r="AH59" s="53"/>
      <c r="AI59" s="53"/>
      <c r="AJ59" s="53"/>
      <c r="AK59" s="53"/>
      <c r="AL59" s="53"/>
      <c r="AO59" s="53"/>
      <c r="AP59" s="53"/>
      <c r="AQ59" s="53"/>
      <c r="AR59" s="53"/>
      <c r="AS59" s="53"/>
      <c r="AT59" s="53"/>
      <c r="AU59" s="53"/>
    </row>
    <row r="60" spans="2:67">
      <c r="D60" s="53">
        <v>2057</v>
      </c>
      <c r="E60" s="53">
        <f>'ZJQ-Parameter input'!AC60</f>
        <v>1098</v>
      </c>
      <c r="F60" s="53">
        <f>'ZJQ-Parameter input'!AD60</f>
        <v>48</v>
      </c>
      <c r="G60" s="53">
        <f>'ZJQ-Parameter input'!AE60</f>
        <v>0</v>
      </c>
      <c r="H60" s="53">
        <f>'ZJQ-Parameter input'!AF60</f>
        <v>1506</v>
      </c>
      <c r="I60" s="53">
        <f>'ZJQ-Parameter input'!AG60</f>
        <v>15</v>
      </c>
      <c r="J60" s="53">
        <f>'ZJQ-Parameter input'!AH60</f>
        <v>81</v>
      </c>
      <c r="K60" s="53">
        <f>'ZJQ-Parameter input'!AI60</f>
        <v>24</v>
      </c>
      <c r="M60" s="53">
        <v>2057</v>
      </c>
      <c r="N60" s="54">
        <f>'ZJQ-Parameter input'!CM60</f>
        <v>53</v>
      </c>
      <c r="O60" s="54">
        <f>'ZJQ-Parameter input'!CN60</f>
        <v>22</v>
      </c>
      <c r="P60" s="54">
        <f>'ZJQ-Parameter input'!CO60</f>
        <v>18.047999999999998</v>
      </c>
      <c r="Q60" s="54">
        <f>'ZJQ-Parameter input'!CP60</f>
        <v>15.04</v>
      </c>
      <c r="R60" s="54">
        <f>'ZJQ-Parameter input'!CQ60</f>
        <v>15.2</v>
      </c>
      <c r="S60" s="54">
        <f>'ZJQ-Parameter input'!CR60</f>
        <v>60</v>
      </c>
      <c r="T60" s="54">
        <f>'ZJQ-Parameter input'!CS60</f>
        <v>5.5</v>
      </c>
      <c r="W60" s="53"/>
      <c r="AD60" s="54"/>
      <c r="AF60" s="53"/>
      <c r="AG60" s="53"/>
      <c r="AH60" s="53"/>
      <c r="AI60" s="53"/>
      <c r="AJ60" s="53"/>
      <c r="AK60" s="53"/>
      <c r="AL60" s="53"/>
      <c r="AO60" s="53"/>
      <c r="AP60" s="53"/>
      <c r="AQ60" s="53"/>
      <c r="AR60" s="53"/>
      <c r="AS60" s="53"/>
      <c r="AT60" s="53"/>
      <c r="AU60" s="53"/>
    </row>
    <row r="61" spans="2:67">
      <c r="D61" s="53">
        <v>2058</v>
      </c>
      <c r="E61" s="53">
        <f>'ZJQ-Parameter input'!AC61</f>
        <v>1089</v>
      </c>
      <c r="F61" s="53">
        <f>'ZJQ-Parameter input'!AD61</f>
        <v>48</v>
      </c>
      <c r="G61" s="53">
        <f>'ZJQ-Parameter input'!AE61</f>
        <v>0</v>
      </c>
      <c r="H61" s="53">
        <f>'ZJQ-Parameter input'!AF61</f>
        <v>1485</v>
      </c>
      <c r="I61" s="53">
        <f>'ZJQ-Parameter input'!AG61</f>
        <v>15</v>
      </c>
      <c r="J61" s="53">
        <f>'ZJQ-Parameter input'!AH61</f>
        <v>81</v>
      </c>
      <c r="K61" s="53">
        <f>'ZJQ-Parameter input'!AI61</f>
        <v>24</v>
      </c>
      <c r="M61" s="53">
        <v>2058</v>
      </c>
      <c r="N61" s="54">
        <f>'ZJQ-Parameter input'!CM61</f>
        <v>53</v>
      </c>
      <c r="O61" s="54">
        <f>'ZJQ-Parameter input'!CN61</f>
        <v>22</v>
      </c>
      <c r="P61" s="54">
        <f>'ZJQ-Parameter input'!CO61</f>
        <v>18.047999999999998</v>
      </c>
      <c r="Q61" s="54">
        <f>'ZJQ-Parameter input'!CP61</f>
        <v>15.04</v>
      </c>
      <c r="R61" s="54">
        <f>'ZJQ-Parameter input'!CQ61</f>
        <v>15.2</v>
      </c>
      <c r="S61" s="54">
        <f>'ZJQ-Parameter input'!CR61</f>
        <v>60</v>
      </c>
      <c r="T61" s="54">
        <f>'ZJQ-Parameter input'!CS61</f>
        <v>5.5</v>
      </c>
      <c r="W61" s="53"/>
      <c r="AD61" s="54"/>
      <c r="AF61" s="53"/>
      <c r="AG61" s="53"/>
      <c r="AH61" s="53"/>
      <c r="AI61" s="53"/>
      <c r="AJ61" s="53"/>
      <c r="AK61" s="53"/>
      <c r="AL61" s="53"/>
      <c r="AO61" s="53"/>
      <c r="AP61" s="53"/>
      <c r="AQ61" s="53"/>
      <c r="AR61" s="53"/>
      <c r="AS61" s="53"/>
      <c r="AT61" s="53"/>
      <c r="AU61" s="53"/>
    </row>
    <row r="62" spans="2:67">
      <c r="D62" s="53">
        <v>2059</v>
      </c>
      <c r="E62" s="53">
        <f>'ZJQ-Parameter input'!AC62</f>
        <v>1074</v>
      </c>
      <c r="F62" s="53">
        <f>'ZJQ-Parameter input'!AD62</f>
        <v>48</v>
      </c>
      <c r="G62" s="53">
        <f>'ZJQ-Parameter input'!AE62</f>
        <v>0</v>
      </c>
      <c r="H62" s="53">
        <f>'ZJQ-Parameter input'!AF62</f>
        <v>1464</v>
      </c>
      <c r="I62" s="53">
        <f>'ZJQ-Parameter input'!AG62</f>
        <v>15</v>
      </c>
      <c r="J62" s="53">
        <f>'ZJQ-Parameter input'!AH62</f>
        <v>78</v>
      </c>
      <c r="K62" s="53">
        <f>'ZJQ-Parameter input'!AI62</f>
        <v>24</v>
      </c>
      <c r="M62" s="53">
        <v>2059</v>
      </c>
      <c r="N62" s="54">
        <f>'ZJQ-Parameter input'!CM62</f>
        <v>53</v>
      </c>
      <c r="O62" s="54">
        <f>'ZJQ-Parameter input'!CN62</f>
        <v>22</v>
      </c>
      <c r="P62" s="54">
        <f>'ZJQ-Parameter input'!CO62</f>
        <v>18.047999999999998</v>
      </c>
      <c r="Q62" s="54">
        <f>'ZJQ-Parameter input'!CP62</f>
        <v>15.04</v>
      </c>
      <c r="R62" s="54">
        <f>'ZJQ-Parameter input'!CQ62</f>
        <v>15.2</v>
      </c>
      <c r="S62" s="54">
        <f>'ZJQ-Parameter input'!CR62</f>
        <v>60</v>
      </c>
      <c r="T62" s="54">
        <f>'ZJQ-Parameter input'!CS62</f>
        <v>5.5</v>
      </c>
      <c r="W62" s="53"/>
      <c r="AD62" s="54"/>
      <c r="AF62" s="53"/>
      <c r="AG62" s="53"/>
      <c r="AH62" s="53"/>
      <c r="AI62" s="53"/>
      <c r="AJ62" s="53"/>
      <c r="AK62" s="53"/>
      <c r="AL62" s="53"/>
      <c r="AO62" s="53"/>
      <c r="AP62" s="53"/>
      <c r="AQ62" s="53"/>
      <c r="AR62" s="53"/>
      <c r="AS62" s="53"/>
      <c r="AT62" s="53"/>
      <c r="AU62" s="53"/>
    </row>
    <row r="63" spans="2:67">
      <c r="D63" s="53">
        <v>2060</v>
      </c>
      <c r="E63" s="53">
        <f>'ZJQ-Parameter input'!AC63</f>
        <v>1056</v>
      </c>
      <c r="F63" s="53">
        <f>'ZJQ-Parameter input'!AD63</f>
        <v>45</v>
      </c>
      <c r="G63" s="53">
        <f>'ZJQ-Parameter input'!AE63</f>
        <v>0</v>
      </c>
      <c r="H63" s="53">
        <f>'ZJQ-Parameter input'!AF63</f>
        <v>1437</v>
      </c>
      <c r="I63" s="53">
        <f>'ZJQ-Parameter input'!AG63</f>
        <v>15</v>
      </c>
      <c r="J63" s="53">
        <f>'ZJQ-Parameter input'!AH63</f>
        <v>78</v>
      </c>
      <c r="K63" s="53">
        <f>'ZJQ-Parameter input'!AI63</f>
        <v>24</v>
      </c>
      <c r="M63" s="53">
        <v>2060</v>
      </c>
      <c r="N63" s="54">
        <f>'ZJQ-Parameter input'!CM63</f>
        <v>53</v>
      </c>
      <c r="O63" s="54">
        <f>'ZJQ-Parameter input'!CN63</f>
        <v>22</v>
      </c>
      <c r="P63" s="54">
        <f>'ZJQ-Parameter input'!CO63</f>
        <v>18.047999999999998</v>
      </c>
      <c r="Q63" s="54">
        <f>'ZJQ-Parameter input'!CP63</f>
        <v>15.04</v>
      </c>
      <c r="R63" s="54">
        <f>'ZJQ-Parameter input'!CQ63</f>
        <v>15.2</v>
      </c>
      <c r="S63" s="54">
        <f>'ZJQ-Parameter input'!CR63</f>
        <v>60</v>
      </c>
      <c r="T63" s="54">
        <f>'ZJQ-Parameter input'!CS63</f>
        <v>5.5</v>
      </c>
      <c r="W63" s="53"/>
      <c r="AD63" s="54"/>
      <c r="AF63" s="53"/>
      <c r="AG63" s="53"/>
      <c r="AH63" s="53"/>
      <c r="AI63" s="53"/>
      <c r="AJ63" s="53"/>
      <c r="AK63" s="53"/>
      <c r="AL63" s="53"/>
      <c r="AO63" s="53"/>
      <c r="AP63" s="53"/>
      <c r="AQ63" s="53"/>
      <c r="AR63" s="53"/>
      <c r="AS63" s="53"/>
      <c r="AT63" s="53"/>
      <c r="AU63" s="53"/>
    </row>
    <row r="64" spans="2:67">
      <c r="B64" s="60" t="s">
        <v>34</v>
      </c>
      <c r="C64" s="53" t="s">
        <v>149</v>
      </c>
      <c r="N64" s="53"/>
      <c r="U64" s="54"/>
      <c r="W64" s="53"/>
      <c r="AD64" s="54"/>
      <c r="AF64" s="53"/>
      <c r="AM64" s="54"/>
      <c r="AO64" s="53"/>
      <c r="AV64" s="54"/>
      <c r="BN64" s="212" t="s">
        <v>150</v>
      </c>
      <c r="BO64" s="212"/>
    </row>
    <row r="65" spans="1:130" s="59" customFormat="1">
      <c r="A65" s="59" t="s">
        <v>19</v>
      </c>
      <c r="B65" s="59" t="s">
        <v>24</v>
      </c>
      <c r="C65" s="59" t="s">
        <v>56</v>
      </c>
      <c r="D65" s="59">
        <v>2000</v>
      </c>
      <c r="E65" s="59">
        <v>2001</v>
      </c>
      <c r="F65" s="59">
        <v>2002</v>
      </c>
      <c r="G65" s="59">
        <v>2003</v>
      </c>
      <c r="H65" s="59">
        <v>2004</v>
      </c>
      <c r="I65" s="59">
        <v>2005</v>
      </c>
      <c r="J65" s="59">
        <v>2006</v>
      </c>
      <c r="K65" s="59">
        <v>2007</v>
      </c>
      <c r="L65" s="59">
        <v>2008</v>
      </c>
      <c r="M65" s="59">
        <v>2009</v>
      </c>
      <c r="N65" s="59">
        <v>2010</v>
      </c>
      <c r="O65" s="59">
        <v>2011</v>
      </c>
      <c r="P65" s="59">
        <v>2012</v>
      </c>
      <c r="Q65" s="59">
        <v>2013</v>
      </c>
      <c r="R65" s="59">
        <v>2014</v>
      </c>
      <c r="S65" s="59">
        <v>2015</v>
      </c>
      <c r="T65" s="59">
        <v>2016</v>
      </c>
      <c r="U65" s="59">
        <v>2017</v>
      </c>
      <c r="V65" s="59">
        <v>2018</v>
      </c>
      <c r="W65" s="59">
        <v>2019</v>
      </c>
      <c r="X65" s="59">
        <v>2020</v>
      </c>
      <c r="Y65" s="59">
        <v>2021</v>
      </c>
      <c r="Z65" s="59">
        <v>2022</v>
      </c>
      <c r="AA65" s="59">
        <v>2023</v>
      </c>
      <c r="AB65" s="59">
        <v>2024</v>
      </c>
      <c r="AC65" s="59">
        <v>2025</v>
      </c>
      <c r="AD65" s="59">
        <v>2026</v>
      </c>
      <c r="AE65" s="59">
        <v>2027</v>
      </c>
      <c r="AF65" s="59">
        <v>2028</v>
      </c>
      <c r="AG65" s="59">
        <v>2029</v>
      </c>
      <c r="AH65" s="59">
        <v>2030</v>
      </c>
      <c r="AI65" s="59">
        <v>2031</v>
      </c>
      <c r="AJ65" s="59">
        <v>2032</v>
      </c>
      <c r="AK65" s="59">
        <v>2033</v>
      </c>
      <c r="AL65" s="59">
        <v>2034</v>
      </c>
      <c r="AM65" s="59">
        <v>2035</v>
      </c>
      <c r="AN65" s="59">
        <v>2036</v>
      </c>
      <c r="AO65" s="59">
        <v>2037</v>
      </c>
      <c r="AP65" s="59">
        <v>2038</v>
      </c>
      <c r="AQ65" s="59">
        <v>2039</v>
      </c>
      <c r="AR65" s="59">
        <v>2040</v>
      </c>
      <c r="AS65" s="59">
        <v>2041</v>
      </c>
      <c r="AT65" s="59">
        <v>2042</v>
      </c>
      <c r="AU65" s="59">
        <v>2043</v>
      </c>
      <c r="AV65" s="59">
        <v>2044</v>
      </c>
      <c r="AW65" s="59">
        <v>2045</v>
      </c>
      <c r="AX65" s="59">
        <v>2046</v>
      </c>
      <c r="AY65" s="59">
        <v>2047</v>
      </c>
      <c r="AZ65" s="59">
        <v>2048</v>
      </c>
      <c r="BA65" s="59">
        <v>2049</v>
      </c>
      <c r="BB65" s="59">
        <v>2050</v>
      </c>
      <c r="BC65" s="59">
        <v>2051</v>
      </c>
      <c r="BD65" s="59">
        <v>2052</v>
      </c>
      <c r="BE65" s="59">
        <v>2053</v>
      </c>
      <c r="BF65" s="59">
        <v>2054</v>
      </c>
      <c r="BG65" s="59">
        <v>2055</v>
      </c>
      <c r="BH65" s="59">
        <v>2056</v>
      </c>
      <c r="BI65" s="59">
        <v>2057</v>
      </c>
      <c r="BJ65" s="59">
        <v>2058</v>
      </c>
      <c r="BK65" s="59">
        <v>2059</v>
      </c>
      <c r="BL65" s="59">
        <v>2060</v>
      </c>
      <c r="BM65" s="59" t="s">
        <v>151</v>
      </c>
      <c r="BP65" s="59" t="s">
        <v>56</v>
      </c>
      <c r="BQ65" s="59">
        <v>2000</v>
      </c>
      <c r="BR65" s="59">
        <v>2001</v>
      </c>
      <c r="BS65" s="59">
        <v>2002</v>
      </c>
      <c r="BT65" s="59">
        <v>2003</v>
      </c>
      <c r="BU65" s="59">
        <v>2004</v>
      </c>
      <c r="BV65" s="59">
        <v>2005</v>
      </c>
      <c r="BW65" s="59">
        <v>2006</v>
      </c>
      <c r="BX65" s="59">
        <v>2007</v>
      </c>
      <c r="BY65" s="59">
        <v>2008</v>
      </c>
      <c r="BZ65" s="59">
        <v>2009</v>
      </c>
      <c r="CA65" s="59">
        <v>2010</v>
      </c>
      <c r="CB65" s="59">
        <v>2011</v>
      </c>
      <c r="CC65" s="59">
        <v>2012</v>
      </c>
      <c r="CD65" s="59">
        <v>2013</v>
      </c>
      <c r="CE65" s="59">
        <v>2014</v>
      </c>
      <c r="CF65" s="59">
        <v>2015</v>
      </c>
      <c r="CG65" s="59">
        <v>2016</v>
      </c>
      <c r="CH65" s="59">
        <v>2017</v>
      </c>
      <c r="CI65" s="59">
        <v>2018</v>
      </c>
      <c r="CJ65" s="59">
        <v>2019</v>
      </c>
      <c r="CK65" s="59">
        <v>2020</v>
      </c>
      <c r="CL65" s="59">
        <v>2021</v>
      </c>
      <c r="CM65" s="59">
        <v>2022</v>
      </c>
      <c r="CN65" s="59">
        <v>2023</v>
      </c>
      <c r="CO65" s="59">
        <v>2024</v>
      </c>
      <c r="CP65" s="59">
        <v>2025</v>
      </c>
      <c r="CQ65" s="59">
        <v>2026</v>
      </c>
      <c r="CR65" s="59">
        <v>2027</v>
      </c>
      <c r="CS65" s="59">
        <v>2028</v>
      </c>
      <c r="CT65" s="59">
        <v>2029</v>
      </c>
      <c r="CU65" s="59">
        <v>2030</v>
      </c>
      <c r="CV65" s="59">
        <v>2031</v>
      </c>
      <c r="CW65" s="59">
        <v>2032</v>
      </c>
      <c r="CX65" s="59">
        <v>2033</v>
      </c>
      <c r="CY65" s="59">
        <v>2034</v>
      </c>
      <c r="CZ65" s="59">
        <v>2035</v>
      </c>
      <c r="DA65" s="59">
        <v>2036</v>
      </c>
      <c r="DB65" s="59">
        <v>2037</v>
      </c>
      <c r="DC65" s="59">
        <v>2038</v>
      </c>
      <c r="DD65" s="59">
        <v>2039</v>
      </c>
      <c r="DE65" s="59">
        <v>2040</v>
      </c>
      <c r="DF65" s="59">
        <v>2041</v>
      </c>
      <c r="DG65" s="59">
        <v>2042</v>
      </c>
      <c r="DH65" s="59">
        <v>2043</v>
      </c>
      <c r="DI65" s="59">
        <v>2044</v>
      </c>
      <c r="DJ65" s="59">
        <v>2045</v>
      </c>
      <c r="DK65" s="59">
        <v>2046</v>
      </c>
      <c r="DL65" s="59">
        <v>2047</v>
      </c>
      <c r="DM65" s="59">
        <v>2048</v>
      </c>
      <c r="DN65" s="59">
        <v>2049</v>
      </c>
      <c r="DO65" s="59">
        <v>2050</v>
      </c>
      <c r="DP65" s="59">
        <v>2051</v>
      </c>
      <c r="DQ65" s="59">
        <v>2052</v>
      </c>
      <c r="DR65" s="59">
        <v>2053</v>
      </c>
      <c r="DS65" s="59">
        <v>2054</v>
      </c>
      <c r="DT65" s="59">
        <v>2055</v>
      </c>
      <c r="DU65" s="59">
        <v>2056</v>
      </c>
      <c r="DV65" s="59">
        <v>2057</v>
      </c>
      <c r="DW65" s="59">
        <v>2058</v>
      </c>
      <c r="DX65" s="59">
        <v>2059</v>
      </c>
      <c r="DY65" s="59">
        <v>2060</v>
      </c>
      <c r="DZ65" s="59" t="s">
        <v>152</v>
      </c>
    </row>
    <row r="66" spans="1:130">
      <c r="A66" s="53">
        <v>0</v>
      </c>
      <c r="B66" s="63">
        <f>B2</f>
        <v>0</v>
      </c>
      <c r="C66" s="53">
        <v>2000</v>
      </c>
      <c r="D66" s="64">
        <f>VLOOKUP($C$66,$D$3:$K$63,$A$68,0)*B66</f>
        <v>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54">
        <f>SUM(D66:BL66)</f>
        <v>0</v>
      </c>
      <c r="BP66" s="53">
        <v>2000</v>
      </c>
      <c r="BQ66" s="61" t="e">
        <f>D66/$BM66</f>
        <v>#DIV/0!</v>
      </c>
      <c r="BR66" s="61" t="e">
        <f t="shared" ref="BR66:CG81" si="7">E66/$BM66</f>
        <v>#DIV/0!</v>
      </c>
      <c r="BS66" s="61" t="e">
        <f t="shared" si="7"/>
        <v>#DIV/0!</v>
      </c>
      <c r="BT66" s="61" t="e">
        <f t="shared" si="7"/>
        <v>#DIV/0!</v>
      </c>
      <c r="BU66" s="61" t="e">
        <f t="shared" si="7"/>
        <v>#DIV/0!</v>
      </c>
      <c r="BV66" s="61" t="e">
        <f t="shared" si="7"/>
        <v>#DIV/0!</v>
      </c>
      <c r="BW66" s="61" t="e">
        <f t="shared" si="7"/>
        <v>#DIV/0!</v>
      </c>
      <c r="BX66" s="61" t="e">
        <f t="shared" si="7"/>
        <v>#DIV/0!</v>
      </c>
      <c r="BY66" s="61" t="e">
        <f t="shared" si="7"/>
        <v>#DIV/0!</v>
      </c>
      <c r="BZ66" s="61" t="e">
        <f t="shared" si="7"/>
        <v>#DIV/0!</v>
      </c>
      <c r="CA66" s="61" t="e">
        <f t="shared" si="7"/>
        <v>#DIV/0!</v>
      </c>
      <c r="CB66" s="61" t="e">
        <f t="shared" si="7"/>
        <v>#DIV/0!</v>
      </c>
      <c r="CC66" s="61" t="e">
        <f t="shared" si="7"/>
        <v>#DIV/0!</v>
      </c>
      <c r="CD66" s="61" t="e">
        <f t="shared" si="7"/>
        <v>#DIV/0!</v>
      </c>
      <c r="CE66" s="61" t="e">
        <f t="shared" si="7"/>
        <v>#DIV/0!</v>
      </c>
      <c r="CF66" s="61" t="e">
        <f t="shared" si="7"/>
        <v>#DIV/0!</v>
      </c>
      <c r="CG66" s="61" t="e">
        <f t="shared" si="7"/>
        <v>#DIV/0!</v>
      </c>
      <c r="CH66" s="61" t="e">
        <f t="shared" ref="CH66:CM81" si="8">U66/$BM66</f>
        <v>#DIV/0!</v>
      </c>
      <c r="CI66" s="61" t="e">
        <f t="shared" si="8"/>
        <v>#DIV/0!</v>
      </c>
      <c r="CJ66" s="61" t="e">
        <f t="shared" si="8"/>
        <v>#DIV/0!</v>
      </c>
      <c r="CK66" s="61" t="e">
        <f t="shared" si="8"/>
        <v>#DIV/0!</v>
      </c>
      <c r="CL66" s="61" t="e">
        <f t="shared" si="8"/>
        <v>#DIV/0!</v>
      </c>
      <c r="CM66" s="61" t="e">
        <f>Z66/$BM66</f>
        <v>#DIV/0!</v>
      </c>
      <c r="CN66" s="61" t="e">
        <f t="shared" ref="CN66:DC81" si="9">AA66/$BM66</f>
        <v>#DIV/0!</v>
      </c>
      <c r="CO66" s="61" t="e">
        <f t="shared" si="9"/>
        <v>#DIV/0!</v>
      </c>
      <c r="CP66" s="61" t="e">
        <f t="shared" si="9"/>
        <v>#DIV/0!</v>
      </c>
      <c r="CQ66" s="61" t="e">
        <f t="shared" si="9"/>
        <v>#DIV/0!</v>
      </c>
      <c r="CR66" s="61" t="e">
        <f t="shared" si="9"/>
        <v>#DIV/0!</v>
      </c>
      <c r="CS66" s="61" t="e">
        <f t="shared" si="9"/>
        <v>#DIV/0!</v>
      </c>
      <c r="CT66" s="61" t="e">
        <f t="shared" si="9"/>
        <v>#DIV/0!</v>
      </c>
      <c r="CU66" s="61" t="e">
        <f t="shared" si="9"/>
        <v>#DIV/0!</v>
      </c>
      <c r="CV66" s="61" t="e">
        <f t="shared" si="9"/>
        <v>#DIV/0!</v>
      </c>
      <c r="CW66" s="61" t="e">
        <f t="shared" si="9"/>
        <v>#DIV/0!</v>
      </c>
      <c r="CX66" s="61" t="e">
        <f t="shared" si="9"/>
        <v>#DIV/0!</v>
      </c>
      <c r="CY66" s="61" t="e">
        <f t="shared" si="9"/>
        <v>#DIV/0!</v>
      </c>
      <c r="CZ66" s="61" t="e">
        <f t="shared" si="9"/>
        <v>#DIV/0!</v>
      </c>
      <c r="DA66" s="61" t="e">
        <f t="shared" si="9"/>
        <v>#DIV/0!</v>
      </c>
      <c r="DB66" s="61" t="e">
        <f t="shared" si="9"/>
        <v>#DIV/0!</v>
      </c>
      <c r="DC66" s="61" t="e">
        <f t="shared" si="9"/>
        <v>#DIV/0!</v>
      </c>
      <c r="DD66" s="61" t="e">
        <f t="shared" ref="DD66:DS81" si="10">AQ66/$BM66</f>
        <v>#DIV/0!</v>
      </c>
      <c r="DE66" s="61" t="e">
        <f t="shared" si="10"/>
        <v>#DIV/0!</v>
      </c>
      <c r="DF66" s="61" t="e">
        <f t="shared" si="10"/>
        <v>#DIV/0!</v>
      </c>
      <c r="DG66" s="61" t="e">
        <f t="shared" si="10"/>
        <v>#DIV/0!</v>
      </c>
      <c r="DH66" s="61" t="e">
        <f t="shared" si="10"/>
        <v>#DIV/0!</v>
      </c>
      <c r="DI66" s="61" t="e">
        <f t="shared" si="10"/>
        <v>#DIV/0!</v>
      </c>
      <c r="DJ66" s="61" t="e">
        <f t="shared" si="10"/>
        <v>#DIV/0!</v>
      </c>
      <c r="DK66" s="61" t="e">
        <f t="shared" si="10"/>
        <v>#DIV/0!</v>
      </c>
      <c r="DL66" s="61" t="e">
        <f t="shared" si="10"/>
        <v>#DIV/0!</v>
      </c>
      <c r="DM66" s="61" t="e">
        <f t="shared" si="10"/>
        <v>#DIV/0!</v>
      </c>
      <c r="DN66" s="61" t="e">
        <f t="shared" si="10"/>
        <v>#DIV/0!</v>
      </c>
      <c r="DO66" s="61" t="e">
        <f t="shared" si="10"/>
        <v>#DIV/0!</v>
      </c>
      <c r="DP66" s="61" t="e">
        <f t="shared" si="10"/>
        <v>#DIV/0!</v>
      </c>
      <c r="DQ66" s="61" t="e">
        <f t="shared" si="10"/>
        <v>#DIV/0!</v>
      </c>
      <c r="DR66" s="61" t="e">
        <f t="shared" si="10"/>
        <v>#DIV/0!</v>
      </c>
      <c r="DS66" s="61" t="e">
        <f t="shared" si="10"/>
        <v>#DIV/0!</v>
      </c>
      <c r="DT66" s="61" t="e">
        <f t="shared" ref="DT66:DY81" si="11">BG66/$BM66</f>
        <v>#DIV/0!</v>
      </c>
      <c r="DU66" s="61" t="e">
        <f t="shared" si="11"/>
        <v>#DIV/0!</v>
      </c>
      <c r="DV66" s="61" t="e">
        <f t="shared" si="11"/>
        <v>#DIV/0!</v>
      </c>
      <c r="DW66" s="61" t="e">
        <f t="shared" si="11"/>
        <v>#DIV/0!</v>
      </c>
      <c r="DX66" s="61" t="e">
        <f t="shared" si="11"/>
        <v>#DIV/0!</v>
      </c>
      <c r="DY66" s="61" t="e">
        <f t="shared" si="11"/>
        <v>#DIV/0!</v>
      </c>
      <c r="DZ66" s="61" t="e">
        <f>SUM(BQ66:DY66)</f>
        <v>#DIV/0!</v>
      </c>
    </row>
    <row r="67" spans="1:130">
      <c r="A67" s="53">
        <v>1</v>
      </c>
      <c r="B67" s="63">
        <f t="shared" ref="B67:B86" si="12">B3</f>
        <v>7.69230769230769E-2</v>
      </c>
      <c r="C67" s="53">
        <v>2001</v>
      </c>
      <c r="D67" s="64">
        <f>VLOOKUP($C$66,$D$3:$K$63,$A$68,0)*(B67-B66)</f>
        <v>0</v>
      </c>
      <c r="E67" s="64">
        <f>VLOOKUP($C$67,$D$3:$K$63,$A$68,0)*B66</f>
        <v>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54">
        <f t="shared" ref="BM67:BM126" si="13">SUM(D67:BL67)</f>
        <v>0</v>
      </c>
      <c r="BP67" s="53">
        <v>2001</v>
      </c>
      <c r="BQ67" s="61" t="e">
        <f t="shared" ref="BQ67:CF96" si="14">D67/$BM67</f>
        <v>#DIV/0!</v>
      </c>
      <c r="BR67" s="61" t="e">
        <f t="shared" si="7"/>
        <v>#DIV/0!</v>
      </c>
      <c r="BS67" s="61" t="e">
        <f t="shared" si="7"/>
        <v>#DIV/0!</v>
      </c>
      <c r="BT67" s="61" t="e">
        <f t="shared" si="7"/>
        <v>#DIV/0!</v>
      </c>
      <c r="BU67" s="61" t="e">
        <f t="shared" si="7"/>
        <v>#DIV/0!</v>
      </c>
      <c r="BV67" s="61" t="e">
        <f t="shared" si="7"/>
        <v>#DIV/0!</v>
      </c>
      <c r="BW67" s="61" t="e">
        <f t="shared" si="7"/>
        <v>#DIV/0!</v>
      </c>
      <c r="BX67" s="61" t="e">
        <f t="shared" si="7"/>
        <v>#DIV/0!</v>
      </c>
      <c r="BY67" s="61" t="e">
        <f t="shared" si="7"/>
        <v>#DIV/0!</v>
      </c>
      <c r="BZ67" s="61" t="e">
        <f t="shared" si="7"/>
        <v>#DIV/0!</v>
      </c>
      <c r="CA67" s="61" t="e">
        <f t="shared" si="7"/>
        <v>#DIV/0!</v>
      </c>
      <c r="CB67" s="61" t="e">
        <f t="shared" si="7"/>
        <v>#DIV/0!</v>
      </c>
      <c r="CC67" s="61" t="e">
        <f t="shared" si="7"/>
        <v>#DIV/0!</v>
      </c>
      <c r="CD67" s="61" t="e">
        <f t="shared" si="7"/>
        <v>#DIV/0!</v>
      </c>
      <c r="CE67" s="61" t="e">
        <f t="shared" si="7"/>
        <v>#DIV/0!</v>
      </c>
      <c r="CF67" s="61" t="e">
        <f t="shared" si="7"/>
        <v>#DIV/0!</v>
      </c>
      <c r="CG67" s="61" t="e">
        <f t="shared" si="7"/>
        <v>#DIV/0!</v>
      </c>
      <c r="CH67" s="61" t="e">
        <f t="shared" si="8"/>
        <v>#DIV/0!</v>
      </c>
      <c r="CI67" s="61" t="e">
        <f t="shared" si="8"/>
        <v>#DIV/0!</v>
      </c>
      <c r="CJ67" s="61" t="e">
        <f t="shared" si="8"/>
        <v>#DIV/0!</v>
      </c>
      <c r="CK67" s="61" t="e">
        <f t="shared" si="8"/>
        <v>#DIV/0!</v>
      </c>
      <c r="CL67" s="61" t="e">
        <f t="shared" si="8"/>
        <v>#DIV/0!</v>
      </c>
      <c r="CM67" s="61" t="e">
        <f t="shared" si="8"/>
        <v>#DIV/0!</v>
      </c>
      <c r="CN67" s="61" t="e">
        <f t="shared" si="9"/>
        <v>#DIV/0!</v>
      </c>
      <c r="CO67" s="61" t="e">
        <f t="shared" si="9"/>
        <v>#DIV/0!</v>
      </c>
      <c r="CP67" s="61" t="e">
        <f t="shared" si="9"/>
        <v>#DIV/0!</v>
      </c>
      <c r="CQ67" s="61" t="e">
        <f t="shared" si="9"/>
        <v>#DIV/0!</v>
      </c>
      <c r="CR67" s="61" t="e">
        <f t="shared" si="9"/>
        <v>#DIV/0!</v>
      </c>
      <c r="CS67" s="61" t="e">
        <f t="shared" si="9"/>
        <v>#DIV/0!</v>
      </c>
      <c r="CT67" s="61" t="e">
        <f t="shared" si="9"/>
        <v>#DIV/0!</v>
      </c>
      <c r="CU67" s="61" t="e">
        <f t="shared" si="9"/>
        <v>#DIV/0!</v>
      </c>
      <c r="CV67" s="61" t="e">
        <f t="shared" si="9"/>
        <v>#DIV/0!</v>
      </c>
      <c r="CW67" s="61" t="e">
        <f t="shared" si="9"/>
        <v>#DIV/0!</v>
      </c>
      <c r="CX67" s="61" t="e">
        <f t="shared" si="9"/>
        <v>#DIV/0!</v>
      </c>
      <c r="CY67" s="61" t="e">
        <f t="shared" si="9"/>
        <v>#DIV/0!</v>
      </c>
      <c r="CZ67" s="61" t="e">
        <f t="shared" si="9"/>
        <v>#DIV/0!</v>
      </c>
      <c r="DA67" s="61" t="e">
        <f t="shared" si="9"/>
        <v>#DIV/0!</v>
      </c>
      <c r="DB67" s="61" t="e">
        <f t="shared" si="9"/>
        <v>#DIV/0!</v>
      </c>
      <c r="DC67" s="61" t="e">
        <f t="shared" si="9"/>
        <v>#DIV/0!</v>
      </c>
      <c r="DD67" s="61" t="e">
        <f t="shared" si="10"/>
        <v>#DIV/0!</v>
      </c>
      <c r="DE67" s="61" t="e">
        <f t="shared" si="10"/>
        <v>#DIV/0!</v>
      </c>
      <c r="DF67" s="61" t="e">
        <f t="shared" si="10"/>
        <v>#DIV/0!</v>
      </c>
      <c r="DG67" s="61" t="e">
        <f t="shared" si="10"/>
        <v>#DIV/0!</v>
      </c>
      <c r="DH67" s="61" t="e">
        <f t="shared" si="10"/>
        <v>#DIV/0!</v>
      </c>
      <c r="DI67" s="61" t="e">
        <f t="shared" si="10"/>
        <v>#DIV/0!</v>
      </c>
      <c r="DJ67" s="61" t="e">
        <f t="shared" si="10"/>
        <v>#DIV/0!</v>
      </c>
      <c r="DK67" s="61" t="e">
        <f t="shared" si="10"/>
        <v>#DIV/0!</v>
      </c>
      <c r="DL67" s="61" t="e">
        <f t="shared" si="10"/>
        <v>#DIV/0!</v>
      </c>
      <c r="DM67" s="61" t="e">
        <f t="shared" si="10"/>
        <v>#DIV/0!</v>
      </c>
      <c r="DN67" s="61" t="e">
        <f t="shared" si="10"/>
        <v>#DIV/0!</v>
      </c>
      <c r="DO67" s="61" t="e">
        <f t="shared" si="10"/>
        <v>#DIV/0!</v>
      </c>
      <c r="DP67" s="61" t="e">
        <f t="shared" si="10"/>
        <v>#DIV/0!</v>
      </c>
      <c r="DQ67" s="61" t="e">
        <f t="shared" si="10"/>
        <v>#DIV/0!</v>
      </c>
      <c r="DR67" s="61" t="e">
        <f t="shared" si="10"/>
        <v>#DIV/0!</v>
      </c>
      <c r="DS67" s="61" t="e">
        <f t="shared" si="10"/>
        <v>#DIV/0!</v>
      </c>
      <c r="DT67" s="61" t="e">
        <f t="shared" si="11"/>
        <v>#DIV/0!</v>
      </c>
      <c r="DU67" s="61" t="e">
        <f t="shared" si="11"/>
        <v>#DIV/0!</v>
      </c>
      <c r="DV67" s="61" t="e">
        <f t="shared" si="11"/>
        <v>#DIV/0!</v>
      </c>
      <c r="DW67" s="61" t="e">
        <f t="shared" si="11"/>
        <v>#DIV/0!</v>
      </c>
      <c r="DX67" s="61" t="e">
        <f t="shared" si="11"/>
        <v>#DIV/0!</v>
      </c>
      <c r="DY67" s="61" t="e">
        <f t="shared" si="11"/>
        <v>#DIV/0!</v>
      </c>
      <c r="DZ67" s="61" t="e">
        <f t="shared" ref="DZ67:DZ126" si="15">SUM(BQ67:DY67)</f>
        <v>#DIV/0!</v>
      </c>
    </row>
    <row r="68" spans="1:130">
      <c r="A68" s="53">
        <v>2</v>
      </c>
      <c r="B68" s="63">
        <f t="shared" si="12"/>
        <v>0.15384615384615399</v>
      </c>
      <c r="C68" s="53">
        <v>2002</v>
      </c>
      <c r="D68" s="64">
        <f t="shared" ref="D68:D86" si="16">VLOOKUP($C$66,$D$3:$K$63,$A$68,0)*(B68-B67)</f>
        <v>0</v>
      </c>
      <c r="E68" s="64">
        <f>VLOOKUP($C$67,$D$3:$K$63,$A$68,0)*(B67-B66)</f>
        <v>0</v>
      </c>
      <c r="F68" s="64">
        <f>VLOOKUP($C$68,$D$3:$K$63,$A$68,0)*B66</f>
        <v>0</v>
      </c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54">
        <f t="shared" si="13"/>
        <v>0</v>
      </c>
      <c r="BP68" s="53">
        <v>2002</v>
      </c>
      <c r="BQ68" s="61" t="e">
        <f t="shared" si="14"/>
        <v>#DIV/0!</v>
      </c>
      <c r="BR68" s="61" t="e">
        <f t="shared" si="7"/>
        <v>#DIV/0!</v>
      </c>
      <c r="BS68" s="61" t="e">
        <f t="shared" si="7"/>
        <v>#DIV/0!</v>
      </c>
      <c r="BT68" s="61" t="e">
        <f t="shared" si="7"/>
        <v>#DIV/0!</v>
      </c>
      <c r="BU68" s="61" t="e">
        <f t="shared" si="7"/>
        <v>#DIV/0!</v>
      </c>
      <c r="BV68" s="61" t="e">
        <f t="shared" si="7"/>
        <v>#DIV/0!</v>
      </c>
      <c r="BW68" s="61" t="e">
        <f t="shared" si="7"/>
        <v>#DIV/0!</v>
      </c>
      <c r="BX68" s="61" t="e">
        <f t="shared" si="7"/>
        <v>#DIV/0!</v>
      </c>
      <c r="BY68" s="61" t="e">
        <f t="shared" si="7"/>
        <v>#DIV/0!</v>
      </c>
      <c r="BZ68" s="61" t="e">
        <f t="shared" si="7"/>
        <v>#DIV/0!</v>
      </c>
      <c r="CA68" s="61" t="e">
        <f t="shared" si="7"/>
        <v>#DIV/0!</v>
      </c>
      <c r="CB68" s="61" t="e">
        <f t="shared" si="7"/>
        <v>#DIV/0!</v>
      </c>
      <c r="CC68" s="61" t="e">
        <f t="shared" si="7"/>
        <v>#DIV/0!</v>
      </c>
      <c r="CD68" s="61" t="e">
        <f t="shared" si="7"/>
        <v>#DIV/0!</v>
      </c>
      <c r="CE68" s="61" t="e">
        <f t="shared" si="7"/>
        <v>#DIV/0!</v>
      </c>
      <c r="CF68" s="61" t="e">
        <f t="shared" si="7"/>
        <v>#DIV/0!</v>
      </c>
      <c r="CG68" s="61" t="e">
        <f t="shared" si="7"/>
        <v>#DIV/0!</v>
      </c>
      <c r="CH68" s="61" t="e">
        <f t="shared" si="8"/>
        <v>#DIV/0!</v>
      </c>
      <c r="CI68" s="61" t="e">
        <f t="shared" si="8"/>
        <v>#DIV/0!</v>
      </c>
      <c r="CJ68" s="61" t="e">
        <f t="shared" si="8"/>
        <v>#DIV/0!</v>
      </c>
      <c r="CK68" s="61" t="e">
        <f t="shared" si="8"/>
        <v>#DIV/0!</v>
      </c>
      <c r="CL68" s="61" t="e">
        <f t="shared" si="8"/>
        <v>#DIV/0!</v>
      </c>
      <c r="CM68" s="61" t="e">
        <f t="shared" si="8"/>
        <v>#DIV/0!</v>
      </c>
      <c r="CN68" s="61" t="e">
        <f t="shared" si="9"/>
        <v>#DIV/0!</v>
      </c>
      <c r="CO68" s="61" t="e">
        <f t="shared" si="9"/>
        <v>#DIV/0!</v>
      </c>
      <c r="CP68" s="61" t="e">
        <f t="shared" si="9"/>
        <v>#DIV/0!</v>
      </c>
      <c r="CQ68" s="61" t="e">
        <f t="shared" si="9"/>
        <v>#DIV/0!</v>
      </c>
      <c r="CR68" s="61" t="e">
        <f t="shared" si="9"/>
        <v>#DIV/0!</v>
      </c>
      <c r="CS68" s="61" t="e">
        <f t="shared" si="9"/>
        <v>#DIV/0!</v>
      </c>
      <c r="CT68" s="61" t="e">
        <f t="shared" si="9"/>
        <v>#DIV/0!</v>
      </c>
      <c r="CU68" s="61" t="e">
        <f t="shared" si="9"/>
        <v>#DIV/0!</v>
      </c>
      <c r="CV68" s="61" t="e">
        <f t="shared" si="9"/>
        <v>#DIV/0!</v>
      </c>
      <c r="CW68" s="61" t="e">
        <f t="shared" si="9"/>
        <v>#DIV/0!</v>
      </c>
      <c r="CX68" s="61" t="e">
        <f t="shared" si="9"/>
        <v>#DIV/0!</v>
      </c>
      <c r="CY68" s="61" t="e">
        <f t="shared" si="9"/>
        <v>#DIV/0!</v>
      </c>
      <c r="CZ68" s="61" t="e">
        <f t="shared" si="9"/>
        <v>#DIV/0!</v>
      </c>
      <c r="DA68" s="61" t="e">
        <f t="shared" si="9"/>
        <v>#DIV/0!</v>
      </c>
      <c r="DB68" s="61" t="e">
        <f t="shared" si="9"/>
        <v>#DIV/0!</v>
      </c>
      <c r="DC68" s="61" t="e">
        <f t="shared" si="9"/>
        <v>#DIV/0!</v>
      </c>
      <c r="DD68" s="61" t="e">
        <f t="shared" si="10"/>
        <v>#DIV/0!</v>
      </c>
      <c r="DE68" s="61" t="e">
        <f t="shared" si="10"/>
        <v>#DIV/0!</v>
      </c>
      <c r="DF68" s="61" t="e">
        <f t="shared" si="10"/>
        <v>#DIV/0!</v>
      </c>
      <c r="DG68" s="61" t="e">
        <f t="shared" si="10"/>
        <v>#DIV/0!</v>
      </c>
      <c r="DH68" s="61" t="e">
        <f t="shared" si="10"/>
        <v>#DIV/0!</v>
      </c>
      <c r="DI68" s="61" t="e">
        <f t="shared" si="10"/>
        <v>#DIV/0!</v>
      </c>
      <c r="DJ68" s="61" t="e">
        <f t="shared" si="10"/>
        <v>#DIV/0!</v>
      </c>
      <c r="DK68" s="61" t="e">
        <f t="shared" si="10"/>
        <v>#DIV/0!</v>
      </c>
      <c r="DL68" s="61" t="e">
        <f t="shared" si="10"/>
        <v>#DIV/0!</v>
      </c>
      <c r="DM68" s="61" t="e">
        <f t="shared" si="10"/>
        <v>#DIV/0!</v>
      </c>
      <c r="DN68" s="61" t="e">
        <f t="shared" si="10"/>
        <v>#DIV/0!</v>
      </c>
      <c r="DO68" s="61" t="e">
        <f t="shared" si="10"/>
        <v>#DIV/0!</v>
      </c>
      <c r="DP68" s="61" t="e">
        <f t="shared" si="10"/>
        <v>#DIV/0!</v>
      </c>
      <c r="DQ68" s="61" t="e">
        <f t="shared" si="10"/>
        <v>#DIV/0!</v>
      </c>
      <c r="DR68" s="61" t="e">
        <f t="shared" si="10"/>
        <v>#DIV/0!</v>
      </c>
      <c r="DS68" s="61" t="e">
        <f t="shared" si="10"/>
        <v>#DIV/0!</v>
      </c>
      <c r="DT68" s="61" t="e">
        <f t="shared" si="11"/>
        <v>#DIV/0!</v>
      </c>
      <c r="DU68" s="61" t="e">
        <f t="shared" si="11"/>
        <v>#DIV/0!</v>
      </c>
      <c r="DV68" s="61" t="e">
        <f t="shared" si="11"/>
        <v>#DIV/0!</v>
      </c>
      <c r="DW68" s="61" t="e">
        <f t="shared" si="11"/>
        <v>#DIV/0!</v>
      </c>
      <c r="DX68" s="61" t="e">
        <f t="shared" si="11"/>
        <v>#DIV/0!</v>
      </c>
      <c r="DY68" s="61" t="e">
        <f t="shared" si="11"/>
        <v>#DIV/0!</v>
      </c>
      <c r="DZ68" s="61" t="e">
        <f t="shared" si="15"/>
        <v>#DIV/0!</v>
      </c>
    </row>
    <row r="69" spans="1:130">
      <c r="A69" s="53">
        <v>3</v>
      </c>
      <c r="B69" s="63">
        <f t="shared" si="12"/>
        <v>0.230769230769231</v>
      </c>
      <c r="C69" s="53">
        <v>2003</v>
      </c>
      <c r="D69" s="64">
        <f t="shared" si="16"/>
        <v>0</v>
      </c>
      <c r="E69" s="64">
        <f t="shared" ref="E69:E87" si="17">VLOOKUP($C$67,$D$3:$K$63,$A$68,0)*(B68-B67)</f>
        <v>0</v>
      </c>
      <c r="F69" s="64">
        <f>VLOOKUP($C$68,$D$3:$K$63,$A$68,0)*(B67-B66)</f>
        <v>0</v>
      </c>
      <c r="G69" s="64">
        <f>VLOOKUP($C$69,$D$3:$K$63,$A$68,0)*B66</f>
        <v>0</v>
      </c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54">
        <f t="shared" si="13"/>
        <v>0</v>
      </c>
      <c r="BP69" s="53">
        <v>2003</v>
      </c>
      <c r="BQ69" s="61" t="e">
        <f t="shared" si="14"/>
        <v>#DIV/0!</v>
      </c>
      <c r="BR69" s="61" t="e">
        <f t="shared" si="7"/>
        <v>#DIV/0!</v>
      </c>
      <c r="BS69" s="61" t="e">
        <f t="shared" si="7"/>
        <v>#DIV/0!</v>
      </c>
      <c r="BT69" s="61" t="e">
        <f t="shared" si="7"/>
        <v>#DIV/0!</v>
      </c>
      <c r="BU69" s="61" t="e">
        <f t="shared" si="7"/>
        <v>#DIV/0!</v>
      </c>
      <c r="BV69" s="61" t="e">
        <f t="shared" si="7"/>
        <v>#DIV/0!</v>
      </c>
      <c r="BW69" s="61" t="e">
        <f t="shared" si="7"/>
        <v>#DIV/0!</v>
      </c>
      <c r="BX69" s="61" t="e">
        <f t="shared" si="7"/>
        <v>#DIV/0!</v>
      </c>
      <c r="BY69" s="61" t="e">
        <f t="shared" si="7"/>
        <v>#DIV/0!</v>
      </c>
      <c r="BZ69" s="61" t="e">
        <f t="shared" si="7"/>
        <v>#DIV/0!</v>
      </c>
      <c r="CA69" s="61" t="e">
        <f t="shared" si="7"/>
        <v>#DIV/0!</v>
      </c>
      <c r="CB69" s="61" t="e">
        <f t="shared" si="7"/>
        <v>#DIV/0!</v>
      </c>
      <c r="CC69" s="61" t="e">
        <f t="shared" si="7"/>
        <v>#DIV/0!</v>
      </c>
      <c r="CD69" s="61" t="e">
        <f t="shared" si="7"/>
        <v>#DIV/0!</v>
      </c>
      <c r="CE69" s="61" t="e">
        <f t="shared" si="7"/>
        <v>#DIV/0!</v>
      </c>
      <c r="CF69" s="61" t="e">
        <f t="shared" si="7"/>
        <v>#DIV/0!</v>
      </c>
      <c r="CG69" s="61" t="e">
        <f t="shared" si="7"/>
        <v>#DIV/0!</v>
      </c>
      <c r="CH69" s="61" t="e">
        <f t="shared" si="8"/>
        <v>#DIV/0!</v>
      </c>
      <c r="CI69" s="61" t="e">
        <f t="shared" si="8"/>
        <v>#DIV/0!</v>
      </c>
      <c r="CJ69" s="61" t="e">
        <f t="shared" si="8"/>
        <v>#DIV/0!</v>
      </c>
      <c r="CK69" s="61" t="e">
        <f t="shared" si="8"/>
        <v>#DIV/0!</v>
      </c>
      <c r="CL69" s="61" t="e">
        <f t="shared" si="8"/>
        <v>#DIV/0!</v>
      </c>
      <c r="CM69" s="61" t="e">
        <f t="shared" si="8"/>
        <v>#DIV/0!</v>
      </c>
      <c r="CN69" s="61" t="e">
        <f t="shared" si="9"/>
        <v>#DIV/0!</v>
      </c>
      <c r="CO69" s="61" t="e">
        <f t="shared" si="9"/>
        <v>#DIV/0!</v>
      </c>
      <c r="CP69" s="61" t="e">
        <f t="shared" si="9"/>
        <v>#DIV/0!</v>
      </c>
      <c r="CQ69" s="61" t="e">
        <f t="shared" si="9"/>
        <v>#DIV/0!</v>
      </c>
      <c r="CR69" s="61" t="e">
        <f t="shared" si="9"/>
        <v>#DIV/0!</v>
      </c>
      <c r="CS69" s="61" t="e">
        <f t="shared" si="9"/>
        <v>#DIV/0!</v>
      </c>
      <c r="CT69" s="61" t="e">
        <f t="shared" si="9"/>
        <v>#DIV/0!</v>
      </c>
      <c r="CU69" s="61" t="e">
        <f t="shared" si="9"/>
        <v>#DIV/0!</v>
      </c>
      <c r="CV69" s="61" t="e">
        <f t="shared" si="9"/>
        <v>#DIV/0!</v>
      </c>
      <c r="CW69" s="61" t="e">
        <f t="shared" si="9"/>
        <v>#DIV/0!</v>
      </c>
      <c r="CX69" s="61" t="e">
        <f t="shared" si="9"/>
        <v>#DIV/0!</v>
      </c>
      <c r="CY69" s="61" t="e">
        <f t="shared" si="9"/>
        <v>#DIV/0!</v>
      </c>
      <c r="CZ69" s="61" t="e">
        <f t="shared" si="9"/>
        <v>#DIV/0!</v>
      </c>
      <c r="DA69" s="61" t="e">
        <f t="shared" si="9"/>
        <v>#DIV/0!</v>
      </c>
      <c r="DB69" s="61" t="e">
        <f t="shared" si="9"/>
        <v>#DIV/0!</v>
      </c>
      <c r="DC69" s="61" t="e">
        <f t="shared" si="9"/>
        <v>#DIV/0!</v>
      </c>
      <c r="DD69" s="61" t="e">
        <f t="shared" si="10"/>
        <v>#DIV/0!</v>
      </c>
      <c r="DE69" s="61" t="e">
        <f t="shared" si="10"/>
        <v>#DIV/0!</v>
      </c>
      <c r="DF69" s="61" t="e">
        <f t="shared" si="10"/>
        <v>#DIV/0!</v>
      </c>
      <c r="DG69" s="61" t="e">
        <f t="shared" si="10"/>
        <v>#DIV/0!</v>
      </c>
      <c r="DH69" s="61" t="e">
        <f t="shared" si="10"/>
        <v>#DIV/0!</v>
      </c>
      <c r="DI69" s="61" t="e">
        <f t="shared" si="10"/>
        <v>#DIV/0!</v>
      </c>
      <c r="DJ69" s="61" t="e">
        <f t="shared" si="10"/>
        <v>#DIV/0!</v>
      </c>
      <c r="DK69" s="61" t="e">
        <f t="shared" si="10"/>
        <v>#DIV/0!</v>
      </c>
      <c r="DL69" s="61" t="e">
        <f t="shared" si="10"/>
        <v>#DIV/0!</v>
      </c>
      <c r="DM69" s="61" t="e">
        <f t="shared" si="10"/>
        <v>#DIV/0!</v>
      </c>
      <c r="DN69" s="61" t="e">
        <f t="shared" si="10"/>
        <v>#DIV/0!</v>
      </c>
      <c r="DO69" s="61" t="e">
        <f t="shared" si="10"/>
        <v>#DIV/0!</v>
      </c>
      <c r="DP69" s="61" t="e">
        <f t="shared" si="10"/>
        <v>#DIV/0!</v>
      </c>
      <c r="DQ69" s="61" t="e">
        <f t="shared" si="10"/>
        <v>#DIV/0!</v>
      </c>
      <c r="DR69" s="61" t="e">
        <f t="shared" si="10"/>
        <v>#DIV/0!</v>
      </c>
      <c r="DS69" s="61" t="e">
        <f t="shared" si="10"/>
        <v>#DIV/0!</v>
      </c>
      <c r="DT69" s="61" t="e">
        <f t="shared" si="11"/>
        <v>#DIV/0!</v>
      </c>
      <c r="DU69" s="61" t="e">
        <f t="shared" si="11"/>
        <v>#DIV/0!</v>
      </c>
      <c r="DV69" s="61" t="e">
        <f t="shared" si="11"/>
        <v>#DIV/0!</v>
      </c>
      <c r="DW69" s="61" t="e">
        <f t="shared" si="11"/>
        <v>#DIV/0!</v>
      </c>
      <c r="DX69" s="61" t="e">
        <f t="shared" si="11"/>
        <v>#DIV/0!</v>
      </c>
      <c r="DY69" s="61" t="e">
        <f t="shared" si="11"/>
        <v>#DIV/0!</v>
      </c>
      <c r="DZ69" s="61" t="e">
        <f t="shared" si="15"/>
        <v>#DIV/0!</v>
      </c>
    </row>
    <row r="70" spans="1:130">
      <c r="A70" s="53">
        <v>4</v>
      </c>
      <c r="B70" s="63">
        <f t="shared" si="12"/>
        <v>0.30769230769230699</v>
      </c>
      <c r="C70" s="53">
        <v>2004</v>
      </c>
      <c r="D70" s="64">
        <f t="shared" si="16"/>
        <v>0</v>
      </c>
      <c r="E70" s="64">
        <f t="shared" si="17"/>
        <v>0</v>
      </c>
      <c r="F70" s="64">
        <f t="shared" ref="F70:F88" si="18">VLOOKUP($C$68,$D$3:$K$63,$A$68,0)*(B68-B67)</f>
        <v>0</v>
      </c>
      <c r="G70" s="64">
        <f>VLOOKUP($C$69,$D$3:$K$63,$A$68,0)*(B67-B66)</f>
        <v>0</v>
      </c>
      <c r="H70" s="64">
        <f>VLOOKUP($C$70,$D$3:$K$63,$A$68,0)*B66</f>
        <v>0</v>
      </c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54">
        <f t="shared" si="13"/>
        <v>0</v>
      </c>
      <c r="BP70" s="53">
        <v>2004</v>
      </c>
      <c r="BQ70" s="61" t="e">
        <f t="shared" si="14"/>
        <v>#DIV/0!</v>
      </c>
      <c r="BR70" s="61" t="e">
        <f t="shared" si="7"/>
        <v>#DIV/0!</v>
      </c>
      <c r="BS70" s="61" t="e">
        <f t="shared" si="7"/>
        <v>#DIV/0!</v>
      </c>
      <c r="BT70" s="61" t="e">
        <f t="shared" si="7"/>
        <v>#DIV/0!</v>
      </c>
      <c r="BU70" s="61" t="e">
        <f t="shared" si="7"/>
        <v>#DIV/0!</v>
      </c>
      <c r="BV70" s="61" t="e">
        <f t="shared" si="7"/>
        <v>#DIV/0!</v>
      </c>
      <c r="BW70" s="61" t="e">
        <f t="shared" si="7"/>
        <v>#DIV/0!</v>
      </c>
      <c r="BX70" s="61" t="e">
        <f t="shared" si="7"/>
        <v>#DIV/0!</v>
      </c>
      <c r="BY70" s="61" t="e">
        <f t="shared" si="7"/>
        <v>#DIV/0!</v>
      </c>
      <c r="BZ70" s="61" t="e">
        <f t="shared" si="7"/>
        <v>#DIV/0!</v>
      </c>
      <c r="CA70" s="61" t="e">
        <f t="shared" si="7"/>
        <v>#DIV/0!</v>
      </c>
      <c r="CB70" s="61" t="e">
        <f t="shared" si="7"/>
        <v>#DIV/0!</v>
      </c>
      <c r="CC70" s="61" t="e">
        <f t="shared" si="7"/>
        <v>#DIV/0!</v>
      </c>
      <c r="CD70" s="61" t="e">
        <f t="shared" si="7"/>
        <v>#DIV/0!</v>
      </c>
      <c r="CE70" s="61" t="e">
        <f t="shared" si="7"/>
        <v>#DIV/0!</v>
      </c>
      <c r="CF70" s="61" t="e">
        <f t="shared" si="7"/>
        <v>#DIV/0!</v>
      </c>
      <c r="CG70" s="61" t="e">
        <f t="shared" si="7"/>
        <v>#DIV/0!</v>
      </c>
      <c r="CH70" s="61" t="e">
        <f t="shared" si="8"/>
        <v>#DIV/0!</v>
      </c>
      <c r="CI70" s="61" t="e">
        <f t="shared" si="8"/>
        <v>#DIV/0!</v>
      </c>
      <c r="CJ70" s="61" t="e">
        <f t="shared" si="8"/>
        <v>#DIV/0!</v>
      </c>
      <c r="CK70" s="61" t="e">
        <f t="shared" si="8"/>
        <v>#DIV/0!</v>
      </c>
      <c r="CL70" s="61" t="e">
        <f t="shared" si="8"/>
        <v>#DIV/0!</v>
      </c>
      <c r="CM70" s="61" t="e">
        <f t="shared" si="8"/>
        <v>#DIV/0!</v>
      </c>
      <c r="CN70" s="61" t="e">
        <f t="shared" si="9"/>
        <v>#DIV/0!</v>
      </c>
      <c r="CO70" s="61" t="e">
        <f t="shared" si="9"/>
        <v>#DIV/0!</v>
      </c>
      <c r="CP70" s="61" t="e">
        <f t="shared" si="9"/>
        <v>#DIV/0!</v>
      </c>
      <c r="CQ70" s="61" t="e">
        <f t="shared" si="9"/>
        <v>#DIV/0!</v>
      </c>
      <c r="CR70" s="61" t="e">
        <f t="shared" si="9"/>
        <v>#DIV/0!</v>
      </c>
      <c r="CS70" s="61" t="e">
        <f t="shared" si="9"/>
        <v>#DIV/0!</v>
      </c>
      <c r="CT70" s="61" t="e">
        <f t="shared" si="9"/>
        <v>#DIV/0!</v>
      </c>
      <c r="CU70" s="61" t="e">
        <f t="shared" si="9"/>
        <v>#DIV/0!</v>
      </c>
      <c r="CV70" s="61" t="e">
        <f t="shared" si="9"/>
        <v>#DIV/0!</v>
      </c>
      <c r="CW70" s="61" t="e">
        <f t="shared" si="9"/>
        <v>#DIV/0!</v>
      </c>
      <c r="CX70" s="61" t="e">
        <f t="shared" si="9"/>
        <v>#DIV/0!</v>
      </c>
      <c r="CY70" s="61" t="e">
        <f t="shared" si="9"/>
        <v>#DIV/0!</v>
      </c>
      <c r="CZ70" s="61" t="e">
        <f t="shared" si="9"/>
        <v>#DIV/0!</v>
      </c>
      <c r="DA70" s="61" t="e">
        <f t="shared" si="9"/>
        <v>#DIV/0!</v>
      </c>
      <c r="DB70" s="61" t="e">
        <f t="shared" si="9"/>
        <v>#DIV/0!</v>
      </c>
      <c r="DC70" s="61" t="e">
        <f t="shared" si="9"/>
        <v>#DIV/0!</v>
      </c>
      <c r="DD70" s="61" t="e">
        <f t="shared" si="10"/>
        <v>#DIV/0!</v>
      </c>
      <c r="DE70" s="61" t="e">
        <f t="shared" si="10"/>
        <v>#DIV/0!</v>
      </c>
      <c r="DF70" s="61" t="e">
        <f t="shared" si="10"/>
        <v>#DIV/0!</v>
      </c>
      <c r="DG70" s="61" t="e">
        <f t="shared" si="10"/>
        <v>#DIV/0!</v>
      </c>
      <c r="DH70" s="61" t="e">
        <f t="shared" si="10"/>
        <v>#DIV/0!</v>
      </c>
      <c r="DI70" s="61" t="e">
        <f t="shared" si="10"/>
        <v>#DIV/0!</v>
      </c>
      <c r="DJ70" s="61" t="e">
        <f t="shared" si="10"/>
        <v>#DIV/0!</v>
      </c>
      <c r="DK70" s="61" t="e">
        <f t="shared" si="10"/>
        <v>#DIV/0!</v>
      </c>
      <c r="DL70" s="61" t="e">
        <f t="shared" si="10"/>
        <v>#DIV/0!</v>
      </c>
      <c r="DM70" s="61" t="e">
        <f t="shared" si="10"/>
        <v>#DIV/0!</v>
      </c>
      <c r="DN70" s="61" t="e">
        <f t="shared" si="10"/>
        <v>#DIV/0!</v>
      </c>
      <c r="DO70" s="61" t="e">
        <f t="shared" si="10"/>
        <v>#DIV/0!</v>
      </c>
      <c r="DP70" s="61" t="e">
        <f t="shared" si="10"/>
        <v>#DIV/0!</v>
      </c>
      <c r="DQ70" s="61" t="e">
        <f t="shared" si="10"/>
        <v>#DIV/0!</v>
      </c>
      <c r="DR70" s="61" t="e">
        <f t="shared" si="10"/>
        <v>#DIV/0!</v>
      </c>
      <c r="DS70" s="61" t="e">
        <f t="shared" si="10"/>
        <v>#DIV/0!</v>
      </c>
      <c r="DT70" s="61" t="e">
        <f t="shared" si="11"/>
        <v>#DIV/0!</v>
      </c>
      <c r="DU70" s="61" t="e">
        <f t="shared" si="11"/>
        <v>#DIV/0!</v>
      </c>
      <c r="DV70" s="61" t="e">
        <f t="shared" si="11"/>
        <v>#DIV/0!</v>
      </c>
      <c r="DW70" s="61" t="e">
        <f t="shared" si="11"/>
        <v>#DIV/0!</v>
      </c>
      <c r="DX70" s="61" t="e">
        <f t="shared" si="11"/>
        <v>#DIV/0!</v>
      </c>
      <c r="DY70" s="61" t="e">
        <f t="shared" si="11"/>
        <v>#DIV/0!</v>
      </c>
      <c r="DZ70" s="61" t="e">
        <f t="shared" si="15"/>
        <v>#DIV/0!</v>
      </c>
    </row>
    <row r="71" spans="1:130">
      <c r="A71" s="53">
        <v>5</v>
      </c>
      <c r="B71" s="63">
        <f t="shared" si="12"/>
        <v>0.38461538461538403</v>
      </c>
      <c r="C71" s="53">
        <v>2005</v>
      </c>
      <c r="D71" s="64">
        <f t="shared" si="16"/>
        <v>0</v>
      </c>
      <c r="E71" s="64">
        <f t="shared" si="17"/>
        <v>0</v>
      </c>
      <c r="F71" s="64">
        <f t="shared" si="18"/>
        <v>0</v>
      </c>
      <c r="G71" s="64">
        <f t="shared" ref="G71:G89" si="19">VLOOKUP($C$69,$D$3:$K$63,$A$68,0)*(B68-B67)</f>
        <v>0</v>
      </c>
      <c r="H71" s="64">
        <f>VLOOKUP($C$70,$D$3:$K$63,$A$68,0)*(B67-B66)</f>
        <v>0</v>
      </c>
      <c r="I71" s="64">
        <f>VLOOKUP($C$71,$D$3:$K$63,$A$68,0)*B66</f>
        <v>0</v>
      </c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54">
        <f t="shared" si="13"/>
        <v>0</v>
      </c>
      <c r="BP71" s="53">
        <v>2005</v>
      </c>
      <c r="BQ71" s="61" t="e">
        <f t="shared" si="14"/>
        <v>#DIV/0!</v>
      </c>
      <c r="BR71" s="61" t="e">
        <f t="shared" si="7"/>
        <v>#DIV/0!</v>
      </c>
      <c r="BS71" s="61" t="e">
        <f t="shared" si="7"/>
        <v>#DIV/0!</v>
      </c>
      <c r="BT71" s="61" t="e">
        <f t="shared" si="7"/>
        <v>#DIV/0!</v>
      </c>
      <c r="BU71" s="61" t="e">
        <f t="shared" si="7"/>
        <v>#DIV/0!</v>
      </c>
      <c r="BV71" s="61" t="e">
        <f t="shared" si="7"/>
        <v>#DIV/0!</v>
      </c>
      <c r="BW71" s="61" t="e">
        <f t="shared" si="7"/>
        <v>#DIV/0!</v>
      </c>
      <c r="BX71" s="61" t="e">
        <f t="shared" si="7"/>
        <v>#DIV/0!</v>
      </c>
      <c r="BY71" s="61" t="e">
        <f t="shared" si="7"/>
        <v>#DIV/0!</v>
      </c>
      <c r="BZ71" s="61" t="e">
        <f t="shared" si="7"/>
        <v>#DIV/0!</v>
      </c>
      <c r="CA71" s="61" t="e">
        <f t="shared" si="7"/>
        <v>#DIV/0!</v>
      </c>
      <c r="CB71" s="61" t="e">
        <f t="shared" si="7"/>
        <v>#DIV/0!</v>
      </c>
      <c r="CC71" s="61" t="e">
        <f t="shared" si="7"/>
        <v>#DIV/0!</v>
      </c>
      <c r="CD71" s="61" t="e">
        <f t="shared" si="7"/>
        <v>#DIV/0!</v>
      </c>
      <c r="CE71" s="61" t="e">
        <f t="shared" si="7"/>
        <v>#DIV/0!</v>
      </c>
      <c r="CF71" s="61" t="e">
        <f t="shared" si="7"/>
        <v>#DIV/0!</v>
      </c>
      <c r="CG71" s="61" t="e">
        <f t="shared" si="7"/>
        <v>#DIV/0!</v>
      </c>
      <c r="CH71" s="61" t="e">
        <f t="shared" si="8"/>
        <v>#DIV/0!</v>
      </c>
      <c r="CI71" s="61" t="e">
        <f t="shared" si="8"/>
        <v>#DIV/0!</v>
      </c>
      <c r="CJ71" s="61" t="e">
        <f t="shared" si="8"/>
        <v>#DIV/0!</v>
      </c>
      <c r="CK71" s="61" t="e">
        <f t="shared" si="8"/>
        <v>#DIV/0!</v>
      </c>
      <c r="CL71" s="61" t="e">
        <f t="shared" si="8"/>
        <v>#DIV/0!</v>
      </c>
      <c r="CM71" s="61" t="e">
        <f t="shared" si="8"/>
        <v>#DIV/0!</v>
      </c>
      <c r="CN71" s="61" t="e">
        <f t="shared" si="9"/>
        <v>#DIV/0!</v>
      </c>
      <c r="CO71" s="61" t="e">
        <f t="shared" si="9"/>
        <v>#DIV/0!</v>
      </c>
      <c r="CP71" s="61" t="e">
        <f t="shared" si="9"/>
        <v>#DIV/0!</v>
      </c>
      <c r="CQ71" s="61" t="e">
        <f t="shared" si="9"/>
        <v>#DIV/0!</v>
      </c>
      <c r="CR71" s="61" t="e">
        <f t="shared" si="9"/>
        <v>#DIV/0!</v>
      </c>
      <c r="CS71" s="61" t="e">
        <f t="shared" si="9"/>
        <v>#DIV/0!</v>
      </c>
      <c r="CT71" s="61" t="e">
        <f t="shared" si="9"/>
        <v>#DIV/0!</v>
      </c>
      <c r="CU71" s="61" t="e">
        <f t="shared" si="9"/>
        <v>#DIV/0!</v>
      </c>
      <c r="CV71" s="61" t="e">
        <f t="shared" si="9"/>
        <v>#DIV/0!</v>
      </c>
      <c r="CW71" s="61" t="e">
        <f t="shared" si="9"/>
        <v>#DIV/0!</v>
      </c>
      <c r="CX71" s="61" t="e">
        <f t="shared" si="9"/>
        <v>#DIV/0!</v>
      </c>
      <c r="CY71" s="61" t="e">
        <f t="shared" si="9"/>
        <v>#DIV/0!</v>
      </c>
      <c r="CZ71" s="61" t="e">
        <f t="shared" si="9"/>
        <v>#DIV/0!</v>
      </c>
      <c r="DA71" s="61" t="e">
        <f t="shared" si="9"/>
        <v>#DIV/0!</v>
      </c>
      <c r="DB71" s="61" t="e">
        <f t="shared" si="9"/>
        <v>#DIV/0!</v>
      </c>
      <c r="DC71" s="61" t="e">
        <f t="shared" si="9"/>
        <v>#DIV/0!</v>
      </c>
      <c r="DD71" s="61" t="e">
        <f t="shared" si="10"/>
        <v>#DIV/0!</v>
      </c>
      <c r="DE71" s="61" t="e">
        <f t="shared" si="10"/>
        <v>#DIV/0!</v>
      </c>
      <c r="DF71" s="61" t="e">
        <f t="shared" si="10"/>
        <v>#DIV/0!</v>
      </c>
      <c r="DG71" s="61" t="e">
        <f t="shared" si="10"/>
        <v>#DIV/0!</v>
      </c>
      <c r="DH71" s="61" t="e">
        <f t="shared" si="10"/>
        <v>#DIV/0!</v>
      </c>
      <c r="DI71" s="61" t="e">
        <f t="shared" si="10"/>
        <v>#DIV/0!</v>
      </c>
      <c r="DJ71" s="61" t="e">
        <f t="shared" si="10"/>
        <v>#DIV/0!</v>
      </c>
      <c r="DK71" s="61" t="e">
        <f t="shared" si="10"/>
        <v>#DIV/0!</v>
      </c>
      <c r="DL71" s="61" t="e">
        <f t="shared" si="10"/>
        <v>#DIV/0!</v>
      </c>
      <c r="DM71" s="61" t="e">
        <f t="shared" si="10"/>
        <v>#DIV/0!</v>
      </c>
      <c r="DN71" s="61" t="e">
        <f t="shared" si="10"/>
        <v>#DIV/0!</v>
      </c>
      <c r="DO71" s="61" t="e">
        <f t="shared" si="10"/>
        <v>#DIV/0!</v>
      </c>
      <c r="DP71" s="61" t="e">
        <f t="shared" si="10"/>
        <v>#DIV/0!</v>
      </c>
      <c r="DQ71" s="61" t="e">
        <f t="shared" si="10"/>
        <v>#DIV/0!</v>
      </c>
      <c r="DR71" s="61" t="e">
        <f t="shared" si="10"/>
        <v>#DIV/0!</v>
      </c>
      <c r="DS71" s="61" t="e">
        <f t="shared" si="10"/>
        <v>#DIV/0!</v>
      </c>
      <c r="DT71" s="61" t="e">
        <f t="shared" si="11"/>
        <v>#DIV/0!</v>
      </c>
      <c r="DU71" s="61" t="e">
        <f t="shared" si="11"/>
        <v>#DIV/0!</v>
      </c>
      <c r="DV71" s="61" t="e">
        <f t="shared" si="11"/>
        <v>#DIV/0!</v>
      </c>
      <c r="DW71" s="61" t="e">
        <f t="shared" si="11"/>
        <v>#DIV/0!</v>
      </c>
      <c r="DX71" s="61" t="e">
        <f t="shared" si="11"/>
        <v>#DIV/0!</v>
      </c>
      <c r="DY71" s="61" t="e">
        <f t="shared" si="11"/>
        <v>#DIV/0!</v>
      </c>
      <c r="DZ71" s="61" t="e">
        <f t="shared" si="15"/>
        <v>#DIV/0!</v>
      </c>
    </row>
    <row r="72" spans="1:130">
      <c r="A72" s="53">
        <v>6</v>
      </c>
      <c r="B72" s="63">
        <f t="shared" si="12"/>
        <v>0.46153846153846101</v>
      </c>
      <c r="C72" s="53">
        <v>2006</v>
      </c>
      <c r="D72" s="64">
        <f t="shared" si="16"/>
        <v>0</v>
      </c>
      <c r="E72" s="64">
        <f t="shared" si="17"/>
        <v>0</v>
      </c>
      <c r="F72" s="64">
        <f t="shared" si="18"/>
        <v>0</v>
      </c>
      <c r="G72" s="64">
        <f t="shared" si="19"/>
        <v>0</v>
      </c>
      <c r="H72" s="64">
        <f t="shared" ref="H72:H90" si="20">VLOOKUP($C$70,$D$3:$K$63,$A$68,0)*(B68-B67)</f>
        <v>0</v>
      </c>
      <c r="I72" s="64">
        <f>VLOOKUP($C$71,$D$3:$K$63,$A$68,0)*(B67-B66)</f>
        <v>0</v>
      </c>
      <c r="J72" s="64">
        <f>VLOOKUP($C$72,$D$3:$K$63,$A$68,0)*B66</f>
        <v>0</v>
      </c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54">
        <f t="shared" si="13"/>
        <v>0</v>
      </c>
      <c r="BP72" s="53">
        <v>2006</v>
      </c>
      <c r="BQ72" s="61" t="e">
        <f t="shared" si="14"/>
        <v>#DIV/0!</v>
      </c>
      <c r="BR72" s="61" t="e">
        <f t="shared" si="7"/>
        <v>#DIV/0!</v>
      </c>
      <c r="BS72" s="61" t="e">
        <f t="shared" si="7"/>
        <v>#DIV/0!</v>
      </c>
      <c r="BT72" s="61" t="e">
        <f t="shared" si="7"/>
        <v>#DIV/0!</v>
      </c>
      <c r="BU72" s="61" t="e">
        <f t="shared" si="7"/>
        <v>#DIV/0!</v>
      </c>
      <c r="BV72" s="61" t="e">
        <f t="shared" si="7"/>
        <v>#DIV/0!</v>
      </c>
      <c r="BW72" s="61" t="e">
        <f t="shared" si="7"/>
        <v>#DIV/0!</v>
      </c>
      <c r="BX72" s="61" t="e">
        <f t="shared" si="7"/>
        <v>#DIV/0!</v>
      </c>
      <c r="BY72" s="61" t="e">
        <f t="shared" si="7"/>
        <v>#DIV/0!</v>
      </c>
      <c r="BZ72" s="61" t="e">
        <f t="shared" si="7"/>
        <v>#DIV/0!</v>
      </c>
      <c r="CA72" s="61" t="e">
        <f t="shared" si="7"/>
        <v>#DIV/0!</v>
      </c>
      <c r="CB72" s="61" t="e">
        <f t="shared" si="7"/>
        <v>#DIV/0!</v>
      </c>
      <c r="CC72" s="61" t="e">
        <f t="shared" si="7"/>
        <v>#DIV/0!</v>
      </c>
      <c r="CD72" s="61" t="e">
        <f t="shared" si="7"/>
        <v>#DIV/0!</v>
      </c>
      <c r="CE72" s="61" t="e">
        <f t="shared" si="7"/>
        <v>#DIV/0!</v>
      </c>
      <c r="CF72" s="61" t="e">
        <f t="shared" si="7"/>
        <v>#DIV/0!</v>
      </c>
      <c r="CG72" s="61" t="e">
        <f t="shared" si="7"/>
        <v>#DIV/0!</v>
      </c>
      <c r="CH72" s="61" t="e">
        <f t="shared" si="8"/>
        <v>#DIV/0!</v>
      </c>
      <c r="CI72" s="61" t="e">
        <f t="shared" si="8"/>
        <v>#DIV/0!</v>
      </c>
      <c r="CJ72" s="61" t="e">
        <f t="shared" si="8"/>
        <v>#DIV/0!</v>
      </c>
      <c r="CK72" s="61" t="e">
        <f t="shared" si="8"/>
        <v>#DIV/0!</v>
      </c>
      <c r="CL72" s="61" t="e">
        <f t="shared" si="8"/>
        <v>#DIV/0!</v>
      </c>
      <c r="CM72" s="61" t="e">
        <f t="shared" si="8"/>
        <v>#DIV/0!</v>
      </c>
      <c r="CN72" s="61" t="e">
        <f t="shared" si="9"/>
        <v>#DIV/0!</v>
      </c>
      <c r="CO72" s="61" t="e">
        <f t="shared" si="9"/>
        <v>#DIV/0!</v>
      </c>
      <c r="CP72" s="61" t="e">
        <f t="shared" si="9"/>
        <v>#DIV/0!</v>
      </c>
      <c r="CQ72" s="61" t="e">
        <f t="shared" si="9"/>
        <v>#DIV/0!</v>
      </c>
      <c r="CR72" s="61" t="e">
        <f t="shared" si="9"/>
        <v>#DIV/0!</v>
      </c>
      <c r="CS72" s="61" t="e">
        <f t="shared" si="9"/>
        <v>#DIV/0!</v>
      </c>
      <c r="CT72" s="61" t="e">
        <f t="shared" si="9"/>
        <v>#DIV/0!</v>
      </c>
      <c r="CU72" s="61" t="e">
        <f t="shared" si="9"/>
        <v>#DIV/0!</v>
      </c>
      <c r="CV72" s="61" t="e">
        <f t="shared" si="9"/>
        <v>#DIV/0!</v>
      </c>
      <c r="CW72" s="61" t="e">
        <f t="shared" si="9"/>
        <v>#DIV/0!</v>
      </c>
      <c r="CX72" s="61" t="e">
        <f t="shared" si="9"/>
        <v>#DIV/0!</v>
      </c>
      <c r="CY72" s="61" t="e">
        <f t="shared" si="9"/>
        <v>#DIV/0!</v>
      </c>
      <c r="CZ72" s="61" t="e">
        <f t="shared" si="9"/>
        <v>#DIV/0!</v>
      </c>
      <c r="DA72" s="61" t="e">
        <f t="shared" si="9"/>
        <v>#DIV/0!</v>
      </c>
      <c r="DB72" s="61" t="e">
        <f t="shared" si="9"/>
        <v>#DIV/0!</v>
      </c>
      <c r="DC72" s="61" t="e">
        <f t="shared" si="9"/>
        <v>#DIV/0!</v>
      </c>
      <c r="DD72" s="61" t="e">
        <f t="shared" si="10"/>
        <v>#DIV/0!</v>
      </c>
      <c r="DE72" s="61" t="e">
        <f t="shared" si="10"/>
        <v>#DIV/0!</v>
      </c>
      <c r="DF72" s="61" t="e">
        <f t="shared" si="10"/>
        <v>#DIV/0!</v>
      </c>
      <c r="DG72" s="61" t="e">
        <f t="shared" si="10"/>
        <v>#DIV/0!</v>
      </c>
      <c r="DH72" s="61" t="e">
        <f t="shared" si="10"/>
        <v>#DIV/0!</v>
      </c>
      <c r="DI72" s="61" t="e">
        <f t="shared" si="10"/>
        <v>#DIV/0!</v>
      </c>
      <c r="DJ72" s="61" t="e">
        <f t="shared" si="10"/>
        <v>#DIV/0!</v>
      </c>
      <c r="DK72" s="61" t="e">
        <f t="shared" si="10"/>
        <v>#DIV/0!</v>
      </c>
      <c r="DL72" s="61" t="e">
        <f t="shared" si="10"/>
        <v>#DIV/0!</v>
      </c>
      <c r="DM72" s="61" t="e">
        <f t="shared" si="10"/>
        <v>#DIV/0!</v>
      </c>
      <c r="DN72" s="61" t="e">
        <f t="shared" si="10"/>
        <v>#DIV/0!</v>
      </c>
      <c r="DO72" s="61" t="e">
        <f t="shared" si="10"/>
        <v>#DIV/0!</v>
      </c>
      <c r="DP72" s="61" t="e">
        <f t="shared" si="10"/>
        <v>#DIV/0!</v>
      </c>
      <c r="DQ72" s="61" t="e">
        <f t="shared" si="10"/>
        <v>#DIV/0!</v>
      </c>
      <c r="DR72" s="61" t="e">
        <f t="shared" si="10"/>
        <v>#DIV/0!</v>
      </c>
      <c r="DS72" s="61" t="e">
        <f t="shared" si="10"/>
        <v>#DIV/0!</v>
      </c>
      <c r="DT72" s="61" t="e">
        <f t="shared" si="11"/>
        <v>#DIV/0!</v>
      </c>
      <c r="DU72" s="61" t="e">
        <f t="shared" si="11"/>
        <v>#DIV/0!</v>
      </c>
      <c r="DV72" s="61" t="e">
        <f t="shared" si="11"/>
        <v>#DIV/0!</v>
      </c>
      <c r="DW72" s="61" t="e">
        <f t="shared" si="11"/>
        <v>#DIV/0!</v>
      </c>
      <c r="DX72" s="61" t="e">
        <f t="shared" si="11"/>
        <v>#DIV/0!</v>
      </c>
      <c r="DY72" s="61" t="e">
        <f t="shared" si="11"/>
        <v>#DIV/0!</v>
      </c>
      <c r="DZ72" s="61" t="e">
        <f t="shared" si="15"/>
        <v>#DIV/0!</v>
      </c>
    </row>
    <row r="73" spans="1:130">
      <c r="A73" s="53">
        <v>7</v>
      </c>
      <c r="B73" s="63">
        <f t="shared" si="12"/>
        <v>0.53846153846153799</v>
      </c>
      <c r="C73" s="53">
        <v>2007</v>
      </c>
      <c r="D73" s="64">
        <f t="shared" si="16"/>
        <v>0</v>
      </c>
      <c r="E73" s="64">
        <f t="shared" si="17"/>
        <v>0</v>
      </c>
      <c r="F73" s="64">
        <f t="shared" si="18"/>
        <v>0</v>
      </c>
      <c r="G73" s="64">
        <f t="shared" si="19"/>
        <v>0</v>
      </c>
      <c r="H73" s="64">
        <f t="shared" si="20"/>
        <v>0</v>
      </c>
      <c r="I73" s="64">
        <f t="shared" ref="I73:I91" si="21">VLOOKUP($C$71,$D$3:$K$63,$A$68,0)*(B68-B67)</f>
        <v>0</v>
      </c>
      <c r="J73" s="64">
        <f>VLOOKUP($C$72,$D$3:$K$63,$A$68,0)*(B67-B66)</f>
        <v>0</v>
      </c>
      <c r="K73" s="64">
        <f>VLOOKUP($C$73,$D$3:$K$63,$A$68,0)*B66</f>
        <v>0</v>
      </c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54">
        <f t="shared" si="13"/>
        <v>0</v>
      </c>
      <c r="BP73" s="53">
        <v>2007</v>
      </c>
      <c r="BQ73" s="61" t="e">
        <f t="shared" si="14"/>
        <v>#DIV/0!</v>
      </c>
      <c r="BR73" s="61" t="e">
        <f t="shared" si="7"/>
        <v>#DIV/0!</v>
      </c>
      <c r="BS73" s="61" t="e">
        <f t="shared" si="7"/>
        <v>#DIV/0!</v>
      </c>
      <c r="BT73" s="61" t="e">
        <f t="shared" si="7"/>
        <v>#DIV/0!</v>
      </c>
      <c r="BU73" s="61" t="e">
        <f t="shared" si="7"/>
        <v>#DIV/0!</v>
      </c>
      <c r="BV73" s="61" t="e">
        <f t="shared" si="7"/>
        <v>#DIV/0!</v>
      </c>
      <c r="BW73" s="61" t="e">
        <f t="shared" si="7"/>
        <v>#DIV/0!</v>
      </c>
      <c r="BX73" s="61" t="e">
        <f t="shared" si="7"/>
        <v>#DIV/0!</v>
      </c>
      <c r="BY73" s="61" t="e">
        <f t="shared" si="7"/>
        <v>#DIV/0!</v>
      </c>
      <c r="BZ73" s="61" t="e">
        <f t="shared" si="7"/>
        <v>#DIV/0!</v>
      </c>
      <c r="CA73" s="61" t="e">
        <f t="shared" si="7"/>
        <v>#DIV/0!</v>
      </c>
      <c r="CB73" s="61" t="e">
        <f t="shared" si="7"/>
        <v>#DIV/0!</v>
      </c>
      <c r="CC73" s="61" t="e">
        <f t="shared" si="7"/>
        <v>#DIV/0!</v>
      </c>
      <c r="CD73" s="61" t="e">
        <f t="shared" si="7"/>
        <v>#DIV/0!</v>
      </c>
      <c r="CE73" s="61" t="e">
        <f t="shared" si="7"/>
        <v>#DIV/0!</v>
      </c>
      <c r="CF73" s="61" t="e">
        <f t="shared" si="7"/>
        <v>#DIV/0!</v>
      </c>
      <c r="CG73" s="61" t="e">
        <f t="shared" si="7"/>
        <v>#DIV/0!</v>
      </c>
      <c r="CH73" s="61" t="e">
        <f t="shared" si="8"/>
        <v>#DIV/0!</v>
      </c>
      <c r="CI73" s="61" t="e">
        <f t="shared" si="8"/>
        <v>#DIV/0!</v>
      </c>
      <c r="CJ73" s="61" t="e">
        <f t="shared" si="8"/>
        <v>#DIV/0!</v>
      </c>
      <c r="CK73" s="61" t="e">
        <f t="shared" si="8"/>
        <v>#DIV/0!</v>
      </c>
      <c r="CL73" s="61" t="e">
        <f t="shared" si="8"/>
        <v>#DIV/0!</v>
      </c>
      <c r="CM73" s="61" t="e">
        <f t="shared" si="8"/>
        <v>#DIV/0!</v>
      </c>
      <c r="CN73" s="61" t="e">
        <f t="shared" si="9"/>
        <v>#DIV/0!</v>
      </c>
      <c r="CO73" s="61" t="e">
        <f t="shared" si="9"/>
        <v>#DIV/0!</v>
      </c>
      <c r="CP73" s="61" t="e">
        <f t="shared" si="9"/>
        <v>#DIV/0!</v>
      </c>
      <c r="CQ73" s="61" t="e">
        <f t="shared" si="9"/>
        <v>#DIV/0!</v>
      </c>
      <c r="CR73" s="61" t="e">
        <f t="shared" si="9"/>
        <v>#DIV/0!</v>
      </c>
      <c r="CS73" s="61" t="e">
        <f t="shared" si="9"/>
        <v>#DIV/0!</v>
      </c>
      <c r="CT73" s="61" t="e">
        <f t="shared" si="9"/>
        <v>#DIV/0!</v>
      </c>
      <c r="CU73" s="61" t="e">
        <f t="shared" si="9"/>
        <v>#DIV/0!</v>
      </c>
      <c r="CV73" s="61" t="e">
        <f t="shared" si="9"/>
        <v>#DIV/0!</v>
      </c>
      <c r="CW73" s="61" t="e">
        <f t="shared" si="9"/>
        <v>#DIV/0!</v>
      </c>
      <c r="CX73" s="61" t="e">
        <f t="shared" si="9"/>
        <v>#DIV/0!</v>
      </c>
      <c r="CY73" s="61" t="e">
        <f t="shared" si="9"/>
        <v>#DIV/0!</v>
      </c>
      <c r="CZ73" s="61" t="e">
        <f t="shared" si="9"/>
        <v>#DIV/0!</v>
      </c>
      <c r="DA73" s="61" t="e">
        <f t="shared" si="9"/>
        <v>#DIV/0!</v>
      </c>
      <c r="DB73" s="61" t="e">
        <f t="shared" si="9"/>
        <v>#DIV/0!</v>
      </c>
      <c r="DC73" s="61" t="e">
        <f t="shared" si="9"/>
        <v>#DIV/0!</v>
      </c>
      <c r="DD73" s="61" t="e">
        <f t="shared" si="10"/>
        <v>#DIV/0!</v>
      </c>
      <c r="DE73" s="61" t="e">
        <f t="shared" si="10"/>
        <v>#DIV/0!</v>
      </c>
      <c r="DF73" s="61" t="e">
        <f t="shared" si="10"/>
        <v>#DIV/0!</v>
      </c>
      <c r="DG73" s="61" t="e">
        <f t="shared" si="10"/>
        <v>#DIV/0!</v>
      </c>
      <c r="DH73" s="61" t="e">
        <f t="shared" si="10"/>
        <v>#DIV/0!</v>
      </c>
      <c r="DI73" s="61" t="e">
        <f t="shared" si="10"/>
        <v>#DIV/0!</v>
      </c>
      <c r="DJ73" s="61" t="e">
        <f t="shared" si="10"/>
        <v>#DIV/0!</v>
      </c>
      <c r="DK73" s="61" t="e">
        <f t="shared" si="10"/>
        <v>#DIV/0!</v>
      </c>
      <c r="DL73" s="61" t="e">
        <f t="shared" si="10"/>
        <v>#DIV/0!</v>
      </c>
      <c r="DM73" s="61" t="e">
        <f t="shared" si="10"/>
        <v>#DIV/0!</v>
      </c>
      <c r="DN73" s="61" t="e">
        <f t="shared" si="10"/>
        <v>#DIV/0!</v>
      </c>
      <c r="DO73" s="61" t="e">
        <f t="shared" si="10"/>
        <v>#DIV/0!</v>
      </c>
      <c r="DP73" s="61" t="e">
        <f t="shared" si="10"/>
        <v>#DIV/0!</v>
      </c>
      <c r="DQ73" s="61" t="e">
        <f t="shared" si="10"/>
        <v>#DIV/0!</v>
      </c>
      <c r="DR73" s="61" t="e">
        <f t="shared" si="10"/>
        <v>#DIV/0!</v>
      </c>
      <c r="DS73" s="61" t="e">
        <f t="shared" si="10"/>
        <v>#DIV/0!</v>
      </c>
      <c r="DT73" s="61" t="e">
        <f t="shared" si="11"/>
        <v>#DIV/0!</v>
      </c>
      <c r="DU73" s="61" t="e">
        <f t="shared" si="11"/>
        <v>#DIV/0!</v>
      </c>
      <c r="DV73" s="61" t="e">
        <f t="shared" si="11"/>
        <v>#DIV/0!</v>
      </c>
      <c r="DW73" s="61" t="e">
        <f t="shared" si="11"/>
        <v>#DIV/0!</v>
      </c>
      <c r="DX73" s="61" t="e">
        <f t="shared" si="11"/>
        <v>#DIV/0!</v>
      </c>
      <c r="DY73" s="61" t="e">
        <f t="shared" si="11"/>
        <v>#DIV/0!</v>
      </c>
      <c r="DZ73" s="61" t="e">
        <f t="shared" si="15"/>
        <v>#DIV/0!</v>
      </c>
    </row>
    <row r="74" spans="1:130">
      <c r="A74" s="53">
        <v>8</v>
      </c>
      <c r="B74" s="63">
        <f t="shared" si="12"/>
        <v>0.61538461538461497</v>
      </c>
      <c r="C74" s="53">
        <v>2008</v>
      </c>
      <c r="D74" s="64">
        <f t="shared" si="16"/>
        <v>0</v>
      </c>
      <c r="E74" s="64">
        <f t="shared" si="17"/>
        <v>0</v>
      </c>
      <c r="F74" s="64">
        <f t="shared" si="18"/>
        <v>0</v>
      </c>
      <c r="G74" s="64">
        <f t="shared" si="19"/>
        <v>0</v>
      </c>
      <c r="H74" s="64">
        <f t="shared" si="20"/>
        <v>0</v>
      </c>
      <c r="I74" s="64">
        <f t="shared" si="21"/>
        <v>0</v>
      </c>
      <c r="J74" s="64">
        <f t="shared" ref="J74:J92" si="22">VLOOKUP($C$72,$D$3:$K$63,$A$68,0)*(B68-B67)</f>
        <v>0</v>
      </c>
      <c r="K74" s="64">
        <f>VLOOKUP($C$73,$D$3:$K$63,$A$68,0)*(B67-B66)</f>
        <v>0</v>
      </c>
      <c r="L74" s="64">
        <f>VLOOKUP($C$74,$D$3:$K$63,$A$68,0)*B66</f>
        <v>0</v>
      </c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54">
        <f t="shared" si="13"/>
        <v>0</v>
      </c>
      <c r="BP74" s="53">
        <v>2008</v>
      </c>
      <c r="BQ74" s="61" t="e">
        <f t="shared" si="14"/>
        <v>#DIV/0!</v>
      </c>
      <c r="BR74" s="61" t="e">
        <f t="shared" si="7"/>
        <v>#DIV/0!</v>
      </c>
      <c r="BS74" s="61" t="e">
        <f t="shared" si="7"/>
        <v>#DIV/0!</v>
      </c>
      <c r="BT74" s="61" t="e">
        <f t="shared" si="7"/>
        <v>#DIV/0!</v>
      </c>
      <c r="BU74" s="61" t="e">
        <f t="shared" si="7"/>
        <v>#DIV/0!</v>
      </c>
      <c r="BV74" s="61" t="e">
        <f t="shared" si="7"/>
        <v>#DIV/0!</v>
      </c>
      <c r="BW74" s="61" t="e">
        <f t="shared" si="7"/>
        <v>#DIV/0!</v>
      </c>
      <c r="BX74" s="61" t="e">
        <f t="shared" si="7"/>
        <v>#DIV/0!</v>
      </c>
      <c r="BY74" s="61" t="e">
        <f t="shared" si="7"/>
        <v>#DIV/0!</v>
      </c>
      <c r="BZ74" s="61" t="e">
        <f t="shared" si="7"/>
        <v>#DIV/0!</v>
      </c>
      <c r="CA74" s="61" t="e">
        <f t="shared" si="7"/>
        <v>#DIV/0!</v>
      </c>
      <c r="CB74" s="61" t="e">
        <f t="shared" si="7"/>
        <v>#DIV/0!</v>
      </c>
      <c r="CC74" s="61" t="e">
        <f t="shared" si="7"/>
        <v>#DIV/0!</v>
      </c>
      <c r="CD74" s="61" t="e">
        <f t="shared" si="7"/>
        <v>#DIV/0!</v>
      </c>
      <c r="CE74" s="61" t="e">
        <f t="shared" si="7"/>
        <v>#DIV/0!</v>
      </c>
      <c r="CF74" s="61" t="e">
        <f t="shared" si="7"/>
        <v>#DIV/0!</v>
      </c>
      <c r="CG74" s="61" t="e">
        <f t="shared" si="7"/>
        <v>#DIV/0!</v>
      </c>
      <c r="CH74" s="61" t="e">
        <f t="shared" si="8"/>
        <v>#DIV/0!</v>
      </c>
      <c r="CI74" s="61" t="e">
        <f t="shared" si="8"/>
        <v>#DIV/0!</v>
      </c>
      <c r="CJ74" s="61" t="e">
        <f t="shared" si="8"/>
        <v>#DIV/0!</v>
      </c>
      <c r="CK74" s="61" t="e">
        <f t="shared" si="8"/>
        <v>#DIV/0!</v>
      </c>
      <c r="CL74" s="61" t="e">
        <f t="shared" si="8"/>
        <v>#DIV/0!</v>
      </c>
      <c r="CM74" s="61" t="e">
        <f t="shared" si="8"/>
        <v>#DIV/0!</v>
      </c>
      <c r="CN74" s="61" t="e">
        <f t="shared" si="9"/>
        <v>#DIV/0!</v>
      </c>
      <c r="CO74" s="61" t="e">
        <f t="shared" si="9"/>
        <v>#DIV/0!</v>
      </c>
      <c r="CP74" s="61" t="e">
        <f t="shared" si="9"/>
        <v>#DIV/0!</v>
      </c>
      <c r="CQ74" s="61" t="e">
        <f t="shared" si="9"/>
        <v>#DIV/0!</v>
      </c>
      <c r="CR74" s="61" t="e">
        <f t="shared" si="9"/>
        <v>#DIV/0!</v>
      </c>
      <c r="CS74" s="61" t="e">
        <f t="shared" si="9"/>
        <v>#DIV/0!</v>
      </c>
      <c r="CT74" s="61" t="e">
        <f t="shared" si="9"/>
        <v>#DIV/0!</v>
      </c>
      <c r="CU74" s="61" t="e">
        <f t="shared" si="9"/>
        <v>#DIV/0!</v>
      </c>
      <c r="CV74" s="61" t="e">
        <f t="shared" si="9"/>
        <v>#DIV/0!</v>
      </c>
      <c r="CW74" s="61" t="e">
        <f t="shared" si="9"/>
        <v>#DIV/0!</v>
      </c>
      <c r="CX74" s="61" t="e">
        <f t="shared" si="9"/>
        <v>#DIV/0!</v>
      </c>
      <c r="CY74" s="61" t="e">
        <f t="shared" si="9"/>
        <v>#DIV/0!</v>
      </c>
      <c r="CZ74" s="61" t="e">
        <f t="shared" si="9"/>
        <v>#DIV/0!</v>
      </c>
      <c r="DA74" s="61" t="e">
        <f t="shared" si="9"/>
        <v>#DIV/0!</v>
      </c>
      <c r="DB74" s="61" t="e">
        <f t="shared" si="9"/>
        <v>#DIV/0!</v>
      </c>
      <c r="DC74" s="61" t="e">
        <f t="shared" si="9"/>
        <v>#DIV/0!</v>
      </c>
      <c r="DD74" s="61" t="e">
        <f t="shared" si="10"/>
        <v>#DIV/0!</v>
      </c>
      <c r="DE74" s="61" t="e">
        <f t="shared" si="10"/>
        <v>#DIV/0!</v>
      </c>
      <c r="DF74" s="61" t="e">
        <f t="shared" si="10"/>
        <v>#DIV/0!</v>
      </c>
      <c r="DG74" s="61" t="e">
        <f t="shared" si="10"/>
        <v>#DIV/0!</v>
      </c>
      <c r="DH74" s="61" t="e">
        <f t="shared" si="10"/>
        <v>#DIV/0!</v>
      </c>
      <c r="DI74" s="61" t="e">
        <f t="shared" si="10"/>
        <v>#DIV/0!</v>
      </c>
      <c r="DJ74" s="61" t="e">
        <f t="shared" si="10"/>
        <v>#DIV/0!</v>
      </c>
      <c r="DK74" s="61" t="e">
        <f t="shared" si="10"/>
        <v>#DIV/0!</v>
      </c>
      <c r="DL74" s="61" t="e">
        <f t="shared" si="10"/>
        <v>#DIV/0!</v>
      </c>
      <c r="DM74" s="61" t="e">
        <f t="shared" si="10"/>
        <v>#DIV/0!</v>
      </c>
      <c r="DN74" s="61" t="e">
        <f t="shared" si="10"/>
        <v>#DIV/0!</v>
      </c>
      <c r="DO74" s="61" t="e">
        <f t="shared" si="10"/>
        <v>#DIV/0!</v>
      </c>
      <c r="DP74" s="61" t="e">
        <f t="shared" si="10"/>
        <v>#DIV/0!</v>
      </c>
      <c r="DQ74" s="61" t="e">
        <f t="shared" si="10"/>
        <v>#DIV/0!</v>
      </c>
      <c r="DR74" s="61" t="e">
        <f t="shared" si="10"/>
        <v>#DIV/0!</v>
      </c>
      <c r="DS74" s="61" t="e">
        <f t="shared" si="10"/>
        <v>#DIV/0!</v>
      </c>
      <c r="DT74" s="61" t="e">
        <f t="shared" si="11"/>
        <v>#DIV/0!</v>
      </c>
      <c r="DU74" s="61" t="e">
        <f t="shared" si="11"/>
        <v>#DIV/0!</v>
      </c>
      <c r="DV74" s="61" t="e">
        <f t="shared" si="11"/>
        <v>#DIV/0!</v>
      </c>
      <c r="DW74" s="61" t="e">
        <f t="shared" si="11"/>
        <v>#DIV/0!</v>
      </c>
      <c r="DX74" s="61" t="e">
        <f t="shared" si="11"/>
        <v>#DIV/0!</v>
      </c>
      <c r="DY74" s="61" t="e">
        <f t="shared" si="11"/>
        <v>#DIV/0!</v>
      </c>
      <c r="DZ74" s="61" t="e">
        <f t="shared" si="15"/>
        <v>#DIV/0!</v>
      </c>
    </row>
    <row r="75" spans="1:130">
      <c r="A75" s="53">
        <v>9</v>
      </c>
      <c r="B75" s="63">
        <f t="shared" si="12"/>
        <v>0.69230769230769196</v>
      </c>
      <c r="C75" s="53">
        <v>2009</v>
      </c>
      <c r="D75" s="64">
        <f t="shared" si="16"/>
        <v>0</v>
      </c>
      <c r="E75" s="64">
        <f t="shared" si="17"/>
        <v>0</v>
      </c>
      <c r="F75" s="64">
        <f t="shared" si="18"/>
        <v>0</v>
      </c>
      <c r="G75" s="64">
        <f t="shared" si="19"/>
        <v>0</v>
      </c>
      <c r="H75" s="64">
        <f t="shared" si="20"/>
        <v>0</v>
      </c>
      <c r="I75" s="64">
        <f t="shared" si="21"/>
        <v>0</v>
      </c>
      <c r="J75" s="64">
        <f t="shared" si="22"/>
        <v>0</v>
      </c>
      <c r="K75" s="64">
        <f t="shared" ref="K75:K93" si="23">VLOOKUP($C$73,$D$3:$K$63,$A$68,0)*(B68-B67)</f>
        <v>0</v>
      </c>
      <c r="L75" s="64">
        <f>VLOOKUP($C$74,$D$3:$K$63,$A$68,0)*(B67-B66)</f>
        <v>0</v>
      </c>
      <c r="M75" s="64">
        <f>VLOOKUP($C$75,$D$3:$K$63,$A$68,0)*B66</f>
        <v>0</v>
      </c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54">
        <f t="shared" si="13"/>
        <v>0</v>
      </c>
      <c r="BP75" s="53">
        <v>2009</v>
      </c>
      <c r="BQ75" s="61" t="e">
        <f t="shared" si="14"/>
        <v>#DIV/0!</v>
      </c>
      <c r="BR75" s="61" t="e">
        <f t="shared" si="7"/>
        <v>#DIV/0!</v>
      </c>
      <c r="BS75" s="61" t="e">
        <f t="shared" si="7"/>
        <v>#DIV/0!</v>
      </c>
      <c r="BT75" s="61" t="e">
        <f t="shared" si="7"/>
        <v>#DIV/0!</v>
      </c>
      <c r="BU75" s="61" t="e">
        <f t="shared" si="7"/>
        <v>#DIV/0!</v>
      </c>
      <c r="BV75" s="61" t="e">
        <f t="shared" si="7"/>
        <v>#DIV/0!</v>
      </c>
      <c r="BW75" s="61" t="e">
        <f t="shared" si="7"/>
        <v>#DIV/0!</v>
      </c>
      <c r="BX75" s="61" t="e">
        <f t="shared" si="7"/>
        <v>#DIV/0!</v>
      </c>
      <c r="BY75" s="61" t="e">
        <f t="shared" si="7"/>
        <v>#DIV/0!</v>
      </c>
      <c r="BZ75" s="61" t="e">
        <f t="shared" si="7"/>
        <v>#DIV/0!</v>
      </c>
      <c r="CA75" s="61" t="e">
        <f t="shared" si="7"/>
        <v>#DIV/0!</v>
      </c>
      <c r="CB75" s="61" t="e">
        <f t="shared" si="7"/>
        <v>#DIV/0!</v>
      </c>
      <c r="CC75" s="61" t="e">
        <f t="shared" si="7"/>
        <v>#DIV/0!</v>
      </c>
      <c r="CD75" s="61" t="e">
        <f t="shared" si="7"/>
        <v>#DIV/0!</v>
      </c>
      <c r="CE75" s="61" t="e">
        <f t="shared" si="7"/>
        <v>#DIV/0!</v>
      </c>
      <c r="CF75" s="61" t="e">
        <f t="shared" si="7"/>
        <v>#DIV/0!</v>
      </c>
      <c r="CG75" s="61" t="e">
        <f t="shared" si="7"/>
        <v>#DIV/0!</v>
      </c>
      <c r="CH75" s="61" t="e">
        <f t="shared" si="8"/>
        <v>#DIV/0!</v>
      </c>
      <c r="CI75" s="61" t="e">
        <f t="shared" si="8"/>
        <v>#DIV/0!</v>
      </c>
      <c r="CJ75" s="61" t="e">
        <f t="shared" si="8"/>
        <v>#DIV/0!</v>
      </c>
      <c r="CK75" s="61" t="e">
        <f t="shared" si="8"/>
        <v>#DIV/0!</v>
      </c>
      <c r="CL75" s="61" t="e">
        <f t="shared" si="8"/>
        <v>#DIV/0!</v>
      </c>
      <c r="CM75" s="61" t="e">
        <f t="shared" si="8"/>
        <v>#DIV/0!</v>
      </c>
      <c r="CN75" s="61" t="e">
        <f t="shared" si="9"/>
        <v>#DIV/0!</v>
      </c>
      <c r="CO75" s="61" t="e">
        <f t="shared" si="9"/>
        <v>#DIV/0!</v>
      </c>
      <c r="CP75" s="61" t="e">
        <f t="shared" si="9"/>
        <v>#DIV/0!</v>
      </c>
      <c r="CQ75" s="61" t="e">
        <f t="shared" si="9"/>
        <v>#DIV/0!</v>
      </c>
      <c r="CR75" s="61" t="e">
        <f t="shared" si="9"/>
        <v>#DIV/0!</v>
      </c>
      <c r="CS75" s="61" t="e">
        <f t="shared" si="9"/>
        <v>#DIV/0!</v>
      </c>
      <c r="CT75" s="61" t="e">
        <f t="shared" si="9"/>
        <v>#DIV/0!</v>
      </c>
      <c r="CU75" s="61" t="e">
        <f t="shared" si="9"/>
        <v>#DIV/0!</v>
      </c>
      <c r="CV75" s="61" t="e">
        <f t="shared" si="9"/>
        <v>#DIV/0!</v>
      </c>
      <c r="CW75" s="61" t="e">
        <f t="shared" si="9"/>
        <v>#DIV/0!</v>
      </c>
      <c r="CX75" s="61" t="e">
        <f t="shared" si="9"/>
        <v>#DIV/0!</v>
      </c>
      <c r="CY75" s="61" t="e">
        <f t="shared" si="9"/>
        <v>#DIV/0!</v>
      </c>
      <c r="CZ75" s="61" t="e">
        <f t="shared" si="9"/>
        <v>#DIV/0!</v>
      </c>
      <c r="DA75" s="61" t="e">
        <f t="shared" si="9"/>
        <v>#DIV/0!</v>
      </c>
      <c r="DB75" s="61" t="e">
        <f t="shared" si="9"/>
        <v>#DIV/0!</v>
      </c>
      <c r="DC75" s="61" t="e">
        <f t="shared" si="9"/>
        <v>#DIV/0!</v>
      </c>
      <c r="DD75" s="61" t="e">
        <f t="shared" si="10"/>
        <v>#DIV/0!</v>
      </c>
      <c r="DE75" s="61" t="e">
        <f t="shared" si="10"/>
        <v>#DIV/0!</v>
      </c>
      <c r="DF75" s="61" t="e">
        <f t="shared" si="10"/>
        <v>#DIV/0!</v>
      </c>
      <c r="DG75" s="61" t="e">
        <f t="shared" si="10"/>
        <v>#DIV/0!</v>
      </c>
      <c r="DH75" s="61" t="e">
        <f t="shared" si="10"/>
        <v>#DIV/0!</v>
      </c>
      <c r="DI75" s="61" t="e">
        <f t="shared" si="10"/>
        <v>#DIV/0!</v>
      </c>
      <c r="DJ75" s="61" t="e">
        <f t="shared" si="10"/>
        <v>#DIV/0!</v>
      </c>
      <c r="DK75" s="61" t="e">
        <f t="shared" si="10"/>
        <v>#DIV/0!</v>
      </c>
      <c r="DL75" s="61" t="e">
        <f t="shared" si="10"/>
        <v>#DIV/0!</v>
      </c>
      <c r="DM75" s="61" t="e">
        <f t="shared" si="10"/>
        <v>#DIV/0!</v>
      </c>
      <c r="DN75" s="61" t="e">
        <f t="shared" si="10"/>
        <v>#DIV/0!</v>
      </c>
      <c r="DO75" s="61" t="e">
        <f t="shared" si="10"/>
        <v>#DIV/0!</v>
      </c>
      <c r="DP75" s="61" t="e">
        <f t="shared" si="10"/>
        <v>#DIV/0!</v>
      </c>
      <c r="DQ75" s="61" t="e">
        <f t="shared" si="10"/>
        <v>#DIV/0!</v>
      </c>
      <c r="DR75" s="61" t="e">
        <f t="shared" si="10"/>
        <v>#DIV/0!</v>
      </c>
      <c r="DS75" s="61" t="e">
        <f t="shared" si="10"/>
        <v>#DIV/0!</v>
      </c>
      <c r="DT75" s="61" t="e">
        <f t="shared" si="11"/>
        <v>#DIV/0!</v>
      </c>
      <c r="DU75" s="61" t="e">
        <f t="shared" si="11"/>
        <v>#DIV/0!</v>
      </c>
      <c r="DV75" s="61" t="e">
        <f t="shared" si="11"/>
        <v>#DIV/0!</v>
      </c>
      <c r="DW75" s="61" t="e">
        <f t="shared" si="11"/>
        <v>#DIV/0!</v>
      </c>
      <c r="DX75" s="61" t="e">
        <f t="shared" si="11"/>
        <v>#DIV/0!</v>
      </c>
      <c r="DY75" s="61" t="e">
        <f t="shared" si="11"/>
        <v>#DIV/0!</v>
      </c>
      <c r="DZ75" s="61" t="e">
        <f t="shared" si="15"/>
        <v>#DIV/0!</v>
      </c>
    </row>
    <row r="76" spans="1:130">
      <c r="A76" s="53">
        <v>10</v>
      </c>
      <c r="B76" s="63">
        <f t="shared" si="12"/>
        <v>0.76923076923076905</v>
      </c>
      <c r="C76" s="53">
        <v>2010</v>
      </c>
      <c r="D76" s="64">
        <f t="shared" si="16"/>
        <v>0</v>
      </c>
      <c r="E76" s="64">
        <f t="shared" si="17"/>
        <v>0</v>
      </c>
      <c r="F76" s="64">
        <f t="shared" si="18"/>
        <v>0</v>
      </c>
      <c r="G76" s="64">
        <f t="shared" si="19"/>
        <v>0</v>
      </c>
      <c r="H76" s="64">
        <f t="shared" si="20"/>
        <v>0</v>
      </c>
      <c r="I76" s="64">
        <f t="shared" si="21"/>
        <v>0</v>
      </c>
      <c r="J76" s="64">
        <f t="shared" si="22"/>
        <v>0</v>
      </c>
      <c r="K76" s="64">
        <f t="shared" si="23"/>
        <v>0</v>
      </c>
      <c r="L76" s="64">
        <f t="shared" ref="L76:L94" si="24">VLOOKUP($C$74,$D$3:$K$63,$A$68,0)*(B68-B67)</f>
        <v>0</v>
      </c>
      <c r="M76" s="64">
        <f>VLOOKUP($C$75,$D$3:$K$63,$A$68,0)*(B67-B66)</f>
        <v>0</v>
      </c>
      <c r="N76" s="64">
        <f>VLOOKUP($C$76,$D$3:$K$63,$A$68,0)*B66</f>
        <v>0</v>
      </c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54">
        <f t="shared" si="13"/>
        <v>0</v>
      </c>
      <c r="BP76" s="53">
        <v>2010</v>
      </c>
      <c r="BQ76" s="61" t="e">
        <f t="shared" si="14"/>
        <v>#DIV/0!</v>
      </c>
      <c r="BR76" s="61" t="e">
        <f t="shared" si="7"/>
        <v>#DIV/0!</v>
      </c>
      <c r="BS76" s="61" t="e">
        <f t="shared" si="7"/>
        <v>#DIV/0!</v>
      </c>
      <c r="BT76" s="61" t="e">
        <f t="shared" si="7"/>
        <v>#DIV/0!</v>
      </c>
      <c r="BU76" s="61" t="e">
        <f t="shared" si="7"/>
        <v>#DIV/0!</v>
      </c>
      <c r="BV76" s="61" t="e">
        <f t="shared" si="7"/>
        <v>#DIV/0!</v>
      </c>
      <c r="BW76" s="61" t="e">
        <f t="shared" si="7"/>
        <v>#DIV/0!</v>
      </c>
      <c r="BX76" s="61" t="e">
        <f t="shared" si="7"/>
        <v>#DIV/0!</v>
      </c>
      <c r="BY76" s="61" t="e">
        <f t="shared" si="7"/>
        <v>#DIV/0!</v>
      </c>
      <c r="BZ76" s="61" t="e">
        <f t="shared" si="7"/>
        <v>#DIV/0!</v>
      </c>
      <c r="CA76" s="61" t="e">
        <f t="shared" si="7"/>
        <v>#DIV/0!</v>
      </c>
      <c r="CB76" s="61" t="e">
        <f t="shared" si="7"/>
        <v>#DIV/0!</v>
      </c>
      <c r="CC76" s="61" t="e">
        <f t="shared" si="7"/>
        <v>#DIV/0!</v>
      </c>
      <c r="CD76" s="61" t="e">
        <f t="shared" si="7"/>
        <v>#DIV/0!</v>
      </c>
      <c r="CE76" s="61" t="e">
        <f t="shared" si="7"/>
        <v>#DIV/0!</v>
      </c>
      <c r="CF76" s="61" t="e">
        <f t="shared" si="7"/>
        <v>#DIV/0!</v>
      </c>
      <c r="CG76" s="61" t="e">
        <f t="shared" si="7"/>
        <v>#DIV/0!</v>
      </c>
      <c r="CH76" s="61" t="e">
        <f t="shared" si="8"/>
        <v>#DIV/0!</v>
      </c>
      <c r="CI76" s="61" t="e">
        <f t="shared" si="8"/>
        <v>#DIV/0!</v>
      </c>
      <c r="CJ76" s="61" t="e">
        <f t="shared" si="8"/>
        <v>#DIV/0!</v>
      </c>
      <c r="CK76" s="61" t="e">
        <f t="shared" si="8"/>
        <v>#DIV/0!</v>
      </c>
      <c r="CL76" s="61" t="e">
        <f t="shared" si="8"/>
        <v>#DIV/0!</v>
      </c>
      <c r="CM76" s="61" t="e">
        <f t="shared" si="8"/>
        <v>#DIV/0!</v>
      </c>
      <c r="CN76" s="61" t="e">
        <f t="shared" si="9"/>
        <v>#DIV/0!</v>
      </c>
      <c r="CO76" s="61" t="e">
        <f t="shared" si="9"/>
        <v>#DIV/0!</v>
      </c>
      <c r="CP76" s="61" t="e">
        <f t="shared" si="9"/>
        <v>#DIV/0!</v>
      </c>
      <c r="CQ76" s="61" t="e">
        <f t="shared" si="9"/>
        <v>#DIV/0!</v>
      </c>
      <c r="CR76" s="61" t="e">
        <f t="shared" si="9"/>
        <v>#DIV/0!</v>
      </c>
      <c r="CS76" s="61" t="e">
        <f t="shared" si="9"/>
        <v>#DIV/0!</v>
      </c>
      <c r="CT76" s="61" t="e">
        <f t="shared" si="9"/>
        <v>#DIV/0!</v>
      </c>
      <c r="CU76" s="61" t="e">
        <f t="shared" si="9"/>
        <v>#DIV/0!</v>
      </c>
      <c r="CV76" s="61" t="e">
        <f t="shared" si="9"/>
        <v>#DIV/0!</v>
      </c>
      <c r="CW76" s="61" t="e">
        <f t="shared" si="9"/>
        <v>#DIV/0!</v>
      </c>
      <c r="CX76" s="61" t="e">
        <f t="shared" si="9"/>
        <v>#DIV/0!</v>
      </c>
      <c r="CY76" s="61" t="e">
        <f t="shared" si="9"/>
        <v>#DIV/0!</v>
      </c>
      <c r="CZ76" s="61" t="e">
        <f t="shared" si="9"/>
        <v>#DIV/0!</v>
      </c>
      <c r="DA76" s="61" t="e">
        <f t="shared" si="9"/>
        <v>#DIV/0!</v>
      </c>
      <c r="DB76" s="61" t="e">
        <f t="shared" si="9"/>
        <v>#DIV/0!</v>
      </c>
      <c r="DC76" s="61" t="e">
        <f t="shared" si="9"/>
        <v>#DIV/0!</v>
      </c>
      <c r="DD76" s="61" t="e">
        <f t="shared" si="10"/>
        <v>#DIV/0!</v>
      </c>
      <c r="DE76" s="61" t="e">
        <f t="shared" si="10"/>
        <v>#DIV/0!</v>
      </c>
      <c r="DF76" s="61" t="e">
        <f t="shared" si="10"/>
        <v>#DIV/0!</v>
      </c>
      <c r="DG76" s="61" t="e">
        <f t="shared" si="10"/>
        <v>#DIV/0!</v>
      </c>
      <c r="DH76" s="61" t="e">
        <f t="shared" si="10"/>
        <v>#DIV/0!</v>
      </c>
      <c r="DI76" s="61" t="e">
        <f t="shared" si="10"/>
        <v>#DIV/0!</v>
      </c>
      <c r="DJ76" s="61" t="e">
        <f t="shared" si="10"/>
        <v>#DIV/0!</v>
      </c>
      <c r="DK76" s="61" t="e">
        <f t="shared" si="10"/>
        <v>#DIV/0!</v>
      </c>
      <c r="DL76" s="61" t="e">
        <f t="shared" si="10"/>
        <v>#DIV/0!</v>
      </c>
      <c r="DM76" s="61" t="e">
        <f t="shared" si="10"/>
        <v>#DIV/0!</v>
      </c>
      <c r="DN76" s="61" t="e">
        <f t="shared" si="10"/>
        <v>#DIV/0!</v>
      </c>
      <c r="DO76" s="61" t="e">
        <f t="shared" si="10"/>
        <v>#DIV/0!</v>
      </c>
      <c r="DP76" s="61" t="e">
        <f t="shared" si="10"/>
        <v>#DIV/0!</v>
      </c>
      <c r="DQ76" s="61" t="e">
        <f t="shared" si="10"/>
        <v>#DIV/0!</v>
      </c>
      <c r="DR76" s="61" t="e">
        <f t="shared" si="10"/>
        <v>#DIV/0!</v>
      </c>
      <c r="DS76" s="61" t="e">
        <f t="shared" si="10"/>
        <v>#DIV/0!</v>
      </c>
      <c r="DT76" s="61" t="e">
        <f t="shared" si="11"/>
        <v>#DIV/0!</v>
      </c>
      <c r="DU76" s="61" t="e">
        <f t="shared" si="11"/>
        <v>#DIV/0!</v>
      </c>
      <c r="DV76" s="61" t="e">
        <f t="shared" si="11"/>
        <v>#DIV/0!</v>
      </c>
      <c r="DW76" s="61" t="e">
        <f t="shared" si="11"/>
        <v>#DIV/0!</v>
      </c>
      <c r="DX76" s="61" t="e">
        <f t="shared" si="11"/>
        <v>#DIV/0!</v>
      </c>
      <c r="DY76" s="61" t="e">
        <f t="shared" si="11"/>
        <v>#DIV/0!</v>
      </c>
      <c r="DZ76" s="61" t="e">
        <f t="shared" si="15"/>
        <v>#DIV/0!</v>
      </c>
    </row>
    <row r="77" spans="1:130">
      <c r="A77" s="53">
        <v>11</v>
      </c>
      <c r="B77" s="63">
        <f t="shared" si="12"/>
        <v>0.84615384615384603</v>
      </c>
      <c r="C77" s="53">
        <v>2011</v>
      </c>
      <c r="D77" s="64">
        <f t="shared" si="16"/>
        <v>0</v>
      </c>
      <c r="E77" s="64">
        <f t="shared" si="17"/>
        <v>0</v>
      </c>
      <c r="F77" s="64">
        <f t="shared" si="18"/>
        <v>0</v>
      </c>
      <c r="G77" s="64">
        <f t="shared" si="19"/>
        <v>0</v>
      </c>
      <c r="H77" s="64">
        <f t="shared" si="20"/>
        <v>0</v>
      </c>
      <c r="I77" s="64">
        <f t="shared" si="21"/>
        <v>0</v>
      </c>
      <c r="J77" s="64">
        <f t="shared" si="22"/>
        <v>0</v>
      </c>
      <c r="K77" s="64">
        <f t="shared" si="23"/>
        <v>0</v>
      </c>
      <c r="L77" s="64">
        <f t="shared" si="24"/>
        <v>0</v>
      </c>
      <c r="M77" s="64">
        <f t="shared" ref="M77:M95" si="25">VLOOKUP($C$75,$D$3:$K$63,$A$68,0)*(B68-B67)</f>
        <v>0</v>
      </c>
      <c r="N77" s="64">
        <f>VLOOKUP($C$76,$D$3:$K$63,$A$68,0)*(B67-B66)</f>
        <v>0</v>
      </c>
      <c r="O77" s="64">
        <f>VLOOKUP($C$77,$D$3:$K$63,$A$68,0)*B66</f>
        <v>0</v>
      </c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54">
        <f t="shared" si="13"/>
        <v>0</v>
      </c>
      <c r="BP77" s="53">
        <v>2011</v>
      </c>
      <c r="BQ77" s="61" t="e">
        <f t="shared" si="14"/>
        <v>#DIV/0!</v>
      </c>
      <c r="BR77" s="61" t="e">
        <f t="shared" si="7"/>
        <v>#DIV/0!</v>
      </c>
      <c r="BS77" s="61" t="e">
        <f t="shared" si="7"/>
        <v>#DIV/0!</v>
      </c>
      <c r="BT77" s="61" t="e">
        <f t="shared" si="7"/>
        <v>#DIV/0!</v>
      </c>
      <c r="BU77" s="61" t="e">
        <f t="shared" si="7"/>
        <v>#DIV/0!</v>
      </c>
      <c r="BV77" s="61" t="e">
        <f t="shared" si="7"/>
        <v>#DIV/0!</v>
      </c>
      <c r="BW77" s="61" t="e">
        <f t="shared" si="7"/>
        <v>#DIV/0!</v>
      </c>
      <c r="BX77" s="61" t="e">
        <f t="shared" si="7"/>
        <v>#DIV/0!</v>
      </c>
      <c r="BY77" s="61" t="e">
        <f t="shared" si="7"/>
        <v>#DIV/0!</v>
      </c>
      <c r="BZ77" s="61" t="e">
        <f t="shared" si="7"/>
        <v>#DIV/0!</v>
      </c>
      <c r="CA77" s="61" t="e">
        <f t="shared" si="7"/>
        <v>#DIV/0!</v>
      </c>
      <c r="CB77" s="61" t="e">
        <f t="shared" si="7"/>
        <v>#DIV/0!</v>
      </c>
      <c r="CC77" s="61" t="e">
        <f t="shared" si="7"/>
        <v>#DIV/0!</v>
      </c>
      <c r="CD77" s="61" t="e">
        <f t="shared" si="7"/>
        <v>#DIV/0!</v>
      </c>
      <c r="CE77" s="61" t="e">
        <f t="shared" si="7"/>
        <v>#DIV/0!</v>
      </c>
      <c r="CF77" s="61" t="e">
        <f t="shared" si="7"/>
        <v>#DIV/0!</v>
      </c>
      <c r="CG77" s="61" t="e">
        <f t="shared" si="7"/>
        <v>#DIV/0!</v>
      </c>
      <c r="CH77" s="61" t="e">
        <f t="shared" si="8"/>
        <v>#DIV/0!</v>
      </c>
      <c r="CI77" s="61" t="e">
        <f t="shared" si="8"/>
        <v>#DIV/0!</v>
      </c>
      <c r="CJ77" s="61" t="e">
        <f t="shared" si="8"/>
        <v>#DIV/0!</v>
      </c>
      <c r="CK77" s="61" t="e">
        <f t="shared" si="8"/>
        <v>#DIV/0!</v>
      </c>
      <c r="CL77" s="61" t="e">
        <f t="shared" si="8"/>
        <v>#DIV/0!</v>
      </c>
      <c r="CM77" s="61" t="e">
        <f t="shared" si="8"/>
        <v>#DIV/0!</v>
      </c>
      <c r="CN77" s="61" t="e">
        <f t="shared" si="9"/>
        <v>#DIV/0!</v>
      </c>
      <c r="CO77" s="61" t="e">
        <f t="shared" si="9"/>
        <v>#DIV/0!</v>
      </c>
      <c r="CP77" s="61" t="e">
        <f t="shared" si="9"/>
        <v>#DIV/0!</v>
      </c>
      <c r="CQ77" s="61" t="e">
        <f t="shared" si="9"/>
        <v>#DIV/0!</v>
      </c>
      <c r="CR77" s="61" t="e">
        <f t="shared" si="9"/>
        <v>#DIV/0!</v>
      </c>
      <c r="CS77" s="61" t="e">
        <f t="shared" si="9"/>
        <v>#DIV/0!</v>
      </c>
      <c r="CT77" s="61" t="e">
        <f t="shared" si="9"/>
        <v>#DIV/0!</v>
      </c>
      <c r="CU77" s="61" t="e">
        <f t="shared" si="9"/>
        <v>#DIV/0!</v>
      </c>
      <c r="CV77" s="61" t="e">
        <f t="shared" si="9"/>
        <v>#DIV/0!</v>
      </c>
      <c r="CW77" s="61" t="e">
        <f t="shared" si="9"/>
        <v>#DIV/0!</v>
      </c>
      <c r="CX77" s="61" t="e">
        <f t="shared" si="9"/>
        <v>#DIV/0!</v>
      </c>
      <c r="CY77" s="61" t="e">
        <f t="shared" si="9"/>
        <v>#DIV/0!</v>
      </c>
      <c r="CZ77" s="61" t="e">
        <f t="shared" si="9"/>
        <v>#DIV/0!</v>
      </c>
      <c r="DA77" s="61" t="e">
        <f t="shared" si="9"/>
        <v>#DIV/0!</v>
      </c>
      <c r="DB77" s="61" t="e">
        <f t="shared" si="9"/>
        <v>#DIV/0!</v>
      </c>
      <c r="DC77" s="61" t="e">
        <f t="shared" si="9"/>
        <v>#DIV/0!</v>
      </c>
      <c r="DD77" s="61" t="e">
        <f t="shared" si="10"/>
        <v>#DIV/0!</v>
      </c>
      <c r="DE77" s="61" t="e">
        <f t="shared" si="10"/>
        <v>#DIV/0!</v>
      </c>
      <c r="DF77" s="61" t="e">
        <f t="shared" si="10"/>
        <v>#DIV/0!</v>
      </c>
      <c r="DG77" s="61" t="e">
        <f t="shared" si="10"/>
        <v>#DIV/0!</v>
      </c>
      <c r="DH77" s="61" t="e">
        <f t="shared" si="10"/>
        <v>#DIV/0!</v>
      </c>
      <c r="DI77" s="61" t="e">
        <f t="shared" si="10"/>
        <v>#DIV/0!</v>
      </c>
      <c r="DJ77" s="61" t="e">
        <f t="shared" si="10"/>
        <v>#DIV/0!</v>
      </c>
      <c r="DK77" s="61" t="e">
        <f t="shared" si="10"/>
        <v>#DIV/0!</v>
      </c>
      <c r="DL77" s="61" t="e">
        <f t="shared" si="10"/>
        <v>#DIV/0!</v>
      </c>
      <c r="DM77" s="61" t="e">
        <f t="shared" si="10"/>
        <v>#DIV/0!</v>
      </c>
      <c r="DN77" s="61" t="e">
        <f t="shared" si="10"/>
        <v>#DIV/0!</v>
      </c>
      <c r="DO77" s="61" t="e">
        <f t="shared" si="10"/>
        <v>#DIV/0!</v>
      </c>
      <c r="DP77" s="61" t="e">
        <f t="shared" si="10"/>
        <v>#DIV/0!</v>
      </c>
      <c r="DQ77" s="61" t="e">
        <f t="shared" si="10"/>
        <v>#DIV/0!</v>
      </c>
      <c r="DR77" s="61" t="e">
        <f t="shared" si="10"/>
        <v>#DIV/0!</v>
      </c>
      <c r="DS77" s="61" t="e">
        <f t="shared" si="10"/>
        <v>#DIV/0!</v>
      </c>
      <c r="DT77" s="61" t="e">
        <f t="shared" si="11"/>
        <v>#DIV/0!</v>
      </c>
      <c r="DU77" s="61" t="e">
        <f t="shared" si="11"/>
        <v>#DIV/0!</v>
      </c>
      <c r="DV77" s="61" t="e">
        <f t="shared" si="11"/>
        <v>#DIV/0!</v>
      </c>
      <c r="DW77" s="61" t="e">
        <f t="shared" si="11"/>
        <v>#DIV/0!</v>
      </c>
      <c r="DX77" s="61" t="e">
        <f t="shared" si="11"/>
        <v>#DIV/0!</v>
      </c>
      <c r="DY77" s="61" t="e">
        <f t="shared" si="11"/>
        <v>#DIV/0!</v>
      </c>
      <c r="DZ77" s="61" t="e">
        <f t="shared" si="15"/>
        <v>#DIV/0!</v>
      </c>
    </row>
    <row r="78" spans="1:130">
      <c r="A78" s="53">
        <v>12</v>
      </c>
      <c r="B78" s="63">
        <f t="shared" si="12"/>
        <v>0.92307692307692302</v>
      </c>
      <c r="C78" s="53">
        <v>2012</v>
      </c>
      <c r="D78" s="64">
        <f t="shared" si="16"/>
        <v>0</v>
      </c>
      <c r="E78" s="64">
        <f t="shared" si="17"/>
        <v>0</v>
      </c>
      <c r="F78" s="64">
        <f t="shared" si="18"/>
        <v>0</v>
      </c>
      <c r="G78" s="64">
        <f t="shared" si="19"/>
        <v>0</v>
      </c>
      <c r="H78" s="64">
        <f t="shared" si="20"/>
        <v>0</v>
      </c>
      <c r="I78" s="64">
        <f t="shared" si="21"/>
        <v>0</v>
      </c>
      <c r="J78" s="64">
        <f t="shared" si="22"/>
        <v>0</v>
      </c>
      <c r="K78" s="64">
        <f t="shared" si="23"/>
        <v>0</v>
      </c>
      <c r="L78" s="64">
        <f t="shared" si="24"/>
        <v>0</v>
      </c>
      <c r="M78" s="64">
        <f t="shared" si="25"/>
        <v>0</v>
      </c>
      <c r="N78" s="64">
        <f t="shared" ref="N78:N96" si="26">VLOOKUP($C$76,$D$3:$K$63,$A$68,0)*(B68-B67)</f>
        <v>0</v>
      </c>
      <c r="O78" s="64">
        <f>VLOOKUP($C$77,$D$3:$K$63,$A$68,0)*(B67-B66)</f>
        <v>0</v>
      </c>
      <c r="P78" s="64">
        <f>VLOOKUP($C$78,$D$3:$K$63,$A$68,0)*B66</f>
        <v>0</v>
      </c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54">
        <f t="shared" si="13"/>
        <v>0</v>
      </c>
      <c r="BP78" s="53">
        <v>2012</v>
      </c>
      <c r="BQ78" s="61" t="e">
        <f t="shared" si="14"/>
        <v>#DIV/0!</v>
      </c>
      <c r="BR78" s="61" t="e">
        <f t="shared" si="7"/>
        <v>#DIV/0!</v>
      </c>
      <c r="BS78" s="61" t="e">
        <f t="shared" si="7"/>
        <v>#DIV/0!</v>
      </c>
      <c r="BT78" s="61" t="e">
        <f t="shared" si="7"/>
        <v>#DIV/0!</v>
      </c>
      <c r="BU78" s="61" t="e">
        <f t="shared" si="7"/>
        <v>#DIV/0!</v>
      </c>
      <c r="BV78" s="61" t="e">
        <f t="shared" si="7"/>
        <v>#DIV/0!</v>
      </c>
      <c r="BW78" s="61" t="e">
        <f t="shared" si="7"/>
        <v>#DIV/0!</v>
      </c>
      <c r="BX78" s="61" t="e">
        <f t="shared" si="7"/>
        <v>#DIV/0!</v>
      </c>
      <c r="BY78" s="61" t="e">
        <f t="shared" si="7"/>
        <v>#DIV/0!</v>
      </c>
      <c r="BZ78" s="61" t="e">
        <f t="shared" si="7"/>
        <v>#DIV/0!</v>
      </c>
      <c r="CA78" s="61" t="e">
        <f t="shared" si="7"/>
        <v>#DIV/0!</v>
      </c>
      <c r="CB78" s="61" t="e">
        <f t="shared" si="7"/>
        <v>#DIV/0!</v>
      </c>
      <c r="CC78" s="61" t="e">
        <f t="shared" si="7"/>
        <v>#DIV/0!</v>
      </c>
      <c r="CD78" s="61" t="e">
        <f t="shared" si="7"/>
        <v>#DIV/0!</v>
      </c>
      <c r="CE78" s="61" t="e">
        <f t="shared" si="7"/>
        <v>#DIV/0!</v>
      </c>
      <c r="CF78" s="61" t="e">
        <f t="shared" si="7"/>
        <v>#DIV/0!</v>
      </c>
      <c r="CG78" s="61" t="e">
        <f t="shared" si="7"/>
        <v>#DIV/0!</v>
      </c>
      <c r="CH78" s="61" t="e">
        <f t="shared" si="8"/>
        <v>#DIV/0!</v>
      </c>
      <c r="CI78" s="61" t="e">
        <f t="shared" si="8"/>
        <v>#DIV/0!</v>
      </c>
      <c r="CJ78" s="61" t="e">
        <f t="shared" si="8"/>
        <v>#DIV/0!</v>
      </c>
      <c r="CK78" s="61" t="e">
        <f t="shared" si="8"/>
        <v>#DIV/0!</v>
      </c>
      <c r="CL78" s="61" t="e">
        <f t="shared" si="8"/>
        <v>#DIV/0!</v>
      </c>
      <c r="CM78" s="61" t="e">
        <f t="shared" si="8"/>
        <v>#DIV/0!</v>
      </c>
      <c r="CN78" s="61" t="e">
        <f t="shared" si="9"/>
        <v>#DIV/0!</v>
      </c>
      <c r="CO78" s="61" t="e">
        <f t="shared" si="9"/>
        <v>#DIV/0!</v>
      </c>
      <c r="CP78" s="61" t="e">
        <f t="shared" si="9"/>
        <v>#DIV/0!</v>
      </c>
      <c r="CQ78" s="61" t="e">
        <f t="shared" si="9"/>
        <v>#DIV/0!</v>
      </c>
      <c r="CR78" s="61" t="e">
        <f t="shared" si="9"/>
        <v>#DIV/0!</v>
      </c>
      <c r="CS78" s="61" t="e">
        <f t="shared" si="9"/>
        <v>#DIV/0!</v>
      </c>
      <c r="CT78" s="61" t="e">
        <f t="shared" si="9"/>
        <v>#DIV/0!</v>
      </c>
      <c r="CU78" s="61" t="e">
        <f t="shared" si="9"/>
        <v>#DIV/0!</v>
      </c>
      <c r="CV78" s="61" t="e">
        <f t="shared" si="9"/>
        <v>#DIV/0!</v>
      </c>
      <c r="CW78" s="61" t="e">
        <f t="shared" si="9"/>
        <v>#DIV/0!</v>
      </c>
      <c r="CX78" s="61" t="e">
        <f t="shared" si="9"/>
        <v>#DIV/0!</v>
      </c>
      <c r="CY78" s="61" t="e">
        <f t="shared" si="9"/>
        <v>#DIV/0!</v>
      </c>
      <c r="CZ78" s="61" t="e">
        <f t="shared" si="9"/>
        <v>#DIV/0!</v>
      </c>
      <c r="DA78" s="61" t="e">
        <f t="shared" si="9"/>
        <v>#DIV/0!</v>
      </c>
      <c r="DB78" s="61" t="e">
        <f t="shared" si="9"/>
        <v>#DIV/0!</v>
      </c>
      <c r="DC78" s="61" t="e">
        <f t="shared" si="9"/>
        <v>#DIV/0!</v>
      </c>
      <c r="DD78" s="61" t="e">
        <f t="shared" si="10"/>
        <v>#DIV/0!</v>
      </c>
      <c r="DE78" s="61" t="e">
        <f t="shared" si="10"/>
        <v>#DIV/0!</v>
      </c>
      <c r="DF78" s="61" t="e">
        <f t="shared" si="10"/>
        <v>#DIV/0!</v>
      </c>
      <c r="DG78" s="61" t="e">
        <f t="shared" si="10"/>
        <v>#DIV/0!</v>
      </c>
      <c r="DH78" s="61" t="e">
        <f t="shared" si="10"/>
        <v>#DIV/0!</v>
      </c>
      <c r="DI78" s="61" t="e">
        <f t="shared" si="10"/>
        <v>#DIV/0!</v>
      </c>
      <c r="DJ78" s="61" t="e">
        <f t="shared" si="10"/>
        <v>#DIV/0!</v>
      </c>
      <c r="DK78" s="61" t="e">
        <f t="shared" si="10"/>
        <v>#DIV/0!</v>
      </c>
      <c r="DL78" s="61" t="e">
        <f t="shared" si="10"/>
        <v>#DIV/0!</v>
      </c>
      <c r="DM78" s="61" t="e">
        <f t="shared" si="10"/>
        <v>#DIV/0!</v>
      </c>
      <c r="DN78" s="61" t="e">
        <f t="shared" si="10"/>
        <v>#DIV/0!</v>
      </c>
      <c r="DO78" s="61" t="e">
        <f t="shared" si="10"/>
        <v>#DIV/0!</v>
      </c>
      <c r="DP78" s="61" t="e">
        <f t="shared" si="10"/>
        <v>#DIV/0!</v>
      </c>
      <c r="DQ78" s="61" t="e">
        <f t="shared" si="10"/>
        <v>#DIV/0!</v>
      </c>
      <c r="DR78" s="61" t="e">
        <f t="shared" si="10"/>
        <v>#DIV/0!</v>
      </c>
      <c r="DS78" s="61" t="e">
        <f t="shared" si="10"/>
        <v>#DIV/0!</v>
      </c>
      <c r="DT78" s="61" t="e">
        <f t="shared" si="11"/>
        <v>#DIV/0!</v>
      </c>
      <c r="DU78" s="61" t="e">
        <f t="shared" si="11"/>
        <v>#DIV/0!</v>
      </c>
      <c r="DV78" s="61" t="e">
        <f t="shared" si="11"/>
        <v>#DIV/0!</v>
      </c>
      <c r="DW78" s="61" t="e">
        <f t="shared" si="11"/>
        <v>#DIV/0!</v>
      </c>
      <c r="DX78" s="61" t="e">
        <f t="shared" si="11"/>
        <v>#DIV/0!</v>
      </c>
      <c r="DY78" s="61" t="e">
        <f t="shared" si="11"/>
        <v>#DIV/0!</v>
      </c>
      <c r="DZ78" s="61" t="e">
        <f t="shared" si="15"/>
        <v>#DIV/0!</v>
      </c>
    </row>
    <row r="79" spans="1:130">
      <c r="A79" s="53">
        <v>13</v>
      </c>
      <c r="B79" s="63">
        <f t="shared" si="12"/>
        <v>1</v>
      </c>
      <c r="C79" s="53">
        <v>2013</v>
      </c>
      <c r="D79" s="64">
        <f t="shared" si="16"/>
        <v>0</v>
      </c>
      <c r="E79" s="64">
        <f t="shared" si="17"/>
        <v>0</v>
      </c>
      <c r="F79" s="64">
        <f t="shared" si="18"/>
        <v>0</v>
      </c>
      <c r="G79" s="64">
        <f t="shared" si="19"/>
        <v>0</v>
      </c>
      <c r="H79" s="64">
        <f t="shared" si="20"/>
        <v>0</v>
      </c>
      <c r="I79" s="64">
        <f t="shared" si="21"/>
        <v>0</v>
      </c>
      <c r="J79" s="64">
        <f t="shared" si="22"/>
        <v>0</v>
      </c>
      <c r="K79" s="64">
        <f t="shared" si="23"/>
        <v>0</v>
      </c>
      <c r="L79" s="64">
        <f t="shared" si="24"/>
        <v>0</v>
      </c>
      <c r="M79" s="64">
        <f t="shared" si="25"/>
        <v>0</v>
      </c>
      <c r="N79" s="64">
        <f t="shared" si="26"/>
        <v>0</v>
      </c>
      <c r="O79" s="64">
        <f t="shared" ref="O79:O97" si="27">VLOOKUP($C$77,$D$3:$K$63,$A$68,0)*(B68-B67)</f>
        <v>0</v>
      </c>
      <c r="P79" s="64">
        <f>VLOOKUP($C$78,$D$3:$K$63,$A$68,0)*(B67-B66)</f>
        <v>0</v>
      </c>
      <c r="Q79" s="64">
        <f>VLOOKUP($C$79,$D$3:$K$63,$A$68,0)*B66</f>
        <v>0</v>
      </c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54">
        <f t="shared" si="13"/>
        <v>0</v>
      </c>
      <c r="BP79" s="53">
        <v>2013</v>
      </c>
      <c r="BQ79" s="61" t="e">
        <f t="shared" si="14"/>
        <v>#DIV/0!</v>
      </c>
      <c r="BR79" s="61" t="e">
        <f t="shared" si="7"/>
        <v>#DIV/0!</v>
      </c>
      <c r="BS79" s="61" t="e">
        <f t="shared" si="7"/>
        <v>#DIV/0!</v>
      </c>
      <c r="BT79" s="61" t="e">
        <f t="shared" si="7"/>
        <v>#DIV/0!</v>
      </c>
      <c r="BU79" s="61" t="e">
        <f t="shared" si="7"/>
        <v>#DIV/0!</v>
      </c>
      <c r="BV79" s="61" t="e">
        <f t="shared" si="7"/>
        <v>#DIV/0!</v>
      </c>
      <c r="BW79" s="61" t="e">
        <f t="shared" si="7"/>
        <v>#DIV/0!</v>
      </c>
      <c r="BX79" s="61" t="e">
        <f t="shared" si="7"/>
        <v>#DIV/0!</v>
      </c>
      <c r="BY79" s="61" t="e">
        <f t="shared" si="7"/>
        <v>#DIV/0!</v>
      </c>
      <c r="BZ79" s="61" t="e">
        <f t="shared" si="7"/>
        <v>#DIV/0!</v>
      </c>
      <c r="CA79" s="61" t="e">
        <f t="shared" si="7"/>
        <v>#DIV/0!</v>
      </c>
      <c r="CB79" s="61" t="e">
        <f t="shared" si="7"/>
        <v>#DIV/0!</v>
      </c>
      <c r="CC79" s="61" t="e">
        <f t="shared" si="7"/>
        <v>#DIV/0!</v>
      </c>
      <c r="CD79" s="61" t="e">
        <f t="shared" si="7"/>
        <v>#DIV/0!</v>
      </c>
      <c r="CE79" s="61" t="e">
        <f t="shared" si="7"/>
        <v>#DIV/0!</v>
      </c>
      <c r="CF79" s="61" t="e">
        <f t="shared" si="7"/>
        <v>#DIV/0!</v>
      </c>
      <c r="CG79" s="61" t="e">
        <f t="shared" si="7"/>
        <v>#DIV/0!</v>
      </c>
      <c r="CH79" s="61" t="e">
        <f t="shared" si="8"/>
        <v>#DIV/0!</v>
      </c>
      <c r="CI79" s="61" t="e">
        <f t="shared" si="8"/>
        <v>#DIV/0!</v>
      </c>
      <c r="CJ79" s="61" t="e">
        <f t="shared" si="8"/>
        <v>#DIV/0!</v>
      </c>
      <c r="CK79" s="61" t="e">
        <f t="shared" si="8"/>
        <v>#DIV/0!</v>
      </c>
      <c r="CL79" s="61" t="e">
        <f t="shared" si="8"/>
        <v>#DIV/0!</v>
      </c>
      <c r="CM79" s="61" t="e">
        <f t="shared" si="8"/>
        <v>#DIV/0!</v>
      </c>
      <c r="CN79" s="61" t="e">
        <f t="shared" si="9"/>
        <v>#DIV/0!</v>
      </c>
      <c r="CO79" s="61" t="e">
        <f t="shared" si="9"/>
        <v>#DIV/0!</v>
      </c>
      <c r="CP79" s="61" t="e">
        <f t="shared" si="9"/>
        <v>#DIV/0!</v>
      </c>
      <c r="CQ79" s="61" t="e">
        <f t="shared" si="9"/>
        <v>#DIV/0!</v>
      </c>
      <c r="CR79" s="61" t="e">
        <f t="shared" si="9"/>
        <v>#DIV/0!</v>
      </c>
      <c r="CS79" s="61" t="e">
        <f t="shared" si="9"/>
        <v>#DIV/0!</v>
      </c>
      <c r="CT79" s="61" t="e">
        <f t="shared" si="9"/>
        <v>#DIV/0!</v>
      </c>
      <c r="CU79" s="61" t="e">
        <f t="shared" si="9"/>
        <v>#DIV/0!</v>
      </c>
      <c r="CV79" s="61" t="e">
        <f t="shared" si="9"/>
        <v>#DIV/0!</v>
      </c>
      <c r="CW79" s="61" t="e">
        <f t="shared" si="9"/>
        <v>#DIV/0!</v>
      </c>
      <c r="CX79" s="61" t="e">
        <f t="shared" si="9"/>
        <v>#DIV/0!</v>
      </c>
      <c r="CY79" s="61" t="e">
        <f t="shared" si="9"/>
        <v>#DIV/0!</v>
      </c>
      <c r="CZ79" s="61" t="e">
        <f t="shared" si="9"/>
        <v>#DIV/0!</v>
      </c>
      <c r="DA79" s="61" t="e">
        <f t="shared" si="9"/>
        <v>#DIV/0!</v>
      </c>
      <c r="DB79" s="61" t="e">
        <f t="shared" si="9"/>
        <v>#DIV/0!</v>
      </c>
      <c r="DC79" s="61" t="e">
        <f t="shared" si="9"/>
        <v>#DIV/0!</v>
      </c>
      <c r="DD79" s="61" t="e">
        <f t="shared" si="10"/>
        <v>#DIV/0!</v>
      </c>
      <c r="DE79" s="61" t="e">
        <f t="shared" si="10"/>
        <v>#DIV/0!</v>
      </c>
      <c r="DF79" s="61" t="e">
        <f t="shared" si="10"/>
        <v>#DIV/0!</v>
      </c>
      <c r="DG79" s="61" t="e">
        <f t="shared" si="10"/>
        <v>#DIV/0!</v>
      </c>
      <c r="DH79" s="61" t="e">
        <f t="shared" si="10"/>
        <v>#DIV/0!</v>
      </c>
      <c r="DI79" s="61" t="e">
        <f t="shared" si="10"/>
        <v>#DIV/0!</v>
      </c>
      <c r="DJ79" s="61" t="e">
        <f t="shared" si="10"/>
        <v>#DIV/0!</v>
      </c>
      <c r="DK79" s="61" t="e">
        <f t="shared" si="10"/>
        <v>#DIV/0!</v>
      </c>
      <c r="DL79" s="61" t="e">
        <f t="shared" si="10"/>
        <v>#DIV/0!</v>
      </c>
      <c r="DM79" s="61" t="e">
        <f t="shared" si="10"/>
        <v>#DIV/0!</v>
      </c>
      <c r="DN79" s="61" t="e">
        <f t="shared" si="10"/>
        <v>#DIV/0!</v>
      </c>
      <c r="DO79" s="61" t="e">
        <f t="shared" si="10"/>
        <v>#DIV/0!</v>
      </c>
      <c r="DP79" s="61" t="e">
        <f t="shared" si="10"/>
        <v>#DIV/0!</v>
      </c>
      <c r="DQ79" s="61" t="e">
        <f t="shared" si="10"/>
        <v>#DIV/0!</v>
      </c>
      <c r="DR79" s="61" t="e">
        <f t="shared" si="10"/>
        <v>#DIV/0!</v>
      </c>
      <c r="DS79" s="61" t="e">
        <f t="shared" si="10"/>
        <v>#DIV/0!</v>
      </c>
      <c r="DT79" s="61" t="e">
        <f t="shared" si="11"/>
        <v>#DIV/0!</v>
      </c>
      <c r="DU79" s="61" t="e">
        <f t="shared" si="11"/>
        <v>#DIV/0!</v>
      </c>
      <c r="DV79" s="61" t="e">
        <f t="shared" si="11"/>
        <v>#DIV/0!</v>
      </c>
      <c r="DW79" s="61" t="e">
        <f t="shared" si="11"/>
        <v>#DIV/0!</v>
      </c>
      <c r="DX79" s="61" t="e">
        <f t="shared" si="11"/>
        <v>#DIV/0!</v>
      </c>
      <c r="DY79" s="61" t="e">
        <f t="shared" si="11"/>
        <v>#DIV/0!</v>
      </c>
      <c r="DZ79" s="61" t="e">
        <f t="shared" si="15"/>
        <v>#DIV/0!</v>
      </c>
    </row>
    <row r="80" spans="1:130">
      <c r="A80" s="53">
        <v>14</v>
      </c>
      <c r="B80" s="63">
        <f t="shared" si="12"/>
        <v>1</v>
      </c>
      <c r="C80" s="53">
        <v>2014</v>
      </c>
      <c r="D80" s="64">
        <f t="shared" si="16"/>
        <v>0</v>
      </c>
      <c r="E80" s="64">
        <f t="shared" si="17"/>
        <v>0</v>
      </c>
      <c r="F80" s="64">
        <f t="shared" si="18"/>
        <v>0</v>
      </c>
      <c r="G80" s="64">
        <f t="shared" si="19"/>
        <v>0</v>
      </c>
      <c r="H80" s="64">
        <f t="shared" si="20"/>
        <v>0</v>
      </c>
      <c r="I80" s="64">
        <f t="shared" si="21"/>
        <v>0</v>
      </c>
      <c r="J80" s="64">
        <f t="shared" si="22"/>
        <v>0</v>
      </c>
      <c r="K80" s="64">
        <f t="shared" si="23"/>
        <v>0</v>
      </c>
      <c r="L80" s="64">
        <f t="shared" si="24"/>
        <v>0</v>
      </c>
      <c r="M80" s="64">
        <f t="shared" si="25"/>
        <v>0</v>
      </c>
      <c r="N80" s="64">
        <f t="shared" si="26"/>
        <v>0</v>
      </c>
      <c r="O80" s="64">
        <f t="shared" si="27"/>
        <v>0</v>
      </c>
      <c r="P80" s="64">
        <f t="shared" ref="P80:P98" si="28">VLOOKUP($C$78,$D$3:$K$63,$A$68,0)*(B68-B67)</f>
        <v>0</v>
      </c>
      <c r="Q80" s="64">
        <f>VLOOKUP($C$79,$D$3:$K$63,$A$68,0)*(B67-B66)</f>
        <v>0</v>
      </c>
      <c r="R80" s="64">
        <f>VLOOKUP($C$80,$D$3:$K$63,$A$68,0)*B66</f>
        <v>0</v>
      </c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54">
        <f t="shared" si="13"/>
        <v>0</v>
      </c>
      <c r="BP80" s="53">
        <v>2014</v>
      </c>
      <c r="BQ80" s="61" t="e">
        <f t="shared" si="14"/>
        <v>#DIV/0!</v>
      </c>
      <c r="BR80" s="61" t="e">
        <f t="shared" si="7"/>
        <v>#DIV/0!</v>
      </c>
      <c r="BS80" s="61" t="e">
        <f t="shared" si="7"/>
        <v>#DIV/0!</v>
      </c>
      <c r="BT80" s="61" t="e">
        <f t="shared" si="7"/>
        <v>#DIV/0!</v>
      </c>
      <c r="BU80" s="61" t="e">
        <f t="shared" si="7"/>
        <v>#DIV/0!</v>
      </c>
      <c r="BV80" s="61" t="e">
        <f t="shared" si="7"/>
        <v>#DIV/0!</v>
      </c>
      <c r="BW80" s="61" t="e">
        <f t="shared" si="7"/>
        <v>#DIV/0!</v>
      </c>
      <c r="BX80" s="61" t="e">
        <f t="shared" si="7"/>
        <v>#DIV/0!</v>
      </c>
      <c r="BY80" s="61" t="e">
        <f t="shared" si="7"/>
        <v>#DIV/0!</v>
      </c>
      <c r="BZ80" s="61" t="e">
        <f t="shared" si="7"/>
        <v>#DIV/0!</v>
      </c>
      <c r="CA80" s="61" t="e">
        <f t="shared" si="7"/>
        <v>#DIV/0!</v>
      </c>
      <c r="CB80" s="61" t="e">
        <f t="shared" si="7"/>
        <v>#DIV/0!</v>
      </c>
      <c r="CC80" s="61" t="e">
        <f t="shared" si="7"/>
        <v>#DIV/0!</v>
      </c>
      <c r="CD80" s="61" t="e">
        <f t="shared" si="7"/>
        <v>#DIV/0!</v>
      </c>
      <c r="CE80" s="61" t="e">
        <f t="shared" si="7"/>
        <v>#DIV/0!</v>
      </c>
      <c r="CF80" s="61" t="e">
        <f t="shared" si="7"/>
        <v>#DIV/0!</v>
      </c>
      <c r="CG80" s="61" t="e">
        <f t="shared" si="7"/>
        <v>#DIV/0!</v>
      </c>
      <c r="CH80" s="61" t="e">
        <f t="shared" si="8"/>
        <v>#DIV/0!</v>
      </c>
      <c r="CI80" s="61" t="e">
        <f t="shared" si="8"/>
        <v>#DIV/0!</v>
      </c>
      <c r="CJ80" s="61" t="e">
        <f t="shared" si="8"/>
        <v>#DIV/0!</v>
      </c>
      <c r="CK80" s="61" t="e">
        <f t="shared" si="8"/>
        <v>#DIV/0!</v>
      </c>
      <c r="CL80" s="61" t="e">
        <f t="shared" si="8"/>
        <v>#DIV/0!</v>
      </c>
      <c r="CM80" s="61" t="e">
        <f t="shared" si="8"/>
        <v>#DIV/0!</v>
      </c>
      <c r="CN80" s="61" t="e">
        <f t="shared" si="9"/>
        <v>#DIV/0!</v>
      </c>
      <c r="CO80" s="61" t="e">
        <f t="shared" si="9"/>
        <v>#DIV/0!</v>
      </c>
      <c r="CP80" s="61" t="e">
        <f t="shared" si="9"/>
        <v>#DIV/0!</v>
      </c>
      <c r="CQ80" s="61" t="e">
        <f t="shared" si="9"/>
        <v>#DIV/0!</v>
      </c>
      <c r="CR80" s="61" t="e">
        <f t="shared" si="9"/>
        <v>#DIV/0!</v>
      </c>
      <c r="CS80" s="61" t="e">
        <f t="shared" si="9"/>
        <v>#DIV/0!</v>
      </c>
      <c r="CT80" s="61" t="e">
        <f t="shared" si="9"/>
        <v>#DIV/0!</v>
      </c>
      <c r="CU80" s="61" t="e">
        <f t="shared" si="9"/>
        <v>#DIV/0!</v>
      </c>
      <c r="CV80" s="61" t="e">
        <f t="shared" si="9"/>
        <v>#DIV/0!</v>
      </c>
      <c r="CW80" s="61" t="e">
        <f t="shared" si="9"/>
        <v>#DIV/0!</v>
      </c>
      <c r="CX80" s="61" t="e">
        <f t="shared" si="9"/>
        <v>#DIV/0!</v>
      </c>
      <c r="CY80" s="61" t="e">
        <f t="shared" si="9"/>
        <v>#DIV/0!</v>
      </c>
      <c r="CZ80" s="61" t="e">
        <f t="shared" si="9"/>
        <v>#DIV/0!</v>
      </c>
      <c r="DA80" s="61" t="e">
        <f t="shared" si="9"/>
        <v>#DIV/0!</v>
      </c>
      <c r="DB80" s="61" t="e">
        <f t="shared" si="9"/>
        <v>#DIV/0!</v>
      </c>
      <c r="DC80" s="61" t="e">
        <f t="shared" si="9"/>
        <v>#DIV/0!</v>
      </c>
      <c r="DD80" s="61" t="e">
        <f t="shared" si="10"/>
        <v>#DIV/0!</v>
      </c>
      <c r="DE80" s="61" t="e">
        <f t="shared" si="10"/>
        <v>#DIV/0!</v>
      </c>
      <c r="DF80" s="61" t="e">
        <f t="shared" si="10"/>
        <v>#DIV/0!</v>
      </c>
      <c r="DG80" s="61" t="e">
        <f t="shared" si="10"/>
        <v>#DIV/0!</v>
      </c>
      <c r="DH80" s="61" t="e">
        <f t="shared" si="10"/>
        <v>#DIV/0!</v>
      </c>
      <c r="DI80" s="61" t="e">
        <f t="shared" si="10"/>
        <v>#DIV/0!</v>
      </c>
      <c r="DJ80" s="61" t="e">
        <f t="shared" si="10"/>
        <v>#DIV/0!</v>
      </c>
      <c r="DK80" s="61" t="e">
        <f t="shared" si="10"/>
        <v>#DIV/0!</v>
      </c>
      <c r="DL80" s="61" t="e">
        <f t="shared" si="10"/>
        <v>#DIV/0!</v>
      </c>
      <c r="DM80" s="61" t="e">
        <f t="shared" si="10"/>
        <v>#DIV/0!</v>
      </c>
      <c r="DN80" s="61" t="e">
        <f t="shared" si="10"/>
        <v>#DIV/0!</v>
      </c>
      <c r="DO80" s="61" t="e">
        <f t="shared" si="10"/>
        <v>#DIV/0!</v>
      </c>
      <c r="DP80" s="61" t="e">
        <f t="shared" si="10"/>
        <v>#DIV/0!</v>
      </c>
      <c r="DQ80" s="61" t="e">
        <f t="shared" si="10"/>
        <v>#DIV/0!</v>
      </c>
      <c r="DR80" s="61" t="e">
        <f t="shared" si="10"/>
        <v>#DIV/0!</v>
      </c>
      <c r="DS80" s="61" t="e">
        <f t="shared" si="10"/>
        <v>#DIV/0!</v>
      </c>
      <c r="DT80" s="61" t="e">
        <f t="shared" si="11"/>
        <v>#DIV/0!</v>
      </c>
      <c r="DU80" s="61" t="e">
        <f t="shared" si="11"/>
        <v>#DIV/0!</v>
      </c>
      <c r="DV80" s="61" t="e">
        <f t="shared" si="11"/>
        <v>#DIV/0!</v>
      </c>
      <c r="DW80" s="61" t="e">
        <f t="shared" si="11"/>
        <v>#DIV/0!</v>
      </c>
      <c r="DX80" s="61" t="e">
        <f t="shared" si="11"/>
        <v>#DIV/0!</v>
      </c>
      <c r="DY80" s="61" t="e">
        <f t="shared" si="11"/>
        <v>#DIV/0!</v>
      </c>
      <c r="DZ80" s="61" t="e">
        <f t="shared" si="15"/>
        <v>#DIV/0!</v>
      </c>
    </row>
    <row r="81" spans="1:130">
      <c r="A81" s="53">
        <v>15</v>
      </c>
      <c r="B81" s="63">
        <f t="shared" si="12"/>
        <v>1</v>
      </c>
      <c r="C81" s="53">
        <v>2015</v>
      </c>
      <c r="D81" s="64">
        <f t="shared" si="16"/>
        <v>0</v>
      </c>
      <c r="E81" s="64">
        <f t="shared" si="17"/>
        <v>0</v>
      </c>
      <c r="F81" s="64">
        <f t="shared" si="18"/>
        <v>0</v>
      </c>
      <c r="G81" s="64">
        <f t="shared" si="19"/>
        <v>0</v>
      </c>
      <c r="H81" s="64">
        <f t="shared" si="20"/>
        <v>0</v>
      </c>
      <c r="I81" s="64">
        <f t="shared" si="21"/>
        <v>0</v>
      </c>
      <c r="J81" s="64">
        <f t="shared" si="22"/>
        <v>0</v>
      </c>
      <c r="K81" s="64">
        <f t="shared" si="23"/>
        <v>0</v>
      </c>
      <c r="L81" s="64">
        <f t="shared" si="24"/>
        <v>0</v>
      </c>
      <c r="M81" s="64">
        <f t="shared" si="25"/>
        <v>0</v>
      </c>
      <c r="N81" s="64">
        <f t="shared" si="26"/>
        <v>0</v>
      </c>
      <c r="O81" s="64">
        <f t="shared" si="27"/>
        <v>0</v>
      </c>
      <c r="P81" s="64">
        <f t="shared" si="28"/>
        <v>0</v>
      </c>
      <c r="Q81" s="64">
        <f t="shared" ref="Q81:Q99" si="29">VLOOKUP($C$79,$D$3:$K$63,$A$68,0)*(B68-B67)</f>
        <v>0</v>
      </c>
      <c r="R81" s="64">
        <f>VLOOKUP($C$80,$D$3:$K$63,$A$68,0)*(B67-B66)</f>
        <v>0</v>
      </c>
      <c r="S81" s="64">
        <f>VLOOKUP($C$81,$D$3:$K$63,$A$68,0)*B66</f>
        <v>0</v>
      </c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54">
        <f t="shared" si="13"/>
        <v>0</v>
      </c>
      <c r="BP81" s="53">
        <v>2015</v>
      </c>
      <c r="BQ81" s="61" t="e">
        <f t="shared" si="14"/>
        <v>#DIV/0!</v>
      </c>
      <c r="BR81" s="61" t="e">
        <f t="shared" si="7"/>
        <v>#DIV/0!</v>
      </c>
      <c r="BS81" s="61" t="e">
        <f t="shared" si="7"/>
        <v>#DIV/0!</v>
      </c>
      <c r="BT81" s="61" t="e">
        <f t="shared" si="7"/>
        <v>#DIV/0!</v>
      </c>
      <c r="BU81" s="61" t="e">
        <f t="shared" si="7"/>
        <v>#DIV/0!</v>
      </c>
      <c r="BV81" s="61" t="e">
        <f t="shared" si="7"/>
        <v>#DIV/0!</v>
      </c>
      <c r="BW81" s="61" t="e">
        <f t="shared" si="7"/>
        <v>#DIV/0!</v>
      </c>
      <c r="BX81" s="61" t="e">
        <f t="shared" si="7"/>
        <v>#DIV/0!</v>
      </c>
      <c r="BY81" s="61" t="e">
        <f t="shared" si="7"/>
        <v>#DIV/0!</v>
      </c>
      <c r="BZ81" s="61" t="e">
        <f t="shared" si="7"/>
        <v>#DIV/0!</v>
      </c>
      <c r="CA81" s="61" t="e">
        <f t="shared" si="7"/>
        <v>#DIV/0!</v>
      </c>
      <c r="CB81" s="61" t="e">
        <f t="shared" si="7"/>
        <v>#DIV/0!</v>
      </c>
      <c r="CC81" s="61" t="e">
        <f t="shared" si="7"/>
        <v>#DIV/0!</v>
      </c>
      <c r="CD81" s="61" t="e">
        <f t="shared" si="7"/>
        <v>#DIV/0!</v>
      </c>
      <c r="CE81" s="61" t="e">
        <f t="shared" si="7"/>
        <v>#DIV/0!</v>
      </c>
      <c r="CF81" s="61" t="e">
        <f t="shared" si="7"/>
        <v>#DIV/0!</v>
      </c>
      <c r="CG81" s="61" t="e">
        <f t="shared" ref="CG81:CV97" si="30">T81/$BM81</f>
        <v>#DIV/0!</v>
      </c>
      <c r="CH81" s="61" t="e">
        <f t="shared" si="8"/>
        <v>#DIV/0!</v>
      </c>
      <c r="CI81" s="61" t="e">
        <f t="shared" si="8"/>
        <v>#DIV/0!</v>
      </c>
      <c r="CJ81" s="61" t="e">
        <f t="shared" si="8"/>
        <v>#DIV/0!</v>
      </c>
      <c r="CK81" s="61" t="e">
        <f t="shared" si="8"/>
        <v>#DIV/0!</v>
      </c>
      <c r="CL81" s="61" t="e">
        <f t="shared" si="8"/>
        <v>#DIV/0!</v>
      </c>
      <c r="CM81" s="61" t="e">
        <f t="shared" si="8"/>
        <v>#DIV/0!</v>
      </c>
      <c r="CN81" s="61" t="e">
        <f t="shared" si="9"/>
        <v>#DIV/0!</v>
      </c>
      <c r="CO81" s="61" t="e">
        <f t="shared" si="9"/>
        <v>#DIV/0!</v>
      </c>
      <c r="CP81" s="61" t="e">
        <f t="shared" si="9"/>
        <v>#DIV/0!</v>
      </c>
      <c r="CQ81" s="61" t="e">
        <f t="shared" si="9"/>
        <v>#DIV/0!</v>
      </c>
      <c r="CR81" s="61" t="e">
        <f t="shared" si="9"/>
        <v>#DIV/0!</v>
      </c>
      <c r="CS81" s="61" t="e">
        <f t="shared" si="9"/>
        <v>#DIV/0!</v>
      </c>
      <c r="CT81" s="61" t="e">
        <f t="shared" si="9"/>
        <v>#DIV/0!</v>
      </c>
      <c r="CU81" s="61" t="e">
        <f t="shared" si="9"/>
        <v>#DIV/0!</v>
      </c>
      <c r="CV81" s="61" t="e">
        <f t="shared" si="9"/>
        <v>#DIV/0!</v>
      </c>
      <c r="CW81" s="61" t="e">
        <f t="shared" si="9"/>
        <v>#DIV/0!</v>
      </c>
      <c r="CX81" s="61" t="e">
        <f t="shared" si="9"/>
        <v>#DIV/0!</v>
      </c>
      <c r="CY81" s="61" t="e">
        <f t="shared" si="9"/>
        <v>#DIV/0!</v>
      </c>
      <c r="CZ81" s="61" t="e">
        <f t="shared" si="9"/>
        <v>#DIV/0!</v>
      </c>
      <c r="DA81" s="61" t="e">
        <f t="shared" si="9"/>
        <v>#DIV/0!</v>
      </c>
      <c r="DB81" s="61" t="e">
        <f t="shared" si="9"/>
        <v>#DIV/0!</v>
      </c>
      <c r="DC81" s="61" t="e">
        <f t="shared" ref="DC81:DR97" si="31">AP81/$BM81</f>
        <v>#DIV/0!</v>
      </c>
      <c r="DD81" s="61" t="e">
        <f t="shared" si="10"/>
        <v>#DIV/0!</v>
      </c>
      <c r="DE81" s="61" t="e">
        <f t="shared" si="10"/>
        <v>#DIV/0!</v>
      </c>
      <c r="DF81" s="61" t="e">
        <f t="shared" si="10"/>
        <v>#DIV/0!</v>
      </c>
      <c r="DG81" s="61" t="e">
        <f t="shared" si="10"/>
        <v>#DIV/0!</v>
      </c>
      <c r="DH81" s="61" t="e">
        <f t="shared" si="10"/>
        <v>#DIV/0!</v>
      </c>
      <c r="DI81" s="61" t="e">
        <f t="shared" si="10"/>
        <v>#DIV/0!</v>
      </c>
      <c r="DJ81" s="61" t="e">
        <f t="shared" si="10"/>
        <v>#DIV/0!</v>
      </c>
      <c r="DK81" s="61" t="e">
        <f t="shared" si="10"/>
        <v>#DIV/0!</v>
      </c>
      <c r="DL81" s="61" t="e">
        <f t="shared" si="10"/>
        <v>#DIV/0!</v>
      </c>
      <c r="DM81" s="61" t="e">
        <f t="shared" si="10"/>
        <v>#DIV/0!</v>
      </c>
      <c r="DN81" s="61" t="e">
        <f t="shared" si="10"/>
        <v>#DIV/0!</v>
      </c>
      <c r="DO81" s="61" t="e">
        <f t="shared" si="10"/>
        <v>#DIV/0!</v>
      </c>
      <c r="DP81" s="61" t="e">
        <f t="shared" si="10"/>
        <v>#DIV/0!</v>
      </c>
      <c r="DQ81" s="61" t="e">
        <f t="shared" si="10"/>
        <v>#DIV/0!</v>
      </c>
      <c r="DR81" s="61" t="e">
        <f t="shared" si="10"/>
        <v>#DIV/0!</v>
      </c>
      <c r="DS81" s="61" t="e">
        <f t="shared" ref="DS81:DY118" si="32">BF81/$BM81</f>
        <v>#DIV/0!</v>
      </c>
      <c r="DT81" s="61" t="e">
        <f t="shared" si="11"/>
        <v>#DIV/0!</v>
      </c>
      <c r="DU81" s="61" t="e">
        <f t="shared" si="11"/>
        <v>#DIV/0!</v>
      </c>
      <c r="DV81" s="61" t="e">
        <f t="shared" si="11"/>
        <v>#DIV/0!</v>
      </c>
      <c r="DW81" s="61" t="e">
        <f t="shared" si="11"/>
        <v>#DIV/0!</v>
      </c>
      <c r="DX81" s="61" t="e">
        <f t="shared" si="11"/>
        <v>#DIV/0!</v>
      </c>
      <c r="DY81" s="61" t="e">
        <f t="shared" si="11"/>
        <v>#DIV/0!</v>
      </c>
      <c r="DZ81" s="61" t="e">
        <f t="shared" si="15"/>
        <v>#DIV/0!</v>
      </c>
    </row>
    <row r="82" spans="1:130">
      <c r="A82" s="53">
        <v>16</v>
      </c>
      <c r="B82" s="63">
        <f t="shared" si="12"/>
        <v>1</v>
      </c>
      <c r="C82" s="53">
        <v>2016</v>
      </c>
      <c r="D82" s="64">
        <f t="shared" si="16"/>
        <v>0</v>
      </c>
      <c r="E82" s="64">
        <f t="shared" si="17"/>
        <v>0</v>
      </c>
      <c r="F82" s="64">
        <f t="shared" si="18"/>
        <v>0</v>
      </c>
      <c r="G82" s="64">
        <f t="shared" si="19"/>
        <v>0</v>
      </c>
      <c r="H82" s="64">
        <f t="shared" si="20"/>
        <v>0</v>
      </c>
      <c r="I82" s="64">
        <f t="shared" si="21"/>
        <v>0</v>
      </c>
      <c r="J82" s="64">
        <f t="shared" si="22"/>
        <v>0</v>
      </c>
      <c r="K82" s="64">
        <f t="shared" si="23"/>
        <v>0</v>
      </c>
      <c r="L82" s="64">
        <f t="shared" si="24"/>
        <v>0</v>
      </c>
      <c r="M82" s="64">
        <f t="shared" si="25"/>
        <v>0</v>
      </c>
      <c r="N82" s="64">
        <f t="shared" si="26"/>
        <v>0</v>
      </c>
      <c r="O82" s="64">
        <f t="shared" si="27"/>
        <v>0</v>
      </c>
      <c r="P82" s="64">
        <f t="shared" si="28"/>
        <v>0</v>
      </c>
      <c r="Q82" s="64">
        <f t="shared" si="29"/>
        <v>0</v>
      </c>
      <c r="R82" s="64">
        <f t="shared" ref="R82:R100" si="33">VLOOKUP($C$80,$D$3:$K$63,$A$68,0)*(B68-B67)</f>
        <v>0</v>
      </c>
      <c r="S82" s="64">
        <f>VLOOKUP($C$81,$D$3:$K$63,$A$68,0)*(B67-B66)</f>
        <v>9.2307692307692193</v>
      </c>
      <c r="T82" s="64">
        <f>VLOOKUP($C$82,$D$3:$K$63,$A$68,0)*B66</f>
        <v>0</v>
      </c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54">
        <f t="shared" si="13"/>
        <v>9.2307692307692193</v>
      </c>
      <c r="BP82" s="53">
        <v>2016</v>
      </c>
      <c r="BQ82" s="61">
        <f t="shared" si="14"/>
        <v>0</v>
      </c>
      <c r="BR82" s="61">
        <f t="shared" si="14"/>
        <v>0</v>
      </c>
      <c r="BS82" s="61">
        <f t="shared" si="14"/>
        <v>0</v>
      </c>
      <c r="BT82" s="61">
        <f t="shared" si="14"/>
        <v>0</v>
      </c>
      <c r="BU82" s="61">
        <f t="shared" si="14"/>
        <v>0</v>
      </c>
      <c r="BV82" s="61">
        <f t="shared" si="14"/>
        <v>0</v>
      </c>
      <c r="BW82" s="61">
        <f t="shared" si="14"/>
        <v>0</v>
      </c>
      <c r="BX82" s="61">
        <f t="shared" si="14"/>
        <v>0</v>
      </c>
      <c r="BY82" s="61">
        <f t="shared" si="14"/>
        <v>0</v>
      </c>
      <c r="BZ82" s="61">
        <f t="shared" si="14"/>
        <v>0</v>
      </c>
      <c r="CA82" s="61">
        <f t="shared" si="14"/>
        <v>0</v>
      </c>
      <c r="CB82" s="61">
        <f t="shared" si="14"/>
        <v>0</v>
      </c>
      <c r="CC82" s="61">
        <f t="shared" si="14"/>
        <v>0</v>
      </c>
      <c r="CD82" s="61">
        <f t="shared" si="14"/>
        <v>0</v>
      </c>
      <c r="CE82" s="61">
        <f t="shared" si="14"/>
        <v>0</v>
      </c>
      <c r="CF82" s="61">
        <f t="shared" si="14"/>
        <v>1</v>
      </c>
      <c r="CG82" s="61">
        <f t="shared" si="30"/>
        <v>0</v>
      </c>
      <c r="CH82" s="61">
        <f t="shared" si="30"/>
        <v>0</v>
      </c>
      <c r="CI82" s="61">
        <f t="shared" si="30"/>
        <v>0</v>
      </c>
      <c r="CJ82" s="61">
        <f t="shared" si="30"/>
        <v>0</v>
      </c>
      <c r="CK82" s="61">
        <f t="shared" si="30"/>
        <v>0</v>
      </c>
      <c r="CL82" s="61">
        <f t="shared" si="30"/>
        <v>0</v>
      </c>
      <c r="CM82" s="61">
        <f t="shared" si="30"/>
        <v>0</v>
      </c>
      <c r="CN82" s="61">
        <f t="shared" si="30"/>
        <v>0</v>
      </c>
      <c r="CO82" s="61">
        <f t="shared" si="30"/>
        <v>0</v>
      </c>
      <c r="CP82" s="61">
        <f t="shared" si="30"/>
        <v>0</v>
      </c>
      <c r="CQ82" s="61">
        <f t="shared" si="30"/>
        <v>0</v>
      </c>
      <c r="CR82" s="61">
        <f t="shared" si="30"/>
        <v>0</v>
      </c>
      <c r="CS82" s="61">
        <f t="shared" si="30"/>
        <v>0</v>
      </c>
      <c r="CT82" s="61">
        <f t="shared" si="30"/>
        <v>0</v>
      </c>
      <c r="CU82" s="61">
        <f t="shared" si="30"/>
        <v>0</v>
      </c>
      <c r="CV82" s="61">
        <f t="shared" si="30"/>
        <v>0</v>
      </c>
      <c r="CW82" s="61">
        <f t="shared" ref="CW82:DL108" si="34">AJ82/$BM82</f>
        <v>0</v>
      </c>
      <c r="CX82" s="61">
        <f t="shared" si="34"/>
        <v>0</v>
      </c>
      <c r="CY82" s="61">
        <f t="shared" si="34"/>
        <v>0</v>
      </c>
      <c r="CZ82" s="61">
        <f t="shared" si="34"/>
        <v>0</v>
      </c>
      <c r="DA82" s="61">
        <f t="shared" si="34"/>
        <v>0</v>
      </c>
      <c r="DB82" s="61">
        <f t="shared" si="34"/>
        <v>0</v>
      </c>
      <c r="DC82" s="61">
        <f t="shared" si="31"/>
        <v>0</v>
      </c>
      <c r="DD82" s="61">
        <f t="shared" si="31"/>
        <v>0</v>
      </c>
      <c r="DE82" s="61">
        <f t="shared" si="31"/>
        <v>0</v>
      </c>
      <c r="DF82" s="61">
        <f t="shared" si="31"/>
        <v>0</v>
      </c>
      <c r="DG82" s="61">
        <f t="shared" si="31"/>
        <v>0</v>
      </c>
      <c r="DH82" s="61">
        <f t="shared" si="31"/>
        <v>0</v>
      </c>
      <c r="DI82" s="61">
        <f t="shared" si="31"/>
        <v>0</v>
      </c>
      <c r="DJ82" s="61">
        <f t="shared" si="31"/>
        <v>0</v>
      </c>
      <c r="DK82" s="61">
        <f t="shared" si="31"/>
        <v>0</v>
      </c>
      <c r="DL82" s="61">
        <f t="shared" si="31"/>
        <v>0</v>
      </c>
      <c r="DM82" s="61">
        <f t="shared" si="31"/>
        <v>0</v>
      </c>
      <c r="DN82" s="61">
        <f t="shared" si="31"/>
        <v>0</v>
      </c>
      <c r="DO82" s="61">
        <f t="shared" si="31"/>
        <v>0</v>
      </c>
      <c r="DP82" s="61">
        <f t="shared" si="31"/>
        <v>0</v>
      </c>
      <c r="DQ82" s="61">
        <f t="shared" si="31"/>
        <v>0</v>
      </c>
      <c r="DR82" s="61">
        <f t="shared" si="31"/>
        <v>0</v>
      </c>
      <c r="DS82" s="61">
        <f t="shared" si="32"/>
        <v>0</v>
      </c>
      <c r="DT82" s="61">
        <f t="shared" si="32"/>
        <v>0</v>
      </c>
      <c r="DU82" s="61">
        <f t="shared" si="32"/>
        <v>0</v>
      </c>
      <c r="DV82" s="61">
        <f t="shared" si="32"/>
        <v>0</v>
      </c>
      <c r="DW82" s="61">
        <f t="shared" si="32"/>
        <v>0</v>
      </c>
      <c r="DX82" s="61">
        <f t="shared" si="32"/>
        <v>0</v>
      </c>
      <c r="DY82" s="61">
        <f t="shared" si="32"/>
        <v>0</v>
      </c>
      <c r="DZ82" s="61">
        <f t="shared" si="15"/>
        <v>1</v>
      </c>
    </row>
    <row r="83" spans="1:130">
      <c r="A83" s="53">
        <v>17</v>
      </c>
      <c r="B83" s="63">
        <f t="shared" si="12"/>
        <v>1</v>
      </c>
      <c r="C83" s="53">
        <v>2017</v>
      </c>
      <c r="D83" s="64">
        <f t="shared" si="16"/>
        <v>0</v>
      </c>
      <c r="E83" s="64">
        <f t="shared" si="17"/>
        <v>0</v>
      </c>
      <c r="F83" s="64">
        <f t="shared" si="18"/>
        <v>0</v>
      </c>
      <c r="G83" s="64">
        <f t="shared" si="19"/>
        <v>0</v>
      </c>
      <c r="H83" s="64">
        <f t="shared" si="20"/>
        <v>0</v>
      </c>
      <c r="I83" s="64">
        <f t="shared" si="21"/>
        <v>0</v>
      </c>
      <c r="J83" s="64">
        <f t="shared" si="22"/>
        <v>0</v>
      </c>
      <c r="K83" s="64">
        <f t="shared" si="23"/>
        <v>0</v>
      </c>
      <c r="L83" s="64">
        <f t="shared" si="24"/>
        <v>0</v>
      </c>
      <c r="M83" s="64">
        <f t="shared" si="25"/>
        <v>0</v>
      </c>
      <c r="N83" s="64">
        <f t="shared" si="26"/>
        <v>0</v>
      </c>
      <c r="O83" s="64">
        <f t="shared" si="27"/>
        <v>0</v>
      </c>
      <c r="P83" s="64">
        <f t="shared" si="28"/>
        <v>0</v>
      </c>
      <c r="Q83" s="64">
        <f t="shared" si="29"/>
        <v>0</v>
      </c>
      <c r="R83" s="64">
        <f t="shared" si="33"/>
        <v>0</v>
      </c>
      <c r="S83" s="64">
        <f t="shared" ref="S83:S101" si="35">VLOOKUP($C$81,$D$3:$K$63,$A$68,0)*(B68-B67)</f>
        <v>9.2307692307692193</v>
      </c>
      <c r="T83" s="64">
        <f>VLOOKUP($C$82,$D$3:$K$63,$A$68,0)*(B67-B66)</f>
        <v>57.538461538461497</v>
      </c>
      <c r="U83" s="64">
        <f>VLOOKUP($C$83,$D$3:$K$63,$A$68,0)*B66</f>
        <v>0</v>
      </c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54">
        <f t="shared" si="13"/>
        <v>66.769230769230703</v>
      </c>
      <c r="BP83" s="53">
        <v>2017</v>
      </c>
      <c r="BQ83" s="61">
        <f t="shared" si="14"/>
        <v>0</v>
      </c>
      <c r="BR83" s="61">
        <f t="shared" si="14"/>
        <v>0</v>
      </c>
      <c r="BS83" s="61">
        <f t="shared" si="14"/>
        <v>0</v>
      </c>
      <c r="BT83" s="61">
        <f t="shared" si="14"/>
        <v>0</v>
      </c>
      <c r="BU83" s="61">
        <f t="shared" si="14"/>
        <v>0</v>
      </c>
      <c r="BV83" s="61">
        <f t="shared" si="14"/>
        <v>0</v>
      </c>
      <c r="BW83" s="61">
        <f t="shared" si="14"/>
        <v>0</v>
      </c>
      <c r="BX83" s="61">
        <f t="shared" si="14"/>
        <v>0</v>
      </c>
      <c r="BY83" s="61">
        <f t="shared" si="14"/>
        <v>0</v>
      </c>
      <c r="BZ83" s="61">
        <f t="shared" si="14"/>
        <v>0</v>
      </c>
      <c r="CA83" s="61">
        <f t="shared" si="14"/>
        <v>0</v>
      </c>
      <c r="CB83" s="61">
        <f t="shared" si="14"/>
        <v>0</v>
      </c>
      <c r="CC83" s="61">
        <f t="shared" si="14"/>
        <v>0</v>
      </c>
      <c r="CD83" s="61">
        <f t="shared" si="14"/>
        <v>0</v>
      </c>
      <c r="CE83" s="61">
        <f t="shared" si="14"/>
        <v>0</v>
      </c>
      <c r="CF83" s="61">
        <f t="shared" si="14"/>
        <v>0.13824884792626699</v>
      </c>
      <c r="CG83" s="61">
        <f t="shared" si="30"/>
        <v>0.86175115207373298</v>
      </c>
      <c r="CH83" s="61">
        <f t="shared" si="30"/>
        <v>0</v>
      </c>
      <c r="CI83" s="61">
        <f t="shared" si="30"/>
        <v>0</v>
      </c>
      <c r="CJ83" s="61">
        <f t="shared" si="30"/>
        <v>0</v>
      </c>
      <c r="CK83" s="61">
        <f t="shared" si="30"/>
        <v>0</v>
      </c>
      <c r="CL83" s="61">
        <f t="shared" si="30"/>
        <v>0</v>
      </c>
      <c r="CM83" s="61">
        <f t="shared" si="30"/>
        <v>0</v>
      </c>
      <c r="CN83" s="61">
        <f t="shared" si="30"/>
        <v>0</v>
      </c>
      <c r="CO83" s="61">
        <f t="shared" si="30"/>
        <v>0</v>
      </c>
      <c r="CP83" s="61">
        <f t="shared" si="30"/>
        <v>0</v>
      </c>
      <c r="CQ83" s="61">
        <f t="shared" si="30"/>
        <v>0</v>
      </c>
      <c r="CR83" s="61">
        <f t="shared" si="30"/>
        <v>0</v>
      </c>
      <c r="CS83" s="61">
        <f t="shared" si="30"/>
        <v>0</v>
      </c>
      <c r="CT83" s="61">
        <f t="shared" si="30"/>
        <v>0</v>
      </c>
      <c r="CU83" s="61">
        <f t="shared" si="30"/>
        <v>0</v>
      </c>
      <c r="CV83" s="61">
        <f t="shared" si="30"/>
        <v>0</v>
      </c>
      <c r="CW83" s="61">
        <f t="shared" si="34"/>
        <v>0</v>
      </c>
      <c r="CX83" s="61">
        <f t="shared" si="34"/>
        <v>0</v>
      </c>
      <c r="CY83" s="61">
        <f t="shared" si="34"/>
        <v>0</v>
      </c>
      <c r="CZ83" s="61">
        <f t="shared" si="34"/>
        <v>0</v>
      </c>
      <c r="DA83" s="61">
        <f t="shared" si="34"/>
        <v>0</v>
      </c>
      <c r="DB83" s="61">
        <f t="shared" si="34"/>
        <v>0</v>
      </c>
      <c r="DC83" s="61">
        <f t="shared" si="31"/>
        <v>0</v>
      </c>
      <c r="DD83" s="61">
        <f t="shared" si="31"/>
        <v>0</v>
      </c>
      <c r="DE83" s="61">
        <f t="shared" si="31"/>
        <v>0</v>
      </c>
      <c r="DF83" s="61">
        <f t="shared" si="31"/>
        <v>0</v>
      </c>
      <c r="DG83" s="61">
        <f t="shared" si="31"/>
        <v>0</v>
      </c>
      <c r="DH83" s="61">
        <f t="shared" si="31"/>
        <v>0</v>
      </c>
      <c r="DI83" s="61">
        <f t="shared" si="31"/>
        <v>0</v>
      </c>
      <c r="DJ83" s="61">
        <f t="shared" si="31"/>
        <v>0</v>
      </c>
      <c r="DK83" s="61">
        <f t="shared" si="31"/>
        <v>0</v>
      </c>
      <c r="DL83" s="61">
        <f t="shared" si="31"/>
        <v>0</v>
      </c>
      <c r="DM83" s="61">
        <f t="shared" si="31"/>
        <v>0</v>
      </c>
      <c r="DN83" s="61">
        <f t="shared" si="31"/>
        <v>0</v>
      </c>
      <c r="DO83" s="61">
        <f t="shared" si="31"/>
        <v>0</v>
      </c>
      <c r="DP83" s="61">
        <f t="shared" si="31"/>
        <v>0</v>
      </c>
      <c r="DQ83" s="61">
        <f t="shared" si="31"/>
        <v>0</v>
      </c>
      <c r="DR83" s="61">
        <f t="shared" si="31"/>
        <v>0</v>
      </c>
      <c r="DS83" s="61">
        <f t="shared" si="32"/>
        <v>0</v>
      </c>
      <c r="DT83" s="61">
        <f t="shared" si="32"/>
        <v>0</v>
      </c>
      <c r="DU83" s="61">
        <f t="shared" si="32"/>
        <v>0</v>
      </c>
      <c r="DV83" s="61">
        <f t="shared" si="32"/>
        <v>0</v>
      </c>
      <c r="DW83" s="61">
        <f t="shared" si="32"/>
        <v>0</v>
      </c>
      <c r="DX83" s="61">
        <f t="shared" si="32"/>
        <v>0</v>
      </c>
      <c r="DY83" s="61">
        <f t="shared" si="32"/>
        <v>0</v>
      </c>
      <c r="DZ83" s="61">
        <f t="shared" si="15"/>
        <v>1</v>
      </c>
    </row>
    <row r="84" spans="1:130">
      <c r="A84" s="53">
        <v>18</v>
      </c>
      <c r="B84" s="63">
        <f t="shared" si="12"/>
        <v>1</v>
      </c>
      <c r="C84" s="53">
        <v>2018</v>
      </c>
      <c r="D84" s="64">
        <f t="shared" si="16"/>
        <v>0</v>
      </c>
      <c r="E84" s="64">
        <f t="shared" si="17"/>
        <v>0</v>
      </c>
      <c r="F84" s="64">
        <f t="shared" si="18"/>
        <v>0</v>
      </c>
      <c r="G84" s="64">
        <f t="shared" si="19"/>
        <v>0</v>
      </c>
      <c r="H84" s="64">
        <f t="shared" si="20"/>
        <v>0</v>
      </c>
      <c r="I84" s="64">
        <f t="shared" si="21"/>
        <v>0</v>
      </c>
      <c r="J84" s="64">
        <f t="shared" si="22"/>
        <v>0</v>
      </c>
      <c r="K84" s="64">
        <f t="shared" si="23"/>
        <v>0</v>
      </c>
      <c r="L84" s="64">
        <f t="shared" si="24"/>
        <v>0</v>
      </c>
      <c r="M84" s="64">
        <f t="shared" si="25"/>
        <v>0</v>
      </c>
      <c r="N84" s="64">
        <f t="shared" si="26"/>
        <v>0</v>
      </c>
      <c r="O84" s="64">
        <f t="shared" si="27"/>
        <v>0</v>
      </c>
      <c r="P84" s="64">
        <f t="shared" si="28"/>
        <v>0</v>
      </c>
      <c r="Q84" s="64">
        <f t="shared" si="29"/>
        <v>0</v>
      </c>
      <c r="R84" s="64">
        <f t="shared" si="33"/>
        <v>0</v>
      </c>
      <c r="S84" s="64">
        <f t="shared" si="35"/>
        <v>9.2307692307692193</v>
      </c>
      <c r="T84" s="64">
        <f t="shared" ref="T84:T102" si="36">VLOOKUP($C$82,$D$3:$K$63,$A$68,0)*(B68-B67)</f>
        <v>57.538461538461497</v>
      </c>
      <c r="U84" s="64">
        <f>VLOOKUP($C$83,$D$3:$K$63,$A$68,0)*(B67-B66)</f>
        <v>41.153846153846096</v>
      </c>
      <c r="V84" s="64">
        <f>VLOOKUP($C$84,$D$3:$K$63,$A$68,0)*B66</f>
        <v>0</v>
      </c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54">
        <f t="shared" si="13"/>
        <v>107.92307692307701</v>
      </c>
      <c r="BP84" s="53">
        <v>2018</v>
      </c>
      <c r="BQ84" s="61">
        <f t="shared" si="14"/>
        <v>0</v>
      </c>
      <c r="BR84" s="61">
        <f t="shared" si="14"/>
        <v>0</v>
      </c>
      <c r="BS84" s="61">
        <f t="shared" si="14"/>
        <v>0</v>
      </c>
      <c r="BT84" s="61">
        <f t="shared" si="14"/>
        <v>0</v>
      </c>
      <c r="BU84" s="61">
        <f t="shared" si="14"/>
        <v>0</v>
      </c>
      <c r="BV84" s="61">
        <f t="shared" si="14"/>
        <v>0</v>
      </c>
      <c r="BW84" s="61">
        <f t="shared" si="14"/>
        <v>0</v>
      </c>
      <c r="BX84" s="61">
        <f t="shared" si="14"/>
        <v>0</v>
      </c>
      <c r="BY84" s="61">
        <f t="shared" si="14"/>
        <v>0</v>
      </c>
      <c r="BZ84" s="61">
        <f t="shared" si="14"/>
        <v>0</v>
      </c>
      <c r="CA84" s="61">
        <f t="shared" si="14"/>
        <v>0</v>
      </c>
      <c r="CB84" s="61">
        <f t="shared" si="14"/>
        <v>0</v>
      </c>
      <c r="CC84" s="61">
        <f t="shared" si="14"/>
        <v>0</v>
      </c>
      <c r="CD84" s="61">
        <f t="shared" si="14"/>
        <v>0</v>
      </c>
      <c r="CE84" s="61">
        <f t="shared" si="14"/>
        <v>0</v>
      </c>
      <c r="CF84" s="61">
        <f t="shared" si="14"/>
        <v>8.5531004989308601E-2</v>
      </c>
      <c r="CG84" s="61">
        <f t="shared" si="30"/>
        <v>0.53314326443335702</v>
      </c>
      <c r="CH84" s="61">
        <f t="shared" si="30"/>
        <v>0.38132573057733399</v>
      </c>
      <c r="CI84" s="61">
        <f t="shared" si="30"/>
        <v>0</v>
      </c>
      <c r="CJ84" s="61">
        <f t="shared" si="30"/>
        <v>0</v>
      </c>
      <c r="CK84" s="61">
        <f t="shared" si="30"/>
        <v>0</v>
      </c>
      <c r="CL84" s="61">
        <f t="shared" si="30"/>
        <v>0</v>
      </c>
      <c r="CM84" s="61">
        <f t="shared" si="30"/>
        <v>0</v>
      </c>
      <c r="CN84" s="61">
        <f t="shared" si="30"/>
        <v>0</v>
      </c>
      <c r="CO84" s="61">
        <f t="shared" si="30"/>
        <v>0</v>
      </c>
      <c r="CP84" s="61">
        <f t="shared" si="30"/>
        <v>0</v>
      </c>
      <c r="CQ84" s="61">
        <f t="shared" si="30"/>
        <v>0</v>
      </c>
      <c r="CR84" s="61">
        <f t="shared" si="30"/>
        <v>0</v>
      </c>
      <c r="CS84" s="61">
        <f t="shared" si="30"/>
        <v>0</v>
      </c>
      <c r="CT84" s="61">
        <f t="shared" si="30"/>
        <v>0</v>
      </c>
      <c r="CU84" s="61">
        <f t="shared" si="30"/>
        <v>0</v>
      </c>
      <c r="CV84" s="61">
        <f t="shared" si="30"/>
        <v>0</v>
      </c>
      <c r="CW84" s="61">
        <f t="shared" si="34"/>
        <v>0</v>
      </c>
      <c r="CX84" s="61">
        <f t="shared" si="34"/>
        <v>0</v>
      </c>
      <c r="CY84" s="61">
        <f t="shared" si="34"/>
        <v>0</v>
      </c>
      <c r="CZ84" s="61">
        <f t="shared" si="34"/>
        <v>0</v>
      </c>
      <c r="DA84" s="61">
        <f t="shared" si="34"/>
        <v>0</v>
      </c>
      <c r="DB84" s="61">
        <f t="shared" si="34"/>
        <v>0</v>
      </c>
      <c r="DC84" s="61">
        <f t="shared" si="31"/>
        <v>0</v>
      </c>
      <c r="DD84" s="61">
        <f t="shared" si="31"/>
        <v>0</v>
      </c>
      <c r="DE84" s="61">
        <f t="shared" si="31"/>
        <v>0</v>
      </c>
      <c r="DF84" s="61">
        <f t="shared" si="31"/>
        <v>0</v>
      </c>
      <c r="DG84" s="61">
        <f t="shared" si="31"/>
        <v>0</v>
      </c>
      <c r="DH84" s="61">
        <f t="shared" si="31"/>
        <v>0</v>
      </c>
      <c r="DI84" s="61">
        <f t="shared" si="31"/>
        <v>0</v>
      </c>
      <c r="DJ84" s="61">
        <f t="shared" si="31"/>
        <v>0</v>
      </c>
      <c r="DK84" s="61">
        <f t="shared" si="31"/>
        <v>0</v>
      </c>
      <c r="DL84" s="61">
        <f t="shared" si="31"/>
        <v>0</v>
      </c>
      <c r="DM84" s="61">
        <f t="shared" si="31"/>
        <v>0</v>
      </c>
      <c r="DN84" s="61">
        <f t="shared" si="31"/>
        <v>0</v>
      </c>
      <c r="DO84" s="61">
        <f t="shared" si="31"/>
        <v>0</v>
      </c>
      <c r="DP84" s="61">
        <f t="shared" si="31"/>
        <v>0</v>
      </c>
      <c r="DQ84" s="61">
        <f t="shared" si="31"/>
        <v>0</v>
      </c>
      <c r="DR84" s="61">
        <f t="shared" si="31"/>
        <v>0</v>
      </c>
      <c r="DS84" s="61">
        <f t="shared" si="32"/>
        <v>0</v>
      </c>
      <c r="DT84" s="61">
        <f t="shared" si="32"/>
        <v>0</v>
      </c>
      <c r="DU84" s="61">
        <f t="shared" si="32"/>
        <v>0</v>
      </c>
      <c r="DV84" s="61">
        <f t="shared" si="32"/>
        <v>0</v>
      </c>
      <c r="DW84" s="61">
        <f t="shared" si="32"/>
        <v>0</v>
      </c>
      <c r="DX84" s="61">
        <f t="shared" si="32"/>
        <v>0</v>
      </c>
      <c r="DY84" s="61">
        <f t="shared" si="32"/>
        <v>0</v>
      </c>
      <c r="DZ84" s="61">
        <f t="shared" si="15"/>
        <v>1</v>
      </c>
    </row>
    <row r="85" spans="1:130">
      <c r="A85" s="53">
        <v>19</v>
      </c>
      <c r="B85" s="63">
        <f t="shared" si="12"/>
        <v>1</v>
      </c>
      <c r="C85" s="53">
        <v>2019</v>
      </c>
      <c r="D85" s="64">
        <f t="shared" si="16"/>
        <v>0</v>
      </c>
      <c r="E85" s="64">
        <f t="shared" si="17"/>
        <v>0</v>
      </c>
      <c r="F85" s="64">
        <f t="shared" si="18"/>
        <v>0</v>
      </c>
      <c r="G85" s="64">
        <f t="shared" si="19"/>
        <v>0</v>
      </c>
      <c r="H85" s="64">
        <f t="shared" si="20"/>
        <v>0</v>
      </c>
      <c r="I85" s="64">
        <f t="shared" si="21"/>
        <v>0</v>
      </c>
      <c r="J85" s="64">
        <f t="shared" si="22"/>
        <v>0</v>
      </c>
      <c r="K85" s="64">
        <f t="shared" si="23"/>
        <v>0</v>
      </c>
      <c r="L85" s="64">
        <f t="shared" si="24"/>
        <v>0</v>
      </c>
      <c r="M85" s="64">
        <f t="shared" si="25"/>
        <v>0</v>
      </c>
      <c r="N85" s="64">
        <f t="shared" si="26"/>
        <v>0</v>
      </c>
      <c r="O85" s="64">
        <f t="shared" si="27"/>
        <v>0</v>
      </c>
      <c r="P85" s="64">
        <f t="shared" si="28"/>
        <v>0</v>
      </c>
      <c r="Q85" s="64">
        <f t="shared" si="29"/>
        <v>0</v>
      </c>
      <c r="R85" s="64">
        <f t="shared" si="33"/>
        <v>0</v>
      </c>
      <c r="S85" s="64">
        <f t="shared" si="35"/>
        <v>9.2307692307692193</v>
      </c>
      <c r="T85" s="64">
        <f t="shared" si="36"/>
        <v>57.538461538461497</v>
      </c>
      <c r="U85" s="64">
        <f t="shared" ref="U85:U103" si="37">VLOOKUP($C$83,$D$3:$K$63,$A$68,0)*(B68-B67)</f>
        <v>41.153846153846096</v>
      </c>
      <c r="V85" s="64">
        <f>VLOOKUP($C$84,$D$3:$K$63,$A$68,0)*(B67-B66)</f>
        <v>79.307692307692193</v>
      </c>
      <c r="W85" s="64">
        <f>VLOOKUP($C$85,$D$3:$K$63,$A$68,0)*B66</f>
        <v>0</v>
      </c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54">
        <f t="shared" si="13"/>
        <v>187.230769230769</v>
      </c>
      <c r="BP85" s="53">
        <v>2019</v>
      </c>
      <c r="BQ85" s="61">
        <f t="shared" si="14"/>
        <v>0</v>
      </c>
      <c r="BR85" s="61">
        <f t="shared" si="14"/>
        <v>0</v>
      </c>
      <c r="BS85" s="61">
        <f t="shared" si="14"/>
        <v>0</v>
      </c>
      <c r="BT85" s="61">
        <f t="shared" si="14"/>
        <v>0</v>
      </c>
      <c r="BU85" s="61">
        <f t="shared" si="14"/>
        <v>0</v>
      </c>
      <c r="BV85" s="61">
        <f t="shared" si="14"/>
        <v>0</v>
      </c>
      <c r="BW85" s="61">
        <f t="shared" si="14"/>
        <v>0</v>
      </c>
      <c r="BX85" s="61">
        <f t="shared" si="14"/>
        <v>0</v>
      </c>
      <c r="BY85" s="61">
        <f t="shared" si="14"/>
        <v>0</v>
      </c>
      <c r="BZ85" s="61">
        <f t="shared" si="14"/>
        <v>0</v>
      </c>
      <c r="CA85" s="61">
        <f t="shared" si="14"/>
        <v>0</v>
      </c>
      <c r="CB85" s="61">
        <f t="shared" si="14"/>
        <v>0</v>
      </c>
      <c r="CC85" s="61">
        <f t="shared" si="14"/>
        <v>0</v>
      </c>
      <c r="CD85" s="61">
        <f t="shared" si="14"/>
        <v>0</v>
      </c>
      <c r="CE85" s="61">
        <f t="shared" si="14"/>
        <v>0</v>
      </c>
      <c r="CF85" s="61">
        <f t="shared" si="14"/>
        <v>4.9301561216105197E-2</v>
      </c>
      <c r="CG85" s="61">
        <f t="shared" si="30"/>
        <v>0.30731306491372201</v>
      </c>
      <c r="CH85" s="61">
        <f t="shared" si="30"/>
        <v>0.21980279375513601</v>
      </c>
      <c r="CI85" s="61">
        <f t="shared" si="30"/>
        <v>0.42358258011503702</v>
      </c>
      <c r="CJ85" s="61">
        <f t="shared" si="30"/>
        <v>0</v>
      </c>
      <c r="CK85" s="61">
        <f t="shared" si="30"/>
        <v>0</v>
      </c>
      <c r="CL85" s="61">
        <f t="shared" si="30"/>
        <v>0</v>
      </c>
      <c r="CM85" s="61">
        <f t="shared" si="30"/>
        <v>0</v>
      </c>
      <c r="CN85" s="61">
        <f t="shared" si="30"/>
        <v>0</v>
      </c>
      <c r="CO85" s="61">
        <f t="shared" si="30"/>
        <v>0</v>
      </c>
      <c r="CP85" s="61">
        <f t="shared" si="30"/>
        <v>0</v>
      </c>
      <c r="CQ85" s="61">
        <f t="shared" si="30"/>
        <v>0</v>
      </c>
      <c r="CR85" s="61">
        <f t="shared" si="30"/>
        <v>0</v>
      </c>
      <c r="CS85" s="61">
        <f t="shared" si="30"/>
        <v>0</v>
      </c>
      <c r="CT85" s="61">
        <f t="shared" si="30"/>
        <v>0</v>
      </c>
      <c r="CU85" s="61">
        <f t="shared" si="30"/>
        <v>0</v>
      </c>
      <c r="CV85" s="61">
        <f t="shared" si="30"/>
        <v>0</v>
      </c>
      <c r="CW85" s="61">
        <f t="shared" si="34"/>
        <v>0</v>
      </c>
      <c r="CX85" s="61">
        <f t="shared" si="34"/>
        <v>0</v>
      </c>
      <c r="CY85" s="61">
        <f t="shared" si="34"/>
        <v>0</v>
      </c>
      <c r="CZ85" s="61">
        <f t="shared" si="34"/>
        <v>0</v>
      </c>
      <c r="DA85" s="61">
        <f t="shared" si="34"/>
        <v>0</v>
      </c>
      <c r="DB85" s="61">
        <f t="shared" si="34"/>
        <v>0</v>
      </c>
      <c r="DC85" s="61">
        <f t="shared" si="31"/>
        <v>0</v>
      </c>
      <c r="DD85" s="61">
        <f t="shared" si="31"/>
        <v>0</v>
      </c>
      <c r="DE85" s="61">
        <f t="shared" si="31"/>
        <v>0</v>
      </c>
      <c r="DF85" s="61">
        <f t="shared" si="31"/>
        <v>0</v>
      </c>
      <c r="DG85" s="61">
        <f t="shared" si="31"/>
        <v>0</v>
      </c>
      <c r="DH85" s="61">
        <f t="shared" si="31"/>
        <v>0</v>
      </c>
      <c r="DI85" s="61">
        <f t="shared" si="31"/>
        <v>0</v>
      </c>
      <c r="DJ85" s="61">
        <f t="shared" si="31"/>
        <v>0</v>
      </c>
      <c r="DK85" s="61">
        <f t="shared" si="31"/>
        <v>0</v>
      </c>
      <c r="DL85" s="61">
        <f t="shared" si="31"/>
        <v>0</v>
      </c>
      <c r="DM85" s="61">
        <f t="shared" si="31"/>
        <v>0</v>
      </c>
      <c r="DN85" s="61">
        <f t="shared" si="31"/>
        <v>0</v>
      </c>
      <c r="DO85" s="61">
        <f t="shared" si="31"/>
        <v>0</v>
      </c>
      <c r="DP85" s="61">
        <f t="shared" si="31"/>
        <v>0</v>
      </c>
      <c r="DQ85" s="61">
        <f t="shared" si="31"/>
        <v>0</v>
      </c>
      <c r="DR85" s="61">
        <f t="shared" si="31"/>
        <v>0</v>
      </c>
      <c r="DS85" s="61">
        <f t="shared" si="32"/>
        <v>0</v>
      </c>
      <c r="DT85" s="61">
        <f t="shared" si="32"/>
        <v>0</v>
      </c>
      <c r="DU85" s="61">
        <f t="shared" si="32"/>
        <v>0</v>
      </c>
      <c r="DV85" s="61">
        <f t="shared" si="32"/>
        <v>0</v>
      </c>
      <c r="DW85" s="61">
        <f t="shared" si="32"/>
        <v>0</v>
      </c>
      <c r="DX85" s="61">
        <f t="shared" si="32"/>
        <v>0</v>
      </c>
      <c r="DY85" s="61">
        <f t="shared" si="32"/>
        <v>0</v>
      </c>
      <c r="DZ85" s="61">
        <f t="shared" si="15"/>
        <v>1</v>
      </c>
    </row>
    <row r="86" spans="1:130">
      <c r="A86" s="53">
        <v>20</v>
      </c>
      <c r="B86" s="63">
        <f t="shared" si="12"/>
        <v>1</v>
      </c>
      <c r="C86" s="53">
        <v>2020</v>
      </c>
      <c r="D86" s="64">
        <f t="shared" si="16"/>
        <v>0</v>
      </c>
      <c r="E86" s="64">
        <f t="shared" si="17"/>
        <v>0</v>
      </c>
      <c r="F86" s="64">
        <f t="shared" si="18"/>
        <v>0</v>
      </c>
      <c r="G86" s="64">
        <f t="shared" si="19"/>
        <v>0</v>
      </c>
      <c r="H86" s="64">
        <f t="shared" si="20"/>
        <v>0</v>
      </c>
      <c r="I86" s="64">
        <f t="shared" si="21"/>
        <v>0</v>
      </c>
      <c r="J86" s="64">
        <f t="shared" si="22"/>
        <v>0</v>
      </c>
      <c r="K86" s="64">
        <f t="shared" si="23"/>
        <v>0</v>
      </c>
      <c r="L86" s="64">
        <f t="shared" si="24"/>
        <v>0</v>
      </c>
      <c r="M86" s="64">
        <f t="shared" si="25"/>
        <v>0</v>
      </c>
      <c r="N86" s="64">
        <f t="shared" si="26"/>
        <v>0</v>
      </c>
      <c r="O86" s="64">
        <f t="shared" si="27"/>
        <v>0</v>
      </c>
      <c r="P86" s="64">
        <f t="shared" si="28"/>
        <v>0</v>
      </c>
      <c r="Q86" s="64">
        <f t="shared" si="29"/>
        <v>0</v>
      </c>
      <c r="R86" s="64">
        <f t="shared" si="33"/>
        <v>0</v>
      </c>
      <c r="S86" s="64">
        <f t="shared" si="35"/>
        <v>9.2307692307692193</v>
      </c>
      <c r="T86" s="64">
        <f t="shared" si="36"/>
        <v>57.538461538461497</v>
      </c>
      <c r="U86" s="64">
        <f t="shared" si="37"/>
        <v>41.153846153846096</v>
      </c>
      <c r="V86" s="64">
        <f t="shared" ref="V86:V104" si="38">VLOOKUP($C$84,$D$3:$K$63,$A$68,0)*(B68-B67)</f>
        <v>79.307692307692193</v>
      </c>
      <c r="W86" s="64">
        <f>VLOOKUP($C$85,$D$3:$K$63,$A$68,0)*(B67-B66)</f>
        <v>76.461538461538396</v>
      </c>
      <c r="X86" s="64">
        <f>VLOOKUP($C$86,$D$3:$K$63,$A$68,0)*B66</f>
        <v>0</v>
      </c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54">
        <f t="shared" si="13"/>
        <v>263.69230769230802</v>
      </c>
      <c r="BP86" s="53">
        <v>2020</v>
      </c>
      <c r="BQ86" s="61">
        <f t="shared" si="14"/>
        <v>0</v>
      </c>
      <c r="BR86" s="61">
        <f t="shared" si="14"/>
        <v>0</v>
      </c>
      <c r="BS86" s="61">
        <f t="shared" si="14"/>
        <v>0</v>
      </c>
      <c r="BT86" s="61">
        <f t="shared" si="14"/>
        <v>0</v>
      </c>
      <c r="BU86" s="61">
        <f t="shared" si="14"/>
        <v>0</v>
      </c>
      <c r="BV86" s="61">
        <f t="shared" si="14"/>
        <v>0</v>
      </c>
      <c r="BW86" s="61">
        <f t="shared" si="14"/>
        <v>0</v>
      </c>
      <c r="BX86" s="61">
        <f t="shared" si="14"/>
        <v>0</v>
      </c>
      <c r="BY86" s="61">
        <f t="shared" si="14"/>
        <v>0</v>
      </c>
      <c r="BZ86" s="61">
        <f t="shared" si="14"/>
        <v>0</v>
      </c>
      <c r="CA86" s="61">
        <f t="shared" si="14"/>
        <v>0</v>
      </c>
      <c r="CB86" s="61">
        <f t="shared" si="14"/>
        <v>0</v>
      </c>
      <c r="CC86" s="61">
        <f t="shared" si="14"/>
        <v>0</v>
      </c>
      <c r="CD86" s="61">
        <f t="shared" si="14"/>
        <v>0</v>
      </c>
      <c r="CE86" s="61">
        <f t="shared" si="14"/>
        <v>0</v>
      </c>
      <c r="CF86" s="61">
        <f t="shared" si="14"/>
        <v>3.5005834305717597E-2</v>
      </c>
      <c r="CG86" s="61">
        <f t="shared" si="30"/>
        <v>0.21820303383897299</v>
      </c>
      <c r="CH86" s="61">
        <f t="shared" si="30"/>
        <v>0.15606767794632401</v>
      </c>
      <c r="CI86" s="61">
        <f t="shared" si="30"/>
        <v>0.30075845974329102</v>
      </c>
      <c r="CJ86" s="61">
        <f t="shared" si="30"/>
        <v>0.28996499416569399</v>
      </c>
      <c r="CK86" s="61">
        <f t="shared" si="30"/>
        <v>0</v>
      </c>
      <c r="CL86" s="61">
        <f t="shared" si="30"/>
        <v>0</v>
      </c>
      <c r="CM86" s="61">
        <f t="shared" si="30"/>
        <v>0</v>
      </c>
      <c r="CN86" s="61">
        <f t="shared" si="30"/>
        <v>0</v>
      </c>
      <c r="CO86" s="61">
        <f t="shared" si="30"/>
        <v>0</v>
      </c>
      <c r="CP86" s="61">
        <f t="shared" si="30"/>
        <v>0</v>
      </c>
      <c r="CQ86" s="61">
        <f t="shared" si="30"/>
        <v>0</v>
      </c>
      <c r="CR86" s="61">
        <f t="shared" si="30"/>
        <v>0</v>
      </c>
      <c r="CS86" s="61">
        <f t="shared" si="30"/>
        <v>0</v>
      </c>
      <c r="CT86" s="61">
        <f t="shared" si="30"/>
        <v>0</v>
      </c>
      <c r="CU86" s="61">
        <f t="shared" si="30"/>
        <v>0</v>
      </c>
      <c r="CV86" s="61">
        <f t="shared" si="30"/>
        <v>0</v>
      </c>
      <c r="CW86" s="61">
        <f t="shared" si="34"/>
        <v>0</v>
      </c>
      <c r="CX86" s="61">
        <f t="shared" si="34"/>
        <v>0</v>
      </c>
      <c r="CY86" s="61">
        <f t="shared" si="34"/>
        <v>0</v>
      </c>
      <c r="CZ86" s="61">
        <f t="shared" si="34"/>
        <v>0</v>
      </c>
      <c r="DA86" s="61">
        <f t="shared" si="34"/>
        <v>0</v>
      </c>
      <c r="DB86" s="61">
        <f t="shared" si="34"/>
        <v>0</v>
      </c>
      <c r="DC86" s="61">
        <f t="shared" si="31"/>
        <v>0</v>
      </c>
      <c r="DD86" s="61">
        <f t="shared" si="31"/>
        <v>0</v>
      </c>
      <c r="DE86" s="61">
        <f t="shared" si="31"/>
        <v>0</v>
      </c>
      <c r="DF86" s="61">
        <f t="shared" si="31"/>
        <v>0</v>
      </c>
      <c r="DG86" s="61">
        <f t="shared" si="31"/>
        <v>0</v>
      </c>
      <c r="DH86" s="61">
        <f t="shared" si="31"/>
        <v>0</v>
      </c>
      <c r="DI86" s="61">
        <f t="shared" si="31"/>
        <v>0</v>
      </c>
      <c r="DJ86" s="61">
        <f t="shared" si="31"/>
        <v>0</v>
      </c>
      <c r="DK86" s="61">
        <f t="shared" si="31"/>
        <v>0</v>
      </c>
      <c r="DL86" s="61">
        <f t="shared" si="31"/>
        <v>0</v>
      </c>
      <c r="DM86" s="61">
        <f t="shared" si="31"/>
        <v>0</v>
      </c>
      <c r="DN86" s="61">
        <f t="shared" si="31"/>
        <v>0</v>
      </c>
      <c r="DO86" s="61">
        <f t="shared" si="31"/>
        <v>0</v>
      </c>
      <c r="DP86" s="61">
        <f t="shared" si="31"/>
        <v>0</v>
      </c>
      <c r="DQ86" s="61">
        <f t="shared" si="31"/>
        <v>0</v>
      </c>
      <c r="DR86" s="61">
        <f t="shared" si="31"/>
        <v>0</v>
      </c>
      <c r="DS86" s="61">
        <f t="shared" si="32"/>
        <v>0</v>
      </c>
      <c r="DT86" s="61">
        <f t="shared" si="32"/>
        <v>0</v>
      </c>
      <c r="DU86" s="61">
        <f t="shared" si="32"/>
        <v>0</v>
      </c>
      <c r="DV86" s="61">
        <f t="shared" si="32"/>
        <v>0</v>
      </c>
      <c r="DW86" s="61">
        <f t="shared" si="32"/>
        <v>0</v>
      </c>
      <c r="DX86" s="61">
        <f t="shared" si="32"/>
        <v>0</v>
      </c>
      <c r="DY86" s="61">
        <f t="shared" si="32"/>
        <v>0</v>
      </c>
      <c r="DZ86" s="61">
        <f t="shared" si="15"/>
        <v>1</v>
      </c>
    </row>
    <row r="87" spans="1:130">
      <c r="B87" s="63"/>
      <c r="C87" s="53">
        <v>2021</v>
      </c>
      <c r="D87" s="64"/>
      <c r="E87" s="64">
        <f t="shared" si="17"/>
        <v>0</v>
      </c>
      <c r="F87" s="64">
        <f t="shared" si="18"/>
        <v>0</v>
      </c>
      <c r="G87" s="64">
        <f t="shared" si="19"/>
        <v>0</v>
      </c>
      <c r="H87" s="64">
        <f t="shared" si="20"/>
        <v>0</v>
      </c>
      <c r="I87" s="64">
        <f t="shared" si="21"/>
        <v>0</v>
      </c>
      <c r="J87" s="64">
        <f t="shared" si="22"/>
        <v>0</v>
      </c>
      <c r="K87" s="64">
        <f t="shared" si="23"/>
        <v>0</v>
      </c>
      <c r="L87" s="64">
        <f t="shared" si="24"/>
        <v>0</v>
      </c>
      <c r="M87" s="64">
        <f t="shared" si="25"/>
        <v>0</v>
      </c>
      <c r="N87" s="64">
        <f t="shared" si="26"/>
        <v>0</v>
      </c>
      <c r="O87" s="64">
        <f t="shared" si="27"/>
        <v>0</v>
      </c>
      <c r="P87" s="64">
        <f t="shared" si="28"/>
        <v>0</v>
      </c>
      <c r="Q87" s="64">
        <f t="shared" si="29"/>
        <v>0</v>
      </c>
      <c r="R87" s="64">
        <f t="shared" si="33"/>
        <v>0</v>
      </c>
      <c r="S87" s="64">
        <f t="shared" si="35"/>
        <v>9.2307692307692193</v>
      </c>
      <c r="T87" s="64">
        <f t="shared" si="36"/>
        <v>57.538461538461497</v>
      </c>
      <c r="U87" s="64">
        <f t="shared" si="37"/>
        <v>41.153846153846096</v>
      </c>
      <c r="V87" s="64">
        <f t="shared" si="38"/>
        <v>79.307692307692193</v>
      </c>
      <c r="W87" s="64">
        <f t="shared" ref="W87:W105" si="39">VLOOKUP($C$85,$D$3:$K$63,$A$68,0)*(B68-B67)</f>
        <v>76.461538461538396</v>
      </c>
      <c r="X87" s="64">
        <f>VLOOKUP($C$86,$D$3:$K$63,$A$68,0)*(B67-B66)</f>
        <v>1.15384615384615</v>
      </c>
      <c r="Y87" s="64">
        <f>VLOOKUP($C$87,$D$3:$K$63,$A$68,0)*B66</f>
        <v>0</v>
      </c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54">
        <f t="shared" si="13"/>
        <v>264.84615384615398</v>
      </c>
      <c r="BP87" s="53">
        <v>2021</v>
      </c>
      <c r="BQ87" s="61">
        <f t="shared" si="14"/>
        <v>0</v>
      </c>
      <c r="BR87" s="61">
        <f t="shared" si="14"/>
        <v>0</v>
      </c>
      <c r="BS87" s="61">
        <f t="shared" si="14"/>
        <v>0</v>
      </c>
      <c r="BT87" s="61">
        <f t="shared" si="14"/>
        <v>0</v>
      </c>
      <c r="BU87" s="61">
        <f t="shared" si="14"/>
        <v>0</v>
      </c>
      <c r="BV87" s="61">
        <f t="shared" si="14"/>
        <v>0</v>
      </c>
      <c r="BW87" s="61">
        <f t="shared" si="14"/>
        <v>0</v>
      </c>
      <c r="BX87" s="61">
        <f t="shared" si="14"/>
        <v>0</v>
      </c>
      <c r="BY87" s="61">
        <f t="shared" si="14"/>
        <v>0</v>
      </c>
      <c r="BZ87" s="61">
        <f t="shared" si="14"/>
        <v>0</v>
      </c>
      <c r="CA87" s="61">
        <f t="shared" si="14"/>
        <v>0</v>
      </c>
      <c r="CB87" s="61">
        <f t="shared" si="14"/>
        <v>0</v>
      </c>
      <c r="CC87" s="61">
        <f t="shared" si="14"/>
        <v>0</v>
      </c>
      <c r="CD87" s="61">
        <f t="shared" si="14"/>
        <v>0</v>
      </c>
      <c r="CE87" s="61">
        <f t="shared" si="14"/>
        <v>0</v>
      </c>
      <c r="CF87" s="61">
        <f t="shared" si="14"/>
        <v>3.4853325588149901E-2</v>
      </c>
      <c r="CG87" s="61">
        <f t="shared" si="30"/>
        <v>0.21725239616613401</v>
      </c>
      <c r="CH87" s="61">
        <f t="shared" si="30"/>
        <v>0.155387743247168</v>
      </c>
      <c r="CI87" s="61">
        <f t="shared" si="30"/>
        <v>0.299448155678188</v>
      </c>
      <c r="CJ87" s="61">
        <f t="shared" si="30"/>
        <v>0.28870171362184099</v>
      </c>
      <c r="CK87" s="61">
        <f t="shared" si="30"/>
        <v>4.3566656985187299E-3</v>
      </c>
      <c r="CL87" s="61">
        <f t="shared" si="30"/>
        <v>0</v>
      </c>
      <c r="CM87" s="61">
        <f t="shared" si="30"/>
        <v>0</v>
      </c>
      <c r="CN87" s="61">
        <f t="shared" si="30"/>
        <v>0</v>
      </c>
      <c r="CO87" s="61">
        <f t="shared" si="30"/>
        <v>0</v>
      </c>
      <c r="CP87" s="61">
        <f t="shared" si="30"/>
        <v>0</v>
      </c>
      <c r="CQ87" s="61">
        <f t="shared" si="30"/>
        <v>0</v>
      </c>
      <c r="CR87" s="61">
        <f t="shared" si="30"/>
        <v>0</v>
      </c>
      <c r="CS87" s="61">
        <f t="shared" si="30"/>
        <v>0</v>
      </c>
      <c r="CT87" s="61">
        <f t="shared" si="30"/>
        <v>0</v>
      </c>
      <c r="CU87" s="61">
        <f t="shared" si="30"/>
        <v>0</v>
      </c>
      <c r="CV87" s="61">
        <f t="shared" si="30"/>
        <v>0</v>
      </c>
      <c r="CW87" s="61">
        <f t="shared" si="34"/>
        <v>0</v>
      </c>
      <c r="CX87" s="61">
        <f t="shared" si="34"/>
        <v>0</v>
      </c>
      <c r="CY87" s="61">
        <f t="shared" si="34"/>
        <v>0</v>
      </c>
      <c r="CZ87" s="61">
        <f t="shared" si="34"/>
        <v>0</v>
      </c>
      <c r="DA87" s="61">
        <f t="shared" si="34"/>
        <v>0</v>
      </c>
      <c r="DB87" s="61">
        <f t="shared" si="34"/>
        <v>0</v>
      </c>
      <c r="DC87" s="61">
        <f t="shared" si="31"/>
        <v>0</v>
      </c>
      <c r="DD87" s="61">
        <f t="shared" si="31"/>
        <v>0</v>
      </c>
      <c r="DE87" s="61">
        <f t="shared" si="31"/>
        <v>0</v>
      </c>
      <c r="DF87" s="61">
        <f t="shared" si="31"/>
        <v>0</v>
      </c>
      <c r="DG87" s="61">
        <f t="shared" si="31"/>
        <v>0</v>
      </c>
      <c r="DH87" s="61">
        <f t="shared" si="31"/>
        <v>0</v>
      </c>
      <c r="DI87" s="61">
        <f t="shared" si="31"/>
        <v>0</v>
      </c>
      <c r="DJ87" s="61">
        <f t="shared" si="31"/>
        <v>0</v>
      </c>
      <c r="DK87" s="61">
        <f t="shared" si="31"/>
        <v>0</v>
      </c>
      <c r="DL87" s="61">
        <f t="shared" si="31"/>
        <v>0</v>
      </c>
      <c r="DM87" s="61">
        <f t="shared" si="31"/>
        <v>0</v>
      </c>
      <c r="DN87" s="61">
        <f t="shared" si="31"/>
        <v>0</v>
      </c>
      <c r="DO87" s="61">
        <f t="shared" si="31"/>
        <v>0</v>
      </c>
      <c r="DP87" s="61">
        <f t="shared" si="31"/>
        <v>0</v>
      </c>
      <c r="DQ87" s="61">
        <f t="shared" si="31"/>
        <v>0</v>
      </c>
      <c r="DR87" s="61">
        <f t="shared" si="31"/>
        <v>0</v>
      </c>
      <c r="DS87" s="61">
        <f t="shared" si="32"/>
        <v>0</v>
      </c>
      <c r="DT87" s="61">
        <f t="shared" si="32"/>
        <v>0</v>
      </c>
      <c r="DU87" s="61">
        <f t="shared" si="32"/>
        <v>0</v>
      </c>
      <c r="DV87" s="61">
        <f t="shared" si="32"/>
        <v>0</v>
      </c>
      <c r="DW87" s="61">
        <f t="shared" si="32"/>
        <v>0</v>
      </c>
      <c r="DX87" s="61">
        <f t="shared" si="32"/>
        <v>0</v>
      </c>
      <c r="DY87" s="61">
        <f t="shared" si="32"/>
        <v>0</v>
      </c>
      <c r="DZ87" s="61">
        <f t="shared" si="15"/>
        <v>1</v>
      </c>
    </row>
    <row r="88" spans="1:130">
      <c r="B88" s="63"/>
      <c r="C88" s="53">
        <v>2022</v>
      </c>
      <c r="D88" s="64"/>
      <c r="E88" s="64"/>
      <c r="F88" s="64">
        <f t="shared" si="18"/>
        <v>0</v>
      </c>
      <c r="G88" s="64">
        <f t="shared" si="19"/>
        <v>0</v>
      </c>
      <c r="H88" s="64">
        <f t="shared" si="20"/>
        <v>0</v>
      </c>
      <c r="I88" s="64">
        <f t="shared" si="21"/>
        <v>0</v>
      </c>
      <c r="J88" s="64">
        <f t="shared" si="22"/>
        <v>0</v>
      </c>
      <c r="K88" s="64">
        <f t="shared" si="23"/>
        <v>0</v>
      </c>
      <c r="L88" s="64">
        <f t="shared" si="24"/>
        <v>0</v>
      </c>
      <c r="M88" s="64">
        <f t="shared" si="25"/>
        <v>0</v>
      </c>
      <c r="N88" s="64">
        <f t="shared" si="26"/>
        <v>0</v>
      </c>
      <c r="O88" s="64">
        <f t="shared" si="27"/>
        <v>0</v>
      </c>
      <c r="P88" s="64">
        <f t="shared" si="28"/>
        <v>0</v>
      </c>
      <c r="Q88" s="64">
        <f t="shared" si="29"/>
        <v>0</v>
      </c>
      <c r="R88" s="64">
        <f t="shared" si="33"/>
        <v>0</v>
      </c>
      <c r="S88" s="64">
        <f t="shared" si="35"/>
        <v>9.2307692307692193</v>
      </c>
      <c r="T88" s="64">
        <f t="shared" si="36"/>
        <v>57.538461538461497</v>
      </c>
      <c r="U88" s="64">
        <f t="shared" si="37"/>
        <v>41.153846153846096</v>
      </c>
      <c r="V88" s="64">
        <f t="shared" si="38"/>
        <v>79.307692307692193</v>
      </c>
      <c r="W88" s="64">
        <f t="shared" si="39"/>
        <v>76.461538461538396</v>
      </c>
      <c r="X88" s="64">
        <f t="shared" ref="X88:X106" si="40">VLOOKUP($C$86,$D$3:$K$63,$A$68,0)*(B68-B67)</f>
        <v>1.15384615384615</v>
      </c>
      <c r="Y88" s="64">
        <f>VLOOKUP($C$87,$D$3:$K$63,$A$68,0)*(B67-B66)</f>
        <v>2.3076923076923102</v>
      </c>
      <c r="Z88" s="64">
        <f>VLOOKUP($C$88,$D$3:$K$63,$A$68,0)*B66</f>
        <v>0</v>
      </c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54">
        <f t="shared" si="13"/>
        <v>267.15384615384602</v>
      </c>
      <c r="BP88" s="53">
        <v>2022</v>
      </c>
      <c r="BQ88" s="61">
        <f t="shared" si="14"/>
        <v>0</v>
      </c>
      <c r="BR88" s="61">
        <f t="shared" si="14"/>
        <v>0</v>
      </c>
      <c r="BS88" s="61">
        <f t="shared" si="14"/>
        <v>0</v>
      </c>
      <c r="BT88" s="61">
        <f t="shared" si="14"/>
        <v>0</v>
      </c>
      <c r="BU88" s="61">
        <f t="shared" si="14"/>
        <v>0</v>
      </c>
      <c r="BV88" s="61">
        <f t="shared" si="14"/>
        <v>0</v>
      </c>
      <c r="BW88" s="61">
        <f t="shared" si="14"/>
        <v>0</v>
      </c>
      <c r="BX88" s="61">
        <f t="shared" si="14"/>
        <v>0</v>
      </c>
      <c r="BY88" s="61">
        <f t="shared" si="14"/>
        <v>0</v>
      </c>
      <c r="BZ88" s="61">
        <f t="shared" si="14"/>
        <v>0</v>
      </c>
      <c r="CA88" s="61">
        <f t="shared" si="14"/>
        <v>0</v>
      </c>
      <c r="CB88" s="61">
        <f t="shared" si="14"/>
        <v>0</v>
      </c>
      <c r="CC88" s="61">
        <f t="shared" si="14"/>
        <v>0</v>
      </c>
      <c r="CD88" s="61">
        <f t="shared" si="14"/>
        <v>0</v>
      </c>
      <c r="CE88" s="61">
        <f t="shared" si="14"/>
        <v>0</v>
      </c>
      <c r="CF88" s="61">
        <f t="shared" si="14"/>
        <v>3.4552260293694202E-2</v>
      </c>
      <c r="CG88" s="61">
        <f t="shared" si="30"/>
        <v>0.21537575583069399</v>
      </c>
      <c r="CH88" s="61">
        <f t="shared" si="30"/>
        <v>0.15404549380938701</v>
      </c>
      <c r="CI88" s="61">
        <f t="shared" si="30"/>
        <v>0.29686150302332298</v>
      </c>
      <c r="CJ88" s="61">
        <f t="shared" si="30"/>
        <v>0.28620788943276698</v>
      </c>
      <c r="CK88" s="61">
        <f t="shared" si="30"/>
        <v>4.3190325367117796E-3</v>
      </c>
      <c r="CL88" s="61">
        <f t="shared" si="30"/>
        <v>8.6380650734235506E-3</v>
      </c>
      <c r="CM88" s="61">
        <f t="shared" si="30"/>
        <v>0</v>
      </c>
      <c r="CN88" s="61">
        <f t="shared" si="30"/>
        <v>0</v>
      </c>
      <c r="CO88" s="61">
        <f t="shared" si="30"/>
        <v>0</v>
      </c>
      <c r="CP88" s="61">
        <f t="shared" si="30"/>
        <v>0</v>
      </c>
      <c r="CQ88" s="61">
        <f t="shared" si="30"/>
        <v>0</v>
      </c>
      <c r="CR88" s="61">
        <f t="shared" si="30"/>
        <v>0</v>
      </c>
      <c r="CS88" s="61">
        <f t="shared" si="30"/>
        <v>0</v>
      </c>
      <c r="CT88" s="61">
        <f t="shared" si="30"/>
        <v>0</v>
      </c>
      <c r="CU88" s="61">
        <f t="shared" si="30"/>
        <v>0</v>
      </c>
      <c r="CV88" s="61">
        <f t="shared" si="30"/>
        <v>0</v>
      </c>
      <c r="CW88" s="61">
        <f t="shared" si="34"/>
        <v>0</v>
      </c>
      <c r="CX88" s="61">
        <f t="shared" si="34"/>
        <v>0</v>
      </c>
      <c r="CY88" s="61">
        <f t="shared" si="34"/>
        <v>0</v>
      </c>
      <c r="CZ88" s="61">
        <f t="shared" si="34"/>
        <v>0</v>
      </c>
      <c r="DA88" s="61">
        <f t="shared" si="34"/>
        <v>0</v>
      </c>
      <c r="DB88" s="61">
        <f t="shared" si="34"/>
        <v>0</v>
      </c>
      <c r="DC88" s="61">
        <f t="shared" si="31"/>
        <v>0</v>
      </c>
      <c r="DD88" s="61">
        <f t="shared" si="31"/>
        <v>0</v>
      </c>
      <c r="DE88" s="61">
        <f t="shared" si="31"/>
        <v>0</v>
      </c>
      <c r="DF88" s="61">
        <f t="shared" si="31"/>
        <v>0</v>
      </c>
      <c r="DG88" s="61">
        <f t="shared" si="31"/>
        <v>0</v>
      </c>
      <c r="DH88" s="61">
        <f t="shared" si="31"/>
        <v>0</v>
      </c>
      <c r="DI88" s="61">
        <f t="shared" si="31"/>
        <v>0</v>
      </c>
      <c r="DJ88" s="61">
        <f t="shared" si="31"/>
        <v>0</v>
      </c>
      <c r="DK88" s="61">
        <f t="shared" si="31"/>
        <v>0</v>
      </c>
      <c r="DL88" s="61">
        <f t="shared" si="31"/>
        <v>0</v>
      </c>
      <c r="DM88" s="61">
        <f t="shared" si="31"/>
        <v>0</v>
      </c>
      <c r="DN88" s="61">
        <f t="shared" si="31"/>
        <v>0</v>
      </c>
      <c r="DO88" s="61">
        <f t="shared" si="31"/>
        <v>0</v>
      </c>
      <c r="DP88" s="61">
        <f t="shared" si="31"/>
        <v>0</v>
      </c>
      <c r="DQ88" s="61">
        <f t="shared" si="31"/>
        <v>0</v>
      </c>
      <c r="DR88" s="61">
        <f t="shared" si="31"/>
        <v>0</v>
      </c>
      <c r="DS88" s="61">
        <f t="shared" si="32"/>
        <v>0</v>
      </c>
      <c r="DT88" s="61">
        <f t="shared" si="32"/>
        <v>0</v>
      </c>
      <c r="DU88" s="61">
        <f t="shared" si="32"/>
        <v>0</v>
      </c>
      <c r="DV88" s="61">
        <f t="shared" si="32"/>
        <v>0</v>
      </c>
      <c r="DW88" s="61">
        <f t="shared" si="32"/>
        <v>0</v>
      </c>
      <c r="DX88" s="61">
        <f t="shared" si="32"/>
        <v>0</v>
      </c>
      <c r="DY88" s="61">
        <f t="shared" si="32"/>
        <v>0</v>
      </c>
      <c r="DZ88" s="61">
        <f t="shared" si="15"/>
        <v>1</v>
      </c>
    </row>
    <row r="89" spans="1:130">
      <c r="B89" s="63"/>
      <c r="C89" s="53">
        <v>2023</v>
      </c>
      <c r="D89" s="64"/>
      <c r="E89" s="64"/>
      <c r="F89" s="64"/>
      <c r="G89" s="64">
        <f t="shared" si="19"/>
        <v>0</v>
      </c>
      <c r="H89" s="64">
        <f t="shared" si="20"/>
        <v>0</v>
      </c>
      <c r="I89" s="64">
        <f t="shared" si="21"/>
        <v>0</v>
      </c>
      <c r="J89" s="64">
        <f t="shared" si="22"/>
        <v>0</v>
      </c>
      <c r="K89" s="64">
        <f t="shared" si="23"/>
        <v>0</v>
      </c>
      <c r="L89" s="64">
        <f t="shared" si="24"/>
        <v>0</v>
      </c>
      <c r="M89" s="64">
        <f t="shared" si="25"/>
        <v>0</v>
      </c>
      <c r="N89" s="64">
        <f t="shared" si="26"/>
        <v>0</v>
      </c>
      <c r="O89" s="64">
        <f t="shared" si="27"/>
        <v>0</v>
      </c>
      <c r="P89" s="64">
        <f t="shared" si="28"/>
        <v>0</v>
      </c>
      <c r="Q89" s="64">
        <f t="shared" si="29"/>
        <v>0</v>
      </c>
      <c r="R89" s="64">
        <f t="shared" si="33"/>
        <v>0</v>
      </c>
      <c r="S89" s="64">
        <f t="shared" si="35"/>
        <v>9.2307692307692406</v>
      </c>
      <c r="T89" s="64">
        <f t="shared" si="36"/>
        <v>57.538461538461497</v>
      </c>
      <c r="U89" s="64">
        <f t="shared" si="37"/>
        <v>41.153846153846096</v>
      </c>
      <c r="V89" s="64">
        <f t="shared" si="38"/>
        <v>79.307692307692193</v>
      </c>
      <c r="W89" s="64">
        <f t="shared" si="39"/>
        <v>76.461538461538396</v>
      </c>
      <c r="X89" s="64">
        <f t="shared" si="40"/>
        <v>1.15384615384615</v>
      </c>
      <c r="Y89" s="64">
        <f t="shared" ref="Y89:Y107" si="41">VLOOKUP($C$87,$D$3:$K$63,$A$68,0)*(B68-B67)</f>
        <v>2.3076923076923102</v>
      </c>
      <c r="Z89" s="64">
        <f>VLOOKUP($C$88,$D$3:$K$63,$A$68,0)*(B67-B66)</f>
        <v>2.5384615384615401</v>
      </c>
      <c r="AA89" s="64">
        <f>VLOOKUP($C$89,$D$3:$K$63,$A$68,0)*B66</f>
        <v>0</v>
      </c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54">
        <f t="shared" si="13"/>
        <v>269.69230769230802</v>
      </c>
      <c r="BP89" s="53">
        <v>2023</v>
      </c>
      <c r="BQ89" s="61">
        <f t="shared" si="14"/>
        <v>0</v>
      </c>
      <c r="BR89" s="61">
        <f t="shared" si="14"/>
        <v>0</v>
      </c>
      <c r="BS89" s="61">
        <f t="shared" si="14"/>
        <v>0</v>
      </c>
      <c r="BT89" s="61">
        <f t="shared" si="14"/>
        <v>0</v>
      </c>
      <c r="BU89" s="61">
        <f t="shared" si="14"/>
        <v>0</v>
      </c>
      <c r="BV89" s="61">
        <f t="shared" si="14"/>
        <v>0</v>
      </c>
      <c r="BW89" s="61">
        <f t="shared" si="14"/>
        <v>0</v>
      </c>
      <c r="BX89" s="61">
        <f t="shared" si="14"/>
        <v>0</v>
      </c>
      <c r="BY89" s="61">
        <f t="shared" si="14"/>
        <v>0</v>
      </c>
      <c r="BZ89" s="61">
        <f t="shared" si="14"/>
        <v>0</v>
      </c>
      <c r="CA89" s="61">
        <f t="shared" si="14"/>
        <v>0</v>
      </c>
      <c r="CB89" s="61">
        <f t="shared" si="14"/>
        <v>0</v>
      </c>
      <c r="CC89" s="61">
        <f t="shared" si="14"/>
        <v>0</v>
      </c>
      <c r="CD89" s="61">
        <f t="shared" si="14"/>
        <v>0</v>
      </c>
      <c r="CE89" s="61">
        <f t="shared" si="14"/>
        <v>0</v>
      </c>
      <c r="CF89" s="61">
        <f t="shared" si="14"/>
        <v>3.42270393610953E-2</v>
      </c>
      <c r="CG89" s="61">
        <f t="shared" si="30"/>
        <v>0.21334854535082701</v>
      </c>
      <c r="CH89" s="61">
        <f t="shared" si="30"/>
        <v>0.15259555048488299</v>
      </c>
      <c r="CI89" s="61">
        <f t="shared" si="30"/>
        <v>0.29406731317740997</v>
      </c>
      <c r="CJ89" s="61">
        <f t="shared" si="30"/>
        <v>0.28351397604107198</v>
      </c>
      <c r="CK89" s="61">
        <f t="shared" si="30"/>
        <v>4.2783799201369099E-3</v>
      </c>
      <c r="CL89" s="61">
        <f t="shared" si="30"/>
        <v>8.5567598402738199E-3</v>
      </c>
      <c r="CM89" s="61">
        <f t="shared" si="30"/>
        <v>9.4124358243012005E-3</v>
      </c>
      <c r="CN89" s="61">
        <f t="shared" si="30"/>
        <v>0</v>
      </c>
      <c r="CO89" s="61">
        <f t="shared" si="30"/>
        <v>0</v>
      </c>
      <c r="CP89" s="61">
        <f t="shared" si="30"/>
        <v>0</v>
      </c>
      <c r="CQ89" s="61">
        <f t="shared" si="30"/>
        <v>0</v>
      </c>
      <c r="CR89" s="61">
        <f t="shared" si="30"/>
        <v>0</v>
      </c>
      <c r="CS89" s="61">
        <f t="shared" si="30"/>
        <v>0</v>
      </c>
      <c r="CT89" s="61">
        <f t="shared" si="30"/>
        <v>0</v>
      </c>
      <c r="CU89" s="61">
        <f t="shared" si="30"/>
        <v>0</v>
      </c>
      <c r="CV89" s="61">
        <f t="shared" si="30"/>
        <v>0</v>
      </c>
      <c r="CW89" s="61">
        <f t="shared" si="34"/>
        <v>0</v>
      </c>
      <c r="CX89" s="61">
        <f t="shared" si="34"/>
        <v>0</v>
      </c>
      <c r="CY89" s="61">
        <f t="shared" si="34"/>
        <v>0</v>
      </c>
      <c r="CZ89" s="61">
        <f t="shared" si="34"/>
        <v>0</v>
      </c>
      <c r="DA89" s="61">
        <f t="shared" si="34"/>
        <v>0</v>
      </c>
      <c r="DB89" s="61">
        <f t="shared" si="34"/>
        <v>0</v>
      </c>
      <c r="DC89" s="61">
        <f t="shared" si="31"/>
        <v>0</v>
      </c>
      <c r="DD89" s="61">
        <f t="shared" si="31"/>
        <v>0</v>
      </c>
      <c r="DE89" s="61">
        <f t="shared" si="31"/>
        <v>0</v>
      </c>
      <c r="DF89" s="61">
        <f t="shared" si="31"/>
        <v>0</v>
      </c>
      <c r="DG89" s="61">
        <f t="shared" si="31"/>
        <v>0</v>
      </c>
      <c r="DH89" s="61">
        <f t="shared" si="31"/>
        <v>0</v>
      </c>
      <c r="DI89" s="61">
        <f t="shared" si="31"/>
        <v>0</v>
      </c>
      <c r="DJ89" s="61">
        <f t="shared" si="31"/>
        <v>0</v>
      </c>
      <c r="DK89" s="61">
        <f t="shared" si="31"/>
        <v>0</v>
      </c>
      <c r="DL89" s="61">
        <f t="shared" si="31"/>
        <v>0</v>
      </c>
      <c r="DM89" s="61">
        <f t="shared" si="31"/>
        <v>0</v>
      </c>
      <c r="DN89" s="61">
        <f t="shared" si="31"/>
        <v>0</v>
      </c>
      <c r="DO89" s="61">
        <f t="shared" si="31"/>
        <v>0</v>
      </c>
      <c r="DP89" s="61">
        <f t="shared" si="31"/>
        <v>0</v>
      </c>
      <c r="DQ89" s="61">
        <f t="shared" si="31"/>
        <v>0</v>
      </c>
      <c r="DR89" s="61">
        <f t="shared" si="31"/>
        <v>0</v>
      </c>
      <c r="DS89" s="61">
        <f t="shared" si="32"/>
        <v>0</v>
      </c>
      <c r="DT89" s="61">
        <f t="shared" si="32"/>
        <v>0</v>
      </c>
      <c r="DU89" s="61">
        <f t="shared" si="32"/>
        <v>0</v>
      </c>
      <c r="DV89" s="61">
        <f t="shared" si="32"/>
        <v>0</v>
      </c>
      <c r="DW89" s="61">
        <f t="shared" si="32"/>
        <v>0</v>
      </c>
      <c r="DX89" s="61">
        <f t="shared" si="32"/>
        <v>0</v>
      </c>
      <c r="DY89" s="61">
        <f t="shared" si="32"/>
        <v>0</v>
      </c>
      <c r="DZ89" s="61">
        <f t="shared" si="15"/>
        <v>1</v>
      </c>
    </row>
    <row r="90" spans="1:130">
      <c r="B90" s="63"/>
      <c r="C90" s="53">
        <v>2024</v>
      </c>
      <c r="D90" s="64"/>
      <c r="E90" s="64"/>
      <c r="F90" s="64"/>
      <c r="G90" s="64"/>
      <c r="H90" s="64">
        <f t="shared" si="20"/>
        <v>0</v>
      </c>
      <c r="I90" s="64">
        <f t="shared" si="21"/>
        <v>0</v>
      </c>
      <c r="J90" s="64">
        <f t="shared" si="22"/>
        <v>0</v>
      </c>
      <c r="K90" s="64">
        <f t="shared" si="23"/>
        <v>0</v>
      </c>
      <c r="L90" s="64">
        <f t="shared" si="24"/>
        <v>0</v>
      </c>
      <c r="M90" s="64">
        <f t="shared" si="25"/>
        <v>0</v>
      </c>
      <c r="N90" s="64">
        <f t="shared" si="26"/>
        <v>0</v>
      </c>
      <c r="O90" s="64">
        <f t="shared" si="27"/>
        <v>0</v>
      </c>
      <c r="P90" s="64">
        <f t="shared" si="28"/>
        <v>0</v>
      </c>
      <c r="Q90" s="64">
        <f t="shared" si="29"/>
        <v>0</v>
      </c>
      <c r="R90" s="64">
        <f t="shared" si="33"/>
        <v>0</v>
      </c>
      <c r="S90" s="64">
        <f t="shared" si="35"/>
        <v>9.2307692307692406</v>
      </c>
      <c r="T90" s="64">
        <f t="shared" si="36"/>
        <v>57.538461538461597</v>
      </c>
      <c r="U90" s="64">
        <f t="shared" si="37"/>
        <v>41.153846153846096</v>
      </c>
      <c r="V90" s="64">
        <f t="shared" si="38"/>
        <v>79.307692307692193</v>
      </c>
      <c r="W90" s="64">
        <f t="shared" si="39"/>
        <v>76.461538461538396</v>
      </c>
      <c r="X90" s="64">
        <f t="shared" si="40"/>
        <v>1.15384615384615</v>
      </c>
      <c r="Y90" s="64">
        <f t="shared" si="41"/>
        <v>2.3076923076923102</v>
      </c>
      <c r="Z90" s="64">
        <f t="shared" ref="Z90:Z108" si="42">VLOOKUP($C$88,$D$3:$K$63,$A$68,0)*(B68-B67)</f>
        <v>2.5384615384615401</v>
      </c>
      <c r="AA90" s="64">
        <f>VLOOKUP($C$89,$D$3:$K$63,$A$68,0)*(B67-B66)</f>
        <v>3</v>
      </c>
      <c r="AB90" s="64">
        <f>VLOOKUP($C$90,$D$3:$K$63,$A$68,0)*B66</f>
        <v>0</v>
      </c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54">
        <f t="shared" si="13"/>
        <v>272.69230769230802</v>
      </c>
      <c r="BP90" s="53">
        <v>2024</v>
      </c>
      <c r="BQ90" s="61">
        <f t="shared" si="14"/>
        <v>0</v>
      </c>
      <c r="BR90" s="61">
        <f t="shared" si="14"/>
        <v>0</v>
      </c>
      <c r="BS90" s="61">
        <f t="shared" si="14"/>
        <v>0</v>
      </c>
      <c r="BT90" s="61">
        <f t="shared" si="14"/>
        <v>0</v>
      </c>
      <c r="BU90" s="61">
        <f t="shared" si="14"/>
        <v>0</v>
      </c>
      <c r="BV90" s="61">
        <f t="shared" si="14"/>
        <v>0</v>
      </c>
      <c r="BW90" s="61">
        <f t="shared" si="14"/>
        <v>0</v>
      </c>
      <c r="BX90" s="61">
        <f t="shared" si="14"/>
        <v>0</v>
      </c>
      <c r="BY90" s="61">
        <f t="shared" si="14"/>
        <v>0</v>
      </c>
      <c r="BZ90" s="61">
        <f t="shared" si="14"/>
        <v>0</v>
      </c>
      <c r="CA90" s="61">
        <f t="shared" si="14"/>
        <v>0</v>
      </c>
      <c r="CB90" s="61">
        <f t="shared" si="14"/>
        <v>0</v>
      </c>
      <c r="CC90" s="61">
        <f t="shared" si="14"/>
        <v>0</v>
      </c>
      <c r="CD90" s="61">
        <f t="shared" si="14"/>
        <v>0</v>
      </c>
      <c r="CE90" s="61">
        <f t="shared" si="14"/>
        <v>0</v>
      </c>
      <c r="CF90" s="61">
        <f t="shared" si="14"/>
        <v>3.3850493653032498E-2</v>
      </c>
      <c r="CG90" s="61">
        <f t="shared" si="30"/>
        <v>0.211001410437236</v>
      </c>
      <c r="CH90" s="61">
        <f t="shared" si="30"/>
        <v>0.150916784203103</v>
      </c>
      <c r="CI90" s="61">
        <f t="shared" si="30"/>
        <v>0.29083215796897</v>
      </c>
      <c r="CJ90" s="61">
        <f t="shared" si="30"/>
        <v>0.28039492242595199</v>
      </c>
      <c r="CK90" s="61">
        <f t="shared" si="30"/>
        <v>4.2313117066290502E-3</v>
      </c>
      <c r="CL90" s="61">
        <f t="shared" si="30"/>
        <v>8.4626234132581107E-3</v>
      </c>
      <c r="CM90" s="61">
        <f t="shared" si="30"/>
        <v>9.3088857545839208E-3</v>
      </c>
      <c r="CN90" s="61">
        <f t="shared" si="30"/>
        <v>1.1001410437235499E-2</v>
      </c>
      <c r="CO90" s="61">
        <f t="shared" si="30"/>
        <v>0</v>
      </c>
      <c r="CP90" s="61">
        <f t="shared" si="30"/>
        <v>0</v>
      </c>
      <c r="CQ90" s="61">
        <f t="shared" si="30"/>
        <v>0</v>
      </c>
      <c r="CR90" s="61">
        <f t="shared" si="30"/>
        <v>0</v>
      </c>
      <c r="CS90" s="61">
        <f t="shared" si="30"/>
        <v>0</v>
      </c>
      <c r="CT90" s="61">
        <f t="shared" si="30"/>
        <v>0</v>
      </c>
      <c r="CU90" s="61">
        <f t="shared" si="30"/>
        <v>0</v>
      </c>
      <c r="CV90" s="61">
        <f t="shared" si="30"/>
        <v>0</v>
      </c>
      <c r="CW90" s="61">
        <f t="shared" si="34"/>
        <v>0</v>
      </c>
      <c r="CX90" s="61">
        <f t="shared" si="34"/>
        <v>0</v>
      </c>
      <c r="CY90" s="61">
        <f t="shared" si="34"/>
        <v>0</v>
      </c>
      <c r="CZ90" s="61">
        <f t="shared" si="34"/>
        <v>0</v>
      </c>
      <c r="DA90" s="61">
        <f t="shared" si="34"/>
        <v>0</v>
      </c>
      <c r="DB90" s="61">
        <f t="shared" si="34"/>
        <v>0</v>
      </c>
      <c r="DC90" s="61">
        <f t="shared" si="31"/>
        <v>0</v>
      </c>
      <c r="DD90" s="61">
        <f t="shared" si="31"/>
        <v>0</v>
      </c>
      <c r="DE90" s="61">
        <f t="shared" si="31"/>
        <v>0</v>
      </c>
      <c r="DF90" s="61">
        <f t="shared" si="31"/>
        <v>0</v>
      </c>
      <c r="DG90" s="61">
        <f t="shared" si="31"/>
        <v>0</v>
      </c>
      <c r="DH90" s="61">
        <f t="shared" si="31"/>
        <v>0</v>
      </c>
      <c r="DI90" s="61">
        <f t="shared" si="31"/>
        <v>0</v>
      </c>
      <c r="DJ90" s="61">
        <f t="shared" si="31"/>
        <v>0</v>
      </c>
      <c r="DK90" s="61">
        <f t="shared" si="31"/>
        <v>0</v>
      </c>
      <c r="DL90" s="61">
        <f t="shared" si="31"/>
        <v>0</v>
      </c>
      <c r="DM90" s="61">
        <f t="shared" si="31"/>
        <v>0</v>
      </c>
      <c r="DN90" s="61">
        <f t="shared" si="31"/>
        <v>0</v>
      </c>
      <c r="DO90" s="61">
        <f t="shared" si="31"/>
        <v>0</v>
      </c>
      <c r="DP90" s="61">
        <f t="shared" si="31"/>
        <v>0</v>
      </c>
      <c r="DQ90" s="61">
        <f t="shared" si="31"/>
        <v>0</v>
      </c>
      <c r="DR90" s="61">
        <f t="shared" si="31"/>
        <v>0</v>
      </c>
      <c r="DS90" s="61">
        <f t="shared" si="32"/>
        <v>0</v>
      </c>
      <c r="DT90" s="61">
        <f t="shared" si="32"/>
        <v>0</v>
      </c>
      <c r="DU90" s="61">
        <f t="shared" si="32"/>
        <v>0</v>
      </c>
      <c r="DV90" s="61">
        <f t="shared" si="32"/>
        <v>0</v>
      </c>
      <c r="DW90" s="61">
        <f t="shared" si="32"/>
        <v>0</v>
      </c>
      <c r="DX90" s="61">
        <f t="shared" si="32"/>
        <v>0</v>
      </c>
      <c r="DY90" s="61">
        <f t="shared" si="32"/>
        <v>0</v>
      </c>
      <c r="DZ90" s="61">
        <f t="shared" si="15"/>
        <v>1</v>
      </c>
    </row>
    <row r="91" spans="1:130">
      <c r="B91" s="63"/>
      <c r="C91" s="53">
        <v>2025</v>
      </c>
      <c r="D91" s="64"/>
      <c r="E91" s="64"/>
      <c r="F91" s="64"/>
      <c r="G91" s="64"/>
      <c r="H91" s="64"/>
      <c r="I91" s="64">
        <f t="shared" si="21"/>
        <v>0</v>
      </c>
      <c r="J91" s="64">
        <f t="shared" si="22"/>
        <v>0</v>
      </c>
      <c r="K91" s="64">
        <f t="shared" si="23"/>
        <v>0</v>
      </c>
      <c r="L91" s="64">
        <f t="shared" si="24"/>
        <v>0</v>
      </c>
      <c r="M91" s="64">
        <f t="shared" si="25"/>
        <v>0</v>
      </c>
      <c r="N91" s="64">
        <f t="shared" si="26"/>
        <v>0</v>
      </c>
      <c r="O91" s="64">
        <f t="shared" si="27"/>
        <v>0</v>
      </c>
      <c r="P91" s="64">
        <f t="shared" si="28"/>
        <v>0</v>
      </c>
      <c r="Q91" s="64">
        <f t="shared" si="29"/>
        <v>0</v>
      </c>
      <c r="R91" s="64">
        <f t="shared" si="33"/>
        <v>0</v>
      </c>
      <c r="S91" s="64">
        <f t="shared" si="35"/>
        <v>9.2307692307692193</v>
      </c>
      <c r="T91" s="64">
        <f t="shared" si="36"/>
        <v>57.538461538461597</v>
      </c>
      <c r="U91" s="64">
        <f t="shared" si="37"/>
        <v>41.153846153846203</v>
      </c>
      <c r="V91" s="64">
        <f t="shared" si="38"/>
        <v>79.307692307692193</v>
      </c>
      <c r="W91" s="64">
        <f t="shared" si="39"/>
        <v>76.461538461538396</v>
      </c>
      <c r="X91" s="64">
        <f t="shared" si="40"/>
        <v>1.15384615384615</v>
      </c>
      <c r="Y91" s="64">
        <f t="shared" si="41"/>
        <v>2.3076923076923102</v>
      </c>
      <c r="Z91" s="64">
        <f t="shared" si="42"/>
        <v>2.5384615384615401</v>
      </c>
      <c r="AA91" s="64">
        <f t="shared" ref="AA91:AA109" si="43">VLOOKUP($C$89,$D$3:$K$63,$A$68,0)*(B68-B67)</f>
        <v>3</v>
      </c>
      <c r="AB91" s="64">
        <f>VLOOKUP($C$90,$D$3:$K$63,$A$68,0)*(B67-B66)</f>
        <v>3.4615384615384599</v>
      </c>
      <c r="AC91" s="64">
        <f>VLOOKUP($C$91,$D$3:$K$63,$A$68,0)*B66</f>
        <v>0</v>
      </c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54">
        <f t="shared" si="13"/>
        <v>276.15384615384602</v>
      </c>
      <c r="BP91" s="53">
        <v>2025</v>
      </c>
      <c r="BQ91" s="61">
        <f t="shared" si="14"/>
        <v>0</v>
      </c>
      <c r="BR91" s="61">
        <f t="shared" si="14"/>
        <v>0</v>
      </c>
      <c r="BS91" s="61">
        <f t="shared" si="14"/>
        <v>0</v>
      </c>
      <c r="BT91" s="61">
        <f t="shared" si="14"/>
        <v>0</v>
      </c>
      <c r="BU91" s="61">
        <f t="shared" si="14"/>
        <v>0</v>
      </c>
      <c r="BV91" s="61">
        <f t="shared" si="14"/>
        <v>0</v>
      </c>
      <c r="BW91" s="61">
        <f t="shared" si="14"/>
        <v>0</v>
      </c>
      <c r="BX91" s="61">
        <f t="shared" si="14"/>
        <v>0</v>
      </c>
      <c r="BY91" s="61">
        <f t="shared" si="14"/>
        <v>0</v>
      </c>
      <c r="BZ91" s="61">
        <f t="shared" si="14"/>
        <v>0</v>
      </c>
      <c r="CA91" s="61">
        <f t="shared" si="14"/>
        <v>0</v>
      </c>
      <c r="CB91" s="61">
        <f t="shared" si="14"/>
        <v>0</v>
      </c>
      <c r="CC91" s="61">
        <f t="shared" si="14"/>
        <v>0</v>
      </c>
      <c r="CD91" s="61">
        <f t="shared" si="14"/>
        <v>0</v>
      </c>
      <c r="CE91" s="61">
        <f t="shared" si="14"/>
        <v>0</v>
      </c>
      <c r="CF91" s="61">
        <f t="shared" si="14"/>
        <v>3.3426183844011102E-2</v>
      </c>
      <c r="CG91" s="61">
        <f t="shared" si="30"/>
        <v>0.208356545961003</v>
      </c>
      <c r="CH91" s="61">
        <f t="shared" si="30"/>
        <v>0.14902506963788301</v>
      </c>
      <c r="CI91" s="61">
        <f t="shared" si="30"/>
        <v>0.28718662952646201</v>
      </c>
      <c r="CJ91" s="61">
        <f t="shared" si="30"/>
        <v>0.27688022284122599</v>
      </c>
      <c r="CK91" s="61">
        <f t="shared" si="30"/>
        <v>4.1782729805013904E-3</v>
      </c>
      <c r="CL91" s="61">
        <f t="shared" si="30"/>
        <v>8.3565459610027808E-3</v>
      </c>
      <c r="CM91" s="61">
        <f t="shared" si="30"/>
        <v>9.1922005571030592E-3</v>
      </c>
      <c r="CN91" s="61">
        <f t="shared" si="30"/>
        <v>1.08635097493036E-2</v>
      </c>
      <c r="CO91" s="61">
        <f t="shared" si="30"/>
        <v>1.2534818941504201E-2</v>
      </c>
      <c r="CP91" s="61">
        <f t="shared" si="30"/>
        <v>0</v>
      </c>
      <c r="CQ91" s="61">
        <f t="shared" si="30"/>
        <v>0</v>
      </c>
      <c r="CR91" s="61">
        <f t="shared" si="30"/>
        <v>0</v>
      </c>
      <c r="CS91" s="61">
        <f t="shared" si="30"/>
        <v>0</v>
      </c>
      <c r="CT91" s="61">
        <f t="shared" si="30"/>
        <v>0</v>
      </c>
      <c r="CU91" s="61">
        <f t="shared" si="30"/>
        <v>0</v>
      </c>
      <c r="CV91" s="61">
        <f t="shared" si="30"/>
        <v>0</v>
      </c>
      <c r="CW91" s="61">
        <f t="shared" si="34"/>
        <v>0</v>
      </c>
      <c r="CX91" s="61">
        <f t="shared" si="34"/>
        <v>0</v>
      </c>
      <c r="CY91" s="61">
        <f t="shared" si="34"/>
        <v>0</v>
      </c>
      <c r="CZ91" s="61">
        <f t="shared" si="34"/>
        <v>0</v>
      </c>
      <c r="DA91" s="61">
        <f t="shared" si="34"/>
        <v>0</v>
      </c>
      <c r="DB91" s="61">
        <f t="shared" si="34"/>
        <v>0</v>
      </c>
      <c r="DC91" s="61">
        <f t="shared" si="31"/>
        <v>0</v>
      </c>
      <c r="DD91" s="61">
        <f t="shared" si="31"/>
        <v>0</v>
      </c>
      <c r="DE91" s="61">
        <f t="shared" si="31"/>
        <v>0</v>
      </c>
      <c r="DF91" s="61">
        <f t="shared" si="31"/>
        <v>0</v>
      </c>
      <c r="DG91" s="61">
        <f t="shared" si="31"/>
        <v>0</v>
      </c>
      <c r="DH91" s="61">
        <f t="shared" si="31"/>
        <v>0</v>
      </c>
      <c r="DI91" s="61">
        <f t="shared" si="31"/>
        <v>0</v>
      </c>
      <c r="DJ91" s="61">
        <f t="shared" si="31"/>
        <v>0</v>
      </c>
      <c r="DK91" s="61">
        <f t="shared" si="31"/>
        <v>0</v>
      </c>
      <c r="DL91" s="61">
        <f t="shared" si="31"/>
        <v>0</v>
      </c>
      <c r="DM91" s="61">
        <f t="shared" si="31"/>
        <v>0</v>
      </c>
      <c r="DN91" s="61">
        <f t="shared" si="31"/>
        <v>0</v>
      </c>
      <c r="DO91" s="61">
        <f t="shared" si="31"/>
        <v>0</v>
      </c>
      <c r="DP91" s="61">
        <f t="shared" si="31"/>
        <v>0</v>
      </c>
      <c r="DQ91" s="61">
        <f t="shared" si="31"/>
        <v>0</v>
      </c>
      <c r="DR91" s="61">
        <f t="shared" si="31"/>
        <v>0</v>
      </c>
      <c r="DS91" s="61">
        <f t="shared" si="32"/>
        <v>0</v>
      </c>
      <c r="DT91" s="61">
        <f t="shared" si="32"/>
        <v>0</v>
      </c>
      <c r="DU91" s="61">
        <f t="shared" si="32"/>
        <v>0</v>
      </c>
      <c r="DV91" s="61">
        <f t="shared" si="32"/>
        <v>0</v>
      </c>
      <c r="DW91" s="61">
        <f t="shared" si="32"/>
        <v>0</v>
      </c>
      <c r="DX91" s="61">
        <f t="shared" si="32"/>
        <v>0</v>
      </c>
      <c r="DY91" s="61">
        <f t="shared" si="32"/>
        <v>0</v>
      </c>
      <c r="DZ91" s="61">
        <f t="shared" si="15"/>
        <v>1</v>
      </c>
    </row>
    <row r="92" spans="1:130">
      <c r="B92" s="63"/>
      <c r="C92" s="53">
        <v>2026</v>
      </c>
      <c r="D92" s="64"/>
      <c r="E92" s="64"/>
      <c r="F92" s="64"/>
      <c r="G92" s="64"/>
      <c r="H92" s="64"/>
      <c r="I92" s="64"/>
      <c r="J92" s="64">
        <f t="shared" si="22"/>
        <v>0</v>
      </c>
      <c r="K92" s="64">
        <f t="shared" si="23"/>
        <v>0</v>
      </c>
      <c r="L92" s="64">
        <f t="shared" si="24"/>
        <v>0</v>
      </c>
      <c r="M92" s="64">
        <f t="shared" si="25"/>
        <v>0</v>
      </c>
      <c r="N92" s="64">
        <f t="shared" si="26"/>
        <v>0</v>
      </c>
      <c r="O92" s="64">
        <f t="shared" si="27"/>
        <v>0</v>
      </c>
      <c r="P92" s="64">
        <f t="shared" si="28"/>
        <v>0</v>
      </c>
      <c r="Q92" s="64">
        <f t="shared" si="29"/>
        <v>0</v>
      </c>
      <c r="R92" s="64">
        <f t="shared" si="33"/>
        <v>0</v>
      </c>
      <c r="S92" s="64">
        <f t="shared" si="35"/>
        <v>9.2307692307692193</v>
      </c>
      <c r="T92" s="64">
        <f t="shared" si="36"/>
        <v>57.538461538461497</v>
      </c>
      <c r="U92" s="64">
        <f t="shared" si="37"/>
        <v>41.153846153846203</v>
      </c>
      <c r="V92" s="64">
        <f t="shared" si="38"/>
        <v>79.307692307692406</v>
      </c>
      <c r="W92" s="64">
        <f t="shared" si="39"/>
        <v>76.461538461538396</v>
      </c>
      <c r="X92" s="64">
        <f t="shared" si="40"/>
        <v>1.15384615384615</v>
      </c>
      <c r="Y92" s="64">
        <f t="shared" si="41"/>
        <v>2.3076923076923102</v>
      </c>
      <c r="Z92" s="64">
        <f t="shared" si="42"/>
        <v>2.5384615384615401</v>
      </c>
      <c r="AA92" s="64">
        <f t="shared" si="43"/>
        <v>3</v>
      </c>
      <c r="AB92" s="64">
        <f t="shared" ref="AB92:AB110" si="44">VLOOKUP($C$90,$D$3:$K$63,$A$68,0)*(B68-B67)</f>
        <v>3.4615384615384599</v>
      </c>
      <c r="AC92" s="64">
        <f>VLOOKUP($C$91,$D$3:$K$63,$A$68,0)*(B67-B66)</f>
        <v>5.0769230769230704</v>
      </c>
      <c r="AD92" s="64">
        <f>VLOOKUP($C$92,$D$3:$K$63,$A$68,0)*B66</f>
        <v>0</v>
      </c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54">
        <f t="shared" si="13"/>
        <v>281.230769230769</v>
      </c>
      <c r="BP92" s="53">
        <v>2026</v>
      </c>
      <c r="BQ92" s="61">
        <f t="shared" si="14"/>
        <v>0</v>
      </c>
      <c r="BR92" s="61">
        <f t="shared" si="14"/>
        <v>0</v>
      </c>
      <c r="BS92" s="61">
        <f t="shared" si="14"/>
        <v>0</v>
      </c>
      <c r="BT92" s="61">
        <f t="shared" si="14"/>
        <v>0</v>
      </c>
      <c r="BU92" s="61">
        <f t="shared" si="14"/>
        <v>0</v>
      </c>
      <c r="BV92" s="61">
        <f t="shared" si="14"/>
        <v>0</v>
      </c>
      <c r="BW92" s="61">
        <f t="shared" si="14"/>
        <v>0</v>
      </c>
      <c r="BX92" s="61">
        <f t="shared" si="14"/>
        <v>0</v>
      </c>
      <c r="BY92" s="61">
        <f t="shared" si="14"/>
        <v>0</v>
      </c>
      <c r="BZ92" s="61">
        <f t="shared" si="14"/>
        <v>0</v>
      </c>
      <c r="CA92" s="61">
        <f t="shared" si="14"/>
        <v>0</v>
      </c>
      <c r="CB92" s="61">
        <f t="shared" si="14"/>
        <v>0</v>
      </c>
      <c r="CC92" s="61">
        <f t="shared" si="14"/>
        <v>0</v>
      </c>
      <c r="CD92" s="61">
        <f t="shared" si="14"/>
        <v>0</v>
      </c>
      <c r="CE92" s="61">
        <f t="shared" si="14"/>
        <v>0</v>
      </c>
      <c r="CF92" s="61">
        <f t="shared" si="14"/>
        <v>3.2822757111597399E-2</v>
      </c>
      <c r="CG92" s="61">
        <f t="shared" si="30"/>
        <v>0.20459518599562301</v>
      </c>
      <c r="CH92" s="61">
        <f t="shared" si="30"/>
        <v>0.146334792122538</v>
      </c>
      <c r="CI92" s="61">
        <f t="shared" si="30"/>
        <v>0.28200218818380801</v>
      </c>
      <c r="CJ92" s="61">
        <f t="shared" si="30"/>
        <v>0.27188183807439797</v>
      </c>
      <c r="CK92" s="61">
        <f t="shared" si="30"/>
        <v>4.1028446389496697E-3</v>
      </c>
      <c r="CL92" s="61">
        <f t="shared" si="30"/>
        <v>8.2056892778993393E-3</v>
      </c>
      <c r="CM92" s="61">
        <f t="shared" si="30"/>
        <v>9.02625820568927E-3</v>
      </c>
      <c r="CN92" s="61">
        <f t="shared" si="30"/>
        <v>1.06673960612691E-2</v>
      </c>
      <c r="CO92" s="61">
        <f t="shared" si="30"/>
        <v>1.2308533916848999E-2</v>
      </c>
      <c r="CP92" s="61">
        <f t="shared" si="30"/>
        <v>1.8052516411378498E-2</v>
      </c>
      <c r="CQ92" s="61">
        <f t="shared" si="30"/>
        <v>0</v>
      </c>
      <c r="CR92" s="61">
        <f t="shared" si="30"/>
        <v>0</v>
      </c>
      <c r="CS92" s="61">
        <f t="shared" si="30"/>
        <v>0</v>
      </c>
      <c r="CT92" s="61">
        <f t="shared" si="30"/>
        <v>0</v>
      </c>
      <c r="CU92" s="61">
        <f t="shared" si="30"/>
        <v>0</v>
      </c>
      <c r="CV92" s="61">
        <f t="shared" si="30"/>
        <v>0</v>
      </c>
      <c r="CW92" s="61">
        <f t="shared" si="34"/>
        <v>0</v>
      </c>
      <c r="CX92" s="61">
        <f t="shared" si="34"/>
        <v>0</v>
      </c>
      <c r="CY92" s="61">
        <f t="shared" si="34"/>
        <v>0</v>
      </c>
      <c r="CZ92" s="61">
        <f t="shared" si="34"/>
        <v>0</v>
      </c>
      <c r="DA92" s="61">
        <f t="shared" si="34"/>
        <v>0</v>
      </c>
      <c r="DB92" s="61">
        <f t="shared" si="34"/>
        <v>0</v>
      </c>
      <c r="DC92" s="61">
        <f t="shared" si="31"/>
        <v>0</v>
      </c>
      <c r="DD92" s="61">
        <f t="shared" si="31"/>
        <v>0</v>
      </c>
      <c r="DE92" s="61">
        <f t="shared" si="31"/>
        <v>0</v>
      </c>
      <c r="DF92" s="61">
        <f t="shared" si="31"/>
        <v>0</v>
      </c>
      <c r="DG92" s="61">
        <f t="shared" si="31"/>
        <v>0</v>
      </c>
      <c r="DH92" s="61">
        <f t="shared" si="31"/>
        <v>0</v>
      </c>
      <c r="DI92" s="61">
        <f t="shared" si="31"/>
        <v>0</v>
      </c>
      <c r="DJ92" s="61">
        <f t="shared" si="31"/>
        <v>0</v>
      </c>
      <c r="DK92" s="61">
        <f t="shared" si="31"/>
        <v>0</v>
      </c>
      <c r="DL92" s="61">
        <f t="shared" si="31"/>
        <v>0</v>
      </c>
      <c r="DM92" s="61">
        <f t="shared" si="31"/>
        <v>0</v>
      </c>
      <c r="DN92" s="61">
        <f t="shared" si="31"/>
        <v>0</v>
      </c>
      <c r="DO92" s="61">
        <f t="shared" si="31"/>
        <v>0</v>
      </c>
      <c r="DP92" s="61">
        <f t="shared" si="31"/>
        <v>0</v>
      </c>
      <c r="DQ92" s="61">
        <f t="shared" si="31"/>
        <v>0</v>
      </c>
      <c r="DR92" s="61">
        <f t="shared" si="31"/>
        <v>0</v>
      </c>
      <c r="DS92" s="61">
        <f t="shared" si="32"/>
        <v>0</v>
      </c>
      <c r="DT92" s="61">
        <f t="shared" si="32"/>
        <v>0</v>
      </c>
      <c r="DU92" s="61">
        <f t="shared" si="32"/>
        <v>0</v>
      </c>
      <c r="DV92" s="61">
        <f t="shared" si="32"/>
        <v>0</v>
      </c>
      <c r="DW92" s="61">
        <f t="shared" si="32"/>
        <v>0</v>
      </c>
      <c r="DX92" s="61">
        <f t="shared" si="32"/>
        <v>0</v>
      </c>
      <c r="DY92" s="61">
        <f t="shared" si="32"/>
        <v>0</v>
      </c>
      <c r="DZ92" s="61">
        <f t="shared" si="15"/>
        <v>1</v>
      </c>
    </row>
    <row r="93" spans="1:130">
      <c r="B93" s="63"/>
      <c r="C93" s="53">
        <v>2027</v>
      </c>
      <c r="D93" s="64"/>
      <c r="E93" s="64"/>
      <c r="F93" s="64"/>
      <c r="G93" s="64"/>
      <c r="H93" s="64"/>
      <c r="I93" s="64"/>
      <c r="J93" s="64"/>
      <c r="K93" s="64">
        <f t="shared" si="23"/>
        <v>0</v>
      </c>
      <c r="L93" s="64">
        <f t="shared" si="24"/>
        <v>0</v>
      </c>
      <c r="M93" s="64">
        <f t="shared" si="25"/>
        <v>0</v>
      </c>
      <c r="N93" s="64">
        <f t="shared" si="26"/>
        <v>0</v>
      </c>
      <c r="O93" s="64">
        <f t="shared" si="27"/>
        <v>0</v>
      </c>
      <c r="P93" s="64">
        <f t="shared" si="28"/>
        <v>0</v>
      </c>
      <c r="Q93" s="64">
        <f t="shared" si="29"/>
        <v>0</v>
      </c>
      <c r="R93" s="64">
        <f t="shared" si="33"/>
        <v>0</v>
      </c>
      <c r="S93" s="64">
        <f t="shared" si="35"/>
        <v>9.2307692307692406</v>
      </c>
      <c r="T93" s="64">
        <f t="shared" si="36"/>
        <v>57.538461538461497</v>
      </c>
      <c r="U93" s="64">
        <f t="shared" si="37"/>
        <v>41.153846153846096</v>
      </c>
      <c r="V93" s="64">
        <f t="shared" si="38"/>
        <v>79.307692307692406</v>
      </c>
      <c r="W93" s="64">
        <f t="shared" si="39"/>
        <v>76.461538461538495</v>
      </c>
      <c r="X93" s="64">
        <f t="shared" si="40"/>
        <v>1.15384615384615</v>
      </c>
      <c r="Y93" s="64">
        <f t="shared" si="41"/>
        <v>2.3076923076923102</v>
      </c>
      <c r="Z93" s="64">
        <f t="shared" si="42"/>
        <v>2.5384615384615401</v>
      </c>
      <c r="AA93" s="64">
        <f t="shared" si="43"/>
        <v>3</v>
      </c>
      <c r="AB93" s="64">
        <f t="shared" si="44"/>
        <v>3.4615384615384599</v>
      </c>
      <c r="AC93" s="64">
        <f t="shared" ref="AC93:AC111" si="45">VLOOKUP($C$91,$D$3:$K$63,$A$68,0)*(B68-B67)</f>
        <v>5.0769230769230704</v>
      </c>
      <c r="AD93" s="64">
        <f>VLOOKUP($C$92,$D$3:$K$63,$A$68,0)*(B67-B66)</f>
        <v>6.9230769230769198</v>
      </c>
      <c r="AE93" s="64">
        <f>VLOOKUP($C$93,$D$3:$K$63,$A$68,0)*B66</f>
        <v>0</v>
      </c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54">
        <f t="shared" si="13"/>
        <v>288.15384615384602</v>
      </c>
      <c r="BP93" s="53">
        <v>2027</v>
      </c>
      <c r="BQ93" s="61">
        <f t="shared" si="14"/>
        <v>0</v>
      </c>
      <c r="BR93" s="61">
        <f t="shared" si="14"/>
        <v>0</v>
      </c>
      <c r="BS93" s="61">
        <f t="shared" si="14"/>
        <v>0</v>
      </c>
      <c r="BT93" s="61">
        <f t="shared" si="14"/>
        <v>0</v>
      </c>
      <c r="BU93" s="61">
        <f t="shared" si="14"/>
        <v>0</v>
      </c>
      <c r="BV93" s="61">
        <f t="shared" si="14"/>
        <v>0</v>
      </c>
      <c r="BW93" s="61">
        <f t="shared" si="14"/>
        <v>0</v>
      </c>
      <c r="BX93" s="61">
        <f t="shared" si="14"/>
        <v>0</v>
      </c>
      <c r="BY93" s="61">
        <f t="shared" si="14"/>
        <v>0</v>
      </c>
      <c r="BZ93" s="61">
        <f t="shared" si="14"/>
        <v>0</v>
      </c>
      <c r="CA93" s="61">
        <f t="shared" si="14"/>
        <v>0</v>
      </c>
      <c r="CB93" s="61">
        <f t="shared" si="14"/>
        <v>0</v>
      </c>
      <c r="CC93" s="61">
        <f t="shared" si="14"/>
        <v>0</v>
      </c>
      <c r="CD93" s="61">
        <f t="shared" si="14"/>
        <v>0</v>
      </c>
      <c r="CE93" s="61">
        <f t="shared" si="14"/>
        <v>0</v>
      </c>
      <c r="CF93" s="61">
        <f t="shared" si="14"/>
        <v>3.2034169781099901E-2</v>
      </c>
      <c r="CG93" s="61">
        <f t="shared" si="30"/>
        <v>0.19967965830218901</v>
      </c>
      <c r="CH93" s="61">
        <f t="shared" si="30"/>
        <v>0.14281900694073699</v>
      </c>
      <c r="CI93" s="61">
        <f t="shared" si="30"/>
        <v>0.27522690870261601</v>
      </c>
      <c r="CJ93" s="61">
        <f t="shared" si="30"/>
        <v>0.26534970635344401</v>
      </c>
      <c r="CK93" s="61">
        <f t="shared" si="30"/>
        <v>4.0042712226374799E-3</v>
      </c>
      <c r="CL93" s="61">
        <f t="shared" si="30"/>
        <v>8.0085424452749493E-3</v>
      </c>
      <c r="CM93" s="61">
        <f t="shared" si="30"/>
        <v>8.8093966898024501E-3</v>
      </c>
      <c r="CN93" s="61">
        <f t="shared" si="30"/>
        <v>1.04111051788574E-2</v>
      </c>
      <c r="CO93" s="61">
        <f t="shared" si="30"/>
        <v>1.20128136679124E-2</v>
      </c>
      <c r="CP93" s="61">
        <f t="shared" si="30"/>
        <v>1.76187933796049E-2</v>
      </c>
      <c r="CQ93" s="61">
        <f t="shared" si="30"/>
        <v>2.40256273358249E-2</v>
      </c>
      <c r="CR93" s="61">
        <f t="shared" si="30"/>
        <v>0</v>
      </c>
      <c r="CS93" s="61">
        <f t="shared" si="30"/>
        <v>0</v>
      </c>
      <c r="CT93" s="61">
        <f t="shared" si="30"/>
        <v>0</v>
      </c>
      <c r="CU93" s="61">
        <f t="shared" si="30"/>
        <v>0</v>
      </c>
      <c r="CV93" s="61">
        <f t="shared" si="30"/>
        <v>0</v>
      </c>
      <c r="CW93" s="61">
        <f t="shared" si="34"/>
        <v>0</v>
      </c>
      <c r="CX93" s="61">
        <f t="shared" si="34"/>
        <v>0</v>
      </c>
      <c r="CY93" s="61">
        <f t="shared" si="34"/>
        <v>0</v>
      </c>
      <c r="CZ93" s="61">
        <f t="shared" si="34"/>
        <v>0</v>
      </c>
      <c r="DA93" s="61">
        <f t="shared" si="34"/>
        <v>0</v>
      </c>
      <c r="DB93" s="61">
        <f t="shared" si="34"/>
        <v>0</v>
      </c>
      <c r="DC93" s="61">
        <f t="shared" si="31"/>
        <v>0</v>
      </c>
      <c r="DD93" s="61">
        <f t="shared" si="31"/>
        <v>0</v>
      </c>
      <c r="DE93" s="61">
        <f t="shared" si="31"/>
        <v>0</v>
      </c>
      <c r="DF93" s="61">
        <f t="shared" si="31"/>
        <v>0</v>
      </c>
      <c r="DG93" s="61">
        <f t="shared" si="31"/>
        <v>0</v>
      </c>
      <c r="DH93" s="61">
        <f t="shared" si="31"/>
        <v>0</v>
      </c>
      <c r="DI93" s="61">
        <f t="shared" si="31"/>
        <v>0</v>
      </c>
      <c r="DJ93" s="61">
        <f t="shared" si="31"/>
        <v>0</v>
      </c>
      <c r="DK93" s="61">
        <f t="shared" si="31"/>
        <v>0</v>
      </c>
      <c r="DL93" s="61">
        <f t="shared" si="31"/>
        <v>0</v>
      </c>
      <c r="DM93" s="61">
        <f t="shared" si="31"/>
        <v>0</v>
      </c>
      <c r="DN93" s="61">
        <f t="shared" si="31"/>
        <v>0</v>
      </c>
      <c r="DO93" s="61">
        <f t="shared" si="31"/>
        <v>0</v>
      </c>
      <c r="DP93" s="61">
        <f t="shared" si="31"/>
        <v>0</v>
      </c>
      <c r="DQ93" s="61">
        <f t="shared" si="31"/>
        <v>0</v>
      </c>
      <c r="DR93" s="61">
        <f t="shared" si="31"/>
        <v>0</v>
      </c>
      <c r="DS93" s="61">
        <f t="shared" si="32"/>
        <v>0</v>
      </c>
      <c r="DT93" s="61">
        <f t="shared" si="32"/>
        <v>0</v>
      </c>
      <c r="DU93" s="61">
        <f t="shared" si="32"/>
        <v>0</v>
      </c>
      <c r="DV93" s="61">
        <f t="shared" si="32"/>
        <v>0</v>
      </c>
      <c r="DW93" s="61">
        <f t="shared" si="32"/>
        <v>0</v>
      </c>
      <c r="DX93" s="61">
        <f t="shared" si="32"/>
        <v>0</v>
      </c>
      <c r="DY93" s="61">
        <f t="shared" si="32"/>
        <v>0</v>
      </c>
      <c r="DZ93" s="61">
        <f t="shared" si="15"/>
        <v>1</v>
      </c>
    </row>
    <row r="94" spans="1:130">
      <c r="B94" s="63"/>
      <c r="C94" s="53">
        <v>2028</v>
      </c>
      <c r="D94" s="64"/>
      <c r="E94" s="64"/>
      <c r="F94" s="64"/>
      <c r="G94" s="64"/>
      <c r="H94" s="64"/>
      <c r="I94" s="64"/>
      <c r="J94" s="64"/>
      <c r="K94" s="64"/>
      <c r="L94" s="64">
        <f t="shared" si="24"/>
        <v>0</v>
      </c>
      <c r="M94" s="64">
        <f t="shared" si="25"/>
        <v>0</v>
      </c>
      <c r="N94" s="64">
        <f t="shared" si="26"/>
        <v>0</v>
      </c>
      <c r="O94" s="64">
        <f t="shared" si="27"/>
        <v>0</v>
      </c>
      <c r="P94" s="64">
        <f t="shared" si="28"/>
        <v>0</v>
      </c>
      <c r="Q94" s="64">
        <f t="shared" si="29"/>
        <v>0</v>
      </c>
      <c r="R94" s="64">
        <f t="shared" si="33"/>
        <v>0</v>
      </c>
      <c r="S94" s="64">
        <f t="shared" si="35"/>
        <v>9.2307692307692406</v>
      </c>
      <c r="T94" s="64">
        <f t="shared" si="36"/>
        <v>57.538461538461597</v>
      </c>
      <c r="U94" s="64">
        <f t="shared" si="37"/>
        <v>41.153846153846096</v>
      </c>
      <c r="V94" s="64">
        <f t="shared" si="38"/>
        <v>79.307692307692193</v>
      </c>
      <c r="W94" s="64">
        <f t="shared" si="39"/>
        <v>76.461538461538495</v>
      </c>
      <c r="X94" s="64">
        <f t="shared" si="40"/>
        <v>1.15384615384615</v>
      </c>
      <c r="Y94" s="64">
        <f t="shared" si="41"/>
        <v>2.3076923076923102</v>
      </c>
      <c r="Z94" s="64">
        <f t="shared" si="42"/>
        <v>2.5384615384615401</v>
      </c>
      <c r="AA94" s="64">
        <f t="shared" si="43"/>
        <v>3</v>
      </c>
      <c r="AB94" s="64">
        <f t="shared" si="44"/>
        <v>3.4615384615384599</v>
      </c>
      <c r="AC94" s="64">
        <f t="shared" si="45"/>
        <v>5.0769230769230704</v>
      </c>
      <c r="AD94" s="64">
        <f t="shared" ref="AD94:AD112" si="46">VLOOKUP($C$92,$D$3:$K$63,$A$68,0)*(B68-B67)</f>
        <v>6.9230769230769198</v>
      </c>
      <c r="AE94" s="64">
        <f>VLOOKUP($C$93,$D$3:$K$63,$A$68,0)*(B67-B66)</f>
        <v>8.7692307692307594</v>
      </c>
      <c r="AF94" s="64">
        <f>VLOOKUP($C$94,$D$3:$K$63,$A$68,0)*B66</f>
        <v>0</v>
      </c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54">
        <f t="shared" si="13"/>
        <v>296.92307692307702</v>
      </c>
      <c r="BP94" s="53">
        <v>2028</v>
      </c>
      <c r="BQ94" s="61">
        <f t="shared" si="14"/>
        <v>0</v>
      </c>
      <c r="BR94" s="61">
        <f t="shared" si="14"/>
        <v>0</v>
      </c>
      <c r="BS94" s="61">
        <f t="shared" si="14"/>
        <v>0</v>
      </c>
      <c r="BT94" s="61">
        <f t="shared" si="14"/>
        <v>0</v>
      </c>
      <c r="BU94" s="61">
        <f t="shared" si="14"/>
        <v>0</v>
      </c>
      <c r="BV94" s="61">
        <f t="shared" si="14"/>
        <v>0</v>
      </c>
      <c r="BW94" s="61">
        <f t="shared" si="14"/>
        <v>0</v>
      </c>
      <c r="BX94" s="61">
        <f t="shared" si="14"/>
        <v>0</v>
      </c>
      <c r="BY94" s="61">
        <f t="shared" si="14"/>
        <v>0</v>
      </c>
      <c r="BZ94" s="61">
        <f t="shared" si="14"/>
        <v>0</v>
      </c>
      <c r="CA94" s="61">
        <f t="shared" si="14"/>
        <v>0</v>
      </c>
      <c r="CB94" s="61">
        <f t="shared" si="14"/>
        <v>0</v>
      </c>
      <c r="CC94" s="61">
        <f t="shared" si="14"/>
        <v>0</v>
      </c>
      <c r="CD94" s="61">
        <f t="shared" si="14"/>
        <v>0</v>
      </c>
      <c r="CE94" s="61">
        <f t="shared" si="14"/>
        <v>0</v>
      </c>
      <c r="CF94" s="61">
        <f t="shared" si="14"/>
        <v>3.10880829015544E-2</v>
      </c>
      <c r="CG94" s="61">
        <f t="shared" si="30"/>
        <v>0.19378238341968901</v>
      </c>
      <c r="CH94" s="61">
        <f t="shared" si="30"/>
        <v>0.13860103626942999</v>
      </c>
      <c r="CI94" s="61">
        <f t="shared" si="30"/>
        <v>0.26709844559585499</v>
      </c>
      <c r="CJ94" s="61">
        <f t="shared" si="30"/>
        <v>0.257512953367876</v>
      </c>
      <c r="CK94" s="61">
        <f t="shared" si="30"/>
        <v>3.8860103626943E-3</v>
      </c>
      <c r="CL94" s="61">
        <f t="shared" si="30"/>
        <v>7.7720207253886E-3</v>
      </c>
      <c r="CM94" s="61">
        <f t="shared" si="30"/>
        <v>8.5492227979274606E-3</v>
      </c>
      <c r="CN94" s="61">
        <f t="shared" si="30"/>
        <v>1.0103626943005199E-2</v>
      </c>
      <c r="CO94" s="61">
        <f t="shared" si="30"/>
        <v>1.16580310880829E-2</v>
      </c>
      <c r="CP94" s="61">
        <f t="shared" si="30"/>
        <v>1.70984455958549E-2</v>
      </c>
      <c r="CQ94" s="61">
        <f t="shared" si="30"/>
        <v>2.3316062176165799E-2</v>
      </c>
      <c r="CR94" s="61">
        <f t="shared" si="30"/>
        <v>2.9533678756476701E-2</v>
      </c>
      <c r="CS94" s="61">
        <f t="shared" si="30"/>
        <v>0</v>
      </c>
      <c r="CT94" s="61">
        <f t="shared" si="30"/>
        <v>0</v>
      </c>
      <c r="CU94" s="61">
        <f t="shared" si="30"/>
        <v>0</v>
      </c>
      <c r="CV94" s="61">
        <f t="shared" si="30"/>
        <v>0</v>
      </c>
      <c r="CW94" s="61">
        <f t="shared" si="34"/>
        <v>0</v>
      </c>
      <c r="CX94" s="61">
        <f t="shared" si="34"/>
        <v>0</v>
      </c>
      <c r="CY94" s="61">
        <f t="shared" si="34"/>
        <v>0</v>
      </c>
      <c r="CZ94" s="61">
        <f t="shared" si="34"/>
        <v>0</v>
      </c>
      <c r="DA94" s="61">
        <f t="shared" si="34"/>
        <v>0</v>
      </c>
      <c r="DB94" s="61">
        <f t="shared" si="34"/>
        <v>0</v>
      </c>
      <c r="DC94" s="61">
        <f t="shared" si="31"/>
        <v>0</v>
      </c>
      <c r="DD94" s="61">
        <f t="shared" si="31"/>
        <v>0</v>
      </c>
      <c r="DE94" s="61">
        <f t="shared" si="31"/>
        <v>0</v>
      </c>
      <c r="DF94" s="61">
        <f t="shared" si="31"/>
        <v>0</v>
      </c>
      <c r="DG94" s="61">
        <f t="shared" si="31"/>
        <v>0</v>
      </c>
      <c r="DH94" s="61">
        <f t="shared" si="31"/>
        <v>0</v>
      </c>
      <c r="DI94" s="61">
        <f t="shared" si="31"/>
        <v>0</v>
      </c>
      <c r="DJ94" s="61">
        <f t="shared" si="31"/>
        <v>0</v>
      </c>
      <c r="DK94" s="61">
        <f t="shared" si="31"/>
        <v>0</v>
      </c>
      <c r="DL94" s="61">
        <f t="shared" si="31"/>
        <v>0</v>
      </c>
      <c r="DM94" s="61">
        <f t="shared" si="31"/>
        <v>0</v>
      </c>
      <c r="DN94" s="61">
        <f t="shared" si="31"/>
        <v>0</v>
      </c>
      <c r="DO94" s="61">
        <f t="shared" si="31"/>
        <v>0</v>
      </c>
      <c r="DP94" s="61">
        <f t="shared" si="31"/>
        <v>0</v>
      </c>
      <c r="DQ94" s="61">
        <f t="shared" si="31"/>
        <v>0</v>
      </c>
      <c r="DR94" s="61">
        <f t="shared" si="31"/>
        <v>0</v>
      </c>
      <c r="DS94" s="61">
        <f t="shared" si="32"/>
        <v>0</v>
      </c>
      <c r="DT94" s="61">
        <f t="shared" si="32"/>
        <v>0</v>
      </c>
      <c r="DU94" s="61">
        <f t="shared" si="32"/>
        <v>0</v>
      </c>
      <c r="DV94" s="61">
        <f t="shared" si="32"/>
        <v>0</v>
      </c>
      <c r="DW94" s="61">
        <f t="shared" si="32"/>
        <v>0</v>
      </c>
      <c r="DX94" s="61">
        <f t="shared" si="32"/>
        <v>0</v>
      </c>
      <c r="DY94" s="61">
        <f t="shared" si="32"/>
        <v>0</v>
      </c>
      <c r="DZ94" s="61">
        <f t="shared" si="15"/>
        <v>1</v>
      </c>
    </row>
    <row r="95" spans="1:130">
      <c r="B95" s="63"/>
      <c r="C95" s="53">
        <v>2029</v>
      </c>
      <c r="D95" s="64"/>
      <c r="E95" s="64"/>
      <c r="F95" s="64"/>
      <c r="G95" s="64"/>
      <c r="H95" s="64"/>
      <c r="I95" s="64"/>
      <c r="J95" s="64"/>
      <c r="K95" s="64"/>
      <c r="L95" s="64"/>
      <c r="M95" s="64">
        <f t="shared" si="25"/>
        <v>0</v>
      </c>
      <c r="N95" s="64">
        <f t="shared" si="26"/>
        <v>0</v>
      </c>
      <c r="O95" s="64">
        <f t="shared" si="27"/>
        <v>0</v>
      </c>
      <c r="P95" s="64">
        <f t="shared" si="28"/>
        <v>0</v>
      </c>
      <c r="Q95" s="64">
        <f t="shared" si="29"/>
        <v>0</v>
      </c>
      <c r="R95" s="64">
        <f t="shared" si="33"/>
        <v>0</v>
      </c>
      <c r="S95" s="64">
        <f t="shared" si="35"/>
        <v>2.6645352591003801E-14</v>
      </c>
      <c r="T95" s="64">
        <f t="shared" si="36"/>
        <v>57.538461538461597</v>
      </c>
      <c r="U95" s="64">
        <f t="shared" si="37"/>
        <v>41.153846153846203</v>
      </c>
      <c r="V95" s="64">
        <f t="shared" si="38"/>
        <v>79.307692307692193</v>
      </c>
      <c r="W95" s="64">
        <f t="shared" si="39"/>
        <v>76.461538461538396</v>
      </c>
      <c r="X95" s="64">
        <f t="shared" si="40"/>
        <v>1.15384615384615</v>
      </c>
      <c r="Y95" s="64">
        <f t="shared" si="41"/>
        <v>2.3076923076923102</v>
      </c>
      <c r="Z95" s="64">
        <f t="shared" si="42"/>
        <v>2.5384615384615401</v>
      </c>
      <c r="AA95" s="64">
        <f t="shared" si="43"/>
        <v>3</v>
      </c>
      <c r="AB95" s="64">
        <f t="shared" si="44"/>
        <v>3.4615384615384599</v>
      </c>
      <c r="AC95" s="64">
        <f t="shared" si="45"/>
        <v>5.0769230769230704</v>
      </c>
      <c r="AD95" s="64">
        <f t="shared" si="46"/>
        <v>6.9230769230769198</v>
      </c>
      <c r="AE95" s="64">
        <f t="shared" ref="AE95:AE113" si="47">VLOOKUP($C$93,$D$3:$K$63,$A$68,0)*(B68-B67)</f>
        <v>8.7692307692307594</v>
      </c>
      <c r="AF95" s="64">
        <f>VLOOKUP($C$94,$D$3:$K$63,$A$68,0)*(B67-B66)</f>
        <v>11.307692307692299</v>
      </c>
      <c r="AG95" s="64">
        <f>VLOOKUP($C$95,$D$3:$K$63,$A$68,0)*B66</f>
        <v>0</v>
      </c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54">
        <f t="shared" si="13"/>
        <v>299</v>
      </c>
      <c r="BP95" s="53">
        <v>2029</v>
      </c>
      <c r="BQ95" s="61">
        <f t="shared" si="14"/>
        <v>0</v>
      </c>
      <c r="BR95" s="61">
        <f t="shared" si="14"/>
        <v>0</v>
      </c>
      <c r="BS95" s="61">
        <f t="shared" si="14"/>
        <v>0</v>
      </c>
      <c r="BT95" s="61">
        <f t="shared" si="14"/>
        <v>0</v>
      </c>
      <c r="BU95" s="61">
        <f t="shared" si="14"/>
        <v>0</v>
      </c>
      <c r="BV95" s="61">
        <f t="shared" si="14"/>
        <v>0</v>
      </c>
      <c r="BW95" s="61">
        <f t="shared" si="14"/>
        <v>0</v>
      </c>
      <c r="BX95" s="61">
        <f t="shared" si="14"/>
        <v>0</v>
      </c>
      <c r="BY95" s="61">
        <f t="shared" si="14"/>
        <v>0</v>
      </c>
      <c r="BZ95" s="61">
        <f t="shared" si="14"/>
        <v>0</v>
      </c>
      <c r="CA95" s="61">
        <f t="shared" si="14"/>
        <v>0</v>
      </c>
      <c r="CB95" s="61">
        <f t="shared" si="14"/>
        <v>0</v>
      </c>
      <c r="CC95" s="61">
        <f t="shared" si="14"/>
        <v>0</v>
      </c>
      <c r="CD95" s="61">
        <f t="shared" si="14"/>
        <v>0</v>
      </c>
      <c r="CE95" s="61">
        <f t="shared" si="14"/>
        <v>0</v>
      </c>
      <c r="CF95" s="61">
        <f t="shared" si="14"/>
        <v>8.9114891608708195E-17</v>
      </c>
      <c r="CG95" s="61">
        <f t="shared" si="30"/>
        <v>0.19243632621559101</v>
      </c>
      <c r="CH95" s="61">
        <f t="shared" si="30"/>
        <v>0.137638281450991</v>
      </c>
      <c r="CI95" s="61">
        <f t="shared" si="30"/>
        <v>0.26524311808592699</v>
      </c>
      <c r="CJ95" s="61">
        <f t="shared" si="30"/>
        <v>0.25572420890146602</v>
      </c>
      <c r="CK95" s="61">
        <f t="shared" si="30"/>
        <v>3.8590172369436602E-3</v>
      </c>
      <c r="CL95" s="61">
        <f t="shared" si="30"/>
        <v>7.7180344738873204E-3</v>
      </c>
      <c r="CM95" s="61">
        <f t="shared" si="30"/>
        <v>8.4898379212760399E-3</v>
      </c>
      <c r="CN95" s="61">
        <f t="shared" si="30"/>
        <v>1.00334448160535E-2</v>
      </c>
      <c r="CO95" s="61">
        <f t="shared" si="30"/>
        <v>1.1577051710831E-2</v>
      </c>
      <c r="CP95" s="61">
        <f t="shared" si="30"/>
        <v>1.6979675842552101E-2</v>
      </c>
      <c r="CQ95" s="61">
        <f t="shared" si="30"/>
        <v>2.3154103421661899E-2</v>
      </c>
      <c r="CR95" s="61">
        <f t="shared" si="30"/>
        <v>2.9328531000771801E-2</v>
      </c>
      <c r="CS95" s="61">
        <f t="shared" si="30"/>
        <v>3.7818368922047797E-2</v>
      </c>
      <c r="CT95" s="61">
        <f t="shared" si="30"/>
        <v>0</v>
      </c>
      <c r="CU95" s="61">
        <f t="shared" si="30"/>
        <v>0</v>
      </c>
      <c r="CV95" s="61">
        <f t="shared" si="30"/>
        <v>0</v>
      </c>
      <c r="CW95" s="61">
        <f t="shared" si="34"/>
        <v>0</v>
      </c>
      <c r="CX95" s="61">
        <f t="shared" si="34"/>
        <v>0</v>
      </c>
      <c r="CY95" s="61">
        <f t="shared" si="34"/>
        <v>0</v>
      </c>
      <c r="CZ95" s="61">
        <f t="shared" si="34"/>
        <v>0</v>
      </c>
      <c r="DA95" s="61">
        <f t="shared" si="34"/>
        <v>0</v>
      </c>
      <c r="DB95" s="61">
        <f t="shared" si="34"/>
        <v>0</v>
      </c>
      <c r="DC95" s="61">
        <f t="shared" si="31"/>
        <v>0</v>
      </c>
      <c r="DD95" s="61">
        <f t="shared" si="31"/>
        <v>0</v>
      </c>
      <c r="DE95" s="61">
        <f t="shared" si="31"/>
        <v>0</v>
      </c>
      <c r="DF95" s="61">
        <f t="shared" si="31"/>
        <v>0</v>
      </c>
      <c r="DG95" s="61">
        <f t="shared" si="31"/>
        <v>0</v>
      </c>
      <c r="DH95" s="61">
        <f t="shared" si="31"/>
        <v>0</v>
      </c>
      <c r="DI95" s="61">
        <f t="shared" si="31"/>
        <v>0</v>
      </c>
      <c r="DJ95" s="61">
        <f t="shared" si="31"/>
        <v>0</v>
      </c>
      <c r="DK95" s="61">
        <f t="shared" si="31"/>
        <v>0</v>
      </c>
      <c r="DL95" s="61">
        <f t="shared" si="31"/>
        <v>0</v>
      </c>
      <c r="DM95" s="61">
        <f t="shared" si="31"/>
        <v>0</v>
      </c>
      <c r="DN95" s="61">
        <f t="shared" si="31"/>
        <v>0</v>
      </c>
      <c r="DO95" s="61">
        <f t="shared" si="31"/>
        <v>0</v>
      </c>
      <c r="DP95" s="61">
        <f t="shared" si="31"/>
        <v>0</v>
      </c>
      <c r="DQ95" s="61">
        <f t="shared" si="31"/>
        <v>0</v>
      </c>
      <c r="DR95" s="61">
        <f t="shared" si="31"/>
        <v>0</v>
      </c>
      <c r="DS95" s="61">
        <f t="shared" si="32"/>
        <v>0</v>
      </c>
      <c r="DT95" s="61">
        <f t="shared" si="32"/>
        <v>0</v>
      </c>
      <c r="DU95" s="61">
        <f t="shared" si="32"/>
        <v>0</v>
      </c>
      <c r="DV95" s="61">
        <f t="shared" si="32"/>
        <v>0</v>
      </c>
      <c r="DW95" s="61">
        <f t="shared" si="32"/>
        <v>0</v>
      </c>
      <c r="DX95" s="61">
        <f t="shared" si="32"/>
        <v>0</v>
      </c>
      <c r="DY95" s="61">
        <f t="shared" si="32"/>
        <v>0</v>
      </c>
      <c r="DZ95" s="61">
        <f t="shared" si="15"/>
        <v>1</v>
      </c>
    </row>
    <row r="96" spans="1:130">
      <c r="B96" s="63"/>
      <c r="C96" s="53">
        <v>2030</v>
      </c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>
        <f t="shared" si="26"/>
        <v>0</v>
      </c>
      <c r="O96" s="64">
        <f t="shared" si="27"/>
        <v>0</v>
      </c>
      <c r="P96" s="64">
        <f t="shared" si="28"/>
        <v>0</v>
      </c>
      <c r="Q96" s="64">
        <f t="shared" si="29"/>
        <v>0</v>
      </c>
      <c r="R96" s="64">
        <f t="shared" si="33"/>
        <v>0</v>
      </c>
      <c r="S96" s="64">
        <f t="shared" si="35"/>
        <v>0</v>
      </c>
      <c r="T96" s="64">
        <f t="shared" si="36"/>
        <v>1.6608936448392299E-13</v>
      </c>
      <c r="U96" s="64">
        <f t="shared" si="37"/>
        <v>41.153846153846203</v>
      </c>
      <c r="V96" s="64">
        <f t="shared" si="38"/>
        <v>79.307692307692406</v>
      </c>
      <c r="W96" s="64">
        <f t="shared" si="39"/>
        <v>76.461538461538396</v>
      </c>
      <c r="X96" s="64">
        <f t="shared" si="40"/>
        <v>1.15384615384615</v>
      </c>
      <c r="Y96" s="64">
        <f t="shared" si="41"/>
        <v>2.3076923076923102</v>
      </c>
      <c r="Z96" s="64">
        <f t="shared" si="42"/>
        <v>2.5384615384615401</v>
      </c>
      <c r="AA96" s="64">
        <f t="shared" si="43"/>
        <v>3</v>
      </c>
      <c r="AB96" s="64">
        <f t="shared" si="44"/>
        <v>3.4615384615384599</v>
      </c>
      <c r="AC96" s="64">
        <f t="shared" si="45"/>
        <v>5.0769230769230704</v>
      </c>
      <c r="AD96" s="64">
        <f t="shared" si="46"/>
        <v>6.9230769230769198</v>
      </c>
      <c r="AE96" s="64">
        <f t="shared" si="47"/>
        <v>8.7692307692307594</v>
      </c>
      <c r="AF96" s="64">
        <f t="shared" ref="AF96:AF114" si="48">VLOOKUP($C$94,$D$3:$K$63,$A$68,0)*(B68-B67)</f>
        <v>11.307692307692299</v>
      </c>
      <c r="AG96" s="64">
        <f>VLOOKUP($C$95,$D$3:$K$63,$A$68,0)*(B67-B66)</f>
        <v>14.538461538461499</v>
      </c>
      <c r="AH96" s="64">
        <f>VLOOKUP($C$96,$D$3:$K$63,$A$68,0)*B66</f>
        <v>0</v>
      </c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54">
        <f t="shared" si="13"/>
        <v>256</v>
      </c>
      <c r="BP96" s="53">
        <v>2030</v>
      </c>
      <c r="BQ96" s="61">
        <f t="shared" si="14"/>
        <v>0</v>
      </c>
      <c r="BR96" s="61">
        <f t="shared" si="14"/>
        <v>0</v>
      </c>
      <c r="BS96" s="61">
        <f t="shared" si="14"/>
        <v>0</v>
      </c>
      <c r="BT96" s="61">
        <f t="shared" si="14"/>
        <v>0</v>
      </c>
      <c r="BU96" s="61">
        <f t="shared" si="14"/>
        <v>0</v>
      </c>
      <c r="BV96" s="61">
        <f t="shared" si="14"/>
        <v>0</v>
      </c>
      <c r="BW96" s="61">
        <f t="shared" si="14"/>
        <v>0</v>
      </c>
      <c r="BX96" s="61">
        <f t="shared" si="14"/>
        <v>0</v>
      </c>
      <c r="BY96" s="61">
        <f t="shared" si="14"/>
        <v>0</v>
      </c>
      <c r="BZ96" s="61">
        <f t="shared" si="14"/>
        <v>0</v>
      </c>
      <c r="CA96" s="61">
        <f t="shared" si="14"/>
        <v>0</v>
      </c>
      <c r="CB96" s="61">
        <f t="shared" si="14"/>
        <v>0</v>
      </c>
      <c r="CC96" s="61">
        <f t="shared" si="14"/>
        <v>0</v>
      </c>
      <c r="CD96" s="61">
        <f t="shared" si="14"/>
        <v>0</v>
      </c>
      <c r="CE96" s="61">
        <f t="shared" si="14"/>
        <v>0</v>
      </c>
      <c r="CF96" s="61">
        <f t="shared" si="14"/>
        <v>0</v>
      </c>
      <c r="CG96" s="61">
        <f t="shared" si="30"/>
        <v>6.4878658001532497E-16</v>
      </c>
      <c r="CH96" s="61">
        <f t="shared" si="30"/>
        <v>0.16075721153846201</v>
      </c>
      <c r="CI96" s="61">
        <f t="shared" si="30"/>
        <v>0.30979567307692302</v>
      </c>
      <c r="CJ96" s="61">
        <f t="shared" si="30"/>
        <v>0.29867788461538403</v>
      </c>
      <c r="CK96" s="61">
        <f t="shared" si="30"/>
        <v>4.5072115384615303E-3</v>
      </c>
      <c r="CL96" s="61">
        <f t="shared" si="30"/>
        <v>9.0144230769230796E-3</v>
      </c>
      <c r="CM96" s="61">
        <f t="shared" si="30"/>
        <v>9.9158653846153893E-3</v>
      </c>
      <c r="CN96" s="61">
        <f t="shared" si="30"/>
        <v>1.171875E-2</v>
      </c>
      <c r="CO96" s="61">
        <f t="shared" si="30"/>
        <v>1.35216346153846E-2</v>
      </c>
      <c r="CP96" s="61">
        <f t="shared" si="30"/>
        <v>1.9831730769230699E-2</v>
      </c>
      <c r="CQ96" s="61">
        <f t="shared" si="30"/>
        <v>2.7043269230769201E-2</v>
      </c>
      <c r="CR96" s="61">
        <f t="shared" si="30"/>
        <v>3.4254807692307598E-2</v>
      </c>
      <c r="CS96" s="61">
        <f t="shared" si="30"/>
        <v>4.4170673076923003E-2</v>
      </c>
      <c r="CT96" s="61">
        <f t="shared" si="30"/>
        <v>5.6790865384615301E-2</v>
      </c>
      <c r="CU96" s="61">
        <f t="shared" si="30"/>
        <v>0</v>
      </c>
      <c r="CV96" s="61">
        <f t="shared" si="30"/>
        <v>0</v>
      </c>
      <c r="CW96" s="61">
        <f t="shared" si="34"/>
        <v>0</v>
      </c>
      <c r="CX96" s="61">
        <f t="shared" si="34"/>
        <v>0</v>
      </c>
      <c r="CY96" s="61">
        <f t="shared" si="34"/>
        <v>0</v>
      </c>
      <c r="CZ96" s="61">
        <f t="shared" si="34"/>
        <v>0</v>
      </c>
      <c r="DA96" s="61">
        <f t="shared" si="34"/>
        <v>0</v>
      </c>
      <c r="DB96" s="61">
        <f t="shared" si="34"/>
        <v>0</v>
      </c>
      <c r="DC96" s="61">
        <f t="shared" si="31"/>
        <v>0</v>
      </c>
      <c r="DD96" s="61">
        <f t="shared" si="31"/>
        <v>0</v>
      </c>
      <c r="DE96" s="61">
        <f t="shared" si="31"/>
        <v>0</v>
      </c>
      <c r="DF96" s="61">
        <f t="shared" si="31"/>
        <v>0</v>
      </c>
      <c r="DG96" s="61">
        <f t="shared" si="31"/>
        <v>0</v>
      </c>
      <c r="DH96" s="61">
        <f t="shared" si="31"/>
        <v>0</v>
      </c>
      <c r="DI96" s="61">
        <f t="shared" si="31"/>
        <v>0</v>
      </c>
      <c r="DJ96" s="61">
        <f t="shared" si="31"/>
        <v>0</v>
      </c>
      <c r="DK96" s="61">
        <f t="shared" si="31"/>
        <v>0</v>
      </c>
      <c r="DL96" s="61">
        <f t="shared" si="31"/>
        <v>0</v>
      </c>
      <c r="DM96" s="61">
        <f t="shared" si="31"/>
        <v>0</v>
      </c>
      <c r="DN96" s="61">
        <f t="shared" si="31"/>
        <v>0</v>
      </c>
      <c r="DO96" s="61">
        <f t="shared" si="31"/>
        <v>0</v>
      </c>
      <c r="DP96" s="61">
        <f t="shared" si="31"/>
        <v>0</v>
      </c>
      <c r="DQ96" s="61">
        <f t="shared" si="31"/>
        <v>0</v>
      </c>
      <c r="DR96" s="61">
        <f t="shared" si="31"/>
        <v>0</v>
      </c>
      <c r="DS96" s="61">
        <f t="shared" si="32"/>
        <v>0</v>
      </c>
      <c r="DT96" s="61">
        <f t="shared" si="32"/>
        <v>0</v>
      </c>
      <c r="DU96" s="61">
        <f t="shared" si="32"/>
        <v>0</v>
      </c>
      <c r="DV96" s="61">
        <f t="shared" si="32"/>
        <v>0</v>
      </c>
      <c r="DW96" s="61">
        <f t="shared" si="32"/>
        <v>0</v>
      </c>
      <c r="DX96" s="61">
        <f t="shared" si="32"/>
        <v>0</v>
      </c>
      <c r="DY96" s="61">
        <f t="shared" si="32"/>
        <v>0</v>
      </c>
      <c r="DZ96" s="61">
        <f t="shared" si="15"/>
        <v>1</v>
      </c>
    </row>
    <row r="97" spans="2:130">
      <c r="B97" s="63"/>
      <c r="C97" s="53">
        <v>2031</v>
      </c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>
        <f t="shared" si="27"/>
        <v>0</v>
      </c>
      <c r="P97" s="64">
        <f t="shared" si="28"/>
        <v>0</v>
      </c>
      <c r="Q97" s="64">
        <f t="shared" si="29"/>
        <v>0</v>
      </c>
      <c r="R97" s="64">
        <f t="shared" si="33"/>
        <v>0</v>
      </c>
      <c r="S97" s="64">
        <f t="shared" si="35"/>
        <v>0</v>
      </c>
      <c r="T97" s="64">
        <f t="shared" si="36"/>
        <v>0</v>
      </c>
      <c r="U97" s="64">
        <f t="shared" si="37"/>
        <v>1.18793863634892E-13</v>
      </c>
      <c r="V97" s="64">
        <f t="shared" si="38"/>
        <v>79.307692307692406</v>
      </c>
      <c r="W97" s="64">
        <f t="shared" si="39"/>
        <v>76.461538461538495</v>
      </c>
      <c r="X97" s="64">
        <f t="shared" si="40"/>
        <v>1.15384615384615</v>
      </c>
      <c r="Y97" s="64">
        <f t="shared" si="41"/>
        <v>2.3076923076923102</v>
      </c>
      <c r="Z97" s="64">
        <f t="shared" si="42"/>
        <v>2.5384615384615401</v>
      </c>
      <c r="AA97" s="64">
        <f t="shared" si="43"/>
        <v>3</v>
      </c>
      <c r="AB97" s="64">
        <f t="shared" si="44"/>
        <v>3.4615384615384599</v>
      </c>
      <c r="AC97" s="64">
        <f t="shared" si="45"/>
        <v>5.0769230769230704</v>
      </c>
      <c r="AD97" s="64">
        <f t="shared" si="46"/>
        <v>6.9230769230769198</v>
      </c>
      <c r="AE97" s="64">
        <f t="shared" si="47"/>
        <v>8.7692307692307594</v>
      </c>
      <c r="AF97" s="64">
        <f t="shared" si="48"/>
        <v>11.307692307692299</v>
      </c>
      <c r="AG97" s="64">
        <f t="shared" ref="AG97:AG115" si="49">VLOOKUP($C$95,$D$3:$K$63,$A$68,0)*(B68-B67)</f>
        <v>14.538461538461499</v>
      </c>
      <c r="AH97" s="64">
        <f>VLOOKUP($C$96,$D$3:$K$63,$A$68,0)*(B67-B66)</f>
        <v>18.4615384615384</v>
      </c>
      <c r="AI97" s="64">
        <f>VLOOKUP($C$97,$D$3:$K$63,$A$68,0)*B66</f>
        <v>0</v>
      </c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54">
        <f t="shared" si="13"/>
        <v>233.30769230769201</v>
      </c>
      <c r="BP97" s="53">
        <v>2031</v>
      </c>
      <c r="BQ97" s="61">
        <f t="shared" ref="BQ97:CF112" si="50">D97/$BM97</f>
        <v>0</v>
      </c>
      <c r="BR97" s="61">
        <f t="shared" si="50"/>
        <v>0</v>
      </c>
      <c r="BS97" s="61">
        <f t="shared" si="50"/>
        <v>0</v>
      </c>
      <c r="BT97" s="61">
        <f t="shared" si="50"/>
        <v>0</v>
      </c>
      <c r="BU97" s="61">
        <f t="shared" si="50"/>
        <v>0</v>
      </c>
      <c r="BV97" s="61">
        <f t="shared" si="50"/>
        <v>0</v>
      </c>
      <c r="BW97" s="61">
        <f t="shared" si="50"/>
        <v>0</v>
      </c>
      <c r="BX97" s="61">
        <f t="shared" si="50"/>
        <v>0</v>
      </c>
      <c r="BY97" s="61">
        <f t="shared" si="50"/>
        <v>0</v>
      </c>
      <c r="BZ97" s="61">
        <f t="shared" si="50"/>
        <v>0</v>
      </c>
      <c r="CA97" s="61">
        <f t="shared" si="50"/>
        <v>0</v>
      </c>
      <c r="CB97" s="61">
        <f t="shared" si="50"/>
        <v>0</v>
      </c>
      <c r="CC97" s="61">
        <f t="shared" si="50"/>
        <v>0</v>
      </c>
      <c r="CD97" s="61">
        <f t="shared" si="50"/>
        <v>0</v>
      </c>
      <c r="CE97" s="61">
        <f t="shared" si="50"/>
        <v>0</v>
      </c>
      <c r="CF97" s="61">
        <f t="shared" si="50"/>
        <v>0</v>
      </c>
      <c r="CG97" s="61">
        <f t="shared" si="30"/>
        <v>0</v>
      </c>
      <c r="CH97" s="61">
        <f t="shared" si="30"/>
        <v>5.0917251145848695E-16</v>
      </c>
      <c r="CI97" s="61">
        <f t="shared" si="30"/>
        <v>0.33992746455654499</v>
      </c>
      <c r="CJ97" s="61">
        <f t="shared" si="30"/>
        <v>0.327728321793604</v>
      </c>
      <c r="CK97" s="61">
        <f t="shared" si="30"/>
        <v>4.9455984174085E-3</v>
      </c>
      <c r="CL97" s="61">
        <f t="shared" si="30"/>
        <v>9.8911968348169999E-3</v>
      </c>
      <c r="CM97" s="61">
        <f t="shared" si="30"/>
        <v>1.08803165182987E-2</v>
      </c>
      <c r="CN97" s="61">
        <f t="shared" si="30"/>
        <v>1.28585558852621E-2</v>
      </c>
      <c r="CO97" s="61">
        <f t="shared" si="30"/>
        <v>1.4836795252225501E-2</v>
      </c>
      <c r="CP97" s="61">
        <f t="shared" si="30"/>
        <v>2.17606330365974E-2</v>
      </c>
      <c r="CQ97" s="61">
        <f t="shared" si="30"/>
        <v>2.9673590504451001E-2</v>
      </c>
      <c r="CR97" s="61">
        <f t="shared" si="30"/>
        <v>3.7586547972304603E-2</v>
      </c>
      <c r="CS97" s="61">
        <f t="shared" si="30"/>
        <v>4.8466864490603299E-2</v>
      </c>
      <c r="CT97" s="61">
        <f t="shared" si="30"/>
        <v>6.2314540059347098E-2</v>
      </c>
      <c r="CU97" s="61">
        <f t="shared" ref="CU97:DJ126" si="51">AH97/$BM97</f>
        <v>7.9129574678535999E-2</v>
      </c>
      <c r="CV97" s="61">
        <f t="shared" si="51"/>
        <v>0</v>
      </c>
      <c r="CW97" s="61">
        <f t="shared" si="34"/>
        <v>0</v>
      </c>
      <c r="CX97" s="61">
        <f t="shared" si="34"/>
        <v>0</v>
      </c>
      <c r="CY97" s="61">
        <f t="shared" si="34"/>
        <v>0</v>
      </c>
      <c r="CZ97" s="61">
        <f t="shared" si="34"/>
        <v>0</v>
      </c>
      <c r="DA97" s="61">
        <f t="shared" si="34"/>
        <v>0</v>
      </c>
      <c r="DB97" s="61">
        <f t="shared" si="34"/>
        <v>0</v>
      </c>
      <c r="DC97" s="61">
        <f t="shared" si="31"/>
        <v>0</v>
      </c>
      <c r="DD97" s="61">
        <f t="shared" si="31"/>
        <v>0</v>
      </c>
      <c r="DE97" s="61">
        <f t="shared" si="31"/>
        <v>0</v>
      </c>
      <c r="DF97" s="61">
        <f t="shared" si="31"/>
        <v>0</v>
      </c>
      <c r="DG97" s="61">
        <f t="shared" si="31"/>
        <v>0</v>
      </c>
      <c r="DH97" s="61">
        <f t="shared" si="31"/>
        <v>0</v>
      </c>
      <c r="DI97" s="61">
        <f t="shared" si="31"/>
        <v>0</v>
      </c>
      <c r="DJ97" s="61">
        <f t="shared" si="31"/>
        <v>0</v>
      </c>
      <c r="DK97" s="61">
        <f t="shared" si="31"/>
        <v>0</v>
      </c>
      <c r="DL97" s="61">
        <f t="shared" si="31"/>
        <v>0</v>
      </c>
      <c r="DM97" s="61">
        <f t="shared" si="31"/>
        <v>0</v>
      </c>
      <c r="DN97" s="61">
        <f t="shared" si="31"/>
        <v>0</v>
      </c>
      <c r="DO97" s="61">
        <f t="shared" si="31"/>
        <v>0</v>
      </c>
      <c r="DP97" s="61">
        <f t="shared" si="31"/>
        <v>0</v>
      </c>
      <c r="DQ97" s="61">
        <f t="shared" ref="DQ97:DT126" si="52">BD97/$BM97</f>
        <v>0</v>
      </c>
      <c r="DR97" s="61">
        <f t="shared" si="52"/>
        <v>0</v>
      </c>
      <c r="DS97" s="61">
        <f t="shared" si="32"/>
        <v>0</v>
      </c>
      <c r="DT97" s="61">
        <f t="shared" si="32"/>
        <v>0</v>
      </c>
      <c r="DU97" s="61">
        <f t="shared" si="32"/>
        <v>0</v>
      </c>
      <c r="DV97" s="61">
        <f t="shared" si="32"/>
        <v>0</v>
      </c>
      <c r="DW97" s="61">
        <f t="shared" si="32"/>
        <v>0</v>
      </c>
      <c r="DX97" s="61">
        <f t="shared" si="32"/>
        <v>0</v>
      </c>
      <c r="DY97" s="61">
        <f t="shared" si="32"/>
        <v>0</v>
      </c>
      <c r="DZ97" s="61">
        <f t="shared" si="15"/>
        <v>1</v>
      </c>
    </row>
    <row r="98" spans="2:130">
      <c r="B98" s="63"/>
      <c r="C98" s="53">
        <v>2032</v>
      </c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>
        <f t="shared" si="28"/>
        <v>0</v>
      </c>
      <c r="Q98" s="64">
        <f t="shared" si="29"/>
        <v>0</v>
      </c>
      <c r="R98" s="64">
        <f t="shared" si="33"/>
        <v>0</v>
      </c>
      <c r="S98" s="64">
        <f t="shared" si="35"/>
        <v>0</v>
      </c>
      <c r="T98" s="64">
        <f t="shared" si="36"/>
        <v>0</v>
      </c>
      <c r="U98" s="64">
        <f t="shared" si="37"/>
        <v>0</v>
      </c>
      <c r="V98" s="64">
        <f t="shared" si="38"/>
        <v>2.2892798767770698E-13</v>
      </c>
      <c r="W98" s="64">
        <f t="shared" si="39"/>
        <v>76.461538461538495</v>
      </c>
      <c r="X98" s="64">
        <f t="shared" si="40"/>
        <v>1.15384615384615</v>
      </c>
      <c r="Y98" s="64">
        <f t="shared" si="41"/>
        <v>2.3076923076923102</v>
      </c>
      <c r="Z98" s="64">
        <f t="shared" si="42"/>
        <v>2.5384615384615401</v>
      </c>
      <c r="AA98" s="64">
        <f t="shared" si="43"/>
        <v>3</v>
      </c>
      <c r="AB98" s="64">
        <f t="shared" si="44"/>
        <v>3.4615384615384599</v>
      </c>
      <c r="AC98" s="64">
        <f t="shared" si="45"/>
        <v>5.0769230769230704</v>
      </c>
      <c r="AD98" s="64">
        <f t="shared" si="46"/>
        <v>6.9230769230769198</v>
      </c>
      <c r="AE98" s="64">
        <f t="shared" si="47"/>
        <v>8.7692307692307594</v>
      </c>
      <c r="AF98" s="64">
        <f t="shared" si="48"/>
        <v>11.307692307692299</v>
      </c>
      <c r="AG98" s="64">
        <f t="shared" si="49"/>
        <v>14.538461538461499</v>
      </c>
      <c r="AH98" s="64">
        <f t="shared" ref="AH98:AH116" si="53">VLOOKUP($C$96,$D$3:$K$63,$A$68,0)*(B68-B67)</f>
        <v>18.4615384615384</v>
      </c>
      <c r="AI98" s="64">
        <f>VLOOKUP($C$97,$D$3:$K$63,$A$68,0)*(B67-B66)</f>
        <v>23.076923076923102</v>
      </c>
      <c r="AJ98" s="64">
        <f>VLOOKUP($C$98,$D$3:$K$63,$A$68,0)*B66</f>
        <v>0</v>
      </c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54">
        <f t="shared" si="13"/>
        <v>177.07692307692301</v>
      </c>
      <c r="BP98" s="53">
        <v>2032</v>
      </c>
      <c r="BQ98" s="61">
        <f t="shared" si="50"/>
        <v>0</v>
      </c>
      <c r="BR98" s="61">
        <f t="shared" si="50"/>
        <v>0</v>
      </c>
      <c r="BS98" s="61">
        <f t="shared" si="50"/>
        <v>0</v>
      </c>
      <c r="BT98" s="61">
        <f t="shared" si="50"/>
        <v>0</v>
      </c>
      <c r="BU98" s="61">
        <f t="shared" si="50"/>
        <v>0</v>
      </c>
      <c r="BV98" s="61">
        <f t="shared" si="50"/>
        <v>0</v>
      </c>
      <c r="BW98" s="61">
        <f t="shared" si="50"/>
        <v>0</v>
      </c>
      <c r="BX98" s="61">
        <f t="shared" si="50"/>
        <v>0</v>
      </c>
      <c r="BY98" s="61">
        <f t="shared" si="50"/>
        <v>0</v>
      </c>
      <c r="BZ98" s="61">
        <f t="shared" si="50"/>
        <v>0</v>
      </c>
      <c r="CA98" s="61">
        <f t="shared" si="50"/>
        <v>0</v>
      </c>
      <c r="CB98" s="61">
        <f t="shared" si="50"/>
        <v>0</v>
      </c>
      <c r="CC98" s="61">
        <f t="shared" si="50"/>
        <v>0</v>
      </c>
      <c r="CD98" s="61">
        <f t="shared" si="50"/>
        <v>0</v>
      </c>
      <c r="CE98" s="61">
        <f t="shared" si="50"/>
        <v>0</v>
      </c>
      <c r="CF98" s="61">
        <f t="shared" si="50"/>
        <v>0</v>
      </c>
      <c r="CG98" s="61">
        <f t="shared" ref="CG98:CT116" si="54">T98/$BM98</f>
        <v>0</v>
      </c>
      <c r="CH98" s="61">
        <f t="shared" si="54"/>
        <v>0</v>
      </c>
      <c r="CI98" s="61">
        <f t="shared" si="54"/>
        <v>1.2928166115596001E-15</v>
      </c>
      <c r="CJ98" s="61">
        <f t="shared" si="54"/>
        <v>0.43179843614248498</v>
      </c>
      <c r="CK98" s="61">
        <f t="shared" si="54"/>
        <v>6.5160729800173697E-3</v>
      </c>
      <c r="CL98" s="61">
        <f t="shared" si="54"/>
        <v>1.3032145960034699E-2</v>
      </c>
      <c r="CM98" s="61">
        <f t="shared" si="54"/>
        <v>1.43353605560382E-2</v>
      </c>
      <c r="CN98" s="61">
        <f t="shared" si="54"/>
        <v>1.6941789748045201E-2</v>
      </c>
      <c r="CO98" s="61">
        <f t="shared" si="54"/>
        <v>1.9548218940052101E-2</v>
      </c>
      <c r="CP98" s="61">
        <f t="shared" si="54"/>
        <v>2.86707211120764E-2</v>
      </c>
      <c r="CQ98" s="61">
        <f t="shared" si="54"/>
        <v>3.9096437880104203E-2</v>
      </c>
      <c r="CR98" s="61">
        <f t="shared" si="54"/>
        <v>4.9522154648131998E-2</v>
      </c>
      <c r="CS98" s="61">
        <f t="shared" si="54"/>
        <v>6.3857515204170198E-2</v>
      </c>
      <c r="CT98" s="61">
        <f t="shared" si="54"/>
        <v>8.2102519548218802E-2</v>
      </c>
      <c r="CU98" s="61">
        <f t="shared" si="51"/>
        <v>0.104257167680278</v>
      </c>
      <c r="CV98" s="61">
        <f t="shared" si="51"/>
        <v>0.13032145960034699</v>
      </c>
      <c r="CW98" s="61">
        <f t="shared" si="34"/>
        <v>0</v>
      </c>
      <c r="CX98" s="61">
        <f t="shared" si="34"/>
        <v>0</v>
      </c>
      <c r="CY98" s="61">
        <f t="shared" si="34"/>
        <v>0</v>
      </c>
      <c r="CZ98" s="61">
        <f t="shared" si="34"/>
        <v>0</v>
      </c>
      <c r="DA98" s="61">
        <f t="shared" si="34"/>
        <v>0</v>
      </c>
      <c r="DB98" s="61">
        <f t="shared" si="34"/>
        <v>0</v>
      </c>
      <c r="DC98" s="61">
        <f t="shared" si="34"/>
        <v>0</v>
      </c>
      <c r="DD98" s="61">
        <f t="shared" si="34"/>
        <v>0</v>
      </c>
      <c r="DE98" s="61">
        <f t="shared" si="34"/>
        <v>0</v>
      </c>
      <c r="DF98" s="61">
        <f t="shared" si="34"/>
        <v>0</v>
      </c>
      <c r="DG98" s="61">
        <f t="shared" si="34"/>
        <v>0</v>
      </c>
      <c r="DH98" s="61">
        <f t="shared" si="34"/>
        <v>0</v>
      </c>
      <c r="DI98" s="61">
        <f t="shared" si="34"/>
        <v>0</v>
      </c>
      <c r="DJ98" s="61">
        <f t="shared" si="34"/>
        <v>0</v>
      </c>
      <c r="DK98" s="61">
        <f t="shared" si="34"/>
        <v>0</v>
      </c>
      <c r="DL98" s="61">
        <f t="shared" si="34"/>
        <v>0</v>
      </c>
      <c r="DM98" s="61">
        <f t="shared" ref="DM98:DP126" si="55">AZ98/$BM98</f>
        <v>0</v>
      </c>
      <c r="DN98" s="61">
        <f t="shared" si="55"/>
        <v>0</v>
      </c>
      <c r="DO98" s="61">
        <f t="shared" si="55"/>
        <v>0</v>
      </c>
      <c r="DP98" s="61">
        <f t="shared" si="55"/>
        <v>0</v>
      </c>
      <c r="DQ98" s="61">
        <f t="shared" si="52"/>
        <v>0</v>
      </c>
      <c r="DR98" s="61">
        <f t="shared" si="52"/>
        <v>0</v>
      </c>
      <c r="DS98" s="61">
        <f t="shared" si="32"/>
        <v>0</v>
      </c>
      <c r="DT98" s="61">
        <f t="shared" si="32"/>
        <v>0</v>
      </c>
      <c r="DU98" s="61">
        <f t="shared" si="32"/>
        <v>0</v>
      </c>
      <c r="DV98" s="61">
        <f t="shared" si="32"/>
        <v>0</v>
      </c>
      <c r="DW98" s="61">
        <f t="shared" si="32"/>
        <v>0</v>
      </c>
      <c r="DX98" s="61">
        <f t="shared" si="32"/>
        <v>0</v>
      </c>
      <c r="DY98" s="61">
        <f t="shared" si="32"/>
        <v>0</v>
      </c>
      <c r="DZ98" s="61">
        <f t="shared" si="15"/>
        <v>1</v>
      </c>
    </row>
    <row r="99" spans="2:130">
      <c r="B99" s="63"/>
      <c r="C99" s="53">
        <v>2033</v>
      </c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>
        <f t="shared" si="29"/>
        <v>0</v>
      </c>
      <c r="R99" s="64">
        <f t="shared" si="33"/>
        <v>0</v>
      </c>
      <c r="S99" s="64">
        <f t="shared" si="35"/>
        <v>0</v>
      </c>
      <c r="T99" s="64">
        <f t="shared" si="36"/>
        <v>0</v>
      </c>
      <c r="U99" s="64">
        <f t="shared" si="37"/>
        <v>0</v>
      </c>
      <c r="V99" s="64">
        <f t="shared" si="38"/>
        <v>0</v>
      </c>
      <c r="W99" s="64">
        <f t="shared" si="39"/>
        <v>2.2071233729548099E-13</v>
      </c>
      <c r="X99" s="64">
        <f t="shared" si="40"/>
        <v>1.15384615384615</v>
      </c>
      <c r="Y99" s="64">
        <f t="shared" si="41"/>
        <v>2.3076923076923102</v>
      </c>
      <c r="Z99" s="64">
        <f t="shared" si="42"/>
        <v>2.5384615384615401</v>
      </c>
      <c r="AA99" s="64">
        <f t="shared" si="43"/>
        <v>3</v>
      </c>
      <c r="AB99" s="64">
        <f t="shared" si="44"/>
        <v>3.4615384615384599</v>
      </c>
      <c r="AC99" s="64">
        <f t="shared" si="45"/>
        <v>5.0769230769230802</v>
      </c>
      <c r="AD99" s="64">
        <f t="shared" si="46"/>
        <v>6.9230769230769198</v>
      </c>
      <c r="AE99" s="64">
        <f t="shared" si="47"/>
        <v>8.7692307692307594</v>
      </c>
      <c r="AF99" s="64">
        <f t="shared" si="48"/>
        <v>11.307692307692299</v>
      </c>
      <c r="AG99" s="64">
        <f t="shared" si="49"/>
        <v>14.538461538461499</v>
      </c>
      <c r="AH99" s="64">
        <f t="shared" si="53"/>
        <v>18.4615384615384</v>
      </c>
      <c r="AI99" s="64">
        <f t="shared" ref="AI99:AI117" si="56">VLOOKUP($C$97,$D$3:$K$63,$A$68,0)*(B68-B67)</f>
        <v>23.076923076923102</v>
      </c>
      <c r="AJ99" s="64">
        <f>VLOOKUP($C$98,$D$3:$K$63,$A$68,0)*(B67-B66)</f>
        <v>27.923076923076898</v>
      </c>
      <c r="AK99" s="64">
        <f>VLOOKUP($C$99,$D$3:$K$63,$A$68,0)*B66</f>
        <v>0</v>
      </c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54">
        <f t="shared" si="13"/>
        <v>128.538461538462</v>
      </c>
      <c r="BP99" s="53">
        <v>2033</v>
      </c>
      <c r="BQ99" s="61">
        <f t="shared" si="50"/>
        <v>0</v>
      </c>
      <c r="BR99" s="61">
        <f t="shared" si="50"/>
        <v>0</v>
      </c>
      <c r="BS99" s="61">
        <f t="shared" si="50"/>
        <v>0</v>
      </c>
      <c r="BT99" s="61">
        <f t="shared" si="50"/>
        <v>0</v>
      </c>
      <c r="BU99" s="61">
        <f t="shared" si="50"/>
        <v>0</v>
      </c>
      <c r="BV99" s="61">
        <f t="shared" si="50"/>
        <v>0</v>
      </c>
      <c r="BW99" s="61">
        <f t="shared" si="50"/>
        <v>0</v>
      </c>
      <c r="BX99" s="61">
        <f t="shared" si="50"/>
        <v>0</v>
      </c>
      <c r="BY99" s="61">
        <f t="shared" si="50"/>
        <v>0</v>
      </c>
      <c r="BZ99" s="61">
        <f t="shared" si="50"/>
        <v>0</v>
      </c>
      <c r="CA99" s="61">
        <f t="shared" si="50"/>
        <v>0</v>
      </c>
      <c r="CB99" s="61">
        <f t="shared" si="50"/>
        <v>0</v>
      </c>
      <c r="CC99" s="61">
        <f t="shared" si="50"/>
        <v>0</v>
      </c>
      <c r="CD99" s="61">
        <f t="shared" si="50"/>
        <v>0</v>
      </c>
      <c r="CE99" s="61">
        <f t="shared" si="50"/>
        <v>0</v>
      </c>
      <c r="CF99" s="61">
        <f t="shared" si="50"/>
        <v>0</v>
      </c>
      <c r="CG99" s="61">
        <f t="shared" si="54"/>
        <v>0</v>
      </c>
      <c r="CH99" s="61">
        <f t="shared" si="54"/>
        <v>0</v>
      </c>
      <c r="CI99" s="61">
        <f t="shared" si="54"/>
        <v>0</v>
      </c>
      <c r="CJ99" s="61">
        <f t="shared" si="54"/>
        <v>1.7170917922449099E-15</v>
      </c>
      <c r="CK99" s="61">
        <f t="shared" si="54"/>
        <v>8.9766606822262104E-3</v>
      </c>
      <c r="CL99" s="61">
        <f t="shared" si="54"/>
        <v>1.79533213644524E-2</v>
      </c>
      <c r="CM99" s="61">
        <f t="shared" si="54"/>
        <v>1.9748653500897599E-2</v>
      </c>
      <c r="CN99" s="61">
        <f t="shared" si="54"/>
        <v>2.3339317773788101E-2</v>
      </c>
      <c r="CO99" s="61">
        <f t="shared" si="54"/>
        <v>2.69299820466786E-2</v>
      </c>
      <c r="CP99" s="61">
        <f t="shared" si="54"/>
        <v>3.9497307001795302E-2</v>
      </c>
      <c r="CQ99" s="61">
        <f t="shared" si="54"/>
        <v>5.38599640933572E-2</v>
      </c>
      <c r="CR99" s="61">
        <f t="shared" si="54"/>
        <v>6.8222621184919105E-2</v>
      </c>
      <c r="CS99" s="61">
        <f t="shared" si="54"/>
        <v>8.7971274685816697E-2</v>
      </c>
      <c r="CT99" s="61">
        <f t="shared" si="54"/>
        <v>0.11310592459605</v>
      </c>
      <c r="CU99" s="61">
        <f t="shared" si="51"/>
        <v>0.14362657091561901</v>
      </c>
      <c r="CV99" s="61">
        <f t="shared" si="51"/>
        <v>0.17953321364452399</v>
      </c>
      <c r="CW99" s="61">
        <f t="shared" si="34"/>
        <v>0.217235188509874</v>
      </c>
      <c r="CX99" s="61">
        <f t="shared" si="34"/>
        <v>0</v>
      </c>
      <c r="CY99" s="61">
        <f t="shared" si="34"/>
        <v>0</v>
      </c>
      <c r="CZ99" s="61">
        <f t="shared" si="34"/>
        <v>0</v>
      </c>
      <c r="DA99" s="61">
        <f t="shared" si="34"/>
        <v>0</v>
      </c>
      <c r="DB99" s="61">
        <f t="shared" si="34"/>
        <v>0</v>
      </c>
      <c r="DC99" s="61">
        <f t="shared" si="34"/>
        <v>0</v>
      </c>
      <c r="DD99" s="61">
        <f t="shared" si="34"/>
        <v>0</v>
      </c>
      <c r="DE99" s="61">
        <f t="shared" si="34"/>
        <v>0</v>
      </c>
      <c r="DF99" s="61">
        <f t="shared" si="34"/>
        <v>0</v>
      </c>
      <c r="DG99" s="61">
        <f t="shared" si="34"/>
        <v>0</v>
      </c>
      <c r="DH99" s="61">
        <f t="shared" si="34"/>
        <v>0</v>
      </c>
      <c r="DI99" s="61">
        <f t="shared" si="34"/>
        <v>0</v>
      </c>
      <c r="DJ99" s="61">
        <f t="shared" si="34"/>
        <v>0</v>
      </c>
      <c r="DK99" s="61">
        <f t="shared" si="34"/>
        <v>0</v>
      </c>
      <c r="DL99" s="61">
        <f t="shared" si="34"/>
        <v>0</v>
      </c>
      <c r="DM99" s="61">
        <f t="shared" si="55"/>
        <v>0</v>
      </c>
      <c r="DN99" s="61">
        <f t="shared" si="55"/>
        <v>0</v>
      </c>
      <c r="DO99" s="61">
        <f t="shared" si="55"/>
        <v>0</v>
      </c>
      <c r="DP99" s="61">
        <f t="shared" si="55"/>
        <v>0</v>
      </c>
      <c r="DQ99" s="61">
        <f t="shared" si="52"/>
        <v>0</v>
      </c>
      <c r="DR99" s="61">
        <f t="shared" si="52"/>
        <v>0</v>
      </c>
      <c r="DS99" s="61">
        <f t="shared" si="32"/>
        <v>0</v>
      </c>
      <c r="DT99" s="61">
        <f t="shared" si="32"/>
        <v>0</v>
      </c>
      <c r="DU99" s="61">
        <f t="shared" si="32"/>
        <v>0</v>
      </c>
      <c r="DV99" s="61">
        <f t="shared" si="32"/>
        <v>0</v>
      </c>
      <c r="DW99" s="61">
        <f t="shared" si="32"/>
        <v>0</v>
      </c>
      <c r="DX99" s="61">
        <f t="shared" si="32"/>
        <v>0</v>
      </c>
      <c r="DY99" s="61">
        <f t="shared" si="32"/>
        <v>0</v>
      </c>
      <c r="DZ99" s="61">
        <f t="shared" si="15"/>
        <v>1</v>
      </c>
    </row>
    <row r="100" spans="2:130">
      <c r="B100" s="63"/>
      <c r="C100" s="53">
        <v>2034</v>
      </c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>
        <f t="shared" si="33"/>
        <v>0</v>
      </c>
      <c r="S100" s="64">
        <f t="shared" si="35"/>
        <v>0</v>
      </c>
      <c r="T100" s="64">
        <f t="shared" si="36"/>
        <v>0</v>
      </c>
      <c r="U100" s="64">
        <f t="shared" si="37"/>
        <v>0</v>
      </c>
      <c r="V100" s="64">
        <f t="shared" si="38"/>
        <v>0</v>
      </c>
      <c r="W100" s="64">
        <f t="shared" si="39"/>
        <v>0</v>
      </c>
      <c r="X100" s="64">
        <f t="shared" si="40"/>
        <v>3.33066907387547E-15</v>
      </c>
      <c r="Y100" s="64">
        <f t="shared" si="41"/>
        <v>2.3076923076923102</v>
      </c>
      <c r="Z100" s="64">
        <f t="shared" si="42"/>
        <v>2.5384615384615401</v>
      </c>
      <c r="AA100" s="64">
        <f t="shared" si="43"/>
        <v>3</v>
      </c>
      <c r="AB100" s="64">
        <f t="shared" si="44"/>
        <v>3.4615384615384599</v>
      </c>
      <c r="AC100" s="64">
        <f t="shared" si="45"/>
        <v>5.0769230769230802</v>
      </c>
      <c r="AD100" s="64">
        <f t="shared" si="46"/>
        <v>6.9230769230769296</v>
      </c>
      <c r="AE100" s="64">
        <f t="shared" si="47"/>
        <v>8.7692307692307594</v>
      </c>
      <c r="AF100" s="64">
        <f t="shared" si="48"/>
        <v>11.307692307692299</v>
      </c>
      <c r="AG100" s="64">
        <f t="shared" si="49"/>
        <v>14.538461538461499</v>
      </c>
      <c r="AH100" s="64">
        <f t="shared" si="53"/>
        <v>18.4615384615384</v>
      </c>
      <c r="AI100" s="64">
        <f t="shared" si="56"/>
        <v>23.076923076923102</v>
      </c>
      <c r="AJ100" s="64">
        <f t="shared" ref="AJ100:AJ118" si="57">VLOOKUP($C$98,$D$3:$K$63,$A$68,0)*(B68-B67)</f>
        <v>27.923076923076898</v>
      </c>
      <c r="AK100" s="64">
        <f>VLOOKUP($C$99,$D$3:$K$63,$A$68,0)*(B67-B66)</f>
        <v>33.461538461538403</v>
      </c>
      <c r="AL100" s="64">
        <f>VLOOKUP($C$100,$D$3:$K$63,$A$68,0)*B66</f>
        <v>0</v>
      </c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54">
        <f t="shared" si="13"/>
        <v>160.84615384615401</v>
      </c>
      <c r="BP100" s="53">
        <v>2034</v>
      </c>
      <c r="BQ100" s="61">
        <f t="shared" si="50"/>
        <v>0</v>
      </c>
      <c r="BR100" s="61">
        <f t="shared" si="50"/>
        <v>0</v>
      </c>
      <c r="BS100" s="61">
        <f t="shared" si="50"/>
        <v>0</v>
      </c>
      <c r="BT100" s="61">
        <f t="shared" si="50"/>
        <v>0</v>
      </c>
      <c r="BU100" s="61">
        <f t="shared" si="50"/>
        <v>0</v>
      </c>
      <c r="BV100" s="61">
        <f t="shared" si="50"/>
        <v>0</v>
      </c>
      <c r="BW100" s="61">
        <f t="shared" si="50"/>
        <v>0</v>
      </c>
      <c r="BX100" s="61">
        <f t="shared" si="50"/>
        <v>0</v>
      </c>
      <c r="BY100" s="61">
        <f t="shared" si="50"/>
        <v>0</v>
      </c>
      <c r="BZ100" s="61">
        <f t="shared" si="50"/>
        <v>0</v>
      </c>
      <c r="CA100" s="61">
        <f t="shared" si="50"/>
        <v>0</v>
      </c>
      <c r="CB100" s="61">
        <f t="shared" si="50"/>
        <v>0</v>
      </c>
      <c r="CC100" s="61">
        <f t="shared" si="50"/>
        <v>0</v>
      </c>
      <c r="CD100" s="61">
        <f t="shared" si="50"/>
        <v>0</v>
      </c>
      <c r="CE100" s="61">
        <f t="shared" si="50"/>
        <v>0</v>
      </c>
      <c r="CF100" s="61">
        <f t="shared" si="50"/>
        <v>0</v>
      </c>
      <c r="CG100" s="61">
        <f t="shared" si="54"/>
        <v>0</v>
      </c>
      <c r="CH100" s="61">
        <f t="shared" si="54"/>
        <v>0</v>
      </c>
      <c r="CI100" s="61">
        <f t="shared" si="54"/>
        <v>0</v>
      </c>
      <c r="CJ100" s="61">
        <f t="shared" si="54"/>
        <v>0</v>
      </c>
      <c r="CK100" s="61">
        <f t="shared" si="54"/>
        <v>2.0707172625720299E-17</v>
      </c>
      <c r="CL100" s="61">
        <f t="shared" si="54"/>
        <v>1.43472022955524E-2</v>
      </c>
      <c r="CM100" s="61">
        <f t="shared" si="54"/>
        <v>1.57819225251076E-2</v>
      </c>
      <c r="CN100" s="61">
        <f t="shared" si="54"/>
        <v>1.8651362984218101E-2</v>
      </c>
      <c r="CO100" s="61">
        <f t="shared" si="54"/>
        <v>2.15208034433285E-2</v>
      </c>
      <c r="CP100" s="61">
        <f t="shared" si="54"/>
        <v>3.15638450502152E-2</v>
      </c>
      <c r="CQ100" s="61">
        <f t="shared" si="54"/>
        <v>4.3041606886657202E-2</v>
      </c>
      <c r="CR100" s="61">
        <f t="shared" si="54"/>
        <v>5.4519368723099003E-2</v>
      </c>
      <c r="CS100" s="61">
        <f t="shared" si="54"/>
        <v>7.0301291248206596E-2</v>
      </c>
      <c r="CT100" s="61">
        <f t="shared" si="54"/>
        <v>9.0387374461979905E-2</v>
      </c>
      <c r="CU100" s="61">
        <f t="shared" si="51"/>
        <v>0.11477761836441901</v>
      </c>
      <c r="CV100" s="61">
        <f t="shared" si="51"/>
        <v>0.143472022955524</v>
      </c>
      <c r="CW100" s="61">
        <f t="shared" si="34"/>
        <v>0.17360114777618399</v>
      </c>
      <c r="CX100" s="61">
        <f t="shared" si="34"/>
        <v>0.208034433285509</v>
      </c>
      <c r="CY100" s="61">
        <f t="shared" si="34"/>
        <v>0</v>
      </c>
      <c r="CZ100" s="61">
        <f t="shared" si="34"/>
        <v>0</v>
      </c>
      <c r="DA100" s="61">
        <f t="shared" si="34"/>
        <v>0</v>
      </c>
      <c r="DB100" s="61">
        <f t="shared" si="34"/>
        <v>0</v>
      </c>
      <c r="DC100" s="61">
        <f t="shared" si="34"/>
        <v>0</v>
      </c>
      <c r="DD100" s="61">
        <f t="shared" si="34"/>
        <v>0</v>
      </c>
      <c r="DE100" s="61">
        <f t="shared" si="34"/>
        <v>0</v>
      </c>
      <c r="DF100" s="61">
        <f t="shared" si="34"/>
        <v>0</v>
      </c>
      <c r="DG100" s="61">
        <f t="shared" si="34"/>
        <v>0</v>
      </c>
      <c r="DH100" s="61">
        <f t="shared" si="34"/>
        <v>0</v>
      </c>
      <c r="DI100" s="61">
        <f t="shared" si="34"/>
        <v>0</v>
      </c>
      <c r="DJ100" s="61">
        <f t="shared" si="34"/>
        <v>0</v>
      </c>
      <c r="DK100" s="61">
        <f t="shared" si="34"/>
        <v>0</v>
      </c>
      <c r="DL100" s="61">
        <f t="shared" si="34"/>
        <v>0</v>
      </c>
      <c r="DM100" s="61">
        <f t="shared" si="55"/>
        <v>0</v>
      </c>
      <c r="DN100" s="61">
        <f t="shared" si="55"/>
        <v>0</v>
      </c>
      <c r="DO100" s="61">
        <f t="shared" si="55"/>
        <v>0</v>
      </c>
      <c r="DP100" s="61">
        <f t="shared" si="55"/>
        <v>0</v>
      </c>
      <c r="DQ100" s="61">
        <f t="shared" si="52"/>
        <v>0</v>
      </c>
      <c r="DR100" s="61">
        <f t="shared" si="52"/>
        <v>0</v>
      </c>
      <c r="DS100" s="61">
        <f t="shared" si="32"/>
        <v>0</v>
      </c>
      <c r="DT100" s="61">
        <f t="shared" si="32"/>
        <v>0</v>
      </c>
      <c r="DU100" s="61">
        <f t="shared" si="32"/>
        <v>0</v>
      </c>
      <c r="DV100" s="61">
        <f t="shared" si="32"/>
        <v>0</v>
      </c>
      <c r="DW100" s="61">
        <f t="shared" si="32"/>
        <v>0</v>
      </c>
      <c r="DX100" s="61">
        <f t="shared" si="32"/>
        <v>0</v>
      </c>
      <c r="DY100" s="61">
        <f t="shared" si="32"/>
        <v>0</v>
      </c>
      <c r="DZ100" s="61">
        <f t="shared" si="15"/>
        <v>1</v>
      </c>
    </row>
    <row r="101" spans="2:130">
      <c r="B101" s="63"/>
      <c r="C101" s="53">
        <v>2035</v>
      </c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>
        <f t="shared" si="35"/>
        <v>0</v>
      </c>
      <c r="T101" s="64">
        <f t="shared" si="36"/>
        <v>0</v>
      </c>
      <c r="U101" s="64">
        <f t="shared" si="37"/>
        <v>0</v>
      </c>
      <c r="V101" s="64">
        <f t="shared" si="38"/>
        <v>0</v>
      </c>
      <c r="W101" s="64">
        <f t="shared" si="39"/>
        <v>0</v>
      </c>
      <c r="X101" s="64">
        <f t="shared" si="40"/>
        <v>0</v>
      </c>
      <c r="Y101" s="64">
        <f t="shared" si="41"/>
        <v>6.66133814775094E-15</v>
      </c>
      <c r="Z101" s="64">
        <f t="shared" si="42"/>
        <v>2.5384615384615401</v>
      </c>
      <c r="AA101" s="64">
        <f t="shared" si="43"/>
        <v>3</v>
      </c>
      <c r="AB101" s="64">
        <f t="shared" si="44"/>
        <v>3.4615384615384599</v>
      </c>
      <c r="AC101" s="64">
        <f t="shared" si="45"/>
        <v>5.0769230769230704</v>
      </c>
      <c r="AD101" s="64">
        <f t="shared" si="46"/>
        <v>6.9230769230769296</v>
      </c>
      <c r="AE101" s="64">
        <f t="shared" si="47"/>
        <v>8.7692307692307807</v>
      </c>
      <c r="AF101" s="64">
        <f t="shared" si="48"/>
        <v>11.307692307692299</v>
      </c>
      <c r="AG101" s="64">
        <f t="shared" si="49"/>
        <v>14.538461538461499</v>
      </c>
      <c r="AH101" s="64">
        <f t="shared" si="53"/>
        <v>18.4615384615384</v>
      </c>
      <c r="AI101" s="64">
        <f t="shared" si="56"/>
        <v>23.076923076923102</v>
      </c>
      <c r="AJ101" s="64">
        <f t="shared" si="57"/>
        <v>27.923076923076898</v>
      </c>
      <c r="AK101" s="64">
        <f t="shared" ref="AK101:AK119" si="58">VLOOKUP($C$99,$D$3:$K$63,$A$68,0)*(B68-B67)</f>
        <v>33.461538461538403</v>
      </c>
      <c r="AL101" s="64">
        <f>VLOOKUP($C$100,$D$3:$K$63,$A$68,0)*(B67-B66)</f>
        <v>39.230769230769198</v>
      </c>
      <c r="AM101" s="64">
        <f>VLOOKUP($C$101,$D$3:$K$63,$A$68,0)*B66</f>
        <v>0</v>
      </c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54">
        <f t="shared" si="13"/>
        <v>197.769230769231</v>
      </c>
      <c r="BP101" s="53">
        <v>2035</v>
      </c>
      <c r="BQ101" s="61">
        <f t="shared" si="50"/>
        <v>0</v>
      </c>
      <c r="BR101" s="61">
        <f t="shared" si="50"/>
        <v>0</v>
      </c>
      <c r="BS101" s="61">
        <f t="shared" si="50"/>
        <v>0</v>
      </c>
      <c r="BT101" s="61">
        <f t="shared" si="50"/>
        <v>0</v>
      </c>
      <c r="BU101" s="61">
        <f t="shared" si="50"/>
        <v>0</v>
      </c>
      <c r="BV101" s="61">
        <f t="shared" si="50"/>
        <v>0</v>
      </c>
      <c r="BW101" s="61">
        <f t="shared" si="50"/>
        <v>0</v>
      </c>
      <c r="BX101" s="61">
        <f t="shared" si="50"/>
        <v>0</v>
      </c>
      <c r="BY101" s="61">
        <f t="shared" si="50"/>
        <v>0</v>
      </c>
      <c r="BZ101" s="61">
        <f t="shared" si="50"/>
        <v>0</v>
      </c>
      <c r="CA101" s="61">
        <f t="shared" si="50"/>
        <v>0</v>
      </c>
      <c r="CB101" s="61">
        <f t="shared" si="50"/>
        <v>0</v>
      </c>
      <c r="CC101" s="61">
        <f t="shared" si="50"/>
        <v>0</v>
      </c>
      <c r="CD101" s="61">
        <f t="shared" si="50"/>
        <v>0</v>
      </c>
      <c r="CE101" s="61">
        <f t="shared" si="50"/>
        <v>0</v>
      </c>
      <c r="CF101" s="61">
        <f t="shared" si="50"/>
        <v>0</v>
      </c>
      <c r="CG101" s="61">
        <f t="shared" si="54"/>
        <v>0</v>
      </c>
      <c r="CH101" s="61">
        <f t="shared" si="54"/>
        <v>0</v>
      </c>
      <c r="CI101" s="61">
        <f t="shared" si="54"/>
        <v>0</v>
      </c>
      <c r="CJ101" s="61">
        <f t="shared" si="54"/>
        <v>0</v>
      </c>
      <c r="CK101" s="61">
        <f t="shared" si="54"/>
        <v>0</v>
      </c>
      <c r="CL101" s="61">
        <f t="shared" si="54"/>
        <v>3.3682378810098101E-17</v>
      </c>
      <c r="CM101" s="61">
        <f t="shared" si="54"/>
        <v>1.28354725787631E-2</v>
      </c>
      <c r="CN101" s="61">
        <f t="shared" si="54"/>
        <v>1.5169194865811E-2</v>
      </c>
      <c r="CO101" s="61">
        <f t="shared" si="54"/>
        <v>1.7502917152858798E-2</v>
      </c>
      <c r="CP101" s="61">
        <f t="shared" si="54"/>
        <v>2.5670945157526201E-2</v>
      </c>
      <c r="CQ101" s="61">
        <f t="shared" si="54"/>
        <v>3.5005834305717701E-2</v>
      </c>
      <c r="CR101" s="61">
        <f t="shared" si="54"/>
        <v>4.4340723453908999E-2</v>
      </c>
      <c r="CS101" s="61">
        <f t="shared" si="54"/>
        <v>5.71761960326721E-2</v>
      </c>
      <c r="CT101" s="61">
        <f t="shared" si="54"/>
        <v>7.3512252042006995E-2</v>
      </c>
      <c r="CU101" s="61">
        <f t="shared" si="51"/>
        <v>9.3348891481913596E-2</v>
      </c>
      <c r="CV101" s="61">
        <f t="shared" si="51"/>
        <v>0.116686114352392</v>
      </c>
      <c r="CW101" s="61">
        <f t="shared" si="34"/>
        <v>0.14119019836639399</v>
      </c>
      <c r="CX101" s="61">
        <f t="shared" si="34"/>
        <v>0.16919486581096799</v>
      </c>
      <c r="CY101" s="61">
        <f t="shared" si="34"/>
        <v>0.198366394399066</v>
      </c>
      <c r="CZ101" s="61">
        <f t="shared" si="34"/>
        <v>0</v>
      </c>
      <c r="DA101" s="61">
        <f t="shared" si="34"/>
        <v>0</v>
      </c>
      <c r="DB101" s="61">
        <f t="shared" si="34"/>
        <v>0</v>
      </c>
      <c r="DC101" s="61">
        <f t="shared" si="34"/>
        <v>0</v>
      </c>
      <c r="DD101" s="61">
        <f t="shared" si="34"/>
        <v>0</v>
      </c>
      <c r="DE101" s="61">
        <f t="shared" si="34"/>
        <v>0</v>
      </c>
      <c r="DF101" s="61">
        <f t="shared" si="34"/>
        <v>0</v>
      </c>
      <c r="DG101" s="61">
        <f t="shared" si="34"/>
        <v>0</v>
      </c>
      <c r="DH101" s="61">
        <f t="shared" si="34"/>
        <v>0</v>
      </c>
      <c r="DI101" s="61">
        <f t="shared" si="34"/>
        <v>0</v>
      </c>
      <c r="DJ101" s="61">
        <f t="shared" si="34"/>
        <v>0</v>
      </c>
      <c r="DK101" s="61">
        <f t="shared" si="34"/>
        <v>0</v>
      </c>
      <c r="DL101" s="61">
        <f t="shared" si="34"/>
        <v>0</v>
      </c>
      <c r="DM101" s="61">
        <f t="shared" si="55"/>
        <v>0</v>
      </c>
      <c r="DN101" s="61">
        <f t="shared" si="55"/>
        <v>0</v>
      </c>
      <c r="DO101" s="61">
        <f t="shared" si="55"/>
        <v>0</v>
      </c>
      <c r="DP101" s="61">
        <f t="shared" si="55"/>
        <v>0</v>
      </c>
      <c r="DQ101" s="61">
        <f t="shared" si="52"/>
        <v>0</v>
      </c>
      <c r="DR101" s="61">
        <f t="shared" si="52"/>
        <v>0</v>
      </c>
      <c r="DS101" s="61">
        <f t="shared" si="32"/>
        <v>0</v>
      </c>
      <c r="DT101" s="61">
        <f t="shared" si="32"/>
        <v>0</v>
      </c>
      <c r="DU101" s="61">
        <f t="shared" si="32"/>
        <v>0</v>
      </c>
      <c r="DV101" s="61">
        <f t="shared" si="32"/>
        <v>0</v>
      </c>
      <c r="DW101" s="61">
        <f t="shared" si="32"/>
        <v>0</v>
      </c>
      <c r="DX101" s="61">
        <f t="shared" si="32"/>
        <v>0</v>
      </c>
      <c r="DY101" s="61">
        <f t="shared" si="32"/>
        <v>0</v>
      </c>
      <c r="DZ101" s="61">
        <f t="shared" si="15"/>
        <v>1</v>
      </c>
    </row>
    <row r="102" spans="2:130">
      <c r="B102" s="63"/>
      <c r="C102" s="53">
        <v>2036</v>
      </c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>
        <f t="shared" si="36"/>
        <v>0</v>
      </c>
      <c r="U102" s="64">
        <f t="shared" si="37"/>
        <v>0</v>
      </c>
      <c r="V102" s="64">
        <f t="shared" si="38"/>
        <v>0</v>
      </c>
      <c r="W102" s="64">
        <f t="shared" si="39"/>
        <v>0</v>
      </c>
      <c r="X102" s="64">
        <f t="shared" si="40"/>
        <v>0</v>
      </c>
      <c r="Y102" s="64">
        <f t="shared" si="41"/>
        <v>0</v>
      </c>
      <c r="Z102" s="64">
        <f t="shared" si="42"/>
        <v>7.32747196252603E-15</v>
      </c>
      <c r="AA102" s="64">
        <f t="shared" si="43"/>
        <v>3</v>
      </c>
      <c r="AB102" s="64">
        <f t="shared" si="44"/>
        <v>3.4615384615384599</v>
      </c>
      <c r="AC102" s="64">
        <f t="shared" si="45"/>
        <v>5.0769230769230704</v>
      </c>
      <c r="AD102" s="64">
        <f t="shared" si="46"/>
        <v>6.9230769230769198</v>
      </c>
      <c r="AE102" s="64">
        <f t="shared" si="47"/>
        <v>8.7692307692307807</v>
      </c>
      <c r="AF102" s="64">
        <f t="shared" si="48"/>
        <v>11.307692307692299</v>
      </c>
      <c r="AG102" s="64">
        <f t="shared" si="49"/>
        <v>14.538461538461499</v>
      </c>
      <c r="AH102" s="64">
        <f t="shared" si="53"/>
        <v>18.4615384615384</v>
      </c>
      <c r="AI102" s="64">
        <f t="shared" si="56"/>
        <v>23.076923076923102</v>
      </c>
      <c r="AJ102" s="64">
        <f t="shared" si="57"/>
        <v>27.923076923076898</v>
      </c>
      <c r="AK102" s="64">
        <f t="shared" si="58"/>
        <v>33.461538461538403</v>
      </c>
      <c r="AL102" s="64">
        <f t="shared" ref="AL102:AL120" si="59">VLOOKUP($C$100,$D$3:$K$63,$A$68,0)*(B68-B67)</f>
        <v>39.230769230769198</v>
      </c>
      <c r="AM102" s="64">
        <f>VLOOKUP($C$101,$D$3:$K$63,$A$68,0)*(B67-B66)</f>
        <v>45</v>
      </c>
      <c r="AN102" s="64">
        <f>VLOOKUP($C$102,$D$3:$K$63,$A$68,0)*B66</f>
        <v>0</v>
      </c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54">
        <f t="shared" si="13"/>
        <v>240.230769230769</v>
      </c>
      <c r="BP102" s="53">
        <v>2036</v>
      </c>
      <c r="BQ102" s="61">
        <f t="shared" si="50"/>
        <v>0</v>
      </c>
      <c r="BR102" s="61">
        <f t="shared" si="50"/>
        <v>0</v>
      </c>
      <c r="BS102" s="61">
        <f t="shared" si="50"/>
        <v>0</v>
      </c>
      <c r="BT102" s="61">
        <f t="shared" si="50"/>
        <v>0</v>
      </c>
      <c r="BU102" s="61">
        <f t="shared" si="50"/>
        <v>0</v>
      </c>
      <c r="BV102" s="61">
        <f t="shared" si="50"/>
        <v>0</v>
      </c>
      <c r="BW102" s="61">
        <f t="shared" si="50"/>
        <v>0</v>
      </c>
      <c r="BX102" s="61">
        <f t="shared" si="50"/>
        <v>0</v>
      </c>
      <c r="BY102" s="61">
        <f t="shared" si="50"/>
        <v>0</v>
      </c>
      <c r="BZ102" s="61">
        <f t="shared" si="50"/>
        <v>0</v>
      </c>
      <c r="CA102" s="61">
        <f t="shared" si="50"/>
        <v>0</v>
      </c>
      <c r="CB102" s="61">
        <f t="shared" si="50"/>
        <v>0</v>
      </c>
      <c r="CC102" s="61">
        <f t="shared" si="50"/>
        <v>0</v>
      </c>
      <c r="CD102" s="61">
        <f t="shared" si="50"/>
        <v>0</v>
      </c>
      <c r="CE102" s="61">
        <f t="shared" si="50"/>
        <v>0</v>
      </c>
      <c r="CF102" s="61">
        <f t="shared" si="50"/>
        <v>0</v>
      </c>
      <c r="CG102" s="61">
        <f t="shared" si="54"/>
        <v>0</v>
      </c>
      <c r="CH102" s="61">
        <f t="shared" si="54"/>
        <v>0</v>
      </c>
      <c r="CI102" s="61">
        <f t="shared" si="54"/>
        <v>0</v>
      </c>
      <c r="CJ102" s="61">
        <f t="shared" si="54"/>
        <v>0</v>
      </c>
      <c r="CK102" s="61">
        <f t="shared" si="54"/>
        <v>0</v>
      </c>
      <c r="CL102" s="61">
        <f t="shared" si="54"/>
        <v>0</v>
      </c>
      <c r="CM102" s="61">
        <f t="shared" si="54"/>
        <v>3.0501804519000498E-17</v>
      </c>
      <c r="CN102" s="61">
        <f t="shared" si="54"/>
        <v>1.24879923150817E-2</v>
      </c>
      <c r="CO102" s="61">
        <f t="shared" si="54"/>
        <v>1.4409221902017299E-2</v>
      </c>
      <c r="CP102" s="61">
        <f t="shared" si="54"/>
        <v>2.1133525456292001E-2</v>
      </c>
      <c r="CQ102" s="61">
        <f t="shared" si="54"/>
        <v>2.8818443804034598E-2</v>
      </c>
      <c r="CR102" s="61">
        <f t="shared" si="54"/>
        <v>3.6503362151777199E-2</v>
      </c>
      <c r="CS102" s="61">
        <f t="shared" si="54"/>
        <v>4.7070124879923202E-2</v>
      </c>
      <c r="CT102" s="61">
        <f t="shared" si="54"/>
        <v>6.0518731988472602E-2</v>
      </c>
      <c r="CU102" s="61">
        <f t="shared" si="51"/>
        <v>7.6849183477425503E-2</v>
      </c>
      <c r="CV102" s="61">
        <f t="shared" si="51"/>
        <v>9.60614793467819E-2</v>
      </c>
      <c r="CW102" s="61">
        <f t="shared" si="34"/>
        <v>0.116234390009606</v>
      </c>
      <c r="CX102" s="61">
        <f t="shared" si="34"/>
        <v>0.13928914505283399</v>
      </c>
      <c r="CY102" s="61">
        <f t="shared" si="34"/>
        <v>0.16330451488952899</v>
      </c>
      <c r="CZ102" s="61">
        <f t="shared" si="34"/>
        <v>0.18731988472622499</v>
      </c>
      <c r="DA102" s="61">
        <f t="shared" si="34"/>
        <v>0</v>
      </c>
      <c r="DB102" s="61">
        <f t="shared" si="34"/>
        <v>0</v>
      </c>
      <c r="DC102" s="61">
        <f t="shared" si="34"/>
        <v>0</v>
      </c>
      <c r="DD102" s="61">
        <f t="shared" si="34"/>
        <v>0</v>
      </c>
      <c r="DE102" s="61">
        <f t="shared" si="34"/>
        <v>0</v>
      </c>
      <c r="DF102" s="61">
        <f t="shared" si="34"/>
        <v>0</v>
      </c>
      <c r="DG102" s="61">
        <f t="shared" si="34"/>
        <v>0</v>
      </c>
      <c r="DH102" s="61">
        <f t="shared" si="34"/>
        <v>0</v>
      </c>
      <c r="DI102" s="61">
        <f t="shared" si="34"/>
        <v>0</v>
      </c>
      <c r="DJ102" s="61">
        <f t="shared" si="34"/>
        <v>0</v>
      </c>
      <c r="DK102" s="61">
        <f t="shared" si="34"/>
        <v>0</v>
      </c>
      <c r="DL102" s="61">
        <f t="shared" si="34"/>
        <v>0</v>
      </c>
      <c r="DM102" s="61">
        <f t="shared" si="55"/>
        <v>0</v>
      </c>
      <c r="DN102" s="61">
        <f t="shared" si="55"/>
        <v>0</v>
      </c>
      <c r="DO102" s="61">
        <f t="shared" si="55"/>
        <v>0</v>
      </c>
      <c r="DP102" s="61">
        <f t="shared" si="55"/>
        <v>0</v>
      </c>
      <c r="DQ102" s="61">
        <f t="shared" si="52"/>
        <v>0</v>
      </c>
      <c r="DR102" s="61">
        <f t="shared" si="52"/>
        <v>0</v>
      </c>
      <c r="DS102" s="61">
        <f t="shared" si="32"/>
        <v>0</v>
      </c>
      <c r="DT102" s="61">
        <f t="shared" si="32"/>
        <v>0</v>
      </c>
      <c r="DU102" s="61">
        <f t="shared" si="32"/>
        <v>0</v>
      </c>
      <c r="DV102" s="61">
        <f t="shared" si="32"/>
        <v>0</v>
      </c>
      <c r="DW102" s="61">
        <f t="shared" si="32"/>
        <v>0</v>
      </c>
      <c r="DX102" s="61">
        <f t="shared" si="32"/>
        <v>0</v>
      </c>
      <c r="DY102" s="61">
        <f t="shared" si="32"/>
        <v>0</v>
      </c>
      <c r="DZ102" s="61">
        <f t="shared" si="15"/>
        <v>1</v>
      </c>
    </row>
    <row r="103" spans="2:130">
      <c r="B103" s="63"/>
      <c r="C103" s="53">
        <v>2037</v>
      </c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>
        <f t="shared" si="37"/>
        <v>0</v>
      </c>
      <c r="V103" s="64">
        <f t="shared" si="38"/>
        <v>0</v>
      </c>
      <c r="W103" s="64">
        <f t="shared" si="39"/>
        <v>0</v>
      </c>
      <c r="X103" s="64">
        <f t="shared" si="40"/>
        <v>0</v>
      </c>
      <c r="Y103" s="64">
        <f t="shared" si="41"/>
        <v>0</v>
      </c>
      <c r="Z103" s="64">
        <f t="shared" si="42"/>
        <v>0</v>
      </c>
      <c r="AA103" s="64">
        <f t="shared" si="43"/>
        <v>8.6597395920762194E-15</v>
      </c>
      <c r="AB103" s="64">
        <f t="shared" si="44"/>
        <v>3.4615384615384599</v>
      </c>
      <c r="AC103" s="64">
        <f t="shared" si="45"/>
        <v>5.0769230769230802</v>
      </c>
      <c r="AD103" s="64">
        <f t="shared" si="46"/>
        <v>6.9230769230769198</v>
      </c>
      <c r="AE103" s="64">
        <f t="shared" si="47"/>
        <v>8.7692307692307594</v>
      </c>
      <c r="AF103" s="64">
        <f t="shared" si="48"/>
        <v>11.307692307692299</v>
      </c>
      <c r="AG103" s="64">
        <f t="shared" si="49"/>
        <v>14.538461538461499</v>
      </c>
      <c r="AH103" s="64">
        <f t="shared" si="53"/>
        <v>18.4615384615384</v>
      </c>
      <c r="AI103" s="64">
        <f t="shared" si="56"/>
        <v>23.076923076923102</v>
      </c>
      <c r="AJ103" s="64">
        <f t="shared" si="57"/>
        <v>27.923076923076898</v>
      </c>
      <c r="AK103" s="64">
        <f t="shared" si="58"/>
        <v>33.461538461538403</v>
      </c>
      <c r="AL103" s="64">
        <f t="shared" si="59"/>
        <v>39.230769230769198</v>
      </c>
      <c r="AM103" s="64">
        <f t="shared" ref="AM103:AM121" si="60">VLOOKUP($C$101,$D$3:$K$63,$A$68,0)*(B68-B67)</f>
        <v>45</v>
      </c>
      <c r="AN103" s="64">
        <f>VLOOKUP($C$102,$D$3:$K$63,$A$68,0)*(B67-B66)</f>
        <v>50.538461538461497</v>
      </c>
      <c r="AO103" s="64">
        <f>VLOOKUP($C$103,$D$3:$K$63,$A$68,0)*B66</f>
        <v>0</v>
      </c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54">
        <f t="shared" si="13"/>
        <v>287.769230769231</v>
      </c>
      <c r="BP103" s="53">
        <v>2037</v>
      </c>
      <c r="BQ103" s="61">
        <f t="shared" si="50"/>
        <v>0</v>
      </c>
      <c r="BR103" s="61">
        <f t="shared" si="50"/>
        <v>0</v>
      </c>
      <c r="BS103" s="61">
        <f t="shared" si="50"/>
        <v>0</v>
      </c>
      <c r="BT103" s="61">
        <f t="shared" si="50"/>
        <v>0</v>
      </c>
      <c r="BU103" s="61">
        <f t="shared" si="50"/>
        <v>0</v>
      </c>
      <c r="BV103" s="61">
        <f t="shared" si="50"/>
        <v>0</v>
      </c>
      <c r="BW103" s="61">
        <f t="shared" si="50"/>
        <v>0</v>
      </c>
      <c r="BX103" s="61">
        <f t="shared" si="50"/>
        <v>0</v>
      </c>
      <c r="BY103" s="61">
        <f t="shared" si="50"/>
        <v>0</v>
      </c>
      <c r="BZ103" s="61">
        <f t="shared" si="50"/>
        <v>0</v>
      </c>
      <c r="CA103" s="61">
        <f t="shared" si="50"/>
        <v>0</v>
      </c>
      <c r="CB103" s="61">
        <f t="shared" si="50"/>
        <v>0</v>
      </c>
      <c r="CC103" s="61">
        <f t="shared" si="50"/>
        <v>0</v>
      </c>
      <c r="CD103" s="61">
        <f t="shared" si="50"/>
        <v>0</v>
      </c>
      <c r="CE103" s="61">
        <f t="shared" si="50"/>
        <v>0</v>
      </c>
      <c r="CF103" s="61">
        <f t="shared" si="50"/>
        <v>0</v>
      </c>
      <c r="CG103" s="61">
        <f t="shared" si="54"/>
        <v>0</v>
      </c>
      <c r="CH103" s="61">
        <f t="shared" si="54"/>
        <v>0</v>
      </c>
      <c r="CI103" s="61">
        <f t="shared" si="54"/>
        <v>0</v>
      </c>
      <c r="CJ103" s="61">
        <f t="shared" si="54"/>
        <v>0</v>
      </c>
      <c r="CK103" s="61">
        <f t="shared" si="54"/>
        <v>0</v>
      </c>
      <c r="CL103" s="61">
        <f t="shared" si="54"/>
        <v>0</v>
      </c>
      <c r="CM103" s="61">
        <f t="shared" si="54"/>
        <v>0</v>
      </c>
      <c r="CN103" s="61">
        <f t="shared" si="54"/>
        <v>3.00926529529513E-17</v>
      </c>
      <c r="CO103" s="61">
        <f t="shared" si="54"/>
        <v>1.2028869286287099E-2</v>
      </c>
      <c r="CP103" s="61">
        <f t="shared" si="54"/>
        <v>1.76423416198878E-2</v>
      </c>
      <c r="CQ103" s="61">
        <f t="shared" si="54"/>
        <v>2.4057738572574199E-2</v>
      </c>
      <c r="CR103" s="61">
        <f t="shared" si="54"/>
        <v>3.0473135525260601E-2</v>
      </c>
      <c r="CS103" s="61">
        <f t="shared" si="54"/>
        <v>3.9294306335204497E-2</v>
      </c>
      <c r="CT103" s="61">
        <f t="shared" si="54"/>
        <v>5.0521251002405801E-2</v>
      </c>
      <c r="CU103" s="61">
        <f t="shared" si="51"/>
        <v>6.4153969526864502E-2</v>
      </c>
      <c r="CV103" s="61">
        <f t="shared" si="51"/>
        <v>8.0192461908580606E-2</v>
      </c>
      <c r="CW103" s="61">
        <f t="shared" si="34"/>
        <v>9.7032878909382503E-2</v>
      </c>
      <c r="CX103" s="61">
        <f t="shared" si="34"/>
        <v>0.116279069767442</v>
      </c>
      <c r="CY103" s="61">
        <f t="shared" si="34"/>
        <v>0.13632718524458701</v>
      </c>
      <c r="CZ103" s="61">
        <f t="shared" si="34"/>
        <v>0.156375300721732</v>
      </c>
      <c r="DA103" s="61">
        <f t="shared" si="34"/>
        <v>0.17562149157979101</v>
      </c>
      <c r="DB103" s="61">
        <f t="shared" si="34"/>
        <v>0</v>
      </c>
      <c r="DC103" s="61">
        <f t="shared" si="34"/>
        <v>0</v>
      </c>
      <c r="DD103" s="61">
        <f t="shared" si="34"/>
        <v>0</v>
      </c>
      <c r="DE103" s="61">
        <f t="shared" si="34"/>
        <v>0</v>
      </c>
      <c r="DF103" s="61">
        <f t="shared" si="34"/>
        <v>0</v>
      </c>
      <c r="DG103" s="61">
        <f t="shared" si="34"/>
        <v>0</v>
      </c>
      <c r="DH103" s="61">
        <f t="shared" si="34"/>
        <v>0</v>
      </c>
      <c r="DI103" s="61">
        <f t="shared" si="34"/>
        <v>0</v>
      </c>
      <c r="DJ103" s="61">
        <f t="shared" si="34"/>
        <v>0</v>
      </c>
      <c r="DK103" s="61">
        <f t="shared" si="34"/>
        <v>0</v>
      </c>
      <c r="DL103" s="61">
        <f t="shared" si="34"/>
        <v>0</v>
      </c>
      <c r="DM103" s="61">
        <f t="shared" si="55"/>
        <v>0</v>
      </c>
      <c r="DN103" s="61">
        <f t="shared" si="55"/>
        <v>0</v>
      </c>
      <c r="DO103" s="61">
        <f t="shared" si="55"/>
        <v>0</v>
      </c>
      <c r="DP103" s="61">
        <f t="shared" si="55"/>
        <v>0</v>
      </c>
      <c r="DQ103" s="61">
        <f t="shared" si="52"/>
        <v>0</v>
      </c>
      <c r="DR103" s="61">
        <f t="shared" si="52"/>
        <v>0</v>
      </c>
      <c r="DS103" s="61">
        <f t="shared" si="32"/>
        <v>0</v>
      </c>
      <c r="DT103" s="61">
        <f t="shared" si="32"/>
        <v>0</v>
      </c>
      <c r="DU103" s="61">
        <f t="shared" si="32"/>
        <v>0</v>
      </c>
      <c r="DV103" s="61">
        <f t="shared" si="32"/>
        <v>0</v>
      </c>
      <c r="DW103" s="61">
        <f t="shared" si="32"/>
        <v>0</v>
      </c>
      <c r="DX103" s="61">
        <f t="shared" si="32"/>
        <v>0</v>
      </c>
      <c r="DY103" s="61">
        <f t="shared" si="32"/>
        <v>0</v>
      </c>
      <c r="DZ103" s="61">
        <f t="shared" si="15"/>
        <v>1</v>
      </c>
    </row>
    <row r="104" spans="2:130">
      <c r="B104" s="63"/>
      <c r="C104" s="53">
        <v>2038</v>
      </c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>
        <f t="shared" si="38"/>
        <v>0</v>
      </c>
      <c r="W104" s="64">
        <f t="shared" si="39"/>
        <v>0</v>
      </c>
      <c r="X104" s="64">
        <f t="shared" si="40"/>
        <v>0</v>
      </c>
      <c r="Y104" s="64">
        <f t="shared" si="41"/>
        <v>0</v>
      </c>
      <c r="Z104" s="64">
        <f t="shared" si="42"/>
        <v>0</v>
      </c>
      <c r="AA104" s="64">
        <f t="shared" si="43"/>
        <v>0</v>
      </c>
      <c r="AB104" s="64">
        <f t="shared" si="44"/>
        <v>9.9920072216264104E-15</v>
      </c>
      <c r="AC104" s="64">
        <f t="shared" si="45"/>
        <v>5.0769230769230802</v>
      </c>
      <c r="AD104" s="64">
        <f t="shared" si="46"/>
        <v>6.9230769230769296</v>
      </c>
      <c r="AE104" s="64">
        <f t="shared" si="47"/>
        <v>8.7692307692307594</v>
      </c>
      <c r="AF104" s="64">
        <f t="shared" si="48"/>
        <v>11.307692307692299</v>
      </c>
      <c r="AG104" s="64">
        <f t="shared" si="49"/>
        <v>14.538461538461499</v>
      </c>
      <c r="AH104" s="64">
        <f t="shared" si="53"/>
        <v>18.461538461538499</v>
      </c>
      <c r="AI104" s="64">
        <f t="shared" si="56"/>
        <v>23.076923076923102</v>
      </c>
      <c r="AJ104" s="64">
        <f t="shared" si="57"/>
        <v>27.923076923076898</v>
      </c>
      <c r="AK104" s="64">
        <f t="shared" si="58"/>
        <v>33.461538461538403</v>
      </c>
      <c r="AL104" s="64">
        <f t="shared" si="59"/>
        <v>39.230769230769198</v>
      </c>
      <c r="AM104" s="64">
        <f t="shared" si="60"/>
        <v>45</v>
      </c>
      <c r="AN104" s="64">
        <f t="shared" ref="AN104:AN122" si="61">VLOOKUP($C$102,$D$3:$K$63,$A$68,0)*(B68-B67)</f>
        <v>50.538461538461497</v>
      </c>
      <c r="AO104" s="64">
        <f>VLOOKUP($C$103,$D$3:$K$63,$A$68,0)*(B67-B66)</f>
        <v>55.846153846153797</v>
      </c>
      <c r="AP104" s="64">
        <f>VLOOKUP($C$104,$D$3:$K$63,$A$68,0)*B66</f>
        <v>0</v>
      </c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54">
        <f t="shared" si="13"/>
        <v>340.15384615384602</v>
      </c>
      <c r="BP104" s="53">
        <v>2038</v>
      </c>
      <c r="BQ104" s="61">
        <f t="shared" si="50"/>
        <v>0</v>
      </c>
      <c r="BR104" s="61">
        <f t="shared" si="50"/>
        <v>0</v>
      </c>
      <c r="BS104" s="61">
        <f t="shared" si="50"/>
        <v>0</v>
      </c>
      <c r="BT104" s="61">
        <f t="shared" si="50"/>
        <v>0</v>
      </c>
      <c r="BU104" s="61">
        <f t="shared" si="50"/>
        <v>0</v>
      </c>
      <c r="BV104" s="61">
        <f t="shared" si="50"/>
        <v>0</v>
      </c>
      <c r="BW104" s="61">
        <f t="shared" si="50"/>
        <v>0</v>
      </c>
      <c r="BX104" s="61">
        <f t="shared" si="50"/>
        <v>0</v>
      </c>
      <c r="BY104" s="61">
        <f t="shared" si="50"/>
        <v>0</v>
      </c>
      <c r="BZ104" s="61">
        <f t="shared" si="50"/>
        <v>0</v>
      </c>
      <c r="CA104" s="61">
        <f t="shared" si="50"/>
        <v>0</v>
      </c>
      <c r="CB104" s="61">
        <f t="shared" si="50"/>
        <v>0</v>
      </c>
      <c r="CC104" s="61">
        <f t="shared" si="50"/>
        <v>0</v>
      </c>
      <c r="CD104" s="61">
        <f t="shared" si="50"/>
        <v>0</v>
      </c>
      <c r="CE104" s="61">
        <f t="shared" si="50"/>
        <v>0</v>
      </c>
      <c r="CF104" s="61">
        <f t="shared" si="50"/>
        <v>0</v>
      </c>
      <c r="CG104" s="61">
        <f t="shared" si="54"/>
        <v>0</v>
      </c>
      <c r="CH104" s="61">
        <f t="shared" si="54"/>
        <v>0</v>
      </c>
      <c r="CI104" s="61">
        <f t="shared" si="54"/>
        <v>0</v>
      </c>
      <c r="CJ104" s="61">
        <f t="shared" si="54"/>
        <v>0</v>
      </c>
      <c r="CK104" s="61">
        <f t="shared" si="54"/>
        <v>0</v>
      </c>
      <c r="CL104" s="61">
        <f t="shared" si="54"/>
        <v>0</v>
      </c>
      <c r="CM104" s="61">
        <f t="shared" si="54"/>
        <v>0</v>
      </c>
      <c r="CN104" s="61">
        <f t="shared" si="54"/>
        <v>0</v>
      </c>
      <c r="CO104" s="61">
        <f t="shared" si="54"/>
        <v>2.9374964694966799E-17</v>
      </c>
      <c r="CP104" s="61">
        <f t="shared" si="54"/>
        <v>1.49253731343284E-2</v>
      </c>
      <c r="CQ104" s="61">
        <f t="shared" si="54"/>
        <v>2.0352781546811399E-2</v>
      </c>
      <c r="CR104" s="61">
        <f t="shared" si="54"/>
        <v>2.5780189959294399E-2</v>
      </c>
      <c r="CS104" s="61">
        <f t="shared" si="54"/>
        <v>3.3242876526458597E-2</v>
      </c>
      <c r="CT104" s="61">
        <f t="shared" si="54"/>
        <v>4.2740841248303997E-2</v>
      </c>
      <c r="CU104" s="61">
        <f t="shared" si="51"/>
        <v>5.42740841248305E-2</v>
      </c>
      <c r="CV104" s="61">
        <f t="shared" si="51"/>
        <v>6.7842605156038002E-2</v>
      </c>
      <c r="CW104" s="61">
        <f t="shared" si="34"/>
        <v>8.2089552238805999E-2</v>
      </c>
      <c r="CX104" s="61">
        <f t="shared" si="34"/>
        <v>9.8371777476255098E-2</v>
      </c>
      <c r="CY104" s="61">
        <f t="shared" si="34"/>
        <v>0.115332428765265</v>
      </c>
      <c r="CZ104" s="61">
        <f t="shared" si="34"/>
        <v>0.13229308005427401</v>
      </c>
      <c r="DA104" s="61">
        <f t="shared" si="34"/>
        <v>0.148575305291723</v>
      </c>
      <c r="DB104" s="61">
        <f t="shared" si="34"/>
        <v>0.164179104477612</v>
      </c>
      <c r="DC104" s="61">
        <f t="shared" si="34"/>
        <v>0</v>
      </c>
      <c r="DD104" s="61">
        <f t="shared" si="34"/>
        <v>0</v>
      </c>
      <c r="DE104" s="61">
        <f t="shared" si="34"/>
        <v>0</v>
      </c>
      <c r="DF104" s="61">
        <f t="shared" si="34"/>
        <v>0</v>
      </c>
      <c r="DG104" s="61">
        <f t="shared" si="34"/>
        <v>0</v>
      </c>
      <c r="DH104" s="61">
        <f t="shared" si="34"/>
        <v>0</v>
      </c>
      <c r="DI104" s="61">
        <f t="shared" si="34"/>
        <v>0</v>
      </c>
      <c r="DJ104" s="61">
        <f t="shared" si="34"/>
        <v>0</v>
      </c>
      <c r="DK104" s="61">
        <f t="shared" si="34"/>
        <v>0</v>
      </c>
      <c r="DL104" s="61">
        <f t="shared" si="34"/>
        <v>0</v>
      </c>
      <c r="DM104" s="61">
        <f t="shared" si="55"/>
        <v>0</v>
      </c>
      <c r="DN104" s="61">
        <f t="shared" si="55"/>
        <v>0</v>
      </c>
      <c r="DO104" s="61">
        <f t="shared" si="55"/>
        <v>0</v>
      </c>
      <c r="DP104" s="61">
        <f t="shared" si="55"/>
        <v>0</v>
      </c>
      <c r="DQ104" s="61">
        <f t="shared" si="52"/>
        <v>0</v>
      </c>
      <c r="DR104" s="61">
        <f t="shared" si="52"/>
        <v>0</v>
      </c>
      <c r="DS104" s="61">
        <f t="shared" si="32"/>
        <v>0</v>
      </c>
      <c r="DT104" s="61">
        <f t="shared" si="32"/>
        <v>0</v>
      </c>
      <c r="DU104" s="61">
        <f t="shared" si="32"/>
        <v>0</v>
      </c>
      <c r="DV104" s="61">
        <f t="shared" si="32"/>
        <v>0</v>
      </c>
      <c r="DW104" s="61">
        <f t="shared" si="32"/>
        <v>0</v>
      </c>
      <c r="DX104" s="61">
        <f t="shared" si="32"/>
        <v>0</v>
      </c>
      <c r="DY104" s="61">
        <f t="shared" si="32"/>
        <v>0</v>
      </c>
      <c r="DZ104" s="61">
        <f t="shared" si="15"/>
        <v>1</v>
      </c>
    </row>
    <row r="105" spans="2:130">
      <c r="B105" s="63"/>
      <c r="C105" s="53">
        <v>2039</v>
      </c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>
        <f t="shared" si="39"/>
        <v>0</v>
      </c>
      <c r="X105" s="64">
        <f t="shared" si="40"/>
        <v>0</v>
      </c>
      <c r="Y105" s="64">
        <f t="shared" si="41"/>
        <v>0</v>
      </c>
      <c r="Z105" s="64">
        <f t="shared" si="42"/>
        <v>0</v>
      </c>
      <c r="AA105" s="64">
        <f t="shared" si="43"/>
        <v>0</v>
      </c>
      <c r="AB105" s="64">
        <f t="shared" si="44"/>
        <v>0</v>
      </c>
      <c r="AC105" s="64">
        <f t="shared" si="45"/>
        <v>1.4654943925052101E-14</v>
      </c>
      <c r="AD105" s="64">
        <f t="shared" si="46"/>
        <v>6.9230769230769296</v>
      </c>
      <c r="AE105" s="64">
        <f t="shared" si="47"/>
        <v>8.7692307692307807</v>
      </c>
      <c r="AF105" s="64">
        <f t="shared" si="48"/>
        <v>11.307692307692299</v>
      </c>
      <c r="AG105" s="64">
        <f t="shared" si="49"/>
        <v>14.538461538461499</v>
      </c>
      <c r="AH105" s="64">
        <f t="shared" si="53"/>
        <v>18.461538461538499</v>
      </c>
      <c r="AI105" s="64">
        <f t="shared" si="56"/>
        <v>23.076923076923102</v>
      </c>
      <c r="AJ105" s="64">
        <f t="shared" si="57"/>
        <v>27.923076923076898</v>
      </c>
      <c r="AK105" s="64">
        <f t="shared" si="58"/>
        <v>33.461538461538403</v>
      </c>
      <c r="AL105" s="64">
        <f t="shared" si="59"/>
        <v>39.230769230769198</v>
      </c>
      <c r="AM105" s="64">
        <f t="shared" si="60"/>
        <v>45</v>
      </c>
      <c r="AN105" s="64">
        <f t="shared" si="61"/>
        <v>50.538461538461497</v>
      </c>
      <c r="AO105" s="64">
        <f t="shared" ref="AO105:AO123" si="62">VLOOKUP($C$103,$D$3:$K$63,$A$68,0)*(B68-B67)</f>
        <v>55.846153846153797</v>
      </c>
      <c r="AP105" s="64">
        <f>VLOOKUP($C$104,$D$3:$K$63,$A$68,0)*(B67-B66)</f>
        <v>60.923076923076898</v>
      </c>
      <c r="AQ105" s="64">
        <f>VLOOKUP($C$105,$D$3:$K$63,$A$68,0)*B66</f>
        <v>0</v>
      </c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54">
        <f t="shared" si="13"/>
        <v>396</v>
      </c>
      <c r="BP105" s="53">
        <v>2039</v>
      </c>
      <c r="BQ105" s="61">
        <f t="shared" si="50"/>
        <v>0</v>
      </c>
      <c r="BR105" s="61">
        <f t="shared" si="50"/>
        <v>0</v>
      </c>
      <c r="BS105" s="61">
        <f t="shared" si="50"/>
        <v>0</v>
      </c>
      <c r="BT105" s="61">
        <f t="shared" si="50"/>
        <v>0</v>
      </c>
      <c r="BU105" s="61">
        <f t="shared" si="50"/>
        <v>0</v>
      </c>
      <c r="BV105" s="61">
        <f t="shared" si="50"/>
        <v>0</v>
      </c>
      <c r="BW105" s="61">
        <f t="shared" si="50"/>
        <v>0</v>
      </c>
      <c r="BX105" s="61">
        <f t="shared" si="50"/>
        <v>0</v>
      </c>
      <c r="BY105" s="61">
        <f t="shared" si="50"/>
        <v>0</v>
      </c>
      <c r="BZ105" s="61">
        <f t="shared" si="50"/>
        <v>0</v>
      </c>
      <c r="CA105" s="61">
        <f t="shared" si="50"/>
        <v>0</v>
      </c>
      <c r="CB105" s="61">
        <f t="shared" si="50"/>
        <v>0</v>
      </c>
      <c r="CC105" s="61">
        <f t="shared" si="50"/>
        <v>0</v>
      </c>
      <c r="CD105" s="61">
        <f t="shared" si="50"/>
        <v>0</v>
      </c>
      <c r="CE105" s="61">
        <f t="shared" si="50"/>
        <v>0</v>
      </c>
      <c r="CF105" s="61">
        <f t="shared" si="50"/>
        <v>0</v>
      </c>
      <c r="CG105" s="61">
        <f t="shared" si="54"/>
        <v>0</v>
      </c>
      <c r="CH105" s="61">
        <f t="shared" si="54"/>
        <v>0</v>
      </c>
      <c r="CI105" s="61">
        <f t="shared" si="54"/>
        <v>0</v>
      </c>
      <c r="CJ105" s="61">
        <f t="shared" si="54"/>
        <v>0</v>
      </c>
      <c r="CK105" s="61">
        <f t="shared" si="54"/>
        <v>0</v>
      </c>
      <c r="CL105" s="61">
        <f t="shared" si="54"/>
        <v>0</v>
      </c>
      <c r="CM105" s="61">
        <f t="shared" si="54"/>
        <v>0</v>
      </c>
      <c r="CN105" s="61">
        <f t="shared" si="54"/>
        <v>0</v>
      </c>
      <c r="CO105" s="61">
        <f t="shared" si="54"/>
        <v>0</v>
      </c>
      <c r="CP105" s="61">
        <f t="shared" si="54"/>
        <v>3.7007434154171901E-17</v>
      </c>
      <c r="CQ105" s="61">
        <f t="shared" si="54"/>
        <v>1.7482517482517501E-2</v>
      </c>
      <c r="CR105" s="61">
        <f t="shared" si="54"/>
        <v>2.21445221445222E-2</v>
      </c>
      <c r="CS105" s="61">
        <f t="shared" si="54"/>
        <v>2.85547785547785E-2</v>
      </c>
      <c r="CT105" s="61">
        <f t="shared" si="54"/>
        <v>3.6713286713286698E-2</v>
      </c>
      <c r="CU105" s="61">
        <f t="shared" si="51"/>
        <v>4.66200466200467E-2</v>
      </c>
      <c r="CV105" s="61">
        <f t="shared" si="51"/>
        <v>5.82750582750583E-2</v>
      </c>
      <c r="CW105" s="61">
        <f t="shared" si="34"/>
        <v>7.0512820512820498E-2</v>
      </c>
      <c r="CX105" s="61">
        <f t="shared" si="34"/>
        <v>8.4498834498834496E-2</v>
      </c>
      <c r="CY105" s="61">
        <f t="shared" si="34"/>
        <v>9.9067599067599002E-2</v>
      </c>
      <c r="CZ105" s="61">
        <f t="shared" si="34"/>
        <v>0.11363636363636399</v>
      </c>
      <c r="DA105" s="61">
        <f t="shared" si="34"/>
        <v>0.12762237762237799</v>
      </c>
      <c r="DB105" s="61">
        <f t="shared" si="34"/>
        <v>0.141025641025641</v>
      </c>
      <c r="DC105" s="61">
        <f>AP105/$BM105</f>
        <v>0.15384615384615399</v>
      </c>
      <c r="DD105" s="61">
        <f t="shared" si="34"/>
        <v>0</v>
      </c>
      <c r="DE105" s="61">
        <f t="shared" si="34"/>
        <v>0</v>
      </c>
      <c r="DF105" s="61">
        <f t="shared" si="34"/>
        <v>0</v>
      </c>
      <c r="DG105" s="61">
        <f t="shared" si="34"/>
        <v>0</v>
      </c>
      <c r="DH105" s="61">
        <f t="shared" si="34"/>
        <v>0</v>
      </c>
      <c r="DI105" s="61">
        <f t="shared" si="34"/>
        <v>0</v>
      </c>
      <c r="DJ105" s="61">
        <f t="shared" si="34"/>
        <v>0</v>
      </c>
      <c r="DK105" s="61">
        <f t="shared" si="34"/>
        <v>0</v>
      </c>
      <c r="DL105" s="61">
        <f t="shared" si="34"/>
        <v>0</v>
      </c>
      <c r="DM105" s="61">
        <f t="shared" si="55"/>
        <v>0</v>
      </c>
      <c r="DN105" s="61">
        <f t="shared" si="55"/>
        <v>0</v>
      </c>
      <c r="DO105" s="61">
        <f t="shared" si="55"/>
        <v>0</v>
      </c>
      <c r="DP105" s="61">
        <f t="shared" si="55"/>
        <v>0</v>
      </c>
      <c r="DQ105" s="61">
        <f t="shared" si="52"/>
        <v>0</v>
      </c>
      <c r="DR105" s="61">
        <f t="shared" si="52"/>
        <v>0</v>
      </c>
      <c r="DS105" s="61">
        <f t="shared" si="32"/>
        <v>0</v>
      </c>
      <c r="DT105" s="61">
        <f t="shared" si="32"/>
        <v>0</v>
      </c>
      <c r="DU105" s="61">
        <f t="shared" si="32"/>
        <v>0</v>
      </c>
      <c r="DV105" s="61">
        <f t="shared" si="32"/>
        <v>0</v>
      </c>
      <c r="DW105" s="61">
        <f t="shared" si="32"/>
        <v>0</v>
      </c>
      <c r="DX105" s="61">
        <f t="shared" si="32"/>
        <v>0</v>
      </c>
      <c r="DY105" s="61">
        <f t="shared" si="32"/>
        <v>0</v>
      </c>
      <c r="DZ105" s="61">
        <f t="shared" si="15"/>
        <v>1</v>
      </c>
    </row>
    <row r="106" spans="2:130">
      <c r="B106" s="63"/>
      <c r="C106" s="53">
        <v>2040</v>
      </c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>
        <f t="shared" si="40"/>
        <v>0</v>
      </c>
      <c r="Y106" s="64">
        <f t="shared" si="41"/>
        <v>0</v>
      </c>
      <c r="Z106" s="64">
        <f t="shared" si="42"/>
        <v>0</v>
      </c>
      <c r="AA106" s="64">
        <f t="shared" si="43"/>
        <v>0</v>
      </c>
      <c r="AB106" s="64">
        <f t="shared" si="44"/>
        <v>0</v>
      </c>
      <c r="AC106" s="64">
        <f t="shared" si="45"/>
        <v>0</v>
      </c>
      <c r="AD106" s="64">
        <f t="shared" si="46"/>
        <v>1.9984014443252799E-14</v>
      </c>
      <c r="AE106" s="64">
        <f t="shared" si="47"/>
        <v>8.7692307692307807</v>
      </c>
      <c r="AF106" s="64">
        <f t="shared" si="48"/>
        <v>11.307692307692299</v>
      </c>
      <c r="AG106" s="64">
        <f t="shared" si="49"/>
        <v>14.538461538461499</v>
      </c>
      <c r="AH106" s="64">
        <f t="shared" si="53"/>
        <v>18.4615384615384</v>
      </c>
      <c r="AI106" s="64">
        <f t="shared" si="56"/>
        <v>23.076923076923102</v>
      </c>
      <c r="AJ106" s="64">
        <f t="shared" si="57"/>
        <v>27.923076923076898</v>
      </c>
      <c r="AK106" s="64">
        <f t="shared" si="58"/>
        <v>33.461538461538403</v>
      </c>
      <c r="AL106" s="64">
        <f t="shared" si="59"/>
        <v>39.230769230769198</v>
      </c>
      <c r="AM106" s="64">
        <f t="shared" si="60"/>
        <v>45</v>
      </c>
      <c r="AN106" s="64">
        <f t="shared" si="61"/>
        <v>50.538461538461497</v>
      </c>
      <c r="AO106" s="64">
        <f t="shared" si="62"/>
        <v>55.846153846153797</v>
      </c>
      <c r="AP106" s="64">
        <f t="shared" ref="AP106:AP124" si="63">VLOOKUP($C$104,$D$3:$K$63,$A$68,0)*(B68-B67)</f>
        <v>60.923076923076898</v>
      </c>
      <c r="AQ106" s="64">
        <f>VLOOKUP($C$105,$D$3:$K$63,$A$68,0)*(B67-B66)</f>
        <v>65.076923076922995</v>
      </c>
      <c r="AR106" s="64">
        <f>VLOOKUP($C$106,$D$3:$K$63,$A$68,0)*B66</f>
        <v>0</v>
      </c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54">
        <f t="shared" si="13"/>
        <v>454.15384615384602</v>
      </c>
      <c r="BP106" s="53">
        <v>2040</v>
      </c>
      <c r="BQ106" s="61">
        <f t="shared" si="50"/>
        <v>0</v>
      </c>
      <c r="BR106" s="61">
        <f t="shared" si="50"/>
        <v>0</v>
      </c>
      <c r="BS106" s="61">
        <f t="shared" si="50"/>
        <v>0</v>
      </c>
      <c r="BT106" s="61">
        <f t="shared" si="50"/>
        <v>0</v>
      </c>
      <c r="BU106" s="61">
        <f t="shared" si="50"/>
        <v>0</v>
      </c>
      <c r="BV106" s="61">
        <f t="shared" si="50"/>
        <v>0</v>
      </c>
      <c r="BW106" s="61">
        <f t="shared" si="50"/>
        <v>0</v>
      </c>
      <c r="BX106" s="61">
        <f t="shared" si="50"/>
        <v>0</v>
      </c>
      <c r="BY106" s="61">
        <f t="shared" si="50"/>
        <v>0</v>
      </c>
      <c r="BZ106" s="61">
        <f t="shared" si="50"/>
        <v>0</v>
      </c>
      <c r="CA106" s="61">
        <f t="shared" si="50"/>
        <v>0</v>
      </c>
      <c r="CB106" s="61">
        <f t="shared" si="50"/>
        <v>0</v>
      </c>
      <c r="CC106" s="61">
        <f t="shared" si="50"/>
        <v>0</v>
      </c>
      <c r="CD106" s="61">
        <f t="shared" si="50"/>
        <v>0</v>
      </c>
      <c r="CE106" s="61">
        <f t="shared" si="50"/>
        <v>0</v>
      </c>
      <c r="CF106" s="61">
        <f t="shared" si="50"/>
        <v>0</v>
      </c>
      <c r="CG106" s="61">
        <f t="shared" si="54"/>
        <v>0</v>
      </c>
      <c r="CH106" s="61">
        <f t="shared" si="54"/>
        <v>0</v>
      </c>
      <c r="CI106" s="61">
        <f t="shared" si="54"/>
        <v>0</v>
      </c>
      <c r="CJ106" s="61">
        <f t="shared" si="54"/>
        <v>0</v>
      </c>
      <c r="CK106" s="61">
        <f t="shared" si="54"/>
        <v>0</v>
      </c>
      <c r="CL106" s="61">
        <f t="shared" si="54"/>
        <v>0</v>
      </c>
      <c r="CM106" s="61">
        <f t="shared" si="54"/>
        <v>0</v>
      </c>
      <c r="CN106" s="61">
        <f t="shared" si="54"/>
        <v>0</v>
      </c>
      <c r="CO106" s="61">
        <f t="shared" si="54"/>
        <v>0</v>
      </c>
      <c r="CP106" s="61">
        <f t="shared" si="54"/>
        <v>0</v>
      </c>
      <c r="CQ106" s="61">
        <f t="shared" si="54"/>
        <v>4.4002741829655603E-17</v>
      </c>
      <c r="CR106" s="61">
        <f t="shared" si="54"/>
        <v>1.9308943089430899E-2</v>
      </c>
      <c r="CS106" s="61">
        <f t="shared" si="54"/>
        <v>2.48983739837399E-2</v>
      </c>
      <c r="CT106" s="61">
        <f t="shared" si="54"/>
        <v>3.2012195121951199E-2</v>
      </c>
      <c r="CU106" s="61">
        <f t="shared" si="51"/>
        <v>4.0650406504064998E-2</v>
      </c>
      <c r="CV106" s="61">
        <f t="shared" si="51"/>
        <v>5.0813008130081397E-2</v>
      </c>
      <c r="CW106" s="61">
        <f t="shared" si="34"/>
        <v>6.1483739837398403E-2</v>
      </c>
      <c r="CX106" s="61">
        <f t="shared" si="34"/>
        <v>7.3678861788617905E-2</v>
      </c>
      <c r="CY106" s="61">
        <f t="shared" si="34"/>
        <v>8.6382113821138196E-2</v>
      </c>
      <c r="CZ106" s="61">
        <f t="shared" si="34"/>
        <v>9.90853658536585E-2</v>
      </c>
      <c r="DA106" s="61">
        <f t="shared" si="34"/>
        <v>0.11128048780487799</v>
      </c>
      <c r="DB106" s="61">
        <f t="shared" si="34"/>
        <v>0.122967479674797</v>
      </c>
      <c r="DC106" s="61">
        <f>AP105/$BM106</f>
        <v>0.134146341463415</v>
      </c>
      <c r="DD106" s="61">
        <f t="shared" si="34"/>
        <v>0.14329268292682901</v>
      </c>
      <c r="DE106" s="61">
        <f t="shared" si="34"/>
        <v>0</v>
      </c>
      <c r="DF106" s="61">
        <f t="shared" si="34"/>
        <v>0</v>
      </c>
      <c r="DG106" s="61">
        <f t="shared" si="34"/>
        <v>0</v>
      </c>
      <c r="DH106" s="61">
        <f t="shared" si="34"/>
        <v>0</v>
      </c>
      <c r="DI106" s="61">
        <f t="shared" si="34"/>
        <v>0</v>
      </c>
      <c r="DJ106" s="61">
        <f t="shared" si="34"/>
        <v>0</v>
      </c>
      <c r="DK106" s="61">
        <f t="shared" si="34"/>
        <v>0</v>
      </c>
      <c r="DL106" s="61">
        <f t="shared" si="34"/>
        <v>0</v>
      </c>
      <c r="DM106" s="61">
        <f t="shared" si="55"/>
        <v>0</v>
      </c>
      <c r="DN106" s="61">
        <f t="shared" si="55"/>
        <v>0</v>
      </c>
      <c r="DO106" s="61">
        <f t="shared" si="55"/>
        <v>0</v>
      </c>
      <c r="DP106" s="61">
        <f t="shared" si="55"/>
        <v>0</v>
      </c>
      <c r="DQ106" s="61">
        <f t="shared" si="52"/>
        <v>0</v>
      </c>
      <c r="DR106" s="61">
        <f t="shared" si="52"/>
        <v>0</v>
      </c>
      <c r="DS106" s="61">
        <f t="shared" si="32"/>
        <v>0</v>
      </c>
      <c r="DT106" s="61">
        <f t="shared" si="32"/>
        <v>0</v>
      </c>
      <c r="DU106" s="61">
        <f t="shared" si="32"/>
        <v>0</v>
      </c>
      <c r="DV106" s="61">
        <f t="shared" si="32"/>
        <v>0</v>
      </c>
      <c r="DW106" s="61">
        <f t="shared" si="32"/>
        <v>0</v>
      </c>
      <c r="DX106" s="61">
        <f t="shared" si="32"/>
        <v>0</v>
      </c>
      <c r="DY106" s="61">
        <f t="shared" si="32"/>
        <v>0</v>
      </c>
      <c r="DZ106" s="61">
        <f t="shared" si="15"/>
        <v>1</v>
      </c>
    </row>
    <row r="107" spans="2:130">
      <c r="B107" s="63"/>
      <c r="C107" s="53">
        <v>2041</v>
      </c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>
        <f t="shared" si="41"/>
        <v>0</v>
      </c>
      <c r="Z107" s="64">
        <f t="shared" si="42"/>
        <v>0</v>
      </c>
      <c r="AA107" s="64">
        <f t="shared" si="43"/>
        <v>0</v>
      </c>
      <c r="AB107" s="64">
        <f t="shared" si="44"/>
        <v>0</v>
      </c>
      <c r="AC107" s="64">
        <f t="shared" si="45"/>
        <v>0</v>
      </c>
      <c r="AD107" s="64">
        <f t="shared" si="46"/>
        <v>0</v>
      </c>
      <c r="AE107" s="64">
        <f t="shared" si="47"/>
        <v>2.5313084961453601E-14</v>
      </c>
      <c r="AF107" s="64">
        <f t="shared" si="48"/>
        <v>11.307692307692299</v>
      </c>
      <c r="AG107" s="64">
        <f t="shared" si="49"/>
        <v>14.538461538461499</v>
      </c>
      <c r="AH107" s="64">
        <f t="shared" si="53"/>
        <v>18.4615384615384</v>
      </c>
      <c r="AI107" s="64">
        <f t="shared" si="56"/>
        <v>23.076923076923102</v>
      </c>
      <c r="AJ107" s="64">
        <f t="shared" si="57"/>
        <v>27.923076923076898</v>
      </c>
      <c r="AK107" s="64">
        <f t="shared" si="58"/>
        <v>33.461538461538503</v>
      </c>
      <c r="AL107" s="64">
        <f t="shared" si="59"/>
        <v>39.230769230769198</v>
      </c>
      <c r="AM107" s="64">
        <f t="shared" si="60"/>
        <v>45</v>
      </c>
      <c r="AN107" s="64">
        <f t="shared" si="61"/>
        <v>50.538461538461497</v>
      </c>
      <c r="AO107" s="64">
        <f t="shared" si="62"/>
        <v>55.846153846153797</v>
      </c>
      <c r="AP107" s="64">
        <f t="shared" si="63"/>
        <v>60.923076923076898</v>
      </c>
      <c r="AQ107" s="64">
        <f t="shared" ref="AQ107:AQ125" si="64">VLOOKUP($C$105,$D$3:$K$63,$A$68,0)*(B68-B67)</f>
        <v>65.076923076922995</v>
      </c>
      <c r="AR107" s="64">
        <f>VLOOKUP($C$106,$D$3:$K$63,$A$68,0)*(B67-B66)</f>
        <v>68.769230769230703</v>
      </c>
      <c r="AS107" s="64">
        <f>VLOOKUP($C$107,$D$3:$K$63,$A$68,0)*B66</f>
        <v>0</v>
      </c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54">
        <f t="shared" si="13"/>
        <v>514.15384615384596</v>
      </c>
      <c r="BP107" s="53">
        <v>2041</v>
      </c>
      <c r="BQ107" s="61">
        <f t="shared" si="50"/>
        <v>0</v>
      </c>
      <c r="BR107" s="61">
        <f t="shared" si="50"/>
        <v>0</v>
      </c>
      <c r="BS107" s="61">
        <f t="shared" si="50"/>
        <v>0</v>
      </c>
      <c r="BT107" s="61">
        <f t="shared" si="50"/>
        <v>0</v>
      </c>
      <c r="BU107" s="61">
        <f t="shared" si="50"/>
        <v>0</v>
      </c>
      <c r="BV107" s="61">
        <f t="shared" si="50"/>
        <v>0</v>
      </c>
      <c r="BW107" s="61">
        <f t="shared" si="50"/>
        <v>0</v>
      </c>
      <c r="BX107" s="61">
        <f t="shared" si="50"/>
        <v>0</v>
      </c>
      <c r="BY107" s="61">
        <f t="shared" si="50"/>
        <v>0</v>
      </c>
      <c r="BZ107" s="61">
        <f t="shared" si="50"/>
        <v>0</v>
      </c>
      <c r="CA107" s="61">
        <f t="shared" si="50"/>
        <v>0</v>
      </c>
      <c r="CB107" s="61">
        <f t="shared" si="50"/>
        <v>0</v>
      </c>
      <c r="CC107" s="61">
        <f t="shared" si="50"/>
        <v>0</v>
      </c>
      <c r="CD107" s="61">
        <f t="shared" si="50"/>
        <v>0</v>
      </c>
      <c r="CE107" s="61">
        <f t="shared" si="50"/>
        <v>0</v>
      </c>
      <c r="CF107" s="61">
        <f t="shared" si="50"/>
        <v>0</v>
      </c>
      <c r="CG107" s="61">
        <f t="shared" si="54"/>
        <v>0</v>
      </c>
      <c r="CH107" s="61">
        <f t="shared" si="54"/>
        <v>0</v>
      </c>
      <c r="CI107" s="61">
        <f t="shared" si="54"/>
        <v>0</v>
      </c>
      <c r="CJ107" s="61">
        <f t="shared" si="54"/>
        <v>0</v>
      </c>
      <c r="CK107" s="61">
        <f t="shared" si="54"/>
        <v>0</v>
      </c>
      <c r="CL107" s="61">
        <f t="shared" si="54"/>
        <v>0</v>
      </c>
      <c r="CM107" s="61">
        <f t="shared" si="54"/>
        <v>0</v>
      </c>
      <c r="CN107" s="61">
        <f t="shared" si="54"/>
        <v>0</v>
      </c>
      <c r="CO107" s="61">
        <f t="shared" si="54"/>
        <v>0</v>
      </c>
      <c r="CP107" s="61">
        <f t="shared" si="54"/>
        <v>0</v>
      </c>
      <c r="CQ107" s="61">
        <f t="shared" si="54"/>
        <v>0</v>
      </c>
      <c r="CR107" s="61">
        <f t="shared" si="54"/>
        <v>4.9232511145855303E-17</v>
      </c>
      <c r="CS107" s="61">
        <f t="shared" si="54"/>
        <v>2.1992818671454199E-2</v>
      </c>
      <c r="CT107" s="61">
        <f t="shared" si="54"/>
        <v>2.82764811490126E-2</v>
      </c>
      <c r="CU107" s="61">
        <f t="shared" si="51"/>
        <v>3.59066427289048E-2</v>
      </c>
      <c r="CV107" s="61">
        <f t="shared" si="51"/>
        <v>4.4883303411130997E-2</v>
      </c>
      <c r="CW107" s="61">
        <f t="shared" si="34"/>
        <v>5.4308797127468597E-2</v>
      </c>
      <c r="CX107" s="61">
        <f t="shared" si="34"/>
        <v>6.5080789946140097E-2</v>
      </c>
      <c r="CY107" s="61">
        <f t="shared" si="34"/>
        <v>7.6301615798922806E-2</v>
      </c>
      <c r="CZ107" s="61">
        <f t="shared" si="34"/>
        <v>8.7522441651705501E-2</v>
      </c>
      <c r="DA107" s="61">
        <f t="shared" si="34"/>
        <v>9.8294434470377001E-2</v>
      </c>
      <c r="DB107" s="61">
        <f t="shared" si="34"/>
        <v>0.108617594254937</v>
      </c>
      <c r="DC107" s="61">
        <f t="shared" si="34"/>
        <v>0.118491921005386</v>
      </c>
      <c r="DD107" s="61">
        <f t="shared" si="34"/>
        <v>0.12657091561938999</v>
      </c>
      <c r="DE107" s="61">
        <f t="shared" si="34"/>
        <v>0.13375224416517101</v>
      </c>
      <c r="DF107" s="61">
        <f t="shared" si="34"/>
        <v>0</v>
      </c>
      <c r="DG107" s="61">
        <f t="shared" si="34"/>
        <v>0</v>
      </c>
      <c r="DH107" s="61">
        <f t="shared" si="34"/>
        <v>0</v>
      </c>
      <c r="DI107" s="61">
        <f t="shared" si="34"/>
        <v>0</v>
      </c>
      <c r="DJ107" s="61">
        <f t="shared" si="34"/>
        <v>0</v>
      </c>
      <c r="DK107" s="61">
        <f t="shared" si="34"/>
        <v>0</v>
      </c>
      <c r="DL107" s="61">
        <f t="shared" si="34"/>
        <v>0</v>
      </c>
      <c r="DM107" s="61">
        <f t="shared" si="55"/>
        <v>0</v>
      </c>
      <c r="DN107" s="61">
        <f t="shared" si="55"/>
        <v>0</v>
      </c>
      <c r="DO107" s="61">
        <f t="shared" si="55"/>
        <v>0</v>
      </c>
      <c r="DP107" s="61">
        <f t="shared" si="55"/>
        <v>0</v>
      </c>
      <c r="DQ107" s="61">
        <f t="shared" si="52"/>
        <v>0</v>
      </c>
      <c r="DR107" s="61">
        <f t="shared" si="52"/>
        <v>0</v>
      </c>
      <c r="DS107" s="61">
        <f t="shared" si="32"/>
        <v>0</v>
      </c>
      <c r="DT107" s="61">
        <f t="shared" si="32"/>
        <v>0</v>
      </c>
      <c r="DU107" s="61">
        <f t="shared" si="32"/>
        <v>0</v>
      </c>
      <c r="DV107" s="61">
        <f t="shared" si="32"/>
        <v>0</v>
      </c>
      <c r="DW107" s="61">
        <f t="shared" si="32"/>
        <v>0</v>
      </c>
      <c r="DX107" s="61">
        <f t="shared" si="32"/>
        <v>0</v>
      </c>
      <c r="DY107" s="61">
        <f t="shared" si="32"/>
        <v>0</v>
      </c>
      <c r="DZ107" s="61">
        <f t="shared" si="15"/>
        <v>1</v>
      </c>
    </row>
    <row r="108" spans="2:130">
      <c r="B108" s="63"/>
      <c r="C108" s="53">
        <v>2042</v>
      </c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>
        <f t="shared" si="42"/>
        <v>0</v>
      </c>
      <c r="AA108" s="64">
        <f t="shared" si="43"/>
        <v>0</v>
      </c>
      <c r="AB108" s="64">
        <f t="shared" si="44"/>
        <v>0</v>
      </c>
      <c r="AC108" s="64">
        <f t="shared" si="45"/>
        <v>0</v>
      </c>
      <c r="AD108" s="64">
        <f t="shared" si="46"/>
        <v>0</v>
      </c>
      <c r="AE108" s="64">
        <f t="shared" si="47"/>
        <v>0</v>
      </c>
      <c r="AF108" s="64">
        <f t="shared" si="48"/>
        <v>3.2640556923979602E-14</v>
      </c>
      <c r="AG108" s="64">
        <f t="shared" si="49"/>
        <v>14.538461538461499</v>
      </c>
      <c r="AH108" s="64">
        <f t="shared" si="53"/>
        <v>18.461538461538499</v>
      </c>
      <c r="AI108" s="64">
        <f t="shared" si="56"/>
        <v>23.076923076923102</v>
      </c>
      <c r="AJ108" s="64">
        <f t="shared" si="57"/>
        <v>27.923076923076898</v>
      </c>
      <c r="AK108" s="64">
        <f t="shared" si="58"/>
        <v>33.461538461538503</v>
      </c>
      <c r="AL108" s="64">
        <f t="shared" si="59"/>
        <v>39.230769230769297</v>
      </c>
      <c r="AM108" s="64">
        <f t="shared" si="60"/>
        <v>45</v>
      </c>
      <c r="AN108" s="64">
        <f t="shared" si="61"/>
        <v>50.538461538461497</v>
      </c>
      <c r="AO108" s="64">
        <f t="shared" si="62"/>
        <v>55.846153846153797</v>
      </c>
      <c r="AP108" s="64">
        <f t="shared" si="63"/>
        <v>60.923076923076898</v>
      </c>
      <c r="AQ108" s="64">
        <f t="shared" si="64"/>
        <v>65.076923076922995</v>
      </c>
      <c r="AR108" s="64">
        <f t="shared" ref="AR108:AR126" si="65">VLOOKUP($C$106,$D$3:$K$63,$A$68,0)*(B68-B67)</f>
        <v>68.769230769230703</v>
      </c>
      <c r="AS108" s="64">
        <f>VLOOKUP($C$107,$D$3:$K$63,$A$68,0)*(B67-B66)</f>
        <v>72.230769230769198</v>
      </c>
      <c r="AT108" s="64">
        <f>VLOOKUP($C$108,$D$3:$K$63,$A$68,0)*B66</f>
        <v>0</v>
      </c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54">
        <f t="shared" si="13"/>
        <v>575.07692307692298</v>
      </c>
      <c r="BP108" s="53">
        <v>2042</v>
      </c>
      <c r="BQ108" s="61">
        <f t="shared" si="50"/>
        <v>0</v>
      </c>
      <c r="BR108" s="61">
        <f t="shared" si="50"/>
        <v>0</v>
      </c>
      <c r="BS108" s="61">
        <f t="shared" si="50"/>
        <v>0</v>
      </c>
      <c r="BT108" s="61">
        <f t="shared" si="50"/>
        <v>0</v>
      </c>
      <c r="BU108" s="61">
        <f t="shared" si="50"/>
        <v>0</v>
      </c>
      <c r="BV108" s="61">
        <f t="shared" si="50"/>
        <v>0</v>
      </c>
      <c r="BW108" s="61">
        <f t="shared" si="50"/>
        <v>0</v>
      </c>
      <c r="BX108" s="61">
        <f t="shared" si="50"/>
        <v>0</v>
      </c>
      <c r="BY108" s="61">
        <f t="shared" si="50"/>
        <v>0</v>
      </c>
      <c r="BZ108" s="61">
        <f t="shared" si="50"/>
        <v>0</v>
      </c>
      <c r="CA108" s="61">
        <f t="shared" si="50"/>
        <v>0</v>
      </c>
      <c r="CB108" s="61">
        <f t="shared" si="50"/>
        <v>0</v>
      </c>
      <c r="CC108" s="61">
        <f t="shared" si="50"/>
        <v>0</v>
      </c>
      <c r="CD108" s="61">
        <f t="shared" si="50"/>
        <v>0</v>
      </c>
      <c r="CE108" s="61">
        <f t="shared" si="50"/>
        <v>0</v>
      </c>
      <c r="CF108" s="61">
        <f t="shared" si="50"/>
        <v>0</v>
      </c>
      <c r="CG108" s="61">
        <f t="shared" si="54"/>
        <v>0</v>
      </c>
      <c r="CH108" s="61">
        <f t="shared" si="54"/>
        <v>0</v>
      </c>
      <c r="CI108" s="61">
        <f t="shared" si="54"/>
        <v>0</v>
      </c>
      <c r="CJ108" s="61">
        <f t="shared" si="54"/>
        <v>0</v>
      </c>
      <c r="CK108" s="61">
        <f t="shared" si="54"/>
        <v>0</v>
      </c>
      <c r="CL108" s="61">
        <f t="shared" si="54"/>
        <v>0</v>
      </c>
      <c r="CM108" s="61">
        <f t="shared" si="54"/>
        <v>0</v>
      </c>
      <c r="CN108" s="61">
        <f t="shared" si="54"/>
        <v>0</v>
      </c>
      <c r="CO108" s="61">
        <f t="shared" si="54"/>
        <v>0</v>
      </c>
      <c r="CP108" s="61">
        <f t="shared" si="54"/>
        <v>0</v>
      </c>
      <c r="CQ108" s="61">
        <f t="shared" si="54"/>
        <v>0</v>
      </c>
      <c r="CR108" s="61">
        <f t="shared" si="54"/>
        <v>0</v>
      </c>
      <c r="CS108" s="61">
        <f t="shared" si="54"/>
        <v>5.6758592831960302E-17</v>
      </c>
      <c r="CT108" s="61">
        <f t="shared" si="54"/>
        <v>2.5280898876404501E-2</v>
      </c>
      <c r="CU108" s="61">
        <f t="shared" si="51"/>
        <v>3.2102728731942198E-2</v>
      </c>
      <c r="CV108" s="61">
        <f t="shared" si="51"/>
        <v>4.0128410914927803E-2</v>
      </c>
      <c r="CW108" s="61">
        <f t="shared" si="34"/>
        <v>4.85553772070626E-2</v>
      </c>
      <c r="CX108" s="61">
        <f t="shared" ref="CX108:DL124" si="66">AK108/$BM108</f>
        <v>5.8186195826645297E-2</v>
      </c>
      <c r="CY108" s="61">
        <f t="shared" si="66"/>
        <v>6.8218298555377296E-2</v>
      </c>
      <c r="CZ108" s="61">
        <f t="shared" si="66"/>
        <v>7.8250401284109095E-2</v>
      </c>
      <c r="DA108" s="61">
        <f t="shared" si="66"/>
        <v>8.7881219903691798E-2</v>
      </c>
      <c r="DB108" s="61">
        <f t="shared" si="66"/>
        <v>9.71107544141252E-2</v>
      </c>
      <c r="DC108" s="61">
        <f t="shared" si="66"/>
        <v>0.10593900481540899</v>
      </c>
      <c r="DD108" s="61">
        <f t="shared" si="66"/>
        <v>0.11316211878009599</v>
      </c>
      <c r="DE108" s="61">
        <f t="shared" si="66"/>
        <v>0.119582664526485</v>
      </c>
      <c r="DF108" s="61">
        <f t="shared" si="66"/>
        <v>0.12560192616372401</v>
      </c>
      <c r="DG108" s="61">
        <f t="shared" si="66"/>
        <v>0</v>
      </c>
      <c r="DH108" s="61">
        <f t="shared" si="66"/>
        <v>0</v>
      </c>
      <c r="DI108" s="61">
        <f t="shared" si="66"/>
        <v>0</v>
      </c>
      <c r="DJ108" s="61">
        <f t="shared" si="66"/>
        <v>0</v>
      </c>
      <c r="DK108" s="61">
        <f t="shared" si="66"/>
        <v>0</v>
      </c>
      <c r="DL108" s="61">
        <f t="shared" si="66"/>
        <v>0</v>
      </c>
      <c r="DM108" s="61">
        <f t="shared" si="55"/>
        <v>0</v>
      </c>
      <c r="DN108" s="61">
        <f t="shared" si="55"/>
        <v>0</v>
      </c>
      <c r="DO108" s="61">
        <f t="shared" si="55"/>
        <v>0</v>
      </c>
      <c r="DP108" s="61">
        <f t="shared" si="55"/>
        <v>0</v>
      </c>
      <c r="DQ108" s="61">
        <f t="shared" si="52"/>
        <v>0</v>
      </c>
      <c r="DR108" s="61">
        <f t="shared" si="52"/>
        <v>0</v>
      </c>
      <c r="DS108" s="61">
        <f t="shared" si="32"/>
        <v>0</v>
      </c>
      <c r="DT108" s="61">
        <f t="shared" si="32"/>
        <v>0</v>
      </c>
      <c r="DU108" s="61">
        <f t="shared" si="32"/>
        <v>0</v>
      </c>
      <c r="DV108" s="61">
        <f t="shared" si="32"/>
        <v>0</v>
      </c>
      <c r="DW108" s="61">
        <f t="shared" si="32"/>
        <v>0</v>
      </c>
      <c r="DX108" s="61">
        <f t="shared" si="32"/>
        <v>0</v>
      </c>
      <c r="DY108" s="61">
        <f t="shared" si="32"/>
        <v>0</v>
      </c>
      <c r="DZ108" s="61">
        <f t="shared" si="15"/>
        <v>1</v>
      </c>
    </row>
    <row r="109" spans="2:130">
      <c r="B109" s="63"/>
      <c r="C109" s="53">
        <v>2043</v>
      </c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>
        <f t="shared" si="43"/>
        <v>0</v>
      </c>
      <c r="AB109" s="64">
        <f t="shared" si="44"/>
        <v>0</v>
      </c>
      <c r="AC109" s="64">
        <f t="shared" si="45"/>
        <v>0</v>
      </c>
      <c r="AD109" s="64">
        <f t="shared" si="46"/>
        <v>0</v>
      </c>
      <c r="AE109" s="64">
        <f t="shared" si="47"/>
        <v>0</v>
      </c>
      <c r="AF109" s="64">
        <f t="shared" si="48"/>
        <v>0</v>
      </c>
      <c r="AG109" s="64">
        <f t="shared" si="49"/>
        <v>4.1966430330830898E-14</v>
      </c>
      <c r="AH109" s="64">
        <f t="shared" si="53"/>
        <v>18.461538461538499</v>
      </c>
      <c r="AI109" s="64">
        <f t="shared" si="56"/>
        <v>23.076923076923102</v>
      </c>
      <c r="AJ109" s="64">
        <f t="shared" si="57"/>
        <v>27.923076923076898</v>
      </c>
      <c r="AK109" s="64">
        <f t="shared" si="58"/>
        <v>33.461538461538403</v>
      </c>
      <c r="AL109" s="64">
        <f t="shared" si="59"/>
        <v>39.230769230769297</v>
      </c>
      <c r="AM109" s="64">
        <f t="shared" si="60"/>
        <v>45</v>
      </c>
      <c r="AN109" s="64">
        <f t="shared" si="61"/>
        <v>50.538461538461497</v>
      </c>
      <c r="AO109" s="64">
        <f t="shared" si="62"/>
        <v>55.846153846153797</v>
      </c>
      <c r="AP109" s="64">
        <f t="shared" si="63"/>
        <v>60.923076923076898</v>
      </c>
      <c r="AQ109" s="64">
        <f t="shared" si="64"/>
        <v>65.076923076922995</v>
      </c>
      <c r="AR109" s="64">
        <f t="shared" si="65"/>
        <v>68.769230769230703</v>
      </c>
      <c r="AS109" s="64">
        <f t="shared" ref="AS109:AS126" si="67">VLOOKUP($C$107,$D$3:$K$63,$A$68,0)*(B68-B67)</f>
        <v>72.230769230769198</v>
      </c>
      <c r="AT109" s="64">
        <f>VLOOKUP($C$108,$D$3:$K$63,$A$68,0)*(B67-B66)</f>
        <v>74.999999999999901</v>
      </c>
      <c r="AU109" s="64">
        <f>VLOOKUP($C$109,$D$3:$K$63,$A$68,0)*B66</f>
        <v>0</v>
      </c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54">
        <f t="shared" si="13"/>
        <v>635.53846153846098</v>
      </c>
      <c r="BP109" s="53">
        <v>2043</v>
      </c>
      <c r="BQ109" s="61">
        <f t="shared" si="50"/>
        <v>0</v>
      </c>
      <c r="BR109" s="61">
        <f t="shared" si="50"/>
        <v>0</v>
      </c>
      <c r="BS109" s="61">
        <f t="shared" si="50"/>
        <v>0</v>
      </c>
      <c r="BT109" s="61">
        <f t="shared" si="50"/>
        <v>0</v>
      </c>
      <c r="BU109" s="61">
        <f t="shared" si="50"/>
        <v>0</v>
      </c>
      <c r="BV109" s="61">
        <f t="shared" si="50"/>
        <v>0</v>
      </c>
      <c r="BW109" s="61">
        <f t="shared" si="50"/>
        <v>0</v>
      </c>
      <c r="BX109" s="61">
        <f t="shared" si="50"/>
        <v>0</v>
      </c>
      <c r="BY109" s="61">
        <f t="shared" si="50"/>
        <v>0</v>
      </c>
      <c r="BZ109" s="61">
        <f t="shared" si="50"/>
        <v>0</v>
      </c>
      <c r="CA109" s="61">
        <f t="shared" si="50"/>
        <v>0</v>
      </c>
      <c r="CB109" s="61">
        <f t="shared" si="50"/>
        <v>0</v>
      </c>
      <c r="CC109" s="61">
        <f t="shared" si="50"/>
        <v>0</v>
      </c>
      <c r="CD109" s="61">
        <f t="shared" si="50"/>
        <v>0</v>
      </c>
      <c r="CE109" s="61">
        <f t="shared" si="50"/>
        <v>0</v>
      </c>
      <c r="CF109" s="61">
        <f t="shared" si="50"/>
        <v>0</v>
      </c>
      <c r="CG109" s="61">
        <f t="shared" si="54"/>
        <v>0</v>
      </c>
      <c r="CH109" s="61">
        <f t="shared" si="54"/>
        <v>0</v>
      </c>
      <c r="CI109" s="61">
        <f t="shared" si="54"/>
        <v>0</v>
      </c>
      <c r="CJ109" s="61">
        <f t="shared" si="54"/>
        <v>0</v>
      </c>
      <c r="CK109" s="61">
        <f t="shared" si="54"/>
        <v>0</v>
      </c>
      <c r="CL109" s="61">
        <f t="shared" si="54"/>
        <v>0</v>
      </c>
      <c r="CM109" s="61">
        <f t="shared" si="54"/>
        <v>0</v>
      </c>
      <c r="CN109" s="61">
        <f t="shared" si="54"/>
        <v>0</v>
      </c>
      <c r="CO109" s="61">
        <f t="shared" si="54"/>
        <v>0</v>
      </c>
      <c r="CP109" s="61">
        <f t="shared" si="54"/>
        <v>0</v>
      </c>
      <c r="CQ109" s="61">
        <f t="shared" si="54"/>
        <v>0</v>
      </c>
      <c r="CR109" s="61">
        <f t="shared" si="54"/>
        <v>0</v>
      </c>
      <c r="CS109" s="61">
        <f t="shared" si="54"/>
        <v>0</v>
      </c>
      <c r="CT109" s="61">
        <f t="shared" si="54"/>
        <v>6.6032872706463596E-17</v>
      </c>
      <c r="CU109" s="61">
        <f t="shared" si="51"/>
        <v>2.90486564996369E-2</v>
      </c>
      <c r="CV109" s="61">
        <f t="shared" si="51"/>
        <v>3.63108206245462E-2</v>
      </c>
      <c r="CW109" s="61">
        <f t="shared" si="51"/>
        <v>4.3936092955700799E-2</v>
      </c>
      <c r="CX109" s="61">
        <f t="shared" si="66"/>
        <v>5.2650689905591803E-2</v>
      </c>
      <c r="CY109" s="61">
        <f t="shared" si="66"/>
        <v>6.1728395061728503E-2</v>
      </c>
      <c r="CZ109" s="61">
        <f t="shared" si="66"/>
        <v>7.0806100217865001E-2</v>
      </c>
      <c r="DA109" s="61">
        <f t="shared" si="66"/>
        <v>7.9520697167755894E-2</v>
      </c>
      <c r="DB109" s="61">
        <f t="shared" si="66"/>
        <v>8.7872185911401599E-2</v>
      </c>
      <c r="DC109" s="61">
        <f t="shared" si="66"/>
        <v>9.5860566448801698E-2</v>
      </c>
      <c r="DD109" s="61">
        <f t="shared" si="66"/>
        <v>0.10239651416122</v>
      </c>
      <c r="DE109" s="61">
        <f t="shared" si="66"/>
        <v>0.108206245461147</v>
      </c>
      <c r="DF109" s="61">
        <f t="shared" si="66"/>
        <v>0.11365286855482901</v>
      </c>
      <c r="DG109" s="61">
        <f t="shared" si="66"/>
        <v>0.118010167029775</v>
      </c>
      <c r="DH109" s="61">
        <f t="shared" si="66"/>
        <v>0</v>
      </c>
      <c r="DI109" s="61">
        <f t="shared" si="66"/>
        <v>0</v>
      </c>
      <c r="DJ109" s="61">
        <f t="shared" si="66"/>
        <v>0</v>
      </c>
      <c r="DK109" s="61">
        <f t="shared" si="66"/>
        <v>0</v>
      </c>
      <c r="DL109" s="61">
        <f t="shared" si="66"/>
        <v>0</v>
      </c>
      <c r="DM109" s="61">
        <f t="shared" si="55"/>
        <v>0</v>
      </c>
      <c r="DN109" s="61">
        <f t="shared" si="55"/>
        <v>0</v>
      </c>
      <c r="DO109" s="61">
        <f t="shared" si="55"/>
        <v>0</v>
      </c>
      <c r="DP109" s="61">
        <f t="shared" si="55"/>
        <v>0</v>
      </c>
      <c r="DQ109" s="61">
        <f t="shared" si="52"/>
        <v>0</v>
      </c>
      <c r="DR109" s="61">
        <f t="shared" si="52"/>
        <v>0</v>
      </c>
      <c r="DS109" s="61">
        <f t="shared" si="32"/>
        <v>0</v>
      </c>
      <c r="DT109" s="61">
        <f t="shared" si="32"/>
        <v>0</v>
      </c>
      <c r="DU109" s="61">
        <f t="shared" si="32"/>
        <v>0</v>
      </c>
      <c r="DV109" s="61">
        <f t="shared" si="32"/>
        <v>0</v>
      </c>
      <c r="DW109" s="61">
        <f t="shared" si="32"/>
        <v>0</v>
      </c>
      <c r="DX109" s="61">
        <f t="shared" si="32"/>
        <v>0</v>
      </c>
      <c r="DY109" s="61">
        <f t="shared" si="32"/>
        <v>0</v>
      </c>
      <c r="DZ109" s="61">
        <f t="shared" si="15"/>
        <v>1</v>
      </c>
    </row>
    <row r="110" spans="2:130">
      <c r="B110" s="63"/>
      <c r="C110" s="53">
        <v>2044</v>
      </c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>
        <f t="shared" si="44"/>
        <v>0</v>
      </c>
      <c r="AC110" s="64">
        <f t="shared" si="45"/>
        <v>0</v>
      </c>
      <c r="AD110" s="64">
        <f t="shared" si="46"/>
        <v>0</v>
      </c>
      <c r="AE110" s="64">
        <f t="shared" si="47"/>
        <v>0</v>
      </c>
      <c r="AF110" s="64">
        <f t="shared" si="48"/>
        <v>0</v>
      </c>
      <c r="AG110" s="64">
        <f t="shared" si="49"/>
        <v>0</v>
      </c>
      <c r="AH110" s="64">
        <f t="shared" si="53"/>
        <v>5.3290705182007501E-14</v>
      </c>
      <c r="AI110" s="64">
        <f t="shared" si="56"/>
        <v>23.076923076923102</v>
      </c>
      <c r="AJ110" s="64">
        <f t="shared" si="57"/>
        <v>27.923076923076898</v>
      </c>
      <c r="AK110" s="64">
        <f t="shared" si="58"/>
        <v>33.461538461538403</v>
      </c>
      <c r="AL110" s="64">
        <f t="shared" si="59"/>
        <v>39.230769230769198</v>
      </c>
      <c r="AM110" s="64">
        <f t="shared" si="60"/>
        <v>45</v>
      </c>
      <c r="AN110" s="64">
        <f t="shared" si="61"/>
        <v>50.538461538461597</v>
      </c>
      <c r="AO110" s="64">
        <f t="shared" si="62"/>
        <v>55.846153846153797</v>
      </c>
      <c r="AP110" s="64">
        <f t="shared" si="63"/>
        <v>60.923076923076898</v>
      </c>
      <c r="AQ110" s="64">
        <f t="shared" si="64"/>
        <v>65.076923076922995</v>
      </c>
      <c r="AR110" s="64">
        <f t="shared" si="65"/>
        <v>68.769230769230703</v>
      </c>
      <c r="AS110" s="64">
        <f t="shared" si="67"/>
        <v>72.230769230769198</v>
      </c>
      <c r="AT110" s="64">
        <f t="shared" ref="AT110:AT126" si="68">VLOOKUP($C$108,$D$3:$K$63,$A$68,0)*(B68-B67)</f>
        <v>74.999999999999901</v>
      </c>
      <c r="AU110" s="64">
        <f>VLOOKUP($C$109,$D$3:$K$63,$A$68,0)*(B67-B66)</f>
        <v>77.076923076922995</v>
      </c>
      <c r="AV110" s="64">
        <f>VLOOKUP($C$110,$D$3:$K$63,$A$68,0)*B66</f>
        <v>0</v>
      </c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54">
        <f t="shared" si="13"/>
        <v>694.15384615384596</v>
      </c>
      <c r="BP110" s="53">
        <v>2044</v>
      </c>
      <c r="BQ110" s="61">
        <f t="shared" si="50"/>
        <v>0</v>
      </c>
      <c r="BR110" s="61">
        <f t="shared" si="50"/>
        <v>0</v>
      </c>
      <c r="BS110" s="61">
        <f t="shared" si="50"/>
        <v>0</v>
      </c>
      <c r="BT110" s="61">
        <f t="shared" si="50"/>
        <v>0</v>
      </c>
      <c r="BU110" s="61">
        <f t="shared" si="50"/>
        <v>0</v>
      </c>
      <c r="BV110" s="61">
        <f t="shared" si="50"/>
        <v>0</v>
      </c>
      <c r="BW110" s="61">
        <f t="shared" si="50"/>
        <v>0</v>
      </c>
      <c r="BX110" s="61">
        <f t="shared" si="50"/>
        <v>0</v>
      </c>
      <c r="BY110" s="61">
        <f t="shared" si="50"/>
        <v>0</v>
      </c>
      <c r="BZ110" s="61">
        <f t="shared" si="50"/>
        <v>0</v>
      </c>
      <c r="CA110" s="61">
        <f t="shared" si="50"/>
        <v>0</v>
      </c>
      <c r="CB110" s="61">
        <f t="shared" si="50"/>
        <v>0</v>
      </c>
      <c r="CC110" s="61">
        <f t="shared" si="50"/>
        <v>0</v>
      </c>
      <c r="CD110" s="61">
        <f t="shared" si="50"/>
        <v>0</v>
      </c>
      <c r="CE110" s="61">
        <f t="shared" si="50"/>
        <v>0</v>
      </c>
      <c r="CF110" s="61">
        <f t="shared" si="50"/>
        <v>0</v>
      </c>
      <c r="CG110" s="61">
        <f t="shared" si="54"/>
        <v>0</v>
      </c>
      <c r="CH110" s="61">
        <f t="shared" si="54"/>
        <v>0</v>
      </c>
      <c r="CI110" s="61">
        <f t="shared" si="54"/>
        <v>0</v>
      </c>
      <c r="CJ110" s="61">
        <f t="shared" si="54"/>
        <v>0</v>
      </c>
      <c r="CK110" s="61">
        <f t="shared" si="54"/>
        <v>0</v>
      </c>
      <c r="CL110" s="61">
        <f t="shared" si="54"/>
        <v>0</v>
      </c>
      <c r="CM110" s="61">
        <f t="shared" si="54"/>
        <v>0</v>
      </c>
      <c r="CN110" s="61">
        <f t="shared" si="54"/>
        <v>0</v>
      </c>
      <c r="CO110" s="61">
        <f t="shared" si="54"/>
        <v>0</v>
      </c>
      <c r="CP110" s="61">
        <f t="shared" si="54"/>
        <v>0</v>
      </c>
      <c r="CQ110" s="61">
        <f t="shared" si="54"/>
        <v>0</v>
      </c>
      <c r="CR110" s="61">
        <f t="shared" si="54"/>
        <v>0</v>
      </c>
      <c r="CS110" s="61">
        <f t="shared" si="54"/>
        <v>0</v>
      </c>
      <c r="CT110" s="61">
        <f t="shared" si="54"/>
        <v>0</v>
      </c>
      <c r="CU110" s="61">
        <f t="shared" si="51"/>
        <v>7.6770741064505499E-17</v>
      </c>
      <c r="CV110" s="61">
        <f t="shared" si="51"/>
        <v>3.3244680851063899E-2</v>
      </c>
      <c r="CW110" s="61">
        <f t="shared" si="51"/>
        <v>4.0226063829787301E-2</v>
      </c>
      <c r="CX110" s="61">
        <f t="shared" si="66"/>
        <v>4.82047872340425E-2</v>
      </c>
      <c r="CY110" s="61">
        <f t="shared" si="66"/>
        <v>5.6515957446808499E-2</v>
      </c>
      <c r="CZ110" s="61">
        <f t="shared" si="66"/>
        <v>6.4827127659574504E-2</v>
      </c>
      <c r="DA110" s="61">
        <f t="shared" si="66"/>
        <v>7.2805851063829904E-2</v>
      </c>
      <c r="DB110" s="61">
        <f t="shared" si="66"/>
        <v>8.0452127659574393E-2</v>
      </c>
      <c r="DC110" s="61">
        <f t="shared" si="66"/>
        <v>8.7765957446808499E-2</v>
      </c>
      <c r="DD110" s="61">
        <f t="shared" si="66"/>
        <v>9.375E-2</v>
      </c>
      <c r="DE110" s="61">
        <f t="shared" si="66"/>
        <v>9.9069148936170207E-2</v>
      </c>
      <c r="DF110" s="61">
        <f t="shared" si="66"/>
        <v>0.10405585106383</v>
      </c>
      <c r="DG110" s="61">
        <f t="shared" si="66"/>
        <v>0.10804521276595699</v>
      </c>
      <c r="DH110" s="61">
        <f t="shared" si="66"/>
        <v>0.111037234042553</v>
      </c>
      <c r="DI110" s="61">
        <f t="shared" si="66"/>
        <v>0</v>
      </c>
      <c r="DJ110" s="61">
        <f t="shared" si="66"/>
        <v>0</v>
      </c>
      <c r="DK110" s="61">
        <f t="shared" si="66"/>
        <v>0</v>
      </c>
      <c r="DL110" s="61">
        <f t="shared" si="66"/>
        <v>0</v>
      </c>
      <c r="DM110" s="61">
        <f t="shared" si="55"/>
        <v>0</v>
      </c>
      <c r="DN110" s="61">
        <f t="shared" si="55"/>
        <v>0</v>
      </c>
      <c r="DO110" s="61">
        <f t="shared" si="55"/>
        <v>0</v>
      </c>
      <c r="DP110" s="61">
        <f t="shared" si="55"/>
        <v>0</v>
      </c>
      <c r="DQ110" s="61">
        <f t="shared" si="52"/>
        <v>0</v>
      </c>
      <c r="DR110" s="61">
        <f t="shared" si="52"/>
        <v>0</v>
      </c>
      <c r="DS110" s="61">
        <f t="shared" si="32"/>
        <v>0</v>
      </c>
      <c r="DT110" s="61">
        <f t="shared" si="32"/>
        <v>0</v>
      </c>
      <c r="DU110" s="61">
        <f t="shared" si="32"/>
        <v>0</v>
      </c>
      <c r="DV110" s="61">
        <f t="shared" si="32"/>
        <v>0</v>
      </c>
      <c r="DW110" s="61">
        <f t="shared" si="32"/>
        <v>0</v>
      </c>
      <c r="DX110" s="61">
        <f t="shared" si="32"/>
        <v>0</v>
      </c>
      <c r="DY110" s="61">
        <f t="shared" si="32"/>
        <v>0</v>
      </c>
      <c r="DZ110" s="61">
        <f t="shared" si="15"/>
        <v>1</v>
      </c>
    </row>
    <row r="111" spans="2:130">
      <c r="B111" s="63"/>
      <c r="C111" s="53">
        <v>2045</v>
      </c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>
        <f t="shared" si="45"/>
        <v>0</v>
      </c>
      <c r="AD111" s="64">
        <f t="shared" si="46"/>
        <v>0</v>
      </c>
      <c r="AE111" s="64">
        <f t="shared" si="47"/>
        <v>0</v>
      </c>
      <c r="AF111" s="64">
        <f t="shared" si="48"/>
        <v>0</v>
      </c>
      <c r="AG111" s="64">
        <f t="shared" si="49"/>
        <v>0</v>
      </c>
      <c r="AH111" s="64">
        <f t="shared" si="53"/>
        <v>0</v>
      </c>
      <c r="AI111" s="64">
        <f t="shared" si="56"/>
        <v>6.6613381477509405E-14</v>
      </c>
      <c r="AJ111" s="64">
        <f t="shared" si="57"/>
        <v>27.923076923076898</v>
      </c>
      <c r="AK111" s="64">
        <f t="shared" si="58"/>
        <v>33.461538461538503</v>
      </c>
      <c r="AL111" s="64">
        <f t="shared" si="59"/>
        <v>39.230769230769198</v>
      </c>
      <c r="AM111" s="64">
        <f t="shared" si="60"/>
        <v>45</v>
      </c>
      <c r="AN111" s="64">
        <f t="shared" si="61"/>
        <v>50.538461538461597</v>
      </c>
      <c r="AO111" s="64">
        <f t="shared" si="62"/>
        <v>55.846153846153904</v>
      </c>
      <c r="AP111" s="64">
        <f t="shared" si="63"/>
        <v>60.923076923076898</v>
      </c>
      <c r="AQ111" s="64">
        <f t="shared" si="64"/>
        <v>65.076923076922995</v>
      </c>
      <c r="AR111" s="64">
        <f t="shared" si="65"/>
        <v>68.769230769230703</v>
      </c>
      <c r="AS111" s="64">
        <f t="shared" si="67"/>
        <v>72.230769230769198</v>
      </c>
      <c r="AT111" s="64">
        <f t="shared" si="68"/>
        <v>74.999999999999901</v>
      </c>
      <c r="AU111" s="64">
        <f t="shared" ref="AU111:AU126" si="69">VLOOKUP($C$109,$D$3:$K$63,$A$68,0)*(B68-B67)</f>
        <v>77.076923076922995</v>
      </c>
      <c r="AV111" s="64">
        <f>VLOOKUP($C$110,$D$3:$K$63,$A$68,0)*(B67-B66)</f>
        <v>79.153846153846104</v>
      </c>
      <c r="AW111" s="64">
        <f>VLOOKUP($C$111,$D$3:$K$63,$A$68,0)*B66</f>
        <v>0</v>
      </c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54">
        <f t="shared" si="13"/>
        <v>750.23076923076906</v>
      </c>
      <c r="BP111" s="53">
        <v>2045</v>
      </c>
      <c r="BQ111" s="61">
        <f t="shared" si="50"/>
        <v>0</v>
      </c>
      <c r="BR111" s="61">
        <f t="shared" si="50"/>
        <v>0</v>
      </c>
      <c r="BS111" s="61">
        <f t="shared" si="50"/>
        <v>0</v>
      </c>
      <c r="BT111" s="61">
        <f t="shared" si="50"/>
        <v>0</v>
      </c>
      <c r="BU111" s="61">
        <f t="shared" si="50"/>
        <v>0</v>
      </c>
      <c r="BV111" s="61">
        <f t="shared" si="50"/>
        <v>0</v>
      </c>
      <c r="BW111" s="61">
        <f t="shared" si="50"/>
        <v>0</v>
      </c>
      <c r="BX111" s="61">
        <f t="shared" si="50"/>
        <v>0</v>
      </c>
      <c r="BY111" s="61">
        <f t="shared" si="50"/>
        <v>0</v>
      </c>
      <c r="BZ111" s="61">
        <f t="shared" si="50"/>
        <v>0</v>
      </c>
      <c r="CA111" s="61">
        <f t="shared" si="50"/>
        <v>0</v>
      </c>
      <c r="CB111" s="61">
        <f t="shared" si="50"/>
        <v>0</v>
      </c>
      <c r="CC111" s="61">
        <f t="shared" si="50"/>
        <v>0</v>
      </c>
      <c r="CD111" s="61">
        <f t="shared" si="50"/>
        <v>0</v>
      </c>
      <c r="CE111" s="61">
        <f t="shared" si="50"/>
        <v>0</v>
      </c>
      <c r="CF111" s="61">
        <f t="shared" si="50"/>
        <v>0</v>
      </c>
      <c r="CG111" s="61">
        <f t="shared" si="54"/>
        <v>0</v>
      </c>
      <c r="CH111" s="61">
        <f t="shared" si="54"/>
        <v>0</v>
      </c>
      <c r="CI111" s="61">
        <f t="shared" si="54"/>
        <v>0</v>
      </c>
      <c r="CJ111" s="61">
        <f t="shared" si="54"/>
        <v>0</v>
      </c>
      <c r="CK111" s="61">
        <f t="shared" si="54"/>
        <v>0</v>
      </c>
      <c r="CL111" s="61">
        <f t="shared" si="54"/>
        <v>0</v>
      </c>
      <c r="CM111" s="61">
        <f t="shared" si="54"/>
        <v>0</v>
      </c>
      <c r="CN111" s="61">
        <f t="shared" si="54"/>
        <v>0</v>
      </c>
      <c r="CO111" s="61">
        <f t="shared" si="54"/>
        <v>0</v>
      </c>
      <c r="CP111" s="61">
        <f t="shared" si="54"/>
        <v>0</v>
      </c>
      <c r="CQ111" s="61">
        <f t="shared" si="54"/>
        <v>0</v>
      </c>
      <c r="CR111" s="61">
        <f t="shared" si="54"/>
        <v>0</v>
      </c>
      <c r="CS111" s="61">
        <f t="shared" si="54"/>
        <v>0</v>
      </c>
      <c r="CT111" s="61">
        <f t="shared" si="54"/>
        <v>0</v>
      </c>
      <c r="CU111" s="61">
        <f t="shared" si="51"/>
        <v>0</v>
      </c>
      <c r="CV111" s="61">
        <f t="shared" si="51"/>
        <v>8.8790521809455804E-17</v>
      </c>
      <c r="CW111" s="61">
        <f t="shared" si="51"/>
        <v>3.7219317133189801E-2</v>
      </c>
      <c r="CX111" s="61">
        <f t="shared" si="66"/>
        <v>4.4601661027376199E-2</v>
      </c>
      <c r="CY111" s="61">
        <f t="shared" si="66"/>
        <v>5.2291602583820297E-2</v>
      </c>
      <c r="CZ111" s="61">
        <f t="shared" si="66"/>
        <v>5.9981544140264499E-2</v>
      </c>
      <c r="DA111" s="61">
        <f t="shared" si="66"/>
        <v>6.7363888034450994E-2</v>
      </c>
      <c r="DB111" s="61">
        <f t="shared" si="66"/>
        <v>7.4438634266379602E-2</v>
      </c>
      <c r="DC111" s="61">
        <f t="shared" si="66"/>
        <v>8.12057828360504E-2</v>
      </c>
      <c r="DD111" s="61">
        <f t="shared" si="66"/>
        <v>8.6742540756690203E-2</v>
      </c>
      <c r="DE111" s="61">
        <f t="shared" si="66"/>
        <v>9.1664103352814497E-2</v>
      </c>
      <c r="DF111" s="61">
        <f t="shared" si="66"/>
        <v>9.6278068286681007E-2</v>
      </c>
      <c r="DG111" s="61">
        <f t="shared" si="66"/>
        <v>9.9969240233774195E-2</v>
      </c>
      <c r="DH111" s="61">
        <f t="shared" si="66"/>
        <v>0.10273761919409399</v>
      </c>
      <c r="DI111" s="61">
        <f t="shared" si="66"/>
        <v>0.105505998154414</v>
      </c>
      <c r="DJ111" s="61">
        <f t="shared" si="66"/>
        <v>0</v>
      </c>
      <c r="DK111" s="61">
        <f t="shared" si="66"/>
        <v>0</v>
      </c>
      <c r="DL111" s="61">
        <f t="shared" si="66"/>
        <v>0</v>
      </c>
      <c r="DM111" s="61">
        <f t="shared" si="55"/>
        <v>0</v>
      </c>
      <c r="DN111" s="61">
        <f t="shared" si="55"/>
        <v>0</v>
      </c>
      <c r="DO111" s="61">
        <f t="shared" si="55"/>
        <v>0</v>
      </c>
      <c r="DP111" s="61">
        <f t="shared" si="55"/>
        <v>0</v>
      </c>
      <c r="DQ111" s="61">
        <f t="shared" si="52"/>
        <v>0</v>
      </c>
      <c r="DR111" s="61">
        <f t="shared" si="52"/>
        <v>0</v>
      </c>
      <c r="DS111" s="61">
        <f t="shared" si="32"/>
        <v>0</v>
      </c>
      <c r="DT111" s="61">
        <f t="shared" si="32"/>
        <v>0</v>
      </c>
      <c r="DU111" s="61">
        <f t="shared" si="32"/>
        <v>0</v>
      </c>
      <c r="DV111" s="61">
        <f t="shared" si="32"/>
        <v>0</v>
      </c>
      <c r="DW111" s="61">
        <f t="shared" si="32"/>
        <v>0</v>
      </c>
      <c r="DX111" s="61">
        <f t="shared" si="32"/>
        <v>0</v>
      </c>
      <c r="DY111" s="61">
        <f t="shared" si="32"/>
        <v>0</v>
      </c>
      <c r="DZ111" s="61">
        <f t="shared" si="15"/>
        <v>1</v>
      </c>
    </row>
    <row r="112" spans="2:130">
      <c r="B112" s="63"/>
      <c r="C112" s="53">
        <v>2046</v>
      </c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>
        <f t="shared" si="46"/>
        <v>0</v>
      </c>
      <c r="AE112" s="64">
        <f t="shared" si="47"/>
        <v>0</v>
      </c>
      <c r="AF112" s="64">
        <f t="shared" si="48"/>
        <v>0</v>
      </c>
      <c r="AG112" s="64">
        <f t="shared" si="49"/>
        <v>0</v>
      </c>
      <c r="AH112" s="64">
        <f t="shared" si="53"/>
        <v>0</v>
      </c>
      <c r="AI112" s="64">
        <f t="shared" si="56"/>
        <v>0</v>
      </c>
      <c r="AJ112" s="64">
        <f t="shared" si="57"/>
        <v>8.0602191587786403E-14</v>
      </c>
      <c r="AK112" s="64">
        <f t="shared" si="58"/>
        <v>33.461538461538503</v>
      </c>
      <c r="AL112" s="64">
        <f t="shared" si="59"/>
        <v>39.230769230769297</v>
      </c>
      <c r="AM112" s="64">
        <f t="shared" si="60"/>
        <v>45</v>
      </c>
      <c r="AN112" s="64">
        <f t="shared" si="61"/>
        <v>50.538461538461497</v>
      </c>
      <c r="AO112" s="64">
        <f t="shared" si="62"/>
        <v>55.846153846153904</v>
      </c>
      <c r="AP112" s="64">
        <f t="shared" si="63"/>
        <v>60.923076923076998</v>
      </c>
      <c r="AQ112" s="64">
        <f t="shared" si="64"/>
        <v>65.076923076922995</v>
      </c>
      <c r="AR112" s="64">
        <f t="shared" si="65"/>
        <v>68.769230769230703</v>
      </c>
      <c r="AS112" s="64">
        <f t="shared" si="67"/>
        <v>72.230769230769198</v>
      </c>
      <c r="AT112" s="64">
        <f t="shared" si="68"/>
        <v>74.999999999999901</v>
      </c>
      <c r="AU112" s="64">
        <f t="shared" si="69"/>
        <v>77.076923076922995</v>
      </c>
      <c r="AV112" s="64">
        <f t="shared" ref="AV112:AV126" si="70">VLOOKUP($C$110,$D$3:$K$63,$A$68,0)*(B68-B67)</f>
        <v>79.153846153846104</v>
      </c>
      <c r="AW112" s="64">
        <f>VLOOKUP($C$111,$D$3:$K$63,$A$68,0)*(B67-B66)</f>
        <v>80.769230769230703</v>
      </c>
      <c r="AX112" s="64">
        <f>VLOOKUP($C$112,$D$3:$K$63,$A$68,0)*B66</f>
        <v>0</v>
      </c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54">
        <f t="shared" si="13"/>
        <v>803.07692307692298</v>
      </c>
      <c r="BP112" s="53">
        <v>2046</v>
      </c>
      <c r="BQ112" s="61">
        <f t="shared" si="50"/>
        <v>0</v>
      </c>
      <c r="BR112" s="61">
        <f t="shared" si="50"/>
        <v>0</v>
      </c>
      <c r="BS112" s="61">
        <f t="shared" si="50"/>
        <v>0</v>
      </c>
      <c r="BT112" s="61">
        <f t="shared" si="50"/>
        <v>0</v>
      </c>
      <c r="BU112" s="61">
        <f t="shared" si="50"/>
        <v>0</v>
      </c>
      <c r="BV112" s="61">
        <f t="shared" si="50"/>
        <v>0</v>
      </c>
      <c r="BW112" s="61">
        <f t="shared" si="50"/>
        <v>0</v>
      </c>
      <c r="BX112" s="61">
        <f t="shared" si="50"/>
        <v>0</v>
      </c>
      <c r="BY112" s="61">
        <f t="shared" si="50"/>
        <v>0</v>
      </c>
      <c r="BZ112" s="61">
        <f t="shared" si="50"/>
        <v>0</v>
      </c>
      <c r="CA112" s="61">
        <f t="shared" si="50"/>
        <v>0</v>
      </c>
      <c r="CB112" s="61">
        <f t="shared" si="50"/>
        <v>0</v>
      </c>
      <c r="CC112" s="61">
        <f t="shared" si="50"/>
        <v>0</v>
      </c>
      <c r="CD112" s="61">
        <f t="shared" si="50"/>
        <v>0</v>
      </c>
      <c r="CE112" s="61">
        <f t="shared" si="50"/>
        <v>0</v>
      </c>
      <c r="CF112" s="61">
        <f t="shared" ref="CF112:CI126" si="71">S112/$BM112</f>
        <v>0</v>
      </c>
      <c r="CG112" s="61">
        <f t="shared" si="54"/>
        <v>0</v>
      </c>
      <c r="CH112" s="61">
        <f t="shared" si="54"/>
        <v>0</v>
      </c>
      <c r="CI112" s="61">
        <f t="shared" si="54"/>
        <v>0</v>
      </c>
      <c r="CJ112" s="61">
        <f t="shared" si="54"/>
        <v>0</v>
      </c>
      <c r="CK112" s="61">
        <f t="shared" si="54"/>
        <v>0</v>
      </c>
      <c r="CL112" s="61">
        <f t="shared" si="54"/>
        <v>0</v>
      </c>
      <c r="CM112" s="61">
        <f t="shared" si="54"/>
        <v>0</v>
      </c>
      <c r="CN112" s="61">
        <f t="shared" si="54"/>
        <v>0</v>
      </c>
      <c r="CO112" s="61">
        <f t="shared" si="54"/>
        <v>0</v>
      </c>
      <c r="CP112" s="61">
        <f t="shared" si="54"/>
        <v>0</v>
      </c>
      <c r="CQ112" s="61">
        <f t="shared" si="54"/>
        <v>0</v>
      </c>
      <c r="CR112" s="61">
        <f t="shared" si="54"/>
        <v>0</v>
      </c>
      <c r="CS112" s="61">
        <f t="shared" si="54"/>
        <v>0</v>
      </c>
      <c r="CT112" s="61">
        <f t="shared" si="54"/>
        <v>0</v>
      </c>
      <c r="CU112" s="61">
        <f t="shared" si="51"/>
        <v>0</v>
      </c>
      <c r="CV112" s="61">
        <f t="shared" si="51"/>
        <v>0</v>
      </c>
      <c r="CW112" s="61">
        <f t="shared" si="51"/>
        <v>1.00366713662952E-16</v>
      </c>
      <c r="CX112" s="61">
        <f t="shared" si="66"/>
        <v>4.1666666666666699E-2</v>
      </c>
      <c r="CY112" s="61">
        <f t="shared" si="66"/>
        <v>4.8850574712643702E-2</v>
      </c>
      <c r="CZ112" s="61">
        <f t="shared" si="66"/>
        <v>5.6034482758620698E-2</v>
      </c>
      <c r="DA112" s="61">
        <f t="shared" si="66"/>
        <v>6.2931034482758594E-2</v>
      </c>
      <c r="DB112" s="61">
        <f t="shared" si="66"/>
        <v>6.9540229885057495E-2</v>
      </c>
      <c r="DC112" s="61">
        <f t="shared" si="66"/>
        <v>7.5862068965517296E-2</v>
      </c>
      <c r="DD112" s="61">
        <f t="shared" si="66"/>
        <v>8.1034482758620699E-2</v>
      </c>
      <c r="DE112" s="61">
        <f t="shared" si="66"/>
        <v>8.5632183908045903E-2</v>
      </c>
      <c r="DF112" s="61">
        <f t="shared" si="66"/>
        <v>8.9942528735632105E-2</v>
      </c>
      <c r="DG112" s="61">
        <f t="shared" si="66"/>
        <v>9.3390804597701105E-2</v>
      </c>
      <c r="DH112" s="61">
        <f t="shared" si="66"/>
        <v>9.5977011494252806E-2</v>
      </c>
      <c r="DI112" s="61">
        <f t="shared" si="66"/>
        <v>9.8563218390804605E-2</v>
      </c>
      <c r="DJ112" s="61">
        <f t="shared" si="66"/>
        <v>0.100574712643678</v>
      </c>
      <c r="DK112" s="61">
        <f t="shared" si="66"/>
        <v>0</v>
      </c>
      <c r="DL112" s="61">
        <f t="shared" si="66"/>
        <v>0</v>
      </c>
      <c r="DM112" s="61">
        <f t="shared" si="55"/>
        <v>0</v>
      </c>
      <c r="DN112" s="61">
        <f t="shared" si="55"/>
        <v>0</v>
      </c>
      <c r="DO112" s="61">
        <f t="shared" si="55"/>
        <v>0</v>
      </c>
      <c r="DP112" s="61">
        <f t="shared" si="55"/>
        <v>0</v>
      </c>
      <c r="DQ112" s="61">
        <f t="shared" si="52"/>
        <v>0</v>
      </c>
      <c r="DR112" s="61">
        <f t="shared" si="52"/>
        <v>0</v>
      </c>
      <c r="DS112" s="61">
        <f t="shared" si="32"/>
        <v>0</v>
      </c>
      <c r="DT112" s="61">
        <f t="shared" si="32"/>
        <v>0</v>
      </c>
      <c r="DU112" s="61">
        <f t="shared" si="32"/>
        <v>0</v>
      </c>
      <c r="DV112" s="61">
        <f t="shared" si="32"/>
        <v>0</v>
      </c>
      <c r="DW112" s="61">
        <f t="shared" si="32"/>
        <v>0</v>
      </c>
      <c r="DX112" s="61">
        <f t="shared" si="32"/>
        <v>0</v>
      </c>
      <c r="DY112" s="61">
        <f t="shared" si="32"/>
        <v>0</v>
      </c>
      <c r="DZ112" s="61">
        <f t="shared" si="15"/>
        <v>1</v>
      </c>
    </row>
    <row r="113" spans="2:130">
      <c r="B113" s="63"/>
      <c r="C113" s="53">
        <v>2047</v>
      </c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>
        <f t="shared" si="47"/>
        <v>0</v>
      </c>
      <c r="AF113" s="64">
        <f t="shared" si="48"/>
        <v>0</v>
      </c>
      <c r="AG113" s="64">
        <f t="shared" si="49"/>
        <v>0</v>
      </c>
      <c r="AH113" s="64">
        <f t="shared" si="53"/>
        <v>0</v>
      </c>
      <c r="AI113" s="64">
        <f t="shared" si="56"/>
        <v>0</v>
      </c>
      <c r="AJ113" s="64">
        <f t="shared" si="57"/>
        <v>0</v>
      </c>
      <c r="AK113" s="64">
        <f t="shared" si="58"/>
        <v>9.6589403142388594E-14</v>
      </c>
      <c r="AL113" s="64">
        <f t="shared" si="59"/>
        <v>39.230769230769297</v>
      </c>
      <c r="AM113" s="64">
        <f t="shared" si="60"/>
        <v>45</v>
      </c>
      <c r="AN113" s="64">
        <f t="shared" si="61"/>
        <v>50.538461538461497</v>
      </c>
      <c r="AO113" s="64">
        <f t="shared" si="62"/>
        <v>55.846153846153797</v>
      </c>
      <c r="AP113" s="64">
        <f t="shared" si="63"/>
        <v>60.923076923076998</v>
      </c>
      <c r="AQ113" s="64">
        <f t="shared" si="64"/>
        <v>65.076923076923094</v>
      </c>
      <c r="AR113" s="64">
        <f t="shared" si="65"/>
        <v>68.769230769230703</v>
      </c>
      <c r="AS113" s="64">
        <f t="shared" si="67"/>
        <v>72.230769230769198</v>
      </c>
      <c r="AT113" s="64">
        <f t="shared" si="68"/>
        <v>74.999999999999901</v>
      </c>
      <c r="AU113" s="64">
        <f t="shared" si="69"/>
        <v>77.076923076922995</v>
      </c>
      <c r="AV113" s="64">
        <f t="shared" si="70"/>
        <v>79.153846153846104</v>
      </c>
      <c r="AW113" s="64">
        <f t="shared" ref="AW113:AW126" si="72">VLOOKUP($C$111,$D$3:$K$63,$A$68,0)*(B68-B67)</f>
        <v>80.769230769230703</v>
      </c>
      <c r="AX113" s="64">
        <f>VLOOKUP($C$112,$D$3:$K$63,$A$68,0)*(B67-B66)</f>
        <v>82.384615384615302</v>
      </c>
      <c r="AY113" s="64">
        <f>VLOOKUP($C$113,$D$3:$K$63,$A$68,0)*B66</f>
        <v>0</v>
      </c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54">
        <f t="shared" si="13"/>
        <v>852</v>
      </c>
      <c r="BP113" s="53">
        <v>2047</v>
      </c>
      <c r="BQ113" s="61">
        <f t="shared" ref="BQ113:CE126" si="73">D113/$BM113</f>
        <v>0</v>
      </c>
      <c r="BR113" s="61">
        <f t="shared" si="73"/>
        <v>0</v>
      </c>
      <c r="BS113" s="61">
        <f t="shared" si="73"/>
        <v>0</v>
      </c>
      <c r="BT113" s="61">
        <f t="shared" si="73"/>
        <v>0</v>
      </c>
      <c r="BU113" s="61">
        <f t="shared" si="73"/>
        <v>0</v>
      </c>
      <c r="BV113" s="61">
        <f t="shared" si="73"/>
        <v>0</v>
      </c>
      <c r="BW113" s="61">
        <f t="shared" si="73"/>
        <v>0</v>
      </c>
      <c r="BX113" s="61">
        <f t="shared" si="73"/>
        <v>0</v>
      </c>
      <c r="BY113" s="61">
        <f t="shared" si="73"/>
        <v>0</v>
      </c>
      <c r="BZ113" s="61">
        <f t="shared" si="73"/>
        <v>0</v>
      </c>
      <c r="CA113" s="61">
        <f t="shared" si="73"/>
        <v>0</v>
      </c>
      <c r="CB113" s="61">
        <f t="shared" si="73"/>
        <v>0</v>
      </c>
      <c r="CC113" s="61">
        <f t="shared" si="73"/>
        <v>0</v>
      </c>
      <c r="CD113" s="61">
        <f t="shared" si="73"/>
        <v>0</v>
      </c>
      <c r="CE113" s="61">
        <f t="shared" si="73"/>
        <v>0</v>
      </c>
      <c r="CF113" s="61">
        <f t="shared" si="71"/>
        <v>0</v>
      </c>
      <c r="CG113" s="61">
        <f t="shared" si="54"/>
        <v>0</v>
      </c>
      <c r="CH113" s="61">
        <f t="shared" si="54"/>
        <v>0</v>
      </c>
      <c r="CI113" s="61">
        <f t="shared" si="54"/>
        <v>0</v>
      </c>
      <c r="CJ113" s="61">
        <f t="shared" si="54"/>
        <v>0</v>
      </c>
      <c r="CK113" s="61">
        <f t="shared" si="54"/>
        <v>0</v>
      </c>
      <c r="CL113" s="61">
        <f t="shared" si="54"/>
        <v>0</v>
      </c>
      <c r="CM113" s="61">
        <f t="shared" si="54"/>
        <v>0</v>
      </c>
      <c r="CN113" s="61">
        <f t="shared" si="54"/>
        <v>0</v>
      </c>
      <c r="CO113" s="61">
        <f t="shared" si="54"/>
        <v>0</v>
      </c>
      <c r="CP113" s="61">
        <f t="shared" si="54"/>
        <v>0</v>
      </c>
      <c r="CQ113" s="61">
        <f t="shared" si="54"/>
        <v>0</v>
      </c>
      <c r="CR113" s="61">
        <f t="shared" si="54"/>
        <v>0</v>
      </c>
      <c r="CS113" s="61">
        <f t="shared" si="54"/>
        <v>0</v>
      </c>
      <c r="CT113" s="61">
        <f t="shared" si="54"/>
        <v>0</v>
      </c>
      <c r="CU113" s="61">
        <f t="shared" si="51"/>
        <v>0</v>
      </c>
      <c r="CV113" s="61">
        <f t="shared" si="51"/>
        <v>0</v>
      </c>
      <c r="CW113" s="61">
        <f t="shared" si="51"/>
        <v>0</v>
      </c>
      <c r="CX113" s="61">
        <f t="shared" si="66"/>
        <v>1.1336784406383601E-16</v>
      </c>
      <c r="CY113" s="61">
        <f t="shared" si="66"/>
        <v>4.6045503791982703E-2</v>
      </c>
      <c r="CZ113" s="61">
        <f t="shared" si="66"/>
        <v>5.28169014084508E-2</v>
      </c>
      <c r="DA113" s="61">
        <f t="shared" si="66"/>
        <v>5.9317443120260001E-2</v>
      </c>
      <c r="DB113" s="61">
        <f t="shared" si="66"/>
        <v>6.5547128927410603E-2</v>
      </c>
      <c r="DC113" s="61">
        <f t="shared" si="66"/>
        <v>7.1505958829902599E-2</v>
      </c>
      <c r="DD113" s="61">
        <f t="shared" si="66"/>
        <v>7.6381365113759606E-2</v>
      </c>
      <c r="DE113" s="61">
        <f t="shared" si="66"/>
        <v>8.0715059588298999E-2</v>
      </c>
      <c r="DF113" s="61">
        <f t="shared" si="66"/>
        <v>8.4777898158179807E-2</v>
      </c>
      <c r="DG113" s="61">
        <f t="shared" si="66"/>
        <v>8.8028169014084501E-2</v>
      </c>
      <c r="DH113" s="61">
        <f t="shared" si="66"/>
        <v>9.0465872156012997E-2</v>
      </c>
      <c r="DI113" s="61">
        <f t="shared" si="66"/>
        <v>9.2903575297941507E-2</v>
      </c>
      <c r="DJ113" s="61">
        <f t="shared" si="66"/>
        <v>9.4799566630552501E-2</v>
      </c>
      <c r="DK113" s="61">
        <f t="shared" si="66"/>
        <v>9.6695557963163606E-2</v>
      </c>
      <c r="DL113" s="61">
        <f t="shared" si="66"/>
        <v>0</v>
      </c>
      <c r="DM113" s="61">
        <f t="shared" si="55"/>
        <v>0</v>
      </c>
      <c r="DN113" s="61">
        <f t="shared" si="55"/>
        <v>0</v>
      </c>
      <c r="DO113" s="61">
        <f t="shared" si="55"/>
        <v>0</v>
      </c>
      <c r="DP113" s="61">
        <f t="shared" si="55"/>
        <v>0</v>
      </c>
      <c r="DQ113" s="61">
        <f t="shared" si="52"/>
        <v>0</v>
      </c>
      <c r="DR113" s="61">
        <f t="shared" si="52"/>
        <v>0</v>
      </c>
      <c r="DS113" s="61">
        <f t="shared" si="32"/>
        <v>0</v>
      </c>
      <c r="DT113" s="61">
        <f t="shared" si="32"/>
        <v>0</v>
      </c>
      <c r="DU113" s="61">
        <f t="shared" si="32"/>
        <v>0</v>
      </c>
      <c r="DV113" s="61">
        <f t="shared" si="32"/>
        <v>0</v>
      </c>
      <c r="DW113" s="61">
        <f t="shared" si="32"/>
        <v>0</v>
      </c>
      <c r="DX113" s="61">
        <f t="shared" si="32"/>
        <v>0</v>
      </c>
      <c r="DY113" s="61">
        <f t="shared" si="32"/>
        <v>0</v>
      </c>
      <c r="DZ113" s="61">
        <f t="shared" si="15"/>
        <v>1</v>
      </c>
    </row>
    <row r="114" spans="2:130">
      <c r="B114" s="63"/>
      <c r="C114" s="53">
        <v>2048</v>
      </c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>
        <f t="shared" si="48"/>
        <v>0</v>
      </c>
      <c r="AG114" s="64">
        <f t="shared" si="49"/>
        <v>0</v>
      </c>
      <c r="AH114" s="64">
        <f t="shared" si="53"/>
        <v>0</v>
      </c>
      <c r="AI114" s="64">
        <f t="shared" si="56"/>
        <v>0</v>
      </c>
      <c r="AJ114" s="64">
        <f t="shared" si="57"/>
        <v>0</v>
      </c>
      <c r="AK114" s="64">
        <f t="shared" si="58"/>
        <v>0</v>
      </c>
      <c r="AL114" s="64">
        <f t="shared" si="59"/>
        <v>1.13242748511766E-13</v>
      </c>
      <c r="AM114" s="64">
        <f t="shared" si="60"/>
        <v>45</v>
      </c>
      <c r="AN114" s="64">
        <f t="shared" si="61"/>
        <v>50.538461538461597</v>
      </c>
      <c r="AO114" s="64">
        <f t="shared" si="62"/>
        <v>55.846153846153797</v>
      </c>
      <c r="AP114" s="64">
        <f t="shared" si="63"/>
        <v>60.923076923076898</v>
      </c>
      <c r="AQ114" s="64">
        <f t="shared" si="64"/>
        <v>65.076923076923094</v>
      </c>
      <c r="AR114" s="64">
        <f t="shared" si="65"/>
        <v>68.769230769230802</v>
      </c>
      <c r="AS114" s="64">
        <f t="shared" si="67"/>
        <v>72.230769230769198</v>
      </c>
      <c r="AT114" s="64">
        <f t="shared" si="68"/>
        <v>74.999999999999901</v>
      </c>
      <c r="AU114" s="64">
        <f t="shared" si="69"/>
        <v>77.076923076922995</v>
      </c>
      <c r="AV114" s="64">
        <f t="shared" si="70"/>
        <v>79.153846153846104</v>
      </c>
      <c r="AW114" s="64">
        <f t="shared" si="72"/>
        <v>80.769230769230703</v>
      </c>
      <c r="AX114" s="64">
        <f t="shared" ref="AX114:AX126" si="74">VLOOKUP($C$112,$D$3:$K$63,$A$68,0)*(B68-B67)</f>
        <v>82.384615384615302</v>
      </c>
      <c r="AY114" s="64">
        <f>VLOOKUP($C$113,$D$3:$K$63,$A$68,0)*(B67-B66)</f>
        <v>83.538461538461505</v>
      </c>
      <c r="AZ114" s="64">
        <f>VLOOKUP($C$114,$D$3:$K$63,$A$68,0)*B66</f>
        <v>0</v>
      </c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54">
        <f t="shared" si="13"/>
        <v>896.30769230769204</v>
      </c>
      <c r="BP114" s="53">
        <v>2048</v>
      </c>
      <c r="BQ114" s="61">
        <f t="shared" si="73"/>
        <v>0</v>
      </c>
      <c r="BR114" s="61">
        <f t="shared" si="73"/>
        <v>0</v>
      </c>
      <c r="BS114" s="61">
        <f t="shared" si="73"/>
        <v>0</v>
      </c>
      <c r="BT114" s="61">
        <f t="shared" si="73"/>
        <v>0</v>
      </c>
      <c r="BU114" s="61">
        <f t="shared" si="73"/>
        <v>0</v>
      </c>
      <c r="BV114" s="61">
        <f t="shared" si="73"/>
        <v>0</v>
      </c>
      <c r="BW114" s="61">
        <f t="shared" si="73"/>
        <v>0</v>
      </c>
      <c r="BX114" s="61">
        <f t="shared" si="73"/>
        <v>0</v>
      </c>
      <c r="BY114" s="61">
        <f t="shared" si="73"/>
        <v>0</v>
      </c>
      <c r="BZ114" s="61">
        <f t="shared" si="73"/>
        <v>0</v>
      </c>
      <c r="CA114" s="61">
        <f t="shared" si="73"/>
        <v>0</v>
      </c>
      <c r="CB114" s="61">
        <f t="shared" si="73"/>
        <v>0</v>
      </c>
      <c r="CC114" s="61">
        <f t="shared" si="73"/>
        <v>0</v>
      </c>
      <c r="CD114" s="61">
        <f t="shared" si="73"/>
        <v>0</v>
      </c>
      <c r="CE114" s="61">
        <f t="shared" si="73"/>
        <v>0</v>
      </c>
      <c r="CF114" s="61">
        <f t="shared" si="71"/>
        <v>0</v>
      </c>
      <c r="CG114" s="61">
        <f t="shared" si="54"/>
        <v>0</v>
      </c>
      <c r="CH114" s="61">
        <f t="shared" si="54"/>
        <v>0</v>
      </c>
      <c r="CI114" s="61">
        <f t="shared" si="54"/>
        <v>0</v>
      </c>
      <c r="CJ114" s="61">
        <f t="shared" si="54"/>
        <v>0</v>
      </c>
      <c r="CK114" s="61">
        <f t="shared" si="54"/>
        <v>0</v>
      </c>
      <c r="CL114" s="61">
        <f t="shared" si="54"/>
        <v>0</v>
      </c>
      <c r="CM114" s="61">
        <f t="shared" si="54"/>
        <v>0</v>
      </c>
      <c r="CN114" s="61">
        <f t="shared" si="54"/>
        <v>0</v>
      </c>
      <c r="CO114" s="61">
        <f t="shared" si="54"/>
        <v>0</v>
      </c>
      <c r="CP114" s="61">
        <f t="shared" si="54"/>
        <v>0</v>
      </c>
      <c r="CQ114" s="61">
        <f t="shared" si="54"/>
        <v>0</v>
      </c>
      <c r="CR114" s="61">
        <f t="shared" si="54"/>
        <v>0</v>
      </c>
      <c r="CS114" s="61">
        <f t="shared" si="54"/>
        <v>0</v>
      </c>
      <c r="CT114" s="61">
        <f t="shared" si="54"/>
        <v>0</v>
      </c>
      <c r="CU114" s="61">
        <f t="shared" si="51"/>
        <v>0</v>
      </c>
      <c r="CV114" s="61">
        <f t="shared" si="51"/>
        <v>0</v>
      </c>
      <c r="CW114" s="61">
        <f t="shared" si="51"/>
        <v>0</v>
      </c>
      <c r="CX114" s="61">
        <f t="shared" si="66"/>
        <v>0</v>
      </c>
      <c r="CY114" s="61">
        <f t="shared" si="66"/>
        <v>1.2634360887855799E-16</v>
      </c>
      <c r="CZ114" s="61">
        <f t="shared" si="66"/>
        <v>5.0205973223480999E-2</v>
      </c>
      <c r="DA114" s="61">
        <f t="shared" si="66"/>
        <v>5.6385169927909401E-2</v>
      </c>
      <c r="DB114" s="61">
        <f t="shared" si="66"/>
        <v>6.2306900102986597E-2</v>
      </c>
      <c r="DC114" s="61">
        <f t="shared" si="66"/>
        <v>6.7971163748712607E-2</v>
      </c>
      <c r="DD114" s="61">
        <f t="shared" si="66"/>
        <v>7.2605561277034103E-2</v>
      </c>
      <c r="DE114" s="61">
        <f t="shared" si="66"/>
        <v>7.6725025746653006E-2</v>
      </c>
      <c r="DF114" s="61">
        <f t="shared" si="66"/>
        <v>8.0587023686920695E-2</v>
      </c>
      <c r="DG114" s="61">
        <f t="shared" si="66"/>
        <v>8.3676622039134896E-2</v>
      </c>
      <c r="DH114" s="61">
        <f t="shared" si="66"/>
        <v>8.5993820803295498E-2</v>
      </c>
      <c r="DI114" s="61">
        <f t="shared" si="66"/>
        <v>8.8311019567456198E-2</v>
      </c>
      <c r="DJ114" s="61">
        <f t="shared" si="66"/>
        <v>9.0113285272914498E-2</v>
      </c>
      <c r="DK114" s="61">
        <f t="shared" si="66"/>
        <v>9.1915550978372798E-2</v>
      </c>
      <c r="DL114" s="61">
        <f t="shared" si="66"/>
        <v>9.3202883625128699E-2</v>
      </c>
      <c r="DM114" s="61">
        <f t="shared" si="55"/>
        <v>0</v>
      </c>
      <c r="DN114" s="61">
        <f t="shared" si="55"/>
        <v>0</v>
      </c>
      <c r="DO114" s="61">
        <f t="shared" si="55"/>
        <v>0</v>
      </c>
      <c r="DP114" s="61">
        <f t="shared" si="55"/>
        <v>0</v>
      </c>
      <c r="DQ114" s="61">
        <f t="shared" si="52"/>
        <v>0</v>
      </c>
      <c r="DR114" s="61">
        <f t="shared" si="52"/>
        <v>0</v>
      </c>
      <c r="DS114" s="61">
        <f t="shared" si="32"/>
        <v>0</v>
      </c>
      <c r="DT114" s="61">
        <f t="shared" si="32"/>
        <v>0</v>
      </c>
      <c r="DU114" s="61">
        <f t="shared" si="32"/>
        <v>0</v>
      </c>
      <c r="DV114" s="61">
        <f t="shared" si="32"/>
        <v>0</v>
      </c>
      <c r="DW114" s="61">
        <f t="shared" si="32"/>
        <v>0</v>
      </c>
      <c r="DX114" s="61">
        <f t="shared" si="32"/>
        <v>0</v>
      </c>
      <c r="DY114" s="61">
        <f t="shared" si="32"/>
        <v>0</v>
      </c>
      <c r="DZ114" s="61">
        <f t="shared" si="15"/>
        <v>1</v>
      </c>
    </row>
    <row r="115" spans="2:130">
      <c r="B115" s="63"/>
      <c r="C115" s="53">
        <v>2049</v>
      </c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>
        <f t="shared" si="49"/>
        <v>0</v>
      </c>
      <c r="AH115" s="64">
        <f t="shared" si="53"/>
        <v>0</v>
      </c>
      <c r="AI115" s="64">
        <f t="shared" si="56"/>
        <v>0</v>
      </c>
      <c r="AJ115" s="64">
        <f t="shared" si="57"/>
        <v>0</v>
      </c>
      <c r="AK115" s="64">
        <f t="shared" si="58"/>
        <v>0</v>
      </c>
      <c r="AL115" s="64">
        <f t="shared" si="59"/>
        <v>0</v>
      </c>
      <c r="AM115" s="64">
        <f t="shared" si="60"/>
        <v>1.2989609388114301E-13</v>
      </c>
      <c r="AN115" s="64">
        <f t="shared" si="61"/>
        <v>50.538461538461597</v>
      </c>
      <c r="AO115" s="64">
        <f t="shared" si="62"/>
        <v>55.846153846153904</v>
      </c>
      <c r="AP115" s="64">
        <f t="shared" si="63"/>
        <v>60.923076923076898</v>
      </c>
      <c r="AQ115" s="64">
        <f t="shared" si="64"/>
        <v>65.076923076922995</v>
      </c>
      <c r="AR115" s="64">
        <f t="shared" si="65"/>
        <v>68.769230769230802</v>
      </c>
      <c r="AS115" s="64">
        <f t="shared" si="67"/>
        <v>72.230769230769297</v>
      </c>
      <c r="AT115" s="64">
        <f t="shared" si="68"/>
        <v>74.999999999999901</v>
      </c>
      <c r="AU115" s="64">
        <f t="shared" si="69"/>
        <v>77.076923076922995</v>
      </c>
      <c r="AV115" s="64">
        <f t="shared" si="70"/>
        <v>79.153846153846104</v>
      </c>
      <c r="AW115" s="64">
        <f t="shared" si="72"/>
        <v>80.769230769230703</v>
      </c>
      <c r="AX115" s="64">
        <f t="shared" si="74"/>
        <v>82.384615384615302</v>
      </c>
      <c r="AY115" s="64">
        <f t="shared" ref="AY115:AY126" si="75">VLOOKUP($C$113,$D$3:$K$63,$A$68,0)*(B68-B67)</f>
        <v>83.538461538461505</v>
      </c>
      <c r="AZ115" s="64">
        <f>VLOOKUP($C$114,$D$3:$K$63,$A$68,0)*(B67-B66)</f>
        <v>84.692307692307594</v>
      </c>
      <c r="BA115" s="64">
        <f>VLOOKUP($C$115,$D$3:$K$63,$A$68,0)*B66</f>
        <v>0</v>
      </c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54">
        <f t="shared" si="13"/>
        <v>936</v>
      </c>
      <c r="BP115" s="53">
        <v>2049</v>
      </c>
      <c r="BQ115" s="61">
        <f t="shared" si="73"/>
        <v>0</v>
      </c>
      <c r="BR115" s="61">
        <f t="shared" si="73"/>
        <v>0</v>
      </c>
      <c r="BS115" s="61">
        <f t="shared" si="73"/>
        <v>0</v>
      </c>
      <c r="BT115" s="61">
        <f t="shared" si="73"/>
        <v>0</v>
      </c>
      <c r="BU115" s="61">
        <f t="shared" si="73"/>
        <v>0</v>
      </c>
      <c r="BV115" s="61">
        <f t="shared" si="73"/>
        <v>0</v>
      </c>
      <c r="BW115" s="61">
        <f t="shared" si="73"/>
        <v>0</v>
      </c>
      <c r="BX115" s="61">
        <f t="shared" si="73"/>
        <v>0</v>
      </c>
      <c r="BY115" s="61">
        <f t="shared" si="73"/>
        <v>0</v>
      </c>
      <c r="BZ115" s="61">
        <f t="shared" si="73"/>
        <v>0</v>
      </c>
      <c r="CA115" s="61">
        <f t="shared" si="73"/>
        <v>0</v>
      </c>
      <c r="CB115" s="61">
        <f t="shared" si="73"/>
        <v>0</v>
      </c>
      <c r="CC115" s="61">
        <f t="shared" si="73"/>
        <v>0</v>
      </c>
      <c r="CD115" s="61">
        <f t="shared" si="73"/>
        <v>0</v>
      </c>
      <c r="CE115" s="61">
        <f t="shared" si="73"/>
        <v>0</v>
      </c>
      <c r="CF115" s="61">
        <f t="shared" si="71"/>
        <v>0</v>
      </c>
      <c r="CG115" s="61">
        <f t="shared" si="54"/>
        <v>0</v>
      </c>
      <c r="CH115" s="61">
        <f t="shared" si="54"/>
        <v>0</v>
      </c>
      <c r="CI115" s="61">
        <f t="shared" si="54"/>
        <v>0</v>
      </c>
      <c r="CJ115" s="61">
        <f t="shared" si="54"/>
        <v>0</v>
      </c>
      <c r="CK115" s="61">
        <f t="shared" si="54"/>
        <v>0</v>
      </c>
      <c r="CL115" s="61">
        <f t="shared" si="54"/>
        <v>0</v>
      </c>
      <c r="CM115" s="61">
        <f t="shared" si="54"/>
        <v>0</v>
      </c>
      <c r="CN115" s="61">
        <f t="shared" si="54"/>
        <v>0</v>
      </c>
      <c r="CO115" s="61">
        <f t="shared" si="54"/>
        <v>0</v>
      </c>
      <c r="CP115" s="61">
        <f t="shared" si="54"/>
        <v>0</v>
      </c>
      <c r="CQ115" s="61">
        <f t="shared" si="54"/>
        <v>0</v>
      </c>
      <c r="CR115" s="61">
        <f t="shared" si="54"/>
        <v>0</v>
      </c>
      <c r="CS115" s="61">
        <f t="shared" si="54"/>
        <v>0</v>
      </c>
      <c r="CT115" s="61">
        <f t="shared" si="54"/>
        <v>0</v>
      </c>
      <c r="CU115" s="61">
        <f t="shared" si="51"/>
        <v>0</v>
      </c>
      <c r="CV115" s="61">
        <f t="shared" si="51"/>
        <v>0</v>
      </c>
      <c r="CW115" s="61">
        <f t="shared" si="51"/>
        <v>0</v>
      </c>
      <c r="CX115" s="61">
        <f t="shared" si="66"/>
        <v>0</v>
      </c>
      <c r="CY115" s="61">
        <f t="shared" si="66"/>
        <v>0</v>
      </c>
      <c r="CZ115" s="61">
        <f t="shared" si="66"/>
        <v>1.3877787807814501E-16</v>
      </c>
      <c r="DA115" s="61">
        <f t="shared" si="66"/>
        <v>5.3994082840236698E-2</v>
      </c>
      <c r="DB115" s="61">
        <f t="shared" si="66"/>
        <v>5.9664694280078999E-2</v>
      </c>
      <c r="DC115" s="61">
        <f t="shared" si="66"/>
        <v>6.5088757396449703E-2</v>
      </c>
      <c r="DD115" s="61">
        <f t="shared" si="66"/>
        <v>6.9526627218934905E-2</v>
      </c>
      <c r="DE115" s="61">
        <f t="shared" si="66"/>
        <v>7.3471400394477401E-2</v>
      </c>
      <c r="DF115" s="61">
        <f t="shared" si="66"/>
        <v>7.7169625246548398E-2</v>
      </c>
      <c r="DG115" s="61">
        <f t="shared" si="66"/>
        <v>8.0128205128205093E-2</v>
      </c>
      <c r="DH115" s="61">
        <f t="shared" si="66"/>
        <v>8.2347140039447694E-2</v>
      </c>
      <c r="DI115" s="61">
        <f t="shared" si="66"/>
        <v>8.4566074950690295E-2</v>
      </c>
      <c r="DJ115" s="61">
        <f t="shared" si="66"/>
        <v>8.6291913214990107E-2</v>
      </c>
      <c r="DK115" s="61">
        <f t="shared" si="66"/>
        <v>8.8017751479289905E-2</v>
      </c>
      <c r="DL115" s="61">
        <f t="shared" si="66"/>
        <v>8.9250493096646899E-2</v>
      </c>
      <c r="DM115" s="61">
        <f t="shared" si="55"/>
        <v>9.0483234714003893E-2</v>
      </c>
      <c r="DN115" s="61">
        <f t="shared" si="55"/>
        <v>0</v>
      </c>
      <c r="DO115" s="61">
        <f t="shared" si="55"/>
        <v>0</v>
      </c>
      <c r="DP115" s="61">
        <f t="shared" si="55"/>
        <v>0</v>
      </c>
      <c r="DQ115" s="61">
        <f t="shared" si="52"/>
        <v>0</v>
      </c>
      <c r="DR115" s="61">
        <f t="shared" si="52"/>
        <v>0</v>
      </c>
      <c r="DS115" s="61">
        <f t="shared" si="32"/>
        <v>0</v>
      </c>
      <c r="DT115" s="61">
        <f t="shared" si="32"/>
        <v>0</v>
      </c>
      <c r="DU115" s="61">
        <f t="shared" si="32"/>
        <v>0</v>
      </c>
      <c r="DV115" s="61">
        <f t="shared" si="32"/>
        <v>0</v>
      </c>
      <c r="DW115" s="61">
        <f t="shared" si="32"/>
        <v>0</v>
      </c>
      <c r="DX115" s="61">
        <f t="shared" si="32"/>
        <v>0</v>
      </c>
      <c r="DY115" s="61">
        <f t="shared" si="32"/>
        <v>0</v>
      </c>
      <c r="DZ115" s="61">
        <f t="shared" si="15"/>
        <v>1</v>
      </c>
    </row>
    <row r="116" spans="2:130">
      <c r="B116" s="63"/>
      <c r="C116" s="53">
        <v>2050</v>
      </c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>
        <f t="shared" si="53"/>
        <v>0</v>
      </c>
      <c r="AI116" s="64">
        <f t="shared" si="56"/>
        <v>0</v>
      </c>
      <c r="AJ116" s="64">
        <f t="shared" si="57"/>
        <v>0</v>
      </c>
      <c r="AK116" s="64">
        <f t="shared" si="58"/>
        <v>0</v>
      </c>
      <c r="AL116" s="64">
        <f t="shared" si="59"/>
        <v>0</v>
      </c>
      <c r="AM116" s="64">
        <f t="shared" si="60"/>
        <v>0</v>
      </c>
      <c r="AN116" s="64">
        <f t="shared" si="61"/>
        <v>1.45883305435746E-13</v>
      </c>
      <c r="AO116" s="64">
        <f t="shared" si="62"/>
        <v>55.846153846153904</v>
      </c>
      <c r="AP116" s="64">
        <f t="shared" si="63"/>
        <v>60.923076923076998</v>
      </c>
      <c r="AQ116" s="64">
        <f t="shared" si="64"/>
        <v>65.076923076922995</v>
      </c>
      <c r="AR116" s="64">
        <f t="shared" si="65"/>
        <v>68.769230769230703</v>
      </c>
      <c r="AS116" s="64">
        <f t="shared" si="67"/>
        <v>72.230769230769297</v>
      </c>
      <c r="AT116" s="64">
        <f t="shared" si="68"/>
        <v>75.000000000000099</v>
      </c>
      <c r="AU116" s="64">
        <f t="shared" si="69"/>
        <v>77.076923076922995</v>
      </c>
      <c r="AV116" s="64">
        <f t="shared" si="70"/>
        <v>79.153846153846104</v>
      </c>
      <c r="AW116" s="64">
        <f t="shared" si="72"/>
        <v>80.769230769230703</v>
      </c>
      <c r="AX116" s="64">
        <f t="shared" si="74"/>
        <v>82.384615384615302</v>
      </c>
      <c r="AY116" s="64">
        <f t="shared" si="75"/>
        <v>83.538461538461505</v>
      </c>
      <c r="AZ116" s="64">
        <f t="shared" ref="AZ116:AZ126" si="76">VLOOKUP($C$114,$D$3:$K$63,$A$68,0)*(B68-B67)</f>
        <v>84.692307692307594</v>
      </c>
      <c r="BA116" s="64">
        <f>VLOOKUP($C$115,$D$3:$K$63,$A$68,0)*(B67-B66)</f>
        <v>85.384615384615302</v>
      </c>
      <c r="BB116" s="64">
        <f>VLOOKUP($C$116,$D$3:$K$63,$A$68,0)*B66</f>
        <v>0</v>
      </c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54">
        <f t="shared" si="13"/>
        <v>970.84615384615404</v>
      </c>
      <c r="BP116" s="53">
        <v>2050</v>
      </c>
      <c r="BQ116" s="61">
        <f t="shared" si="73"/>
        <v>0</v>
      </c>
      <c r="BR116" s="61">
        <f t="shared" si="73"/>
        <v>0</v>
      </c>
      <c r="BS116" s="61">
        <f t="shared" si="73"/>
        <v>0</v>
      </c>
      <c r="BT116" s="61">
        <f t="shared" si="73"/>
        <v>0</v>
      </c>
      <c r="BU116" s="61">
        <f t="shared" si="73"/>
        <v>0</v>
      </c>
      <c r="BV116" s="61">
        <f t="shared" si="73"/>
        <v>0</v>
      </c>
      <c r="BW116" s="61">
        <f t="shared" si="73"/>
        <v>0</v>
      </c>
      <c r="BX116" s="61">
        <f t="shared" si="73"/>
        <v>0</v>
      </c>
      <c r="BY116" s="61">
        <f t="shared" si="73"/>
        <v>0</v>
      </c>
      <c r="BZ116" s="61">
        <f t="shared" si="73"/>
        <v>0</v>
      </c>
      <c r="CA116" s="61">
        <f t="shared" si="73"/>
        <v>0</v>
      </c>
      <c r="CB116" s="61">
        <f t="shared" si="73"/>
        <v>0</v>
      </c>
      <c r="CC116" s="61">
        <f t="shared" si="73"/>
        <v>0</v>
      </c>
      <c r="CD116" s="61">
        <f t="shared" si="73"/>
        <v>0</v>
      </c>
      <c r="CE116" s="61">
        <f t="shared" si="73"/>
        <v>0</v>
      </c>
      <c r="CF116" s="61">
        <f t="shared" si="71"/>
        <v>0</v>
      </c>
      <c r="CG116" s="61">
        <f t="shared" si="54"/>
        <v>0</v>
      </c>
      <c r="CH116" s="61">
        <f t="shared" si="54"/>
        <v>0</v>
      </c>
      <c r="CI116" s="61">
        <f t="shared" si="54"/>
        <v>0</v>
      </c>
      <c r="CJ116" s="61">
        <f t="shared" ref="CJ116:CT126" si="77">W116/$BM116</f>
        <v>0</v>
      </c>
      <c r="CK116" s="61">
        <f t="shared" si="77"/>
        <v>0</v>
      </c>
      <c r="CL116" s="61">
        <f t="shared" si="77"/>
        <v>0</v>
      </c>
      <c r="CM116" s="61">
        <f t="shared" si="77"/>
        <v>0</v>
      </c>
      <c r="CN116" s="61">
        <f t="shared" si="77"/>
        <v>0</v>
      </c>
      <c r="CO116" s="61">
        <f t="shared" si="77"/>
        <v>0</v>
      </c>
      <c r="CP116" s="61">
        <f t="shared" si="77"/>
        <v>0</v>
      </c>
      <c r="CQ116" s="61">
        <f t="shared" si="77"/>
        <v>0</v>
      </c>
      <c r="CR116" s="61">
        <f t="shared" si="77"/>
        <v>0</v>
      </c>
      <c r="CS116" s="61">
        <f t="shared" si="77"/>
        <v>0</v>
      </c>
      <c r="CT116" s="61">
        <f t="shared" si="77"/>
        <v>0</v>
      </c>
      <c r="CU116" s="61">
        <f t="shared" si="51"/>
        <v>0</v>
      </c>
      <c r="CV116" s="61">
        <f t="shared" si="51"/>
        <v>0</v>
      </c>
      <c r="CW116" s="61">
        <f t="shared" si="51"/>
        <v>0</v>
      </c>
      <c r="CX116" s="61">
        <f t="shared" si="66"/>
        <v>0</v>
      </c>
      <c r="CY116" s="61">
        <f t="shared" si="66"/>
        <v>0</v>
      </c>
      <c r="CZ116" s="61">
        <f t="shared" si="66"/>
        <v>0</v>
      </c>
      <c r="DA116" s="61">
        <f t="shared" si="66"/>
        <v>1.5026408134574901E-16</v>
      </c>
      <c r="DB116" s="61">
        <f t="shared" si="66"/>
        <v>5.7523175659614997E-2</v>
      </c>
      <c r="DC116" s="61">
        <f t="shared" si="66"/>
        <v>6.2752555265034496E-2</v>
      </c>
      <c r="DD116" s="61">
        <f t="shared" si="66"/>
        <v>6.7031138578559496E-2</v>
      </c>
      <c r="DE116" s="61">
        <f t="shared" si="66"/>
        <v>7.0834323746137406E-2</v>
      </c>
      <c r="DF116" s="61">
        <f t="shared" si="66"/>
        <v>7.4399809840741696E-2</v>
      </c>
      <c r="DG116" s="61">
        <f t="shared" si="66"/>
        <v>7.7252198716425094E-2</v>
      </c>
      <c r="DH116" s="61">
        <f t="shared" si="66"/>
        <v>7.9391490373187504E-2</v>
      </c>
      <c r="DI116" s="61">
        <f t="shared" si="66"/>
        <v>8.1530782029949997E-2</v>
      </c>
      <c r="DJ116" s="61">
        <f t="shared" si="66"/>
        <v>8.3194675540765303E-2</v>
      </c>
      <c r="DK116" s="61">
        <f t="shared" si="66"/>
        <v>8.4858569051580707E-2</v>
      </c>
      <c r="DL116" s="61">
        <f t="shared" si="66"/>
        <v>8.6047064416448701E-2</v>
      </c>
      <c r="DM116" s="61">
        <f t="shared" si="55"/>
        <v>8.7235559781316793E-2</v>
      </c>
      <c r="DN116" s="61">
        <f t="shared" si="55"/>
        <v>8.7948657000237698E-2</v>
      </c>
      <c r="DO116" s="61">
        <f t="shared" si="55"/>
        <v>0</v>
      </c>
      <c r="DP116" s="61">
        <f t="shared" si="55"/>
        <v>0</v>
      </c>
      <c r="DQ116" s="61">
        <f t="shared" si="52"/>
        <v>0</v>
      </c>
      <c r="DR116" s="61">
        <f t="shared" si="52"/>
        <v>0</v>
      </c>
      <c r="DS116" s="61">
        <f t="shared" si="32"/>
        <v>0</v>
      </c>
      <c r="DT116" s="61">
        <f t="shared" si="32"/>
        <v>0</v>
      </c>
      <c r="DU116" s="61">
        <f t="shared" si="32"/>
        <v>0</v>
      </c>
      <c r="DV116" s="61">
        <f t="shared" si="32"/>
        <v>0</v>
      </c>
      <c r="DW116" s="61">
        <f t="shared" si="32"/>
        <v>0</v>
      </c>
      <c r="DX116" s="61">
        <f t="shared" si="32"/>
        <v>0</v>
      </c>
      <c r="DY116" s="61">
        <f t="shared" si="32"/>
        <v>0</v>
      </c>
      <c r="DZ116" s="61">
        <f t="shared" si="15"/>
        <v>1</v>
      </c>
    </row>
    <row r="117" spans="2:130">
      <c r="B117" s="63"/>
      <c r="C117" s="53">
        <v>2051</v>
      </c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>
        <f t="shared" si="56"/>
        <v>0</v>
      </c>
      <c r="AJ117" s="64">
        <f t="shared" si="57"/>
        <v>0</v>
      </c>
      <c r="AK117" s="64">
        <f t="shared" si="58"/>
        <v>0</v>
      </c>
      <c r="AL117" s="64">
        <f t="shared" si="59"/>
        <v>0</v>
      </c>
      <c r="AM117" s="64">
        <f t="shared" si="60"/>
        <v>0</v>
      </c>
      <c r="AN117" s="64">
        <f t="shared" si="61"/>
        <v>0</v>
      </c>
      <c r="AO117" s="64">
        <f t="shared" si="62"/>
        <v>1.6120438317557301E-13</v>
      </c>
      <c r="AP117" s="64">
        <f t="shared" si="63"/>
        <v>60.923076923076998</v>
      </c>
      <c r="AQ117" s="64">
        <f t="shared" si="64"/>
        <v>65.076923076923094</v>
      </c>
      <c r="AR117" s="64">
        <f t="shared" si="65"/>
        <v>68.769230769230703</v>
      </c>
      <c r="AS117" s="64">
        <f t="shared" si="67"/>
        <v>72.230769230769198</v>
      </c>
      <c r="AT117" s="64">
        <f t="shared" si="68"/>
        <v>75.000000000000099</v>
      </c>
      <c r="AU117" s="64">
        <f t="shared" si="69"/>
        <v>77.076923076923094</v>
      </c>
      <c r="AV117" s="64">
        <f t="shared" si="70"/>
        <v>79.153846153846104</v>
      </c>
      <c r="AW117" s="64">
        <f t="shared" si="72"/>
        <v>80.769230769230703</v>
      </c>
      <c r="AX117" s="64">
        <f t="shared" si="74"/>
        <v>82.384615384615302</v>
      </c>
      <c r="AY117" s="64">
        <f t="shared" si="75"/>
        <v>83.538461538461505</v>
      </c>
      <c r="AZ117" s="64">
        <f t="shared" si="76"/>
        <v>84.692307692307594</v>
      </c>
      <c r="BA117" s="64">
        <f t="shared" ref="BA117:BA126" si="78">VLOOKUP($C$115,$D$3:$K$63,$A$68,0)*(B68-B67)</f>
        <v>85.384615384615302</v>
      </c>
      <c r="BB117" s="64">
        <f>VLOOKUP($C$116,$D$3:$K$63,$A$68,0)*(B67-B66)</f>
        <v>86.076923076922995</v>
      </c>
      <c r="BC117" s="64">
        <f>VLOOKUP($C$117,$D$3:$K$63,$A$68,0)*B66</f>
        <v>0</v>
      </c>
      <c r="BD117" s="64"/>
      <c r="BE117" s="64"/>
      <c r="BF117" s="64"/>
      <c r="BG117" s="64"/>
      <c r="BH117" s="64"/>
      <c r="BI117" s="64"/>
      <c r="BJ117" s="64"/>
      <c r="BK117" s="64"/>
      <c r="BL117" s="64"/>
      <c r="BM117" s="54">
        <f t="shared" si="13"/>
        <v>1001.07692307692</v>
      </c>
      <c r="BP117" s="53">
        <v>2051</v>
      </c>
      <c r="BQ117" s="61">
        <f t="shared" si="73"/>
        <v>0</v>
      </c>
      <c r="BR117" s="61">
        <f t="shared" si="73"/>
        <v>0</v>
      </c>
      <c r="BS117" s="61">
        <f t="shared" si="73"/>
        <v>0</v>
      </c>
      <c r="BT117" s="61">
        <f t="shared" si="73"/>
        <v>0</v>
      </c>
      <c r="BU117" s="61">
        <f t="shared" si="73"/>
        <v>0</v>
      </c>
      <c r="BV117" s="61">
        <f t="shared" si="73"/>
        <v>0</v>
      </c>
      <c r="BW117" s="61">
        <f t="shared" si="73"/>
        <v>0</v>
      </c>
      <c r="BX117" s="61">
        <f t="shared" si="73"/>
        <v>0</v>
      </c>
      <c r="BY117" s="61">
        <f t="shared" si="73"/>
        <v>0</v>
      </c>
      <c r="BZ117" s="61">
        <f t="shared" si="73"/>
        <v>0</v>
      </c>
      <c r="CA117" s="61">
        <f t="shared" si="73"/>
        <v>0</v>
      </c>
      <c r="CB117" s="61">
        <f t="shared" si="73"/>
        <v>0</v>
      </c>
      <c r="CC117" s="61">
        <f t="shared" si="73"/>
        <v>0</v>
      </c>
      <c r="CD117" s="61">
        <f t="shared" si="73"/>
        <v>0</v>
      </c>
      <c r="CE117" s="61">
        <f t="shared" si="73"/>
        <v>0</v>
      </c>
      <c r="CF117" s="61">
        <f t="shared" si="71"/>
        <v>0</v>
      </c>
      <c r="CG117" s="61">
        <f t="shared" si="71"/>
        <v>0</v>
      </c>
      <c r="CH117" s="61">
        <f t="shared" si="71"/>
        <v>0</v>
      </c>
      <c r="CI117" s="61">
        <f t="shared" si="71"/>
        <v>0</v>
      </c>
      <c r="CJ117" s="61">
        <f t="shared" si="77"/>
        <v>0</v>
      </c>
      <c r="CK117" s="61">
        <f t="shared" si="77"/>
        <v>0</v>
      </c>
      <c r="CL117" s="61">
        <f t="shared" si="77"/>
        <v>0</v>
      </c>
      <c r="CM117" s="61">
        <f t="shared" si="77"/>
        <v>0</v>
      </c>
      <c r="CN117" s="61">
        <f t="shared" si="77"/>
        <v>0</v>
      </c>
      <c r="CO117" s="61">
        <f t="shared" si="77"/>
        <v>0</v>
      </c>
      <c r="CP117" s="61">
        <f t="shared" si="77"/>
        <v>0</v>
      </c>
      <c r="CQ117" s="61">
        <f t="shared" si="77"/>
        <v>0</v>
      </c>
      <c r="CR117" s="61">
        <f t="shared" si="77"/>
        <v>0</v>
      </c>
      <c r="CS117" s="61">
        <f t="shared" si="77"/>
        <v>0</v>
      </c>
      <c r="CT117" s="61">
        <f t="shared" si="77"/>
        <v>0</v>
      </c>
      <c r="CU117" s="61">
        <f t="shared" si="51"/>
        <v>0</v>
      </c>
      <c r="CV117" s="61">
        <f t="shared" si="51"/>
        <v>0</v>
      </c>
      <c r="CW117" s="61">
        <f t="shared" si="51"/>
        <v>0</v>
      </c>
      <c r="CX117" s="61">
        <f t="shared" si="66"/>
        <v>0</v>
      </c>
      <c r="CY117" s="61">
        <f t="shared" si="66"/>
        <v>0</v>
      </c>
      <c r="CZ117" s="61">
        <f t="shared" si="66"/>
        <v>0</v>
      </c>
      <c r="DA117" s="61">
        <f t="shared" si="66"/>
        <v>0</v>
      </c>
      <c r="DB117" s="61">
        <f t="shared" si="66"/>
        <v>1.61030965213036E-16</v>
      </c>
      <c r="DC117" s="61">
        <f t="shared" si="66"/>
        <v>6.0857538035961299E-2</v>
      </c>
      <c r="DD117" s="61">
        <f t="shared" si="66"/>
        <v>6.5006915629322301E-2</v>
      </c>
      <c r="DE117" s="61">
        <f t="shared" si="66"/>
        <v>6.8695251267865298E-2</v>
      </c>
      <c r="DF117" s="61">
        <f t="shared" si="66"/>
        <v>7.2153065928999505E-2</v>
      </c>
      <c r="DG117" s="61">
        <f t="shared" si="66"/>
        <v>7.4919317657906895E-2</v>
      </c>
      <c r="DH117" s="61">
        <f t="shared" si="66"/>
        <v>7.6994006454587399E-2</v>
      </c>
      <c r="DI117" s="61">
        <f t="shared" si="66"/>
        <v>7.9068695251267807E-2</v>
      </c>
      <c r="DJ117" s="61">
        <f t="shared" si="66"/>
        <v>8.0682342093130396E-2</v>
      </c>
      <c r="DK117" s="61">
        <f t="shared" si="66"/>
        <v>8.2295988934993E-2</v>
      </c>
      <c r="DL117" s="61">
        <f t="shared" si="66"/>
        <v>8.3448593822037703E-2</v>
      </c>
      <c r="DM117" s="61">
        <f t="shared" si="55"/>
        <v>8.4601198709082504E-2</v>
      </c>
      <c r="DN117" s="61">
        <f t="shared" si="55"/>
        <v>8.5292761641309306E-2</v>
      </c>
      <c r="DO117" s="61">
        <f t="shared" si="55"/>
        <v>8.5984324573536094E-2</v>
      </c>
      <c r="DP117" s="61">
        <f t="shared" si="55"/>
        <v>0</v>
      </c>
      <c r="DQ117" s="61">
        <f t="shared" si="52"/>
        <v>0</v>
      </c>
      <c r="DR117" s="61">
        <f t="shared" si="52"/>
        <v>0</v>
      </c>
      <c r="DS117" s="61">
        <f t="shared" si="32"/>
        <v>0</v>
      </c>
      <c r="DT117" s="61">
        <f t="shared" si="32"/>
        <v>0</v>
      </c>
      <c r="DU117" s="61">
        <f t="shared" si="32"/>
        <v>0</v>
      </c>
      <c r="DV117" s="61">
        <f t="shared" si="32"/>
        <v>0</v>
      </c>
      <c r="DW117" s="61">
        <f t="shared" si="32"/>
        <v>0</v>
      </c>
      <c r="DX117" s="61">
        <f t="shared" si="32"/>
        <v>0</v>
      </c>
      <c r="DY117" s="61">
        <f t="shared" si="32"/>
        <v>0</v>
      </c>
      <c r="DZ117" s="61">
        <f t="shared" si="15"/>
        <v>1</v>
      </c>
    </row>
    <row r="118" spans="2:130">
      <c r="B118" s="63"/>
      <c r="C118" s="53">
        <v>2052</v>
      </c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>
        <f t="shared" si="57"/>
        <v>0</v>
      </c>
      <c r="AK118" s="64">
        <f t="shared" si="58"/>
        <v>0</v>
      </c>
      <c r="AL118" s="64">
        <f t="shared" si="59"/>
        <v>0</v>
      </c>
      <c r="AM118" s="64">
        <f t="shared" si="60"/>
        <v>0</v>
      </c>
      <c r="AN118" s="64">
        <f t="shared" si="61"/>
        <v>0</v>
      </c>
      <c r="AO118" s="64">
        <f t="shared" si="62"/>
        <v>0</v>
      </c>
      <c r="AP118" s="64">
        <f t="shared" si="63"/>
        <v>1.75859327100625E-13</v>
      </c>
      <c r="AQ118" s="64">
        <f t="shared" si="64"/>
        <v>65.076923076923094</v>
      </c>
      <c r="AR118" s="64">
        <f t="shared" si="65"/>
        <v>68.769230769230802</v>
      </c>
      <c r="AS118" s="64">
        <f t="shared" si="67"/>
        <v>72.230769230769198</v>
      </c>
      <c r="AT118" s="64">
        <f t="shared" si="68"/>
        <v>74.999999999999901</v>
      </c>
      <c r="AU118" s="64">
        <f t="shared" si="69"/>
        <v>77.076923076923094</v>
      </c>
      <c r="AV118" s="64">
        <f t="shared" si="70"/>
        <v>79.153846153846203</v>
      </c>
      <c r="AW118" s="64">
        <f t="shared" si="72"/>
        <v>80.769230769230703</v>
      </c>
      <c r="AX118" s="64">
        <f t="shared" si="74"/>
        <v>82.384615384615302</v>
      </c>
      <c r="AY118" s="64">
        <f t="shared" si="75"/>
        <v>83.538461538461505</v>
      </c>
      <c r="AZ118" s="64">
        <f t="shared" si="76"/>
        <v>84.692307692307594</v>
      </c>
      <c r="BA118" s="64">
        <f t="shared" si="78"/>
        <v>85.384615384615302</v>
      </c>
      <c r="BB118" s="64">
        <f t="shared" ref="BB118:BB126" si="79">VLOOKUP($C$116,$D$3:$K$63,$A$68,0)*(B68-B67)</f>
        <v>86.076923076922995</v>
      </c>
      <c r="BC118" s="64">
        <f>VLOOKUP($C$117,$D$3:$K$63,$A$68,0)*(B67-B66)</f>
        <v>86.307692307692193</v>
      </c>
      <c r="BD118" s="64">
        <f>VLOOKUP($C$118,$D$3:$K$63,$A$68,0)*B66</f>
        <v>0</v>
      </c>
      <c r="BE118" s="64"/>
      <c r="BF118" s="64"/>
      <c r="BG118" s="64"/>
      <c r="BH118" s="64"/>
      <c r="BI118" s="64"/>
      <c r="BJ118" s="64"/>
      <c r="BK118" s="64"/>
      <c r="BL118" s="64"/>
      <c r="BM118" s="54">
        <f t="shared" si="13"/>
        <v>1026.4615384615399</v>
      </c>
      <c r="BP118" s="53">
        <v>2052</v>
      </c>
      <c r="BQ118" s="61">
        <f t="shared" si="73"/>
        <v>0</v>
      </c>
      <c r="BR118" s="61">
        <f t="shared" si="73"/>
        <v>0</v>
      </c>
      <c r="BS118" s="61">
        <f t="shared" si="73"/>
        <v>0</v>
      </c>
      <c r="BT118" s="61">
        <f t="shared" si="73"/>
        <v>0</v>
      </c>
      <c r="BU118" s="61">
        <f t="shared" si="73"/>
        <v>0</v>
      </c>
      <c r="BV118" s="61">
        <f t="shared" si="73"/>
        <v>0</v>
      </c>
      <c r="BW118" s="61">
        <f t="shared" si="73"/>
        <v>0</v>
      </c>
      <c r="BX118" s="61">
        <f t="shared" si="73"/>
        <v>0</v>
      </c>
      <c r="BY118" s="61">
        <f t="shared" si="73"/>
        <v>0</v>
      </c>
      <c r="BZ118" s="61">
        <f t="shared" si="73"/>
        <v>0</v>
      </c>
      <c r="CA118" s="61">
        <f t="shared" si="73"/>
        <v>0</v>
      </c>
      <c r="CB118" s="61">
        <f t="shared" si="73"/>
        <v>0</v>
      </c>
      <c r="CC118" s="61">
        <f t="shared" si="73"/>
        <v>0</v>
      </c>
      <c r="CD118" s="61">
        <f t="shared" si="73"/>
        <v>0</v>
      </c>
      <c r="CE118" s="61">
        <f t="shared" si="73"/>
        <v>0</v>
      </c>
      <c r="CF118" s="61">
        <f t="shared" si="71"/>
        <v>0</v>
      </c>
      <c r="CG118" s="61">
        <f t="shared" si="71"/>
        <v>0</v>
      </c>
      <c r="CH118" s="61">
        <f t="shared" si="71"/>
        <v>0</v>
      </c>
      <c r="CI118" s="61">
        <f t="shared" si="71"/>
        <v>0</v>
      </c>
      <c r="CJ118" s="61">
        <f t="shared" si="77"/>
        <v>0</v>
      </c>
      <c r="CK118" s="61">
        <f t="shared" si="77"/>
        <v>0</v>
      </c>
      <c r="CL118" s="61">
        <f t="shared" si="77"/>
        <v>0</v>
      </c>
      <c r="CM118" s="61">
        <f t="shared" si="77"/>
        <v>0</v>
      </c>
      <c r="CN118" s="61">
        <f t="shared" si="77"/>
        <v>0</v>
      </c>
      <c r="CO118" s="61">
        <f t="shared" si="77"/>
        <v>0</v>
      </c>
      <c r="CP118" s="61">
        <f t="shared" si="77"/>
        <v>0</v>
      </c>
      <c r="CQ118" s="61">
        <f t="shared" si="77"/>
        <v>0</v>
      </c>
      <c r="CR118" s="61">
        <f t="shared" si="77"/>
        <v>0</v>
      </c>
      <c r="CS118" s="61">
        <f t="shared" si="77"/>
        <v>0</v>
      </c>
      <c r="CT118" s="61">
        <f t="shared" si="77"/>
        <v>0</v>
      </c>
      <c r="CU118" s="61">
        <f t="shared" si="51"/>
        <v>0</v>
      </c>
      <c r="CV118" s="61">
        <f t="shared" si="51"/>
        <v>0</v>
      </c>
      <c r="CW118" s="61">
        <f t="shared" si="51"/>
        <v>0</v>
      </c>
      <c r="CX118" s="61">
        <f t="shared" si="66"/>
        <v>0</v>
      </c>
      <c r="CY118" s="61">
        <f t="shared" si="66"/>
        <v>0</v>
      </c>
      <c r="CZ118" s="61">
        <f t="shared" si="66"/>
        <v>0</v>
      </c>
      <c r="DA118" s="61">
        <f t="shared" si="66"/>
        <v>0</v>
      </c>
      <c r="DB118" s="61">
        <f t="shared" si="66"/>
        <v>0</v>
      </c>
      <c r="DC118" s="61">
        <f t="shared" si="66"/>
        <v>1.7132578329647199E-16</v>
      </c>
      <c r="DD118" s="61">
        <f t="shared" si="66"/>
        <v>6.3399280575539604E-2</v>
      </c>
      <c r="DE118" s="61">
        <f t="shared" si="66"/>
        <v>6.6996402877697897E-2</v>
      </c>
      <c r="DF118" s="61">
        <f t="shared" si="66"/>
        <v>7.0368705035971202E-2</v>
      </c>
      <c r="DG118" s="61">
        <f t="shared" si="66"/>
        <v>7.3066546762589904E-2</v>
      </c>
      <c r="DH118" s="61">
        <f t="shared" si="66"/>
        <v>7.5089928057554003E-2</v>
      </c>
      <c r="DI118" s="61">
        <f t="shared" si="66"/>
        <v>7.7113309352518103E-2</v>
      </c>
      <c r="DJ118" s="61">
        <f t="shared" si="66"/>
        <v>7.8687050359712199E-2</v>
      </c>
      <c r="DK118" s="61">
        <f t="shared" si="66"/>
        <v>8.0260791366906406E-2</v>
      </c>
      <c r="DL118" s="61">
        <f t="shared" si="66"/>
        <v>8.1384892086330901E-2</v>
      </c>
      <c r="DM118" s="61">
        <f t="shared" si="55"/>
        <v>8.2508992805755396E-2</v>
      </c>
      <c r="DN118" s="61">
        <f t="shared" si="55"/>
        <v>8.3183453237409999E-2</v>
      </c>
      <c r="DO118" s="61">
        <f t="shared" si="55"/>
        <v>8.3857913669064699E-2</v>
      </c>
      <c r="DP118" s="61">
        <f t="shared" si="55"/>
        <v>8.4082733812949603E-2</v>
      </c>
      <c r="DQ118" s="61">
        <f t="shared" si="52"/>
        <v>0</v>
      </c>
      <c r="DR118" s="61">
        <f t="shared" si="52"/>
        <v>0</v>
      </c>
      <c r="DS118" s="61">
        <f t="shared" si="32"/>
        <v>0</v>
      </c>
      <c r="DT118" s="61">
        <f t="shared" si="32"/>
        <v>0</v>
      </c>
      <c r="DU118" s="61">
        <f t="shared" ref="DU118:DY126" si="80">BH118/$BM118</f>
        <v>0</v>
      </c>
      <c r="DV118" s="61">
        <f t="shared" si="80"/>
        <v>0</v>
      </c>
      <c r="DW118" s="61">
        <f t="shared" si="80"/>
        <v>0</v>
      </c>
      <c r="DX118" s="61">
        <f t="shared" si="80"/>
        <v>0</v>
      </c>
      <c r="DY118" s="61">
        <f t="shared" si="80"/>
        <v>0</v>
      </c>
      <c r="DZ118" s="61">
        <f t="shared" si="15"/>
        <v>1</v>
      </c>
    </row>
    <row r="119" spans="2:130">
      <c r="B119" s="63"/>
      <c r="C119" s="53">
        <v>2053</v>
      </c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>
        <f t="shared" si="58"/>
        <v>0</v>
      </c>
      <c r="AL119" s="64">
        <f t="shared" si="59"/>
        <v>0</v>
      </c>
      <c r="AM119" s="64">
        <f t="shared" si="60"/>
        <v>0</v>
      </c>
      <c r="AN119" s="64">
        <f t="shared" si="61"/>
        <v>0</v>
      </c>
      <c r="AO119" s="64">
        <f t="shared" si="62"/>
        <v>0</v>
      </c>
      <c r="AP119" s="64">
        <f t="shared" si="63"/>
        <v>0</v>
      </c>
      <c r="AQ119" s="64">
        <f t="shared" si="64"/>
        <v>1.8784973576657601E-13</v>
      </c>
      <c r="AR119" s="64">
        <f t="shared" si="65"/>
        <v>68.769230769230802</v>
      </c>
      <c r="AS119" s="64">
        <f t="shared" si="67"/>
        <v>72.230769230769297</v>
      </c>
      <c r="AT119" s="64">
        <f t="shared" si="68"/>
        <v>74.999999999999901</v>
      </c>
      <c r="AU119" s="64">
        <f t="shared" si="69"/>
        <v>77.076923076922995</v>
      </c>
      <c r="AV119" s="64">
        <f t="shared" si="70"/>
        <v>79.153846153846203</v>
      </c>
      <c r="AW119" s="64">
        <f t="shared" si="72"/>
        <v>80.769230769230802</v>
      </c>
      <c r="AX119" s="64">
        <f t="shared" si="74"/>
        <v>82.384615384615302</v>
      </c>
      <c r="AY119" s="64">
        <f t="shared" si="75"/>
        <v>83.538461538461505</v>
      </c>
      <c r="AZ119" s="64">
        <f t="shared" si="76"/>
        <v>84.692307692307594</v>
      </c>
      <c r="BA119" s="64">
        <f t="shared" si="78"/>
        <v>85.384615384615302</v>
      </c>
      <c r="BB119" s="64">
        <f t="shared" si="79"/>
        <v>86.076923076922995</v>
      </c>
      <c r="BC119" s="64">
        <f t="shared" ref="BC119:BC126" si="81">VLOOKUP($C$117,$D$3:$K$63,$A$68,0)*(B68-B67)</f>
        <v>86.307692307692193</v>
      </c>
      <c r="BD119" s="64">
        <f>VLOOKUP($C$118,$D$3:$K$63,$A$68,0)*(B67-B66)</f>
        <v>86.307692307692193</v>
      </c>
      <c r="BE119" s="64">
        <f>VLOOKUP($C$119,$D$3:$K$63,$A$68,0)*B66</f>
        <v>0</v>
      </c>
      <c r="BF119" s="64"/>
      <c r="BG119" s="64"/>
      <c r="BH119" s="64"/>
      <c r="BI119" s="64"/>
      <c r="BJ119" s="64"/>
      <c r="BK119" s="64"/>
      <c r="BL119" s="64"/>
      <c r="BM119" s="54">
        <f t="shared" si="13"/>
        <v>1047.6923076923099</v>
      </c>
      <c r="BP119" s="53">
        <v>2053</v>
      </c>
      <c r="BQ119" s="61">
        <f t="shared" si="73"/>
        <v>0</v>
      </c>
      <c r="BR119" s="61">
        <f t="shared" si="73"/>
        <v>0</v>
      </c>
      <c r="BS119" s="61">
        <f t="shared" si="73"/>
        <v>0</v>
      </c>
      <c r="BT119" s="61">
        <f t="shared" si="73"/>
        <v>0</v>
      </c>
      <c r="BU119" s="61">
        <f t="shared" si="73"/>
        <v>0</v>
      </c>
      <c r="BV119" s="61">
        <f t="shared" si="73"/>
        <v>0</v>
      </c>
      <c r="BW119" s="61">
        <f t="shared" si="73"/>
        <v>0</v>
      </c>
      <c r="BX119" s="61">
        <f t="shared" si="73"/>
        <v>0</v>
      </c>
      <c r="BY119" s="61">
        <f t="shared" si="73"/>
        <v>0</v>
      </c>
      <c r="BZ119" s="61">
        <f t="shared" si="73"/>
        <v>0</v>
      </c>
      <c r="CA119" s="61">
        <f t="shared" si="73"/>
        <v>0</v>
      </c>
      <c r="CB119" s="61">
        <f t="shared" si="73"/>
        <v>0</v>
      </c>
      <c r="CC119" s="61">
        <f t="shared" si="73"/>
        <v>0</v>
      </c>
      <c r="CD119" s="61">
        <f t="shared" si="73"/>
        <v>0</v>
      </c>
      <c r="CE119" s="61">
        <f t="shared" si="73"/>
        <v>0</v>
      </c>
      <c r="CF119" s="61">
        <f t="shared" si="71"/>
        <v>0</v>
      </c>
      <c r="CG119" s="61">
        <f t="shared" si="71"/>
        <v>0</v>
      </c>
      <c r="CH119" s="61">
        <f t="shared" si="71"/>
        <v>0</v>
      </c>
      <c r="CI119" s="61">
        <f t="shared" si="71"/>
        <v>0</v>
      </c>
      <c r="CJ119" s="61">
        <f t="shared" si="77"/>
        <v>0</v>
      </c>
      <c r="CK119" s="61">
        <f t="shared" si="77"/>
        <v>0</v>
      </c>
      <c r="CL119" s="61">
        <f t="shared" si="77"/>
        <v>0</v>
      </c>
      <c r="CM119" s="61">
        <f t="shared" si="77"/>
        <v>0</v>
      </c>
      <c r="CN119" s="61">
        <f t="shared" si="77"/>
        <v>0</v>
      </c>
      <c r="CO119" s="61">
        <f t="shared" si="77"/>
        <v>0</v>
      </c>
      <c r="CP119" s="61">
        <f t="shared" si="77"/>
        <v>0</v>
      </c>
      <c r="CQ119" s="61">
        <f t="shared" si="77"/>
        <v>0</v>
      </c>
      <c r="CR119" s="61">
        <f t="shared" si="77"/>
        <v>0</v>
      </c>
      <c r="CS119" s="61">
        <f t="shared" si="77"/>
        <v>0</v>
      </c>
      <c r="CT119" s="61">
        <f t="shared" si="77"/>
        <v>0</v>
      </c>
      <c r="CU119" s="61">
        <f t="shared" si="51"/>
        <v>0</v>
      </c>
      <c r="CV119" s="61">
        <f t="shared" si="51"/>
        <v>0</v>
      </c>
      <c r="CW119" s="61">
        <f t="shared" si="51"/>
        <v>0</v>
      </c>
      <c r="CX119" s="61">
        <f t="shared" si="66"/>
        <v>0</v>
      </c>
      <c r="CY119" s="61">
        <f t="shared" si="66"/>
        <v>0</v>
      </c>
      <c r="CZ119" s="61">
        <f t="shared" si="66"/>
        <v>0</v>
      </c>
      <c r="DA119" s="61">
        <f t="shared" si="66"/>
        <v>0</v>
      </c>
      <c r="DB119" s="61">
        <f t="shared" si="66"/>
        <v>0</v>
      </c>
      <c r="DC119" s="61">
        <f t="shared" si="66"/>
        <v>0</v>
      </c>
      <c r="DD119" s="61">
        <f t="shared" si="66"/>
        <v>1.7929857305179801E-16</v>
      </c>
      <c r="DE119" s="61">
        <f t="shared" si="66"/>
        <v>6.5638766519823796E-2</v>
      </c>
      <c r="DF119" s="61">
        <f t="shared" si="66"/>
        <v>6.8942731277533101E-2</v>
      </c>
      <c r="DG119" s="61">
        <f t="shared" si="66"/>
        <v>7.15859030837004E-2</v>
      </c>
      <c r="DH119" s="61">
        <f t="shared" si="66"/>
        <v>7.3568281938325902E-2</v>
      </c>
      <c r="DI119" s="61">
        <f t="shared" si="66"/>
        <v>7.5550660792951599E-2</v>
      </c>
      <c r="DJ119" s="61">
        <f t="shared" si="66"/>
        <v>7.7092511013215903E-2</v>
      </c>
      <c r="DK119" s="61">
        <f t="shared" si="66"/>
        <v>7.8634361233480096E-2</v>
      </c>
      <c r="DL119" s="61">
        <f t="shared" si="66"/>
        <v>7.9735682819383202E-2</v>
      </c>
      <c r="DM119" s="61">
        <f t="shared" si="55"/>
        <v>8.0837004405286295E-2</v>
      </c>
      <c r="DN119" s="61">
        <f t="shared" si="55"/>
        <v>8.1497797356828106E-2</v>
      </c>
      <c r="DO119" s="61">
        <f t="shared" si="55"/>
        <v>8.215859030837E-2</v>
      </c>
      <c r="DP119" s="61">
        <f t="shared" si="55"/>
        <v>8.2378854625550599E-2</v>
      </c>
      <c r="DQ119" s="61">
        <f t="shared" si="52"/>
        <v>8.2378854625550599E-2</v>
      </c>
      <c r="DR119" s="61">
        <f t="shared" si="52"/>
        <v>0</v>
      </c>
      <c r="DS119" s="61">
        <f t="shared" si="52"/>
        <v>0</v>
      </c>
      <c r="DT119" s="61">
        <f t="shared" si="52"/>
        <v>0</v>
      </c>
      <c r="DU119" s="61">
        <f t="shared" si="80"/>
        <v>0</v>
      </c>
      <c r="DV119" s="61">
        <f t="shared" si="80"/>
        <v>0</v>
      </c>
      <c r="DW119" s="61">
        <f t="shared" si="80"/>
        <v>0</v>
      </c>
      <c r="DX119" s="61">
        <f t="shared" si="80"/>
        <v>0</v>
      </c>
      <c r="DY119" s="61">
        <f t="shared" si="80"/>
        <v>0</v>
      </c>
      <c r="DZ119" s="61">
        <f t="shared" si="15"/>
        <v>1</v>
      </c>
    </row>
    <row r="120" spans="2:130">
      <c r="B120" s="63"/>
      <c r="C120" s="53">
        <v>2054</v>
      </c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>
        <f t="shared" si="59"/>
        <v>0</v>
      </c>
      <c r="AM120" s="64">
        <f t="shared" si="60"/>
        <v>0</v>
      </c>
      <c r="AN120" s="64">
        <f t="shared" si="61"/>
        <v>0</v>
      </c>
      <c r="AO120" s="64">
        <f t="shared" si="62"/>
        <v>0</v>
      </c>
      <c r="AP120" s="64">
        <f t="shared" si="63"/>
        <v>0</v>
      </c>
      <c r="AQ120" s="64">
        <f t="shared" si="64"/>
        <v>0</v>
      </c>
      <c r="AR120" s="64">
        <f t="shared" si="65"/>
        <v>1.9850787680297799E-13</v>
      </c>
      <c r="AS120" s="64">
        <f t="shared" si="67"/>
        <v>72.230769230769297</v>
      </c>
      <c r="AT120" s="64">
        <f t="shared" si="68"/>
        <v>75.000000000000099</v>
      </c>
      <c r="AU120" s="64">
        <f t="shared" si="69"/>
        <v>77.076923076922995</v>
      </c>
      <c r="AV120" s="64">
        <f t="shared" si="70"/>
        <v>79.153846153846104</v>
      </c>
      <c r="AW120" s="64">
        <f t="shared" si="72"/>
        <v>80.769230769230802</v>
      </c>
      <c r="AX120" s="64">
        <f t="shared" si="74"/>
        <v>82.384615384615401</v>
      </c>
      <c r="AY120" s="64">
        <f t="shared" si="75"/>
        <v>83.538461538461505</v>
      </c>
      <c r="AZ120" s="64">
        <f t="shared" si="76"/>
        <v>84.692307692307594</v>
      </c>
      <c r="BA120" s="64">
        <f t="shared" si="78"/>
        <v>85.384615384615302</v>
      </c>
      <c r="BB120" s="64">
        <f t="shared" si="79"/>
        <v>86.076923076922995</v>
      </c>
      <c r="BC120" s="64">
        <f t="shared" si="81"/>
        <v>86.307692307692193</v>
      </c>
      <c r="BD120" s="64">
        <f t="shared" ref="BD120:BD126" si="82">VLOOKUP($C$118,$D$3:$K$63,$A$68,0)*(B68-B67)</f>
        <v>86.307692307692193</v>
      </c>
      <c r="BE120" s="64">
        <f>VLOOKUP($C$119,$D$3:$K$63,$A$68,0)*(B67-B66)</f>
        <v>86.307692307692193</v>
      </c>
      <c r="BF120" s="64">
        <f>VLOOKUP($C$120,$D$3:$K$63,$A$68,0)*B66</f>
        <v>0</v>
      </c>
      <c r="BG120" s="64"/>
      <c r="BH120" s="64"/>
      <c r="BI120" s="64"/>
      <c r="BJ120" s="64"/>
      <c r="BK120" s="64"/>
      <c r="BL120" s="64"/>
      <c r="BM120" s="54">
        <f t="shared" si="13"/>
        <v>1065.23076923077</v>
      </c>
      <c r="BP120" s="53">
        <v>2054</v>
      </c>
      <c r="BQ120" s="61">
        <f t="shared" si="73"/>
        <v>0</v>
      </c>
      <c r="BR120" s="61">
        <f t="shared" si="73"/>
        <v>0</v>
      </c>
      <c r="BS120" s="61">
        <f t="shared" si="73"/>
        <v>0</v>
      </c>
      <c r="BT120" s="61">
        <f t="shared" si="73"/>
        <v>0</v>
      </c>
      <c r="BU120" s="61">
        <f t="shared" si="73"/>
        <v>0</v>
      </c>
      <c r="BV120" s="61">
        <f t="shared" si="73"/>
        <v>0</v>
      </c>
      <c r="BW120" s="61">
        <f t="shared" si="73"/>
        <v>0</v>
      </c>
      <c r="BX120" s="61">
        <f t="shared" si="73"/>
        <v>0</v>
      </c>
      <c r="BY120" s="61">
        <f t="shared" si="73"/>
        <v>0</v>
      </c>
      <c r="BZ120" s="61">
        <f t="shared" si="73"/>
        <v>0</v>
      </c>
      <c r="CA120" s="61">
        <f t="shared" si="73"/>
        <v>0</v>
      </c>
      <c r="CB120" s="61">
        <f t="shared" si="73"/>
        <v>0</v>
      </c>
      <c r="CC120" s="61">
        <f t="shared" si="73"/>
        <v>0</v>
      </c>
      <c r="CD120" s="61">
        <f t="shared" si="73"/>
        <v>0</v>
      </c>
      <c r="CE120" s="61">
        <f t="shared" si="73"/>
        <v>0</v>
      </c>
      <c r="CF120" s="61">
        <f t="shared" si="71"/>
        <v>0</v>
      </c>
      <c r="CG120" s="61">
        <f t="shared" si="71"/>
        <v>0</v>
      </c>
      <c r="CH120" s="61">
        <f t="shared" si="71"/>
        <v>0</v>
      </c>
      <c r="CI120" s="61">
        <f t="shared" si="71"/>
        <v>0</v>
      </c>
      <c r="CJ120" s="61">
        <f t="shared" si="77"/>
        <v>0</v>
      </c>
      <c r="CK120" s="61">
        <f t="shared" si="77"/>
        <v>0</v>
      </c>
      <c r="CL120" s="61">
        <f t="shared" si="77"/>
        <v>0</v>
      </c>
      <c r="CM120" s="61">
        <f t="shared" si="77"/>
        <v>0</v>
      </c>
      <c r="CN120" s="61">
        <f t="shared" si="77"/>
        <v>0</v>
      </c>
      <c r="CO120" s="61">
        <f t="shared" si="77"/>
        <v>0</v>
      </c>
      <c r="CP120" s="61">
        <f t="shared" si="77"/>
        <v>0</v>
      </c>
      <c r="CQ120" s="61">
        <f t="shared" si="77"/>
        <v>0</v>
      </c>
      <c r="CR120" s="61">
        <f t="shared" si="77"/>
        <v>0</v>
      </c>
      <c r="CS120" s="61">
        <f t="shared" si="77"/>
        <v>0</v>
      </c>
      <c r="CT120" s="61">
        <f t="shared" si="77"/>
        <v>0</v>
      </c>
      <c r="CU120" s="61">
        <f t="shared" si="51"/>
        <v>0</v>
      </c>
      <c r="CV120" s="61">
        <f t="shared" si="51"/>
        <v>0</v>
      </c>
      <c r="CW120" s="61">
        <f t="shared" si="51"/>
        <v>0</v>
      </c>
      <c r="CX120" s="61">
        <f t="shared" si="66"/>
        <v>0</v>
      </c>
      <c r="CY120" s="61">
        <f t="shared" si="66"/>
        <v>0</v>
      </c>
      <c r="CZ120" s="61">
        <f t="shared" si="66"/>
        <v>0</v>
      </c>
      <c r="DA120" s="61">
        <f t="shared" si="66"/>
        <v>0</v>
      </c>
      <c r="DB120" s="61">
        <f t="shared" si="66"/>
        <v>0</v>
      </c>
      <c r="DC120" s="61">
        <f t="shared" si="66"/>
        <v>0</v>
      </c>
      <c r="DD120" s="61">
        <f t="shared" si="66"/>
        <v>0</v>
      </c>
      <c r="DE120" s="61">
        <f t="shared" si="66"/>
        <v>1.86351992954846E-16</v>
      </c>
      <c r="DF120" s="61">
        <f t="shared" si="66"/>
        <v>6.7807625649913397E-2</v>
      </c>
      <c r="DG120" s="61">
        <f t="shared" si="66"/>
        <v>7.0407279029462796E-2</v>
      </c>
      <c r="DH120" s="61">
        <f t="shared" si="66"/>
        <v>7.23570190641247E-2</v>
      </c>
      <c r="DI120" s="61">
        <f t="shared" si="66"/>
        <v>7.4306759098786798E-2</v>
      </c>
      <c r="DJ120" s="61">
        <f t="shared" si="66"/>
        <v>7.5823223570190695E-2</v>
      </c>
      <c r="DK120" s="61">
        <f t="shared" si="66"/>
        <v>7.7339688041594495E-2</v>
      </c>
      <c r="DL120" s="61">
        <f t="shared" si="66"/>
        <v>7.8422876949739997E-2</v>
      </c>
      <c r="DM120" s="61">
        <f t="shared" si="55"/>
        <v>7.9506065857885597E-2</v>
      </c>
      <c r="DN120" s="61">
        <f t="shared" si="55"/>
        <v>8.0155979202772898E-2</v>
      </c>
      <c r="DO120" s="61">
        <f t="shared" si="55"/>
        <v>8.0805892547660296E-2</v>
      </c>
      <c r="DP120" s="61">
        <f t="shared" si="55"/>
        <v>8.1022530329289397E-2</v>
      </c>
      <c r="DQ120" s="61">
        <f t="shared" si="52"/>
        <v>8.1022530329289397E-2</v>
      </c>
      <c r="DR120" s="61">
        <f t="shared" si="52"/>
        <v>8.1022530329289397E-2</v>
      </c>
      <c r="DS120" s="61">
        <f t="shared" si="52"/>
        <v>0</v>
      </c>
      <c r="DT120" s="61">
        <f t="shared" si="52"/>
        <v>0</v>
      </c>
      <c r="DU120" s="61">
        <f t="shared" si="80"/>
        <v>0</v>
      </c>
      <c r="DV120" s="61">
        <f t="shared" si="80"/>
        <v>0</v>
      </c>
      <c r="DW120" s="61">
        <f t="shared" si="80"/>
        <v>0</v>
      </c>
      <c r="DX120" s="61">
        <f t="shared" si="80"/>
        <v>0</v>
      </c>
      <c r="DY120" s="61">
        <f t="shared" si="80"/>
        <v>0</v>
      </c>
      <c r="DZ120" s="61">
        <f t="shared" si="15"/>
        <v>1</v>
      </c>
    </row>
    <row r="121" spans="2:130">
      <c r="B121" s="63"/>
      <c r="C121" s="53">
        <v>2055</v>
      </c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>
        <f t="shared" si="60"/>
        <v>0</v>
      </c>
      <c r="AN121" s="64">
        <f t="shared" si="61"/>
        <v>0</v>
      </c>
      <c r="AO121" s="64">
        <f t="shared" si="62"/>
        <v>0</v>
      </c>
      <c r="AP121" s="64">
        <f t="shared" si="63"/>
        <v>0</v>
      </c>
      <c r="AQ121" s="64">
        <f t="shared" si="64"/>
        <v>0</v>
      </c>
      <c r="AR121" s="64">
        <f t="shared" si="65"/>
        <v>0</v>
      </c>
      <c r="AS121" s="64">
        <f t="shared" si="67"/>
        <v>2.0849988402460399E-13</v>
      </c>
      <c r="AT121" s="64">
        <f t="shared" si="68"/>
        <v>75.000000000000099</v>
      </c>
      <c r="AU121" s="64">
        <f t="shared" si="69"/>
        <v>77.076923076923094</v>
      </c>
      <c r="AV121" s="64">
        <f t="shared" si="70"/>
        <v>79.153846153846104</v>
      </c>
      <c r="AW121" s="64">
        <f t="shared" si="72"/>
        <v>80.769230769230703</v>
      </c>
      <c r="AX121" s="64">
        <f t="shared" si="74"/>
        <v>82.384615384615401</v>
      </c>
      <c r="AY121" s="64">
        <f t="shared" si="75"/>
        <v>83.538461538461604</v>
      </c>
      <c r="AZ121" s="64">
        <f t="shared" si="76"/>
        <v>84.692307692307594</v>
      </c>
      <c r="BA121" s="64">
        <f t="shared" si="78"/>
        <v>85.384615384615302</v>
      </c>
      <c r="BB121" s="64">
        <f t="shared" si="79"/>
        <v>86.076923076922995</v>
      </c>
      <c r="BC121" s="64">
        <f t="shared" si="81"/>
        <v>86.307692307692193</v>
      </c>
      <c r="BD121" s="64">
        <f t="shared" si="82"/>
        <v>86.307692307692193</v>
      </c>
      <c r="BE121" s="64">
        <f t="shared" ref="BE121:BE126" si="83">VLOOKUP($C$119,$D$3:$K$63,$A$68,0)*(B68-B67)</f>
        <v>86.307692307692193</v>
      </c>
      <c r="BF121" s="64">
        <f>VLOOKUP($C$120,$D$3:$K$63,$A$68,0)*(B67-B66)</f>
        <v>86.307692307692193</v>
      </c>
      <c r="BG121" s="64">
        <f>VLOOKUP($C$121,$D$3:$K$63,$A$68,0)*B66</f>
        <v>0</v>
      </c>
      <c r="BH121" s="64"/>
      <c r="BI121" s="64"/>
      <c r="BJ121" s="64"/>
      <c r="BK121" s="64"/>
      <c r="BL121" s="64"/>
      <c r="BM121" s="54">
        <f t="shared" si="13"/>
        <v>1079.3076923076901</v>
      </c>
      <c r="BP121" s="53">
        <v>2055</v>
      </c>
      <c r="BQ121" s="61">
        <f t="shared" si="73"/>
        <v>0</v>
      </c>
      <c r="BR121" s="61">
        <f t="shared" si="73"/>
        <v>0</v>
      </c>
      <c r="BS121" s="61">
        <f t="shared" si="73"/>
        <v>0</v>
      </c>
      <c r="BT121" s="61">
        <f t="shared" si="73"/>
        <v>0</v>
      </c>
      <c r="BU121" s="61">
        <f t="shared" si="73"/>
        <v>0</v>
      </c>
      <c r="BV121" s="61">
        <f t="shared" si="73"/>
        <v>0</v>
      </c>
      <c r="BW121" s="61">
        <f t="shared" si="73"/>
        <v>0</v>
      </c>
      <c r="BX121" s="61">
        <f t="shared" si="73"/>
        <v>0</v>
      </c>
      <c r="BY121" s="61">
        <f t="shared" si="73"/>
        <v>0</v>
      </c>
      <c r="BZ121" s="61">
        <f t="shared" si="73"/>
        <v>0</v>
      </c>
      <c r="CA121" s="61">
        <f t="shared" si="73"/>
        <v>0</v>
      </c>
      <c r="CB121" s="61">
        <f t="shared" si="73"/>
        <v>0</v>
      </c>
      <c r="CC121" s="61">
        <f t="shared" si="73"/>
        <v>0</v>
      </c>
      <c r="CD121" s="61">
        <f t="shared" si="73"/>
        <v>0</v>
      </c>
      <c r="CE121" s="61">
        <f t="shared" si="73"/>
        <v>0</v>
      </c>
      <c r="CF121" s="61">
        <f t="shared" si="71"/>
        <v>0</v>
      </c>
      <c r="CG121" s="61">
        <f t="shared" si="71"/>
        <v>0</v>
      </c>
      <c r="CH121" s="61">
        <f t="shared" si="71"/>
        <v>0</v>
      </c>
      <c r="CI121" s="61">
        <f t="shared" si="71"/>
        <v>0</v>
      </c>
      <c r="CJ121" s="61">
        <f t="shared" si="77"/>
        <v>0</v>
      </c>
      <c r="CK121" s="61">
        <f t="shared" si="77"/>
        <v>0</v>
      </c>
      <c r="CL121" s="61">
        <f t="shared" si="77"/>
        <v>0</v>
      </c>
      <c r="CM121" s="61">
        <f t="shared" si="77"/>
        <v>0</v>
      </c>
      <c r="CN121" s="61">
        <f t="shared" si="77"/>
        <v>0</v>
      </c>
      <c r="CO121" s="61">
        <f t="shared" si="77"/>
        <v>0</v>
      </c>
      <c r="CP121" s="61">
        <f t="shared" si="77"/>
        <v>0</v>
      </c>
      <c r="CQ121" s="61">
        <f t="shared" si="77"/>
        <v>0</v>
      </c>
      <c r="CR121" s="61">
        <f t="shared" si="77"/>
        <v>0</v>
      </c>
      <c r="CS121" s="61">
        <f t="shared" si="77"/>
        <v>0</v>
      </c>
      <c r="CT121" s="61">
        <f t="shared" si="77"/>
        <v>0</v>
      </c>
      <c r="CU121" s="61">
        <f t="shared" si="51"/>
        <v>0</v>
      </c>
      <c r="CV121" s="61">
        <f t="shared" si="51"/>
        <v>0</v>
      </c>
      <c r="CW121" s="61">
        <f t="shared" si="51"/>
        <v>0</v>
      </c>
      <c r="CX121" s="61">
        <f t="shared" si="66"/>
        <v>0</v>
      </c>
      <c r="CY121" s="61">
        <f t="shared" si="66"/>
        <v>0</v>
      </c>
      <c r="CZ121" s="61">
        <f t="shared" si="66"/>
        <v>0</v>
      </c>
      <c r="DA121" s="61">
        <f t="shared" si="66"/>
        <v>0</v>
      </c>
      <c r="DB121" s="61">
        <f t="shared" si="66"/>
        <v>0</v>
      </c>
      <c r="DC121" s="61">
        <f t="shared" si="66"/>
        <v>0</v>
      </c>
      <c r="DD121" s="61">
        <f t="shared" si="66"/>
        <v>0</v>
      </c>
      <c r="DE121" s="61">
        <f t="shared" si="66"/>
        <v>0</v>
      </c>
      <c r="DF121" s="61">
        <f t="shared" si="66"/>
        <v>1.93179281043394E-16</v>
      </c>
      <c r="DG121" s="61">
        <f t="shared" si="66"/>
        <v>6.94889886679496E-2</v>
      </c>
      <c r="DH121" s="61">
        <f t="shared" si="66"/>
        <v>7.1413299123369703E-2</v>
      </c>
      <c r="DI121" s="61">
        <f t="shared" si="66"/>
        <v>7.3337609578789806E-2</v>
      </c>
      <c r="DJ121" s="61">
        <f t="shared" si="66"/>
        <v>7.4834295488561006E-2</v>
      </c>
      <c r="DK121" s="61">
        <f t="shared" si="66"/>
        <v>7.6330981398332304E-2</v>
      </c>
      <c r="DL121" s="61">
        <f t="shared" si="66"/>
        <v>7.7400042762454602E-2</v>
      </c>
      <c r="DM121" s="61">
        <f t="shared" si="55"/>
        <v>7.8469104126576802E-2</v>
      </c>
      <c r="DN121" s="61">
        <f t="shared" si="55"/>
        <v>7.9110540945050198E-2</v>
      </c>
      <c r="DO121" s="61">
        <f t="shared" si="55"/>
        <v>7.9751977763523593E-2</v>
      </c>
      <c r="DP121" s="61">
        <f t="shared" si="55"/>
        <v>7.9965790036348003E-2</v>
      </c>
      <c r="DQ121" s="61">
        <f t="shared" si="52"/>
        <v>7.9965790036348003E-2</v>
      </c>
      <c r="DR121" s="61">
        <f t="shared" si="52"/>
        <v>7.9965790036348003E-2</v>
      </c>
      <c r="DS121" s="61">
        <f t="shared" si="52"/>
        <v>7.9965790036348003E-2</v>
      </c>
      <c r="DT121" s="61">
        <f t="shared" si="52"/>
        <v>0</v>
      </c>
      <c r="DU121" s="61">
        <f t="shared" si="80"/>
        <v>0</v>
      </c>
      <c r="DV121" s="61">
        <f t="shared" si="80"/>
        <v>0</v>
      </c>
      <c r="DW121" s="61">
        <f t="shared" si="80"/>
        <v>0</v>
      </c>
      <c r="DX121" s="61">
        <f t="shared" si="80"/>
        <v>0</v>
      </c>
      <c r="DY121" s="61">
        <f t="shared" si="80"/>
        <v>0</v>
      </c>
      <c r="DZ121" s="61">
        <f t="shared" si="15"/>
        <v>1</v>
      </c>
    </row>
    <row r="122" spans="2:130">
      <c r="B122" s="63"/>
      <c r="C122" s="53">
        <v>2056</v>
      </c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>
        <f t="shared" si="61"/>
        <v>0</v>
      </c>
      <c r="AO122" s="64">
        <f t="shared" si="62"/>
        <v>0</v>
      </c>
      <c r="AP122" s="64">
        <f t="shared" si="63"/>
        <v>0</v>
      </c>
      <c r="AQ122" s="64">
        <f t="shared" si="64"/>
        <v>0</v>
      </c>
      <c r="AR122" s="64">
        <f t="shared" si="65"/>
        <v>0</v>
      </c>
      <c r="AS122" s="64">
        <f t="shared" si="67"/>
        <v>0</v>
      </c>
      <c r="AT122" s="64">
        <f t="shared" si="68"/>
        <v>2.1649348980190601E-13</v>
      </c>
      <c r="AU122" s="64">
        <f t="shared" si="69"/>
        <v>77.076923076923094</v>
      </c>
      <c r="AV122" s="64">
        <f t="shared" si="70"/>
        <v>79.153846153846203</v>
      </c>
      <c r="AW122" s="64">
        <f t="shared" si="72"/>
        <v>80.769230769230703</v>
      </c>
      <c r="AX122" s="64">
        <f t="shared" si="74"/>
        <v>82.384615384615302</v>
      </c>
      <c r="AY122" s="64">
        <f t="shared" si="75"/>
        <v>83.538461538461604</v>
      </c>
      <c r="AZ122" s="64">
        <f t="shared" si="76"/>
        <v>84.692307692307807</v>
      </c>
      <c r="BA122" s="64">
        <f t="shared" si="78"/>
        <v>85.384615384615302</v>
      </c>
      <c r="BB122" s="64">
        <f t="shared" si="79"/>
        <v>86.076923076922995</v>
      </c>
      <c r="BC122" s="64">
        <f t="shared" si="81"/>
        <v>86.307692307692193</v>
      </c>
      <c r="BD122" s="64">
        <f t="shared" si="82"/>
        <v>86.307692307692193</v>
      </c>
      <c r="BE122" s="64">
        <f t="shared" si="83"/>
        <v>86.307692307692193</v>
      </c>
      <c r="BF122" s="64">
        <f t="shared" ref="BF122:BF126" si="84">VLOOKUP($C$120,$D$3:$K$63,$A$68,0)*(B68-B67)</f>
        <v>86.307692307692193</v>
      </c>
      <c r="BG122" s="64">
        <f>VLOOKUP($C$121,$D$3:$K$63,$A$68,0)*(B67-B66)</f>
        <v>85.846153846153797</v>
      </c>
      <c r="BH122" s="64">
        <f>VLOOKUP($C$122,$D$3:$K$63,$A$68,0)*B66</f>
        <v>0</v>
      </c>
      <c r="BI122" s="64"/>
      <c r="BJ122" s="64"/>
      <c r="BK122" s="64"/>
      <c r="BL122" s="64"/>
      <c r="BM122" s="54">
        <f t="shared" si="13"/>
        <v>1090.1538461538501</v>
      </c>
      <c r="BP122" s="53">
        <v>2056</v>
      </c>
      <c r="BQ122" s="61">
        <f t="shared" si="73"/>
        <v>0</v>
      </c>
      <c r="BR122" s="61">
        <f t="shared" si="73"/>
        <v>0</v>
      </c>
      <c r="BS122" s="61">
        <f t="shared" si="73"/>
        <v>0</v>
      </c>
      <c r="BT122" s="61">
        <f t="shared" si="73"/>
        <v>0</v>
      </c>
      <c r="BU122" s="61">
        <f t="shared" si="73"/>
        <v>0</v>
      </c>
      <c r="BV122" s="61">
        <f t="shared" si="73"/>
        <v>0</v>
      </c>
      <c r="BW122" s="61">
        <f t="shared" si="73"/>
        <v>0</v>
      </c>
      <c r="BX122" s="61">
        <f t="shared" si="73"/>
        <v>0</v>
      </c>
      <c r="BY122" s="61">
        <f t="shared" si="73"/>
        <v>0</v>
      </c>
      <c r="BZ122" s="61">
        <f t="shared" si="73"/>
        <v>0</v>
      </c>
      <c r="CA122" s="61">
        <f t="shared" si="73"/>
        <v>0</v>
      </c>
      <c r="CB122" s="61">
        <f t="shared" si="73"/>
        <v>0</v>
      </c>
      <c r="CC122" s="61">
        <f t="shared" si="73"/>
        <v>0</v>
      </c>
      <c r="CD122" s="61">
        <f t="shared" si="73"/>
        <v>0</v>
      </c>
      <c r="CE122" s="61">
        <f t="shared" si="73"/>
        <v>0</v>
      </c>
      <c r="CF122" s="61">
        <f t="shared" si="71"/>
        <v>0</v>
      </c>
      <c r="CG122" s="61">
        <f t="shared" si="71"/>
        <v>0</v>
      </c>
      <c r="CH122" s="61">
        <f t="shared" si="71"/>
        <v>0</v>
      </c>
      <c r="CI122" s="61">
        <f t="shared" si="71"/>
        <v>0</v>
      </c>
      <c r="CJ122" s="61">
        <f t="shared" si="77"/>
        <v>0</v>
      </c>
      <c r="CK122" s="61">
        <f t="shared" si="77"/>
        <v>0</v>
      </c>
      <c r="CL122" s="61">
        <f t="shared" si="77"/>
        <v>0</v>
      </c>
      <c r="CM122" s="61">
        <f t="shared" si="77"/>
        <v>0</v>
      </c>
      <c r="CN122" s="61">
        <f t="shared" si="77"/>
        <v>0</v>
      </c>
      <c r="CO122" s="61">
        <f t="shared" si="77"/>
        <v>0</v>
      </c>
      <c r="CP122" s="61">
        <f t="shared" si="77"/>
        <v>0</v>
      </c>
      <c r="CQ122" s="61">
        <f t="shared" si="77"/>
        <v>0</v>
      </c>
      <c r="CR122" s="61">
        <f t="shared" si="77"/>
        <v>0</v>
      </c>
      <c r="CS122" s="61">
        <f t="shared" si="77"/>
        <v>0</v>
      </c>
      <c r="CT122" s="61">
        <f t="shared" si="77"/>
        <v>0</v>
      </c>
      <c r="CU122" s="61">
        <f t="shared" si="51"/>
        <v>0</v>
      </c>
      <c r="CV122" s="61">
        <f t="shared" si="51"/>
        <v>0</v>
      </c>
      <c r="CW122" s="61">
        <f t="shared" si="51"/>
        <v>0</v>
      </c>
      <c r="CX122" s="61">
        <f t="shared" si="66"/>
        <v>0</v>
      </c>
      <c r="CY122" s="61">
        <f t="shared" si="66"/>
        <v>0</v>
      </c>
      <c r="CZ122" s="61">
        <f t="shared" si="66"/>
        <v>0</v>
      </c>
      <c r="DA122" s="61">
        <f t="shared" si="66"/>
        <v>0</v>
      </c>
      <c r="DB122" s="61">
        <f t="shared" si="66"/>
        <v>0</v>
      </c>
      <c r="DC122" s="61">
        <f t="shared" si="66"/>
        <v>0</v>
      </c>
      <c r="DD122" s="61">
        <f t="shared" si="66"/>
        <v>0</v>
      </c>
      <c r="DE122" s="61">
        <f t="shared" si="66"/>
        <v>0</v>
      </c>
      <c r="DF122" s="61">
        <f t="shared" si="66"/>
        <v>0</v>
      </c>
      <c r="DG122" s="61">
        <f t="shared" si="66"/>
        <v>1.98589850933162E-16</v>
      </c>
      <c r="DH122" s="61">
        <f t="shared" si="66"/>
        <v>7.0702794242167702E-2</v>
      </c>
      <c r="DI122" s="61">
        <f t="shared" si="66"/>
        <v>7.2607959356477597E-2</v>
      </c>
      <c r="DJ122" s="61">
        <f t="shared" si="66"/>
        <v>7.4089754445385195E-2</v>
      </c>
      <c r="DK122" s="61">
        <f t="shared" si="66"/>
        <v>7.5571549534292903E-2</v>
      </c>
      <c r="DL122" s="61">
        <f t="shared" si="66"/>
        <v>7.6629974597798495E-2</v>
      </c>
      <c r="DM122" s="61">
        <f t="shared" si="55"/>
        <v>7.7688399661304003E-2</v>
      </c>
      <c r="DN122" s="61">
        <f t="shared" si="55"/>
        <v>7.83234546994072E-2</v>
      </c>
      <c r="DO122" s="61">
        <f t="shared" si="55"/>
        <v>7.8958509737510493E-2</v>
      </c>
      <c r="DP122" s="61">
        <f t="shared" si="55"/>
        <v>7.91701947502116E-2</v>
      </c>
      <c r="DQ122" s="61">
        <f t="shared" si="52"/>
        <v>7.91701947502116E-2</v>
      </c>
      <c r="DR122" s="61">
        <f t="shared" si="52"/>
        <v>7.91701947502116E-2</v>
      </c>
      <c r="DS122" s="61">
        <f t="shared" si="52"/>
        <v>7.91701947502116E-2</v>
      </c>
      <c r="DT122" s="61">
        <f t="shared" si="52"/>
        <v>7.87468247248094E-2</v>
      </c>
      <c r="DU122" s="61">
        <f t="shared" si="80"/>
        <v>0</v>
      </c>
      <c r="DV122" s="61">
        <f t="shared" si="80"/>
        <v>0</v>
      </c>
      <c r="DW122" s="61">
        <f t="shared" si="80"/>
        <v>0</v>
      </c>
      <c r="DX122" s="61">
        <f t="shared" si="80"/>
        <v>0</v>
      </c>
      <c r="DY122" s="61">
        <f t="shared" si="80"/>
        <v>0</v>
      </c>
      <c r="DZ122" s="61">
        <f t="shared" si="15"/>
        <v>1</v>
      </c>
    </row>
    <row r="123" spans="2:130">
      <c r="B123" s="63"/>
      <c r="C123" s="53">
        <v>2057</v>
      </c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>
        <f t="shared" si="62"/>
        <v>0</v>
      </c>
      <c r="AP123" s="64">
        <f t="shared" si="63"/>
        <v>0</v>
      </c>
      <c r="AQ123" s="64">
        <f t="shared" si="64"/>
        <v>0</v>
      </c>
      <c r="AR123" s="64">
        <f t="shared" si="65"/>
        <v>0</v>
      </c>
      <c r="AS123" s="64">
        <f t="shared" si="67"/>
        <v>0</v>
      </c>
      <c r="AT123" s="64">
        <f t="shared" si="68"/>
        <v>0</v>
      </c>
      <c r="AU123" s="64">
        <f t="shared" si="69"/>
        <v>2.2248869413488099E-13</v>
      </c>
      <c r="AV123" s="64">
        <f t="shared" si="70"/>
        <v>79.153846153846203</v>
      </c>
      <c r="AW123" s="64">
        <f t="shared" si="72"/>
        <v>80.769230769230802</v>
      </c>
      <c r="AX123" s="64">
        <f t="shared" si="74"/>
        <v>82.384615384615302</v>
      </c>
      <c r="AY123" s="64">
        <f t="shared" si="75"/>
        <v>83.538461538461505</v>
      </c>
      <c r="AZ123" s="64">
        <f t="shared" si="76"/>
        <v>84.692307692307807</v>
      </c>
      <c r="BA123" s="64">
        <f t="shared" si="78"/>
        <v>85.3846153846155</v>
      </c>
      <c r="BB123" s="64">
        <f t="shared" si="79"/>
        <v>86.076923076922995</v>
      </c>
      <c r="BC123" s="64">
        <f t="shared" si="81"/>
        <v>86.307692307692193</v>
      </c>
      <c r="BD123" s="64">
        <f t="shared" si="82"/>
        <v>86.307692307692193</v>
      </c>
      <c r="BE123" s="64">
        <f t="shared" si="83"/>
        <v>86.307692307692193</v>
      </c>
      <c r="BF123" s="64">
        <f t="shared" si="84"/>
        <v>86.307692307692193</v>
      </c>
      <c r="BG123" s="64">
        <f t="shared" ref="BG123:BG126" si="85">VLOOKUP($C$121,$D$3:$K$63,$A$68,0)*(B68-B67)</f>
        <v>85.846153846153797</v>
      </c>
      <c r="BH123" s="64">
        <f>VLOOKUP($C$122,$D$3:$K$63,$A$68,0)*(B67-B66)</f>
        <v>85.384615384615302</v>
      </c>
      <c r="BI123" s="64">
        <f>VLOOKUP($C$123,$D$3:$K$63,$A$68,0)*B66</f>
        <v>0</v>
      </c>
      <c r="BJ123" s="64"/>
      <c r="BK123" s="64"/>
      <c r="BL123" s="64"/>
      <c r="BM123" s="54">
        <f t="shared" si="13"/>
        <v>1098.4615384615399</v>
      </c>
      <c r="BP123" s="53">
        <v>2057</v>
      </c>
      <c r="BQ123" s="61">
        <f t="shared" si="73"/>
        <v>0</v>
      </c>
      <c r="BR123" s="61">
        <f t="shared" si="73"/>
        <v>0</v>
      </c>
      <c r="BS123" s="61">
        <f t="shared" si="73"/>
        <v>0</v>
      </c>
      <c r="BT123" s="61">
        <f t="shared" si="73"/>
        <v>0</v>
      </c>
      <c r="BU123" s="61">
        <f t="shared" si="73"/>
        <v>0</v>
      </c>
      <c r="BV123" s="61">
        <f t="shared" si="73"/>
        <v>0</v>
      </c>
      <c r="BW123" s="61">
        <f t="shared" si="73"/>
        <v>0</v>
      </c>
      <c r="BX123" s="61">
        <f t="shared" si="73"/>
        <v>0</v>
      </c>
      <c r="BY123" s="61">
        <f t="shared" si="73"/>
        <v>0</v>
      </c>
      <c r="BZ123" s="61">
        <f t="shared" si="73"/>
        <v>0</v>
      </c>
      <c r="CA123" s="61">
        <f t="shared" si="73"/>
        <v>0</v>
      </c>
      <c r="CB123" s="61">
        <f t="shared" si="73"/>
        <v>0</v>
      </c>
      <c r="CC123" s="61">
        <f t="shared" si="73"/>
        <v>0</v>
      </c>
      <c r="CD123" s="61">
        <f t="shared" si="73"/>
        <v>0</v>
      </c>
      <c r="CE123" s="61">
        <f t="shared" si="73"/>
        <v>0</v>
      </c>
      <c r="CF123" s="61">
        <f t="shared" si="71"/>
        <v>0</v>
      </c>
      <c r="CG123" s="61">
        <f t="shared" si="71"/>
        <v>0</v>
      </c>
      <c r="CH123" s="61">
        <f t="shared" si="71"/>
        <v>0</v>
      </c>
      <c r="CI123" s="61">
        <f t="shared" si="71"/>
        <v>0</v>
      </c>
      <c r="CJ123" s="61">
        <f t="shared" si="77"/>
        <v>0</v>
      </c>
      <c r="CK123" s="61">
        <f t="shared" si="77"/>
        <v>0</v>
      </c>
      <c r="CL123" s="61">
        <f t="shared" si="77"/>
        <v>0</v>
      </c>
      <c r="CM123" s="61">
        <f t="shared" si="77"/>
        <v>0</v>
      </c>
      <c r="CN123" s="61">
        <f t="shared" si="77"/>
        <v>0</v>
      </c>
      <c r="CO123" s="61">
        <f t="shared" si="77"/>
        <v>0</v>
      </c>
      <c r="CP123" s="61">
        <f t="shared" si="77"/>
        <v>0</v>
      </c>
      <c r="CQ123" s="61">
        <f t="shared" si="77"/>
        <v>0</v>
      </c>
      <c r="CR123" s="61">
        <f t="shared" si="77"/>
        <v>0</v>
      </c>
      <c r="CS123" s="61">
        <f t="shared" si="77"/>
        <v>0</v>
      </c>
      <c r="CT123" s="61">
        <f t="shared" si="77"/>
        <v>0</v>
      </c>
      <c r="CU123" s="61">
        <f t="shared" si="51"/>
        <v>0</v>
      </c>
      <c r="CV123" s="61">
        <f t="shared" si="51"/>
        <v>0</v>
      </c>
      <c r="CW123" s="61">
        <f t="shared" si="51"/>
        <v>0</v>
      </c>
      <c r="CX123" s="61">
        <f t="shared" si="66"/>
        <v>0</v>
      </c>
      <c r="CY123" s="61">
        <f t="shared" si="66"/>
        <v>0</v>
      </c>
      <c r="CZ123" s="61">
        <f t="shared" si="66"/>
        <v>0</v>
      </c>
      <c r="DA123" s="61">
        <f t="shared" si="66"/>
        <v>0</v>
      </c>
      <c r="DB123" s="61">
        <f t="shared" si="66"/>
        <v>0</v>
      </c>
      <c r="DC123" s="61">
        <f t="shared" si="66"/>
        <v>0</v>
      </c>
      <c r="DD123" s="61">
        <f t="shared" si="66"/>
        <v>0</v>
      </c>
      <c r="DE123" s="61">
        <f t="shared" si="66"/>
        <v>0</v>
      </c>
      <c r="DF123" s="61">
        <f t="shared" si="66"/>
        <v>0</v>
      </c>
      <c r="DG123" s="61">
        <f t="shared" si="66"/>
        <v>0</v>
      </c>
      <c r="DH123" s="61">
        <f t="shared" si="66"/>
        <v>2.0254572995472401E-16</v>
      </c>
      <c r="DI123" s="61">
        <f t="shared" si="66"/>
        <v>7.20588235294118E-2</v>
      </c>
      <c r="DJ123" s="61">
        <f t="shared" si="66"/>
        <v>7.3529411764705899E-2</v>
      </c>
      <c r="DK123" s="61">
        <f t="shared" si="66"/>
        <v>7.49999999999999E-2</v>
      </c>
      <c r="DL123" s="61">
        <f t="shared" si="66"/>
        <v>7.6050420168067207E-2</v>
      </c>
      <c r="DM123" s="61">
        <f t="shared" si="55"/>
        <v>7.7100840336134499E-2</v>
      </c>
      <c r="DN123" s="61">
        <f t="shared" si="55"/>
        <v>7.7731092436974805E-2</v>
      </c>
      <c r="DO123" s="61">
        <f t="shared" si="55"/>
        <v>7.8361344537815097E-2</v>
      </c>
      <c r="DP123" s="61">
        <f t="shared" si="55"/>
        <v>7.85714285714285E-2</v>
      </c>
      <c r="DQ123" s="61">
        <f t="shared" si="52"/>
        <v>7.85714285714285E-2</v>
      </c>
      <c r="DR123" s="61">
        <f t="shared" si="52"/>
        <v>7.85714285714285E-2</v>
      </c>
      <c r="DS123" s="61">
        <f t="shared" si="52"/>
        <v>7.85714285714285E-2</v>
      </c>
      <c r="DT123" s="61">
        <f t="shared" si="52"/>
        <v>7.8151260504201597E-2</v>
      </c>
      <c r="DU123" s="61">
        <f t="shared" si="80"/>
        <v>7.7731092436974694E-2</v>
      </c>
      <c r="DV123" s="61">
        <f t="shared" si="80"/>
        <v>0</v>
      </c>
      <c r="DW123" s="61">
        <f t="shared" si="80"/>
        <v>0</v>
      </c>
      <c r="DX123" s="61">
        <f t="shared" si="80"/>
        <v>0</v>
      </c>
      <c r="DY123" s="61">
        <f t="shared" si="80"/>
        <v>0</v>
      </c>
      <c r="DZ123" s="61">
        <f t="shared" si="15"/>
        <v>1</v>
      </c>
    </row>
    <row r="124" spans="2:130">
      <c r="B124" s="63"/>
      <c r="C124" s="53">
        <v>2058</v>
      </c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>
        <f t="shared" si="63"/>
        <v>0</v>
      </c>
      <c r="AQ124" s="64">
        <f t="shared" si="64"/>
        <v>0</v>
      </c>
      <c r="AR124" s="64">
        <f t="shared" si="65"/>
        <v>0</v>
      </c>
      <c r="AS124" s="64">
        <f t="shared" si="67"/>
        <v>0</v>
      </c>
      <c r="AT124" s="64">
        <f t="shared" si="68"/>
        <v>0</v>
      </c>
      <c r="AU124" s="64">
        <f t="shared" si="69"/>
        <v>0</v>
      </c>
      <c r="AV124" s="64">
        <f t="shared" si="70"/>
        <v>2.2848389846785701E-13</v>
      </c>
      <c r="AW124" s="64">
        <f t="shared" si="72"/>
        <v>80.769230769230802</v>
      </c>
      <c r="AX124" s="64">
        <f t="shared" si="74"/>
        <v>82.384615384615401</v>
      </c>
      <c r="AY124" s="64">
        <f t="shared" si="75"/>
        <v>83.538461538461505</v>
      </c>
      <c r="AZ124" s="64">
        <f t="shared" si="76"/>
        <v>84.692307692307594</v>
      </c>
      <c r="BA124" s="64">
        <f t="shared" si="78"/>
        <v>85.3846153846155</v>
      </c>
      <c r="BB124" s="64">
        <f t="shared" si="79"/>
        <v>86.076923076923094</v>
      </c>
      <c r="BC124" s="64">
        <f t="shared" si="81"/>
        <v>86.307692307692193</v>
      </c>
      <c r="BD124" s="64">
        <f t="shared" si="82"/>
        <v>86.307692307692193</v>
      </c>
      <c r="BE124" s="64">
        <f t="shared" si="83"/>
        <v>86.307692307692193</v>
      </c>
      <c r="BF124" s="64">
        <f t="shared" si="84"/>
        <v>86.307692307692193</v>
      </c>
      <c r="BG124" s="64">
        <f t="shared" si="85"/>
        <v>85.846153846153797</v>
      </c>
      <c r="BH124" s="64">
        <f t="shared" ref="BH124:BH126" si="86">VLOOKUP($C$122,$D$3:$K$63,$A$68,0)*(B68-B67)</f>
        <v>85.384615384615302</v>
      </c>
      <c r="BI124" s="64">
        <f>VLOOKUP($C$123,$D$3:$K$63,$A$68,0)*(B67-B66)</f>
        <v>84.461538461538396</v>
      </c>
      <c r="BJ124" s="64">
        <f>VLOOKUP($C$124,$D$3:$K$63,$A$68,0)*B66</f>
        <v>0</v>
      </c>
      <c r="BK124" s="64"/>
      <c r="BL124" s="64"/>
      <c r="BM124" s="54">
        <f t="shared" si="13"/>
        <v>1103.76923076923</v>
      </c>
      <c r="BP124" s="53">
        <v>2058</v>
      </c>
      <c r="BQ124" s="61">
        <f t="shared" si="73"/>
        <v>0</v>
      </c>
      <c r="BR124" s="61">
        <f t="shared" si="73"/>
        <v>0</v>
      </c>
      <c r="BS124" s="61">
        <f t="shared" si="73"/>
        <v>0</v>
      </c>
      <c r="BT124" s="61">
        <f t="shared" si="73"/>
        <v>0</v>
      </c>
      <c r="BU124" s="61">
        <f t="shared" si="73"/>
        <v>0</v>
      </c>
      <c r="BV124" s="61">
        <f t="shared" si="73"/>
        <v>0</v>
      </c>
      <c r="BW124" s="61">
        <f t="shared" si="73"/>
        <v>0</v>
      </c>
      <c r="BX124" s="61">
        <f t="shared" si="73"/>
        <v>0</v>
      </c>
      <c r="BY124" s="61">
        <f t="shared" si="73"/>
        <v>0</v>
      </c>
      <c r="BZ124" s="61">
        <f t="shared" si="73"/>
        <v>0</v>
      </c>
      <c r="CA124" s="61">
        <f t="shared" si="73"/>
        <v>0</v>
      </c>
      <c r="CB124" s="61">
        <f t="shared" si="73"/>
        <v>0</v>
      </c>
      <c r="CC124" s="61">
        <f t="shared" si="73"/>
        <v>0</v>
      </c>
      <c r="CD124" s="61">
        <f t="shared" si="73"/>
        <v>0</v>
      </c>
      <c r="CE124" s="61">
        <f t="shared" si="73"/>
        <v>0</v>
      </c>
      <c r="CF124" s="61">
        <f t="shared" si="71"/>
        <v>0</v>
      </c>
      <c r="CG124" s="61">
        <f t="shared" si="71"/>
        <v>0</v>
      </c>
      <c r="CH124" s="61">
        <f t="shared" si="71"/>
        <v>0</v>
      </c>
      <c r="CI124" s="61">
        <f t="shared" si="71"/>
        <v>0</v>
      </c>
      <c r="CJ124" s="61">
        <f t="shared" si="77"/>
        <v>0</v>
      </c>
      <c r="CK124" s="61">
        <f t="shared" si="77"/>
        <v>0</v>
      </c>
      <c r="CL124" s="61">
        <f t="shared" si="77"/>
        <v>0</v>
      </c>
      <c r="CM124" s="61">
        <f t="shared" si="77"/>
        <v>0</v>
      </c>
      <c r="CN124" s="61">
        <f t="shared" si="77"/>
        <v>0</v>
      </c>
      <c r="CO124" s="61">
        <f t="shared" si="77"/>
        <v>0</v>
      </c>
      <c r="CP124" s="61">
        <f t="shared" si="77"/>
        <v>0</v>
      </c>
      <c r="CQ124" s="61">
        <f t="shared" si="77"/>
        <v>0</v>
      </c>
      <c r="CR124" s="61">
        <f t="shared" si="77"/>
        <v>0</v>
      </c>
      <c r="CS124" s="61">
        <f t="shared" si="77"/>
        <v>0</v>
      </c>
      <c r="CT124" s="61">
        <f t="shared" si="77"/>
        <v>0</v>
      </c>
      <c r="CU124" s="61">
        <f t="shared" si="51"/>
        <v>0</v>
      </c>
      <c r="CV124" s="61">
        <f t="shared" si="51"/>
        <v>0</v>
      </c>
      <c r="CW124" s="61">
        <f t="shared" si="51"/>
        <v>0</v>
      </c>
      <c r="CX124" s="61">
        <f t="shared" si="66"/>
        <v>0</v>
      </c>
      <c r="CY124" s="61">
        <f t="shared" si="66"/>
        <v>0</v>
      </c>
      <c r="CZ124" s="61">
        <f t="shared" si="66"/>
        <v>0</v>
      </c>
      <c r="DA124" s="61">
        <f t="shared" si="66"/>
        <v>0</v>
      </c>
      <c r="DB124" s="61">
        <f t="shared" si="66"/>
        <v>0</v>
      </c>
      <c r="DC124" s="61">
        <f t="shared" si="66"/>
        <v>0</v>
      </c>
      <c r="DD124" s="61">
        <f t="shared" si="66"/>
        <v>0</v>
      </c>
      <c r="DE124" s="61">
        <f t="shared" si="66"/>
        <v>0</v>
      </c>
      <c r="DF124" s="61">
        <f t="shared" si="66"/>
        <v>0</v>
      </c>
      <c r="DG124" s="61">
        <f t="shared" si="66"/>
        <v>0</v>
      </c>
      <c r="DH124" s="61">
        <f t="shared" si="66"/>
        <v>0</v>
      </c>
      <c r="DI124" s="61">
        <f t="shared" si="66"/>
        <v>2.07003322885368E-16</v>
      </c>
      <c r="DJ124" s="61">
        <f t="shared" si="66"/>
        <v>7.3175831068367198E-2</v>
      </c>
      <c r="DK124" s="61">
        <f t="shared" si="66"/>
        <v>7.46393476897345E-2</v>
      </c>
      <c r="DL124" s="61">
        <f t="shared" si="66"/>
        <v>7.5684716704996796E-2</v>
      </c>
      <c r="DM124" s="61">
        <f t="shared" si="55"/>
        <v>7.6730085720259203E-2</v>
      </c>
      <c r="DN124" s="61">
        <f t="shared" si="55"/>
        <v>7.7357307129416797E-2</v>
      </c>
      <c r="DO124" s="61">
        <f t="shared" si="55"/>
        <v>7.7984528538574197E-2</v>
      </c>
      <c r="DP124" s="61">
        <f t="shared" si="55"/>
        <v>7.8193602341626506E-2</v>
      </c>
      <c r="DQ124" s="61">
        <f t="shared" si="52"/>
        <v>7.8193602341626506E-2</v>
      </c>
      <c r="DR124" s="61">
        <f t="shared" si="52"/>
        <v>7.8193602341626506E-2</v>
      </c>
      <c r="DS124" s="61">
        <f t="shared" si="52"/>
        <v>7.8193602341626506E-2</v>
      </c>
      <c r="DT124" s="61">
        <f t="shared" si="52"/>
        <v>7.7775454735521596E-2</v>
      </c>
      <c r="DU124" s="61">
        <f t="shared" si="80"/>
        <v>7.7357307129416603E-2</v>
      </c>
      <c r="DV124" s="61">
        <f t="shared" si="80"/>
        <v>7.6521011917206699E-2</v>
      </c>
      <c r="DW124" s="61">
        <f t="shared" si="80"/>
        <v>0</v>
      </c>
      <c r="DX124" s="61">
        <f t="shared" si="80"/>
        <v>0</v>
      </c>
      <c r="DY124" s="61">
        <f t="shared" si="80"/>
        <v>0</v>
      </c>
      <c r="DZ124" s="61">
        <f t="shared" si="15"/>
        <v>1</v>
      </c>
    </row>
    <row r="125" spans="2:130">
      <c r="B125" s="63"/>
      <c r="C125" s="53">
        <v>2059</v>
      </c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>
        <f t="shared" si="64"/>
        <v>0</v>
      </c>
      <c r="AR125" s="64">
        <f t="shared" si="65"/>
        <v>0</v>
      </c>
      <c r="AS125" s="64">
        <f t="shared" si="67"/>
        <v>0</v>
      </c>
      <c r="AT125" s="64">
        <f t="shared" si="68"/>
        <v>0</v>
      </c>
      <c r="AU125" s="64">
        <f t="shared" si="69"/>
        <v>0</v>
      </c>
      <c r="AV125" s="64">
        <f t="shared" si="70"/>
        <v>0</v>
      </c>
      <c r="AW125" s="64">
        <f t="shared" si="72"/>
        <v>2.3314683517128302E-13</v>
      </c>
      <c r="AX125" s="64">
        <f t="shared" si="74"/>
        <v>82.384615384615401</v>
      </c>
      <c r="AY125" s="64">
        <f t="shared" si="75"/>
        <v>83.538461538461604</v>
      </c>
      <c r="AZ125" s="64">
        <f t="shared" si="76"/>
        <v>84.692307692307594</v>
      </c>
      <c r="BA125" s="64">
        <f t="shared" si="78"/>
        <v>85.384615384615302</v>
      </c>
      <c r="BB125" s="64">
        <f t="shared" si="79"/>
        <v>86.076923076923094</v>
      </c>
      <c r="BC125" s="64">
        <f t="shared" si="81"/>
        <v>86.307692307692406</v>
      </c>
      <c r="BD125" s="64">
        <f t="shared" si="82"/>
        <v>86.307692307692193</v>
      </c>
      <c r="BE125" s="64">
        <f t="shared" si="83"/>
        <v>86.307692307692193</v>
      </c>
      <c r="BF125" s="64">
        <f t="shared" si="84"/>
        <v>86.307692307692193</v>
      </c>
      <c r="BG125" s="64">
        <f t="shared" si="85"/>
        <v>85.846153846153797</v>
      </c>
      <c r="BH125" s="64">
        <f t="shared" si="86"/>
        <v>85.384615384615302</v>
      </c>
      <c r="BI125" s="64">
        <f t="shared" ref="BI125:BI126" si="87">VLOOKUP($C$123,$D$3:$K$63,$A$68,0)*(B68-B67)</f>
        <v>84.461538461538396</v>
      </c>
      <c r="BJ125" s="64">
        <f>VLOOKUP($C$124,$D$3:$K$63,$A$68,0)*(B67-B66)</f>
        <v>83.769230769230703</v>
      </c>
      <c r="BK125" s="64">
        <f>VLOOKUP($C$125,$D$3:$K$63,$A$68,0)*B66</f>
        <v>0</v>
      </c>
      <c r="BL125" s="64"/>
      <c r="BM125" s="54">
        <f t="shared" si="13"/>
        <v>1106.76923076923</v>
      </c>
      <c r="BP125" s="53">
        <v>2059</v>
      </c>
      <c r="BQ125" s="61">
        <f t="shared" si="73"/>
        <v>0</v>
      </c>
      <c r="BR125" s="61">
        <f t="shared" si="73"/>
        <v>0</v>
      </c>
      <c r="BS125" s="61">
        <f t="shared" si="73"/>
        <v>0</v>
      </c>
      <c r="BT125" s="61">
        <f t="shared" si="73"/>
        <v>0</v>
      </c>
      <c r="BU125" s="61">
        <f t="shared" si="73"/>
        <v>0</v>
      </c>
      <c r="BV125" s="61">
        <f t="shared" si="73"/>
        <v>0</v>
      </c>
      <c r="BW125" s="61">
        <f t="shared" si="73"/>
        <v>0</v>
      </c>
      <c r="BX125" s="61">
        <f t="shared" si="73"/>
        <v>0</v>
      </c>
      <c r="BY125" s="61">
        <f t="shared" si="73"/>
        <v>0</v>
      </c>
      <c r="BZ125" s="61">
        <f t="shared" si="73"/>
        <v>0</v>
      </c>
      <c r="CA125" s="61">
        <f t="shared" si="73"/>
        <v>0</v>
      </c>
      <c r="CB125" s="61">
        <f t="shared" si="73"/>
        <v>0</v>
      </c>
      <c r="CC125" s="61">
        <f t="shared" si="73"/>
        <v>0</v>
      </c>
      <c r="CD125" s="61">
        <f t="shared" si="73"/>
        <v>0</v>
      </c>
      <c r="CE125" s="61">
        <f t="shared" si="73"/>
        <v>0</v>
      </c>
      <c r="CF125" s="61">
        <f t="shared" si="71"/>
        <v>0</v>
      </c>
      <c r="CG125" s="61">
        <f t="shared" si="71"/>
        <v>0</v>
      </c>
      <c r="CH125" s="61">
        <f t="shared" si="71"/>
        <v>0</v>
      </c>
      <c r="CI125" s="61">
        <f t="shared" si="71"/>
        <v>0</v>
      </c>
      <c r="CJ125" s="61">
        <f t="shared" si="77"/>
        <v>0</v>
      </c>
      <c r="CK125" s="61">
        <f t="shared" si="77"/>
        <v>0</v>
      </c>
      <c r="CL125" s="61">
        <f t="shared" si="77"/>
        <v>0</v>
      </c>
      <c r="CM125" s="61">
        <f t="shared" si="77"/>
        <v>0</v>
      </c>
      <c r="CN125" s="61">
        <f t="shared" si="77"/>
        <v>0</v>
      </c>
      <c r="CO125" s="61">
        <f t="shared" si="77"/>
        <v>0</v>
      </c>
      <c r="CP125" s="61">
        <f t="shared" si="77"/>
        <v>0</v>
      </c>
      <c r="CQ125" s="61">
        <f t="shared" si="77"/>
        <v>0</v>
      </c>
      <c r="CR125" s="61">
        <f t="shared" si="77"/>
        <v>0</v>
      </c>
      <c r="CS125" s="61">
        <f t="shared" si="77"/>
        <v>0</v>
      </c>
      <c r="CT125" s="61">
        <f t="shared" si="77"/>
        <v>0</v>
      </c>
      <c r="CU125" s="61">
        <f t="shared" si="51"/>
        <v>0</v>
      </c>
      <c r="CV125" s="61">
        <f t="shared" si="51"/>
        <v>0</v>
      </c>
      <c r="CW125" s="61">
        <f t="shared" si="51"/>
        <v>0</v>
      </c>
      <c r="CX125" s="61">
        <f t="shared" si="51"/>
        <v>0</v>
      </c>
      <c r="CY125" s="61">
        <f t="shared" si="51"/>
        <v>0</v>
      </c>
      <c r="CZ125" s="61">
        <f t="shared" si="51"/>
        <v>0</v>
      </c>
      <c r="DA125" s="61">
        <f t="shared" si="51"/>
        <v>0</v>
      </c>
      <c r="DB125" s="61">
        <f t="shared" si="51"/>
        <v>0</v>
      </c>
      <c r="DC125" s="61">
        <f t="shared" si="51"/>
        <v>0</v>
      </c>
      <c r="DD125" s="61">
        <f t="shared" si="51"/>
        <v>0</v>
      </c>
      <c r="DE125" s="61">
        <f t="shared" si="51"/>
        <v>0</v>
      </c>
      <c r="DF125" s="61">
        <f t="shared" si="51"/>
        <v>0</v>
      </c>
      <c r="DG125" s="61">
        <f t="shared" si="51"/>
        <v>0</v>
      </c>
      <c r="DH125" s="61">
        <f t="shared" si="51"/>
        <v>0</v>
      </c>
      <c r="DI125" s="61">
        <f t="shared" si="51"/>
        <v>0</v>
      </c>
      <c r="DJ125" s="61">
        <f t="shared" si="51"/>
        <v>2.1065532785840099E-16</v>
      </c>
      <c r="DK125" s="61">
        <f t="shared" ref="DK125:DL126" si="88">AX125/$BM125</f>
        <v>7.4437030859049194E-2</v>
      </c>
      <c r="DL125" s="61">
        <f t="shared" si="88"/>
        <v>7.5479566305254403E-2</v>
      </c>
      <c r="DM125" s="61">
        <f t="shared" si="55"/>
        <v>7.6522101751459501E-2</v>
      </c>
      <c r="DN125" s="61">
        <f t="shared" si="55"/>
        <v>7.7147623019182598E-2</v>
      </c>
      <c r="DO125" s="61">
        <f t="shared" si="55"/>
        <v>7.7773144286905793E-2</v>
      </c>
      <c r="DP125" s="61">
        <f t="shared" si="55"/>
        <v>7.7981651376146793E-2</v>
      </c>
      <c r="DQ125" s="61">
        <f t="shared" si="52"/>
        <v>7.7981651376146696E-2</v>
      </c>
      <c r="DR125" s="61">
        <f t="shared" si="52"/>
        <v>7.7981651376146696E-2</v>
      </c>
      <c r="DS125" s="61">
        <f t="shared" si="52"/>
        <v>7.7981651376146696E-2</v>
      </c>
      <c r="DT125" s="61">
        <f t="shared" si="52"/>
        <v>7.7564637197664696E-2</v>
      </c>
      <c r="DU125" s="61">
        <f t="shared" si="80"/>
        <v>7.7147623019182598E-2</v>
      </c>
      <c r="DV125" s="61">
        <f t="shared" si="80"/>
        <v>7.6313594662218501E-2</v>
      </c>
      <c r="DW125" s="61">
        <f t="shared" si="80"/>
        <v>7.5688073394495306E-2</v>
      </c>
      <c r="DX125" s="61">
        <f t="shared" si="80"/>
        <v>0</v>
      </c>
      <c r="DY125" s="61">
        <f t="shared" si="80"/>
        <v>0</v>
      </c>
      <c r="DZ125" s="61">
        <f t="shared" si="15"/>
        <v>1</v>
      </c>
    </row>
    <row r="126" spans="2:130">
      <c r="B126" s="63"/>
      <c r="C126" s="53">
        <v>2060</v>
      </c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>
        <f t="shared" si="65"/>
        <v>0</v>
      </c>
      <c r="AS126" s="64">
        <f t="shared" si="67"/>
        <v>0</v>
      </c>
      <c r="AT126" s="64">
        <f t="shared" si="68"/>
        <v>0</v>
      </c>
      <c r="AU126" s="64">
        <f t="shared" si="69"/>
        <v>0</v>
      </c>
      <c r="AV126" s="64">
        <f t="shared" si="70"/>
        <v>0</v>
      </c>
      <c r="AW126" s="64">
        <f t="shared" si="72"/>
        <v>0</v>
      </c>
      <c r="AX126" s="64">
        <f t="shared" si="74"/>
        <v>2.3780977187470899E-13</v>
      </c>
      <c r="AY126" s="64">
        <f t="shared" si="75"/>
        <v>83.538461538461604</v>
      </c>
      <c r="AZ126" s="64">
        <f t="shared" si="76"/>
        <v>84.692307692307807</v>
      </c>
      <c r="BA126" s="64">
        <f t="shared" si="78"/>
        <v>85.384615384615302</v>
      </c>
      <c r="BB126" s="64">
        <f t="shared" si="79"/>
        <v>86.076923076922995</v>
      </c>
      <c r="BC126" s="64">
        <f t="shared" si="81"/>
        <v>86.307692307692406</v>
      </c>
      <c r="BD126" s="64">
        <f t="shared" si="82"/>
        <v>86.307692307692406</v>
      </c>
      <c r="BE126" s="64">
        <f t="shared" si="83"/>
        <v>86.307692307692193</v>
      </c>
      <c r="BF126" s="64">
        <f t="shared" si="84"/>
        <v>86.307692307692193</v>
      </c>
      <c r="BG126" s="64">
        <f t="shared" si="85"/>
        <v>85.846153846153797</v>
      </c>
      <c r="BH126" s="64">
        <f t="shared" si="86"/>
        <v>85.384615384615302</v>
      </c>
      <c r="BI126" s="64">
        <f t="shared" si="87"/>
        <v>84.461538461538396</v>
      </c>
      <c r="BJ126" s="64">
        <f>VLOOKUP($C$124,$D$3:$K$63,$A$68,0)*(B68-B67)</f>
        <v>83.769230769230703</v>
      </c>
      <c r="BK126" s="64">
        <f>VLOOKUP($C$125,$D$3:$K$63,$A$68,0)*(B67-B66)</f>
        <v>82.615384615384599</v>
      </c>
      <c r="BL126" s="64">
        <f>VLOOKUP($C$126,$D$3:$K$63,$A$68,0)*B66</f>
        <v>0</v>
      </c>
      <c r="BM126" s="54">
        <f t="shared" si="13"/>
        <v>1107</v>
      </c>
      <c r="BP126" s="53">
        <v>2060</v>
      </c>
      <c r="BQ126" s="61">
        <f t="shared" si="73"/>
        <v>0</v>
      </c>
      <c r="BR126" s="61">
        <f t="shared" si="73"/>
        <v>0</v>
      </c>
      <c r="BS126" s="61">
        <f t="shared" si="73"/>
        <v>0</v>
      </c>
      <c r="BT126" s="61">
        <f t="shared" si="73"/>
        <v>0</v>
      </c>
      <c r="BU126" s="61">
        <f t="shared" si="73"/>
        <v>0</v>
      </c>
      <c r="BV126" s="61">
        <f t="shared" si="73"/>
        <v>0</v>
      </c>
      <c r="BW126" s="61">
        <f t="shared" si="73"/>
        <v>0</v>
      </c>
      <c r="BX126" s="61">
        <f t="shared" si="73"/>
        <v>0</v>
      </c>
      <c r="BY126" s="61">
        <f t="shared" si="73"/>
        <v>0</v>
      </c>
      <c r="BZ126" s="61">
        <f t="shared" si="73"/>
        <v>0</v>
      </c>
      <c r="CA126" s="61">
        <f t="shared" si="73"/>
        <v>0</v>
      </c>
      <c r="CB126" s="61">
        <f t="shared" si="73"/>
        <v>0</v>
      </c>
      <c r="CC126" s="61">
        <f t="shared" si="73"/>
        <v>0</v>
      </c>
      <c r="CD126" s="61">
        <f t="shared" si="73"/>
        <v>0</v>
      </c>
      <c r="CE126" s="61">
        <f t="shared" si="73"/>
        <v>0</v>
      </c>
      <c r="CF126" s="61">
        <f t="shared" si="71"/>
        <v>0</v>
      </c>
      <c r="CG126" s="61">
        <f t="shared" si="71"/>
        <v>0</v>
      </c>
      <c r="CH126" s="61">
        <f t="shared" si="71"/>
        <v>0</v>
      </c>
      <c r="CI126" s="61">
        <f t="shared" si="71"/>
        <v>0</v>
      </c>
      <c r="CJ126" s="61">
        <f t="shared" si="77"/>
        <v>0</v>
      </c>
      <c r="CK126" s="61">
        <f t="shared" si="77"/>
        <v>0</v>
      </c>
      <c r="CL126" s="61">
        <f t="shared" si="77"/>
        <v>0</v>
      </c>
      <c r="CM126" s="61">
        <f t="shared" si="77"/>
        <v>0</v>
      </c>
      <c r="CN126" s="61">
        <f t="shared" si="77"/>
        <v>0</v>
      </c>
      <c r="CO126" s="61">
        <f t="shared" si="77"/>
        <v>0</v>
      </c>
      <c r="CP126" s="61">
        <f t="shared" si="77"/>
        <v>0</v>
      </c>
      <c r="CQ126" s="61">
        <f t="shared" si="77"/>
        <v>0</v>
      </c>
      <c r="CR126" s="61">
        <f t="shared" si="77"/>
        <v>0</v>
      </c>
      <c r="CS126" s="61">
        <f t="shared" si="77"/>
        <v>0</v>
      </c>
      <c r="CT126" s="61">
        <f t="shared" si="77"/>
        <v>0</v>
      </c>
      <c r="CU126" s="61">
        <f t="shared" si="51"/>
        <v>0</v>
      </c>
      <c r="CV126" s="61">
        <f t="shared" si="51"/>
        <v>0</v>
      </c>
      <c r="CW126" s="61">
        <f t="shared" si="51"/>
        <v>0</v>
      </c>
      <c r="CX126" s="61">
        <f t="shared" si="51"/>
        <v>0</v>
      </c>
      <c r="CY126" s="61">
        <f t="shared" si="51"/>
        <v>0</v>
      </c>
      <c r="CZ126" s="61">
        <f t="shared" si="51"/>
        <v>0</v>
      </c>
      <c r="DA126" s="61">
        <f t="shared" si="51"/>
        <v>0</v>
      </c>
      <c r="DB126" s="61">
        <f t="shared" si="51"/>
        <v>0</v>
      </c>
      <c r="DC126" s="61">
        <f t="shared" si="51"/>
        <v>0</v>
      </c>
      <c r="DD126" s="61">
        <f t="shared" si="51"/>
        <v>0</v>
      </c>
      <c r="DE126" s="61">
        <f t="shared" si="51"/>
        <v>0</v>
      </c>
      <c r="DF126" s="61">
        <f t="shared" si="51"/>
        <v>0</v>
      </c>
      <c r="DG126" s="61">
        <f t="shared" si="51"/>
        <v>0</v>
      </c>
      <c r="DH126" s="61">
        <f t="shared" si="51"/>
        <v>0</v>
      </c>
      <c r="DI126" s="61">
        <f t="shared" si="51"/>
        <v>0</v>
      </c>
      <c r="DJ126" s="61">
        <f t="shared" si="51"/>
        <v>0</v>
      </c>
      <c r="DK126" s="61">
        <f t="shared" si="88"/>
        <v>2.14823642163242E-16</v>
      </c>
      <c r="DL126" s="61">
        <f t="shared" si="88"/>
        <v>7.5463831561392594E-2</v>
      </c>
      <c r="DM126" s="61">
        <f t="shared" si="55"/>
        <v>7.6506149676881394E-2</v>
      </c>
      <c r="DN126" s="61">
        <f t="shared" si="55"/>
        <v>7.7131540546174604E-2</v>
      </c>
      <c r="DO126" s="61">
        <f t="shared" si="55"/>
        <v>7.7756931415467898E-2</v>
      </c>
      <c r="DP126" s="61">
        <f t="shared" si="55"/>
        <v>7.7965395038565796E-2</v>
      </c>
      <c r="DQ126" s="61">
        <f t="shared" si="52"/>
        <v>7.7965395038565796E-2</v>
      </c>
      <c r="DR126" s="61">
        <f t="shared" si="52"/>
        <v>7.7965395038565699E-2</v>
      </c>
      <c r="DS126" s="61">
        <f t="shared" si="52"/>
        <v>7.7965395038565699E-2</v>
      </c>
      <c r="DT126" s="61">
        <f t="shared" si="52"/>
        <v>7.7548467792370193E-2</v>
      </c>
      <c r="DU126" s="61">
        <f t="shared" si="80"/>
        <v>7.7131540546174604E-2</v>
      </c>
      <c r="DV126" s="61">
        <f t="shared" si="80"/>
        <v>7.6297686053783606E-2</v>
      </c>
      <c r="DW126" s="61">
        <f t="shared" si="80"/>
        <v>7.5672295184490201E-2</v>
      </c>
      <c r="DX126" s="61">
        <f t="shared" si="80"/>
        <v>7.4629977069001402E-2</v>
      </c>
      <c r="DY126" s="61">
        <f t="shared" si="80"/>
        <v>0</v>
      </c>
      <c r="DZ126" s="61">
        <f t="shared" si="15"/>
        <v>1</v>
      </c>
    </row>
    <row r="127" spans="2:130">
      <c r="N127" s="53"/>
      <c r="U127" s="54"/>
      <c r="W127" s="53"/>
      <c r="AD127" s="54"/>
      <c r="AF127" s="53"/>
      <c r="AM127" s="54"/>
      <c r="AO127" s="53"/>
      <c r="AV127" s="54"/>
    </row>
    <row r="128" spans="2:130">
      <c r="B128" s="60" t="s">
        <v>36</v>
      </c>
      <c r="C128" s="53" t="s">
        <v>149</v>
      </c>
      <c r="N128" s="53"/>
      <c r="U128" s="54"/>
      <c r="W128" s="53"/>
      <c r="AD128" s="54"/>
      <c r="AF128" s="53"/>
      <c r="AM128" s="54"/>
      <c r="AO128" s="53"/>
      <c r="AV128" s="54"/>
      <c r="BN128" s="212" t="s">
        <v>150</v>
      </c>
      <c r="BO128" s="212"/>
    </row>
    <row r="129" spans="1:130">
      <c r="A129" s="59" t="s">
        <v>19</v>
      </c>
      <c r="B129" s="59" t="s">
        <v>24</v>
      </c>
      <c r="C129" s="59" t="s">
        <v>56</v>
      </c>
      <c r="D129" s="59">
        <v>2000</v>
      </c>
      <c r="E129" s="59">
        <v>2001</v>
      </c>
      <c r="F129" s="59">
        <v>2002</v>
      </c>
      <c r="G129" s="59">
        <v>2003</v>
      </c>
      <c r="H129" s="59">
        <v>2004</v>
      </c>
      <c r="I129" s="59">
        <v>2005</v>
      </c>
      <c r="J129" s="59">
        <v>2006</v>
      </c>
      <c r="K129" s="59">
        <v>2007</v>
      </c>
      <c r="L129" s="59">
        <v>2008</v>
      </c>
      <c r="M129" s="59">
        <v>2009</v>
      </c>
      <c r="N129" s="59">
        <v>2010</v>
      </c>
      <c r="O129" s="59">
        <v>2011</v>
      </c>
      <c r="P129" s="59">
        <v>2012</v>
      </c>
      <c r="Q129" s="59">
        <v>2013</v>
      </c>
      <c r="R129" s="59">
        <v>2014</v>
      </c>
      <c r="S129" s="59">
        <v>2015</v>
      </c>
      <c r="T129" s="59">
        <v>2016</v>
      </c>
      <c r="U129" s="59">
        <v>2017</v>
      </c>
      <c r="V129" s="59">
        <v>2018</v>
      </c>
      <c r="W129" s="59">
        <v>2019</v>
      </c>
      <c r="X129" s="59">
        <v>2020</v>
      </c>
      <c r="Y129" s="59">
        <v>2021</v>
      </c>
      <c r="Z129" s="59">
        <v>2022</v>
      </c>
      <c r="AA129" s="59">
        <v>2023</v>
      </c>
      <c r="AB129" s="59">
        <v>2024</v>
      </c>
      <c r="AC129" s="59">
        <v>2025</v>
      </c>
      <c r="AD129" s="59">
        <v>2026</v>
      </c>
      <c r="AE129" s="59">
        <v>2027</v>
      </c>
      <c r="AF129" s="59">
        <v>2028</v>
      </c>
      <c r="AG129" s="59">
        <v>2029</v>
      </c>
      <c r="AH129" s="59">
        <v>2030</v>
      </c>
      <c r="AI129" s="59">
        <v>2031</v>
      </c>
      <c r="AJ129" s="59">
        <v>2032</v>
      </c>
      <c r="AK129" s="59">
        <v>2033</v>
      </c>
      <c r="AL129" s="59">
        <v>2034</v>
      </c>
      <c r="AM129" s="59">
        <v>2035</v>
      </c>
      <c r="AN129" s="59">
        <v>2036</v>
      </c>
      <c r="AO129" s="59">
        <v>2037</v>
      </c>
      <c r="AP129" s="59">
        <v>2038</v>
      </c>
      <c r="AQ129" s="59">
        <v>2039</v>
      </c>
      <c r="AR129" s="59">
        <v>2040</v>
      </c>
      <c r="AS129" s="59">
        <v>2041</v>
      </c>
      <c r="AT129" s="59">
        <v>2042</v>
      </c>
      <c r="AU129" s="59">
        <v>2043</v>
      </c>
      <c r="AV129" s="59">
        <v>2044</v>
      </c>
      <c r="AW129" s="59">
        <v>2045</v>
      </c>
      <c r="AX129" s="59">
        <v>2046</v>
      </c>
      <c r="AY129" s="59">
        <v>2047</v>
      </c>
      <c r="AZ129" s="59">
        <v>2048</v>
      </c>
      <c r="BA129" s="59">
        <v>2049</v>
      </c>
      <c r="BB129" s="59">
        <v>2050</v>
      </c>
      <c r="BC129" s="59">
        <v>2051</v>
      </c>
      <c r="BD129" s="59">
        <v>2052</v>
      </c>
      <c r="BE129" s="59">
        <v>2053</v>
      </c>
      <c r="BF129" s="59">
        <v>2054</v>
      </c>
      <c r="BG129" s="59">
        <v>2055</v>
      </c>
      <c r="BH129" s="59">
        <v>2056</v>
      </c>
      <c r="BI129" s="59">
        <v>2057</v>
      </c>
      <c r="BJ129" s="59">
        <v>2058</v>
      </c>
      <c r="BK129" s="59">
        <v>2059</v>
      </c>
      <c r="BL129" s="59">
        <v>2060</v>
      </c>
      <c r="BM129" s="59" t="s">
        <v>151</v>
      </c>
      <c r="BN129" s="59"/>
      <c r="BO129" s="59"/>
      <c r="BP129" s="59" t="s">
        <v>56</v>
      </c>
      <c r="BQ129" s="59">
        <v>2000</v>
      </c>
      <c r="BR129" s="59">
        <v>2001</v>
      </c>
      <c r="BS129" s="59">
        <v>2002</v>
      </c>
      <c r="BT129" s="59">
        <v>2003</v>
      </c>
      <c r="BU129" s="59">
        <v>2004</v>
      </c>
      <c r="BV129" s="59">
        <v>2005</v>
      </c>
      <c r="BW129" s="59">
        <v>2006</v>
      </c>
      <c r="BX129" s="59">
        <v>2007</v>
      </c>
      <c r="BY129" s="59">
        <v>2008</v>
      </c>
      <c r="BZ129" s="59">
        <v>2009</v>
      </c>
      <c r="CA129" s="59">
        <v>2010</v>
      </c>
      <c r="CB129" s="59">
        <v>2011</v>
      </c>
      <c r="CC129" s="59">
        <v>2012</v>
      </c>
      <c r="CD129" s="59">
        <v>2013</v>
      </c>
      <c r="CE129" s="59">
        <v>2014</v>
      </c>
      <c r="CF129" s="59">
        <v>2015</v>
      </c>
      <c r="CG129" s="59">
        <v>2016</v>
      </c>
      <c r="CH129" s="59">
        <v>2017</v>
      </c>
      <c r="CI129" s="59">
        <v>2018</v>
      </c>
      <c r="CJ129" s="59">
        <v>2019</v>
      </c>
      <c r="CK129" s="59">
        <v>2020</v>
      </c>
      <c r="CL129" s="59">
        <v>2021</v>
      </c>
      <c r="CM129" s="59">
        <v>2022</v>
      </c>
      <c r="CN129" s="59">
        <v>2023</v>
      </c>
      <c r="CO129" s="59">
        <v>2024</v>
      </c>
      <c r="CP129" s="59">
        <v>2025</v>
      </c>
      <c r="CQ129" s="59">
        <v>2026</v>
      </c>
      <c r="CR129" s="59">
        <v>2027</v>
      </c>
      <c r="CS129" s="59">
        <v>2028</v>
      </c>
      <c r="CT129" s="59">
        <v>2029</v>
      </c>
      <c r="CU129" s="59">
        <v>2030</v>
      </c>
      <c r="CV129" s="59">
        <v>2031</v>
      </c>
      <c r="CW129" s="59">
        <v>2032</v>
      </c>
      <c r="CX129" s="59">
        <v>2033</v>
      </c>
      <c r="CY129" s="59">
        <v>2034</v>
      </c>
      <c r="CZ129" s="59">
        <v>2035</v>
      </c>
      <c r="DA129" s="59">
        <v>2036</v>
      </c>
      <c r="DB129" s="59">
        <v>2037</v>
      </c>
      <c r="DC129" s="59">
        <v>2038</v>
      </c>
      <c r="DD129" s="59">
        <v>2039</v>
      </c>
      <c r="DE129" s="59">
        <v>2040</v>
      </c>
      <c r="DF129" s="59">
        <v>2041</v>
      </c>
      <c r="DG129" s="59">
        <v>2042</v>
      </c>
      <c r="DH129" s="59">
        <v>2043</v>
      </c>
      <c r="DI129" s="59">
        <v>2044</v>
      </c>
      <c r="DJ129" s="59">
        <v>2045</v>
      </c>
      <c r="DK129" s="59">
        <v>2046</v>
      </c>
      <c r="DL129" s="59">
        <v>2047</v>
      </c>
      <c r="DM129" s="59">
        <v>2048</v>
      </c>
      <c r="DN129" s="59">
        <v>2049</v>
      </c>
      <c r="DO129" s="59">
        <v>2050</v>
      </c>
      <c r="DP129" s="59">
        <v>2051</v>
      </c>
      <c r="DQ129" s="59">
        <v>2052</v>
      </c>
      <c r="DR129" s="59">
        <v>2053</v>
      </c>
      <c r="DS129" s="59">
        <v>2054</v>
      </c>
      <c r="DT129" s="59">
        <v>2055</v>
      </c>
      <c r="DU129" s="59">
        <v>2056</v>
      </c>
      <c r="DV129" s="59">
        <v>2057</v>
      </c>
      <c r="DW129" s="59">
        <v>2058</v>
      </c>
      <c r="DX129" s="59">
        <v>2059</v>
      </c>
      <c r="DY129" s="59">
        <v>2060</v>
      </c>
      <c r="DZ129" s="59" t="s">
        <v>152</v>
      </c>
    </row>
    <row r="130" spans="1:130">
      <c r="A130" s="53">
        <v>0</v>
      </c>
      <c r="B130" s="63">
        <f>B66</f>
        <v>0</v>
      </c>
      <c r="C130" s="53">
        <v>2000</v>
      </c>
      <c r="D130" s="64">
        <f>VLOOKUP($C$66,$D$3:$K$63,$A$69,0)*B130</f>
        <v>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54">
        <f>SUM(D130:BL130)</f>
        <v>0</v>
      </c>
      <c r="BP130" s="53">
        <v>2000</v>
      </c>
      <c r="BQ130" s="61" t="e">
        <f>D130/$BM130</f>
        <v>#DIV/0!</v>
      </c>
      <c r="BR130" s="61" t="e">
        <f t="shared" ref="BR130:CG145" si="89">E130/$BM130</f>
        <v>#DIV/0!</v>
      </c>
      <c r="BS130" s="61" t="e">
        <f t="shared" si="89"/>
        <v>#DIV/0!</v>
      </c>
      <c r="BT130" s="61" t="e">
        <f t="shared" si="89"/>
        <v>#DIV/0!</v>
      </c>
      <c r="BU130" s="61" t="e">
        <f t="shared" si="89"/>
        <v>#DIV/0!</v>
      </c>
      <c r="BV130" s="61" t="e">
        <f t="shared" si="89"/>
        <v>#DIV/0!</v>
      </c>
      <c r="BW130" s="61" t="e">
        <f t="shared" si="89"/>
        <v>#DIV/0!</v>
      </c>
      <c r="BX130" s="61" t="e">
        <f t="shared" si="89"/>
        <v>#DIV/0!</v>
      </c>
      <c r="BY130" s="61" t="e">
        <f t="shared" si="89"/>
        <v>#DIV/0!</v>
      </c>
      <c r="BZ130" s="61" t="e">
        <f t="shared" si="89"/>
        <v>#DIV/0!</v>
      </c>
      <c r="CA130" s="61" t="e">
        <f t="shared" si="89"/>
        <v>#DIV/0!</v>
      </c>
      <c r="CB130" s="61" t="e">
        <f t="shared" si="89"/>
        <v>#DIV/0!</v>
      </c>
      <c r="CC130" s="61" t="e">
        <f t="shared" si="89"/>
        <v>#DIV/0!</v>
      </c>
      <c r="CD130" s="61" t="e">
        <f t="shared" si="89"/>
        <v>#DIV/0!</v>
      </c>
      <c r="CE130" s="61" t="e">
        <f t="shared" si="89"/>
        <v>#DIV/0!</v>
      </c>
      <c r="CF130" s="61" t="e">
        <f t="shared" si="89"/>
        <v>#DIV/0!</v>
      </c>
      <c r="CG130" s="61" t="e">
        <f t="shared" si="89"/>
        <v>#DIV/0!</v>
      </c>
      <c r="CH130" s="61" t="e">
        <f t="shared" ref="CH130:CM145" si="90">U130/$BM130</f>
        <v>#DIV/0!</v>
      </c>
      <c r="CI130" s="61" t="e">
        <f t="shared" si="90"/>
        <v>#DIV/0!</v>
      </c>
      <c r="CJ130" s="61" t="e">
        <f t="shared" si="90"/>
        <v>#DIV/0!</v>
      </c>
      <c r="CK130" s="61" t="e">
        <f t="shared" si="90"/>
        <v>#DIV/0!</v>
      </c>
      <c r="CL130" s="61" t="e">
        <f t="shared" si="90"/>
        <v>#DIV/0!</v>
      </c>
      <c r="CM130" s="61" t="e">
        <f>Z130/$BM130</f>
        <v>#DIV/0!</v>
      </c>
      <c r="CN130" s="61" t="e">
        <f t="shared" ref="CN130:DC145" si="91">AA130/$BM130</f>
        <v>#DIV/0!</v>
      </c>
      <c r="CO130" s="61" t="e">
        <f t="shared" si="91"/>
        <v>#DIV/0!</v>
      </c>
      <c r="CP130" s="61" t="e">
        <f t="shared" si="91"/>
        <v>#DIV/0!</v>
      </c>
      <c r="CQ130" s="61" t="e">
        <f t="shared" si="91"/>
        <v>#DIV/0!</v>
      </c>
      <c r="CR130" s="61" t="e">
        <f t="shared" si="91"/>
        <v>#DIV/0!</v>
      </c>
      <c r="CS130" s="61" t="e">
        <f t="shared" si="91"/>
        <v>#DIV/0!</v>
      </c>
      <c r="CT130" s="61" t="e">
        <f t="shared" si="91"/>
        <v>#DIV/0!</v>
      </c>
      <c r="CU130" s="61" t="e">
        <f t="shared" si="91"/>
        <v>#DIV/0!</v>
      </c>
      <c r="CV130" s="61" t="e">
        <f t="shared" si="91"/>
        <v>#DIV/0!</v>
      </c>
      <c r="CW130" s="61" t="e">
        <f t="shared" si="91"/>
        <v>#DIV/0!</v>
      </c>
      <c r="CX130" s="61" t="e">
        <f t="shared" si="91"/>
        <v>#DIV/0!</v>
      </c>
      <c r="CY130" s="61" t="e">
        <f t="shared" si="91"/>
        <v>#DIV/0!</v>
      </c>
      <c r="CZ130" s="61" t="e">
        <f t="shared" si="91"/>
        <v>#DIV/0!</v>
      </c>
      <c r="DA130" s="61" t="e">
        <f t="shared" si="91"/>
        <v>#DIV/0!</v>
      </c>
      <c r="DB130" s="61" t="e">
        <f t="shared" si="91"/>
        <v>#DIV/0!</v>
      </c>
      <c r="DC130" s="61" t="e">
        <f t="shared" si="91"/>
        <v>#DIV/0!</v>
      </c>
      <c r="DD130" s="61" t="e">
        <f t="shared" ref="DD130:DS145" si="92">AQ130/$BM130</f>
        <v>#DIV/0!</v>
      </c>
      <c r="DE130" s="61" t="e">
        <f t="shared" si="92"/>
        <v>#DIV/0!</v>
      </c>
      <c r="DF130" s="61" t="e">
        <f t="shared" si="92"/>
        <v>#DIV/0!</v>
      </c>
      <c r="DG130" s="61" t="e">
        <f t="shared" si="92"/>
        <v>#DIV/0!</v>
      </c>
      <c r="DH130" s="61" t="e">
        <f t="shared" si="92"/>
        <v>#DIV/0!</v>
      </c>
      <c r="DI130" s="61" t="e">
        <f t="shared" si="92"/>
        <v>#DIV/0!</v>
      </c>
      <c r="DJ130" s="61" t="e">
        <f t="shared" si="92"/>
        <v>#DIV/0!</v>
      </c>
      <c r="DK130" s="61" t="e">
        <f t="shared" si="92"/>
        <v>#DIV/0!</v>
      </c>
      <c r="DL130" s="61" t="e">
        <f t="shared" si="92"/>
        <v>#DIV/0!</v>
      </c>
      <c r="DM130" s="61" t="e">
        <f t="shared" si="92"/>
        <v>#DIV/0!</v>
      </c>
      <c r="DN130" s="61" t="e">
        <f t="shared" si="92"/>
        <v>#DIV/0!</v>
      </c>
      <c r="DO130" s="61" t="e">
        <f t="shared" si="92"/>
        <v>#DIV/0!</v>
      </c>
      <c r="DP130" s="61" t="e">
        <f t="shared" si="92"/>
        <v>#DIV/0!</v>
      </c>
      <c r="DQ130" s="61" t="e">
        <f t="shared" si="92"/>
        <v>#DIV/0!</v>
      </c>
      <c r="DR130" s="61" t="e">
        <f t="shared" si="92"/>
        <v>#DIV/0!</v>
      </c>
      <c r="DS130" s="61" t="e">
        <f t="shared" si="92"/>
        <v>#DIV/0!</v>
      </c>
      <c r="DT130" s="61" t="e">
        <f t="shared" ref="DT130:DY172" si="93">BG130/$BM130</f>
        <v>#DIV/0!</v>
      </c>
      <c r="DU130" s="61" t="e">
        <f t="shared" si="93"/>
        <v>#DIV/0!</v>
      </c>
      <c r="DV130" s="61" t="e">
        <f t="shared" si="93"/>
        <v>#DIV/0!</v>
      </c>
      <c r="DW130" s="61" t="e">
        <f t="shared" si="93"/>
        <v>#DIV/0!</v>
      </c>
      <c r="DX130" s="61" t="e">
        <f t="shared" si="93"/>
        <v>#DIV/0!</v>
      </c>
      <c r="DY130" s="61" t="e">
        <f t="shared" si="93"/>
        <v>#DIV/0!</v>
      </c>
      <c r="DZ130" s="61" t="e">
        <f>SUM(BQ130:DY130)</f>
        <v>#DIV/0!</v>
      </c>
    </row>
    <row r="131" spans="1:130">
      <c r="A131" s="53">
        <v>1</v>
      </c>
      <c r="B131" s="63">
        <f t="shared" ref="B131:B150" si="94">B67</f>
        <v>7.69230769230769E-2</v>
      </c>
      <c r="C131" s="53">
        <v>2001</v>
      </c>
      <c r="D131" s="64">
        <f>VLOOKUP($C$66,$D$3:$K$63,$A$69,0)*(B131-B130)</f>
        <v>0</v>
      </c>
      <c r="E131" s="64">
        <f>VLOOKUP($C$67,$D$3:$K$63,$A$69,0)*B130</f>
        <v>0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54">
        <f t="shared" ref="BM131:BM190" si="95">SUM(D131:BL131)</f>
        <v>0</v>
      </c>
      <c r="BP131" s="53">
        <v>2001</v>
      </c>
      <c r="BQ131" s="61" t="e">
        <f t="shared" ref="BQ131:CF160" si="96">D131/$BM131</f>
        <v>#DIV/0!</v>
      </c>
      <c r="BR131" s="61" t="e">
        <f t="shared" si="89"/>
        <v>#DIV/0!</v>
      </c>
      <c r="BS131" s="61" t="e">
        <f t="shared" si="89"/>
        <v>#DIV/0!</v>
      </c>
      <c r="BT131" s="61" t="e">
        <f t="shared" si="89"/>
        <v>#DIV/0!</v>
      </c>
      <c r="BU131" s="61" t="e">
        <f t="shared" si="89"/>
        <v>#DIV/0!</v>
      </c>
      <c r="BV131" s="61" t="e">
        <f t="shared" si="89"/>
        <v>#DIV/0!</v>
      </c>
      <c r="BW131" s="61" t="e">
        <f t="shared" si="89"/>
        <v>#DIV/0!</v>
      </c>
      <c r="BX131" s="61" t="e">
        <f t="shared" si="89"/>
        <v>#DIV/0!</v>
      </c>
      <c r="BY131" s="61" t="e">
        <f t="shared" si="89"/>
        <v>#DIV/0!</v>
      </c>
      <c r="BZ131" s="61" t="e">
        <f t="shared" si="89"/>
        <v>#DIV/0!</v>
      </c>
      <c r="CA131" s="61" t="e">
        <f t="shared" si="89"/>
        <v>#DIV/0!</v>
      </c>
      <c r="CB131" s="61" t="e">
        <f t="shared" si="89"/>
        <v>#DIV/0!</v>
      </c>
      <c r="CC131" s="61" t="e">
        <f t="shared" si="89"/>
        <v>#DIV/0!</v>
      </c>
      <c r="CD131" s="61" t="e">
        <f t="shared" si="89"/>
        <v>#DIV/0!</v>
      </c>
      <c r="CE131" s="61" t="e">
        <f t="shared" si="89"/>
        <v>#DIV/0!</v>
      </c>
      <c r="CF131" s="61" t="e">
        <f t="shared" si="89"/>
        <v>#DIV/0!</v>
      </c>
      <c r="CG131" s="61" t="e">
        <f t="shared" si="89"/>
        <v>#DIV/0!</v>
      </c>
      <c r="CH131" s="61" t="e">
        <f t="shared" si="90"/>
        <v>#DIV/0!</v>
      </c>
      <c r="CI131" s="61" t="e">
        <f t="shared" si="90"/>
        <v>#DIV/0!</v>
      </c>
      <c r="CJ131" s="61" t="e">
        <f t="shared" si="90"/>
        <v>#DIV/0!</v>
      </c>
      <c r="CK131" s="61" t="e">
        <f t="shared" si="90"/>
        <v>#DIV/0!</v>
      </c>
      <c r="CL131" s="61" t="e">
        <f t="shared" si="90"/>
        <v>#DIV/0!</v>
      </c>
      <c r="CM131" s="61" t="e">
        <f t="shared" si="90"/>
        <v>#DIV/0!</v>
      </c>
      <c r="CN131" s="61" t="e">
        <f t="shared" si="91"/>
        <v>#DIV/0!</v>
      </c>
      <c r="CO131" s="61" t="e">
        <f t="shared" si="91"/>
        <v>#DIV/0!</v>
      </c>
      <c r="CP131" s="61" t="e">
        <f t="shared" si="91"/>
        <v>#DIV/0!</v>
      </c>
      <c r="CQ131" s="61" t="e">
        <f t="shared" si="91"/>
        <v>#DIV/0!</v>
      </c>
      <c r="CR131" s="61" t="e">
        <f t="shared" si="91"/>
        <v>#DIV/0!</v>
      </c>
      <c r="CS131" s="61" t="e">
        <f t="shared" si="91"/>
        <v>#DIV/0!</v>
      </c>
      <c r="CT131" s="61" t="e">
        <f t="shared" si="91"/>
        <v>#DIV/0!</v>
      </c>
      <c r="CU131" s="61" t="e">
        <f t="shared" si="91"/>
        <v>#DIV/0!</v>
      </c>
      <c r="CV131" s="61" t="e">
        <f t="shared" si="91"/>
        <v>#DIV/0!</v>
      </c>
      <c r="CW131" s="61" t="e">
        <f t="shared" si="91"/>
        <v>#DIV/0!</v>
      </c>
      <c r="CX131" s="61" t="e">
        <f t="shared" si="91"/>
        <v>#DIV/0!</v>
      </c>
      <c r="CY131" s="61" t="e">
        <f t="shared" si="91"/>
        <v>#DIV/0!</v>
      </c>
      <c r="CZ131" s="61" t="e">
        <f t="shared" si="91"/>
        <v>#DIV/0!</v>
      </c>
      <c r="DA131" s="61" t="e">
        <f t="shared" si="91"/>
        <v>#DIV/0!</v>
      </c>
      <c r="DB131" s="61" t="e">
        <f t="shared" si="91"/>
        <v>#DIV/0!</v>
      </c>
      <c r="DC131" s="61" t="e">
        <f t="shared" si="91"/>
        <v>#DIV/0!</v>
      </c>
      <c r="DD131" s="61" t="e">
        <f t="shared" si="92"/>
        <v>#DIV/0!</v>
      </c>
      <c r="DE131" s="61" t="e">
        <f t="shared" si="92"/>
        <v>#DIV/0!</v>
      </c>
      <c r="DF131" s="61" t="e">
        <f t="shared" si="92"/>
        <v>#DIV/0!</v>
      </c>
      <c r="DG131" s="61" t="e">
        <f t="shared" si="92"/>
        <v>#DIV/0!</v>
      </c>
      <c r="DH131" s="61" t="e">
        <f t="shared" si="92"/>
        <v>#DIV/0!</v>
      </c>
      <c r="DI131" s="61" t="e">
        <f t="shared" si="92"/>
        <v>#DIV/0!</v>
      </c>
      <c r="DJ131" s="61" t="e">
        <f t="shared" si="92"/>
        <v>#DIV/0!</v>
      </c>
      <c r="DK131" s="61" t="e">
        <f t="shared" si="92"/>
        <v>#DIV/0!</v>
      </c>
      <c r="DL131" s="61" t="e">
        <f t="shared" si="92"/>
        <v>#DIV/0!</v>
      </c>
      <c r="DM131" s="61" t="e">
        <f t="shared" si="92"/>
        <v>#DIV/0!</v>
      </c>
      <c r="DN131" s="61" t="e">
        <f t="shared" si="92"/>
        <v>#DIV/0!</v>
      </c>
      <c r="DO131" s="61" t="e">
        <f t="shared" si="92"/>
        <v>#DIV/0!</v>
      </c>
      <c r="DP131" s="61" t="e">
        <f t="shared" si="92"/>
        <v>#DIV/0!</v>
      </c>
      <c r="DQ131" s="61" t="e">
        <f t="shared" si="92"/>
        <v>#DIV/0!</v>
      </c>
      <c r="DR131" s="61" t="e">
        <f t="shared" si="92"/>
        <v>#DIV/0!</v>
      </c>
      <c r="DS131" s="61" t="e">
        <f t="shared" si="92"/>
        <v>#DIV/0!</v>
      </c>
      <c r="DT131" s="61" t="e">
        <f t="shared" si="93"/>
        <v>#DIV/0!</v>
      </c>
      <c r="DU131" s="61" t="e">
        <f t="shared" si="93"/>
        <v>#DIV/0!</v>
      </c>
      <c r="DV131" s="61" t="e">
        <f t="shared" si="93"/>
        <v>#DIV/0!</v>
      </c>
      <c r="DW131" s="61" t="e">
        <f t="shared" si="93"/>
        <v>#DIV/0!</v>
      </c>
      <c r="DX131" s="61" t="e">
        <f t="shared" si="93"/>
        <v>#DIV/0!</v>
      </c>
      <c r="DY131" s="61" t="e">
        <f t="shared" si="93"/>
        <v>#DIV/0!</v>
      </c>
      <c r="DZ131" s="61" t="e">
        <f t="shared" ref="DZ131:DZ169" si="97">SUM(BQ131:DY131)</f>
        <v>#DIV/0!</v>
      </c>
    </row>
    <row r="132" spans="1:130">
      <c r="A132" s="53">
        <v>2</v>
      </c>
      <c r="B132" s="63">
        <f t="shared" si="94"/>
        <v>0.15384615384615399</v>
      </c>
      <c r="C132" s="53">
        <v>2002</v>
      </c>
      <c r="D132" s="64">
        <f t="shared" ref="D132:D150" si="98">VLOOKUP($C$66,$D$3:$K$63,$A$69,0)*(B132-B131)</f>
        <v>0</v>
      </c>
      <c r="E132" s="64">
        <f>VLOOKUP($C$67,$D$3:$K$63,$A$69,0)*(B131-B130)</f>
        <v>0</v>
      </c>
      <c r="F132" s="64">
        <f>VLOOKUP($C$68,$D$3:$K$63,$A$69,0)*B130</f>
        <v>0</v>
      </c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54">
        <f t="shared" si="95"/>
        <v>0</v>
      </c>
      <c r="BP132" s="53">
        <v>2002</v>
      </c>
      <c r="BQ132" s="61" t="e">
        <f t="shared" si="96"/>
        <v>#DIV/0!</v>
      </c>
      <c r="BR132" s="61" t="e">
        <f t="shared" si="89"/>
        <v>#DIV/0!</v>
      </c>
      <c r="BS132" s="61" t="e">
        <f t="shared" si="89"/>
        <v>#DIV/0!</v>
      </c>
      <c r="BT132" s="61" t="e">
        <f t="shared" si="89"/>
        <v>#DIV/0!</v>
      </c>
      <c r="BU132" s="61" t="e">
        <f t="shared" si="89"/>
        <v>#DIV/0!</v>
      </c>
      <c r="BV132" s="61" t="e">
        <f t="shared" si="89"/>
        <v>#DIV/0!</v>
      </c>
      <c r="BW132" s="61" t="e">
        <f t="shared" si="89"/>
        <v>#DIV/0!</v>
      </c>
      <c r="BX132" s="61" t="e">
        <f t="shared" si="89"/>
        <v>#DIV/0!</v>
      </c>
      <c r="BY132" s="61" t="e">
        <f t="shared" si="89"/>
        <v>#DIV/0!</v>
      </c>
      <c r="BZ132" s="61" t="e">
        <f t="shared" si="89"/>
        <v>#DIV/0!</v>
      </c>
      <c r="CA132" s="61" t="e">
        <f t="shared" si="89"/>
        <v>#DIV/0!</v>
      </c>
      <c r="CB132" s="61" t="e">
        <f t="shared" si="89"/>
        <v>#DIV/0!</v>
      </c>
      <c r="CC132" s="61" t="e">
        <f t="shared" si="89"/>
        <v>#DIV/0!</v>
      </c>
      <c r="CD132" s="61" t="e">
        <f t="shared" si="89"/>
        <v>#DIV/0!</v>
      </c>
      <c r="CE132" s="61" t="e">
        <f t="shared" si="89"/>
        <v>#DIV/0!</v>
      </c>
      <c r="CF132" s="61" t="e">
        <f t="shared" si="89"/>
        <v>#DIV/0!</v>
      </c>
      <c r="CG132" s="61" t="e">
        <f t="shared" si="89"/>
        <v>#DIV/0!</v>
      </c>
      <c r="CH132" s="61" t="e">
        <f t="shared" si="90"/>
        <v>#DIV/0!</v>
      </c>
      <c r="CI132" s="61" t="e">
        <f t="shared" si="90"/>
        <v>#DIV/0!</v>
      </c>
      <c r="CJ132" s="61" t="e">
        <f t="shared" si="90"/>
        <v>#DIV/0!</v>
      </c>
      <c r="CK132" s="61" t="e">
        <f t="shared" si="90"/>
        <v>#DIV/0!</v>
      </c>
      <c r="CL132" s="61" t="e">
        <f t="shared" si="90"/>
        <v>#DIV/0!</v>
      </c>
      <c r="CM132" s="61" t="e">
        <f t="shared" si="90"/>
        <v>#DIV/0!</v>
      </c>
      <c r="CN132" s="61" t="e">
        <f t="shared" si="91"/>
        <v>#DIV/0!</v>
      </c>
      <c r="CO132" s="61" t="e">
        <f t="shared" si="91"/>
        <v>#DIV/0!</v>
      </c>
      <c r="CP132" s="61" t="e">
        <f t="shared" si="91"/>
        <v>#DIV/0!</v>
      </c>
      <c r="CQ132" s="61" t="e">
        <f t="shared" si="91"/>
        <v>#DIV/0!</v>
      </c>
      <c r="CR132" s="61" t="e">
        <f t="shared" si="91"/>
        <v>#DIV/0!</v>
      </c>
      <c r="CS132" s="61" t="e">
        <f t="shared" si="91"/>
        <v>#DIV/0!</v>
      </c>
      <c r="CT132" s="61" t="e">
        <f t="shared" si="91"/>
        <v>#DIV/0!</v>
      </c>
      <c r="CU132" s="61" t="e">
        <f t="shared" si="91"/>
        <v>#DIV/0!</v>
      </c>
      <c r="CV132" s="61" t="e">
        <f t="shared" si="91"/>
        <v>#DIV/0!</v>
      </c>
      <c r="CW132" s="61" t="e">
        <f t="shared" si="91"/>
        <v>#DIV/0!</v>
      </c>
      <c r="CX132" s="61" t="e">
        <f t="shared" si="91"/>
        <v>#DIV/0!</v>
      </c>
      <c r="CY132" s="61" t="e">
        <f t="shared" si="91"/>
        <v>#DIV/0!</v>
      </c>
      <c r="CZ132" s="61" t="e">
        <f t="shared" si="91"/>
        <v>#DIV/0!</v>
      </c>
      <c r="DA132" s="61" t="e">
        <f t="shared" si="91"/>
        <v>#DIV/0!</v>
      </c>
      <c r="DB132" s="61" t="e">
        <f t="shared" si="91"/>
        <v>#DIV/0!</v>
      </c>
      <c r="DC132" s="61" t="e">
        <f t="shared" si="91"/>
        <v>#DIV/0!</v>
      </c>
      <c r="DD132" s="61" t="e">
        <f t="shared" si="92"/>
        <v>#DIV/0!</v>
      </c>
      <c r="DE132" s="61" t="e">
        <f t="shared" si="92"/>
        <v>#DIV/0!</v>
      </c>
      <c r="DF132" s="61" t="e">
        <f t="shared" si="92"/>
        <v>#DIV/0!</v>
      </c>
      <c r="DG132" s="61" t="e">
        <f t="shared" si="92"/>
        <v>#DIV/0!</v>
      </c>
      <c r="DH132" s="61" t="e">
        <f t="shared" si="92"/>
        <v>#DIV/0!</v>
      </c>
      <c r="DI132" s="61" t="e">
        <f t="shared" si="92"/>
        <v>#DIV/0!</v>
      </c>
      <c r="DJ132" s="61" t="e">
        <f t="shared" si="92"/>
        <v>#DIV/0!</v>
      </c>
      <c r="DK132" s="61" t="e">
        <f t="shared" si="92"/>
        <v>#DIV/0!</v>
      </c>
      <c r="DL132" s="61" t="e">
        <f t="shared" si="92"/>
        <v>#DIV/0!</v>
      </c>
      <c r="DM132" s="61" t="e">
        <f t="shared" si="92"/>
        <v>#DIV/0!</v>
      </c>
      <c r="DN132" s="61" t="e">
        <f t="shared" si="92"/>
        <v>#DIV/0!</v>
      </c>
      <c r="DO132" s="61" t="e">
        <f t="shared" si="92"/>
        <v>#DIV/0!</v>
      </c>
      <c r="DP132" s="61" t="e">
        <f t="shared" si="92"/>
        <v>#DIV/0!</v>
      </c>
      <c r="DQ132" s="61" t="e">
        <f t="shared" si="92"/>
        <v>#DIV/0!</v>
      </c>
      <c r="DR132" s="61" t="e">
        <f t="shared" si="92"/>
        <v>#DIV/0!</v>
      </c>
      <c r="DS132" s="61" t="e">
        <f t="shared" si="92"/>
        <v>#DIV/0!</v>
      </c>
      <c r="DT132" s="61" t="e">
        <f t="shared" si="93"/>
        <v>#DIV/0!</v>
      </c>
      <c r="DU132" s="61" t="e">
        <f t="shared" si="93"/>
        <v>#DIV/0!</v>
      </c>
      <c r="DV132" s="61" t="e">
        <f t="shared" si="93"/>
        <v>#DIV/0!</v>
      </c>
      <c r="DW132" s="61" t="e">
        <f t="shared" si="93"/>
        <v>#DIV/0!</v>
      </c>
      <c r="DX132" s="61" t="e">
        <f t="shared" si="93"/>
        <v>#DIV/0!</v>
      </c>
      <c r="DY132" s="61" t="e">
        <f t="shared" si="93"/>
        <v>#DIV/0!</v>
      </c>
      <c r="DZ132" s="61" t="e">
        <f t="shared" si="97"/>
        <v>#DIV/0!</v>
      </c>
    </row>
    <row r="133" spans="1:130">
      <c r="A133" s="53">
        <v>3</v>
      </c>
      <c r="B133" s="63">
        <f t="shared" si="94"/>
        <v>0.230769230769231</v>
      </c>
      <c r="C133" s="53">
        <v>2003</v>
      </c>
      <c r="D133" s="64">
        <f t="shared" si="98"/>
        <v>0</v>
      </c>
      <c r="E133" s="64">
        <f t="shared" ref="E133:E151" si="99">VLOOKUP($C$67,$D$3:$K$63,$A$69,0)*(B132-B131)</f>
        <v>0</v>
      </c>
      <c r="F133" s="64">
        <f>VLOOKUP($C$68,$D$3:$K$63,$A$69,0)*(B131-B130)</f>
        <v>0</v>
      </c>
      <c r="G133" s="64">
        <f>VLOOKUP($C$69,$D$3:$K$63,$A$69,0)*B130</f>
        <v>0</v>
      </c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54">
        <f t="shared" si="95"/>
        <v>0</v>
      </c>
      <c r="BP133" s="53">
        <v>2003</v>
      </c>
      <c r="BQ133" s="61" t="e">
        <f t="shared" si="96"/>
        <v>#DIV/0!</v>
      </c>
      <c r="BR133" s="61" t="e">
        <f t="shared" si="89"/>
        <v>#DIV/0!</v>
      </c>
      <c r="BS133" s="61" t="e">
        <f t="shared" si="89"/>
        <v>#DIV/0!</v>
      </c>
      <c r="BT133" s="61" t="e">
        <f t="shared" si="89"/>
        <v>#DIV/0!</v>
      </c>
      <c r="BU133" s="61" t="e">
        <f t="shared" si="89"/>
        <v>#DIV/0!</v>
      </c>
      <c r="BV133" s="61" t="e">
        <f t="shared" si="89"/>
        <v>#DIV/0!</v>
      </c>
      <c r="BW133" s="61" t="e">
        <f t="shared" si="89"/>
        <v>#DIV/0!</v>
      </c>
      <c r="BX133" s="61" t="e">
        <f t="shared" si="89"/>
        <v>#DIV/0!</v>
      </c>
      <c r="BY133" s="61" t="e">
        <f t="shared" si="89"/>
        <v>#DIV/0!</v>
      </c>
      <c r="BZ133" s="61" t="e">
        <f t="shared" si="89"/>
        <v>#DIV/0!</v>
      </c>
      <c r="CA133" s="61" t="e">
        <f t="shared" si="89"/>
        <v>#DIV/0!</v>
      </c>
      <c r="CB133" s="61" t="e">
        <f t="shared" si="89"/>
        <v>#DIV/0!</v>
      </c>
      <c r="CC133" s="61" t="e">
        <f t="shared" si="89"/>
        <v>#DIV/0!</v>
      </c>
      <c r="CD133" s="61" t="e">
        <f t="shared" si="89"/>
        <v>#DIV/0!</v>
      </c>
      <c r="CE133" s="61" t="e">
        <f t="shared" si="89"/>
        <v>#DIV/0!</v>
      </c>
      <c r="CF133" s="61" t="e">
        <f t="shared" si="89"/>
        <v>#DIV/0!</v>
      </c>
      <c r="CG133" s="61" t="e">
        <f t="shared" si="89"/>
        <v>#DIV/0!</v>
      </c>
      <c r="CH133" s="61" t="e">
        <f t="shared" si="90"/>
        <v>#DIV/0!</v>
      </c>
      <c r="CI133" s="61" t="e">
        <f t="shared" si="90"/>
        <v>#DIV/0!</v>
      </c>
      <c r="CJ133" s="61" t="e">
        <f t="shared" si="90"/>
        <v>#DIV/0!</v>
      </c>
      <c r="CK133" s="61" t="e">
        <f t="shared" si="90"/>
        <v>#DIV/0!</v>
      </c>
      <c r="CL133" s="61" t="e">
        <f t="shared" si="90"/>
        <v>#DIV/0!</v>
      </c>
      <c r="CM133" s="61" t="e">
        <f t="shared" si="90"/>
        <v>#DIV/0!</v>
      </c>
      <c r="CN133" s="61" t="e">
        <f t="shared" si="91"/>
        <v>#DIV/0!</v>
      </c>
      <c r="CO133" s="61" t="e">
        <f t="shared" si="91"/>
        <v>#DIV/0!</v>
      </c>
      <c r="CP133" s="61" t="e">
        <f t="shared" si="91"/>
        <v>#DIV/0!</v>
      </c>
      <c r="CQ133" s="61" t="e">
        <f t="shared" si="91"/>
        <v>#DIV/0!</v>
      </c>
      <c r="CR133" s="61" t="e">
        <f t="shared" si="91"/>
        <v>#DIV/0!</v>
      </c>
      <c r="CS133" s="61" t="e">
        <f t="shared" si="91"/>
        <v>#DIV/0!</v>
      </c>
      <c r="CT133" s="61" t="e">
        <f t="shared" si="91"/>
        <v>#DIV/0!</v>
      </c>
      <c r="CU133" s="61" t="e">
        <f t="shared" si="91"/>
        <v>#DIV/0!</v>
      </c>
      <c r="CV133" s="61" t="e">
        <f t="shared" si="91"/>
        <v>#DIV/0!</v>
      </c>
      <c r="CW133" s="61" t="e">
        <f t="shared" si="91"/>
        <v>#DIV/0!</v>
      </c>
      <c r="CX133" s="61" t="e">
        <f t="shared" si="91"/>
        <v>#DIV/0!</v>
      </c>
      <c r="CY133" s="61" t="e">
        <f t="shared" si="91"/>
        <v>#DIV/0!</v>
      </c>
      <c r="CZ133" s="61" t="e">
        <f t="shared" si="91"/>
        <v>#DIV/0!</v>
      </c>
      <c r="DA133" s="61" t="e">
        <f t="shared" si="91"/>
        <v>#DIV/0!</v>
      </c>
      <c r="DB133" s="61" t="e">
        <f t="shared" si="91"/>
        <v>#DIV/0!</v>
      </c>
      <c r="DC133" s="61" t="e">
        <f t="shared" si="91"/>
        <v>#DIV/0!</v>
      </c>
      <c r="DD133" s="61" t="e">
        <f t="shared" si="92"/>
        <v>#DIV/0!</v>
      </c>
      <c r="DE133" s="61" t="e">
        <f t="shared" si="92"/>
        <v>#DIV/0!</v>
      </c>
      <c r="DF133" s="61" t="e">
        <f t="shared" si="92"/>
        <v>#DIV/0!</v>
      </c>
      <c r="DG133" s="61" t="e">
        <f t="shared" si="92"/>
        <v>#DIV/0!</v>
      </c>
      <c r="DH133" s="61" t="e">
        <f t="shared" si="92"/>
        <v>#DIV/0!</v>
      </c>
      <c r="DI133" s="61" t="e">
        <f t="shared" si="92"/>
        <v>#DIV/0!</v>
      </c>
      <c r="DJ133" s="61" t="e">
        <f t="shared" si="92"/>
        <v>#DIV/0!</v>
      </c>
      <c r="DK133" s="61" t="e">
        <f t="shared" si="92"/>
        <v>#DIV/0!</v>
      </c>
      <c r="DL133" s="61" t="e">
        <f t="shared" si="92"/>
        <v>#DIV/0!</v>
      </c>
      <c r="DM133" s="61" t="e">
        <f t="shared" si="92"/>
        <v>#DIV/0!</v>
      </c>
      <c r="DN133" s="61" t="e">
        <f t="shared" si="92"/>
        <v>#DIV/0!</v>
      </c>
      <c r="DO133" s="61" t="e">
        <f t="shared" si="92"/>
        <v>#DIV/0!</v>
      </c>
      <c r="DP133" s="61" t="e">
        <f t="shared" si="92"/>
        <v>#DIV/0!</v>
      </c>
      <c r="DQ133" s="61" t="e">
        <f t="shared" si="92"/>
        <v>#DIV/0!</v>
      </c>
      <c r="DR133" s="61" t="e">
        <f t="shared" si="92"/>
        <v>#DIV/0!</v>
      </c>
      <c r="DS133" s="61" t="e">
        <f t="shared" si="92"/>
        <v>#DIV/0!</v>
      </c>
      <c r="DT133" s="61" t="e">
        <f t="shared" si="93"/>
        <v>#DIV/0!</v>
      </c>
      <c r="DU133" s="61" t="e">
        <f t="shared" si="93"/>
        <v>#DIV/0!</v>
      </c>
      <c r="DV133" s="61" t="e">
        <f t="shared" si="93"/>
        <v>#DIV/0!</v>
      </c>
      <c r="DW133" s="61" t="e">
        <f t="shared" si="93"/>
        <v>#DIV/0!</v>
      </c>
      <c r="DX133" s="61" t="e">
        <f t="shared" si="93"/>
        <v>#DIV/0!</v>
      </c>
      <c r="DY133" s="61" t="e">
        <f t="shared" si="93"/>
        <v>#DIV/0!</v>
      </c>
      <c r="DZ133" s="61" t="e">
        <f t="shared" si="97"/>
        <v>#DIV/0!</v>
      </c>
    </row>
    <row r="134" spans="1:130">
      <c r="A134" s="53">
        <v>4</v>
      </c>
      <c r="B134" s="63">
        <f t="shared" si="94"/>
        <v>0.30769230769230699</v>
      </c>
      <c r="C134" s="53">
        <v>2004</v>
      </c>
      <c r="D134" s="64">
        <f t="shared" si="98"/>
        <v>0</v>
      </c>
      <c r="E134" s="64">
        <f t="shared" si="99"/>
        <v>0</v>
      </c>
      <c r="F134" s="64">
        <f t="shared" ref="F134:F152" si="100">VLOOKUP($C$68,$D$3:$K$63,$A$69,0)*(B132-B131)</f>
        <v>0</v>
      </c>
      <c r="G134" s="64">
        <f>VLOOKUP($C$69,$D$3:$K$63,$A$69,0)*(B131-B130)</f>
        <v>0</v>
      </c>
      <c r="H134" s="64">
        <f>VLOOKUP($C$70,$D$3:$K$63,$A$69,0)*B130</f>
        <v>0</v>
      </c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54">
        <f t="shared" si="95"/>
        <v>0</v>
      </c>
      <c r="BP134" s="53">
        <v>2004</v>
      </c>
      <c r="BQ134" s="61" t="e">
        <f t="shared" si="96"/>
        <v>#DIV/0!</v>
      </c>
      <c r="BR134" s="61" t="e">
        <f t="shared" si="89"/>
        <v>#DIV/0!</v>
      </c>
      <c r="BS134" s="61" t="e">
        <f t="shared" si="89"/>
        <v>#DIV/0!</v>
      </c>
      <c r="BT134" s="61" t="e">
        <f t="shared" si="89"/>
        <v>#DIV/0!</v>
      </c>
      <c r="BU134" s="61" t="e">
        <f t="shared" si="89"/>
        <v>#DIV/0!</v>
      </c>
      <c r="BV134" s="61" t="e">
        <f t="shared" si="89"/>
        <v>#DIV/0!</v>
      </c>
      <c r="BW134" s="61" t="e">
        <f t="shared" si="89"/>
        <v>#DIV/0!</v>
      </c>
      <c r="BX134" s="61" t="e">
        <f t="shared" si="89"/>
        <v>#DIV/0!</v>
      </c>
      <c r="BY134" s="61" t="e">
        <f t="shared" si="89"/>
        <v>#DIV/0!</v>
      </c>
      <c r="BZ134" s="61" t="e">
        <f t="shared" si="89"/>
        <v>#DIV/0!</v>
      </c>
      <c r="CA134" s="61" t="e">
        <f t="shared" si="89"/>
        <v>#DIV/0!</v>
      </c>
      <c r="CB134" s="61" t="e">
        <f t="shared" si="89"/>
        <v>#DIV/0!</v>
      </c>
      <c r="CC134" s="61" t="e">
        <f t="shared" si="89"/>
        <v>#DIV/0!</v>
      </c>
      <c r="CD134" s="61" t="e">
        <f t="shared" si="89"/>
        <v>#DIV/0!</v>
      </c>
      <c r="CE134" s="61" t="e">
        <f t="shared" si="89"/>
        <v>#DIV/0!</v>
      </c>
      <c r="CF134" s="61" t="e">
        <f t="shared" si="89"/>
        <v>#DIV/0!</v>
      </c>
      <c r="CG134" s="61" t="e">
        <f t="shared" si="89"/>
        <v>#DIV/0!</v>
      </c>
      <c r="CH134" s="61" t="e">
        <f t="shared" si="90"/>
        <v>#DIV/0!</v>
      </c>
      <c r="CI134" s="61" t="e">
        <f t="shared" si="90"/>
        <v>#DIV/0!</v>
      </c>
      <c r="CJ134" s="61" t="e">
        <f t="shared" si="90"/>
        <v>#DIV/0!</v>
      </c>
      <c r="CK134" s="61" t="e">
        <f t="shared" si="90"/>
        <v>#DIV/0!</v>
      </c>
      <c r="CL134" s="61" t="e">
        <f t="shared" si="90"/>
        <v>#DIV/0!</v>
      </c>
      <c r="CM134" s="61" t="e">
        <f t="shared" si="90"/>
        <v>#DIV/0!</v>
      </c>
      <c r="CN134" s="61" t="e">
        <f t="shared" si="91"/>
        <v>#DIV/0!</v>
      </c>
      <c r="CO134" s="61" t="e">
        <f t="shared" si="91"/>
        <v>#DIV/0!</v>
      </c>
      <c r="CP134" s="61" t="e">
        <f t="shared" si="91"/>
        <v>#DIV/0!</v>
      </c>
      <c r="CQ134" s="61" t="e">
        <f t="shared" si="91"/>
        <v>#DIV/0!</v>
      </c>
      <c r="CR134" s="61" t="e">
        <f t="shared" si="91"/>
        <v>#DIV/0!</v>
      </c>
      <c r="CS134" s="61" t="e">
        <f t="shared" si="91"/>
        <v>#DIV/0!</v>
      </c>
      <c r="CT134" s="61" t="e">
        <f t="shared" si="91"/>
        <v>#DIV/0!</v>
      </c>
      <c r="CU134" s="61" t="e">
        <f t="shared" si="91"/>
        <v>#DIV/0!</v>
      </c>
      <c r="CV134" s="61" t="e">
        <f t="shared" si="91"/>
        <v>#DIV/0!</v>
      </c>
      <c r="CW134" s="61" t="e">
        <f t="shared" si="91"/>
        <v>#DIV/0!</v>
      </c>
      <c r="CX134" s="61" t="e">
        <f t="shared" si="91"/>
        <v>#DIV/0!</v>
      </c>
      <c r="CY134" s="61" t="e">
        <f t="shared" si="91"/>
        <v>#DIV/0!</v>
      </c>
      <c r="CZ134" s="61" t="e">
        <f t="shared" si="91"/>
        <v>#DIV/0!</v>
      </c>
      <c r="DA134" s="61" t="e">
        <f t="shared" si="91"/>
        <v>#DIV/0!</v>
      </c>
      <c r="DB134" s="61" t="e">
        <f t="shared" si="91"/>
        <v>#DIV/0!</v>
      </c>
      <c r="DC134" s="61" t="e">
        <f t="shared" si="91"/>
        <v>#DIV/0!</v>
      </c>
      <c r="DD134" s="61" t="e">
        <f t="shared" si="92"/>
        <v>#DIV/0!</v>
      </c>
      <c r="DE134" s="61" t="e">
        <f t="shared" si="92"/>
        <v>#DIV/0!</v>
      </c>
      <c r="DF134" s="61" t="e">
        <f t="shared" si="92"/>
        <v>#DIV/0!</v>
      </c>
      <c r="DG134" s="61" t="e">
        <f t="shared" si="92"/>
        <v>#DIV/0!</v>
      </c>
      <c r="DH134" s="61" t="e">
        <f t="shared" si="92"/>
        <v>#DIV/0!</v>
      </c>
      <c r="DI134" s="61" t="e">
        <f t="shared" si="92"/>
        <v>#DIV/0!</v>
      </c>
      <c r="DJ134" s="61" t="e">
        <f t="shared" si="92"/>
        <v>#DIV/0!</v>
      </c>
      <c r="DK134" s="61" t="e">
        <f t="shared" si="92"/>
        <v>#DIV/0!</v>
      </c>
      <c r="DL134" s="61" t="e">
        <f t="shared" si="92"/>
        <v>#DIV/0!</v>
      </c>
      <c r="DM134" s="61" t="e">
        <f t="shared" si="92"/>
        <v>#DIV/0!</v>
      </c>
      <c r="DN134" s="61" t="e">
        <f t="shared" si="92"/>
        <v>#DIV/0!</v>
      </c>
      <c r="DO134" s="61" t="e">
        <f t="shared" si="92"/>
        <v>#DIV/0!</v>
      </c>
      <c r="DP134" s="61" t="e">
        <f t="shared" si="92"/>
        <v>#DIV/0!</v>
      </c>
      <c r="DQ134" s="61" t="e">
        <f t="shared" si="92"/>
        <v>#DIV/0!</v>
      </c>
      <c r="DR134" s="61" t="e">
        <f t="shared" si="92"/>
        <v>#DIV/0!</v>
      </c>
      <c r="DS134" s="61" t="e">
        <f t="shared" si="92"/>
        <v>#DIV/0!</v>
      </c>
      <c r="DT134" s="61" t="e">
        <f t="shared" si="93"/>
        <v>#DIV/0!</v>
      </c>
      <c r="DU134" s="61" t="e">
        <f t="shared" si="93"/>
        <v>#DIV/0!</v>
      </c>
      <c r="DV134" s="61" t="e">
        <f t="shared" si="93"/>
        <v>#DIV/0!</v>
      </c>
      <c r="DW134" s="61" t="e">
        <f t="shared" si="93"/>
        <v>#DIV/0!</v>
      </c>
      <c r="DX134" s="61" t="e">
        <f t="shared" si="93"/>
        <v>#DIV/0!</v>
      </c>
      <c r="DY134" s="61" t="e">
        <f t="shared" si="93"/>
        <v>#DIV/0!</v>
      </c>
      <c r="DZ134" s="61" t="e">
        <f t="shared" si="97"/>
        <v>#DIV/0!</v>
      </c>
    </row>
    <row r="135" spans="1:130">
      <c r="A135" s="53">
        <v>5</v>
      </c>
      <c r="B135" s="63">
        <f t="shared" si="94"/>
        <v>0.38461538461538403</v>
      </c>
      <c r="C135" s="53">
        <v>2005</v>
      </c>
      <c r="D135" s="64">
        <f t="shared" si="98"/>
        <v>0</v>
      </c>
      <c r="E135" s="64">
        <f t="shared" si="99"/>
        <v>0</v>
      </c>
      <c r="F135" s="64">
        <f t="shared" si="100"/>
        <v>0</v>
      </c>
      <c r="G135" s="64">
        <f t="shared" ref="G135:G153" si="101">VLOOKUP($C$69,$D$3:$K$63,$A$69,0)*(B132-B131)</f>
        <v>0</v>
      </c>
      <c r="H135" s="64">
        <f>VLOOKUP($C$70,$D$3:$K$63,$A$69,0)*(B131-B130)</f>
        <v>0</v>
      </c>
      <c r="I135" s="64">
        <f>VLOOKUP($C$71,$D$3:$K$63,$A$69,0)*B130</f>
        <v>0</v>
      </c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54">
        <f t="shared" si="95"/>
        <v>0</v>
      </c>
      <c r="BP135" s="53">
        <v>2005</v>
      </c>
      <c r="BQ135" s="61" t="e">
        <f t="shared" si="96"/>
        <v>#DIV/0!</v>
      </c>
      <c r="BR135" s="61" t="e">
        <f t="shared" si="89"/>
        <v>#DIV/0!</v>
      </c>
      <c r="BS135" s="61" t="e">
        <f t="shared" si="89"/>
        <v>#DIV/0!</v>
      </c>
      <c r="BT135" s="61" t="e">
        <f t="shared" si="89"/>
        <v>#DIV/0!</v>
      </c>
      <c r="BU135" s="61" t="e">
        <f t="shared" si="89"/>
        <v>#DIV/0!</v>
      </c>
      <c r="BV135" s="61" t="e">
        <f t="shared" si="89"/>
        <v>#DIV/0!</v>
      </c>
      <c r="BW135" s="61" t="e">
        <f t="shared" si="89"/>
        <v>#DIV/0!</v>
      </c>
      <c r="BX135" s="61" t="e">
        <f t="shared" si="89"/>
        <v>#DIV/0!</v>
      </c>
      <c r="BY135" s="61" t="e">
        <f t="shared" si="89"/>
        <v>#DIV/0!</v>
      </c>
      <c r="BZ135" s="61" t="e">
        <f t="shared" si="89"/>
        <v>#DIV/0!</v>
      </c>
      <c r="CA135" s="61" t="e">
        <f t="shared" si="89"/>
        <v>#DIV/0!</v>
      </c>
      <c r="CB135" s="61" t="e">
        <f t="shared" si="89"/>
        <v>#DIV/0!</v>
      </c>
      <c r="CC135" s="61" t="e">
        <f t="shared" si="89"/>
        <v>#DIV/0!</v>
      </c>
      <c r="CD135" s="61" t="e">
        <f t="shared" si="89"/>
        <v>#DIV/0!</v>
      </c>
      <c r="CE135" s="61" t="e">
        <f t="shared" si="89"/>
        <v>#DIV/0!</v>
      </c>
      <c r="CF135" s="61" t="e">
        <f t="shared" si="89"/>
        <v>#DIV/0!</v>
      </c>
      <c r="CG135" s="61" t="e">
        <f t="shared" si="89"/>
        <v>#DIV/0!</v>
      </c>
      <c r="CH135" s="61" t="e">
        <f t="shared" si="90"/>
        <v>#DIV/0!</v>
      </c>
      <c r="CI135" s="61" t="e">
        <f t="shared" si="90"/>
        <v>#DIV/0!</v>
      </c>
      <c r="CJ135" s="61" t="e">
        <f t="shared" si="90"/>
        <v>#DIV/0!</v>
      </c>
      <c r="CK135" s="61" t="e">
        <f t="shared" si="90"/>
        <v>#DIV/0!</v>
      </c>
      <c r="CL135" s="61" t="e">
        <f t="shared" si="90"/>
        <v>#DIV/0!</v>
      </c>
      <c r="CM135" s="61" t="e">
        <f t="shared" si="90"/>
        <v>#DIV/0!</v>
      </c>
      <c r="CN135" s="61" t="e">
        <f t="shared" si="91"/>
        <v>#DIV/0!</v>
      </c>
      <c r="CO135" s="61" t="e">
        <f t="shared" si="91"/>
        <v>#DIV/0!</v>
      </c>
      <c r="CP135" s="61" t="e">
        <f t="shared" si="91"/>
        <v>#DIV/0!</v>
      </c>
      <c r="CQ135" s="61" t="e">
        <f t="shared" si="91"/>
        <v>#DIV/0!</v>
      </c>
      <c r="CR135" s="61" t="e">
        <f t="shared" si="91"/>
        <v>#DIV/0!</v>
      </c>
      <c r="CS135" s="61" t="e">
        <f t="shared" si="91"/>
        <v>#DIV/0!</v>
      </c>
      <c r="CT135" s="61" t="e">
        <f t="shared" si="91"/>
        <v>#DIV/0!</v>
      </c>
      <c r="CU135" s="61" t="e">
        <f t="shared" si="91"/>
        <v>#DIV/0!</v>
      </c>
      <c r="CV135" s="61" t="e">
        <f t="shared" si="91"/>
        <v>#DIV/0!</v>
      </c>
      <c r="CW135" s="61" t="e">
        <f t="shared" si="91"/>
        <v>#DIV/0!</v>
      </c>
      <c r="CX135" s="61" t="e">
        <f t="shared" si="91"/>
        <v>#DIV/0!</v>
      </c>
      <c r="CY135" s="61" t="e">
        <f t="shared" si="91"/>
        <v>#DIV/0!</v>
      </c>
      <c r="CZ135" s="61" t="e">
        <f t="shared" si="91"/>
        <v>#DIV/0!</v>
      </c>
      <c r="DA135" s="61" t="e">
        <f t="shared" si="91"/>
        <v>#DIV/0!</v>
      </c>
      <c r="DB135" s="61" t="e">
        <f t="shared" si="91"/>
        <v>#DIV/0!</v>
      </c>
      <c r="DC135" s="61" t="e">
        <f t="shared" si="91"/>
        <v>#DIV/0!</v>
      </c>
      <c r="DD135" s="61" t="e">
        <f t="shared" si="92"/>
        <v>#DIV/0!</v>
      </c>
      <c r="DE135" s="61" t="e">
        <f t="shared" si="92"/>
        <v>#DIV/0!</v>
      </c>
      <c r="DF135" s="61" t="e">
        <f t="shared" si="92"/>
        <v>#DIV/0!</v>
      </c>
      <c r="DG135" s="61" t="e">
        <f t="shared" si="92"/>
        <v>#DIV/0!</v>
      </c>
      <c r="DH135" s="61" t="e">
        <f t="shared" si="92"/>
        <v>#DIV/0!</v>
      </c>
      <c r="DI135" s="61" t="e">
        <f t="shared" si="92"/>
        <v>#DIV/0!</v>
      </c>
      <c r="DJ135" s="61" t="e">
        <f t="shared" si="92"/>
        <v>#DIV/0!</v>
      </c>
      <c r="DK135" s="61" t="e">
        <f t="shared" si="92"/>
        <v>#DIV/0!</v>
      </c>
      <c r="DL135" s="61" t="e">
        <f t="shared" si="92"/>
        <v>#DIV/0!</v>
      </c>
      <c r="DM135" s="61" t="e">
        <f t="shared" si="92"/>
        <v>#DIV/0!</v>
      </c>
      <c r="DN135" s="61" t="e">
        <f t="shared" si="92"/>
        <v>#DIV/0!</v>
      </c>
      <c r="DO135" s="61" t="e">
        <f t="shared" si="92"/>
        <v>#DIV/0!</v>
      </c>
      <c r="DP135" s="61" t="e">
        <f t="shared" si="92"/>
        <v>#DIV/0!</v>
      </c>
      <c r="DQ135" s="61" t="e">
        <f t="shared" si="92"/>
        <v>#DIV/0!</v>
      </c>
      <c r="DR135" s="61" t="e">
        <f t="shared" si="92"/>
        <v>#DIV/0!</v>
      </c>
      <c r="DS135" s="61" t="e">
        <f t="shared" si="92"/>
        <v>#DIV/0!</v>
      </c>
      <c r="DT135" s="61" t="e">
        <f t="shared" si="93"/>
        <v>#DIV/0!</v>
      </c>
      <c r="DU135" s="61" t="e">
        <f t="shared" si="93"/>
        <v>#DIV/0!</v>
      </c>
      <c r="DV135" s="61" t="e">
        <f t="shared" si="93"/>
        <v>#DIV/0!</v>
      </c>
      <c r="DW135" s="61" t="e">
        <f t="shared" si="93"/>
        <v>#DIV/0!</v>
      </c>
      <c r="DX135" s="61" t="e">
        <f t="shared" si="93"/>
        <v>#DIV/0!</v>
      </c>
      <c r="DY135" s="61" t="e">
        <f t="shared" si="93"/>
        <v>#DIV/0!</v>
      </c>
      <c r="DZ135" s="61" t="e">
        <f t="shared" si="97"/>
        <v>#DIV/0!</v>
      </c>
    </row>
    <row r="136" spans="1:130">
      <c r="A136" s="53">
        <v>6</v>
      </c>
      <c r="B136" s="63">
        <f t="shared" si="94"/>
        <v>0.46153846153846101</v>
      </c>
      <c r="C136" s="53">
        <v>2006</v>
      </c>
      <c r="D136" s="64">
        <f t="shared" si="98"/>
        <v>0</v>
      </c>
      <c r="E136" s="64">
        <f t="shared" si="99"/>
        <v>0</v>
      </c>
      <c r="F136" s="64">
        <f t="shared" si="100"/>
        <v>0</v>
      </c>
      <c r="G136" s="64">
        <f t="shared" si="101"/>
        <v>0</v>
      </c>
      <c r="H136" s="64">
        <f t="shared" ref="H136:H154" si="102">VLOOKUP($C$70,$D$3:$K$63,$A$69,0)*(B132-B131)</f>
        <v>0</v>
      </c>
      <c r="I136" s="64">
        <f>VLOOKUP($C$71,$D$3:$K$63,$A$69,0)*(B131-B130)</f>
        <v>0</v>
      </c>
      <c r="J136" s="64">
        <f>VLOOKUP($C$72,$D$3:$K$63,$A$69,0)*B130</f>
        <v>0</v>
      </c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54">
        <f t="shared" si="95"/>
        <v>0</v>
      </c>
      <c r="BP136" s="53">
        <v>2006</v>
      </c>
      <c r="BQ136" s="61" t="e">
        <f t="shared" si="96"/>
        <v>#DIV/0!</v>
      </c>
      <c r="BR136" s="61" t="e">
        <f t="shared" si="89"/>
        <v>#DIV/0!</v>
      </c>
      <c r="BS136" s="61" t="e">
        <f t="shared" si="89"/>
        <v>#DIV/0!</v>
      </c>
      <c r="BT136" s="61" t="e">
        <f t="shared" si="89"/>
        <v>#DIV/0!</v>
      </c>
      <c r="BU136" s="61" t="e">
        <f t="shared" si="89"/>
        <v>#DIV/0!</v>
      </c>
      <c r="BV136" s="61" t="e">
        <f t="shared" si="89"/>
        <v>#DIV/0!</v>
      </c>
      <c r="BW136" s="61" t="e">
        <f t="shared" si="89"/>
        <v>#DIV/0!</v>
      </c>
      <c r="BX136" s="61" t="e">
        <f t="shared" si="89"/>
        <v>#DIV/0!</v>
      </c>
      <c r="BY136" s="61" t="e">
        <f t="shared" si="89"/>
        <v>#DIV/0!</v>
      </c>
      <c r="BZ136" s="61" t="e">
        <f t="shared" si="89"/>
        <v>#DIV/0!</v>
      </c>
      <c r="CA136" s="61" t="e">
        <f t="shared" si="89"/>
        <v>#DIV/0!</v>
      </c>
      <c r="CB136" s="61" t="e">
        <f t="shared" si="89"/>
        <v>#DIV/0!</v>
      </c>
      <c r="CC136" s="61" t="e">
        <f t="shared" si="89"/>
        <v>#DIV/0!</v>
      </c>
      <c r="CD136" s="61" t="e">
        <f t="shared" si="89"/>
        <v>#DIV/0!</v>
      </c>
      <c r="CE136" s="61" t="e">
        <f t="shared" si="89"/>
        <v>#DIV/0!</v>
      </c>
      <c r="CF136" s="61" t="e">
        <f t="shared" si="89"/>
        <v>#DIV/0!</v>
      </c>
      <c r="CG136" s="61" t="e">
        <f t="shared" si="89"/>
        <v>#DIV/0!</v>
      </c>
      <c r="CH136" s="61" t="e">
        <f t="shared" si="90"/>
        <v>#DIV/0!</v>
      </c>
      <c r="CI136" s="61" t="e">
        <f t="shared" si="90"/>
        <v>#DIV/0!</v>
      </c>
      <c r="CJ136" s="61" t="e">
        <f t="shared" si="90"/>
        <v>#DIV/0!</v>
      </c>
      <c r="CK136" s="61" t="e">
        <f t="shared" si="90"/>
        <v>#DIV/0!</v>
      </c>
      <c r="CL136" s="61" t="e">
        <f t="shared" si="90"/>
        <v>#DIV/0!</v>
      </c>
      <c r="CM136" s="61" t="e">
        <f t="shared" si="90"/>
        <v>#DIV/0!</v>
      </c>
      <c r="CN136" s="61" t="e">
        <f t="shared" si="91"/>
        <v>#DIV/0!</v>
      </c>
      <c r="CO136" s="61" t="e">
        <f t="shared" si="91"/>
        <v>#DIV/0!</v>
      </c>
      <c r="CP136" s="61" t="e">
        <f t="shared" si="91"/>
        <v>#DIV/0!</v>
      </c>
      <c r="CQ136" s="61" t="e">
        <f t="shared" si="91"/>
        <v>#DIV/0!</v>
      </c>
      <c r="CR136" s="61" t="e">
        <f t="shared" si="91"/>
        <v>#DIV/0!</v>
      </c>
      <c r="CS136" s="61" t="e">
        <f t="shared" si="91"/>
        <v>#DIV/0!</v>
      </c>
      <c r="CT136" s="61" t="e">
        <f t="shared" si="91"/>
        <v>#DIV/0!</v>
      </c>
      <c r="CU136" s="61" t="e">
        <f t="shared" si="91"/>
        <v>#DIV/0!</v>
      </c>
      <c r="CV136" s="61" t="e">
        <f t="shared" si="91"/>
        <v>#DIV/0!</v>
      </c>
      <c r="CW136" s="61" t="e">
        <f t="shared" si="91"/>
        <v>#DIV/0!</v>
      </c>
      <c r="CX136" s="61" t="e">
        <f t="shared" si="91"/>
        <v>#DIV/0!</v>
      </c>
      <c r="CY136" s="61" t="e">
        <f t="shared" si="91"/>
        <v>#DIV/0!</v>
      </c>
      <c r="CZ136" s="61" t="e">
        <f t="shared" si="91"/>
        <v>#DIV/0!</v>
      </c>
      <c r="DA136" s="61" t="e">
        <f t="shared" si="91"/>
        <v>#DIV/0!</v>
      </c>
      <c r="DB136" s="61" t="e">
        <f t="shared" si="91"/>
        <v>#DIV/0!</v>
      </c>
      <c r="DC136" s="61" t="e">
        <f t="shared" si="91"/>
        <v>#DIV/0!</v>
      </c>
      <c r="DD136" s="61" t="e">
        <f t="shared" si="92"/>
        <v>#DIV/0!</v>
      </c>
      <c r="DE136" s="61" t="e">
        <f t="shared" si="92"/>
        <v>#DIV/0!</v>
      </c>
      <c r="DF136" s="61" t="e">
        <f t="shared" si="92"/>
        <v>#DIV/0!</v>
      </c>
      <c r="DG136" s="61" t="e">
        <f t="shared" si="92"/>
        <v>#DIV/0!</v>
      </c>
      <c r="DH136" s="61" t="e">
        <f t="shared" si="92"/>
        <v>#DIV/0!</v>
      </c>
      <c r="DI136" s="61" t="e">
        <f t="shared" si="92"/>
        <v>#DIV/0!</v>
      </c>
      <c r="DJ136" s="61" t="e">
        <f t="shared" si="92"/>
        <v>#DIV/0!</v>
      </c>
      <c r="DK136" s="61" t="e">
        <f t="shared" si="92"/>
        <v>#DIV/0!</v>
      </c>
      <c r="DL136" s="61" t="e">
        <f t="shared" si="92"/>
        <v>#DIV/0!</v>
      </c>
      <c r="DM136" s="61" t="e">
        <f t="shared" si="92"/>
        <v>#DIV/0!</v>
      </c>
      <c r="DN136" s="61" t="e">
        <f t="shared" si="92"/>
        <v>#DIV/0!</v>
      </c>
      <c r="DO136" s="61" t="e">
        <f t="shared" si="92"/>
        <v>#DIV/0!</v>
      </c>
      <c r="DP136" s="61" t="e">
        <f t="shared" si="92"/>
        <v>#DIV/0!</v>
      </c>
      <c r="DQ136" s="61" t="e">
        <f t="shared" si="92"/>
        <v>#DIV/0!</v>
      </c>
      <c r="DR136" s="61" t="e">
        <f t="shared" si="92"/>
        <v>#DIV/0!</v>
      </c>
      <c r="DS136" s="61" t="e">
        <f t="shared" si="92"/>
        <v>#DIV/0!</v>
      </c>
      <c r="DT136" s="61" t="e">
        <f t="shared" si="93"/>
        <v>#DIV/0!</v>
      </c>
      <c r="DU136" s="61" t="e">
        <f t="shared" si="93"/>
        <v>#DIV/0!</v>
      </c>
      <c r="DV136" s="61" t="e">
        <f t="shared" si="93"/>
        <v>#DIV/0!</v>
      </c>
      <c r="DW136" s="61" t="e">
        <f t="shared" si="93"/>
        <v>#DIV/0!</v>
      </c>
      <c r="DX136" s="61" t="e">
        <f t="shared" si="93"/>
        <v>#DIV/0!</v>
      </c>
      <c r="DY136" s="61" t="e">
        <f t="shared" si="93"/>
        <v>#DIV/0!</v>
      </c>
      <c r="DZ136" s="61" t="e">
        <f t="shared" si="97"/>
        <v>#DIV/0!</v>
      </c>
    </row>
    <row r="137" spans="1:130">
      <c r="A137" s="53">
        <v>7</v>
      </c>
      <c r="B137" s="63">
        <f t="shared" si="94"/>
        <v>0.53846153846153799</v>
      </c>
      <c r="C137" s="53">
        <v>2007</v>
      </c>
      <c r="D137" s="64">
        <f t="shared" si="98"/>
        <v>0</v>
      </c>
      <c r="E137" s="64">
        <f t="shared" si="99"/>
        <v>0</v>
      </c>
      <c r="F137" s="64">
        <f t="shared" si="100"/>
        <v>0</v>
      </c>
      <c r="G137" s="64">
        <f t="shared" si="101"/>
        <v>0</v>
      </c>
      <c r="H137" s="64">
        <f t="shared" si="102"/>
        <v>0</v>
      </c>
      <c r="I137" s="64">
        <f t="shared" ref="I137:I155" si="103">VLOOKUP($C$71,$D$3:$K$63,$A$69,0)*(B132-B131)</f>
        <v>0</v>
      </c>
      <c r="J137" s="64">
        <f>VLOOKUP($C$72,$D$3:$K$63,$A$69,0)*(B131-B130)</f>
        <v>0</v>
      </c>
      <c r="K137" s="64">
        <f>VLOOKUP($C$73,$D$3:$K$63,$A$69,0)*B130</f>
        <v>0</v>
      </c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54">
        <f t="shared" si="95"/>
        <v>0</v>
      </c>
      <c r="BP137" s="53">
        <v>2007</v>
      </c>
      <c r="BQ137" s="61" t="e">
        <f t="shared" si="96"/>
        <v>#DIV/0!</v>
      </c>
      <c r="BR137" s="61" t="e">
        <f t="shared" si="89"/>
        <v>#DIV/0!</v>
      </c>
      <c r="BS137" s="61" t="e">
        <f t="shared" si="89"/>
        <v>#DIV/0!</v>
      </c>
      <c r="BT137" s="61" t="e">
        <f t="shared" si="89"/>
        <v>#DIV/0!</v>
      </c>
      <c r="BU137" s="61" t="e">
        <f t="shared" si="89"/>
        <v>#DIV/0!</v>
      </c>
      <c r="BV137" s="61" t="e">
        <f t="shared" si="89"/>
        <v>#DIV/0!</v>
      </c>
      <c r="BW137" s="61" t="e">
        <f t="shared" si="89"/>
        <v>#DIV/0!</v>
      </c>
      <c r="BX137" s="61" t="e">
        <f t="shared" si="89"/>
        <v>#DIV/0!</v>
      </c>
      <c r="BY137" s="61" t="e">
        <f t="shared" si="89"/>
        <v>#DIV/0!</v>
      </c>
      <c r="BZ137" s="61" t="e">
        <f t="shared" si="89"/>
        <v>#DIV/0!</v>
      </c>
      <c r="CA137" s="61" t="e">
        <f t="shared" si="89"/>
        <v>#DIV/0!</v>
      </c>
      <c r="CB137" s="61" t="e">
        <f t="shared" si="89"/>
        <v>#DIV/0!</v>
      </c>
      <c r="CC137" s="61" t="e">
        <f t="shared" si="89"/>
        <v>#DIV/0!</v>
      </c>
      <c r="CD137" s="61" t="e">
        <f t="shared" si="89"/>
        <v>#DIV/0!</v>
      </c>
      <c r="CE137" s="61" t="e">
        <f t="shared" si="89"/>
        <v>#DIV/0!</v>
      </c>
      <c r="CF137" s="61" t="e">
        <f t="shared" si="89"/>
        <v>#DIV/0!</v>
      </c>
      <c r="CG137" s="61" t="e">
        <f t="shared" si="89"/>
        <v>#DIV/0!</v>
      </c>
      <c r="CH137" s="61" t="e">
        <f t="shared" si="90"/>
        <v>#DIV/0!</v>
      </c>
      <c r="CI137" s="61" t="e">
        <f t="shared" si="90"/>
        <v>#DIV/0!</v>
      </c>
      <c r="CJ137" s="61" t="e">
        <f t="shared" si="90"/>
        <v>#DIV/0!</v>
      </c>
      <c r="CK137" s="61" t="e">
        <f t="shared" si="90"/>
        <v>#DIV/0!</v>
      </c>
      <c r="CL137" s="61" t="e">
        <f t="shared" si="90"/>
        <v>#DIV/0!</v>
      </c>
      <c r="CM137" s="61" t="e">
        <f t="shared" si="90"/>
        <v>#DIV/0!</v>
      </c>
      <c r="CN137" s="61" t="e">
        <f t="shared" si="91"/>
        <v>#DIV/0!</v>
      </c>
      <c r="CO137" s="61" t="e">
        <f t="shared" si="91"/>
        <v>#DIV/0!</v>
      </c>
      <c r="CP137" s="61" t="e">
        <f t="shared" si="91"/>
        <v>#DIV/0!</v>
      </c>
      <c r="CQ137" s="61" t="e">
        <f t="shared" si="91"/>
        <v>#DIV/0!</v>
      </c>
      <c r="CR137" s="61" t="e">
        <f t="shared" si="91"/>
        <v>#DIV/0!</v>
      </c>
      <c r="CS137" s="61" t="e">
        <f t="shared" si="91"/>
        <v>#DIV/0!</v>
      </c>
      <c r="CT137" s="61" t="e">
        <f t="shared" si="91"/>
        <v>#DIV/0!</v>
      </c>
      <c r="CU137" s="61" t="e">
        <f t="shared" si="91"/>
        <v>#DIV/0!</v>
      </c>
      <c r="CV137" s="61" t="e">
        <f t="shared" si="91"/>
        <v>#DIV/0!</v>
      </c>
      <c r="CW137" s="61" t="e">
        <f t="shared" si="91"/>
        <v>#DIV/0!</v>
      </c>
      <c r="CX137" s="61" t="e">
        <f t="shared" si="91"/>
        <v>#DIV/0!</v>
      </c>
      <c r="CY137" s="61" t="e">
        <f t="shared" si="91"/>
        <v>#DIV/0!</v>
      </c>
      <c r="CZ137" s="61" t="e">
        <f t="shared" si="91"/>
        <v>#DIV/0!</v>
      </c>
      <c r="DA137" s="61" t="e">
        <f t="shared" si="91"/>
        <v>#DIV/0!</v>
      </c>
      <c r="DB137" s="61" t="e">
        <f t="shared" si="91"/>
        <v>#DIV/0!</v>
      </c>
      <c r="DC137" s="61" t="e">
        <f t="shared" si="91"/>
        <v>#DIV/0!</v>
      </c>
      <c r="DD137" s="61" t="e">
        <f t="shared" si="92"/>
        <v>#DIV/0!</v>
      </c>
      <c r="DE137" s="61" t="e">
        <f t="shared" si="92"/>
        <v>#DIV/0!</v>
      </c>
      <c r="DF137" s="61" t="e">
        <f t="shared" si="92"/>
        <v>#DIV/0!</v>
      </c>
      <c r="DG137" s="61" t="e">
        <f t="shared" si="92"/>
        <v>#DIV/0!</v>
      </c>
      <c r="DH137" s="61" t="e">
        <f t="shared" si="92"/>
        <v>#DIV/0!</v>
      </c>
      <c r="DI137" s="61" t="e">
        <f t="shared" si="92"/>
        <v>#DIV/0!</v>
      </c>
      <c r="DJ137" s="61" t="e">
        <f t="shared" si="92"/>
        <v>#DIV/0!</v>
      </c>
      <c r="DK137" s="61" t="e">
        <f t="shared" si="92"/>
        <v>#DIV/0!</v>
      </c>
      <c r="DL137" s="61" t="e">
        <f t="shared" si="92"/>
        <v>#DIV/0!</v>
      </c>
      <c r="DM137" s="61" t="e">
        <f t="shared" si="92"/>
        <v>#DIV/0!</v>
      </c>
      <c r="DN137" s="61" t="e">
        <f t="shared" si="92"/>
        <v>#DIV/0!</v>
      </c>
      <c r="DO137" s="61" t="e">
        <f t="shared" si="92"/>
        <v>#DIV/0!</v>
      </c>
      <c r="DP137" s="61" t="e">
        <f t="shared" si="92"/>
        <v>#DIV/0!</v>
      </c>
      <c r="DQ137" s="61" t="e">
        <f t="shared" si="92"/>
        <v>#DIV/0!</v>
      </c>
      <c r="DR137" s="61" t="e">
        <f t="shared" si="92"/>
        <v>#DIV/0!</v>
      </c>
      <c r="DS137" s="61" t="e">
        <f t="shared" si="92"/>
        <v>#DIV/0!</v>
      </c>
      <c r="DT137" s="61" t="e">
        <f t="shared" si="93"/>
        <v>#DIV/0!</v>
      </c>
      <c r="DU137" s="61" t="e">
        <f t="shared" si="93"/>
        <v>#DIV/0!</v>
      </c>
      <c r="DV137" s="61" t="e">
        <f t="shared" si="93"/>
        <v>#DIV/0!</v>
      </c>
      <c r="DW137" s="61" t="e">
        <f t="shared" si="93"/>
        <v>#DIV/0!</v>
      </c>
      <c r="DX137" s="61" t="e">
        <f t="shared" si="93"/>
        <v>#DIV/0!</v>
      </c>
      <c r="DY137" s="61" t="e">
        <f t="shared" si="93"/>
        <v>#DIV/0!</v>
      </c>
      <c r="DZ137" s="61" t="e">
        <f t="shared" si="97"/>
        <v>#DIV/0!</v>
      </c>
    </row>
    <row r="138" spans="1:130">
      <c r="A138" s="53">
        <v>8</v>
      </c>
      <c r="B138" s="63">
        <f t="shared" si="94"/>
        <v>0.61538461538461497</v>
      </c>
      <c r="C138" s="53">
        <v>2008</v>
      </c>
      <c r="D138" s="64">
        <f t="shared" si="98"/>
        <v>0</v>
      </c>
      <c r="E138" s="64">
        <f t="shared" si="99"/>
        <v>0</v>
      </c>
      <c r="F138" s="64">
        <f t="shared" si="100"/>
        <v>0</v>
      </c>
      <c r="G138" s="64">
        <f t="shared" si="101"/>
        <v>0</v>
      </c>
      <c r="H138" s="64">
        <f t="shared" si="102"/>
        <v>0</v>
      </c>
      <c r="I138" s="64">
        <f t="shared" si="103"/>
        <v>0</v>
      </c>
      <c r="J138" s="64">
        <f t="shared" ref="J138:J156" si="104">VLOOKUP($C$72,$D$3:$K$63,$A$69,0)*(B132-B131)</f>
        <v>0</v>
      </c>
      <c r="K138" s="64">
        <f>VLOOKUP($C$73,$D$3:$K$63,$A$69,0)*(B131-B130)</f>
        <v>0</v>
      </c>
      <c r="L138" s="64">
        <f>VLOOKUP($C$74,$D$3:$K$63,$A$69,0)*B130</f>
        <v>0</v>
      </c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54">
        <f t="shared" si="95"/>
        <v>0</v>
      </c>
      <c r="BP138" s="53">
        <v>2008</v>
      </c>
      <c r="BQ138" s="61" t="e">
        <f t="shared" si="96"/>
        <v>#DIV/0!</v>
      </c>
      <c r="BR138" s="61" t="e">
        <f t="shared" si="89"/>
        <v>#DIV/0!</v>
      </c>
      <c r="BS138" s="61" t="e">
        <f t="shared" si="89"/>
        <v>#DIV/0!</v>
      </c>
      <c r="BT138" s="61" t="e">
        <f t="shared" si="89"/>
        <v>#DIV/0!</v>
      </c>
      <c r="BU138" s="61" t="e">
        <f t="shared" si="89"/>
        <v>#DIV/0!</v>
      </c>
      <c r="BV138" s="61" t="e">
        <f t="shared" si="89"/>
        <v>#DIV/0!</v>
      </c>
      <c r="BW138" s="61" t="e">
        <f t="shared" si="89"/>
        <v>#DIV/0!</v>
      </c>
      <c r="BX138" s="61" t="e">
        <f t="shared" si="89"/>
        <v>#DIV/0!</v>
      </c>
      <c r="BY138" s="61" t="e">
        <f t="shared" si="89"/>
        <v>#DIV/0!</v>
      </c>
      <c r="BZ138" s="61" t="e">
        <f t="shared" si="89"/>
        <v>#DIV/0!</v>
      </c>
      <c r="CA138" s="61" t="e">
        <f t="shared" si="89"/>
        <v>#DIV/0!</v>
      </c>
      <c r="CB138" s="61" t="e">
        <f t="shared" si="89"/>
        <v>#DIV/0!</v>
      </c>
      <c r="CC138" s="61" t="e">
        <f t="shared" si="89"/>
        <v>#DIV/0!</v>
      </c>
      <c r="CD138" s="61" t="e">
        <f t="shared" si="89"/>
        <v>#DIV/0!</v>
      </c>
      <c r="CE138" s="61" t="e">
        <f t="shared" si="89"/>
        <v>#DIV/0!</v>
      </c>
      <c r="CF138" s="61" t="e">
        <f t="shared" si="89"/>
        <v>#DIV/0!</v>
      </c>
      <c r="CG138" s="61" t="e">
        <f t="shared" si="89"/>
        <v>#DIV/0!</v>
      </c>
      <c r="CH138" s="61" t="e">
        <f t="shared" si="90"/>
        <v>#DIV/0!</v>
      </c>
      <c r="CI138" s="61" t="e">
        <f t="shared" si="90"/>
        <v>#DIV/0!</v>
      </c>
      <c r="CJ138" s="61" t="e">
        <f t="shared" si="90"/>
        <v>#DIV/0!</v>
      </c>
      <c r="CK138" s="61" t="e">
        <f t="shared" si="90"/>
        <v>#DIV/0!</v>
      </c>
      <c r="CL138" s="61" t="e">
        <f t="shared" si="90"/>
        <v>#DIV/0!</v>
      </c>
      <c r="CM138" s="61" t="e">
        <f t="shared" si="90"/>
        <v>#DIV/0!</v>
      </c>
      <c r="CN138" s="61" t="e">
        <f t="shared" si="91"/>
        <v>#DIV/0!</v>
      </c>
      <c r="CO138" s="61" t="e">
        <f t="shared" si="91"/>
        <v>#DIV/0!</v>
      </c>
      <c r="CP138" s="61" t="e">
        <f t="shared" si="91"/>
        <v>#DIV/0!</v>
      </c>
      <c r="CQ138" s="61" t="e">
        <f t="shared" si="91"/>
        <v>#DIV/0!</v>
      </c>
      <c r="CR138" s="61" t="e">
        <f t="shared" si="91"/>
        <v>#DIV/0!</v>
      </c>
      <c r="CS138" s="61" t="e">
        <f t="shared" si="91"/>
        <v>#DIV/0!</v>
      </c>
      <c r="CT138" s="61" t="e">
        <f t="shared" si="91"/>
        <v>#DIV/0!</v>
      </c>
      <c r="CU138" s="61" t="e">
        <f t="shared" si="91"/>
        <v>#DIV/0!</v>
      </c>
      <c r="CV138" s="61" t="e">
        <f t="shared" si="91"/>
        <v>#DIV/0!</v>
      </c>
      <c r="CW138" s="61" t="e">
        <f t="shared" si="91"/>
        <v>#DIV/0!</v>
      </c>
      <c r="CX138" s="61" t="e">
        <f t="shared" si="91"/>
        <v>#DIV/0!</v>
      </c>
      <c r="CY138" s="61" t="e">
        <f t="shared" si="91"/>
        <v>#DIV/0!</v>
      </c>
      <c r="CZ138" s="61" t="e">
        <f t="shared" si="91"/>
        <v>#DIV/0!</v>
      </c>
      <c r="DA138" s="61" t="e">
        <f t="shared" si="91"/>
        <v>#DIV/0!</v>
      </c>
      <c r="DB138" s="61" t="e">
        <f t="shared" si="91"/>
        <v>#DIV/0!</v>
      </c>
      <c r="DC138" s="61" t="e">
        <f t="shared" si="91"/>
        <v>#DIV/0!</v>
      </c>
      <c r="DD138" s="61" t="e">
        <f t="shared" si="92"/>
        <v>#DIV/0!</v>
      </c>
      <c r="DE138" s="61" t="e">
        <f t="shared" si="92"/>
        <v>#DIV/0!</v>
      </c>
      <c r="DF138" s="61" t="e">
        <f t="shared" si="92"/>
        <v>#DIV/0!</v>
      </c>
      <c r="DG138" s="61" t="e">
        <f t="shared" si="92"/>
        <v>#DIV/0!</v>
      </c>
      <c r="DH138" s="61" t="e">
        <f t="shared" si="92"/>
        <v>#DIV/0!</v>
      </c>
      <c r="DI138" s="61" t="e">
        <f t="shared" si="92"/>
        <v>#DIV/0!</v>
      </c>
      <c r="DJ138" s="61" t="e">
        <f t="shared" si="92"/>
        <v>#DIV/0!</v>
      </c>
      <c r="DK138" s="61" t="e">
        <f t="shared" si="92"/>
        <v>#DIV/0!</v>
      </c>
      <c r="DL138" s="61" t="e">
        <f t="shared" si="92"/>
        <v>#DIV/0!</v>
      </c>
      <c r="DM138" s="61" t="e">
        <f t="shared" si="92"/>
        <v>#DIV/0!</v>
      </c>
      <c r="DN138" s="61" t="e">
        <f t="shared" si="92"/>
        <v>#DIV/0!</v>
      </c>
      <c r="DO138" s="61" t="e">
        <f t="shared" si="92"/>
        <v>#DIV/0!</v>
      </c>
      <c r="DP138" s="61" t="e">
        <f t="shared" si="92"/>
        <v>#DIV/0!</v>
      </c>
      <c r="DQ138" s="61" t="e">
        <f t="shared" si="92"/>
        <v>#DIV/0!</v>
      </c>
      <c r="DR138" s="61" t="e">
        <f t="shared" si="92"/>
        <v>#DIV/0!</v>
      </c>
      <c r="DS138" s="61" t="e">
        <f t="shared" si="92"/>
        <v>#DIV/0!</v>
      </c>
      <c r="DT138" s="61" t="e">
        <f t="shared" si="93"/>
        <v>#DIV/0!</v>
      </c>
      <c r="DU138" s="61" t="e">
        <f t="shared" si="93"/>
        <v>#DIV/0!</v>
      </c>
      <c r="DV138" s="61" t="e">
        <f t="shared" si="93"/>
        <v>#DIV/0!</v>
      </c>
      <c r="DW138" s="61" t="e">
        <f t="shared" si="93"/>
        <v>#DIV/0!</v>
      </c>
      <c r="DX138" s="61" t="e">
        <f t="shared" si="93"/>
        <v>#DIV/0!</v>
      </c>
      <c r="DY138" s="61" t="e">
        <f t="shared" si="93"/>
        <v>#DIV/0!</v>
      </c>
      <c r="DZ138" s="61" t="e">
        <f t="shared" si="97"/>
        <v>#DIV/0!</v>
      </c>
    </row>
    <row r="139" spans="1:130">
      <c r="A139" s="53">
        <v>9</v>
      </c>
      <c r="B139" s="63">
        <f t="shared" si="94"/>
        <v>0.69230769230769196</v>
      </c>
      <c r="C139" s="53">
        <v>2009</v>
      </c>
      <c r="D139" s="64">
        <f t="shared" si="98"/>
        <v>0</v>
      </c>
      <c r="E139" s="64">
        <f t="shared" si="99"/>
        <v>0</v>
      </c>
      <c r="F139" s="64">
        <f t="shared" si="100"/>
        <v>0</v>
      </c>
      <c r="G139" s="64">
        <f t="shared" si="101"/>
        <v>0</v>
      </c>
      <c r="H139" s="64">
        <f t="shared" si="102"/>
        <v>0</v>
      </c>
      <c r="I139" s="64">
        <f t="shared" si="103"/>
        <v>0</v>
      </c>
      <c r="J139" s="64">
        <f t="shared" si="104"/>
        <v>0</v>
      </c>
      <c r="K139" s="64">
        <f t="shared" ref="K139:K157" si="105">VLOOKUP($C$73,$D$3:$K$63,$A$69,0)*(B132-B131)</f>
        <v>0</v>
      </c>
      <c r="L139" s="64">
        <f>VLOOKUP($C$74,$D$3:$K$63,$A$69,0)*(B131-B130)</f>
        <v>36.486443729341303</v>
      </c>
      <c r="M139" s="64">
        <f>VLOOKUP($C$75,$D$3:$K$63,$A$69,0)*B130</f>
        <v>0</v>
      </c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54">
        <f t="shared" si="95"/>
        <v>36.486443729341303</v>
      </c>
      <c r="BP139" s="53">
        <v>2009</v>
      </c>
      <c r="BQ139" s="61">
        <f t="shared" si="96"/>
        <v>0</v>
      </c>
      <c r="BR139" s="61">
        <f t="shared" si="89"/>
        <v>0</v>
      </c>
      <c r="BS139" s="61">
        <f t="shared" si="89"/>
        <v>0</v>
      </c>
      <c r="BT139" s="61">
        <f t="shared" si="89"/>
        <v>0</v>
      </c>
      <c r="BU139" s="61">
        <f t="shared" si="89"/>
        <v>0</v>
      </c>
      <c r="BV139" s="61">
        <f t="shared" si="89"/>
        <v>0</v>
      </c>
      <c r="BW139" s="61">
        <f t="shared" si="89"/>
        <v>0</v>
      </c>
      <c r="BX139" s="61">
        <f t="shared" si="89"/>
        <v>0</v>
      </c>
      <c r="BY139" s="61">
        <f t="shared" si="89"/>
        <v>1</v>
      </c>
      <c r="BZ139" s="61">
        <f t="shared" si="89"/>
        <v>0</v>
      </c>
      <c r="CA139" s="61">
        <f t="shared" si="89"/>
        <v>0</v>
      </c>
      <c r="CB139" s="61">
        <f t="shared" si="89"/>
        <v>0</v>
      </c>
      <c r="CC139" s="61">
        <f t="shared" si="89"/>
        <v>0</v>
      </c>
      <c r="CD139" s="61">
        <f t="shared" si="89"/>
        <v>0</v>
      </c>
      <c r="CE139" s="61">
        <f t="shared" si="89"/>
        <v>0</v>
      </c>
      <c r="CF139" s="61">
        <f t="shared" si="89"/>
        <v>0</v>
      </c>
      <c r="CG139" s="61">
        <f t="shared" si="89"/>
        <v>0</v>
      </c>
      <c r="CH139" s="61">
        <f t="shared" si="90"/>
        <v>0</v>
      </c>
      <c r="CI139" s="61">
        <f t="shared" si="90"/>
        <v>0</v>
      </c>
      <c r="CJ139" s="61">
        <f t="shared" si="90"/>
        <v>0</v>
      </c>
      <c r="CK139" s="61">
        <f t="shared" si="90"/>
        <v>0</v>
      </c>
      <c r="CL139" s="61">
        <f t="shared" si="90"/>
        <v>0</v>
      </c>
      <c r="CM139" s="61">
        <f t="shared" si="90"/>
        <v>0</v>
      </c>
      <c r="CN139" s="61">
        <f t="shared" si="91"/>
        <v>0</v>
      </c>
      <c r="CO139" s="61">
        <f t="shared" si="91"/>
        <v>0</v>
      </c>
      <c r="CP139" s="61">
        <f t="shared" si="91"/>
        <v>0</v>
      </c>
      <c r="CQ139" s="61">
        <f t="shared" si="91"/>
        <v>0</v>
      </c>
      <c r="CR139" s="61">
        <f t="shared" si="91"/>
        <v>0</v>
      </c>
      <c r="CS139" s="61">
        <f t="shared" si="91"/>
        <v>0</v>
      </c>
      <c r="CT139" s="61">
        <f t="shared" si="91"/>
        <v>0</v>
      </c>
      <c r="CU139" s="61">
        <f t="shared" si="91"/>
        <v>0</v>
      </c>
      <c r="CV139" s="61">
        <f t="shared" si="91"/>
        <v>0</v>
      </c>
      <c r="CW139" s="61">
        <f t="shared" si="91"/>
        <v>0</v>
      </c>
      <c r="CX139" s="61">
        <f t="shared" si="91"/>
        <v>0</v>
      </c>
      <c r="CY139" s="61">
        <f t="shared" si="91"/>
        <v>0</v>
      </c>
      <c r="CZ139" s="61">
        <f t="shared" si="91"/>
        <v>0</v>
      </c>
      <c r="DA139" s="61">
        <f t="shared" si="91"/>
        <v>0</v>
      </c>
      <c r="DB139" s="61">
        <f t="shared" si="91"/>
        <v>0</v>
      </c>
      <c r="DC139" s="61">
        <f t="shared" si="91"/>
        <v>0</v>
      </c>
      <c r="DD139" s="61">
        <f t="shared" si="92"/>
        <v>0</v>
      </c>
      <c r="DE139" s="61">
        <f t="shared" si="92"/>
        <v>0</v>
      </c>
      <c r="DF139" s="61">
        <f t="shared" si="92"/>
        <v>0</v>
      </c>
      <c r="DG139" s="61">
        <f t="shared" si="92"/>
        <v>0</v>
      </c>
      <c r="DH139" s="61">
        <f t="shared" si="92"/>
        <v>0</v>
      </c>
      <c r="DI139" s="61">
        <f t="shared" si="92"/>
        <v>0</v>
      </c>
      <c r="DJ139" s="61">
        <f t="shared" si="92"/>
        <v>0</v>
      </c>
      <c r="DK139" s="61">
        <f t="shared" si="92"/>
        <v>0</v>
      </c>
      <c r="DL139" s="61">
        <f t="shared" si="92"/>
        <v>0</v>
      </c>
      <c r="DM139" s="61">
        <f t="shared" si="92"/>
        <v>0</v>
      </c>
      <c r="DN139" s="61">
        <f t="shared" si="92"/>
        <v>0</v>
      </c>
      <c r="DO139" s="61">
        <f t="shared" si="92"/>
        <v>0</v>
      </c>
      <c r="DP139" s="61">
        <f t="shared" si="92"/>
        <v>0</v>
      </c>
      <c r="DQ139" s="61">
        <f t="shared" si="92"/>
        <v>0</v>
      </c>
      <c r="DR139" s="61">
        <f t="shared" si="92"/>
        <v>0</v>
      </c>
      <c r="DS139" s="61">
        <f t="shared" si="92"/>
        <v>0</v>
      </c>
      <c r="DT139" s="61">
        <f t="shared" si="93"/>
        <v>0</v>
      </c>
      <c r="DU139" s="61">
        <f t="shared" si="93"/>
        <v>0</v>
      </c>
      <c r="DV139" s="61">
        <f t="shared" si="93"/>
        <v>0</v>
      </c>
      <c r="DW139" s="61">
        <f t="shared" si="93"/>
        <v>0</v>
      </c>
      <c r="DX139" s="61">
        <f t="shared" si="93"/>
        <v>0</v>
      </c>
      <c r="DY139" s="61">
        <f t="shared" si="93"/>
        <v>0</v>
      </c>
      <c r="DZ139" s="61">
        <f t="shared" si="97"/>
        <v>1</v>
      </c>
    </row>
    <row r="140" spans="1:130">
      <c r="A140" s="53">
        <v>10</v>
      </c>
      <c r="B140" s="63">
        <f t="shared" si="94"/>
        <v>0.76923076923076905</v>
      </c>
      <c r="C140" s="53">
        <v>2010</v>
      </c>
      <c r="D140" s="64">
        <f t="shared" si="98"/>
        <v>0</v>
      </c>
      <c r="E140" s="64">
        <f t="shared" si="99"/>
        <v>0</v>
      </c>
      <c r="F140" s="64">
        <f t="shared" si="100"/>
        <v>0</v>
      </c>
      <c r="G140" s="64">
        <f t="shared" si="101"/>
        <v>0</v>
      </c>
      <c r="H140" s="64">
        <f t="shared" si="102"/>
        <v>0</v>
      </c>
      <c r="I140" s="64">
        <f t="shared" si="103"/>
        <v>0</v>
      </c>
      <c r="J140" s="64">
        <f t="shared" si="104"/>
        <v>0</v>
      </c>
      <c r="K140" s="64">
        <f t="shared" si="105"/>
        <v>0</v>
      </c>
      <c r="L140" s="64">
        <f t="shared" ref="L140:L158" si="106">VLOOKUP($C$74,$D$3:$K$63,$A$69,0)*(B132-B131)</f>
        <v>36.486443729341303</v>
      </c>
      <c r="M140" s="64">
        <f>VLOOKUP($C$75,$D$3:$K$63,$A$69,0)*(B131-B130)</f>
        <v>14.3476339141568</v>
      </c>
      <c r="N140" s="64">
        <f>VLOOKUP($C$76,$D$3:$K$63,$A$69,0)*B130</f>
        <v>0</v>
      </c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54">
        <f t="shared" si="95"/>
        <v>50.834077643498098</v>
      </c>
      <c r="BP140" s="53">
        <v>2010</v>
      </c>
      <c r="BQ140" s="61">
        <f t="shared" si="96"/>
        <v>0</v>
      </c>
      <c r="BR140" s="61">
        <f t="shared" si="89"/>
        <v>0</v>
      </c>
      <c r="BS140" s="61">
        <f t="shared" si="89"/>
        <v>0</v>
      </c>
      <c r="BT140" s="61">
        <f t="shared" si="89"/>
        <v>0</v>
      </c>
      <c r="BU140" s="61">
        <f t="shared" si="89"/>
        <v>0</v>
      </c>
      <c r="BV140" s="61">
        <f t="shared" si="89"/>
        <v>0</v>
      </c>
      <c r="BW140" s="61">
        <f t="shared" si="89"/>
        <v>0</v>
      </c>
      <c r="BX140" s="61">
        <f t="shared" si="89"/>
        <v>0</v>
      </c>
      <c r="BY140" s="61">
        <f t="shared" si="89"/>
        <v>0.71775559665353905</v>
      </c>
      <c r="BZ140" s="61">
        <f t="shared" si="89"/>
        <v>0.282244403346461</v>
      </c>
      <c r="CA140" s="61">
        <f t="shared" si="89"/>
        <v>0</v>
      </c>
      <c r="CB140" s="61">
        <f t="shared" si="89"/>
        <v>0</v>
      </c>
      <c r="CC140" s="61">
        <f t="shared" si="89"/>
        <v>0</v>
      </c>
      <c r="CD140" s="61">
        <f t="shared" si="89"/>
        <v>0</v>
      </c>
      <c r="CE140" s="61">
        <f t="shared" si="89"/>
        <v>0</v>
      </c>
      <c r="CF140" s="61">
        <f t="shared" si="89"/>
        <v>0</v>
      </c>
      <c r="CG140" s="61">
        <f t="shared" si="89"/>
        <v>0</v>
      </c>
      <c r="CH140" s="61">
        <f t="shared" si="90"/>
        <v>0</v>
      </c>
      <c r="CI140" s="61">
        <f t="shared" si="90"/>
        <v>0</v>
      </c>
      <c r="CJ140" s="61">
        <f t="shared" si="90"/>
        <v>0</v>
      </c>
      <c r="CK140" s="61">
        <f t="shared" si="90"/>
        <v>0</v>
      </c>
      <c r="CL140" s="61">
        <f t="shared" si="90"/>
        <v>0</v>
      </c>
      <c r="CM140" s="61">
        <f t="shared" si="90"/>
        <v>0</v>
      </c>
      <c r="CN140" s="61">
        <f t="shared" si="91"/>
        <v>0</v>
      </c>
      <c r="CO140" s="61">
        <f t="shared" si="91"/>
        <v>0</v>
      </c>
      <c r="CP140" s="61">
        <f t="shared" si="91"/>
        <v>0</v>
      </c>
      <c r="CQ140" s="61">
        <f t="shared" si="91"/>
        <v>0</v>
      </c>
      <c r="CR140" s="61">
        <f t="shared" si="91"/>
        <v>0</v>
      </c>
      <c r="CS140" s="61">
        <f t="shared" si="91"/>
        <v>0</v>
      </c>
      <c r="CT140" s="61">
        <f t="shared" si="91"/>
        <v>0</v>
      </c>
      <c r="CU140" s="61">
        <f t="shared" si="91"/>
        <v>0</v>
      </c>
      <c r="CV140" s="61">
        <f t="shared" si="91"/>
        <v>0</v>
      </c>
      <c r="CW140" s="61">
        <f t="shared" si="91"/>
        <v>0</v>
      </c>
      <c r="CX140" s="61">
        <f t="shared" si="91"/>
        <v>0</v>
      </c>
      <c r="CY140" s="61">
        <f t="shared" si="91"/>
        <v>0</v>
      </c>
      <c r="CZ140" s="61">
        <f t="shared" si="91"/>
        <v>0</v>
      </c>
      <c r="DA140" s="61">
        <f t="shared" si="91"/>
        <v>0</v>
      </c>
      <c r="DB140" s="61">
        <f t="shared" si="91"/>
        <v>0</v>
      </c>
      <c r="DC140" s="61">
        <f t="shared" si="91"/>
        <v>0</v>
      </c>
      <c r="DD140" s="61">
        <f t="shared" si="92"/>
        <v>0</v>
      </c>
      <c r="DE140" s="61">
        <f t="shared" si="92"/>
        <v>0</v>
      </c>
      <c r="DF140" s="61">
        <f t="shared" si="92"/>
        <v>0</v>
      </c>
      <c r="DG140" s="61">
        <f t="shared" si="92"/>
        <v>0</v>
      </c>
      <c r="DH140" s="61">
        <f t="shared" si="92"/>
        <v>0</v>
      </c>
      <c r="DI140" s="61">
        <f t="shared" si="92"/>
        <v>0</v>
      </c>
      <c r="DJ140" s="61">
        <f t="shared" si="92"/>
        <v>0</v>
      </c>
      <c r="DK140" s="61">
        <f t="shared" si="92"/>
        <v>0</v>
      </c>
      <c r="DL140" s="61">
        <f t="shared" si="92"/>
        <v>0</v>
      </c>
      <c r="DM140" s="61">
        <f t="shared" si="92"/>
        <v>0</v>
      </c>
      <c r="DN140" s="61">
        <f t="shared" si="92"/>
        <v>0</v>
      </c>
      <c r="DO140" s="61">
        <f t="shared" si="92"/>
        <v>0</v>
      </c>
      <c r="DP140" s="61">
        <f t="shared" si="92"/>
        <v>0</v>
      </c>
      <c r="DQ140" s="61">
        <f t="shared" si="92"/>
        <v>0</v>
      </c>
      <c r="DR140" s="61">
        <f t="shared" si="92"/>
        <v>0</v>
      </c>
      <c r="DS140" s="61">
        <f t="shared" si="92"/>
        <v>0</v>
      </c>
      <c r="DT140" s="61">
        <f t="shared" si="93"/>
        <v>0</v>
      </c>
      <c r="DU140" s="61">
        <f t="shared" si="93"/>
        <v>0</v>
      </c>
      <c r="DV140" s="61">
        <f t="shared" si="93"/>
        <v>0</v>
      </c>
      <c r="DW140" s="61">
        <f t="shared" si="93"/>
        <v>0</v>
      </c>
      <c r="DX140" s="61">
        <f t="shared" si="93"/>
        <v>0</v>
      </c>
      <c r="DY140" s="61">
        <f t="shared" si="93"/>
        <v>0</v>
      </c>
      <c r="DZ140" s="61">
        <f t="shared" si="97"/>
        <v>1</v>
      </c>
    </row>
    <row r="141" spans="1:130">
      <c r="A141" s="53">
        <v>11</v>
      </c>
      <c r="B141" s="63">
        <f t="shared" si="94"/>
        <v>0.84615384615384603</v>
      </c>
      <c r="C141" s="53">
        <v>2011</v>
      </c>
      <c r="D141" s="64">
        <f t="shared" si="98"/>
        <v>0</v>
      </c>
      <c r="E141" s="64">
        <f t="shared" si="99"/>
        <v>0</v>
      </c>
      <c r="F141" s="64">
        <f t="shared" si="100"/>
        <v>0</v>
      </c>
      <c r="G141" s="64">
        <f t="shared" si="101"/>
        <v>0</v>
      </c>
      <c r="H141" s="64">
        <f t="shared" si="102"/>
        <v>0</v>
      </c>
      <c r="I141" s="64">
        <f t="shared" si="103"/>
        <v>0</v>
      </c>
      <c r="J141" s="64">
        <f t="shared" si="104"/>
        <v>0</v>
      </c>
      <c r="K141" s="64">
        <f t="shared" si="105"/>
        <v>0</v>
      </c>
      <c r="L141" s="64">
        <f t="shared" si="106"/>
        <v>36.486443729341303</v>
      </c>
      <c r="M141" s="64">
        <f t="shared" ref="M141:M159" si="107">VLOOKUP($C$75,$D$3:$K$63,$A$69,0)*(B132-B131)</f>
        <v>14.3476339141568</v>
      </c>
      <c r="N141" s="64">
        <f>VLOOKUP($C$76,$D$3:$K$63,$A$69,0)*(B131-B130)</f>
        <v>27.748680924619201</v>
      </c>
      <c r="O141" s="64">
        <f>VLOOKUP($C$77,$D$3:$K$63,$A$69,0)*B130</f>
        <v>0</v>
      </c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54">
        <f t="shared" si="95"/>
        <v>78.582758568117299</v>
      </c>
      <c r="BP141" s="53">
        <v>2011</v>
      </c>
      <c r="BQ141" s="61">
        <f t="shared" si="96"/>
        <v>0</v>
      </c>
      <c r="BR141" s="61">
        <f t="shared" si="89"/>
        <v>0</v>
      </c>
      <c r="BS141" s="61">
        <f t="shared" si="89"/>
        <v>0</v>
      </c>
      <c r="BT141" s="61">
        <f t="shared" si="89"/>
        <v>0</v>
      </c>
      <c r="BU141" s="61">
        <f t="shared" si="89"/>
        <v>0</v>
      </c>
      <c r="BV141" s="61">
        <f t="shared" si="89"/>
        <v>0</v>
      </c>
      <c r="BW141" s="61">
        <f t="shared" si="89"/>
        <v>0</v>
      </c>
      <c r="BX141" s="61">
        <f t="shared" si="89"/>
        <v>0</v>
      </c>
      <c r="BY141" s="61">
        <f t="shared" si="89"/>
        <v>0.464305967290701</v>
      </c>
      <c r="BZ141" s="61">
        <f t="shared" si="89"/>
        <v>0.18257992179951199</v>
      </c>
      <c r="CA141" s="61">
        <f t="shared" si="89"/>
        <v>0.353114110909787</v>
      </c>
      <c r="CB141" s="61">
        <f t="shared" si="89"/>
        <v>0</v>
      </c>
      <c r="CC141" s="61">
        <f t="shared" si="89"/>
        <v>0</v>
      </c>
      <c r="CD141" s="61">
        <f t="shared" si="89"/>
        <v>0</v>
      </c>
      <c r="CE141" s="61">
        <f t="shared" si="89"/>
        <v>0</v>
      </c>
      <c r="CF141" s="61">
        <f t="shared" si="89"/>
        <v>0</v>
      </c>
      <c r="CG141" s="61">
        <f t="shared" si="89"/>
        <v>0</v>
      </c>
      <c r="CH141" s="61">
        <f t="shared" si="90"/>
        <v>0</v>
      </c>
      <c r="CI141" s="61">
        <f t="shared" si="90"/>
        <v>0</v>
      </c>
      <c r="CJ141" s="61">
        <f t="shared" si="90"/>
        <v>0</v>
      </c>
      <c r="CK141" s="61">
        <f t="shared" si="90"/>
        <v>0</v>
      </c>
      <c r="CL141" s="61">
        <f t="shared" si="90"/>
        <v>0</v>
      </c>
      <c r="CM141" s="61">
        <f t="shared" si="90"/>
        <v>0</v>
      </c>
      <c r="CN141" s="61">
        <f t="shared" si="91"/>
        <v>0</v>
      </c>
      <c r="CO141" s="61">
        <f t="shared" si="91"/>
        <v>0</v>
      </c>
      <c r="CP141" s="61">
        <f t="shared" si="91"/>
        <v>0</v>
      </c>
      <c r="CQ141" s="61">
        <f t="shared" si="91"/>
        <v>0</v>
      </c>
      <c r="CR141" s="61">
        <f t="shared" si="91"/>
        <v>0</v>
      </c>
      <c r="CS141" s="61">
        <f t="shared" si="91"/>
        <v>0</v>
      </c>
      <c r="CT141" s="61">
        <f t="shared" si="91"/>
        <v>0</v>
      </c>
      <c r="CU141" s="61">
        <f t="shared" si="91"/>
        <v>0</v>
      </c>
      <c r="CV141" s="61">
        <f t="shared" si="91"/>
        <v>0</v>
      </c>
      <c r="CW141" s="61">
        <f t="shared" si="91"/>
        <v>0</v>
      </c>
      <c r="CX141" s="61">
        <f t="shared" si="91"/>
        <v>0</v>
      </c>
      <c r="CY141" s="61">
        <f t="shared" si="91"/>
        <v>0</v>
      </c>
      <c r="CZ141" s="61">
        <f t="shared" si="91"/>
        <v>0</v>
      </c>
      <c r="DA141" s="61">
        <f t="shared" si="91"/>
        <v>0</v>
      </c>
      <c r="DB141" s="61">
        <f t="shared" si="91"/>
        <v>0</v>
      </c>
      <c r="DC141" s="61">
        <f t="shared" si="91"/>
        <v>0</v>
      </c>
      <c r="DD141" s="61">
        <f t="shared" si="92"/>
        <v>0</v>
      </c>
      <c r="DE141" s="61">
        <f t="shared" si="92"/>
        <v>0</v>
      </c>
      <c r="DF141" s="61">
        <f t="shared" si="92"/>
        <v>0</v>
      </c>
      <c r="DG141" s="61">
        <f t="shared" si="92"/>
        <v>0</v>
      </c>
      <c r="DH141" s="61">
        <f t="shared" si="92"/>
        <v>0</v>
      </c>
      <c r="DI141" s="61">
        <f t="shared" si="92"/>
        <v>0</v>
      </c>
      <c r="DJ141" s="61">
        <f t="shared" si="92"/>
        <v>0</v>
      </c>
      <c r="DK141" s="61">
        <f t="shared" si="92"/>
        <v>0</v>
      </c>
      <c r="DL141" s="61">
        <f t="shared" si="92"/>
        <v>0</v>
      </c>
      <c r="DM141" s="61">
        <f t="shared" si="92"/>
        <v>0</v>
      </c>
      <c r="DN141" s="61">
        <f t="shared" si="92"/>
        <v>0</v>
      </c>
      <c r="DO141" s="61">
        <f t="shared" si="92"/>
        <v>0</v>
      </c>
      <c r="DP141" s="61">
        <f t="shared" si="92"/>
        <v>0</v>
      </c>
      <c r="DQ141" s="61">
        <f t="shared" si="92"/>
        <v>0</v>
      </c>
      <c r="DR141" s="61">
        <f t="shared" si="92"/>
        <v>0</v>
      </c>
      <c r="DS141" s="61">
        <f t="shared" si="92"/>
        <v>0</v>
      </c>
      <c r="DT141" s="61">
        <f t="shared" si="93"/>
        <v>0</v>
      </c>
      <c r="DU141" s="61">
        <f t="shared" si="93"/>
        <v>0</v>
      </c>
      <c r="DV141" s="61">
        <f t="shared" si="93"/>
        <v>0</v>
      </c>
      <c r="DW141" s="61">
        <f t="shared" si="93"/>
        <v>0</v>
      </c>
      <c r="DX141" s="61">
        <f t="shared" si="93"/>
        <v>0</v>
      </c>
      <c r="DY141" s="61">
        <f t="shared" si="93"/>
        <v>0</v>
      </c>
      <c r="DZ141" s="61">
        <f t="shared" si="97"/>
        <v>1</v>
      </c>
    </row>
    <row r="142" spans="1:130">
      <c r="A142" s="53">
        <v>12</v>
      </c>
      <c r="B142" s="63">
        <f t="shared" si="94"/>
        <v>0.92307692307692302</v>
      </c>
      <c r="C142" s="53">
        <v>2012</v>
      </c>
      <c r="D142" s="64">
        <f t="shared" si="98"/>
        <v>0</v>
      </c>
      <c r="E142" s="64">
        <f t="shared" si="99"/>
        <v>0</v>
      </c>
      <c r="F142" s="64">
        <f t="shared" si="100"/>
        <v>0</v>
      </c>
      <c r="G142" s="64">
        <f t="shared" si="101"/>
        <v>0</v>
      </c>
      <c r="H142" s="64">
        <f t="shared" si="102"/>
        <v>0</v>
      </c>
      <c r="I142" s="64">
        <f t="shared" si="103"/>
        <v>0</v>
      </c>
      <c r="J142" s="64">
        <f t="shared" si="104"/>
        <v>0</v>
      </c>
      <c r="K142" s="64">
        <f t="shared" si="105"/>
        <v>0</v>
      </c>
      <c r="L142" s="64">
        <f t="shared" si="106"/>
        <v>36.486443729341303</v>
      </c>
      <c r="M142" s="64">
        <f t="shared" si="107"/>
        <v>14.3476339141568</v>
      </c>
      <c r="N142" s="64">
        <f t="shared" ref="N142:N160" si="108">VLOOKUP($C$76,$D$3:$K$63,$A$69,0)*(B132-B131)</f>
        <v>27.748680924619201</v>
      </c>
      <c r="O142" s="64">
        <f>VLOOKUP($C$77,$D$3:$K$63,$A$69,0)*(B131-B130)</f>
        <v>27.705955388514599</v>
      </c>
      <c r="P142" s="64">
        <f>VLOOKUP($C$78,$D$3:$K$63,$A$69,0)*B130</f>
        <v>0</v>
      </c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54">
        <f t="shared" si="95"/>
        <v>106.28871395663199</v>
      </c>
      <c r="BP142" s="53">
        <v>2012</v>
      </c>
      <c r="BQ142" s="61">
        <f t="shared" si="96"/>
        <v>0</v>
      </c>
      <c r="BR142" s="61">
        <f t="shared" si="89"/>
        <v>0</v>
      </c>
      <c r="BS142" s="61">
        <f t="shared" si="89"/>
        <v>0</v>
      </c>
      <c r="BT142" s="61">
        <f t="shared" si="89"/>
        <v>0</v>
      </c>
      <c r="BU142" s="61">
        <f t="shared" si="89"/>
        <v>0</v>
      </c>
      <c r="BV142" s="61">
        <f t="shared" si="89"/>
        <v>0</v>
      </c>
      <c r="BW142" s="61">
        <f t="shared" si="89"/>
        <v>0</v>
      </c>
      <c r="BX142" s="61">
        <f t="shared" si="89"/>
        <v>0</v>
      </c>
      <c r="BY142" s="61">
        <f t="shared" si="89"/>
        <v>0.34327674473725001</v>
      </c>
      <c r="BZ142" s="61">
        <f t="shared" si="89"/>
        <v>0.134987369590443</v>
      </c>
      <c r="CA142" s="61">
        <f t="shared" si="89"/>
        <v>0.261068930949162</v>
      </c>
      <c r="CB142" s="61">
        <f t="shared" si="89"/>
        <v>0.260666954723144</v>
      </c>
      <c r="CC142" s="61">
        <f t="shared" si="89"/>
        <v>0</v>
      </c>
      <c r="CD142" s="61">
        <f t="shared" si="89"/>
        <v>0</v>
      </c>
      <c r="CE142" s="61">
        <f t="shared" si="89"/>
        <v>0</v>
      </c>
      <c r="CF142" s="61">
        <f t="shared" si="89"/>
        <v>0</v>
      </c>
      <c r="CG142" s="61">
        <f t="shared" si="89"/>
        <v>0</v>
      </c>
      <c r="CH142" s="61">
        <f t="shared" si="90"/>
        <v>0</v>
      </c>
      <c r="CI142" s="61">
        <f t="shared" si="90"/>
        <v>0</v>
      </c>
      <c r="CJ142" s="61">
        <f t="shared" si="90"/>
        <v>0</v>
      </c>
      <c r="CK142" s="61">
        <f t="shared" si="90"/>
        <v>0</v>
      </c>
      <c r="CL142" s="61">
        <f t="shared" si="90"/>
        <v>0</v>
      </c>
      <c r="CM142" s="61">
        <f t="shared" si="90"/>
        <v>0</v>
      </c>
      <c r="CN142" s="61">
        <f t="shared" si="91"/>
        <v>0</v>
      </c>
      <c r="CO142" s="61">
        <f t="shared" si="91"/>
        <v>0</v>
      </c>
      <c r="CP142" s="61">
        <f t="shared" si="91"/>
        <v>0</v>
      </c>
      <c r="CQ142" s="61">
        <f t="shared" si="91"/>
        <v>0</v>
      </c>
      <c r="CR142" s="61">
        <f t="shared" si="91"/>
        <v>0</v>
      </c>
      <c r="CS142" s="61">
        <f t="shared" si="91"/>
        <v>0</v>
      </c>
      <c r="CT142" s="61">
        <f t="shared" si="91"/>
        <v>0</v>
      </c>
      <c r="CU142" s="61">
        <f t="shared" si="91"/>
        <v>0</v>
      </c>
      <c r="CV142" s="61">
        <f t="shared" si="91"/>
        <v>0</v>
      </c>
      <c r="CW142" s="61">
        <f t="shared" si="91"/>
        <v>0</v>
      </c>
      <c r="CX142" s="61">
        <f t="shared" si="91"/>
        <v>0</v>
      </c>
      <c r="CY142" s="61">
        <f t="shared" si="91"/>
        <v>0</v>
      </c>
      <c r="CZ142" s="61">
        <f t="shared" si="91"/>
        <v>0</v>
      </c>
      <c r="DA142" s="61">
        <f t="shared" si="91"/>
        <v>0</v>
      </c>
      <c r="DB142" s="61">
        <f t="shared" si="91"/>
        <v>0</v>
      </c>
      <c r="DC142" s="61">
        <f t="shared" si="91"/>
        <v>0</v>
      </c>
      <c r="DD142" s="61">
        <f t="shared" si="92"/>
        <v>0</v>
      </c>
      <c r="DE142" s="61">
        <f t="shared" si="92"/>
        <v>0</v>
      </c>
      <c r="DF142" s="61">
        <f t="shared" si="92"/>
        <v>0</v>
      </c>
      <c r="DG142" s="61">
        <f t="shared" si="92"/>
        <v>0</v>
      </c>
      <c r="DH142" s="61">
        <f t="shared" si="92"/>
        <v>0</v>
      </c>
      <c r="DI142" s="61">
        <f t="shared" si="92"/>
        <v>0</v>
      </c>
      <c r="DJ142" s="61">
        <f t="shared" si="92"/>
        <v>0</v>
      </c>
      <c r="DK142" s="61">
        <f t="shared" si="92"/>
        <v>0</v>
      </c>
      <c r="DL142" s="61">
        <f t="shared" si="92"/>
        <v>0</v>
      </c>
      <c r="DM142" s="61">
        <f t="shared" si="92"/>
        <v>0</v>
      </c>
      <c r="DN142" s="61">
        <f t="shared" si="92"/>
        <v>0</v>
      </c>
      <c r="DO142" s="61">
        <f t="shared" si="92"/>
        <v>0</v>
      </c>
      <c r="DP142" s="61">
        <f t="shared" si="92"/>
        <v>0</v>
      </c>
      <c r="DQ142" s="61">
        <f t="shared" si="92"/>
        <v>0</v>
      </c>
      <c r="DR142" s="61">
        <f t="shared" si="92"/>
        <v>0</v>
      </c>
      <c r="DS142" s="61">
        <f t="shared" si="92"/>
        <v>0</v>
      </c>
      <c r="DT142" s="61">
        <f t="shared" si="93"/>
        <v>0</v>
      </c>
      <c r="DU142" s="61">
        <f t="shared" si="93"/>
        <v>0</v>
      </c>
      <c r="DV142" s="61">
        <f t="shared" si="93"/>
        <v>0</v>
      </c>
      <c r="DW142" s="61">
        <f t="shared" si="93"/>
        <v>0</v>
      </c>
      <c r="DX142" s="61">
        <f t="shared" si="93"/>
        <v>0</v>
      </c>
      <c r="DY142" s="61">
        <f t="shared" si="93"/>
        <v>0</v>
      </c>
      <c r="DZ142" s="61">
        <f t="shared" si="97"/>
        <v>1</v>
      </c>
    </row>
    <row r="143" spans="1:130">
      <c r="A143" s="53">
        <v>13</v>
      </c>
      <c r="B143" s="63">
        <f t="shared" si="94"/>
        <v>1</v>
      </c>
      <c r="C143" s="53">
        <v>2013</v>
      </c>
      <c r="D143" s="64">
        <f t="shared" si="98"/>
        <v>0</v>
      </c>
      <c r="E143" s="64">
        <f t="shared" si="99"/>
        <v>0</v>
      </c>
      <c r="F143" s="64">
        <f t="shared" si="100"/>
        <v>0</v>
      </c>
      <c r="G143" s="64">
        <f t="shared" si="101"/>
        <v>0</v>
      </c>
      <c r="H143" s="64">
        <f t="shared" si="102"/>
        <v>0</v>
      </c>
      <c r="I143" s="64">
        <f t="shared" si="103"/>
        <v>0</v>
      </c>
      <c r="J143" s="64">
        <f t="shared" si="104"/>
        <v>0</v>
      </c>
      <c r="K143" s="64">
        <f t="shared" si="105"/>
        <v>0</v>
      </c>
      <c r="L143" s="64">
        <f t="shared" si="106"/>
        <v>36.486443729341303</v>
      </c>
      <c r="M143" s="64">
        <f t="shared" si="107"/>
        <v>14.3476339141568</v>
      </c>
      <c r="N143" s="64">
        <f t="shared" si="108"/>
        <v>27.748680924619201</v>
      </c>
      <c r="O143" s="64">
        <f t="shared" ref="O143:O161" si="109">VLOOKUP($C$77,$D$3:$K$63,$A$69,0)*(B132-B131)</f>
        <v>27.705955388514599</v>
      </c>
      <c r="P143" s="64">
        <f>VLOOKUP($C$78,$D$3:$K$63,$A$69,0)*(B131-B130)</f>
        <v>33.030379161096697</v>
      </c>
      <c r="Q143" s="64">
        <f>VLOOKUP($C$79,$D$3:$K$63,$A$69,0)*B130</f>
        <v>0</v>
      </c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54">
        <f t="shared" si="95"/>
        <v>139.31909311772901</v>
      </c>
      <c r="BP143" s="53">
        <v>2013</v>
      </c>
      <c r="BQ143" s="61">
        <f t="shared" si="96"/>
        <v>0</v>
      </c>
      <c r="BR143" s="61">
        <f t="shared" si="89"/>
        <v>0</v>
      </c>
      <c r="BS143" s="61">
        <f t="shared" si="89"/>
        <v>0</v>
      </c>
      <c r="BT143" s="61">
        <f t="shared" si="89"/>
        <v>0</v>
      </c>
      <c r="BU143" s="61">
        <f t="shared" si="89"/>
        <v>0</v>
      </c>
      <c r="BV143" s="61">
        <f t="shared" si="89"/>
        <v>0</v>
      </c>
      <c r="BW143" s="61">
        <f t="shared" si="89"/>
        <v>0</v>
      </c>
      <c r="BX143" s="61">
        <f t="shared" si="89"/>
        <v>0</v>
      </c>
      <c r="BY143" s="61">
        <f t="shared" si="89"/>
        <v>0.26189119461543803</v>
      </c>
      <c r="BZ143" s="61">
        <f t="shared" si="89"/>
        <v>0.102983974364753</v>
      </c>
      <c r="CA143" s="61">
        <f t="shared" si="89"/>
        <v>0.19917356841514</v>
      </c>
      <c r="CB143" s="61">
        <f t="shared" si="89"/>
        <v>0.19886689446867301</v>
      </c>
      <c r="CC143" s="61">
        <f t="shared" si="89"/>
        <v>0.23708436813599601</v>
      </c>
      <c r="CD143" s="61">
        <f t="shared" si="89"/>
        <v>0</v>
      </c>
      <c r="CE143" s="61">
        <f t="shared" si="89"/>
        <v>0</v>
      </c>
      <c r="CF143" s="61">
        <f t="shared" si="89"/>
        <v>0</v>
      </c>
      <c r="CG143" s="61">
        <f t="shared" si="89"/>
        <v>0</v>
      </c>
      <c r="CH143" s="61">
        <f t="shared" si="90"/>
        <v>0</v>
      </c>
      <c r="CI143" s="61">
        <f t="shared" si="90"/>
        <v>0</v>
      </c>
      <c r="CJ143" s="61">
        <f t="shared" si="90"/>
        <v>0</v>
      </c>
      <c r="CK143" s="61">
        <f t="shared" si="90"/>
        <v>0</v>
      </c>
      <c r="CL143" s="61">
        <f t="shared" si="90"/>
        <v>0</v>
      </c>
      <c r="CM143" s="61">
        <f t="shared" si="90"/>
        <v>0</v>
      </c>
      <c r="CN143" s="61">
        <f t="shared" si="91"/>
        <v>0</v>
      </c>
      <c r="CO143" s="61">
        <f t="shared" si="91"/>
        <v>0</v>
      </c>
      <c r="CP143" s="61">
        <f t="shared" si="91"/>
        <v>0</v>
      </c>
      <c r="CQ143" s="61">
        <f t="shared" si="91"/>
        <v>0</v>
      </c>
      <c r="CR143" s="61">
        <f t="shared" si="91"/>
        <v>0</v>
      </c>
      <c r="CS143" s="61">
        <f t="shared" si="91"/>
        <v>0</v>
      </c>
      <c r="CT143" s="61">
        <f t="shared" si="91"/>
        <v>0</v>
      </c>
      <c r="CU143" s="61">
        <f t="shared" si="91"/>
        <v>0</v>
      </c>
      <c r="CV143" s="61">
        <f t="shared" si="91"/>
        <v>0</v>
      </c>
      <c r="CW143" s="61">
        <f t="shared" si="91"/>
        <v>0</v>
      </c>
      <c r="CX143" s="61">
        <f t="shared" si="91"/>
        <v>0</v>
      </c>
      <c r="CY143" s="61">
        <f t="shared" si="91"/>
        <v>0</v>
      </c>
      <c r="CZ143" s="61">
        <f t="shared" si="91"/>
        <v>0</v>
      </c>
      <c r="DA143" s="61">
        <f t="shared" si="91"/>
        <v>0</v>
      </c>
      <c r="DB143" s="61">
        <f t="shared" si="91"/>
        <v>0</v>
      </c>
      <c r="DC143" s="61">
        <f t="shared" si="91"/>
        <v>0</v>
      </c>
      <c r="DD143" s="61">
        <f t="shared" si="92"/>
        <v>0</v>
      </c>
      <c r="DE143" s="61">
        <f t="shared" si="92"/>
        <v>0</v>
      </c>
      <c r="DF143" s="61">
        <f t="shared" si="92"/>
        <v>0</v>
      </c>
      <c r="DG143" s="61">
        <f t="shared" si="92"/>
        <v>0</v>
      </c>
      <c r="DH143" s="61">
        <f t="shared" si="92"/>
        <v>0</v>
      </c>
      <c r="DI143" s="61">
        <f t="shared" si="92"/>
        <v>0</v>
      </c>
      <c r="DJ143" s="61">
        <f t="shared" si="92"/>
        <v>0</v>
      </c>
      <c r="DK143" s="61">
        <f t="shared" si="92"/>
        <v>0</v>
      </c>
      <c r="DL143" s="61">
        <f t="shared" si="92"/>
        <v>0</v>
      </c>
      <c r="DM143" s="61">
        <f t="shared" si="92"/>
        <v>0</v>
      </c>
      <c r="DN143" s="61">
        <f t="shared" si="92"/>
        <v>0</v>
      </c>
      <c r="DO143" s="61">
        <f t="shared" si="92"/>
        <v>0</v>
      </c>
      <c r="DP143" s="61">
        <f t="shared" si="92"/>
        <v>0</v>
      </c>
      <c r="DQ143" s="61">
        <f t="shared" si="92"/>
        <v>0</v>
      </c>
      <c r="DR143" s="61">
        <f t="shared" si="92"/>
        <v>0</v>
      </c>
      <c r="DS143" s="61">
        <f t="shared" si="92"/>
        <v>0</v>
      </c>
      <c r="DT143" s="61">
        <f t="shared" si="93"/>
        <v>0</v>
      </c>
      <c r="DU143" s="61">
        <f t="shared" si="93"/>
        <v>0</v>
      </c>
      <c r="DV143" s="61">
        <f t="shared" si="93"/>
        <v>0</v>
      </c>
      <c r="DW143" s="61">
        <f t="shared" si="93"/>
        <v>0</v>
      </c>
      <c r="DX143" s="61">
        <f t="shared" si="93"/>
        <v>0</v>
      </c>
      <c r="DY143" s="61">
        <f t="shared" si="93"/>
        <v>0</v>
      </c>
      <c r="DZ143" s="61">
        <f t="shared" si="97"/>
        <v>1</v>
      </c>
    </row>
    <row r="144" spans="1:130">
      <c r="A144" s="53">
        <v>14</v>
      </c>
      <c r="B144" s="63">
        <f t="shared" si="94"/>
        <v>1</v>
      </c>
      <c r="C144" s="53">
        <v>2014</v>
      </c>
      <c r="D144" s="64">
        <f t="shared" si="98"/>
        <v>0</v>
      </c>
      <c r="E144" s="64">
        <f t="shared" si="99"/>
        <v>0</v>
      </c>
      <c r="F144" s="64">
        <f t="shared" si="100"/>
        <v>0</v>
      </c>
      <c r="G144" s="64">
        <f t="shared" si="101"/>
        <v>0</v>
      </c>
      <c r="H144" s="64">
        <f t="shared" si="102"/>
        <v>0</v>
      </c>
      <c r="I144" s="64">
        <f t="shared" si="103"/>
        <v>0</v>
      </c>
      <c r="J144" s="64">
        <f t="shared" si="104"/>
        <v>0</v>
      </c>
      <c r="K144" s="64">
        <f t="shared" si="105"/>
        <v>0</v>
      </c>
      <c r="L144" s="64">
        <f t="shared" si="106"/>
        <v>36.486443729341303</v>
      </c>
      <c r="M144" s="64">
        <f t="shared" si="107"/>
        <v>14.3476339141568</v>
      </c>
      <c r="N144" s="64">
        <f t="shared" si="108"/>
        <v>27.748680924619201</v>
      </c>
      <c r="O144" s="64">
        <f t="shared" si="109"/>
        <v>27.705955388514599</v>
      </c>
      <c r="P144" s="64">
        <f t="shared" ref="P144:P162" si="110">VLOOKUP($C$78,$D$3:$K$63,$A$69,0)*(B132-B131)</f>
        <v>33.030379161096697</v>
      </c>
      <c r="Q144" s="64">
        <f>VLOOKUP($C$79,$D$3:$K$63,$A$69,0)*(B131-B130)</f>
        <v>81.1788344668809</v>
      </c>
      <c r="R144" s="64">
        <f>VLOOKUP($C$80,$D$3:$K$63,$A$69,0)*B130</f>
        <v>0</v>
      </c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54">
        <f t="shared" si="95"/>
        <v>220.49792758460899</v>
      </c>
      <c r="BP144" s="53">
        <v>2014</v>
      </c>
      <c r="BQ144" s="61">
        <f t="shared" si="96"/>
        <v>0</v>
      </c>
      <c r="BR144" s="61">
        <f t="shared" si="89"/>
        <v>0</v>
      </c>
      <c r="BS144" s="61">
        <f t="shared" si="89"/>
        <v>0</v>
      </c>
      <c r="BT144" s="61">
        <f t="shared" si="89"/>
        <v>0</v>
      </c>
      <c r="BU144" s="61">
        <f t="shared" si="89"/>
        <v>0</v>
      </c>
      <c r="BV144" s="61">
        <f t="shared" si="89"/>
        <v>0</v>
      </c>
      <c r="BW144" s="61">
        <f t="shared" si="89"/>
        <v>0</v>
      </c>
      <c r="BX144" s="61">
        <f t="shared" si="89"/>
        <v>0</v>
      </c>
      <c r="BY144" s="61">
        <f t="shared" si="89"/>
        <v>0.16547295536526399</v>
      </c>
      <c r="BZ144" s="61">
        <f t="shared" si="89"/>
        <v>6.5069246098248795E-2</v>
      </c>
      <c r="CA144" s="61">
        <f t="shared" si="89"/>
        <v>0.125845540720429</v>
      </c>
      <c r="CB144" s="61">
        <f t="shared" si="89"/>
        <v>0.12565177229560701</v>
      </c>
      <c r="CC144" s="61">
        <f t="shared" si="89"/>
        <v>0.14979904583648401</v>
      </c>
      <c r="CD144" s="61">
        <f t="shared" si="89"/>
        <v>0.36816143968396697</v>
      </c>
      <c r="CE144" s="61">
        <f t="shared" si="89"/>
        <v>0</v>
      </c>
      <c r="CF144" s="61">
        <f t="shared" si="89"/>
        <v>0</v>
      </c>
      <c r="CG144" s="61">
        <f t="shared" si="89"/>
        <v>0</v>
      </c>
      <c r="CH144" s="61">
        <f t="shared" si="90"/>
        <v>0</v>
      </c>
      <c r="CI144" s="61">
        <f t="shared" si="90"/>
        <v>0</v>
      </c>
      <c r="CJ144" s="61">
        <f t="shared" si="90"/>
        <v>0</v>
      </c>
      <c r="CK144" s="61">
        <f t="shared" si="90"/>
        <v>0</v>
      </c>
      <c r="CL144" s="61">
        <f t="shared" si="90"/>
        <v>0</v>
      </c>
      <c r="CM144" s="61">
        <f t="shared" si="90"/>
        <v>0</v>
      </c>
      <c r="CN144" s="61">
        <f t="shared" si="91"/>
        <v>0</v>
      </c>
      <c r="CO144" s="61">
        <f t="shared" si="91"/>
        <v>0</v>
      </c>
      <c r="CP144" s="61">
        <f t="shared" si="91"/>
        <v>0</v>
      </c>
      <c r="CQ144" s="61">
        <f t="shared" si="91"/>
        <v>0</v>
      </c>
      <c r="CR144" s="61">
        <f t="shared" si="91"/>
        <v>0</v>
      </c>
      <c r="CS144" s="61">
        <f t="shared" si="91"/>
        <v>0</v>
      </c>
      <c r="CT144" s="61">
        <f t="shared" si="91"/>
        <v>0</v>
      </c>
      <c r="CU144" s="61">
        <f t="shared" si="91"/>
        <v>0</v>
      </c>
      <c r="CV144" s="61">
        <f t="shared" si="91"/>
        <v>0</v>
      </c>
      <c r="CW144" s="61">
        <f t="shared" si="91"/>
        <v>0</v>
      </c>
      <c r="CX144" s="61">
        <f t="shared" si="91"/>
        <v>0</v>
      </c>
      <c r="CY144" s="61">
        <f t="shared" si="91"/>
        <v>0</v>
      </c>
      <c r="CZ144" s="61">
        <f t="shared" si="91"/>
        <v>0</v>
      </c>
      <c r="DA144" s="61">
        <f t="shared" si="91"/>
        <v>0</v>
      </c>
      <c r="DB144" s="61">
        <f t="shared" si="91"/>
        <v>0</v>
      </c>
      <c r="DC144" s="61">
        <f t="shared" si="91"/>
        <v>0</v>
      </c>
      <c r="DD144" s="61">
        <f t="shared" si="92"/>
        <v>0</v>
      </c>
      <c r="DE144" s="61">
        <f t="shared" si="92"/>
        <v>0</v>
      </c>
      <c r="DF144" s="61">
        <f t="shared" si="92"/>
        <v>0</v>
      </c>
      <c r="DG144" s="61">
        <f t="shared" si="92"/>
        <v>0</v>
      </c>
      <c r="DH144" s="61">
        <f t="shared" si="92"/>
        <v>0</v>
      </c>
      <c r="DI144" s="61">
        <f t="shared" si="92"/>
        <v>0</v>
      </c>
      <c r="DJ144" s="61">
        <f t="shared" si="92"/>
        <v>0</v>
      </c>
      <c r="DK144" s="61">
        <f t="shared" si="92"/>
        <v>0</v>
      </c>
      <c r="DL144" s="61">
        <f t="shared" si="92"/>
        <v>0</v>
      </c>
      <c r="DM144" s="61">
        <f t="shared" si="92"/>
        <v>0</v>
      </c>
      <c r="DN144" s="61">
        <f t="shared" si="92"/>
        <v>0</v>
      </c>
      <c r="DO144" s="61">
        <f t="shared" si="92"/>
        <v>0</v>
      </c>
      <c r="DP144" s="61">
        <f t="shared" si="92"/>
        <v>0</v>
      </c>
      <c r="DQ144" s="61">
        <f t="shared" si="92"/>
        <v>0</v>
      </c>
      <c r="DR144" s="61">
        <f t="shared" si="92"/>
        <v>0</v>
      </c>
      <c r="DS144" s="61">
        <f t="shared" si="92"/>
        <v>0</v>
      </c>
      <c r="DT144" s="61">
        <f t="shared" si="93"/>
        <v>0</v>
      </c>
      <c r="DU144" s="61">
        <f t="shared" si="93"/>
        <v>0</v>
      </c>
      <c r="DV144" s="61">
        <f t="shared" si="93"/>
        <v>0</v>
      </c>
      <c r="DW144" s="61">
        <f t="shared" si="93"/>
        <v>0</v>
      </c>
      <c r="DX144" s="61">
        <f t="shared" si="93"/>
        <v>0</v>
      </c>
      <c r="DY144" s="61">
        <f t="shared" si="93"/>
        <v>0</v>
      </c>
      <c r="DZ144" s="61">
        <f t="shared" si="97"/>
        <v>1</v>
      </c>
    </row>
    <row r="145" spans="1:130">
      <c r="A145" s="53">
        <v>15</v>
      </c>
      <c r="B145" s="63">
        <f t="shared" si="94"/>
        <v>1</v>
      </c>
      <c r="C145" s="53">
        <v>2015</v>
      </c>
      <c r="D145" s="64">
        <f t="shared" si="98"/>
        <v>0</v>
      </c>
      <c r="E145" s="64">
        <f t="shared" si="99"/>
        <v>0</v>
      </c>
      <c r="F145" s="64">
        <f t="shared" si="100"/>
        <v>0</v>
      </c>
      <c r="G145" s="64">
        <f t="shared" si="101"/>
        <v>0</v>
      </c>
      <c r="H145" s="64">
        <f t="shared" si="102"/>
        <v>0</v>
      </c>
      <c r="I145" s="64">
        <f t="shared" si="103"/>
        <v>0</v>
      </c>
      <c r="J145" s="64">
        <f t="shared" si="104"/>
        <v>0</v>
      </c>
      <c r="K145" s="64">
        <f t="shared" si="105"/>
        <v>0</v>
      </c>
      <c r="L145" s="64">
        <f t="shared" si="106"/>
        <v>36.486443729341303</v>
      </c>
      <c r="M145" s="64">
        <f t="shared" si="107"/>
        <v>14.3476339141568</v>
      </c>
      <c r="N145" s="64">
        <f t="shared" si="108"/>
        <v>27.748680924619201</v>
      </c>
      <c r="O145" s="64">
        <f t="shared" si="109"/>
        <v>27.705955388514599</v>
      </c>
      <c r="P145" s="64">
        <f t="shared" si="110"/>
        <v>33.030379161096697</v>
      </c>
      <c r="Q145" s="64">
        <f t="shared" ref="Q145:Q163" si="111">VLOOKUP($C$79,$D$3:$K$63,$A$69,0)*(B132-B131)</f>
        <v>81.1788344668809</v>
      </c>
      <c r="R145" s="64">
        <f>VLOOKUP($C$80,$D$3:$K$63,$A$69,0)*(B131-B130)</f>
        <v>66.6332291930606</v>
      </c>
      <c r="S145" s="64">
        <f>VLOOKUP($C$81,$D$3:$K$63,$A$69,0)*B130</f>
        <v>0</v>
      </c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54">
        <f t="shared" si="95"/>
        <v>287.13115677767001</v>
      </c>
      <c r="BP145" s="53">
        <v>2015</v>
      </c>
      <c r="BQ145" s="61">
        <f t="shared" si="96"/>
        <v>0</v>
      </c>
      <c r="BR145" s="61">
        <f t="shared" si="89"/>
        <v>0</v>
      </c>
      <c r="BS145" s="61">
        <f t="shared" si="89"/>
        <v>0</v>
      </c>
      <c r="BT145" s="61">
        <f t="shared" si="89"/>
        <v>0</v>
      </c>
      <c r="BU145" s="61">
        <f t="shared" si="89"/>
        <v>0</v>
      </c>
      <c r="BV145" s="61">
        <f t="shared" si="89"/>
        <v>0</v>
      </c>
      <c r="BW145" s="61">
        <f t="shared" si="89"/>
        <v>0</v>
      </c>
      <c r="BX145" s="61">
        <f t="shared" si="89"/>
        <v>0</v>
      </c>
      <c r="BY145" s="61">
        <f t="shared" si="89"/>
        <v>0.127072394855405</v>
      </c>
      <c r="BZ145" s="61">
        <f t="shared" si="89"/>
        <v>4.9968920388762897E-2</v>
      </c>
      <c r="CA145" s="61">
        <f t="shared" si="89"/>
        <v>9.6641135138480896E-2</v>
      </c>
      <c r="CB145" s="61">
        <f t="shared" si="89"/>
        <v>9.6492333675818096E-2</v>
      </c>
      <c r="CC145" s="61">
        <f t="shared" si="89"/>
        <v>0.11503585863610299</v>
      </c>
      <c r="CD145" s="61">
        <f t="shared" si="89"/>
        <v>0.28272387914258601</v>
      </c>
      <c r="CE145" s="61">
        <f t="shared" si="89"/>
        <v>0.23206547816284401</v>
      </c>
      <c r="CF145" s="61">
        <f t="shared" si="89"/>
        <v>0</v>
      </c>
      <c r="CG145" s="61">
        <f t="shared" ref="CG145:CV161" si="112">T145/$BM145</f>
        <v>0</v>
      </c>
      <c r="CH145" s="61">
        <f t="shared" si="90"/>
        <v>0</v>
      </c>
      <c r="CI145" s="61">
        <f t="shared" si="90"/>
        <v>0</v>
      </c>
      <c r="CJ145" s="61">
        <f t="shared" si="90"/>
        <v>0</v>
      </c>
      <c r="CK145" s="61">
        <f t="shared" si="90"/>
        <v>0</v>
      </c>
      <c r="CL145" s="61">
        <f t="shared" si="90"/>
        <v>0</v>
      </c>
      <c r="CM145" s="61">
        <f t="shared" si="90"/>
        <v>0</v>
      </c>
      <c r="CN145" s="61">
        <f t="shared" si="91"/>
        <v>0</v>
      </c>
      <c r="CO145" s="61">
        <f t="shared" si="91"/>
        <v>0</v>
      </c>
      <c r="CP145" s="61">
        <f t="shared" si="91"/>
        <v>0</v>
      </c>
      <c r="CQ145" s="61">
        <f t="shared" si="91"/>
        <v>0</v>
      </c>
      <c r="CR145" s="61">
        <f t="shared" si="91"/>
        <v>0</v>
      </c>
      <c r="CS145" s="61">
        <f t="shared" si="91"/>
        <v>0</v>
      </c>
      <c r="CT145" s="61">
        <f t="shared" si="91"/>
        <v>0</v>
      </c>
      <c r="CU145" s="61">
        <f t="shared" si="91"/>
        <v>0</v>
      </c>
      <c r="CV145" s="61">
        <f t="shared" si="91"/>
        <v>0</v>
      </c>
      <c r="CW145" s="61">
        <f t="shared" si="91"/>
        <v>0</v>
      </c>
      <c r="CX145" s="61">
        <f t="shared" si="91"/>
        <v>0</v>
      </c>
      <c r="CY145" s="61">
        <f t="shared" si="91"/>
        <v>0</v>
      </c>
      <c r="CZ145" s="61">
        <f t="shared" si="91"/>
        <v>0</v>
      </c>
      <c r="DA145" s="61">
        <f t="shared" si="91"/>
        <v>0</v>
      </c>
      <c r="DB145" s="61">
        <f t="shared" si="91"/>
        <v>0</v>
      </c>
      <c r="DC145" s="61">
        <f t="shared" ref="DC145:DR161" si="113">AP145/$BM145</f>
        <v>0</v>
      </c>
      <c r="DD145" s="61">
        <f t="shared" si="92"/>
        <v>0</v>
      </c>
      <c r="DE145" s="61">
        <f t="shared" si="92"/>
        <v>0</v>
      </c>
      <c r="DF145" s="61">
        <f t="shared" si="92"/>
        <v>0</v>
      </c>
      <c r="DG145" s="61">
        <f t="shared" si="92"/>
        <v>0</v>
      </c>
      <c r="DH145" s="61">
        <f t="shared" si="92"/>
        <v>0</v>
      </c>
      <c r="DI145" s="61">
        <f t="shared" si="92"/>
        <v>0</v>
      </c>
      <c r="DJ145" s="61">
        <f t="shared" si="92"/>
        <v>0</v>
      </c>
      <c r="DK145" s="61">
        <f t="shared" si="92"/>
        <v>0</v>
      </c>
      <c r="DL145" s="61">
        <f t="shared" si="92"/>
        <v>0</v>
      </c>
      <c r="DM145" s="61">
        <f t="shared" si="92"/>
        <v>0</v>
      </c>
      <c r="DN145" s="61">
        <f t="shared" si="92"/>
        <v>0</v>
      </c>
      <c r="DO145" s="61">
        <f t="shared" si="92"/>
        <v>0</v>
      </c>
      <c r="DP145" s="61">
        <f t="shared" si="92"/>
        <v>0</v>
      </c>
      <c r="DQ145" s="61">
        <f t="shared" si="92"/>
        <v>0</v>
      </c>
      <c r="DR145" s="61">
        <f t="shared" si="92"/>
        <v>0</v>
      </c>
      <c r="DS145" s="61">
        <f t="shared" ref="DS145:DV190" si="114">BF145/$BM145</f>
        <v>0</v>
      </c>
      <c r="DT145" s="61">
        <f t="shared" si="93"/>
        <v>0</v>
      </c>
      <c r="DU145" s="61">
        <f t="shared" si="93"/>
        <v>0</v>
      </c>
      <c r="DV145" s="61">
        <f t="shared" si="93"/>
        <v>0</v>
      </c>
      <c r="DW145" s="61">
        <f t="shared" si="93"/>
        <v>0</v>
      </c>
      <c r="DX145" s="61">
        <f t="shared" si="93"/>
        <v>0</v>
      </c>
      <c r="DY145" s="61">
        <f t="shared" si="93"/>
        <v>0</v>
      </c>
      <c r="DZ145" s="61">
        <f t="shared" si="97"/>
        <v>1</v>
      </c>
    </row>
    <row r="146" spans="1:130">
      <c r="A146" s="53">
        <v>16</v>
      </c>
      <c r="B146" s="63">
        <f t="shared" si="94"/>
        <v>1</v>
      </c>
      <c r="C146" s="53">
        <v>2016</v>
      </c>
      <c r="D146" s="64">
        <f t="shared" si="98"/>
        <v>0</v>
      </c>
      <c r="E146" s="64">
        <f t="shared" si="99"/>
        <v>0</v>
      </c>
      <c r="F146" s="64">
        <f t="shared" si="100"/>
        <v>0</v>
      </c>
      <c r="G146" s="64">
        <f t="shared" si="101"/>
        <v>0</v>
      </c>
      <c r="H146" s="64">
        <f t="shared" si="102"/>
        <v>0</v>
      </c>
      <c r="I146" s="64">
        <f t="shared" si="103"/>
        <v>0</v>
      </c>
      <c r="J146" s="64">
        <f t="shared" si="104"/>
        <v>0</v>
      </c>
      <c r="K146" s="64">
        <f t="shared" si="105"/>
        <v>0</v>
      </c>
      <c r="L146" s="64">
        <f t="shared" si="106"/>
        <v>36.486443729341403</v>
      </c>
      <c r="M146" s="64">
        <f t="shared" si="107"/>
        <v>14.3476339141568</v>
      </c>
      <c r="N146" s="64">
        <f t="shared" si="108"/>
        <v>27.748680924619201</v>
      </c>
      <c r="O146" s="64">
        <f t="shared" si="109"/>
        <v>27.705955388514599</v>
      </c>
      <c r="P146" s="64">
        <f t="shared" si="110"/>
        <v>33.030379161096697</v>
      </c>
      <c r="Q146" s="64">
        <f t="shared" si="111"/>
        <v>81.1788344668809</v>
      </c>
      <c r="R146" s="64">
        <f t="shared" ref="R146:R164" si="115">VLOOKUP($C$80,$D$3:$K$63,$A$69,0)*(B132-B131)</f>
        <v>66.6332291930606</v>
      </c>
      <c r="S146" s="64">
        <f>VLOOKUP($C$81,$D$3:$K$63,$A$69,0)*(B131-B130)</f>
        <v>49.1593614629884</v>
      </c>
      <c r="T146" s="64">
        <f>VLOOKUP($C$82,$D$3:$K$63,$A$69,0)*B130</f>
        <v>0</v>
      </c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54">
        <f t="shared" si="95"/>
        <v>336.29051824065903</v>
      </c>
      <c r="BP146" s="53">
        <v>2016</v>
      </c>
      <c r="BQ146" s="61">
        <f t="shared" si="96"/>
        <v>0</v>
      </c>
      <c r="BR146" s="61">
        <f t="shared" si="96"/>
        <v>0</v>
      </c>
      <c r="BS146" s="61">
        <f t="shared" si="96"/>
        <v>0</v>
      </c>
      <c r="BT146" s="61">
        <f t="shared" si="96"/>
        <v>0</v>
      </c>
      <c r="BU146" s="61">
        <f t="shared" si="96"/>
        <v>0</v>
      </c>
      <c r="BV146" s="61">
        <f t="shared" si="96"/>
        <v>0</v>
      </c>
      <c r="BW146" s="61">
        <f t="shared" si="96"/>
        <v>0</v>
      </c>
      <c r="BX146" s="61">
        <f t="shared" si="96"/>
        <v>0</v>
      </c>
      <c r="BY146" s="61">
        <f t="shared" si="96"/>
        <v>0.10849679592580901</v>
      </c>
      <c r="BZ146" s="61">
        <f t="shared" si="96"/>
        <v>4.2664402163992199E-2</v>
      </c>
      <c r="CA146" s="61">
        <f t="shared" si="96"/>
        <v>8.2514015172920993E-2</v>
      </c>
      <c r="CB146" s="61">
        <f t="shared" si="96"/>
        <v>8.2386965691038205E-2</v>
      </c>
      <c r="CC146" s="61">
        <f t="shared" si="96"/>
        <v>9.8219775371303497E-2</v>
      </c>
      <c r="CD146" s="61">
        <f t="shared" si="96"/>
        <v>0.24139495484908999</v>
      </c>
      <c r="CE146" s="61">
        <f t="shared" si="96"/>
        <v>0.19814186121470201</v>
      </c>
      <c r="CF146" s="61">
        <f t="shared" si="96"/>
        <v>0.14618122961114399</v>
      </c>
      <c r="CG146" s="61">
        <f t="shared" si="112"/>
        <v>0</v>
      </c>
      <c r="CH146" s="61">
        <f t="shared" si="112"/>
        <v>0</v>
      </c>
      <c r="CI146" s="61">
        <f t="shared" si="112"/>
        <v>0</v>
      </c>
      <c r="CJ146" s="61">
        <f t="shared" si="112"/>
        <v>0</v>
      </c>
      <c r="CK146" s="61">
        <f t="shared" si="112"/>
        <v>0</v>
      </c>
      <c r="CL146" s="61">
        <f t="shared" si="112"/>
        <v>0</v>
      </c>
      <c r="CM146" s="61">
        <f t="shared" si="112"/>
        <v>0</v>
      </c>
      <c r="CN146" s="61">
        <f t="shared" si="112"/>
        <v>0</v>
      </c>
      <c r="CO146" s="61">
        <f t="shared" si="112"/>
        <v>0</v>
      </c>
      <c r="CP146" s="61">
        <f t="shared" si="112"/>
        <v>0</v>
      </c>
      <c r="CQ146" s="61">
        <f t="shared" si="112"/>
        <v>0</v>
      </c>
      <c r="CR146" s="61">
        <f t="shared" si="112"/>
        <v>0</v>
      </c>
      <c r="CS146" s="61">
        <f t="shared" si="112"/>
        <v>0</v>
      </c>
      <c r="CT146" s="61">
        <f t="shared" si="112"/>
        <v>0</v>
      </c>
      <c r="CU146" s="61">
        <f t="shared" si="112"/>
        <v>0</v>
      </c>
      <c r="CV146" s="61">
        <f t="shared" si="112"/>
        <v>0</v>
      </c>
      <c r="CW146" s="61">
        <f t="shared" ref="CW146:DL172" si="116">AJ146/$BM146</f>
        <v>0</v>
      </c>
      <c r="CX146" s="61">
        <f t="shared" si="116"/>
        <v>0</v>
      </c>
      <c r="CY146" s="61">
        <f t="shared" si="116"/>
        <v>0</v>
      </c>
      <c r="CZ146" s="61">
        <f t="shared" si="116"/>
        <v>0</v>
      </c>
      <c r="DA146" s="61">
        <f t="shared" si="116"/>
        <v>0</v>
      </c>
      <c r="DB146" s="61">
        <f t="shared" si="116"/>
        <v>0</v>
      </c>
      <c r="DC146" s="61">
        <f t="shared" si="113"/>
        <v>0</v>
      </c>
      <c r="DD146" s="61">
        <f t="shared" si="113"/>
        <v>0</v>
      </c>
      <c r="DE146" s="61">
        <f t="shared" si="113"/>
        <v>0</v>
      </c>
      <c r="DF146" s="61">
        <f t="shared" si="113"/>
        <v>0</v>
      </c>
      <c r="DG146" s="61">
        <f t="shared" si="113"/>
        <v>0</v>
      </c>
      <c r="DH146" s="61">
        <f t="shared" si="113"/>
        <v>0</v>
      </c>
      <c r="DI146" s="61">
        <f t="shared" si="113"/>
        <v>0</v>
      </c>
      <c r="DJ146" s="61">
        <f t="shared" si="113"/>
        <v>0</v>
      </c>
      <c r="DK146" s="61">
        <f t="shared" si="113"/>
        <v>0</v>
      </c>
      <c r="DL146" s="61">
        <f t="shared" si="113"/>
        <v>0</v>
      </c>
      <c r="DM146" s="61">
        <f t="shared" si="113"/>
        <v>0</v>
      </c>
      <c r="DN146" s="61">
        <f t="shared" si="113"/>
        <v>0</v>
      </c>
      <c r="DO146" s="61">
        <f t="shared" si="113"/>
        <v>0</v>
      </c>
      <c r="DP146" s="61">
        <f t="shared" si="113"/>
        <v>0</v>
      </c>
      <c r="DQ146" s="61">
        <f t="shared" si="113"/>
        <v>0</v>
      </c>
      <c r="DR146" s="61">
        <f t="shared" si="113"/>
        <v>0</v>
      </c>
      <c r="DS146" s="61">
        <f t="shared" si="114"/>
        <v>0</v>
      </c>
      <c r="DT146" s="61">
        <f t="shared" si="93"/>
        <v>0</v>
      </c>
      <c r="DU146" s="61">
        <f t="shared" si="93"/>
        <v>0</v>
      </c>
      <c r="DV146" s="61">
        <f t="shared" si="93"/>
        <v>0</v>
      </c>
      <c r="DW146" s="61">
        <f t="shared" si="93"/>
        <v>0</v>
      </c>
      <c r="DX146" s="61">
        <f t="shared" si="93"/>
        <v>0</v>
      </c>
      <c r="DY146" s="61">
        <f t="shared" si="93"/>
        <v>0</v>
      </c>
      <c r="DZ146" s="61">
        <f t="shared" si="97"/>
        <v>1</v>
      </c>
    </row>
    <row r="147" spans="1:130">
      <c r="A147" s="53">
        <v>17</v>
      </c>
      <c r="B147" s="63">
        <f t="shared" si="94"/>
        <v>1</v>
      </c>
      <c r="C147" s="53">
        <v>2017</v>
      </c>
      <c r="D147" s="64">
        <f t="shared" si="98"/>
        <v>0</v>
      </c>
      <c r="E147" s="64">
        <f t="shared" si="99"/>
        <v>0</v>
      </c>
      <c r="F147" s="64">
        <f t="shared" si="100"/>
        <v>0</v>
      </c>
      <c r="G147" s="64">
        <f t="shared" si="101"/>
        <v>0</v>
      </c>
      <c r="H147" s="64">
        <f t="shared" si="102"/>
        <v>0</v>
      </c>
      <c r="I147" s="64">
        <f t="shared" si="103"/>
        <v>0</v>
      </c>
      <c r="J147" s="64">
        <f t="shared" si="104"/>
        <v>0</v>
      </c>
      <c r="K147" s="64">
        <f t="shared" si="105"/>
        <v>0</v>
      </c>
      <c r="L147" s="64">
        <f t="shared" si="106"/>
        <v>36.486443729341403</v>
      </c>
      <c r="M147" s="64">
        <f t="shared" si="107"/>
        <v>14.3476339141568</v>
      </c>
      <c r="N147" s="64">
        <f t="shared" si="108"/>
        <v>27.748680924619201</v>
      </c>
      <c r="O147" s="64">
        <f t="shared" si="109"/>
        <v>27.705955388514599</v>
      </c>
      <c r="P147" s="64">
        <f t="shared" si="110"/>
        <v>33.030379161096697</v>
      </c>
      <c r="Q147" s="64">
        <f t="shared" si="111"/>
        <v>81.1788344668809</v>
      </c>
      <c r="R147" s="64">
        <f t="shared" si="115"/>
        <v>66.6332291930606</v>
      </c>
      <c r="S147" s="64">
        <f t="shared" ref="S147:S165" si="117">VLOOKUP($C$81,$D$3:$K$63,$A$69,0)*(B132-B131)</f>
        <v>49.1593614629884</v>
      </c>
      <c r="T147" s="64">
        <f>VLOOKUP($C$82,$D$3:$K$63,$A$69,0)*(B131-B130)</f>
        <v>15.5385476929451</v>
      </c>
      <c r="U147" s="64">
        <f>VLOOKUP($C$83,$D$3:$K$63,$A$69,0)*B130</f>
        <v>0</v>
      </c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54">
        <f t="shared" si="95"/>
        <v>351.829065933604</v>
      </c>
      <c r="BP147" s="53">
        <v>2017</v>
      </c>
      <c r="BQ147" s="61">
        <f t="shared" si="96"/>
        <v>0</v>
      </c>
      <c r="BR147" s="61">
        <f t="shared" si="96"/>
        <v>0</v>
      </c>
      <c r="BS147" s="61">
        <f t="shared" si="96"/>
        <v>0</v>
      </c>
      <c r="BT147" s="61">
        <f t="shared" si="96"/>
        <v>0</v>
      </c>
      <c r="BU147" s="61">
        <f t="shared" si="96"/>
        <v>0</v>
      </c>
      <c r="BV147" s="61">
        <f t="shared" si="96"/>
        <v>0</v>
      </c>
      <c r="BW147" s="61">
        <f t="shared" si="96"/>
        <v>0</v>
      </c>
      <c r="BX147" s="61">
        <f t="shared" si="96"/>
        <v>0</v>
      </c>
      <c r="BY147" s="61">
        <f t="shared" si="96"/>
        <v>0.10370502969253501</v>
      </c>
      <c r="BZ147" s="61">
        <f t="shared" si="96"/>
        <v>4.0780126781408299E-2</v>
      </c>
      <c r="CA147" s="61">
        <f t="shared" si="96"/>
        <v>7.8869779706761997E-2</v>
      </c>
      <c r="CB147" s="61">
        <f t="shared" si="96"/>
        <v>7.8748341371384006E-2</v>
      </c>
      <c r="CC147" s="61">
        <f t="shared" si="96"/>
        <v>9.3881894247276707E-2</v>
      </c>
      <c r="CD147" s="61">
        <f t="shared" si="96"/>
        <v>0.23073373500698999</v>
      </c>
      <c r="CE147" s="61">
        <f t="shared" si="96"/>
        <v>0.18939091634241401</v>
      </c>
      <c r="CF147" s="61">
        <f t="shared" si="96"/>
        <v>0.13972512854371599</v>
      </c>
      <c r="CG147" s="61">
        <f t="shared" si="112"/>
        <v>4.4165048307513999E-2</v>
      </c>
      <c r="CH147" s="61">
        <f t="shared" si="112"/>
        <v>0</v>
      </c>
      <c r="CI147" s="61">
        <f t="shared" si="112"/>
        <v>0</v>
      </c>
      <c r="CJ147" s="61">
        <f t="shared" si="112"/>
        <v>0</v>
      </c>
      <c r="CK147" s="61">
        <f t="shared" si="112"/>
        <v>0</v>
      </c>
      <c r="CL147" s="61">
        <f t="shared" si="112"/>
        <v>0</v>
      </c>
      <c r="CM147" s="61">
        <f t="shared" si="112"/>
        <v>0</v>
      </c>
      <c r="CN147" s="61">
        <f t="shared" si="112"/>
        <v>0</v>
      </c>
      <c r="CO147" s="61">
        <f t="shared" si="112"/>
        <v>0</v>
      </c>
      <c r="CP147" s="61">
        <f t="shared" si="112"/>
        <v>0</v>
      </c>
      <c r="CQ147" s="61">
        <f t="shared" si="112"/>
        <v>0</v>
      </c>
      <c r="CR147" s="61">
        <f t="shared" si="112"/>
        <v>0</v>
      </c>
      <c r="CS147" s="61">
        <f t="shared" si="112"/>
        <v>0</v>
      </c>
      <c r="CT147" s="61">
        <f t="shared" si="112"/>
        <v>0</v>
      </c>
      <c r="CU147" s="61">
        <f t="shared" si="112"/>
        <v>0</v>
      </c>
      <c r="CV147" s="61">
        <f t="shared" si="112"/>
        <v>0</v>
      </c>
      <c r="CW147" s="61">
        <f t="shared" si="116"/>
        <v>0</v>
      </c>
      <c r="CX147" s="61">
        <f t="shared" si="116"/>
        <v>0</v>
      </c>
      <c r="CY147" s="61">
        <f t="shared" si="116"/>
        <v>0</v>
      </c>
      <c r="CZ147" s="61">
        <f t="shared" si="116"/>
        <v>0</v>
      </c>
      <c r="DA147" s="61">
        <f t="shared" si="116"/>
        <v>0</v>
      </c>
      <c r="DB147" s="61">
        <f t="shared" si="116"/>
        <v>0</v>
      </c>
      <c r="DC147" s="61">
        <f t="shared" si="113"/>
        <v>0</v>
      </c>
      <c r="DD147" s="61">
        <f t="shared" si="113"/>
        <v>0</v>
      </c>
      <c r="DE147" s="61">
        <f t="shared" si="113"/>
        <v>0</v>
      </c>
      <c r="DF147" s="61">
        <f t="shared" si="113"/>
        <v>0</v>
      </c>
      <c r="DG147" s="61">
        <f t="shared" si="113"/>
        <v>0</v>
      </c>
      <c r="DH147" s="61">
        <f t="shared" si="113"/>
        <v>0</v>
      </c>
      <c r="DI147" s="61">
        <f t="shared" si="113"/>
        <v>0</v>
      </c>
      <c r="DJ147" s="61">
        <f t="shared" si="113"/>
        <v>0</v>
      </c>
      <c r="DK147" s="61">
        <f t="shared" si="113"/>
        <v>0</v>
      </c>
      <c r="DL147" s="61">
        <f t="shared" si="113"/>
        <v>0</v>
      </c>
      <c r="DM147" s="61">
        <f t="shared" si="113"/>
        <v>0</v>
      </c>
      <c r="DN147" s="61">
        <f t="shared" si="113"/>
        <v>0</v>
      </c>
      <c r="DO147" s="61">
        <f t="shared" si="113"/>
        <v>0</v>
      </c>
      <c r="DP147" s="61">
        <f t="shared" si="113"/>
        <v>0</v>
      </c>
      <c r="DQ147" s="61">
        <f t="shared" si="113"/>
        <v>0</v>
      </c>
      <c r="DR147" s="61">
        <f t="shared" si="113"/>
        <v>0</v>
      </c>
      <c r="DS147" s="61">
        <f t="shared" si="114"/>
        <v>0</v>
      </c>
      <c r="DT147" s="61">
        <f t="shared" si="93"/>
        <v>0</v>
      </c>
      <c r="DU147" s="61">
        <f t="shared" si="93"/>
        <v>0</v>
      </c>
      <c r="DV147" s="61">
        <f t="shared" si="93"/>
        <v>0</v>
      </c>
      <c r="DW147" s="61">
        <f t="shared" si="93"/>
        <v>0</v>
      </c>
      <c r="DX147" s="61">
        <f t="shared" si="93"/>
        <v>0</v>
      </c>
      <c r="DY147" s="61">
        <f t="shared" si="93"/>
        <v>0</v>
      </c>
      <c r="DZ147" s="61">
        <f t="shared" si="97"/>
        <v>1</v>
      </c>
    </row>
    <row r="148" spans="1:130">
      <c r="A148" s="53">
        <v>18</v>
      </c>
      <c r="B148" s="63">
        <f t="shared" si="94"/>
        <v>1</v>
      </c>
      <c r="C148" s="53">
        <v>2018</v>
      </c>
      <c r="D148" s="64">
        <f t="shared" si="98"/>
        <v>0</v>
      </c>
      <c r="E148" s="64">
        <f t="shared" si="99"/>
        <v>0</v>
      </c>
      <c r="F148" s="64">
        <f t="shared" si="100"/>
        <v>0</v>
      </c>
      <c r="G148" s="64">
        <f t="shared" si="101"/>
        <v>0</v>
      </c>
      <c r="H148" s="64">
        <f t="shared" si="102"/>
        <v>0</v>
      </c>
      <c r="I148" s="64">
        <f t="shared" si="103"/>
        <v>0</v>
      </c>
      <c r="J148" s="64">
        <f t="shared" si="104"/>
        <v>0</v>
      </c>
      <c r="K148" s="64">
        <f t="shared" si="105"/>
        <v>0</v>
      </c>
      <c r="L148" s="64">
        <f t="shared" si="106"/>
        <v>36.486443729341303</v>
      </c>
      <c r="M148" s="64">
        <f t="shared" si="107"/>
        <v>14.3476339141568</v>
      </c>
      <c r="N148" s="64">
        <f t="shared" si="108"/>
        <v>27.748680924619201</v>
      </c>
      <c r="O148" s="64">
        <f t="shared" si="109"/>
        <v>27.705955388514599</v>
      </c>
      <c r="P148" s="64">
        <f t="shared" si="110"/>
        <v>33.030379161096697</v>
      </c>
      <c r="Q148" s="64">
        <f t="shared" si="111"/>
        <v>81.1788344668809</v>
      </c>
      <c r="R148" s="64">
        <f t="shared" si="115"/>
        <v>66.6332291930606</v>
      </c>
      <c r="S148" s="64">
        <f t="shared" si="117"/>
        <v>49.1593614629884</v>
      </c>
      <c r="T148" s="64">
        <f t="shared" ref="T148:T166" si="118">VLOOKUP($C$82,$D$3:$K$63,$A$69,0)*(B132-B131)</f>
        <v>15.5385476929451</v>
      </c>
      <c r="U148" s="64">
        <f>VLOOKUP($C$83,$D$3:$K$63,$A$69,0)*(B131-B130)</f>
        <v>18</v>
      </c>
      <c r="V148" s="64">
        <f>VLOOKUP($C$84,$D$3:$K$63,$A$69,0)*B130</f>
        <v>0</v>
      </c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54">
        <f t="shared" si="95"/>
        <v>369.829065933604</v>
      </c>
      <c r="BP148" s="53">
        <v>2018</v>
      </c>
      <c r="BQ148" s="61">
        <f t="shared" si="96"/>
        <v>0</v>
      </c>
      <c r="BR148" s="61">
        <f t="shared" si="96"/>
        <v>0</v>
      </c>
      <c r="BS148" s="61">
        <f t="shared" si="96"/>
        <v>0</v>
      </c>
      <c r="BT148" s="61">
        <f t="shared" si="96"/>
        <v>0</v>
      </c>
      <c r="BU148" s="61">
        <f t="shared" si="96"/>
        <v>0</v>
      </c>
      <c r="BV148" s="61">
        <f t="shared" si="96"/>
        <v>0</v>
      </c>
      <c r="BW148" s="61">
        <f t="shared" si="96"/>
        <v>0</v>
      </c>
      <c r="BX148" s="61">
        <f t="shared" si="96"/>
        <v>0</v>
      </c>
      <c r="BY148" s="61">
        <f t="shared" si="96"/>
        <v>9.8657588302948102E-2</v>
      </c>
      <c r="BZ148" s="61">
        <f t="shared" si="96"/>
        <v>3.8795311769066497E-2</v>
      </c>
      <c r="CA148" s="61">
        <f t="shared" si="96"/>
        <v>7.5031098095467097E-2</v>
      </c>
      <c r="CB148" s="61">
        <f t="shared" si="96"/>
        <v>7.4915570301574697E-2</v>
      </c>
      <c r="CC148" s="61">
        <f t="shared" si="96"/>
        <v>8.9312555998577903E-2</v>
      </c>
      <c r="CD148" s="61">
        <f t="shared" si="96"/>
        <v>0.21950366248783501</v>
      </c>
      <c r="CE148" s="61">
        <f t="shared" si="96"/>
        <v>0.180173045687608</v>
      </c>
      <c r="CF148" s="61">
        <f t="shared" si="96"/>
        <v>0.132924548098699</v>
      </c>
      <c r="CG148" s="61">
        <f t="shared" si="112"/>
        <v>4.2015485326225899E-2</v>
      </c>
      <c r="CH148" s="61">
        <f t="shared" si="112"/>
        <v>4.8671133931997602E-2</v>
      </c>
      <c r="CI148" s="61">
        <f t="shared" si="112"/>
        <v>0</v>
      </c>
      <c r="CJ148" s="61">
        <f t="shared" si="112"/>
        <v>0</v>
      </c>
      <c r="CK148" s="61">
        <f t="shared" si="112"/>
        <v>0</v>
      </c>
      <c r="CL148" s="61">
        <f t="shared" si="112"/>
        <v>0</v>
      </c>
      <c r="CM148" s="61">
        <f t="shared" si="112"/>
        <v>0</v>
      </c>
      <c r="CN148" s="61">
        <f t="shared" si="112"/>
        <v>0</v>
      </c>
      <c r="CO148" s="61">
        <f t="shared" si="112"/>
        <v>0</v>
      </c>
      <c r="CP148" s="61">
        <f t="shared" si="112"/>
        <v>0</v>
      </c>
      <c r="CQ148" s="61">
        <f t="shared" si="112"/>
        <v>0</v>
      </c>
      <c r="CR148" s="61">
        <f t="shared" si="112"/>
        <v>0</v>
      </c>
      <c r="CS148" s="61">
        <f t="shared" si="112"/>
        <v>0</v>
      </c>
      <c r="CT148" s="61">
        <f t="shared" si="112"/>
        <v>0</v>
      </c>
      <c r="CU148" s="61">
        <f t="shared" si="112"/>
        <v>0</v>
      </c>
      <c r="CV148" s="61">
        <f t="shared" si="112"/>
        <v>0</v>
      </c>
      <c r="CW148" s="61">
        <f t="shared" si="116"/>
        <v>0</v>
      </c>
      <c r="CX148" s="61">
        <f t="shared" si="116"/>
        <v>0</v>
      </c>
      <c r="CY148" s="61">
        <f t="shared" si="116"/>
        <v>0</v>
      </c>
      <c r="CZ148" s="61">
        <f t="shared" si="116"/>
        <v>0</v>
      </c>
      <c r="DA148" s="61">
        <f t="shared" si="116"/>
        <v>0</v>
      </c>
      <c r="DB148" s="61">
        <f t="shared" si="116"/>
        <v>0</v>
      </c>
      <c r="DC148" s="61">
        <f t="shared" si="113"/>
        <v>0</v>
      </c>
      <c r="DD148" s="61">
        <f t="shared" si="113"/>
        <v>0</v>
      </c>
      <c r="DE148" s="61">
        <f t="shared" si="113"/>
        <v>0</v>
      </c>
      <c r="DF148" s="61">
        <f t="shared" si="113"/>
        <v>0</v>
      </c>
      <c r="DG148" s="61">
        <f t="shared" si="113"/>
        <v>0</v>
      </c>
      <c r="DH148" s="61">
        <f t="shared" si="113"/>
        <v>0</v>
      </c>
      <c r="DI148" s="61">
        <f t="shared" si="113"/>
        <v>0</v>
      </c>
      <c r="DJ148" s="61">
        <f t="shared" si="113"/>
        <v>0</v>
      </c>
      <c r="DK148" s="61">
        <f t="shared" si="113"/>
        <v>0</v>
      </c>
      <c r="DL148" s="61">
        <f t="shared" si="113"/>
        <v>0</v>
      </c>
      <c r="DM148" s="61">
        <f t="shared" si="113"/>
        <v>0</v>
      </c>
      <c r="DN148" s="61">
        <f t="shared" si="113"/>
        <v>0</v>
      </c>
      <c r="DO148" s="61">
        <f t="shared" si="113"/>
        <v>0</v>
      </c>
      <c r="DP148" s="61">
        <f t="shared" si="113"/>
        <v>0</v>
      </c>
      <c r="DQ148" s="61">
        <f t="shared" si="113"/>
        <v>0</v>
      </c>
      <c r="DR148" s="61">
        <f t="shared" si="113"/>
        <v>0</v>
      </c>
      <c r="DS148" s="61">
        <f t="shared" si="114"/>
        <v>0</v>
      </c>
      <c r="DT148" s="61">
        <f t="shared" si="93"/>
        <v>0</v>
      </c>
      <c r="DU148" s="61">
        <f t="shared" si="93"/>
        <v>0</v>
      </c>
      <c r="DV148" s="61">
        <f t="shared" si="93"/>
        <v>0</v>
      </c>
      <c r="DW148" s="61">
        <f t="shared" si="93"/>
        <v>0</v>
      </c>
      <c r="DX148" s="61">
        <f t="shared" si="93"/>
        <v>0</v>
      </c>
      <c r="DY148" s="61">
        <f t="shared" si="93"/>
        <v>0</v>
      </c>
      <c r="DZ148" s="61">
        <f t="shared" si="97"/>
        <v>1</v>
      </c>
    </row>
    <row r="149" spans="1:130">
      <c r="A149" s="53">
        <v>19</v>
      </c>
      <c r="B149" s="63">
        <f t="shared" si="94"/>
        <v>1</v>
      </c>
      <c r="C149" s="53">
        <v>2019</v>
      </c>
      <c r="D149" s="64">
        <f t="shared" si="98"/>
        <v>0</v>
      </c>
      <c r="E149" s="64">
        <f t="shared" si="99"/>
        <v>0</v>
      </c>
      <c r="F149" s="64">
        <f t="shared" si="100"/>
        <v>0</v>
      </c>
      <c r="G149" s="64">
        <f t="shared" si="101"/>
        <v>0</v>
      </c>
      <c r="H149" s="64">
        <f t="shared" si="102"/>
        <v>0</v>
      </c>
      <c r="I149" s="64">
        <f t="shared" si="103"/>
        <v>0</v>
      </c>
      <c r="J149" s="64">
        <f t="shared" si="104"/>
        <v>0</v>
      </c>
      <c r="K149" s="64">
        <f t="shared" si="105"/>
        <v>0</v>
      </c>
      <c r="L149" s="64">
        <f t="shared" si="106"/>
        <v>36.486443729341303</v>
      </c>
      <c r="M149" s="64">
        <f t="shared" si="107"/>
        <v>14.3476339141568</v>
      </c>
      <c r="N149" s="64">
        <f t="shared" si="108"/>
        <v>27.748680924619201</v>
      </c>
      <c r="O149" s="64">
        <f t="shared" si="109"/>
        <v>27.705955388514599</v>
      </c>
      <c r="P149" s="64">
        <f t="shared" si="110"/>
        <v>33.030379161096697</v>
      </c>
      <c r="Q149" s="64">
        <f t="shared" si="111"/>
        <v>81.1788344668809</v>
      </c>
      <c r="R149" s="64">
        <f t="shared" si="115"/>
        <v>66.6332291930606</v>
      </c>
      <c r="S149" s="64">
        <f t="shared" si="117"/>
        <v>49.1593614629884</v>
      </c>
      <c r="T149" s="64">
        <f t="shared" si="118"/>
        <v>15.5385476929451</v>
      </c>
      <c r="U149" s="64">
        <f t="shared" ref="U149:U167" si="119">VLOOKUP($C$83,$D$3:$K$63,$A$69,0)*(B132-B131)</f>
        <v>18</v>
      </c>
      <c r="V149" s="64">
        <f>VLOOKUP($C$84,$D$3:$K$63,$A$69,0)*(B131-B130)</f>
        <v>3</v>
      </c>
      <c r="W149" s="64">
        <f>VLOOKUP($C$85,$D$3:$K$63,$A$69,0)*B130</f>
        <v>0</v>
      </c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54">
        <f t="shared" si="95"/>
        <v>372.829065933604</v>
      </c>
      <c r="BP149" s="53">
        <v>2019</v>
      </c>
      <c r="BQ149" s="61">
        <f t="shared" si="96"/>
        <v>0</v>
      </c>
      <c r="BR149" s="61">
        <f t="shared" si="96"/>
        <v>0</v>
      </c>
      <c r="BS149" s="61">
        <f t="shared" si="96"/>
        <v>0</v>
      </c>
      <c r="BT149" s="61">
        <f t="shared" si="96"/>
        <v>0</v>
      </c>
      <c r="BU149" s="61">
        <f t="shared" si="96"/>
        <v>0</v>
      </c>
      <c r="BV149" s="61">
        <f t="shared" si="96"/>
        <v>0</v>
      </c>
      <c r="BW149" s="61">
        <f t="shared" si="96"/>
        <v>0</v>
      </c>
      <c r="BX149" s="61">
        <f t="shared" si="96"/>
        <v>0</v>
      </c>
      <c r="BY149" s="61">
        <f t="shared" si="96"/>
        <v>9.7863731836399001E-2</v>
      </c>
      <c r="BZ149" s="61">
        <f t="shared" si="96"/>
        <v>3.8483142075387299E-2</v>
      </c>
      <c r="CA149" s="61">
        <f t="shared" si="96"/>
        <v>7.4427354141859997E-2</v>
      </c>
      <c r="CB149" s="61">
        <f t="shared" si="96"/>
        <v>7.4312755951942602E-2</v>
      </c>
      <c r="CC149" s="61">
        <f t="shared" si="96"/>
        <v>8.8593895109505896E-2</v>
      </c>
      <c r="CD149" s="61">
        <f t="shared" si="96"/>
        <v>0.21773740806286199</v>
      </c>
      <c r="CE149" s="61">
        <f t="shared" si="96"/>
        <v>0.17872326833264399</v>
      </c>
      <c r="CF149" s="61">
        <f t="shared" si="96"/>
        <v>0.131854959698188</v>
      </c>
      <c r="CG149" s="61">
        <f t="shared" si="112"/>
        <v>4.16774042389505E-2</v>
      </c>
      <c r="CH149" s="61">
        <f t="shared" si="112"/>
        <v>4.82794976162228E-2</v>
      </c>
      <c r="CI149" s="61">
        <f t="shared" si="112"/>
        <v>8.0465829360371298E-3</v>
      </c>
      <c r="CJ149" s="61">
        <f t="shared" si="112"/>
        <v>0</v>
      </c>
      <c r="CK149" s="61">
        <f t="shared" si="112"/>
        <v>0</v>
      </c>
      <c r="CL149" s="61">
        <f t="shared" si="112"/>
        <v>0</v>
      </c>
      <c r="CM149" s="61">
        <f t="shared" si="112"/>
        <v>0</v>
      </c>
      <c r="CN149" s="61">
        <f t="shared" si="112"/>
        <v>0</v>
      </c>
      <c r="CO149" s="61">
        <f t="shared" si="112"/>
        <v>0</v>
      </c>
      <c r="CP149" s="61">
        <f t="shared" si="112"/>
        <v>0</v>
      </c>
      <c r="CQ149" s="61">
        <f t="shared" si="112"/>
        <v>0</v>
      </c>
      <c r="CR149" s="61">
        <f t="shared" si="112"/>
        <v>0</v>
      </c>
      <c r="CS149" s="61">
        <f t="shared" si="112"/>
        <v>0</v>
      </c>
      <c r="CT149" s="61">
        <f t="shared" si="112"/>
        <v>0</v>
      </c>
      <c r="CU149" s="61">
        <f t="shared" si="112"/>
        <v>0</v>
      </c>
      <c r="CV149" s="61">
        <f t="shared" si="112"/>
        <v>0</v>
      </c>
      <c r="CW149" s="61">
        <f t="shared" si="116"/>
        <v>0</v>
      </c>
      <c r="CX149" s="61">
        <f t="shared" si="116"/>
        <v>0</v>
      </c>
      <c r="CY149" s="61">
        <f t="shared" si="116"/>
        <v>0</v>
      </c>
      <c r="CZ149" s="61">
        <f t="shared" si="116"/>
        <v>0</v>
      </c>
      <c r="DA149" s="61">
        <f t="shared" si="116"/>
        <v>0</v>
      </c>
      <c r="DB149" s="61">
        <f t="shared" si="116"/>
        <v>0</v>
      </c>
      <c r="DC149" s="61">
        <f t="shared" si="113"/>
        <v>0</v>
      </c>
      <c r="DD149" s="61">
        <f t="shared" si="113"/>
        <v>0</v>
      </c>
      <c r="DE149" s="61">
        <f t="shared" si="113"/>
        <v>0</v>
      </c>
      <c r="DF149" s="61">
        <f t="shared" si="113"/>
        <v>0</v>
      </c>
      <c r="DG149" s="61">
        <f t="shared" si="113"/>
        <v>0</v>
      </c>
      <c r="DH149" s="61">
        <f t="shared" si="113"/>
        <v>0</v>
      </c>
      <c r="DI149" s="61">
        <f t="shared" si="113"/>
        <v>0</v>
      </c>
      <c r="DJ149" s="61">
        <f t="shared" si="113"/>
        <v>0</v>
      </c>
      <c r="DK149" s="61">
        <f t="shared" si="113"/>
        <v>0</v>
      </c>
      <c r="DL149" s="61">
        <f t="shared" si="113"/>
        <v>0</v>
      </c>
      <c r="DM149" s="61">
        <f t="shared" si="113"/>
        <v>0</v>
      </c>
      <c r="DN149" s="61">
        <f t="shared" si="113"/>
        <v>0</v>
      </c>
      <c r="DO149" s="61">
        <f t="shared" si="113"/>
        <v>0</v>
      </c>
      <c r="DP149" s="61">
        <f t="shared" si="113"/>
        <v>0</v>
      </c>
      <c r="DQ149" s="61">
        <f t="shared" si="113"/>
        <v>0</v>
      </c>
      <c r="DR149" s="61">
        <f t="shared" si="113"/>
        <v>0</v>
      </c>
      <c r="DS149" s="61">
        <f t="shared" si="114"/>
        <v>0</v>
      </c>
      <c r="DT149" s="61">
        <f t="shared" si="93"/>
        <v>0</v>
      </c>
      <c r="DU149" s="61">
        <f t="shared" si="93"/>
        <v>0</v>
      </c>
      <c r="DV149" s="61">
        <f t="shared" si="93"/>
        <v>0</v>
      </c>
      <c r="DW149" s="61">
        <f t="shared" si="93"/>
        <v>0</v>
      </c>
      <c r="DX149" s="61">
        <f t="shared" si="93"/>
        <v>0</v>
      </c>
      <c r="DY149" s="61">
        <f t="shared" si="93"/>
        <v>0</v>
      </c>
      <c r="DZ149" s="61">
        <f t="shared" si="97"/>
        <v>1</v>
      </c>
    </row>
    <row r="150" spans="1:130">
      <c r="A150" s="53">
        <v>20</v>
      </c>
      <c r="B150" s="63">
        <f t="shared" si="94"/>
        <v>1</v>
      </c>
      <c r="C150" s="53">
        <v>2020</v>
      </c>
      <c r="D150" s="64">
        <f t="shared" si="98"/>
        <v>0</v>
      </c>
      <c r="E150" s="64">
        <f t="shared" si="99"/>
        <v>0</v>
      </c>
      <c r="F150" s="64">
        <f t="shared" si="100"/>
        <v>0</v>
      </c>
      <c r="G150" s="64">
        <f t="shared" si="101"/>
        <v>0</v>
      </c>
      <c r="H150" s="64">
        <f t="shared" si="102"/>
        <v>0</v>
      </c>
      <c r="I150" s="64">
        <f t="shared" si="103"/>
        <v>0</v>
      </c>
      <c r="J150" s="64">
        <f t="shared" si="104"/>
        <v>0</v>
      </c>
      <c r="K150" s="64">
        <f t="shared" si="105"/>
        <v>0</v>
      </c>
      <c r="L150" s="64">
        <f t="shared" si="106"/>
        <v>36.486443729341403</v>
      </c>
      <c r="M150" s="64">
        <f t="shared" si="107"/>
        <v>14.3476339141568</v>
      </c>
      <c r="N150" s="64">
        <f t="shared" si="108"/>
        <v>27.748680924619201</v>
      </c>
      <c r="O150" s="64">
        <f t="shared" si="109"/>
        <v>27.705955388514599</v>
      </c>
      <c r="P150" s="64">
        <f t="shared" si="110"/>
        <v>33.030379161096803</v>
      </c>
      <c r="Q150" s="64">
        <f t="shared" si="111"/>
        <v>81.1788344668809</v>
      </c>
      <c r="R150" s="64">
        <f t="shared" si="115"/>
        <v>66.6332291930606</v>
      </c>
      <c r="S150" s="64">
        <f t="shared" si="117"/>
        <v>49.1593614629884</v>
      </c>
      <c r="T150" s="64">
        <f t="shared" si="118"/>
        <v>15.5385476929451</v>
      </c>
      <c r="U150" s="64">
        <f t="shared" si="119"/>
        <v>18</v>
      </c>
      <c r="V150" s="64">
        <f t="shared" ref="V150:V168" si="120">VLOOKUP($C$84,$D$3:$K$63,$A$69,0)*(B132-B131)</f>
        <v>3</v>
      </c>
      <c r="W150" s="64">
        <f>VLOOKUP($C$85,$D$3:$K$63,$A$69,0)*(B131-B130)</f>
        <v>0.999999999999999</v>
      </c>
      <c r="X150" s="64">
        <f>VLOOKUP($C$86,$D$3:$K$63,$A$69,0)*B130</f>
        <v>0</v>
      </c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54">
        <f t="shared" si="95"/>
        <v>373.829065933604</v>
      </c>
      <c r="BP150" s="53">
        <v>2020</v>
      </c>
      <c r="BQ150" s="61">
        <f t="shared" si="96"/>
        <v>0</v>
      </c>
      <c r="BR150" s="61">
        <f t="shared" si="96"/>
        <v>0</v>
      </c>
      <c r="BS150" s="61">
        <f t="shared" si="96"/>
        <v>0</v>
      </c>
      <c r="BT150" s="61">
        <f t="shared" si="96"/>
        <v>0</v>
      </c>
      <c r="BU150" s="61">
        <f t="shared" si="96"/>
        <v>0</v>
      </c>
      <c r="BV150" s="61">
        <f t="shared" si="96"/>
        <v>0</v>
      </c>
      <c r="BW150" s="61">
        <f t="shared" si="96"/>
        <v>0</v>
      </c>
      <c r="BX150" s="61">
        <f t="shared" si="96"/>
        <v>0</v>
      </c>
      <c r="BY150" s="61">
        <f t="shared" si="96"/>
        <v>9.7601944456137596E-2</v>
      </c>
      <c r="BZ150" s="61">
        <f t="shared" si="96"/>
        <v>3.8380198924138999E-2</v>
      </c>
      <c r="CA150" s="61">
        <f t="shared" si="96"/>
        <v>7.4228259526367704E-2</v>
      </c>
      <c r="CB150" s="61">
        <f t="shared" si="96"/>
        <v>7.4113967888830498E-2</v>
      </c>
      <c r="CC150" s="61">
        <f t="shared" si="96"/>
        <v>8.8356904722232996E-2</v>
      </c>
      <c r="CD150" s="61">
        <f t="shared" si="96"/>
        <v>0.217154956274318</v>
      </c>
      <c r="CE150" s="61">
        <f t="shared" si="96"/>
        <v>0.17824518012437099</v>
      </c>
      <c r="CF150" s="61">
        <f t="shared" si="96"/>
        <v>0.13150224512429901</v>
      </c>
      <c r="CG150" s="61">
        <f t="shared" si="112"/>
        <v>4.1565916374477298E-2</v>
      </c>
      <c r="CH150" s="61">
        <f t="shared" si="112"/>
        <v>4.8150349023949303E-2</v>
      </c>
      <c r="CI150" s="61">
        <f t="shared" si="112"/>
        <v>8.02505817065822E-3</v>
      </c>
      <c r="CJ150" s="61">
        <f t="shared" si="112"/>
        <v>2.67501939021941E-3</v>
      </c>
      <c r="CK150" s="61">
        <f t="shared" si="112"/>
        <v>0</v>
      </c>
      <c r="CL150" s="61">
        <f t="shared" si="112"/>
        <v>0</v>
      </c>
      <c r="CM150" s="61">
        <f t="shared" si="112"/>
        <v>0</v>
      </c>
      <c r="CN150" s="61">
        <f t="shared" si="112"/>
        <v>0</v>
      </c>
      <c r="CO150" s="61">
        <f t="shared" si="112"/>
        <v>0</v>
      </c>
      <c r="CP150" s="61">
        <f t="shared" si="112"/>
        <v>0</v>
      </c>
      <c r="CQ150" s="61">
        <f t="shared" si="112"/>
        <v>0</v>
      </c>
      <c r="CR150" s="61">
        <f t="shared" si="112"/>
        <v>0</v>
      </c>
      <c r="CS150" s="61">
        <f t="shared" si="112"/>
        <v>0</v>
      </c>
      <c r="CT150" s="61">
        <f t="shared" si="112"/>
        <v>0</v>
      </c>
      <c r="CU150" s="61">
        <f t="shared" si="112"/>
        <v>0</v>
      </c>
      <c r="CV150" s="61">
        <f t="shared" si="112"/>
        <v>0</v>
      </c>
      <c r="CW150" s="61">
        <f t="shared" si="116"/>
        <v>0</v>
      </c>
      <c r="CX150" s="61">
        <f t="shared" si="116"/>
        <v>0</v>
      </c>
      <c r="CY150" s="61">
        <f t="shared" si="116"/>
        <v>0</v>
      </c>
      <c r="CZ150" s="61">
        <f t="shared" si="116"/>
        <v>0</v>
      </c>
      <c r="DA150" s="61">
        <f t="shared" si="116"/>
        <v>0</v>
      </c>
      <c r="DB150" s="61">
        <f t="shared" si="116"/>
        <v>0</v>
      </c>
      <c r="DC150" s="61">
        <f t="shared" si="113"/>
        <v>0</v>
      </c>
      <c r="DD150" s="61">
        <f t="shared" si="113"/>
        <v>0</v>
      </c>
      <c r="DE150" s="61">
        <f t="shared" si="113"/>
        <v>0</v>
      </c>
      <c r="DF150" s="61">
        <f t="shared" si="113"/>
        <v>0</v>
      </c>
      <c r="DG150" s="61">
        <f t="shared" si="113"/>
        <v>0</v>
      </c>
      <c r="DH150" s="61">
        <f t="shared" si="113"/>
        <v>0</v>
      </c>
      <c r="DI150" s="61">
        <f t="shared" si="113"/>
        <v>0</v>
      </c>
      <c r="DJ150" s="61">
        <f t="shared" si="113"/>
        <v>0</v>
      </c>
      <c r="DK150" s="61">
        <f t="shared" si="113"/>
        <v>0</v>
      </c>
      <c r="DL150" s="61">
        <f t="shared" si="113"/>
        <v>0</v>
      </c>
      <c r="DM150" s="61">
        <f t="shared" si="113"/>
        <v>0</v>
      </c>
      <c r="DN150" s="61">
        <f t="shared" si="113"/>
        <v>0</v>
      </c>
      <c r="DO150" s="61">
        <f t="shared" si="113"/>
        <v>0</v>
      </c>
      <c r="DP150" s="61">
        <f t="shared" si="113"/>
        <v>0</v>
      </c>
      <c r="DQ150" s="61">
        <f t="shared" si="113"/>
        <v>0</v>
      </c>
      <c r="DR150" s="61">
        <f t="shared" si="113"/>
        <v>0</v>
      </c>
      <c r="DS150" s="61">
        <f t="shared" si="114"/>
        <v>0</v>
      </c>
      <c r="DT150" s="61">
        <f t="shared" si="93"/>
        <v>0</v>
      </c>
      <c r="DU150" s="61">
        <f t="shared" si="93"/>
        <v>0</v>
      </c>
      <c r="DV150" s="61">
        <f t="shared" si="93"/>
        <v>0</v>
      </c>
      <c r="DW150" s="61">
        <f t="shared" si="93"/>
        <v>0</v>
      </c>
      <c r="DX150" s="61">
        <f t="shared" si="93"/>
        <v>0</v>
      </c>
      <c r="DY150" s="61">
        <f t="shared" si="93"/>
        <v>0</v>
      </c>
      <c r="DZ150" s="61">
        <f t="shared" si="97"/>
        <v>1</v>
      </c>
    </row>
    <row r="151" spans="1:130">
      <c r="C151" s="53">
        <v>2021</v>
      </c>
      <c r="D151" s="64"/>
      <c r="E151" s="64">
        <f t="shared" si="99"/>
        <v>0</v>
      </c>
      <c r="F151" s="64">
        <f t="shared" si="100"/>
        <v>0</v>
      </c>
      <c r="G151" s="64">
        <f t="shared" si="101"/>
        <v>0</v>
      </c>
      <c r="H151" s="64">
        <f t="shared" si="102"/>
        <v>0</v>
      </c>
      <c r="I151" s="64">
        <f t="shared" si="103"/>
        <v>0</v>
      </c>
      <c r="J151" s="64">
        <f t="shared" si="104"/>
        <v>0</v>
      </c>
      <c r="K151" s="64">
        <f t="shared" si="105"/>
        <v>0</v>
      </c>
      <c r="L151" s="64">
        <f t="shared" si="106"/>
        <v>36.486443729341403</v>
      </c>
      <c r="M151" s="64">
        <f t="shared" si="107"/>
        <v>14.3476339141568</v>
      </c>
      <c r="N151" s="64">
        <f t="shared" si="108"/>
        <v>27.748680924619201</v>
      </c>
      <c r="O151" s="64">
        <f t="shared" si="109"/>
        <v>27.705955388514599</v>
      </c>
      <c r="P151" s="64">
        <f t="shared" si="110"/>
        <v>33.030379161096803</v>
      </c>
      <c r="Q151" s="64">
        <f t="shared" si="111"/>
        <v>81.178834466881</v>
      </c>
      <c r="R151" s="64">
        <f t="shared" si="115"/>
        <v>66.6332291930606</v>
      </c>
      <c r="S151" s="64">
        <f t="shared" si="117"/>
        <v>49.1593614629884</v>
      </c>
      <c r="T151" s="64">
        <f t="shared" si="118"/>
        <v>15.5385476929451</v>
      </c>
      <c r="U151" s="64">
        <f t="shared" si="119"/>
        <v>18</v>
      </c>
      <c r="V151" s="64">
        <f t="shared" si="120"/>
        <v>3</v>
      </c>
      <c r="W151" s="64">
        <f t="shared" ref="W151:W169" si="121">VLOOKUP($C$85,$D$3:$K$63,$A$69,0)*(B132-B131)</f>
        <v>0.999999999999999</v>
      </c>
      <c r="X151" s="64">
        <f>VLOOKUP($C$86,$D$3:$K$63,$A$69,0)*(B131-B130)</f>
        <v>5.7692307692307701</v>
      </c>
      <c r="Y151" s="64">
        <f>VLOOKUP($C$87,$D$3:$K$63,$A$69,0)*B130</f>
        <v>0</v>
      </c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54">
        <f t="shared" si="95"/>
        <v>379.598296702835</v>
      </c>
      <c r="BP151" s="53">
        <v>2021</v>
      </c>
      <c r="BQ151" s="61">
        <f t="shared" si="96"/>
        <v>0</v>
      </c>
      <c r="BR151" s="61">
        <f t="shared" si="96"/>
        <v>0</v>
      </c>
      <c r="BS151" s="61">
        <f t="shared" si="96"/>
        <v>0</v>
      </c>
      <c r="BT151" s="61">
        <f t="shared" si="96"/>
        <v>0</v>
      </c>
      <c r="BU151" s="61">
        <f t="shared" si="96"/>
        <v>0</v>
      </c>
      <c r="BV151" s="61">
        <f t="shared" si="96"/>
        <v>0</v>
      </c>
      <c r="BW151" s="61">
        <f t="shared" si="96"/>
        <v>0</v>
      </c>
      <c r="BX151" s="61">
        <f t="shared" si="96"/>
        <v>0</v>
      </c>
      <c r="BY151" s="61">
        <f t="shared" si="96"/>
        <v>9.6118565457906896E-2</v>
      </c>
      <c r="BZ151" s="61">
        <f t="shared" si="96"/>
        <v>3.7796886969144503E-2</v>
      </c>
      <c r="CA151" s="61">
        <f t="shared" si="96"/>
        <v>7.3100119694008994E-2</v>
      </c>
      <c r="CB151" s="61">
        <f t="shared" si="96"/>
        <v>7.2987565089639897E-2</v>
      </c>
      <c r="CC151" s="61">
        <f t="shared" si="96"/>
        <v>8.7014034172430296E-2</v>
      </c>
      <c r="CD151" s="61">
        <f t="shared" si="96"/>
        <v>0.213854580413018</v>
      </c>
      <c r="CE151" s="61">
        <f t="shared" si="96"/>
        <v>0.175536164866472</v>
      </c>
      <c r="CF151" s="61">
        <f t="shared" si="96"/>
        <v>0.129503640796029</v>
      </c>
      <c r="CG151" s="61">
        <f t="shared" si="112"/>
        <v>4.0934187081217002E-2</v>
      </c>
      <c r="CH151" s="61">
        <f t="shared" si="112"/>
        <v>4.7418547860585199E-2</v>
      </c>
      <c r="CI151" s="61">
        <f t="shared" si="112"/>
        <v>7.9030913100975302E-3</v>
      </c>
      <c r="CJ151" s="61">
        <f t="shared" si="112"/>
        <v>2.6343637700325098E-3</v>
      </c>
      <c r="CK151" s="61">
        <f t="shared" si="112"/>
        <v>1.5198252519418301E-2</v>
      </c>
      <c r="CL151" s="61">
        <f t="shared" si="112"/>
        <v>0</v>
      </c>
      <c r="CM151" s="61">
        <f t="shared" si="112"/>
        <v>0</v>
      </c>
      <c r="CN151" s="61">
        <f t="shared" si="112"/>
        <v>0</v>
      </c>
      <c r="CO151" s="61">
        <f t="shared" si="112"/>
        <v>0</v>
      </c>
      <c r="CP151" s="61">
        <f t="shared" si="112"/>
        <v>0</v>
      </c>
      <c r="CQ151" s="61">
        <f t="shared" si="112"/>
        <v>0</v>
      </c>
      <c r="CR151" s="61">
        <f t="shared" si="112"/>
        <v>0</v>
      </c>
      <c r="CS151" s="61">
        <f t="shared" si="112"/>
        <v>0</v>
      </c>
      <c r="CT151" s="61">
        <f t="shared" si="112"/>
        <v>0</v>
      </c>
      <c r="CU151" s="61">
        <f t="shared" si="112"/>
        <v>0</v>
      </c>
      <c r="CV151" s="61">
        <f t="shared" si="112"/>
        <v>0</v>
      </c>
      <c r="CW151" s="61">
        <f t="shared" si="116"/>
        <v>0</v>
      </c>
      <c r="CX151" s="61">
        <f t="shared" si="116"/>
        <v>0</v>
      </c>
      <c r="CY151" s="61">
        <f t="shared" si="116"/>
        <v>0</v>
      </c>
      <c r="CZ151" s="61">
        <f t="shared" si="116"/>
        <v>0</v>
      </c>
      <c r="DA151" s="61">
        <f t="shared" si="116"/>
        <v>0</v>
      </c>
      <c r="DB151" s="61">
        <f t="shared" si="116"/>
        <v>0</v>
      </c>
      <c r="DC151" s="61">
        <f t="shared" si="113"/>
        <v>0</v>
      </c>
      <c r="DD151" s="61">
        <f t="shared" si="113"/>
        <v>0</v>
      </c>
      <c r="DE151" s="61">
        <f t="shared" si="113"/>
        <v>0</v>
      </c>
      <c r="DF151" s="61">
        <f t="shared" si="113"/>
        <v>0</v>
      </c>
      <c r="DG151" s="61">
        <f t="shared" si="113"/>
        <v>0</v>
      </c>
      <c r="DH151" s="61">
        <f t="shared" si="113"/>
        <v>0</v>
      </c>
      <c r="DI151" s="61">
        <f t="shared" si="113"/>
        <v>0</v>
      </c>
      <c r="DJ151" s="61">
        <f t="shared" si="113"/>
        <v>0</v>
      </c>
      <c r="DK151" s="61">
        <f t="shared" si="113"/>
        <v>0</v>
      </c>
      <c r="DL151" s="61">
        <f t="shared" si="113"/>
        <v>0</v>
      </c>
      <c r="DM151" s="61">
        <f t="shared" si="113"/>
        <v>0</v>
      </c>
      <c r="DN151" s="61">
        <f t="shared" si="113"/>
        <v>0</v>
      </c>
      <c r="DO151" s="61">
        <f t="shared" si="113"/>
        <v>0</v>
      </c>
      <c r="DP151" s="61">
        <f t="shared" si="113"/>
        <v>0</v>
      </c>
      <c r="DQ151" s="61">
        <f t="shared" si="113"/>
        <v>0</v>
      </c>
      <c r="DR151" s="61">
        <f t="shared" si="113"/>
        <v>0</v>
      </c>
      <c r="DS151" s="61">
        <f t="shared" si="114"/>
        <v>0</v>
      </c>
      <c r="DT151" s="61">
        <f t="shared" si="93"/>
        <v>0</v>
      </c>
      <c r="DU151" s="61">
        <f t="shared" si="93"/>
        <v>0</v>
      </c>
      <c r="DV151" s="61">
        <f t="shared" si="93"/>
        <v>0</v>
      </c>
      <c r="DW151" s="61">
        <f t="shared" si="93"/>
        <v>0</v>
      </c>
      <c r="DX151" s="61">
        <f t="shared" si="93"/>
        <v>0</v>
      </c>
      <c r="DY151" s="61">
        <f t="shared" si="93"/>
        <v>0</v>
      </c>
      <c r="DZ151" s="61">
        <f t="shared" si="97"/>
        <v>1</v>
      </c>
    </row>
    <row r="152" spans="1:130">
      <c r="C152" s="53">
        <v>2022</v>
      </c>
      <c r="D152" s="64"/>
      <c r="E152" s="64"/>
      <c r="F152" s="64">
        <f t="shared" si="100"/>
        <v>0</v>
      </c>
      <c r="G152" s="64">
        <f t="shared" si="101"/>
        <v>0</v>
      </c>
      <c r="H152" s="64">
        <f t="shared" si="102"/>
        <v>0</v>
      </c>
      <c r="I152" s="64">
        <f t="shared" si="103"/>
        <v>0</v>
      </c>
      <c r="J152" s="64">
        <f t="shared" si="104"/>
        <v>0</v>
      </c>
      <c r="K152" s="64">
        <f t="shared" si="105"/>
        <v>0</v>
      </c>
      <c r="L152" s="64">
        <f t="shared" si="106"/>
        <v>1.05321033779013E-13</v>
      </c>
      <c r="M152" s="64">
        <f t="shared" si="107"/>
        <v>14.3476339141568</v>
      </c>
      <c r="N152" s="64">
        <f t="shared" si="108"/>
        <v>27.748680924619201</v>
      </c>
      <c r="O152" s="64">
        <f t="shared" si="109"/>
        <v>27.705955388514599</v>
      </c>
      <c r="P152" s="64">
        <f t="shared" si="110"/>
        <v>33.030379161096697</v>
      </c>
      <c r="Q152" s="64">
        <f t="shared" si="111"/>
        <v>81.178834466881</v>
      </c>
      <c r="R152" s="64">
        <f t="shared" si="115"/>
        <v>66.6332291930607</v>
      </c>
      <c r="S152" s="64">
        <f t="shared" si="117"/>
        <v>49.1593614629884</v>
      </c>
      <c r="T152" s="64">
        <f t="shared" si="118"/>
        <v>15.5385476929451</v>
      </c>
      <c r="U152" s="64">
        <f t="shared" si="119"/>
        <v>18</v>
      </c>
      <c r="V152" s="64">
        <f t="shared" si="120"/>
        <v>3</v>
      </c>
      <c r="W152" s="64">
        <f t="shared" si="121"/>
        <v>0.999999999999999</v>
      </c>
      <c r="X152" s="64">
        <f t="shared" ref="X152:X170" si="122">VLOOKUP($C$86,$D$3:$K$63,$A$69,0)*(B132-B131)</f>
        <v>5.7692307692307701</v>
      </c>
      <c r="Y152" s="64">
        <f>VLOOKUP($C$87,$D$3:$K$63,$A$69,0)*(B131-B130)</f>
        <v>6.2307692307692299</v>
      </c>
      <c r="Z152" s="64">
        <f>VLOOKUP($C$88,$D$3:$K$63,$A$69,0)*B130</f>
        <v>0</v>
      </c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54">
        <f t="shared" si="95"/>
        <v>349.34262220426302</v>
      </c>
      <c r="BP152" s="53">
        <v>2022</v>
      </c>
      <c r="BQ152" s="61">
        <f t="shared" si="96"/>
        <v>0</v>
      </c>
      <c r="BR152" s="61">
        <f t="shared" si="96"/>
        <v>0</v>
      </c>
      <c r="BS152" s="61">
        <f t="shared" si="96"/>
        <v>0</v>
      </c>
      <c r="BT152" s="61">
        <f t="shared" si="96"/>
        <v>0</v>
      </c>
      <c r="BU152" s="61">
        <f t="shared" si="96"/>
        <v>0</v>
      </c>
      <c r="BV152" s="61">
        <f t="shared" si="96"/>
        <v>0</v>
      </c>
      <c r="BW152" s="61">
        <f t="shared" si="96"/>
        <v>0</v>
      </c>
      <c r="BX152" s="61">
        <f t="shared" si="96"/>
        <v>0</v>
      </c>
      <c r="BY152" s="61">
        <f t="shared" si="96"/>
        <v>3.0148349237909798E-16</v>
      </c>
      <c r="BZ152" s="61">
        <f t="shared" si="96"/>
        <v>4.1070379055458302E-2</v>
      </c>
      <c r="CA152" s="61">
        <f t="shared" si="96"/>
        <v>7.9431134825553501E-2</v>
      </c>
      <c r="CB152" s="61">
        <f t="shared" si="96"/>
        <v>7.9308832153652198E-2</v>
      </c>
      <c r="CC152" s="61">
        <f t="shared" si="96"/>
        <v>9.45500979888554E-2</v>
      </c>
      <c r="CD152" s="61">
        <f t="shared" si="96"/>
        <v>0.23237598079118801</v>
      </c>
      <c r="CE152" s="61">
        <f t="shared" si="96"/>
        <v>0.19073890489692299</v>
      </c>
      <c r="CF152" s="61">
        <f t="shared" si="96"/>
        <v>0.14071962119252801</v>
      </c>
      <c r="CG152" s="61">
        <f t="shared" si="112"/>
        <v>4.44793927374246E-2</v>
      </c>
      <c r="CH152" s="61">
        <f t="shared" si="112"/>
        <v>5.1525347483867202E-2</v>
      </c>
      <c r="CI152" s="61">
        <f t="shared" si="112"/>
        <v>8.58755791397787E-3</v>
      </c>
      <c r="CJ152" s="61">
        <f t="shared" si="112"/>
        <v>2.86251930465929E-3</v>
      </c>
      <c r="CK152" s="61">
        <f t="shared" si="112"/>
        <v>1.6514534449957399E-2</v>
      </c>
      <c r="CL152" s="61">
        <f t="shared" si="112"/>
        <v>1.7835697205954001E-2</v>
      </c>
      <c r="CM152" s="61">
        <f t="shared" si="112"/>
        <v>0</v>
      </c>
      <c r="CN152" s="61">
        <f t="shared" si="112"/>
        <v>0</v>
      </c>
      <c r="CO152" s="61">
        <f t="shared" si="112"/>
        <v>0</v>
      </c>
      <c r="CP152" s="61">
        <f t="shared" si="112"/>
        <v>0</v>
      </c>
      <c r="CQ152" s="61">
        <f t="shared" si="112"/>
        <v>0</v>
      </c>
      <c r="CR152" s="61">
        <f t="shared" si="112"/>
        <v>0</v>
      </c>
      <c r="CS152" s="61">
        <f t="shared" si="112"/>
        <v>0</v>
      </c>
      <c r="CT152" s="61">
        <f t="shared" si="112"/>
        <v>0</v>
      </c>
      <c r="CU152" s="61">
        <f t="shared" si="112"/>
        <v>0</v>
      </c>
      <c r="CV152" s="61">
        <f t="shared" si="112"/>
        <v>0</v>
      </c>
      <c r="CW152" s="61">
        <f t="shared" si="116"/>
        <v>0</v>
      </c>
      <c r="CX152" s="61">
        <f t="shared" si="116"/>
        <v>0</v>
      </c>
      <c r="CY152" s="61">
        <f t="shared" si="116"/>
        <v>0</v>
      </c>
      <c r="CZ152" s="61">
        <f t="shared" si="116"/>
        <v>0</v>
      </c>
      <c r="DA152" s="61">
        <f t="shared" si="116"/>
        <v>0</v>
      </c>
      <c r="DB152" s="61">
        <f t="shared" si="116"/>
        <v>0</v>
      </c>
      <c r="DC152" s="61">
        <f t="shared" si="113"/>
        <v>0</v>
      </c>
      <c r="DD152" s="61">
        <f t="shared" si="113"/>
        <v>0</v>
      </c>
      <c r="DE152" s="61">
        <f t="shared" si="113"/>
        <v>0</v>
      </c>
      <c r="DF152" s="61">
        <f t="shared" si="113"/>
        <v>0</v>
      </c>
      <c r="DG152" s="61">
        <f t="shared" si="113"/>
        <v>0</v>
      </c>
      <c r="DH152" s="61">
        <f t="shared" si="113"/>
        <v>0</v>
      </c>
      <c r="DI152" s="61">
        <f t="shared" si="113"/>
        <v>0</v>
      </c>
      <c r="DJ152" s="61">
        <f t="shared" si="113"/>
        <v>0</v>
      </c>
      <c r="DK152" s="61">
        <f t="shared" si="113"/>
        <v>0</v>
      </c>
      <c r="DL152" s="61">
        <f t="shared" si="113"/>
        <v>0</v>
      </c>
      <c r="DM152" s="61">
        <f t="shared" si="113"/>
        <v>0</v>
      </c>
      <c r="DN152" s="61">
        <f t="shared" si="113"/>
        <v>0</v>
      </c>
      <c r="DO152" s="61">
        <f t="shared" si="113"/>
        <v>0</v>
      </c>
      <c r="DP152" s="61">
        <f t="shared" si="113"/>
        <v>0</v>
      </c>
      <c r="DQ152" s="61">
        <f t="shared" si="113"/>
        <v>0</v>
      </c>
      <c r="DR152" s="61">
        <f t="shared" si="113"/>
        <v>0</v>
      </c>
      <c r="DS152" s="61">
        <f t="shared" si="114"/>
        <v>0</v>
      </c>
      <c r="DT152" s="61">
        <f t="shared" si="93"/>
        <v>0</v>
      </c>
      <c r="DU152" s="61">
        <f t="shared" si="93"/>
        <v>0</v>
      </c>
      <c r="DV152" s="61">
        <f t="shared" si="93"/>
        <v>0</v>
      </c>
      <c r="DW152" s="61">
        <f t="shared" si="93"/>
        <v>0</v>
      </c>
      <c r="DX152" s="61">
        <f t="shared" si="93"/>
        <v>0</v>
      </c>
      <c r="DY152" s="61">
        <f t="shared" si="93"/>
        <v>0</v>
      </c>
      <c r="DZ152" s="61">
        <f t="shared" si="97"/>
        <v>1</v>
      </c>
    </row>
    <row r="153" spans="1:130">
      <c r="C153" s="53">
        <v>2023</v>
      </c>
      <c r="D153" s="64"/>
      <c r="E153" s="64"/>
      <c r="F153" s="64"/>
      <c r="G153" s="64">
        <f t="shared" si="101"/>
        <v>0</v>
      </c>
      <c r="H153" s="64">
        <f t="shared" si="102"/>
        <v>0</v>
      </c>
      <c r="I153" s="64">
        <f t="shared" si="103"/>
        <v>0</v>
      </c>
      <c r="J153" s="64">
        <f t="shared" si="104"/>
        <v>0</v>
      </c>
      <c r="K153" s="64">
        <f t="shared" si="105"/>
        <v>0</v>
      </c>
      <c r="L153" s="64">
        <f t="shared" si="106"/>
        <v>0</v>
      </c>
      <c r="M153" s="64">
        <f t="shared" si="107"/>
        <v>4.1415591153013097E-14</v>
      </c>
      <c r="N153" s="64">
        <f t="shared" si="108"/>
        <v>27.748680924619201</v>
      </c>
      <c r="O153" s="64">
        <f t="shared" si="109"/>
        <v>27.705955388514599</v>
      </c>
      <c r="P153" s="64">
        <f t="shared" si="110"/>
        <v>33.030379161096697</v>
      </c>
      <c r="Q153" s="64">
        <f t="shared" si="111"/>
        <v>81.1788344668809</v>
      </c>
      <c r="R153" s="64">
        <f t="shared" si="115"/>
        <v>66.6332291930607</v>
      </c>
      <c r="S153" s="64">
        <f t="shared" si="117"/>
        <v>49.1593614629884</v>
      </c>
      <c r="T153" s="64">
        <f t="shared" si="118"/>
        <v>15.5385476929451</v>
      </c>
      <c r="U153" s="64">
        <f t="shared" si="119"/>
        <v>18</v>
      </c>
      <c r="V153" s="64">
        <f t="shared" si="120"/>
        <v>3</v>
      </c>
      <c r="W153" s="64">
        <f t="shared" si="121"/>
        <v>0.999999999999999</v>
      </c>
      <c r="X153" s="64">
        <f t="shared" si="122"/>
        <v>5.7692307692307701</v>
      </c>
      <c r="Y153" s="64">
        <f t="shared" ref="Y153:Y171" si="123">VLOOKUP($C$87,$D$3:$K$63,$A$69,0)*(B132-B131)</f>
        <v>6.2307692307692299</v>
      </c>
      <c r="Z153" s="64">
        <f>VLOOKUP($C$88,$D$3:$K$63,$A$69,0)*(B131-B130)</f>
        <v>6.2307692307692299</v>
      </c>
      <c r="AA153" s="64">
        <f>VLOOKUP($C$89,$D$3:$K$63,$A$69,0)*B130</f>
        <v>0</v>
      </c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54">
        <f t="shared" si="95"/>
        <v>341.22575752087499</v>
      </c>
      <c r="BP153" s="53">
        <v>2023</v>
      </c>
      <c r="BQ153" s="61">
        <f t="shared" si="96"/>
        <v>0</v>
      </c>
      <c r="BR153" s="61">
        <f t="shared" si="96"/>
        <v>0</v>
      </c>
      <c r="BS153" s="61">
        <f t="shared" si="96"/>
        <v>0</v>
      </c>
      <c r="BT153" s="61">
        <f t="shared" si="96"/>
        <v>0</v>
      </c>
      <c r="BU153" s="61">
        <f t="shared" si="96"/>
        <v>0</v>
      </c>
      <c r="BV153" s="61">
        <f t="shared" si="96"/>
        <v>0</v>
      </c>
      <c r="BW153" s="61">
        <f t="shared" si="96"/>
        <v>0</v>
      </c>
      <c r="BX153" s="61">
        <f t="shared" si="96"/>
        <v>0</v>
      </c>
      <c r="BY153" s="61">
        <f t="shared" si="96"/>
        <v>0</v>
      </c>
      <c r="BZ153" s="61">
        <f t="shared" si="96"/>
        <v>1.21372992044657E-16</v>
      </c>
      <c r="CA153" s="61">
        <f t="shared" si="96"/>
        <v>8.1320592930097399E-2</v>
      </c>
      <c r="CB153" s="61">
        <f t="shared" si="96"/>
        <v>8.1195380998808894E-2</v>
      </c>
      <c r="CC153" s="61">
        <f t="shared" si="96"/>
        <v>9.6799196523363398E-2</v>
      </c>
      <c r="CD153" s="61">
        <f t="shared" si="96"/>
        <v>0.237903595135003</v>
      </c>
      <c r="CE153" s="61">
        <f t="shared" si="96"/>
        <v>0.19527608254773801</v>
      </c>
      <c r="CF153" s="61">
        <f t="shared" si="96"/>
        <v>0.14406697143893399</v>
      </c>
      <c r="CG153" s="61">
        <f t="shared" si="112"/>
        <v>4.5537440683957001E-2</v>
      </c>
      <c r="CH153" s="61">
        <f t="shared" si="112"/>
        <v>5.2751000190537502E-2</v>
      </c>
      <c r="CI153" s="61">
        <f t="shared" si="112"/>
        <v>8.7918333650895894E-3</v>
      </c>
      <c r="CJ153" s="61">
        <f t="shared" si="112"/>
        <v>2.9306111216965301E-3</v>
      </c>
      <c r="CK153" s="61">
        <f t="shared" si="112"/>
        <v>1.6907371855941499E-2</v>
      </c>
      <c r="CL153" s="61">
        <f t="shared" si="112"/>
        <v>1.8259961604416799E-2</v>
      </c>
      <c r="CM153" s="61">
        <f t="shared" si="112"/>
        <v>1.8259961604416799E-2</v>
      </c>
      <c r="CN153" s="61">
        <f t="shared" si="112"/>
        <v>0</v>
      </c>
      <c r="CO153" s="61">
        <f t="shared" si="112"/>
        <v>0</v>
      </c>
      <c r="CP153" s="61">
        <f t="shared" si="112"/>
        <v>0</v>
      </c>
      <c r="CQ153" s="61">
        <f t="shared" si="112"/>
        <v>0</v>
      </c>
      <c r="CR153" s="61">
        <f t="shared" si="112"/>
        <v>0</v>
      </c>
      <c r="CS153" s="61">
        <f t="shared" si="112"/>
        <v>0</v>
      </c>
      <c r="CT153" s="61">
        <f t="shared" si="112"/>
        <v>0</v>
      </c>
      <c r="CU153" s="61">
        <f t="shared" si="112"/>
        <v>0</v>
      </c>
      <c r="CV153" s="61">
        <f t="shared" si="112"/>
        <v>0</v>
      </c>
      <c r="CW153" s="61">
        <f t="shared" si="116"/>
        <v>0</v>
      </c>
      <c r="CX153" s="61">
        <f t="shared" si="116"/>
        <v>0</v>
      </c>
      <c r="CY153" s="61">
        <f t="shared" si="116"/>
        <v>0</v>
      </c>
      <c r="CZ153" s="61">
        <f t="shared" si="116"/>
        <v>0</v>
      </c>
      <c r="DA153" s="61">
        <f t="shared" si="116"/>
        <v>0</v>
      </c>
      <c r="DB153" s="61">
        <f t="shared" si="116"/>
        <v>0</v>
      </c>
      <c r="DC153" s="61">
        <f t="shared" si="113"/>
        <v>0</v>
      </c>
      <c r="DD153" s="61">
        <f t="shared" si="113"/>
        <v>0</v>
      </c>
      <c r="DE153" s="61">
        <f t="shared" si="113"/>
        <v>0</v>
      </c>
      <c r="DF153" s="61">
        <f t="shared" si="113"/>
        <v>0</v>
      </c>
      <c r="DG153" s="61">
        <f t="shared" si="113"/>
        <v>0</v>
      </c>
      <c r="DH153" s="61">
        <f t="shared" si="113"/>
        <v>0</v>
      </c>
      <c r="DI153" s="61">
        <f t="shared" si="113"/>
        <v>0</v>
      </c>
      <c r="DJ153" s="61">
        <f t="shared" si="113"/>
        <v>0</v>
      </c>
      <c r="DK153" s="61">
        <f t="shared" si="113"/>
        <v>0</v>
      </c>
      <c r="DL153" s="61">
        <f t="shared" si="113"/>
        <v>0</v>
      </c>
      <c r="DM153" s="61">
        <f t="shared" si="113"/>
        <v>0</v>
      </c>
      <c r="DN153" s="61">
        <f t="shared" si="113"/>
        <v>0</v>
      </c>
      <c r="DO153" s="61">
        <f t="shared" si="113"/>
        <v>0</v>
      </c>
      <c r="DP153" s="61">
        <f t="shared" si="113"/>
        <v>0</v>
      </c>
      <c r="DQ153" s="61">
        <f t="shared" si="113"/>
        <v>0</v>
      </c>
      <c r="DR153" s="61">
        <f t="shared" si="113"/>
        <v>0</v>
      </c>
      <c r="DS153" s="61">
        <f t="shared" si="114"/>
        <v>0</v>
      </c>
      <c r="DT153" s="61">
        <f t="shared" si="93"/>
        <v>0</v>
      </c>
      <c r="DU153" s="61">
        <f t="shared" si="93"/>
        <v>0</v>
      </c>
      <c r="DV153" s="61">
        <f t="shared" si="93"/>
        <v>0</v>
      </c>
      <c r="DW153" s="61">
        <f t="shared" si="93"/>
        <v>0</v>
      </c>
      <c r="DX153" s="61">
        <f t="shared" si="93"/>
        <v>0</v>
      </c>
      <c r="DY153" s="61">
        <f t="shared" si="93"/>
        <v>0</v>
      </c>
      <c r="DZ153" s="61">
        <f t="shared" si="97"/>
        <v>1</v>
      </c>
    </row>
    <row r="154" spans="1:130">
      <c r="C154" s="53">
        <v>2024</v>
      </c>
      <c r="D154" s="64"/>
      <c r="E154" s="64"/>
      <c r="F154" s="64"/>
      <c r="G154" s="64"/>
      <c r="H154" s="64">
        <f t="shared" si="102"/>
        <v>0</v>
      </c>
      <c r="I154" s="64">
        <f t="shared" si="103"/>
        <v>0</v>
      </c>
      <c r="J154" s="64">
        <f t="shared" si="104"/>
        <v>0</v>
      </c>
      <c r="K154" s="64">
        <f t="shared" si="105"/>
        <v>0</v>
      </c>
      <c r="L154" s="64">
        <f t="shared" si="106"/>
        <v>0</v>
      </c>
      <c r="M154" s="64">
        <f t="shared" si="107"/>
        <v>0</v>
      </c>
      <c r="N154" s="64">
        <f t="shared" si="108"/>
        <v>8.0098783610271599E-14</v>
      </c>
      <c r="O154" s="64">
        <f t="shared" si="109"/>
        <v>27.705955388514599</v>
      </c>
      <c r="P154" s="64">
        <f t="shared" si="110"/>
        <v>33.030379161096803</v>
      </c>
      <c r="Q154" s="64">
        <f t="shared" si="111"/>
        <v>81.1788344668809</v>
      </c>
      <c r="R154" s="64">
        <f t="shared" si="115"/>
        <v>66.6332291930606</v>
      </c>
      <c r="S154" s="64">
        <f t="shared" si="117"/>
        <v>49.1593614629884</v>
      </c>
      <c r="T154" s="64">
        <f t="shared" si="118"/>
        <v>15.538547692945199</v>
      </c>
      <c r="U154" s="64">
        <f t="shared" si="119"/>
        <v>18</v>
      </c>
      <c r="V154" s="64">
        <f t="shared" si="120"/>
        <v>3</v>
      </c>
      <c r="W154" s="64">
        <f t="shared" si="121"/>
        <v>0.999999999999999</v>
      </c>
      <c r="X154" s="64">
        <f t="shared" si="122"/>
        <v>5.7692307692307701</v>
      </c>
      <c r="Y154" s="64">
        <f t="shared" si="123"/>
        <v>6.2307692307692299</v>
      </c>
      <c r="Z154" s="64">
        <f t="shared" ref="Z154:Z172" si="124">VLOOKUP($C$88,$D$3:$K$63,$A$69,0)*(B132-B131)</f>
        <v>6.2307692307692299</v>
      </c>
      <c r="AA154" s="64">
        <f>VLOOKUP($C$89,$D$3:$K$63,$A$69,0)*(B131-B130)</f>
        <v>6.4615384615384599</v>
      </c>
      <c r="AB154" s="64">
        <f>VLOOKUP($C$90,$D$3:$K$63,$A$69,0)*B130</f>
        <v>0</v>
      </c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54">
        <f t="shared" si="95"/>
        <v>319.93861505779398</v>
      </c>
      <c r="BP154" s="53">
        <v>2024</v>
      </c>
      <c r="BQ154" s="61">
        <f t="shared" si="96"/>
        <v>0</v>
      </c>
      <c r="BR154" s="61">
        <f t="shared" si="96"/>
        <v>0</v>
      </c>
      <c r="BS154" s="61">
        <f t="shared" si="96"/>
        <v>0</v>
      </c>
      <c r="BT154" s="61">
        <f t="shared" si="96"/>
        <v>0</v>
      </c>
      <c r="BU154" s="61">
        <f t="shared" si="96"/>
        <v>0</v>
      </c>
      <c r="BV154" s="61">
        <f t="shared" si="96"/>
        <v>0</v>
      </c>
      <c r="BW154" s="61">
        <f t="shared" si="96"/>
        <v>0</v>
      </c>
      <c r="BX154" s="61">
        <f t="shared" si="96"/>
        <v>0</v>
      </c>
      <c r="BY154" s="61">
        <f t="shared" si="96"/>
        <v>0</v>
      </c>
      <c r="BZ154" s="61">
        <f t="shared" si="96"/>
        <v>0</v>
      </c>
      <c r="CA154" s="61">
        <f t="shared" si="96"/>
        <v>2.5035672419786699E-16</v>
      </c>
      <c r="CB154" s="61">
        <f t="shared" si="96"/>
        <v>8.6597722452195297E-2</v>
      </c>
      <c r="CC154" s="61">
        <f t="shared" si="96"/>
        <v>0.10323973914536699</v>
      </c>
      <c r="CD154" s="61">
        <f t="shared" si="96"/>
        <v>0.25373253069879198</v>
      </c>
      <c r="CE154" s="61">
        <f t="shared" si="96"/>
        <v>0.208268793002757</v>
      </c>
      <c r="CF154" s="61">
        <f t="shared" si="96"/>
        <v>0.15365247941111501</v>
      </c>
      <c r="CG154" s="61">
        <f t="shared" si="112"/>
        <v>4.85672781015766E-2</v>
      </c>
      <c r="CH154" s="61">
        <f t="shared" si="112"/>
        <v>5.62607923921545E-2</v>
      </c>
      <c r="CI154" s="61">
        <f t="shared" si="112"/>
        <v>9.3767987320257408E-3</v>
      </c>
      <c r="CJ154" s="61">
        <f t="shared" si="112"/>
        <v>3.1255995773419101E-3</v>
      </c>
      <c r="CK154" s="61">
        <f t="shared" si="112"/>
        <v>1.8032305253895702E-2</v>
      </c>
      <c r="CL154" s="61">
        <f t="shared" si="112"/>
        <v>1.94748896742073E-2</v>
      </c>
      <c r="CM154" s="61">
        <f t="shared" si="112"/>
        <v>1.94748896742073E-2</v>
      </c>
      <c r="CN154" s="61">
        <f t="shared" si="112"/>
        <v>2.0196181884363101E-2</v>
      </c>
      <c r="CO154" s="61">
        <f t="shared" si="112"/>
        <v>0</v>
      </c>
      <c r="CP154" s="61">
        <f t="shared" si="112"/>
        <v>0</v>
      </c>
      <c r="CQ154" s="61">
        <f t="shared" si="112"/>
        <v>0</v>
      </c>
      <c r="CR154" s="61">
        <f t="shared" si="112"/>
        <v>0</v>
      </c>
      <c r="CS154" s="61">
        <f t="shared" si="112"/>
        <v>0</v>
      </c>
      <c r="CT154" s="61">
        <f t="shared" si="112"/>
        <v>0</v>
      </c>
      <c r="CU154" s="61">
        <f t="shared" si="112"/>
        <v>0</v>
      </c>
      <c r="CV154" s="61">
        <f t="shared" si="112"/>
        <v>0</v>
      </c>
      <c r="CW154" s="61">
        <f t="shared" si="116"/>
        <v>0</v>
      </c>
      <c r="CX154" s="61">
        <f t="shared" si="116"/>
        <v>0</v>
      </c>
      <c r="CY154" s="61">
        <f t="shared" si="116"/>
        <v>0</v>
      </c>
      <c r="CZ154" s="61">
        <f t="shared" si="116"/>
        <v>0</v>
      </c>
      <c r="DA154" s="61">
        <f t="shared" si="116"/>
        <v>0</v>
      </c>
      <c r="DB154" s="61">
        <f t="shared" si="116"/>
        <v>0</v>
      </c>
      <c r="DC154" s="61">
        <f t="shared" si="113"/>
        <v>0</v>
      </c>
      <c r="DD154" s="61">
        <f t="shared" si="113"/>
        <v>0</v>
      </c>
      <c r="DE154" s="61">
        <f t="shared" si="113"/>
        <v>0</v>
      </c>
      <c r="DF154" s="61">
        <f t="shared" si="113"/>
        <v>0</v>
      </c>
      <c r="DG154" s="61">
        <f t="shared" si="113"/>
        <v>0</v>
      </c>
      <c r="DH154" s="61">
        <f t="shared" si="113"/>
        <v>0</v>
      </c>
      <c r="DI154" s="61">
        <f t="shared" si="113"/>
        <v>0</v>
      </c>
      <c r="DJ154" s="61">
        <f t="shared" si="113"/>
        <v>0</v>
      </c>
      <c r="DK154" s="61">
        <f t="shared" si="113"/>
        <v>0</v>
      </c>
      <c r="DL154" s="61">
        <f t="shared" si="113"/>
        <v>0</v>
      </c>
      <c r="DM154" s="61">
        <f t="shared" si="113"/>
        <v>0</v>
      </c>
      <c r="DN154" s="61">
        <f t="shared" si="113"/>
        <v>0</v>
      </c>
      <c r="DO154" s="61">
        <f t="shared" si="113"/>
        <v>0</v>
      </c>
      <c r="DP154" s="61">
        <f t="shared" si="113"/>
        <v>0</v>
      </c>
      <c r="DQ154" s="61">
        <f t="shared" si="113"/>
        <v>0</v>
      </c>
      <c r="DR154" s="61">
        <f t="shared" si="113"/>
        <v>0</v>
      </c>
      <c r="DS154" s="61">
        <f t="shared" si="114"/>
        <v>0</v>
      </c>
      <c r="DT154" s="61">
        <f t="shared" si="93"/>
        <v>0</v>
      </c>
      <c r="DU154" s="61">
        <f t="shared" si="93"/>
        <v>0</v>
      </c>
      <c r="DV154" s="61">
        <f t="shared" si="93"/>
        <v>0</v>
      </c>
      <c r="DW154" s="61">
        <f t="shared" si="93"/>
        <v>0</v>
      </c>
      <c r="DX154" s="61">
        <f t="shared" si="93"/>
        <v>0</v>
      </c>
      <c r="DY154" s="61">
        <f t="shared" si="93"/>
        <v>0</v>
      </c>
      <c r="DZ154" s="61">
        <f t="shared" si="97"/>
        <v>1</v>
      </c>
    </row>
    <row r="155" spans="1:130">
      <c r="C155" s="53">
        <v>2025</v>
      </c>
      <c r="D155" s="64"/>
      <c r="E155" s="64"/>
      <c r="F155" s="64"/>
      <c r="G155" s="64"/>
      <c r="H155" s="64"/>
      <c r="I155" s="64">
        <f t="shared" si="103"/>
        <v>0</v>
      </c>
      <c r="J155" s="64">
        <f t="shared" si="104"/>
        <v>0</v>
      </c>
      <c r="K155" s="64">
        <f t="shared" si="105"/>
        <v>0</v>
      </c>
      <c r="L155" s="64">
        <f t="shared" si="106"/>
        <v>0</v>
      </c>
      <c r="M155" s="64">
        <f t="shared" si="107"/>
        <v>0</v>
      </c>
      <c r="N155" s="64">
        <f t="shared" si="108"/>
        <v>0</v>
      </c>
      <c r="O155" s="64">
        <f t="shared" si="109"/>
        <v>7.9975452938072496E-14</v>
      </c>
      <c r="P155" s="64">
        <f t="shared" si="110"/>
        <v>33.030379161096803</v>
      </c>
      <c r="Q155" s="64">
        <f t="shared" si="111"/>
        <v>81.178834466881</v>
      </c>
      <c r="R155" s="64">
        <f t="shared" si="115"/>
        <v>66.6332291930606</v>
      </c>
      <c r="S155" s="64">
        <f t="shared" si="117"/>
        <v>49.1593614629884</v>
      </c>
      <c r="T155" s="64">
        <f t="shared" si="118"/>
        <v>15.538547692945199</v>
      </c>
      <c r="U155" s="64">
        <f t="shared" si="119"/>
        <v>18</v>
      </c>
      <c r="V155" s="64">
        <f t="shared" si="120"/>
        <v>3</v>
      </c>
      <c r="W155" s="64">
        <f t="shared" si="121"/>
        <v>0.999999999999999</v>
      </c>
      <c r="X155" s="64">
        <f t="shared" si="122"/>
        <v>5.7692307692307701</v>
      </c>
      <c r="Y155" s="64">
        <f t="shared" si="123"/>
        <v>6.2307692307692299</v>
      </c>
      <c r="Z155" s="64">
        <f t="shared" si="124"/>
        <v>6.2307692307692299</v>
      </c>
      <c r="AA155" s="64">
        <f t="shared" ref="AA155:AA173" si="125">VLOOKUP($C$89,$D$3:$K$63,$A$69,0)*(B132-B131)</f>
        <v>6.4615384615384599</v>
      </c>
      <c r="AB155" s="64">
        <f>VLOOKUP($C$90,$D$3:$K$63,$A$69,0)*(B131-B130)</f>
        <v>5.7692307692307701</v>
      </c>
      <c r="AC155" s="64">
        <f>VLOOKUP($C$91,$D$3:$K$63,$A$69,0)*B130</f>
        <v>0</v>
      </c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54">
        <f t="shared" si="95"/>
        <v>298.001890438511</v>
      </c>
      <c r="BP155" s="53">
        <v>2025</v>
      </c>
      <c r="BQ155" s="61">
        <f t="shared" si="96"/>
        <v>0</v>
      </c>
      <c r="BR155" s="61">
        <f t="shared" si="96"/>
        <v>0</v>
      </c>
      <c r="BS155" s="61">
        <f t="shared" si="96"/>
        <v>0</v>
      </c>
      <c r="BT155" s="61">
        <f t="shared" si="96"/>
        <v>0</v>
      </c>
      <c r="BU155" s="61">
        <f t="shared" si="96"/>
        <v>0</v>
      </c>
      <c r="BV155" s="61">
        <f t="shared" si="96"/>
        <v>0</v>
      </c>
      <c r="BW155" s="61">
        <f t="shared" si="96"/>
        <v>0</v>
      </c>
      <c r="BX155" s="61">
        <f t="shared" si="96"/>
        <v>0</v>
      </c>
      <c r="BY155" s="61">
        <f t="shared" si="96"/>
        <v>0</v>
      </c>
      <c r="BZ155" s="61">
        <f t="shared" si="96"/>
        <v>0</v>
      </c>
      <c r="CA155" s="61">
        <f t="shared" si="96"/>
        <v>0</v>
      </c>
      <c r="CB155" s="61">
        <f t="shared" si="96"/>
        <v>2.6837230066020202E-16</v>
      </c>
      <c r="CC155" s="61">
        <f t="shared" si="96"/>
        <v>0.110839495388746</v>
      </c>
      <c r="CD155" s="61">
        <f t="shared" si="96"/>
        <v>0.27241046809275699</v>
      </c>
      <c r="CE155" s="61">
        <f t="shared" si="96"/>
        <v>0.22360002178177399</v>
      </c>
      <c r="CF155" s="61">
        <f t="shared" si="96"/>
        <v>0.16496325372517001</v>
      </c>
      <c r="CG155" s="61">
        <f t="shared" si="112"/>
        <v>5.21424467142814E-2</v>
      </c>
      <c r="CH155" s="61">
        <f t="shared" si="112"/>
        <v>6.04023013864542E-2</v>
      </c>
      <c r="CI155" s="61">
        <f t="shared" si="112"/>
        <v>1.00670502310757E-2</v>
      </c>
      <c r="CJ155" s="61">
        <f t="shared" si="112"/>
        <v>3.35568341035856E-3</v>
      </c>
      <c r="CK155" s="61">
        <f t="shared" si="112"/>
        <v>1.93597119828379E-2</v>
      </c>
      <c r="CL155" s="61">
        <f t="shared" si="112"/>
        <v>2.0908488941464898E-2</v>
      </c>
      <c r="CM155" s="61">
        <f t="shared" si="112"/>
        <v>2.0908488941464898E-2</v>
      </c>
      <c r="CN155" s="61">
        <f t="shared" si="112"/>
        <v>2.1682877420778401E-2</v>
      </c>
      <c r="CO155" s="61">
        <f t="shared" si="112"/>
        <v>1.93597119828379E-2</v>
      </c>
      <c r="CP155" s="61">
        <f t="shared" si="112"/>
        <v>0</v>
      </c>
      <c r="CQ155" s="61">
        <f t="shared" si="112"/>
        <v>0</v>
      </c>
      <c r="CR155" s="61">
        <f t="shared" si="112"/>
        <v>0</v>
      </c>
      <c r="CS155" s="61">
        <f t="shared" si="112"/>
        <v>0</v>
      </c>
      <c r="CT155" s="61">
        <f t="shared" si="112"/>
        <v>0</v>
      </c>
      <c r="CU155" s="61">
        <f t="shared" si="112"/>
        <v>0</v>
      </c>
      <c r="CV155" s="61">
        <f t="shared" si="112"/>
        <v>0</v>
      </c>
      <c r="CW155" s="61">
        <f t="shared" si="116"/>
        <v>0</v>
      </c>
      <c r="CX155" s="61">
        <f t="shared" si="116"/>
        <v>0</v>
      </c>
      <c r="CY155" s="61">
        <f t="shared" si="116"/>
        <v>0</v>
      </c>
      <c r="CZ155" s="61">
        <f t="shared" si="116"/>
        <v>0</v>
      </c>
      <c r="DA155" s="61">
        <f t="shared" si="116"/>
        <v>0</v>
      </c>
      <c r="DB155" s="61">
        <f t="shared" si="116"/>
        <v>0</v>
      </c>
      <c r="DC155" s="61">
        <f t="shared" si="113"/>
        <v>0</v>
      </c>
      <c r="DD155" s="61">
        <f t="shared" si="113"/>
        <v>0</v>
      </c>
      <c r="DE155" s="61">
        <f t="shared" si="113"/>
        <v>0</v>
      </c>
      <c r="DF155" s="61">
        <f t="shared" si="113"/>
        <v>0</v>
      </c>
      <c r="DG155" s="61">
        <f t="shared" si="113"/>
        <v>0</v>
      </c>
      <c r="DH155" s="61">
        <f t="shared" si="113"/>
        <v>0</v>
      </c>
      <c r="DI155" s="61">
        <f t="shared" si="113"/>
        <v>0</v>
      </c>
      <c r="DJ155" s="61">
        <f t="shared" si="113"/>
        <v>0</v>
      </c>
      <c r="DK155" s="61">
        <f t="shared" si="113"/>
        <v>0</v>
      </c>
      <c r="DL155" s="61">
        <f t="shared" si="113"/>
        <v>0</v>
      </c>
      <c r="DM155" s="61">
        <f t="shared" si="113"/>
        <v>0</v>
      </c>
      <c r="DN155" s="61">
        <f t="shared" si="113"/>
        <v>0</v>
      </c>
      <c r="DO155" s="61">
        <f t="shared" si="113"/>
        <v>0</v>
      </c>
      <c r="DP155" s="61">
        <f t="shared" si="113"/>
        <v>0</v>
      </c>
      <c r="DQ155" s="61">
        <f t="shared" si="113"/>
        <v>0</v>
      </c>
      <c r="DR155" s="61">
        <f t="shared" si="113"/>
        <v>0</v>
      </c>
      <c r="DS155" s="61">
        <f t="shared" si="114"/>
        <v>0</v>
      </c>
      <c r="DT155" s="61">
        <f t="shared" si="93"/>
        <v>0</v>
      </c>
      <c r="DU155" s="61">
        <f t="shared" si="93"/>
        <v>0</v>
      </c>
      <c r="DV155" s="61">
        <f t="shared" si="93"/>
        <v>0</v>
      </c>
      <c r="DW155" s="61">
        <f t="shared" si="93"/>
        <v>0</v>
      </c>
      <c r="DX155" s="61">
        <f t="shared" si="93"/>
        <v>0</v>
      </c>
      <c r="DY155" s="61">
        <f t="shared" si="93"/>
        <v>0</v>
      </c>
      <c r="DZ155" s="61">
        <f t="shared" si="97"/>
        <v>1</v>
      </c>
    </row>
    <row r="156" spans="1:130">
      <c r="C156" s="53">
        <v>2026</v>
      </c>
      <c r="D156" s="64"/>
      <c r="E156" s="64"/>
      <c r="F156" s="64"/>
      <c r="G156" s="64"/>
      <c r="H156" s="64"/>
      <c r="I156" s="64"/>
      <c r="J156" s="64">
        <f t="shared" si="104"/>
        <v>0</v>
      </c>
      <c r="K156" s="64">
        <f t="shared" si="105"/>
        <v>0</v>
      </c>
      <c r="L156" s="64">
        <f t="shared" si="106"/>
        <v>0</v>
      </c>
      <c r="M156" s="64">
        <f t="shared" si="107"/>
        <v>0</v>
      </c>
      <c r="N156" s="64">
        <f t="shared" si="108"/>
        <v>0</v>
      </c>
      <c r="O156" s="64">
        <f t="shared" si="109"/>
        <v>0</v>
      </c>
      <c r="P156" s="64">
        <f t="shared" si="110"/>
        <v>9.5344827387546306E-14</v>
      </c>
      <c r="Q156" s="64">
        <f t="shared" si="111"/>
        <v>81.178834466881</v>
      </c>
      <c r="R156" s="64">
        <f t="shared" si="115"/>
        <v>66.6332291930607</v>
      </c>
      <c r="S156" s="64">
        <f t="shared" si="117"/>
        <v>49.1593614629884</v>
      </c>
      <c r="T156" s="64">
        <f t="shared" si="118"/>
        <v>15.5385476929451</v>
      </c>
      <c r="U156" s="64">
        <f t="shared" si="119"/>
        <v>18</v>
      </c>
      <c r="V156" s="64">
        <f t="shared" si="120"/>
        <v>3</v>
      </c>
      <c r="W156" s="64">
        <f t="shared" si="121"/>
        <v>0.999999999999999</v>
      </c>
      <c r="X156" s="64">
        <f t="shared" si="122"/>
        <v>5.7692307692307701</v>
      </c>
      <c r="Y156" s="64">
        <f t="shared" si="123"/>
        <v>6.2307692307692299</v>
      </c>
      <c r="Z156" s="64">
        <f t="shared" si="124"/>
        <v>6.2307692307692299</v>
      </c>
      <c r="AA156" s="64">
        <f t="shared" si="125"/>
        <v>6.4615384615384599</v>
      </c>
      <c r="AB156" s="64">
        <f t="shared" ref="AB156:AB174" si="126">VLOOKUP($C$90,$D$3:$K$63,$A$69,0)*(B132-B131)</f>
        <v>5.7692307692307701</v>
      </c>
      <c r="AC156" s="64">
        <f>VLOOKUP($C$91,$D$3:$K$63,$A$69,0)*(B131-B130)</f>
        <v>6.9230769230769198</v>
      </c>
      <c r="AD156" s="64">
        <f>VLOOKUP($C$92,$D$3:$K$63,$A$69,0)*B130</f>
        <v>0</v>
      </c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54">
        <f t="shared" si="95"/>
        <v>271.894588200491</v>
      </c>
      <c r="BP156" s="53">
        <v>2026</v>
      </c>
      <c r="BQ156" s="61">
        <f t="shared" si="96"/>
        <v>0</v>
      </c>
      <c r="BR156" s="61">
        <f t="shared" si="96"/>
        <v>0</v>
      </c>
      <c r="BS156" s="61">
        <f t="shared" si="96"/>
        <v>0</v>
      </c>
      <c r="BT156" s="61">
        <f t="shared" si="96"/>
        <v>0</v>
      </c>
      <c r="BU156" s="61">
        <f t="shared" si="96"/>
        <v>0</v>
      </c>
      <c r="BV156" s="61">
        <f t="shared" si="96"/>
        <v>0</v>
      </c>
      <c r="BW156" s="61">
        <f t="shared" si="96"/>
        <v>0</v>
      </c>
      <c r="BX156" s="61">
        <f t="shared" si="96"/>
        <v>0</v>
      </c>
      <c r="BY156" s="61">
        <f t="shared" si="96"/>
        <v>0</v>
      </c>
      <c r="BZ156" s="61">
        <f t="shared" si="96"/>
        <v>0</v>
      </c>
      <c r="CA156" s="61">
        <f t="shared" si="96"/>
        <v>0</v>
      </c>
      <c r="CB156" s="61">
        <f t="shared" si="96"/>
        <v>0</v>
      </c>
      <c r="CC156" s="61">
        <f t="shared" si="96"/>
        <v>3.5066835282959199E-16</v>
      </c>
      <c r="CD156" s="61">
        <f t="shared" si="96"/>
        <v>0.298567305087445</v>
      </c>
      <c r="CE156" s="61">
        <f t="shared" si="96"/>
        <v>0.245070082615717</v>
      </c>
      <c r="CF156" s="61">
        <f t="shared" si="96"/>
        <v>0.18080301556697101</v>
      </c>
      <c r="CG156" s="61">
        <f t="shared" si="112"/>
        <v>5.7149161356191698E-2</v>
      </c>
      <c r="CH156" s="61">
        <f t="shared" si="112"/>
        <v>6.6202126784248805E-2</v>
      </c>
      <c r="CI156" s="61">
        <f t="shared" si="112"/>
        <v>1.10336877973748E-2</v>
      </c>
      <c r="CJ156" s="61">
        <f t="shared" si="112"/>
        <v>3.6778959324582599E-3</v>
      </c>
      <c r="CK156" s="61">
        <f t="shared" si="112"/>
        <v>2.1218630379566901E-2</v>
      </c>
      <c r="CL156" s="61">
        <f t="shared" si="112"/>
        <v>2.29161208099323E-2</v>
      </c>
      <c r="CM156" s="61">
        <f t="shared" si="112"/>
        <v>2.29161208099323E-2</v>
      </c>
      <c r="CN156" s="61">
        <f t="shared" si="112"/>
        <v>2.3764866025114899E-2</v>
      </c>
      <c r="CO156" s="61">
        <f t="shared" si="112"/>
        <v>2.1218630379566901E-2</v>
      </c>
      <c r="CP156" s="61">
        <f t="shared" si="112"/>
        <v>2.5462356455480301E-2</v>
      </c>
      <c r="CQ156" s="61">
        <f t="shared" si="112"/>
        <v>0</v>
      </c>
      <c r="CR156" s="61">
        <f t="shared" si="112"/>
        <v>0</v>
      </c>
      <c r="CS156" s="61">
        <f t="shared" si="112"/>
        <v>0</v>
      </c>
      <c r="CT156" s="61">
        <f t="shared" si="112"/>
        <v>0</v>
      </c>
      <c r="CU156" s="61">
        <f t="shared" si="112"/>
        <v>0</v>
      </c>
      <c r="CV156" s="61">
        <f t="shared" si="112"/>
        <v>0</v>
      </c>
      <c r="CW156" s="61">
        <f t="shared" si="116"/>
        <v>0</v>
      </c>
      <c r="CX156" s="61">
        <f t="shared" si="116"/>
        <v>0</v>
      </c>
      <c r="CY156" s="61">
        <f t="shared" si="116"/>
        <v>0</v>
      </c>
      <c r="CZ156" s="61">
        <f t="shared" si="116"/>
        <v>0</v>
      </c>
      <c r="DA156" s="61">
        <f t="shared" si="116"/>
        <v>0</v>
      </c>
      <c r="DB156" s="61">
        <f t="shared" si="116"/>
        <v>0</v>
      </c>
      <c r="DC156" s="61">
        <f t="shared" si="113"/>
        <v>0</v>
      </c>
      <c r="DD156" s="61">
        <f t="shared" si="113"/>
        <v>0</v>
      </c>
      <c r="DE156" s="61">
        <f t="shared" si="113"/>
        <v>0</v>
      </c>
      <c r="DF156" s="61">
        <f t="shared" si="113"/>
        <v>0</v>
      </c>
      <c r="DG156" s="61">
        <f t="shared" si="113"/>
        <v>0</v>
      </c>
      <c r="DH156" s="61">
        <f t="shared" si="113"/>
        <v>0</v>
      </c>
      <c r="DI156" s="61">
        <f t="shared" si="113"/>
        <v>0</v>
      </c>
      <c r="DJ156" s="61">
        <f t="shared" si="113"/>
        <v>0</v>
      </c>
      <c r="DK156" s="61">
        <f t="shared" si="113"/>
        <v>0</v>
      </c>
      <c r="DL156" s="61">
        <f t="shared" si="113"/>
        <v>0</v>
      </c>
      <c r="DM156" s="61">
        <f t="shared" si="113"/>
        <v>0</v>
      </c>
      <c r="DN156" s="61">
        <f t="shared" si="113"/>
        <v>0</v>
      </c>
      <c r="DO156" s="61">
        <f t="shared" si="113"/>
        <v>0</v>
      </c>
      <c r="DP156" s="61">
        <f t="shared" si="113"/>
        <v>0</v>
      </c>
      <c r="DQ156" s="61">
        <f t="shared" si="113"/>
        <v>0</v>
      </c>
      <c r="DR156" s="61">
        <f t="shared" si="113"/>
        <v>0</v>
      </c>
      <c r="DS156" s="61">
        <f t="shared" si="114"/>
        <v>0</v>
      </c>
      <c r="DT156" s="61">
        <f t="shared" si="93"/>
        <v>0</v>
      </c>
      <c r="DU156" s="61">
        <f t="shared" si="93"/>
        <v>0</v>
      </c>
      <c r="DV156" s="61">
        <f t="shared" si="93"/>
        <v>0</v>
      </c>
      <c r="DW156" s="61">
        <f t="shared" si="93"/>
        <v>0</v>
      </c>
      <c r="DX156" s="61">
        <f t="shared" si="93"/>
        <v>0</v>
      </c>
      <c r="DY156" s="61">
        <f t="shared" si="93"/>
        <v>0</v>
      </c>
      <c r="DZ156" s="61">
        <f t="shared" si="97"/>
        <v>1</v>
      </c>
    </row>
    <row r="157" spans="1:130">
      <c r="C157" s="53">
        <v>2027</v>
      </c>
      <c r="D157" s="64"/>
      <c r="E157" s="64"/>
      <c r="F157" s="64"/>
      <c r="G157" s="64"/>
      <c r="H157" s="64"/>
      <c r="I157" s="64"/>
      <c r="J157" s="64"/>
      <c r="K157" s="64">
        <f t="shared" si="105"/>
        <v>0</v>
      </c>
      <c r="L157" s="64">
        <f t="shared" si="106"/>
        <v>0</v>
      </c>
      <c r="M157" s="64">
        <f t="shared" si="107"/>
        <v>0</v>
      </c>
      <c r="N157" s="64">
        <f t="shared" si="108"/>
        <v>0</v>
      </c>
      <c r="O157" s="64">
        <f t="shared" si="109"/>
        <v>0</v>
      </c>
      <c r="P157" s="64">
        <f t="shared" si="110"/>
        <v>0</v>
      </c>
      <c r="Q157" s="64">
        <f t="shared" si="111"/>
        <v>2.3432918895714999E-13</v>
      </c>
      <c r="R157" s="64">
        <f t="shared" si="115"/>
        <v>66.6332291930607</v>
      </c>
      <c r="S157" s="64">
        <f t="shared" si="117"/>
        <v>49.1593614629884</v>
      </c>
      <c r="T157" s="64">
        <f t="shared" si="118"/>
        <v>15.5385476929451</v>
      </c>
      <c r="U157" s="64">
        <f t="shared" si="119"/>
        <v>18</v>
      </c>
      <c r="V157" s="64">
        <f t="shared" si="120"/>
        <v>3</v>
      </c>
      <c r="W157" s="64">
        <f t="shared" si="121"/>
        <v>1</v>
      </c>
      <c r="X157" s="64">
        <f t="shared" si="122"/>
        <v>5.7692307692307701</v>
      </c>
      <c r="Y157" s="64">
        <f t="shared" si="123"/>
        <v>6.2307692307692299</v>
      </c>
      <c r="Z157" s="64">
        <f t="shared" si="124"/>
        <v>6.2307692307692299</v>
      </c>
      <c r="AA157" s="64">
        <f t="shared" si="125"/>
        <v>6.4615384615384599</v>
      </c>
      <c r="AB157" s="64">
        <f t="shared" si="126"/>
        <v>5.7692307692307701</v>
      </c>
      <c r="AC157" s="64">
        <f t="shared" ref="AC157:AC175" si="127">VLOOKUP($C$91,$D$3:$K$63,$A$69,0)*(B132-B131)</f>
        <v>6.9230769230769198</v>
      </c>
      <c r="AD157" s="64">
        <f>VLOOKUP($C$92,$D$3:$K$63,$A$69,0)*(B131-B130)</f>
        <v>7.3846153846153797</v>
      </c>
      <c r="AE157" s="64">
        <f>VLOOKUP($C$93,$D$3:$K$63,$A$69,0)*B130</f>
        <v>0</v>
      </c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54">
        <f t="shared" si="95"/>
        <v>198.10036911822499</v>
      </c>
      <c r="BP157" s="53">
        <v>2027</v>
      </c>
      <c r="BQ157" s="61">
        <f t="shared" si="96"/>
        <v>0</v>
      </c>
      <c r="BR157" s="61">
        <f t="shared" si="96"/>
        <v>0</v>
      </c>
      <c r="BS157" s="61">
        <f t="shared" si="96"/>
        <v>0</v>
      </c>
      <c r="BT157" s="61">
        <f t="shared" si="96"/>
        <v>0</v>
      </c>
      <c r="BU157" s="61">
        <f t="shared" si="96"/>
        <v>0</v>
      </c>
      <c r="BV157" s="61">
        <f t="shared" si="96"/>
        <v>0</v>
      </c>
      <c r="BW157" s="61">
        <f t="shared" si="96"/>
        <v>0</v>
      </c>
      <c r="BX157" s="61">
        <f t="shared" si="96"/>
        <v>0</v>
      </c>
      <c r="BY157" s="61">
        <f t="shared" si="96"/>
        <v>0</v>
      </c>
      <c r="BZ157" s="61">
        <f t="shared" si="96"/>
        <v>0</v>
      </c>
      <c r="CA157" s="61">
        <f t="shared" si="96"/>
        <v>0</v>
      </c>
      <c r="CB157" s="61">
        <f t="shared" si="96"/>
        <v>0</v>
      </c>
      <c r="CC157" s="61">
        <f t="shared" si="96"/>
        <v>0</v>
      </c>
      <c r="CD157" s="61">
        <f t="shared" si="96"/>
        <v>1.1828811324289E-15</v>
      </c>
      <c r="CE157" s="61">
        <f t="shared" si="96"/>
        <v>0.336360954245847</v>
      </c>
      <c r="CF157" s="61">
        <f t="shared" si="96"/>
        <v>0.24815381052445401</v>
      </c>
      <c r="CG157" s="61">
        <f t="shared" si="112"/>
        <v>7.8437752348012105E-2</v>
      </c>
      <c r="CH157" s="61">
        <f t="shared" si="112"/>
        <v>9.0863031099440703E-2</v>
      </c>
      <c r="CI157" s="61">
        <f t="shared" si="112"/>
        <v>1.5143838516573501E-2</v>
      </c>
      <c r="CJ157" s="61">
        <f t="shared" si="112"/>
        <v>5.04794617219116E-3</v>
      </c>
      <c r="CK157" s="61">
        <f t="shared" si="112"/>
        <v>2.91227663780259E-2</v>
      </c>
      <c r="CL157" s="61">
        <f t="shared" si="112"/>
        <v>3.1452587688267898E-2</v>
      </c>
      <c r="CM157" s="61">
        <f t="shared" si="112"/>
        <v>3.1452587688267898E-2</v>
      </c>
      <c r="CN157" s="61">
        <f t="shared" si="112"/>
        <v>3.2617498343389E-2</v>
      </c>
      <c r="CO157" s="61">
        <f t="shared" si="112"/>
        <v>2.91227663780259E-2</v>
      </c>
      <c r="CP157" s="61">
        <f t="shared" si="112"/>
        <v>3.4947319653631001E-2</v>
      </c>
      <c r="CQ157" s="61">
        <f t="shared" si="112"/>
        <v>3.72771409638731E-2</v>
      </c>
      <c r="CR157" s="61">
        <f t="shared" si="112"/>
        <v>0</v>
      </c>
      <c r="CS157" s="61">
        <f t="shared" si="112"/>
        <v>0</v>
      </c>
      <c r="CT157" s="61">
        <f t="shared" si="112"/>
        <v>0</v>
      </c>
      <c r="CU157" s="61">
        <f t="shared" si="112"/>
        <v>0</v>
      </c>
      <c r="CV157" s="61">
        <f t="shared" si="112"/>
        <v>0</v>
      </c>
      <c r="CW157" s="61">
        <f t="shared" si="116"/>
        <v>0</v>
      </c>
      <c r="CX157" s="61">
        <f t="shared" si="116"/>
        <v>0</v>
      </c>
      <c r="CY157" s="61">
        <f t="shared" si="116"/>
        <v>0</v>
      </c>
      <c r="CZ157" s="61">
        <f t="shared" si="116"/>
        <v>0</v>
      </c>
      <c r="DA157" s="61">
        <f t="shared" si="116"/>
        <v>0</v>
      </c>
      <c r="DB157" s="61">
        <f t="shared" si="116"/>
        <v>0</v>
      </c>
      <c r="DC157" s="61">
        <f t="shared" si="113"/>
        <v>0</v>
      </c>
      <c r="DD157" s="61">
        <f t="shared" si="113"/>
        <v>0</v>
      </c>
      <c r="DE157" s="61">
        <f t="shared" si="113"/>
        <v>0</v>
      </c>
      <c r="DF157" s="61">
        <f t="shared" si="113"/>
        <v>0</v>
      </c>
      <c r="DG157" s="61">
        <f t="shared" si="113"/>
        <v>0</v>
      </c>
      <c r="DH157" s="61">
        <f t="shared" si="113"/>
        <v>0</v>
      </c>
      <c r="DI157" s="61">
        <f t="shared" si="113"/>
        <v>0</v>
      </c>
      <c r="DJ157" s="61">
        <f t="shared" si="113"/>
        <v>0</v>
      </c>
      <c r="DK157" s="61">
        <f t="shared" si="113"/>
        <v>0</v>
      </c>
      <c r="DL157" s="61">
        <f t="shared" si="113"/>
        <v>0</v>
      </c>
      <c r="DM157" s="61">
        <f t="shared" si="113"/>
        <v>0</v>
      </c>
      <c r="DN157" s="61">
        <f t="shared" si="113"/>
        <v>0</v>
      </c>
      <c r="DO157" s="61">
        <f t="shared" si="113"/>
        <v>0</v>
      </c>
      <c r="DP157" s="61">
        <f t="shared" si="113"/>
        <v>0</v>
      </c>
      <c r="DQ157" s="61">
        <f t="shared" si="113"/>
        <v>0</v>
      </c>
      <c r="DR157" s="61">
        <f t="shared" si="113"/>
        <v>0</v>
      </c>
      <c r="DS157" s="61">
        <f t="shared" si="114"/>
        <v>0</v>
      </c>
      <c r="DT157" s="61">
        <f t="shared" si="93"/>
        <v>0</v>
      </c>
      <c r="DU157" s="61">
        <f t="shared" si="93"/>
        <v>0</v>
      </c>
      <c r="DV157" s="61">
        <f t="shared" si="93"/>
        <v>0</v>
      </c>
      <c r="DW157" s="61">
        <f t="shared" si="93"/>
        <v>0</v>
      </c>
      <c r="DX157" s="61">
        <f t="shared" si="93"/>
        <v>0</v>
      </c>
      <c r="DY157" s="61">
        <f t="shared" si="93"/>
        <v>0</v>
      </c>
      <c r="DZ157" s="61">
        <f t="shared" si="97"/>
        <v>1</v>
      </c>
    </row>
    <row r="158" spans="1:130">
      <c r="C158" s="53">
        <v>2028</v>
      </c>
      <c r="D158" s="64"/>
      <c r="E158" s="64"/>
      <c r="F158" s="64"/>
      <c r="G158" s="64"/>
      <c r="H158" s="64"/>
      <c r="I158" s="64"/>
      <c r="J158" s="64"/>
      <c r="K158" s="64"/>
      <c r="L158" s="64">
        <f t="shared" si="106"/>
        <v>0</v>
      </c>
      <c r="M158" s="64">
        <f t="shared" si="107"/>
        <v>0</v>
      </c>
      <c r="N158" s="64">
        <f t="shared" si="108"/>
        <v>0</v>
      </c>
      <c r="O158" s="64">
        <f t="shared" si="109"/>
        <v>0</v>
      </c>
      <c r="P158" s="64">
        <f t="shared" si="110"/>
        <v>0</v>
      </c>
      <c r="Q158" s="64">
        <f t="shared" si="111"/>
        <v>0</v>
      </c>
      <c r="R158" s="64">
        <f t="shared" si="115"/>
        <v>1.9234213766367901E-13</v>
      </c>
      <c r="S158" s="64">
        <f t="shared" si="117"/>
        <v>49.1593614629884</v>
      </c>
      <c r="T158" s="64">
        <f t="shared" si="118"/>
        <v>15.538547692945199</v>
      </c>
      <c r="U158" s="64">
        <f t="shared" si="119"/>
        <v>18</v>
      </c>
      <c r="V158" s="64">
        <f t="shared" si="120"/>
        <v>3</v>
      </c>
      <c r="W158" s="64">
        <f t="shared" si="121"/>
        <v>1</v>
      </c>
      <c r="X158" s="64">
        <f t="shared" si="122"/>
        <v>5.7692307692307701</v>
      </c>
      <c r="Y158" s="64">
        <f t="shared" si="123"/>
        <v>6.2307692307692299</v>
      </c>
      <c r="Z158" s="64">
        <f t="shared" si="124"/>
        <v>6.2307692307692299</v>
      </c>
      <c r="AA158" s="64">
        <f t="shared" si="125"/>
        <v>6.4615384615384599</v>
      </c>
      <c r="AB158" s="64">
        <f t="shared" si="126"/>
        <v>5.7692307692307701</v>
      </c>
      <c r="AC158" s="64">
        <f t="shared" si="127"/>
        <v>6.9230769230769198</v>
      </c>
      <c r="AD158" s="64">
        <f t="shared" ref="AD158:AD176" si="128">VLOOKUP($C$92,$D$3:$K$63,$A$69,0)*(B132-B131)</f>
        <v>7.3846153846153797</v>
      </c>
      <c r="AE158" s="64">
        <f>VLOOKUP($C$93,$D$3:$K$63,$A$69,0)*(B131-B130)</f>
        <v>7.1538461538461497</v>
      </c>
      <c r="AF158" s="64">
        <f>VLOOKUP($C$94,$D$3:$K$63,$A$69,0)*B130</f>
        <v>0</v>
      </c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54">
        <f t="shared" si="95"/>
        <v>138.620986079011</v>
      </c>
      <c r="BP158" s="53">
        <v>2028</v>
      </c>
      <c r="BQ158" s="61">
        <f t="shared" si="96"/>
        <v>0</v>
      </c>
      <c r="BR158" s="61">
        <f t="shared" si="96"/>
        <v>0</v>
      </c>
      <c r="BS158" s="61">
        <f t="shared" si="96"/>
        <v>0</v>
      </c>
      <c r="BT158" s="61">
        <f t="shared" si="96"/>
        <v>0</v>
      </c>
      <c r="BU158" s="61">
        <f t="shared" si="96"/>
        <v>0</v>
      </c>
      <c r="BV158" s="61">
        <f t="shared" si="96"/>
        <v>0</v>
      </c>
      <c r="BW158" s="61">
        <f t="shared" si="96"/>
        <v>0</v>
      </c>
      <c r="BX158" s="61">
        <f t="shared" si="96"/>
        <v>0</v>
      </c>
      <c r="BY158" s="61">
        <f t="shared" si="96"/>
        <v>0</v>
      </c>
      <c r="BZ158" s="61">
        <f t="shared" si="96"/>
        <v>0</v>
      </c>
      <c r="CA158" s="61">
        <f t="shared" si="96"/>
        <v>0</v>
      </c>
      <c r="CB158" s="61">
        <f t="shared" si="96"/>
        <v>0</v>
      </c>
      <c r="CC158" s="61">
        <f t="shared" si="96"/>
        <v>0</v>
      </c>
      <c r="CD158" s="61">
        <f t="shared" si="96"/>
        <v>0</v>
      </c>
      <c r="CE158" s="61">
        <f t="shared" si="96"/>
        <v>1.38753981705229E-15</v>
      </c>
      <c r="CF158" s="61">
        <f t="shared" si="96"/>
        <v>0.354631451221742</v>
      </c>
      <c r="CG158" s="61">
        <f t="shared" si="112"/>
        <v>0.112093761070842</v>
      </c>
      <c r="CH158" s="61">
        <f t="shared" si="112"/>
        <v>0.12985046859889199</v>
      </c>
      <c r="CI158" s="61">
        <f t="shared" si="112"/>
        <v>2.1641744766482E-2</v>
      </c>
      <c r="CJ158" s="61">
        <f t="shared" si="112"/>
        <v>7.2139149221606604E-3</v>
      </c>
      <c r="CK158" s="61">
        <f t="shared" si="112"/>
        <v>4.1618739935542298E-2</v>
      </c>
      <c r="CL158" s="61">
        <f t="shared" si="112"/>
        <v>4.4948239130385599E-2</v>
      </c>
      <c r="CM158" s="61">
        <f t="shared" si="112"/>
        <v>4.4948239130385599E-2</v>
      </c>
      <c r="CN158" s="61">
        <f t="shared" si="112"/>
        <v>4.6612988727807302E-2</v>
      </c>
      <c r="CO158" s="61">
        <f t="shared" si="112"/>
        <v>4.1618739935542201E-2</v>
      </c>
      <c r="CP158" s="61">
        <f t="shared" si="112"/>
        <v>4.99424879226507E-2</v>
      </c>
      <c r="CQ158" s="61">
        <f t="shared" si="112"/>
        <v>5.3271987117494E-2</v>
      </c>
      <c r="CR158" s="61">
        <f t="shared" si="112"/>
        <v>5.1607237520072402E-2</v>
      </c>
      <c r="CS158" s="61">
        <f t="shared" si="112"/>
        <v>0</v>
      </c>
      <c r="CT158" s="61">
        <f t="shared" si="112"/>
        <v>0</v>
      </c>
      <c r="CU158" s="61">
        <f t="shared" si="112"/>
        <v>0</v>
      </c>
      <c r="CV158" s="61">
        <f t="shared" si="112"/>
        <v>0</v>
      </c>
      <c r="CW158" s="61">
        <f t="shared" si="116"/>
        <v>0</v>
      </c>
      <c r="CX158" s="61">
        <f t="shared" si="116"/>
        <v>0</v>
      </c>
      <c r="CY158" s="61">
        <f t="shared" si="116"/>
        <v>0</v>
      </c>
      <c r="CZ158" s="61">
        <f t="shared" si="116"/>
        <v>0</v>
      </c>
      <c r="DA158" s="61">
        <f t="shared" si="116"/>
        <v>0</v>
      </c>
      <c r="DB158" s="61">
        <f t="shared" si="116"/>
        <v>0</v>
      </c>
      <c r="DC158" s="61">
        <f t="shared" si="113"/>
        <v>0</v>
      </c>
      <c r="DD158" s="61">
        <f t="shared" si="113"/>
        <v>0</v>
      </c>
      <c r="DE158" s="61">
        <f t="shared" si="113"/>
        <v>0</v>
      </c>
      <c r="DF158" s="61">
        <f t="shared" si="113"/>
        <v>0</v>
      </c>
      <c r="DG158" s="61">
        <f t="shared" si="113"/>
        <v>0</v>
      </c>
      <c r="DH158" s="61">
        <f t="shared" si="113"/>
        <v>0</v>
      </c>
      <c r="DI158" s="61">
        <f t="shared" si="113"/>
        <v>0</v>
      </c>
      <c r="DJ158" s="61">
        <f t="shared" si="113"/>
        <v>0</v>
      </c>
      <c r="DK158" s="61">
        <f t="shared" si="113"/>
        <v>0</v>
      </c>
      <c r="DL158" s="61">
        <f t="shared" si="113"/>
        <v>0</v>
      </c>
      <c r="DM158" s="61">
        <f t="shared" si="113"/>
        <v>0</v>
      </c>
      <c r="DN158" s="61">
        <f t="shared" si="113"/>
        <v>0</v>
      </c>
      <c r="DO158" s="61">
        <f t="shared" si="113"/>
        <v>0</v>
      </c>
      <c r="DP158" s="61">
        <f t="shared" si="113"/>
        <v>0</v>
      </c>
      <c r="DQ158" s="61">
        <f t="shared" si="113"/>
        <v>0</v>
      </c>
      <c r="DR158" s="61">
        <f t="shared" si="113"/>
        <v>0</v>
      </c>
      <c r="DS158" s="61">
        <f t="shared" si="114"/>
        <v>0</v>
      </c>
      <c r="DT158" s="61">
        <f t="shared" si="93"/>
        <v>0</v>
      </c>
      <c r="DU158" s="61">
        <f t="shared" si="93"/>
        <v>0</v>
      </c>
      <c r="DV158" s="61">
        <f t="shared" si="93"/>
        <v>0</v>
      </c>
      <c r="DW158" s="61">
        <f t="shared" si="93"/>
        <v>0</v>
      </c>
      <c r="DX158" s="61">
        <f t="shared" si="93"/>
        <v>0</v>
      </c>
      <c r="DY158" s="61">
        <f t="shared" si="93"/>
        <v>0</v>
      </c>
      <c r="DZ158" s="61">
        <f t="shared" si="97"/>
        <v>1</v>
      </c>
    </row>
    <row r="159" spans="1:130">
      <c r="C159" s="53">
        <v>2029</v>
      </c>
      <c r="D159" s="64"/>
      <c r="E159" s="64"/>
      <c r="F159" s="64"/>
      <c r="G159" s="64"/>
      <c r="H159" s="64"/>
      <c r="I159" s="64"/>
      <c r="J159" s="64"/>
      <c r="K159" s="64"/>
      <c r="L159" s="64"/>
      <c r="M159" s="64">
        <f t="shared" si="107"/>
        <v>0</v>
      </c>
      <c r="N159" s="64">
        <f t="shared" si="108"/>
        <v>0</v>
      </c>
      <c r="O159" s="64">
        <f t="shared" si="109"/>
        <v>0</v>
      </c>
      <c r="P159" s="64">
        <f t="shared" si="110"/>
        <v>0</v>
      </c>
      <c r="Q159" s="64">
        <f t="shared" si="111"/>
        <v>0</v>
      </c>
      <c r="R159" s="64">
        <f t="shared" si="115"/>
        <v>0</v>
      </c>
      <c r="S159" s="64">
        <f t="shared" si="117"/>
        <v>1.41902422927409E-13</v>
      </c>
      <c r="T159" s="64">
        <f t="shared" si="118"/>
        <v>15.538547692945199</v>
      </c>
      <c r="U159" s="64">
        <f t="shared" si="119"/>
        <v>18</v>
      </c>
      <c r="V159" s="64">
        <f t="shared" si="120"/>
        <v>3</v>
      </c>
      <c r="W159" s="64">
        <f t="shared" si="121"/>
        <v>0.999999999999999</v>
      </c>
      <c r="X159" s="64">
        <f t="shared" si="122"/>
        <v>5.7692307692307701</v>
      </c>
      <c r="Y159" s="64">
        <f t="shared" si="123"/>
        <v>6.2307692307692397</v>
      </c>
      <c r="Z159" s="64">
        <f t="shared" si="124"/>
        <v>6.2307692307692299</v>
      </c>
      <c r="AA159" s="64">
        <f t="shared" si="125"/>
        <v>6.4615384615384599</v>
      </c>
      <c r="AB159" s="64">
        <f t="shared" si="126"/>
        <v>5.7692307692307701</v>
      </c>
      <c r="AC159" s="64">
        <f t="shared" si="127"/>
        <v>6.9230769230769198</v>
      </c>
      <c r="AD159" s="64">
        <f t="shared" si="128"/>
        <v>7.3846153846153797</v>
      </c>
      <c r="AE159" s="64">
        <f t="shared" ref="AE159:AE177" si="129">VLOOKUP($C$93,$D$3:$K$63,$A$69,0)*(B132-B131)</f>
        <v>7.1538461538461497</v>
      </c>
      <c r="AF159" s="64">
        <f>VLOOKUP($C$94,$D$3:$K$63,$A$69,0)*(B131-B130)</f>
        <v>7.1538461538461497</v>
      </c>
      <c r="AG159" s="64">
        <f>VLOOKUP($C$95,$D$3:$K$63,$A$69,0)*B130</f>
        <v>0</v>
      </c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54">
        <f t="shared" si="95"/>
        <v>96.615470769868395</v>
      </c>
      <c r="BP159" s="53">
        <v>2029</v>
      </c>
      <c r="BQ159" s="61">
        <f t="shared" si="96"/>
        <v>0</v>
      </c>
      <c r="BR159" s="61">
        <f t="shared" si="96"/>
        <v>0</v>
      </c>
      <c r="BS159" s="61">
        <f t="shared" si="96"/>
        <v>0</v>
      </c>
      <c r="BT159" s="61">
        <f t="shared" si="96"/>
        <v>0</v>
      </c>
      <c r="BU159" s="61">
        <f t="shared" si="96"/>
        <v>0</v>
      </c>
      <c r="BV159" s="61">
        <f t="shared" si="96"/>
        <v>0</v>
      </c>
      <c r="BW159" s="61">
        <f t="shared" si="96"/>
        <v>0</v>
      </c>
      <c r="BX159" s="61">
        <f t="shared" si="96"/>
        <v>0</v>
      </c>
      <c r="BY159" s="61">
        <f t="shared" si="96"/>
        <v>0</v>
      </c>
      <c r="BZ159" s="61">
        <f t="shared" si="96"/>
        <v>0</v>
      </c>
      <c r="CA159" s="61">
        <f t="shared" si="96"/>
        <v>0</v>
      </c>
      <c r="CB159" s="61">
        <f t="shared" si="96"/>
        <v>0</v>
      </c>
      <c r="CC159" s="61">
        <f t="shared" si="96"/>
        <v>0</v>
      </c>
      <c r="CD159" s="61">
        <f t="shared" si="96"/>
        <v>0</v>
      </c>
      <c r="CE159" s="61">
        <f t="shared" si="96"/>
        <v>0</v>
      </c>
      <c r="CF159" s="61">
        <f t="shared" si="96"/>
        <v>1.46873395944435E-15</v>
      </c>
      <c r="CG159" s="61">
        <f t="shared" si="112"/>
        <v>0.16082877378879601</v>
      </c>
      <c r="CH159" s="61">
        <f t="shared" si="112"/>
        <v>0.186305566350495</v>
      </c>
      <c r="CI159" s="61">
        <f t="shared" si="112"/>
        <v>3.1050927725082399E-2</v>
      </c>
      <c r="CJ159" s="61">
        <f t="shared" si="112"/>
        <v>1.0350309241694101E-2</v>
      </c>
      <c r="CK159" s="61">
        <f t="shared" si="112"/>
        <v>5.9713322548235602E-2</v>
      </c>
      <c r="CL159" s="61">
        <f t="shared" si="112"/>
        <v>6.4490388352094405E-2</v>
      </c>
      <c r="CM159" s="61">
        <f t="shared" si="112"/>
        <v>6.4490388352094294E-2</v>
      </c>
      <c r="CN159" s="61">
        <f t="shared" si="112"/>
        <v>6.6878921254023699E-2</v>
      </c>
      <c r="CO159" s="61">
        <f t="shared" si="112"/>
        <v>5.9713322548235498E-2</v>
      </c>
      <c r="CP159" s="61">
        <f t="shared" si="112"/>
        <v>7.1655987057882606E-2</v>
      </c>
      <c r="CQ159" s="61">
        <f t="shared" si="112"/>
        <v>7.6433052861741402E-2</v>
      </c>
      <c r="CR159" s="61">
        <f t="shared" si="112"/>
        <v>7.4044519959811997E-2</v>
      </c>
      <c r="CS159" s="61">
        <f t="shared" si="112"/>
        <v>7.4044519959811997E-2</v>
      </c>
      <c r="CT159" s="61">
        <f t="shared" si="112"/>
        <v>0</v>
      </c>
      <c r="CU159" s="61">
        <f t="shared" si="112"/>
        <v>0</v>
      </c>
      <c r="CV159" s="61">
        <f t="shared" si="112"/>
        <v>0</v>
      </c>
      <c r="CW159" s="61">
        <f t="shared" si="116"/>
        <v>0</v>
      </c>
      <c r="CX159" s="61">
        <f t="shared" si="116"/>
        <v>0</v>
      </c>
      <c r="CY159" s="61">
        <f t="shared" si="116"/>
        <v>0</v>
      </c>
      <c r="CZ159" s="61">
        <f t="shared" si="116"/>
        <v>0</v>
      </c>
      <c r="DA159" s="61">
        <f t="shared" si="116"/>
        <v>0</v>
      </c>
      <c r="DB159" s="61">
        <f t="shared" si="116"/>
        <v>0</v>
      </c>
      <c r="DC159" s="61">
        <f t="shared" si="113"/>
        <v>0</v>
      </c>
      <c r="DD159" s="61">
        <f t="shared" si="113"/>
        <v>0</v>
      </c>
      <c r="DE159" s="61">
        <f t="shared" si="113"/>
        <v>0</v>
      </c>
      <c r="DF159" s="61">
        <f t="shared" si="113"/>
        <v>0</v>
      </c>
      <c r="DG159" s="61">
        <f t="shared" si="113"/>
        <v>0</v>
      </c>
      <c r="DH159" s="61">
        <f t="shared" si="113"/>
        <v>0</v>
      </c>
      <c r="DI159" s="61">
        <f t="shared" si="113"/>
        <v>0</v>
      </c>
      <c r="DJ159" s="61">
        <f t="shared" si="113"/>
        <v>0</v>
      </c>
      <c r="DK159" s="61">
        <f t="shared" si="113"/>
        <v>0</v>
      </c>
      <c r="DL159" s="61">
        <f t="shared" si="113"/>
        <v>0</v>
      </c>
      <c r="DM159" s="61">
        <f t="shared" si="113"/>
        <v>0</v>
      </c>
      <c r="DN159" s="61">
        <f t="shared" si="113"/>
        <v>0</v>
      </c>
      <c r="DO159" s="61">
        <f t="shared" si="113"/>
        <v>0</v>
      </c>
      <c r="DP159" s="61">
        <f t="shared" si="113"/>
        <v>0</v>
      </c>
      <c r="DQ159" s="61">
        <f t="shared" si="113"/>
        <v>0</v>
      </c>
      <c r="DR159" s="61">
        <f t="shared" si="113"/>
        <v>0</v>
      </c>
      <c r="DS159" s="61">
        <f t="shared" si="114"/>
        <v>0</v>
      </c>
      <c r="DT159" s="61">
        <f t="shared" si="93"/>
        <v>0</v>
      </c>
      <c r="DU159" s="61">
        <f t="shared" si="93"/>
        <v>0</v>
      </c>
      <c r="DV159" s="61">
        <f t="shared" si="93"/>
        <v>0</v>
      </c>
      <c r="DW159" s="61">
        <f t="shared" si="93"/>
        <v>0</v>
      </c>
      <c r="DX159" s="61">
        <f t="shared" si="93"/>
        <v>0</v>
      </c>
      <c r="DY159" s="61">
        <f t="shared" si="93"/>
        <v>0</v>
      </c>
      <c r="DZ159" s="61">
        <f t="shared" si="97"/>
        <v>1</v>
      </c>
    </row>
    <row r="160" spans="1:130">
      <c r="C160" s="53">
        <v>2030</v>
      </c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>
        <f t="shared" si="108"/>
        <v>0</v>
      </c>
      <c r="O160" s="64">
        <f t="shared" si="109"/>
        <v>0</v>
      </c>
      <c r="P160" s="64">
        <f t="shared" si="110"/>
        <v>0</v>
      </c>
      <c r="Q160" s="64">
        <f t="shared" si="111"/>
        <v>0</v>
      </c>
      <c r="R160" s="64">
        <f t="shared" si="115"/>
        <v>0</v>
      </c>
      <c r="S160" s="64">
        <f t="shared" si="117"/>
        <v>0</v>
      </c>
      <c r="T160" s="64">
        <f t="shared" si="118"/>
        <v>4.4853258886653903E-14</v>
      </c>
      <c r="U160" s="64">
        <f t="shared" si="119"/>
        <v>18</v>
      </c>
      <c r="V160" s="64">
        <f t="shared" si="120"/>
        <v>3</v>
      </c>
      <c r="W160" s="64">
        <f t="shared" si="121"/>
        <v>0.999999999999999</v>
      </c>
      <c r="X160" s="64">
        <f t="shared" si="122"/>
        <v>5.7692307692307701</v>
      </c>
      <c r="Y160" s="64">
        <f t="shared" si="123"/>
        <v>6.2307692307692397</v>
      </c>
      <c r="Z160" s="64">
        <f t="shared" si="124"/>
        <v>6.2307692307692397</v>
      </c>
      <c r="AA160" s="64">
        <f t="shared" si="125"/>
        <v>6.4615384615384599</v>
      </c>
      <c r="AB160" s="64">
        <f t="shared" si="126"/>
        <v>5.7692307692307701</v>
      </c>
      <c r="AC160" s="64">
        <f t="shared" si="127"/>
        <v>6.9230769230769198</v>
      </c>
      <c r="AD160" s="64">
        <f t="shared" si="128"/>
        <v>7.3846153846153797</v>
      </c>
      <c r="AE160" s="64">
        <f t="shared" si="129"/>
        <v>7.1538461538461497</v>
      </c>
      <c r="AF160" s="64">
        <f t="shared" ref="AF160:AF178" si="130">VLOOKUP($C$94,$D$3:$K$63,$A$69,0)*(B132-B131)</f>
        <v>7.1538461538461497</v>
      </c>
      <c r="AG160" s="64">
        <f>VLOOKUP($C$95,$D$3:$K$63,$A$69,0)*(B131-B130)</f>
        <v>7.1538461538461497</v>
      </c>
      <c r="AH160" s="64">
        <f>VLOOKUP($C$96,$D$3:$K$63,$A$69,0)*B130</f>
        <v>0</v>
      </c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54">
        <f t="shared" si="95"/>
        <v>88.230769230769297</v>
      </c>
      <c r="BP160" s="53">
        <v>2030</v>
      </c>
      <c r="BQ160" s="61">
        <f t="shared" si="96"/>
        <v>0</v>
      </c>
      <c r="BR160" s="61">
        <f t="shared" si="96"/>
        <v>0</v>
      </c>
      <c r="BS160" s="61">
        <f t="shared" si="96"/>
        <v>0</v>
      </c>
      <c r="BT160" s="61">
        <f t="shared" si="96"/>
        <v>0</v>
      </c>
      <c r="BU160" s="61">
        <f t="shared" si="96"/>
        <v>0</v>
      </c>
      <c r="BV160" s="61">
        <f t="shared" si="96"/>
        <v>0</v>
      </c>
      <c r="BW160" s="61">
        <f t="shared" si="96"/>
        <v>0</v>
      </c>
      <c r="BX160" s="61">
        <f t="shared" si="96"/>
        <v>0</v>
      </c>
      <c r="BY160" s="61">
        <f t="shared" si="96"/>
        <v>0</v>
      </c>
      <c r="BZ160" s="61">
        <f t="shared" si="96"/>
        <v>0</v>
      </c>
      <c r="CA160" s="61">
        <f t="shared" si="96"/>
        <v>0</v>
      </c>
      <c r="CB160" s="61">
        <f t="shared" si="96"/>
        <v>0</v>
      </c>
      <c r="CC160" s="61">
        <f t="shared" si="96"/>
        <v>0</v>
      </c>
      <c r="CD160" s="61">
        <f t="shared" si="96"/>
        <v>0</v>
      </c>
      <c r="CE160" s="61">
        <f t="shared" si="96"/>
        <v>0</v>
      </c>
      <c r="CF160" s="61">
        <f t="shared" si="96"/>
        <v>0</v>
      </c>
      <c r="CG160" s="61">
        <f t="shared" si="112"/>
        <v>5.0836300394638198E-16</v>
      </c>
      <c r="CH160" s="61">
        <f t="shared" si="112"/>
        <v>0.204010462074978</v>
      </c>
      <c r="CI160" s="61">
        <f t="shared" si="112"/>
        <v>3.4001743679162998E-2</v>
      </c>
      <c r="CJ160" s="61">
        <f t="shared" si="112"/>
        <v>1.1333914559720999E-2</v>
      </c>
      <c r="CK160" s="61">
        <f t="shared" si="112"/>
        <v>6.5387968613774994E-2</v>
      </c>
      <c r="CL160" s="61">
        <f t="shared" si="112"/>
        <v>7.0619006102877094E-2</v>
      </c>
      <c r="CM160" s="61">
        <f t="shared" si="112"/>
        <v>7.0619006102877094E-2</v>
      </c>
      <c r="CN160" s="61">
        <f t="shared" si="112"/>
        <v>7.3234524847427998E-2</v>
      </c>
      <c r="CO160" s="61">
        <f t="shared" si="112"/>
        <v>6.5387968613774994E-2</v>
      </c>
      <c r="CP160" s="61">
        <f t="shared" si="112"/>
        <v>7.8465562336530001E-2</v>
      </c>
      <c r="CQ160" s="61">
        <f t="shared" si="112"/>
        <v>8.3696599825632004E-2</v>
      </c>
      <c r="CR160" s="61">
        <f t="shared" si="112"/>
        <v>8.1081081081081002E-2</v>
      </c>
      <c r="CS160" s="61">
        <f t="shared" si="112"/>
        <v>8.1081081081081002E-2</v>
      </c>
      <c r="CT160" s="61">
        <f t="shared" si="112"/>
        <v>8.1081081081081002E-2</v>
      </c>
      <c r="CU160" s="61">
        <f t="shared" si="112"/>
        <v>0</v>
      </c>
      <c r="CV160" s="61">
        <f t="shared" si="112"/>
        <v>0</v>
      </c>
      <c r="CW160" s="61">
        <f t="shared" si="116"/>
        <v>0</v>
      </c>
      <c r="CX160" s="61">
        <f t="shared" si="116"/>
        <v>0</v>
      </c>
      <c r="CY160" s="61">
        <f t="shared" si="116"/>
        <v>0</v>
      </c>
      <c r="CZ160" s="61">
        <f t="shared" si="116"/>
        <v>0</v>
      </c>
      <c r="DA160" s="61">
        <f t="shared" si="116"/>
        <v>0</v>
      </c>
      <c r="DB160" s="61">
        <f t="shared" si="116"/>
        <v>0</v>
      </c>
      <c r="DC160" s="61">
        <f t="shared" si="113"/>
        <v>0</v>
      </c>
      <c r="DD160" s="61">
        <f t="shared" si="113"/>
        <v>0</v>
      </c>
      <c r="DE160" s="61">
        <f t="shared" si="113"/>
        <v>0</v>
      </c>
      <c r="DF160" s="61">
        <f t="shared" si="113"/>
        <v>0</v>
      </c>
      <c r="DG160" s="61">
        <f t="shared" si="113"/>
        <v>0</v>
      </c>
      <c r="DH160" s="61">
        <f t="shared" si="113"/>
        <v>0</v>
      </c>
      <c r="DI160" s="61">
        <f t="shared" si="113"/>
        <v>0</v>
      </c>
      <c r="DJ160" s="61">
        <f t="shared" si="113"/>
        <v>0</v>
      </c>
      <c r="DK160" s="61">
        <f t="shared" si="113"/>
        <v>0</v>
      </c>
      <c r="DL160" s="61">
        <f t="shared" si="113"/>
        <v>0</v>
      </c>
      <c r="DM160" s="61">
        <f t="shared" si="113"/>
        <v>0</v>
      </c>
      <c r="DN160" s="61">
        <f t="shared" si="113"/>
        <v>0</v>
      </c>
      <c r="DO160" s="61">
        <f t="shared" si="113"/>
        <v>0</v>
      </c>
      <c r="DP160" s="61">
        <f t="shared" si="113"/>
        <v>0</v>
      </c>
      <c r="DQ160" s="61">
        <f t="shared" si="113"/>
        <v>0</v>
      </c>
      <c r="DR160" s="61">
        <f t="shared" si="113"/>
        <v>0</v>
      </c>
      <c r="DS160" s="61">
        <f t="shared" si="114"/>
        <v>0</v>
      </c>
      <c r="DT160" s="61">
        <f t="shared" si="93"/>
        <v>0</v>
      </c>
      <c r="DU160" s="61">
        <f t="shared" si="93"/>
        <v>0</v>
      </c>
      <c r="DV160" s="61">
        <f t="shared" si="93"/>
        <v>0</v>
      </c>
      <c r="DW160" s="61">
        <f t="shared" si="93"/>
        <v>0</v>
      </c>
      <c r="DX160" s="61">
        <f t="shared" si="93"/>
        <v>0</v>
      </c>
      <c r="DY160" s="61">
        <f t="shared" si="93"/>
        <v>0</v>
      </c>
      <c r="DZ160" s="61">
        <f t="shared" si="97"/>
        <v>1</v>
      </c>
    </row>
    <row r="161" spans="3:130">
      <c r="C161" s="53">
        <v>2031</v>
      </c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>
        <f t="shared" si="109"/>
        <v>0</v>
      </c>
      <c r="P161" s="64">
        <f t="shared" si="110"/>
        <v>0</v>
      </c>
      <c r="Q161" s="64">
        <f t="shared" si="111"/>
        <v>0</v>
      </c>
      <c r="R161" s="64">
        <f t="shared" si="115"/>
        <v>0</v>
      </c>
      <c r="S161" s="64">
        <f t="shared" si="117"/>
        <v>0</v>
      </c>
      <c r="T161" s="64">
        <f t="shared" si="118"/>
        <v>0</v>
      </c>
      <c r="U161" s="64">
        <f t="shared" si="119"/>
        <v>5.1958437552457301E-14</v>
      </c>
      <c r="V161" s="64">
        <f t="shared" si="120"/>
        <v>3</v>
      </c>
      <c r="W161" s="64">
        <f t="shared" si="121"/>
        <v>1</v>
      </c>
      <c r="X161" s="64">
        <f t="shared" si="122"/>
        <v>5.7692307692307701</v>
      </c>
      <c r="Y161" s="64">
        <f t="shared" si="123"/>
        <v>6.2307692307692299</v>
      </c>
      <c r="Z161" s="64">
        <f t="shared" si="124"/>
        <v>6.2307692307692397</v>
      </c>
      <c r="AA161" s="64">
        <f t="shared" si="125"/>
        <v>6.4615384615384697</v>
      </c>
      <c r="AB161" s="64">
        <f t="shared" si="126"/>
        <v>5.7692307692307701</v>
      </c>
      <c r="AC161" s="64">
        <f t="shared" si="127"/>
        <v>6.9230769230769198</v>
      </c>
      <c r="AD161" s="64">
        <f t="shared" si="128"/>
        <v>7.3846153846153797</v>
      </c>
      <c r="AE161" s="64">
        <f t="shared" si="129"/>
        <v>7.1538461538461497</v>
      </c>
      <c r="AF161" s="64">
        <f t="shared" si="130"/>
        <v>7.1538461538461497</v>
      </c>
      <c r="AG161" s="64">
        <f t="shared" ref="AG161:AG179" si="131">VLOOKUP($C$95,$D$3:$K$63,$A$69,0)*(B132-B131)</f>
        <v>7.1538461538461497</v>
      </c>
      <c r="AH161" s="64">
        <f>VLOOKUP($C$96,$D$3:$K$63,$A$69,0)*(B131-B130)</f>
        <v>6.9230769230769198</v>
      </c>
      <c r="AI161" s="64">
        <f>VLOOKUP($C$97,$D$3:$K$63,$A$69,0)*B130</f>
        <v>0</v>
      </c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54">
        <f t="shared" si="95"/>
        <v>77.153846153846203</v>
      </c>
      <c r="BP161" s="53">
        <v>2031</v>
      </c>
      <c r="BQ161" s="61">
        <f t="shared" ref="BQ161:CF176" si="132">D161/$BM161</f>
        <v>0</v>
      </c>
      <c r="BR161" s="61">
        <f t="shared" si="132"/>
        <v>0</v>
      </c>
      <c r="BS161" s="61">
        <f t="shared" si="132"/>
        <v>0</v>
      </c>
      <c r="BT161" s="61">
        <f t="shared" si="132"/>
        <v>0</v>
      </c>
      <c r="BU161" s="61">
        <f t="shared" si="132"/>
        <v>0</v>
      </c>
      <c r="BV161" s="61">
        <f t="shared" si="132"/>
        <v>0</v>
      </c>
      <c r="BW161" s="61">
        <f t="shared" si="132"/>
        <v>0</v>
      </c>
      <c r="BX161" s="61">
        <f t="shared" si="132"/>
        <v>0</v>
      </c>
      <c r="BY161" s="61">
        <f t="shared" si="132"/>
        <v>0</v>
      </c>
      <c r="BZ161" s="61">
        <f t="shared" si="132"/>
        <v>0</v>
      </c>
      <c r="CA161" s="61">
        <f t="shared" si="132"/>
        <v>0</v>
      </c>
      <c r="CB161" s="61">
        <f t="shared" si="132"/>
        <v>0</v>
      </c>
      <c r="CC161" s="61">
        <f t="shared" si="132"/>
        <v>0</v>
      </c>
      <c r="CD161" s="61">
        <f t="shared" si="132"/>
        <v>0</v>
      </c>
      <c r="CE161" s="61">
        <f t="shared" si="132"/>
        <v>0</v>
      </c>
      <c r="CF161" s="61">
        <f t="shared" si="132"/>
        <v>0</v>
      </c>
      <c r="CG161" s="61">
        <f t="shared" si="112"/>
        <v>0</v>
      </c>
      <c r="CH161" s="61">
        <f t="shared" si="112"/>
        <v>6.7343937007173001E-16</v>
      </c>
      <c r="CI161" s="61">
        <f t="shared" si="112"/>
        <v>3.8883349950149602E-2</v>
      </c>
      <c r="CJ161" s="61">
        <f t="shared" si="112"/>
        <v>1.2961116650049899E-2</v>
      </c>
      <c r="CK161" s="61">
        <f t="shared" si="112"/>
        <v>7.4775672981056807E-2</v>
      </c>
      <c r="CL161" s="61">
        <f t="shared" si="112"/>
        <v>8.0757726819541298E-2</v>
      </c>
      <c r="CM161" s="61">
        <f t="shared" si="112"/>
        <v>8.0757726819541395E-2</v>
      </c>
      <c r="CN161" s="61">
        <f t="shared" si="112"/>
        <v>8.3748753738783696E-2</v>
      </c>
      <c r="CO161" s="61">
        <f t="shared" si="112"/>
        <v>7.4775672981056807E-2</v>
      </c>
      <c r="CP161" s="61">
        <f t="shared" si="112"/>
        <v>8.9730807577268104E-2</v>
      </c>
      <c r="CQ161" s="61">
        <f t="shared" si="112"/>
        <v>9.5712861415752706E-2</v>
      </c>
      <c r="CR161" s="61">
        <f t="shared" si="112"/>
        <v>9.2721834496510405E-2</v>
      </c>
      <c r="CS161" s="61">
        <f t="shared" si="112"/>
        <v>9.2721834496510405E-2</v>
      </c>
      <c r="CT161" s="61">
        <f t="shared" si="112"/>
        <v>9.2721834496510405E-2</v>
      </c>
      <c r="CU161" s="61">
        <f t="shared" ref="CU161:DJ190" si="133">AH161/$BM161</f>
        <v>8.9730807577268104E-2</v>
      </c>
      <c r="CV161" s="61">
        <f t="shared" si="133"/>
        <v>0</v>
      </c>
      <c r="CW161" s="61">
        <f t="shared" si="116"/>
        <v>0</v>
      </c>
      <c r="CX161" s="61">
        <f t="shared" si="116"/>
        <v>0</v>
      </c>
      <c r="CY161" s="61">
        <f t="shared" si="116"/>
        <v>0</v>
      </c>
      <c r="CZ161" s="61">
        <f t="shared" si="116"/>
        <v>0</v>
      </c>
      <c r="DA161" s="61">
        <f t="shared" si="116"/>
        <v>0</v>
      </c>
      <c r="DB161" s="61">
        <f t="shared" si="116"/>
        <v>0</v>
      </c>
      <c r="DC161" s="61">
        <f t="shared" si="113"/>
        <v>0</v>
      </c>
      <c r="DD161" s="61">
        <f t="shared" si="113"/>
        <v>0</v>
      </c>
      <c r="DE161" s="61">
        <f t="shared" si="113"/>
        <v>0</v>
      </c>
      <c r="DF161" s="61">
        <f t="shared" si="113"/>
        <v>0</v>
      </c>
      <c r="DG161" s="61">
        <f t="shared" si="113"/>
        <v>0</v>
      </c>
      <c r="DH161" s="61">
        <f t="shared" si="113"/>
        <v>0</v>
      </c>
      <c r="DI161" s="61">
        <f t="shared" si="113"/>
        <v>0</v>
      </c>
      <c r="DJ161" s="61">
        <f t="shared" si="113"/>
        <v>0</v>
      </c>
      <c r="DK161" s="61">
        <f t="shared" si="113"/>
        <v>0</v>
      </c>
      <c r="DL161" s="61">
        <f t="shared" si="113"/>
        <v>0</v>
      </c>
      <c r="DM161" s="61">
        <f t="shared" si="113"/>
        <v>0</v>
      </c>
      <c r="DN161" s="61">
        <f t="shared" si="113"/>
        <v>0</v>
      </c>
      <c r="DO161" s="61">
        <f t="shared" si="113"/>
        <v>0</v>
      </c>
      <c r="DP161" s="61">
        <f t="shared" si="113"/>
        <v>0</v>
      </c>
      <c r="DQ161" s="61">
        <f t="shared" ref="DQ161:DR190" si="134">BD161/$BM161</f>
        <v>0</v>
      </c>
      <c r="DR161" s="61">
        <f t="shared" si="134"/>
        <v>0</v>
      </c>
      <c r="DS161" s="61">
        <f t="shared" si="114"/>
        <v>0</v>
      </c>
      <c r="DT161" s="61">
        <f t="shared" si="93"/>
        <v>0</v>
      </c>
      <c r="DU161" s="61">
        <f t="shared" si="93"/>
        <v>0</v>
      </c>
      <c r="DV161" s="61">
        <f t="shared" si="93"/>
        <v>0</v>
      </c>
      <c r="DW161" s="61">
        <f t="shared" si="93"/>
        <v>0</v>
      </c>
      <c r="DX161" s="61">
        <f t="shared" si="93"/>
        <v>0</v>
      </c>
      <c r="DY161" s="61">
        <f t="shared" si="93"/>
        <v>0</v>
      </c>
      <c r="DZ161" s="61">
        <f t="shared" si="97"/>
        <v>1</v>
      </c>
    </row>
    <row r="162" spans="3:130">
      <c r="C162" s="53">
        <v>2032</v>
      </c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>
        <f t="shared" si="110"/>
        <v>0</v>
      </c>
      <c r="Q162" s="64">
        <f t="shared" si="111"/>
        <v>0</v>
      </c>
      <c r="R162" s="64">
        <f t="shared" si="115"/>
        <v>0</v>
      </c>
      <c r="S162" s="64">
        <f t="shared" si="117"/>
        <v>0</v>
      </c>
      <c r="T162" s="64">
        <f t="shared" si="118"/>
        <v>0</v>
      </c>
      <c r="U162" s="64">
        <f t="shared" si="119"/>
        <v>0</v>
      </c>
      <c r="V162" s="64">
        <f t="shared" si="120"/>
        <v>8.6597395920762194E-15</v>
      </c>
      <c r="W162" s="64">
        <f t="shared" si="121"/>
        <v>1</v>
      </c>
      <c r="X162" s="64">
        <f t="shared" si="122"/>
        <v>5.7692307692307701</v>
      </c>
      <c r="Y162" s="64">
        <f t="shared" si="123"/>
        <v>6.2307692307692299</v>
      </c>
      <c r="Z162" s="64">
        <f t="shared" si="124"/>
        <v>6.2307692307692299</v>
      </c>
      <c r="AA162" s="64">
        <f t="shared" si="125"/>
        <v>6.4615384615384697</v>
      </c>
      <c r="AB162" s="64">
        <f t="shared" si="126"/>
        <v>5.7692307692307701</v>
      </c>
      <c r="AC162" s="64">
        <f t="shared" si="127"/>
        <v>6.9230769230769198</v>
      </c>
      <c r="AD162" s="64">
        <f t="shared" si="128"/>
        <v>7.3846153846153797</v>
      </c>
      <c r="AE162" s="64">
        <f t="shared" si="129"/>
        <v>7.1538461538461497</v>
      </c>
      <c r="AF162" s="64">
        <f t="shared" si="130"/>
        <v>7.1538461538461497</v>
      </c>
      <c r="AG162" s="64">
        <f t="shared" si="131"/>
        <v>7.1538461538461497</v>
      </c>
      <c r="AH162" s="64">
        <f t="shared" ref="AH162:AH180" si="135">VLOOKUP($C$96,$D$3:$K$63,$A$69,0)*(B132-B131)</f>
        <v>6.9230769230769198</v>
      </c>
      <c r="AI162" s="64">
        <f>VLOOKUP($C$97,$D$3:$K$63,$A$69,0)*(B131-B130)</f>
        <v>6.6923076923076898</v>
      </c>
      <c r="AJ162" s="64">
        <f>VLOOKUP($C$98,$D$3:$K$63,$A$69,0)*B130</f>
        <v>0</v>
      </c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54">
        <f t="shared" si="95"/>
        <v>80.846153846153797</v>
      </c>
      <c r="BP162" s="53">
        <v>2032</v>
      </c>
      <c r="BQ162" s="61">
        <f t="shared" si="132"/>
        <v>0</v>
      </c>
      <c r="BR162" s="61">
        <f t="shared" si="132"/>
        <v>0</v>
      </c>
      <c r="BS162" s="61">
        <f t="shared" si="132"/>
        <v>0</v>
      </c>
      <c r="BT162" s="61">
        <f t="shared" si="132"/>
        <v>0</v>
      </c>
      <c r="BU162" s="61">
        <f t="shared" si="132"/>
        <v>0</v>
      </c>
      <c r="BV162" s="61">
        <f t="shared" si="132"/>
        <v>0</v>
      </c>
      <c r="BW162" s="61">
        <f t="shared" si="132"/>
        <v>0</v>
      </c>
      <c r="BX162" s="61">
        <f t="shared" si="132"/>
        <v>0</v>
      </c>
      <c r="BY162" s="61">
        <f t="shared" si="132"/>
        <v>0</v>
      </c>
      <c r="BZ162" s="61">
        <f t="shared" si="132"/>
        <v>0</v>
      </c>
      <c r="CA162" s="61">
        <f t="shared" si="132"/>
        <v>0</v>
      </c>
      <c r="CB162" s="61">
        <f t="shared" si="132"/>
        <v>0</v>
      </c>
      <c r="CC162" s="61">
        <f t="shared" si="132"/>
        <v>0</v>
      </c>
      <c r="CD162" s="61">
        <f t="shared" si="132"/>
        <v>0</v>
      </c>
      <c r="CE162" s="61">
        <f t="shared" si="132"/>
        <v>0</v>
      </c>
      <c r="CF162" s="61">
        <f t="shared" si="132"/>
        <v>0</v>
      </c>
      <c r="CG162" s="61">
        <f t="shared" ref="CG162:CT180" si="136">T162/$BM162</f>
        <v>0</v>
      </c>
      <c r="CH162" s="61">
        <f t="shared" si="136"/>
        <v>0</v>
      </c>
      <c r="CI162" s="61">
        <f t="shared" si="136"/>
        <v>1.07113810368212E-16</v>
      </c>
      <c r="CJ162" s="61">
        <f t="shared" si="136"/>
        <v>1.23691722169363E-2</v>
      </c>
      <c r="CK162" s="61">
        <f t="shared" si="136"/>
        <v>7.1360608943863105E-2</v>
      </c>
      <c r="CL162" s="61">
        <f t="shared" si="136"/>
        <v>7.7069457659371995E-2</v>
      </c>
      <c r="CM162" s="61">
        <f t="shared" si="136"/>
        <v>7.7069457659371995E-2</v>
      </c>
      <c r="CN162" s="61">
        <f t="shared" si="136"/>
        <v>7.9923882017126593E-2</v>
      </c>
      <c r="CO162" s="61">
        <f t="shared" si="136"/>
        <v>7.1360608943863105E-2</v>
      </c>
      <c r="CP162" s="61">
        <f t="shared" si="136"/>
        <v>8.5632730732635498E-2</v>
      </c>
      <c r="CQ162" s="61">
        <f t="shared" si="136"/>
        <v>9.1341579448144597E-2</v>
      </c>
      <c r="CR162" s="61">
        <f t="shared" si="136"/>
        <v>8.8487155090390096E-2</v>
      </c>
      <c r="CS162" s="61">
        <f t="shared" si="136"/>
        <v>8.8487155090390096E-2</v>
      </c>
      <c r="CT162" s="61">
        <f t="shared" si="136"/>
        <v>8.8487155090390096E-2</v>
      </c>
      <c r="CU162" s="61">
        <f t="shared" si="133"/>
        <v>8.5632730732635498E-2</v>
      </c>
      <c r="CV162" s="61">
        <f t="shared" si="133"/>
        <v>8.2778306374880997E-2</v>
      </c>
      <c r="CW162" s="61">
        <f t="shared" si="116"/>
        <v>0</v>
      </c>
      <c r="CX162" s="61">
        <f t="shared" si="116"/>
        <v>0</v>
      </c>
      <c r="CY162" s="61">
        <f t="shared" si="116"/>
        <v>0</v>
      </c>
      <c r="CZ162" s="61">
        <f t="shared" si="116"/>
        <v>0</v>
      </c>
      <c r="DA162" s="61">
        <f t="shared" si="116"/>
        <v>0</v>
      </c>
      <c r="DB162" s="61">
        <f t="shared" si="116"/>
        <v>0</v>
      </c>
      <c r="DC162" s="61">
        <f t="shared" si="116"/>
        <v>0</v>
      </c>
      <c r="DD162" s="61">
        <f t="shared" si="116"/>
        <v>0</v>
      </c>
      <c r="DE162" s="61">
        <f t="shared" si="116"/>
        <v>0</v>
      </c>
      <c r="DF162" s="61">
        <f t="shared" si="116"/>
        <v>0</v>
      </c>
      <c r="DG162" s="61">
        <f t="shared" si="116"/>
        <v>0</v>
      </c>
      <c r="DH162" s="61">
        <f t="shared" si="116"/>
        <v>0</v>
      </c>
      <c r="DI162" s="61">
        <f t="shared" si="116"/>
        <v>0</v>
      </c>
      <c r="DJ162" s="61">
        <f t="shared" si="116"/>
        <v>0</v>
      </c>
      <c r="DK162" s="61">
        <f t="shared" si="116"/>
        <v>0</v>
      </c>
      <c r="DL162" s="61">
        <f t="shared" si="116"/>
        <v>0</v>
      </c>
      <c r="DM162" s="61">
        <f t="shared" ref="DM162:DP190" si="137">AZ162/$BM162</f>
        <v>0</v>
      </c>
      <c r="DN162" s="61">
        <f t="shared" si="137"/>
        <v>0</v>
      </c>
      <c r="DO162" s="61">
        <f t="shared" si="137"/>
        <v>0</v>
      </c>
      <c r="DP162" s="61">
        <f t="shared" si="137"/>
        <v>0</v>
      </c>
      <c r="DQ162" s="61">
        <f t="shared" si="134"/>
        <v>0</v>
      </c>
      <c r="DR162" s="61">
        <f t="shared" si="134"/>
        <v>0</v>
      </c>
      <c r="DS162" s="61">
        <f t="shared" si="114"/>
        <v>0</v>
      </c>
      <c r="DT162" s="61">
        <f t="shared" si="93"/>
        <v>0</v>
      </c>
      <c r="DU162" s="61">
        <f t="shared" si="93"/>
        <v>0</v>
      </c>
      <c r="DV162" s="61">
        <f t="shared" si="93"/>
        <v>0</v>
      </c>
      <c r="DW162" s="61">
        <f t="shared" si="93"/>
        <v>0</v>
      </c>
      <c r="DX162" s="61">
        <f t="shared" si="93"/>
        <v>0</v>
      </c>
      <c r="DY162" s="61">
        <f t="shared" si="93"/>
        <v>0</v>
      </c>
      <c r="DZ162" s="61">
        <f t="shared" si="97"/>
        <v>1</v>
      </c>
    </row>
    <row r="163" spans="3:130">
      <c r="C163" s="53">
        <v>2033</v>
      </c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>
        <f t="shared" si="111"/>
        <v>0</v>
      </c>
      <c r="R163" s="64">
        <f t="shared" si="115"/>
        <v>0</v>
      </c>
      <c r="S163" s="64">
        <f t="shared" si="117"/>
        <v>0</v>
      </c>
      <c r="T163" s="64">
        <f t="shared" si="118"/>
        <v>0</v>
      </c>
      <c r="U163" s="64">
        <f t="shared" si="119"/>
        <v>0</v>
      </c>
      <c r="V163" s="64">
        <f t="shared" si="120"/>
        <v>0</v>
      </c>
      <c r="W163" s="64">
        <f t="shared" si="121"/>
        <v>2.8865798640254102E-15</v>
      </c>
      <c r="X163" s="64">
        <f t="shared" si="122"/>
        <v>5.7692307692307701</v>
      </c>
      <c r="Y163" s="64">
        <f t="shared" si="123"/>
        <v>6.2307692307692397</v>
      </c>
      <c r="Z163" s="64">
        <f t="shared" si="124"/>
        <v>6.2307692307692299</v>
      </c>
      <c r="AA163" s="64">
        <f t="shared" si="125"/>
        <v>6.4615384615384599</v>
      </c>
      <c r="AB163" s="64">
        <f t="shared" si="126"/>
        <v>5.7692307692307701</v>
      </c>
      <c r="AC163" s="64">
        <f t="shared" si="127"/>
        <v>6.9230769230769296</v>
      </c>
      <c r="AD163" s="64">
        <f t="shared" si="128"/>
        <v>7.3846153846153797</v>
      </c>
      <c r="AE163" s="64">
        <f t="shared" si="129"/>
        <v>7.1538461538461497</v>
      </c>
      <c r="AF163" s="64">
        <f t="shared" si="130"/>
        <v>7.1538461538461497</v>
      </c>
      <c r="AG163" s="64">
        <f t="shared" si="131"/>
        <v>7.1538461538461497</v>
      </c>
      <c r="AH163" s="64">
        <f t="shared" si="135"/>
        <v>6.9230769230769198</v>
      </c>
      <c r="AI163" s="64">
        <f t="shared" ref="AI163:AI181" si="138">VLOOKUP($C$97,$D$3:$K$63,$A$69,0)*(B132-B131)</f>
        <v>6.6923076923076898</v>
      </c>
      <c r="AJ163" s="64">
        <f>VLOOKUP($C$98,$D$3:$K$63,$A$69,0)*(B131-B130)</f>
        <v>6.4615384615384599</v>
      </c>
      <c r="AK163" s="64">
        <f>VLOOKUP($C$99,$D$3:$K$63,$A$69,0)*B130</f>
        <v>0</v>
      </c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54">
        <f t="shared" si="95"/>
        <v>86.307692307692307</v>
      </c>
      <c r="BP163" s="53">
        <v>2033</v>
      </c>
      <c r="BQ163" s="61">
        <f t="shared" si="132"/>
        <v>0</v>
      </c>
      <c r="BR163" s="61">
        <f t="shared" si="132"/>
        <v>0</v>
      </c>
      <c r="BS163" s="61">
        <f t="shared" si="132"/>
        <v>0</v>
      </c>
      <c r="BT163" s="61">
        <f t="shared" si="132"/>
        <v>0</v>
      </c>
      <c r="BU163" s="61">
        <f t="shared" si="132"/>
        <v>0</v>
      </c>
      <c r="BV163" s="61">
        <f t="shared" si="132"/>
        <v>0</v>
      </c>
      <c r="BW163" s="61">
        <f t="shared" si="132"/>
        <v>0</v>
      </c>
      <c r="BX163" s="61">
        <f t="shared" si="132"/>
        <v>0</v>
      </c>
      <c r="BY163" s="61">
        <f t="shared" si="132"/>
        <v>0</v>
      </c>
      <c r="BZ163" s="61">
        <f t="shared" si="132"/>
        <v>0</v>
      </c>
      <c r="CA163" s="61">
        <f t="shared" si="132"/>
        <v>0</v>
      </c>
      <c r="CB163" s="61">
        <f t="shared" si="132"/>
        <v>0</v>
      </c>
      <c r="CC163" s="61">
        <f t="shared" si="132"/>
        <v>0</v>
      </c>
      <c r="CD163" s="61">
        <f t="shared" si="132"/>
        <v>0</v>
      </c>
      <c r="CE163" s="61">
        <f t="shared" si="132"/>
        <v>0</v>
      </c>
      <c r="CF163" s="61">
        <f t="shared" si="132"/>
        <v>0</v>
      </c>
      <c r="CG163" s="61">
        <f t="shared" si="136"/>
        <v>0</v>
      </c>
      <c r="CH163" s="61">
        <f t="shared" si="136"/>
        <v>0</v>
      </c>
      <c r="CI163" s="61">
        <f t="shared" si="136"/>
        <v>0</v>
      </c>
      <c r="CJ163" s="61">
        <f t="shared" si="136"/>
        <v>3.3445221240936103E-17</v>
      </c>
      <c r="CK163" s="61">
        <f t="shared" si="136"/>
        <v>6.6844919786096302E-2</v>
      </c>
      <c r="CL163" s="61">
        <f t="shared" si="136"/>
        <v>7.2192513368983996E-2</v>
      </c>
      <c r="CM163" s="61">
        <f t="shared" si="136"/>
        <v>7.2192513368983899E-2</v>
      </c>
      <c r="CN163" s="61">
        <f t="shared" si="136"/>
        <v>7.4866310160427801E-2</v>
      </c>
      <c r="CO163" s="61">
        <f t="shared" si="136"/>
        <v>6.6844919786096302E-2</v>
      </c>
      <c r="CP163" s="61">
        <f t="shared" si="136"/>
        <v>8.0213903743315607E-2</v>
      </c>
      <c r="CQ163" s="61">
        <f t="shared" si="136"/>
        <v>8.5561497326203204E-2</v>
      </c>
      <c r="CR163" s="61">
        <f t="shared" si="136"/>
        <v>8.2887700534759301E-2</v>
      </c>
      <c r="CS163" s="61">
        <f t="shared" si="136"/>
        <v>8.2887700534759301E-2</v>
      </c>
      <c r="CT163" s="61">
        <f t="shared" si="136"/>
        <v>8.2887700534759301E-2</v>
      </c>
      <c r="CU163" s="61">
        <f t="shared" si="133"/>
        <v>8.0213903743315496E-2</v>
      </c>
      <c r="CV163" s="61">
        <f t="shared" si="133"/>
        <v>7.7540106951871607E-2</v>
      </c>
      <c r="CW163" s="61">
        <f t="shared" si="116"/>
        <v>7.4866310160427801E-2</v>
      </c>
      <c r="CX163" s="61">
        <f t="shared" si="116"/>
        <v>0</v>
      </c>
      <c r="CY163" s="61">
        <f t="shared" si="116"/>
        <v>0</v>
      </c>
      <c r="CZ163" s="61">
        <f t="shared" si="116"/>
        <v>0</v>
      </c>
      <c r="DA163" s="61">
        <f t="shared" si="116"/>
        <v>0</v>
      </c>
      <c r="DB163" s="61">
        <f t="shared" si="116"/>
        <v>0</v>
      </c>
      <c r="DC163" s="61">
        <f t="shared" si="116"/>
        <v>0</v>
      </c>
      <c r="DD163" s="61">
        <f t="shared" si="116"/>
        <v>0</v>
      </c>
      <c r="DE163" s="61">
        <f t="shared" si="116"/>
        <v>0</v>
      </c>
      <c r="DF163" s="61">
        <f t="shared" si="116"/>
        <v>0</v>
      </c>
      <c r="DG163" s="61">
        <f t="shared" si="116"/>
        <v>0</v>
      </c>
      <c r="DH163" s="61">
        <f t="shared" si="116"/>
        <v>0</v>
      </c>
      <c r="DI163" s="61">
        <f t="shared" si="116"/>
        <v>0</v>
      </c>
      <c r="DJ163" s="61">
        <f t="shared" si="116"/>
        <v>0</v>
      </c>
      <c r="DK163" s="61">
        <f t="shared" si="116"/>
        <v>0</v>
      </c>
      <c r="DL163" s="61">
        <f t="shared" si="116"/>
        <v>0</v>
      </c>
      <c r="DM163" s="61">
        <f t="shared" si="137"/>
        <v>0</v>
      </c>
      <c r="DN163" s="61">
        <f t="shared" si="137"/>
        <v>0</v>
      </c>
      <c r="DO163" s="61">
        <f t="shared" si="137"/>
        <v>0</v>
      </c>
      <c r="DP163" s="61">
        <f t="shared" si="137"/>
        <v>0</v>
      </c>
      <c r="DQ163" s="61">
        <f t="shared" si="134"/>
        <v>0</v>
      </c>
      <c r="DR163" s="61">
        <f t="shared" si="134"/>
        <v>0</v>
      </c>
      <c r="DS163" s="61">
        <f t="shared" si="114"/>
        <v>0</v>
      </c>
      <c r="DT163" s="61">
        <f t="shared" si="93"/>
        <v>0</v>
      </c>
      <c r="DU163" s="61">
        <f t="shared" si="93"/>
        <v>0</v>
      </c>
      <c r="DV163" s="61">
        <f t="shared" si="93"/>
        <v>0</v>
      </c>
      <c r="DW163" s="61">
        <f t="shared" si="93"/>
        <v>0</v>
      </c>
      <c r="DX163" s="61">
        <f t="shared" si="93"/>
        <v>0</v>
      </c>
      <c r="DY163" s="61">
        <f t="shared" si="93"/>
        <v>0</v>
      </c>
      <c r="DZ163" s="61">
        <f t="shared" si="97"/>
        <v>1</v>
      </c>
    </row>
    <row r="164" spans="3:130">
      <c r="C164" s="53">
        <v>2034</v>
      </c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>
        <f t="shared" si="115"/>
        <v>0</v>
      </c>
      <c r="S164" s="64">
        <f t="shared" si="117"/>
        <v>0</v>
      </c>
      <c r="T164" s="64">
        <f t="shared" si="118"/>
        <v>0</v>
      </c>
      <c r="U164" s="64">
        <f t="shared" si="119"/>
        <v>0</v>
      </c>
      <c r="V164" s="64">
        <f t="shared" si="120"/>
        <v>0</v>
      </c>
      <c r="W164" s="64">
        <f t="shared" si="121"/>
        <v>0</v>
      </c>
      <c r="X164" s="64">
        <f t="shared" si="122"/>
        <v>1.6653345369377301E-14</v>
      </c>
      <c r="Y164" s="64">
        <f t="shared" si="123"/>
        <v>6.2307692307692397</v>
      </c>
      <c r="Z164" s="64">
        <f t="shared" si="124"/>
        <v>6.2307692307692397</v>
      </c>
      <c r="AA164" s="64">
        <f t="shared" si="125"/>
        <v>6.4615384615384599</v>
      </c>
      <c r="AB164" s="64">
        <f t="shared" si="126"/>
        <v>5.7692307692307701</v>
      </c>
      <c r="AC164" s="64">
        <f t="shared" si="127"/>
        <v>6.9230769230769296</v>
      </c>
      <c r="AD164" s="64">
        <f t="shared" si="128"/>
        <v>7.3846153846153904</v>
      </c>
      <c r="AE164" s="64">
        <f t="shared" si="129"/>
        <v>7.1538461538461497</v>
      </c>
      <c r="AF164" s="64">
        <f t="shared" si="130"/>
        <v>7.1538461538461497</v>
      </c>
      <c r="AG164" s="64">
        <f t="shared" si="131"/>
        <v>7.1538461538461497</v>
      </c>
      <c r="AH164" s="64">
        <f t="shared" si="135"/>
        <v>6.9230769230769198</v>
      </c>
      <c r="AI164" s="64">
        <f t="shared" si="138"/>
        <v>6.6923076923076898</v>
      </c>
      <c r="AJ164" s="64">
        <f t="shared" ref="AJ164:AJ182" si="139">VLOOKUP($C$98,$D$3:$K$63,$A$69,0)*(B132-B131)</f>
        <v>6.4615384615384599</v>
      </c>
      <c r="AK164" s="64">
        <f>VLOOKUP($C$99,$D$3:$K$63,$A$69,0)*(B131-B130)</f>
        <v>6.2307692307692299</v>
      </c>
      <c r="AL164" s="64">
        <f>VLOOKUP($C$100,$D$3:$K$63,$A$69,0)*B130</f>
        <v>0</v>
      </c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54">
        <f t="shared" si="95"/>
        <v>86.769230769230802</v>
      </c>
      <c r="BP164" s="53">
        <v>2034</v>
      </c>
      <c r="BQ164" s="61">
        <f t="shared" si="132"/>
        <v>0</v>
      </c>
      <c r="BR164" s="61">
        <f t="shared" si="132"/>
        <v>0</v>
      </c>
      <c r="BS164" s="61">
        <f t="shared" si="132"/>
        <v>0</v>
      </c>
      <c r="BT164" s="61">
        <f t="shared" si="132"/>
        <v>0</v>
      </c>
      <c r="BU164" s="61">
        <f t="shared" si="132"/>
        <v>0</v>
      </c>
      <c r="BV164" s="61">
        <f t="shared" si="132"/>
        <v>0</v>
      </c>
      <c r="BW164" s="61">
        <f t="shared" si="132"/>
        <v>0</v>
      </c>
      <c r="BX164" s="61">
        <f t="shared" si="132"/>
        <v>0</v>
      </c>
      <c r="BY164" s="61">
        <f t="shared" si="132"/>
        <v>0</v>
      </c>
      <c r="BZ164" s="61">
        <f t="shared" si="132"/>
        <v>0</v>
      </c>
      <c r="CA164" s="61">
        <f t="shared" si="132"/>
        <v>0</v>
      </c>
      <c r="CB164" s="61">
        <f t="shared" si="132"/>
        <v>0</v>
      </c>
      <c r="CC164" s="61">
        <f t="shared" si="132"/>
        <v>0</v>
      </c>
      <c r="CD164" s="61">
        <f t="shared" si="132"/>
        <v>0</v>
      </c>
      <c r="CE164" s="61">
        <f t="shared" si="132"/>
        <v>0</v>
      </c>
      <c r="CF164" s="61">
        <f t="shared" si="132"/>
        <v>0</v>
      </c>
      <c r="CG164" s="61">
        <f t="shared" si="136"/>
        <v>0</v>
      </c>
      <c r="CH164" s="61">
        <f t="shared" si="136"/>
        <v>0</v>
      </c>
      <c r="CI164" s="61">
        <f t="shared" si="136"/>
        <v>0</v>
      </c>
      <c r="CJ164" s="61">
        <f t="shared" si="136"/>
        <v>0</v>
      </c>
      <c r="CK164" s="61">
        <f t="shared" si="136"/>
        <v>1.9192685266126399E-16</v>
      </c>
      <c r="CL164" s="61">
        <f t="shared" si="136"/>
        <v>7.1808510638297907E-2</v>
      </c>
      <c r="CM164" s="61">
        <f t="shared" si="136"/>
        <v>7.1808510638297907E-2</v>
      </c>
      <c r="CN164" s="61">
        <f t="shared" si="136"/>
        <v>7.4468085106382906E-2</v>
      </c>
      <c r="CO164" s="61">
        <f t="shared" si="136"/>
        <v>6.6489361702127603E-2</v>
      </c>
      <c r="CP164" s="61">
        <f t="shared" si="136"/>
        <v>7.9787234042553307E-2</v>
      </c>
      <c r="CQ164" s="61">
        <f t="shared" si="136"/>
        <v>8.5106382978723499E-2</v>
      </c>
      <c r="CR164" s="61">
        <f t="shared" si="136"/>
        <v>8.2446808510638306E-2</v>
      </c>
      <c r="CS164" s="61">
        <f t="shared" si="136"/>
        <v>8.2446808510638306E-2</v>
      </c>
      <c r="CT164" s="61">
        <f t="shared" si="136"/>
        <v>8.2446808510638306E-2</v>
      </c>
      <c r="CU164" s="61">
        <f t="shared" si="133"/>
        <v>7.9787234042553098E-2</v>
      </c>
      <c r="CV164" s="61">
        <f t="shared" si="133"/>
        <v>7.7127659574468002E-2</v>
      </c>
      <c r="CW164" s="61">
        <f t="shared" si="116"/>
        <v>7.4468085106382906E-2</v>
      </c>
      <c r="CX164" s="61">
        <f t="shared" si="116"/>
        <v>7.1808510638297796E-2</v>
      </c>
      <c r="CY164" s="61">
        <f t="shared" si="116"/>
        <v>0</v>
      </c>
      <c r="CZ164" s="61">
        <f t="shared" si="116"/>
        <v>0</v>
      </c>
      <c r="DA164" s="61">
        <f t="shared" si="116"/>
        <v>0</v>
      </c>
      <c r="DB164" s="61">
        <f t="shared" si="116"/>
        <v>0</v>
      </c>
      <c r="DC164" s="61">
        <f t="shared" si="116"/>
        <v>0</v>
      </c>
      <c r="DD164" s="61">
        <f t="shared" si="116"/>
        <v>0</v>
      </c>
      <c r="DE164" s="61">
        <f t="shared" si="116"/>
        <v>0</v>
      </c>
      <c r="DF164" s="61">
        <f t="shared" si="116"/>
        <v>0</v>
      </c>
      <c r="DG164" s="61">
        <f t="shared" si="116"/>
        <v>0</v>
      </c>
      <c r="DH164" s="61">
        <f t="shared" si="116"/>
        <v>0</v>
      </c>
      <c r="DI164" s="61">
        <f t="shared" si="116"/>
        <v>0</v>
      </c>
      <c r="DJ164" s="61">
        <f t="shared" si="116"/>
        <v>0</v>
      </c>
      <c r="DK164" s="61">
        <f t="shared" si="116"/>
        <v>0</v>
      </c>
      <c r="DL164" s="61">
        <f t="shared" si="116"/>
        <v>0</v>
      </c>
      <c r="DM164" s="61">
        <f t="shared" si="137"/>
        <v>0</v>
      </c>
      <c r="DN164" s="61">
        <f t="shared" si="137"/>
        <v>0</v>
      </c>
      <c r="DO164" s="61">
        <f t="shared" si="137"/>
        <v>0</v>
      </c>
      <c r="DP164" s="61">
        <f t="shared" si="137"/>
        <v>0</v>
      </c>
      <c r="DQ164" s="61">
        <f t="shared" si="134"/>
        <v>0</v>
      </c>
      <c r="DR164" s="61">
        <f t="shared" si="134"/>
        <v>0</v>
      </c>
      <c r="DS164" s="61">
        <f t="shared" si="114"/>
        <v>0</v>
      </c>
      <c r="DT164" s="61">
        <f t="shared" si="93"/>
        <v>0</v>
      </c>
      <c r="DU164" s="61">
        <f t="shared" si="93"/>
        <v>0</v>
      </c>
      <c r="DV164" s="61">
        <f t="shared" si="93"/>
        <v>0</v>
      </c>
      <c r="DW164" s="61">
        <f t="shared" si="93"/>
        <v>0</v>
      </c>
      <c r="DX164" s="61">
        <f t="shared" si="93"/>
        <v>0</v>
      </c>
      <c r="DY164" s="61">
        <f t="shared" si="93"/>
        <v>0</v>
      </c>
      <c r="DZ164" s="61">
        <f t="shared" si="97"/>
        <v>1</v>
      </c>
    </row>
    <row r="165" spans="3:130">
      <c r="C165" s="53">
        <v>2035</v>
      </c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>
        <f t="shared" si="117"/>
        <v>0</v>
      </c>
      <c r="T165" s="64">
        <f t="shared" si="118"/>
        <v>0</v>
      </c>
      <c r="U165" s="64">
        <f t="shared" si="119"/>
        <v>0</v>
      </c>
      <c r="V165" s="64">
        <f t="shared" si="120"/>
        <v>0</v>
      </c>
      <c r="W165" s="64">
        <f t="shared" si="121"/>
        <v>0</v>
      </c>
      <c r="X165" s="64">
        <f t="shared" si="122"/>
        <v>0</v>
      </c>
      <c r="Y165" s="64">
        <f t="shared" si="123"/>
        <v>1.7985612998927501E-14</v>
      </c>
      <c r="Z165" s="64">
        <f t="shared" si="124"/>
        <v>6.2307692307692397</v>
      </c>
      <c r="AA165" s="64">
        <f t="shared" si="125"/>
        <v>6.4615384615384697</v>
      </c>
      <c r="AB165" s="64">
        <f t="shared" si="126"/>
        <v>5.7692307692307701</v>
      </c>
      <c r="AC165" s="64">
        <f t="shared" si="127"/>
        <v>6.9230769230769198</v>
      </c>
      <c r="AD165" s="64">
        <f t="shared" si="128"/>
        <v>7.3846153846153904</v>
      </c>
      <c r="AE165" s="64">
        <f t="shared" si="129"/>
        <v>7.1538461538461604</v>
      </c>
      <c r="AF165" s="64">
        <f t="shared" si="130"/>
        <v>7.1538461538461497</v>
      </c>
      <c r="AG165" s="64">
        <f t="shared" si="131"/>
        <v>7.1538461538461497</v>
      </c>
      <c r="AH165" s="64">
        <f t="shared" si="135"/>
        <v>6.9230769230769198</v>
      </c>
      <c r="AI165" s="64">
        <f t="shared" si="138"/>
        <v>6.6923076923076898</v>
      </c>
      <c r="AJ165" s="64">
        <f t="shared" si="139"/>
        <v>6.4615384615384599</v>
      </c>
      <c r="AK165" s="64">
        <f t="shared" ref="AK165:AK183" si="140">VLOOKUP($C$99,$D$3:$K$63,$A$69,0)*(B132-B131)</f>
        <v>6.2307692307692299</v>
      </c>
      <c r="AL165" s="64">
        <f>VLOOKUP($C$100,$D$3:$K$63,$A$69,0)*(B131-B130)</f>
        <v>5.7692307692307701</v>
      </c>
      <c r="AM165" s="64">
        <f>VLOOKUP($C$101,$D$3:$K$63,$A$69,0)*B130</f>
        <v>0</v>
      </c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54">
        <f t="shared" si="95"/>
        <v>86.307692307692307</v>
      </c>
      <c r="BP165" s="53">
        <v>2035</v>
      </c>
      <c r="BQ165" s="61">
        <f t="shared" si="132"/>
        <v>0</v>
      </c>
      <c r="BR165" s="61">
        <f t="shared" si="132"/>
        <v>0</v>
      </c>
      <c r="BS165" s="61">
        <f t="shared" si="132"/>
        <v>0</v>
      </c>
      <c r="BT165" s="61">
        <f t="shared" si="132"/>
        <v>0</v>
      </c>
      <c r="BU165" s="61">
        <f t="shared" si="132"/>
        <v>0</v>
      </c>
      <c r="BV165" s="61">
        <f t="shared" si="132"/>
        <v>0</v>
      </c>
      <c r="BW165" s="61">
        <f t="shared" si="132"/>
        <v>0</v>
      </c>
      <c r="BX165" s="61">
        <f t="shared" si="132"/>
        <v>0</v>
      </c>
      <c r="BY165" s="61">
        <f t="shared" si="132"/>
        <v>0</v>
      </c>
      <c r="BZ165" s="61">
        <f t="shared" si="132"/>
        <v>0</v>
      </c>
      <c r="CA165" s="61">
        <f t="shared" si="132"/>
        <v>0</v>
      </c>
      <c r="CB165" s="61">
        <f t="shared" si="132"/>
        <v>0</v>
      </c>
      <c r="CC165" s="61">
        <f t="shared" si="132"/>
        <v>0</v>
      </c>
      <c r="CD165" s="61">
        <f t="shared" si="132"/>
        <v>0</v>
      </c>
      <c r="CE165" s="61">
        <f t="shared" si="132"/>
        <v>0</v>
      </c>
      <c r="CF165" s="61">
        <f t="shared" si="132"/>
        <v>0</v>
      </c>
      <c r="CG165" s="61">
        <f t="shared" si="136"/>
        <v>0</v>
      </c>
      <c r="CH165" s="61">
        <f t="shared" si="136"/>
        <v>0</v>
      </c>
      <c r="CI165" s="61">
        <f t="shared" si="136"/>
        <v>0</v>
      </c>
      <c r="CJ165" s="61">
        <f t="shared" si="136"/>
        <v>0</v>
      </c>
      <c r="CK165" s="61">
        <f t="shared" si="136"/>
        <v>0</v>
      </c>
      <c r="CL165" s="61">
        <f t="shared" si="136"/>
        <v>2.0838945542429401E-16</v>
      </c>
      <c r="CM165" s="61">
        <f t="shared" si="136"/>
        <v>7.2192513368983996E-2</v>
      </c>
      <c r="CN165" s="61">
        <f t="shared" si="136"/>
        <v>7.4866310160427899E-2</v>
      </c>
      <c r="CO165" s="61">
        <f t="shared" si="136"/>
        <v>6.6844919786096205E-2</v>
      </c>
      <c r="CP165" s="61">
        <f t="shared" si="136"/>
        <v>8.0213903743315496E-2</v>
      </c>
      <c r="CQ165" s="61">
        <f t="shared" si="136"/>
        <v>8.5561497326203301E-2</v>
      </c>
      <c r="CR165" s="61">
        <f t="shared" si="136"/>
        <v>8.2887700534759398E-2</v>
      </c>
      <c r="CS165" s="61">
        <f t="shared" si="136"/>
        <v>8.2887700534759301E-2</v>
      </c>
      <c r="CT165" s="61">
        <f t="shared" si="136"/>
        <v>8.2887700534759301E-2</v>
      </c>
      <c r="CU165" s="61">
        <f t="shared" si="133"/>
        <v>8.0213903743315496E-2</v>
      </c>
      <c r="CV165" s="61">
        <f t="shared" si="133"/>
        <v>7.7540106951871607E-2</v>
      </c>
      <c r="CW165" s="61">
        <f t="shared" si="116"/>
        <v>7.4866310160427801E-2</v>
      </c>
      <c r="CX165" s="61">
        <f t="shared" si="116"/>
        <v>7.2192513368983899E-2</v>
      </c>
      <c r="CY165" s="61">
        <f t="shared" si="116"/>
        <v>6.6844919786096205E-2</v>
      </c>
      <c r="CZ165" s="61">
        <f t="shared" si="116"/>
        <v>0</v>
      </c>
      <c r="DA165" s="61">
        <f t="shared" si="116"/>
        <v>0</v>
      </c>
      <c r="DB165" s="61">
        <f t="shared" si="116"/>
        <v>0</v>
      </c>
      <c r="DC165" s="61">
        <f t="shared" si="116"/>
        <v>0</v>
      </c>
      <c r="DD165" s="61">
        <f t="shared" si="116"/>
        <v>0</v>
      </c>
      <c r="DE165" s="61">
        <f t="shared" si="116"/>
        <v>0</v>
      </c>
      <c r="DF165" s="61">
        <f t="shared" si="116"/>
        <v>0</v>
      </c>
      <c r="DG165" s="61">
        <f t="shared" si="116"/>
        <v>0</v>
      </c>
      <c r="DH165" s="61">
        <f t="shared" si="116"/>
        <v>0</v>
      </c>
      <c r="DI165" s="61">
        <f t="shared" si="116"/>
        <v>0</v>
      </c>
      <c r="DJ165" s="61">
        <f t="shared" si="116"/>
        <v>0</v>
      </c>
      <c r="DK165" s="61">
        <f t="shared" si="116"/>
        <v>0</v>
      </c>
      <c r="DL165" s="61">
        <f t="shared" si="116"/>
        <v>0</v>
      </c>
      <c r="DM165" s="61">
        <f t="shared" si="137"/>
        <v>0</v>
      </c>
      <c r="DN165" s="61">
        <f t="shared" si="137"/>
        <v>0</v>
      </c>
      <c r="DO165" s="61">
        <f t="shared" si="137"/>
        <v>0</v>
      </c>
      <c r="DP165" s="61">
        <f t="shared" si="137"/>
        <v>0</v>
      </c>
      <c r="DQ165" s="61">
        <f t="shared" si="134"/>
        <v>0</v>
      </c>
      <c r="DR165" s="61">
        <f t="shared" si="134"/>
        <v>0</v>
      </c>
      <c r="DS165" s="61">
        <f t="shared" si="114"/>
        <v>0</v>
      </c>
      <c r="DT165" s="61">
        <f t="shared" si="93"/>
        <v>0</v>
      </c>
      <c r="DU165" s="61">
        <f t="shared" si="93"/>
        <v>0</v>
      </c>
      <c r="DV165" s="61">
        <f t="shared" si="93"/>
        <v>0</v>
      </c>
      <c r="DW165" s="61">
        <f t="shared" si="93"/>
        <v>0</v>
      </c>
      <c r="DX165" s="61">
        <f t="shared" si="93"/>
        <v>0</v>
      </c>
      <c r="DY165" s="61">
        <f t="shared" si="93"/>
        <v>0</v>
      </c>
      <c r="DZ165" s="61">
        <f t="shared" si="97"/>
        <v>1</v>
      </c>
    </row>
    <row r="166" spans="3:130">
      <c r="C166" s="53">
        <v>2036</v>
      </c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>
        <f t="shared" si="118"/>
        <v>0</v>
      </c>
      <c r="U166" s="64">
        <f t="shared" si="119"/>
        <v>0</v>
      </c>
      <c r="V166" s="64">
        <f t="shared" si="120"/>
        <v>0</v>
      </c>
      <c r="W166" s="64">
        <f t="shared" si="121"/>
        <v>0</v>
      </c>
      <c r="X166" s="64">
        <f t="shared" si="122"/>
        <v>0</v>
      </c>
      <c r="Y166" s="64">
        <f t="shared" si="123"/>
        <v>0</v>
      </c>
      <c r="Z166" s="64">
        <f t="shared" si="124"/>
        <v>1.7985612998927501E-14</v>
      </c>
      <c r="AA166" s="64">
        <f t="shared" si="125"/>
        <v>6.4615384615384697</v>
      </c>
      <c r="AB166" s="64">
        <f t="shared" si="126"/>
        <v>5.7692307692307701</v>
      </c>
      <c r="AC166" s="64">
        <f t="shared" si="127"/>
        <v>6.9230769230769198</v>
      </c>
      <c r="AD166" s="64">
        <f t="shared" si="128"/>
        <v>7.3846153846153797</v>
      </c>
      <c r="AE166" s="64">
        <f t="shared" si="129"/>
        <v>7.1538461538461604</v>
      </c>
      <c r="AF166" s="64">
        <f t="shared" si="130"/>
        <v>7.1538461538461604</v>
      </c>
      <c r="AG166" s="64">
        <f t="shared" si="131"/>
        <v>7.1538461538461497</v>
      </c>
      <c r="AH166" s="64">
        <f t="shared" si="135"/>
        <v>6.9230769230769198</v>
      </c>
      <c r="AI166" s="64">
        <f t="shared" si="138"/>
        <v>6.6923076923076898</v>
      </c>
      <c r="AJ166" s="64">
        <f t="shared" si="139"/>
        <v>6.4615384615384599</v>
      </c>
      <c r="AK166" s="64">
        <f t="shared" si="140"/>
        <v>6.2307692307692299</v>
      </c>
      <c r="AL166" s="64">
        <f t="shared" ref="AL166:AL184" si="141">VLOOKUP($C$100,$D$3:$K$63,$A$69,0)*(B132-B131)</f>
        <v>5.7692307692307701</v>
      </c>
      <c r="AM166" s="64">
        <f>VLOOKUP($C$101,$D$3:$K$63,$A$69,0)*(B131-B130)</f>
        <v>5.5384615384615303</v>
      </c>
      <c r="AN166" s="64">
        <f>VLOOKUP($C$102,$D$3:$K$63,$A$69,0)*B130</f>
        <v>0</v>
      </c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54">
        <f t="shared" si="95"/>
        <v>85.615384615384599</v>
      </c>
      <c r="BP166" s="53">
        <v>2036</v>
      </c>
      <c r="BQ166" s="61">
        <f t="shared" si="132"/>
        <v>0</v>
      </c>
      <c r="BR166" s="61">
        <f t="shared" si="132"/>
        <v>0</v>
      </c>
      <c r="BS166" s="61">
        <f t="shared" si="132"/>
        <v>0</v>
      </c>
      <c r="BT166" s="61">
        <f t="shared" si="132"/>
        <v>0</v>
      </c>
      <c r="BU166" s="61">
        <f t="shared" si="132"/>
        <v>0</v>
      </c>
      <c r="BV166" s="61">
        <f t="shared" si="132"/>
        <v>0</v>
      </c>
      <c r="BW166" s="61">
        <f t="shared" si="132"/>
        <v>0</v>
      </c>
      <c r="BX166" s="61">
        <f t="shared" si="132"/>
        <v>0</v>
      </c>
      <c r="BY166" s="61">
        <f t="shared" si="132"/>
        <v>0</v>
      </c>
      <c r="BZ166" s="61">
        <f t="shared" si="132"/>
        <v>0</v>
      </c>
      <c r="CA166" s="61">
        <f t="shared" si="132"/>
        <v>0</v>
      </c>
      <c r="CB166" s="61">
        <f t="shared" si="132"/>
        <v>0</v>
      </c>
      <c r="CC166" s="61">
        <f t="shared" si="132"/>
        <v>0</v>
      </c>
      <c r="CD166" s="61">
        <f t="shared" si="132"/>
        <v>0</v>
      </c>
      <c r="CE166" s="61">
        <f t="shared" si="132"/>
        <v>0</v>
      </c>
      <c r="CF166" s="61">
        <f t="shared" si="132"/>
        <v>0</v>
      </c>
      <c r="CG166" s="61">
        <f t="shared" si="136"/>
        <v>0</v>
      </c>
      <c r="CH166" s="61">
        <f t="shared" si="136"/>
        <v>0</v>
      </c>
      <c r="CI166" s="61">
        <f t="shared" si="136"/>
        <v>0</v>
      </c>
      <c r="CJ166" s="61">
        <f t="shared" si="136"/>
        <v>0</v>
      </c>
      <c r="CK166" s="61">
        <f t="shared" si="136"/>
        <v>0</v>
      </c>
      <c r="CL166" s="61">
        <f t="shared" si="136"/>
        <v>0</v>
      </c>
      <c r="CM166" s="61">
        <f t="shared" si="136"/>
        <v>2.1007454536034E-16</v>
      </c>
      <c r="CN166" s="61">
        <f t="shared" si="136"/>
        <v>7.54716981132076E-2</v>
      </c>
      <c r="CO166" s="61">
        <f t="shared" si="136"/>
        <v>6.7385444743935402E-2</v>
      </c>
      <c r="CP166" s="61">
        <f t="shared" si="136"/>
        <v>8.0862533692722297E-2</v>
      </c>
      <c r="CQ166" s="61">
        <f t="shared" si="136"/>
        <v>8.6253369272237201E-2</v>
      </c>
      <c r="CR166" s="61">
        <f t="shared" si="136"/>
        <v>8.3557951482479895E-2</v>
      </c>
      <c r="CS166" s="61">
        <f t="shared" si="136"/>
        <v>8.3557951482479895E-2</v>
      </c>
      <c r="CT166" s="61">
        <f t="shared" si="136"/>
        <v>8.35579514824797E-2</v>
      </c>
      <c r="CU166" s="61">
        <f t="shared" si="133"/>
        <v>8.0862533692722297E-2</v>
      </c>
      <c r="CV166" s="61">
        <f t="shared" si="133"/>
        <v>7.8167115902964907E-2</v>
      </c>
      <c r="CW166" s="61">
        <f t="shared" si="116"/>
        <v>7.5471698113207503E-2</v>
      </c>
      <c r="CX166" s="61">
        <f t="shared" si="116"/>
        <v>7.2776280323450099E-2</v>
      </c>
      <c r="CY166" s="61">
        <f t="shared" si="116"/>
        <v>6.7385444743935305E-2</v>
      </c>
      <c r="CZ166" s="61">
        <f t="shared" si="116"/>
        <v>6.4690026954177901E-2</v>
      </c>
      <c r="DA166" s="61">
        <f t="shared" si="116"/>
        <v>0</v>
      </c>
      <c r="DB166" s="61">
        <f t="shared" si="116"/>
        <v>0</v>
      </c>
      <c r="DC166" s="61">
        <f t="shared" si="116"/>
        <v>0</v>
      </c>
      <c r="DD166" s="61">
        <f t="shared" si="116"/>
        <v>0</v>
      </c>
      <c r="DE166" s="61">
        <f t="shared" si="116"/>
        <v>0</v>
      </c>
      <c r="DF166" s="61">
        <f t="shared" si="116"/>
        <v>0</v>
      </c>
      <c r="DG166" s="61">
        <f t="shared" si="116"/>
        <v>0</v>
      </c>
      <c r="DH166" s="61">
        <f t="shared" si="116"/>
        <v>0</v>
      </c>
      <c r="DI166" s="61">
        <f t="shared" si="116"/>
        <v>0</v>
      </c>
      <c r="DJ166" s="61">
        <f t="shared" si="116"/>
        <v>0</v>
      </c>
      <c r="DK166" s="61">
        <f t="shared" si="116"/>
        <v>0</v>
      </c>
      <c r="DL166" s="61">
        <f t="shared" si="116"/>
        <v>0</v>
      </c>
      <c r="DM166" s="61">
        <f t="shared" si="137"/>
        <v>0</v>
      </c>
      <c r="DN166" s="61">
        <f t="shared" si="137"/>
        <v>0</v>
      </c>
      <c r="DO166" s="61">
        <f t="shared" si="137"/>
        <v>0</v>
      </c>
      <c r="DP166" s="61">
        <f t="shared" si="137"/>
        <v>0</v>
      </c>
      <c r="DQ166" s="61">
        <f t="shared" si="134"/>
        <v>0</v>
      </c>
      <c r="DR166" s="61">
        <f t="shared" si="134"/>
        <v>0</v>
      </c>
      <c r="DS166" s="61">
        <f t="shared" si="114"/>
        <v>0</v>
      </c>
      <c r="DT166" s="61">
        <f t="shared" si="93"/>
        <v>0</v>
      </c>
      <c r="DU166" s="61">
        <f t="shared" si="93"/>
        <v>0</v>
      </c>
      <c r="DV166" s="61">
        <f t="shared" si="93"/>
        <v>0</v>
      </c>
      <c r="DW166" s="61">
        <f t="shared" si="93"/>
        <v>0</v>
      </c>
      <c r="DX166" s="61">
        <f t="shared" si="93"/>
        <v>0</v>
      </c>
      <c r="DY166" s="61">
        <f t="shared" si="93"/>
        <v>0</v>
      </c>
      <c r="DZ166" s="61">
        <f t="shared" si="97"/>
        <v>1</v>
      </c>
    </row>
    <row r="167" spans="3:130">
      <c r="C167" s="53">
        <v>2037</v>
      </c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>
        <f t="shared" si="119"/>
        <v>0</v>
      </c>
      <c r="V167" s="64">
        <f t="shared" si="120"/>
        <v>0</v>
      </c>
      <c r="W167" s="64">
        <f t="shared" si="121"/>
        <v>0</v>
      </c>
      <c r="X167" s="64">
        <f t="shared" si="122"/>
        <v>0</v>
      </c>
      <c r="Y167" s="64">
        <f t="shared" si="123"/>
        <v>0</v>
      </c>
      <c r="Z167" s="64">
        <f t="shared" si="124"/>
        <v>0</v>
      </c>
      <c r="AA167" s="64">
        <f t="shared" si="125"/>
        <v>1.8651746813702601E-14</v>
      </c>
      <c r="AB167" s="64">
        <f t="shared" si="126"/>
        <v>5.7692307692307701</v>
      </c>
      <c r="AC167" s="64">
        <f t="shared" si="127"/>
        <v>6.9230769230769296</v>
      </c>
      <c r="AD167" s="64">
        <f t="shared" si="128"/>
        <v>7.3846153846153797</v>
      </c>
      <c r="AE167" s="64">
        <f t="shared" si="129"/>
        <v>7.1538461538461497</v>
      </c>
      <c r="AF167" s="64">
        <f t="shared" si="130"/>
        <v>7.1538461538461604</v>
      </c>
      <c r="AG167" s="64">
        <f t="shared" si="131"/>
        <v>7.1538461538461604</v>
      </c>
      <c r="AH167" s="64">
        <f t="shared" si="135"/>
        <v>6.9230769230769198</v>
      </c>
      <c r="AI167" s="64">
        <f t="shared" si="138"/>
        <v>6.6923076923076898</v>
      </c>
      <c r="AJ167" s="64">
        <f t="shared" si="139"/>
        <v>6.4615384615384599</v>
      </c>
      <c r="AK167" s="64">
        <f t="shared" si="140"/>
        <v>6.2307692307692299</v>
      </c>
      <c r="AL167" s="64">
        <f t="shared" si="141"/>
        <v>5.7692307692307701</v>
      </c>
      <c r="AM167" s="64">
        <f t="shared" ref="AM167:AM185" si="142">VLOOKUP($C$101,$D$3:$K$63,$A$69,0)*(B132-B131)</f>
        <v>5.5384615384615303</v>
      </c>
      <c r="AN167" s="64">
        <f>VLOOKUP($C$102,$D$3:$K$63,$A$69,0)*(B131-B130)</f>
        <v>5.0769230769230704</v>
      </c>
      <c r="AO167" s="64">
        <f>VLOOKUP($C$103,$D$3:$K$63,$A$69,0)*B130</f>
        <v>0</v>
      </c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54">
        <f t="shared" si="95"/>
        <v>84.230769230769198</v>
      </c>
      <c r="BP167" s="53">
        <v>2037</v>
      </c>
      <c r="BQ167" s="61">
        <f t="shared" si="132"/>
        <v>0</v>
      </c>
      <c r="BR167" s="61">
        <f t="shared" si="132"/>
        <v>0</v>
      </c>
      <c r="BS167" s="61">
        <f t="shared" si="132"/>
        <v>0</v>
      </c>
      <c r="BT167" s="61">
        <f t="shared" si="132"/>
        <v>0</v>
      </c>
      <c r="BU167" s="61">
        <f t="shared" si="132"/>
        <v>0</v>
      </c>
      <c r="BV167" s="61">
        <f t="shared" si="132"/>
        <v>0</v>
      </c>
      <c r="BW167" s="61">
        <f t="shared" si="132"/>
        <v>0</v>
      </c>
      <c r="BX167" s="61">
        <f t="shared" si="132"/>
        <v>0</v>
      </c>
      <c r="BY167" s="61">
        <f t="shared" si="132"/>
        <v>0</v>
      </c>
      <c r="BZ167" s="61">
        <f t="shared" si="132"/>
        <v>0</v>
      </c>
      <c r="CA167" s="61">
        <f t="shared" si="132"/>
        <v>0</v>
      </c>
      <c r="CB167" s="61">
        <f t="shared" si="132"/>
        <v>0</v>
      </c>
      <c r="CC167" s="61">
        <f t="shared" si="132"/>
        <v>0</v>
      </c>
      <c r="CD167" s="61">
        <f t="shared" si="132"/>
        <v>0</v>
      </c>
      <c r="CE167" s="61">
        <f t="shared" si="132"/>
        <v>0</v>
      </c>
      <c r="CF167" s="61">
        <f t="shared" si="132"/>
        <v>0</v>
      </c>
      <c r="CG167" s="61">
        <f t="shared" si="136"/>
        <v>0</v>
      </c>
      <c r="CH167" s="61">
        <f t="shared" si="136"/>
        <v>0</v>
      </c>
      <c r="CI167" s="61">
        <f t="shared" si="136"/>
        <v>0</v>
      </c>
      <c r="CJ167" s="61">
        <f t="shared" si="136"/>
        <v>0</v>
      </c>
      <c r="CK167" s="61">
        <f t="shared" si="136"/>
        <v>0</v>
      </c>
      <c r="CL167" s="61">
        <f t="shared" si="136"/>
        <v>0</v>
      </c>
      <c r="CM167" s="61">
        <f t="shared" si="136"/>
        <v>0</v>
      </c>
      <c r="CN167" s="61">
        <f t="shared" si="136"/>
        <v>2.2143626354167501E-16</v>
      </c>
      <c r="CO167" s="61">
        <f t="shared" si="136"/>
        <v>6.84931506849316E-2</v>
      </c>
      <c r="CP167" s="61">
        <f t="shared" si="136"/>
        <v>8.2191780821917901E-2</v>
      </c>
      <c r="CQ167" s="61">
        <f t="shared" si="136"/>
        <v>8.7671232876712302E-2</v>
      </c>
      <c r="CR167" s="61">
        <f t="shared" si="136"/>
        <v>8.4931506849314997E-2</v>
      </c>
      <c r="CS167" s="61">
        <f t="shared" si="136"/>
        <v>8.4931506849315094E-2</v>
      </c>
      <c r="CT167" s="61">
        <f t="shared" si="136"/>
        <v>8.4931506849315094E-2</v>
      </c>
      <c r="CU167" s="61">
        <f t="shared" si="133"/>
        <v>8.2191780821917707E-2</v>
      </c>
      <c r="CV167" s="61">
        <f t="shared" si="133"/>
        <v>7.9452054794520499E-2</v>
      </c>
      <c r="CW167" s="61">
        <f t="shared" si="116"/>
        <v>7.6712328767123195E-2</v>
      </c>
      <c r="CX167" s="61">
        <f t="shared" si="116"/>
        <v>7.3972602739726001E-2</v>
      </c>
      <c r="CY167" s="61">
        <f t="shared" si="116"/>
        <v>6.8493150684931503E-2</v>
      </c>
      <c r="CZ167" s="61">
        <f t="shared" si="116"/>
        <v>6.5753424657534199E-2</v>
      </c>
      <c r="DA167" s="61">
        <f t="shared" si="116"/>
        <v>6.02739726027397E-2</v>
      </c>
      <c r="DB167" s="61">
        <f t="shared" si="116"/>
        <v>0</v>
      </c>
      <c r="DC167" s="61">
        <f t="shared" si="116"/>
        <v>0</v>
      </c>
      <c r="DD167" s="61">
        <f t="shared" si="116"/>
        <v>0</v>
      </c>
      <c r="DE167" s="61">
        <f t="shared" si="116"/>
        <v>0</v>
      </c>
      <c r="DF167" s="61">
        <f t="shared" si="116"/>
        <v>0</v>
      </c>
      <c r="DG167" s="61">
        <f t="shared" si="116"/>
        <v>0</v>
      </c>
      <c r="DH167" s="61">
        <f t="shared" si="116"/>
        <v>0</v>
      </c>
      <c r="DI167" s="61">
        <f t="shared" si="116"/>
        <v>0</v>
      </c>
      <c r="DJ167" s="61">
        <f t="shared" si="116"/>
        <v>0</v>
      </c>
      <c r="DK167" s="61">
        <f t="shared" si="116"/>
        <v>0</v>
      </c>
      <c r="DL167" s="61">
        <f t="shared" si="116"/>
        <v>0</v>
      </c>
      <c r="DM167" s="61">
        <f t="shared" si="137"/>
        <v>0</v>
      </c>
      <c r="DN167" s="61">
        <f t="shared" si="137"/>
        <v>0</v>
      </c>
      <c r="DO167" s="61">
        <f t="shared" si="137"/>
        <v>0</v>
      </c>
      <c r="DP167" s="61">
        <f t="shared" si="137"/>
        <v>0</v>
      </c>
      <c r="DQ167" s="61">
        <f t="shared" si="134"/>
        <v>0</v>
      </c>
      <c r="DR167" s="61">
        <f t="shared" si="134"/>
        <v>0</v>
      </c>
      <c r="DS167" s="61">
        <f t="shared" si="114"/>
        <v>0</v>
      </c>
      <c r="DT167" s="61">
        <f t="shared" si="93"/>
        <v>0</v>
      </c>
      <c r="DU167" s="61">
        <f t="shared" si="93"/>
        <v>0</v>
      </c>
      <c r="DV167" s="61">
        <f t="shared" si="93"/>
        <v>0</v>
      </c>
      <c r="DW167" s="61">
        <f t="shared" si="93"/>
        <v>0</v>
      </c>
      <c r="DX167" s="61">
        <f t="shared" si="93"/>
        <v>0</v>
      </c>
      <c r="DY167" s="61">
        <f t="shared" si="93"/>
        <v>0</v>
      </c>
      <c r="DZ167" s="61">
        <f t="shared" si="97"/>
        <v>1</v>
      </c>
    </row>
    <row r="168" spans="3:130">
      <c r="C168" s="53">
        <v>2038</v>
      </c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>
        <f t="shared" si="120"/>
        <v>0</v>
      </c>
      <c r="W168" s="64">
        <f t="shared" si="121"/>
        <v>0</v>
      </c>
      <c r="X168" s="64">
        <f t="shared" si="122"/>
        <v>0</v>
      </c>
      <c r="Y168" s="64">
        <f t="shared" si="123"/>
        <v>0</v>
      </c>
      <c r="Z168" s="64">
        <f t="shared" si="124"/>
        <v>0</v>
      </c>
      <c r="AA168" s="64">
        <f t="shared" si="125"/>
        <v>0</v>
      </c>
      <c r="AB168" s="64">
        <f t="shared" si="126"/>
        <v>1.6653345369377301E-14</v>
      </c>
      <c r="AC168" s="64">
        <f t="shared" si="127"/>
        <v>6.9230769230769296</v>
      </c>
      <c r="AD168" s="64">
        <f t="shared" si="128"/>
        <v>7.3846153846153904</v>
      </c>
      <c r="AE168" s="64">
        <f t="shared" si="129"/>
        <v>7.1538461538461497</v>
      </c>
      <c r="AF168" s="64">
        <f t="shared" si="130"/>
        <v>7.1538461538461497</v>
      </c>
      <c r="AG168" s="64">
        <f t="shared" si="131"/>
        <v>7.1538461538461604</v>
      </c>
      <c r="AH168" s="64">
        <f t="shared" si="135"/>
        <v>6.9230769230769296</v>
      </c>
      <c r="AI168" s="64">
        <f t="shared" si="138"/>
        <v>6.6923076923076898</v>
      </c>
      <c r="AJ168" s="64">
        <f t="shared" si="139"/>
        <v>6.4615384615384599</v>
      </c>
      <c r="AK168" s="64">
        <f t="shared" si="140"/>
        <v>6.2307692307692299</v>
      </c>
      <c r="AL168" s="64">
        <f t="shared" si="141"/>
        <v>5.7692307692307701</v>
      </c>
      <c r="AM168" s="64">
        <f t="shared" si="142"/>
        <v>5.5384615384615303</v>
      </c>
      <c r="AN168" s="64">
        <f t="shared" ref="AN168:AN186" si="143">VLOOKUP($C$102,$D$3:$K$63,$A$69,0)*(B132-B131)</f>
        <v>5.0769230769230704</v>
      </c>
      <c r="AO168" s="64">
        <f>VLOOKUP($C$103,$D$3:$K$63,$A$69,0)*(B131-B130)</f>
        <v>4.8461538461538396</v>
      </c>
      <c r="AP168" s="64">
        <f>VLOOKUP($C$104,$D$3:$K$63,$A$69,0)*B130</f>
        <v>0</v>
      </c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54">
        <f t="shared" si="95"/>
        <v>83.307692307692307</v>
      </c>
      <c r="BP168" s="53">
        <v>2038</v>
      </c>
      <c r="BQ168" s="61">
        <f t="shared" si="132"/>
        <v>0</v>
      </c>
      <c r="BR168" s="61">
        <f t="shared" si="132"/>
        <v>0</v>
      </c>
      <c r="BS168" s="61">
        <f t="shared" si="132"/>
        <v>0</v>
      </c>
      <c r="BT168" s="61">
        <f t="shared" si="132"/>
        <v>0</v>
      </c>
      <c r="BU168" s="61">
        <f t="shared" si="132"/>
        <v>0</v>
      </c>
      <c r="BV168" s="61">
        <f t="shared" si="132"/>
        <v>0</v>
      </c>
      <c r="BW168" s="61">
        <f t="shared" si="132"/>
        <v>0</v>
      </c>
      <c r="BX168" s="61">
        <f t="shared" si="132"/>
        <v>0</v>
      </c>
      <c r="BY168" s="61">
        <f t="shared" si="132"/>
        <v>0</v>
      </c>
      <c r="BZ168" s="61">
        <f t="shared" si="132"/>
        <v>0</v>
      </c>
      <c r="CA168" s="61">
        <f t="shared" si="132"/>
        <v>0</v>
      </c>
      <c r="CB168" s="61">
        <f t="shared" si="132"/>
        <v>0</v>
      </c>
      <c r="CC168" s="61">
        <f t="shared" si="132"/>
        <v>0</v>
      </c>
      <c r="CD168" s="61">
        <f t="shared" si="132"/>
        <v>0</v>
      </c>
      <c r="CE168" s="61">
        <f t="shared" si="132"/>
        <v>0</v>
      </c>
      <c r="CF168" s="61">
        <f t="shared" si="132"/>
        <v>0</v>
      </c>
      <c r="CG168" s="61">
        <f t="shared" si="136"/>
        <v>0</v>
      </c>
      <c r="CH168" s="61">
        <f t="shared" si="136"/>
        <v>0</v>
      </c>
      <c r="CI168" s="61">
        <f t="shared" si="136"/>
        <v>0</v>
      </c>
      <c r="CJ168" s="61">
        <f t="shared" si="136"/>
        <v>0</v>
      </c>
      <c r="CK168" s="61">
        <f t="shared" si="136"/>
        <v>0</v>
      </c>
      <c r="CL168" s="61">
        <f t="shared" si="136"/>
        <v>0</v>
      </c>
      <c r="CM168" s="61">
        <f t="shared" si="136"/>
        <v>0</v>
      </c>
      <c r="CN168" s="61">
        <f t="shared" si="136"/>
        <v>0</v>
      </c>
      <c r="CO168" s="61">
        <f t="shared" si="136"/>
        <v>1.9990165263333801E-16</v>
      </c>
      <c r="CP168" s="61">
        <f t="shared" si="136"/>
        <v>8.3102493074792297E-2</v>
      </c>
      <c r="CQ168" s="61">
        <f t="shared" si="136"/>
        <v>8.8642659279778505E-2</v>
      </c>
      <c r="CR168" s="61">
        <f t="shared" si="136"/>
        <v>8.5872576177285304E-2</v>
      </c>
      <c r="CS168" s="61">
        <f t="shared" si="136"/>
        <v>8.5872576177285304E-2</v>
      </c>
      <c r="CT168" s="61">
        <f t="shared" si="136"/>
        <v>8.5872576177285401E-2</v>
      </c>
      <c r="CU168" s="61">
        <f t="shared" si="133"/>
        <v>8.3102493074792297E-2</v>
      </c>
      <c r="CV168" s="61">
        <f t="shared" si="133"/>
        <v>8.0332409972299096E-2</v>
      </c>
      <c r="CW168" s="61">
        <f t="shared" si="116"/>
        <v>7.7562326869806103E-2</v>
      </c>
      <c r="CX168" s="61">
        <f t="shared" si="116"/>
        <v>7.4792243767312999E-2</v>
      </c>
      <c r="CY168" s="61">
        <f t="shared" si="116"/>
        <v>6.9252077562326805E-2</v>
      </c>
      <c r="CZ168" s="61">
        <f t="shared" si="116"/>
        <v>6.6481994459833799E-2</v>
      </c>
      <c r="DA168" s="61">
        <f t="shared" si="116"/>
        <v>6.0941828254847598E-2</v>
      </c>
      <c r="DB168" s="61">
        <f t="shared" si="116"/>
        <v>5.8171745152354501E-2</v>
      </c>
      <c r="DC168" s="61">
        <f t="shared" si="116"/>
        <v>0</v>
      </c>
      <c r="DD168" s="61">
        <f t="shared" si="116"/>
        <v>0</v>
      </c>
      <c r="DE168" s="61">
        <f t="shared" si="116"/>
        <v>0</v>
      </c>
      <c r="DF168" s="61">
        <f t="shared" si="116"/>
        <v>0</v>
      </c>
      <c r="DG168" s="61">
        <f t="shared" si="116"/>
        <v>0</v>
      </c>
      <c r="DH168" s="61">
        <f t="shared" si="116"/>
        <v>0</v>
      </c>
      <c r="DI168" s="61">
        <f t="shared" si="116"/>
        <v>0</v>
      </c>
      <c r="DJ168" s="61">
        <f t="shared" si="116"/>
        <v>0</v>
      </c>
      <c r="DK168" s="61">
        <f t="shared" si="116"/>
        <v>0</v>
      </c>
      <c r="DL168" s="61">
        <f t="shared" si="116"/>
        <v>0</v>
      </c>
      <c r="DM168" s="61">
        <f t="shared" si="137"/>
        <v>0</v>
      </c>
      <c r="DN168" s="61">
        <f t="shared" si="137"/>
        <v>0</v>
      </c>
      <c r="DO168" s="61">
        <f t="shared" si="137"/>
        <v>0</v>
      </c>
      <c r="DP168" s="61">
        <f t="shared" si="137"/>
        <v>0</v>
      </c>
      <c r="DQ168" s="61">
        <f t="shared" si="134"/>
        <v>0</v>
      </c>
      <c r="DR168" s="61">
        <f t="shared" si="134"/>
        <v>0</v>
      </c>
      <c r="DS168" s="61">
        <f t="shared" si="114"/>
        <v>0</v>
      </c>
      <c r="DT168" s="61">
        <f t="shared" si="93"/>
        <v>0</v>
      </c>
      <c r="DU168" s="61">
        <f t="shared" si="93"/>
        <v>0</v>
      </c>
      <c r="DV168" s="61">
        <f t="shared" si="93"/>
        <v>0</v>
      </c>
      <c r="DW168" s="61">
        <f t="shared" si="93"/>
        <v>0</v>
      </c>
      <c r="DX168" s="61">
        <f t="shared" si="93"/>
        <v>0</v>
      </c>
      <c r="DY168" s="61">
        <f t="shared" si="93"/>
        <v>0</v>
      </c>
      <c r="DZ168" s="61">
        <f t="shared" si="97"/>
        <v>1</v>
      </c>
    </row>
    <row r="169" spans="3:130">
      <c r="C169" s="53">
        <v>2039</v>
      </c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>
        <f t="shared" si="121"/>
        <v>0</v>
      </c>
      <c r="X169" s="64">
        <f t="shared" si="122"/>
        <v>0</v>
      </c>
      <c r="Y169" s="64">
        <f t="shared" si="123"/>
        <v>0</v>
      </c>
      <c r="Z169" s="64">
        <f t="shared" si="124"/>
        <v>0</v>
      </c>
      <c r="AA169" s="64">
        <f t="shared" si="125"/>
        <v>0</v>
      </c>
      <c r="AB169" s="64">
        <f t="shared" si="126"/>
        <v>0</v>
      </c>
      <c r="AC169" s="64">
        <f t="shared" si="127"/>
        <v>1.9984014443252799E-14</v>
      </c>
      <c r="AD169" s="64">
        <f t="shared" si="128"/>
        <v>7.3846153846153904</v>
      </c>
      <c r="AE169" s="64">
        <f t="shared" si="129"/>
        <v>7.1538461538461604</v>
      </c>
      <c r="AF169" s="64">
        <f t="shared" si="130"/>
        <v>7.1538461538461497</v>
      </c>
      <c r="AG169" s="64">
        <f t="shared" si="131"/>
        <v>7.1538461538461497</v>
      </c>
      <c r="AH169" s="64">
        <f t="shared" si="135"/>
        <v>6.9230769230769296</v>
      </c>
      <c r="AI169" s="64">
        <f t="shared" si="138"/>
        <v>6.6923076923076996</v>
      </c>
      <c r="AJ169" s="64">
        <f t="shared" si="139"/>
        <v>6.4615384615384599</v>
      </c>
      <c r="AK169" s="64">
        <f t="shared" si="140"/>
        <v>6.2307692307692299</v>
      </c>
      <c r="AL169" s="64">
        <f t="shared" si="141"/>
        <v>5.7692307692307701</v>
      </c>
      <c r="AM169" s="64">
        <f t="shared" si="142"/>
        <v>5.5384615384615303</v>
      </c>
      <c r="AN169" s="64">
        <f t="shared" si="143"/>
        <v>5.0769230769230704</v>
      </c>
      <c r="AO169" s="64">
        <f t="shared" ref="AO169:AO187" si="144">VLOOKUP($C$103,$D$3:$K$63,$A$69,0)*(B132-B131)</f>
        <v>4.8461538461538396</v>
      </c>
      <c r="AP169" s="64">
        <f>VLOOKUP($C$104,$D$3:$K$63,$A$69,0)*(B131-B130)</f>
        <v>4.6153846153846096</v>
      </c>
      <c r="AQ169" s="64">
        <f>VLOOKUP($C$105,$D$3:$K$63,$A$69,0)*B130</f>
        <v>0</v>
      </c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54">
        <f t="shared" si="95"/>
        <v>81</v>
      </c>
      <c r="BP169" s="53">
        <v>2039</v>
      </c>
      <c r="BQ169" s="61">
        <f t="shared" si="132"/>
        <v>0</v>
      </c>
      <c r="BR169" s="61">
        <f t="shared" si="132"/>
        <v>0</v>
      </c>
      <c r="BS169" s="61">
        <f t="shared" si="132"/>
        <v>0</v>
      </c>
      <c r="BT169" s="61">
        <f t="shared" si="132"/>
        <v>0</v>
      </c>
      <c r="BU169" s="61">
        <f t="shared" si="132"/>
        <v>0</v>
      </c>
      <c r="BV169" s="61">
        <f t="shared" si="132"/>
        <v>0</v>
      </c>
      <c r="BW169" s="61">
        <f t="shared" si="132"/>
        <v>0</v>
      </c>
      <c r="BX169" s="61">
        <f t="shared" si="132"/>
        <v>0</v>
      </c>
      <c r="BY169" s="61">
        <f t="shared" si="132"/>
        <v>0</v>
      </c>
      <c r="BZ169" s="61">
        <f t="shared" si="132"/>
        <v>0</v>
      </c>
      <c r="CA169" s="61">
        <f t="shared" si="132"/>
        <v>0</v>
      </c>
      <c r="CB169" s="61">
        <f t="shared" si="132"/>
        <v>0</v>
      </c>
      <c r="CC169" s="61">
        <f t="shared" si="132"/>
        <v>0</v>
      </c>
      <c r="CD169" s="61">
        <f t="shared" si="132"/>
        <v>0</v>
      </c>
      <c r="CE169" s="61">
        <f t="shared" si="132"/>
        <v>0</v>
      </c>
      <c r="CF169" s="61">
        <f t="shared" si="132"/>
        <v>0</v>
      </c>
      <c r="CG169" s="61">
        <f t="shared" si="136"/>
        <v>0</v>
      </c>
      <c r="CH169" s="61">
        <f t="shared" si="136"/>
        <v>0</v>
      </c>
      <c r="CI169" s="61">
        <f t="shared" si="136"/>
        <v>0</v>
      </c>
      <c r="CJ169" s="61">
        <f t="shared" si="136"/>
        <v>0</v>
      </c>
      <c r="CK169" s="61">
        <f t="shared" si="136"/>
        <v>0</v>
      </c>
      <c r="CL169" s="61">
        <f t="shared" si="136"/>
        <v>0</v>
      </c>
      <c r="CM169" s="61">
        <f t="shared" si="136"/>
        <v>0</v>
      </c>
      <c r="CN169" s="61">
        <f t="shared" si="136"/>
        <v>0</v>
      </c>
      <c r="CO169" s="61">
        <f t="shared" si="136"/>
        <v>0</v>
      </c>
      <c r="CP169" s="61">
        <f t="shared" si="136"/>
        <v>2.46716227694479E-16</v>
      </c>
      <c r="CQ169" s="61">
        <f t="shared" si="136"/>
        <v>9.11680911680912E-2</v>
      </c>
      <c r="CR169" s="61">
        <f t="shared" si="136"/>
        <v>8.8319088319088399E-2</v>
      </c>
      <c r="CS169" s="61">
        <f t="shared" si="136"/>
        <v>8.8319088319088301E-2</v>
      </c>
      <c r="CT169" s="61">
        <f t="shared" si="136"/>
        <v>8.8319088319088301E-2</v>
      </c>
      <c r="CU169" s="61">
        <f t="shared" si="133"/>
        <v>8.54700854700855E-2</v>
      </c>
      <c r="CV169" s="61">
        <f t="shared" si="133"/>
        <v>8.2621082621082698E-2</v>
      </c>
      <c r="CW169" s="61">
        <f t="shared" si="116"/>
        <v>7.9772079772079701E-2</v>
      </c>
      <c r="CX169" s="61">
        <f t="shared" si="116"/>
        <v>7.69230769230769E-2</v>
      </c>
      <c r="CY169" s="61">
        <f t="shared" si="116"/>
        <v>7.1225071225071199E-2</v>
      </c>
      <c r="CZ169" s="61">
        <f t="shared" si="116"/>
        <v>6.83760683760683E-2</v>
      </c>
      <c r="DA169" s="61">
        <f t="shared" si="116"/>
        <v>6.2678062678062599E-2</v>
      </c>
      <c r="DB169" s="61">
        <f t="shared" si="116"/>
        <v>5.9829059829059797E-2</v>
      </c>
      <c r="DC169" s="61">
        <f>AP169/$BM169</f>
        <v>5.6980056980056898E-2</v>
      </c>
      <c r="DD169" s="61">
        <f t="shared" si="116"/>
        <v>0</v>
      </c>
      <c r="DE169" s="61">
        <f t="shared" si="116"/>
        <v>0</v>
      </c>
      <c r="DF169" s="61">
        <f t="shared" si="116"/>
        <v>0</v>
      </c>
      <c r="DG169" s="61">
        <f t="shared" si="116"/>
        <v>0</v>
      </c>
      <c r="DH169" s="61">
        <f t="shared" si="116"/>
        <v>0</v>
      </c>
      <c r="DI169" s="61">
        <f t="shared" si="116"/>
        <v>0</v>
      </c>
      <c r="DJ169" s="61">
        <f t="shared" si="116"/>
        <v>0</v>
      </c>
      <c r="DK169" s="61">
        <f t="shared" si="116"/>
        <v>0</v>
      </c>
      <c r="DL169" s="61">
        <f t="shared" si="116"/>
        <v>0</v>
      </c>
      <c r="DM169" s="61">
        <f t="shared" si="137"/>
        <v>0</v>
      </c>
      <c r="DN169" s="61">
        <f t="shared" si="137"/>
        <v>0</v>
      </c>
      <c r="DO169" s="61">
        <f t="shared" si="137"/>
        <v>0</v>
      </c>
      <c r="DP169" s="61">
        <f t="shared" si="137"/>
        <v>0</v>
      </c>
      <c r="DQ169" s="61">
        <f t="shared" si="134"/>
        <v>0</v>
      </c>
      <c r="DR169" s="61">
        <f t="shared" si="134"/>
        <v>0</v>
      </c>
      <c r="DS169" s="61">
        <f t="shared" si="114"/>
        <v>0</v>
      </c>
      <c r="DT169" s="61">
        <f t="shared" si="93"/>
        <v>0</v>
      </c>
      <c r="DU169" s="61">
        <f t="shared" si="93"/>
        <v>0</v>
      </c>
      <c r="DV169" s="61">
        <f t="shared" si="93"/>
        <v>0</v>
      </c>
      <c r="DW169" s="61">
        <f t="shared" si="93"/>
        <v>0</v>
      </c>
      <c r="DX169" s="61">
        <f t="shared" si="93"/>
        <v>0</v>
      </c>
      <c r="DY169" s="61">
        <f t="shared" si="93"/>
        <v>0</v>
      </c>
      <c r="DZ169" s="61">
        <f t="shared" si="97"/>
        <v>1</v>
      </c>
    </row>
    <row r="170" spans="3:130">
      <c r="C170" s="53">
        <v>2040</v>
      </c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>
        <f t="shared" si="122"/>
        <v>0</v>
      </c>
      <c r="Y170" s="64">
        <f t="shared" si="123"/>
        <v>0</v>
      </c>
      <c r="Z170" s="64">
        <f t="shared" si="124"/>
        <v>0</v>
      </c>
      <c r="AA170" s="64">
        <f t="shared" si="125"/>
        <v>0</v>
      </c>
      <c r="AB170" s="64">
        <f t="shared" si="126"/>
        <v>0</v>
      </c>
      <c r="AC170" s="64">
        <f t="shared" si="127"/>
        <v>0</v>
      </c>
      <c r="AD170" s="64">
        <f t="shared" si="128"/>
        <v>2.1316282072802999E-14</v>
      </c>
      <c r="AE170" s="64">
        <f t="shared" si="129"/>
        <v>7.1538461538461604</v>
      </c>
      <c r="AF170" s="64">
        <f t="shared" si="130"/>
        <v>7.1538461538461604</v>
      </c>
      <c r="AG170" s="64">
        <f t="shared" si="131"/>
        <v>7.1538461538461497</v>
      </c>
      <c r="AH170" s="64">
        <f t="shared" si="135"/>
        <v>6.9230769230769198</v>
      </c>
      <c r="AI170" s="64">
        <f t="shared" si="138"/>
        <v>6.6923076923076996</v>
      </c>
      <c r="AJ170" s="64">
        <f t="shared" si="139"/>
        <v>6.4615384615384697</v>
      </c>
      <c r="AK170" s="64">
        <f t="shared" si="140"/>
        <v>6.2307692307692299</v>
      </c>
      <c r="AL170" s="64">
        <f t="shared" si="141"/>
        <v>5.7692307692307701</v>
      </c>
      <c r="AM170" s="64">
        <f t="shared" si="142"/>
        <v>5.5384615384615303</v>
      </c>
      <c r="AN170" s="64">
        <f t="shared" si="143"/>
        <v>5.0769230769230704</v>
      </c>
      <c r="AO170" s="64">
        <f t="shared" si="144"/>
        <v>4.8461538461538396</v>
      </c>
      <c r="AP170" s="64">
        <f t="shared" ref="AP170:AP188" si="145">VLOOKUP($C$104,$D$3:$K$63,$A$69,0)*(B132-B131)</f>
        <v>4.6153846153846096</v>
      </c>
      <c r="AQ170" s="64">
        <f>VLOOKUP($C$105,$D$3:$K$63,$A$69,0)*(B131-B130)</f>
        <v>4.3846153846153797</v>
      </c>
      <c r="AR170" s="64">
        <f>VLOOKUP($C$106,$D$3:$K$63,$A$69,0)*B130</f>
        <v>0</v>
      </c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54">
        <f t="shared" si="95"/>
        <v>78</v>
      </c>
      <c r="BP170" s="53">
        <v>2040</v>
      </c>
      <c r="BQ170" s="61">
        <f t="shared" si="132"/>
        <v>0</v>
      </c>
      <c r="BR170" s="61">
        <f t="shared" si="132"/>
        <v>0</v>
      </c>
      <c r="BS170" s="61">
        <f t="shared" si="132"/>
        <v>0</v>
      </c>
      <c r="BT170" s="61">
        <f t="shared" si="132"/>
        <v>0</v>
      </c>
      <c r="BU170" s="61">
        <f t="shared" si="132"/>
        <v>0</v>
      </c>
      <c r="BV170" s="61">
        <f t="shared" si="132"/>
        <v>0</v>
      </c>
      <c r="BW170" s="61">
        <f t="shared" si="132"/>
        <v>0</v>
      </c>
      <c r="BX170" s="61">
        <f t="shared" si="132"/>
        <v>0</v>
      </c>
      <c r="BY170" s="61">
        <f t="shared" si="132"/>
        <v>0</v>
      </c>
      <c r="BZ170" s="61">
        <f t="shared" si="132"/>
        <v>0</v>
      </c>
      <c r="CA170" s="61">
        <f t="shared" si="132"/>
        <v>0</v>
      </c>
      <c r="CB170" s="61">
        <f t="shared" si="132"/>
        <v>0</v>
      </c>
      <c r="CC170" s="61">
        <f t="shared" si="132"/>
        <v>0</v>
      </c>
      <c r="CD170" s="61">
        <f t="shared" si="132"/>
        <v>0</v>
      </c>
      <c r="CE170" s="61">
        <f t="shared" si="132"/>
        <v>0</v>
      </c>
      <c r="CF170" s="61">
        <f t="shared" si="132"/>
        <v>0</v>
      </c>
      <c r="CG170" s="61">
        <f t="shared" si="136"/>
        <v>0</v>
      </c>
      <c r="CH170" s="61">
        <f t="shared" si="136"/>
        <v>0</v>
      </c>
      <c r="CI170" s="61">
        <f t="shared" si="136"/>
        <v>0</v>
      </c>
      <c r="CJ170" s="61">
        <f t="shared" si="136"/>
        <v>0</v>
      </c>
      <c r="CK170" s="61">
        <f t="shared" si="136"/>
        <v>0</v>
      </c>
      <c r="CL170" s="61">
        <f t="shared" si="136"/>
        <v>0</v>
      </c>
      <c r="CM170" s="61">
        <f t="shared" si="136"/>
        <v>0</v>
      </c>
      <c r="CN170" s="61">
        <f t="shared" si="136"/>
        <v>0</v>
      </c>
      <c r="CO170" s="61">
        <f t="shared" si="136"/>
        <v>0</v>
      </c>
      <c r="CP170" s="61">
        <f t="shared" si="136"/>
        <v>0</v>
      </c>
      <c r="CQ170" s="61">
        <f t="shared" si="136"/>
        <v>2.7328566760003801E-16</v>
      </c>
      <c r="CR170" s="61">
        <f t="shared" si="136"/>
        <v>9.1715976331360999E-2</v>
      </c>
      <c r="CS170" s="61">
        <f t="shared" si="136"/>
        <v>9.1715976331360999E-2</v>
      </c>
      <c r="CT170" s="61">
        <f t="shared" si="136"/>
        <v>9.1715976331360902E-2</v>
      </c>
      <c r="CU170" s="61">
        <f t="shared" si="133"/>
        <v>8.8757396449704096E-2</v>
      </c>
      <c r="CV170" s="61">
        <f t="shared" si="133"/>
        <v>8.5798816568047401E-2</v>
      </c>
      <c r="CW170" s="61">
        <f t="shared" si="116"/>
        <v>8.2840236686390595E-2</v>
      </c>
      <c r="CX170" s="61">
        <f t="shared" si="116"/>
        <v>7.9881656804733706E-2</v>
      </c>
      <c r="CY170" s="61">
        <f t="shared" si="116"/>
        <v>7.3964497041420094E-2</v>
      </c>
      <c r="CZ170" s="61">
        <f t="shared" si="116"/>
        <v>7.1005917159763302E-2</v>
      </c>
      <c r="DA170" s="61">
        <f t="shared" si="116"/>
        <v>6.5088757396449606E-2</v>
      </c>
      <c r="DB170" s="61">
        <f t="shared" si="116"/>
        <v>6.21301775147928E-2</v>
      </c>
      <c r="DC170" s="61">
        <f>AP169/$BM170</f>
        <v>5.9171597633136001E-2</v>
      </c>
      <c r="DD170" s="61">
        <f t="shared" si="116"/>
        <v>5.6213017751479202E-2</v>
      </c>
      <c r="DE170" s="61">
        <f t="shared" si="116"/>
        <v>0</v>
      </c>
      <c r="DF170" s="61">
        <f t="shared" si="116"/>
        <v>0</v>
      </c>
      <c r="DG170" s="61">
        <f t="shared" si="116"/>
        <v>0</v>
      </c>
      <c r="DH170" s="61">
        <f t="shared" si="116"/>
        <v>0</v>
      </c>
      <c r="DI170" s="61">
        <f t="shared" si="116"/>
        <v>0</v>
      </c>
      <c r="DJ170" s="61">
        <f t="shared" si="116"/>
        <v>0</v>
      </c>
      <c r="DK170" s="61">
        <f t="shared" si="116"/>
        <v>0</v>
      </c>
      <c r="DL170" s="61">
        <f t="shared" si="116"/>
        <v>0</v>
      </c>
      <c r="DM170" s="61">
        <f t="shared" si="137"/>
        <v>0</v>
      </c>
      <c r="DN170" s="61">
        <f t="shared" si="137"/>
        <v>0</v>
      </c>
      <c r="DO170" s="61">
        <f t="shared" si="137"/>
        <v>0</v>
      </c>
      <c r="DP170" s="61">
        <f t="shared" si="137"/>
        <v>0</v>
      </c>
      <c r="DQ170" s="61">
        <f t="shared" si="134"/>
        <v>0</v>
      </c>
      <c r="DR170" s="61">
        <f t="shared" si="134"/>
        <v>0</v>
      </c>
      <c r="DS170" s="61">
        <f t="shared" si="114"/>
        <v>0</v>
      </c>
      <c r="DT170" s="61">
        <f t="shared" si="93"/>
        <v>0</v>
      </c>
      <c r="DU170" s="61">
        <f t="shared" si="93"/>
        <v>0</v>
      </c>
      <c r="DV170" s="61">
        <f t="shared" si="93"/>
        <v>0</v>
      </c>
      <c r="DW170" s="61">
        <f t="shared" si="93"/>
        <v>0</v>
      </c>
      <c r="DX170" s="61">
        <f t="shared" si="93"/>
        <v>0</v>
      </c>
      <c r="DY170" s="61">
        <f t="shared" si="93"/>
        <v>0</v>
      </c>
      <c r="DZ170" s="61">
        <f t="shared" ref="DZ170:DZ190" si="146">SUM(BQ170:DY170)</f>
        <v>1</v>
      </c>
    </row>
    <row r="171" spans="3:130">
      <c r="C171" s="53">
        <v>2041</v>
      </c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>
        <f t="shared" si="123"/>
        <v>0</v>
      </c>
      <c r="Z171" s="64">
        <f t="shared" si="124"/>
        <v>0</v>
      </c>
      <c r="AA171" s="64">
        <f t="shared" si="125"/>
        <v>0</v>
      </c>
      <c r="AB171" s="64">
        <f t="shared" si="126"/>
        <v>0</v>
      </c>
      <c r="AC171" s="64">
        <f t="shared" si="127"/>
        <v>0</v>
      </c>
      <c r="AD171" s="64">
        <f t="shared" si="128"/>
        <v>0</v>
      </c>
      <c r="AE171" s="64">
        <f t="shared" si="129"/>
        <v>2.0650148258027899E-14</v>
      </c>
      <c r="AF171" s="64">
        <f t="shared" si="130"/>
        <v>7.1538461538461604</v>
      </c>
      <c r="AG171" s="64">
        <f t="shared" si="131"/>
        <v>7.1538461538461604</v>
      </c>
      <c r="AH171" s="64">
        <f t="shared" si="135"/>
        <v>6.9230769230769198</v>
      </c>
      <c r="AI171" s="64">
        <f t="shared" si="138"/>
        <v>6.6923076923076898</v>
      </c>
      <c r="AJ171" s="64">
        <f t="shared" si="139"/>
        <v>6.4615384615384697</v>
      </c>
      <c r="AK171" s="64">
        <f t="shared" si="140"/>
        <v>6.2307692307692397</v>
      </c>
      <c r="AL171" s="64">
        <f t="shared" si="141"/>
        <v>5.7692307692307701</v>
      </c>
      <c r="AM171" s="64">
        <f t="shared" si="142"/>
        <v>5.5384615384615303</v>
      </c>
      <c r="AN171" s="64">
        <f t="shared" si="143"/>
        <v>5.0769230769230704</v>
      </c>
      <c r="AO171" s="64">
        <f t="shared" si="144"/>
        <v>4.8461538461538396</v>
      </c>
      <c r="AP171" s="64">
        <f t="shared" si="145"/>
        <v>4.6153846153846096</v>
      </c>
      <c r="AQ171" s="64">
        <f t="shared" ref="AQ171:AQ189" si="147">VLOOKUP($C$105,$D$3:$K$63,$A$69,0)*(B132-B131)</f>
        <v>4.3846153846153797</v>
      </c>
      <c r="AR171" s="64">
        <f>VLOOKUP($C$106,$D$3:$K$63,$A$69,0)*(B131-B130)</f>
        <v>4.1538461538461497</v>
      </c>
      <c r="AS171" s="64">
        <f>VLOOKUP($C$107,$D$3:$K$63,$A$69,0)*B130</f>
        <v>0</v>
      </c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54">
        <f t="shared" si="95"/>
        <v>75</v>
      </c>
      <c r="BP171" s="53">
        <v>2041</v>
      </c>
      <c r="BQ171" s="61">
        <f t="shared" si="132"/>
        <v>0</v>
      </c>
      <c r="BR171" s="61">
        <f t="shared" si="132"/>
        <v>0</v>
      </c>
      <c r="BS171" s="61">
        <f t="shared" si="132"/>
        <v>0</v>
      </c>
      <c r="BT171" s="61">
        <f t="shared" si="132"/>
        <v>0</v>
      </c>
      <c r="BU171" s="61">
        <f t="shared" si="132"/>
        <v>0</v>
      </c>
      <c r="BV171" s="61">
        <f t="shared" si="132"/>
        <v>0</v>
      </c>
      <c r="BW171" s="61">
        <f t="shared" si="132"/>
        <v>0</v>
      </c>
      <c r="BX171" s="61">
        <f t="shared" si="132"/>
        <v>0</v>
      </c>
      <c r="BY171" s="61">
        <f t="shared" si="132"/>
        <v>0</v>
      </c>
      <c r="BZ171" s="61">
        <f t="shared" si="132"/>
        <v>0</v>
      </c>
      <c r="CA171" s="61">
        <f t="shared" si="132"/>
        <v>0</v>
      </c>
      <c r="CB171" s="61">
        <f t="shared" si="132"/>
        <v>0</v>
      </c>
      <c r="CC171" s="61">
        <f t="shared" si="132"/>
        <v>0</v>
      </c>
      <c r="CD171" s="61">
        <f t="shared" si="132"/>
        <v>0</v>
      </c>
      <c r="CE171" s="61">
        <f t="shared" si="132"/>
        <v>0</v>
      </c>
      <c r="CF171" s="61">
        <f t="shared" si="132"/>
        <v>0</v>
      </c>
      <c r="CG171" s="61">
        <f t="shared" si="136"/>
        <v>0</v>
      </c>
      <c r="CH171" s="61">
        <f t="shared" si="136"/>
        <v>0</v>
      </c>
      <c r="CI171" s="61">
        <f t="shared" si="136"/>
        <v>0</v>
      </c>
      <c r="CJ171" s="61">
        <f t="shared" si="136"/>
        <v>0</v>
      </c>
      <c r="CK171" s="61">
        <f t="shared" si="136"/>
        <v>0</v>
      </c>
      <c r="CL171" s="61">
        <f t="shared" si="136"/>
        <v>0</v>
      </c>
      <c r="CM171" s="61">
        <f t="shared" si="136"/>
        <v>0</v>
      </c>
      <c r="CN171" s="61">
        <f t="shared" si="136"/>
        <v>0</v>
      </c>
      <c r="CO171" s="61">
        <f t="shared" si="136"/>
        <v>0</v>
      </c>
      <c r="CP171" s="61">
        <f t="shared" si="136"/>
        <v>0</v>
      </c>
      <c r="CQ171" s="61">
        <f t="shared" si="136"/>
        <v>0</v>
      </c>
      <c r="CR171" s="61">
        <f t="shared" si="136"/>
        <v>2.7533531010703902E-16</v>
      </c>
      <c r="CS171" s="61">
        <f t="shared" si="136"/>
        <v>9.5384615384615498E-2</v>
      </c>
      <c r="CT171" s="61">
        <f t="shared" si="136"/>
        <v>9.5384615384615498E-2</v>
      </c>
      <c r="CU171" s="61">
        <f t="shared" si="133"/>
        <v>9.2307692307692202E-2</v>
      </c>
      <c r="CV171" s="61">
        <f t="shared" si="133"/>
        <v>8.9230769230769197E-2</v>
      </c>
      <c r="CW171" s="61">
        <f t="shared" si="116"/>
        <v>8.6153846153846206E-2</v>
      </c>
      <c r="CX171" s="61">
        <f t="shared" si="116"/>
        <v>8.3076923076923104E-2</v>
      </c>
      <c r="CY171" s="61">
        <f t="shared" si="116"/>
        <v>7.69230769230769E-2</v>
      </c>
      <c r="CZ171" s="61">
        <f t="shared" si="116"/>
        <v>7.3846153846153798E-2</v>
      </c>
      <c r="DA171" s="61">
        <f t="shared" si="116"/>
        <v>6.7692307692307593E-2</v>
      </c>
      <c r="DB171" s="61">
        <f t="shared" si="116"/>
        <v>6.4615384615384602E-2</v>
      </c>
      <c r="DC171" s="61">
        <f t="shared" si="116"/>
        <v>6.15384615384615E-2</v>
      </c>
      <c r="DD171" s="61">
        <f t="shared" si="116"/>
        <v>5.8461538461538398E-2</v>
      </c>
      <c r="DE171" s="61">
        <f t="shared" si="116"/>
        <v>5.53846153846154E-2</v>
      </c>
      <c r="DF171" s="61">
        <f t="shared" si="116"/>
        <v>0</v>
      </c>
      <c r="DG171" s="61">
        <f t="shared" si="116"/>
        <v>0</v>
      </c>
      <c r="DH171" s="61">
        <f t="shared" si="116"/>
        <v>0</v>
      </c>
      <c r="DI171" s="61">
        <f t="shared" si="116"/>
        <v>0</v>
      </c>
      <c r="DJ171" s="61">
        <f t="shared" si="116"/>
        <v>0</v>
      </c>
      <c r="DK171" s="61">
        <f t="shared" si="116"/>
        <v>0</v>
      </c>
      <c r="DL171" s="61">
        <f t="shared" si="116"/>
        <v>0</v>
      </c>
      <c r="DM171" s="61">
        <f t="shared" si="137"/>
        <v>0</v>
      </c>
      <c r="DN171" s="61">
        <f t="shared" si="137"/>
        <v>0</v>
      </c>
      <c r="DO171" s="61">
        <f t="shared" si="137"/>
        <v>0</v>
      </c>
      <c r="DP171" s="61">
        <f t="shared" si="137"/>
        <v>0</v>
      </c>
      <c r="DQ171" s="61">
        <f t="shared" si="134"/>
        <v>0</v>
      </c>
      <c r="DR171" s="61">
        <f t="shared" si="134"/>
        <v>0</v>
      </c>
      <c r="DS171" s="61">
        <f t="shared" si="114"/>
        <v>0</v>
      </c>
      <c r="DT171" s="61">
        <f t="shared" si="93"/>
        <v>0</v>
      </c>
      <c r="DU171" s="61">
        <f t="shared" si="93"/>
        <v>0</v>
      </c>
      <c r="DV171" s="61">
        <f t="shared" si="93"/>
        <v>0</v>
      </c>
      <c r="DW171" s="61">
        <f t="shared" si="93"/>
        <v>0</v>
      </c>
      <c r="DX171" s="61">
        <f t="shared" si="93"/>
        <v>0</v>
      </c>
      <c r="DY171" s="61">
        <f t="shared" si="93"/>
        <v>0</v>
      </c>
      <c r="DZ171" s="61">
        <f t="shared" si="146"/>
        <v>1</v>
      </c>
    </row>
    <row r="172" spans="3:130">
      <c r="C172" s="53">
        <v>2042</v>
      </c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>
        <f t="shared" si="124"/>
        <v>0</v>
      </c>
      <c r="AA172" s="64">
        <f t="shared" si="125"/>
        <v>0</v>
      </c>
      <c r="AB172" s="64">
        <f t="shared" si="126"/>
        <v>0</v>
      </c>
      <c r="AC172" s="64">
        <f t="shared" si="127"/>
        <v>0</v>
      </c>
      <c r="AD172" s="64">
        <f t="shared" si="128"/>
        <v>0</v>
      </c>
      <c r="AE172" s="64">
        <f t="shared" si="129"/>
        <v>0</v>
      </c>
      <c r="AF172" s="64">
        <f t="shared" si="130"/>
        <v>2.0650148258027899E-14</v>
      </c>
      <c r="AG172" s="64">
        <f t="shared" si="131"/>
        <v>7.1538461538461604</v>
      </c>
      <c r="AH172" s="64">
        <f t="shared" si="135"/>
        <v>6.9230769230769296</v>
      </c>
      <c r="AI172" s="64">
        <f t="shared" si="138"/>
        <v>6.6923076923076898</v>
      </c>
      <c r="AJ172" s="64">
        <f t="shared" si="139"/>
        <v>6.4615384615384599</v>
      </c>
      <c r="AK172" s="64">
        <f t="shared" si="140"/>
        <v>6.2307692307692397</v>
      </c>
      <c r="AL172" s="64">
        <f t="shared" si="141"/>
        <v>5.7692307692307701</v>
      </c>
      <c r="AM172" s="64">
        <f t="shared" si="142"/>
        <v>5.5384615384615303</v>
      </c>
      <c r="AN172" s="64">
        <f t="shared" si="143"/>
        <v>5.0769230769230704</v>
      </c>
      <c r="AO172" s="64">
        <f t="shared" si="144"/>
        <v>4.8461538461538396</v>
      </c>
      <c r="AP172" s="64">
        <f t="shared" si="145"/>
        <v>4.6153846153846096</v>
      </c>
      <c r="AQ172" s="64">
        <f t="shared" si="147"/>
        <v>4.3846153846153797</v>
      </c>
      <c r="AR172" s="64">
        <f t="shared" ref="AR172:AR190" si="148">VLOOKUP($C$106,$D$3:$K$63,$A$69,0)*(B132-B131)</f>
        <v>4.1538461538461497</v>
      </c>
      <c r="AS172" s="64">
        <f>VLOOKUP($C$107,$D$3:$K$63,$A$69,0)*(B131-B130)</f>
        <v>3.9230769230769198</v>
      </c>
      <c r="AT172" s="64">
        <f>VLOOKUP($C$108,$D$3:$K$63,$A$69,0)*B130</f>
        <v>0</v>
      </c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54">
        <f t="shared" si="95"/>
        <v>71.769230769230802</v>
      </c>
      <c r="BP172" s="53">
        <v>2042</v>
      </c>
      <c r="BQ172" s="61">
        <f t="shared" si="132"/>
        <v>0</v>
      </c>
      <c r="BR172" s="61">
        <f t="shared" si="132"/>
        <v>0</v>
      </c>
      <c r="BS172" s="61">
        <f t="shared" si="132"/>
        <v>0</v>
      </c>
      <c r="BT172" s="61">
        <f t="shared" si="132"/>
        <v>0</v>
      </c>
      <c r="BU172" s="61">
        <f t="shared" si="132"/>
        <v>0</v>
      </c>
      <c r="BV172" s="61">
        <f t="shared" si="132"/>
        <v>0</v>
      </c>
      <c r="BW172" s="61">
        <f t="shared" si="132"/>
        <v>0</v>
      </c>
      <c r="BX172" s="61">
        <f t="shared" si="132"/>
        <v>0</v>
      </c>
      <c r="BY172" s="61">
        <f t="shared" si="132"/>
        <v>0</v>
      </c>
      <c r="BZ172" s="61">
        <f t="shared" si="132"/>
        <v>0</v>
      </c>
      <c r="CA172" s="61">
        <f t="shared" si="132"/>
        <v>0</v>
      </c>
      <c r="CB172" s="61">
        <f t="shared" si="132"/>
        <v>0</v>
      </c>
      <c r="CC172" s="61">
        <f t="shared" si="132"/>
        <v>0</v>
      </c>
      <c r="CD172" s="61">
        <f t="shared" si="132"/>
        <v>0</v>
      </c>
      <c r="CE172" s="61">
        <f t="shared" si="132"/>
        <v>0</v>
      </c>
      <c r="CF172" s="61">
        <f t="shared" si="132"/>
        <v>0</v>
      </c>
      <c r="CG172" s="61">
        <f t="shared" si="136"/>
        <v>0</v>
      </c>
      <c r="CH172" s="61">
        <f t="shared" si="136"/>
        <v>0</v>
      </c>
      <c r="CI172" s="61">
        <f t="shared" si="136"/>
        <v>0</v>
      </c>
      <c r="CJ172" s="61">
        <f t="shared" si="136"/>
        <v>0</v>
      </c>
      <c r="CK172" s="61">
        <f t="shared" si="136"/>
        <v>0</v>
      </c>
      <c r="CL172" s="61">
        <f t="shared" si="136"/>
        <v>0</v>
      </c>
      <c r="CM172" s="61">
        <f t="shared" si="136"/>
        <v>0</v>
      </c>
      <c r="CN172" s="61">
        <f t="shared" si="136"/>
        <v>0</v>
      </c>
      <c r="CO172" s="61">
        <f t="shared" si="136"/>
        <v>0</v>
      </c>
      <c r="CP172" s="61">
        <f t="shared" si="136"/>
        <v>0</v>
      </c>
      <c r="CQ172" s="61">
        <f t="shared" si="136"/>
        <v>0</v>
      </c>
      <c r="CR172" s="61">
        <f t="shared" si="136"/>
        <v>0</v>
      </c>
      <c r="CS172" s="61">
        <f t="shared" si="136"/>
        <v>2.8772982567455799E-16</v>
      </c>
      <c r="CT172" s="61">
        <f t="shared" si="136"/>
        <v>9.9678456591639902E-2</v>
      </c>
      <c r="CU172" s="61">
        <f t="shared" si="133"/>
        <v>9.6463022508038704E-2</v>
      </c>
      <c r="CV172" s="61">
        <f t="shared" si="133"/>
        <v>9.32475884244372E-2</v>
      </c>
      <c r="CW172" s="61">
        <f t="shared" si="116"/>
        <v>9.0032154340835904E-2</v>
      </c>
      <c r="CX172" s="61">
        <f t="shared" ref="CX172:DL188" si="149">AK172/$BM172</f>
        <v>8.6816720257234803E-2</v>
      </c>
      <c r="CY172" s="61">
        <f t="shared" si="149"/>
        <v>8.0385852090032198E-2</v>
      </c>
      <c r="CZ172" s="61">
        <f t="shared" si="149"/>
        <v>7.7170418006430805E-2</v>
      </c>
      <c r="DA172" s="61">
        <f t="shared" si="149"/>
        <v>7.07395498392282E-2</v>
      </c>
      <c r="DB172" s="61">
        <f t="shared" si="149"/>
        <v>6.7524115755627001E-2</v>
      </c>
      <c r="DC172" s="61">
        <f t="shared" si="149"/>
        <v>6.4308681672025705E-2</v>
      </c>
      <c r="DD172" s="61">
        <f t="shared" si="149"/>
        <v>6.1093247588424403E-2</v>
      </c>
      <c r="DE172" s="61">
        <f t="shared" si="149"/>
        <v>5.78778135048231E-2</v>
      </c>
      <c r="DF172" s="61">
        <f t="shared" si="149"/>
        <v>5.4662379421221798E-2</v>
      </c>
      <c r="DG172" s="61">
        <f t="shared" si="149"/>
        <v>0</v>
      </c>
      <c r="DH172" s="61">
        <f t="shared" si="149"/>
        <v>0</v>
      </c>
      <c r="DI172" s="61">
        <f t="shared" si="149"/>
        <v>0</v>
      </c>
      <c r="DJ172" s="61">
        <f t="shared" si="149"/>
        <v>0</v>
      </c>
      <c r="DK172" s="61">
        <f t="shared" si="149"/>
        <v>0</v>
      </c>
      <c r="DL172" s="61">
        <f t="shared" si="149"/>
        <v>0</v>
      </c>
      <c r="DM172" s="61">
        <f t="shared" si="137"/>
        <v>0</v>
      </c>
      <c r="DN172" s="61">
        <f t="shared" si="137"/>
        <v>0</v>
      </c>
      <c r="DO172" s="61">
        <f t="shared" si="137"/>
        <v>0</v>
      </c>
      <c r="DP172" s="61">
        <f t="shared" si="137"/>
        <v>0</v>
      </c>
      <c r="DQ172" s="61">
        <f t="shared" si="134"/>
        <v>0</v>
      </c>
      <c r="DR172" s="61">
        <f t="shared" si="134"/>
        <v>0</v>
      </c>
      <c r="DS172" s="61">
        <f t="shared" si="114"/>
        <v>0</v>
      </c>
      <c r="DT172" s="61">
        <f t="shared" si="93"/>
        <v>0</v>
      </c>
      <c r="DU172" s="61">
        <f t="shared" si="93"/>
        <v>0</v>
      </c>
      <c r="DV172" s="61">
        <f t="shared" si="93"/>
        <v>0</v>
      </c>
      <c r="DW172" s="61">
        <f t="shared" ref="DW172:DY190" si="150">BJ172/$BM172</f>
        <v>0</v>
      </c>
      <c r="DX172" s="61">
        <f t="shared" si="150"/>
        <v>0</v>
      </c>
      <c r="DY172" s="61">
        <f t="shared" si="150"/>
        <v>0</v>
      </c>
      <c r="DZ172" s="61">
        <f t="shared" si="146"/>
        <v>1</v>
      </c>
    </row>
    <row r="173" spans="3:130">
      <c r="C173" s="53">
        <v>2043</v>
      </c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>
        <f t="shared" si="125"/>
        <v>0</v>
      </c>
      <c r="AB173" s="64">
        <f t="shared" si="126"/>
        <v>0</v>
      </c>
      <c r="AC173" s="64">
        <f t="shared" si="127"/>
        <v>0</v>
      </c>
      <c r="AD173" s="64">
        <f t="shared" si="128"/>
        <v>0</v>
      </c>
      <c r="AE173" s="64">
        <f t="shared" si="129"/>
        <v>0</v>
      </c>
      <c r="AF173" s="64">
        <f t="shared" si="130"/>
        <v>0</v>
      </c>
      <c r="AG173" s="64">
        <f t="shared" si="131"/>
        <v>2.0650148258027899E-14</v>
      </c>
      <c r="AH173" s="64">
        <f t="shared" si="135"/>
        <v>6.9230769230769296</v>
      </c>
      <c r="AI173" s="64">
        <f t="shared" si="138"/>
        <v>6.6923076923076996</v>
      </c>
      <c r="AJ173" s="64">
        <f t="shared" si="139"/>
        <v>6.4615384615384599</v>
      </c>
      <c r="AK173" s="64">
        <f t="shared" si="140"/>
        <v>6.2307692307692299</v>
      </c>
      <c r="AL173" s="64">
        <f t="shared" si="141"/>
        <v>5.7692307692307701</v>
      </c>
      <c r="AM173" s="64">
        <f t="shared" si="142"/>
        <v>5.5384615384615401</v>
      </c>
      <c r="AN173" s="64">
        <f t="shared" si="143"/>
        <v>5.0769230769230704</v>
      </c>
      <c r="AO173" s="64">
        <f t="shared" si="144"/>
        <v>4.8461538461538396</v>
      </c>
      <c r="AP173" s="64">
        <f t="shared" si="145"/>
        <v>4.6153846153846096</v>
      </c>
      <c r="AQ173" s="64">
        <f t="shared" si="147"/>
        <v>4.3846153846153797</v>
      </c>
      <c r="AR173" s="64">
        <f t="shared" si="148"/>
        <v>4.1538461538461497</v>
      </c>
      <c r="AS173" s="64">
        <f t="shared" ref="AS173:AS190" si="151">VLOOKUP($C$107,$D$3:$K$63,$A$69,0)*(B132-B131)</f>
        <v>3.9230769230769198</v>
      </c>
      <c r="AT173" s="64">
        <f>VLOOKUP($C$108,$D$3:$K$63,$A$69,0)*(B131-B130)</f>
        <v>3.9230769230769198</v>
      </c>
      <c r="AU173" s="64">
        <f>VLOOKUP($C$109,$D$3:$K$63,$A$69,0)*B130</f>
        <v>0</v>
      </c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54">
        <f t="shared" si="95"/>
        <v>68.538461538461505</v>
      </c>
      <c r="BP173" s="53">
        <v>2043</v>
      </c>
      <c r="BQ173" s="61">
        <f t="shared" si="132"/>
        <v>0</v>
      </c>
      <c r="BR173" s="61">
        <f t="shared" si="132"/>
        <v>0</v>
      </c>
      <c r="BS173" s="61">
        <f t="shared" si="132"/>
        <v>0</v>
      </c>
      <c r="BT173" s="61">
        <f t="shared" si="132"/>
        <v>0</v>
      </c>
      <c r="BU173" s="61">
        <f t="shared" si="132"/>
        <v>0</v>
      </c>
      <c r="BV173" s="61">
        <f t="shared" si="132"/>
        <v>0</v>
      </c>
      <c r="BW173" s="61">
        <f t="shared" si="132"/>
        <v>0</v>
      </c>
      <c r="BX173" s="61">
        <f t="shared" si="132"/>
        <v>0</v>
      </c>
      <c r="BY173" s="61">
        <f t="shared" si="132"/>
        <v>0</v>
      </c>
      <c r="BZ173" s="61">
        <f t="shared" si="132"/>
        <v>0</v>
      </c>
      <c r="CA173" s="61">
        <f t="shared" si="132"/>
        <v>0</v>
      </c>
      <c r="CB173" s="61">
        <f t="shared" si="132"/>
        <v>0</v>
      </c>
      <c r="CC173" s="61">
        <f t="shared" si="132"/>
        <v>0</v>
      </c>
      <c r="CD173" s="61">
        <f t="shared" si="132"/>
        <v>0</v>
      </c>
      <c r="CE173" s="61">
        <f t="shared" si="132"/>
        <v>0</v>
      </c>
      <c r="CF173" s="61">
        <f t="shared" si="132"/>
        <v>0</v>
      </c>
      <c r="CG173" s="61">
        <f t="shared" si="136"/>
        <v>0</v>
      </c>
      <c r="CH173" s="61">
        <f t="shared" si="136"/>
        <v>0</v>
      </c>
      <c r="CI173" s="61">
        <f t="shared" si="136"/>
        <v>0</v>
      </c>
      <c r="CJ173" s="61">
        <f t="shared" si="136"/>
        <v>0</v>
      </c>
      <c r="CK173" s="61">
        <f t="shared" si="136"/>
        <v>0</v>
      </c>
      <c r="CL173" s="61">
        <f t="shared" si="136"/>
        <v>0</v>
      </c>
      <c r="CM173" s="61">
        <f t="shared" si="136"/>
        <v>0</v>
      </c>
      <c r="CN173" s="61">
        <f t="shared" si="136"/>
        <v>0</v>
      </c>
      <c r="CO173" s="61">
        <f t="shared" si="136"/>
        <v>0</v>
      </c>
      <c r="CP173" s="61">
        <f t="shared" si="136"/>
        <v>0</v>
      </c>
      <c r="CQ173" s="61">
        <f t="shared" si="136"/>
        <v>0</v>
      </c>
      <c r="CR173" s="61">
        <f t="shared" si="136"/>
        <v>0</v>
      </c>
      <c r="CS173" s="61">
        <f t="shared" si="136"/>
        <v>0</v>
      </c>
      <c r="CT173" s="61">
        <f t="shared" si="136"/>
        <v>3.01292847760228E-16</v>
      </c>
      <c r="CU173" s="61">
        <f t="shared" si="133"/>
        <v>0.10101010101010099</v>
      </c>
      <c r="CV173" s="61">
        <f t="shared" si="133"/>
        <v>9.7643097643097698E-2</v>
      </c>
      <c r="CW173" s="61">
        <f t="shared" si="133"/>
        <v>9.4276094276094194E-2</v>
      </c>
      <c r="CX173" s="61">
        <f t="shared" si="149"/>
        <v>9.0909090909090801E-2</v>
      </c>
      <c r="CY173" s="61">
        <f t="shared" si="149"/>
        <v>8.4175084175084194E-2</v>
      </c>
      <c r="CZ173" s="61">
        <f t="shared" si="149"/>
        <v>8.0808080808080898E-2</v>
      </c>
      <c r="DA173" s="61">
        <f t="shared" si="149"/>
        <v>7.4074074074074001E-2</v>
      </c>
      <c r="DB173" s="61">
        <f t="shared" si="149"/>
        <v>7.0707070707070593E-2</v>
      </c>
      <c r="DC173" s="61">
        <f t="shared" si="149"/>
        <v>6.7340067340067297E-2</v>
      </c>
      <c r="DD173" s="61">
        <f t="shared" si="149"/>
        <v>6.3973063973063904E-2</v>
      </c>
      <c r="DE173" s="61">
        <f t="shared" si="149"/>
        <v>6.0606060606060601E-2</v>
      </c>
      <c r="DF173" s="61">
        <f t="shared" si="149"/>
        <v>5.7239057239057201E-2</v>
      </c>
      <c r="DG173" s="61">
        <f t="shared" si="149"/>
        <v>5.7239057239057201E-2</v>
      </c>
      <c r="DH173" s="61">
        <f t="shared" si="149"/>
        <v>0</v>
      </c>
      <c r="DI173" s="61">
        <f t="shared" si="149"/>
        <v>0</v>
      </c>
      <c r="DJ173" s="61">
        <f t="shared" si="149"/>
        <v>0</v>
      </c>
      <c r="DK173" s="61">
        <f t="shared" si="149"/>
        <v>0</v>
      </c>
      <c r="DL173" s="61">
        <f t="shared" si="149"/>
        <v>0</v>
      </c>
      <c r="DM173" s="61">
        <f t="shared" si="137"/>
        <v>0</v>
      </c>
      <c r="DN173" s="61">
        <f t="shared" si="137"/>
        <v>0</v>
      </c>
      <c r="DO173" s="61">
        <f t="shared" si="137"/>
        <v>0</v>
      </c>
      <c r="DP173" s="61">
        <f t="shared" si="137"/>
        <v>0</v>
      </c>
      <c r="DQ173" s="61">
        <f t="shared" si="134"/>
        <v>0</v>
      </c>
      <c r="DR173" s="61">
        <f t="shared" si="134"/>
        <v>0</v>
      </c>
      <c r="DS173" s="61">
        <f t="shared" si="114"/>
        <v>0</v>
      </c>
      <c r="DT173" s="61">
        <f t="shared" si="114"/>
        <v>0</v>
      </c>
      <c r="DU173" s="61">
        <f t="shared" si="114"/>
        <v>0</v>
      </c>
      <c r="DV173" s="61">
        <f t="shared" si="114"/>
        <v>0</v>
      </c>
      <c r="DW173" s="61">
        <f t="shared" si="150"/>
        <v>0</v>
      </c>
      <c r="DX173" s="61">
        <f t="shared" si="150"/>
        <v>0</v>
      </c>
      <c r="DY173" s="61">
        <f t="shared" si="150"/>
        <v>0</v>
      </c>
      <c r="DZ173" s="61">
        <f t="shared" si="146"/>
        <v>1</v>
      </c>
    </row>
    <row r="174" spans="3:130">
      <c r="C174" s="53">
        <v>2044</v>
      </c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>
        <f t="shared" si="126"/>
        <v>0</v>
      </c>
      <c r="AC174" s="64">
        <f t="shared" si="127"/>
        <v>0</v>
      </c>
      <c r="AD174" s="64">
        <f t="shared" si="128"/>
        <v>0</v>
      </c>
      <c r="AE174" s="64">
        <f t="shared" si="129"/>
        <v>0</v>
      </c>
      <c r="AF174" s="64">
        <f t="shared" si="130"/>
        <v>0</v>
      </c>
      <c r="AG174" s="64">
        <f t="shared" si="131"/>
        <v>0</v>
      </c>
      <c r="AH174" s="64">
        <f t="shared" si="135"/>
        <v>1.9984014443252799E-14</v>
      </c>
      <c r="AI174" s="64">
        <f t="shared" si="138"/>
        <v>6.6923076923076996</v>
      </c>
      <c r="AJ174" s="64">
        <f t="shared" si="139"/>
        <v>6.4615384615384697</v>
      </c>
      <c r="AK174" s="64">
        <f t="shared" si="140"/>
        <v>6.2307692307692299</v>
      </c>
      <c r="AL174" s="64">
        <f t="shared" si="141"/>
        <v>5.7692307692307701</v>
      </c>
      <c r="AM174" s="64">
        <f t="shared" si="142"/>
        <v>5.5384615384615401</v>
      </c>
      <c r="AN174" s="64">
        <f t="shared" si="143"/>
        <v>5.0769230769230802</v>
      </c>
      <c r="AO174" s="64">
        <f t="shared" si="144"/>
        <v>4.8461538461538396</v>
      </c>
      <c r="AP174" s="64">
        <f t="shared" si="145"/>
        <v>4.6153846153846096</v>
      </c>
      <c r="AQ174" s="64">
        <f t="shared" si="147"/>
        <v>4.3846153846153797</v>
      </c>
      <c r="AR174" s="64">
        <f t="shared" si="148"/>
        <v>4.1538461538461497</v>
      </c>
      <c r="AS174" s="64">
        <f t="shared" si="151"/>
        <v>3.9230769230769198</v>
      </c>
      <c r="AT174" s="64">
        <f t="shared" ref="AT174:AT190" si="152">VLOOKUP($C$108,$D$3:$K$63,$A$69,0)*(B132-B131)</f>
        <v>3.9230769230769198</v>
      </c>
      <c r="AU174" s="64">
        <f>VLOOKUP($C$109,$D$3:$K$63,$A$69,0)*(B131-B130)</f>
        <v>3.9230769230769198</v>
      </c>
      <c r="AV174" s="64">
        <f>VLOOKUP($C$110,$D$3:$K$63,$A$69,0)*B130</f>
        <v>0</v>
      </c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54">
        <f t="shared" si="95"/>
        <v>65.538461538461505</v>
      </c>
      <c r="BP174" s="53">
        <v>2044</v>
      </c>
      <c r="BQ174" s="61">
        <f t="shared" si="132"/>
        <v>0</v>
      </c>
      <c r="BR174" s="61">
        <f t="shared" si="132"/>
        <v>0</v>
      </c>
      <c r="BS174" s="61">
        <f t="shared" si="132"/>
        <v>0</v>
      </c>
      <c r="BT174" s="61">
        <f t="shared" si="132"/>
        <v>0</v>
      </c>
      <c r="BU174" s="61">
        <f t="shared" si="132"/>
        <v>0</v>
      </c>
      <c r="BV174" s="61">
        <f t="shared" si="132"/>
        <v>0</v>
      </c>
      <c r="BW174" s="61">
        <f t="shared" si="132"/>
        <v>0</v>
      </c>
      <c r="BX174" s="61">
        <f t="shared" si="132"/>
        <v>0</v>
      </c>
      <c r="BY174" s="61">
        <f t="shared" si="132"/>
        <v>0</v>
      </c>
      <c r="BZ174" s="61">
        <f t="shared" si="132"/>
        <v>0</v>
      </c>
      <c r="CA174" s="61">
        <f t="shared" si="132"/>
        <v>0</v>
      </c>
      <c r="CB174" s="61">
        <f t="shared" si="132"/>
        <v>0</v>
      </c>
      <c r="CC174" s="61">
        <f t="shared" si="132"/>
        <v>0</v>
      </c>
      <c r="CD174" s="61">
        <f t="shared" si="132"/>
        <v>0</v>
      </c>
      <c r="CE174" s="61">
        <f t="shared" si="132"/>
        <v>0</v>
      </c>
      <c r="CF174" s="61">
        <f t="shared" si="132"/>
        <v>0</v>
      </c>
      <c r="CG174" s="61">
        <f t="shared" si="136"/>
        <v>0</v>
      </c>
      <c r="CH174" s="61">
        <f t="shared" si="136"/>
        <v>0</v>
      </c>
      <c r="CI174" s="61">
        <f t="shared" si="136"/>
        <v>0</v>
      </c>
      <c r="CJ174" s="61">
        <f t="shared" si="136"/>
        <v>0</v>
      </c>
      <c r="CK174" s="61">
        <f t="shared" si="136"/>
        <v>0</v>
      </c>
      <c r="CL174" s="61">
        <f t="shared" si="136"/>
        <v>0</v>
      </c>
      <c r="CM174" s="61">
        <f t="shared" si="136"/>
        <v>0</v>
      </c>
      <c r="CN174" s="61">
        <f t="shared" si="136"/>
        <v>0</v>
      </c>
      <c r="CO174" s="61">
        <f t="shared" si="136"/>
        <v>0</v>
      </c>
      <c r="CP174" s="61">
        <f t="shared" si="136"/>
        <v>0</v>
      </c>
      <c r="CQ174" s="61">
        <f t="shared" si="136"/>
        <v>0</v>
      </c>
      <c r="CR174" s="61">
        <f t="shared" si="136"/>
        <v>0</v>
      </c>
      <c r="CS174" s="61">
        <f t="shared" si="136"/>
        <v>0</v>
      </c>
      <c r="CT174" s="61">
        <f t="shared" si="136"/>
        <v>0</v>
      </c>
      <c r="CU174" s="61">
        <f t="shared" si="133"/>
        <v>3.0492040817169801E-16</v>
      </c>
      <c r="CV174" s="61">
        <f t="shared" si="133"/>
        <v>0.102112676056338</v>
      </c>
      <c r="CW174" s="61">
        <f t="shared" si="133"/>
        <v>9.8591549295774697E-2</v>
      </c>
      <c r="CX174" s="61">
        <f t="shared" si="149"/>
        <v>9.5070422535211196E-2</v>
      </c>
      <c r="CY174" s="61">
        <f t="shared" si="149"/>
        <v>8.8028169014084404E-2</v>
      </c>
      <c r="CZ174" s="61">
        <f t="shared" si="149"/>
        <v>8.4507042253521195E-2</v>
      </c>
      <c r="DA174" s="61">
        <f t="shared" si="149"/>
        <v>7.7464788732394402E-2</v>
      </c>
      <c r="DB174" s="61">
        <f t="shared" si="149"/>
        <v>7.3943661971830901E-2</v>
      </c>
      <c r="DC174" s="61">
        <f t="shared" si="149"/>
        <v>7.0422535211267595E-2</v>
      </c>
      <c r="DD174" s="61">
        <f t="shared" si="149"/>
        <v>6.6901408450704206E-2</v>
      </c>
      <c r="DE174" s="61">
        <f t="shared" si="149"/>
        <v>6.3380281690140802E-2</v>
      </c>
      <c r="DF174" s="61">
        <f t="shared" si="149"/>
        <v>5.9859154929577399E-2</v>
      </c>
      <c r="DG174" s="61">
        <f t="shared" si="149"/>
        <v>5.9859154929577399E-2</v>
      </c>
      <c r="DH174" s="61">
        <f t="shared" si="149"/>
        <v>5.9859154929577399E-2</v>
      </c>
      <c r="DI174" s="61">
        <f t="shared" si="149"/>
        <v>0</v>
      </c>
      <c r="DJ174" s="61">
        <f t="shared" si="149"/>
        <v>0</v>
      </c>
      <c r="DK174" s="61">
        <f t="shared" si="149"/>
        <v>0</v>
      </c>
      <c r="DL174" s="61">
        <f t="shared" si="149"/>
        <v>0</v>
      </c>
      <c r="DM174" s="61">
        <f t="shared" si="137"/>
        <v>0</v>
      </c>
      <c r="DN174" s="61">
        <f t="shared" si="137"/>
        <v>0</v>
      </c>
      <c r="DO174" s="61">
        <f t="shared" si="137"/>
        <v>0</v>
      </c>
      <c r="DP174" s="61">
        <f t="shared" si="137"/>
        <v>0</v>
      </c>
      <c r="DQ174" s="61">
        <f t="shared" si="134"/>
        <v>0</v>
      </c>
      <c r="DR174" s="61">
        <f t="shared" si="134"/>
        <v>0</v>
      </c>
      <c r="DS174" s="61">
        <f t="shared" si="114"/>
        <v>0</v>
      </c>
      <c r="DT174" s="61">
        <f t="shared" si="114"/>
        <v>0</v>
      </c>
      <c r="DU174" s="61">
        <f t="shared" si="114"/>
        <v>0</v>
      </c>
      <c r="DV174" s="61">
        <f t="shared" si="114"/>
        <v>0</v>
      </c>
      <c r="DW174" s="61">
        <f t="shared" si="150"/>
        <v>0</v>
      </c>
      <c r="DX174" s="61">
        <f t="shared" si="150"/>
        <v>0</v>
      </c>
      <c r="DY174" s="61">
        <f t="shared" si="150"/>
        <v>0</v>
      </c>
      <c r="DZ174" s="61">
        <f t="shared" si="146"/>
        <v>1</v>
      </c>
    </row>
    <row r="175" spans="3:130">
      <c r="C175" s="53">
        <v>2045</v>
      </c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>
        <f t="shared" si="127"/>
        <v>0</v>
      </c>
      <c r="AD175" s="64">
        <f t="shared" si="128"/>
        <v>0</v>
      </c>
      <c r="AE175" s="64">
        <f t="shared" si="129"/>
        <v>0</v>
      </c>
      <c r="AF175" s="64">
        <f t="shared" si="130"/>
        <v>0</v>
      </c>
      <c r="AG175" s="64">
        <f t="shared" si="131"/>
        <v>0</v>
      </c>
      <c r="AH175" s="64">
        <f t="shared" si="135"/>
        <v>0</v>
      </c>
      <c r="AI175" s="64">
        <f t="shared" si="138"/>
        <v>1.9317880628477699E-14</v>
      </c>
      <c r="AJ175" s="64">
        <f t="shared" si="139"/>
        <v>6.4615384615384697</v>
      </c>
      <c r="AK175" s="64">
        <f t="shared" si="140"/>
        <v>6.2307692307692397</v>
      </c>
      <c r="AL175" s="64">
        <f t="shared" si="141"/>
        <v>5.7692307692307701</v>
      </c>
      <c r="AM175" s="64">
        <f t="shared" si="142"/>
        <v>5.5384615384615303</v>
      </c>
      <c r="AN175" s="64">
        <f t="shared" si="143"/>
        <v>5.0769230769230802</v>
      </c>
      <c r="AO175" s="64">
        <f t="shared" si="144"/>
        <v>4.8461538461538503</v>
      </c>
      <c r="AP175" s="64">
        <f t="shared" si="145"/>
        <v>4.6153846153846096</v>
      </c>
      <c r="AQ175" s="64">
        <f t="shared" si="147"/>
        <v>4.3846153846153797</v>
      </c>
      <c r="AR175" s="64">
        <f t="shared" si="148"/>
        <v>4.1538461538461497</v>
      </c>
      <c r="AS175" s="64">
        <f t="shared" si="151"/>
        <v>3.9230769230769198</v>
      </c>
      <c r="AT175" s="64">
        <f t="shared" si="152"/>
        <v>3.9230769230769198</v>
      </c>
      <c r="AU175" s="64">
        <f t="shared" ref="AU175:AU190" si="153">VLOOKUP($C$109,$D$3:$K$63,$A$69,0)*(B132-B131)</f>
        <v>3.9230769230769198</v>
      </c>
      <c r="AV175" s="64">
        <f>VLOOKUP($C$110,$D$3:$K$63,$A$69,0)*(B131-B130)</f>
        <v>3.6923076923076898</v>
      </c>
      <c r="AW175" s="64">
        <f>VLOOKUP($C$111,$D$3:$K$63,$A$69,0)*B130</f>
        <v>0</v>
      </c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54">
        <f t="shared" si="95"/>
        <v>62.538461538461497</v>
      </c>
      <c r="BP175" s="53">
        <v>2045</v>
      </c>
      <c r="BQ175" s="61">
        <f t="shared" si="132"/>
        <v>0</v>
      </c>
      <c r="BR175" s="61">
        <f t="shared" si="132"/>
        <v>0</v>
      </c>
      <c r="BS175" s="61">
        <f t="shared" si="132"/>
        <v>0</v>
      </c>
      <c r="BT175" s="61">
        <f t="shared" si="132"/>
        <v>0</v>
      </c>
      <c r="BU175" s="61">
        <f t="shared" si="132"/>
        <v>0</v>
      </c>
      <c r="BV175" s="61">
        <f t="shared" si="132"/>
        <v>0</v>
      </c>
      <c r="BW175" s="61">
        <f t="shared" si="132"/>
        <v>0</v>
      </c>
      <c r="BX175" s="61">
        <f t="shared" si="132"/>
        <v>0</v>
      </c>
      <c r="BY175" s="61">
        <f t="shared" si="132"/>
        <v>0</v>
      </c>
      <c r="BZ175" s="61">
        <f t="shared" si="132"/>
        <v>0</v>
      </c>
      <c r="CA175" s="61">
        <f t="shared" si="132"/>
        <v>0</v>
      </c>
      <c r="CB175" s="61">
        <f t="shared" si="132"/>
        <v>0</v>
      </c>
      <c r="CC175" s="61">
        <f t="shared" si="132"/>
        <v>0</v>
      </c>
      <c r="CD175" s="61">
        <f t="shared" si="132"/>
        <v>0</v>
      </c>
      <c r="CE175" s="61">
        <f t="shared" si="132"/>
        <v>0</v>
      </c>
      <c r="CF175" s="61">
        <f t="shared" si="132"/>
        <v>0</v>
      </c>
      <c r="CG175" s="61">
        <f t="shared" si="136"/>
        <v>0</v>
      </c>
      <c r="CH175" s="61">
        <f t="shared" si="136"/>
        <v>0</v>
      </c>
      <c r="CI175" s="61">
        <f t="shared" si="136"/>
        <v>0</v>
      </c>
      <c r="CJ175" s="61">
        <f t="shared" si="136"/>
        <v>0</v>
      </c>
      <c r="CK175" s="61">
        <f t="shared" si="136"/>
        <v>0</v>
      </c>
      <c r="CL175" s="61">
        <f t="shared" si="136"/>
        <v>0</v>
      </c>
      <c r="CM175" s="61">
        <f t="shared" si="136"/>
        <v>0</v>
      </c>
      <c r="CN175" s="61">
        <f t="shared" si="136"/>
        <v>0</v>
      </c>
      <c r="CO175" s="61">
        <f t="shared" si="136"/>
        <v>0</v>
      </c>
      <c r="CP175" s="61">
        <f t="shared" si="136"/>
        <v>0</v>
      </c>
      <c r="CQ175" s="61">
        <f t="shared" si="136"/>
        <v>0</v>
      </c>
      <c r="CR175" s="61">
        <f t="shared" si="136"/>
        <v>0</v>
      </c>
      <c r="CS175" s="61">
        <f t="shared" si="136"/>
        <v>0</v>
      </c>
      <c r="CT175" s="61">
        <f t="shared" si="136"/>
        <v>0</v>
      </c>
      <c r="CU175" s="61">
        <f t="shared" si="133"/>
        <v>0</v>
      </c>
      <c r="CV175" s="61">
        <f t="shared" si="133"/>
        <v>3.08896000209361E-16</v>
      </c>
      <c r="CW175" s="61">
        <f t="shared" si="133"/>
        <v>0.10332103321033199</v>
      </c>
      <c r="CX175" s="61">
        <f t="shared" si="149"/>
        <v>9.9630996309963193E-2</v>
      </c>
      <c r="CY175" s="61">
        <f t="shared" si="149"/>
        <v>9.2250922509224995E-2</v>
      </c>
      <c r="CZ175" s="61">
        <f t="shared" si="149"/>
        <v>8.8560885608855999E-2</v>
      </c>
      <c r="DA175" s="61">
        <f t="shared" si="149"/>
        <v>8.1180811808118106E-2</v>
      </c>
      <c r="DB175" s="61">
        <f t="shared" si="149"/>
        <v>7.7490774907749096E-2</v>
      </c>
      <c r="DC175" s="61">
        <f t="shared" si="149"/>
        <v>7.3800738007380004E-2</v>
      </c>
      <c r="DD175" s="61">
        <f t="shared" si="149"/>
        <v>7.0110701107010995E-2</v>
      </c>
      <c r="DE175" s="61">
        <f t="shared" si="149"/>
        <v>6.6420664206641999E-2</v>
      </c>
      <c r="DF175" s="61">
        <f t="shared" si="149"/>
        <v>6.2730627306273004E-2</v>
      </c>
      <c r="DG175" s="61">
        <f t="shared" si="149"/>
        <v>6.2730627306273004E-2</v>
      </c>
      <c r="DH175" s="61">
        <f t="shared" si="149"/>
        <v>6.2730627306273004E-2</v>
      </c>
      <c r="DI175" s="61">
        <f t="shared" si="149"/>
        <v>5.9040590405904002E-2</v>
      </c>
      <c r="DJ175" s="61">
        <f t="shared" si="149"/>
        <v>0</v>
      </c>
      <c r="DK175" s="61">
        <f t="shared" si="149"/>
        <v>0</v>
      </c>
      <c r="DL175" s="61">
        <f t="shared" si="149"/>
        <v>0</v>
      </c>
      <c r="DM175" s="61">
        <f t="shared" si="137"/>
        <v>0</v>
      </c>
      <c r="DN175" s="61">
        <f t="shared" si="137"/>
        <v>0</v>
      </c>
      <c r="DO175" s="61">
        <f t="shared" si="137"/>
        <v>0</v>
      </c>
      <c r="DP175" s="61">
        <f t="shared" si="137"/>
        <v>0</v>
      </c>
      <c r="DQ175" s="61">
        <f t="shared" si="134"/>
        <v>0</v>
      </c>
      <c r="DR175" s="61">
        <f t="shared" si="134"/>
        <v>0</v>
      </c>
      <c r="DS175" s="61">
        <f t="shared" si="114"/>
        <v>0</v>
      </c>
      <c r="DT175" s="61">
        <f t="shared" si="114"/>
        <v>0</v>
      </c>
      <c r="DU175" s="61">
        <f t="shared" si="114"/>
        <v>0</v>
      </c>
      <c r="DV175" s="61">
        <f t="shared" si="114"/>
        <v>0</v>
      </c>
      <c r="DW175" s="61">
        <f t="shared" si="150"/>
        <v>0</v>
      </c>
      <c r="DX175" s="61">
        <f t="shared" si="150"/>
        <v>0</v>
      </c>
      <c r="DY175" s="61">
        <f t="shared" si="150"/>
        <v>0</v>
      </c>
      <c r="DZ175" s="61">
        <f t="shared" si="146"/>
        <v>1</v>
      </c>
    </row>
    <row r="176" spans="3:130">
      <c r="C176" s="53">
        <v>2046</v>
      </c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>
        <f t="shared" si="128"/>
        <v>0</v>
      </c>
      <c r="AE176" s="64">
        <f t="shared" si="129"/>
        <v>0</v>
      </c>
      <c r="AF176" s="64">
        <f t="shared" si="130"/>
        <v>0</v>
      </c>
      <c r="AG176" s="64">
        <f t="shared" si="131"/>
        <v>0</v>
      </c>
      <c r="AH176" s="64">
        <f t="shared" si="135"/>
        <v>0</v>
      </c>
      <c r="AI176" s="64">
        <f t="shared" si="138"/>
        <v>0</v>
      </c>
      <c r="AJ176" s="64">
        <f t="shared" si="139"/>
        <v>1.8651746813702601E-14</v>
      </c>
      <c r="AK176" s="64">
        <f t="shared" si="140"/>
        <v>6.2307692307692397</v>
      </c>
      <c r="AL176" s="64">
        <f t="shared" si="141"/>
        <v>5.7692307692307701</v>
      </c>
      <c r="AM176" s="64">
        <f t="shared" si="142"/>
        <v>5.5384615384615303</v>
      </c>
      <c r="AN176" s="64">
        <f t="shared" si="143"/>
        <v>5.0769230769230704</v>
      </c>
      <c r="AO176" s="64">
        <f t="shared" si="144"/>
        <v>4.8461538461538503</v>
      </c>
      <c r="AP176" s="64">
        <f t="shared" si="145"/>
        <v>4.6153846153846203</v>
      </c>
      <c r="AQ176" s="64">
        <f t="shared" si="147"/>
        <v>4.3846153846153797</v>
      </c>
      <c r="AR176" s="64">
        <f t="shared" si="148"/>
        <v>4.1538461538461497</v>
      </c>
      <c r="AS176" s="64">
        <f t="shared" si="151"/>
        <v>3.9230769230769198</v>
      </c>
      <c r="AT176" s="64">
        <f t="shared" si="152"/>
        <v>3.9230769230769198</v>
      </c>
      <c r="AU176" s="64">
        <f t="shared" si="153"/>
        <v>3.9230769230769198</v>
      </c>
      <c r="AV176" s="64">
        <f t="shared" ref="AV176:AV190" si="154">VLOOKUP($C$110,$D$3:$K$63,$A$69,0)*(B132-B131)</f>
        <v>3.6923076923076898</v>
      </c>
      <c r="AW176" s="64">
        <f>VLOOKUP($C$111,$D$3:$K$63,$A$69,0)*(B131-B130)</f>
        <v>3.6923076923076898</v>
      </c>
      <c r="AX176" s="64">
        <f>VLOOKUP($C$112,$D$3:$K$63,$A$69,0)*B130</f>
        <v>0</v>
      </c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54">
        <f t="shared" si="95"/>
        <v>59.769230769230802</v>
      </c>
      <c r="BP176" s="53">
        <v>2046</v>
      </c>
      <c r="BQ176" s="61">
        <f t="shared" si="132"/>
        <v>0</v>
      </c>
      <c r="BR176" s="61">
        <f t="shared" si="132"/>
        <v>0</v>
      </c>
      <c r="BS176" s="61">
        <f t="shared" si="132"/>
        <v>0</v>
      </c>
      <c r="BT176" s="61">
        <f t="shared" si="132"/>
        <v>0</v>
      </c>
      <c r="BU176" s="61">
        <f t="shared" si="132"/>
        <v>0</v>
      </c>
      <c r="BV176" s="61">
        <f t="shared" si="132"/>
        <v>0</v>
      </c>
      <c r="BW176" s="61">
        <f t="shared" si="132"/>
        <v>0</v>
      </c>
      <c r="BX176" s="61">
        <f t="shared" si="132"/>
        <v>0</v>
      </c>
      <c r="BY176" s="61">
        <f t="shared" si="132"/>
        <v>0</v>
      </c>
      <c r="BZ176" s="61">
        <f t="shared" si="132"/>
        <v>0</v>
      </c>
      <c r="CA176" s="61">
        <f t="shared" si="132"/>
        <v>0</v>
      </c>
      <c r="CB176" s="61">
        <f t="shared" si="132"/>
        <v>0</v>
      </c>
      <c r="CC176" s="61">
        <f t="shared" si="132"/>
        <v>0</v>
      </c>
      <c r="CD176" s="61">
        <f t="shared" si="132"/>
        <v>0</v>
      </c>
      <c r="CE176" s="61">
        <f t="shared" si="132"/>
        <v>0</v>
      </c>
      <c r="CF176" s="61">
        <f t="shared" ref="CF176:CI190" si="155">S176/$BM176</f>
        <v>0</v>
      </c>
      <c r="CG176" s="61">
        <f t="shared" si="136"/>
        <v>0</v>
      </c>
      <c r="CH176" s="61">
        <f t="shared" si="136"/>
        <v>0</v>
      </c>
      <c r="CI176" s="61">
        <f t="shared" si="136"/>
        <v>0</v>
      </c>
      <c r="CJ176" s="61">
        <f t="shared" si="136"/>
        <v>0</v>
      </c>
      <c r="CK176" s="61">
        <f t="shared" si="136"/>
        <v>0</v>
      </c>
      <c r="CL176" s="61">
        <f t="shared" si="136"/>
        <v>0</v>
      </c>
      <c r="CM176" s="61">
        <f t="shared" si="136"/>
        <v>0</v>
      </c>
      <c r="CN176" s="61">
        <f t="shared" si="136"/>
        <v>0</v>
      </c>
      <c r="CO176" s="61">
        <f t="shared" si="136"/>
        <v>0</v>
      </c>
      <c r="CP176" s="61">
        <f t="shared" si="136"/>
        <v>0</v>
      </c>
      <c r="CQ176" s="61">
        <f t="shared" si="136"/>
        <v>0</v>
      </c>
      <c r="CR176" s="61">
        <f t="shared" si="136"/>
        <v>0</v>
      </c>
      <c r="CS176" s="61">
        <f t="shared" si="136"/>
        <v>0</v>
      </c>
      <c r="CT176" s="61">
        <f t="shared" si="136"/>
        <v>0</v>
      </c>
      <c r="CU176" s="61">
        <f t="shared" si="133"/>
        <v>0</v>
      </c>
      <c r="CV176" s="61">
        <f t="shared" si="133"/>
        <v>0</v>
      </c>
      <c r="CW176" s="61">
        <f t="shared" si="133"/>
        <v>3.1206268800274702E-16</v>
      </c>
      <c r="CX176" s="61">
        <f t="shared" si="149"/>
        <v>0.104247104247104</v>
      </c>
      <c r="CY176" s="61">
        <f t="shared" si="149"/>
        <v>9.6525096525096596E-2</v>
      </c>
      <c r="CZ176" s="61">
        <f t="shared" si="149"/>
        <v>9.2664092664092604E-2</v>
      </c>
      <c r="DA176" s="61">
        <f t="shared" si="149"/>
        <v>8.4942084942084897E-2</v>
      </c>
      <c r="DB176" s="61">
        <f t="shared" si="149"/>
        <v>8.1081081081081099E-2</v>
      </c>
      <c r="DC176" s="61">
        <f t="shared" si="149"/>
        <v>7.7220077220077302E-2</v>
      </c>
      <c r="DD176" s="61">
        <f t="shared" si="149"/>
        <v>7.3359073359073296E-2</v>
      </c>
      <c r="DE176" s="61">
        <f t="shared" si="149"/>
        <v>6.9498069498069498E-2</v>
      </c>
      <c r="DF176" s="61">
        <f t="shared" si="149"/>
        <v>6.5637065637065603E-2</v>
      </c>
      <c r="DG176" s="61">
        <f t="shared" si="149"/>
        <v>6.5637065637065603E-2</v>
      </c>
      <c r="DH176" s="61">
        <f t="shared" si="149"/>
        <v>6.5637065637065603E-2</v>
      </c>
      <c r="DI176" s="61">
        <f t="shared" si="149"/>
        <v>6.1776061776061701E-2</v>
      </c>
      <c r="DJ176" s="61">
        <f t="shared" si="149"/>
        <v>6.1776061776061701E-2</v>
      </c>
      <c r="DK176" s="61">
        <f t="shared" si="149"/>
        <v>0</v>
      </c>
      <c r="DL176" s="61">
        <f t="shared" si="149"/>
        <v>0</v>
      </c>
      <c r="DM176" s="61">
        <f t="shared" si="137"/>
        <v>0</v>
      </c>
      <c r="DN176" s="61">
        <f t="shared" si="137"/>
        <v>0</v>
      </c>
      <c r="DO176" s="61">
        <f t="shared" si="137"/>
        <v>0</v>
      </c>
      <c r="DP176" s="61">
        <f t="shared" si="137"/>
        <v>0</v>
      </c>
      <c r="DQ176" s="61">
        <f t="shared" si="134"/>
        <v>0</v>
      </c>
      <c r="DR176" s="61">
        <f t="shared" si="134"/>
        <v>0</v>
      </c>
      <c r="DS176" s="61">
        <f t="shared" si="114"/>
        <v>0</v>
      </c>
      <c r="DT176" s="61">
        <f t="shared" si="114"/>
        <v>0</v>
      </c>
      <c r="DU176" s="61">
        <f t="shared" si="114"/>
        <v>0</v>
      </c>
      <c r="DV176" s="61">
        <f t="shared" si="114"/>
        <v>0</v>
      </c>
      <c r="DW176" s="61">
        <f t="shared" si="150"/>
        <v>0</v>
      </c>
      <c r="DX176" s="61">
        <f t="shared" si="150"/>
        <v>0</v>
      </c>
      <c r="DY176" s="61">
        <f t="shared" si="150"/>
        <v>0</v>
      </c>
      <c r="DZ176" s="61">
        <f t="shared" si="146"/>
        <v>1</v>
      </c>
    </row>
    <row r="177" spans="2:130">
      <c r="C177" s="53">
        <v>2047</v>
      </c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>
        <f t="shared" si="129"/>
        <v>0</v>
      </c>
      <c r="AF177" s="64">
        <f t="shared" si="130"/>
        <v>0</v>
      </c>
      <c r="AG177" s="64">
        <f t="shared" si="131"/>
        <v>0</v>
      </c>
      <c r="AH177" s="64">
        <f t="shared" si="135"/>
        <v>0</v>
      </c>
      <c r="AI177" s="64">
        <f t="shared" si="138"/>
        <v>0</v>
      </c>
      <c r="AJ177" s="64">
        <f t="shared" si="139"/>
        <v>0</v>
      </c>
      <c r="AK177" s="64">
        <f t="shared" si="140"/>
        <v>1.7985612998927501E-14</v>
      </c>
      <c r="AL177" s="64">
        <f t="shared" si="141"/>
        <v>5.7692307692307701</v>
      </c>
      <c r="AM177" s="64">
        <f t="shared" si="142"/>
        <v>5.5384615384615401</v>
      </c>
      <c r="AN177" s="64">
        <f t="shared" si="143"/>
        <v>5.0769230769230704</v>
      </c>
      <c r="AO177" s="64">
        <f t="shared" si="144"/>
        <v>4.8461538461538396</v>
      </c>
      <c r="AP177" s="64">
        <f t="shared" si="145"/>
        <v>4.6153846153846203</v>
      </c>
      <c r="AQ177" s="64">
        <f t="shared" si="147"/>
        <v>4.3846153846153904</v>
      </c>
      <c r="AR177" s="64">
        <f t="shared" si="148"/>
        <v>4.1538461538461497</v>
      </c>
      <c r="AS177" s="64">
        <f t="shared" si="151"/>
        <v>3.9230769230769198</v>
      </c>
      <c r="AT177" s="64">
        <f t="shared" si="152"/>
        <v>3.9230769230769198</v>
      </c>
      <c r="AU177" s="64">
        <f t="shared" si="153"/>
        <v>3.9230769230769198</v>
      </c>
      <c r="AV177" s="64">
        <f t="shared" si="154"/>
        <v>3.6923076923076898</v>
      </c>
      <c r="AW177" s="64">
        <f t="shared" ref="AW177:AW190" si="156">VLOOKUP($C$111,$D$3:$K$63,$A$69,0)*(B132-B131)</f>
        <v>3.6923076923076898</v>
      </c>
      <c r="AX177" s="64">
        <f>VLOOKUP($C$112,$D$3:$K$63,$A$69,0)*(B131-B130)</f>
        <v>3.6923076923076898</v>
      </c>
      <c r="AY177" s="64">
        <f>VLOOKUP($C$113,$D$3:$K$63,$A$69,0)*B130</f>
        <v>0</v>
      </c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54">
        <f t="shared" si="95"/>
        <v>57.230769230769198</v>
      </c>
      <c r="BP177" s="53">
        <v>2047</v>
      </c>
      <c r="BQ177" s="61">
        <f t="shared" ref="BQ177:CE190" si="157">D177/$BM177</f>
        <v>0</v>
      </c>
      <c r="BR177" s="61">
        <f t="shared" si="157"/>
        <v>0</v>
      </c>
      <c r="BS177" s="61">
        <f t="shared" si="157"/>
        <v>0</v>
      </c>
      <c r="BT177" s="61">
        <f t="shared" si="157"/>
        <v>0</v>
      </c>
      <c r="BU177" s="61">
        <f t="shared" si="157"/>
        <v>0</v>
      </c>
      <c r="BV177" s="61">
        <f t="shared" si="157"/>
        <v>0</v>
      </c>
      <c r="BW177" s="61">
        <f t="shared" si="157"/>
        <v>0</v>
      </c>
      <c r="BX177" s="61">
        <f t="shared" si="157"/>
        <v>0</v>
      </c>
      <c r="BY177" s="61">
        <f t="shared" si="157"/>
        <v>0</v>
      </c>
      <c r="BZ177" s="61">
        <f t="shared" si="157"/>
        <v>0</v>
      </c>
      <c r="CA177" s="61">
        <f t="shared" si="157"/>
        <v>0</v>
      </c>
      <c r="CB177" s="61">
        <f t="shared" si="157"/>
        <v>0</v>
      </c>
      <c r="CC177" s="61">
        <f t="shared" si="157"/>
        <v>0</v>
      </c>
      <c r="CD177" s="61">
        <f t="shared" si="157"/>
        <v>0</v>
      </c>
      <c r="CE177" s="61">
        <f t="shared" si="157"/>
        <v>0</v>
      </c>
      <c r="CF177" s="61">
        <f t="shared" si="155"/>
        <v>0</v>
      </c>
      <c r="CG177" s="61">
        <f t="shared" si="136"/>
        <v>0</v>
      </c>
      <c r="CH177" s="61">
        <f t="shared" si="136"/>
        <v>0</v>
      </c>
      <c r="CI177" s="61">
        <f t="shared" si="136"/>
        <v>0</v>
      </c>
      <c r="CJ177" s="61">
        <f t="shared" si="136"/>
        <v>0</v>
      </c>
      <c r="CK177" s="61">
        <f t="shared" si="136"/>
        <v>0</v>
      </c>
      <c r="CL177" s="61">
        <f t="shared" si="136"/>
        <v>0</v>
      </c>
      <c r="CM177" s="61">
        <f t="shared" si="136"/>
        <v>0</v>
      </c>
      <c r="CN177" s="61">
        <f t="shared" si="136"/>
        <v>0</v>
      </c>
      <c r="CO177" s="61">
        <f t="shared" si="136"/>
        <v>0</v>
      </c>
      <c r="CP177" s="61">
        <f t="shared" si="136"/>
        <v>0</v>
      </c>
      <c r="CQ177" s="61">
        <f t="shared" si="136"/>
        <v>0</v>
      </c>
      <c r="CR177" s="61">
        <f t="shared" si="136"/>
        <v>0</v>
      </c>
      <c r="CS177" s="61">
        <f t="shared" si="136"/>
        <v>0</v>
      </c>
      <c r="CT177" s="61">
        <f t="shared" si="136"/>
        <v>0</v>
      </c>
      <c r="CU177" s="61">
        <f t="shared" si="133"/>
        <v>0</v>
      </c>
      <c r="CV177" s="61">
        <f t="shared" si="133"/>
        <v>0</v>
      </c>
      <c r="CW177" s="61">
        <f t="shared" si="133"/>
        <v>0</v>
      </c>
      <c r="CX177" s="61">
        <f t="shared" si="149"/>
        <v>3.1426474326083099E-16</v>
      </c>
      <c r="CY177" s="61">
        <f t="shared" si="149"/>
        <v>0.100806451612903</v>
      </c>
      <c r="CZ177" s="61">
        <f t="shared" si="149"/>
        <v>9.6774193548387094E-2</v>
      </c>
      <c r="DA177" s="61">
        <f t="shared" si="149"/>
        <v>8.8709677419354802E-2</v>
      </c>
      <c r="DB177" s="61">
        <f t="shared" si="149"/>
        <v>8.4677419354838607E-2</v>
      </c>
      <c r="DC177" s="61">
        <f t="shared" si="149"/>
        <v>8.0645161290322606E-2</v>
      </c>
      <c r="DD177" s="61">
        <f t="shared" si="149"/>
        <v>7.6612903225806495E-2</v>
      </c>
      <c r="DE177" s="61">
        <f t="shared" si="149"/>
        <v>7.25806451612903E-2</v>
      </c>
      <c r="DF177" s="61">
        <f t="shared" si="149"/>
        <v>6.8548387096774105E-2</v>
      </c>
      <c r="DG177" s="61">
        <f t="shared" si="149"/>
        <v>6.8548387096774105E-2</v>
      </c>
      <c r="DH177" s="61">
        <f t="shared" si="149"/>
        <v>6.8548387096774105E-2</v>
      </c>
      <c r="DI177" s="61">
        <f t="shared" si="149"/>
        <v>6.4516129032257993E-2</v>
      </c>
      <c r="DJ177" s="61">
        <f t="shared" si="149"/>
        <v>6.4516129032257993E-2</v>
      </c>
      <c r="DK177" s="61">
        <f t="shared" si="149"/>
        <v>6.4516129032257993E-2</v>
      </c>
      <c r="DL177" s="61">
        <f t="shared" si="149"/>
        <v>0</v>
      </c>
      <c r="DM177" s="61">
        <f t="shared" si="137"/>
        <v>0</v>
      </c>
      <c r="DN177" s="61">
        <f t="shared" si="137"/>
        <v>0</v>
      </c>
      <c r="DO177" s="61">
        <f t="shared" si="137"/>
        <v>0</v>
      </c>
      <c r="DP177" s="61">
        <f t="shared" si="137"/>
        <v>0</v>
      </c>
      <c r="DQ177" s="61">
        <f t="shared" si="134"/>
        <v>0</v>
      </c>
      <c r="DR177" s="61">
        <f t="shared" si="134"/>
        <v>0</v>
      </c>
      <c r="DS177" s="61">
        <f t="shared" si="114"/>
        <v>0</v>
      </c>
      <c r="DT177" s="61">
        <f t="shared" si="114"/>
        <v>0</v>
      </c>
      <c r="DU177" s="61">
        <f t="shared" si="114"/>
        <v>0</v>
      </c>
      <c r="DV177" s="61">
        <f t="shared" si="114"/>
        <v>0</v>
      </c>
      <c r="DW177" s="61">
        <f t="shared" si="150"/>
        <v>0</v>
      </c>
      <c r="DX177" s="61">
        <f t="shared" si="150"/>
        <v>0</v>
      </c>
      <c r="DY177" s="61">
        <f t="shared" si="150"/>
        <v>0</v>
      </c>
      <c r="DZ177" s="61">
        <f t="shared" si="146"/>
        <v>1</v>
      </c>
    </row>
    <row r="178" spans="2:130">
      <c r="C178" s="53">
        <v>2048</v>
      </c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>
        <f t="shared" si="130"/>
        <v>0</v>
      </c>
      <c r="AG178" s="64">
        <f t="shared" si="131"/>
        <v>0</v>
      </c>
      <c r="AH178" s="64">
        <f t="shared" si="135"/>
        <v>0</v>
      </c>
      <c r="AI178" s="64">
        <f t="shared" si="138"/>
        <v>0</v>
      </c>
      <c r="AJ178" s="64">
        <f t="shared" si="139"/>
        <v>0</v>
      </c>
      <c r="AK178" s="64">
        <f t="shared" si="140"/>
        <v>0</v>
      </c>
      <c r="AL178" s="64">
        <f t="shared" si="141"/>
        <v>1.6653345369377301E-14</v>
      </c>
      <c r="AM178" s="64">
        <f t="shared" si="142"/>
        <v>5.5384615384615401</v>
      </c>
      <c r="AN178" s="64">
        <f t="shared" si="143"/>
        <v>5.0769230769230802</v>
      </c>
      <c r="AO178" s="64">
        <f t="shared" si="144"/>
        <v>4.8461538461538396</v>
      </c>
      <c r="AP178" s="64">
        <f t="shared" si="145"/>
        <v>4.6153846153846096</v>
      </c>
      <c r="AQ178" s="64">
        <f t="shared" si="147"/>
        <v>4.3846153846153904</v>
      </c>
      <c r="AR178" s="64">
        <f t="shared" si="148"/>
        <v>4.1538461538461604</v>
      </c>
      <c r="AS178" s="64">
        <f t="shared" si="151"/>
        <v>3.9230769230769198</v>
      </c>
      <c r="AT178" s="64">
        <f t="shared" si="152"/>
        <v>3.9230769230769198</v>
      </c>
      <c r="AU178" s="64">
        <f t="shared" si="153"/>
        <v>3.9230769230769198</v>
      </c>
      <c r="AV178" s="64">
        <f t="shared" si="154"/>
        <v>3.6923076923076898</v>
      </c>
      <c r="AW178" s="64">
        <f t="shared" si="156"/>
        <v>3.6923076923076898</v>
      </c>
      <c r="AX178" s="64">
        <f t="shared" ref="AX178:AX190" si="158">VLOOKUP($C$112,$D$3:$K$63,$A$69,0)*(B132-B131)</f>
        <v>3.6923076923076898</v>
      </c>
      <c r="AY178" s="64">
        <f>VLOOKUP($C$113,$D$3:$K$63,$A$69,0)*(B131-B130)</f>
        <v>3.6923076923076898</v>
      </c>
      <c r="AZ178" s="64">
        <f>VLOOKUP($C$114,$D$3:$K$63,$A$69,0)*B130</f>
        <v>0</v>
      </c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54">
        <f t="shared" si="95"/>
        <v>55.153846153846203</v>
      </c>
      <c r="BP178" s="53">
        <v>2048</v>
      </c>
      <c r="BQ178" s="61">
        <f t="shared" si="157"/>
        <v>0</v>
      </c>
      <c r="BR178" s="61">
        <f t="shared" si="157"/>
        <v>0</v>
      </c>
      <c r="BS178" s="61">
        <f t="shared" si="157"/>
        <v>0</v>
      </c>
      <c r="BT178" s="61">
        <f t="shared" si="157"/>
        <v>0</v>
      </c>
      <c r="BU178" s="61">
        <f t="shared" si="157"/>
        <v>0</v>
      </c>
      <c r="BV178" s="61">
        <f t="shared" si="157"/>
        <v>0</v>
      </c>
      <c r="BW178" s="61">
        <f t="shared" si="157"/>
        <v>0</v>
      </c>
      <c r="BX178" s="61">
        <f t="shared" si="157"/>
        <v>0</v>
      </c>
      <c r="BY178" s="61">
        <f t="shared" si="157"/>
        <v>0</v>
      </c>
      <c r="BZ178" s="61">
        <f t="shared" si="157"/>
        <v>0</v>
      </c>
      <c r="CA178" s="61">
        <f t="shared" si="157"/>
        <v>0</v>
      </c>
      <c r="CB178" s="61">
        <f t="shared" si="157"/>
        <v>0</v>
      </c>
      <c r="CC178" s="61">
        <f t="shared" si="157"/>
        <v>0</v>
      </c>
      <c r="CD178" s="61">
        <f t="shared" si="157"/>
        <v>0</v>
      </c>
      <c r="CE178" s="61">
        <f t="shared" si="157"/>
        <v>0</v>
      </c>
      <c r="CF178" s="61">
        <f t="shared" si="155"/>
        <v>0</v>
      </c>
      <c r="CG178" s="61">
        <f t="shared" si="136"/>
        <v>0</v>
      </c>
      <c r="CH178" s="61">
        <f t="shared" si="136"/>
        <v>0</v>
      </c>
      <c r="CI178" s="61">
        <f t="shared" si="136"/>
        <v>0</v>
      </c>
      <c r="CJ178" s="61">
        <f t="shared" si="136"/>
        <v>0</v>
      </c>
      <c r="CK178" s="61">
        <f t="shared" si="136"/>
        <v>0</v>
      </c>
      <c r="CL178" s="61">
        <f t="shared" si="136"/>
        <v>0</v>
      </c>
      <c r="CM178" s="61">
        <f t="shared" si="136"/>
        <v>0</v>
      </c>
      <c r="CN178" s="61">
        <f t="shared" si="136"/>
        <v>0</v>
      </c>
      <c r="CO178" s="61">
        <f t="shared" si="136"/>
        <v>0</v>
      </c>
      <c r="CP178" s="61">
        <f t="shared" si="136"/>
        <v>0</v>
      </c>
      <c r="CQ178" s="61">
        <f t="shared" si="136"/>
        <v>0</v>
      </c>
      <c r="CR178" s="61">
        <f t="shared" si="136"/>
        <v>0</v>
      </c>
      <c r="CS178" s="61">
        <f t="shared" si="136"/>
        <v>0</v>
      </c>
      <c r="CT178" s="61">
        <f t="shared" si="136"/>
        <v>0</v>
      </c>
      <c r="CU178" s="61">
        <f t="shared" si="133"/>
        <v>0</v>
      </c>
      <c r="CV178" s="61">
        <f t="shared" si="133"/>
        <v>0</v>
      </c>
      <c r="CW178" s="61">
        <f t="shared" si="133"/>
        <v>0</v>
      </c>
      <c r="CX178" s="61">
        <f t="shared" si="149"/>
        <v>0</v>
      </c>
      <c r="CY178" s="61">
        <f t="shared" si="149"/>
        <v>3.0194350042106801E-16</v>
      </c>
      <c r="CZ178" s="61">
        <f t="shared" si="149"/>
        <v>0.100418410041841</v>
      </c>
      <c r="DA178" s="61">
        <f t="shared" si="149"/>
        <v>9.2050209205020994E-2</v>
      </c>
      <c r="DB178" s="61">
        <f t="shared" si="149"/>
        <v>8.7866108786610803E-2</v>
      </c>
      <c r="DC178" s="61">
        <f t="shared" si="149"/>
        <v>8.3682008368200694E-2</v>
      </c>
      <c r="DD178" s="61">
        <f t="shared" si="149"/>
        <v>7.9497907949790794E-2</v>
      </c>
      <c r="DE178" s="61">
        <f t="shared" si="149"/>
        <v>7.5313807531380797E-2</v>
      </c>
      <c r="DF178" s="61">
        <f t="shared" si="149"/>
        <v>7.1129707112970605E-2</v>
      </c>
      <c r="DG178" s="61">
        <f t="shared" si="149"/>
        <v>7.1129707112970605E-2</v>
      </c>
      <c r="DH178" s="61">
        <f t="shared" si="149"/>
        <v>7.1129707112970605E-2</v>
      </c>
      <c r="DI178" s="61">
        <f t="shared" si="149"/>
        <v>6.6945606694560594E-2</v>
      </c>
      <c r="DJ178" s="61">
        <f t="shared" si="149"/>
        <v>6.6945606694560594E-2</v>
      </c>
      <c r="DK178" s="61">
        <f t="shared" si="149"/>
        <v>6.6945606694560594E-2</v>
      </c>
      <c r="DL178" s="61">
        <f t="shared" si="149"/>
        <v>6.6945606694560594E-2</v>
      </c>
      <c r="DM178" s="61">
        <f t="shared" si="137"/>
        <v>0</v>
      </c>
      <c r="DN178" s="61">
        <f t="shared" si="137"/>
        <v>0</v>
      </c>
      <c r="DO178" s="61">
        <f t="shared" si="137"/>
        <v>0</v>
      </c>
      <c r="DP178" s="61">
        <f t="shared" si="137"/>
        <v>0</v>
      </c>
      <c r="DQ178" s="61">
        <f t="shared" si="134"/>
        <v>0</v>
      </c>
      <c r="DR178" s="61">
        <f t="shared" si="134"/>
        <v>0</v>
      </c>
      <c r="DS178" s="61">
        <f t="shared" si="114"/>
        <v>0</v>
      </c>
      <c r="DT178" s="61">
        <f t="shared" si="114"/>
        <v>0</v>
      </c>
      <c r="DU178" s="61">
        <f t="shared" si="114"/>
        <v>0</v>
      </c>
      <c r="DV178" s="61">
        <f t="shared" si="114"/>
        <v>0</v>
      </c>
      <c r="DW178" s="61">
        <f t="shared" si="150"/>
        <v>0</v>
      </c>
      <c r="DX178" s="61">
        <f t="shared" si="150"/>
        <v>0</v>
      </c>
      <c r="DY178" s="61">
        <f t="shared" si="150"/>
        <v>0</v>
      </c>
      <c r="DZ178" s="61">
        <f t="shared" si="146"/>
        <v>1</v>
      </c>
    </row>
    <row r="179" spans="2:130">
      <c r="C179" s="53">
        <v>2049</v>
      </c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>
        <f t="shared" si="131"/>
        <v>0</v>
      </c>
      <c r="AH179" s="64">
        <f t="shared" si="135"/>
        <v>0</v>
      </c>
      <c r="AI179" s="64">
        <f t="shared" si="138"/>
        <v>0</v>
      </c>
      <c r="AJ179" s="64">
        <f t="shared" si="139"/>
        <v>0</v>
      </c>
      <c r="AK179" s="64">
        <f t="shared" si="140"/>
        <v>0</v>
      </c>
      <c r="AL179" s="64">
        <f t="shared" si="141"/>
        <v>0</v>
      </c>
      <c r="AM179" s="64">
        <f t="shared" si="142"/>
        <v>1.5987211554602302E-14</v>
      </c>
      <c r="AN179" s="64">
        <f t="shared" si="143"/>
        <v>5.0769230769230802</v>
      </c>
      <c r="AO179" s="64">
        <f t="shared" si="144"/>
        <v>4.8461538461538503</v>
      </c>
      <c r="AP179" s="64">
        <f t="shared" si="145"/>
        <v>4.6153846153846096</v>
      </c>
      <c r="AQ179" s="64">
        <f t="shared" si="147"/>
        <v>4.3846153846153797</v>
      </c>
      <c r="AR179" s="64">
        <f t="shared" si="148"/>
        <v>4.1538461538461604</v>
      </c>
      <c r="AS179" s="64">
        <f t="shared" si="151"/>
        <v>3.92307692307693</v>
      </c>
      <c r="AT179" s="64">
        <f t="shared" si="152"/>
        <v>3.9230769230769198</v>
      </c>
      <c r="AU179" s="64">
        <f t="shared" si="153"/>
        <v>3.9230769230769198</v>
      </c>
      <c r="AV179" s="64">
        <f t="shared" si="154"/>
        <v>3.6923076923076898</v>
      </c>
      <c r="AW179" s="64">
        <f t="shared" si="156"/>
        <v>3.6923076923076898</v>
      </c>
      <c r="AX179" s="64">
        <f t="shared" si="158"/>
        <v>3.6923076923076898</v>
      </c>
      <c r="AY179" s="64">
        <f t="shared" ref="AY179:AY190" si="159">VLOOKUP($C$113,$D$3:$K$63,$A$69,0)*(B132-B131)</f>
        <v>3.6923076923076898</v>
      </c>
      <c r="AZ179" s="64">
        <f>VLOOKUP($C$114,$D$3:$K$63,$A$69,0)*(B131-B130)</f>
        <v>3.6923076923076898</v>
      </c>
      <c r="BA179" s="64">
        <f>VLOOKUP($C$115,$D$3:$K$63,$A$69,0)*B130</f>
        <v>0</v>
      </c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54">
        <f t="shared" si="95"/>
        <v>53.307692307692299</v>
      </c>
      <c r="BP179" s="53">
        <v>2049</v>
      </c>
      <c r="BQ179" s="61">
        <f t="shared" si="157"/>
        <v>0</v>
      </c>
      <c r="BR179" s="61">
        <f t="shared" si="157"/>
        <v>0</v>
      </c>
      <c r="BS179" s="61">
        <f t="shared" si="157"/>
        <v>0</v>
      </c>
      <c r="BT179" s="61">
        <f t="shared" si="157"/>
        <v>0</v>
      </c>
      <c r="BU179" s="61">
        <f t="shared" si="157"/>
        <v>0</v>
      </c>
      <c r="BV179" s="61">
        <f t="shared" si="157"/>
        <v>0</v>
      </c>
      <c r="BW179" s="61">
        <f t="shared" si="157"/>
        <v>0</v>
      </c>
      <c r="BX179" s="61">
        <f t="shared" si="157"/>
        <v>0</v>
      </c>
      <c r="BY179" s="61">
        <f t="shared" si="157"/>
        <v>0</v>
      </c>
      <c r="BZ179" s="61">
        <f t="shared" si="157"/>
        <v>0</v>
      </c>
      <c r="CA179" s="61">
        <f t="shared" si="157"/>
        <v>0</v>
      </c>
      <c r="CB179" s="61">
        <f t="shared" si="157"/>
        <v>0</v>
      </c>
      <c r="CC179" s="61">
        <f t="shared" si="157"/>
        <v>0</v>
      </c>
      <c r="CD179" s="61">
        <f t="shared" si="157"/>
        <v>0</v>
      </c>
      <c r="CE179" s="61">
        <f t="shared" si="157"/>
        <v>0</v>
      </c>
      <c r="CF179" s="61">
        <f t="shared" si="155"/>
        <v>0</v>
      </c>
      <c r="CG179" s="61">
        <f t="shared" si="136"/>
        <v>0</v>
      </c>
      <c r="CH179" s="61">
        <f t="shared" si="136"/>
        <v>0</v>
      </c>
      <c r="CI179" s="61">
        <f t="shared" si="136"/>
        <v>0</v>
      </c>
      <c r="CJ179" s="61">
        <f t="shared" si="136"/>
        <v>0</v>
      </c>
      <c r="CK179" s="61">
        <f t="shared" si="136"/>
        <v>0</v>
      </c>
      <c r="CL179" s="61">
        <f t="shared" si="136"/>
        <v>0</v>
      </c>
      <c r="CM179" s="61">
        <f t="shared" si="136"/>
        <v>0</v>
      </c>
      <c r="CN179" s="61">
        <f t="shared" si="136"/>
        <v>0</v>
      </c>
      <c r="CO179" s="61">
        <f t="shared" si="136"/>
        <v>0</v>
      </c>
      <c r="CP179" s="61">
        <f t="shared" si="136"/>
        <v>0</v>
      </c>
      <c r="CQ179" s="61">
        <f t="shared" si="136"/>
        <v>0</v>
      </c>
      <c r="CR179" s="61">
        <f t="shared" si="136"/>
        <v>0</v>
      </c>
      <c r="CS179" s="61">
        <f t="shared" si="136"/>
        <v>0</v>
      </c>
      <c r="CT179" s="61">
        <f t="shared" si="136"/>
        <v>0</v>
      </c>
      <c r="CU179" s="61">
        <f t="shared" si="133"/>
        <v>0</v>
      </c>
      <c r="CV179" s="61">
        <f t="shared" si="133"/>
        <v>0</v>
      </c>
      <c r="CW179" s="61">
        <f t="shared" si="133"/>
        <v>0</v>
      </c>
      <c r="CX179" s="61">
        <f t="shared" si="149"/>
        <v>0</v>
      </c>
      <c r="CY179" s="61">
        <f t="shared" si="149"/>
        <v>0</v>
      </c>
      <c r="CZ179" s="61">
        <f t="shared" si="149"/>
        <v>2.99904401457185E-16</v>
      </c>
      <c r="DA179" s="61">
        <f t="shared" si="149"/>
        <v>9.5238095238095302E-2</v>
      </c>
      <c r="DB179" s="61">
        <f t="shared" si="149"/>
        <v>9.0909090909090898E-2</v>
      </c>
      <c r="DC179" s="61">
        <f t="shared" si="149"/>
        <v>8.6580086580086493E-2</v>
      </c>
      <c r="DD179" s="61">
        <f t="shared" si="149"/>
        <v>8.2251082251082103E-2</v>
      </c>
      <c r="DE179" s="61">
        <f t="shared" si="149"/>
        <v>7.7922077922077906E-2</v>
      </c>
      <c r="DF179" s="61">
        <f t="shared" si="149"/>
        <v>7.3593073593073599E-2</v>
      </c>
      <c r="DG179" s="61">
        <f t="shared" si="149"/>
        <v>7.3593073593073502E-2</v>
      </c>
      <c r="DH179" s="61">
        <f t="shared" si="149"/>
        <v>7.3593073593073502E-2</v>
      </c>
      <c r="DI179" s="61">
        <f t="shared" si="149"/>
        <v>6.9264069264069195E-2</v>
      </c>
      <c r="DJ179" s="61">
        <f t="shared" si="149"/>
        <v>6.9264069264069195E-2</v>
      </c>
      <c r="DK179" s="61">
        <f t="shared" si="149"/>
        <v>6.9264069264069195E-2</v>
      </c>
      <c r="DL179" s="61">
        <f t="shared" si="149"/>
        <v>6.9264069264069195E-2</v>
      </c>
      <c r="DM179" s="61">
        <f t="shared" si="137"/>
        <v>6.9264069264069195E-2</v>
      </c>
      <c r="DN179" s="61">
        <f t="shared" si="137"/>
        <v>0</v>
      </c>
      <c r="DO179" s="61">
        <f t="shared" si="137"/>
        <v>0</v>
      </c>
      <c r="DP179" s="61">
        <f t="shared" si="137"/>
        <v>0</v>
      </c>
      <c r="DQ179" s="61">
        <f t="shared" si="134"/>
        <v>0</v>
      </c>
      <c r="DR179" s="61">
        <f t="shared" si="134"/>
        <v>0</v>
      </c>
      <c r="DS179" s="61">
        <f t="shared" si="114"/>
        <v>0</v>
      </c>
      <c r="DT179" s="61">
        <f t="shared" si="114"/>
        <v>0</v>
      </c>
      <c r="DU179" s="61">
        <f t="shared" si="114"/>
        <v>0</v>
      </c>
      <c r="DV179" s="61">
        <f t="shared" si="114"/>
        <v>0</v>
      </c>
      <c r="DW179" s="61">
        <f t="shared" si="150"/>
        <v>0</v>
      </c>
      <c r="DX179" s="61">
        <f t="shared" si="150"/>
        <v>0</v>
      </c>
      <c r="DY179" s="61">
        <f t="shared" si="150"/>
        <v>0</v>
      </c>
      <c r="DZ179" s="61">
        <f t="shared" si="146"/>
        <v>0.999999999999999</v>
      </c>
    </row>
    <row r="180" spans="2:130">
      <c r="C180" s="53">
        <v>2050</v>
      </c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>
        <f t="shared" si="135"/>
        <v>0</v>
      </c>
      <c r="AI180" s="64">
        <f t="shared" si="138"/>
        <v>0</v>
      </c>
      <c r="AJ180" s="64">
        <f t="shared" si="139"/>
        <v>0</v>
      </c>
      <c r="AK180" s="64">
        <f t="shared" si="140"/>
        <v>0</v>
      </c>
      <c r="AL180" s="64">
        <f t="shared" si="141"/>
        <v>0</v>
      </c>
      <c r="AM180" s="64">
        <f t="shared" si="142"/>
        <v>0</v>
      </c>
      <c r="AN180" s="64">
        <f t="shared" si="143"/>
        <v>1.4654943925052101E-14</v>
      </c>
      <c r="AO180" s="64">
        <f t="shared" si="144"/>
        <v>4.8461538461538503</v>
      </c>
      <c r="AP180" s="64">
        <f t="shared" si="145"/>
        <v>4.6153846153846203</v>
      </c>
      <c r="AQ180" s="64">
        <f t="shared" si="147"/>
        <v>4.3846153846153797</v>
      </c>
      <c r="AR180" s="64">
        <f t="shared" si="148"/>
        <v>4.1538461538461497</v>
      </c>
      <c r="AS180" s="64">
        <f t="shared" si="151"/>
        <v>3.92307692307693</v>
      </c>
      <c r="AT180" s="64">
        <f t="shared" si="152"/>
        <v>3.92307692307693</v>
      </c>
      <c r="AU180" s="64">
        <f t="shared" si="153"/>
        <v>3.9230769230769198</v>
      </c>
      <c r="AV180" s="64">
        <f t="shared" si="154"/>
        <v>3.6923076923076898</v>
      </c>
      <c r="AW180" s="64">
        <f t="shared" si="156"/>
        <v>3.6923076923076898</v>
      </c>
      <c r="AX180" s="64">
        <f t="shared" si="158"/>
        <v>3.6923076923076898</v>
      </c>
      <c r="AY180" s="64">
        <f t="shared" si="159"/>
        <v>3.6923076923076898</v>
      </c>
      <c r="AZ180" s="64">
        <f t="shared" ref="AZ180:AZ190" si="160">VLOOKUP($C$114,$D$3:$K$63,$A$69,0)*(B132-B131)</f>
        <v>3.6923076923076898</v>
      </c>
      <c r="BA180" s="64">
        <f>VLOOKUP($C$115,$D$3:$K$63,$A$69,0)*(B131-B130)</f>
        <v>3.6923076923076898</v>
      </c>
      <c r="BB180" s="64">
        <f>VLOOKUP($C$116,$D$3:$K$63,$A$69,0)*B130</f>
        <v>0</v>
      </c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54">
        <f t="shared" si="95"/>
        <v>51.923076923076898</v>
      </c>
      <c r="BP180" s="53">
        <v>2050</v>
      </c>
      <c r="BQ180" s="61">
        <f t="shared" si="157"/>
        <v>0</v>
      </c>
      <c r="BR180" s="61">
        <f t="shared" si="157"/>
        <v>0</v>
      </c>
      <c r="BS180" s="61">
        <f t="shared" si="157"/>
        <v>0</v>
      </c>
      <c r="BT180" s="61">
        <f t="shared" si="157"/>
        <v>0</v>
      </c>
      <c r="BU180" s="61">
        <f t="shared" si="157"/>
        <v>0</v>
      </c>
      <c r="BV180" s="61">
        <f t="shared" si="157"/>
        <v>0</v>
      </c>
      <c r="BW180" s="61">
        <f t="shared" si="157"/>
        <v>0</v>
      </c>
      <c r="BX180" s="61">
        <f t="shared" si="157"/>
        <v>0</v>
      </c>
      <c r="BY180" s="61">
        <f t="shared" si="157"/>
        <v>0</v>
      </c>
      <c r="BZ180" s="61">
        <f t="shared" si="157"/>
        <v>0</v>
      </c>
      <c r="CA180" s="61">
        <f t="shared" si="157"/>
        <v>0</v>
      </c>
      <c r="CB180" s="61">
        <f t="shared" si="157"/>
        <v>0</v>
      </c>
      <c r="CC180" s="61">
        <f t="shared" si="157"/>
        <v>0</v>
      </c>
      <c r="CD180" s="61">
        <f t="shared" si="157"/>
        <v>0</v>
      </c>
      <c r="CE180" s="61">
        <f t="shared" si="157"/>
        <v>0</v>
      </c>
      <c r="CF180" s="61">
        <f t="shared" si="155"/>
        <v>0</v>
      </c>
      <c r="CG180" s="61">
        <f t="shared" si="136"/>
        <v>0</v>
      </c>
      <c r="CH180" s="61">
        <f t="shared" si="136"/>
        <v>0</v>
      </c>
      <c r="CI180" s="61">
        <f t="shared" si="136"/>
        <v>0</v>
      </c>
      <c r="CJ180" s="61">
        <f t="shared" ref="CJ180:CT190" si="161">W180/$BM180</f>
        <v>0</v>
      </c>
      <c r="CK180" s="61">
        <f t="shared" si="161"/>
        <v>0</v>
      </c>
      <c r="CL180" s="61">
        <f t="shared" si="161"/>
        <v>0</v>
      </c>
      <c r="CM180" s="61">
        <f t="shared" si="161"/>
        <v>0</v>
      </c>
      <c r="CN180" s="61">
        <f t="shared" si="161"/>
        <v>0</v>
      </c>
      <c r="CO180" s="61">
        <f t="shared" si="161"/>
        <v>0</v>
      </c>
      <c r="CP180" s="61">
        <f t="shared" si="161"/>
        <v>0</v>
      </c>
      <c r="CQ180" s="61">
        <f t="shared" si="161"/>
        <v>0</v>
      </c>
      <c r="CR180" s="61">
        <f t="shared" si="161"/>
        <v>0</v>
      </c>
      <c r="CS180" s="61">
        <f t="shared" si="161"/>
        <v>0</v>
      </c>
      <c r="CT180" s="61">
        <f t="shared" si="161"/>
        <v>0</v>
      </c>
      <c r="CU180" s="61">
        <f t="shared" si="133"/>
        <v>0</v>
      </c>
      <c r="CV180" s="61">
        <f t="shared" si="133"/>
        <v>0</v>
      </c>
      <c r="CW180" s="61">
        <f t="shared" si="133"/>
        <v>0</v>
      </c>
      <c r="CX180" s="61">
        <f t="shared" si="149"/>
        <v>0</v>
      </c>
      <c r="CY180" s="61">
        <f t="shared" si="149"/>
        <v>0</v>
      </c>
      <c r="CZ180" s="61">
        <f t="shared" si="149"/>
        <v>0</v>
      </c>
      <c r="DA180" s="61">
        <f t="shared" si="149"/>
        <v>2.8224336448248399E-16</v>
      </c>
      <c r="DB180" s="61">
        <f t="shared" si="149"/>
        <v>9.3333333333333393E-2</v>
      </c>
      <c r="DC180" s="61">
        <f t="shared" si="149"/>
        <v>8.8888888888888906E-2</v>
      </c>
      <c r="DD180" s="61">
        <f t="shared" si="149"/>
        <v>8.4444444444444294E-2</v>
      </c>
      <c r="DE180" s="61">
        <f t="shared" si="149"/>
        <v>7.9999999999999905E-2</v>
      </c>
      <c r="DF180" s="61">
        <f t="shared" si="149"/>
        <v>7.5555555555555598E-2</v>
      </c>
      <c r="DG180" s="61">
        <f t="shared" si="149"/>
        <v>7.5555555555555598E-2</v>
      </c>
      <c r="DH180" s="61">
        <f t="shared" si="149"/>
        <v>7.5555555555555501E-2</v>
      </c>
      <c r="DI180" s="61">
        <f t="shared" si="149"/>
        <v>7.1111111111111E-2</v>
      </c>
      <c r="DJ180" s="61">
        <f t="shared" si="149"/>
        <v>7.1111111111111E-2</v>
      </c>
      <c r="DK180" s="61">
        <f t="shared" si="149"/>
        <v>7.1111111111111E-2</v>
      </c>
      <c r="DL180" s="61">
        <f t="shared" si="149"/>
        <v>7.1111111111111E-2</v>
      </c>
      <c r="DM180" s="61">
        <f t="shared" si="137"/>
        <v>7.1111111111111E-2</v>
      </c>
      <c r="DN180" s="61">
        <f t="shared" si="137"/>
        <v>7.1111111111111E-2</v>
      </c>
      <c r="DO180" s="61">
        <f t="shared" si="137"/>
        <v>0</v>
      </c>
      <c r="DP180" s="61">
        <f t="shared" si="137"/>
        <v>0</v>
      </c>
      <c r="DQ180" s="61">
        <f t="shared" si="134"/>
        <v>0</v>
      </c>
      <c r="DR180" s="61">
        <f t="shared" si="134"/>
        <v>0</v>
      </c>
      <c r="DS180" s="61">
        <f t="shared" si="114"/>
        <v>0</v>
      </c>
      <c r="DT180" s="61">
        <f t="shared" si="114"/>
        <v>0</v>
      </c>
      <c r="DU180" s="61">
        <f t="shared" si="114"/>
        <v>0</v>
      </c>
      <c r="DV180" s="61">
        <f t="shared" si="114"/>
        <v>0</v>
      </c>
      <c r="DW180" s="61">
        <f t="shared" si="150"/>
        <v>0</v>
      </c>
      <c r="DX180" s="61">
        <f t="shared" si="150"/>
        <v>0</v>
      </c>
      <c r="DY180" s="61">
        <f t="shared" si="150"/>
        <v>0</v>
      </c>
      <c r="DZ180" s="61">
        <f t="shared" si="146"/>
        <v>1</v>
      </c>
    </row>
    <row r="181" spans="2:130">
      <c r="C181" s="53">
        <v>2051</v>
      </c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>
        <f t="shared" si="138"/>
        <v>0</v>
      </c>
      <c r="AJ181" s="64">
        <f t="shared" si="139"/>
        <v>0</v>
      </c>
      <c r="AK181" s="64">
        <f t="shared" si="140"/>
        <v>0</v>
      </c>
      <c r="AL181" s="64">
        <f t="shared" si="141"/>
        <v>0</v>
      </c>
      <c r="AM181" s="64">
        <f t="shared" si="142"/>
        <v>0</v>
      </c>
      <c r="AN181" s="64">
        <f t="shared" si="143"/>
        <v>0</v>
      </c>
      <c r="AO181" s="64">
        <f t="shared" si="144"/>
        <v>1.3988810110276999E-14</v>
      </c>
      <c r="AP181" s="64">
        <f t="shared" si="145"/>
        <v>4.6153846153846203</v>
      </c>
      <c r="AQ181" s="64">
        <f t="shared" si="147"/>
        <v>4.3846153846153904</v>
      </c>
      <c r="AR181" s="64">
        <f t="shared" si="148"/>
        <v>4.1538461538461497</v>
      </c>
      <c r="AS181" s="64">
        <f t="shared" si="151"/>
        <v>3.9230769230769198</v>
      </c>
      <c r="AT181" s="64">
        <f t="shared" si="152"/>
        <v>3.92307692307693</v>
      </c>
      <c r="AU181" s="64">
        <f t="shared" si="153"/>
        <v>3.92307692307693</v>
      </c>
      <c r="AV181" s="64">
        <f t="shared" si="154"/>
        <v>3.6923076923076898</v>
      </c>
      <c r="AW181" s="64">
        <f t="shared" si="156"/>
        <v>3.6923076923076898</v>
      </c>
      <c r="AX181" s="64">
        <f t="shared" si="158"/>
        <v>3.6923076923076898</v>
      </c>
      <c r="AY181" s="64">
        <f t="shared" si="159"/>
        <v>3.6923076923076898</v>
      </c>
      <c r="AZ181" s="64">
        <f t="shared" si="160"/>
        <v>3.6923076923076898</v>
      </c>
      <c r="BA181" s="64">
        <f t="shared" ref="BA181:BA190" si="162">VLOOKUP($C$115,$D$3:$K$63,$A$69,0)*(B132-B131)</f>
        <v>3.6923076923076898</v>
      </c>
      <c r="BB181" s="64">
        <f>VLOOKUP($C$116,$D$3:$K$63,$A$69,0)*(B131-B130)</f>
        <v>3.6923076923076898</v>
      </c>
      <c r="BC181" s="64">
        <f>VLOOKUP($C$117,$D$3:$K$63,$A$69,0)*B130</f>
        <v>0</v>
      </c>
      <c r="BD181" s="64"/>
      <c r="BE181" s="64"/>
      <c r="BF181" s="64"/>
      <c r="BG181" s="64"/>
      <c r="BH181" s="64"/>
      <c r="BI181" s="64"/>
      <c r="BJ181" s="64"/>
      <c r="BK181" s="64"/>
      <c r="BL181" s="64"/>
      <c r="BM181" s="54">
        <f t="shared" si="95"/>
        <v>50.769230769230802</v>
      </c>
      <c r="BP181" s="53">
        <v>2051</v>
      </c>
      <c r="BQ181" s="61">
        <f t="shared" si="157"/>
        <v>0</v>
      </c>
      <c r="BR181" s="61">
        <f t="shared" si="157"/>
        <v>0</v>
      </c>
      <c r="BS181" s="61">
        <f t="shared" si="157"/>
        <v>0</v>
      </c>
      <c r="BT181" s="61">
        <f t="shared" si="157"/>
        <v>0</v>
      </c>
      <c r="BU181" s="61">
        <f t="shared" si="157"/>
        <v>0</v>
      </c>
      <c r="BV181" s="61">
        <f t="shared" si="157"/>
        <v>0</v>
      </c>
      <c r="BW181" s="61">
        <f t="shared" si="157"/>
        <v>0</v>
      </c>
      <c r="BX181" s="61">
        <f t="shared" si="157"/>
        <v>0</v>
      </c>
      <c r="BY181" s="61">
        <f t="shared" si="157"/>
        <v>0</v>
      </c>
      <c r="BZ181" s="61">
        <f t="shared" si="157"/>
        <v>0</v>
      </c>
      <c r="CA181" s="61">
        <f t="shared" si="157"/>
        <v>0</v>
      </c>
      <c r="CB181" s="61">
        <f t="shared" si="157"/>
        <v>0</v>
      </c>
      <c r="CC181" s="61">
        <f t="shared" si="157"/>
        <v>0</v>
      </c>
      <c r="CD181" s="61">
        <f t="shared" si="157"/>
        <v>0</v>
      </c>
      <c r="CE181" s="61">
        <f t="shared" si="157"/>
        <v>0</v>
      </c>
      <c r="CF181" s="61">
        <f t="shared" si="155"/>
        <v>0</v>
      </c>
      <c r="CG181" s="61">
        <f t="shared" si="155"/>
        <v>0</v>
      </c>
      <c r="CH181" s="61">
        <f t="shared" si="155"/>
        <v>0</v>
      </c>
      <c r="CI181" s="61">
        <f t="shared" si="155"/>
        <v>0</v>
      </c>
      <c r="CJ181" s="61">
        <f t="shared" si="161"/>
        <v>0</v>
      </c>
      <c r="CK181" s="61">
        <f t="shared" si="161"/>
        <v>0</v>
      </c>
      <c r="CL181" s="61">
        <f t="shared" si="161"/>
        <v>0</v>
      </c>
      <c r="CM181" s="61">
        <f t="shared" si="161"/>
        <v>0</v>
      </c>
      <c r="CN181" s="61">
        <f t="shared" si="161"/>
        <v>0</v>
      </c>
      <c r="CO181" s="61">
        <f t="shared" si="161"/>
        <v>0</v>
      </c>
      <c r="CP181" s="61">
        <f t="shared" si="161"/>
        <v>0</v>
      </c>
      <c r="CQ181" s="61">
        <f t="shared" si="161"/>
        <v>0</v>
      </c>
      <c r="CR181" s="61">
        <f t="shared" si="161"/>
        <v>0</v>
      </c>
      <c r="CS181" s="61">
        <f t="shared" si="161"/>
        <v>0</v>
      </c>
      <c r="CT181" s="61">
        <f t="shared" si="161"/>
        <v>0</v>
      </c>
      <c r="CU181" s="61">
        <f t="shared" si="133"/>
        <v>0</v>
      </c>
      <c r="CV181" s="61">
        <f t="shared" si="133"/>
        <v>0</v>
      </c>
      <c r="CW181" s="61">
        <f t="shared" si="133"/>
        <v>0</v>
      </c>
      <c r="CX181" s="61">
        <f t="shared" si="149"/>
        <v>0</v>
      </c>
      <c r="CY181" s="61">
        <f t="shared" si="149"/>
        <v>0</v>
      </c>
      <c r="CZ181" s="61">
        <f t="shared" si="149"/>
        <v>0</v>
      </c>
      <c r="DA181" s="61">
        <f t="shared" si="149"/>
        <v>0</v>
      </c>
      <c r="DB181" s="61">
        <f t="shared" si="149"/>
        <v>2.7553716883878901E-16</v>
      </c>
      <c r="DC181" s="61">
        <f t="shared" si="149"/>
        <v>9.0909090909090898E-2</v>
      </c>
      <c r="DD181" s="61">
        <f t="shared" si="149"/>
        <v>8.6363636363636406E-2</v>
      </c>
      <c r="DE181" s="61">
        <f t="shared" si="149"/>
        <v>8.1818181818181707E-2</v>
      </c>
      <c r="DF181" s="61">
        <f t="shared" si="149"/>
        <v>7.7272727272727201E-2</v>
      </c>
      <c r="DG181" s="61">
        <f t="shared" si="149"/>
        <v>7.7272727272727298E-2</v>
      </c>
      <c r="DH181" s="61">
        <f t="shared" si="149"/>
        <v>7.7272727272727298E-2</v>
      </c>
      <c r="DI181" s="61">
        <f t="shared" si="149"/>
        <v>7.2727272727272696E-2</v>
      </c>
      <c r="DJ181" s="61">
        <f t="shared" si="149"/>
        <v>7.2727272727272696E-2</v>
      </c>
      <c r="DK181" s="61">
        <f t="shared" si="149"/>
        <v>7.2727272727272696E-2</v>
      </c>
      <c r="DL181" s="61">
        <f t="shared" si="149"/>
        <v>7.2727272727272696E-2</v>
      </c>
      <c r="DM181" s="61">
        <f t="shared" si="137"/>
        <v>7.2727272727272696E-2</v>
      </c>
      <c r="DN181" s="61">
        <f t="shared" si="137"/>
        <v>7.2727272727272696E-2</v>
      </c>
      <c r="DO181" s="61">
        <f t="shared" si="137"/>
        <v>7.2727272727272696E-2</v>
      </c>
      <c r="DP181" s="61">
        <f t="shared" si="137"/>
        <v>0</v>
      </c>
      <c r="DQ181" s="61">
        <f t="shared" si="134"/>
        <v>0</v>
      </c>
      <c r="DR181" s="61">
        <f t="shared" si="134"/>
        <v>0</v>
      </c>
      <c r="DS181" s="61">
        <f t="shared" si="114"/>
        <v>0</v>
      </c>
      <c r="DT181" s="61">
        <f t="shared" si="114"/>
        <v>0</v>
      </c>
      <c r="DU181" s="61">
        <f t="shared" si="114"/>
        <v>0</v>
      </c>
      <c r="DV181" s="61">
        <f t="shared" si="114"/>
        <v>0</v>
      </c>
      <c r="DW181" s="61">
        <f t="shared" si="150"/>
        <v>0</v>
      </c>
      <c r="DX181" s="61">
        <f t="shared" si="150"/>
        <v>0</v>
      </c>
      <c r="DY181" s="61">
        <f t="shared" si="150"/>
        <v>0</v>
      </c>
      <c r="DZ181" s="61">
        <f t="shared" si="146"/>
        <v>1</v>
      </c>
    </row>
    <row r="182" spans="2:130">
      <c r="C182" s="53">
        <v>2052</v>
      </c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>
        <f t="shared" si="139"/>
        <v>0</v>
      </c>
      <c r="AK182" s="64">
        <f t="shared" si="140"/>
        <v>0</v>
      </c>
      <c r="AL182" s="64">
        <f t="shared" si="141"/>
        <v>0</v>
      </c>
      <c r="AM182" s="64">
        <f t="shared" si="142"/>
        <v>0</v>
      </c>
      <c r="AN182" s="64">
        <f t="shared" si="143"/>
        <v>0</v>
      </c>
      <c r="AO182" s="64">
        <f t="shared" si="144"/>
        <v>0</v>
      </c>
      <c r="AP182" s="64">
        <f t="shared" si="145"/>
        <v>1.3322676295501901E-14</v>
      </c>
      <c r="AQ182" s="64">
        <f t="shared" si="147"/>
        <v>4.3846153846153904</v>
      </c>
      <c r="AR182" s="64">
        <f t="shared" si="148"/>
        <v>4.1538461538461604</v>
      </c>
      <c r="AS182" s="64">
        <f t="shared" si="151"/>
        <v>3.9230769230769198</v>
      </c>
      <c r="AT182" s="64">
        <f t="shared" si="152"/>
        <v>3.9230769230769198</v>
      </c>
      <c r="AU182" s="64">
        <f t="shared" si="153"/>
        <v>3.92307692307693</v>
      </c>
      <c r="AV182" s="64">
        <f t="shared" si="154"/>
        <v>3.6923076923076898</v>
      </c>
      <c r="AW182" s="64">
        <f t="shared" si="156"/>
        <v>3.6923076923076898</v>
      </c>
      <c r="AX182" s="64">
        <f t="shared" si="158"/>
        <v>3.6923076923076898</v>
      </c>
      <c r="AY182" s="64">
        <f t="shared" si="159"/>
        <v>3.6923076923076898</v>
      </c>
      <c r="AZ182" s="64">
        <f t="shared" si="160"/>
        <v>3.6923076923076898</v>
      </c>
      <c r="BA182" s="64">
        <f t="shared" si="162"/>
        <v>3.6923076923076898</v>
      </c>
      <c r="BB182" s="64">
        <f t="shared" ref="BB182:BB190" si="163">VLOOKUP($C$116,$D$3:$K$63,$A$69,0)*(B132-B131)</f>
        <v>3.6923076923076898</v>
      </c>
      <c r="BC182" s="64">
        <f>VLOOKUP($C$117,$D$3:$K$63,$A$69,0)*(B131-B130)</f>
        <v>3.6923076923076898</v>
      </c>
      <c r="BD182" s="64">
        <f>VLOOKUP($C$118,$D$3:$K$63,$A$69,0)*B130</f>
        <v>0</v>
      </c>
      <c r="BE182" s="64"/>
      <c r="BF182" s="64"/>
      <c r="BG182" s="64"/>
      <c r="BH182" s="64"/>
      <c r="BI182" s="64"/>
      <c r="BJ182" s="64"/>
      <c r="BK182" s="64"/>
      <c r="BL182" s="64"/>
      <c r="BM182" s="54">
        <f t="shared" si="95"/>
        <v>49.846153846153904</v>
      </c>
      <c r="BP182" s="53">
        <v>2052</v>
      </c>
      <c r="BQ182" s="61">
        <f t="shared" si="157"/>
        <v>0</v>
      </c>
      <c r="BR182" s="61">
        <f t="shared" si="157"/>
        <v>0</v>
      </c>
      <c r="BS182" s="61">
        <f t="shared" si="157"/>
        <v>0</v>
      </c>
      <c r="BT182" s="61">
        <f t="shared" si="157"/>
        <v>0</v>
      </c>
      <c r="BU182" s="61">
        <f t="shared" si="157"/>
        <v>0</v>
      </c>
      <c r="BV182" s="61">
        <f t="shared" si="157"/>
        <v>0</v>
      </c>
      <c r="BW182" s="61">
        <f t="shared" si="157"/>
        <v>0</v>
      </c>
      <c r="BX182" s="61">
        <f t="shared" si="157"/>
        <v>0</v>
      </c>
      <c r="BY182" s="61">
        <f t="shared" si="157"/>
        <v>0</v>
      </c>
      <c r="BZ182" s="61">
        <f t="shared" si="157"/>
        <v>0</v>
      </c>
      <c r="CA182" s="61">
        <f t="shared" si="157"/>
        <v>0</v>
      </c>
      <c r="CB182" s="61">
        <f t="shared" si="157"/>
        <v>0</v>
      </c>
      <c r="CC182" s="61">
        <f t="shared" si="157"/>
        <v>0</v>
      </c>
      <c r="CD182" s="61">
        <f t="shared" si="157"/>
        <v>0</v>
      </c>
      <c r="CE182" s="61">
        <f t="shared" si="157"/>
        <v>0</v>
      </c>
      <c r="CF182" s="61">
        <f t="shared" si="155"/>
        <v>0</v>
      </c>
      <c r="CG182" s="61">
        <f t="shared" si="155"/>
        <v>0</v>
      </c>
      <c r="CH182" s="61">
        <f t="shared" si="155"/>
        <v>0</v>
      </c>
      <c r="CI182" s="61">
        <f t="shared" si="155"/>
        <v>0</v>
      </c>
      <c r="CJ182" s="61">
        <f t="shared" si="161"/>
        <v>0</v>
      </c>
      <c r="CK182" s="61">
        <f t="shared" si="161"/>
        <v>0</v>
      </c>
      <c r="CL182" s="61">
        <f t="shared" si="161"/>
        <v>0</v>
      </c>
      <c r="CM182" s="61">
        <f t="shared" si="161"/>
        <v>0</v>
      </c>
      <c r="CN182" s="61">
        <f t="shared" si="161"/>
        <v>0</v>
      </c>
      <c r="CO182" s="61">
        <f t="shared" si="161"/>
        <v>0</v>
      </c>
      <c r="CP182" s="61">
        <f t="shared" si="161"/>
        <v>0</v>
      </c>
      <c r="CQ182" s="61">
        <f t="shared" si="161"/>
        <v>0</v>
      </c>
      <c r="CR182" s="61">
        <f t="shared" si="161"/>
        <v>0</v>
      </c>
      <c r="CS182" s="61">
        <f t="shared" si="161"/>
        <v>0</v>
      </c>
      <c r="CT182" s="61">
        <f t="shared" si="161"/>
        <v>0</v>
      </c>
      <c r="CU182" s="61">
        <f t="shared" si="133"/>
        <v>0</v>
      </c>
      <c r="CV182" s="61">
        <f t="shared" si="133"/>
        <v>0</v>
      </c>
      <c r="CW182" s="61">
        <f t="shared" si="133"/>
        <v>0</v>
      </c>
      <c r="CX182" s="61">
        <f t="shared" si="149"/>
        <v>0</v>
      </c>
      <c r="CY182" s="61">
        <f t="shared" si="149"/>
        <v>0</v>
      </c>
      <c r="CZ182" s="61">
        <f t="shared" si="149"/>
        <v>0</v>
      </c>
      <c r="DA182" s="61">
        <f t="shared" si="149"/>
        <v>0</v>
      </c>
      <c r="DB182" s="61">
        <f t="shared" si="149"/>
        <v>0</v>
      </c>
      <c r="DC182" s="61">
        <f t="shared" si="149"/>
        <v>2.6727591333568599E-16</v>
      </c>
      <c r="DD182" s="61">
        <f t="shared" si="149"/>
        <v>8.7962962962963007E-2</v>
      </c>
      <c r="DE182" s="61">
        <f t="shared" si="149"/>
        <v>8.3333333333333398E-2</v>
      </c>
      <c r="DF182" s="61">
        <f t="shared" si="149"/>
        <v>7.8703703703703595E-2</v>
      </c>
      <c r="DG182" s="61">
        <f t="shared" si="149"/>
        <v>7.8703703703703595E-2</v>
      </c>
      <c r="DH182" s="61">
        <f t="shared" si="149"/>
        <v>7.8703703703703706E-2</v>
      </c>
      <c r="DI182" s="61">
        <f t="shared" si="149"/>
        <v>7.4074074074074098E-2</v>
      </c>
      <c r="DJ182" s="61">
        <f t="shared" si="149"/>
        <v>7.4074074074074001E-2</v>
      </c>
      <c r="DK182" s="61">
        <f t="shared" si="149"/>
        <v>7.4074074074074001E-2</v>
      </c>
      <c r="DL182" s="61">
        <f t="shared" si="149"/>
        <v>7.4074074074074001E-2</v>
      </c>
      <c r="DM182" s="61">
        <f t="shared" si="137"/>
        <v>7.4074074074074001E-2</v>
      </c>
      <c r="DN182" s="61">
        <f t="shared" si="137"/>
        <v>7.4074074074074001E-2</v>
      </c>
      <c r="DO182" s="61">
        <f t="shared" si="137"/>
        <v>7.4074074074074001E-2</v>
      </c>
      <c r="DP182" s="61">
        <f t="shared" si="137"/>
        <v>7.4074074074074001E-2</v>
      </c>
      <c r="DQ182" s="61">
        <f t="shared" si="134"/>
        <v>0</v>
      </c>
      <c r="DR182" s="61">
        <f t="shared" si="134"/>
        <v>0</v>
      </c>
      <c r="DS182" s="61">
        <f t="shared" si="114"/>
        <v>0</v>
      </c>
      <c r="DT182" s="61">
        <f t="shared" si="114"/>
        <v>0</v>
      </c>
      <c r="DU182" s="61">
        <f t="shared" si="114"/>
        <v>0</v>
      </c>
      <c r="DV182" s="61">
        <f t="shared" si="114"/>
        <v>0</v>
      </c>
      <c r="DW182" s="61">
        <f t="shared" si="150"/>
        <v>0</v>
      </c>
      <c r="DX182" s="61">
        <f t="shared" si="150"/>
        <v>0</v>
      </c>
      <c r="DY182" s="61">
        <f t="shared" si="150"/>
        <v>0</v>
      </c>
      <c r="DZ182" s="61">
        <f t="shared" si="146"/>
        <v>0.999999999999999</v>
      </c>
    </row>
    <row r="183" spans="2:130">
      <c r="C183" s="53">
        <v>2053</v>
      </c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>
        <f t="shared" si="140"/>
        <v>0</v>
      </c>
      <c r="AL183" s="64">
        <f t="shared" si="141"/>
        <v>0</v>
      </c>
      <c r="AM183" s="64">
        <f t="shared" si="142"/>
        <v>0</v>
      </c>
      <c r="AN183" s="64">
        <f t="shared" si="143"/>
        <v>0</v>
      </c>
      <c r="AO183" s="64">
        <f t="shared" si="144"/>
        <v>0</v>
      </c>
      <c r="AP183" s="64">
        <f t="shared" si="145"/>
        <v>0</v>
      </c>
      <c r="AQ183" s="64">
        <f t="shared" si="147"/>
        <v>1.26565424807268E-14</v>
      </c>
      <c r="AR183" s="64">
        <f t="shared" si="148"/>
        <v>4.1538461538461604</v>
      </c>
      <c r="AS183" s="64">
        <f t="shared" si="151"/>
        <v>3.92307692307693</v>
      </c>
      <c r="AT183" s="64">
        <f t="shared" si="152"/>
        <v>3.9230769230769198</v>
      </c>
      <c r="AU183" s="64">
        <f t="shared" si="153"/>
        <v>3.9230769230769198</v>
      </c>
      <c r="AV183" s="64">
        <f t="shared" si="154"/>
        <v>3.6923076923076898</v>
      </c>
      <c r="AW183" s="64">
        <f t="shared" si="156"/>
        <v>3.6923076923076898</v>
      </c>
      <c r="AX183" s="64">
        <f t="shared" si="158"/>
        <v>3.6923076923076898</v>
      </c>
      <c r="AY183" s="64">
        <f t="shared" si="159"/>
        <v>3.6923076923076898</v>
      </c>
      <c r="AZ183" s="64">
        <f t="shared" si="160"/>
        <v>3.6923076923076898</v>
      </c>
      <c r="BA183" s="64">
        <f t="shared" si="162"/>
        <v>3.6923076923076898</v>
      </c>
      <c r="BB183" s="64">
        <f t="shared" si="163"/>
        <v>3.6923076923076898</v>
      </c>
      <c r="BC183" s="64">
        <f t="shared" ref="BC183:BC190" si="164">VLOOKUP($C$117,$D$3:$K$63,$A$69,0)*(B132-B131)</f>
        <v>3.6923076923076898</v>
      </c>
      <c r="BD183" s="64">
        <f>VLOOKUP($C$118,$D$3:$K$63,$A$69,0)*(B131-B130)</f>
        <v>3.6923076923076898</v>
      </c>
      <c r="BE183" s="64">
        <f>VLOOKUP($C$119,$D$3:$K$63,$A$69,0)*B130</f>
        <v>0</v>
      </c>
      <c r="BF183" s="64"/>
      <c r="BG183" s="64"/>
      <c r="BH183" s="64"/>
      <c r="BI183" s="64"/>
      <c r="BJ183" s="64"/>
      <c r="BK183" s="64"/>
      <c r="BL183" s="64"/>
      <c r="BM183" s="54">
        <f t="shared" si="95"/>
        <v>49.153846153846203</v>
      </c>
      <c r="BP183" s="53">
        <v>2053</v>
      </c>
      <c r="BQ183" s="61">
        <f t="shared" si="157"/>
        <v>0</v>
      </c>
      <c r="BR183" s="61">
        <f t="shared" si="157"/>
        <v>0</v>
      </c>
      <c r="BS183" s="61">
        <f t="shared" si="157"/>
        <v>0</v>
      </c>
      <c r="BT183" s="61">
        <f t="shared" si="157"/>
        <v>0</v>
      </c>
      <c r="BU183" s="61">
        <f t="shared" si="157"/>
        <v>0</v>
      </c>
      <c r="BV183" s="61">
        <f t="shared" si="157"/>
        <v>0</v>
      </c>
      <c r="BW183" s="61">
        <f t="shared" si="157"/>
        <v>0</v>
      </c>
      <c r="BX183" s="61">
        <f t="shared" si="157"/>
        <v>0</v>
      </c>
      <c r="BY183" s="61">
        <f t="shared" si="157"/>
        <v>0</v>
      </c>
      <c r="BZ183" s="61">
        <f t="shared" si="157"/>
        <v>0</v>
      </c>
      <c r="CA183" s="61">
        <f t="shared" si="157"/>
        <v>0</v>
      </c>
      <c r="CB183" s="61">
        <f t="shared" si="157"/>
        <v>0</v>
      </c>
      <c r="CC183" s="61">
        <f t="shared" si="157"/>
        <v>0</v>
      </c>
      <c r="CD183" s="61">
        <f t="shared" si="157"/>
        <v>0</v>
      </c>
      <c r="CE183" s="61">
        <f t="shared" si="157"/>
        <v>0</v>
      </c>
      <c r="CF183" s="61">
        <f t="shared" si="155"/>
        <v>0</v>
      </c>
      <c r="CG183" s="61">
        <f t="shared" si="155"/>
        <v>0</v>
      </c>
      <c r="CH183" s="61">
        <f t="shared" si="155"/>
        <v>0</v>
      </c>
      <c r="CI183" s="61">
        <f t="shared" si="155"/>
        <v>0</v>
      </c>
      <c r="CJ183" s="61">
        <f t="shared" si="161"/>
        <v>0</v>
      </c>
      <c r="CK183" s="61">
        <f t="shared" si="161"/>
        <v>0</v>
      </c>
      <c r="CL183" s="61">
        <f t="shared" si="161"/>
        <v>0</v>
      </c>
      <c r="CM183" s="61">
        <f t="shared" si="161"/>
        <v>0</v>
      </c>
      <c r="CN183" s="61">
        <f t="shared" si="161"/>
        <v>0</v>
      </c>
      <c r="CO183" s="61">
        <f t="shared" si="161"/>
        <v>0</v>
      </c>
      <c r="CP183" s="61">
        <f t="shared" si="161"/>
        <v>0</v>
      </c>
      <c r="CQ183" s="61">
        <f t="shared" si="161"/>
        <v>0</v>
      </c>
      <c r="CR183" s="61">
        <f t="shared" si="161"/>
        <v>0</v>
      </c>
      <c r="CS183" s="61">
        <f t="shared" si="161"/>
        <v>0</v>
      </c>
      <c r="CT183" s="61">
        <f t="shared" si="161"/>
        <v>0</v>
      </c>
      <c r="CU183" s="61">
        <f t="shared" si="133"/>
        <v>0</v>
      </c>
      <c r="CV183" s="61">
        <f t="shared" si="133"/>
        <v>0</v>
      </c>
      <c r="CW183" s="61">
        <f t="shared" si="133"/>
        <v>0</v>
      </c>
      <c r="CX183" s="61">
        <f t="shared" si="149"/>
        <v>0</v>
      </c>
      <c r="CY183" s="61">
        <f t="shared" si="149"/>
        <v>0</v>
      </c>
      <c r="CZ183" s="61">
        <f t="shared" si="149"/>
        <v>0</v>
      </c>
      <c r="DA183" s="61">
        <f t="shared" si="149"/>
        <v>0</v>
      </c>
      <c r="DB183" s="61">
        <f t="shared" si="149"/>
        <v>0</v>
      </c>
      <c r="DC183" s="61">
        <f t="shared" si="149"/>
        <v>0</v>
      </c>
      <c r="DD183" s="61">
        <f t="shared" si="149"/>
        <v>2.57488344678323E-16</v>
      </c>
      <c r="DE183" s="61">
        <f t="shared" si="149"/>
        <v>8.4507042253521195E-2</v>
      </c>
      <c r="DF183" s="61">
        <f t="shared" si="149"/>
        <v>7.9812206572769995E-2</v>
      </c>
      <c r="DG183" s="61">
        <f t="shared" si="149"/>
        <v>7.9812206572769898E-2</v>
      </c>
      <c r="DH183" s="61">
        <f t="shared" si="149"/>
        <v>7.9812206572769898E-2</v>
      </c>
      <c r="DI183" s="61">
        <f t="shared" si="149"/>
        <v>7.5117370892018795E-2</v>
      </c>
      <c r="DJ183" s="61">
        <f t="shared" si="149"/>
        <v>7.5117370892018795E-2</v>
      </c>
      <c r="DK183" s="61">
        <f t="shared" si="149"/>
        <v>7.5117370892018698E-2</v>
      </c>
      <c r="DL183" s="61">
        <f t="shared" si="149"/>
        <v>7.5117370892018698E-2</v>
      </c>
      <c r="DM183" s="61">
        <f t="shared" si="137"/>
        <v>7.5117370892018698E-2</v>
      </c>
      <c r="DN183" s="61">
        <f t="shared" si="137"/>
        <v>7.5117370892018698E-2</v>
      </c>
      <c r="DO183" s="61">
        <f t="shared" si="137"/>
        <v>7.5117370892018698E-2</v>
      </c>
      <c r="DP183" s="61">
        <f t="shared" si="137"/>
        <v>7.5117370892018698E-2</v>
      </c>
      <c r="DQ183" s="61">
        <f t="shared" si="134"/>
        <v>7.5117370892018698E-2</v>
      </c>
      <c r="DR183" s="61">
        <f t="shared" si="134"/>
        <v>0</v>
      </c>
      <c r="DS183" s="61">
        <f t="shared" si="114"/>
        <v>0</v>
      </c>
      <c r="DT183" s="61">
        <f t="shared" si="114"/>
        <v>0</v>
      </c>
      <c r="DU183" s="61">
        <f t="shared" si="114"/>
        <v>0</v>
      </c>
      <c r="DV183" s="61">
        <f t="shared" si="114"/>
        <v>0</v>
      </c>
      <c r="DW183" s="61">
        <f t="shared" si="150"/>
        <v>0</v>
      </c>
      <c r="DX183" s="61">
        <f t="shared" si="150"/>
        <v>0</v>
      </c>
      <c r="DY183" s="61">
        <f t="shared" si="150"/>
        <v>0</v>
      </c>
      <c r="DZ183" s="61">
        <f t="shared" si="146"/>
        <v>1</v>
      </c>
    </row>
    <row r="184" spans="2:130">
      <c r="C184" s="53">
        <v>2054</v>
      </c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>
        <f t="shared" si="141"/>
        <v>0</v>
      </c>
      <c r="AM184" s="64">
        <f t="shared" si="142"/>
        <v>0</v>
      </c>
      <c r="AN184" s="64">
        <f t="shared" si="143"/>
        <v>0</v>
      </c>
      <c r="AO184" s="64">
        <f t="shared" si="144"/>
        <v>0</v>
      </c>
      <c r="AP184" s="64">
        <f t="shared" si="145"/>
        <v>0</v>
      </c>
      <c r="AQ184" s="64">
        <f t="shared" si="147"/>
        <v>0</v>
      </c>
      <c r="AR184" s="64">
        <f t="shared" si="148"/>
        <v>1.19904086659517E-14</v>
      </c>
      <c r="AS184" s="64">
        <f t="shared" si="151"/>
        <v>3.92307692307693</v>
      </c>
      <c r="AT184" s="64">
        <f t="shared" si="152"/>
        <v>3.92307692307693</v>
      </c>
      <c r="AU184" s="64">
        <f t="shared" si="153"/>
        <v>3.9230769230769198</v>
      </c>
      <c r="AV184" s="64">
        <f t="shared" si="154"/>
        <v>3.6923076923076898</v>
      </c>
      <c r="AW184" s="64">
        <f t="shared" si="156"/>
        <v>3.6923076923076898</v>
      </c>
      <c r="AX184" s="64">
        <f t="shared" si="158"/>
        <v>3.6923076923076898</v>
      </c>
      <c r="AY184" s="64">
        <f t="shared" si="159"/>
        <v>3.6923076923076898</v>
      </c>
      <c r="AZ184" s="64">
        <f t="shared" si="160"/>
        <v>3.6923076923076898</v>
      </c>
      <c r="BA184" s="64">
        <f t="shared" si="162"/>
        <v>3.6923076923076898</v>
      </c>
      <c r="BB184" s="64">
        <f t="shared" si="163"/>
        <v>3.6923076923076898</v>
      </c>
      <c r="BC184" s="64">
        <f t="shared" si="164"/>
        <v>3.6923076923076898</v>
      </c>
      <c r="BD184" s="64">
        <f t="shared" ref="BD184:BD190" si="165">VLOOKUP($C$118,$D$3:$K$63,$A$69,0)*(B132-B131)</f>
        <v>3.6923076923076898</v>
      </c>
      <c r="BE184" s="64">
        <f>VLOOKUP($C$119,$D$3:$K$63,$A$69,0)*(B131-B130)</f>
        <v>3.6923076923076898</v>
      </c>
      <c r="BF184" s="64">
        <f>VLOOKUP($C$120,$D$3:$K$63,$A$69,0)*B130</f>
        <v>0</v>
      </c>
      <c r="BG184" s="64"/>
      <c r="BH184" s="64"/>
      <c r="BI184" s="64"/>
      <c r="BJ184" s="64"/>
      <c r="BK184" s="64"/>
      <c r="BL184" s="64"/>
      <c r="BM184" s="54">
        <f t="shared" si="95"/>
        <v>48.692307692307701</v>
      </c>
      <c r="BP184" s="53">
        <v>2054</v>
      </c>
      <c r="BQ184" s="61">
        <f t="shared" si="157"/>
        <v>0</v>
      </c>
      <c r="BR184" s="61">
        <f t="shared" si="157"/>
        <v>0</v>
      </c>
      <c r="BS184" s="61">
        <f t="shared" si="157"/>
        <v>0</v>
      </c>
      <c r="BT184" s="61">
        <f t="shared" si="157"/>
        <v>0</v>
      </c>
      <c r="BU184" s="61">
        <f t="shared" si="157"/>
        <v>0</v>
      </c>
      <c r="BV184" s="61">
        <f t="shared" si="157"/>
        <v>0</v>
      </c>
      <c r="BW184" s="61">
        <f t="shared" si="157"/>
        <v>0</v>
      </c>
      <c r="BX184" s="61">
        <f t="shared" si="157"/>
        <v>0</v>
      </c>
      <c r="BY184" s="61">
        <f t="shared" si="157"/>
        <v>0</v>
      </c>
      <c r="BZ184" s="61">
        <f t="shared" si="157"/>
        <v>0</v>
      </c>
      <c r="CA184" s="61">
        <f t="shared" si="157"/>
        <v>0</v>
      </c>
      <c r="CB184" s="61">
        <f t="shared" si="157"/>
        <v>0</v>
      </c>
      <c r="CC184" s="61">
        <f t="shared" si="157"/>
        <v>0</v>
      </c>
      <c r="CD184" s="61">
        <f t="shared" si="157"/>
        <v>0</v>
      </c>
      <c r="CE184" s="61">
        <f t="shared" si="157"/>
        <v>0</v>
      </c>
      <c r="CF184" s="61">
        <f t="shared" si="155"/>
        <v>0</v>
      </c>
      <c r="CG184" s="61">
        <f t="shared" si="155"/>
        <v>0</v>
      </c>
      <c r="CH184" s="61">
        <f t="shared" si="155"/>
        <v>0</v>
      </c>
      <c r="CI184" s="61">
        <f t="shared" si="155"/>
        <v>0</v>
      </c>
      <c r="CJ184" s="61">
        <f t="shared" si="161"/>
        <v>0</v>
      </c>
      <c r="CK184" s="61">
        <f t="shared" si="161"/>
        <v>0</v>
      </c>
      <c r="CL184" s="61">
        <f t="shared" si="161"/>
        <v>0</v>
      </c>
      <c r="CM184" s="61">
        <f t="shared" si="161"/>
        <v>0</v>
      </c>
      <c r="CN184" s="61">
        <f t="shared" si="161"/>
        <v>0</v>
      </c>
      <c r="CO184" s="61">
        <f t="shared" si="161"/>
        <v>0</v>
      </c>
      <c r="CP184" s="61">
        <f t="shared" si="161"/>
        <v>0</v>
      </c>
      <c r="CQ184" s="61">
        <f t="shared" si="161"/>
        <v>0</v>
      </c>
      <c r="CR184" s="61">
        <f t="shared" si="161"/>
        <v>0</v>
      </c>
      <c r="CS184" s="61">
        <f t="shared" si="161"/>
        <v>0</v>
      </c>
      <c r="CT184" s="61">
        <f t="shared" si="161"/>
        <v>0</v>
      </c>
      <c r="CU184" s="61">
        <f t="shared" si="133"/>
        <v>0</v>
      </c>
      <c r="CV184" s="61">
        <f t="shared" si="133"/>
        <v>0</v>
      </c>
      <c r="CW184" s="61">
        <f t="shared" si="133"/>
        <v>0</v>
      </c>
      <c r="CX184" s="61">
        <f t="shared" si="149"/>
        <v>0</v>
      </c>
      <c r="CY184" s="61">
        <f t="shared" si="149"/>
        <v>0</v>
      </c>
      <c r="CZ184" s="61">
        <f t="shared" si="149"/>
        <v>0</v>
      </c>
      <c r="DA184" s="61">
        <f t="shared" si="149"/>
        <v>0</v>
      </c>
      <c r="DB184" s="61">
        <f t="shared" si="149"/>
        <v>0</v>
      </c>
      <c r="DC184" s="61">
        <f t="shared" si="149"/>
        <v>0</v>
      </c>
      <c r="DD184" s="61">
        <f t="shared" si="149"/>
        <v>0</v>
      </c>
      <c r="DE184" s="61">
        <f t="shared" si="149"/>
        <v>2.4624851920595902E-16</v>
      </c>
      <c r="DF184" s="61">
        <f t="shared" si="149"/>
        <v>8.0568720379147002E-2</v>
      </c>
      <c r="DG184" s="61">
        <f t="shared" si="149"/>
        <v>8.0568720379147002E-2</v>
      </c>
      <c r="DH184" s="61">
        <f t="shared" si="149"/>
        <v>8.0568720379146794E-2</v>
      </c>
      <c r="DI184" s="61">
        <f t="shared" si="149"/>
        <v>7.5829383886255805E-2</v>
      </c>
      <c r="DJ184" s="61">
        <f t="shared" si="149"/>
        <v>7.5829383886255999E-2</v>
      </c>
      <c r="DK184" s="61">
        <f t="shared" si="149"/>
        <v>7.5829383886255999E-2</v>
      </c>
      <c r="DL184" s="61">
        <f t="shared" si="149"/>
        <v>7.5829383886255805E-2</v>
      </c>
      <c r="DM184" s="61">
        <f t="shared" si="137"/>
        <v>7.5829383886255805E-2</v>
      </c>
      <c r="DN184" s="61">
        <f t="shared" si="137"/>
        <v>7.5829383886255805E-2</v>
      </c>
      <c r="DO184" s="61">
        <f t="shared" si="137"/>
        <v>7.5829383886255805E-2</v>
      </c>
      <c r="DP184" s="61">
        <f t="shared" si="137"/>
        <v>7.5829383886255805E-2</v>
      </c>
      <c r="DQ184" s="61">
        <f t="shared" si="134"/>
        <v>7.5829383886255805E-2</v>
      </c>
      <c r="DR184" s="61">
        <f t="shared" si="134"/>
        <v>7.5829383886255805E-2</v>
      </c>
      <c r="DS184" s="61">
        <f t="shared" si="114"/>
        <v>0</v>
      </c>
      <c r="DT184" s="61">
        <f t="shared" si="114"/>
        <v>0</v>
      </c>
      <c r="DU184" s="61">
        <f t="shared" si="114"/>
        <v>0</v>
      </c>
      <c r="DV184" s="61">
        <f t="shared" si="114"/>
        <v>0</v>
      </c>
      <c r="DW184" s="61">
        <f t="shared" si="150"/>
        <v>0</v>
      </c>
      <c r="DX184" s="61">
        <f t="shared" si="150"/>
        <v>0</v>
      </c>
      <c r="DY184" s="61">
        <f t="shared" si="150"/>
        <v>0</v>
      </c>
      <c r="DZ184" s="61">
        <f t="shared" si="146"/>
        <v>0.999999999999999</v>
      </c>
    </row>
    <row r="185" spans="2:130">
      <c r="C185" s="53">
        <v>2055</v>
      </c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>
        <f t="shared" si="142"/>
        <v>0</v>
      </c>
      <c r="AN185" s="64">
        <f t="shared" si="143"/>
        <v>0</v>
      </c>
      <c r="AO185" s="64">
        <f t="shared" si="144"/>
        <v>0</v>
      </c>
      <c r="AP185" s="64">
        <f t="shared" si="145"/>
        <v>0</v>
      </c>
      <c r="AQ185" s="64">
        <f t="shared" si="147"/>
        <v>0</v>
      </c>
      <c r="AR185" s="64">
        <f t="shared" si="148"/>
        <v>0</v>
      </c>
      <c r="AS185" s="64">
        <f t="shared" si="151"/>
        <v>1.13242748511766E-14</v>
      </c>
      <c r="AT185" s="64">
        <f t="shared" si="152"/>
        <v>3.92307692307693</v>
      </c>
      <c r="AU185" s="64">
        <f t="shared" si="153"/>
        <v>3.92307692307693</v>
      </c>
      <c r="AV185" s="64">
        <f t="shared" si="154"/>
        <v>3.6923076923076898</v>
      </c>
      <c r="AW185" s="64">
        <f t="shared" si="156"/>
        <v>3.6923076923076898</v>
      </c>
      <c r="AX185" s="64">
        <f t="shared" si="158"/>
        <v>3.6923076923076898</v>
      </c>
      <c r="AY185" s="64">
        <f t="shared" si="159"/>
        <v>3.6923076923076898</v>
      </c>
      <c r="AZ185" s="64">
        <f t="shared" si="160"/>
        <v>3.6923076923076898</v>
      </c>
      <c r="BA185" s="64">
        <f t="shared" si="162"/>
        <v>3.6923076923076898</v>
      </c>
      <c r="BB185" s="64">
        <f t="shared" si="163"/>
        <v>3.6923076923076898</v>
      </c>
      <c r="BC185" s="64">
        <f t="shared" si="164"/>
        <v>3.6923076923076898</v>
      </c>
      <c r="BD185" s="64">
        <f t="shared" si="165"/>
        <v>3.6923076923076898</v>
      </c>
      <c r="BE185" s="64">
        <f t="shared" ref="BE185:BE190" si="166">VLOOKUP($C$119,$D$3:$K$63,$A$69,0)*(B132-B131)</f>
        <v>3.6923076923076898</v>
      </c>
      <c r="BF185" s="64">
        <f>VLOOKUP($C$120,$D$3:$K$63,$A$69,0)*(B131-B130)</f>
        <v>3.6923076923076898</v>
      </c>
      <c r="BG185" s="64">
        <f>VLOOKUP($C$121,$D$3:$K$63,$A$69,0)*B130</f>
        <v>0</v>
      </c>
      <c r="BH185" s="64"/>
      <c r="BI185" s="64"/>
      <c r="BJ185" s="64"/>
      <c r="BK185" s="64"/>
      <c r="BL185" s="64"/>
      <c r="BM185" s="54">
        <f t="shared" si="95"/>
        <v>48.461538461538503</v>
      </c>
      <c r="BP185" s="53">
        <v>2055</v>
      </c>
      <c r="BQ185" s="61">
        <f t="shared" si="157"/>
        <v>0</v>
      </c>
      <c r="BR185" s="61">
        <f t="shared" si="157"/>
        <v>0</v>
      </c>
      <c r="BS185" s="61">
        <f t="shared" si="157"/>
        <v>0</v>
      </c>
      <c r="BT185" s="61">
        <f t="shared" si="157"/>
        <v>0</v>
      </c>
      <c r="BU185" s="61">
        <f t="shared" si="157"/>
        <v>0</v>
      </c>
      <c r="BV185" s="61">
        <f t="shared" si="157"/>
        <v>0</v>
      </c>
      <c r="BW185" s="61">
        <f t="shared" si="157"/>
        <v>0</v>
      </c>
      <c r="BX185" s="61">
        <f t="shared" si="157"/>
        <v>0</v>
      </c>
      <c r="BY185" s="61">
        <f t="shared" si="157"/>
        <v>0</v>
      </c>
      <c r="BZ185" s="61">
        <f t="shared" si="157"/>
        <v>0</v>
      </c>
      <c r="CA185" s="61">
        <f t="shared" si="157"/>
        <v>0</v>
      </c>
      <c r="CB185" s="61">
        <f t="shared" si="157"/>
        <v>0</v>
      </c>
      <c r="CC185" s="61">
        <f t="shared" si="157"/>
        <v>0</v>
      </c>
      <c r="CD185" s="61">
        <f t="shared" si="157"/>
        <v>0</v>
      </c>
      <c r="CE185" s="61">
        <f t="shared" si="157"/>
        <v>0</v>
      </c>
      <c r="CF185" s="61">
        <f t="shared" si="155"/>
        <v>0</v>
      </c>
      <c r="CG185" s="61">
        <f t="shared" si="155"/>
        <v>0</v>
      </c>
      <c r="CH185" s="61">
        <f t="shared" si="155"/>
        <v>0</v>
      </c>
      <c r="CI185" s="61">
        <f t="shared" si="155"/>
        <v>0</v>
      </c>
      <c r="CJ185" s="61">
        <f t="shared" si="161"/>
        <v>0</v>
      </c>
      <c r="CK185" s="61">
        <f t="shared" si="161"/>
        <v>0</v>
      </c>
      <c r="CL185" s="61">
        <f t="shared" si="161"/>
        <v>0</v>
      </c>
      <c r="CM185" s="61">
        <f t="shared" si="161"/>
        <v>0</v>
      </c>
      <c r="CN185" s="61">
        <f t="shared" si="161"/>
        <v>0</v>
      </c>
      <c r="CO185" s="61">
        <f t="shared" si="161"/>
        <v>0</v>
      </c>
      <c r="CP185" s="61">
        <f t="shared" si="161"/>
        <v>0</v>
      </c>
      <c r="CQ185" s="61">
        <f t="shared" si="161"/>
        <v>0</v>
      </c>
      <c r="CR185" s="61">
        <f t="shared" si="161"/>
        <v>0</v>
      </c>
      <c r="CS185" s="61">
        <f t="shared" si="161"/>
        <v>0</v>
      </c>
      <c r="CT185" s="61">
        <f t="shared" si="161"/>
        <v>0</v>
      </c>
      <c r="CU185" s="61">
        <f t="shared" si="133"/>
        <v>0</v>
      </c>
      <c r="CV185" s="61">
        <f t="shared" si="133"/>
        <v>0</v>
      </c>
      <c r="CW185" s="61">
        <f t="shared" si="133"/>
        <v>0</v>
      </c>
      <c r="CX185" s="61">
        <f t="shared" si="149"/>
        <v>0</v>
      </c>
      <c r="CY185" s="61">
        <f t="shared" si="149"/>
        <v>0</v>
      </c>
      <c r="CZ185" s="61">
        <f t="shared" si="149"/>
        <v>0</v>
      </c>
      <c r="DA185" s="61">
        <f t="shared" si="149"/>
        <v>0</v>
      </c>
      <c r="DB185" s="61">
        <f t="shared" si="149"/>
        <v>0</v>
      </c>
      <c r="DC185" s="61">
        <f t="shared" si="149"/>
        <v>0</v>
      </c>
      <c r="DD185" s="61">
        <f t="shared" si="149"/>
        <v>0</v>
      </c>
      <c r="DE185" s="61">
        <f t="shared" si="149"/>
        <v>0</v>
      </c>
      <c r="DF185" s="61">
        <f t="shared" si="149"/>
        <v>2.3367551280205701E-16</v>
      </c>
      <c r="DG185" s="61">
        <f t="shared" si="149"/>
        <v>8.0952380952380998E-2</v>
      </c>
      <c r="DH185" s="61">
        <f t="shared" si="149"/>
        <v>8.0952380952380998E-2</v>
      </c>
      <c r="DI185" s="61">
        <f t="shared" si="149"/>
        <v>7.61904761904761E-2</v>
      </c>
      <c r="DJ185" s="61">
        <f t="shared" si="149"/>
        <v>7.61904761904761E-2</v>
      </c>
      <c r="DK185" s="61">
        <f t="shared" si="149"/>
        <v>7.6190476190476197E-2</v>
      </c>
      <c r="DL185" s="61">
        <f t="shared" si="149"/>
        <v>7.6190476190476197E-2</v>
      </c>
      <c r="DM185" s="61">
        <f t="shared" si="137"/>
        <v>7.61904761904761E-2</v>
      </c>
      <c r="DN185" s="61">
        <f t="shared" si="137"/>
        <v>7.61904761904761E-2</v>
      </c>
      <c r="DO185" s="61">
        <f t="shared" si="137"/>
        <v>7.61904761904761E-2</v>
      </c>
      <c r="DP185" s="61">
        <f t="shared" si="137"/>
        <v>7.61904761904761E-2</v>
      </c>
      <c r="DQ185" s="61">
        <f t="shared" si="134"/>
        <v>7.61904761904761E-2</v>
      </c>
      <c r="DR185" s="61">
        <f t="shared" si="134"/>
        <v>7.61904761904761E-2</v>
      </c>
      <c r="DS185" s="61">
        <f t="shared" si="114"/>
        <v>7.61904761904761E-2</v>
      </c>
      <c r="DT185" s="61">
        <f t="shared" si="114"/>
        <v>0</v>
      </c>
      <c r="DU185" s="61">
        <f t="shared" si="114"/>
        <v>0</v>
      </c>
      <c r="DV185" s="61">
        <f t="shared" si="114"/>
        <v>0</v>
      </c>
      <c r="DW185" s="61">
        <f t="shared" si="150"/>
        <v>0</v>
      </c>
      <c r="DX185" s="61">
        <f t="shared" si="150"/>
        <v>0</v>
      </c>
      <c r="DY185" s="61">
        <f t="shared" si="150"/>
        <v>0</v>
      </c>
      <c r="DZ185" s="61">
        <f t="shared" si="146"/>
        <v>1</v>
      </c>
    </row>
    <row r="186" spans="2:130">
      <c r="C186" s="53">
        <v>2056</v>
      </c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>
        <f t="shared" si="143"/>
        <v>0</v>
      </c>
      <c r="AO186" s="64">
        <f t="shared" si="144"/>
        <v>0</v>
      </c>
      <c r="AP186" s="64">
        <f t="shared" si="145"/>
        <v>0</v>
      </c>
      <c r="AQ186" s="64">
        <f t="shared" si="147"/>
        <v>0</v>
      </c>
      <c r="AR186" s="64">
        <f t="shared" si="148"/>
        <v>0</v>
      </c>
      <c r="AS186" s="64">
        <f t="shared" si="151"/>
        <v>0</v>
      </c>
      <c r="AT186" s="64">
        <f t="shared" si="152"/>
        <v>1.13242748511766E-14</v>
      </c>
      <c r="AU186" s="64">
        <f t="shared" si="153"/>
        <v>3.92307692307693</v>
      </c>
      <c r="AV186" s="64">
        <f t="shared" si="154"/>
        <v>3.6923076923076898</v>
      </c>
      <c r="AW186" s="64">
        <f t="shared" si="156"/>
        <v>3.6923076923076898</v>
      </c>
      <c r="AX186" s="64">
        <f t="shared" si="158"/>
        <v>3.6923076923076898</v>
      </c>
      <c r="AY186" s="64">
        <f t="shared" si="159"/>
        <v>3.6923076923076898</v>
      </c>
      <c r="AZ186" s="64">
        <f t="shared" si="160"/>
        <v>3.6923076923076898</v>
      </c>
      <c r="BA186" s="64">
        <f t="shared" si="162"/>
        <v>3.6923076923076898</v>
      </c>
      <c r="BB186" s="64">
        <f t="shared" si="163"/>
        <v>3.6923076923076898</v>
      </c>
      <c r="BC186" s="64">
        <f t="shared" si="164"/>
        <v>3.6923076923076898</v>
      </c>
      <c r="BD186" s="64">
        <f t="shared" si="165"/>
        <v>3.6923076923076898</v>
      </c>
      <c r="BE186" s="64">
        <f t="shared" si="166"/>
        <v>3.6923076923076898</v>
      </c>
      <c r="BF186" s="64">
        <f t="shared" ref="BF186:BF190" si="167">VLOOKUP($C$120,$D$3:$K$63,$A$69,0)*(B132-B131)</f>
        <v>3.6923076923076898</v>
      </c>
      <c r="BG186" s="64">
        <f>VLOOKUP($C$121,$D$3:$K$63,$A$69,0)*(B131-B130)</f>
        <v>3.6923076923076898</v>
      </c>
      <c r="BH186" s="64">
        <f>VLOOKUP($C$122,$D$3:$K$63,$A$69,0)*B130</f>
        <v>0</v>
      </c>
      <c r="BI186" s="64"/>
      <c r="BJ186" s="64"/>
      <c r="BK186" s="64"/>
      <c r="BL186" s="64"/>
      <c r="BM186" s="54">
        <f t="shared" si="95"/>
        <v>48.230769230769198</v>
      </c>
      <c r="BP186" s="53">
        <v>2056</v>
      </c>
      <c r="BQ186" s="61">
        <f t="shared" si="157"/>
        <v>0</v>
      </c>
      <c r="BR186" s="61">
        <f t="shared" si="157"/>
        <v>0</v>
      </c>
      <c r="BS186" s="61">
        <f t="shared" si="157"/>
        <v>0</v>
      </c>
      <c r="BT186" s="61">
        <f t="shared" si="157"/>
        <v>0</v>
      </c>
      <c r="BU186" s="61">
        <f t="shared" si="157"/>
        <v>0</v>
      </c>
      <c r="BV186" s="61">
        <f t="shared" si="157"/>
        <v>0</v>
      </c>
      <c r="BW186" s="61">
        <f t="shared" si="157"/>
        <v>0</v>
      </c>
      <c r="BX186" s="61">
        <f t="shared" si="157"/>
        <v>0</v>
      </c>
      <c r="BY186" s="61">
        <f t="shared" si="157"/>
        <v>0</v>
      </c>
      <c r="BZ186" s="61">
        <f t="shared" si="157"/>
        <v>0</v>
      </c>
      <c r="CA186" s="61">
        <f t="shared" si="157"/>
        <v>0</v>
      </c>
      <c r="CB186" s="61">
        <f t="shared" si="157"/>
        <v>0</v>
      </c>
      <c r="CC186" s="61">
        <f t="shared" si="157"/>
        <v>0</v>
      </c>
      <c r="CD186" s="61">
        <f t="shared" si="157"/>
        <v>0</v>
      </c>
      <c r="CE186" s="61">
        <f t="shared" si="157"/>
        <v>0</v>
      </c>
      <c r="CF186" s="61">
        <f t="shared" si="155"/>
        <v>0</v>
      </c>
      <c r="CG186" s="61">
        <f t="shared" si="155"/>
        <v>0</v>
      </c>
      <c r="CH186" s="61">
        <f t="shared" si="155"/>
        <v>0</v>
      </c>
      <c r="CI186" s="61">
        <f t="shared" si="155"/>
        <v>0</v>
      </c>
      <c r="CJ186" s="61">
        <f t="shared" si="161"/>
        <v>0</v>
      </c>
      <c r="CK186" s="61">
        <f t="shared" si="161"/>
        <v>0</v>
      </c>
      <c r="CL186" s="61">
        <f t="shared" si="161"/>
        <v>0</v>
      </c>
      <c r="CM186" s="61">
        <f t="shared" si="161"/>
        <v>0</v>
      </c>
      <c r="CN186" s="61">
        <f t="shared" si="161"/>
        <v>0</v>
      </c>
      <c r="CO186" s="61">
        <f t="shared" si="161"/>
        <v>0</v>
      </c>
      <c r="CP186" s="61">
        <f t="shared" si="161"/>
        <v>0</v>
      </c>
      <c r="CQ186" s="61">
        <f t="shared" si="161"/>
        <v>0</v>
      </c>
      <c r="CR186" s="61">
        <f t="shared" si="161"/>
        <v>0</v>
      </c>
      <c r="CS186" s="61">
        <f t="shared" si="161"/>
        <v>0</v>
      </c>
      <c r="CT186" s="61">
        <f t="shared" si="161"/>
        <v>0</v>
      </c>
      <c r="CU186" s="61">
        <f t="shared" si="133"/>
        <v>0</v>
      </c>
      <c r="CV186" s="61">
        <f t="shared" si="133"/>
        <v>0</v>
      </c>
      <c r="CW186" s="61">
        <f t="shared" si="133"/>
        <v>0</v>
      </c>
      <c r="CX186" s="61">
        <f t="shared" si="149"/>
        <v>0</v>
      </c>
      <c r="CY186" s="61">
        <f t="shared" si="149"/>
        <v>0</v>
      </c>
      <c r="CZ186" s="61">
        <f t="shared" si="149"/>
        <v>0</v>
      </c>
      <c r="DA186" s="61">
        <f t="shared" si="149"/>
        <v>0</v>
      </c>
      <c r="DB186" s="61">
        <f t="shared" si="149"/>
        <v>0</v>
      </c>
      <c r="DC186" s="61">
        <f t="shared" si="149"/>
        <v>0</v>
      </c>
      <c r="DD186" s="61">
        <f t="shared" si="149"/>
        <v>0</v>
      </c>
      <c r="DE186" s="61">
        <f t="shared" si="149"/>
        <v>0</v>
      </c>
      <c r="DF186" s="61">
        <f t="shared" si="149"/>
        <v>0</v>
      </c>
      <c r="DG186" s="61">
        <f t="shared" si="149"/>
        <v>2.3479357745661202E-16</v>
      </c>
      <c r="DH186" s="61">
        <f t="shared" si="149"/>
        <v>8.1339712918660295E-2</v>
      </c>
      <c r="DI186" s="61">
        <f t="shared" si="149"/>
        <v>7.6555023923445001E-2</v>
      </c>
      <c r="DJ186" s="61">
        <f t="shared" si="149"/>
        <v>7.6555023923444904E-2</v>
      </c>
      <c r="DK186" s="61">
        <f t="shared" si="149"/>
        <v>7.6555023923444904E-2</v>
      </c>
      <c r="DL186" s="61">
        <f t="shared" si="149"/>
        <v>7.6555023923445001E-2</v>
      </c>
      <c r="DM186" s="61">
        <f t="shared" si="137"/>
        <v>7.6555023923445001E-2</v>
      </c>
      <c r="DN186" s="61">
        <f t="shared" si="137"/>
        <v>7.6555023923444904E-2</v>
      </c>
      <c r="DO186" s="61">
        <f t="shared" si="137"/>
        <v>7.6555023923444904E-2</v>
      </c>
      <c r="DP186" s="61">
        <f t="shared" si="137"/>
        <v>7.6555023923444904E-2</v>
      </c>
      <c r="DQ186" s="61">
        <f t="shared" si="134"/>
        <v>7.6555023923444904E-2</v>
      </c>
      <c r="DR186" s="61">
        <f t="shared" si="134"/>
        <v>7.6555023923444904E-2</v>
      </c>
      <c r="DS186" s="61">
        <f t="shared" si="114"/>
        <v>7.6555023923444904E-2</v>
      </c>
      <c r="DT186" s="61">
        <f t="shared" si="114"/>
        <v>7.6555023923444904E-2</v>
      </c>
      <c r="DU186" s="61">
        <f t="shared" si="114"/>
        <v>0</v>
      </c>
      <c r="DV186" s="61">
        <f t="shared" si="114"/>
        <v>0</v>
      </c>
      <c r="DW186" s="61">
        <f t="shared" si="150"/>
        <v>0</v>
      </c>
      <c r="DX186" s="61">
        <f t="shared" si="150"/>
        <v>0</v>
      </c>
      <c r="DY186" s="61">
        <f t="shared" si="150"/>
        <v>0</v>
      </c>
      <c r="DZ186" s="61">
        <f t="shared" si="146"/>
        <v>1</v>
      </c>
    </row>
    <row r="187" spans="2:130">
      <c r="C187" s="53">
        <v>2057</v>
      </c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>
        <f t="shared" si="144"/>
        <v>0</v>
      </c>
      <c r="AP187" s="64">
        <f t="shared" si="145"/>
        <v>0</v>
      </c>
      <c r="AQ187" s="64">
        <f t="shared" si="147"/>
        <v>0</v>
      </c>
      <c r="AR187" s="64">
        <f t="shared" si="148"/>
        <v>0</v>
      </c>
      <c r="AS187" s="64">
        <f t="shared" si="151"/>
        <v>0</v>
      </c>
      <c r="AT187" s="64">
        <f t="shared" si="152"/>
        <v>0</v>
      </c>
      <c r="AU187" s="64">
        <f t="shared" si="153"/>
        <v>1.13242748511766E-14</v>
      </c>
      <c r="AV187" s="64">
        <f t="shared" si="154"/>
        <v>3.6923076923076898</v>
      </c>
      <c r="AW187" s="64">
        <f t="shared" si="156"/>
        <v>3.6923076923076898</v>
      </c>
      <c r="AX187" s="64">
        <f t="shared" si="158"/>
        <v>3.6923076923076898</v>
      </c>
      <c r="AY187" s="64">
        <f t="shared" si="159"/>
        <v>3.6923076923076898</v>
      </c>
      <c r="AZ187" s="64">
        <f t="shared" si="160"/>
        <v>3.6923076923076898</v>
      </c>
      <c r="BA187" s="64">
        <f t="shared" si="162"/>
        <v>3.6923076923076898</v>
      </c>
      <c r="BB187" s="64">
        <f t="shared" si="163"/>
        <v>3.6923076923076898</v>
      </c>
      <c r="BC187" s="64">
        <f t="shared" si="164"/>
        <v>3.6923076923076898</v>
      </c>
      <c r="BD187" s="64">
        <f t="shared" si="165"/>
        <v>3.6923076923076898</v>
      </c>
      <c r="BE187" s="64">
        <f t="shared" si="166"/>
        <v>3.6923076923076898</v>
      </c>
      <c r="BF187" s="64">
        <f t="shared" si="167"/>
        <v>3.6923076923076898</v>
      </c>
      <c r="BG187" s="64">
        <f t="shared" ref="BG187:BG190" si="168">VLOOKUP($C$121,$D$3:$K$63,$A$69,0)*(B132-B131)</f>
        <v>3.6923076923076898</v>
      </c>
      <c r="BH187" s="64">
        <f>VLOOKUP($C$122,$D$3:$K$63,$A$69,0)*(B131-B130)</f>
        <v>3.6923076923076898</v>
      </c>
      <c r="BI187" s="64">
        <f>VLOOKUP($C$123,$D$3:$K$63,$A$69,0)*B130</f>
        <v>0</v>
      </c>
      <c r="BJ187" s="64"/>
      <c r="BK187" s="64"/>
      <c r="BL187" s="64"/>
      <c r="BM187" s="54">
        <f t="shared" si="95"/>
        <v>48</v>
      </c>
      <c r="BP187" s="53">
        <v>2057</v>
      </c>
      <c r="BQ187" s="61">
        <f t="shared" si="157"/>
        <v>0</v>
      </c>
      <c r="BR187" s="61">
        <f t="shared" si="157"/>
        <v>0</v>
      </c>
      <c r="BS187" s="61">
        <f t="shared" si="157"/>
        <v>0</v>
      </c>
      <c r="BT187" s="61">
        <f t="shared" si="157"/>
        <v>0</v>
      </c>
      <c r="BU187" s="61">
        <f t="shared" si="157"/>
        <v>0</v>
      </c>
      <c r="BV187" s="61">
        <f t="shared" si="157"/>
        <v>0</v>
      </c>
      <c r="BW187" s="61">
        <f t="shared" si="157"/>
        <v>0</v>
      </c>
      <c r="BX187" s="61">
        <f t="shared" si="157"/>
        <v>0</v>
      </c>
      <c r="BY187" s="61">
        <f t="shared" si="157"/>
        <v>0</v>
      </c>
      <c r="BZ187" s="61">
        <f t="shared" si="157"/>
        <v>0</v>
      </c>
      <c r="CA187" s="61">
        <f t="shared" si="157"/>
        <v>0</v>
      </c>
      <c r="CB187" s="61">
        <f t="shared" si="157"/>
        <v>0</v>
      </c>
      <c r="CC187" s="61">
        <f t="shared" si="157"/>
        <v>0</v>
      </c>
      <c r="CD187" s="61">
        <f t="shared" si="157"/>
        <v>0</v>
      </c>
      <c r="CE187" s="61">
        <f t="shared" si="157"/>
        <v>0</v>
      </c>
      <c r="CF187" s="61">
        <f t="shared" si="155"/>
        <v>0</v>
      </c>
      <c r="CG187" s="61">
        <f t="shared" si="155"/>
        <v>0</v>
      </c>
      <c r="CH187" s="61">
        <f t="shared" si="155"/>
        <v>0</v>
      </c>
      <c r="CI187" s="61">
        <f t="shared" si="155"/>
        <v>0</v>
      </c>
      <c r="CJ187" s="61">
        <f t="shared" si="161"/>
        <v>0</v>
      </c>
      <c r="CK187" s="61">
        <f t="shared" si="161"/>
        <v>0</v>
      </c>
      <c r="CL187" s="61">
        <f t="shared" si="161"/>
        <v>0</v>
      </c>
      <c r="CM187" s="61">
        <f t="shared" si="161"/>
        <v>0</v>
      </c>
      <c r="CN187" s="61">
        <f t="shared" si="161"/>
        <v>0</v>
      </c>
      <c r="CO187" s="61">
        <f t="shared" si="161"/>
        <v>0</v>
      </c>
      <c r="CP187" s="61">
        <f t="shared" si="161"/>
        <v>0</v>
      </c>
      <c r="CQ187" s="61">
        <f t="shared" si="161"/>
        <v>0</v>
      </c>
      <c r="CR187" s="61">
        <f t="shared" si="161"/>
        <v>0</v>
      </c>
      <c r="CS187" s="61">
        <f t="shared" si="161"/>
        <v>0</v>
      </c>
      <c r="CT187" s="61">
        <f t="shared" si="161"/>
        <v>0</v>
      </c>
      <c r="CU187" s="61">
        <f t="shared" si="133"/>
        <v>0</v>
      </c>
      <c r="CV187" s="61">
        <f t="shared" si="133"/>
        <v>0</v>
      </c>
      <c r="CW187" s="61">
        <f t="shared" si="133"/>
        <v>0</v>
      </c>
      <c r="CX187" s="61">
        <f t="shared" si="149"/>
        <v>0</v>
      </c>
      <c r="CY187" s="61">
        <f t="shared" si="149"/>
        <v>0</v>
      </c>
      <c r="CZ187" s="61">
        <f t="shared" si="149"/>
        <v>0</v>
      </c>
      <c r="DA187" s="61">
        <f t="shared" si="149"/>
        <v>0</v>
      </c>
      <c r="DB187" s="61">
        <f t="shared" si="149"/>
        <v>0</v>
      </c>
      <c r="DC187" s="61">
        <f t="shared" si="149"/>
        <v>0</v>
      </c>
      <c r="DD187" s="61">
        <f t="shared" si="149"/>
        <v>0</v>
      </c>
      <c r="DE187" s="61">
        <f t="shared" si="149"/>
        <v>0</v>
      </c>
      <c r="DF187" s="61">
        <f t="shared" si="149"/>
        <v>0</v>
      </c>
      <c r="DG187" s="61">
        <f t="shared" si="149"/>
        <v>0</v>
      </c>
      <c r="DH187" s="61">
        <f t="shared" si="149"/>
        <v>2.3592239273284601E-16</v>
      </c>
      <c r="DI187" s="61">
        <f t="shared" si="149"/>
        <v>7.6923076923076997E-2</v>
      </c>
      <c r="DJ187" s="61">
        <f t="shared" si="149"/>
        <v>7.6923076923076997E-2</v>
      </c>
      <c r="DK187" s="61">
        <f t="shared" si="149"/>
        <v>7.6923076923076802E-2</v>
      </c>
      <c r="DL187" s="61">
        <f t="shared" si="149"/>
        <v>7.6923076923076802E-2</v>
      </c>
      <c r="DM187" s="61">
        <f t="shared" si="137"/>
        <v>7.6923076923076997E-2</v>
      </c>
      <c r="DN187" s="61">
        <f t="shared" si="137"/>
        <v>7.6923076923076997E-2</v>
      </c>
      <c r="DO187" s="61">
        <f t="shared" si="137"/>
        <v>7.6923076923076802E-2</v>
      </c>
      <c r="DP187" s="61">
        <f t="shared" si="137"/>
        <v>7.6923076923076802E-2</v>
      </c>
      <c r="DQ187" s="61">
        <f t="shared" si="134"/>
        <v>7.6923076923076802E-2</v>
      </c>
      <c r="DR187" s="61">
        <f t="shared" si="134"/>
        <v>7.6923076923076802E-2</v>
      </c>
      <c r="DS187" s="61">
        <f t="shared" si="114"/>
        <v>7.6923076923076802E-2</v>
      </c>
      <c r="DT187" s="61">
        <f t="shared" si="114"/>
        <v>7.6923076923076802E-2</v>
      </c>
      <c r="DU187" s="61">
        <f t="shared" si="114"/>
        <v>7.6923076923076802E-2</v>
      </c>
      <c r="DV187" s="61">
        <f t="shared" si="114"/>
        <v>0</v>
      </c>
      <c r="DW187" s="61">
        <f t="shared" si="150"/>
        <v>0</v>
      </c>
      <c r="DX187" s="61">
        <f t="shared" si="150"/>
        <v>0</v>
      </c>
      <c r="DY187" s="61">
        <f t="shared" si="150"/>
        <v>0</v>
      </c>
      <c r="DZ187" s="61">
        <f t="shared" si="146"/>
        <v>1</v>
      </c>
    </row>
    <row r="188" spans="2:130">
      <c r="C188" s="53">
        <v>2058</v>
      </c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>
        <f t="shared" si="145"/>
        <v>0</v>
      </c>
      <c r="AQ188" s="64">
        <f t="shared" si="147"/>
        <v>0</v>
      </c>
      <c r="AR188" s="64">
        <f t="shared" si="148"/>
        <v>0</v>
      </c>
      <c r="AS188" s="64">
        <f t="shared" si="151"/>
        <v>0</v>
      </c>
      <c r="AT188" s="64">
        <f t="shared" si="152"/>
        <v>0</v>
      </c>
      <c r="AU188" s="64">
        <f t="shared" si="153"/>
        <v>0</v>
      </c>
      <c r="AV188" s="64">
        <f t="shared" si="154"/>
        <v>1.06581410364015E-14</v>
      </c>
      <c r="AW188" s="64">
        <f t="shared" si="156"/>
        <v>3.6923076923076898</v>
      </c>
      <c r="AX188" s="64">
        <f t="shared" si="158"/>
        <v>3.6923076923076898</v>
      </c>
      <c r="AY188" s="64">
        <f t="shared" si="159"/>
        <v>3.6923076923076898</v>
      </c>
      <c r="AZ188" s="64">
        <f t="shared" si="160"/>
        <v>3.6923076923076898</v>
      </c>
      <c r="BA188" s="64">
        <f t="shared" si="162"/>
        <v>3.6923076923076898</v>
      </c>
      <c r="BB188" s="64">
        <f t="shared" si="163"/>
        <v>3.6923076923076898</v>
      </c>
      <c r="BC188" s="64">
        <f t="shared" si="164"/>
        <v>3.6923076923076898</v>
      </c>
      <c r="BD188" s="64">
        <f t="shared" si="165"/>
        <v>3.6923076923076898</v>
      </c>
      <c r="BE188" s="64">
        <f t="shared" si="166"/>
        <v>3.6923076923076898</v>
      </c>
      <c r="BF188" s="64">
        <f t="shared" si="167"/>
        <v>3.6923076923076898</v>
      </c>
      <c r="BG188" s="64">
        <f t="shared" si="168"/>
        <v>3.6923076923076898</v>
      </c>
      <c r="BH188" s="64">
        <f t="shared" ref="BH188:BH190" si="169">VLOOKUP($C$122,$D$3:$K$63,$A$69,0)*(B132-B131)</f>
        <v>3.6923076923076898</v>
      </c>
      <c r="BI188" s="64">
        <f>VLOOKUP($C$123,$D$3:$K$63,$A$69,0)*(B131-B130)</f>
        <v>3.6923076923076898</v>
      </c>
      <c r="BJ188" s="64">
        <f>VLOOKUP($C$124,$D$3:$K$63,$A$69,0)*B130</f>
        <v>0</v>
      </c>
      <c r="BK188" s="64"/>
      <c r="BL188" s="64"/>
      <c r="BM188" s="54">
        <f t="shared" si="95"/>
        <v>48</v>
      </c>
      <c r="BP188" s="53">
        <v>2058</v>
      </c>
      <c r="BQ188" s="61">
        <f t="shared" si="157"/>
        <v>0</v>
      </c>
      <c r="BR188" s="61">
        <f t="shared" si="157"/>
        <v>0</v>
      </c>
      <c r="BS188" s="61">
        <f t="shared" si="157"/>
        <v>0</v>
      </c>
      <c r="BT188" s="61">
        <f t="shared" si="157"/>
        <v>0</v>
      </c>
      <c r="BU188" s="61">
        <f t="shared" si="157"/>
        <v>0</v>
      </c>
      <c r="BV188" s="61">
        <f t="shared" si="157"/>
        <v>0</v>
      </c>
      <c r="BW188" s="61">
        <f t="shared" si="157"/>
        <v>0</v>
      </c>
      <c r="BX188" s="61">
        <f t="shared" si="157"/>
        <v>0</v>
      </c>
      <c r="BY188" s="61">
        <f t="shared" si="157"/>
        <v>0</v>
      </c>
      <c r="BZ188" s="61">
        <f t="shared" si="157"/>
        <v>0</v>
      </c>
      <c r="CA188" s="61">
        <f t="shared" si="157"/>
        <v>0</v>
      </c>
      <c r="CB188" s="61">
        <f t="shared" si="157"/>
        <v>0</v>
      </c>
      <c r="CC188" s="61">
        <f t="shared" si="157"/>
        <v>0</v>
      </c>
      <c r="CD188" s="61">
        <f t="shared" si="157"/>
        <v>0</v>
      </c>
      <c r="CE188" s="61">
        <f t="shared" si="157"/>
        <v>0</v>
      </c>
      <c r="CF188" s="61">
        <f t="shared" si="155"/>
        <v>0</v>
      </c>
      <c r="CG188" s="61">
        <f t="shared" si="155"/>
        <v>0</v>
      </c>
      <c r="CH188" s="61">
        <f t="shared" si="155"/>
        <v>0</v>
      </c>
      <c r="CI188" s="61">
        <f t="shared" si="155"/>
        <v>0</v>
      </c>
      <c r="CJ188" s="61">
        <f t="shared" si="161"/>
        <v>0</v>
      </c>
      <c r="CK188" s="61">
        <f t="shared" si="161"/>
        <v>0</v>
      </c>
      <c r="CL188" s="61">
        <f t="shared" si="161"/>
        <v>0</v>
      </c>
      <c r="CM188" s="61">
        <f t="shared" si="161"/>
        <v>0</v>
      </c>
      <c r="CN188" s="61">
        <f t="shared" si="161"/>
        <v>0</v>
      </c>
      <c r="CO188" s="61">
        <f t="shared" si="161"/>
        <v>0</v>
      </c>
      <c r="CP188" s="61">
        <f t="shared" si="161"/>
        <v>0</v>
      </c>
      <c r="CQ188" s="61">
        <f t="shared" si="161"/>
        <v>0</v>
      </c>
      <c r="CR188" s="61">
        <f t="shared" si="161"/>
        <v>0</v>
      </c>
      <c r="CS188" s="61">
        <f t="shared" si="161"/>
        <v>0</v>
      </c>
      <c r="CT188" s="61">
        <f t="shared" si="161"/>
        <v>0</v>
      </c>
      <c r="CU188" s="61">
        <f t="shared" si="133"/>
        <v>0</v>
      </c>
      <c r="CV188" s="61">
        <f t="shared" si="133"/>
        <v>0</v>
      </c>
      <c r="CW188" s="61">
        <f t="shared" si="133"/>
        <v>0</v>
      </c>
      <c r="CX188" s="61">
        <f t="shared" si="149"/>
        <v>0</v>
      </c>
      <c r="CY188" s="61">
        <f t="shared" si="149"/>
        <v>0</v>
      </c>
      <c r="CZ188" s="61">
        <f t="shared" si="149"/>
        <v>0</v>
      </c>
      <c r="DA188" s="61">
        <f t="shared" si="149"/>
        <v>0</v>
      </c>
      <c r="DB188" s="61">
        <f t="shared" si="149"/>
        <v>0</v>
      </c>
      <c r="DC188" s="61">
        <f t="shared" si="149"/>
        <v>0</v>
      </c>
      <c r="DD188" s="61">
        <f t="shared" si="149"/>
        <v>0</v>
      </c>
      <c r="DE188" s="61">
        <f t="shared" si="149"/>
        <v>0</v>
      </c>
      <c r="DF188" s="61">
        <f t="shared" si="149"/>
        <v>0</v>
      </c>
      <c r="DG188" s="61">
        <f t="shared" si="149"/>
        <v>0</v>
      </c>
      <c r="DH188" s="61">
        <f t="shared" si="149"/>
        <v>0</v>
      </c>
      <c r="DI188" s="61">
        <f t="shared" si="149"/>
        <v>2.2204460492503101E-16</v>
      </c>
      <c r="DJ188" s="61">
        <f t="shared" si="149"/>
        <v>7.6923076923076997E-2</v>
      </c>
      <c r="DK188" s="61">
        <f t="shared" si="149"/>
        <v>7.6923076923076997E-2</v>
      </c>
      <c r="DL188" s="61">
        <f t="shared" si="149"/>
        <v>7.6923076923076802E-2</v>
      </c>
      <c r="DM188" s="61">
        <f t="shared" si="137"/>
        <v>7.6923076923076802E-2</v>
      </c>
      <c r="DN188" s="61">
        <f t="shared" si="137"/>
        <v>7.6923076923076997E-2</v>
      </c>
      <c r="DO188" s="61">
        <f t="shared" si="137"/>
        <v>7.6923076923076997E-2</v>
      </c>
      <c r="DP188" s="61">
        <f t="shared" si="137"/>
        <v>7.6923076923076802E-2</v>
      </c>
      <c r="DQ188" s="61">
        <f t="shared" si="134"/>
        <v>7.6923076923076802E-2</v>
      </c>
      <c r="DR188" s="61">
        <f t="shared" si="134"/>
        <v>7.6923076923076802E-2</v>
      </c>
      <c r="DS188" s="61">
        <f t="shared" si="114"/>
        <v>7.6923076923076802E-2</v>
      </c>
      <c r="DT188" s="61">
        <f t="shared" si="114"/>
        <v>7.6923076923076802E-2</v>
      </c>
      <c r="DU188" s="61">
        <f t="shared" si="114"/>
        <v>7.6923076923076802E-2</v>
      </c>
      <c r="DV188" s="61">
        <f t="shared" si="114"/>
        <v>7.6923076923076802E-2</v>
      </c>
      <c r="DW188" s="61">
        <f t="shared" si="150"/>
        <v>0</v>
      </c>
      <c r="DX188" s="61">
        <f t="shared" si="150"/>
        <v>0</v>
      </c>
      <c r="DY188" s="61">
        <f t="shared" si="150"/>
        <v>0</v>
      </c>
      <c r="DZ188" s="61">
        <f t="shared" si="146"/>
        <v>1</v>
      </c>
    </row>
    <row r="189" spans="2:130">
      <c r="C189" s="53">
        <v>2059</v>
      </c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>
        <f t="shared" si="147"/>
        <v>0</v>
      </c>
      <c r="AR189" s="64">
        <f t="shared" si="148"/>
        <v>0</v>
      </c>
      <c r="AS189" s="64">
        <f t="shared" si="151"/>
        <v>0</v>
      </c>
      <c r="AT189" s="64">
        <f t="shared" si="152"/>
        <v>0</v>
      </c>
      <c r="AU189" s="64">
        <f t="shared" si="153"/>
        <v>0</v>
      </c>
      <c r="AV189" s="64">
        <f t="shared" si="154"/>
        <v>0</v>
      </c>
      <c r="AW189" s="64">
        <f t="shared" si="156"/>
        <v>1.06581410364015E-14</v>
      </c>
      <c r="AX189" s="64">
        <f t="shared" si="158"/>
        <v>3.6923076923076898</v>
      </c>
      <c r="AY189" s="64">
        <f t="shared" si="159"/>
        <v>3.6923076923076898</v>
      </c>
      <c r="AZ189" s="64">
        <f t="shared" si="160"/>
        <v>3.6923076923076898</v>
      </c>
      <c r="BA189" s="64">
        <f t="shared" si="162"/>
        <v>3.6923076923076898</v>
      </c>
      <c r="BB189" s="64">
        <f t="shared" si="163"/>
        <v>3.6923076923076898</v>
      </c>
      <c r="BC189" s="64">
        <f t="shared" si="164"/>
        <v>3.6923076923076898</v>
      </c>
      <c r="BD189" s="64">
        <f t="shared" si="165"/>
        <v>3.6923076923076898</v>
      </c>
      <c r="BE189" s="64">
        <f t="shared" si="166"/>
        <v>3.6923076923076898</v>
      </c>
      <c r="BF189" s="64">
        <f t="shared" si="167"/>
        <v>3.6923076923076898</v>
      </c>
      <c r="BG189" s="64">
        <f t="shared" si="168"/>
        <v>3.6923076923076898</v>
      </c>
      <c r="BH189" s="64">
        <f t="shared" si="169"/>
        <v>3.6923076923076898</v>
      </c>
      <c r="BI189" s="64">
        <f t="shared" ref="BI189:BI190" si="170">VLOOKUP($C$123,$D$3:$K$63,$A$69,0)*(B132-B131)</f>
        <v>3.6923076923076898</v>
      </c>
      <c r="BJ189" s="64">
        <f>VLOOKUP($C$124,$D$3:$K$63,$A$69,0)*(B131-B130)</f>
        <v>3.6923076923076898</v>
      </c>
      <c r="BK189" s="64">
        <f>VLOOKUP($C$125,$D$3:$K$63,$A$69,0)*B130</f>
        <v>0</v>
      </c>
      <c r="BL189" s="64"/>
      <c r="BM189" s="54">
        <f t="shared" si="95"/>
        <v>48</v>
      </c>
      <c r="BP189" s="53">
        <v>2059</v>
      </c>
      <c r="BQ189" s="61">
        <f t="shared" si="157"/>
        <v>0</v>
      </c>
      <c r="BR189" s="61">
        <f t="shared" si="157"/>
        <v>0</v>
      </c>
      <c r="BS189" s="61">
        <f t="shared" si="157"/>
        <v>0</v>
      </c>
      <c r="BT189" s="61">
        <f t="shared" si="157"/>
        <v>0</v>
      </c>
      <c r="BU189" s="61">
        <f t="shared" si="157"/>
        <v>0</v>
      </c>
      <c r="BV189" s="61">
        <f t="shared" si="157"/>
        <v>0</v>
      </c>
      <c r="BW189" s="61">
        <f t="shared" si="157"/>
        <v>0</v>
      </c>
      <c r="BX189" s="61">
        <f t="shared" si="157"/>
        <v>0</v>
      </c>
      <c r="BY189" s="61">
        <f t="shared" si="157"/>
        <v>0</v>
      </c>
      <c r="BZ189" s="61">
        <f t="shared" si="157"/>
        <v>0</v>
      </c>
      <c r="CA189" s="61">
        <f t="shared" si="157"/>
        <v>0</v>
      </c>
      <c r="CB189" s="61">
        <f t="shared" si="157"/>
        <v>0</v>
      </c>
      <c r="CC189" s="61">
        <f t="shared" si="157"/>
        <v>0</v>
      </c>
      <c r="CD189" s="61">
        <f t="shared" si="157"/>
        <v>0</v>
      </c>
      <c r="CE189" s="61">
        <f t="shared" si="157"/>
        <v>0</v>
      </c>
      <c r="CF189" s="61">
        <f t="shared" si="155"/>
        <v>0</v>
      </c>
      <c r="CG189" s="61">
        <f t="shared" si="155"/>
        <v>0</v>
      </c>
      <c r="CH189" s="61">
        <f t="shared" si="155"/>
        <v>0</v>
      </c>
      <c r="CI189" s="61">
        <f t="shared" si="155"/>
        <v>0</v>
      </c>
      <c r="CJ189" s="61">
        <f t="shared" si="161"/>
        <v>0</v>
      </c>
      <c r="CK189" s="61">
        <f t="shared" si="161"/>
        <v>0</v>
      </c>
      <c r="CL189" s="61">
        <f t="shared" si="161"/>
        <v>0</v>
      </c>
      <c r="CM189" s="61">
        <f t="shared" si="161"/>
        <v>0</v>
      </c>
      <c r="CN189" s="61">
        <f t="shared" si="161"/>
        <v>0</v>
      </c>
      <c r="CO189" s="61">
        <f t="shared" si="161"/>
        <v>0</v>
      </c>
      <c r="CP189" s="61">
        <f t="shared" si="161"/>
        <v>0</v>
      </c>
      <c r="CQ189" s="61">
        <f t="shared" si="161"/>
        <v>0</v>
      </c>
      <c r="CR189" s="61">
        <f t="shared" si="161"/>
        <v>0</v>
      </c>
      <c r="CS189" s="61">
        <f t="shared" si="161"/>
        <v>0</v>
      </c>
      <c r="CT189" s="61">
        <f t="shared" si="161"/>
        <v>0</v>
      </c>
      <c r="CU189" s="61">
        <f t="shared" si="133"/>
        <v>0</v>
      </c>
      <c r="CV189" s="61">
        <f t="shared" si="133"/>
        <v>0</v>
      </c>
      <c r="CW189" s="61">
        <f t="shared" si="133"/>
        <v>0</v>
      </c>
      <c r="CX189" s="61">
        <f t="shared" si="133"/>
        <v>0</v>
      </c>
      <c r="CY189" s="61">
        <f t="shared" si="133"/>
        <v>0</v>
      </c>
      <c r="CZ189" s="61">
        <f t="shared" si="133"/>
        <v>0</v>
      </c>
      <c r="DA189" s="61">
        <f t="shared" si="133"/>
        <v>0</v>
      </c>
      <c r="DB189" s="61">
        <f t="shared" si="133"/>
        <v>0</v>
      </c>
      <c r="DC189" s="61">
        <f t="shared" si="133"/>
        <v>0</v>
      </c>
      <c r="DD189" s="61">
        <f t="shared" si="133"/>
        <v>0</v>
      </c>
      <c r="DE189" s="61">
        <f t="shared" si="133"/>
        <v>0</v>
      </c>
      <c r="DF189" s="61">
        <f t="shared" si="133"/>
        <v>0</v>
      </c>
      <c r="DG189" s="61">
        <f t="shared" si="133"/>
        <v>0</v>
      </c>
      <c r="DH189" s="61">
        <f t="shared" si="133"/>
        <v>0</v>
      </c>
      <c r="DI189" s="61">
        <f t="shared" si="133"/>
        <v>0</v>
      </c>
      <c r="DJ189" s="61">
        <f t="shared" si="133"/>
        <v>2.2204460492503101E-16</v>
      </c>
      <c r="DK189" s="61">
        <f t="shared" ref="DK189:DL190" si="171">AX189/$BM189</f>
        <v>7.6923076923076997E-2</v>
      </c>
      <c r="DL189" s="61">
        <f t="shared" si="171"/>
        <v>7.6923076923076997E-2</v>
      </c>
      <c r="DM189" s="61">
        <f t="shared" si="137"/>
        <v>7.6923076923076802E-2</v>
      </c>
      <c r="DN189" s="61">
        <f t="shared" si="137"/>
        <v>7.6923076923076802E-2</v>
      </c>
      <c r="DO189" s="61">
        <f t="shared" si="137"/>
        <v>7.6923076923076997E-2</v>
      </c>
      <c r="DP189" s="61">
        <f t="shared" si="137"/>
        <v>7.6923076923076997E-2</v>
      </c>
      <c r="DQ189" s="61">
        <f t="shared" si="134"/>
        <v>7.6923076923076802E-2</v>
      </c>
      <c r="DR189" s="61">
        <f t="shared" si="134"/>
        <v>7.6923076923076802E-2</v>
      </c>
      <c r="DS189" s="61">
        <f t="shared" si="114"/>
        <v>7.6923076923076802E-2</v>
      </c>
      <c r="DT189" s="61">
        <f t="shared" si="114"/>
        <v>7.6923076923076802E-2</v>
      </c>
      <c r="DU189" s="61">
        <f t="shared" si="114"/>
        <v>7.6923076923076802E-2</v>
      </c>
      <c r="DV189" s="61">
        <f t="shared" si="114"/>
        <v>7.6923076923076802E-2</v>
      </c>
      <c r="DW189" s="61">
        <f t="shared" si="150"/>
        <v>7.6923076923076802E-2</v>
      </c>
      <c r="DX189" s="61">
        <f t="shared" si="150"/>
        <v>0</v>
      </c>
      <c r="DY189" s="61">
        <f t="shared" si="150"/>
        <v>0</v>
      </c>
      <c r="DZ189" s="61">
        <f t="shared" si="146"/>
        <v>1</v>
      </c>
    </row>
    <row r="190" spans="2:130">
      <c r="C190" s="53">
        <v>2060</v>
      </c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>
        <f t="shared" si="148"/>
        <v>0</v>
      </c>
      <c r="AS190" s="64">
        <f t="shared" si="151"/>
        <v>0</v>
      </c>
      <c r="AT190" s="64">
        <f t="shared" si="152"/>
        <v>0</v>
      </c>
      <c r="AU190" s="64">
        <f t="shared" si="153"/>
        <v>0</v>
      </c>
      <c r="AV190" s="64">
        <f t="shared" si="154"/>
        <v>0</v>
      </c>
      <c r="AW190" s="64">
        <f t="shared" si="156"/>
        <v>0</v>
      </c>
      <c r="AX190" s="64">
        <f t="shared" si="158"/>
        <v>1.06581410364015E-14</v>
      </c>
      <c r="AY190" s="64">
        <f t="shared" si="159"/>
        <v>3.6923076923076898</v>
      </c>
      <c r="AZ190" s="64">
        <f t="shared" si="160"/>
        <v>3.6923076923076898</v>
      </c>
      <c r="BA190" s="64">
        <f t="shared" si="162"/>
        <v>3.6923076923076898</v>
      </c>
      <c r="BB190" s="64">
        <f t="shared" si="163"/>
        <v>3.6923076923076898</v>
      </c>
      <c r="BC190" s="64">
        <f t="shared" si="164"/>
        <v>3.6923076923076898</v>
      </c>
      <c r="BD190" s="64">
        <f t="shared" si="165"/>
        <v>3.6923076923076898</v>
      </c>
      <c r="BE190" s="64">
        <f t="shared" si="166"/>
        <v>3.6923076923076898</v>
      </c>
      <c r="BF190" s="64">
        <f t="shared" si="167"/>
        <v>3.6923076923076898</v>
      </c>
      <c r="BG190" s="64">
        <f t="shared" si="168"/>
        <v>3.6923076923076898</v>
      </c>
      <c r="BH190" s="64">
        <f t="shared" si="169"/>
        <v>3.6923076923076898</v>
      </c>
      <c r="BI190" s="64">
        <f t="shared" si="170"/>
        <v>3.6923076923076898</v>
      </c>
      <c r="BJ190" s="64">
        <f>VLOOKUP($C$124,$D$3:$K$63,$A$69,0)*(B132-B131)</f>
        <v>3.6923076923076898</v>
      </c>
      <c r="BK190" s="64">
        <f>VLOOKUP($C$125,$D$3:$K$63,$A$69,0)*(B131-B130)</f>
        <v>3.6923076923076898</v>
      </c>
      <c r="BL190" s="64">
        <f>VLOOKUP($C$126,$D$3:$K$63,$A$69,0)*B130</f>
        <v>0</v>
      </c>
      <c r="BM190" s="54">
        <f t="shared" si="95"/>
        <v>48</v>
      </c>
      <c r="BP190" s="53">
        <v>2060</v>
      </c>
      <c r="BQ190" s="61">
        <f t="shared" si="157"/>
        <v>0</v>
      </c>
      <c r="BR190" s="61">
        <f t="shared" si="157"/>
        <v>0</v>
      </c>
      <c r="BS190" s="61">
        <f t="shared" si="157"/>
        <v>0</v>
      </c>
      <c r="BT190" s="61">
        <f t="shared" si="157"/>
        <v>0</v>
      </c>
      <c r="BU190" s="61">
        <f t="shared" si="157"/>
        <v>0</v>
      </c>
      <c r="BV190" s="61">
        <f t="shared" si="157"/>
        <v>0</v>
      </c>
      <c r="BW190" s="61">
        <f t="shared" si="157"/>
        <v>0</v>
      </c>
      <c r="BX190" s="61">
        <f t="shared" si="157"/>
        <v>0</v>
      </c>
      <c r="BY190" s="61">
        <f t="shared" si="157"/>
        <v>0</v>
      </c>
      <c r="BZ190" s="61">
        <f t="shared" si="157"/>
        <v>0</v>
      </c>
      <c r="CA190" s="61">
        <f t="shared" si="157"/>
        <v>0</v>
      </c>
      <c r="CB190" s="61">
        <f t="shared" si="157"/>
        <v>0</v>
      </c>
      <c r="CC190" s="61">
        <f t="shared" si="157"/>
        <v>0</v>
      </c>
      <c r="CD190" s="61">
        <f t="shared" si="157"/>
        <v>0</v>
      </c>
      <c r="CE190" s="61">
        <f t="shared" si="157"/>
        <v>0</v>
      </c>
      <c r="CF190" s="61">
        <f t="shared" si="155"/>
        <v>0</v>
      </c>
      <c r="CG190" s="61">
        <f t="shared" si="155"/>
        <v>0</v>
      </c>
      <c r="CH190" s="61">
        <f t="shared" si="155"/>
        <v>0</v>
      </c>
      <c r="CI190" s="61">
        <f t="shared" si="155"/>
        <v>0</v>
      </c>
      <c r="CJ190" s="61">
        <f t="shared" si="161"/>
        <v>0</v>
      </c>
      <c r="CK190" s="61">
        <f t="shared" si="161"/>
        <v>0</v>
      </c>
      <c r="CL190" s="61">
        <f t="shared" si="161"/>
        <v>0</v>
      </c>
      <c r="CM190" s="61">
        <f t="shared" si="161"/>
        <v>0</v>
      </c>
      <c r="CN190" s="61">
        <f t="shared" si="161"/>
        <v>0</v>
      </c>
      <c r="CO190" s="61">
        <f t="shared" si="161"/>
        <v>0</v>
      </c>
      <c r="CP190" s="61">
        <f t="shared" si="161"/>
        <v>0</v>
      </c>
      <c r="CQ190" s="61">
        <f t="shared" si="161"/>
        <v>0</v>
      </c>
      <c r="CR190" s="61">
        <f t="shared" si="161"/>
        <v>0</v>
      </c>
      <c r="CS190" s="61">
        <f t="shared" si="161"/>
        <v>0</v>
      </c>
      <c r="CT190" s="61">
        <f t="shared" si="161"/>
        <v>0</v>
      </c>
      <c r="CU190" s="61">
        <f t="shared" si="133"/>
        <v>0</v>
      </c>
      <c r="CV190" s="61">
        <f t="shared" si="133"/>
        <v>0</v>
      </c>
      <c r="CW190" s="61">
        <f t="shared" si="133"/>
        <v>0</v>
      </c>
      <c r="CX190" s="61">
        <f t="shared" si="133"/>
        <v>0</v>
      </c>
      <c r="CY190" s="61">
        <f t="shared" si="133"/>
        <v>0</v>
      </c>
      <c r="CZ190" s="61">
        <f t="shared" si="133"/>
        <v>0</v>
      </c>
      <c r="DA190" s="61">
        <f t="shared" si="133"/>
        <v>0</v>
      </c>
      <c r="DB190" s="61">
        <f t="shared" si="133"/>
        <v>0</v>
      </c>
      <c r="DC190" s="61">
        <f t="shared" si="133"/>
        <v>0</v>
      </c>
      <c r="DD190" s="61">
        <f t="shared" si="133"/>
        <v>0</v>
      </c>
      <c r="DE190" s="61">
        <f t="shared" si="133"/>
        <v>0</v>
      </c>
      <c r="DF190" s="61">
        <f t="shared" si="133"/>
        <v>0</v>
      </c>
      <c r="DG190" s="61">
        <f t="shared" si="133"/>
        <v>0</v>
      </c>
      <c r="DH190" s="61">
        <f t="shared" si="133"/>
        <v>0</v>
      </c>
      <c r="DI190" s="61">
        <f t="shared" si="133"/>
        <v>0</v>
      </c>
      <c r="DJ190" s="61">
        <f t="shared" si="133"/>
        <v>0</v>
      </c>
      <c r="DK190" s="61">
        <f t="shared" si="171"/>
        <v>2.2204460492503101E-16</v>
      </c>
      <c r="DL190" s="61">
        <f t="shared" si="171"/>
        <v>7.6923076923076997E-2</v>
      </c>
      <c r="DM190" s="61">
        <f t="shared" si="137"/>
        <v>7.6923076923076997E-2</v>
      </c>
      <c r="DN190" s="61">
        <f t="shared" si="137"/>
        <v>7.6923076923076802E-2</v>
      </c>
      <c r="DO190" s="61">
        <f t="shared" si="137"/>
        <v>7.6923076923076802E-2</v>
      </c>
      <c r="DP190" s="61">
        <f t="shared" si="137"/>
        <v>7.6923076923076997E-2</v>
      </c>
      <c r="DQ190" s="61">
        <f t="shared" si="134"/>
        <v>7.6923076923076997E-2</v>
      </c>
      <c r="DR190" s="61">
        <f t="shared" si="134"/>
        <v>7.6923076923076802E-2</v>
      </c>
      <c r="DS190" s="61">
        <f t="shared" si="114"/>
        <v>7.6923076923076802E-2</v>
      </c>
      <c r="DT190" s="61">
        <f t="shared" si="114"/>
        <v>7.6923076923076802E-2</v>
      </c>
      <c r="DU190" s="61">
        <f t="shared" si="114"/>
        <v>7.6923076923076802E-2</v>
      </c>
      <c r="DV190" s="61">
        <f t="shared" si="114"/>
        <v>7.6923076923076802E-2</v>
      </c>
      <c r="DW190" s="61">
        <f t="shared" si="150"/>
        <v>7.6923076923076802E-2</v>
      </c>
      <c r="DX190" s="61">
        <f t="shared" si="150"/>
        <v>7.6923076923076802E-2</v>
      </c>
      <c r="DY190" s="61">
        <f t="shared" si="150"/>
        <v>0</v>
      </c>
      <c r="DZ190" s="61">
        <f t="shared" si="146"/>
        <v>1</v>
      </c>
    </row>
    <row r="192" spans="2:130">
      <c r="B192" s="60" t="s">
        <v>38</v>
      </c>
      <c r="C192" s="53" t="s">
        <v>149</v>
      </c>
      <c r="N192" s="53"/>
      <c r="U192" s="54"/>
      <c r="W192" s="53"/>
      <c r="AD192" s="54"/>
      <c r="AF192" s="53"/>
      <c r="AM192" s="54"/>
      <c r="AO192" s="53"/>
      <c r="AV192" s="54"/>
      <c r="BN192" s="212" t="s">
        <v>150</v>
      </c>
      <c r="BO192" s="212"/>
    </row>
    <row r="193" spans="1:130">
      <c r="A193" s="59" t="s">
        <v>19</v>
      </c>
      <c r="B193" s="59" t="s">
        <v>24</v>
      </c>
      <c r="C193" s="59" t="s">
        <v>56</v>
      </c>
      <c r="D193" s="59">
        <v>2000</v>
      </c>
      <c r="E193" s="59">
        <v>2001</v>
      </c>
      <c r="F193" s="59">
        <v>2002</v>
      </c>
      <c r="G193" s="59">
        <v>2003</v>
      </c>
      <c r="H193" s="59">
        <v>2004</v>
      </c>
      <c r="I193" s="59">
        <v>2005</v>
      </c>
      <c r="J193" s="59">
        <v>2006</v>
      </c>
      <c r="K193" s="59">
        <v>2007</v>
      </c>
      <c r="L193" s="59">
        <v>2008</v>
      </c>
      <c r="M193" s="59">
        <v>2009</v>
      </c>
      <c r="N193" s="59">
        <v>2010</v>
      </c>
      <c r="O193" s="59">
        <v>2011</v>
      </c>
      <c r="P193" s="59">
        <v>2012</v>
      </c>
      <c r="Q193" s="59">
        <v>2013</v>
      </c>
      <c r="R193" s="59">
        <v>2014</v>
      </c>
      <c r="S193" s="59">
        <v>2015</v>
      </c>
      <c r="T193" s="59">
        <v>2016</v>
      </c>
      <c r="U193" s="59">
        <v>2017</v>
      </c>
      <c r="V193" s="59">
        <v>2018</v>
      </c>
      <c r="W193" s="59">
        <v>2019</v>
      </c>
      <c r="X193" s="59">
        <v>2020</v>
      </c>
      <c r="Y193" s="59">
        <v>2021</v>
      </c>
      <c r="Z193" s="59">
        <v>2022</v>
      </c>
      <c r="AA193" s="59">
        <v>2023</v>
      </c>
      <c r="AB193" s="59">
        <v>2024</v>
      </c>
      <c r="AC193" s="59">
        <v>2025</v>
      </c>
      <c r="AD193" s="59">
        <v>2026</v>
      </c>
      <c r="AE193" s="59">
        <v>2027</v>
      </c>
      <c r="AF193" s="59">
        <v>2028</v>
      </c>
      <c r="AG193" s="59">
        <v>2029</v>
      </c>
      <c r="AH193" s="59">
        <v>2030</v>
      </c>
      <c r="AI193" s="59">
        <v>2031</v>
      </c>
      <c r="AJ193" s="59">
        <v>2032</v>
      </c>
      <c r="AK193" s="59">
        <v>2033</v>
      </c>
      <c r="AL193" s="59">
        <v>2034</v>
      </c>
      <c r="AM193" s="59">
        <v>2035</v>
      </c>
      <c r="AN193" s="59">
        <v>2036</v>
      </c>
      <c r="AO193" s="59">
        <v>2037</v>
      </c>
      <c r="AP193" s="59">
        <v>2038</v>
      </c>
      <c r="AQ193" s="59">
        <v>2039</v>
      </c>
      <c r="AR193" s="59">
        <v>2040</v>
      </c>
      <c r="AS193" s="59">
        <v>2041</v>
      </c>
      <c r="AT193" s="59">
        <v>2042</v>
      </c>
      <c r="AU193" s="59">
        <v>2043</v>
      </c>
      <c r="AV193" s="59">
        <v>2044</v>
      </c>
      <c r="AW193" s="59">
        <v>2045</v>
      </c>
      <c r="AX193" s="59">
        <v>2046</v>
      </c>
      <c r="AY193" s="59">
        <v>2047</v>
      </c>
      <c r="AZ193" s="59">
        <v>2048</v>
      </c>
      <c r="BA193" s="59">
        <v>2049</v>
      </c>
      <c r="BB193" s="59">
        <v>2050</v>
      </c>
      <c r="BC193" s="59">
        <v>2051</v>
      </c>
      <c r="BD193" s="59">
        <v>2052</v>
      </c>
      <c r="BE193" s="59">
        <v>2053</v>
      </c>
      <c r="BF193" s="59">
        <v>2054</v>
      </c>
      <c r="BG193" s="59">
        <v>2055</v>
      </c>
      <c r="BH193" s="59">
        <v>2056</v>
      </c>
      <c r="BI193" s="59">
        <v>2057</v>
      </c>
      <c r="BJ193" s="59">
        <v>2058</v>
      </c>
      <c r="BK193" s="59">
        <v>2059</v>
      </c>
      <c r="BL193" s="59">
        <v>2060</v>
      </c>
      <c r="BM193" s="59" t="s">
        <v>151</v>
      </c>
      <c r="BN193" s="59"/>
      <c r="BO193" s="59"/>
      <c r="BP193" s="59" t="s">
        <v>56</v>
      </c>
      <c r="BQ193" s="59">
        <v>2000</v>
      </c>
      <c r="BR193" s="59">
        <v>2001</v>
      </c>
      <c r="BS193" s="59">
        <v>2002</v>
      </c>
      <c r="BT193" s="59">
        <v>2003</v>
      </c>
      <c r="BU193" s="59">
        <v>2004</v>
      </c>
      <c r="BV193" s="59">
        <v>2005</v>
      </c>
      <c r="BW193" s="59">
        <v>2006</v>
      </c>
      <c r="BX193" s="59">
        <v>2007</v>
      </c>
      <c r="BY193" s="59">
        <v>2008</v>
      </c>
      <c r="BZ193" s="59">
        <v>2009</v>
      </c>
      <c r="CA193" s="59">
        <v>2010</v>
      </c>
      <c r="CB193" s="59">
        <v>2011</v>
      </c>
      <c r="CC193" s="59">
        <v>2012</v>
      </c>
      <c r="CD193" s="59">
        <v>2013</v>
      </c>
      <c r="CE193" s="59">
        <v>2014</v>
      </c>
      <c r="CF193" s="59">
        <v>2015</v>
      </c>
      <c r="CG193" s="59">
        <v>2016</v>
      </c>
      <c r="CH193" s="59">
        <v>2017</v>
      </c>
      <c r="CI193" s="59">
        <v>2018</v>
      </c>
      <c r="CJ193" s="59">
        <v>2019</v>
      </c>
      <c r="CK193" s="59">
        <v>2020</v>
      </c>
      <c r="CL193" s="59">
        <v>2021</v>
      </c>
      <c r="CM193" s="59">
        <v>2022</v>
      </c>
      <c r="CN193" s="59">
        <v>2023</v>
      </c>
      <c r="CO193" s="59">
        <v>2024</v>
      </c>
      <c r="CP193" s="59">
        <v>2025</v>
      </c>
      <c r="CQ193" s="59">
        <v>2026</v>
      </c>
      <c r="CR193" s="59">
        <v>2027</v>
      </c>
      <c r="CS193" s="59">
        <v>2028</v>
      </c>
      <c r="CT193" s="59">
        <v>2029</v>
      </c>
      <c r="CU193" s="59">
        <v>2030</v>
      </c>
      <c r="CV193" s="59">
        <v>2031</v>
      </c>
      <c r="CW193" s="59">
        <v>2032</v>
      </c>
      <c r="CX193" s="59">
        <v>2033</v>
      </c>
      <c r="CY193" s="59">
        <v>2034</v>
      </c>
      <c r="CZ193" s="59">
        <v>2035</v>
      </c>
      <c r="DA193" s="59">
        <v>2036</v>
      </c>
      <c r="DB193" s="59">
        <v>2037</v>
      </c>
      <c r="DC193" s="59">
        <v>2038</v>
      </c>
      <c r="DD193" s="59">
        <v>2039</v>
      </c>
      <c r="DE193" s="59">
        <v>2040</v>
      </c>
      <c r="DF193" s="59">
        <v>2041</v>
      </c>
      <c r="DG193" s="59">
        <v>2042</v>
      </c>
      <c r="DH193" s="59">
        <v>2043</v>
      </c>
      <c r="DI193" s="59">
        <v>2044</v>
      </c>
      <c r="DJ193" s="59">
        <v>2045</v>
      </c>
      <c r="DK193" s="59">
        <v>2046</v>
      </c>
      <c r="DL193" s="59">
        <v>2047</v>
      </c>
      <c r="DM193" s="59">
        <v>2048</v>
      </c>
      <c r="DN193" s="59">
        <v>2049</v>
      </c>
      <c r="DO193" s="59">
        <v>2050</v>
      </c>
      <c r="DP193" s="59">
        <v>2051</v>
      </c>
      <c r="DQ193" s="59">
        <v>2052</v>
      </c>
      <c r="DR193" s="59">
        <v>2053</v>
      </c>
      <c r="DS193" s="59">
        <v>2054</v>
      </c>
      <c r="DT193" s="59">
        <v>2055</v>
      </c>
      <c r="DU193" s="59">
        <v>2056</v>
      </c>
      <c r="DV193" s="59">
        <v>2057</v>
      </c>
      <c r="DW193" s="59">
        <v>2058</v>
      </c>
      <c r="DX193" s="59">
        <v>2059</v>
      </c>
      <c r="DY193" s="59">
        <v>2060</v>
      </c>
      <c r="DZ193" s="59" t="s">
        <v>152</v>
      </c>
    </row>
    <row r="194" spans="1:130">
      <c r="A194" s="53">
        <v>0</v>
      </c>
      <c r="B194" s="63">
        <f>B130</f>
        <v>0</v>
      </c>
      <c r="C194" s="53">
        <v>2000</v>
      </c>
      <c r="D194" s="64">
        <f>VLOOKUP($C$66,$D$3:$K$63,$A$70,0)*B194</f>
        <v>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54">
        <f>SUM(D194:BL194)</f>
        <v>0</v>
      </c>
      <c r="BP194" s="53">
        <v>2000</v>
      </c>
      <c r="BQ194" s="61" t="e">
        <f>D194/$BM194</f>
        <v>#DIV/0!</v>
      </c>
      <c r="BR194" s="61" t="e">
        <f t="shared" ref="BR194:CG209" si="172">E194/$BM194</f>
        <v>#DIV/0!</v>
      </c>
      <c r="BS194" s="61" t="e">
        <f t="shared" si="172"/>
        <v>#DIV/0!</v>
      </c>
      <c r="BT194" s="61" t="e">
        <f t="shared" si="172"/>
        <v>#DIV/0!</v>
      </c>
      <c r="BU194" s="61" t="e">
        <f t="shared" si="172"/>
        <v>#DIV/0!</v>
      </c>
      <c r="BV194" s="61" t="e">
        <f t="shared" si="172"/>
        <v>#DIV/0!</v>
      </c>
      <c r="BW194" s="61" t="e">
        <f t="shared" si="172"/>
        <v>#DIV/0!</v>
      </c>
      <c r="BX194" s="61" t="e">
        <f t="shared" si="172"/>
        <v>#DIV/0!</v>
      </c>
      <c r="BY194" s="61" t="e">
        <f t="shared" si="172"/>
        <v>#DIV/0!</v>
      </c>
      <c r="BZ194" s="61" t="e">
        <f t="shared" si="172"/>
        <v>#DIV/0!</v>
      </c>
      <c r="CA194" s="61" t="e">
        <f t="shared" si="172"/>
        <v>#DIV/0!</v>
      </c>
      <c r="CB194" s="61" t="e">
        <f t="shared" si="172"/>
        <v>#DIV/0!</v>
      </c>
      <c r="CC194" s="61" t="e">
        <f t="shared" si="172"/>
        <v>#DIV/0!</v>
      </c>
      <c r="CD194" s="61" t="e">
        <f t="shared" si="172"/>
        <v>#DIV/0!</v>
      </c>
      <c r="CE194" s="61" t="e">
        <f t="shared" si="172"/>
        <v>#DIV/0!</v>
      </c>
      <c r="CF194" s="61" t="e">
        <f t="shared" si="172"/>
        <v>#DIV/0!</v>
      </c>
      <c r="CG194" s="61" t="e">
        <f t="shared" si="172"/>
        <v>#DIV/0!</v>
      </c>
      <c r="CH194" s="61" t="e">
        <f t="shared" ref="CH194:CW219" si="173">U194/$BM194</f>
        <v>#DIV/0!</v>
      </c>
      <c r="CI194" s="61" t="e">
        <f t="shared" si="173"/>
        <v>#DIV/0!</v>
      </c>
      <c r="CJ194" s="61" t="e">
        <f t="shared" si="173"/>
        <v>#DIV/0!</v>
      </c>
      <c r="CK194" s="61" t="e">
        <f t="shared" si="173"/>
        <v>#DIV/0!</v>
      </c>
      <c r="CL194" s="61" t="e">
        <f t="shared" si="173"/>
        <v>#DIV/0!</v>
      </c>
      <c r="CM194" s="61" t="e">
        <f>Z194/$BM194</f>
        <v>#DIV/0!</v>
      </c>
      <c r="CN194" s="61" t="e">
        <f t="shared" ref="CN194:DC209" si="174">AA194/$BM194</f>
        <v>#DIV/0!</v>
      </c>
      <c r="CO194" s="61" t="e">
        <f t="shared" si="174"/>
        <v>#DIV/0!</v>
      </c>
      <c r="CP194" s="61" t="e">
        <f t="shared" si="174"/>
        <v>#DIV/0!</v>
      </c>
      <c r="CQ194" s="61" t="e">
        <f t="shared" si="174"/>
        <v>#DIV/0!</v>
      </c>
      <c r="CR194" s="61" t="e">
        <f t="shared" si="174"/>
        <v>#DIV/0!</v>
      </c>
      <c r="CS194" s="61" t="e">
        <f t="shared" si="174"/>
        <v>#DIV/0!</v>
      </c>
      <c r="CT194" s="61" t="e">
        <f t="shared" si="174"/>
        <v>#DIV/0!</v>
      </c>
      <c r="CU194" s="61" t="e">
        <f t="shared" si="174"/>
        <v>#DIV/0!</v>
      </c>
      <c r="CV194" s="61" t="e">
        <f t="shared" si="174"/>
        <v>#DIV/0!</v>
      </c>
      <c r="CW194" s="61" t="e">
        <f t="shared" si="174"/>
        <v>#DIV/0!</v>
      </c>
      <c r="CX194" s="61" t="e">
        <f t="shared" si="174"/>
        <v>#DIV/0!</v>
      </c>
      <c r="CY194" s="61" t="e">
        <f t="shared" si="174"/>
        <v>#DIV/0!</v>
      </c>
      <c r="CZ194" s="61" t="e">
        <f t="shared" si="174"/>
        <v>#DIV/0!</v>
      </c>
      <c r="DA194" s="61" t="e">
        <f t="shared" si="174"/>
        <v>#DIV/0!</v>
      </c>
      <c r="DB194" s="61" t="e">
        <f t="shared" si="174"/>
        <v>#DIV/0!</v>
      </c>
      <c r="DC194" s="61" t="e">
        <f t="shared" si="174"/>
        <v>#DIV/0!</v>
      </c>
      <c r="DD194" s="61" t="e">
        <f t="shared" ref="DD194:DS209" si="175">AQ194/$BM194</f>
        <v>#DIV/0!</v>
      </c>
      <c r="DE194" s="61" t="e">
        <f t="shared" si="175"/>
        <v>#DIV/0!</v>
      </c>
      <c r="DF194" s="61" t="e">
        <f t="shared" si="175"/>
        <v>#DIV/0!</v>
      </c>
      <c r="DG194" s="61" t="e">
        <f t="shared" si="175"/>
        <v>#DIV/0!</v>
      </c>
      <c r="DH194" s="61" t="e">
        <f t="shared" si="175"/>
        <v>#DIV/0!</v>
      </c>
      <c r="DI194" s="61" t="e">
        <f t="shared" si="175"/>
        <v>#DIV/0!</v>
      </c>
      <c r="DJ194" s="61" t="e">
        <f t="shared" si="175"/>
        <v>#DIV/0!</v>
      </c>
      <c r="DK194" s="61" t="e">
        <f t="shared" si="175"/>
        <v>#DIV/0!</v>
      </c>
      <c r="DL194" s="61" t="e">
        <f t="shared" si="175"/>
        <v>#DIV/0!</v>
      </c>
      <c r="DM194" s="61" t="e">
        <f t="shared" si="175"/>
        <v>#DIV/0!</v>
      </c>
      <c r="DN194" s="61" t="e">
        <f t="shared" si="175"/>
        <v>#DIV/0!</v>
      </c>
      <c r="DO194" s="61" t="e">
        <f t="shared" si="175"/>
        <v>#DIV/0!</v>
      </c>
      <c r="DP194" s="61" t="e">
        <f t="shared" si="175"/>
        <v>#DIV/0!</v>
      </c>
      <c r="DQ194" s="61" t="e">
        <f t="shared" si="175"/>
        <v>#DIV/0!</v>
      </c>
      <c r="DR194" s="61" t="e">
        <f t="shared" si="175"/>
        <v>#DIV/0!</v>
      </c>
      <c r="DS194" s="61" t="e">
        <f t="shared" si="175"/>
        <v>#DIV/0!</v>
      </c>
      <c r="DT194" s="61" t="e">
        <f t="shared" ref="DT194:DY236" si="176">BG194/$BM194</f>
        <v>#DIV/0!</v>
      </c>
      <c r="DU194" s="61" t="e">
        <f t="shared" si="176"/>
        <v>#DIV/0!</v>
      </c>
      <c r="DV194" s="61" t="e">
        <f t="shared" si="176"/>
        <v>#DIV/0!</v>
      </c>
      <c r="DW194" s="61" t="e">
        <f t="shared" si="176"/>
        <v>#DIV/0!</v>
      </c>
      <c r="DX194" s="61" t="e">
        <f t="shared" si="176"/>
        <v>#DIV/0!</v>
      </c>
      <c r="DY194" s="61" t="e">
        <f t="shared" si="176"/>
        <v>#DIV/0!</v>
      </c>
      <c r="DZ194" s="61" t="e">
        <f>SUM(BQ194:DY194)</f>
        <v>#DIV/0!</v>
      </c>
    </row>
    <row r="195" spans="1:130">
      <c r="A195" s="53">
        <v>1</v>
      </c>
      <c r="B195" s="63">
        <f t="shared" ref="B195:B214" si="177">B131</f>
        <v>7.69230769230769E-2</v>
      </c>
      <c r="C195" s="53">
        <v>2001</v>
      </c>
      <c r="D195" s="64">
        <f>VLOOKUP($C$66,$D$3:$K$63,$A$70,0)*(B195-B194)</f>
        <v>842.08178668130404</v>
      </c>
      <c r="E195" s="64">
        <f>VLOOKUP($C$67,$D$3:$K$63,$A$70,0)*B194</f>
        <v>0</v>
      </c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54">
        <f t="shared" ref="BM195:BM254" si="178">SUM(D195:BL195)</f>
        <v>842.08178668130404</v>
      </c>
      <c r="BP195" s="53">
        <v>2001</v>
      </c>
      <c r="BQ195" s="61">
        <f t="shared" ref="BQ195:CF224" si="179">D195/$BM195</f>
        <v>1</v>
      </c>
      <c r="BR195" s="61">
        <f t="shared" si="172"/>
        <v>0</v>
      </c>
      <c r="BS195" s="61">
        <f t="shared" si="172"/>
        <v>0</v>
      </c>
      <c r="BT195" s="61">
        <f t="shared" si="172"/>
        <v>0</v>
      </c>
      <c r="BU195" s="61">
        <f t="shared" si="172"/>
        <v>0</v>
      </c>
      <c r="BV195" s="61">
        <f t="shared" si="172"/>
        <v>0</v>
      </c>
      <c r="BW195" s="61">
        <f t="shared" si="172"/>
        <v>0</v>
      </c>
      <c r="BX195" s="61">
        <f t="shared" si="172"/>
        <v>0</v>
      </c>
      <c r="BY195" s="61">
        <f t="shared" si="172"/>
        <v>0</v>
      </c>
      <c r="BZ195" s="61">
        <f t="shared" si="172"/>
        <v>0</v>
      </c>
      <c r="CA195" s="61">
        <f t="shared" si="172"/>
        <v>0</v>
      </c>
      <c r="CB195" s="61">
        <f t="shared" si="172"/>
        <v>0</v>
      </c>
      <c r="CC195" s="61">
        <f t="shared" si="172"/>
        <v>0</v>
      </c>
      <c r="CD195" s="61">
        <f t="shared" si="172"/>
        <v>0</v>
      </c>
      <c r="CE195" s="61">
        <f t="shared" si="172"/>
        <v>0</v>
      </c>
      <c r="CF195" s="61">
        <f t="shared" si="172"/>
        <v>0</v>
      </c>
      <c r="CG195" s="61">
        <f t="shared" si="172"/>
        <v>0</v>
      </c>
      <c r="CH195" s="61">
        <f t="shared" si="173"/>
        <v>0</v>
      </c>
      <c r="CI195" s="61">
        <f t="shared" si="173"/>
        <v>0</v>
      </c>
      <c r="CJ195" s="61">
        <f t="shared" si="173"/>
        <v>0</v>
      </c>
      <c r="CK195" s="61">
        <f t="shared" si="173"/>
        <v>0</v>
      </c>
      <c r="CL195" s="61">
        <f t="shared" si="173"/>
        <v>0</v>
      </c>
      <c r="CM195" s="61">
        <f t="shared" si="173"/>
        <v>0</v>
      </c>
      <c r="CN195" s="61">
        <f t="shared" si="174"/>
        <v>0</v>
      </c>
      <c r="CO195" s="61">
        <f t="shared" si="174"/>
        <v>0</v>
      </c>
      <c r="CP195" s="61">
        <f t="shared" si="174"/>
        <v>0</v>
      </c>
      <c r="CQ195" s="61">
        <f t="shared" si="174"/>
        <v>0</v>
      </c>
      <c r="CR195" s="61">
        <f t="shared" si="174"/>
        <v>0</v>
      </c>
      <c r="CS195" s="61">
        <f t="shared" si="174"/>
        <v>0</v>
      </c>
      <c r="CT195" s="61">
        <f t="shared" si="174"/>
        <v>0</v>
      </c>
      <c r="CU195" s="61">
        <f t="shared" si="174"/>
        <v>0</v>
      </c>
      <c r="CV195" s="61">
        <f t="shared" si="174"/>
        <v>0</v>
      </c>
      <c r="CW195" s="61">
        <f t="shared" si="174"/>
        <v>0</v>
      </c>
      <c r="CX195" s="61">
        <f t="shared" si="174"/>
        <v>0</v>
      </c>
      <c r="CY195" s="61">
        <f t="shared" si="174"/>
        <v>0</v>
      </c>
      <c r="CZ195" s="61">
        <f t="shared" si="174"/>
        <v>0</v>
      </c>
      <c r="DA195" s="61">
        <f t="shared" si="174"/>
        <v>0</v>
      </c>
      <c r="DB195" s="61">
        <f t="shared" si="174"/>
        <v>0</v>
      </c>
      <c r="DC195" s="61">
        <f t="shared" si="174"/>
        <v>0</v>
      </c>
      <c r="DD195" s="61">
        <f t="shared" si="175"/>
        <v>0</v>
      </c>
      <c r="DE195" s="61">
        <f t="shared" si="175"/>
        <v>0</v>
      </c>
      <c r="DF195" s="61">
        <f t="shared" si="175"/>
        <v>0</v>
      </c>
      <c r="DG195" s="61">
        <f t="shared" si="175"/>
        <v>0</v>
      </c>
      <c r="DH195" s="61">
        <f t="shared" si="175"/>
        <v>0</v>
      </c>
      <c r="DI195" s="61">
        <f t="shared" si="175"/>
        <v>0</v>
      </c>
      <c r="DJ195" s="61">
        <f t="shared" si="175"/>
        <v>0</v>
      </c>
      <c r="DK195" s="61">
        <f t="shared" si="175"/>
        <v>0</v>
      </c>
      <c r="DL195" s="61">
        <f t="shared" si="175"/>
        <v>0</v>
      </c>
      <c r="DM195" s="61">
        <f t="shared" si="175"/>
        <v>0</v>
      </c>
      <c r="DN195" s="61">
        <f t="shared" si="175"/>
        <v>0</v>
      </c>
      <c r="DO195" s="61">
        <f t="shared" si="175"/>
        <v>0</v>
      </c>
      <c r="DP195" s="61">
        <f t="shared" si="175"/>
        <v>0</v>
      </c>
      <c r="DQ195" s="61">
        <f t="shared" si="175"/>
        <v>0</v>
      </c>
      <c r="DR195" s="61">
        <f t="shared" si="175"/>
        <v>0</v>
      </c>
      <c r="DS195" s="61">
        <f t="shared" si="175"/>
        <v>0</v>
      </c>
      <c r="DT195" s="61">
        <f t="shared" si="176"/>
        <v>0</v>
      </c>
      <c r="DU195" s="61">
        <f t="shared" si="176"/>
        <v>0</v>
      </c>
      <c r="DV195" s="61">
        <f t="shared" si="176"/>
        <v>0</v>
      </c>
      <c r="DW195" s="61">
        <f t="shared" si="176"/>
        <v>0</v>
      </c>
      <c r="DX195" s="61">
        <f t="shared" si="176"/>
        <v>0</v>
      </c>
      <c r="DY195" s="61">
        <f t="shared" si="176"/>
        <v>0</v>
      </c>
      <c r="DZ195" s="61">
        <f t="shared" ref="DZ195:DZ233" si="180">SUM(BQ195:DY195)</f>
        <v>1</v>
      </c>
    </row>
    <row r="196" spans="1:130">
      <c r="A196" s="53">
        <v>2</v>
      </c>
      <c r="B196" s="63">
        <f t="shared" si="177"/>
        <v>0.15384615384615399</v>
      </c>
      <c r="C196" s="53">
        <v>2002</v>
      </c>
      <c r="D196" s="64">
        <f t="shared" ref="D196:D214" si="181">VLOOKUP($C$66,$D$3:$K$63,$A$70,0)*(B196-B195)</f>
        <v>842.08178668130404</v>
      </c>
      <c r="E196" s="64">
        <f>VLOOKUP($C$67,$D$3:$K$63,$A$70,0)*(B195-B194)</f>
        <v>220.885471746696</v>
      </c>
      <c r="F196" s="64">
        <f>VLOOKUP($C$68,$D$3:$K$63,$A$70,0)*B194</f>
        <v>0</v>
      </c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54">
        <f t="shared" si="178"/>
        <v>1062.9672584279999</v>
      </c>
      <c r="BP196" s="53">
        <v>2002</v>
      </c>
      <c r="BQ196" s="61">
        <f t="shared" si="179"/>
        <v>0.79219917641361903</v>
      </c>
      <c r="BR196" s="61">
        <f t="shared" si="172"/>
        <v>0.20780082358638099</v>
      </c>
      <c r="BS196" s="61">
        <f t="shared" si="172"/>
        <v>0</v>
      </c>
      <c r="BT196" s="61">
        <f t="shared" si="172"/>
        <v>0</v>
      </c>
      <c r="BU196" s="61">
        <f t="shared" si="172"/>
        <v>0</v>
      </c>
      <c r="BV196" s="61">
        <f t="shared" si="172"/>
        <v>0</v>
      </c>
      <c r="BW196" s="61">
        <f t="shared" si="172"/>
        <v>0</v>
      </c>
      <c r="BX196" s="61">
        <f t="shared" si="172"/>
        <v>0</v>
      </c>
      <c r="BY196" s="61">
        <f t="shared" si="172"/>
        <v>0</v>
      </c>
      <c r="BZ196" s="61">
        <f t="shared" si="172"/>
        <v>0</v>
      </c>
      <c r="CA196" s="61">
        <f t="shared" si="172"/>
        <v>0</v>
      </c>
      <c r="CB196" s="61">
        <f t="shared" si="172"/>
        <v>0</v>
      </c>
      <c r="CC196" s="61">
        <f t="shared" si="172"/>
        <v>0</v>
      </c>
      <c r="CD196" s="61">
        <f t="shared" si="172"/>
        <v>0</v>
      </c>
      <c r="CE196" s="61">
        <f t="shared" si="172"/>
        <v>0</v>
      </c>
      <c r="CF196" s="61">
        <f t="shared" si="172"/>
        <v>0</v>
      </c>
      <c r="CG196" s="61">
        <f t="shared" si="172"/>
        <v>0</v>
      </c>
      <c r="CH196" s="61">
        <f t="shared" si="173"/>
        <v>0</v>
      </c>
      <c r="CI196" s="61">
        <f t="shared" si="173"/>
        <v>0</v>
      </c>
      <c r="CJ196" s="61">
        <f t="shared" si="173"/>
        <v>0</v>
      </c>
      <c r="CK196" s="61">
        <f t="shared" si="173"/>
        <v>0</v>
      </c>
      <c r="CL196" s="61">
        <f t="shared" si="173"/>
        <v>0</v>
      </c>
      <c r="CM196" s="61">
        <f t="shared" si="173"/>
        <v>0</v>
      </c>
      <c r="CN196" s="61">
        <f t="shared" si="174"/>
        <v>0</v>
      </c>
      <c r="CO196" s="61">
        <f t="shared" si="174"/>
        <v>0</v>
      </c>
      <c r="CP196" s="61">
        <f t="shared" si="174"/>
        <v>0</v>
      </c>
      <c r="CQ196" s="61">
        <f t="shared" si="174"/>
        <v>0</v>
      </c>
      <c r="CR196" s="61">
        <f t="shared" si="174"/>
        <v>0</v>
      </c>
      <c r="CS196" s="61">
        <f t="shared" si="174"/>
        <v>0</v>
      </c>
      <c r="CT196" s="61">
        <f t="shared" si="174"/>
        <v>0</v>
      </c>
      <c r="CU196" s="61">
        <f t="shared" si="174"/>
        <v>0</v>
      </c>
      <c r="CV196" s="61">
        <f t="shared" si="174"/>
        <v>0</v>
      </c>
      <c r="CW196" s="61">
        <f t="shared" si="174"/>
        <v>0</v>
      </c>
      <c r="CX196" s="61">
        <f t="shared" si="174"/>
        <v>0</v>
      </c>
      <c r="CY196" s="61">
        <f t="shared" si="174"/>
        <v>0</v>
      </c>
      <c r="CZ196" s="61">
        <f t="shared" si="174"/>
        <v>0</v>
      </c>
      <c r="DA196" s="61">
        <f t="shared" si="174"/>
        <v>0</v>
      </c>
      <c r="DB196" s="61">
        <f t="shared" si="174"/>
        <v>0</v>
      </c>
      <c r="DC196" s="61">
        <f t="shared" si="174"/>
        <v>0</v>
      </c>
      <c r="DD196" s="61">
        <f t="shared" si="175"/>
        <v>0</v>
      </c>
      <c r="DE196" s="61">
        <f t="shared" si="175"/>
        <v>0</v>
      </c>
      <c r="DF196" s="61">
        <f t="shared" si="175"/>
        <v>0</v>
      </c>
      <c r="DG196" s="61">
        <f t="shared" si="175"/>
        <v>0</v>
      </c>
      <c r="DH196" s="61">
        <f t="shared" si="175"/>
        <v>0</v>
      </c>
      <c r="DI196" s="61">
        <f t="shared" si="175"/>
        <v>0</v>
      </c>
      <c r="DJ196" s="61">
        <f t="shared" si="175"/>
        <v>0</v>
      </c>
      <c r="DK196" s="61">
        <f t="shared" si="175"/>
        <v>0</v>
      </c>
      <c r="DL196" s="61">
        <f t="shared" si="175"/>
        <v>0</v>
      </c>
      <c r="DM196" s="61">
        <f t="shared" si="175"/>
        <v>0</v>
      </c>
      <c r="DN196" s="61">
        <f t="shared" si="175"/>
        <v>0</v>
      </c>
      <c r="DO196" s="61">
        <f t="shared" si="175"/>
        <v>0</v>
      </c>
      <c r="DP196" s="61">
        <f t="shared" si="175"/>
        <v>0</v>
      </c>
      <c r="DQ196" s="61">
        <f t="shared" si="175"/>
        <v>0</v>
      </c>
      <c r="DR196" s="61">
        <f t="shared" si="175"/>
        <v>0</v>
      </c>
      <c r="DS196" s="61">
        <f t="shared" si="175"/>
        <v>0</v>
      </c>
      <c r="DT196" s="61">
        <f t="shared" si="176"/>
        <v>0</v>
      </c>
      <c r="DU196" s="61">
        <f t="shared" si="176"/>
        <v>0</v>
      </c>
      <c r="DV196" s="61">
        <f t="shared" si="176"/>
        <v>0</v>
      </c>
      <c r="DW196" s="61">
        <f t="shared" si="176"/>
        <v>0</v>
      </c>
      <c r="DX196" s="61">
        <f t="shared" si="176"/>
        <v>0</v>
      </c>
      <c r="DY196" s="61">
        <f t="shared" si="176"/>
        <v>0</v>
      </c>
      <c r="DZ196" s="61">
        <f t="shared" si="180"/>
        <v>1</v>
      </c>
    </row>
    <row r="197" spans="1:130">
      <c r="A197" s="53">
        <v>3</v>
      </c>
      <c r="B197" s="63">
        <f t="shared" si="177"/>
        <v>0.230769230769231</v>
      </c>
      <c r="C197" s="53">
        <v>2003</v>
      </c>
      <c r="D197" s="64">
        <f t="shared" si="181"/>
        <v>842.08178668130404</v>
      </c>
      <c r="E197" s="64">
        <f t="shared" ref="E197:E215" si="182">VLOOKUP($C$67,$D$3:$K$63,$A$70,0)*(B196-B195)</f>
        <v>220.885471746696</v>
      </c>
      <c r="F197" s="64">
        <f>VLOOKUP($C$68,$D$3:$K$63,$A$70,0)*(B195-B194)</f>
        <v>110.354002045576</v>
      </c>
      <c r="G197" s="64">
        <f>VLOOKUP($C$69,$D$3:$K$63,$A$70,0)*B194</f>
        <v>0</v>
      </c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54">
        <f t="shared" si="178"/>
        <v>1173.32126047358</v>
      </c>
      <c r="BP197" s="53">
        <v>2003</v>
      </c>
      <c r="BQ197" s="61">
        <f t="shared" si="179"/>
        <v>0.71769072550634905</v>
      </c>
      <c r="BR197" s="61">
        <f t="shared" si="172"/>
        <v>0.188256600462129</v>
      </c>
      <c r="BS197" s="61">
        <f t="shared" si="172"/>
        <v>9.4052674031522093E-2</v>
      </c>
      <c r="BT197" s="61">
        <f t="shared" si="172"/>
        <v>0</v>
      </c>
      <c r="BU197" s="61">
        <f t="shared" si="172"/>
        <v>0</v>
      </c>
      <c r="BV197" s="61">
        <f t="shared" si="172"/>
        <v>0</v>
      </c>
      <c r="BW197" s="61">
        <f t="shared" si="172"/>
        <v>0</v>
      </c>
      <c r="BX197" s="61">
        <f t="shared" si="172"/>
        <v>0</v>
      </c>
      <c r="BY197" s="61">
        <f t="shared" si="172"/>
        <v>0</v>
      </c>
      <c r="BZ197" s="61">
        <f t="shared" si="172"/>
        <v>0</v>
      </c>
      <c r="CA197" s="61">
        <f t="shared" si="172"/>
        <v>0</v>
      </c>
      <c r="CB197" s="61">
        <f t="shared" si="172"/>
        <v>0</v>
      </c>
      <c r="CC197" s="61">
        <f t="shared" si="172"/>
        <v>0</v>
      </c>
      <c r="CD197" s="61">
        <f t="shared" si="172"/>
        <v>0</v>
      </c>
      <c r="CE197" s="61">
        <f t="shared" si="172"/>
        <v>0</v>
      </c>
      <c r="CF197" s="61">
        <f t="shared" si="172"/>
        <v>0</v>
      </c>
      <c r="CG197" s="61">
        <f t="shared" si="172"/>
        <v>0</v>
      </c>
      <c r="CH197" s="61">
        <f t="shared" si="173"/>
        <v>0</v>
      </c>
      <c r="CI197" s="61">
        <f t="shared" si="173"/>
        <v>0</v>
      </c>
      <c r="CJ197" s="61">
        <f t="shared" si="173"/>
        <v>0</v>
      </c>
      <c r="CK197" s="61">
        <f t="shared" si="173"/>
        <v>0</v>
      </c>
      <c r="CL197" s="61">
        <f t="shared" si="173"/>
        <v>0</v>
      </c>
      <c r="CM197" s="61">
        <f t="shared" si="173"/>
        <v>0</v>
      </c>
      <c r="CN197" s="61">
        <f t="shared" si="174"/>
        <v>0</v>
      </c>
      <c r="CO197" s="61">
        <f t="shared" si="174"/>
        <v>0</v>
      </c>
      <c r="CP197" s="61">
        <f t="shared" si="174"/>
        <v>0</v>
      </c>
      <c r="CQ197" s="61">
        <f t="shared" si="174"/>
        <v>0</v>
      </c>
      <c r="CR197" s="61">
        <f t="shared" si="174"/>
        <v>0</v>
      </c>
      <c r="CS197" s="61">
        <f t="shared" si="174"/>
        <v>0</v>
      </c>
      <c r="CT197" s="61">
        <f t="shared" si="174"/>
        <v>0</v>
      </c>
      <c r="CU197" s="61">
        <f t="shared" si="174"/>
        <v>0</v>
      </c>
      <c r="CV197" s="61">
        <f t="shared" si="174"/>
        <v>0</v>
      </c>
      <c r="CW197" s="61">
        <f t="shared" si="174"/>
        <v>0</v>
      </c>
      <c r="CX197" s="61">
        <f t="shared" si="174"/>
        <v>0</v>
      </c>
      <c r="CY197" s="61">
        <f t="shared" si="174"/>
        <v>0</v>
      </c>
      <c r="CZ197" s="61">
        <f t="shared" si="174"/>
        <v>0</v>
      </c>
      <c r="DA197" s="61">
        <f t="shared" si="174"/>
        <v>0</v>
      </c>
      <c r="DB197" s="61">
        <f t="shared" si="174"/>
        <v>0</v>
      </c>
      <c r="DC197" s="61">
        <f t="shared" si="174"/>
        <v>0</v>
      </c>
      <c r="DD197" s="61">
        <f t="shared" si="175"/>
        <v>0</v>
      </c>
      <c r="DE197" s="61">
        <f t="shared" si="175"/>
        <v>0</v>
      </c>
      <c r="DF197" s="61">
        <f t="shared" si="175"/>
        <v>0</v>
      </c>
      <c r="DG197" s="61">
        <f t="shared" si="175"/>
        <v>0</v>
      </c>
      <c r="DH197" s="61">
        <f t="shared" si="175"/>
        <v>0</v>
      </c>
      <c r="DI197" s="61">
        <f t="shared" si="175"/>
        <v>0</v>
      </c>
      <c r="DJ197" s="61">
        <f t="shared" si="175"/>
        <v>0</v>
      </c>
      <c r="DK197" s="61">
        <f t="shared" si="175"/>
        <v>0</v>
      </c>
      <c r="DL197" s="61">
        <f t="shared" si="175"/>
        <v>0</v>
      </c>
      <c r="DM197" s="61">
        <f t="shared" si="175"/>
        <v>0</v>
      </c>
      <c r="DN197" s="61">
        <f t="shared" si="175"/>
        <v>0</v>
      </c>
      <c r="DO197" s="61">
        <f t="shared" si="175"/>
        <v>0</v>
      </c>
      <c r="DP197" s="61">
        <f t="shared" si="175"/>
        <v>0</v>
      </c>
      <c r="DQ197" s="61">
        <f t="shared" si="175"/>
        <v>0</v>
      </c>
      <c r="DR197" s="61">
        <f t="shared" si="175"/>
        <v>0</v>
      </c>
      <c r="DS197" s="61">
        <f t="shared" si="175"/>
        <v>0</v>
      </c>
      <c r="DT197" s="61">
        <f t="shared" si="176"/>
        <v>0</v>
      </c>
      <c r="DU197" s="61">
        <f t="shared" si="176"/>
        <v>0</v>
      </c>
      <c r="DV197" s="61">
        <f t="shared" si="176"/>
        <v>0</v>
      </c>
      <c r="DW197" s="61">
        <f t="shared" si="176"/>
        <v>0</v>
      </c>
      <c r="DX197" s="61">
        <f t="shared" si="176"/>
        <v>0</v>
      </c>
      <c r="DY197" s="61">
        <f t="shared" si="176"/>
        <v>0</v>
      </c>
      <c r="DZ197" s="61">
        <f t="shared" si="180"/>
        <v>1</v>
      </c>
    </row>
    <row r="198" spans="1:130">
      <c r="A198" s="53">
        <v>4</v>
      </c>
      <c r="B198" s="63">
        <f t="shared" si="177"/>
        <v>0.30769230769230699</v>
      </c>
      <c r="C198" s="53">
        <v>2004</v>
      </c>
      <c r="D198" s="64">
        <f t="shared" si="181"/>
        <v>842.08178668130404</v>
      </c>
      <c r="E198" s="64">
        <f t="shared" si="182"/>
        <v>220.885471746696</v>
      </c>
      <c r="F198" s="64">
        <f t="shared" ref="F198:F216" si="183">VLOOKUP($C$68,$D$3:$K$63,$A$70,0)*(B196-B195)</f>
        <v>110.354002045576</v>
      </c>
      <c r="G198" s="64">
        <f>VLOOKUP($C$69,$D$3:$K$63,$A$70,0)*(B195-B194)</f>
        <v>78.991074348397106</v>
      </c>
      <c r="H198" s="64">
        <f>VLOOKUP($C$70,$D$3:$K$63,$A$70,0)*B194</f>
        <v>0</v>
      </c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54">
        <f t="shared" si="178"/>
        <v>1252.3123348219699</v>
      </c>
      <c r="BP198" s="53">
        <v>2004</v>
      </c>
      <c r="BQ198" s="61">
        <f t="shared" si="179"/>
        <v>0.67242153835449803</v>
      </c>
      <c r="BR198" s="61">
        <f t="shared" si="172"/>
        <v>0.176382093831326</v>
      </c>
      <c r="BS198" s="61">
        <f t="shared" si="172"/>
        <v>8.8120190927660005E-2</v>
      </c>
      <c r="BT198" s="61">
        <f t="shared" si="172"/>
        <v>6.30761768865164E-2</v>
      </c>
      <c r="BU198" s="61">
        <f t="shared" si="172"/>
        <v>0</v>
      </c>
      <c r="BV198" s="61">
        <f t="shared" si="172"/>
        <v>0</v>
      </c>
      <c r="BW198" s="61">
        <f t="shared" si="172"/>
        <v>0</v>
      </c>
      <c r="BX198" s="61">
        <f t="shared" si="172"/>
        <v>0</v>
      </c>
      <c r="BY198" s="61">
        <f t="shared" si="172"/>
        <v>0</v>
      </c>
      <c r="BZ198" s="61">
        <f t="shared" si="172"/>
        <v>0</v>
      </c>
      <c r="CA198" s="61">
        <f t="shared" si="172"/>
        <v>0</v>
      </c>
      <c r="CB198" s="61">
        <f t="shared" si="172"/>
        <v>0</v>
      </c>
      <c r="CC198" s="61">
        <f t="shared" si="172"/>
        <v>0</v>
      </c>
      <c r="CD198" s="61">
        <f t="shared" si="172"/>
        <v>0</v>
      </c>
      <c r="CE198" s="61">
        <f t="shared" si="172"/>
        <v>0</v>
      </c>
      <c r="CF198" s="61">
        <f t="shared" si="172"/>
        <v>0</v>
      </c>
      <c r="CG198" s="61">
        <f t="shared" si="172"/>
        <v>0</v>
      </c>
      <c r="CH198" s="61">
        <f t="shared" si="173"/>
        <v>0</v>
      </c>
      <c r="CI198" s="61">
        <f t="shared" si="173"/>
        <v>0</v>
      </c>
      <c r="CJ198" s="61">
        <f t="shared" si="173"/>
        <v>0</v>
      </c>
      <c r="CK198" s="61">
        <f t="shared" si="173"/>
        <v>0</v>
      </c>
      <c r="CL198" s="61">
        <f t="shared" si="173"/>
        <v>0</v>
      </c>
      <c r="CM198" s="61">
        <f t="shared" si="173"/>
        <v>0</v>
      </c>
      <c r="CN198" s="61">
        <f t="shared" si="174"/>
        <v>0</v>
      </c>
      <c r="CO198" s="61">
        <f t="shared" si="174"/>
        <v>0</v>
      </c>
      <c r="CP198" s="61">
        <f t="shared" si="174"/>
        <v>0</v>
      </c>
      <c r="CQ198" s="61">
        <f t="shared" si="174"/>
        <v>0</v>
      </c>
      <c r="CR198" s="61">
        <f t="shared" si="174"/>
        <v>0</v>
      </c>
      <c r="CS198" s="61">
        <f t="shared" si="174"/>
        <v>0</v>
      </c>
      <c r="CT198" s="61">
        <f t="shared" si="174"/>
        <v>0</v>
      </c>
      <c r="CU198" s="61">
        <f t="shared" si="174"/>
        <v>0</v>
      </c>
      <c r="CV198" s="61">
        <f t="shared" si="174"/>
        <v>0</v>
      </c>
      <c r="CW198" s="61">
        <f t="shared" si="174"/>
        <v>0</v>
      </c>
      <c r="CX198" s="61">
        <f t="shared" si="174"/>
        <v>0</v>
      </c>
      <c r="CY198" s="61">
        <f t="shared" si="174"/>
        <v>0</v>
      </c>
      <c r="CZ198" s="61">
        <f t="shared" si="174"/>
        <v>0</v>
      </c>
      <c r="DA198" s="61">
        <f t="shared" si="174"/>
        <v>0</v>
      </c>
      <c r="DB198" s="61">
        <f t="shared" si="174"/>
        <v>0</v>
      </c>
      <c r="DC198" s="61">
        <f t="shared" si="174"/>
        <v>0</v>
      </c>
      <c r="DD198" s="61">
        <f t="shared" si="175"/>
        <v>0</v>
      </c>
      <c r="DE198" s="61">
        <f t="shared" si="175"/>
        <v>0</v>
      </c>
      <c r="DF198" s="61">
        <f t="shared" si="175"/>
        <v>0</v>
      </c>
      <c r="DG198" s="61">
        <f t="shared" si="175"/>
        <v>0</v>
      </c>
      <c r="DH198" s="61">
        <f t="shared" si="175"/>
        <v>0</v>
      </c>
      <c r="DI198" s="61">
        <f t="shared" si="175"/>
        <v>0</v>
      </c>
      <c r="DJ198" s="61">
        <f t="shared" si="175"/>
        <v>0</v>
      </c>
      <c r="DK198" s="61">
        <f t="shared" si="175"/>
        <v>0</v>
      </c>
      <c r="DL198" s="61">
        <f t="shared" si="175"/>
        <v>0</v>
      </c>
      <c r="DM198" s="61">
        <f t="shared" si="175"/>
        <v>0</v>
      </c>
      <c r="DN198" s="61">
        <f t="shared" si="175"/>
        <v>0</v>
      </c>
      <c r="DO198" s="61">
        <f t="shared" si="175"/>
        <v>0</v>
      </c>
      <c r="DP198" s="61">
        <f t="shared" si="175"/>
        <v>0</v>
      </c>
      <c r="DQ198" s="61">
        <f t="shared" si="175"/>
        <v>0</v>
      </c>
      <c r="DR198" s="61">
        <f t="shared" si="175"/>
        <v>0</v>
      </c>
      <c r="DS198" s="61">
        <f t="shared" si="175"/>
        <v>0</v>
      </c>
      <c r="DT198" s="61">
        <f t="shared" si="176"/>
        <v>0</v>
      </c>
      <c r="DU198" s="61">
        <f t="shared" si="176"/>
        <v>0</v>
      </c>
      <c r="DV198" s="61">
        <f t="shared" si="176"/>
        <v>0</v>
      </c>
      <c r="DW198" s="61">
        <f t="shared" si="176"/>
        <v>0</v>
      </c>
      <c r="DX198" s="61">
        <f t="shared" si="176"/>
        <v>0</v>
      </c>
      <c r="DY198" s="61">
        <f t="shared" si="176"/>
        <v>0</v>
      </c>
      <c r="DZ198" s="61">
        <f t="shared" si="180"/>
        <v>1</v>
      </c>
    </row>
    <row r="199" spans="1:130">
      <c r="A199" s="53">
        <v>5</v>
      </c>
      <c r="B199" s="63">
        <f t="shared" si="177"/>
        <v>0.38461538461538403</v>
      </c>
      <c r="C199" s="53">
        <v>2005</v>
      </c>
      <c r="D199" s="64">
        <f t="shared" si="181"/>
        <v>842.08178668130404</v>
      </c>
      <c r="E199" s="64">
        <f t="shared" si="182"/>
        <v>220.885471746696</v>
      </c>
      <c r="F199" s="64">
        <f t="shared" si="183"/>
        <v>110.354002045576</v>
      </c>
      <c r="G199" s="64">
        <f t="shared" ref="G199:G217" si="184">VLOOKUP($C$69,$D$3:$K$63,$A$70,0)*(B196-B195)</f>
        <v>78.991074348397106</v>
      </c>
      <c r="H199" s="64">
        <f>VLOOKUP($C$70,$D$3:$K$63,$A$70,0)*(B195-B194)</f>
        <v>58.968629107601998</v>
      </c>
      <c r="I199" s="64">
        <f>VLOOKUP($C$71,$D$3:$K$63,$A$70,0)*B194</f>
        <v>0</v>
      </c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54">
        <f t="shared" si="178"/>
        <v>1311.2809639295699</v>
      </c>
      <c r="BP199" s="53">
        <v>2005</v>
      </c>
      <c r="BQ199" s="61">
        <f t="shared" si="179"/>
        <v>0.64218257554643299</v>
      </c>
      <c r="BR199" s="61">
        <f t="shared" si="172"/>
        <v>0.16845014746859299</v>
      </c>
      <c r="BS199" s="61">
        <f t="shared" si="172"/>
        <v>8.4157404157590293E-2</v>
      </c>
      <c r="BT199" s="61">
        <f t="shared" si="172"/>
        <v>6.0239625618968E-2</v>
      </c>
      <c r="BU199" s="61">
        <f t="shared" si="172"/>
        <v>4.49702472084152E-2</v>
      </c>
      <c r="BV199" s="61">
        <f t="shared" si="172"/>
        <v>0</v>
      </c>
      <c r="BW199" s="61">
        <f t="shared" si="172"/>
        <v>0</v>
      </c>
      <c r="BX199" s="61">
        <f t="shared" si="172"/>
        <v>0</v>
      </c>
      <c r="BY199" s="61">
        <f t="shared" si="172"/>
        <v>0</v>
      </c>
      <c r="BZ199" s="61">
        <f t="shared" si="172"/>
        <v>0</v>
      </c>
      <c r="CA199" s="61">
        <f t="shared" si="172"/>
        <v>0</v>
      </c>
      <c r="CB199" s="61">
        <f t="shared" si="172"/>
        <v>0</v>
      </c>
      <c r="CC199" s="61">
        <f t="shared" si="172"/>
        <v>0</v>
      </c>
      <c r="CD199" s="61">
        <f t="shared" si="172"/>
        <v>0</v>
      </c>
      <c r="CE199" s="61">
        <f t="shared" si="172"/>
        <v>0</v>
      </c>
      <c r="CF199" s="61">
        <f t="shared" si="172"/>
        <v>0</v>
      </c>
      <c r="CG199" s="61">
        <f t="shared" si="172"/>
        <v>0</v>
      </c>
      <c r="CH199" s="61">
        <f t="shared" si="173"/>
        <v>0</v>
      </c>
      <c r="CI199" s="61">
        <f t="shared" si="173"/>
        <v>0</v>
      </c>
      <c r="CJ199" s="61">
        <f t="shared" si="173"/>
        <v>0</v>
      </c>
      <c r="CK199" s="61">
        <f t="shared" si="173"/>
        <v>0</v>
      </c>
      <c r="CL199" s="61">
        <f t="shared" si="173"/>
        <v>0</v>
      </c>
      <c r="CM199" s="61">
        <f t="shared" si="173"/>
        <v>0</v>
      </c>
      <c r="CN199" s="61">
        <f t="shared" si="174"/>
        <v>0</v>
      </c>
      <c r="CO199" s="61">
        <f t="shared" si="174"/>
        <v>0</v>
      </c>
      <c r="CP199" s="61">
        <f t="shared" si="174"/>
        <v>0</v>
      </c>
      <c r="CQ199" s="61">
        <f t="shared" si="174"/>
        <v>0</v>
      </c>
      <c r="CR199" s="61">
        <f t="shared" si="174"/>
        <v>0</v>
      </c>
      <c r="CS199" s="61">
        <f t="shared" si="174"/>
        <v>0</v>
      </c>
      <c r="CT199" s="61">
        <f t="shared" si="174"/>
        <v>0</v>
      </c>
      <c r="CU199" s="61">
        <f t="shared" si="174"/>
        <v>0</v>
      </c>
      <c r="CV199" s="61">
        <f t="shared" si="174"/>
        <v>0</v>
      </c>
      <c r="CW199" s="61">
        <f t="shared" si="174"/>
        <v>0</v>
      </c>
      <c r="CX199" s="61">
        <f t="shared" si="174"/>
        <v>0</v>
      </c>
      <c r="CY199" s="61">
        <f t="shared" si="174"/>
        <v>0</v>
      </c>
      <c r="CZ199" s="61">
        <f t="shared" si="174"/>
        <v>0</v>
      </c>
      <c r="DA199" s="61">
        <f t="shared" si="174"/>
        <v>0</v>
      </c>
      <c r="DB199" s="61">
        <f t="shared" si="174"/>
        <v>0</v>
      </c>
      <c r="DC199" s="61">
        <f t="shared" si="174"/>
        <v>0</v>
      </c>
      <c r="DD199" s="61">
        <f t="shared" si="175"/>
        <v>0</v>
      </c>
      <c r="DE199" s="61">
        <f t="shared" si="175"/>
        <v>0</v>
      </c>
      <c r="DF199" s="61">
        <f t="shared" si="175"/>
        <v>0</v>
      </c>
      <c r="DG199" s="61">
        <f t="shared" si="175"/>
        <v>0</v>
      </c>
      <c r="DH199" s="61">
        <f t="shared" si="175"/>
        <v>0</v>
      </c>
      <c r="DI199" s="61">
        <f t="shared" si="175"/>
        <v>0</v>
      </c>
      <c r="DJ199" s="61">
        <f t="shared" si="175"/>
        <v>0</v>
      </c>
      <c r="DK199" s="61">
        <f t="shared" si="175"/>
        <v>0</v>
      </c>
      <c r="DL199" s="61">
        <f t="shared" si="175"/>
        <v>0</v>
      </c>
      <c r="DM199" s="61">
        <f t="shared" si="175"/>
        <v>0</v>
      </c>
      <c r="DN199" s="61">
        <f t="shared" si="175"/>
        <v>0</v>
      </c>
      <c r="DO199" s="61">
        <f t="shared" si="175"/>
        <v>0</v>
      </c>
      <c r="DP199" s="61">
        <f t="shared" si="175"/>
        <v>0</v>
      </c>
      <c r="DQ199" s="61">
        <f t="shared" si="175"/>
        <v>0</v>
      </c>
      <c r="DR199" s="61">
        <f t="shared" si="175"/>
        <v>0</v>
      </c>
      <c r="DS199" s="61">
        <f t="shared" si="175"/>
        <v>0</v>
      </c>
      <c r="DT199" s="61">
        <f t="shared" si="176"/>
        <v>0</v>
      </c>
      <c r="DU199" s="61">
        <f t="shared" si="176"/>
        <v>0</v>
      </c>
      <c r="DV199" s="61">
        <f t="shared" si="176"/>
        <v>0</v>
      </c>
      <c r="DW199" s="61">
        <f t="shared" si="176"/>
        <v>0</v>
      </c>
      <c r="DX199" s="61">
        <f t="shared" si="176"/>
        <v>0</v>
      </c>
      <c r="DY199" s="61">
        <f t="shared" si="176"/>
        <v>0</v>
      </c>
      <c r="DZ199" s="61">
        <f t="shared" si="180"/>
        <v>1</v>
      </c>
    </row>
    <row r="200" spans="1:130">
      <c r="A200" s="53">
        <v>6</v>
      </c>
      <c r="B200" s="63">
        <f t="shared" si="177"/>
        <v>0.46153846153846101</v>
      </c>
      <c r="C200" s="53">
        <v>2006</v>
      </c>
      <c r="D200" s="64">
        <f t="shared" si="181"/>
        <v>842.08178668130404</v>
      </c>
      <c r="E200" s="64">
        <f t="shared" si="182"/>
        <v>220.885471746696</v>
      </c>
      <c r="F200" s="64">
        <f t="shared" si="183"/>
        <v>110.354002045576</v>
      </c>
      <c r="G200" s="64">
        <f t="shared" si="184"/>
        <v>78.991074348397106</v>
      </c>
      <c r="H200" s="64">
        <f t="shared" ref="H200:H218" si="185">VLOOKUP($C$70,$D$3:$K$63,$A$70,0)*(B196-B195)</f>
        <v>58.968629107601998</v>
      </c>
      <c r="I200" s="64">
        <f>VLOOKUP($C$71,$D$3:$K$63,$A$70,0)*(B195-B194)</f>
        <v>64.876418659891499</v>
      </c>
      <c r="J200" s="64">
        <f>VLOOKUP($C$72,$D$3:$K$63,$A$70,0)*B194</f>
        <v>0</v>
      </c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54">
        <f t="shared" si="178"/>
        <v>1376.15738258947</v>
      </c>
      <c r="BP200" s="53">
        <v>2006</v>
      </c>
      <c r="BQ200" s="61">
        <f t="shared" si="179"/>
        <v>0.61190805451102404</v>
      </c>
      <c r="BR200" s="61">
        <f t="shared" si="172"/>
        <v>0.16050887386954499</v>
      </c>
      <c r="BS200" s="61">
        <f t="shared" si="172"/>
        <v>8.0189957516288393E-2</v>
      </c>
      <c r="BT200" s="61">
        <f t="shared" si="172"/>
        <v>5.7399738829117398E-2</v>
      </c>
      <c r="BU200" s="61">
        <f t="shared" si="172"/>
        <v>4.28502072899851E-2</v>
      </c>
      <c r="BV200" s="61">
        <f t="shared" si="172"/>
        <v>4.71431679840396E-2</v>
      </c>
      <c r="BW200" s="61">
        <f t="shared" si="172"/>
        <v>0</v>
      </c>
      <c r="BX200" s="61">
        <f t="shared" si="172"/>
        <v>0</v>
      </c>
      <c r="BY200" s="61">
        <f t="shared" si="172"/>
        <v>0</v>
      </c>
      <c r="BZ200" s="61">
        <f t="shared" si="172"/>
        <v>0</v>
      </c>
      <c r="CA200" s="61">
        <f t="shared" si="172"/>
        <v>0</v>
      </c>
      <c r="CB200" s="61">
        <f t="shared" si="172"/>
        <v>0</v>
      </c>
      <c r="CC200" s="61">
        <f t="shared" si="172"/>
        <v>0</v>
      </c>
      <c r="CD200" s="61">
        <f t="shared" si="172"/>
        <v>0</v>
      </c>
      <c r="CE200" s="61">
        <f t="shared" si="172"/>
        <v>0</v>
      </c>
      <c r="CF200" s="61">
        <f t="shared" si="172"/>
        <v>0</v>
      </c>
      <c r="CG200" s="61">
        <f t="shared" si="172"/>
        <v>0</v>
      </c>
      <c r="CH200" s="61">
        <f t="shared" si="173"/>
        <v>0</v>
      </c>
      <c r="CI200" s="61">
        <f t="shared" si="173"/>
        <v>0</v>
      </c>
      <c r="CJ200" s="61">
        <f t="shared" si="173"/>
        <v>0</v>
      </c>
      <c r="CK200" s="61">
        <f t="shared" si="173"/>
        <v>0</v>
      </c>
      <c r="CL200" s="61">
        <f t="shared" si="173"/>
        <v>0</v>
      </c>
      <c r="CM200" s="61">
        <f t="shared" si="173"/>
        <v>0</v>
      </c>
      <c r="CN200" s="61">
        <f t="shared" si="174"/>
        <v>0</v>
      </c>
      <c r="CO200" s="61">
        <f t="shared" si="174"/>
        <v>0</v>
      </c>
      <c r="CP200" s="61">
        <f t="shared" si="174"/>
        <v>0</v>
      </c>
      <c r="CQ200" s="61">
        <f t="shared" si="174"/>
        <v>0</v>
      </c>
      <c r="CR200" s="61">
        <f t="shared" si="174"/>
        <v>0</v>
      </c>
      <c r="CS200" s="61">
        <f t="shared" si="174"/>
        <v>0</v>
      </c>
      <c r="CT200" s="61">
        <f t="shared" si="174"/>
        <v>0</v>
      </c>
      <c r="CU200" s="61">
        <f t="shared" si="174"/>
        <v>0</v>
      </c>
      <c r="CV200" s="61">
        <f t="shared" si="174"/>
        <v>0</v>
      </c>
      <c r="CW200" s="61">
        <f t="shared" si="174"/>
        <v>0</v>
      </c>
      <c r="CX200" s="61">
        <f t="shared" si="174"/>
        <v>0</v>
      </c>
      <c r="CY200" s="61">
        <f t="shared" si="174"/>
        <v>0</v>
      </c>
      <c r="CZ200" s="61">
        <f t="shared" si="174"/>
        <v>0</v>
      </c>
      <c r="DA200" s="61">
        <f t="shared" si="174"/>
        <v>0</v>
      </c>
      <c r="DB200" s="61">
        <f t="shared" si="174"/>
        <v>0</v>
      </c>
      <c r="DC200" s="61">
        <f t="shared" si="174"/>
        <v>0</v>
      </c>
      <c r="DD200" s="61">
        <f t="shared" si="175"/>
        <v>0</v>
      </c>
      <c r="DE200" s="61">
        <f t="shared" si="175"/>
        <v>0</v>
      </c>
      <c r="DF200" s="61">
        <f t="shared" si="175"/>
        <v>0</v>
      </c>
      <c r="DG200" s="61">
        <f t="shared" si="175"/>
        <v>0</v>
      </c>
      <c r="DH200" s="61">
        <f t="shared" si="175"/>
        <v>0</v>
      </c>
      <c r="DI200" s="61">
        <f t="shared" si="175"/>
        <v>0</v>
      </c>
      <c r="DJ200" s="61">
        <f t="shared" si="175"/>
        <v>0</v>
      </c>
      <c r="DK200" s="61">
        <f t="shared" si="175"/>
        <v>0</v>
      </c>
      <c r="DL200" s="61">
        <f t="shared" si="175"/>
        <v>0</v>
      </c>
      <c r="DM200" s="61">
        <f t="shared" si="175"/>
        <v>0</v>
      </c>
      <c r="DN200" s="61">
        <f t="shared" si="175"/>
        <v>0</v>
      </c>
      <c r="DO200" s="61">
        <f t="shared" si="175"/>
        <v>0</v>
      </c>
      <c r="DP200" s="61">
        <f t="shared" si="175"/>
        <v>0</v>
      </c>
      <c r="DQ200" s="61">
        <f t="shared" si="175"/>
        <v>0</v>
      </c>
      <c r="DR200" s="61">
        <f t="shared" si="175"/>
        <v>0</v>
      </c>
      <c r="DS200" s="61">
        <f t="shared" si="175"/>
        <v>0</v>
      </c>
      <c r="DT200" s="61">
        <f t="shared" si="176"/>
        <v>0</v>
      </c>
      <c r="DU200" s="61">
        <f t="shared" si="176"/>
        <v>0</v>
      </c>
      <c r="DV200" s="61">
        <f t="shared" si="176"/>
        <v>0</v>
      </c>
      <c r="DW200" s="61">
        <f t="shared" si="176"/>
        <v>0</v>
      </c>
      <c r="DX200" s="61">
        <f t="shared" si="176"/>
        <v>0</v>
      </c>
      <c r="DY200" s="61">
        <f t="shared" si="176"/>
        <v>0</v>
      </c>
      <c r="DZ200" s="61">
        <f t="shared" si="180"/>
        <v>1</v>
      </c>
    </row>
    <row r="201" spans="1:130">
      <c r="A201" s="53">
        <v>7</v>
      </c>
      <c r="B201" s="63">
        <f t="shared" si="177"/>
        <v>0.53846153846153799</v>
      </c>
      <c r="C201" s="53">
        <v>2007</v>
      </c>
      <c r="D201" s="64">
        <f t="shared" si="181"/>
        <v>842.08178668130404</v>
      </c>
      <c r="E201" s="64">
        <f t="shared" si="182"/>
        <v>220.885471746696</v>
      </c>
      <c r="F201" s="64">
        <f t="shared" si="183"/>
        <v>110.354002045576</v>
      </c>
      <c r="G201" s="64">
        <f t="shared" si="184"/>
        <v>78.991074348397106</v>
      </c>
      <c r="H201" s="64">
        <f t="shared" si="185"/>
        <v>58.968629107601998</v>
      </c>
      <c r="I201" s="64">
        <f t="shared" ref="I201:I219" si="186">VLOOKUP($C$71,$D$3:$K$63,$A$70,0)*(B196-B195)</f>
        <v>64.876418659891499</v>
      </c>
      <c r="J201" s="64">
        <f>VLOOKUP($C$72,$D$3:$K$63,$A$70,0)*(B195-B194)</f>
        <v>57.594377994894302</v>
      </c>
      <c r="K201" s="64">
        <f>VLOOKUP($C$73,$D$3:$K$63,$A$70,0)*B194</f>
        <v>0</v>
      </c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54">
        <f t="shared" si="178"/>
        <v>1433.75176058436</v>
      </c>
      <c r="BP201" s="53">
        <v>2007</v>
      </c>
      <c r="BQ201" s="61">
        <f t="shared" si="179"/>
        <v>0.58732746478936704</v>
      </c>
      <c r="BR201" s="61">
        <f t="shared" si="172"/>
        <v>0.15406116862006</v>
      </c>
      <c r="BS201" s="61">
        <f t="shared" si="172"/>
        <v>7.6968695055410694E-2</v>
      </c>
      <c r="BT201" s="61">
        <f t="shared" si="172"/>
        <v>5.50939685097247E-2</v>
      </c>
      <c r="BU201" s="61">
        <f t="shared" si="172"/>
        <v>4.1128897434495798E-2</v>
      </c>
      <c r="BV201" s="61">
        <f t="shared" si="172"/>
        <v>4.5249408191449701E-2</v>
      </c>
      <c r="BW201" s="61">
        <f t="shared" si="172"/>
        <v>4.0170397399491402E-2</v>
      </c>
      <c r="BX201" s="61">
        <f t="shared" si="172"/>
        <v>0</v>
      </c>
      <c r="BY201" s="61">
        <f t="shared" si="172"/>
        <v>0</v>
      </c>
      <c r="BZ201" s="61">
        <f t="shared" si="172"/>
        <v>0</v>
      </c>
      <c r="CA201" s="61">
        <f t="shared" si="172"/>
        <v>0</v>
      </c>
      <c r="CB201" s="61">
        <f t="shared" si="172"/>
        <v>0</v>
      </c>
      <c r="CC201" s="61">
        <f t="shared" si="172"/>
        <v>0</v>
      </c>
      <c r="CD201" s="61">
        <f t="shared" si="172"/>
        <v>0</v>
      </c>
      <c r="CE201" s="61">
        <f t="shared" si="172"/>
        <v>0</v>
      </c>
      <c r="CF201" s="61">
        <f t="shared" si="172"/>
        <v>0</v>
      </c>
      <c r="CG201" s="61">
        <f t="shared" si="172"/>
        <v>0</v>
      </c>
      <c r="CH201" s="61">
        <f t="shared" si="173"/>
        <v>0</v>
      </c>
      <c r="CI201" s="61">
        <f t="shared" si="173"/>
        <v>0</v>
      </c>
      <c r="CJ201" s="61">
        <f t="shared" si="173"/>
        <v>0</v>
      </c>
      <c r="CK201" s="61">
        <f t="shared" si="173"/>
        <v>0</v>
      </c>
      <c r="CL201" s="61">
        <f t="shared" si="173"/>
        <v>0</v>
      </c>
      <c r="CM201" s="61">
        <f t="shared" si="173"/>
        <v>0</v>
      </c>
      <c r="CN201" s="61">
        <f t="shared" si="174"/>
        <v>0</v>
      </c>
      <c r="CO201" s="61">
        <f t="shared" si="174"/>
        <v>0</v>
      </c>
      <c r="CP201" s="61">
        <f t="shared" si="174"/>
        <v>0</v>
      </c>
      <c r="CQ201" s="61">
        <f t="shared" si="174"/>
        <v>0</v>
      </c>
      <c r="CR201" s="61">
        <f t="shared" si="174"/>
        <v>0</v>
      </c>
      <c r="CS201" s="61">
        <f t="shared" si="174"/>
        <v>0</v>
      </c>
      <c r="CT201" s="61">
        <f t="shared" si="174"/>
        <v>0</v>
      </c>
      <c r="CU201" s="61">
        <f t="shared" si="174"/>
        <v>0</v>
      </c>
      <c r="CV201" s="61">
        <f t="shared" si="174"/>
        <v>0</v>
      </c>
      <c r="CW201" s="61">
        <f t="shared" si="174"/>
        <v>0</v>
      </c>
      <c r="CX201" s="61">
        <f t="shared" si="174"/>
        <v>0</v>
      </c>
      <c r="CY201" s="61">
        <f t="shared" si="174"/>
        <v>0</v>
      </c>
      <c r="CZ201" s="61">
        <f t="shared" si="174"/>
        <v>0</v>
      </c>
      <c r="DA201" s="61">
        <f t="shared" si="174"/>
        <v>0</v>
      </c>
      <c r="DB201" s="61">
        <f t="shared" si="174"/>
        <v>0</v>
      </c>
      <c r="DC201" s="61">
        <f t="shared" si="174"/>
        <v>0</v>
      </c>
      <c r="DD201" s="61">
        <f t="shared" si="175"/>
        <v>0</v>
      </c>
      <c r="DE201" s="61">
        <f t="shared" si="175"/>
        <v>0</v>
      </c>
      <c r="DF201" s="61">
        <f t="shared" si="175"/>
        <v>0</v>
      </c>
      <c r="DG201" s="61">
        <f t="shared" si="175"/>
        <v>0</v>
      </c>
      <c r="DH201" s="61">
        <f t="shared" si="175"/>
        <v>0</v>
      </c>
      <c r="DI201" s="61">
        <f t="shared" si="175"/>
        <v>0</v>
      </c>
      <c r="DJ201" s="61">
        <f t="shared" si="175"/>
        <v>0</v>
      </c>
      <c r="DK201" s="61">
        <f t="shared" si="175"/>
        <v>0</v>
      </c>
      <c r="DL201" s="61">
        <f t="shared" si="175"/>
        <v>0</v>
      </c>
      <c r="DM201" s="61">
        <f t="shared" si="175"/>
        <v>0</v>
      </c>
      <c r="DN201" s="61">
        <f t="shared" si="175"/>
        <v>0</v>
      </c>
      <c r="DO201" s="61">
        <f t="shared" si="175"/>
        <v>0</v>
      </c>
      <c r="DP201" s="61">
        <f t="shared" si="175"/>
        <v>0</v>
      </c>
      <c r="DQ201" s="61">
        <f t="shared" si="175"/>
        <v>0</v>
      </c>
      <c r="DR201" s="61">
        <f t="shared" si="175"/>
        <v>0</v>
      </c>
      <c r="DS201" s="61">
        <f t="shared" si="175"/>
        <v>0</v>
      </c>
      <c r="DT201" s="61">
        <f t="shared" si="176"/>
        <v>0</v>
      </c>
      <c r="DU201" s="61">
        <f t="shared" si="176"/>
        <v>0</v>
      </c>
      <c r="DV201" s="61">
        <f t="shared" si="176"/>
        <v>0</v>
      </c>
      <c r="DW201" s="61">
        <f t="shared" si="176"/>
        <v>0</v>
      </c>
      <c r="DX201" s="61">
        <f t="shared" si="176"/>
        <v>0</v>
      </c>
      <c r="DY201" s="61">
        <f t="shared" si="176"/>
        <v>0</v>
      </c>
      <c r="DZ201" s="61">
        <f t="shared" si="180"/>
        <v>1</v>
      </c>
    </row>
    <row r="202" spans="1:130">
      <c r="A202" s="53">
        <v>8</v>
      </c>
      <c r="B202" s="63">
        <f t="shared" si="177"/>
        <v>0.61538461538461497</v>
      </c>
      <c r="C202" s="53">
        <v>2008</v>
      </c>
      <c r="D202" s="64">
        <f t="shared" si="181"/>
        <v>842.08178668130495</v>
      </c>
      <c r="E202" s="64">
        <f t="shared" si="182"/>
        <v>220.885471746696</v>
      </c>
      <c r="F202" s="64">
        <f t="shared" si="183"/>
        <v>110.354002045576</v>
      </c>
      <c r="G202" s="64">
        <f t="shared" si="184"/>
        <v>78.991074348397106</v>
      </c>
      <c r="H202" s="64">
        <f t="shared" si="185"/>
        <v>58.968629107601998</v>
      </c>
      <c r="I202" s="64">
        <f t="shared" si="186"/>
        <v>64.876418659891499</v>
      </c>
      <c r="J202" s="64">
        <f t="shared" ref="J202:J220" si="187">VLOOKUP($C$72,$D$3:$K$63,$A$70,0)*(B196-B195)</f>
        <v>57.594377994894302</v>
      </c>
      <c r="K202" s="64">
        <f>VLOOKUP($C$73,$D$3:$K$63,$A$70,0)*(B195-B194)</f>
        <v>51.679234192548599</v>
      </c>
      <c r="L202" s="64">
        <f>VLOOKUP($C$74,$D$3:$K$63,$A$70,0)*B194</f>
        <v>0</v>
      </c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54">
        <f t="shared" si="178"/>
        <v>1485.43099477691</v>
      </c>
      <c r="BP202" s="53">
        <v>2008</v>
      </c>
      <c r="BQ202" s="61">
        <f t="shared" si="179"/>
        <v>0.56689391135787703</v>
      </c>
      <c r="BR202" s="61">
        <f t="shared" si="172"/>
        <v>0.148701267526648</v>
      </c>
      <c r="BS202" s="61">
        <f t="shared" si="172"/>
        <v>7.4290897681281706E-2</v>
      </c>
      <c r="BT202" s="61">
        <f t="shared" si="172"/>
        <v>5.31772089219536E-2</v>
      </c>
      <c r="BU202" s="61">
        <f t="shared" si="172"/>
        <v>3.9697992915825903E-2</v>
      </c>
      <c r="BV202" s="61">
        <f t="shared" si="172"/>
        <v>4.3675148080261302E-2</v>
      </c>
      <c r="BW202" s="61">
        <f t="shared" si="172"/>
        <v>3.8772839800305998E-2</v>
      </c>
      <c r="BX202" s="61">
        <f t="shared" si="172"/>
        <v>3.4790733715846602E-2</v>
      </c>
      <c r="BY202" s="61">
        <f t="shared" si="172"/>
        <v>0</v>
      </c>
      <c r="BZ202" s="61">
        <f t="shared" si="172"/>
        <v>0</v>
      </c>
      <c r="CA202" s="61">
        <f t="shared" si="172"/>
        <v>0</v>
      </c>
      <c r="CB202" s="61">
        <f t="shared" si="172"/>
        <v>0</v>
      </c>
      <c r="CC202" s="61">
        <f t="shared" si="172"/>
        <v>0</v>
      </c>
      <c r="CD202" s="61">
        <f t="shared" si="172"/>
        <v>0</v>
      </c>
      <c r="CE202" s="61">
        <f t="shared" si="172"/>
        <v>0</v>
      </c>
      <c r="CF202" s="61">
        <f t="shared" si="172"/>
        <v>0</v>
      </c>
      <c r="CG202" s="61">
        <f t="shared" si="172"/>
        <v>0</v>
      </c>
      <c r="CH202" s="61">
        <f t="shared" si="173"/>
        <v>0</v>
      </c>
      <c r="CI202" s="61">
        <f t="shared" si="173"/>
        <v>0</v>
      </c>
      <c r="CJ202" s="61">
        <f t="shared" si="173"/>
        <v>0</v>
      </c>
      <c r="CK202" s="61">
        <f t="shared" si="173"/>
        <v>0</v>
      </c>
      <c r="CL202" s="61">
        <f t="shared" si="173"/>
        <v>0</v>
      </c>
      <c r="CM202" s="61">
        <f t="shared" si="173"/>
        <v>0</v>
      </c>
      <c r="CN202" s="61">
        <f t="shared" si="174"/>
        <v>0</v>
      </c>
      <c r="CO202" s="61">
        <f t="shared" si="174"/>
        <v>0</v>
      </c>
      <c r="CP202" s="61">
        <f t="shared" si="174"/>
        <v>0</v>
      </c>
      <c r="CQ202" s="61">
        <f t="shared" si="174"/>
        <v>0</v>
      </c>
      <c r="CR202" s="61">
        <f t="shared" si="174"/>
        <v>0</v>
      </c>
      <c r="CS202" s="61">
        <f t="shared" si="174"/>
        <v>0</v>
      </c>
      <c r="CT202" s="61">
        <f t="shared" si="174"/>
        <v>0</v>
      </c>
      <c r="CU202" s="61">
        <f t="shared" si="174"/>
        <v>0</v>
      </c>
      <c r="CV202" s="61">
        <f t="shared" si="174"/>
        <v>0</v>
      </c>
      <c r="CW202" s="61">
        <f t="shared" si="174"/>
        <v>0</v>
      </c>
      <c r="CX202" s="61">
        <f t="shared" si="174"/>
        <v>0</v>
      </c>
      <c r="CY202" s="61">
        <f t="shared" si="174"/>
        <v>0</v>
      </c>
      <c r="CZ202" s="61">
        <f t="shared" si="174"/>
        <v>0</v>
      </c>
      <c r="DA202" s="61">
        <f t="shared" si="174"/>
        <v>0</v>
      </c>
      <c r="DB202" s="61">
        <f t="shared" si="174"/>
        <v>0</v>
      </c>
      <c r="DC202" s="61">
        <f t="shared" si="174"/>
        <v>0</v>
      </c>
      <c r="DD202" s="61">
        <f t="shared" si="175"/>
        <v>0</v>
      </c>
      <c r="DE202" s="61">
        <f t="shared" si="175"/>
        <v>0</v>
      </c>
      <c r="DF202" s="61">
        <f t="shared" si="175"/>
        <v>0</v>
      </c>
      <c r="DG202" s="61">
        <f t="shared" si="175"/>
        <v>0</v>
      </c>
      <c r="DH202" s="61">
        <f t="shared" si="175"/>
        <v>0</v>
      </c>
      <c r="DI202" s="61">
        <f t="shared" si="175"/>
        <v>0</v>
      </c>
      <c r="DJ202" s="61">
        <f t="shared" si="175"/>
        <v>0</v>
      </c>
      <c r="DK202" s="61">
        <f t="shared" si="175"/>
        <v>0</v>
      </c>
      <c r="DL202" s="61">
        <f t="shared" si="175"/>
        <v>0</v>
      </c>
      <c r="DM202" s="61">
        <f t="shared" si="175"/>
        <v>0</v>
      </c>
      <c r="DN202" s="61">
        <f t="shared" si="175"/>
        <v>0</v>
      </c>
      <c r="DO202" s="61">
        <f t="shared" si="175"/>
        <v>0</v>
      </c>
      <c r="DP202" s="61">
        <f t="shared" si="175"/>
        <v>0</v>
      </c>
      <c r="DQ202" s="61">
        <f t="shared" si="175"/>
        <v>0</v>
      </c>
      <c r="DR202" s="61">
        <f t="shared" si="175"/>
        <v>0</v>
      </c>
      <c r="DS202" s="61">
        <f t="shared" si="175"/>
        <v>0</v>
      </c>
      <c r="DT202" s="61">
        <f t="shared" si="176"/>
        <v>0</v>
      </c>
      <c r="DU202" s="61">
        <f t="shared" si="176"/>
        <v>0</v>
      </c>
      <c r="DV202" s="61">
        <f t="shared" si="176"/>
        <v>0</v>
      </c>
      <c r="DW202" s="61">
        <f t="shared" si="176"/>
        <v>0</v>
      </c>
      <c r="DX202" s="61">
        <f t="shared" si="176"/>
        <v>0</v>
      </c>
      <c r="DY202" s="61">
        <f t="shared" si="176"/>
        <v>0</v>
      </c>
      <c r="DZ202" s="61">
        <f t="shared" si="180"/>
        <v>1</v>
      </c>
    </row>
    <row r="203" spans="1:130">
      <c r="A203" s="53">
        <v>9</v>
      </c>
      <c r="B203" s="63">
        <f t="shared" si="177"/>
        <v>0.69230769230769196</v>
      </c>
      <c r="C203" s="53">
        <v>2009</v>
      </c>
      <c r="D203" s="64">
        <f t="shared" si="181"/>
        <v>842.08178668130495</v>
      </c>
      <c r="E203" s="64">
        <f t="shared" si="182"/>
        <v>220.885471746696</v>
      </c>
      <c r="F203" s="64">
        <f t="shared" si="183"/>
        <v>110.354002045576</v>
      </c>
      <c r="G203" s="64">
        <f t="shared" si="184"/>
        <v>78.991074348397106</v>
      </c>
      <c r="H203" s="64">
        <f t="shared" si="185"/>
        <v>58.968629107601998</v>
      </c>
      <c r="I203" s="64">
        <f t="shared" si="186"/>
        <v>64.876418659891499</v>
      </c>
      <c r="J203" s="64">
        <f t="shared" si="187"/>
        <v>57.594377994894302</v>
      </c>
      <c r="K203" s="64">
        <f t="shared" ref="K203:K221" si="188">VLOOKUP($C$73,$D$3:$K$63,$A$70,0)*(B196-B195)</f>
        <v>51.679234192548599</v>
      </c>
      <c r="L203" s="64">
        <f>VLOOKUP($C$74,$D$3:$K$63,$A$70,0)*(B195-B194)</f>
        <v>70.511429114343798</v>
      </c>
      <c r="M203" s="64">
        <f>VLOOKUP($C$75,$D$3:$K$63,$A$70,0)*B194</f>
        <v>0</v>
      </c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54">
        <f t="shared" si="178"/>
        <v>1555.94242389125</v>
      </c>
      <c r="BP203" s="53">
        <v>2009</v>
      </c>
      <c r="BQ203" s="61">
        <f t="shared" si="179"/>
        <v>0.54120369349872499</v>
      </c>
      <c r="BR203" s="61">
        <f t="shared" si="172"/>
        <v>0.14196249704040101</v>
      </c>
      <c r="BS203" s="61">
        <f t="shared" si="172"/>
        <v>7.0924219528375396E-2</v>
      </c>
      <c r="BT203" s="61">
        <f t="shared" si="172"/>
        <v>5.0767350472293499E-2</v>
      </c>
      <c r="BU203" s="61">
        <f t="shared" si="172"/>
        <v>3.7898978909597002E-2</v>
      </c>
      <c r="BV203" s="61">
        <f t="shared" si="172"/>
        <v>4.1695899323602299E-2</v>
      </c>
      <c r="BW203" s="61">
        <f t="shared" si="172"/>
        <v>3.7015751425336502E-2</v>
      </c>
      <c r="BX203" s="61">
        <f t="shared" si="172"/>
        <v>3.3214104454651998E-2</v>
      </c>
      <c r="BY203" s="61">
        <f t="shared" si="172"/>
        <v>4.5317505347017797E-2</v>
      </c>
      <c r="BZ203" s="61">
        <f t="shared" si="172"/>
        <v>0</v>
      </c>
      <c r="CA203" s="61">
        <f t="shared" si="172"/>
        <v>0</v>
      </c>
      <c r="CB203" s="61">
        <f t="shared" si="172"/>
        <v>0</v>
      </c>
      <c r="CC203" s="61">
        <f t="shared" si="172"/>
        <v>0</v>
      </c>
      <c r="CD203" s="61">
        <f t="shared" si="172"/>
        <v>0</v>
      </c>
      <c r="CE203" s="61">
        <f t="shared" si="172"/>
        <v>0</v>
      </c>
      <c r="CF203" s="61">
        <f t="shared" si="172"/>
        <v>0</v>
      </c>
      <c r="CG203" s="61">
        <f t="shared" si="172"/>
        <v>0</v>
      </c>
      <c r="CH203" s="61">
        <f t="shared" si="173"/>
        <v>0</v>
      </c>
      <c r="CI203" s="61">
        <f t="shared" si="173"/>
        <v>0</v>
      </c>
      <c r="CJ203" s="61">
        <f t="shared" si="173"/>
        <v>0</v>
      </c>
      <c r="CK203" s="61">
        <f t="shared" si="173"/>
        <v>0</v>
      </c>
      <c r="CL203" s="61">
        <f t="shared" si="173"/>
        <v>0</v>
      </c>
      <c r="CM203" s="61">
        <f t="shared" si="173"/>
        <v>0</v>
      </c>
      <c r="CN203" s="61">
        <f t="shared" si="174"/>
        <v>0</v>
      </c>
      <c r="CO203" s="61">
        <f t="shared" si="174"/>
        <v>0</v>
      </c>
      <c r="CP203" s="61">
        <f t="shared" si="174"/>
        <v>0</v>
      </c>
      <c r="CQ203" s="61">
        <f t="shared" si="174"/>
        <v>0</v>
      </c>
      <c r="CR203" s="61">
        <f t="shared" si="174"/>
        <v>0</v>
      </c>
      <c r="CS203" s="61">
        <f t="shared" si="174"/>
        <v>0</v>
      </c>
      <c r="CT203" s="61">
        <f t="shared" si="174"/>
        <v>0</v>
      </c>
      <c r="CU203" s="61">
        <f t="shared" si="174"/>
        <v>0</v>
      </c>
      <c r="CV203" s="61">
        <f t="shared" si="174"/>
        <v>0</v>
      </c>
      <c r="CW203" s="61">
        <f t="shared" si="174"/>
        <v>0</v>
      </c>
      <c r="CX203" s="61">
        <f t="shared" si="174"/>
        <v>0</v>
      </c>
      <c r="CY203" s="61">
        <f t="shared" si="174"/>
        <v>0</v>
      </c>
      <c r="CZ203" s="61">
        <f t="shared" si="174"/>
        <v>0</v>
      </c>
      <c r="DA203" s="61">
        <f t="shared" si="174"/>
        <v>0</v>
      </c>
      <c r="DB203" s="61">
        <f t="shared" si="174"/>
        <v>0</v>
      </c>
      <c r="DC203" s="61">
        <f t="shared" si="174"/>
        <v>0</v>
      </c>
      <c r="DD203" s="61">
        <f t="shared" si="175"/>
        <v>0</v>
      </c>
      <c r="DE203" s="61">
        <f t="shared" si="175"/>
        <v>0</v>
      </c>
      <c r="DF203" s="61">
        <f t="shared" si="175"/>
        <v>0</v>
      </c>
      <c r="DG203" s="61">
        <f t="shared" si="175"/>
        <v>0</v>
      </c>
      <c r="DH203" s="61">
        <f t="shared" si="175"/>
        <v>0</v>
      </c>
      <c r="DI203" s="61">
        <f t="shared" si="175"/>
        <v>0</v>
      </c>
      <c r="DJ203" s="61">
        <f t="shared" si="175"/>
        <v>0</v>
      </c>
      <c r="DK203" s="61">
        <f t="shared" si="175"/>
        <v>0</v>
      </c>
      <c r="DL203" s="61">
        <f t="shared" si="175"/>
        <v>0</v>
      </c>
      <c r="DM203" s="61">
        <f t="shared" si="175"/>
        <v>0</v>
      </c>
      <c r="DN203" s="61">
        <f t="shared" si="175"/>
        <v>0</v>
      </c>
      <c r="DO203" s="61">
        <f t="shared" si="175"/>
        <v>0</v>
      </c>
      <c r="DP203" s="61">
        <f t="shared" si="175"/>
        <v>0</v>
      </c>
      <c r="DQ203" s="61">
        <f t="shared" si="175"/>
        <v>0</v>
      </c>
      <c r="DR203" s="61">
        <f t="shared" si="175"/>
        <v>0</v>
      </c>
      <c r="DS203" s="61">
        <f t="shared" si="175"/>
        <v>0</v>
      </c>
      <c r="DT203" s="61">
        <f t="shared" si="176"/>
        <v>0</v>
      </c>
      <c r="DU203" s="61">
        <f t="shared" si="176"/>
        <v>0</v>
      </c>
      <c r="DV203" s="61">
        <f t="shared" si="176"/>
        <v>0</v>
      </c>
      <c r="DW203" s="61">
        <f t="shared" si="176"/>
        <v>0</v>
      </c>
      <c r="DX203" s="61">
        <f t="shared" si="176"/>
        <v>0</v>
      </c>
      <c r="DY203" s="61">
        <f t="shared" si="176"/>
        <v>0</v>
      </c>
      <c r="DZ203" s="61">
        <f t="shared" si="180"/>
        <v>1</v>
      </c>
    </row>
    <row r="204" spans="1:130">
      <c r="A204" s="53">
        <v>10</v>
      </c>
      <c r="B204" s="63">
        <f t="shared" si="177"/>
        <v>0.76923076923076905</v>
      </c>
      <c r="C204" s="53">
        <v>2010</v>
      </c>
      <c r="D204" s="64">
        <f t="shared" si="181"/>
        <v>842.08178668130404</v>
      </c>
      <c r="E204" s="64">
        <f t="shared" si="182"/>
        <v>220.885471746696</v>
      </c>
      <c r="F204" s="64">
        <f t="shared" si="183"/>
        <v>110.354002045576</v>
      </c>
      <c r="G204" s="64">
        <f t="shared" si="184"/>
        <v>78.991074348397106</v>
      </c>
      <c r="H204" s="64">
        <f t="shared" si="185"/>
        <v>58.968629107601998</v>
      </c>
      <c r="I204" s="64">
        <f t="shared" si="186"/>
        <v>64.876418659891499</v>
      </c>
      <c r="J204" s="64">
        <f t="shared" si="187"/>
        <v>57.594377994894302</v>
      </c>
      <c r="K204" s="64">
        <f t="shared" si="188"/>
        <v>51.679234192548599</v>
      </c>
      <c r="L204" s="64">
        <f t="shared" ref="L204:L222" si="189">VLOOKUP($C$74,$D$3:$K$63,$A$70,0)*(B196-B195)</f>
        <v>70.511429114343798</v>
      </c>
      <c r="M204" s="64">
        <f>VLOOKUP($C$75,$D$3:$K$63,$A$70,0)*(B195-B194)</f>
        <v>51.686508797988203</v>
      </c>
      <c r="N204" s="64">
        <f>VLOOKUP($C$76,$D$3:$K$63,$A$70,0)*B194</f>
        <v>0</v>
      </c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54">
        <f t="shared" si="178"/>
        <v>1607.6289326892399</v>
      </c>
      <c r="BP204" s="53">
        <v>2010</v>
      </c>
      <c r="BQ204" s="61">
        <f t="shared" si="179"/>
        <v>0.52380357777753495</v>
      </c>
      <c r="BR204" s="61">
        <f t="shared" si="172"/>
        <v>0.137398293384282</v>
      </c>
      <c r="BS204" s="61">
        <f t="shared" si="172"/>
        <v>6.8643951226341704E-2</v>
      </c>
      <c r="BT204" s="61">
        <f t="shared" si="172"/>
        <v>4.9135141040452003E-2</v>
      </c>
      <c r="BU204" s="61">
        <f t="shared" si="172"/>
        <v>3.6680497538047703E-2</v>
      </c>
      <c r="BV204" s="61">
        <f t="shared" si="172"/>
        <v>4.0355344035371499E-2</v>
      </c>
      <c r="BW204" s="61">
        <f t="shared" si="172"/>
        <v>3.5825666497896598E-2</v>
      </c>
      <c r="BX204" s="61">
        <f t="shared" si="172"/>
        <v>3.2146245406332402E-2</v>
      </c>
      <c r="BY204" s="61">
        <f t="shared" si="172"/>
        <v>4.3860512634835598E-2</v>
      </c>
      <c r="BZ204" s="61">
        <f t="shared" si="172"/>
        <v>3.21507704589062E-2</v>
      </c>
      <c r="CA204" s="61">
        <f t="shared" si="172"/>
        <v>0</v>
      </c>
      <c r="CB204" s="61">
        <f t="shared" si="172"/>
        <v>0</v>
      </c>
      <c r="CC204" s="61">
        <f t="shared" si="172"/>
        <v>0</v>
      </c>
      <c r="CD204" s="61">
        <f t="shared" si="172"/>
        <v>0</v>
      </c>
      <c r="CE204" s="61">
        <f t="shared" si="172"/>
        <v>0</v>
      </c>
      <c r="CF204" s="61">
        <f t="shared" si="172"/>
        <v>0</v>
      </c>
      <c r="CG204" s="61">
        <f t="shared" si="172"/>
        <v>0</v>
      </c>
      <c r="CH204" s="61">
        <f t="shared" si="173"/>
        <v>0</v>
      </c>
      <c r="CI204" s="61">
        <f t="shared" si="173"/>
        <v>0</v>
      </c>
      <c r="CJ204" s="61">
        <f t="shared" si="173"/>
        <v>0</v>
      </c>
      <c r="CK204" s="61">
        <f t="shared" si="173"/>
        <v>0</v>
      </c>
      <c r="CL204" s="61">
        <f t="shared" si="173"/>
        <v>0</v>
      </c>
      <c r="CM204" s="61">
        <f t="shared" si="173"/>
        <v>0</v>
      </c>
      <c r="CN204" s="61">
        <f t="shared" si="174"/>
        <v>0</v>
      </c>
      <c r="CO204" s="61">
        <f t="shared" si="174"/>
        <v>0</v>
      </c>
      <c r="CP204" s="61">
        <f t="shared" si="174"/>
        <v>0</v>
      </c>
      <c r="CQ204" s="61">
        <f t="shared" si="174"/>
        <v>0</v>
      </c>
      <c r="CR204" s="61">
        <f t="shared" si="174"/>
        <v>0</v>
      </c>
      <c r="CS204" s="61">
        <f t="shared" si="174"/>
        <v>0</v>
      </c>
      <c r="CT204" s="61">
        <f t="shared" si="174"/>
        <v>0</v>
      </c>
      <c r="CU204" s="61">
        <f t="shared" si="174"/>
        <v>0</v>
      </c>
      <c r="CV204" s="61">
        <f t="shared" si="174"/>
        <v>0</v>
      </c>
      <c r="CW204" s="61">
        <f t="shared" si="174"/>
        <v>0</v>
      </c>
      <c r="CX204" s="61">
        <f t="shared" si="174"/>
        <v>0</v>
      </c>
      <c r="CY204" s="61">
        <f t="shared" si="174"/>
        <v>0</v>
      </c>
      <c r="CZ204" s="61">
        <f t="shared" si="174"/>
        <v>0</v>
      </c>
      <c r="DA204" s="61">
        <f t="shared" si="174"/>
        <v>0</v>
      </c>
      <c r="DB204" s="61">
        <f t="shared" si="174"/>
        <v>0</v>
      </c>
      <c r="DC204" s="61">
        <f t="shared" si="174"/>
        <v>0</v>
      </c>
      <c r="DD204" s="61">
        <f t="shared" si="175"/>
        <v>0</v>
      </c>
      <c r="DE204" s="61">
        <f t="shared" si="175"/>
        <v>0</v>
      </c>
      <c r="DF204" s="61">
        <f t="shared" si="175"/>
        <v>0</v>
      </c>
      <c r="DG204" s="61">
        <f t="shared" si="175"/>
        <v>0</v>
      </c>
      <c r="DH204" s="61">
        <f t="shared" si="175"/>
        <v>0</v>
      </c>
      <c r="DI204" s="61">
        <f t="shared" si="175"/>
        <v>0</v>
      </c>
      <c r="DJ204" s="61">
        <f t="shared" si="175"/>
        <v>0</v>
      </c>
      <c r="DK204" s="61">
        <f t="shared" si="175"/>
        <v>0</v>
      </c>
      <c r="DL204" s="61">
        <f t="shared" si="175"/>
        <v>0</v>
      </c>
      <c r="DM204" s="61">
        <f t="shared" si="175"/>
        <v>0</v>
      </c>
      <c r="DN204" s="61">
        <f t="shared" si="175"/>
        <v>0</v>
      </c>
      <c r="DO204" s="61">
        <f t="shared" si="175"/>
        <v>0</v>
      </c>
      <c r="DP204" s="61">
        <f t="shared" si="175"/>
        <v>0</v>
      </c>
      <c r="DQ204" s="61">
        <f t="shared" si="175"/>
        <v>0</v>
      </c>
      <c r="DR204" s="61">
        <f t="shared" si="175"/>
        <v>0</v>
      </c>
      <c r="DS204" s="61">
        <f t="shared" si="175"/>
        <v>0</v>
      </c>
      <c r="DT204" s="61">
        <f t="shared" si="176"/>
        <v>0</v>
      </c>
      <c r="DU204" s="61">
        <f t="shared" si="176"/>
        <v>0</v>
      </c>
      <c r="DV204" s="61">
        <f t="shared" si="176"/>
        <v>0</v>
      </c>
      <c r="DW204" s="61">
        <f t="shared" si="176"/>
        <v>0</v>
      </c>
      <c r="DX204" s="61">
        <f t="shared" si="176"/>
        <v>0</v>
      </c>
      <c r="DY204" s="61">
        <f t="shared" si="176"/>
        <v>0</v>
      </c>
      <c r="DZ204" s="61">
        <f t="shared" si="180"/>
        <v>1</v>
      </c>
    </row>
    <row r="205" spans="1:130">
      <c r="A205" s="53">
        <v>11</v>
      </c>
      <c r="B205" s="63">
        <f t="shared" si="177"/>
        <v>0.84615384615384603</v>
      </c>
      <c r="C205" s="53">
        <v>2011</v>
      </c>
      <c r="D205" s="64">
        <f t="shared" si="181"/>
        <v>842.08178668130404</v>
      </c>
      <c r="E205" s="64">
        <f t="shared" si="182"/>
        <v>220.885471746696</v>
      </c>
      <c r="F205" s="64">
        <f t="shared" si="183"/>
        <v>110.354002045576</v>
      </c>
      <c r="G205" s="64">
        <f t="shared" si="184"/>
        <v>78.991074348397206</v>
      </c>
      <c r="H205" s="64">
        <f t="shared" si="185"/>
        <v>58.968629107601998</v>
      </c>
      <c r="I205" s="64">
        <f t="shared" si="186"/>
        <v>64.876418659891499</v>
      </c>
      <c r="J205" s="64">
        <f t="shared" si="187"/>
        <v>57.594377994894302</v>
      </c>
      <c r="K205" s="64">
        <f t="shared" si="188"/>
        <v>51.679234192548599</v>
      </c>
      <c r="L205" s="64">
        <f t="shared" si="189"/>
        <v>70.511429114343798</v>
      </c>
      <c r="M205" s="64">
        <f t="shared" ref="M205:M223" si="190">VLOOKUP($C$75,$D$3:$K$63,$A$70,0)*(B196-B195)</f>
        <v>51.686508797988203</v>
      </c>
      <c r="N205" s="64">
        <f>VLOOKUP($C$76,$D$3:$K$63,$A$70,0)*(B195-B194)</f>
        <v>65.3453208039315</v>
      </c>
      <c r="O205" s="64">
        <f>VLOOKUP($C$77,$D$3:$K$63,$A$70,0)*B194</f>
        <v>0</v>
      </c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54">
        <f t="shared" si="178"/>
        <v>1672.97425349317</v>
      </c>
      <c r="BP205" s="53">
        <v>2011</v>
      </c>
      <c r="BQ205" s="61">
        <f t="shared" si="179"/>
        <v>0.50334413988920401</v>
      </c>
      <c r="BR205" s="61">
        <f t="shared" si="172"/>
        <v>0.13203160256978599</v>
      </c>
      <c r="BS205" s="61">
        <f t="shared" si="172"/>
        <v>6.5962761719229504E-2</v>
      </c>
      <c r="BT205" s="61">
        <f t="shared" si="172"/>
        <v>4.7215953373737699E-2</v>
      </c>
      <c r="BU205" s="61">
        <f t="shared" si="172"/>
        <v>3.5247780403359699E-2</v>
      </c>
      <c r="BV205" s="61">
        <f t="shared" si="172"/>
        <v>3.8779089710693E-2</v>
      </c>
      <c r="BW205" s="61">
        <f t="shared" si="172"/>
        <v>3.4426338525316298E-2</v>
      </c>
      <c r="BX205" s="61">
        <f t="shared" si="172"/>
        <v>3.0890633304512801E-2</v>
      </c>
      <c r="BY205" s="61">
        <f t="shared" si="172"/>
        <v>4.21473486320042E-2</v>
      </c>
      <c r="BZ205" s="61">
        <f t="shared" si="172"/>
        <v>3.0894981611382599E-2</v>
      </c>
      <c r="CA205" s="61">
        <f t="shared" si="172"/>
        <v>3.9059370260773801E-2</v>
      </c>
      <c r="CB205" s="61">
        <f t="shared" si="172"/>
        <v>0</v>
      </c>
      <c r="CC205" s="61">
        <f t="shared" si="172"/>
        <v>0</v>
      </c>
      <c r="CD205" s="61">
        <f t="shared" si="172"/>
        <v>0</v>
      </c>
      <c r="CE205" s="61">
        <f t="shared" si="172"/>
        <v>0</v>
      </c>
      <c r="CF205" s="61">
        <f t="shared" si="172"/>
        <v>0</v>
      </c>
      <c r="CG205" s="61">
        <f t="shared" si="172"/>
        <v>0</v>
      </c>
      <c r="CH205" s="61">
        <f t="shared" si="173"/>
        <v>0</v>
      </c>
      <c r="CI205" s="61">
        <f t="shared" si="173"/>
        <v>0</v>
      </c>
      <c r="CJ205" s="61">
        <f t="shared" si="173"/>
        <v>0</v>
      </c>
      <c r="CK205" s="61">
        <f t="shared" si="173"/>
        <v>0</v>
      </c>
      <c r="CL205" s="61">
        <f t="shared" si="173"/>
        <v>0</v>
      </c>
      <c r="CM205" s="61">
        <f t="shared" si="173"/>
        <v>0</v>
      </c>
      <c r="CN205" s="61">
        <f t="shared" si="174"/>
        <v>0</v>
      </c>
      <c r="CO205" s="61">
        <f t="shared" si="174"/>
        <v>0</v>
      </c>
      <c r="CP205" s="61">
        <f t="shared" si="174"/>
        <v>0</v>
      </c>
      <c r="CQ205" s="61">
        <f t="shared" si="174"/>
        <v>0</v>
      </c>
      <c r="CR205" s="61">
        <f t="shared" si="174"/>
        <v>0</v>
      </c>
      <c r="CS205" s="61">
        <f t="shared" si="174"/>
        <v>0</v>
      </c>
      <c r="CT205" s="61">
        <f t="shared" si="174"/>
        <v>0</v>
      </c>
      <c r="CU205" s="61">
        <f t="shared" si="174"/>
        <v>0</v>
      </c>
      <c r="CV205" s="61">
        <f t="shared" si="174"/>
        <v>0</v>
      </c>
      <c r="CW205" s="61">
        <f t="shared" si="174"/>
        <v>0</v>
      </c>
      <c r="CX205" s="61">
        <f t="shared" si="174"/>
        <v>0</v>
      </c>
      <c r="CY205" s="61">
        <f t="shared" si="174"/>
        <v>0</v>
      </c>
      <c r="CZ205" s="61">
        <f t="shared" si="174"/>
        <v>0</v>
      </c>
      <c r="DA205" s="61">
        <f t="shared" si="174"/>
        <v>0</v>
      </c>
      <c r="DB205" s="61">
        <f t="shared" si="174"/>
        <v>0</v>
      </c>
      <c r="DC205" s="61">
        <f t="shared" si="174"/>
        <v>0</v>
      </c>
      <c r="DD205" s="61">
        <f t="shared" si="175"/>
        <v>0</v>
      </c>
      <c r="DE205" s="61">
        <f t="shared" si="175"/>
        <v>0</v>
      </c>
      <c r="DF205" s="61">
        <f t="shared" si="175"/>
        <v>0</v>
      </c>
      <c r="DG205" s="61">
        <f t="shared" si="175"/>
        <v>0</v>
      </c>
      <c r="DH205" s="61">
        <f t="shared" si="175"/>
        <v>0</v>
      </c>
      <c r="DI205" s="61">
        <f t="shared" si="175"/>
        <v>0</v>
      </c>
      <c r="DJ205" s="61">
        <f t="shared" si="175"/>
        <v>0</v>
      </c>
      <c r="DK205" s="61">
        <f t="shared" si="175"/>
        <v>0</v>
      </c>
      <c r="DL205" s="61">
        <f t="shared" si="175"/>
        <v>0</v>
      </c>
      <c r="DM205" s="61">
        <f t="shared" si="175"/>
        <v>0</v>
      </c>
      <c r="DN205" s="61">
        <f t="shared" si="175"/>
        <v>0</v>
      </c>
      <c r="DO205" s="61">
        <f t="shared" si="175"/>
        <v>0</v>
      </c>
      <c r="DP205" s="61">
        <f t="shared" si="175"/>
        <v>0</v>
      </c>
      <c r="DQ205" s="61">
        <f t="shared" si="175"/>
        <v>0</v>
      </c>
      <c r="DR205" s="61">
        <f t="shared" si="175"/>
        <v>0</v>
      </c>
      <c r="DS205" s="61">
        <f t="shared" si="175"/>
        <v>0</v>
      </c>
      <c r="DT205" s="61">
        <f t="shared" si="176"/>
        <v>0</v>
      </c>
      <c r="DU205" s="61">
        <f t="shared" si="176"/>
        <v>0</v>
      </c>
      <c r="DV205" s="61">
        <f t="shared" si="176"/>
        <v>0</v>
      </c>
      <c r="DW205" s="61">
        <f t="shared" si="176"/>
        <v>0</v>
      </c>
      <c r="DX205" s="61">
        <f t="shared" si="176"/>
        <v>0</v>
      </c>
      <c r="DY205" s="61">
        <f t="shared" si="176"/>
        <v>0</v>
      </c>
      <c r="DZ205" s="61">
        <f t="shared" si="180"/>
        <v>1</v>
      </c>
    </row>
    <row r="206" spans="1:130">
      <c r="A206" s="53">
        <v>12</v>
      </c>
      <c r="B206" s="63">
        <f t="shared" si="177"/>
        <v>0.92307692307692302</v>
      </c>
      <c r="C206" s="53">
        <v>2012</v>
      </c>
      <c r="D206" s="64">
        <f t="shared" si="181"/>
        <v>842.08178668130495</v>
      </c>
      <c r="E206" s="64">
        <f t="shared" si="182"/>
        <v>220.885471746696</v>
      </c>
      <c r="F206" s="64">
        <f t="shared" si="183"/>
        <v>110.354002045576</v>
      </c>
      <c r="G206" s="64">
        <f t="shared" si="184"/>
        <v>78.991074348397206</v>
      </c>
      <c r="H206" s="64">
        <f t="shared" si="185"/>
        <v>58.968629107601998</v>
      </c>
      <c r="I206" s="64">
        <f t="shared" si="186"/>
        <v>64.876418659891499</v>
      </c>
      <c r="J206" s="64">
        <f t="shared" si="187"/>
        <v>57.594377994894302</v>
      </c>
      <c r="K206" s="64">
        <f t="shared" si="188"/>
        <v>51.679234192548599</v>
      </c>
      <c r="L206" s="64">
        <f t="shared" si="189"/>
        <v>70.511429114343798</v>
      </c>
      <c r="M206" s="64">
        <f t="shared" si="190"/>
        <v>51.686508797988203</v>
      </c>
      <c r="N206" s="64">
        <f t="shared" ref="N206:N224" si="191">VLOOKUP($C$76,$D$3:$K$63,$A$70,0)*(B196-B195)</f>
        <v>65.3453208039315</v>
      </c>
      <c r="O206" s="64">
        <f>VLOOKUP($C$77,$D$3:$K$63,$A$70,0)*(B195-B194)</f>
        <v>68.137493122197299</v>
      </c>
      <c r="P206" s="64">
        <f>VLOOKUP($C$78,$D$3:$K$63,$A$70,0)*B194</f>
        <v>0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54">
        <f t="shared" si="178"/>
        <v>1741.1117466153701</v>
      </c>
      <c r="BP206" s="53">
        <v>2012</v>
      </c>
      <c r="BQ206" s="61">
        <f t="shared" si="179"/>
        <v>0.48364603151880797</v>
      </c>
      <c r="BR206" s="61">
        <f t="shared" si="172"/>
        <v>0.126864615195484</v>
      </c>
      <c r="BS206" s="61">
        <f t="shared" si="172"/>
        <v>6.3381343707604204E-2</v>
      </c>
      <c r="BT206" s="61">
        <f t="shared" si="172"/>
        <v>4.5368181853893998E-2</v>
      </c>
      <c r="BU206" s="61">
        <f t="shared" si="172"/>
        <v>3.3868377042561397E-2</v>
      </c>
      <c r="BV206" s="61">
        <f t="shared" si="172"/>
        <v>3.7261490416113603E-2</v>
      </c>
      <c r="BW206" s="61">
        <f t="shared" si="172"/>
        <v>3.30790818606874E-2</v>
      </c>
      <c r="BX206" s="61">
        <f t="shared" si="172"/>
        <v>2.9681744605428301E-2</v>
      </c>
      <c r="BY206" s="61">
        <f t="shared" si="172"/>
        <v>4.04979342948057E-2</v>
      </c>
      <c r="BZ206" s="61">
        <f t="shared" si="172"/>
        <v>2.9685922743594099E-2</v>
      </c>
      <c r="CA206" s="61">
        <f t="shared" si="172"/>
        <v>3.7530802334174898E-2</v>
      </c>
      <c r="CB206" s="61">
        <f t="shared" si="172"/>
        <v>3.9134474426844201E-2</v>
      </c>
      <c r="CC206" s="61">
        <f t="shared" si="172"/>
        <v>0</v>
      </c>
      <c r="CD206" s="61">
        <f t="shared" si="172"/>
        <v>0</v>
      </c>
      <c r="CE206" s="61">
        <f t="shared" si="172"/>
        <v>0</v>
      </c>
      <c r="CF206" s="61">
        <f t="shared" si="172"/>
        <v>0</v>
      </c>
      <c r="CG206" s="61">
        <f t="shared" si="172"/>
        <v>0</v>
      </c>
      <c r="CH206" s="61">
        <f t="shared" si="173"/>
        <v>0</v>
      </c>
      <c r="CI206" s="61">
        <f t="shared" si="173"/>
        <v>0</v>
      </c>
      <c r="CJ206" s="61">
        <f t="shared" si="173"/>
        <v>0</v>
      </c>
      <c r="CK206" s="61">
        <f t="shared" si="173"/>
        <v>0</v>
      </c>
      <c r="CL206" s="61">
        <f t="shared" si="173"/>
        <v>0</v>
      </c>
      <c r="CM206" s="61">
        <f t="shared" si="173"/>
        <v>0</v>
      </c>
      <c r="CN206" s="61">
        <f t="shared" si="174"/>
        <v>0</v>
      </c>
      <c r="CO206" s="61">
        <f t="shared" si="174"/>
        <v>0</v>
      </c>
      <c r="CP206" s="61">
        <f t="shared" si="174"/>
        <v>0</v>
      </c>
      <c r="CQ206" s="61">
        <f t="shared" si="174"/>
        <v>0</v>
      </c>
      <c r="CR206" s="61">
        <f t="shared" si="174"/>
        <v>0</v>
      </c>
      <c r="CS206" s="61">
        <f t="shared" si="174"/>
        <v>0</v>
      </c>
      <c r="CT206" s="61">
        <f t="shared" si="174"/>
        <v>0</v>
      </c>
      <c r="CU206" s="61">
        <f t="shared" si="174"/>
        <v>0</v>
      </c>
      <c r="CV206" s="61">
        <f t="shared" si="174"/>
        <v>0</v>
      </c>
      <c r="CW206" s="61">
        <f t="shared" si="174"/>
        <v>0</v>
      </c>
      <c r="CX206" s="61">
        <f t="shared" si="174"/>
        <v>0</v>
      </c>
      <c r="CY206" s="61">
        <f t="shared" si="174"/>
        <v>0</v>
      </c>
      <c r="CZ206" s="61">
        <f t="shared" si="174"/>
        <v>0</v>
      </c>
      <c r="DA206" s="61">
        <f t="shared" si="174"/>
        <v>0</v>
      </c>
      <c r="DB206" s="61">
        <f t="shared" si="174"/>
        <v>0</v>
      </c>
      <c r="DC206" s="61">
        <f t="shared" si="174"/>
        <v>0</v>
      </c>
      <c r="DD206" s="61">
        <f t="shared" si="175"/>
        <v>0</v>
      </c>
      <c r="DE206" s="61">
        <f t="shared" si="175"/>
        <v>0</v>
      </c>
      <c r="DF206" s="61">
        <f t="shared" si="175"/>
        <v>0</v>
      </c>
      <c r="DG206" s="61">
        <f t="shared" si="175"/>
        <v>0</v>
      </c>
      <c r="DH206" s="61">
        <f t="shared" si="175"/>
        <v>0</v>
      </c>
      <c r="DI206" s="61">
        <f t="shared" si="175"/>
        <v>0</v>
      </c>
      <c r="DJ206" s="61">
        <f t="shared" si="175"/>
        <v>0</v>
      </c>
      <c r="DK206" s="61">
        <f t="shared" si="175"/>
        <v>0</v>
      </c>
      <c r="DL206" s="61">
        <f t="shared" si="175"/>
        <v>0</v>
      </c>
      <c r="DM206" s="61">
        <f t="shared" si="175"/>
        <v>0</v>
      </c>
      <c r="DN206" s="61">
        <f t="shared" si="175"/>
        <v>0</v>
      </c>
      <c r="DO206" s="61">
        <f t="shared" si="175"/>
        <v>0</v>
      </c>
      <c r="DP206" s="61">
        <f t="shared" si="175"/>
        <v>0</v>
      </c>
      <c r="DQ206" s="61">
        <f t="shared" si="175"/>
        <v>0</v>
      </c>
      <c r="DR206" s="61">
        <f t="shared" si="175"/>
        <v>0</v>
      </c>
      <c r="DS206" s="61">
        <f t="shared" si="175"/>
        <v>0</v>
      </c>
      <c r="DT206" s="61">
        <f t="shared" si="176"/>
        <v>0</v>
      </c>
      <c r="DU206" s="61">
        <f t="shared" si="176"/>
        <v>0</v>
      </c>
      <c r="DV206" s="61">
        <f t="shared" si="176"/>
        <v>0</v>
      </c>
      <c r="DW206" s="61">
        <f t="shared" si="176"/>
        <v>0</v>
      </c>
      <c r="DX206" s="61">
        <f t="shared" si="176"/>
        <v>0</v>
      </c>
      <c r="DY206" s="61">
        <f t="shared" si="176"/>
        <v>0</v>
      </c>
      <c r="DZ206" s="61">
        <f t="shared" si="180"/>
        <v>1</v>
      </c>
    </row>
    <row r="207" spans="1:130">
      <c r="A207" s="53">
        <v>13</v>
      </c>
      <c r="B207" s="63">
        <f t="shared" si="177"/>
        <v>1</v>
      </c>
      <c r="C207" s="53">
        <v>2013</v>
      </c>
      <c r="D207" s="64">
        <f t="shared" si="181"/>
        <v>842.08178668130495</v>
      </c>
      <c r="E207" s="64">
        <f t="shared" si="182"/>
        <v>220.885471746696</v>
      </c>
      <c r="F207" s="64">
        <f t="shared" si="183"/>
        <v>110.354002045576</v>
      </c>
      <c r="G207" s="64">
        <f t="shared" si="184"/>
        <v>78.991074348397106</v>
      </c>
      <c r="H207" s="64">
        <f t="shared" si="185"/>
        <v>58.968629107601998</v>
      </c>
      <c r="I207" s="64">
        <f t="shared" si="186"/>
        <v>64.876418659891598</v>
      </c>
      <c r="J207" s="64">
        <f t="shared" si="187"/>
        <v>57.594377994894302</v>
      </c>
      <c r="K207" s="64">
        <f t="shared" si="188"/>
        <v>51.679234192548599</v>
      </c>
      <c r="L207" s="64">
        <f t="shared" si="189"/>
        <v>70.511429114343798</v>
      </c>
      <c r="M207" s="64">
        <f t="shared" si="190"/>
        <v>51.686508797988203</v>
      </c>
      <c r="N207" s="64">
        <f t="shared" si="191"/>
        <v>65.3453208039315</v>
      </c>
      <c r="O207" s="64">
        <f t="shared" ref="O207:O225" si="192">VLOOKUP($C$77,$D$3:$K$63,$A$70,0)*(B196-B195)</f>
        <v>68.137493122197299</v>
      </c>
      <c r="P207" s="64">
        <f>VLOOKUP($C$78,$D$3:$K$63,$A$70,0)*(B195-B194)</f>
        <v>49.888700257938297</v>
      </c>
      <c r="Q207" s="64">
        <f>VLOOKUP($C$79,$D$3:$K$63,$A$70,0)*B194</f>
        <v>0</v>
      </c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54">
        <f t="shared" si="178"/>
        <v>1791.00044687331</v>
      </c>
      <c r="BP207" s="53">
        <v>2013</v>
      </c>
      <c r="BQ207" s="61">
        <f t="shared" si="179"/>
        <v>0.47017396793584998</v>
      </c>
      <c r="BR207" s="61">
        <f t="shared" si="172"/>
        <v>0.12333077422303999</v>
      </c>
      <c r="BS207" s="61">
        <f t="shared" si="172"/>
        <v>6.1615842831435098E-2</v>
      </c>
      <c r="BT207" s="61">
        <f t="shared" si="172"/>
        <v>4.4104441451311802E-2</v>
      </c>
      <c r="BU207" s="61">
        <f t="shared" si="172"/>
        <v>3.2924966160979001E-2</v>
      </c>
      <c r="BV207" s="61">
        <f t="shared" si="172"/>
        <v>3.6223563636263403E-2</v>
      </c>
      <c r="BW207" s="61">
        <f t="shared" si="172"/>
        <v>3.2157656965100902E-2</v>
      </c>
      <c r="BX207" s="61">
        <f t="shared" si="172"/>
        <v>2.8854953265237401E-2</v>
      </c>
      <c r="BY207" s="61">
        <f t="shared" si="172"/>
        <v>3.9369855678953701E-2</v>
      </c>
      <c r="BZ207" s="61">
        <f t="shared" si="172"/>
        <v>2.8859015020471598E-2</v>
      </c>
      <c r="CA207" s="61">
        <f t="shared" si="172"/>
        <v>3.6485373813283997E-2</v>
      </c>
      <c r="CB207" s="61">
        <f t="shared" si="172"/>
        <v>3.8044375277041499E-2</v>
      </c>
      <c r="CC207" s="61">
        <f t="shared" si="172"/>
        <v>2.7855213741031101E-2</v>
      </c>
      <c r="CD207" s="61">
        <f t="shared" si="172"/>
        <v>0</v>
      </c>
      <c r="CE207" s="61">
        <f t="shared" si="172"/>
        <v>0</v>
      </c>
      <c r="CF207" s="61">
        <f t="shared" si="172"/>
        <v>0</v>
      </c>
      <c r="CG207" s="61">
        <f t="shared" si="172"/>
        <v>0</v>
      </c>
      <c r="CH207" s="61">
        <f t="shared" si="173"/>
        <v>0</v>
      </c>
      <c r="CI207" s="61">
        <f t="shared" si="173"/>
        <v>0</v>
      </c>
      <c r="CJ207" s="61">
        <f t="shared" si="173"/>
        <v>0</v>
      </c>
      <c r="CK207" s="61">
        <f t="shared" si="173"/>
        <v>0</v>
      </c>
      <c r="CL207" s="61">
        <f t="shared" si="173"/>
        <v>0</v>
      </c>
      <c r="CM207" s="61">
        <f t="shared" si="173"/>
        <v>0</v>
      </c>
      <c r="CN207" s="61">
        <f t="shared" si="174"/>
        <v>0</v>
      </c>
      <c r="CO207" s="61">
        <f t="shared" si="174"/>
        <v>0</v>
      </c>
      <c r="CP207" s="61">
        <f t="shared" si="174"/>
        <v>0</v>
      </c>
      <c r="CQ207" s="61">
        <f t="shared" si="174"/>
        <v>0</v>
      </c>
      <c r="CR207" s="61">
        <f t="shared" si="174"/>
        <v>0</v>
      </c>
      <c r="CS207" s="61">
        <f t="shared" si="174"/>
        <v>0</v>
      </c>
      <c r="CT207" s="61">
        <f t="shared" si="174"/>
        <v>0</v>
      </c>
      <c r="CU207" s="61">
        <f t="shared" si="174"/>
        <v>0</v>
      </c>
      <c r="CV207" s="61">
        <f t="shared" si="174"/>
        <v>0</v>
      </c>
      <c r="CW207" s="61">
        <f t="shared" si="174"/>
        <v>0</v>
      </c>
      <c r="CX207" s="61">
        <f t="shared" si="174"/>
        <v>0</v>
      </c>
      <c r="CY207" s="61">
        <f t="shared" si="174"/>
        <v>0</v>
      </c>
      <c r="CZ207" s="61">
        <f t="shared" si="174"/>
        <v>0</v>
      </c>
      <c r="DA207" s="61">
        <f t="shared" si="174"/>
        <v>0</v>
      </c>
      <c r="DB207" s="61">
        <f t="shared" si="174"/>
        <v>0</v>
      </c>
      <c r="DC207" s="61">
        <f t="shared" si="174"/>
        <v>0</v>
      </c>
      <c r="DD207" s="61">
        <f t="shared" si="175"/>
        <v>0</v>
      </c>
      <c r="DE207" s="61">
        <f t="shared" si="175"/>
        <v>0</v>
      </c>
      <c r="DF207" s="61">
        <f t="shared" si="175"/>
        <v>0</v>
      </c>
      <c r="DG207" s="61">
        <f t="shared" si="175"/>
        <v>0</v>
      </c>
      <c r="DH207" s="61">
        <f t="shared" si="175"/>
        <v>0</v>
      </c>
      <c r="DI207" s="61">
        <f t="shared" si="175"/>
        <v>0</v>
      </c>
      <c r="DJ207" s="61">
        <f t="shared" si="175"/>
        <v>0</v>
      </c>
      <c r="DK207" s="61">
        <f t="shared" si="175"/>
        <v>0</v>
      </c>
      <c r="DL207" s="61">
        <f t="shared" si="175"/>
        <v>0</v>
      </c>
      <c r="DM207" s="61">
        <f t="shared" si="175"/>
        <v>0</v>
      </c>
      <c r="DN207" s="61">
        <f t="shared" si="175"/>
        <v>0</v>
      </c>
      <c r="DO207" s="61">
        <f t="shared" si="175"/>
        <v>0</v>
      </c>
      <c r="DP207" s="61">
        <f t="shared" si="175"/>
        <v>0</v>
      </c>
      <c r="DQ207" s="61">
        <f t="shared" si="175"/>
        <v>0</v>
      </c>
      <c r="DR207" s="61">
        <f t="shared" si="175"/>
        <v>0</v>
      </c>
      <c r="DS207" s="61">
        <f t="shared" si="175"/>
        <v>0</v>
      </c>
      <c r="DT207" s="61">
        <f t="shared" si="176"/>
        <v>0</v>
      </c>
      <c r="DU207" s="61">
        <f t="shared" si="176"/>
        <v>0</v>
      </c>
      <c r="DV207" s="61">
        <f t="shared" si="176"/>
        <v>0</v>
      </c>
      <c r="DW207" s="61">
        <f t="shared" si="176"/>
        <v>0</v>
      </c>
      <c r="DX207" s="61">
        <f t="shared" si="176"/>
        <v>0</v>
      </c>
      <c r="DY207" s="61">
        <f t="shared" si="176"/>
        <v>0</v>
      </c>
      <c r="DZ207" s="61">
        <f t="shared" si="180"/>
        <v>1</v>
      </c>
    </row>
    <row r="208" spans="1:130">
      <c r="A208" s="53">
        <v>14</v>
      </c>
      <c r="B208" s="63">
        <f t="shared" si="177"/>
        <v>1</v>
      </c>
      <c r="C208" s="53">
        <v>2014</v>
      </c>
      <c r="D208" s="64">
        <f t="shared" si="181"/>
        <v>2.4307363292967902E-12</v>
      </c>
      <c r="E208" s="64">
        <f t="shared" si="182"/>
        <v>220.885471746696</v>
      </c>
      <c r="F208" s="64">
        <f t="shared" si="183"/>
        <v>110.354002045576</v>
      </c>
      <c r="G208" s="64">
        <f t="shared" si="184"/>
        <v>78.991074348397106</v>
      </c>
      <c r="H208" s="64">
        <f t="shared" si="185"/>
        <v>58.968629107601998</v>
      </c>
      <c r="I208" s="64">
        <f t="shared" si="186"/>
        <v>64.876418659891598</v>
      </c>
      <c r="J208" s="64">
        <f t="shared" si="187"/>
        <v>57.594377994894401</v>
      </c>
      <c r="K208" s="64">
        <f t="shared" si="188"/>
        <v>51.679234192548599</v>
      </c>
      <c r="L208" s="64">
        <f t="shared" si="189"/>
        <v>70.511429114343798</v>
      </c>
      <c r="M208" s="64">
        <f t="shared" si="190"/>
        <v>51.686508797988203</v>
      </c>
      <c r="N208" s="64">
        <f t="shared" si="191"/>
        <v>65.3453208039315</v>
      </c>
      <c r="O208" s="64">
        <f t="shared" si="192"/>
        <v>68.137493122197299</v>
      </c>
      <c r="P208" s="64">
        <f t="shared" ref="P208:P226" si="193">VLOOKUP($C$78,$D$3:$K$63,$A$70,0)*(B196-B195)</f>
        <v>49.888700257938297</v>
      </c>
      <c r="Q208" s="64">
        <f>VLOOKUP($C$79,$D$3:$K$63,$A$70,0)*(B195-B194)</f>
        <v>37.8591785733093</v>
      </c>
      <c r="R208" s="64">
        <f>VLOOKUP($C$80,$D$3:$K$63,$A$70,0)*B194</f>
        <v>0</v>
      </c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54">
        <f t="shared" si="178"/>
        <v>986.77783876531601</v>
      </c>
      <c r="BP208" s="53">
        <v>2014</v>
      </c>
      <c r="BQ208" s="61">
        <f t="shared" si="179"/>
        <v>2.46330656588133E-15</v>
      </c>
      <c r="BR208" s="61">
        <f t="shared" si="172"/>
        <v>0.22384518892628799</v>
      </c>
      <c r="BS208" s="61">
        <f t="shared" si="172"/>
        <v>0.111832671661591</v>
      </c>
      <c r="BT208" s="61">
        <f t="shared" si="172"/>
        <v>8.0049501767523401E-2</v>
      </c>
      <c r="BU208" s="61">
        <f t="shared" si="172"/>
        <v>5.9758769189005197E-2</v>
      </c>
      <c r="BV208" s="61">
        <f t="shared" si="172"/>
        <v>6.5745719159103405E-2</v>
      </c>
      <c r="BW208" s="61">
        <f t="shared" si="172"/>
        <v>5.83661040330598E-2</v>
      </c>
      <c r="BX208" s="61">
        <f t="shared" si="172"/>
        <v>5.2371701270886903E-2</v>
      </c>
      <c r="BY208" s="61">
        <f t="shared" si="172"/>
        <v>7.1456234974398694E-2</v>
      </c>
      <c r="BZ208" s="61">
        <f t="shared" si="172"/>
        <v>5.2379073351160502E-2</v>
      </c>
      <c r="CA208" s="61">
        <f t="shared" si="172"/>
        <v>6.6220904277393702E-2</v>
      </c>
      <c r="CB208" s="61">
        <f t="shared" si="172"/>
        <v>6.9050489832091097E-2</v>
      </c>
      <c r="CC208" s="61">
        <f t="shared" si="172"/>
        <v>5.0557175382414797E-2</v>
      </c>
      <c r="CD208" s="61">
        <f t="shared" si="172"/>
        <v>3.8366466175081201E-2</v>
      </c>
      <c r="CE208" s="61">
        <f t="shared" si="172"/>
        <v>0</v>
      </c>
      <c r="CF208" s="61">
        <f t="shared" si="172"/>
        <v>0</v>
      </c>
      <c r="CG208" s="61">
        <f t="shared" si="172"/>
        <v>0</v>
      </c>
      <c r="CH208" s="61">
        <f t="shared" si="173"/>
        <v>0</v>
      </c>
      <c r="CI208" s="61">
        <f t="shared" si="173"/>
        <v>0</v>
      </c>
      <c r="CJ208" s="61">
        <f t="shared" si="173"/>
        <v>0</v>
      </c>
      <c r="CK208" s="61">
        <f t="shared" si="173"/>
        <v>0</v>
      </c>
      <c r="CL208" s="61">
        <f t="shared" si="173"/>
        <v>0</v>
      </c>
      <c r="CM208" s="61">
        <f t="shared" si="173"/>
        <v>0</v>
      </c>
      <c r="CN208" s="61">
        <f t="shared" si="174"/>
        <v>0</v>
      </c>
      <c r="CO208" s="61">
        <f t="shared" si="174"/>
        <v>0</v>
      </c>
      <c r="CP208" s="61">
        <f t="shared" si="174"/>
        <v>0</v>
      </c>
      <c r="CQ208" s="61">
        <f t="shared" si="174"/>
        <v>0</v>
      </c>
      <c r="CR208" s="61">
        <f t="shared" si="174"/>
        <v>0</v>
      </c>
      <c r="CS208" s="61">
        <f t="shared" si="174"/>
        <v>0</v>
      </c>
      <c r="CT208" s="61">
        <f t="shared" si="174"/>
        <v>0</v>
      </c>
      <c r="CU208" s="61">
        <f t="shared" si="174"/>
        <v>0</v>
      </c>
      <c r="CV208" s="61">
        <f t="shared" si="174"/>
        <v>0</v>
      </c>
      <c r="CW208" s="61">
        <f t="shared" si="174"/>
        <v>0</v>
      </c>
      <c r="CX208" s="61">
        <f t="shared" si="174"/>
        <v>0</v>
      </c>
      <c r="CY208" s="61">
        <f t="shared" si="174"/>
        <v>0</v>
      </c>
      <c r="CZ208" s="61">
        <f t="shared" si="174"/>
        <v>0</v>
      </c>
      <c r="DA208" s="61">
        <f t="shared" si="174"/>
        <v>0</v>
      </c>
      <c r="DB208" s="61">
        <f t="shared" si="174"/>
        <v>0</v>
      </c>
      <c r="DC208" s="61">
        <f t="shared" si="174"/>
        <v>0</v>
      </c>
      <c r="DD208" s="61">
        <f t="shared" si="175"/>
        <v>0</v>
      </c>
      <c r="DE208" s="61">
        <f t="shared" si="175"/>
        <v>0</v>
      </c>
      <c r="DF208" s="61">
        <f t="shared" si="175"/>
        <v>0</v>
      </c>
      <c r="DG208" s="61">
        <f t="shared" si="175"/>
        <v>0</v>
      </c>
      <c r="DH208" s="61">
        <f t="shared" si="175"/>
        <v>0</v>
      </c>
      <c r="DI208" s="61">
        <f t="shared" si="175"/>
        <v>0</v>
      </c>
      <c r="DJ208" s="61">
        <f t="shared" si="175"/>
        <v>0</v>
      </c>
      <c r="DK208" s="61">
        <f t="shared" si="175"/>
        <v>0</v>
      </c>
      <c r="DL208" s="61">
        <f t="shared" si="175"/>
        <v>0</v>
      </c>
      <c r="DM208" s="61">
        <f t="shared" si="175"/>
        <v>0</v>
      </c>
      <c r="DN208" s="61">
        <f t="shared" si="175"/>
        <v>0</v>
      </c>
      <c r="DO208" s="61">
        <f t="shared" si="175"/>
        <v>0</v>
      </c>
      <c r="DP208" s="61">
        <f t="shared" si="175"/>
        <v>0</v>
      </c>
      <c r="DQ208" s="61">
        <f t="shared" si="175"/>
        <v>0</v>
      </c>
      <c r="DR208" s="61">
        <f t="shared" si="175"/>
        <v>0</v>
      </c>
      <c r="DS208" s="61">
        <f t="shared" si="175"/>
        <v>0</v>
      </c>
      <c r="DT208" s="61">
        <f t="shared" si="176"/>
        <v>0</v>
      </c>
      <c r="DU208" s="61">
        <f t="shared" si="176"/>
        <v>0</v>
      </c>
      <c r="DV208" s="61">
        <f t="shared" si="176"/>
        <v>0</v>
      </c>
      <c r="DW208" s="61">
        <f t="shared" si="176"/>
        <v>0</v>
      </c>
      <c r="DX208" s="61">
        <f t="shared" si="176"/>
        <v>0</v>
      </c>
      <c r="DY208" s="61">
        <f t="shared" si="176"/>
        <v>0</v>
      </c>
      <c r="DZ208" s="61">
        <f t="shared" si="180"/>
        <v>1</v>
      </c>
    </row>
    <row r="209" spans="1:130">
      <c r="A209" s="53">
        <v>15</v>
      </c>
      <c r="B209" s="63">
        <f t="shared" si="177"/>
        <v>1</v>
      </c>
      <c r="C209" s="53">
        <v>2015</v>
      </c>
      <c r="D209" s="64">
        <f t="shared" si="181"/>
        <v>0</v>
      </c>
      <c r="E209" s="64">
        <f t="shared" si="182"/>
        <v>6.3760355499976503E-13</v>
      </c>
      <c r="F209" s="64">
        <f t="shared" si="183"/>
        <v>110.354002045576</v>
      </c>
      <c r="G209" s="64">
        <f t="shared" si="184"/>
        <v>78.991074348397206</v>
      </c>
      <c r="H209" s="64">
        <f t="shared" si="185"/>
        <v>58.968629107601998</v>
      </c>
      <c r="I209" s="64">
        <f t="shared" si="186"/>
        <v>64.876418659891499</v>
      </c>
      <c r="J209" s="64">
        <f t="shared" si="187"/>
        <v>57.594377994894401</v>
      </c>
      <c r="K209" s="64">
        <f t="shared" si="188"/>
        <v>51.679234192548599</v>
      </c>
      <c r="L209" s="64">
        <f t="shared" si="189"/>
        <v>70.511429114343798</v>
      </c>
      <c r="M209" s="64">
        <f t="shared" si="190"/>
        <v>51.686508797988203</v>
      </c>
      <c r="N209" s="64">
        <f t="shared" si="191"/>
        <v>65.3453208039315</v>
      </c>
      <c r="O209" s="64">
        <f t="shared" si="192"/>
        <v>68.137493122197299</v>
      </c>
      <c r="P209" s="64">
        <f t="shared" si="193"/>
        <v>49.888700257938297</v>
      </c>
      <c r="Q209" s="64">
        <f t="shared" ref="Q209:Q227" si="194">VLOOKUP($C$79,$D$3:$K$63,$A$70,0)*(B196-B195)</f>
        <v>37.8591785733093</v>
      </c>
      <c r="R209" s="64">
        <f>VLOOKUP($C$80,$D$3:$K$63,$A$70,0)*(B195-B194)</f>
        <v>31.554903640152801</v>
      </c>
      <c r="S209" s="64">
        <f>VLOOKUP($C$81,$D$3:$K$63,$A$70,0)*B194</f>
        <v>0</v>
      </c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54">
        <f t="shared" si="178"/>
        <v>797.447270658771</v>
      </c>
      <c r="BP209" s="53">
        <v>2015</v>
      </c>
      <c r="BQ209" s="61">
        <f t="shared" si="179"/>
        <v>0</v>
      </c>
      <c r="BR209" s="61">
        <f t="shared" si="172"/>
        <v>7.9955575554612002E-16</v>
      </c>
      <c r="BS209" s="61">
        <f t="shared" si="172"/>
        <v>0.13838407391426999</v>
      </c>
      <c r="BT209" s="61">
        <f t="shared" si="172"/>
        <v>9.9054918431337402E-2</v>
      </c>
      <c r="BU209" s="61">
        <f t="shared" si="172"/>
        <v>7.3946743913096594E-2</v>
      </c>
      <c r="BV209" s="61">
        <f t="shared" si="172"/>
        <v>8.1355120328265806E-2</v>
      </c>
      <c r="BW209" s="61">
        <f t="shared" si="172"/>
        <v>7.2223431083180703E-2</v>
      </c>
      <c r="BX209" s="61">
        <f t="shared" si="172"/>
        <v>6.4805832428088198E-2</v>
      </c>
      <c r="BY209" s="61">
        <f t="shared" si="172"/>
        <v>8.8421431370746706E-2</v>
      </c>
      <c r="BZ209" s="61">
        <f t="shared" si="172"/>
        <v>6.4814954793550095E-2</v>
      </c>
      <c r="CA209" s="61">
        <f t="shared" si="172"/>
        <v>8.1943124276981597E-2</v>
      </c>
      <c r="CB209" s="61">
        <f t="shared" si="172"/>
        <v>8.5444512294723801E-2</v>
      </c>
      <c r="CC209" s="61">
        <f t="shared" si="172"/>
        <v>6.2560500353490797E-2</v>
      </c>
      <c r="CD209" s="61">
        <f t="shared" si="172"/>
        <v>4.7475463226595301E-2</v>
      </c>
      <c r="CE209" s="61">
        <f t="shared" si="172"/>
        <v>3.9569893585672797E-2</v>
      </c>
      <c r="CF209" s="61">
        <f t="shared" si="172"/>
        <v>0</v>
      </c>
      <c r="CG209" s="61">
        <f t="shared" ref="CG209:CV235" si="195">T209/$BM209</f>
        <v>0</v>
      </c>
      <c r="CH209" s="61">
        <f t="shared" si="173"/>
        <v>0</v>
      </c>
      <c r="CI209" s="61">
        <f t="shared" si="173"/>
        <v>0</v>
      </c>
      <c r="CJ209" s="61">
        <f t="shared" si="173"/>
        <v>0</v>
      </c>
      <c r="CK209" s="61">
        <f t="shared" si="173"/>
        <v>0</v>
      </c>
      <c r="CL209" s="61">
        <f t="shared" si="173"/>
        <v>0</v>
      </c>
      <c r="CM209" s="61">
        <f t="shared" si="173"/>
        <v>0</v>
      </c>
      <c r="CN209" s="61">
        <f t="shared" si="174"/>
        <v>0</v>
      </c>
      <c r="CO209" s="61">
        <f t="shared" si="174"/>
        <v>0</v>
      </c>
      <c r="CP209" s="61">
        <f t="shared" si="174"/>
        <v>0</v>
      </c>
      <c r="CQ209" s="61">
        <f t="shared" si="174"/>
        <v>0</v>
      </c>
      <c r="CR209" s="61">
        <f t="shared" si="174"/>
        <v>0</v>
      </c>
      <c r="CS209" s="61">
        <f t="shared" si="174"/>
        <v>0</v>
      </c>
      <c r="CT209" s="61">
        <f t="shared" si="174"/>
        <v>0</v>
      </c>
      <c r="CU209" s="61">
        <f t="shared" si="174"/>
        <v>0</v>
      </c>
      <c r="CV209" s="61">
        <f t="shared" si="174"/>
        <v>0</v>
      </c>
      <c r="CW209" s="61">
        <f t="shared" si="174"/>
        <v>0</v>
      </c>
      <c r="CX209" s="61">
        <f t="shared" si="174"/>
        <v>0</v>
      </c>
      <c r="CY209" s="61">
        <f t="shared" si="174"/>
        <v>0</v>
      </c>
      <c r="CZ209" s="61">
        <f t="shared" si="174"/>
        <v>0</v>
      </c>
      <c r="DA209" s="61">
        <f t="shared" si="174"/>
        <v>0</v>
      </c>
      <c r="DB209" s="61">
        <f t="shared" si="174"/>
        <v>0</v>
      </c>
      <c r="DC209" s="61">
        <f t="shared" ref="DC209:DR225" si="196">AP209/$BM209</f>
        <v>0</v>
      </c>
      <c r="DD209" s="61">
        <f t="shared" si="175"/>
        <v>0</v>
      </c>
      <c r="DE209" s="61">
        <f t="shared" si="175"/>
        <v>0</v>
      </c>
      <c r="DF209" s="61">
        <f t="shared" si="175"/>
        <v>0</v>
      </c>
      <c r="DG209" s="61">
        <f t="shared" si="175"/>
        <v>0</v>
      </c>
      <c r="DH209" s="61">
        <f t="shared" si="175"/>
        <v>0</v>
      </c>
      <c r="DI209" s="61">
        <f t="shared" si="175"/>
        <v>0</v>
      </c>
      <c r="DJ209" s="61">
        <f t="shared" si="175"/>
        <v>0</v>
      </c>
      <c r="DK209" s="61">
        <f t="shared" si="175"/>
        <v>0</v>
      </c>
      <c r="DL209" s="61">
        <f t="shared" si="175"/>
        <v>0</v>
      </c>
      <c r="DM209" s="61">
        <f t="shared" si="175"/>
        <v>0</v>
      </c>
      <c r="DN209" s="61">
        <f t="shared" si="175"/>
        <v>0</v>
      </c>
      <c r="DO209" s="61">
        <f t="shared" si="175"/>
        <v>0</v>
      </c>
      <c r="DP209" s="61">
        <f t="shared" si="175"/>
        <v>0</v>
      </c>
      <c r="DQ209" s="61">
        <f t="shared" si="175"/>
        <v>0</v>
      </c>
      <c r="DR209" s="61">
        <f t="shared" si="175"/>
        <v>0</v>
      </c>
      <c r="DS209" s="61">
        <f t="shared" ref="DS209:DV254" si="197">BF209/$BM209</f>
        <v>0</v>
      </c>
      <c r="DT209" s="61">
        <f t="shared" si="176"/>
        <v>0</v>
      </c>
      <c r="DU209" s="61">
        <f t="shared" si="176"/>
        <v>0</v>
      </c>
      <c r="DV209" s="61">
        <f t="shared" si="176"/>
        <v>0</v>
      </c>
      <c r="DW209" s="61">
        <f t="shared" si="176"/>
        <v>0</v>
      </c>
      <c r="DX209" s="61">
        <f t="shared" si="176"/>
        <v>0</v>
      </c>
      <c r="DY209" s="61">
        <f t="shared" si="176"/>
        <v>0</v>
      </c>
      <c r="DZ209" s="61">
        <f t="shared" si="180"/>
        <v>1</v>
      </c>
    </row>
    <row r="210" spans="1:130">
      <c r="A210" s="53">
        <v>16</v>
      </c>
      <c r="B210" s="63">
        <f t="shared" si="177"/>
        <v>1</v>
      </c>
      <c r="C210" s="53">
        <v>2016</v>
      </c>
      <c r="D210" s="64">
        <f t="shared" si="181"/>
        <v>0</v>
      </c>
      <c r="E210" s="64">
        <f t="shared" si="182"/>
        <v>0</v>
      </c>
      <c r="F210" s="64">
        <f t="shared" si="183"/>
        <v>3.1854564021937802E-13</v>
      </c>
      <c r="G210" s="64">
        <f t="shared" si="184"/>
        <v>78.991074348397206</v>
      </c>
      <c r="H210" s="64">
        <f t="shared" si="185"/>
        <v>58.968629107601998</v>
      </c>
      <c r="I210" s="64">
        <f t="shared" si="186"/>
        <v>64.876418659891499</v>
      </c>
      <c r="J210" s="64">
        <f t="shared" si="187"/>
        <v>57.594377994894302</v>
      </c>
      <c r="K210" s="64">
        <f t="shared" si="188"/>
        <v>51.679234192548599</v>
      </c>
      <c r="L210" s="64">
        <f t="shared" si="189"/>
        <v>70.511429114343898</v>
      </c>
      <c r="M210" s="64">
        <f t="shared" si="190"/>
        <v>51.686508797988203</v>
      </c>
      <c r="N210" s="64">
        <f t="shared" si="191"/>
        <v>65.3453208039315</v>
      </c>
      <c r="O210" s="64">
        <f t="shared" si="192"/>
        <v>68.137493122197299</v>
      </c>
      <c r="P210" s="64">
        <f t="shared" si="193"/>
        <v>49.888700257938297</v>
      </c>
      <c r="Q210" s="64">
        <f t="shared" si="194"/>
        <v>37.8591785733093</v>
      </c>
      <c r="R210" s="64">
        <f t="shared" ref="R210:R228" si="198">VLOOKUP($C$80,$D$3:$K$63,$A$70,0)*(B196-B195)</f>
        <v>31.554903640152801</v>
      </c>
      <c r="S210" s="64">
        <f>VLOOKUP($C$81,$D$3:$K$63,$A$70,0)*(B195-B194)</f>
        <v>23.8999832633822</v>
      </c>
      <c r="T210" s="64">
        <f>VLOOKUP($C$82,$D$3:$K$63,$A$70,0)*B194</f>
        <v>0</v>
      </c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54">
        <f t="shared" si="178"/>
        <v>710.99325187657701</v>
      </c>
      <c r="BP210" s="53">
        <v>2016</v>
      </c>
      <c r="BQ210" s="61">
        <f t="shared" si="179"/>
        <v>0</v>
      </c>
      <c r="BR210" s="61">
        <f t="shared" si="179"/>
        <v>0</v>
      </c>
      <c r="BS210" s="61">
        <f t="shared" si="179"/>
        <v>4.48029062693094E-16</v>
      </c>
      <c r="BT210" s="61">
        <f t="shared" si="179"/>
        <v>0.111099611901956</v>
      </c>
      <c r="BU210" s="61">
        <f t="shared" si="179"/>
        <v>8.2938380852366406E-2</v>
      </c>
      <c r="BV210" s="61">
        <f t="shared" si="179"/>
        <v>9.1247587074361605E-2</v>
      </c>
      <c r="BW210" s="61">
        <f t="shared" si="179"/>
        <v>8.1005519873615095E-2</v>
      </c>
      <c r="BX210" s="61">
        <f t="shared" si="179"/>
        <v>7.2685970023130098E-2</v>
      </c>
      <c r="BY210" s="61">
        <f t="shared" si="179"/>
        <v>9.9173134102521807E-2</v>
      </c>
      <c r="BZ210" s="61">
        <f t="shared" si="179"/>
        <v>7.2696201632811694E-2</v>
      </c>
      <c r="CA210" s="61">
        <f t="shared" si="179"/>
        <v>9.1907090020138305E-2</v>
      </c>
      <c r="CB210" s="61">
        <f t="shared" si="179"/>
        <v>9.5834233225641705E-2</v>
      </c>
      <c r="CC210" s="61">
        <f t="shared" si="179"/>
        <v>7.0167614286441304E-2</v>
      </c>
      <c r="CD210" s="61">
        <f t="shared" si="179"/>
        <v>5.3248295217127199E-2</v>
      </c>
      <c r="CE210" s="61">
        <f t="shared" si="179"/>
        <v>4.4381439003629897E-2</v>
      </c>
      <c r="CF210" s="61">
        <f t="shared" si="179"/>
        <v>3.3614922786258702E-2</v>
      </c>
      <c r="CG210" s="61">
        <f t="shared" si="195"/>
        <v>0</v>
      </c>
      <c r="CH210" s="61">
        <f t="shared" si="173"/>
        <v>0</v>
      </c>
      <c r="CI210" s="61">
        <f t="shared" si="173"/>
        <v>0</v>
      </c>
      <c r="CJ210" s="61">
        <f t="shared" si="173"/>
        <v>0</v>
      </c>
      <c r="CK210" s="61">
        <f t="shared" si="173"/>
        <v>0</v>
      </c>
      <c r="CL210" s="61">
        <f t="shared" si="173"/>
        <v>0</v>
      </c>
      <c r="CM210" s="61">
        <f t="shared" si="173"/>
        <v>0</v>
      </c>
      <c r="CN210" s="61">
        <f t="shared" si="173"/>
        <v>0</v>
      </c>
      <c r="CO210" s="61">
        <f t="shared" si="173"/>
        <v>0</v>
      </c>
      <c r="CP210" s="61">
        <f t="shared" si="173"/>
        <v>0</v>
      </c>
      <c r="CQ210" s="61">
        <f t="shared" si="173"/>
        <v>0</v>
      </c>
      <c r="CR210" s="61">
        <f t="shared" si="173"/>
        <v>0</v>
      </c>
      <c r="CS210" s="61">
        <f t="shared" si="173"/>
        <v>0</v>
      </c>
      <c r="CT210" s="61">
        <f t="shared" si="173"/>
        <v>0</v>
      </c>
      <c r="CU210" s="61">
        <f t="shared" si="173"/>
        <v>0</v>
      </c>
      <c r="CV210" s="61">
        <f t="shared" si="173"/>
        <v>0</v>
      </c>
      <c r="CW210" s="61">
        <f t="shared" si="173"/>
        <v>0</v>
      </c>
      <c r="CX210" s="61">
        <f t="shared" ref="CX210:DM237" si="199">AK210/$BM210</f>
        <v>0</v>
      </c>
      <c r="CY210" s="61">
        <f t="shared" si="199"/>
        <v>0</v>
      </c>
      <c r="CZ210" s="61">
        <f t="shared" si="199"/>
        <v>0</v>
      </c>
      <c r="DA210" s="61">
        <f t="shared" si="199"/>
        <v>0</v>
      </c>
      <c r="DB210" s="61">
        <f t="shared" si="199"/>
        <v>0</v>
      </c>
      <c r="DC210" s="61">
        <f t="shared" si="196"/>
        <v>0</v>
      </c>
      <c r="DD210" s="61">
        <f t="shared" si="196"/>
        <v>0</v>
      </c>
      <c r="DE210" s="61">
        <f t="shared" si="196"/>
        <v>0</v>
      </c>
      <c r="DF210" s="61">
        <f t="shared" si="196"/>
        <v>0</v>
      </c>
      <c r="DG210" s="61">
        <f t="shared" si="196"/>
        <v>0</v>
      </c>
      <c r="DH210" s="61">
        <f t="shared" si="196"/>
        <v>0</v>
      </c>
      <c r="DI210" s="61">
        <f t="shared" si="196"/>
        <v>0</v>
      </c>
      <c r="DJ210" s="61">
        <f t="shared" si="196"/>
        <v>0</v>
      </c>
      <c r="DK210" s="61">
        <f t="shared" si="196"/>
        <v>0</v>
      </c>
      <c r="DL210" s="61">
        <f t="shared" si="196"/>
        <v>0</v>
      </c>
      <c r="DM210" s="61">
        <f t="shared" si="196"/>
        <v>0</v>
      </c>
      <c r="DN210" s="61">
        <f t="shared" si="196"/>
        <v>0</v>
      </c>
      <c r="DO210" s="61">
        <f t="shared" si="196"/>
        <v>0</v>
      </c>
      <c r="DP210" s="61">
        <f t="shared" si="196"/>
        <v>0</v>
      </c>
      <c r="DQ210" s="61">
        <f t="shared" si="196"/>
        <v>0</v>
      </c>
      <c r="DR210" s="61">
        <f t="shared" si="196"/>
        <v>0</v>
      </c>
      <c r="DS210" s="61">
        <f t="shared" si="197"/>
        <v>0</v>
      </c>
      <c r="DT210" s="61">
        <f t="shared" si="176"/>
        <v>0</v>
      </c>
      <c r="DU210" s="61">
        <f t="shared" si="176"/>
        <v>0</v>
      </c>
      <c r="DV210" s="61">
        <f t="shared" si="176"/>
        <v>0</v>
      </c>
      <c r="DW210" s="61">
        <f t="shared" si="176"/>
        <v>0</v>
      </c>
      <c r="DX210" s="61">
        <f t="shared" si="176"/>
        <v>0</v>
      </c>
      <c r="DY210" s="61">
        <f t="shared" si="176"/>
        <v>0</v>
      </c>
      <c r="DZ210" s="61">
        <f t="shared" si="180"/>
        <v>1</v>
      </c>
    </row>
    <row r="211" spans="1:130">
      <c r="A211" s="53">
        <v>17</v>
      </c>
      <c r="B211" s="63">
        <f t="shared" si="177"/>
        <v>1</v>
      </c>
      <c r="C211" s="53">
        <v>2017</v>
      </c>
      <c r="D211" s="64">
        <f t="shared" si="181"/>
        <v>0</v>
      </c>
      <c r="E211" s="64">
        <f t="shared" si="182"/>
        <v>0</v>
      </c>
      <c r="F211" s="64">
        <f t="shared" si="183"/>
        <v>0</v>
      </c>
      <c r="G211" s="64">
        <f t="shared" si="184"/>
        <v>2.2801404465181702E-13</v>
      </c>
      <c r="H211" s="64">
        <f t="shared" si="185"/>
        <v>58.968629107601998</v>
      </c>
      <c r="I211" s="64">
        <f t="shared" si="186"/>
        <v>64.876418659891598</v>
      </c>
      <c r="J211" s="64">
        <f t="shared" si="187"/>
        <v>57.594377994894302</v>
      </c>
      <c r="K211" s="64">
        <f t="shared" si="188"/>
        <v>51.679234192548599</v>
      </c>
      <c r="L211" s="64">
        <f t="shared" si="189"/>
        <v>70.511429114343898</v>
      </c>
      <c r="M211" s="64">
        <f t="shared" si="190"/>
        <v>51.686508797988203</v>
      </c>
      <c r="N211" s="64">
        <f t="shared" si="191"/>
        <v>65.3453208039315</v>
      </c>
      <c r="O211" s="64">
        <f t="shared" si="192"/>
        <v>68.137493122197299</v>
      </c>
      <c r="P211" s="64">
        <f t="shared" si="193"/>
        <v>49.888700257938297</v>
      </c>
      <c r="Q211" s="64">
        <f t="shared" si="194"/>
        <v>37.8591785733093</v>
      </c>
      <c r="R211" s="64">
        <f t="shared" si="198"/>
        <v>31.554903640152801</v>
      </c>
      <c r="S211" s="64">
        <f t="shared" ref="S211:S229" si="200">VLOOKUP($C$81,$D$3:$K$63,$A$70,0)*(B196-B195)</f>
        <v>23.8999832633822</v>
      </c>
      <c r="T211" s="64">
        <f>VLOOKUP($C$82,$D$3:$K$63,$A$70,0)*(B195-B194)</f>
        <v>20.170990896085002</v>
      </c>
      <c r="U211" s="64">
        <f>VLOOKUP($C$83,$D$3:$K$63,$A$70,0)*B194</f>
        <v>0</v>
      </c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54">
        <f t="shared" si="178"/>
        <v>652.17316842426499</v>
      </c>
      <c r="BP211" s="53">
        <v>2017</v>
      </c>
      <c r="BQ211" s="61">
        <f t="shared" si="179"/>
        <v>0</v>
      </c>
      <c r="BR211" s="61">
        <f t="shared" si="179"/>
        <v>0</v>
      </c>
      <c r="BS211" s="61">
        <f t="shared" si="179"/>
        <v>0</v>
      </c>
      <c r="BT211" s="61">
        <f t="shared" si="179"/>
        <v>3.4962193431344099E-16</v>
      </c>
      <c r="BU211" s="61">
        <f t="shared" si="179"/>
        <v>9.0418667867121702E-2</v>
      </c>
      <c r="BV211" s="61">
        <f t="shared" si="179"/>
        <v>9.9477288856641297E-2</v>
      </c>
      <c r="BW211" s="61">
        <f t="shared" si="179"/>
        <v>8.8311480421756294E-2</v>
      </c>
      <c r="BX211" s="61">
        <f t="shared" si="179"/>
        <v>7.9241582902609006E-2</v>
      </c>
      <c r="BY211" s="61">
        <f t="shared" si="179"/>
        <v>0.10811764808526</v>
      </c>
      <c r="BZ211" s="61">
        <f t="shared" si="179"/>
        <v>7.9252737310351998E-2</v>
      </c>
      <c r="CA211" s="61">
        <f t="shared" si="179"/>
        <v>0.100196272965069</v>
      </c>
      <c r="CB211" s="61">
        <f t="shared" si="179"/>
        <v>0.104477608741289</v>
      </c>
      <c r="CC211" s="61">
        <f t="shared" si="179"/>
        <v>7.6496094401546602E-2</v>
      </c>
      <c r="CD211" s="61">
        <f t="shared" si="179"/>
        <v>5.8050806758551503E-2</v>
      </c>
      <c r="CE211" s="61">
        <f t="shared" si="179"/>
        <v>4.8384240824248401E-2</v>
      </c>
      <c r="CF211" s="61">
        <f t="shared" si="179"/>
        <v>3.6646682845183E-2</v>
      </c>
      <c r="CG211" s="61">
        <f t="shared" si="195"/>
        <v>3.0928888020371501E-2</v>
      </c>
      <c r="CH211" s="61">
        <f t="shared" si="173"/>
        <v>0</v>
      </c>
      <c r="CI211" s="61">
        <f t="shared" si="173"/>
        <v>0</v>
      </c>
      <c r="CJ211" s="61">
        <f t="shared" si="173"/>
        <v>0</v>
      </c>
      <c r="CK211" s="61">
        <f t="shared" si="173"/>
        <v>0</v>
      </c>
      <c r="CL211" s="61">
        <f t="shared" si="173"/>
        <v>0</v>
      </c>
      <c r="CM211" s="61">
        <f t="shared" si="173"/>
        <v>0</v>
      </c>
      <c r="CN211" s="61">
        <f t="shared" si="173"/>
        <v>0</v>
      </c>
      <c r="CO211" s="61">
        <f t="shared" si="173"/>
        <v>0</v>
      </c>
      <c r="CP211" s="61">
        <f t="shared" si="173"/>
        <v>0</v>
      </c>
      <c r="CQ211" s="61">
        <f t="shared" si="173"/>
        <v>0</v>
      </c>
      <c r="CR211" s="61">
        <f t="shared" si="173"/>
        <v>0</v>
      </c>
      <c r="CS211" s="61">
        <f t="shared" si="173"/>
        <v>0</v>
      </c>
      <c r="CT211" s="61">
        <f t="shared" si="173"/>
        <v>0</v>
      </c>
      <c r="CU211" s="61">
        <f t="shared" si="173"/>
        <v>0</v>
      </c>
      <c r="CV211" s="61">
        <f t="shared" si="173"/>
        <v>0</v>
      </c>
      <c r="CW211" s="61">
        <f t="shared" si="173"/>
        <v>0</v>
      </c>
      <c r="CX211" s="61">
        <f t="shared" si="199"/>
        <v>0</v>
      </c>
      <c r="CY211" s="61">
        <f t="shared" si="199"/>
        <v>0</v>
      </c>
      <c r="CZ211" s="61">
        <f t="shared" si="199"/>
        <v>0</v>
      </c>
      <c r="DA211" s="61">
        <f t="shared" si="199"/>
        <v>0</v>
      </c>
      <c r="DB211" s="61">
        <f t="shared" si="199"/>
        <v>0</v>
      </c>
      <c r="DC211" s="61">
        <f t="shared" si="196"/>
        <v>0</v>
      </c>
      <c r="DD211" s="61">
        <f t="shared" si="196"/>
        <v>0</v>
      </c>
      <c r="DE211" s="61">
        <f t="shared" si="196"/>
        <v>0</v>
      </c>
      <c r="DF211" s="61">
        <f t="shared" si="196"/>
        <v>0</v>
      </c>
      <c r="DG211" s="61">
        <f t="shared" si="196"/>
        <v>0</v>
      </c>
      <c r="DH211" s="61">
        <f t="shared" si="196"/>
        <v>0</v>
      </c>
      <c r="DI211" s="61">
        <f t="shared" si="196"/>
        <v>0</v>
      </c>
      <c r="DJ211" s="61">
        <f t="shared" si="196"/>
        <v>0</v>
      </c>
      <c r="DK211" s="61">
        <f t="shared" si="196"/>
        <v>0</v>
      </c>
      <c r="DL211" s="61">
        <f t="shared" si="196"/>
        <v>0</v>
      </c>
      <c r="DM211" s="61">
        <f t="shared" si="196"/>
        <v>0</v>
      </c>
      <c r="DN211" s="61">
        <f t="shared" si="196"/>
        <v>0</v>
      </c>
      <c r="DO211" s="61">
        <f t="shared" si="196"/>
        <v>0</v>
      </c>
      <c r="DP211" s="61">
        <f t="shared" si="196"/>
        <v>0</v>
      </c>
      <c r="DQ211" s="61">
        <f t="shared" si="196"/>
        <v>0</v>
      </c>
      <c r="DR211" s="61">
        <f t="shared" si="196"/>
        <v>0</v>
      </c>
      <c r="DS211" s="61">
        <f t="shared" si="197"/>
        <v>0</v>
      </c>
      <c r="DT211" s="61">
        <f t="shared" si="176"/>
        <v>0</v>
      </c>
      <c r="DU211" s="61">
        <f t="shared" si="176"/>
        <v>0</v>
      </c>
      <c r="DV211" s="61">
        <f t="shared" si="176"/>
        <v>0</v>
      </c>
      <c r="DW211" s="61">
        <f t="shared" si="176"/>
        <v>0</v>
      </c>
      <c r="DX211" s="61">
        <f t="shared" si="176"/>
        <v>0</v>
      </c>
      <c r="DY211" s="61">
        <f t="shared" si="176"/>
        <v>0</v>
      </c>
      <c r="DZ211" s="61">
        <f t="shared" si="180"/>
        <v>1</v>
      </c>
    </row>
    <row r="212" spans="1:130">
      <c r="A212" s="53">
        <v>18</v>
      </c>
      <c r="B212" s="63">
        <f t="shared" si="177"/>
        <v>1</v>
      </c>
      <c r="C212" s="53">
        <v>2018</v>
      </c>
      <c r="D212" s="64">
        <f t="shared" si="181"/>
        <v>0</v>
      </c>
      <c r="E212" s="64">
        <f t="shared" si="182"/>
        <v>0</v>
      </c>
      <c r="F212" s="64">
        <f t="shared" si="183"/>
        <v>0</v>
      </c>
      <c r="G212" s="64">
        <f t="shared" si="184"/>
        <v>0</v>
      </c>
      <c r="H212" s="64">
        <f t="shared" si="185"/>
        <v>1.7021765739118599E-13</v>
      </c>
      <c r="I212" s="64">
        <f t="shared" si="186"/>
        <v>64.876418659891598</v>
      </c>
      <c r="J212" s="64">
        <f t="shared" si="187"/>
        <v>57.594377994894401</v>
      </c>
      <c r="K212" s="64">
        <f t="shared" si="188"/>
        <v>51.679234192548599</v>
      </c>
      <c r="L212" s="64">
        <f t="shared" si="189"/>
        <v>70.511429114343798</v>
      </c>
      <c r="M212" s="64">
        <f t="shared" si="190"/>
        <v>51.686508797988203</v>
      </c>
      <c r="N212" s="64">
        <f t="shared" si="191"/>
        <v>65.3453208039316</v>
      </c>
      <c r="O212" s="64">
        <f t="shared" si="192"/>
        <v>68.137493122197299</v>
      </c>
      <c r="P212" s="64">
        <f t="shared" si="193"/>
        <v>49.888700257938297</v>
      </c>
      <c r="Q212" s="64">
        <f t="shared" si="194"/>
        <v>37.8591785733093</v>
      </c>
      <c r="R212" s="64">
        <f t="shared" si="198"/>
        <v>31.554903640152801</v>
      </c>
      <c r="S212" s="64">
        <f t="shared" si="200"/>
        <v>23.8999832633822</v>
      </c>
      <c r="T212" s="64">
        <f t="shared" ref="T212:T230" si="201">VLOOKUP($C$82,$D$3:$K$63,$A$70,0)*(B196-B195)</f>
        <v>20.170990896085002</v>
      </c>
      <c r="U212" s="64">
        <f>VLOOKUP($C$83,$D$3:$K$63,$A$70,0)*(B195-B194)</f>
        <v>18.384615384615401</v>
      </c>
      <c r="V212" s="64">
        <f>VLOOKUP($C$84,$D$3:$K$63,$A$70,0)*B194</f>
        <v>0</v>
      </c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54">
        <f t="shared" si="178"/>
        <v>611.58915470127795</v>
      </c>
      <c r="BP212" s="53">
        <v>2018</v>
      </c>
      <c r="BQ212" s="61">
        <f t="shared" si="179"/>
        <v>0</v>
      </c>
      <c r="BR212" s="61">
        <f t="shared" si="179"/>
        <v>0</v>
      </c>
      <c r="BS212" s="61">
        <f t="shared" si="179"/>
        <v>0</v>
      </c>
      <c r="BT212" s="61">
        <f t="shared" si="179"/>
        <v>0</v>
      </c>
      <c r="BU212" s="61">
        <f t="shared" si="179"/>
        <v>2.7832026791633801E-16</v>
      </c>
      <c r="BV212" s="61">
        <f t="shared" si="179"/>
        <v>0.106078432165102</v>
      </c>
      <c r="BW212" s="61">
        <f t="shared" si="179"/>
        <v>9.4171679716958806E-2</v>
      </c>
      <c r="BX212" s="61">
        <f t="shared" si="179"/>
        <v>8.4499919259998196E-2</v>
      </c>
      <c r="BY212" s="61">
        <f t="shared" si="179"/>
        <v>0.115292150902813</v>
      </c>
      <c r="BZ212" s="61">
        <f t="shared" si="179"/>
        <v>8.4511813855223994E-2</v>
      </c>
      <c r="CA212" s="61">
        <f t="shared" si="179"/>
        <v>0.10684512683330399</v>
      </c>
      <c r="CB212" s="61">
        <f t="shared" si="179"/>
        <v>0.111410564753193</v>
      </c>
      <c r="CC212" s="61">
        <f t="shared" si="179"/>
        <v>8.1572244822270698E-2</v>
      </c>
      <c r="CD212" s="61">
        <f t="shared" si="179"/>
        <v>6.1902959335178198E-2</v>
      </c>
      <c r="CE212" s="61">
        <f t="shared" si="179"/>
        <v>5.1594936564179801E-2</v>
      </c>
      <c r="CF212" s="61">
        <f t="shared" si="179"/>
        <v>3.9078494246772198E-2</v>
      </c>
      <c r="CG212" s="61">
        <f t="shared" si="195"/>
        <v>3.2981276304576E-2</v>
      </c>
      <c r="CH212" s="61">
        <f t="shared" si="173"/>
        <v>3.0060401240429201E-2</v>
      </c>
      <c r="CI212" s="61">
        <f t="shared" si="173"/>
        <v>0</v>
      </c>
      <c r="CJ212" s="61">
        <f t="shared" si="173"/>
        <v>0</v>
      </c>
      <c r="CK212" s="61">
        <f t="shared" si="173"/>
        <v>0</v>
      </c>
      <c r="CL212" s="61">
        <f t="shared" si="173"/>
        <v>0</v>
      </c>
      <c r="CM212" s="61">
        <f t="shared" si="173"/>
        <v>0</v>
      </c>
      <c r="CN212" s="61">
        <f t="shared" si="173"/>
        <v>0</v>
      </c>
      <c r="CO212" s="61">
        <f t="shared" si="173"/>
        <v>0</v>
      </c>
      <c r="CP212" s="61">
        <f t="shared" si="173"/>
        <v>0</v>
      </c>
      <c r="CQ212" s="61">
        <f t="shared" si="173"/>
        <v>0</v>
      </c>
      <c r="CR212" s="61">
        <f t="shared" si="173"/>
        <v>0</v>
      </c>
      <c r="CS212" s="61">
        <f t="shared" si="173"/>
        <v>0</v>
      </c>
      <c r="CT212" s="61">
        <f t="shared" si="173"/>
        <v>0</v>
      </c>
      <c r="CU212" s="61">
        <f t="shared" si="173"/>
        <v>0</v>
      </c>
      <c r="CV212" s="61">
        <f t="shared" si="173"/>
        <v>0</v>
      </c>
      <c r="CW212" s="61">
        <f t="shared" si="173"/>
        <v>0</v>
      </c>
      <c r="CX212" s="61">
        <f t="shared" si="199"/>
        <v>0</v>
      </c>
      <c r="CY212" s="61">
        <f t="shared" si="199"/>
        <v>0</v>
      </c>
      <c r="CZ212" s="61">
        <f t="shared" si="199"/>
        <v>0</v>
      </c>
      <c r="DA212" s="61">
        <f t="shared" si="199"/>
        <v>0</v>
      </c>
      <c r="DB212" s="61">
        <f t="shared" si="199"/>
        <v>0</v>
      </c>
      <c r="DC212" s="61">
        <f t="shared" si="196"/>
        <v>0</v>
      </c>
      <c r="DD212" s="61">
        <f t="shared" si="196"/>
        <v>0</v>
      </c>
      <c r="DE212" s="61">
        <f t="shared" si="196"/>
        <v>0</v>
      </c>
      <c r="DF212" s="61">
        <f t="shared" si="196"/>
        <v>0</v>
      </c>
      <c r="DG212" s="61">
        <f t="shared" si="196"/>
        <v>0</v>
      </c>
      <c r="DH212" s="61">
        <f t="shared" si="196"/>
        <v>0</v>
      </c>
      <c r="DI212" s="61">
        <f t="shared" si="196"/>
        <v>0</v>
      </c>
      <c r="DJ212" s="61">
        <f t="shared" si="196"/>
        <v>0</v>
      </c>
      <c r="DK212" s="61">
        <f t="shared" si="196"/>
        <v>0</v>
      </c>
      <c r="DL212" s="61">
        <f t="shared" si="196"/>
        <v>0</v>
      </c>
      <c r="DM212" s="61">
        <f t="shared" si="196"/>
        <v>0</v>
      </c>
      <c r="DN212" s="61">
        <f t="shared" si="196"/>
        <v>0</v>
      </c>
      <c r="DO212" s="61">
        <f t="shared" si="196"/>
        <v>0</v>
      </c>
      <c r="DP212" s="61">
        <f t="shared" si="196"/>
        <v>0</v>
      </c>
      <c r="DQ212" s="61">
        <f t="shared" si="196"/>
        <v>0</v>
      </c>
      <c r="DR212" s="61">
        <f t="shared" si="196"/>
        <v>0</v>
      </c>
      <c r="DS212" s="61">
        <f t="shared" si="197"/>
        <v>0</v>
      </c>
      <c r="DT212" s="61">
        <f t="shared" si="176"/>
        <v>0</v>
      </c>
      <c r="DU212" s="61">
        <f t="shared" si="176"/>
        <v>0</v>
      </c>
      <c r="DV212" s="61">
        <f t="shared" si="176"/>
        <v>0</v>
      </c>
      <c r="DW212" s="61">
        <f t="shared" si="176"/>
        <v>0</v>
      </c>
      <c r="DX212" s="61">
        <f t="shared" si="176"/>
        <v>0</v>
      </c>
      <c r="DY212" s="61">
        <f t="shared" si="176"/>
        <v>0</v>
      </c>
      <c r="DZ212" s="61">
        <f t="shared" si="180"/>
        <v>1</v>
      </c>
    </row>
    <row r="213" spans="1:130">
      <c r="A213" s="53">
        <v>19</v>
      </c>
      <c r="B213" s="63">
        <f t="shared" si="177"/>
        <v>1</v>
      </c>
      <c r="C213" s="53">
        <v>2019</v>
      </c>
      <c r="D213" s="64">
        <f t="shared" si="181"/>
        <v>0</v>
      </c>
      <c r="E213" s="64">
        <f t="shared" si="182"/>
        <v>0</v>
      </c>
      <c r="F213" s="64">
        <f t="shared" si="183"/>
        <v>0</v>
      </c>
      <c r="G213" s="64">
        <f t="shared" si="184"/>
        <v>0</v>
      </c>
      <c r="H213" s="64">
        <f t="shared" si="185"/>
        <v>0</v>
      </c>
      <c r="I213" s="64">
        <f t="shared" si="186"/>
        <v>1.8727096375372499E-13</v>
      </c>
      <c r="J213" s="64">
        <f t="shared" si="187"/>
        <v>57.594377994894401</v>
      </c>
      <c r="K213" s="64">
        <f t="shared" si="188"/>
        <v>51.679234192548599</v>
      </c>
      <c r="L213" s="64">
        <f t="shared" si="189"/>
        <v>70.511429114343798</v>
      </c>
      <c r="M213" s="64">
        <f t="shared" si="190"/>
        <v>51.686508797988203</v>
      </c>
      <c r="N213" s="64">
        <f t="shared" si="191"/>
        <v>65.3453208039316</v>
      </c>
      <c r="O213" s="64">
        <f t="shared" si="192"/>
        <v>68.137493122197398</v>
      </c>
      <c r="P213" s="64">
        <f t="shared" si="193"/>
        <v>49.888700257938297</v>
      </c>
      <c r="Q213" s="64">
        <f t="shared" si="194"/>
        <v>37.8591785733093</v>
      </c>
      <c r="R213" s="64">
        <f t="shared" si="198"/>
        <v>31.554903640152801</v>
      </c>
      <c r="S213" s="64">
        <f t="shared" si="200"/>
        <v>23.8999832633822</v>
      </c>
      <c r="T213" s="64">
        <f t="shared" si="201"/>
        <v>20.170990896085002</v>
      </c>
      <c r="U213" s="64">
        <f t="shared" ref="U213:U231" si="202">VLOOKUP($C$83,$D$3:$K$63,$A$70,0)*(B196-B195)</f>
        <v>18.384615384615401</v>
      </c>
      <c r="V213" s="64">
        <f>VLOOKUP($C$84,$D$3:$K$63,$A$70,0)*(B195-B194)</f>
        <v>17.384615384615401</v>
      </c>
      <c r="W213" s="64">
        <f>VLOOKUP($C$85,$D$3:$K$63,$A$70,0)*B194</f>
        <v>0</v>
      </c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54">
        <f t="shared" si="178"/>
        <v>564.09735142600198</v>
      </c>
      <c r="BP213" s="53">
        <v>2019</v>
      </c>
      <c r="BQ213" s="61">
        <f t="shared" si="179"/>
        <v>0</v>
      </c>
      <c r="BR213" s="61">
        <f t="shared" si="179"/>
        <v>0</v>
      </c>
      <c r="BS213" s="61">
        <f t="shared" si="179"/>
        <v>0</v>
      </c>
      <c r="BT213" s="61">
        <f t="shared" si="179"/>
        <v>0</v>
      </c>
      <c r="BU213" s="61">
        <f t="shared" si="179"/>
        <v>0</v>
      </c>
      <c r="BV213" s="61">
        <f t="shared" si="179"/>
        <v>3.3198341257996698E-16</v>
      </c>
      <c r="BW213" s="61">
        <f t="shared" si="179"/>
        <v>0.102100068098706</v>
      </c>
      <c r="BX213" s="61">
        <f t="shared" si="179"/>
        <v>9.1614034460376095E-2</v>
      </c>
      <c r="BY213" s="61">
        <f t="shared" si="179"/>
        <v>0.124998688499592</v>
      </c>
      <c r="BZ213" s="61">
        <f t="shared" si="179"/>
        <v>9.1626930471004606E-2</v>
      </c>
      <c r="CA213" s="61">
        <f t="shared" si="179"/>
        <v>0.115840502776237</v>
      </c>
      <c r="CB213" s="61">
        <f t="shared" si="179"/>
        <v>0.120790308534423</v>
      </c>
      <c r="CC213" s="61">
        <f t="shared" si="179"/>
        <v>8.8439876790456201E-2</v>
      </c>
      <c r="CD213" s="61">
        <f t="shared" si="179"/>
        <v>6.7114618562919504E-2</v>
      </c>
      <c r="CE213" s="61">
        <f t="shared" si="179"/>
        <v>5.5938755181856502E-2</v>
      </c>
      <c r="CF213" s="61">
        <f t="shared" si="179"/>
        <v>4.2368543661771403E-2</v>
      </c>
      <c r="CG213" s="61">
        <f t="shared" si="195"/>
        <v>3.5757996106689699E-2</v>
      </c>
      <c r="CH213" s="61">
        <f t="shared" si="173"/>
        <v>3.2591210255003403E-2</v>
      </c>
      <c r="CI213" s="61">
        <f t="shared" si="173"/>
        <v>3.0818466600965499E-2</v>
      </c>
      <c r="CJ213" s="61">
        <f t="shared" si="173"/>
        <v>0</v>
      </c>
      <c r="CK213" s="61">
        <f t="shared" si="173"/>
        <v>0</v>
      </c>
      <c r="CL213" s="61">
        <f t="shared" si="173"/>
        <v>0</v>
      </c>
      <c r="CM213" s="61">
        <f t="shared" si="173"/>
        <v>0</v>
      </c>
      <c r="CN213" s="61">
        <f t="shared" si="173"/>
        <v>0</v>
      </c>
      <c r="CO213" s="61">
        <f t="shared" si="173"/>
        <v>0</v>
      </c>
      <c r="CP213" s="61">
        <f t="shared" si="173"/>
        <v>0</v>
      </c>
      <c r="CQ213" s="61">
        <f t="shared" si="173"/>
        <v>0</v>
      </c>
      <c r="CR213" s="61">
        <f t="shared" si="173"/>
        <v>0</v>
      </c>
      <c r="CS213" s="61">
        <f t="shared" si="173"/>
        <v>0</v>
      </c>
      <c r="CT213" s="61">
        <f t="shared" si="173"/>
        <v>0</v>
      </c>
      <c r="CU213" s="61">
        <f t="shared" si="173"/>
        <v>0</v>
      </c>
      <c r="CV213" s="61">
        <f t="shared" si="173"/>
        <v>0</v>
      </c>
      <c r="CW213" s="61">
        <f t="shared" si="173"/>
        <v>0</v>
      </c>
      <c r="CX213" s="61">
        <f t="shared" si="199"/>
        <v>0</v>
      </c>
      <c r="CY213" s="61">
        <f t="shared" si="199"/>
        <v>0</v>
      </c>
      <c r="CZ213" s="61">
        <f t="shared" si="199"/>
        <v>0</v>
      </c>
      <c r="DA213" s="61">
        <f t="shared" si="199"/>
        <v>0</v>
      </c>
      <c r="DB213" s="61">
        <f t="shared" si="199"/>
        <v>0</v>
      </c>
      <c r="DC213" s="61">
        <f t="shared" si="196"/>
        <v>0</v>
      </c>
      <c r="DD213" s="61">
        <f t="shared" si="196"/>
        <v>0</v>
      </c>
      <c r="DE213" s="61">
        <f t="shared" si="196"/>
        <v>0</v>
      </c>
      <c r="DF213" s="61">
        <f t="shared" si="196"/>
        <v>0</v>
      </c>
      <c r="DG213" s="61">
        <f t="shared" si="196"/>
        <v>0</v>
      </c>
      <c r="DH213" s="61">
        <f t="shared" si="196"/>
        <v>0</v>
      </c>
      <c r="DI213" s="61">
        <f t="shared" si="196"/>
        <v>0</v>
      </c>
      <c r="DJ213" s="61">
        <f t="shared" si="196"/>
        <v>0</v>
      </c>
      <c r="DK213" s="61">
        <f t="shared" si="196"/>
        <v>0</v>
      </c>
      <c r="DL213" s="61">
        <f t="shared" si="196"/>
        <v>0</v>
      </c>
      <c r="DM213" s="61">
        <f t="shared" si="196"/>
        <v>0</v>
      </c>
      <c r="DN213" s="61">
        <f t="shared" si="196"/>
        <v>0</v>
      </c>
      <c r="DO213" s="61">
        <f t="shared" si="196"/>
        <v>0</v>
      </c>
      <c r="DP213" s="61">
        <f t="shared" si="196"/>
        <v>0</v>
      </c>
      <c r="DQ213" s="61">
        <f t="shared" si="196"/>
        <v>0</v>
      </c>
      <c r="DR213" s="61">
        <f t="shared" si="196"/>
        <v>0</v>
      </c>
      <c r="DS213" s="61">
        <f t="shared" si="197"/>
        <v>0</v>
      </c>
      <c r="DT213" s="61">
        <f t="shared" si="176"/>
        <v>0</v>
      </c>
      <c r="DU213" s="61">
        <f t="shared" si="176"/>
        <v>0</v>
      </c>
      <c r="DV213" s="61">
        <f t="shared" si="176"/>
        <v>0</v>
      </c>
      <c r="DW213" s="61">
        <f t="shared" si="176"/>
        <v>0</v>
      </c>
      <c r="DX213" s="61">
        <f t="shared" si="176"/>
        <v>0</v>
      </c>
      <c r="DY213" s="61">
        <f t="shared" si="176"/>
        <v>0</v>
      </c>
      <c r="DZ213" s="61">
        <f t="shared" si="180"/>
        <v>1</v>
      </c>
    </row>
    <row r="214" spans="1:130">
      <c r="A214" s="53">
        <v>20</v>
      </c>
      <c r="B214" s="63">
        <f t="shared" si="177"/>
        <v>1</v>
      </c>
      <c r="C214" s="53">
        <v>2020</v>
      </c>
      <c r="D214" s="64">
        <f t="shared" si="181"/>
        <v>0</v>
      </c>
      <c r="E214" s="64">
        <f t="shared" si="182"/>
        <v>0</v>
      </c>
      <c r="F214" s="64">
        <f t="shared" si="183"/>
        <v>0</v>
      </c>
      <c r="G214" s="64">
        <f t="shared" si="184"/>
        <v>0</v>
      </c>
      <c r="H214" s="64">
        <f t="shared" si="185"/>
        <v>0</v>
      </c>
      <c r="I214" s="64">
        <f t="shared" si="186"/>
        <v>0</v>
      </c>
      <c r="J214" s="64">
        <f t="shared" si="187"/>
        <v>1.6625077180112999E-13</v>
      </c>
      <c r="K214" s="64">
        <f t="shared" si="188"/>
        <v>51.679234192548599</v>
      </c>
      <c r="L214" s="64">
        <f t="shared" si="189"/>
        <v>70.511429114343898</v>
      </c>
      <c r="M214" s="64">
        <f t="shared" si="190"/>
        <v>51.686508797988203</v>
      </c>
      <c r="N214" s="64">
        <f t="shared" si="191"/>
        <v>65.3453208039315</v>
      </c>
      <c r="O214" s="64">
        <f t="shared" si="192"/>
        <v>68.137493122197398</v>
      </c>
      <c r="P214" s="64">
        <f t="shared" si="193"/>
        <v>49.888700257938403</v>
      </c>
      <c r="Q214" s="64">
        <f t="shared" si="194"/>
        <v>37.8591785733093</v>
      </c>
      <c r="R214" s="64">
        <f t="shared" si="198"/>
        <v>31.554903640152801</v>
      </c>
      <c r="S214" s="64">
        <f t="shared" si="200"/>
        <v>23.8999832633822</v>
      </c>
      <c r="T214" s="64">
        <f t="shared" si="201"/>
        <v>20.170990896085002</v>
      </c>
      <c r="U214" s="64">
        <f t="shared" si="202"/>
        <v>18.384615384615401</v>
      </c>
      <c r="V214" s="64">
        <f t="shared" ref="V214:V232" si="203">VLOOKUP($C$84,$D$3:$K$63,$A$70,0)*(B196-B195)</f>
        <v>17.384615384615401</v>
      </c>
      <c r="W214" s="64">
        <f>VLOOKUP($C$85,$D$3:$K$63,$A$70,0)*(B195-B194)</f>
        <v>10.615384615384601</v>
      </c>
      <c r="X214" s="64">
        <f>VLOOKUP($C$86,$D$3:$K$63,$A$70,0)*B194</f>
        <v>0</v>
      </c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54">
        <f t="shared" si="178"/>
        <v>517.11835804649297</v>
      </c>
      <c r="BP214" s="53">
        <v>2020</v>
      </c>
      <c r="BQ214" s="61">
        <f t="shared" si="179"/>
        <v>0</v>
      </c>
      <c r="BR214" s="61">
        <f t="shared" si="179"/>
        <v>0</v>
      </c>
      <c r="BS214" s="61">
        <f t="shared" si="179"/>
        <v>0</v>
      </c>
      <c r="BT214" s="61">
        <f t="shared" si="179"/>
        <v>0</v>
      </c>
      <c r="BU214" s="61">
        <f t="shared" si="179"/>
        <v>0</v>
      </c>
      <c r="BV214" s="61">
        <f t="shared" si="179"/>
        <v>0</v>
      </c>
      <c r="BW214" s="61">
        <f t="shared" si="179"/>
        <v>3.21494623453656E-16</v>
      </c>
      <c r="BX214" s="61">
        <f t="shared" si="179"/>
        <v>9.9936955221965496E-2</v>
      </c>
      <c r="BY214" s="61">
        <f t="shared" si="179"/>
        <v>0.13635452699980199</v>
      </c>
      <c r="BZ214" s="61">
        <f t="shared" si="179"/>
        <v>9.9951022804998096E-2</v>
      </c>
      <c r="CA214" s="61">
        <f t="shared" si="179"/>
        <v>0.12636434152286799</v>
      </c>
      <c r="CB214" s="61">
        <f t="shared" si="179"/>
        <v>0.131763825557458</v>
      </c>
      <c r="CC214" s="61">
        <f t="shared" si="179"/>
        <v>9.6474432751530795E-2</v>
      </c>
      <c r="CD214" s="61">
        <f t="shared" si="179"/>
        <v>7.3211824690055702E-2</v>
      </c>
      <c r="CE214" s="61">
        <f t="shared" si="179"/>
        <v>6.1020660259204697E-2</v>
      </c>
      <c r="CF214" s="61">
        <f t="shared" si="179"/>
        <v>4.6217626760861198E-2</v>
      </c>
      <c r="CG214" s="61">
        <f t="shared" si="195"/>
        <v>3.900652642131E-2</v>
      </c>
      <c r="CH214" s="61">
        <f t="shared" si="173"/>
        <v>3.5552045481553898E-2</v>
      </c>
      <c r="CI214" s="61">
        <f t="shared" si="173"/>
        <v>3.3618252212682803E-2</v>
      </c>
      <c r="CJ214" s="61">
        <f t="shared" si="173"/>
        <v>2.0527959315708898E-2</v>
      </c>
      <c r="CK214" s="61">
        <f t="shared" si="173"/>
        <v>0</v>
      </c>
      <c r="CL214" s="61">
        <f t="shared" si="173"/>
        <v>0</v>
      </c>
      <c r="CM214" s="61">
        <f t="shared" si="173"/>
        <v>0</v>
      </c>
      <c r="CN214" s="61">
        <f t="shared" si="173"/>
        <v>0</v>
      </c>
      <c r="CO214" s="61">
        <f t="shared" si="173"/>
        <v>0</v>
      </c>
      <c r="CP214" s="61">
        <f t="shared" si="173"/>
        <v>0</v>
      </c>
      <c r="CQ214" s="61">
        <f t="shared" si="173"/>
        <v>0</v>
      </c>
      <c r="CR214" s="61">
        <f t="shared" si="173"/>
        <v>0</v>
      </c>
      <c r="CS214" s="61">
        <f t="shared" si="173"/>
        <v>0</v>
      </c>
      <c r="CT214" s="61">
        <f t="shared" si="173"/>
        <v>0</v>
      </c>
      <c r="CU214" s="61">
        <f t="shared" si="173"/>
        <v>0</v>
      </c>
      <c r="CV214" s="61">
        <f t="shared" si="173"/>
        <v>0</v>
      </c>
      <c r="CW214" s="61">
        <f t="shared" si="173"/>
        <v>0</v>
      </c>
      <c r="CX214" s="61">
        <f t="shared" si="199"/>
        <v>0</v>
      </c>
      <c r="CY214" s="61">
        <f t="shared" si="199"/>
        <v>0</v>
      </c>
      <c r="CZ214" s="61">
        <f t="shared" si="199"/>
        <v>0</v>
      </c>
      <c r="DA214" s="61">
        <f t="shared" si="199"/>
        <v>0</v>
      </c>
      <c r="DB214" s="61">
        <f t="shared" si="199"/>
        <v>0</v>
      </c>
      <c r="DC214" s="61">
        <f t="shared" si="196"/>
        <v>0</v>
      </c>
      <c r="DD214" s="61">
        <f t="shared" si="196"/>
        <v>0</v>
      </c>
      <c r="DE214" s="61">
        <f t="shared" si="196"/>
        <v>0</v>
      </c>
      <c r="DF214" s="61">
        <f t="shared" si="196"/>
        <v>0</v>
      </c>
      <c r="DG214" s="61">
        <f t="shared" si="196"/>
        <v>0</v>
      </c>
      <c r="DH214" s="61">
        <f t="shared" si="196"/>
        <v>0</v>
      </c>
      <c r="DI214" s="61">
        <f t="shared" si="196"/>
        <v>0</v>
      </c>
      <c r="DJ214" s="61">
        <f t="shared" si="196"/>
        <v>0</v>
      </c>
      <c r="DK214" s="61">
        <f t="shared" si="196"/>
        <v>0</v>
      </c>
      <c r="DL214" s="61">
        <f t="shared" si="196"/>
        <v>0</v>
      </c>
      <c r="DM214" s="61">
        <f t="shared" si="196"/>
        <v>0</v>
      </c>
      <c r="DN214" s="61">
        <f t="shared" si="196"/>
        <v>0</v>
      </c>
      <c r="DO214" s="61">
        <f t="shared" si="196"/>
        <v>0</v>
      </c>
      <c r="DP214" s="61">
        <f t="shared" si="196"/>
        <v>0</v>
      </c>
      <c r="DQ214" s="61">
        <f t="shared" si="196"/>
        <v>0</v>
      </c>
      <c r="DR214" s="61">
        <f t="shared" si="196"/>
        <v>0</v>
      </c>
      <c r="DS214" s="61">
        <f t="shared" si="197"/>
        <v>0</v>
      </c>
      <c r="DT214" s="61">
        <f t="shared" si="176"/>
        <v>0</v>
      </c>
      <c r="DU214" s="61">
        <f t="shared" si="176"/>
        <v>0</v>
      </c>
      <c r="DV214" s="61">
        <f t="shared" si="176"/>
        <v>0</v>
      </c>
      <c r="DW214" s="61">
        <f t="shared" si="176"/>
        <v>0</v>
      </c>
      <c r="DX214" s="61">
        <f t="shared" si="176"/>
        <v>0</v>
      </c>
      <c r="DY214" s="61">
        <f t="shared" si="176"/>
        <v>0</v>
      </c>
      <c r="DZ214" s="61">
        <f t="shared" si="180"/>
        <v>1</v>
      </c>
    </row>
    <row r="215" spans="1:130">
      <c r="C215" s="53">
        <v>2021</v>
      </c>
      <c r="D215" s="64"/>
      <c r="E215" s="64">
        <f t="shared" si="182"/>
        <v>0</v>
      </c>
      <c r="F215" s="64">
        <f t="shared" si="183"/>
        <v>0</v>
      </c>
      <c r="G215" s="64">
        <f t="shared" si="184"/>
        <v>0</v>
      </c>
      <c r="H215" s="64">
        <f t="shared" si="185"/>
        <v>0</v>
      </c>
      <c r="I215" s="64">
        <f t="shared" si="186"/>
        <v>0</v>
      </c>
      <c r="J215" s="64">
        <f t="shared" si="187"/>
        <v>0</v>
      </c>
      <c r="K215" s="64">
        <f t="shared" si="188"/>
        <v>1.4917623680846401E-13</v>
      </c>
      <c r="L215" s="64">
        <f t="shared" si="189"/>
        <v>70.511429114343898</v>
      </c>
      <c r="M215" s="64">
        <f t="shared" si="190"/>
        <v>51.686508797988203</v>
      </c>
      <c r="N215" s="64">
        <f t="shared" si="191"/>
        <v>65.3453208039315</v>
      </c>
      <c r="O215" s="64">
        <f t="shared" si="192"/>
        <v>68.137493122197299</v>
      </c>
      <c r="P215" s="64">
        <f t="shared" si="193"/>
        <v>49.888700257938403</v>
      </c>
      <c r="Q215" s="64">
        <f t="shared" si="194"/>
        <v>37.8591785733093</v>
      </c>
      <c r="R215" s="64">
        <f t="shared" si="198"/>
        <v>31.554903640152801</v>
      </c>
      <c r="S215" s="64">
        <f t="shared" si="200"/>
        <v>23.8999832633822</v>
      </c>
      <c r="T215" s="64">
        <f t="shared" si="201"/>
        <v>20.170990896085002</v>
      </c>
      <c r="U215" s="64">
        <f t="shared" si="202"/>
        <v>18.384615384615401</v>
      </c>
      <c r="V215" s="64">
        <f t="shared" si="203"/>
        <v>17.384615384615401</v>
      </c>
      <c r="W215" s="64">
        <f t="shared" ref="W215:W233" si="204">VLOOKUP($C$85,$D$3:$K$63,$A$70,0)*(B196-B195)</f>
        <v>10.615384615384601</v>
      </c>
      <c r="X215" s="64">
        <f>VLOOKUP($C$86,$D$3:$K$63,$A$70,0)*(B195-B194)</f>
        <v>19.384615384615401</v>
      </c>
      <c r="Y215" s="64">
        <f>VLOOKUP($C$87,$D$3:$K$63,$A$70,0)*B194</f>
        <v>0</v>
      </c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54">
        <f t="shared" si="178"/>
        <v>484.82373923855903</v>
      </c>
      <c r="BP215" s="53">
        <v>2021</v>
      </c>
      <c r="BQ215" s="61">
        <f t="shared" si="179"/>
        <v>0</v>
      </c>
      <c r="BR215" s="61">
        <f t="shared" si="179"/>
        <v>0</v>
      </c>
      <c r="BS215" s="61">
        <f t="shared" si="179"/>
        <v>0</v>
      </c>
      <c r="BT215" s="61">
        <f t="shared" si="179"/>
        <v>0</v>
      </c>
      <c r="BU215" s="61">
        <f t="shared" si="179"/>
        <v>0</v>
      </c>
      <c r="BV215" s="61">
        <f t="shared" si="179"/>
        <v>0</v>
      </c>
      <c r="BW215" s="61">
        <f t="shared" si="179"/>
        <v>0</v>
      </c>
      <c r="BX215" s="61">
        <f t="shared" si="179"/>
        <v>3.07691692330811E-16</v>
      </c>
      <c r="BY215" s="61">
        <f t="shared" si="179"/>
        <v>0.14543724534835201</v>
      </c>
      <c r="BZ215" s="61">
        <f t="shared" si="179"/>
        <v>0.106608865479988</v>
      </c>
      <c r="CA215" s="61">
        <f t="shared" si="179"/>
        <v>0.134781603117371</v>
      </c>
      <c r="CB215" s="61">
        <f t="shared" si="179"/>
        <v>0.140540752458225</v>
      </c>
      <c r="CC215" s="61">
        <f t="shared" si="179"/>
        <v>0.102900696109252</v>
      </c>
      <c r="CD215" s="61">
        <f t="shared" si="179"/>
        <v>7.8088541276400997E-2</v>
      </c>
      <c r="CE215" s="61">
        <f t="shared" si="179"/>
        <v>6.5085310570211302E-2</v>
      </c>
      <c r="CF215" s="61">
        <f t="shared" si="179"/>
        <v>4.9296231452936497E-2</v>
      </c>
      <c r="CG215" s="61">
        <f t="shared" si="195"/>
        <v>4.1604792141087303E-2</v>
      </c>
      <c r="CH215" s="61">
        <f t="shared" si="173"/>
        <v>3.7920204595363598E-2</v>
      </c>
      <c r="CI215" s="61">
        <f t="shared" si="173"/>
        <v>3.5857599324486102E-2</v>
      </c>
      <c r="CJ215" s="61">
        <f t="shared" si="173"/>
        <v>2.18953482600844E-2</v>
      </c>
      <c r="CK215" s="61">
        <f t="shared" si="173"/>
        <v>3.9982809866241101E-2</v>
      </c>
      <c r="CL215" s="61">
        <f t="shared" si="173"/>
        <v>0</v>
      </c>
      <c r="CM215" s="61">
        <f t="shared" si="173"/>
        <v>0</v>
      </c>
      <c r="CN215" s="61">
        <f t="shared" si="173"/>
        <v>0</v>
      </c>
      <c r="CO215" s="61">
        <f t="shared" si="173"/>
        <v>0</v>
      </c>
      <c r="CP215" s="61">
        <f t="shared" si="173"/>
        <v>0</v>
      </c>
      <c r="CQ215" s="61">
        <f t="shared" si="173"/>
        <v>0</v>
      </c>
      <c r="CR215" s="61">
        <f t="shared" si="173"/>
        <v>0</v>
      </c>
      <c r="CS215" s="61">
        <f t="shared" si="173"/>
        <v>0</v>
      </c>
      <c r="CT215" s="61">
        <f t="shared" si="173"/>
        <v>0</v>
      </c>
      <c r="CU215" s="61">
        <f t="shared" si="173"/>
        <v>0</v>
      </c>
      <c r="CV215" s="61">
        <f t="shared" si="173"/>
        <v>0</v>
      </c>
      <c r="CW215" s="61">
        <f t="shared" si="173"/>
        <v>0</v>
      </c>
      <c r="CX215" s="61">
        <f t="shared" si="199"/>
        <v>0</v>
      </c>
      <c r="CY215" s="61">
        <f t="shared" si="199"/>
        <v>0</v>
      </c>
      <c r="CZ215" s="61">
        <f t="shared" si="199"/>
        <v>0</v>
      </c>
      <c r="DA215" s="61">
        <f t="shared" si="199"/>
        <v>0</v>
      </c>
      <c r="DB215" s="61">
        <f t="shared" si="199"/>
        <v>0</v>
      </c>
      <c r="DC215" s="61">
        <f t="shared" si="196"/>
        <v>0</v>
      </c>
      <c r="DD215" s="61">
        <f t="shared" si="196"/>
        <v>0</v>
      </c>
      <c r="DE215" s="61">
        <f t="shared" si="196"/>
        <v>0</v>
      </c>
      <c r="DF215" s="61">
        <f t="shared" si="196"/>
        <v>0</v>
      </c>
      <c r="DG215" s="61">
        <f t="shared" si="196"/>
        <v>0</v>
      </c>
      <c r="DH215" s="61">
        <f t="shared" si="196"/>
        <v>0</v>
      </c>
      <c r="DI215" s="61">
        <f t="shared" si="196"/>
        <v>0</v>
      </c>
      <c r="DJ215" s="61">
        <f t="shared" si="196"/>
        <v>0</v>
      </c>
      <c r="DK215" s="61">
        <f t="shared" si="196"/>
        <v>0</v>
      </c>
      <c r="DL215" s="61">
        <f t="shared" si="196"/>
        <v>0</v>
      </c>
      <c r="DM215" s="61">
        <f t="shared" si="196"/>
        <v>0</v>
      </c>
      <c r="DN215" s="61">
        <f t="shared" si="196"/>
        <v>0</v>
      </c>
      <c r="DO215" s="61">
        <f t="shared" si="196"/>
        <v>0</v>
      </c>
      <c r="DP215" s="61">
        <f t="shared" si="196"/>
        <v>0</v>
      </c>
      <c r="DQ215" s="61">
        <f t="shared" si="196"/>
        <v>0</v>
      </c>
      <c r="DR215" s="61">
        <f t="shared" si="196"/>
        <v>0</v>
      </c>
      <c r="DS215" s="61">
        <f t="shared" si="197"/>
        <v>0</v>
      </c>
      <c r="DT215" s="61">
        <f t="shared" si="176"/>
        <v>0</v>
      </c>
      <c r="DU215" s="61">
        <f t="shared" si="176"/>
        <v>0</v>
      </c>
      <c r="DV215" s="61">
        <f t="shared" si="176"/>
        <v>0</v>
      </c>
      <c r="DW215" s="61">
        <f t="shared" si="176"/>
        <v>0</v>
      </c>
      <c r="DX215" s="61">
        <f t="shared" si="176"/>
        <v>0</v>
      </c>
      <c r="DY215" s="61">
        <f t="shared" si="176"/>
        <v>0</v>
      </c>
      <c r="DZ215" s="61">
        <f t="shared" si="180"/>
        <v>1</v>
      </c>
    </row>
    <row r="216" spans="1:130">
      <c r="C216" s="53">
        <v>2022</v>
      </c>
      <c r="D216" s="64"/>
      <c r="E216" s="64"/>
      <c r="F216" s="64">
        <f t="shared" si="183"/>
        <v>0</v>
      </c>
      <c r="G216" s="64">
        <f t="shared" si="184"/>
        <v>0</v>
      </c>
      <c r="H216" s="64">
        <f t="shared" si="185"/>
        <v>0</v>
      </c>
      <c r="I216" s="64">
        <f t="shared" si="186"/>
        <v>0</v>
      </c>
      <c r="J216" s="64">
        <f t="shared" si="187"/>
        <v>0</v>
      </c>
      <c r="K216" s="64">
        <f t="shared" si="188"/>
        <v>0</v>
      </c>
      <c r="L216" s="64">
        <f t="shared" si="189"/>
        <v>2.0353687146512001E-13</v>
      </c>
      <c r="M216" s="64">
        <f t="shared" si="190"/>
        <v>51.686508797988203</v>
      </c>
      <c r="N216" s="64">
        <f t="shared" si="191"/>
        <v>65.3453208039316</v>
      </c>
      <c r="O216" s="64">
        <f t="shared" si="192"/>
        <v>68.137493122197299</v>
      </c>
      <c r="P216" s="64">
        <f t="shared" si="193"/>
        <v>49.888700257938297</v>
      </c>
      <c r="Q216" s="64">
        <f t="shared" si="194"/>
        <v>37.8591785733093</v>
      </c>
      <c r="R216" s="64">
        <f t="shared" si="198"/>
        <v>31.554903640152801</v>
      </c>
      <c r="S216" s="64">
        <f t="shared" si="200"/>
        <v>23.8999832633822</v>
      </c>
      <c r="T216" s="64">
        <f t="shared" si="201"/>
        <v>20.170990896085002</v>
      </c>
      <c r="U216" s="64">
        <f t="shared" si="202"/>
        <v>18.384615384615401</v>
      </c>
      <c r="V216" s="64">
        <f t="shared" si="203"/>
        <v>17.384615384615401</v>
      </c>
      <c r="W216" s="64">
        <f t="shared" si="204"/>
        <v>10.615384615384601</v>
      </c>
      <c r="X216" s="64">
        <f t="shared" ref="X216:X234" si="205">VLOOKUP($C$86,$D$3:$K$63,$A$70,0)*(B196-B195)</f>
        <v>19.384615384615401</v>
      </c>
      <c r="Y216" s="64">
        <f>VLOOKUP($C$87,$D$3:$K$63,$A$70,0)*(B195-B194)</f>
        <v>11.0769230769231</v>
      </c>
      <c r="Z216" s="64">
        <f>VLOOKUP($C$88,$D$3:$K$63,$A$70,0)*B194</f>
        <v>0</v>
      </c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54">
        <f t="shared" si="178"/>
        <v>425.38923320113901</v>
      </c>
      <c r="BP216" s="53">
        <v>2022</v>
      </c>
      <c r="BQ216" s="61">
        <f t="shared" si="179"/>
        <v>0</v>
      </c>
      <c r="BR216" s="61">
        <f t="shared" si="179"/>
        <v>0</v>
      </c>
      <c r="BS216" s="61">
        <f t="shared" si="179"/>
        <v>0</v>
      </c>
      <c r="BT216" s="61">
        <f t="shared" si="179"/>
        <v>0</v>
      </c>
      <c r="BU216" s="61">
        <f t="shared" si="179"/>
        <v>0</v>
      </c>
      <c r="BV216" s="61">
        <f t="shared" si="179"/>
        <v>0</v>
      </c>
      <c r="BW216" s="61">
        <f t="shared" si="179"/>
        <v>0</v>
      </c>
      <c r="BX216" s="61">
        <f t="shared" si="179"/>
        <v>0</v>
      </c>
      <c r="BY216" s="61">
        <f t="shared" si="179"/>
        <v>4.7847208057774297E-16</v>
      </c>
      <c r="BZ216" s="61">
        <f t="shared" si="179"/>
        <v>0.121504036218869</v>
      </c>
      <c r="CA216" s="61">
        <f t="shared" si="179"/>
        <v>0.15361301063544799</v>
      </c>
      <c r="CB216" s="61">
        <f t="shared" si="179"/>
        <v>0.16017681644043799</v>
      </c>
      <c r="CC216" s="61">
        <f t="shared" si="179"/>
        <v>0.117277769074022</v>
      </c>
      <c r="CD216" s="61">
        <f t="shared" si="179"/>
        <v>8.8998911158168006E-2</v>
      </c>
      <c r="CE216" s="61">
        <f t="shared" si="179"/>
        <v>7.4178895884825E-2</v>
      </c>
      <c r="CF216" s="61">
        <f t="shared" si="179"/>
        <v>5.6183799207916101E-2</v>
      </c>
      <c r="CG216" s="61">
        <f t="shared" si="195"/>
        <v>4.7417727863712601E-2</v>
      </c>
      <c r="CH216" s="61">
        <f t="shared" si="173"/>
        <v>4.3218337347815501E-2</v>
      </c>
      <c r="CI216" s="61">
        <f t="shared" si="173"/>
        <v>4.0867549123875802E-2</v>
      </c>
      <c r="CJ216" s="61">
        <f t="shared" si="173"/>
        <v>2.4954521146437401E-2</v>
      </c>
      <c r="CK216" s="61">
        <f t="shared" si="173"/>
        <v>4.5569125571755298E-2</v>
      </c>
      <c r="CL216" s="61">
        <f t="shared" si="173"/>
        <v>2.6039500326717299E-2</v>
      </c>
      <c r="CM216" s="61">
        <f t="shared" si="173"/>
        <v>0</v>
      </c>
      <c r="CN216" s="61">
        <f t="shared" si="173"/>
        <v>0</v>
      </c>
      <c r="CO216" s="61">
        <f t="shared" si="173"/>
        <v>0</v>
      </c>
      <c r="CP216" s="61">
        <f t="shared" si="173"/>
        <v>0</v>
      </c>
      <c r="CQ216" s="61">
        <f t="shared" si="173"/>
        <v>0</v>
      </c>
      <c r="CR216" s="61">
        <f t="shared" si="173"/>
        <v>0</v>
      </c>
      <c r="CS216" s="61">
        <f t="shared" si="173"/>
        <v>0</v>
      </c>
      <c r="CT216" s="61">
        <f t="shared" si="173"/>
        <v>0</v>
      </c>
      <c r="CU216" s="61">
        <f t="shared" si="173"/>
        <v>0</v>
      </c>
      <c r="CV216" s="61">
        <f t="shared" si="173"/>
        <v>0</v>
      </c>
      <c r="CW216" s="61">
        <f t="shared" si="173"/>
        <v>0</v>
      </c>
      <c r="CX216" s="61">
        <f t="shared" si="199"/>
        <v>0</v>
      </c>
      <c r="CY216" s="61">
        <f t="shared" si="199"/>
        <v>0</v>
      </c>
      <c r="CZ216" s="61">
        <f t="shared" si="199"/>
        <v>0</v>
      </c>
      <c r="DA216" s="61">
        <f t="shared" si="199"/>
        <v>0</v>
      </c>
      <c r="DB216" s="61">
        <f t="shared" si="199"/>
        <v>0</v>
      </c>
      <c r="DC216" s="61">
        <f t="shared" si="196"/>
        <v>0</v>
      </c>
      <c r="DD216" s="61">
        <f t="shared" si="196"/>
        <v>0</v>
      </c>
      <c r="DE216" s="61">
        <f t="shared" si="196"/>
        <v>0</v>
      </c>
      <c r="DF216" s="61">
        <f t="shared" si="196"/>
        <v>0</v>
      </c>
      <c r="DG216" s="61">
        <f t="shared" si="196"/>
        <v>0</v>
      </c>
      <c r="DH216" s="61">
        <f t="shared" si="196"/>
        <v>0</v>
      </c>
      <c r="DI216" s="61">
        <f t="shared" si="196"/>
        <v>0</v>
      </c>
      <c r="DJ216" s="61">
        <f t="shared" si="196"/>
        <v>0</v>
      </c>
      <c r="DK216" s="61">
        <f t="shared" si="196"/>
        <v>0</v>
      </c>
      <c r="DL216" s="61">
        <f t="shared" si="196"/>
        <v>0</v>
      </c>
      <c r="DM216" s="61">
        <f t="shared" si="196"/>
        <v>0</v>
      </c>
      <c r="DN216" s="61">
        <f t="shared" si="196"/>
        <v>0</v>
      </c>
      <c r="DO216" s="61">
        <f t="shared" si="196"/>
        <v>0</v>
      </c>
      <c r="DP216" s="61">
        <f t="shared" si="196"/>
        <v>0</v>
      </c>
      <c r="DQ216" s="61">
        <f t="shared" si="196"/>
        <v>0</v>
      </c>
      <c r="DR216" s="61">
        <f t="shared" si="196"/>
        <v>0</v>
      </c>
      <c r="DS216" s="61">
        <f t="shared" si="197"/>
        <v>0</v>
      </c>
      <c r="DT216" s="61">
        <f t="shared" si="176"/>
        <v>0</v>
      </c>
      <c r="DU216" s="61">
        <f t="shared" si="176"/>
        <v>0</v>
      </c>
      <c r="DV216" s="61">
        <f t="shared" si="176"/>
        <v>0</v>
      </c>
      <c r="DW216" s="61">
        <f t="shared" si="176"/>
        <v>0</v>
      </c>
      <c r="DX216" s="61">
        <f t="shared" si="176"/>
        <v>0</v>
      </c>
      <c r="DY216" s="61">
        <f t="shared" si="176"/>
        <v>0</v>
      </c>
      <c r="DZ216" s="61">
        <f t="shared" si="180"/>
        <v>1</v>
      </c>
    </row>
    <row r="217" spans="1:130">
      <c r="C217" s="53">
        <v>2023</v>
      </c>
      <c r="D217" s="64"/>
      <c r="E217" s="64"/>
      <c r="F217" s="64"/>
      <c r="G217" s="64">
        <f t="shared" si="184"/>
        <v>0</v>
      </c>
      <c r="H217" s="64">
        <f t="shared" si="185"/>
        <v>0</v>
      </c>
      <c r="I217" s="64">
        <f t="shared" si="186"/>
        <v>0</v>
      </c>
      <c r="J217" s="64">
        <f t="shared" si="187"/>
        <v>0</v>
      </c>
      <c r="K217" s="64">
        <f t="shared" si="188"/>
        <v>0</v>
      </c>
      <c r="L217" s="64">
        <f t="shared" si="189"/>
        <v>0</v>
      </c>
      <c r="M217" s="64">
        <f t="shared" si="190"/>
        <v>1.49197235538045E-13</v>
      </c>
      <c r="N217" s="64">
        <f t="shared" si="191"/>
        <v>65.3453208039316</v>
      </c>
      <c r="O217" s="64">
        <f t="shared" si="192"/>
        <v>68.137493122197398</v>
      </c>
      <c r="P217" s="64">
        <f t="shared" si="193"/>
        <v>49.888700257938297</v>
      </c>
      <c r="Q217" s="64">
        <f t="shared" si="194"/>
        <v>37.8591785733093</v>
      </c>
      <c r="R217" s="64">
        <f t="shared" si="198"/>
        <v>31.554903640152801</v>
      </c>
      <c r="S217" s="64">
        <f t="shared" si="200"/>
        <v>23.8999832633822</v>
      </c>
      <c r="T217" s="64">
        <f t="shared" si="201"/>
        <v>20.170990896085002</v>
      </c>
      <c r="U217" s="64">
        <f t="shared" si="202"/>
        <v>18.384615384615401</v>
      </c>
      <c r="V217" s="64">
        <f t="shared" si="203"/>
        <v>17.384615384615401</v>
      </c>
      <c r="W217" s="64">
        <f t="shared" si="204"/>
        <v>10.615384615384601</v>
      </c>
      <c r="X217" s="64">
        <f t="shared" si="205"/>
        <v>19.384615384615401</v>
      </c>
      <c r="Y217" s="64">
        <f t="shared" ref="Y217:Y235" si="206">VLOOKUP($C$87,$D$3:$K$63,$A$70,0)*(B196-B195)</f>
        <v>11.0769230769231</v>
      </c>
      <c r="Z217" s="64">
        <f>VLOOKUP($C$88,$D$3:$K$63,$A$70,0)*(B195-B194)</f>
        <v>10.615384615384601</v>
      </c>
      <c r="AA217" s="64">
        <f>VLOOKUP($C$89,$D$3:$K$63,$A$70,0)*B194</f>
        <v>0</v>
      </c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54">
        <f t="shared" si="178"/>
        <v>384.31810901853498</v>
      </c>
      <c r="BP217" s="53">
        <v>2023</v>
      </c>
      <c r="BQ217" s="61">
        <f t="shared" si="179"/>
        <v>0</v>
      </c>
      <c r="BR217" s="61">
        <f t="shared" si="179"/>
        <v>0</v>
      </c>
      <c r="BS217" s="61">
        <f t="shared" si="179"/>
        <v>0</v>
      </c>
      <c r="BT217" s="61">
        <f t="shared" si="179"/>
        <v>0</v>
      </c>
      <c r="BU217" s="61">
        <f t="shared" si="179"/>
        <v>0</v>
      </c>
      <c r="BV217" s="61">
        <f t="shared" si="179"/>
        <v>0</v>
      </c>
      <c r="BW217" s="61">
        <f t="shared" si="179"/>
        <v>0</v>
      </c>
      <c r="BX217" s="61">
        <f t="shared" si="179"/>
        <v>0</v>
      </c>
      <c r="BY217" s="61">
        <f t="shared" si="179"/>
        <v>0</v>
      </c>
      <c r="BZ217" s="61">
        <f t="shared" si="179"/>
        <v>3.8821286855064398E-16</v>
      </c>
      <c r="CA217" s="61">
        <f t="shared" si="179"/>
        <v>0.17002925251378201</v>
      </c>
      <c r="CB217" s="61">
        <f t="shared" si="179"/>
        <v>0.177294515983662</v>
      </c>
      <c r="CC217" s="61">
        <f t="shared" si="179"/>
        <v>0.129810953705365</v>
      </c>
      <c r="CD217" s="61">
        <f t="shared" si="179"/>
        <v>9.8510004303449E-2</v>
      </c>
      <c r="CE217" s="61">
        <f t="shared" si="179"/>
        <v>8.2106210713664293E-2</v>
      </c>
      <c r="CF217" s="61">
        <f t="shared" si="179"/>
        <v>6.2188022636814E-2</v>
      </c>
      <c r="CG217" s="61">
        <f t="shared" si="195"/>
        <v>5.2485142965542998E-2</v>
      </c>
      <c r="CH217" s="61">
        <f t="shared" si="173"/>
        <v>4.7836973988984503E-2</v>
      </c>
      <c r="CI217" s="61">
        <f t="shared" si="173"/>
        <v>4.5234962851508402E-2</v>
      </c>
      <c r="CJ217" s="61">
        <f t="shared" si="173"/>
        <v>2.7621348997823699E-2</v>
      </c>
      <c r="CK217" s="61">
        <f t="shared" si="173"/>
        <v>5.0438985126460702E-2</v>
      </c>
      <c r="CL217" s="61">
        <f t="shared" si="173"/>
        <v>2.8822277215120401E-2</v>
      </c>
      <c r="CM217" s="61">
        <f t="shared" si="173"/>
        <v>2.7621348997823699E-2</v>
      </c>
      <c r="CN217" s="61">
        <f t="shared" si="173"/>
        <v>0</v>
      </c>
      <c r="CO217" s="61">
        <f t="shared" si="173"/>
        <v>0</v>
      </c>
      <c r="CP217" s="61">
        <f t="shared" si="173"/>
        <v>0</v>
      </c>
      <c r="CQ217" s="61">
        <f t="shared" si="173"/>
        <v>0</v>
      </c>
      <c r="CR217" s="61">
        <f t="shared" si="173"/>
        <v>0</v>
      </c>
      <c r="CS217" s="61">
        <f t="shared" si="173"/>
        <v>0</v>
      </c>
      <c r="CT217" s="61">
        <f t="shared" si="173"/>
        <v>0</v>
      </c>
      <c r="CU217" s="61">
        <f t="shared" si="173"/>
        <v>0</v>
      </c>
      <c r="CV217" s="61">
        <f t="shared" si="173"/>
        <v>0</v>
      </c>
      <c r="CW217" s="61">
        <f t="shared" si="173"/>
        <v>0</v>
      </c>
      <c r="CX217" s="61">
        <f t="shared" si="199"/>
        <v>0</v>
      </c>
      <c r="CY217" s="61">
        <f t="shared" si="199"/>
        <v>0</v>
      </c>
      <c r="CZ217" s="61">
        <f t="shared" si="199"/>
        <v>0</v>
      </c>
      <c r="DA217" s="61">
        <f t="shared" si="199"/>
        <v>0</v>
      </c>
      <c r="DB217" s="61">
        <f t="shared" si="199"/>
        <v>0</v>
      </c>
      <c r="DC217" s="61">
        <f t="shared" si="196"/>
        <v>0</v>
      </c>
      <c r="DD217" s="61">
        <f t="shared" si="196"/>
        <v>0</v>
      </c>
      <c r="DE217" s="61">
        <f t="shared" si="196"/>
        <v>0</v>
      </c>
      <c r="DF217" s="61">
        <f t="shared" si="196"/>
        <v>0</v>
      </c>
      <c r="DG217" s="61">
        <f t="shared" si="196"/>
        <v>0</v>
      </c>
      <c r="DH217" s="61">
        <f t="shared" si="196"/>
        <v>0</v>
      </c>
      <c r="DI217" s="61">
        <f t="shared" si="196"/>
        <v>0</v>
      </c>
      <c r="DJ217" s="61">
        <f t="shared" si="196"/>
        <v>0</v>
      </c>
      <c r="DK217" s="61">
        <f t="shared" si="196"/>
        <v>0</v>
      </c>
      <c r="DL217" s="61">
        <f t="shared" si="196"/>
        <v>0</v>
      </c>
      <c r="DM217" s="61">
        <f t="shared" si="196"/>
        <v>0</v>
      </c>
      <c r="DN217" s="61">
        <f t="shared" si="196"/>
        <v>0</v>
      </c>
      <c r="DO217" s="61">
        <f t="shared" si="196"/>
        <v>0</v>
      </c>
      <c r="DP217" s="61">
        <f t="shared" si="196"/>
        <v>0</v>
      </c>
      <c r="DQ217" s="61">
        <f t="shared" si="196"/>
        <v>0</v>
      </c>
      <c r="DR217" s="61">
        <f t="shared" si="196"/>
        <v>0</v>
      </c>
      <c r="DS217" s="61">
        <f t="shared" si="197"/>
        <v>0</v>
      </c>
      <c r="DT217" s="61">
        <f t="shared" si="176"/>
        <v>0</v>
      </c>
      <c r="DU217" s="61">
        <f t="shared" si="176"/>
        <v>0</v>
      </c>
      <c r="DV217" s="61">
        <f t="shared" si="176"/>
        <v>0</v>
      </c>
      <c r="DW217" s="61">
        <f t="shared" si="176"/>
        <v>0</v>
      </c>
      <c r="DX217" s="61">
        <f t="shared" si="176"/>
        <v>0</v>
      </c>
      <c r="DY217" s="61">
        <f t="shared" si="176"/>
        <v>0</v>
      </c>
      <c r="DZ217" s="61">
        <f t="shared" si="180"/>
        <v>1</v>
      </c>
    </row>
    <row r="218" spans="1:130">
      <c r="C218" s="53">
        <v>2024</v>
      </c>
      <c r="D218" s="64"/>
      <c r="E218" s="64"/>
      <c r="F218" s="64"/>
      <c r="G218" s="64"/>
      <c r="H218" s="64">
        <f t="shared" si="185"/>
        <v>0</v>
      </c>
      <c r="I218" s="64">
        <f t="shared" si="186"/>
        <v>0</v>
      </c>
      <c r="J218" s="64">
        <f t="shared" si="187"/>
        <v>0</v>
      </c>
      <c r="K218" s="64">
        <f t="shared" si="188"/>
        <v>0</v>
      </c>
      <c r="L218" s="64">
        <f t="shared" si="189"/>
        <v>0</v>
      </c>
      <c r="M218" s="64">
        <f t="shared" si="190"/>
        <v>0</v>
      </c>
      <c r="N218" s="64">
        <f t="shared" si="191"/>
        <v>1.88624487240909E-13</v>
      </c>
      <c r="O218" s="64">
        <f t="shared" si="192"/>
        <v>68.137493122197398</v>
      </c>
      <c r="P218" s="64">
        <f t="shared" si="193"/>
        <v>49.888700257938403</v>
      </c>
      <c r="Q218" s="64">
        <f t="shared" si="194"/>
        <v>37.8591785733093</v>
      </c>
      <c r="R218" s="64">
        <f t="shared" si="198"/>
        <v>31.554903640152801</v>
      </c>
      <c r="S218" s="64">
        <f t="shared" si="200"/>
        <v>23.8999832633822</v>
      </c>
      <c r="T218" s="64">
        <f t="shared" si="201"/>
        <v>20.170990896085002</v>
      </c>
      <c r="U218" s="64">
        <f t="shared" si="202"/>
        <v>18.384615384615401</v>
      </c>
      <c r="V218" s="64">
        <f t="shared" si="203"/>
        <v>17.384615384615401</v>
      </c>
      <c r="W218" s="64">
        <f t="shared" si="204"/>
        <v>10.615384615384601</v>
      </c>
      <c r="X218" s="64">
        <f t="shared" si="205"/>
        <v>19.384615384615401</v>
      </c>
      <c r="Y218" s="64">
        <f t="shared" si="206"/>
        <v>11.0769230769231</v>
      </c>
      <c r="Z218" s="64">
        <f t="shared" ref="Z218:Z236" si="207">VLOOKUP($C$88,$D$3:$K$63,$A$70,0)*(B196-B195)</f>
        <v>10.615384615384601</v>
      </c>
      <c r="AA218" s="64">
        <f>VLOOKUP($C$89,$D$3:$K$63,$A$70,0)*(B195-B194)</f>
        <v>10.1538461538461</v>
      </c>
      <c r="AB218" s="64">
        <f>VLOOKUP($C$90,$D$3:$K$63,$A$70,0)*B194</f>
        <v>0</v>
      </c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54">
        <f t="shared" si="178"/>
        <v>329.12663436845003</v>
      </c>
      <c r="BP218" s="53">
        <v>2024</v>
      </c>
      <c r="BQ218" s="61">
        <f t="shared" si="179"/>
        <v>0</v>
      </c>
      <c r="BR218" s="61">
        <f t="shared" si="179"/>
        <v>0</v>
      </c>
      <c r="BS218" s="61">
        <f t="shared" si="179"/>
        <v>0</v>
      </c>
      <c r="BT218" s="61">
        <f t="shared" si="179"/>
        <v>0</v>
      </c>
      <c r="BU218" s="61">
        <f t="shared" si="179"/>
        <v>0</v>
      </c>
      <c r="BV218" s="61">
        <f t="shared" si="179"/>
        <v>0</v>
      </c>
      <c r="BW218" s="61">
        <f t="shared" si="179"/>
        <v>0</v>
      </c>
      <c r="BX218" s="61">
        <f t="shared" si="179"/>
        <v>0</v>
      </c>
      <c r="BY218" s="61">
        <f t="shared" si="179"/>
        <v>0</v>
      </c>
      <c r="BZ218" s="61">
        <f t="shared" si="179"/>
        <v>0</v>
      </c>
      <c r="CA218" s="61">
        <f t="shared" si="179"/>
        <v>5.73106116443157E-16</v>
      </c>
      <c r="CB218" s="61">
        <f t="shared" si="179"/>
        <v>0.20702515690638101</v>
      </c>
      <c r="CC218" s="61">
        <f t="shared" si="179"/>
        <v>0.151579042983465</v>
      </c>
      <c r="CD218" s="61">
        <f t="shared" si="179"/>
        <v>0.115029215566088</v>
      </c>
      <c r="CE218" s="61">
        <f t="shared" si="179"/>
        <v>9.5874658399197801E-2</v>
      </c>
      <c r="CF218" s="61">
        <f t="shared" si="179"/>
        <v>7.2616375484904405E-2</v>
      </c>
      <c r="CG218" s="61">
        <f t="shared" si="195"/>
        <v>6.1286413160668199E-2</v>
      </c>
      <c r="CH218" s="61">
        <f t="shared" si="173"/>
        <v>5.5858789489623098E-2</v>
      </c>
      <c r="CI218" s="61">
        <f t="shared" si="173"/>
        <v>5.2820445291442697E-2</v>
      </c>
      <c r="CJ218" s="61">
        <f t="shared" si="173"/>
        <v>3.2253192257606603E-2</v>
      </c>
      <c r="CK218" s="61">
        <f t="shared" si="173"/>
        <v>5.8897133687803402E-2</v>
      </c>
      <c r="CL218" s="61">
        <f t="shared" si="173"/>
        <v>3.3655504964459099E-2</v>
      </c>
      <c r="CM218" s="61">
        <f t="shared" si="173"/>
        <v>3.2253192257606603E-2</v>
      </c>
      <c r="CN218" s="61">
        <f t="shared" si="173"/>
        <v>3.08508795507542E-2</v>
      </c>
      <c r="CO218" s="61">
        <f t="shared" si="173"/>
        <v>0</v>
      </c>
      <c r="CP218" s="61">
        <f t="shared" si="173"/>
        <v>0</v>
      </c>
      <c r="CQ218" s="61">
        <f t="shared" si="173"/>
        <v>0</v>
      </c>
      <c r="CR218" s="61">
        <f t="shared" si="173"/>
        <v>0</v>
      </c>
      <c r="CS218" s="61">
        <f t="shared" si="173"/>
        <v>0</v>
      </c>
      <c r="CT218" s="61">
        <f t="shared" si="173"/>
        <v>0</v>
      </c>
      <c r="CU218" s="61">
        <f t="shared" si="173"/>
        <v>0</v>
      </c>
      <c r="CV218" s="61">
        <f t="shared" si="173"/>
        <v>0</v>
      </c>
      <c r="CW218" s="61">
        <f t="shared" si="173"/>
        <v>0</v>
      </c>
      <c r="CX218" s="61">
        <f t="shared" si="199"/>
        <v>0</v>
      </c>
      <c r="CY218" s="61">
        <f t="shared" si="199"/>
        <v>0</v>
      </c>
      <c r="CZ218" s="61">
        <f t="shared" si="199"/>
        <v>0</v>
      </c>
      <c r="DA218" s="61">
        <f t="shared" si="199"/>
        <v>0</v>
      </c>
      <c r="DB218" s="61">
        <f t="shared" si="199"/>
        <v>0</v>
      </c>
      <c r="DC218" s="61">
        <f t="shared" si="196"/>
        <v>0</v>
      </c>
      <c r="DD218" s="61">
        <f t="shared" si="196"/>
        <v>0</v>
      </c>
      <c r="DE218" s="61">
        <f t="shared" si="196"/>
        <v>0</v>
      </c>
      <c r="DF218" s="61">
        <f t="shared" si="196"/>
        <v>0</v>
      </c>
      <c r="DG218" s="61">
        <f t="shared" si="196"/>
        <v>0</v>
      </c>
      <c r="DH218" s="61">
        <f t="shared" si="196"/>
        <v>0</v>
      </c>
      <c r="DI218" s="61">
        <f t="shared" si="196"/>
        <v>0</v>
      </c>
      <c r="DJ218" s="61">
        <f t="shared" si="196"/>
        <v>0</v>
      </c>
      <c r="DK218" s="61">
        <f t="shared" si="196"/>
        <v>0</v>
      </c>
      <c r="DL218" s="61">
        <f t="shared" si="196"/>
        <v>0</v>
      </c>
      <c r="DM218" s="61">
        <f t="shared" si="196"/>
        <v>0</v>
      </c>
      <c r="DN218" s="61">
        <f t="shared" si="196"/>
        <v>0</v>
      </c>
      <c r="DO218" s="61">
        <f t="shared" si="196"/>
        <v>0</v>
      </c>
      <c r="DP218" s="61">
        <f t="shared" si="196"/>
        <v>0</v>
      </c>
      <c r="DQ218" s="61">
        <f t="shared" si="196"/>
        <v>0</v>
      </c>
      <c r="DR218" s="61">
        <f t="shared" si="196"/>
        <v>0</v>
      </c>
      <c r="DS218" s="61">
        <f t="shared" si="197"/>
        <v>0</v>
      </c>
      <c r="DT218" s="61">
        <f t="shared" si="176"/>
        <v>0</v>
      </c>
      <c r="DU218" s="61">
        <f t="shared" si="176"/>
        <v>0</v>
      </c>
      <c r="DV218" s="61">
        <f t="shared" si="176"/>
        <v>0</v>
      </c>
      <c r="DW218" s="61">
        <f t="shared" si="176"/>
        <v>0</v>
      </c>
      <c r="DX218" s="61">
        <f t="shared" si="176"/>
        <v>0</v>
      </c>
      <c r="DY218" s="61">
        <f t="shared" si="176"/>
        <v>0</v>
      </c>
      <c r="DZ218" s="61">
        <f t="shared" si="180"/>
        <v>1</v>
      </c>
    </row>
    <row r="219" spans="1:130">
      <c r="C219" s="53">
        <v>2025</v>
      </c>
      <c r="D219" s="64"/>
      <c r="E219" s="64"/>
      <c r="F219" s="64"/>
      <c r="G219" s="64"/>
      <c r="H219" s="64"/>
      <c r="I219" s="64">
        <f t="shared" si="186"/>
        <v>0</v>
      </c>
      <c r="J219" s="64">
        <f t="shared" si="187"/>
        <v>0</v>
      </c>
      <c r="K219" s="64">
        <f t="shared" si="188"/>
        <v>0</v>
      </c>
      <c r="L219" s="64">
        <f t="shared" si="189"/>
        <v>0</v>
      </c>
      <c r="M219" s="64">
        <f t="shared" si="190"/>
        <v>0</v>
      </c>
      <c r="N219" s="64">
        <f t="shared" si="191"/>
        <v>0</v>
      </c>
      <c r="O219" s="64">
        <f t="shared" si="192"/>
        <v>1.9668431563170501E-13</v>
      </c>
      <c r="P219" s="64">
        <f t="shared" si="193"/>
        <v>49.888700257938403</v>
      </c>
      <c r="Q219" s="64">
        <f t="shared" si="194"/>
        <v>37.8591785733093</v>
      </c>
      <c r="R219" s="64">
        <f t="shared" si="198"/>
        <v>31.554903640152801</v>
      </c>
      <c r="S219" s="64">
        <f t="shared" si="200"/>
        <v>23.8999832633822</v>
      </c>
      <c r="T219" s="64">
        <f t="shared" si="201"/>
        <v>20.170990896085002</v>
      </c>
      <c r="U219" s="64">
        <f t="shared" si="202"/>
        <v>18.384615384615401</v>
      </c>
      <c r="V219" s="64">
        <f t="shared" si="203"/>
        <v>17.384615384615401</v>
      </c>
      <c r="W219" s="64">
        <f t="shared" si="204"/>
        <v>10.615384615384601</v>
      </c>
      <c r="X219" s="64">
        <f t="shared" si="205"/>
        <v>19.384615384615401</v>
      </c>
      <c r="Y219" s="64">
        <f t="shared" si="206"/>
        <v>11.0769230769231</v>
      </c>
      <c r="Z219" s="64">
        <f t="shared" si="207"/>
        <v>10.615384615384601</v>
      </c>
      <c r="AA219" s="64">
        <f t="shared" ref="AA219:AA237" si="208">VLOOKUP($C$89,$D$3:$K$63,$A$70,0)*(B196-B195)</f>
        <v>10.1538461538461</v>
      </c>
      <c r="AB219" s="64">
        <f>VLOOKUP($C$90,$D$3:$K$63,$A$70,0)*(B195-B194)</f>
        <v>8.3076923076922995</v>
      </c>
      <c r="AC219" s="64">
        <f>VLOOKUP($C$91,$D$3:$K$63,$A$70,0)*B194</f>
        <v>0</v>
      </c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54">
        <f t="shared" si="178"/>
        <v>269.29683355394502</v>
      </c>
      <c r="BP219" s="53">
        <v>2025</v>
      </c>
      <c r="BQ219" s="61">
        <f t="shared" si="179"/>
        <v>0</v>
      </c>
      <c r="BR219" s="61">
        <f t="shared" si="179"/>
        <v>0</v>
      </c>
      <c r="BS219" s="61">
        <f t="shared" si="179"/>
        <v>0</v>
      </c>
      <c r="BT219" s="61">
        <f t="shared" si="179"/>
        <v>0</v>
      </c>
      <c r="BU219" s="61">
        <f t="shared" si="179"/>
        <v>0</v>
      </c>
      <c r="BV219" s="61">
        <f t="shared" si="179"/>
        <v>0</v>
      </c>
      <c r="BW219" s="61">
        <f t="shared" si="179"/>
        <v>0</v>
      </c>
      <c r="BX219" s="61">
        <f t="shared" si="179"/>
        <v>0</v>
      </c>
      <c r="BY219" s="61">
        <f t="shared" si="179"/>
        <v>0</v>
      </c>
      <c r="BZ219" s="61">
        <f t="shared" si="179"/>
        <v>0</v>
      </c>
      <c r="CA219" s="61">
        <f t="shared" si="179"/>
        <v>0</v>
      </c>
      <c r="CB219" s="61">
        <f t="shared" si="179"/>
        <v>7.3036252612419004E-16</v>
      </c>
      <c r="CC219" s="61">
        <f t="shared" si="179"/>
        <v>0.18525542836709499</v>
      </c>
      <c r="CD219" s="61">
        <f t="shared" si="179"/>
        <v>0.14058530905721001</v>
      </c>
      <c r="CE219" s="61">
        <f t="shared" si="179"/>
        <v>0.117175175154192</v>
      </c>
      <c r="CF219" s="61">
        <f t="shared" si="179"/>
        <v>8.8749588875483704E-2</v>
      </c>
      <c r="CG219" s="61">
        <f t="shared" si="195"/>
        <v>7.4902443633985002E-2</v>
      </c>
      <c r="CH219" s="61">
        <f t="shared" si="173"/>
        <v>6.8268962326779994E-2</v>
      </c>
      <c r="CI219" s="61">
        <f t="shared" si="173"/>
        <v>6.4555587806913201E-2</v>
      </c>
      <c r="CJ219" s="61">
        <f t="shared" si="173"/>
        <v>3.94188987493541E-2</v>
      </c>
      <c r="CK219" s="61">
        <f t="shared" si="173"/>
        <v>7.1982336846646594E-2</v>
      </c>
      <c r="CL219" s="61">
        <f t="shared" si="173"/>
        <v>4.1132763912369502E-2</v>
      </c>
      <c r="CM219" s="61">
        <f t="shared" si="173"/>
        <v>3.94188987493541E-2</v>
      </c>
      <c r="CN219" s="61">
        <f t="shared" si="173"/>
        <v>3.7705033586338699E-2</v>
      </c>
      <c r="CO219" s="61">
        <f t="shared" si="173"/>
        <v>3.0849572934277099E-2</v>
      </c>
      <c r="CP219" s="61">
        <f t="shared" si="173"/>
        <v>0</v>
      </c>
      <c r="CQ219" s="61">
        <f t="shared" si="173"/>
        <v>0</v>
      </c>
      <c r="CR219" s="61">
        <f t="shared" si="173"/>
        <v>0</v>
      </c>
      <c r="CS219" s="61">
        <f t="shared" si="173"/>
        <v>0</v>
      </c>
      <c r="CT219" s="61">
        <f t="shared" si="173"/>
        <v>0</v>
      </c>
      <c r="CU219" s="61">
        <f t="shared" si="173"/>
        <v>0</v>
      </c>
      <c r="CV219" s="61">
        <f t="shared" si="173"/>
        <v>0</v>
      </c>
      <c r="CW219" s="61">
        <f t="shared" si="173"/>
        <v>0</v>
      </c>
      <c r="CX219" s="61">
        <f t="shared" si="199"/>
        <v>0</v>
      </c>
      <c r="CY219" s="61">
        <f t="shared" si="199"/>
        <v>0</v>
      </c>
      <c r="CZ219" s="61">
        <f t="shared" si="199"/>
        <v>0</v>
      </c>
      <c r="DA219" s="61">
        <f t="shared" si="199"/>
        <v>0</v>
      </c>
      <c r="DB219" s="61">
        <f t="shared" si="199"/>
        <v>0</v>
      </c>
      <c r="DC219" s="61">
        <f t="shared" si="196"/>
        <v>0</v>
      </c>
      <c r="DD219" s="61">
        <f t="shared" si="196"/>
        <v>0</v>
      </c>
      <c r="DE219" s="61">
        <f t="shared" si="196"/>
        <v>0</v>
      </c>
      <c r="DF219" s="61">
        <f t="shared" si="196"/>
        <v>0</v>
      </c>
      <c r="DG219" s="61">
        <f t="shared" si="196"/>
        <v>0</v>
      </c>
      <c r="DH219" s="61">
        <f t="shared" si="196"/>
        <v>0</v>
      </c>
      <c r="DI219" s="61">
        <f t="shared" si="196"/>
        <v>0</v>
      </c>
      <c r="DJ219" s="61">
        <f t="shared" si="196"/>
        <v>0</v>
      </c>
      <c r="DK219" s="61">
        <f t="shared" si="196"/>
        <v>0</v>
      </c>
      <c r="DL219" s="61">
        <f t="shared" si="196"/>
        <v>0</v>
      </c>
      <c r="DM219" s="61">
        <f t="shared" si="196"/>
        <v>0</v>
      </c>
      <c r="DN219" s="61">
        <f t="shared" si="196"/>
        <v>0</v>
      </c>
      <c r="DO219" s="61">
        <f t="shared" si="196"/>
        <v>0</v>
      </c>
      <c r="DP219" s="61">
        <f t="shared" si="196"/>
        <v>0</v>
      </c>
      <c r="DQ219" s="61">
        <f t="shared" si="196"/>
        <v>0</v>
      </c>
      <c r="DR219" s="61">
        <f t="shared" si="196"/>
        <v>0</v>
      </c>
      <c r="DS219" s="61">
        <f t="shared" si="197"/>
        <v>0</v>
      </c>
      <c r="DT219" s="61">
        <f t="shared" si="176"/>
        <v>0</v>
      </c>
      <c r="DU219" s="61">
        <f t="shared" si="176"/>
        <v>0</v>
      </c>
      <c r="DV219" s="61">
        <f t="shared" si="176"/>
        <v>0</v>
      </c>
      <c r="DW219" s="61">
        <f t="shared" si="176"/>
        <v>0</v>
      </c>
      <c r="DX219" s="61">
        <f t="shared" si="176"/>
        <v>0</v>
      </c>
      <c r="DY219" s="61">
        <f t="shared" si="176"/>
        <v>0</v>
      </c>
      <c r="DZ219" s="61">
        <f t="shared" si="180"/>
        <v>1</v>
      </c>
    </row>
    <row r="220" spans="1:130">
      <c r="C220" s="53">
        <v>2026</v>
      </c>
      <c r="D220" s="64"/>
      <c r="E220" s="64"/>
      <c r="F220" s="64"/>
      <c r="G220" s="64"/>
      <c r="H220" s="64"/>
      <c r="I220" s="64"/>
      <c r="J220" s="64">
        <f t="shared" si="187"/>
        <v>0</v>
      </c>
      <c r="K220" s="64">
        <f t="shared" si="188"/>
        <v>0</v>
      </c>
      <c r="L220" s="64">
        <f t="shared" si="189"/>
        <v>0</v>
      </c>
      <c r="M220" s="64">
        <f t="shared" si="190"/>
        <v>0</v>
      </c>
      <c r="N220" s="64">
        <f t="shared" si="191"/>
        <v>0</v>
      </c>
      <c r="O220" s="64">
        <f t="shared" si="192"/>
        <v>0</v>
      </c>
      <c r="P220" s="64">
        <f t="shared" si="193"/>
        <v>1.44007717606964E-13</v>
      </c>
      <c r="Q220" s="64">
        <f t="shared" si="194"/>
        <v>37.8591785733093</v>
      </c>
      <c r="R220" s="64">
        <f t="shared" si="198"/>
        <v>31.554903640152801</v>
      </c>
      <c r="S220" s="64">
        <f t="shared" si="200"/>
        <v>23.8999832633822</v>
      </c>
      <c r="T220" s="64">
        <f t="shared" si="201"/>
        <v>20.170990896085002</v>
      </c>
      <c r="U220" s="64">
        <f t="shared" si="202"/>
        <v>18.384615384615401</v>
      </c>
      <c r="V220" s="64">
        <f t="shared" si="203"/>
        <v>17.384615384615401</v>
      </c>
      <c r="W220" s="64">
        <f t="shared" si="204"/>
        <v>10.615384615384601</v>
      </c>
      <c r="X220" s="64">
        <f t="shared" si="205"/>
        <v>19.384615384615401</v>
      </c>
      <c r="Y220" s="64">
        <f t="shared" si="206"/>
        <v>11.0769230769231</v>
      </c>
      <c r="Z220" s="64">
        <f t="shared" si="207"/>
        <v>10.615384615384601</v>
      </c>
      <c r="AA220" s="64">
        <f t="shared" si="208"/>
        <v>10.1538461538461</v>
      </c>
      <c r="AB220" s="64">
        <f t="shared" ref="AB220:AB238" si="209">VLOOKUP($C$90,$D$3:$K$63,$A$70,0)*(B196-B195)</f>
        <v>8.3076923076922995</v>
      </c>
      <c r="AC220" s="64">
        <f>VLOOKUP($C$91,$D$3:$K$63,$A$70,0)*(B195-B194)</f>
        <v>9.9230769230769198</v>
      </c>
      <c r="AD220" s="64">
        <f>VLOOKUP($C$92,$D$3:$K$63,$A$70,0)*B194</f>
        <v>0</v>
      </c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54">
        <f t="shared" si="178"/>
        <v>229.331210219083</v>
      </c>
      <c r="BP220" s="53">
        <v>2026</v>
      </c>
      <c r="BQ220" s="61">
        <f t="shared" si="179"/>
        <v>0</v>
      </c>
      <c r="BR220" s="61">
        <f t="shared" si="179"/>
        <v>0</v>
      </c>
      <c r="BS220" s="61">
        <f t="shared" si="179"/>
        <v>0</v>
      </c>
      <c r="BT220" s="61">
        <f t="shared" si="179"/>
        <v>0</v>
      </c>
      <c r="BU220" s="61">
        <f t="shared" si="179"/>
        <v>0</v>
      </c>
      <c r="BV220" s="61">
        <f t="shared" si="179"/>
        <v>0</v>
      </c>
      <c r="BW220" s="61">
        <f t="shared" si="179"/>
        <v>0</v>
      </c>
      <c r="BX220" s="61">
        <f t="shared" si="179"/>
        <v>0</v>
      </c>
      <c r="BY220" s="61">
        <f t="shared" si="179"/>
        <v>0</v>
      </c>
      <c r="BZ220" s="61">
        <f t="shared" si="179"/>
        <v>0</v>
      </c>
      <c r="CA220" s="61">
        <f t="shared" si="179"/>
        <v>0</v>
      </c>
      <c r="CB220" s="61">
        <f t="shared" si="179"/>
        <v>0</v>
      </c>
      <c r="CC220" s="61">
        <f t="shared" si="179"/>
        <v>6.2794644248112298E-16</v>
      </c>
      <c r="CD220" s="61">
        <f t="shared" si="179"/>
        <v>0.165085155819576</v>
      </c>
      <c r="CE220" s="61">
        <f t="shared" si="179"/>
        <v>0.137595330395754</v>
      </c>
      <c r="CF220" s="61">
        <f t="shared" si="179"/>
        <v>0.104216008107009</v>
      </c>
      <c r="CG220" s="61">
        <f t="shared" si="195"/>
        <v>8.7955716436569395E-2</v>
      </c>
      <c r="CH220" s="61">
        <f t="shared" si="195"/>
        <v>8.0166216220863798E-2</v>
      </c>
      <c r="CI220" s="61">
        <f t="shared" si="195"/>
        <v>7.5805710736046999E-2</v>
      </c>
      <c r="CJ220" s="61">
        <f t="shared" si="195"/>
        <v>4.6288442838825099E-2</v>
      </c>
      <c r="CK220" s="61">
        <f t="shared" si="195"/>
        <v>8.4526721705680596E-2</v>
      </c>
      <c r="CL220" s="61">
        <f t="shared" si="195"/>
        <v>4.8300983831817502E-2</v>
      </c>
      <c r="CM220" s="61">
        <f t="shared" si="195"/>
        <v>4.6288442838825099E-2</v>
      </c>
      <c r="CN220" s="61">
        <f t="shared" si="195"/>
        <v>4.4275901845832702E-2</v>
      </c>
      <c r="CO220" s="61">
        <f t="shared" si="195"/>
        <v>3.6225737873863101E-2</v>
      </c>
      <c r="CP220" s="61">
        <f t="shared" si="195"/>
        <v>4.32696313493365E-2</v>
      </c>
      <c r="CQ220" s="61">
        <f t="shared" si="195"/>
        <v>0</v>
      </c>
      <c r="CR220" s="61">
        <f t="shared" si="195"/>
        <v>0</v>
      </c>
      <c r="CS220" s="61">
        <f t="shared" si="195"/>
        <v>0</v>
      </c>
      <c r="CT220" s="61">
        <f t="shared" si="195"/>
        <v>0</v>
      </c>
      <c r="CU220" s="61">
        <f t="shared" si="195"/>
        <v>0</v>
      </c>
      <c r="CV220" s="61">
        <f t="shared" si="195"/>
        <v>0</v>
      </c>
      <c r="CW220" s="61">
        <f t="shared" ref="CW220:DL254" si="210">AJ220/$BM220</f>
        <v>0</v>
      </c>
      <c r="CX220" s="61">
        <f t="shared" si="199"/>
        <v>0</v>
      </c>
      <c r="CY220" s="61">
        <f t="shared" si="199"/>
        <v>0</v>
      </c>
      <c r="CZ220" s="61">
        <f t="shared" si="199"/>
        <v>0</v>
      </c>
      <c r="DA220" s="61">
        <f t="shared" si="199"/>
        <v>0</v>
      </c>
      <c r="DB220" s="61">
        <f t="shared" si="199"/>
        <v>0</v>
      </c>
      <c r="DC220" s="61">
        <f t="shared" si="196"/>
        <v>0</v>
      </c>
      <c r="DD220" s="61">
        <f t="shared" si="196"/>
        <v>0</v>
      </c>
      <c r="DE220" s="61">
        <f t="shared" si="196"/>
        <v>0</v>
      </c>
      <c r="DF220" s="61">
        <f t="shared" si="196"/>
        <v>0</v>
      </c>
      <c r="DG220" s="61">
        <f t="shared" si="196"/>
        <v>0</v>
      </c>
      <c r="DH220" s="61">
        <f t="shared" si="196"/>
        <v>0</v>
      </c>
      <c r="DI220" s="61">
        <f t="shared" si="196"/>
        <v>0</v>
      </c>
      <c r="DJ220" s="61">
        <f t="shared" si="196"/>
        <v>0</v>
      </c>
      <c r="DK220" s="61">
        <f t="shared" si="196"/>
        <v>0</v>
      </c>
      <c r="DL220" s="61">
        <f t="shared" si="196"/>
        <v>0</v>
      </c>
      <c r="DM220" s="61">
        <f t="shared" si="196"/>
        <v>0</v>
      </c>
      <c r="DN220" s="61">
        <f t="shared" si="196"/>
        <v>0</v>
      </c>
      <c r="DO220" s="61">
        <f t="shared" si="196"/>
        <v>0</v>
      </c>
      <c r="DP220" s="61">
        <f t="shared" si="196"/>
        <v>0</v>
      </c>
      <c r="DQ220" s="61">
        <f t="shared" si="196"/>
        <v>0</v>
      </c>
      <c r="DR220" s="61">
        <f t="shared" si="196"/>
        <v>0</v>
      </c>
      <c r="DS220" s="61">
        <f t="shared" si="197"/>
        <v>0</v>
      </c>
      <c r="DT220" s="61">
        <f t="shared" si="176"/>
        <v>0</v>
      </c>
      <c r="DU220" s="61">
        <f t="shared" si="176"/>
        <v>0</v>
      </c>
      <c r="DV220" s="61">
        <f t="shared" si="176"/>
        <v>0</v>
      </c>
      <c r="DW220" s="61">
        <f t="shared" si="176"/>
        <v>0</v>
      </c>
      <c r="DX220" s="61">
        <f t="shared" si="176"/>
        <v>0</v>
      </c>
      <c r="DY220" s="61">
        <f t="shared" si="176"/>
        <v>0</v>
      </c>
      <c r="DZ220" s="61">
        <f t="shared" si="180"/>
        <v>1</v>
      </c>
    </row>
    <row r="221" spans="1:130">
      <c r="C221" s="53">
        <v>2027</v>
      </c>
      <c r="D221" s="64"/>
      <c r="E221" s="64"/>
      <c r="F221" s="64"/>
      <c r="G221" s="64"/>
      <c r="H221" s="64"/>
      <c r="I221" s="64"/>
      <c r="J221" s="64"/>
      <c r="K221" s="64">
        <f t="shared" si="188"/>
        <v>0</v>
      </c>
      <c r="L221" s="64">
        <f t="shared" si="189"/>
        <v>0</v>
      </c>
      <c r="M221" s="64">
        <f t="shared" si="190"/>
        <v>0</v>
      </c>
      <c r="N221" s="64">
        <f t="shared" si="191"/>
        <v>0</v>
      </c>
      <c r="O221" s="64">
        <f t="shared" si="192"/>
        <v>0</v>
      </c>
      <c r="P221" s="64">
        <f t="shared" si="193"/>
        <v>0</v>
      </c>
      <c r="Q221" s="64">
        <f t="shared" si="194"/>
        <v>1.0928354253825699E-13</v>
      </c>
      <c r="R221" s="64">
        <f t="shared" si="198"/>
        <v>31.554903640152801</v>
      </c>
      <c r="S221" s="64">
        <f t="shared" si="200"/>
        <v>23.8999832633822</v>
      </c>
      <c r="T221" s="64">
        <f t="shared" si="201"/>
        <v>20.170990896085002</v>
      </c>
      <c r="U221" s="64">
        <f t="shared" si="202"/>
        <v>18.384615384615401</v>
      </c>
      <c r="V221" s="64">
        <f t="shared" si="203"/>
        <v>17.384615384615401</v>
      </c>
      <c r="W221" s="64">
        <f t="shared" si="204"/>
        <v>10.615384615384601</v>
      </c>
      <c r="X221" s="64">
        <f t="shared" si="205"/>
        <v>19.384615384615401</v>
      </c>
      <c r="Y221" s="64">
        <f t="shared" si="206"/>
        <v>11.0769230769231</v>
      </c>
      <c r="Z221" s="64">
        <f t="shared" si="207"/>
        <v>10.615384615384601</v>
      </c>
      <c r="AA221" s="64">
        <f t="shared" si="208"/>
        <v>10.1538461538461</v>
      </c>
      <c r="AB221" s="64">
        <f t="shared" si="209"/>
        <v>8.3076923076922995</v>
      </c>
      <c r="AC221" s="64">
        <f t="shared" ref="AC221:AC239" si="211">VLOOKUP($C$91,$D$3:$K$63,$A$70,0)*(B196-B195)</f>
        <v>9.9230769230769198</v>
      </c>
      <c r="AD221" s="64">
        <f>VLOOKUP($C$92,$D$3:$K$63,$A$70,0)*(B195-B194)</f>
        <v>10.384615384615399</v>
      </c>
      <c r="AE221" s="64">
        <f>VLOOKUP($C$93,$D$3:$K$63,$A$70,0)*B194</f>
        <v>0</v>
      </c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54">
        <f t="shared" si="178"/>
        <v>201.85664703038901</v>
      </c>
      <c r="BP221" s="53">
        <v>2027</v>
      </c>
      <c r="BQ221" s="61">
        <f t="shared" si="179"/>
        <v>0</v>
      </c>
      <c r="BR221" s="61">
        <f t="shared" si="179"/>
        <v>0</v>
      </c>
      <c r="BS221" s="61">
        <f t="shared" si="179"/>
        <v>0</v>
      </c>
      <c r="BT221" s="61">
        <f t="shared" si="179"/>
        <v>0</v>
      </c>
      <c r="BU221" s="61">
        <f t="shared" si="179"/>
        <v>0</v>
      </c>
      <c r="BV221" s="61">
        <f t="shared" si="179"/>
        <v>0</v>
      </c>
      <c r="BW221" s="61">
        <f t="shared" si="179"/>
        <v>0</v>
      </c>
      <c r="BX221" s="61">
        <f t="shared" si="179"/>
        <v>0</v>
      </c>
      <c r="BY221" s="61">
        <f t="shared" si="179"/>
        <v>0</v>
      </c>
      <c r="BZ221" s="61">
        <f t="shared" si="179"/>
        <v>0</v>
      </c>
      <c r="CA221" s="61">
        <f t="shared" si="179"/>
        <v>0</v>
      </c>
      <c r="CB221" s="61">
        <f t="shared" si="179"/>
        <v>0</v>
      </c>
      <c r="CC221" s="61">
        <f t="shared" si="179"/>
        <v>0</v>
      </c>
      <c r="CD221" s="61">
        <f t="shared" si="179"/>
        <v>5.4139184488586195E-16</v>
      </c>
      <c r="CE221" s="61">
        <f t="shared" si="179"/>
        <v>0.156323331950532</v>
      </c>
      <c r="CF221" s="61">
        <f t="shared" si="179"/>
        <v>0.11840077408887099</v>
      </c>
      <c r="CG221" s="61">
        <f t="shared" si="195"/>
        <v>9.9927305802559194E-2</v>
      </c>
      <c r="CH221" s="61">
        <f t="shared" si="195"/>
        <v>9.1077582309427696E-2</v>
      </c>
      <c r="CI221" s="61">
        <f t="shared" si="195"/>
        <v>8.6123571556195294E-2</v>
      </c>
      <c r="CJ221" s="61">
        <f t="shared" si="195"/>
        <v>5.2588729534313997E-2</v>
      </c>
      <c r="CK221" s="61">
        <f t="shared" si="195"/>
        <v>9.6031593062660195E-2</v>
      </c>
      <c r="CL221" s="61">
        <f t="shared" si="195"/>
        <v>5.4875196035805797E-2</v>
      </c>
      <c r="CM221" s="61">
        <f t="shared" si="195"/>
        <v>5.2588729534313899E-2</v>
      </c>
      <c r="CN221" s="61">
        <f t="shared" si="195"/>
        <v>5.0302263032822002E-2</v>
      </c>
      <c r="CO221" s="61">
        <f t="shared" si="195"/>
        <v>4.1156397026854398E-2</v>
      </c>
      <c r="CP221" s="61">
        <f t="shared" si="195"/>
        <v>4.9159029782076001E-2</v>
      </c>
      <c r="CQ221" s="61">
        <f t="shared" si="195"/>
        <v>5.1445496283567899E-2</v>
      </c>
      <c r="CR221" s="61">
        <f t="shared" si="195"/>
        <v>0</v>
      </c>
      <c r="CS221" s="61">
        <f t="shared" si="195"/>
        <v>0</v>
      </c>
      <c r="CT221" s="61">
        <f t="shared" si="195"/>
        <v>0</v>
      </c>
      <c r="CU221" s="61">
        <f t="shared" si="195"/>
        <v>0</v>
      </c>
      <c r="CV221" s="61">
        <f t="shared" si="195"/>
        <v>0</v>
      </c>
      <c r="CW221" s="61">
        <f t="shared" si="210"/>
        <v>0</v>
      </c>
      <c r="CX221" s="61">
        <f t="shared" si="199"/>
        <v>0</v>
      </c>
      <c r="CY221" s="61">
        <f t="shared" si="199"/>
        <v>0</v>
      </c>
      <c r="CZ221" s="61">
        <f t="shared" si="199"/>
        <v>0</v>
      </c>
      <c r="DA221" s="61">
        <f t="shared" si="199"/>
        <v>0</v>
      </c>
      <c r="DB221" s="61">
        <f t="shared" si="199"/>
        <v>0</v>
      </c>
      <c r="DC221" s="61">
        <f t="shared" si="196"/>
        <v>0</v>
      </c>
      <c r="DD221" s="61">
        <f t="shared" si="196"/>
        <v>0</v>
      </c>
      <c r="DE221" s="61">
        <f t="shared" si="196"/>
        <v>0</v>
      </c>
      <c r="DF221" s="61">
        <f t="shared" si="196"/>
        <v>0</v>
      </c>
      <c r="DG221" s="61">
        <f t="shared" si="196"/>
        <v>0</v>
      </c>
      <c r="DH221" s="61">
        <f t="shared" si="196"/>
        <v>0</v>
      </c>
      <c r="DI221" s="61">
        <f t="shared" si="196"/>
        <v>0</v>
      </c>
      <c r="DJ221" s="61">
        <f t="shared" si="196"/>
        <v>0</v>
      </c>
      <c r="DK221" s="61">
        <f t="shared" si="196"/>
        <v>0</v>
      </c>
      <c r="DL221" s="61">
        <f t="shared" si="196"/>
        <v>0</v>
      </c>
      <c r="DM221" s="61">
        <f t="shared" si="196"/>
        <v>0</v>
      </c>
      <c r="DN221" s="61">
        <f t="shared" si="196"/>
        <v>0</v>
      </c>
      <c r="DO221" s="61">
        <f t="shared" si="196"/>
        <v>0</v>
      </c>
      <c r="DP221" s="61">
        <f t="shared" si="196"/>
        <v>0</v>
      </c>
      <c r="DQ221" s="61">
        <f t="shared" si="196"/>
        <v>0</v>
      </c>
      <c r="DR221" s="61">
        <f t="shared" si="196"/>
        <v>0</v>
      </c>
      <c r="DS221" s="61">
        <f t="shared" si="197"/>
        <v>0</v>
      </c>
      <c r="DT221" s="61">
        <f t="shared" si="176"/>
        <v>0</v>
      </c>
      <c r="DU221" s="61">
        <f t="shared" si="176"/>
        <v>0</v>
      </c>
      <c r="DV221" s="61">
        <f t="shared" si="176"/>
        <v>0</v>
      </c>
      <c r="DW221" s="61">
        <f t="shared" si="176"/>
        <v>0</v>
      </c>
      <c r="DX221" s="61">
        <f t="shared" si="176"/>
        <v>0</v>
      </c>
      <c r="DY221" s="61">
        <f t="shared" si="176"/>
        <v>0</v>
      </c>
      <c r="DZ221" s="61">
        <f t="shared" si="180"/>
        <v>1</v>
      </c>
    </row>
    <row r="222" spans="1:130">
      <c r="C222" s="53">
        <v>2028</v>
      </c>
      <c r="D222" s="64"/>
      <c r="E222" s="64"/>
      <c r="F222" s="64"/>
      <c r="G222" s="64"/>
      <c r="H222" s="64"/>
      <c r="I222" s="64"/>
      <c r="J222" s="64"/>
      <c r="K222" s="64"/>
      <c r="L222" s="64">
        <f t="shared" si="189"/>
        <v>0</v>
      </c>
      <c r="M222" s="64">
        <f t="shared" si="190"/>
        <v>0</v>
      </c>
      <c r="N222" s="64">
        <f t="shared" si="191"/>
        <v>0</v>
      </c>
      <c r="O222" s="64">
        <f t="shared" si="192"/>
        <v>0</v>
      </c>
      <c r="P222" s="64">
        <f t="shared" si="193"/>
        <v>0</v>
      </c>
      <c r="Q222" s="64">
        <f t="shared" si="194"/>
        <v>0</v>
      </c>
      <c r="R222" s="64">
        <f t="shared" si="198"/>
        <v>9.1085749458927097E-14</v>
      </c>
      <c r="S222" s="64">
        <f t="shared" si="200"/>
        <v>23.8999832633822</v>
      </c>
      <c r="T222" s="64">
        <f t="shared" si="201"/>
        <v>20.170990896085002</v>
      </c>
      <c r="U222" s="64">
        <f t="shared" si="202"/>
        <v>18.384615384615401</v>
      </c>
      <c r="V222" s="64">
        <f t="shared" si="203"/>
        <v>17.384615384615401</v>
      </c>
      <c r="W222" s="64">
        <f t="shared" si="204"/>
        <v>10.615384615384601</v>
      </c>
      <c r="X222" s="64">
        <f t="shared" si="205"/>
        <v>19.384615384615401</v>
      </c>
      <c r="Y222" s="64">
        <f t="shared" si="206"/>
        <v>11.0769230769231</v>
      </c>
      <c r="Z222" s="64">
        <f t="shared" si="207"/>
        <v>10.615384615384601</v>
      </c>
      <c r="AA222" s="64">
        <f t="shared" si="208"/>
        <v>10.1538461538461</v>
      </c>
      <c r="AB222" s="64">
        <f t="shared" si="209"/>
        <v>8.3076923076922995</v>
      </c>
      <c r="AC222" s="64">
        <f t="shared" si="211"/>
        <v>9.9230769230769198</v>
      </c>
      <c r="AD222" s="64">
        <f t="shared" ref="AD222:AD240" si="212">VLOOKUP($C$92,$D$3:$K$63,$A$70,0)*(B196-B195)</f>
        <v>10.384615384615399</v>
      </c>
      <c r="AE222" s="64">
        <f>VLOOKUP($C$93,$D$3:$K$63,$A$70,0)*(B195-B194)</f>
        <v>9.9230769230769198</v>
      </c>
      <c r="AF222" s="64">
        <f>VLOOKUP($C$94,$D$3:$K$63,$A$70,0)*B194</f>
        <v>0</v>
      </c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54">
        <f t="shared" si="178"/>
        <v>180.22482031331299</v>
      </c>
      <c r="BP222" s="53">
        <v>2028</v>
      </c>
      <c r="BQ222" s="61">
        <f t="shared" si="179"/>
        <v>0</v>
      </c>
      <c r="BR222" s="61">
        <f t="shared" si="179"/>
        <v>0</v>
      </c>
      <c r="BS222" s="61">
        <f t="shared" si="179"/>
        <v>0</v>
      </c>
      <c r="BT222" s="61">
        <f t="shared" si="179"/>
        <v>0</v>
      </c>
      <c r="BU222" s="61">
        <f t="shared" si="179"/>
        <v>0</v>
      </c>
      <c r="BV222" s="61">
        <f t="shared" si="179"/>
        <v>0</v>
      </c>
      <c r="BW222" s="61">
        <f t="shared" si="179"/>
        <v>0</v>
      </c>
      <c r="BX222" s="61">
        <f t="shared" si="179"/>
        <v>0</v>
      </c>
      <c r="BY222" s="61">
        <f t="shared" si="179"/>
        <v>0</v>
      </c>
      <c r="BZ222" s="61">
        <f t="shared" si="179"/>
        <v>0</v>
      </c>
      <c r="CA222" s="61">
        <f t="shared" si="179"/>
        <v>0</v>
      </c>
      <c r="CB222" s="61">
        <f t="shared" si="179"/>
        <v>0</v>
      </c>
      <c r="CC222" s="61">
        <f t="shared" si="179"/>
        <v>0</v>
      </c>
      <c r="CD222" s="61">
        <f t="shared" si="179"/>
        <v>0</v>
      </c>
      <c r="CE222" s="61">
        <f t="shared" si="179"/>
        <v>5.0540069509060005E-16</v>
      </c>
      <c r="CF222" s="61">
        <f t="shared" si="179"/>
        <v>0.13261205211265101</v>
      </c>
      <c r="CG222" s="61">
        <f t="shared" si="195"/>
        <v>0.11192127067192301</v>
      </c>
      <c r="CH222" s="61">
        <f t="shared" si="195"/>
        <v>0.102009342290671</v>
      </c>
      <c r="CI222" s="61">
        <f t="shared" si="195"/>
        <v>9.6460716977788893E-2</v>
      </c>
      <c r="CJ222" s="61">
        <f t="shared" si="195"/>
        <v>5.8900791782897699E-2</v>
      </c>
      <c r="CK222" s="61">
        <f t="shared" si="195"/>
        <v>0.107557967603552</v>
      </c>
      <c r="CL222" s="61">
        <f t="shared" si="195"/>
        <v>6.1461695773458398E-2</v>
      </c>
      <c r="CM222" s="61">
        <f t="shared" si="195"/>
        <v>5.8900791782897602E-2</v>
      </c>
      <c r="CN222" s="61">
        <f t="shared" si="195"/>
        <v>5.6339887792336799E-2</v>
      </c>
      <c r="CO222" s="61">
        <f t="shared" si="195"/>
        <v>4.60962718300938E-2</v>
      </c>
      <c r="CP222" s="61">
        <f t="shared" si="195"/>
        <v>5.5059435797056501E-2</v>
      </c>
      <c r="CQ222" s="61">
        <f t="shared" si="195"/>
        <v>5.76203397876172E-2</v>
      </c>
      <c r="CR222" s="61">
        <f t="shared" si="195"/>
        <v>5.5059435797056501E-2</v>
      </c>
      <c r="CS222" s="61">
        <f t="shared" si="195"/>
        <v>0</v>
      </c>
      <c r="CT222" s="61">
        <f t="shared" si="195"/>
        <v>0</v>
      </c>
      <c r="CU222" s="61">
        <f t="shared" si="195"/>
        <v>0</v>
      </c>
      <c r="CV222" s="61">
        <f t="shared" si="195"/>
        <v>0</v>
      </c>
      <c r="CW222" s="61">
        <f t="shared" si="210"/>
        <v>0</v>
      </c>
      <c r="CX222" s="61">
        <f t="shared" si="199"/>
        <v>0</v>
      </c>
      <c r="CY222" s="61">
        <f t="shared" si="199"/>
        <v>0</v>
      </c>
      <c r="CZ222" s="61">
        <f t="shared" si="199"/>
        <v>0</v>
      </c>
      <c r="DA222" s="61">
        <f t="shared" si="199"/>
        <v>0</v>
      </c>
      <c r="DB222" s="61">
        <f t="shared" si="199"/>
        <v>0</v>
      </c>
      <c r="DC222" s="61">
        <f t="shared" si="196"/>
        <v>0</v>
      </c>
      <c r="DD222" s="61">
        <f t="shared" si="196"/>
        <v>0</v>
      </c>
      <c r="DE222" s="61">
        <f t="shared" si="196"/>
        <v>0</v>
      </c>
      <c r="DF222" s="61">
        <f t="shared" si="196"/>
        <v>0</v>
      </c>
      <c r="DG222" s="61">
        <f t="shared" si="196"/>
        <v>0</v>
      </c>
      <c r="DH222" s="61">
        <f t="shared" si="196"/>
        <v>0</v>
      </c>
      <c r="DI222" s="61">
        <f t="shared" si="196"/>
        <v>0</v>
      </c>
      <c r="DJ222" s="61">
        <f t="shared" si="196"/>
        <v>0</v>
      </c>
      <c r="DK222" s="61">
        <f t="shared" si="196"/>
        <v>0</v>
      </c>
      <c r="DL222" s="61">
        <f t="shared" si="196"/>
        <v>0</v>
      </c>
      <c r="DM222" s="61">
        <f t="shared" si="196"/>
        <v>0</v>
      </c>
      <c r="DN222" s="61">
        <f t="shared" si="196"/>
        <v>0</v>
      </c>
      <c r="DO222" s="61">
        <f t="shared" si="196"/>
        <v>0</v>
      </c>
      <c r="DP222" s="61">
        <f t="shared" si="196"/>
        <v>0</v>
      </c>
      <c r="DQ222" s="61">
        <f t="shared" si="196"/>
        <v>0</v>
      </c>
      <c r="DR222" s="61">
        <f t="shared" si="196"/>
        <v>0</v>
      </c>
      <c r="DS222" s="61">
        <f t="shared" si="197"/>
        <v>0</v>
      </c>
      <c r="DT222" s="61">
        <f t="shared" si="176"/>
        <v>0</v>
      </c>
      <c r="DU222" s="61">
        <f t="shared" si="176"/>
        <v>0</v>
      </c>
      <c r="DV222" s="61">
        <f t="shared" si="176"/>
        <v>0</v>
      </c>
      <c r="DW222" s="61">
        <f t="shared" si="176"/>
        <v>0</v>
      </c>
      <c r="DX222" s="61">
        <f t="shared" si="176"/>
        <v>0</v>
      </c>
      <c r="DY222" s="61">
        <f t="shared" si="176"/>
        <v>0</v>
      </c>
      <c r="DZ222" s="61">
        <f t="shared" si="180"/>
        <v>1</v>
      </c>
    </row>
    <row r="223" spans="1:130">
      <c r="C223" s="53">
        <v>2029</v>
      </c>
      <c r="D223" s="64"/>
      <c r="E223" s="64"/>
      <c r="F223" s="64"/>
      <c r="G223" s="64"/>
      <c r="H223" s="64"/>
      <c r="I223" s="64"/>
      <c r="J223" s="64"/>
      <c r="K223" s="64"/>
      <c r="L223" s="64"/>
      <c r="M223" s="64">
        <f t="shared" si="190"/>
        <v>0</v>
      </c>
      <c r="N223" s="64">
        <f t="shared" si="191"/>
        <v>0</v>
      </c>
      <c r="O223" s="64">
        <f t="shared" si="192"/>
        <v>0</v>
      </c>
      <c r="P223" s="64">
        <f t="shared" si="193"/>
        <v>0</v>
      </c>
      <c r="Q223" s="64">
        <f t="shared" si="194"/>
        <v>0</v>
      </c>
      <c r="R223" s="64">
        <f t="shared" si="198"/>
        <v>0</v>
      </c>
      <c r="S223" s="64">
        <f t="shared" si="200"/>
        <v>6.8989210438623206E-14</v>
      </c>
      <c r="T223" s="64">
        <f t="shared" si="201"/>
        <v>20.170990896085002</v>
      </c>
      <c r="U223" s="64">
        <f t="shared" si="202"/>
        <v>18.384615384615401</v>
      </c>
      <c r="V223" s="64">
        <f t="shared" si="203"/>
        <v>17.384615384615401</v>
      </c>
      <c r="W223" s="64">
        <f t="shared" si="204"/>
        <v>10.615384615384601</v>
      </c>
      <c r="X223" s="64">
        <f t="shared" si="205"/>
        <v>19.384615384615401</v>
      </c>
      <c r="Y223" s="64">
        <f t="shared" si="206"/>
        <v>11.0769230769231</v>
      </c>
      <c r="Z223" s="64">
        <f t="shared" si="207"/>
        <v>10.615384615384601</v>
      </c>
      <c r="AA223" s="64">
        <f t="shared" si="208"/>
        <v>10.1538461538461</v>
      </c>
      <c r="AB223" s="64">
        <f t="shared" si="209"/>
        <v>8.3076923076922995</v>
      </c>
      <c r="AC223" s="64">
        <f t="shared" si="211"/>
        <v>9.9230769230769198</v>
      </c>
      <c r="AD223" s="64">
        <f t="shared" si="212"/>
        <v>10.384615384615399</v>
      </c>
      <c r="AE223" s="64">
        <f t="shared" ref="AE223:AE241" si="213">VLOOKUP($C$93,$D$3:$K$63,$A$70,0)*(B196-B195)</f>
        <v>9.9230769230769198</v>
      </c>
      <c r="AF223" s="64">
        <f>VLOOKUP($C$94,$D$3:$K$63,$A$70,0)*(B195-B194)</f>
        <v>9.6923076923076898</v>
      </c>
      <c r="AG223" s="64">
        <f>VLOOKUP($C$95,$D$3:$K$63,$A$70,0)*B194</f>
        <v>0</v>
      </c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54">
        <f t="shared" si="178"/>
        <v>166.017144742239</v>
      </c>
      <c r="BP223" s="53">
        <v>2029</v>
      </c>
      <c r="BQ223" s="61">
        <f t="shared" si="179"/>
        <v>0</v>
      </c>
      <c r="BR223" s="61">
        <f t="shared" si="179"/>
        <v>0</v>
      </c>
      <c r="BS223" s="61">
        <f t="shared" si="179"/>
        <v>0</v>
      </c>
      <c r="BT223" s="61">
        <f t="shared" si="179"/>
        <v>0</v>
      </c>
      <c r="BU223" s="61">
        <f t="shared" si="179"/>
        <v>0</v>
      </c>
      <c r="BV223" s="61">
        <f t="shared" si="179"/>
        <v>0</v>
      </c>
      <c r="BW223" s="61">
        <f t="shared" si="179"/>
        <v>0</v>
      </c>
      <c r="BX223" s="61">
        <f t="shared" si="179"/>
        <v>0</v>
      </c>
      <c r="BY223" s="61">
        <f t="shared" si="179"/>
        <v>0</v>
      </c>
      <c r="BZ223" s="61">
        <f t="shared" si="179"/>
        <v>0</v>
      </c>
      <c r="CA223" s="61">
        <f t="shared" si="179"/>
        <v>0</v>
      </c>
      <c r="CB223" s="61">
        <f t="shared" si="179"/>
        <v>0</v>
      </c>
      <c r="CC223" s="61">
        <f t="shared" si="179"/>
        <v>0</v>
      </c>
      <c r="CD223" s="61">
        <f t="shared" si="179"/>
        <v>0</v>
      </c>
      <c r="CE223" s="61">
        <f t="shared" si="179"/>
        <v>0</v>
      </c>
      <c r="CF223" s="61">
        <f t="shared" si="179"/>
        <v>4.15554734095307E-16</v>
      </c>
      <c r="CG223" s="61">
        <f t="shared" si="195"/>
        <v>0.12149944469532201</v>
      </c>
      <c r="CH223" s="61">
        <f t="shared" si="195"/>
        <v>0.11073925776256199</v>
      </c>
      <c r="CI223" s="61">
        <f t="shared" si="195"/>
        <v>0.104715783490958</v>
      </c>
      <c r="CJ223" s="61">
        <f t="shared" si="195"/>
        <v>6.3941496113948004E-2</v>
      </c>
      <c r="CK223" s="61">
        <f t="shared" si="195"/>
        <v>0.116762732034166</v>
      </c>
      <c r="CL223" s="61">
        <f t="shared" si="195"/>
        <v>6.6721561162380594E-2</v>
      </c>
      <c r="CM223" s="61">
        <f t="shared" si="195"/>
        <v>6.3941496113948004E-2</v>
      </c>
      <c r="CN223" s="61">
        <f t="shared" si="195"/>
        <v>6.1161431065515498E-2</v>
      </c>
      <c r="CO223" s="61">
        <f t="shared" si="195"/>
        <v>5.0041170871785397E-2</v>
      </c>
      <c r="CP223" s="61">
        <f t="shared" si="195"/>
        <v>5.9771398541299203E-2</v>
      </c>
      <c r="CQ223" s="61">
        <f t="shared" si="195"/>
        <v>6.2551463589731696E-2</v>
      </c>
      <c r="CR223" s="61">
        <f t="shared" si="195"/>
        <v>5.9771398541299203E-2</v>
      </c>
      <c r="CS223" s="61">
        <f t="shared" si="195"/>
        <v>5.8381366017082999E-2</v>
      </c>
      <c r="CT223" s="61">
        <f t="shared" si="195"/>
        <v>0</v>
      </c>
      <c r="CU223" s="61">
        <f t="shared" si="195"/>
        <v>0</v>
      </c>
      <c r="CV223" s="61">
        <f t="shared" si="195"/>
        <v>0</v>
      </c>
      <c r="CW223" s="61">
        <f t="shared" si="210"/>
        <v>0</v>
      </c>
      <c r="CX223" s="61">
        <f t="shared" si="199"/>
        <v>0</v>
      </c>
      <c r="CY223" s="61">
        <f t="shared" si="199"/>
        <v>0</v>
      </c>
      <c r="CZ223" s="61">
        <f t="shared" si="199"/>
        <v>0</v>
      </c>
      <c r="DA223" s="61">
        <f t="shared" si="199"/>
        <v>0</v>
      </c>
      <c r="DB223" s="61">
        <f t="shared" si="199"/>
        <v>0</v>
      </c>
      <c r="DC223" s="61">
        <f t="shared" si="196"/>
        <v>0</v>
      </c>
      <c r="DD223" s="61">
        <f t="shared" si="196"/>
        <v>0</v>
      </c>
      <c r="DE223" s="61">
        <f t="shared" si="196"/>
        <v>0</v>
      </c>
      <c r="DF223" s="61">
        <f t="shared" si="196"/>
        <v>0</v>
      </c>
      <c r="DG223" s="61">
        <f t="shared" si="196"/>
        <v>0</v>
      </c>
      <c r="DH223" s="61">
        <f t="shared" si="196"/>
        <v>0</v>
      </c>
      <c r="DI223" s="61">
        <f t="shared" si="196"/>
        <v>0</v>
      </c>
      <c r="DJ223" s="61">
        <f t="shared" si="196"/>
        <v>0</v>
      </c>
      <c r="DK223" s="61">
        <f t="shared" si="196"/>
        <v>0</v>
      </c>
      <c r="DL223" s="61">
        <f t="shared" si="196"/>
        <v>0</v>
      </c>
      <c r="DM223" s="61">
        <f t="shared" si="196"/>
        <v>0</v>
      </c>
      <c r="DN223" s="61">
        <f t="shared" si="196"/>
        <v>0</v>
      </c>
      <c r="DO223" s="61">
        <f t="shared" si="196"/>
        <v>0</v>
      </c>
      <c r="DP223" s="61">
        <f t="shared" si="196"/>
        <v>0</v>
      </c>
      <c r="DQ223" s="61">
        <f t="shared" si="196"/>
        <v>0</v>
      </c>
      <c r="DR223" s="61">
        <f t="shared" si="196"/>
        <v>0</v>
      </c>
      <c r="DS223" s="61">
        <f t="shared" si="197"/>
        <v>0</v>
      </c>
      <c r="DT223" s="61">
        <f t="shared" si="176"/>
        <v>0</v>
      </c>
      <c r="DU223" s="61">
        <f t="shared" si="176"/>
        <v>0</v>
      </c>
      <c r="DV223" s="61">
        <f t="shared" si="176"/>
        <v>0</v>
      </c>
      <c r="DW223" s="61">
        <f t="shared" si="176"/>
        <v>0</v>
      </c>
      <c r="DX223" s="61">
        <f t="shared" si="176"/>
        <v>0</v>
      </c>
      <c r="DY223" s="61">
        <f t="shared" si="176"/>
        <v>0</v>
      </c>
      <c r="DZ223" s="61">
        <f t="shared" si="180"/>
        <v>1</v>
      </c>
    </row>
    <row r="224" spans="1:130">
      <c r="C224" s="53">
        <v>2030</v>
      </c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>
        <f t="shared" si="191"/>
        <v>0</v>
      </c>
      <c r="O224" s="64">
        <f t="shared" si="192"/>
        <v>0</v>
      </c>
      <c r="P224" s="64">
        <f t="shared" si="193"/>
        <v>0</v>
      </c>
      <c r="Q224" s="64">
        <f t="shared" si="194"/>
        <v>0</v>
      </c>
      <c r="R224" s="64">
        <f t="shared" si="198"/>
        <v>0</v>
      </c>
      <c r="S224" s="64">
        <f t="shared" si="200"/>
        <v>0</v>
      </c>
      <c r="T224" s="64">
        <f t="shared" si="201"/>
        <v>5.8225176158078706E-14</v>
      </c>
      <c r="U224" s="64">
        <f t="shared" si="202"/>
        <v>18.384615384615401</v>
      </c>
      <c r="V224" s="64">
        <f t="shared" si="203"/>
        <v>17.384615384615401</v>
      </c>
      <c r="W224" s="64">
        <f t="shared" si="204"/>
        <v>10.615384615384601</v>
      </c>
      <c r="X224" s="64">
        <f t="shared" si="205"/>
        <v>19.384615384615401</v>
      </c>
      <c r="Y224" s="64">
        <f t="shared" si="206"/>
        <v>11.0769230769231</v>
      </c>
      <c r="Z224" s="64">
        <f t="shared" si="207"/>
        <v>10.615384615384601</v>
      </c>
      <c r="AA224" s="64">
        <f t="shared" si="208"/>
        <v>10.1538461538461</v>
      </c>
      <c r="AB224" s="64">
        <f t="shared" si="209"/>
        <v>8.3076923076922995</v>
      </c>
      <c r="AC224" s="64">
        <f t="shared" si="211"/>
        <v>9.9230769230769198</v>
      </c>
      <c r="AD224" s="64">
        <f t="shared" si="212"/>
        <v>10.384615384615399</v>
      </c>
      <c r="AE224" s="64">
        <f t="shared" si="213"/>
        <v>9.9230769230769198</v>
      </c>
      <c r="AF224" s="64">
        <f t="shared" ref="AF224:AF242" si="214">VLOOKUP($C$94,$D$3:$K$63,$A$70,0)*(B196-B195)</f>
        <v>9.6923076923076898</v>
      </c>
      <c r="AG224" s="64">
        <f>VLOOKUP($C$95,$D$3:$K$63,$A$70,0)*(B195-B194)</f>
        <v>9.2307692307692193</v>
      </c>
      <c r="AH224" s="64">
        <f>VLOOKUP($C$96,$D$3:$K$63,$A$70,0)*B194</f>
        <v>0</v>
      </c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54">
        <f t="shared" si="178"/>
        <v>155.07692307692301</v>
      </c>
      <c r="BP224" s="53">
        <v>2030</v>
      </c>
      <c r="BQ224" s="61">
        <f t="shared" si="179"/>
        <v>0</v>
      </c>
      <c r="BR224" s="61">
        <f t="shared" si="179"/>
        <v>0</v>
      </c>
      <c r="BS224" s="61">
        <f t="shared" si="179"/>
        <v>0</v>
      </c>
      <c r="BT224" s="61">
        <f t="shared" si="179"/>
        <v>0</v>
      </c>
      <c r="BU224" s="61">
        <f t="shared" si="179"/>
        <v>0</v>
      </c>
      <c r="BV224" s="61">
        <f t="shared" si="179"/>
        <v>0</v>
      </c>
      <c r="BW224" s="61">
        <f t="shared" si="179"/>
        <v>0</v>
      </c>
      <c r="BX224" s="61">
        <f t="shared" si="179"/>
        <v>0</v>
      </c>
      <c r="BY224" s="61">
        <f t="shared" si="179"/>
        <v>0</v>
      </c>
      <c r="BZ224" s="61">
        <f t="shared" si="179"/>
        <v>0</v>
      </c>
      <c r="CA224" s="61">
        <f t="shared" si="179"/>
        <v>0</v>
      </c>
      <c r="CB224" s="61">
        <f t="shared" si="179"/>
        <v>0</v>
      </c>
      <c r="CC224" s="61">
        <f t="shared" si="179"/>
        <v>0</v>
      </c>
      <c r="CD224" s="61">
        <f t="shared" si="179"/>
        <v>0</v>
      </c>
      <c r="CE224" s="61">
        <f t="shared" si="179"/>
        <v>0</v>
      </c>
      <c r="CF224" s="61">
        <f t="shared" si="179"/>
        <v>0</v>
      </c>
      <c r="CG224" s="61">
        <f t="shared" si="195"/>
        <v>3.75459965305071E-16</v>
      </c>
      <c r="CH224" s="61">
        <f t="shared" si="195"/>
        <v>0.11855158730158701</v>
      </c>
      <c r="CI224" s="61">
        <f t="shared" si="195"/>
        <v>0.112103174603175</v>
      </c>
      <c r="CJ224" s="61">
        <f t="shared" si="195"/>
        <v>6.8452380952380903E-2</v>
      </c>
      <c r="CK224" s="61">
        <f t="shared" si="195"/>
        <v>0.125</v>
      </c>
      <c r="CL224" s="61">
        <f t="shared" si="195"/>
        <v>7.1428571428571494E-2</v>
      </c>
      <c r="CM224" s="61">
        <f t="shared" si="195"/>
        <v>6.8452380952381001E-2</v>
      </c>
      <c r="CN224" s="61">
        <f t="shared" si="195"/>
        <v>6.5476190476190396E-2</v>
      </c>
      <c r="CO224" s="61">
        <f t="shared" si="195"/>
        <v>5.3571428571428499E-2</v>
      </c>
      <c r="CP224" s="61">
        <f t="shared" si="195"/>
        <v>6.3988095238095205E-2</v>
      </c>
      <c r="CQ224" s="61">
        <f t="shared" si="195"/>
        <v>6.6964285714285698E-2</v>
      </c>
      <c r="CR224" s="61">
        <f t="shared" si="195"/>
        <v>6.3988095238095205E-2</v>
      </c>
      <c r="CS224" s="61">
        <f t="shared" si="195"/>
        <v>6.25E-2</v>
      </c>
      <c r="CT224" s="61">
        <f t="shared" si="195"/>
        <v>5.95238095238095E-2</v>
      </c>
      <c r="CU224" s="61">
        <f t="shared" si="195"/>
        <v>0</v>
      </c>
      <c r="CV224" s="61">
        <f t="shared" si="195"/>
        <v>0</v>
      </c>
      <c r="CW224" s="61">
        <f t="shared" si="210"/>
        <v>0</v>
      </c>
      <c r="CX224" s="61">
        <f t="shared" si="199"/>
        <v>0</v>
      </c>
      <c r="CY224" s="61">
        <f t="shared" si="199"/>
        <v>0</v>
      </c>
      <c r="CZ224" s="61">
        <f t="shared" si="199"/>
        <v>0</v>
      </c>
      <c r="DA224" s="61">
        <f t="shared" si="199"/>
        <v>0</v>
      </c>
      <c r="DB224" s="61">
        <f t="shared" si="199"/>
        <v>0</v>
      </c>
      <c r="DC224" s="61">
        <f t="shared" si="196"/>
        <v>0</v>
      </c>
      <c r="DD224" s="61">
        <f t="shared" si="196"/>
        <v>0</v>
      </c>
      <c r="DE224" s="61">
        <f t="shared" si="196"/>
        <v>0</v>
      </c>
      <c r="DF224" s="61">
        <f t="shared" si="196"/>
        <v>0</v>
      </c>
      <c r="DG224" s="61">
        <f t="shared" si="196"/>
        <v>0</v>
      </c>
      <c r="DH224" s="61">
        <f t="shared" si="196"/>
        <v>0</v>
      </c>
      <c r="DI224" s="61">
        <f t="shared" si="196"/>
        <v>0</v>
      </c>
      <c r="DJ224" s="61">
        <f t="shared" si="196"/>
        <v>0</v>
      </c>
      <c r="DK224" s="61">
        <f t="shared" si="196"/>
        <v>0</v>
      </c>
      <c r="DL224" s="61">
        <f t="shared" si="196"/>
        <v>0</v>
      </c>
      <c r="DM224" s="61">
        <f t="shared" si="196"/>
        <v>0</v>
      </c>
      <c r="DN224" s="61">
        <f t="shared" si="196"/>
        <v>0</v>
      </c>
      <c r="DO224" s="61">
        <f t="shared" si="196"/>
        <v>0</v>
      </c>
      <c r="DP224" s="61">
        <f t="shared" si="196"/>
        <v>0</v>
      </c>
      <c r="DQ224" s="61">
        <f t="shared" si="196"/>
        <v>0</v>
      </c>
      <c r="DR224" s="61">
        <f t="shared" si="196"/>
        <v>0</v>
      </c>
      <c r="DS224" s="61">
        <f t="shared" si="197"/>
        <v>0</v>
      </c>
      <c r="DT224" s="61">
        <f t="shared" si="176"/>
        <v>0</v>
      </c>
      <c r="DU224" s="61">
        <f t="shared" si="176"/>
        <v>0</v>
      </c>
      <c r="DV224" s="61">
        <f t="shared" si="176"/>
        <v>0</v>
      </c>
      <c r="DW224" s="61">
        <f t="shared" si="176"/>
        <v>0</v>
      </c>
      <c r="DX224" s="61">
        <f t="shared" si="176"/>
        <v>0</v>
      </c>
      <c r="DY224" s="61">
        <f t="shared" si="176"/>
        <v>0</v>
      </c>
      <c r="DZ224" s="61">
        <f t="shared" si="180"/>
        <v>1</v>
      </c>
    </row>
    <row r="225" spans="3:130">
      <c r="C225" s="53">
        <v>2031</v>
      </c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>
        <f t="shared" si="192"/>
        <v>0</v>
      </c>
      <c r="P225" s="64">
        <f t="shared" si="193"/>
        <v>0</v>
      </c>
      <c r="Q225" s="64">
        <f t="shared" si="194"/>
        <v>0</v>
      </c>
      <c r="R225" s="64">
        <f t="shared" si="198"/>
        <v>0</v>
      </c>
      <c r="S225" s="64">
        <f t="shared" si="200"/>
        <v>0</v>
      </c>
      <c r="T225" s="64">
        <f t="shared" si="201"/>
        <v>0</v>
      </c>
      <c r="U225" s="64">
        <f t="shared" si="202"/>
        <v>5.3068660577082502E-14</v>
      </c>
      <c r="V225" s="64">
        <f t="shared" si="203"/>
        <v>17.384615384615401</v>
      </c>
      <c r="W225" s="64">
        <f t="shared" si="204"/>
        <v>10.615384615384601</v>
      </c>
      <c r="X225" s="64">
        <f t="shared" si="205"/>
        <v>19.384615384615401</v>
      </c>
      <c r="Y225" s="64">
        <f t="shared" si="206"/>
        <v>11.0769230769231</v>
      </c>
      <c r="Z225" s="64">
        <f t="shared" si="207"/>
        <v>10.615384615384601</v>
      </c>
      <c r="AA225" s="64">
        <f t="shared" si="208"/>
        <v>10.153846153846199</v>
      </c>
      <c r="AB225" s="64">
        <f t="shared" si="209"/>
        <v>8.3076923076922995</v>
      </c>
      <c r="AC225" s="64">
        <f t="shared" si="211"/>
        <v>9.9230769230769198</v>
      </c>
      <c r="AD225" s="64">
        <f t="shared" si="212"/>
        <v>10.384615384615399</v>
      </c>
      <c r="AE225" s="64">
        <f t="shared" si="213"/>
        <v>9.9230769230769198</v>
      </c>
      <c r="AF225" s="64">
        <f t="shared" si="214"/>
        <v>9.6923076923076898</v>
      </c>
      <c r="AG225" s="64">
        <f t="shared" ref="AG225:AG243" si="215">VLOOKUP($C$95,$D$3:$K$63,$A$70,0)*(B196-B195)</f>
        <v>9.2307692307692193</v>
      </c>
      <c r="AH225" s="64">
        <f>VLOOKUP($C$96,$D$3:$K$63,$A$70,0)*(B195-B194)</f>
        <v>8.7692307692307594</v>
      </c>
      <c r="AI225" s="64">
        <f>VLOOKUP($C$97,$D$3:$K$63,$A$70,0)*B194</f>
        <v>0</v>
      </c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54">
        <f t="shared" si="178"/>
        <v>145.46153846153899</v>
      </c>
      <c r="BP225" s="53">
        <v>2031</v>
      </c>
      <c r="BQ225" s="61">
        <f t="shared" ref="BQ225:CF240" si="216">D225/$BM225</f>
        <v>0</v>
      </c>
      <c r="BR225" s="61">
        <f t="shared" si="216"/>
        <v>0</v>
      </c>
      <c r="BS225" s="61">
        <f t="shared" si="216"/>
        <v>0</v>
      </c>
      <c r="BT225" s="61">
        <f t="shared" si="216"/>
        <v>0</v>
      </c>
      <c r="BU225" s="61">
        <f t="shared" si="216"/>
        <v>0</v>
      </c>
      <c r="BV225" s="61">
        <f t="shared" si="216"/>
        <v>0</v>
      </c>
      <c r="BW225" s="61">
        <f t="shared" si="216"/>
        <v>0</v>
      </c>
      <c r="BX225" s="61">
        <f t="shared" si="216"/>
        <v>0</v>
      </c>
      <c r="BY225" s="61">
        <f t="shared" si="216"/>
        <v>0</v>
      </c>
      <c r="BZ225" s="61">
        <f t="shared" si="216"/>
        <v>0</v>
      </c>
      <c r="CA225" s="61">
        <f t="shared" si="216"/>
        <v>0</v>
      </c>
      <c r="CB225" s="61">
        <f t="shared" si="216"/>
        <v>0</v>
      </c>
      <c r="CC225" s="61">
        <f t="shared" si="216"/>
        <v>0</v>
      </c>
      <c r="CD225" s="61">
        <f t="shared" si="216"/>
        <v>0</v>
      </c>
      <c r="CE225" s="61">
        <f t="shared" si="216"/>
        <v>0</v>
      </c>
      <c r="CF225" s="61">
        <f t="shared" si="216"/>
        <v>0</v>
      </c>
      <c r="CG225" s="61">
        <f t="shared" si="195"/>
        <v>0</v>
      </c>
      <c r="CH225" s="61">
        <f t="shared" si="195"/>
        <v>3.6482950158755801E-16</v>
      </c>
      <c r="CI225" s="61">
        <f t="shared" si="195"/>
        <v>0.119513484928609</v>
      </c>
      <c r="CJ225" s="61">
        <f t="shared" si="195"/>
        <v>7.2977260708619804E-2</v>
      </c>
      <c r="CK225" s="61">
        <f t="shared" si="195"/>
        <v>0.133262823902697</v>
      </c>
      <c r="CL225" s="61">
        <f t="shared" si="195"/>
        <v>7.6150185087255406E-2</v>
      </c>
      <c r="CM225" s="61">
        <f t="shared" si="195"/>
        <v>7.2977260708619804E-2</v>
      </c>
      <c r="CN225" s="61">
        <f t="shared" si="195"/>
        <v>6.9804336329984201E-2</v>
      </c>
      <c r="CO225" s="61">
        <f t="shared" si="195"/>
        <v>5.7112638815441499E-2</v>
      </c>
      <c r="CP225" s="61">
        <f t="shared" si="195"/>
        <v>6.8217874140666199E-2</v>
      </c>
      <c r="CQ225" s="61">
        <f t="shared" si="195"/>
        <v>7.1390798519301898E-2</v>
      </c>
      <c r="CR225" s="61">
        <f t="shared" si="195"/>
        <v>6.8217874140666199E-2</v>
      </c>
      <c r="CS225" s="61">
        <f t="shared" si="195"/>
        <v>6.6631411951348404E-2</v>
      </c>
      <c r="CT225" s="61">
        <f t="shared" si="195"/>
        <v>6.3458487572712802E-2</v>
      </c>
      <c r="CU225" s="61">
        <f t="shared" si="195"/>
        <v>6.0285563194077102E-2</v>
      </c>
      <c r="CV225" s="61">
        <f t="shared" si="195"/>
        <v>0</v>
      </c>
      <c r="CW225" s="61">
        <f t="shared" si="210"/>
        <v>0</v>
      </c>
      <c r="CX225" s="61">
        <f t="shared" si="199"/>
        <v>0</v>
      </c>
      <c r="CY225" s="61">
        <f t="shared" si="199"/>
        <v>0</v>
      </c>
      <c r="CZ225" s="61">
        <f t="shared" si="199"/>
        <v>0</v>
      </c>
      <c r="DA225" s="61">
        <f t="shared" si="199"/>
        <v>0</v>
      </c>
      <c r="DB225" s="61">
        <f t="shared" si="199"/>
        <v>0</v>
      </c>
      <c r="DC225" s="61">
        <f t="shared" si="196"/>
        <v>0</v>
      </c>
      <c r="DD225" s="61">
        <f t="shared" si="196"/>
        <v>0</v>
      </c>
      <c r="DE225" s="61">
        <f t="shared" si="196"/>
        <v>0</v>
      </c>
      <c r="DF225" s="61">
        <f t="shared" si="196"/>
        <v>0</v>
      </c>
      <c r="DG225" s="61">
        <f t="shared" si="196"/>
        <v>0</v>
      </c>
      <c r="DH225" s="61">
        <f t="shared" si="196"/>
        <v>0</v>
      </c>
      <c r="DI225" s="61">
        <f t="shared" si="196"/>
        <v>0</v>
      </c>
      <c r="DJ225" s="61">
        <f t="shared" si="196"/>
        <v>0</v>
      </c>
      <c r="DK225" s="61">
        <f t="shared" si="196"/>
        <v>0</v>
      </c>
      <c r="DL225" s="61">
        <f t="shared" si="196"/>
        <v>0</v>
      </c>
      <c r="DM225" s="61">
        <f t="shared" si="196"/>
        <v>0</v>
      </c>
      <c r="DN225" s="61">
        <f t="shared" si="196"/>
        <v>0</v>
      </c>
      <c r="DO225" s="61">
        <f t="shared" si="196"/>
        <v>0</v>
      </c>
      <c r="DP225" s="61">
        <f t="shared" si="196"/>
        <v>0</v>
      </c>
      <c r="DQ225" s="61">
        <f t="shared" ref="DQ225:DR254" si="217">BD225/$BM225</f>
        <v>0</v>
      </c>
      <c r="DR225" s="61">
        <f t="shared" si="217"/>
        <v>0</v>
      </c>
      <c r="DS225" s="61">
        <f t="shared" si="197"/>
        <v>0</v>
      </c>
      <c r="DT225" s="61">
        <f t="shared" si="176"/>
        <v>0</v>
      </c>
      <c r="DU225" s="61">
        <f t="shared" si="176"/>
        <v>0</v>
      </c>
      <c r="DV225" s="61">
        <f t="shared" si="176"/>
        <v>0</v>
      </c>
      <c r="DW225" s="61">
        <f t="shared" si="176"/>
        <v>0</v>
      </c>
      <c r="DX225" s="61">
        <f t="shared" si="176"/>
        <v>0</v>
      </c>
      <c r="DY225" s="61">
        <f t="shared" si="176"/>
        <v>0</v>
      </c>
      <c r="DZ225" s="61">
        <f t="shared" si="180"/>
        <v>1</v>
      </c>
    </row>
    <row r="226" spans="3:130">
      <c r="C226" s="53">
        <v>2032</v>
      </c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>
        <f t="shared" si="193"/>
        <v>0</v>
      </c>
      <c r="Q226" s="64">
        <f t="shared" si="194"/>
        <v>0</v>
      </c>
      <c r="R226" s="64">
        <f t="shared" si="198"/>
        <v>0</v>
      </c>
      <c r="S226" s="64">
        <f t="shared" si="200"/>
        <v>0</v>
      </c>
      <c r="T226" s="64">
        <f t="shared" si="201"/>
        <v>0</v>
      </c>
      <c r="U226" s="64">
        <f t="shared" si="202"/>
        <v>0</v>
      </c>
      <c r="V226" s="64">
        <f t="shared" si="203"/>
        <v>5.0182080713057101E-14</v>
      </c>
      <c r="W226" s="64">
        <f t="shared" si="204"/>
        <v>10.615384615384601</v>
      </c>
      <c r="X226" s="64">
        <f t="shared" si="205"/>
        <v>19.384615384615401</v>
      </c>
      <c r="Y226" s="64">
        <f t="shared" si="206"/>
        <v>11.0769230769231</v>
      </c>
      <c r="Z226" s="64">
        <f t="shared" si="207"/>
        <v>10.615384615384601</v>
      </c>
      <c r="AA226" s="64">
        <f t="shared" si="208"/>
        <v>10.153846153846199</v>
      </c>
      <c r="AB226" s="64">
        <f t="shared" si="209"/>
        <v>8.3076923076923102</v>
      </c>
      <c r="AC226" s="64">
        <f t="shared" si="211"/>
        <v>9.9230769230769198</v>
      </c>
      <c r="AD226" s="64">
        <f t="shared" si="212"/>
        <v>10.384615384615399</v>
      </c>
      <c r="AE226" s="64">
        <f t="shared" si="213"/>
        <v>9.9230769230769198</v>
      </c>
      <c r="AF226" s="64">
        <f t="shared" si="214"/>
        <v>9.6923076923076898</v>
      </c>
      <c r="AG226" s="64">
        <f t="shared" si="215"/>
        <v>9.2307692307692193</v>
      </c>
      <c r="AH226" s="64">
        <f t="shared" ref="AH226:AH244" si="218">VLOOKUP($C$96,$D$3:$K$63,$A$70,0)*(B196-B195)</f>
        <v>8.7692307692307594</v>
      </c>
      <c r="AI226" s="64">
        <f>VLOOKUP($C$97,$D$3:$K$63,$A$70,0)*(B195-B194)</f>
        <v>8.3076923076922995</v>
      </c>
      <c r="AJ226" s="64">
        <f>VLOOKUP($C$98,$D$3:$K$63,$A$70,0)*B194</f>
        <v>0</v>
      </c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54">
        <f t="shared" si="178"/>
        <v>136.38461538461499</v>
      </c>
      <c r="BP226" s="53">
        <v>2032</v>
      </c>
      <c r="BQ226" s="61">
        <f t="shared" si="216"/>
        <v>0</v>
      </c>
      <c r="BR226" s="61">
        <f t="shared" si="216"/>
        <v>0</v>
      </c>
      <c r="BS226" s="61">
        <f t="shared" si="216"/>
        <v>0</v>
      </c>
      <c r="BT226" s="61">
        <f t="shared" si="216"/>
        <v>0</v>
      </c>
      <c r="BU226" s="61">
        <f t="shared" si="216"/>
        <v>0</v>
      </c>
      <c r="BV226" s="61">
        <f t="shared" si="216"/>
        <v>0</v>
      </c>
      <c r="BW226" s="61">
        <f t="shared" si="216"/>
        <v>0</v>
      </c>
      <c r="BX226" s="61">
        <f t="shared" si="216"/>
        <v>0</v>
      </c>
      <c r="BY226" s="61">
        <f t="shared" si="216"/>
        <v>0</v>
      </c>
      <c r="BZ226" s="61">
        <f t="shared" si="216"/>
        <v>0</v>
      </c>
      <c r="CA226" s="61">
        <f t="shared" si="216"/>
        <v>0</v>
      </c>
      <c r="CB226" s="61">
        <f t="shared" si="216"/>
        <v>0</v>
      </c>
      <c r="CC226" s="61">
        <f t="shared" si="216"/>
        <v>0</v>
      </c>
      <c r="CD226" s="61">
        <f t="shared" si="216"/>
        <v>0</v>
      </c>
      <c r="CE226" s="61">
        <f t="shared" si="216"/>
        <v>0</v>
      </c>
      <c r="CF226" s="61">
        <f t="shared" si="216"/>
        <v>0</v>
      </c>
      <c r="CG226" s="61">
        <f t="shared" si="195"/>
        <v>0</v>
      </c>
      <c r="CH226" s="61">
        <f t="shared" si="195"/>
        <v>0</v>
      </c>
      <c r="CI226" s="61">
        <f t="shared" si="195"/>
        <v>3.67945318257046E-16</v>
      </c>
      <c r="CJ226" s="61">
        <f t="shared" si="195"/>
        <v>7.7834179357021999E-2</v>
      </c>
      <c r="CK226" s="61">
        <f t="shared" si="195"/>
        <v>0.14213197969543201</v>
      </c>
      <c r="CL226" s="61">
        <f t="shared" si="195"/>
        <v>8.1218274111675107E-2</v>
      </c>
      <c r="CM226" s="61">
        <f t="shared" si="195"/>
        <v>7.7834179357021901E-2</v>
      </c>
      <c r="CN226" s="61">
        <f t="shared" si="195"/>
        <v>7.4450084602368904E-2</v>
      </c>
      <c r="CO226" s="61">
        <f t="shared" si="195"/>
        <v>6.0913705583756403E-2</v>
      </c>
      <c r="CP226" s="61">
        <f t="shared" si="195"/>
        <v>7.2758037225042205E-2</v>
      </c>
      <c r="CQ226" s="61">
        <f t="shared" si="195"/>
        <v>7.6142131979695396E-2</v>
      </c>
      <c r="CR226" s="61">
        <f t="shared" si="195"/>
        <v>7.2758037225042205E-2</v>
      </c>
      <c r="CS226" s="61">
        <f t="shared" si="195"/>
        <v>7.1065989847715699E-2</v>
      </c>
      <c r="CT226" s="61">
        <f t="shared" si="195"/>
        <v>6.7681895093062494E-2</v>
      </c>
      <c r="CU226" s="61">
        <f t="shared" si="195"/>
        <v>6.42978003384094E-2</v>
      </c>
      <c r="CV226" s="61">
        <f t="shared" si="195"/>
        <v>6.0913705583756299E-2</v>
      </c>
      <c r="CW226" s="61">
        <f t="shared" si="210"/>
        <v>0</v>
      </c>
      <c r="CX226" s="61">
        <f t="shared" si="199"/>
        <v>0</v>
      </c>
      <c r="CY226" s="61">
        <f t="shared" si="199"/>
        <v>0</v>
      </c>
      <c r="CZ226" s="61">
        <f t="shared" si="199"/>
        <v>0</v>
      </c>
      <c r="DA226" s="61">
        <f t="shared" si="199"/>
        <v>0</v>
      </c>
      <c r="DB226" s="61">
        <f t="shared" si="199"/>
        <v>0</v>
      </c>
      <c r="DC226" s="61">
        <f t="shared" si="199"/>
        <v>0</v>
      </c>
      <c r="DD226" s="61">
        <f t="shared" si="199"/>
        <v>0</v>
      </c>
      <c r="DE226" s="61">
        <f t="shared" si="199"/>
        <v>0</v>
      </c>
      <c r="DF226" s="61">
        <f t="shared" si="199"/>
        <v>0</v>
      </c>
      <c r="DG226" s="61">
        <f t="shared" si="199"/>
        <v>0</v>
      </c>
      <c r="DH226" s="61">
        <f t="shared" si="199"/>
        <v>0</v>
      </c>
      <c r="DI226" s="61">
        <f t="shared" si="199"/>
        <v>0</v>
      </c>
      <c r="DJ226" s="61">
        <f t="shared" si="199"/>
        <v>0</v>
      </c>
      <c r="DK226" s="61">
        <f t="shared" si="199"/>
        <v>0</v>
      </c>
      <c r="DL226" s="61">
        <f t="shared" si="199"/>
        <v>0</v>
      </c>
      <c r="DM226" s="61">
        <f t="shared" si="199"/>
        <v>0</v>
      </c>
      <c r="DN226" s="61">
        <f t="shared" ref="DN226:DP254" si="219">BA226/$BM226</f>
        <v>0</v>
      </c>
      <c r="DO226" s="61">
        <f t="shared" si="219"/>
        <v>0</v>
      </c>
      <c r="DP226" s="61">
        <f t="shared" si="219"/>
        <v>0</v>
      </c>
      <c r="DQ226" s="61">
        <f t="shared" si="217"/>
        <v>0</v>
      </c>
      <c r="DR226" s="61">
        <f t="shared" si="217"/>
        <v>0</v>
      </c>
      <c r="DS226" s="61">
        <f t="shared" si="197"/>
        <v>0</v>
      </c>
      <c r="DT226" s="61">
        <f t="shared" si="176"/>
        <v>0</v>
      </c>
      <c r="DU226" s="61">
        <f t="shared" si="176"/>
        <v>0</v>
      </c>
      <c r="DV226" s="61">
        <f t="shared" si="176"/>
        <v>0</v>
      </c>
      <c r="DW226" s="61">
        <f t="shared" si="176"/>
        <v>0</v>
      </c>
      <c r="DX226" s="61">
        <f t="shared" si="176"/>
        <v>0</v>
      </c>
      <c r="DY226" s="61">
        <f t="shared" si="176"/>
        <v>0</v>
      </c>
      <c r="DZ226" s="61">
        <f t="shared" si="180"/>
        <v>1</v>
      </c>
    </row>
    <row r="227" spans="3:130">
      <c r="C227" s="53">
        <v>2033</v>
      </c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>
        <f t="shared" si="194"/>
        <v>0</v>
      </c>
      <c r="R227" s="64">
        <f t="shared" si="198"/>
        <v>0</v>
      </c>
      <c r="S227" s="64">
        <f t="shared" si="200"/>
        <v>0</v>
      </c>
      <c r="T227" s="64">
        <f t="shared" si="201"/>
        <v>0</v>
      </c>
      <c r="U227" s="64">
        <f t="shared" si="202"/>
        <v>0</v>
      </c>
      <c r="V227" s="64">
        <f t="shared" si="203"/>
        <v>0</v>
      </c>
      <c r="W227" s="64">
        <f t="shared" si="204"/>
        <v>3.0642155479654302E-14</v>
      </c>
      <c r="X227" s="64">
        <f t="shared" si="205"/>
        <v>19.384615384615401</v>
      </c>
      <c r="Y227" s="64">
        <f t="shared" si="206"/>
        <v>11.0769230769231</v>
      </c>
      <c r="Z227" s="64">
        <f t="shared" si="207"/>
        <v>10.615384615384601</v>
      </c>
      <c r="AA227" s="64">
        <f t="shared" si="208"/>
        <v>10.1538461538461</v>
      </c>
      <c r="AB227" s="64">
        <f t="shared" si="209"/>
        <v>8.3076923076923102</v>
      </c>
      <c r="AC227" s="64">
        <f t="shared" si="211"/>
        <v>9.9230769230769305</v>
      </c>
      <c r="AD227" s="64">
        <f t="shared" si="212"/>
        <v>10.384615384615399</v>
      </c>
      <c r="AE227" s="64">
        <f t="shared" si="213"/>
        <v>9.9230769230769198</v>
      </c>
      <c r="AF227" s="64">
        <f t="shared" si="214"/>
        <v>9.6923076923076898</v>
      </c>
      <c r="AG227" s="64">
        <f t="shared" si="215"/>
        <v>9.2307692307692193</v>
      </c>
      <c r="AH227" s="64">
        <f t="shared" si="218"/>
        <v>8.7692307692307594</v>
      </c>
      <c r="AI227" s="64">
        <f t="shared" ref="AI227:AI245" si="220">VLOOKUP($C$97,$D$3:$K$63,$A$70,0)*(B196-B195)</f>
        <v>8.3076923076922995</v>
      </c>
      <c r="AJ227" s="64">
        <f>VLOOKUP($C$98,$D$3:$K$63,$A$70,0)*(B195-B194)</f>
        <v>7.6153846153846096</v>
      </c>
      <c r="AK227" s="64">
        <f>VLOOKUP($C$99,$D$3:$K$63,$A$70,0)*B194</f>
        <v>0</v>
      </c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54">
        <f t="shared" si="178"/>
        <v>133.38461538461499</v>
      </c>
      <c r="BP227" s="53">
        <v>2033</v>
      </c>
      <c r="BQ227" s="61">
        <f t="shared" si="216"/>
        <v>0</v>
      </c>
      <c r="BR227" s="61">
        <f t="shared" si="216"/>
        <v>0</v>
      </c>
      <c r="BS227" s="61">
        <f t="shared" si="216"/>
        <v>0</v>
      </c>
      <c r="BT227" s="61">
        <f t="shared" si="216"/>
        <v>0</v>
      </c>
      <c r="BU227" s="61">
        <f t="shared" si="216"/>
        <v>0</v>
      </c>
      <c r="BV227" s="61">
        <f t="shared" si="216"/>
        <v>0</v>
      </c>
      <c r="BW227" s="61">
        <f t="shared" si="216"/>
        <v>0</v>
      </c>
      <c r="BX227" s="61">
        <f t="shared" si="216"/>
        <v>0</v>
      </c>
      <c r="BY227" s="61">
        <f t="shared" si="216"/>
        <v>0</v>
      </c>
      <c r="BZ227" s="61">
        <f t="shared" si="216"/>
        <v>0</v>
      </c>
      <c r="CA227" s="61">
        <f t="shared" si="216"/>
        <v>0</v>
      </c>
      <c r="CB227" s="61">
        <f t="shared" si="216"/>
        <v>0</v>
      </c>
      <c r="CC227" s="61">
        <f t="shared" si="216"/>
        <v>0</v>
      </c>
      <c r="CD227" s="61">
        <f t="shared" si="216"/>
        <v>0</v>
      </c>
      <c r="CE227" s="61">
        <f t="shared" si="216"/>
        <v>0</v>
      </c>
      <c r="CF227" s="61">
        <f t="shared" si="216"/>
        <v>0</v>
      </c>
      <c r="CG227" s="61">
        <f t="shared" si="195"/>
        <v>0</v>
      </c>
      <c r="CH227" s="61">
        <f t="shared" si="195"/>
        <v>0</v>
      </c>
      <c r="CI227" s="61">
        <f t="shared" si="195"/>
        <v>0</v>
      </c>
      <c r="CJ227" s="61">
        <f t="shared" si="195"/>
        <v>2.2972780924769702E-16</v>
      </c>
      <c r="CK227" s="61">
        <f t="shared" si="195"/>
        <v>0.14532871972318401</v>
      </c>
      <c r="CL227" s="61">
        <f t="shared" si="195"/>
        <v>8.3044982698962003E-2</v>
      </c>
      <c r="CM227" s="61">
        <f t="shared" si="195"/>
        <v>7.9584775086505105E-2</v>
      </c>
      <c r="CN227" s="61">
        <f t="shared" si="195"/>
        <v>7.6124567474048402E-2</v>
      </c>
      <c r="CO227" s="61">
        <f t="shared" si="195"/>
        <v>6.2283737024221499E-2</v>
      </c>
      <c r="CP227" s="61">
        <f t="shared" si="195"/>
        <v>7.4394463667820099E-2</v>
      </c>
      <c r="CQ227" s="61">
        <f t="shared" si="195"/>
        <v>7.7854671280276802E-2</v>
      </c>
      <c r="CR227" s="61">
        <f t="shared" si="195"/>
        <v>7.4394463667820002E-2</v>
      </c>
      <c r="CS227" s="61">
        <f t="shared" si="195"/>
        <v>7.2664359861591601E-2</v>
      </c>
      <c r="CT227" s="61">
        <f t="shared" si="195"/>
        <v>6.9204152249134898E-2</v>
      </c>
      <c r="CU227" s="61">
        <f t="shared" si="195"/>
        <v>6.5743944636678195E-2</v>
      </c>
      <c r="CV227" s="61">
        <f t="shared" si="195"/>
        <v>6.2283737024221401E-2</v>
      </c>
      <c r="CW227" s="61">
        <f t="shared" si="210"/>
        <v>5.7093425605536298E-2</v>
      </c>
      <c r="CX227" s="61">
        <f t="shared" si="199"/>
        <v>0</v>
      </c>
      <c r="CY227" s="61">
        <f t="shared" si="199"/>
        <v>0</v>
      </c>
      <c r="CZ227" s="61">
        <f t="shared" si="199"/>
        <v>0</v>
      </c>
      <c r="DA227" s="61">
        <f t="shared" si="199"/>
        <v>0</v>
      </c>
      <c r="DB227" s="61">
        <f t="shared" si="199"/>
        <v>0</v>
      </c>
      <c r="DC227" s="61">
        <f t="shared" si="199"/>
        <v>0</v>
      </c>
      <c r="DD227" s="61">
        <f t="shared" si="199"/>
        <v>0</v>
      </c>
      <c r="DE227" s="61">
        <f t="shared" si="199"/>
        <v>0</v>
      </c>
      <c r="DF227" s="61">
        <f t="shared" si="199"/>
        <v>0</v>
      </c>
      <c r="DG227" s="61">
        <f t="shared" si="199"/>
        <v>0</v>
      </c>
      <c r="DH227" s="61">
        <f t="shared" si="199"/>
        <v>0</v>
      </c>
      <c r="DI227" s="61">
        <f t="shared" si="199"/>
        <v>0</v>
      </c>
      <c r="DJ227" s="61">
        <f t="shared" si="199"/>
        <v>0</v>
      </c>
      <c r="DK227" s="61">
        <f t="shared" si="199"/>
        <v>0</v>
      </c>
      <c r="DL227" s="61">
        <f t="shared" si="199"/>
        <v>0</v>
      </c>
      <c r="DM227" s="61">
        <f t="shared" si="199"/>
        <v>0</v>
      </c>
      <c r="DN227" s="61">
        <f t="shared" si="219"/>
        <v>0</v>
      </c>
      <c r="DO227" s="61">
        <f t="shared" si="219"/>
        <v>0</v>
      </c>
      <c r="DP227" s="61">
        <f t="shared" si="219"/>
        <v>0</v>
      </c>
      <c r="DQ227" s="61">
        <f t="shared" si="217"/>
        <v>0</v>
      </c>
      <c r="DR227" s="61">
        <f t="shared" si="217"/>
        <v>0</v>
      </c>
      <c r="DS227" s="61">
        <f t="shared" si="197"/>
        <v>0</v>
      </c>
      <c r="DT227" s="61">
        <f t="shared" si="176"/>
        <v>0</v>
      </c>
      <c r="DU227" s="61">
        <f t="shared" si="176"/>
        <v>0</v>
      </c>
      <c r="DV227" s="61">
        <f t="shared" si="176"/>
        <v>0</v>
      </c>
      <c r="DW227" s="61">
        <f t="shared" si="176"/>
        <v>0</v>
      </c>
      <c r="DX227" s="61">
        <f t="shared" si="176"/>
        <v>0</v>
      </c>
      <c r="DY227" s="61">
        <f t="shared" si="176"/>
        <v>0</v>
      </c>
      <c r="DZ227" s="61">
        <f t="shared" si="180"/>
        <v>1</v>
      </c>
    </row>
    <row r="228" spans="3:130">
      <c r="C228" s="53">
        <v>2034</v>
      </c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>
        <f t="shared" si="198"/>
        <v>0</v>
      </c>
      <c r="S228" s="64">
        <f t="shared" si="200"/>
        <v>0</v>
      </c>
      <c r="T228" s="64">
        <f t="shared" si="201"/>
        <v>0</v>
      </c>
      <c r="U228" s="64">
        <f t="shared" si="202"/>
        <v>0</v>
      </c>
      <c r="V228" s="64">
        <f t="shared" si="203"/>
        <v>0</v>
      </c>
      <c r="W228" s="64">
        <f t="shared" si="204"/>
        <v>0</v>
      </c>
      <c r="X228" s="64">
        <f t="shared" si="205"/>
        <v>5.5955240441107902E-14</v>
      </c>
      <c r="Y228" s="64">
        <f t="shared" si="206"/>
        <v>11.0769230769231</v>
      </c>
      <c r="Z228" s="64">
        <f t="shared" si="207"/>
        <v>10.615384615384601</v>
      </c>
      <c r="AA228" s="64">
        <f t="shared" si="208"/>
        <v>10.1538461538461</v>
      </c>
      <c r="AB228" s="64">
        <f t="shared" si="209"/>
        <v>8.3076923076922995</v>
      </c>
      <c r="AC228" s="64">
        <f t="shared" si="211"/>
        <v>9.9230769230769305</v>
      </c>
      <c r="AD228" s="64">
        <f t="shared" si="212"/>
        <v>10.384615384615399</v>
      </c>
      <c r="AE228" s="64">
        <f t="shared" si="213"/>
        <v>9.9230769230769198</v>
      </c>
      <c r="AF228" s="64">
        <f t="shared" si="214"/>
        <v>9.6923076923076898</v>
      </c>
      <c r="AG228" s="64">
        <f t="shared" si="215"/>
        <v>9.2307692307692193</v>
      </c>
      <c r="AH228" s="64">
        <f t="shared" si="218"/>
        <v>8.7692307692307594</v>
      </c>
      <c r="AI228" s="64">
        <f t="shared" si="220"/>
        <v>8.3076923076922995</v>
      </c>
      <c r="AJ228" s="64">
        <f t="shared" ref="AJ228:AJ246" si="221">VLOOKUP($C$98,$D$3:$K$63,$A$70,0)*(B196-B195)</f>
        <v>7.6153846153846096</v>
      </c>
      <c r="AK228" s="64">
        <f>VLOOKUP($C$99,$D$3:$K$63,$A$70,0)*(B195-B194)</f>
        <v>7.1538461538461497</v>
      </c>
      <c r="AL228" s="64">
        <f>VLOOKUP($C$100,$D$3:$K$63,$A$70,0)*B194</f>
        <v>0</v>
      </c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54">
        <f t="shared" si="178"/>
        <v>121.153846153846</v>
      </c>
      <c r="BP228" s="53">
        <v>2034</v>
      </c>
      <c r="BQ228" s="61">
        <f t="shared" si="216"/>
        <v>0</v>
      </c>
      <c r="BR228" s="61">
        <f t="shared" si="216"/>
        <v>0</v>
      </c>
      <c r="BS228" s="61">
        <f t="shared" si="216"/>
        <v>0</v>
      </c>
      <c r="BT228" s="61">
        <f t="shared" si="216"/>
        <v>0</v>
      </c>
      <c r="BU228" s="61">
        <f t="shared" si="216"/>
        <v>0</v>
      </c>
      <c r="BV228" s="61">
        <f t="shared" si="216"/>
        <v>0</v>
      </c>
      <c r="BW228" s="61">
        <f t="shared" si="216"/>
        <v>0</v>
      </c>
      <c r="BX228" s="61">
        <f t="shared" si="216"/>
        <v>0</v>
      </c>
      <c r="BY228" s="61">
        <f t="shared" si="216"/>
        <v>0</v>
      </c>
      <c r="BZ228" s="61">
        <f t="shared" si="216"/>
        <v>0</v>
      </c>
      <c r="CA228" s="61">
        <f t="shared" si="216"/>
        <v>0</v>
      </c>
      <c r="CB228" s="61">
        <f t="shared" si="216"/>
        <v>0</v>
      </c>
      <c r="CC228" s="61">
        <f t="shared" si="216"/>
        <v>0</v>
      </c>
      <c r="CD228" s="61">
        <f t="shared" si="216"/>
        <v>0</v>
      </c>
      <c r="CE228" s="61">
        <f t="shared" si="216"/>
        <v>0</v>
      </c>
      <c r="CF228" s="61">
        <f t="shared" si="216"/>
        <v>0</v>
      </c>
      <c r="CG228" s="61">
        <f t="shared" si="195"/>
        <v>0</v>
      </c>
      <c r="CH228" s="61">
        <f t="shared" si="195"/>
        <v>0</v>
      </c>
      <c r="CI228" s="61">
        <f t="shared" si="195"/>
        <v>0</v>
      </c>
      <c r="CJ228" s="61">
        <f t="shared" si="195"/>
        <v>0</v>
      </c>
      <c r="CK228" s="61">
        <f t="shared" si="195"/>
        <v>4.6185277824406504E-16</v>
      </c>
      <c r="CL228" s="61">
        <f t="shared" si="195"/>
        <v>9.1428571428571498E-2</v>
      </c>
      <c r="CM228" s="61">
        <f t="shared" si="195"/>
        <v>8.7619047619047694E-2</v>
      </c>
      <c r="CN228" s="61">
        <f t="shared" si="195"/>
        <v>8.3809523809523695E-2</v>
      </c>
      <c r="CO228" s="61">
        <f t="shared" si="195"/>
        <v>6.8571428571428505E-2</v>
      </c>
      <c r="CP228" s="61">
        <f t="shared" si="195"/>
        <v>8.1904761904761897E-2</v>
      </c>
      <c r="CQ228" s="61">
        <f t="shared" si="195"/>
        <v>8.5714285714285701E-2</v>
      </c>
      <c r="CR228" s="61">
        <f t="shared" si="195"/>
        <v>8.19047619047618E-2</v>
      </c>
      <c r="CS228" s="61">
        <f t="shared" si="195"/>
        <v>7.9999999999999905E-2</v>
      </c>
      <c r="CT228" s="61">
        <f t="shared" si="195"/>
        <v>7.61904761904761E-2</v>
      </c>
      <c r="CU228" s="61">
        <f t="shared" si="195"/>
        <v>7.2380952380952296E-2</v>
      </c>
      <c r="CV228" s="61">
        <f t="shared" si="195"/>
        <v>6.8571428571428505E-2</v>
      </c>
      <c r="CW228" s="61">
        <f t="shared" si="210"/>
        <v>6.2857142857142806E-2</v>
      </c>
      <c r="CX228" s="61">
        <f t="shared" si="199"/>
        <v>5.9047619047619002E-2</v>
      </c>
      <c r="CY228" s="61">
        <f t="shared" si="199"/>
        <v>0</v>
      </c>
      <c r="CZ228" s="61">
        <f t="shared" si="199"/>
        <v>0</v>
      </c>
      <c r="DA228" s="61">
        <f t="shared" si="199"/>
        <v>0</v>
      </c>
      <c r="DB228" s="61">
        <f t="shared" si="199"/>
        <v>0</v>
      </c>
      <c r="DC228" s="61">
        <f t="shared" si="199"/>
        <v>0</v>
      </c>
      <c r="DD228" s="61">
        <f t="shared" si="199"/>
        <v>0</v>
      </c>
      <c r="DE228" s="61">
        <f t="shared" si="199"/>
        <v>0</v>
      </c>
      <c r="DF228" s="61">
        <f t="shared" si="199"/>
        <v>0</v>
      </c>
      <c r="DG228" s="61">
        <f t="shared" si="199"/>
        <v>0</v>
      </c>
      <c r="DH228" s="61">
        <f t="shared" si="199"/>
        <v>0</v>
      </c>
      <c r="DI228" s="61">
        <f t="shared" si="199"/>
        <v>0</v>
      </c>
      <c r="DJ228" s="61">
        <f t="shared" si="199"/>
        <v>0</v>
      </c>
      <c r="DK228" s="61">
        <f t="shared" si="199"/>
        <v>0</v>
      </c>
      <c r="DL228" s="61">
        <f t="shared" si="199"/>
        <v>0</v>
      </c>
      <c r="DM228" s="61">
        <f t="shared" si="199"/>
        <v>0</v>
      </c>
      <c r="DN228" s="61">
        <f t="shared" si="219"/>
        <v>0</v>
      </c>
      <c r="DO228" s="61">
        <f t="shared" si="219"/>
        <v>0</v>
      </c>
      <c r="DP228" s="61">
        <f t="shared" si="219"/>
        <v>0</v>
      </c>
      <c r="DQ228" s="61">
        <f t="shared" si="217"/>
        <v>0</v>
      </c>
      <c r="DR228" s="61">
        <f t="shared" si="217"/>
        <v>0</v>
      </c>
      <c r="DS228" s="61">
        <f t="shared" si="197"/>
        <v>0</v>
      </c>
      <c r="DT228" s="61">
        <f t="shared" si="176"/>
        <v>0</v>
      </c>
      <c r="DU228" s="61">
        <f t="shared" si="176"/>
        <v>0</v>
      </c>
      <c r="DV228" s="61">
        <f t="shared" si="176"/>
        <v>0</v>
      </c>
      <c r="DW228" s="61">
        <f t="shared" si="176"/>
        <v>0</v>
      </c>
      <c r="DX228" s="61">
        <f t="shared" si="176"/>
        <v>0</v>
      </c>
      <c r="DY228" s="61">
        <f t="shared" si="176"/>
        <v>0</v>
      </c>
      <c r="DZ228" s="61">
        <f t="shared" si="180"/>
        <v>1</v>
      </c>
    </row>
    <row r="229" spans="3:130">
      <c r="C229" s="53">
        <v>2035</v>
      </c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>
        <f t="shared" si="200"/>
        <v>0</v>
      </c>
      <c r="T229" s="64">
        <f t="shared" si="201"/>
        <v>0</v>
      </c>
      <c r="U229" s="64">
        <f t="shared" si="202"/>
        <v>0</v>
      </c>
      <c r="V229" s="64">
        <f t="shared" si="203"/>
        <v>0</v>
      </c>
      <c r="W229" s="64">
        <f t="shared" si="204"/>
        <v>0</v>
      </c>
      <c r="X229" s="64">
        <f t="shared" si="205"/>
        <v>0</v>
      </c>
      <c r="Y229" s="64">
        <f t="shared" si="206"/>
        <v>3.1974423109204502E-14</v>
      </c>
      <c r="Z229" s="64">
        <f t="shared" si="207"/>
        <v>10.615384615384601</v>
      </c>
      <c r="AA229" s="64">
        <f t="shared" si="208"/>
        <v>10.153846153846199</v>
      </c>
      <c r="AB229" s="64">
        <f t="shared" si="209"/>
        <v>8.3076923076922995</v>
      </c>
      <c r="AC229" s="64">
        <f t="shared" si="211"/>
        <v>9.9230769230769198</v>
      </c>
      <c r="AD229" s="64">
        <f t="shared" si="212"/>
        <v>10.384615384615399</v>
      </c>
      <c r="AE229" s="64">
        <f t="shared" si="213"/>
        <v>9.9230769230769305</v>
      </c>
      <c r="AF229" s="64">
        <f t="shared" si="214"/>
        <v>9.6923076923076898</v>
      </c>
      <c r="AG229" s="64">
        <f t="shared" si="215"/>
        <v>9.2307692307692193</v>
      </c>
      <c r="AH229" s="64">
        <f t="shared" si="218"/>
        <v>8.7692307692307594</v>
      </c>
      <c r="AI229" s="64">
        <f t="shared" si="220"/>
        <v>8.3076923076922995</v>
      </c>
      <c r="AJ229" s="64">
        <f t="shared" si="221"/>
        <v>7.6153846153846096</v>
      </c>
      <c r="AK229" s="64">
        <f t="shared" ref="AK229:AK247" si="222">VLOOKUP($C$99,$D$3:$K$63,$A$70,0)*(B196-B195)</f>
        <v>7.1538461538461497</v>
      </c>
      <c r="AL229" s="64">
        <f>VLOOKUP($C$100,$D$3:$K$63,$A$70,0)*(B195-B194)</f>
        <v>6.4615384615384599</v>
      </c>
      <c r="AM229" s="64">
        <f>VLOOKUP($C$101,$D$3:$K$63,$A$70,0)*B194</f>
        <v>0</v>
      </c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54">
        <f t="shared" si="178"/>
        <v>116.538461538462</v>
      </c>
      <c r="BP229" s="53">
        <v>2035</v>
      </c>
      <c r="BQ229" s="61">
        <f t="shared" si="216"/>
        <v>0</v>
      </c>
      <c r="BR229" s="61">
        <f t="shared" si="216"/>
        <v>0</v>
      </c>
      <c r="BS229" s="61">
        <f t="shared" si="216"/>
        <v>0</v>
      </c>
      <c r="BT229" s="61">
        <f t="shared" si="216"/>
        <v>0</v>
      </c>
      <c r="BU229" s="61">
        <f t="shared" si="216"/>
        <v>0</v>
      </c>
      <c r="BV229" s="61">
        <f t="shared" si="216"/>
        <v>0</v>
      </c>
      <c r="BW229" s="61">
        <f t="shared" si="216"/>
        <v>0</v>
      </c>
      <c r="BX229" s="61">
        <f t="shared" si="216"/>
        <v>0</v>
      </c>
      <c r="BY229" s="61">
        <f t="shared" si="216"/>
        <v>0</v>
      </c>
      <c r="BZ229" s="61">
        <f t="shared" si="216"/>
        <v>0</v>
      </c>
      <c r="CA229" s="61">
        <f t="shared" si="216"/>
        <v>0</v>
      </c>
      <c r="CB229" s="61">
        <f t="shared" si="216"/>
        <v>0</v>
      </c>
      <c r="CC229" s="61">
        <f t="shared" si="216"/>
        <v>0</v>
      </c>
      <c r="CD229" s="61">
        <f t="shared" si="216"/>
        <v>0</v>
      </c>
      <c r="CE229" s="61">
        <f t="shared" si="216"/>
        <v>0</v>
      </c>
      <c r="CF229" s="61">
        <f t="shared" si="216"/>
        <v>0</v>
      </c>
      <c r="CG229" s="61">
        <f t="shared" si="195"/>
        <v>0</v>
      </c>
      <c r="CH229" s="61">
        <f t="shared" si="195"/>
        <v>0</v>
      </c>
      <c r="CI229" s="61">
        <f t="shared" si="195"/>
        <v>0</v>
      </c>
      <c r="CJ229" s="61">
        <f t="shared" si="195"/>
        <v>0</v>
      </c>
      <c r="CK229" s="61">
        <f t="shared" si="195"/>
        <v>0</v>
      </c>
      <c r="CL229" s="61">
        <f t="shared" si="195"/>
        <v>2.74367987075682E-16</v>
      </c>
      <c r="CM229" s="61">
        <f t="shared" si="195"/>
        <v>9.1089108910891101E-2</v>
      </c>
      <c r="CN229" s="61">
        <f t="shared" si="195"/>
        <v>8.7128712871287206E-2</v>
      </c>
      <c r="CO229" s="61">
        <f t="shared" si="195"/>
        <v>7.1287128712871198E-2</v>
      </c>
      <c r="CP229" s="61">
        <f t="shared" si="195"/>
        <v>8.5148514851485099E-2</v>
      </c>
      <c r="CQ229" s="61">
        <f t="shared" si="195"/>
        <v>8.9108910891089202E-2</v>
      </c>
      <c r="CR229" s="61">
        <f t="shared" si="195"/>
        <v>8.5148514851485196E-2</v>
      </c>
      <c r="CS229" s="61">
        <f t="shared" si="195"/>
        <v>8.3168316831683103E-2</v>
      </c>
      <c r="CT229" s="61">
        <f t="shared" si="195"/>
        <v>7.9207920792079098E-2</v>
      </c>
      <c r="CU229" s="61">
        <f t="shared" si="195"/>
        <v>7.5247524752475203E-2</v>
      </c>
      <c r="CV229" s="61">
        <f t="shared" si="195"/>
        <v>7.1287128712871198E-2</v>
      </c>
      <c r="CW229" s="61">
        <f t="shared" si="210"/>
        <v>6.5346534653465294E-2</v>
      </c>
      <c r="CX229" s="61">
        <f t="shared" si="199"/>
        <v>6.1386138613861302E-2</v>
      </c>
      <c r="CY229" s="61">
        <f t="shared" si="199"/>
        <v>5.5445544554455398E-2</v>
      </c>
      <c r="CZ229" s="61">
        <f t="shared" si="199"/>
        <v>0</v>
      </c>
      <c r="DA229" s="61">
        <f t="shared" si="199"/>
        <v>0</v>
      </c>
      <c r="DB229" s="61">
        <f t="shared" si="199"/>
        <v>0</v>
      </c>
      <c r="DC229" s="61">
        <f t="shared" si="199"/>
        <v>0</v>
      </c>
      <c r="DD229" s="61">
        <f t="shared" si="199"/>
        <v>0</v>
      </c>
      <c r="DE229" s="61">
        <f t="shared" si="199"/>
        <v>0</v>
      </c>
      <c r="DF229" s="61">
        <f t="shared" si="199"/>
        <v>0</v>
      </c>
      <c r="DG229" s="61">
        <f t="shared" si="199"/>
        <v>0</v>
      </c>
      <c r="DH229" s="61">
        <f t="shared" si="199"/>
        <v>0</v>
      </c>
      <c r="DI229" s="61">
        <f t="shared" si="199"/>
        <v>0</v>
      </c>
      <c r="DJ229" s="61">
        <f t="shared" si="199"/>
        <v>0</v>
      </c>
      <c r="DK229" s="61">
        <f t="shared" si="199"/>
        <v>0</v>
      </c>
      <c r="DL229" s="61">
        <f t="shared" si="199"/>
        <v>0</v>
      </c>
      <c r="DM229" s="61">
        <f t="shared" si="199"/>
        <v>0</v>
      </c>
      <c r="DN229" s="61">
        <f t="shared" si="219"/>
        <v>0</v>
      </c>
      <c r="DO229" s="61">
        <f t="shared" si="219"/>
        <v>0</v>
      </c>
      <c r="DP229" s="61">
        <f t="shared" si="219"/>
        <v>0</v>
      </c>
      <c r="DQ229" s="61">
        <f t="shared" si="217"/>
        <v>0</v>
      </c>
      <c r="DR229" s="61">
        <f t="shared" si="217"/>
        <v>0</v>
      </c>
      <c r="DS229" s="61">
        <f t="shared" si="197"/>
        <v>0</v>
      </c>
      <c r="DT229" s="61">
        <f t="shared" si="176"/>
        <v>0</v>
      </c>
      <c r="DU229" s="61">
        <f t="shared" si="176"/>
        <v>0</v>
      </c>
      <c r="DV229" s="61">
        <f t="shared" si="176"/>
        <v>0</v>
      </c>
      <c r="DW229" s="61">
        <f t="shared" si="176"/>
        <v>0</v>
      </c>
      <c r="DX229" s="61">
        <f t="shared" si="176"/>
        <v>0</v>
      </c>
      <c r="DY229" s="61">
        <f t="shared" si="176"/>
        <v>0</v>
      </c>
      <c r="DZ229" s="61">
        <f t="shared" si="180"/>
        <v>1</v>
      </c>
    </row>
    <row r="230" spans="3:130">
      <c r="C230" s="53">
        <v>2036</v>
      </c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>
        <f t="shared" si="201"/>
        <v>0</v>
      </c>
      <c r="U230" s="64">
        <f t="shared" si="202"/>
        <v>0</v>
      </c>
      <c r="V230" s="64">
        <f t="shared" si="203"/>
        <v>0</v>
      </c>
      <c r="W230" s="64">
        <f t="shared" si="204"/>
        <v>0</v>
      </c>
      <c r="X230" s="64">
        <f t="shared" si="205"/>
        <v>0</v>
      </c>
      <c r="Y230" s="64">
        <f t="shared" si="206"/>
        <v>0</v>
      </c>
      <c r="Z230" s="64">
        <f t="shared" si="207"/>
        <v>3.0642155479654302E-14</v>
      </c>
      <c r="AA230" s="64">
        <f t="shared" si="208"/>
        <v>10.153846153846199</v>
      </c>
      <c r="AB230" s="64">
        <f t="shared" si="209"/>
        <v>8.3076923076923102</v>
      </c>
      <c r="AC230" s="64">
        <f t="shared" si="211"/>
        <v>9.9230769230769198</v>
      </c>
      <c r="AD230" s="64">
        <f t="shared" si="212"/>
        <v>10.384615384615399</v>
      </c>
      <c r="AE230" s="64">
        <f t="shared" si="213"/>
        <v>9.9230769230769305</v>
      </c>
      <c r="AF230" s="64">
        <f t="shared" si="214"/>
        <v>9.6923076923077005</v>
      </c>
      <c r="AG230" s="64">
        <f t="shared" si="215"/>
        <v>9.2307692307692193</v>
      </c>
      <c r="AH230" s="64">
        <f t="shared" si="218"/>
        <v>8.7692307692307594</v>
      </c>
      <c r="AI230" s="64">
        <f t="shared" si="220"/>
        <v>8.3076923076922995</v>
      </c>
      <c r="AJ230" s="64">
        <f t="shared" si="221"/>
        <v>7.6153846153846096</v>
      </c>
      <c r="AK230" s="64">
        <f t="shared" si="222"/>
        <v>7.1538461538461497</v>
      </c>
      <c r="AL230" s="64">
        <f t="shared" ref="AL230:AL248" si="223">VLOOKUP($C$100,$D$3:$K$63,$A$70,0)*(B196-B195)</f>
        <v>6.4615384615384599</v>
      </c>
      <c r="AM230" s="64">
        <f>VLOOKUP($C$101,$D$3:$K$63,$A$70,0)*(B195-B194)</f>
        <v>6</v>
      </c>
      <c r="AN230" s="64">
        <f>VLOOKUP($C$102,$D$3:$K$63,$A$70,0)*B194</f>
        <v>0</v>
      </c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54">
        <f t="shared" si="178"/>
        <v>111.92307692307701</v>
      </c>
      <c r="BP230" s="53">
        <v>2036</v>
      </c>
      <c r="BQ230" s="61">
        <f t="shared" si="216"/>
        <v>0</v>
      </c>
      <c r="BR230" s="61">
        <f t="shared" si="216"/>
        <v>0</v>
      </c>
      <c r="BS230" s="61">
        <f t="shared" si="216"/>
        <v>0</v>
      </c>
      <c r="BT230" s="61">
        <f t="shared" si="216"/>
        <v>0</v>
      </c>
      <c r="BU230" s="61">
        <f t="shared" si="216"/>
        <v>0</v>
      </c>
      <c r="BV230" s="61">
        <f t="shared" si="216"/>
        <v>0</v>
      </c>
      <c r="BW230" s="61">
        <f t="shared" si="216"/>
        <v>0</v>
      </c>
      <c r="BX230" s="61">
        <f t="shared" si="216"/>
        <v>0</v>
      </c>
      <c r="BY230" s="61">
        <f t="shared" si="216"/>
        <v>0</v>
      </c>
      <c r="BZ230" s="61">
        <f t="shared" si="216"/>
        <v>0</v>
      </c>
      <c r="CA230" s="61">
        <f t="shared" si="216"/>
        <v>0</v>
      </c>
      <c r="CB230" s="61">
        <f t="shared" si="216"/>
        <v>0</v>
      </c>
      <c r="CC230" s="61">
        <f t="shared" si="216"/>
        <v>0</v>
      </c>
      <c r="CD230" s="61">
        <f t="shared" si="216"/>
        <v>0</v>
      </c>
      <c r="CE230" s="61">
        <f t="shared" si="216"/>
        <v>0</v>
      </c>
      <c r="CF230" s="61">
        <f t="shared" si="216"/>
        <v>0</v>
      </c>
      <c r="CG230" s="61">
        <f t="shared" si="195"/>
        <v>0</v>
      </c>
      <c r="CH230" s="61">
        <f t="shared" si="195"/>
        <v>0</v>
      </c>
      <c r="CI230" s="61">
        <f t="shared" si="195"/>
        <v>0</v>
      </c>
      <c r="CJ230" s="61">
        <f t="shared" si="195"/>
        <v>0</v>
      </c>
      <c r="CK230" s="61">
        <f t="shared" si="195"/>
        <v>0</v>
      </c>
      <c r="CL230" s="61">
        <f t="shared" si="195"/>
        <v>0</v>
      </c>
      <c r="CM230" s="61">
        <f t="shared" si="195"/>
        <v>2.7377870875292502E-16</v>
      </c>
      <c r="CN230" s="61">
        <f t="shared" si="195"/>
        <v>9.0721649484536093E-2</v>
      </c>
      <c r="CO230" s="61">
        <f t="shared" si="195"/>
        <v>7.4226804123711396E-2</v>
      </c>
      <c r="CP230" s="61">
        <f t="shared" si="195"/>
        <v>8.8659793814432897E-2</v>
      </c>
      <c r="CQ230" s="61">
        <f t="shared" si="195"/>
        <v>9.2783505154639095E-2</v>
      </c>
      <c r="CR230" s="61">
        <f t="shared" si="195"/>
        <v>8.8659793814432994E-2</v>
      </c>
      <c r="CS230" s="61">
        <f t="shared" si="195"/>
        <v>8.6597938144330006E-2</v>
      </c>
      <c r="CT230" s="61">
        <f t="shared" si="195"/>
        <v>8.2474226804123696E-2</v>
      </c>
      <c r="CU230" s="61">
        <f t="shared" si="195"/>
        <v>7.8350515463917497E-2</v>
      </c>
      <c r="CV230" s="61">
        <f t="shared" si="195"/>
        <v>7.4226804123711299E-2</v>
      </c>
      <c r="CW230" s="61">
        <f t="shared" si="210"/>
        <v>6.8041237113402001E-2</v>
      </c>
      <c r="CX230" s="61">
        <f t="shared" si="199"/>
        <v>6.3917525773195802E-2</v>
      </c>
      <c r="CY230" s="61">
        <f t="shared" si="199"/>
        <v>5.7731958762886601E-2</v>
      </c>
      <c r="CZ230" s="61">
        <f t="shared" si="199"/>
        <v>5.3608247422680402E-2</v>
      </c>
      <c r="DA230" s="61">
        <f t="shared" si="199"/>
        <v>0</v>
      </c>
      <c r="DB230" s="61">
        <f t="shared" si="199"/>
        <v>0</v>
      </c>
      <c r="DC230" s="61">
        <f t="shared" si="199"/>
        <v>0</v>
      </c>
      <c r="DD230" s="61">
        <f t="shared" si="199"/>
        <v>0</v>
      </c>
      <c r="DE230" s="61">
        <f t="shared" si="199"/>
        <v>0</v>
      </c>
      <c r="DF230" s="61">
        <f t="shared" si="199"/>
        <v>0</v>
      </c>
      <c r="DG230" s="61">
        <f t="shared" si="199"/>
        <v>0</v>
      </c>
      <c r="DH230" s="61">
        <f t="shared" si="199"/>
        <v>0</v>
      </c>
      <c r="DI230" s="61">
        <f t="shared" si="199"/>
        <v>0</v>
      </c>
      <c r="DJ230" s="61">
        <f t="shared" si="199"/>
        <v>0</v>
      </c>
      <c r="DK230" s="61">
        <f t="shared" si="199"/>
        <v>0</v>
      </c>
      <c r="DL230" s="61">
        <f t="shared" si="199"/>
        <v>0</v>
      </c>
      <c r="DM230" s="61">
        <f t="shared" si="199"/>
        <v>0</v>
      </c>
      <c r="DN230" s="61">
        <f t="shared" si="219"/>
        <v>0</v>
      </c>
      <c r="DO230" s="61">
        <f t="shared" si="219"/>
        <v>0</v>
      </c>
      <c r="DP230" s="61">
        <f t="shared" si="219"/>
        <v>0</v>
      </c>
      <c r="DQ230" s="61">
        <f t="shared" si="217"/>
        <v>0</v>
      </c>
      <c r="DR230" s="61">
        <f t="shared" si="217"/>
        <v>0</v>
      </c>
      <c r="DS230" s="61">
        <f t="shared" si="197"/>
        <v>0</v>
      </c>
      <c r="DT230" s="61">
        <f t="shared" si="176"/>
        <v>0</v>
      </c>
      <c r="DU230" s="61">
        <f t="shared" si="176"/>
        <v>0</v>
      </c>
      <c r="DV230" s="61">
        <f t="shared" si="176"/>
        <v>0</v>
      </c>
      <c r="DW230" s="61">
        <f t="shared" si="176"/>
        <v>0</v>
      </c>
      <c r="DX230" s="61">
        <f t="shared" si="176"/>
        <v>0</v>
      </c>
      <c r="DY230" s="61">
        <f t="shared" si="176"/>
        <v>0</v>
      </c>
      <c r="DZ230" s="61">
        <f t="shared" si="180"/>
        <v>1</v>
      </c>
    </row>
    <row r="231" spans="3:130">
      <c r="C231" s="53">
        <v>2037</v>
      </c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>
        <f t="shared" si="202"/>
        <v>0</v>
      </c>
      <c r="V231" s="64">
        <f t="shared" si="203"/>
        <v>0</v>
      </c>
      <c r="W231" s="64">
        <f t="shared" si="204"/>
        <v>0</v>
      </c>
      <c r="X231" s="64">
        <f t="shared" si="205"/>
        <v>0</v>
      </c>
      <c r="Y231" s="64">
        <f t="shared" si="206"/>
        <v>0</v>
      </c>
      <c r="Z231" s="64">
        <f t="shared" si="207"/>
        <v>0</v>
      </c>
      <c r="AA231" s="64">
        <f t="shared" si="208"/>
        <v>2.9309887850104101E-14</v>
      </c>
      <c r="AB231" s="64">
        <f t="shared" si="209"/>
        <v>8.3076923076923102</v>
      </c>
      <c r="AC231" s="64">
        <f t="shared" si="211"/>
        <v>9.9230769230769305</v>
      </c>
      <c r="AD231" s="64">
        <f t="shared" si="212"/>
        <v>10.384615384615399</v>
      </c>
      <c r="AE231" s="64">
        <f t="shared" si="213"/>
        <v>9.9230769230769198</v>
      </c>
      <c r="AF231" s="64">
        <f t="shared" si="214"/>
        <v>9.6923076923077005</v>
      </c>
      <c r="AG231" s="64">
        <f t="shared" si="215"/>
        <v>9.2307692307692406</v>
      </c>
      <c r="AH231" s="64">
        <f t="shared" si="218"/>
        <v>8.7692307692307594</v>
      </c>
      <c r="AI231" s="64">
        <f t="shared" si="220"/>
        <v>8.3076923076922995</v>
      </c>
      <c r="AJ231" s="64">
        <f t="shared" si="221"/>
        <v>7.6153846153846096</v>
      </c>
      <c r="AK231" s="64">
        <f t="shared" si="222"/>
        <v>7.1538461538461497</v>
      </c>
      <c r="AL231" s="64">
        <f t="shared" si="223"/>
        <v>6.4615384615384599</v>
      </c>
      <c r="AM231" s="64">
        <f t="shared" ref="AM231:AM249" si="224">VLOOKUP($C$101,$D$3:$K$63,$A$70,0)*(B196-B195)</f>
        <v>6</v>
      </c>
      <c r="AN231" s="64">
        <f>VLOOKUP($C$102,$D$3:$K$63,$A$70,0)*(B195-B194)</f>
        <v>5.5384615384615303</v>
      </c>
      <c r="AO231" s="64">
        <f>VLOOKUP($C$103,$D$3:$K$63,$A$70,0)*B194</f>
        <v>0</v>
      </c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54">
        <f t="shared" si="178"/>
        <v>107.30769230769199</v>
      </c>
      <c r="BP231" s="53">
        <v>2037</v>
      </c>
      <c r="BQ231" s="61">
        <f t="shared" si="216"/>
        <v>0</v>
      </c>
      <c r="BR231" s="61">
        <f t="shared" si="216"/>
        <v>0</v>
      </c>
      <c r="BS231" s="61">
        <f t="shared" si="216"/>
        <v>0</v>
      </c>
      <c r="BT231" s="61">
        <f t="shared" si="216"/>
        <v>0</v>
      </c>
      <c r="BU231" s="61">
        <f t="shared" si="216"/>
        <v>0</v>
      </c>
      <c r="BV231" s="61">
        <f t="shared" si="216"/>
        <v>0</v>
      </c>
      <c r="BW231" s="61">
        <f t="shared" si="216"/>
        <v>0</v>
      </c>
      <c r="BX231" s="61">
        <f t="shared" si="216"/>
        <v>0</v>
      </c>
      <c r="BY231" s="61">
        <f t="shared" si="216"/>
        <v>0</v>
      </c>
      <c r="BZ231" s="61">
        <f t="shared" si="216"/>
        <v>0</v>
      </c>
      <c r="CA231" s="61">
        <f t="shared" si="216"/>
        <v>0</v>
      </c>
      <c r="CB231" s="61">
        <f t="shared" si="216"/>
        <v>0</v>
      </c>
      <c r="CC231" s="61">
        <f t="shared" si="216"/>
        <v>0</v>
      </c>
      <c r="CD231" s="61">
        <f t="shared" si="216"/>
        <v>0</v>
      </c>
      <c r="CE231" s="61">
        <f t="shared" si="216"/>
        <v>0</v>
      </c>
      <c r="CF231" s="61">
        <f t="shared" si="216"/>
        <v>0</v>
      </c>
      <c r="CG231" s="61">
        <f t="shared" si="195"/>
        <v>0</v>
      </c>
      <c r="CH231" s="61">
        <f t="shared" si="195"/>
        <v>0</v>
      </c>
      <c r="CI231" s="61">
        <f t="shared" si="195"/>
        <v>0</v>
      </c>
      <c r="CJ231" s="61">
        <f t="shared" si="195"/>
        <v>0</v>
      </c>
      <c r="CK231" s="61">
        <f t="shared" si="195"/>
        <v>0</v>
      </c>
      <c r="CL231" s="61">
        <f t="shared" si="195"/>
        <v>0</v>
      </c>
      <c r="CM231" s="61">
        <f t="shared" si="195"/>
        <v>0</v>
      </c>
      <c r="CN231" s="61">
        <f t="shared" si="195"/>
        <v>2.7313873982175902E-16</v>
      </c>
      <c r="CO231" s="61">
        <f t="shared" si="195"/>
        <v>7.7419354838709695E-2</v>
      </c>
      <c r="CP231" s="61">
        <f t="shared" si="195"/>
        <v>9.2473118279569999E-2</v>
      </c>
      <c r="CQ231" s="61">
        <f t="shared" si="195"/>
        <v>9.6774193548386997E-2</v>
      </c>
      <c r="CR231" s="61">
        <f t="shared" si="195"/>
        <v>9.2473118279569805E-2</v>
      </c>
      <c r="CS231" s="61">
        <f t="shared" si="195"/>
        <v>9.0322580645161396E-2</v>
      </c>
      <c r="CT231" s="61">
        <f t="shared" si="195"/>
        <v>8.6021505376344107E-2</v>
      </c>
      <c r="CU231" s="61">
        <f t="shared" si="195"/>
        <v>8.1720430107526804E-2</v>
      </c>
      <c r="CV231" s="61">
        <f t="shared" si="195"/>
        <v>7.7419354838709598E-2</v>
      </c>
      <c r="CW231" s="61">
        <f t="shared" si="210"/>
        <v>7.0967741935483802E-2</v>
      </c>
      <c r="CX231" s="61">
        <f t="shared" si="199"/>
        <v>6.6666666666666596E-2</v>
      </c>
      <c r="CY231" s="61">
        <f t="shared" si="199"/>
        <v>6.0215053763440801E-2</v>
      </c>
      <c r="CZ231" s="61">
        <f t="shared" si="199"/>
        <v>5.5913978494623602E-2</v>
      </c>
      <c r="DA231" s="61">
        <f t="shared" si="199"/>
        <v>5.1612903225806403E-2</v>
      </c>
      <c r="DB231" s="61">
        <f t="shared" si="199"/>
        <v>0</v>
      </c>
      <c r="DC231" s="61">
        <f t="shared" si="199"/>
        <v>0</v>
      </c>
      <c r="DD231" s="61">
        <f t="shared" si="199"/>
        <v>0</v>
      </c>
      <c r="DE231" s="61">
        <f t="shared" si="199"/>
        <v>0</v>
      </c>
      <c r="DF231" s="61">
        <f t="shared" si="199"/>
        <v>0</v>
      </c>
      <c r="DG231" s="61">
        <f t="shared" si="199"/>
        <v>0</v>
      </c>
      <c r="DH231" s="61">
        <f t="shared" si="199"/>
        <v>0</v>
      </c>
      <c r="DI231" s="61">
        <f t="shared" si="199"/>
        <v>0</v>
      </c>
      <c r="DJ231" s="61">
        <f t="shared" si="199"/>
        <v>0</v>
      </c>
      <c r="DK231" s="61">
        <f t="shared" si="199"/>
        <v>0</v>
      </c>
      <c r="DL231" s="61">
        <f t="shared" si="199"/>
        <v>0</v>
      </c>
      <c r="DM231" s="61">
        <f t="shared" si="199"/>
        <v>0</v>
      </c>
      <c r="DN231" s="61">
        <f t="shared" si="219"/>
        <v>0</v>
      </c>
      <c r="DO231" s="61">
        <f t="shared" si="219"/>
        <v>0</v>
      </c>
      <c r="DP231" s="61">
        <f t="shared" si="219"/>
        <v>0</v>
      </c>
      <c r="DQ231" s="61">
        <f t="shared" si="217"/>
        <v>0</v>
      </c>
      <c r="DR231" s="61">
        <f t="shared" si="217"/>
        <v>0</v>
      </c>
      <c r="DS231" s="61">
        <f t="shared" si="197"/>
        <v>0</v>
      </c>
      <c r="DT231" s="61">
        <f t="shared" si="176"/>
        <v>0</v>
      </c>
      <c r="DU231" s="61">
        <f t="shared" si="176"/>
        <v>0</v>
      </c>
      <c r="DV231" s="61">
        <f t="shared" si="176"/>
        <v>0</v>
      </c>
      <c r="DW231" s="61">
        <f t="shared" si="176"/>
        <v>0</v>
      </c>
      <c r="DX231" s="61">
        <f t="shared" si="176"/>
        <v>0</v>
      </c>
      <c r="DY231" s="61">
        <f t="shared" si="176"/>
        <v>0</v>
      </c>
      <c r="DZ231" s="61">
        <f t="shared" si="180"/>
        <v>1</v>
      </c>
    </row>
    <row r="232" spans="3:130">
      <c r="C232" s="53">
        <v>2038</v>
      </c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>
        <f t="shared" si="203"/>
        <v>0</v>
      </c>
      <c r="W232" s="64">
        <f t="shared" si="204"/>
        <v>0</v>
      </c>
      <c r="X232" s="64">
        <f t="shared" si="205"/>
        <v>0</v>
      </c>
      <c r="Y232" s="64">
        <f t="shared" si="206"/>
        <v>0</v>
      </c>
      <c r="Z232" s="64">
        <f t="shared" si="207"/>
        <v>0</v>
      </c>
      <c r="AA232" s="64">
        <f t="shared" si="208"/>
        <v>0</v>
      </c>
      <c r="AB232" s="64">
        <f t="shared" si="209"/>
        <v>2.39808173319034E-14</v>
      </c>
      <c r="AC232" s="64">
        <f t="shared" si="211"/>
        <v>9.9230769230769305</v>
      </c>
      <c r="AD232" s="64">
        <f t="shared" si="212"/>
        <v>10.384615384615399</v>
      </c>
      <c r="AE232" s="64">
        <f t="shared" si="213"/>
        <v>9.9230769230769198</v>
      </c>
      <c r="AF232" s="64">
        <f t="shared" si="214"/>
        <v>9.6923076923076898</v>
      </c>
      <c r="AG232" s="64">
        <f t="shared" si="215"/>
        <v>9.2307692307692406</v>
      </c>
      <c r="AH232" s="64">
        <f t="shared" si="218"/>
        <v>8.7692307692307807</v>
      </c>
      <c r="AI232" s="64">
        <f t="shared" si="220"/>
        <v>8.3076923076922995</v>
      </c>
      <c r="AJ232" s="64">
        <f t="shared" si="221"/>
        <v>7.6153846153846096</v>
      </c>
      <c r="AK232" s="64">
        <f t="shared" si="222"/>
        <v>7.1538461538461497</v>
      </c>
      <c r="AL232" s="64">
        <f t="shared" si="223"/>
        <v>6.4615384615384599</v>
      </c>
      <c r="AM232" s="64">
        <f t="shared" si="224"/>
        <v>6</v>
      </c>
      <c r="AN232" s="64">
        <f t="shared" ref="AN232:AN250" si="225">VLOOKUP($C$102,$D$3:$K$63,$A$70,0)*(B196-B195)</f>
        <v>5.5384615384615303</v>
      </c>
      <c r="AO232" s="64">
        <f>VLOOKUP($C$103,$D$3:$K$63,$A$70,0)*(B195-B194)</f>
        <v>5.0769230769230704</v>
      </c>
      <c r="AP232" s="64">
        <f>VLOOKUP($C$104,$D$3:$K$63,$A$70,0)*B194</f>
        <v>0</v>
      </c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54">
        <f t="shared" si="178"/>
        <v>104.07692307692299</v>
      </c>
      <c r="BP232" s="53">
        <v>2038</v>
      </c>
      <c r="BQ232" s="61">
        <f t="shared" si="216"/>
        <v>0</v>
      </c>
      <c r="BR232" s="61">
        <f t="shared" si="216"/>
        <v>0</v>
      </c>
      <c r="BS232" s="61">
        <f t="shared" si="216"/>
        <v>0</v>
      </c>
      <c r="BT232" s="61">
        <f t="shared" si="216"/>
        <v>0</v>
      </c>
      <c r="BU232" s="61">
        <f t="shared" si="216"/>
        <v>0</v>
      </c>
      <c r="BV232" s="61">
        <f t="shared" si="216"/>
        <v>0</v>
      </c>
      <c r="BW232" s="61">
        <f t="shared" si="216"/>
        <v>0</v>
      </c>
      <c r="BX232" s="61">
        <f t="shared" si="216"/>
        <v>0</v>
      </c>
      <c r="BY232" s="61">
        <f t="shared" si="216"/>
        <v>0</v>
      </c>
      <c r="BZ232" s="61">
        <f t="shared" si="216"/>
        <v>0</v>
      </c>
      <c r="CA232" s="61">
        <f t="shared" si="216"/>
        <v>0</v>
      </c>
      <c r="CB232" s="61">
        <f t="shared" si="216"/>
        <v>0</v>
      </c>
      <c r="CC232" s="61">
        <f t="shared" si="216"/>
        <v>0</v>
      </c>
      <c r="CD232" s="61">
        <f t="shared" si="216"/>
        <v>0</v>
      </c>
      <c r="CE232" s="61">
        <f t="shared" si="216"/>
        <v>0</v>
      </c>
      <c r="CF232" s="61">
        <f t="shared" si="216"/>
        <v>0</v>
      </c>
      <c r="CG232" s="61">
        <f t="shared" si="195"/>
        <v>0</v>
      </c>
      <c r="CH232" s="61">
        <f t="shared" si="195"/>
        <v>0</v>
      </c>
      <c r="CI232" s="61">
        <f t="shared" si="195"/>
        <v>0</v>
      </c>
      <c r="CJ232" s="61">
        <f t="shared" si="195"/>
        <v>0</v>
      </c>
      <c r="CK232" s="61">
        <f t="shared" si="195"/>
        <v>0</v>
      </c>
      <c r="CL232" s="61">
        <f t="shared" si="195"/>
        <v>0</v>
      </c>
      <c r="CM232" s="61">
        <f t="shared" si="195"/>
        <v>0</v>
      </c>
      <c r="CN232" s="61">
        <f t="shared" si="195"/>
        <v>0</v>
      </c>
      <c r="CO232" s="61">
        <f t="shared" si="195"/>
        <v>2.3041435721710598E-16</v>
      </c>
      <c r="CP232" s="61">
        <f t="shared" si="195"/>
        <v>9.5343680709534404E-2</v>
      </c>
      <c r="CQ232" s="61">
        <f t="shared" si="195"/>
        <v>9.9778270509977895E-2</v>
      </c>
      <c r="CR232" s="61">
        <f t="shared" si="195"/>
        <v>9.5343680709534306E-2</v>
      </c>
      <c r="CS232" s="61">
        <f t="shared" si="195"/>
        <v>9.3126385809312595E-2</v>
      </c>
      <c r="CT232" s="61">
        <f t="shared" si="195"/>
        <v>8.86917960088692E-2</v>
      </c>
      <c r="CU232" s="61">
        <f t="shared" si="195"/>
        <v>8.4257206208425806E-2</v>
      </c>
      <c r="CV232" s="61">
        <f t="shared" si="195"/>
        <v>7.9822616407982203E-2</v>
      </c>
      <c r="CW232" s="61">
        <f t="shared" si="210"/>
        <v>7.3170731707316999E-2</v>
      </c>
      <c r="CX232" s="61">
        <f t="shared" si="199"/>
        <v>6.8736141906873494E-2</v>
      </c>
      <c r="CY232" s="61">
        <f t="shared" si="199"/>
        <v>6.2084257206208401E-2</v>
      </c>
      <c r="CZ232" s="61">
        <f t="shared" si="199"/>
        <v>5.7649667405764903E-2</v>
      </c>
      <c r="DA232" s="61">
        <f t="shared" si="199"/>
        <v>5.3215077605321501E-2</v>
      </c>
      <c r="DB232" s="61">
        <f t="shared" si="199"/>
        <v>4.8780487804878002E-2</v>
      </c>
      <c r="DC232" s="61">
        <f t="shared" si="199"/>
        <v>0</v>
      </c>
      <c r="DD232" s="61">
        <f t="shared" si="199"/>
        <v>0</v>
      </c>
      <c r="DE232" s="61">
        <f t="shared" si="199"/>
        <v>0</v>
      </c>
      <c r="DF232" s="61">
        <f t="shared" si="199"/>
        <v>0</v>
      </c>
      <c r="DG232" s="61">
        <f t="shared" si="199"/>
        <v>0</v>
      </c>
      <c r="DH232" s="61">
        <f t="shared" si="199"/>
        <v>0</v>
      </c>
      <c r="DI232" s="61">
        <f t="shared" si="199"/>
        <v>0</v>
      </c>
      <c r="DJ232" s="61">
        <f t="shared" si="199"/>
        <v>0</v>
      </c>
      <c r="DK232" s="61">
        <f t="shared" si="199"/>
        <v>0</v>
      </c>
      <c r="DL232" s="61">
        <f t="shared" si="199"/>
        <v>0</v>
      </c>
      <c r="DM232" s="61">
        <f t="shared" si="199"/>
        <v>0</v>
      </c>
      <c r="DN232" s="61">
        <f t="shared" si="219"/>
        <v>0</v>
      </c>
      <c r="DO232" s="61">
        <f t="shared" si="219"/>
        <v>0</v>
      </c>
      <c r="DP232" s="61">
        <f t="shared" si="219"/>
        <v>0</v>
      </c>
      <c r="DQ232" s="61">
        <f t="shared" si="217"/>
        <v>0</v>
      </c>
      <c r="DR232" s="61">
        <f t="shared" si="217"/>
        <v>0</v>
      </c>
      <c r="DS232" s="61">
        <f t="shared" si="197"/>
        <v>0</v>
      </c>
      <c r="DT232" s="61">
        <f t="shared" si="176"/>
        <v>0</v>
      </c>
      <c r="DU232" s="61">
        <f t="shared" si="176"/>
        <v>0</v>
      </c>
      <c r="DV232" s="61">
        <f t="shared" si="176"/>
        <v>0</v>
      </c>
      <c r="DW232" s="61">
        <f t="shared" si="176"/>
        <v>0</v>
      </c>
      <c r="DX232" s="61">
        <f t="shared" si="176"/>
        <v>0</v>
      </c>
      <c r="DY232" s="61">
        <f t="shared" si="176"/>
        <v>0</v>
      </c>
      <c r="DZ232" s="61">
        <f t="shared" si="180"/>
        <v>1</v>
      </c>
    </row>
    <row r="233" spans="3:130">
      <c r="C233" s="53">
        <v>2039</v>
      </c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>
        <f t="shared" si="204"/>
        <v>0</v>
      </c>
      <c r="X233" s="64">
        <f t="shared" si="205"/>
        <v>0</v>
      </c>
      <c r="Y233" s="64">
        <f t="shared" si="206"/>
        <v>0</v>
      </c>
      <c r="Z233" s="64">
        <f t="shared" si="207"/>
        <v>0</v>
      </c>
      <c r="AA233" s="64">
        <f t="shared" si="208"/>
        <v>0</v>
      </c>
      <c r="AB233" s="64">
        <f t="shared" si="209"/>
        <v>0</v>
      </c>
      <c r="AC233" s="64">
        <f t="shared" si="211"/>
        <v>2.8643754035329001E-14</v>
      </c>
      <c r="AD233" s="64">
        <f t="shared" si="212"/>
        <v>10.384615384615399</v>
      </c>
      <c r="AE233" s="64">
        <f t="shared" si="213"/>
        <v>9.9230769230769305</v>
      </c>
      <c r="AF233" s="64">
        <f t="shared" si="214"/>
        <v>9.6923076923076898</v>
      </c>
      <c r="AG233" s="64">
        <f t="shared" si="215"/>
        <v>9.2307692307692193</v>
      </c>
      <c r="AH233" s="64">
        <f t="shared" si="218"/>
        <v>8.7692307692307807</v>
      </c>
      <c r="AI233" s="64">
        <f t="shared" si="220"/>
        <v>8.3076923076923102</v>
      </c>
      <c r="AJ233" s="64">
        <f t="shared" si="221"/>
        <v>7.6153846153846096</v>
      </c>
      <c r="AK233" s="64">
        <f t="shared" si="222"/>
        <v>7.1538461538461497</v>
      </c>
      <c r="AL233" s="64">
        <f t="shared" si="223"/>
        <v>6.4615384615384599</v>
      </c>
      <c r="AM233" s="64">
        <f t="shared" si="224"/>
        <v>6</v>
      </c>
      <c r="AN233" s="64">
        <f t="shared" si="225"/>
        <v>5.5384615384615303</v>
      </c>
      <c r="AO233" s="64">
        <f t="shared" ref="AO233:AO251" si="226">VLOOKUP($C$103,$D$3:$K$63,$A$70,0)*(B196-B195)</f>
        <v>5.0769230769230704</v>
      </c>
      <c r="AP233" s="64">
        <f>VLOOKUP($C$104,$D$3:$K$63,$A$70,0)*(B195-B194)</f>
        <v>4.6153846153846096</v>
      </c>
      <c r="AQ233" s="64">
        <f>VLOOKUP($C$105,$D$3:$K$63,$A$70,0)*B194</f>
        <v>0</v>
      </c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54">
        <f t="shared" si="178"/>
        <v>98.769230769230802</v>
      </c>
      <c r="BP233" s="53">
        <v>2039</v>
      </c>
      <c r="BQ233" s="61">
        <f t="shared" si="216"/>
        <v>0</v>
      </c>
      <c r="BR233" s="61">
        <f t="shared" si="216"/>
        <v>0</v>
      </c>
      <c r="BS233" s="61">
        <f t="shared" si="216"/>
        <v>0</v>
      </c>
      <c r="BT233" s="61">
        <f t="shared" si="216"/>
        <v>0</v>
      </c>
      <c r="BU233" s="61">
        <f t="shared" si="216"/>
        <v>0</v>
      </c>
      <c r="BV233" s="61">
        <f t="shared" si="216"/>
        <v>0</v>
      </c>
      <c r="BW233" s="61">
        <f t="shared" si="216"/>
        <v>0</v>
      </c>
      <c r="BX233" s="61">
        <f t="shared" si="216"/>
        <v>0</v>
      </c>
      <c r="BY233" s="61">
        <f t="shared" si="216"/>
        <v>0</v>
      </c>
      <c r="BZ233" s="61">
        <f t="shared" si="216"/>
        <v>0</v>
      </c>
      <c r="CA233" s="61">
        <f t="shared" si="216"/>
        <v>0</v>
      </c>
      <c r="CB233" s="61">
        <f t="shared" si="216"/>
        <v>0</v>
      </c>
      <c r="CC233" s="61">
        <f t="shared" si="216"/>
        <v>0</v>
      </c>
      <c r="CD233" s="61">
        <f t="shared" si="216"/>
        <v>0</v>
      </c>
      <c r="CE233" s="61">
        <f t="shared" si="216"/>
        <v>0</v>
      </c>
      <c r="CF233" s="61">
        <f t="shared" si="216"/>
        <v>0</v>
      </c>
      <c r="CG233" s="61">
        <f t="shared" si="195"/>
        <v>0</v>
      </c>
      <c r="CH233" s="61">
        <f t="shared" si="195"/>
        <v>0</v>
      </c>
      <c r="CI233" s="61">
        <f t="shared" si="195"/>
        <v>0</v>
      </c>
      <c r="CJ233" s="61">
        <f t="shared" si="195"/>
        <v>0</v>
      </c>
      <c r="CK233" s="61">
        <f t="shared" si="195"/>
        <v>0</v>
      </c>
      <c r="CL233" s="61">
        <f t="shared" si="195"/>
        <v>0</v>
      </c>
      <c r="CM233" s="61">
        <f t="shared" si="195"/>
        <v>0</v>
      </c>
      <c r="CN233" s="61">
        <f t="shared" si="195"/>
        <v>0</v>
      </c>
      <c r="CO233" s="61">
        <f t="shared" si="195"/>
        <v>0</v>
      </c>
      <c r="CP233" s="61">
        <f t="shared" si="195"/>
        <v>2.9000685549788002E-16</v>
      </c>
      <c r="CQ233" s="61">
        <f t="shared" si="195"/>
        <v>0.105140186915888</v>
      </c>
      <c r="CR233" s="61">
        <f t="shared" si="195"/>
        <v>0.100467289719626</v>
      </c>
      <c r="CS233" s="61">
        <f t="shared" si="195"/>
        <v>9.8130841121495296E-2</v>
      </c>
      <c r="CT233" s="61">
        <f t="shared" si="195"/>
        <v>9.34579439252336E-2</v>
      </c>
      <c r="CU233" s="61">
        <f t="shared" si="195"/>
        <v>8.8785046728972E-2</v>
      </c>
      <c r="CV233" s="61">
        <f t="shared" si="195"/>
        <v>8.4112149532710304E-2</v>
      </c>
      <c r="CW233" s="61">
        <f t="shared" si="210"/>
        <v>7.7102803738317696E-2</v>
      </c>
      <c r="CX233" s="61">
        <f t="shared" si="199"/>
        <v>7.2429906542056E-2</v>
      </c>
      <c r="CY233" s="61">
        <f t="shared" si="199"/>
        <v>6.5420560747663503E-2</v>
      </c>
      <c r="CZ233" s="61">
        <f t="shared" si="199"/>
        <v>6.07476635514018E-2</v>
      </c>
      <c r="DA233" s="61">
        <f t="shared" si="199"/>
        <v>5.6074766355140103E-2</v>
      </c>
      <c r="DB233" s="61">
        <f t="shared" si="199"/>
        <v>5.1401869158878503E-2</v>
      </c>
      <c r="DC233" s="61">
        <f>AP233/$BM233</f>
        <v>4.67289719626168E-2</v>
      </c>
      <c r="DD233" s="61">
        <f t="shared" si="199"/>
        <v>0</v>
      </c>
      <c r="DE233" s="61">
        <f t="shared" si="199"/>
        <v>0</v>
      </c>
      <c r="DF233" s="61">
        <f t="shared" si="199"/>
        <v>0</v>
      </c>
      <c r="DG233" s="61">
        <f t="shared" si="199"/>
        <v>0</v>
      </c>
      <c r="DH233" s="61">
        <f t="shared" si="199"/>
        <v>0</v>
      </c>
      <c r="DI233" s="61">
        <f t="shared" si="199"/>
        <v>0</v>
      </c>
      <c r="DJ233" s="61">
        <f t="shared" si="199"/>
        <v>0</v>
      </c>
      <c r="DK233" s="61">
        <f t="shared" si="199"/>
        <v>0</v>
      </c>
      <c r="DL233" s="61">
        <f t="shared" si="199"/>
        <v>0</v>
      </c>
      <c r="DM233" s="61">
        <f t="shared" si="199"/>
        <v>0</v>
      </c>
      <c r="DN233" s="61">
        <f t="shared" si="219"/>
        <v>0</v>
      </c>
      <c r="DO233" s="61">
        <f t="shared" si="219"/>
        <v>0</v>
      </c>
      <c r="DP233" s="61">
        <f t="shared" si="219"/>
        <v>0</v>
      </c>
      <c r="DQ233" s="61">
        <f t="shared" si="217"/>
        <v>0</v>
      </c>
      <c r="DR233" s="61">
        <f t="shared" si="217"/>
        <v>0</v>
      </c>
      <c r="DS233" s="61">
        <f t="shared" si="197"/>
        <v>0</v>
      </c>
      <c r="DT233" s="61">
        <f t="shared" si="176"/>
        <v>0</v>
      </c>
      <c r="DU233" s="61">
        <f t="shared" si="176"/>
        <v>0</v>
      </c>
      <c r="DV233" s="61">
        <f t="shared" si="176"/>
        <v>0</v>
      </c>
      <c r="DW233" s="61">
        <f t="shared" si="176"/>
        <v>0</v>
      </c>
      <c r="DX233" s="61">
        <f t="shared" si="176"/>
        <v>0</v>
      </c>
      <c r="DY233" s="61">
        <f t="shared" si="176"/>
        <v>0</v>
      </c>
      <c r="DZ233" s="61">
        <f t="shared" si="180"/>
        <v>1</v>
      </c>
    </row>
    <row r="234" spans="3:130">
      <c r="C234" s="53">
        <v>2040</v>
      </c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>
        <f t="shared" si="205"/>
        <v>0</v>
      </c>
      <c r="Y234" s="64">
        <f t="shared" si="206"/>
        <v>0</v>
      </c>
      <c r="Z234" s="64">
        <f t="shared" si="207"/>
        <v>0</v>
      </c>
      <c r="AA234" s="64">
        <f t="shared" si="208"/>
        <v>0</v>
      </c>
      <c r="AB234" s="64">
        <f t="shared" si="209"/>
        <v>0</v>
      </c>
      <c r="AC234" s="64">
        <f t="shared" si="211"/>
        <v>0</v>
      </c>
      <c r="AD234" s="64">
        <f t="shared" si="212"/>
        <v>2.9976021664879201E-14</v>
      </c>
      <c r="AE234" s="64">
        <f t="shared" si="213"/>
        <v>9.9230769230769305</v>
      </c>
      <c r="AF234" s="64">
        <f t="shared" si="214"/>
        <v>9.6923076923077005</v>
      </c>
      <c r="AG234" s="64">
        <f t="shared" si="215"/>
        <v>9.2307692307692193</v>
      </c>
      <c r="AH234" s="64">
        <f t="shared" si="218"/>
        <v>8.7692307692307594</v>
      </c>
      <c r="AI234" s="64">
        <f t="shared" si="220"/>
        <v>8.3076923076923102</v>
      </c>
      <c r="AJ234" s="64">
        <f t="shared" si="221"/>
        <v>7.6153846153846203</v>
      </c>
      <c r="AK234" s="64">
        <f t="shared" si="222"/>
        <v>7.1538461538461497</v>
      </c>
      <c r="AL234" s="64">
        <f t="shared" si="223"/>
        <v>6.4615384615384599</v>
      </c>
      <c r="AM234" s="64">
        <f t="shared" si="224"/>
        <v>6</v>
      </c>
      <c r="AN234" s="64">
        <f t="shared" si="225"/>
        <v>5.5384615384615303</v>
      </c>
      <c r="AO234" s="64">
        <f t="shared" si="226"/>
        <v>5.0769230769230704</v>
      </c>
      <c r="AP234" s="64">
        <f t="shared" ref="AP234:AP252" si="227">VLOOKUP($C$104,$D$3:$K$63,$A$70,0)*(B196-B195)</f>
        <v>4.6153846153846096</v>
      </c>
      <c r="AQ234" s="64">
        <f>VLOOKUP($C$105,$D$3:$K$63,$A$70,0)*(B195-B194)</f>
        <v>4.1538461538461497</v>
      </c>
      <c r="AR234" s="64">
        <f>VLOOKUP($C$106,$D$3:$K$63,$A$70,0)*B194</f>
        <v>0</v>
      </c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54">
        <f t="shared" si="178"/>
        <v>92.538461538461604</v>
      </c>
      <c r="BP234" s="53">
        <v>2040</v>
      </c>
      <c r="BQ234" s="61">
        <f t="shared" si="216"/>
        <v>0</v>
      </c>
      <c r="BR234" s="61">
        <f t="shared" si="216"/>
        <v>0</v>
      </c>
      <c r="BS234" s="61">
        <f t="shared" si="216"/>
        <v>0</v>
      </c>
      <c r="BT234" s="61">
        <f t="shared" si="216"/>
        <v>0</v>
      </c>
      <c r="BU234" s="61">
        <f t="shared" si="216"/>
        <v>0</v>
      </c>
      <c r="BV234" s="61">
        <f t="shared" si="216"/>
        <v>0</v>
      </c>
      <c r="BW234" s="61">
        <f t="shared" si="216"/>
        <v>0</v>
      </c>
      <c r="BX234" s="61">
        <f t="shared" si="216"/>
        <v>0</v>
      </c>
      <c r="BY234" s="61">
        <f t="shared" si="216"/>
        <v>0</v>
      </c>
      <c r="BZ234" s="61">
        <f t="shared" si="216"/>
        <v>0</v>
      </c>
      <c r="CA234" s="61">
        <f t="shared" si="216"/>
        <v>0</v>
      </c>
      <c r="CB234" s="61">
        <f t="shared" si="216"/>
        <v>0</v>
      </c>
      <c r="CC234" s="61">
        <f t="shared" si="216"/>
        <v>0</v>
      </c>
      <c r="CD234" s="61">
        <f t="shared" si="216"/>
        <v>0</v>
      </c>
      <c r="CE234" s="61">
        <f t="shared" si="216"/>
        <v>0</v>
      </c>
      <c r="CF234" s="61">
        <f t="shared" si="216"/>
        <v>0</v>
      </c>
      <c r="CG234" s="61">
        <f t="shared" si="195"/>
        <v>0</v>
      </c>
      <c r="CH234" s="61">
        <f t="shared" si="195"/>
        <v>0</v>
      </c>
      <c r="CI234" s="61">
        <f t="shared" si="195"/>
        <v>0</v>
      </c>
      <c r="CJ234" s="61">
        <f t="shared" si="195"/>
        <v>0</v>
      </c>
      <c r="CK234" s="61">
        <f t="shared" si="195"/>
        <v>0</v>
      </c>
      <c r="CL234" s="61">
        <f t="shared" si="195"/>
        <v>0</v>
      </c>
      <c r="CM234" s="61">
        <f t="shared" si="195"/>
        <v>0</v>
      </c>
      <c r="CN234" s="61">
        <f t="shared" si="195"/>
        <v>0</v>
      </c>
      <c r="CO234" s="61">
        <f t="shared" si="195"/>
        <v>0</v>
      </c>
      <c r="CP234" s="61">
        <f t="shared" si="195"/>
        <v>0</v>
      </c>
      <c r="CQ234" s="61">
        <f t="shared" si="195"/>
        <v>3.2393040868115502E-16</v>
      </c>
      <c r="CR234" s="61">
        <f t="shared" si="195"/>
        <v>0.10723192019950099</v>
      </c>
      <c r="CS234" s="61">
        <f t="shared" si="195"/>
        <v>0.104738154613466</v>
      </c>
      <c r="CT234" s="61">
        <f t="shared" si="195"/>
        <v>9.9750623441396402E-2</v>
      </c>
      <c r="CU234" s="61">
        <f t="shared" si="195"/>
        <v>9.4763092269326596E-2</v>
      </c>
      <c r="CV234" s="61">
        <f t="shared" si="195"/>
        <v>8.9775561097256901E-2</v>
      </c>
      <c r="CW234" s="61">
        <f t="shared" si="210"/>
        <v>8.2294264339152198E-2</v>
      </c>
      <c r="CX234" s="61">
        <f t="shared" si="199"/>
        <v>7.7306733167082198E-2</v>
      </c>
      <c r="CY234" s="61">
        <f t="shared" si="199"/>
        <v>6.9825436408977495E-2</v>
      </c>
      <c r="CZ234" s="61">
        <f t="shared" si="199"/>
        <v>6.4837905236907703E-2</v>
      </c>
      <c r="DA234" s="61">
        <f t="shared" si="199"/>
        <v>5.98503740648378E-2</v>
      </c>
      <c r="DB234" s="61">
        <f t="shared" si="199"/>
        <v>5.4862842892768E-2</v>
      </c>
      <c r="DC234" s="61">
        <f>AP233/$BM234</f>
        <v>4.9875311720698201E-2</v>
      </c>
      <c r="DD234" s="61">
        <f t="shared" si="199"/>
        <v>4.4887780548628402E-2</v>
      </c>
      <c r="DE234" s="61">
        <f t="shared" si="199"/>
        <v>0</v>
      </c>
      <c r="DF234" s="61">
        <f t="shared" si="199"/>
        <v>0</v>
      </c>
      <c r="DG234" s="61">
        <f t="shared" si="199"/>
        <v>0</v>
      </c>
      <c r="DH234" s="61">
        <f t="shared" si="199"/>
        <v>0</v>
      </c>
      <c r="DI234" s="61">
        <f t="shared" si="199"/>
        <v>0</v>
      </c>
      <c r="DJ234" s="61">
        <f t="shared" si="199"/>
        <v>0</v>
      </c>
      <c r="DK234" s="61">
        <f t="shared" si="199"/>
        <v>0</v>
      </c>
      <c r="DL234" s="61">
        <f t="shared" si="199"/>
        <v>0</v>
      </c>
      <c r="DM234" s="61">
        <f t="shared" si="199"/>
        <v>0</v>
      </c>
      <c r="DN234" s="61">
        <f t="shared" si="219"/>
        <v>0</v>
      </c>
      <c r="DO234" s="61">
        <f t="shared" si="219"/>
        <v>0</v>
      </c>
      <c r="DP234" s="61">
        <f t="shared" si="219"/>
        <v>0</v>
      </c>
      <c r="DQ234" s="61">
        <f t="shared" si="217"/>
        <v>0</v>
      </c>
      <c r="DR234" s="61">
        <f t="shared" si="217"/>
        <v>0</v>
      </c>
      <c r="DS234" s="61">
        <f t="shared" si="197"/>
        <v>0</v>
      </c>
      <c r="DT234" s="61">
        <f t="shared" si="176"/>
        <v>0</v>
      </c>
      <c r="DU234" s="61">
        <f t="shared" si="176"/>
        <v>0</v>
      </c>
      <c r="DV234" s="61">
        <f t="shared" si="176"/>
        <v>0</v>
      </c>
      <c r="DW234" s="61">
        <f t="shared" si="176"/>
        <v>0</v>
      </c>
      <c r="DX234" s="61">
        <f t="shared" si="176"/>
        <v>0</v>
      </c>
      <c r="DY234" s="61">
        <f t="shared" si="176"/>
        <v>0</v>
      </c>
      <c r="DZ234" s="61">
        <f t="shared" ref="DZ234:DZ254" si="228">SUM(BQ234:DY234)</f>
        <v>1</v>
      </c>
    </row>
    <row r="235" spans="3:130">
      <c r="C235" s="53">
        <v>2041</v>
      </c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>
        <f t="shared" si="206"/>
        <v>0</v>
      </c>
      <c r="Z235" s="64">
        <f t="shared" si="207"/>
        <v>0</v>
      </c>
      <c r="AA235" s="64">
        <f t="shared" si="208"/>
        <v>0</v>
      </c>
      <c r="AB235" s="64">
        <f t="shared" si="209"/>
        <v>0</v>
      </c>
      <c r="AC235" s="64">
        <f t="shared" si="211"/>
        <v>0</v>
      </c>
      <c r="AD235" s="64">
        <f t="shared" si="212"/>
        <v>0</v>
      </c>
      <c r="AE235" s="64">
        <f t="shared" si="213"/>
        <v>2.8643754035329001E-14</v>
      </c>
      <c r="AF235" s="64">
        <f t="shared" si="214"/>
        <v>9.6923076923077005</v>
      </c>
      <c r="AG235" s="64">
        <f t="shared" si="215"/>
        <v>9.2307692307692406</v>
      </c>
      <c r="AH235" s="64">
        <f t="shared" si="218"/>
        <v>8.7692307692307594</v>
      </c>
      <c r="AI235" s="64">
        <f t="shared" si="220"/>
        <v>8.3076923076922995</v>
      </c>
      <c r="AJ235" s="64">
        <f t="shared" si="221"/>
        <v>7.6153846153846203</v>
      </c>
      <c r="AK235" s="64">
        <f t="shared" si="222"/>
        <v>7.1538461538461604</v>
      </c>
      <c r="AL235" s="64">
        <f t="shared" si="223"/>
        <v>6.4615384615384599</v>
      </c>
      <c r="AM235" s="64">
        <f t="shared" si="224"/>
        <v>6</v>
      </c>
      <c r="AN235" s="64">
        <f t="shared" si="225"/>
        <v>5.5384615384615303</v>
      </c>
      <c r="AO235" s="64">
        <f t="shared" si="226"/>
        <v>5.0769230769230704</v>
      </c>
      <c r="AP235" s="64">
        <f t="shared" si="227"/>
        <v>4.6153846153846096</v>
      </c>
      <c r="AQ235" s="64">
        <f t="shared" ref="AQ235:AQ253" si="229">VLOOKUP($C$105,$D$3:$K$63,$A$70,0)*(B196-B195)</f>
        <v>4.1538461538461497</v>
      </c>
      <c r="AR235" s="64">
        <f>VLOOKUP($C$106,$D$3:$K$63,$A$70,0)*(B195-B194)</f>
        <v>3.6923076923076898</v>
      </c>
      <c r="AS235" s="64">
        <f>VLOOKUP($C$107,$D$3:$K$63,$A$70,0)*B194</f>
        <v>0</v>
      </c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54">
        <f t="shared" si="178"/>
        <v>86.307692307692307</v>
      </c>
      <c r="BP235" s="53">
        <v>2041</v>
      </c>
      <c r="BQ235" s="61">
        <f t="shared" si="216"/>
        <v>0</v>
      </c>
      <c r="BR235" s="61">
        <f t="shared" si="216"/>
        <v>0</v>
      </c>
      <c r="BS235" s="61">
        <f t="shared" si="216"/>
        <v>0</v>
      </c>
      <c r="BT235" s="61">
        <f t="shared" si="216"/>
        <v>0</v>
      </c>
      <c r="BU235" s="61">
        <f t="shared" si="216"/>
        <v>0</v>
      </c>
      <c r="BV235" s="61">
        <f t="shared" si="216"/>
        <v>0</v>
      </c>
      <c r="BW235" s="61">
        <f t="shared" si="216"/>
        <v>0</v>
      </c>
      <c r="BX235" s="61">
        <f t="shared" si="216"/>
        <v>0</v>
      </c>
      <c r="BY235" s="61">
        <f t="shared" si="216"/>
        <v>0</v>
      </c>
      <c r="BZ235" s="61">
        <f t="shared" si="216"/>
        <v>0</v>
      </c>
      <c r="CA235" s="61">
        <f t="shared" si="216"/>
        <v>0</v>
      </c>
      <c r="CB235" s="61">
        <f t="shared" si="216"/>
        <v>0</v>
      </c>
      <c r="CC235" s="61">
        <f t="shared" si="216"/>
        <v>0</v>
      </c>
      <c r="CD235" s="61">
        <f t="shared" si="216"/>
        <v>0</v>
      </c>
      <c r="CE235" s="61">
        <f t="shared" si="216"/>
        <v>0</v>
      </c>
      <c r="CF235" s="61">
        <f t="shared" si="216"/>
        <v>0</v>
      </c>
      <c r="CG235" s="61">
        <f t="shared" si="195"/>
        <v>0</v>
      </c>
      <c r="CH235" s="61">
        <f t="shared" si="195"/>
        <v>0</v>
      </c>
      <c r="CI235" s="61">
        <f t="shared" si="195"/>
        <v>0</v>
      </c>
      <c r="CJ235" s="61">
        <f t="shared" si="195"/>
        <v>0</v>
      </c>
      <c r="CK235" s="61">
        <f t="shared" ref="CK235:CV254" si="230">X235/$BM235</f>
        <v>0</v>
      </c>
      <c r="CL235" s="61">
        <f t="shared" si="230"/>
        <v>0</v>
      </c>
      <c r="CM235" s="61">
        <f t="shared" si="230"/>
        <v>0</v>
      </c>
      <c r="CN235" s="61">
        <f t="shared" si="230"/>
        <v>0</v>
      </c>
      <c r="CO235" s="61">
        <f t="shared" si="230"/>
        <v>0</v>
      </c>
      <c r="CP235" s="61">
        <f t="shared" si="230"/>
        <v>0</v>
      </c>
      <c r="CQ235" s="61">
        <f t="shared" si="230"/>
        <v>0</v>
      </c>
      <c r="CR235" s="61">
        <f t="shared" si="230"/>
        <v>3.3187950308313498E-16</v>
      </c>
      <c r="CS235" s="61">
        <f t="shared" si="230"/>
        <v>0.11229946524064199</v>
      </c>
      <c r="CT235" s="61">
        <f t="shared" si="230"/>
        <v>0.10695187165775399</v>
      </c>
      <c r="CU235" s="61">
        <f t="shared" si="230"/>
        <v>0.10160427807486599</v>
      </c>
      <c r="CV235" s="61">
        <f t="shared" si="230"/>
        <v>9.6256684491978495E-2</v>
      </c>
      <c r="CW235" s="61">
        <f t="shared" si="210"/>
        <v>8.8235294117647106E-2</v>
      </c>
      <c r="CX235" s="61">
        <f t="shared" si="199"/>
        <v>8.2887700534759398E-2</v>
      </c>
      <c r="CY235" s="61">
        <f t="shared" si="199"/>
        <v>7.4866310160427704E-2</v>
      </c>
      <c r="CZ235" s="61">
        <f t="shared" si="199"/>
        <v>6.9518716577540093E-2</v>
      </c>
      <c r="DA235" s="61">
        <f t="shared" si="199"/>
        <v>6.4171122994652399E-2</v>
      </c>
      <c r="DB235" s="61">
        <f t="shared" si="199"/>
        <v>5.8823529411764601E-2</v>
      </c>
      <c r="DC235" s="61">
        <f t="shared" si="199"/>
        <v>5.3475935828876997E-2</v>
      </c>
      <c r="DD235" s="61">
        <f t="shared" si="199"/>
        <v>4.8128342245989303E-2</v>
      </c>
      <c r="DE235" s="61">
        <f t="shared" si="199"/>
        <v>4.2780748663101602E-2</v>
      </c>
      <c r="DF235" s="61">
        <f t="shared" si="199"/>
        <v>0</v>
      </c>
      <c r="DG235" s="61">
        <f t="shared" si="199"/>
        <v>0</v>
      </c>
      <c r="DH235" s="61">
        <f t="shared" si="199"/>
        <v>0</v>
      </c>
      <c r="DI235" s="61">
        <f t="shared" si="199"/>
        <v>0</v>
      </c>
      <c r="DJ235" s="61">
        <f t="shared" si="199"/>
        <v>0</v>
      </c>
      <c r="DK235" s="61">
        <f t="shared" si="199"/>
        <v>0</v>
      </c>
      <c r="DL235" s="61">
        <f t="shared" si="199"/>
        <v>0</v>
      </c>
      <c r="DM235" s="61">
        <f t="shared" si="199"/>
        <v>0</v>
      </c>
      <c r="DN235" s="61">
        <f t="shared" si="219"/>
        <v>0</v>
      </c>
      <c r="DO235" s="61">
        <f t="shared" si="219"/>
        <v>0</v>
      </c>
      <c r="DP235" s="61">
        <f t="shared" si="219"/>
        <v>0</v>
      </c>
      <c r="DQ235" s="61">
        <f t="shared" si="217"/>
        <v>0</v>
      </c>
      <c r="DR235" s="61">
        <f t="shared" si="217"/>
        <v>0</v>
      </c>
      <c r="DS235" s="61">
        <f t="shared" si="197"/>
        <v>0</v>
      </c>
      <c r="DT235" s="61">
        <f t="shared" si="176"/>
        <v>0</v>
      </c>
      <c r="DU235" s="61">
        <f t="shared" si="176"/>
        <v>0</v>
      </c>
      <c r="DV235" s="61">
        <f t="shared" si="176"/>
        <v>0</v>
      </c>
      <c r="DW235" s="61">
        <f t="shared" si="176"/>
        <v>0</v>
      </c>
      <c r="DX235" s="61">
        <f t="shared" si="176"/>
        <v>0</v>
      </c>
      <c r="DY235" s="61">
        <f t="shared" si="176"/>
        <v>0</v>
      </c>
      <c r="DZ235" s="61">
        <f t="shared" si="228"/>
        <v>1</v>
      </c>
    </row>
    <row r="236" spans="3:130">
      <c r="C236" s="53">
        <v>2042</v>
      </c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>
        <f t="shared" si="207"/>
        <v>0</v>
      </c>
      <c r="AA236" s="64">
        <f t="shared" si="208"/>
        <v>0</v>
      </c>
      <c r="AB236" s="64">
        <f t="shared" si="209"/>
        <v>0</v>
      </c>
      <c r="AC236" s="64">
        <f t="shared" si="211"/>
        <v>0</v>
      </c>
      <c r="AD236" s="64">
        <f t="shared" si="212"/>
        <v>0</v>
      </c>
      <c r="AE236" s="64">
        <f t="shared" si="213"/>
        <v>0</v>
      </c>
      <c r="AF236" s="64">
        <f t="shared" si="214"/>
        <v>2.7977620220553901E-14</v>
      </c>
      <c r="AG236" s="64">
        <f t="shared" si="215"/>
        <v>9.2307692307692406</v>
      </c>
      <c r="AH236" s="64">
        <f t="shared" si="218"/>
        <v>8.7692307692307807</v>
      </c>
      <c r="AI236" s="64">
        <f t="shared" si="220"/>
        <v>8.3076923076922995</v>
      </c>
      <c r="AJ236" s="64">
        <f t="shared" si="221"/>
        <v>7.6153846153846096</v>
      </c>
      <c r="AK236" s="64">
        <f t="shared" si="222"/>
        <v>7.1538461538461604</v>
      </c>
      <c r="AL236" s="64">
        <f t="shared" si="223"/>
        <v>6.4615384615384697</v>
      </c>
      <c r="AM236" s="64">
        <f t="shared" si="224"/>
        <v>6</v>
      </c>
      <c r="AN236" s="64">
        <f t="shared" si="225"/>
        <v>5.5384615384615303</v>
      </c>
      <c r="AO236" s="64">
        <f t="shared" si="226"/>
        <v>5.0769230769230704</v>
      </c>
      <c r="AP236" s="64">
        <f t="shared" si="227"/>
        <v>4.6153846153846096</v>
      </c>
      <c r="AQ236" s="64">
        <f t="shared" si="229"/>
        <v>4.1538461538461497</v>
      </c>
      <c r="AR236" s="64">
        <f t="shared" ref="AR236:AR254" si="231">VLOOKUP($C$106,$D$3:$K$63,$A$70,0)*(B196-B195)</f>
        <v>3.6923076923076898</v>
      </c>
      <c r="AS236" s="64">
        <f>VLOOKUP($C$107,$D$3:$K$63,$A$70,0)*(B195-B194)</f>
        <v>3.2307692307692299</v>
      </c>
      <c r="AT236" s="64">
        <f>VLOOKUP($C$108,$D$3:$K$63,$A$70,0)*B194</f>
        <v>0</v>
      </c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54">
        <f t="shared" si="178"/>
        <v>79.846153846153896</v>
      </c>
      <c r="BP236" s="53">
        <v>2042</v>
      </c>
      <c r="BQ236" s="61">
        <f t="shared" si="216"/>
        <v>0</v>
      </c>
      <c r="BR236" s="61">
        <f t="shared" si="216"/>
        <v>0</v>
      </c>
      <c r="BS236" s="61">
        <f t="shared" si="216"/>
        <v>0</v>
      </c>
      <c r="BT236" s="61">
        <f t="shared" si="216"/>
        <v>0</v>
      </c>
      <c r="BU236" s="61">
        <f t="shared" si="216"/>
        <v>0</v>
      </c>
      <c r="BV236" s="61">
        <f t="shared" si="216"/>
        <v>0</v>
      </c>
      <c r="BW236" s="61">
        <f t="shared" si="216"/>
        <v>0</v>
      </c>
      <c r="BX236" s="61">
        <f t="shared" si="216"/>
        <v>0</v>
      </c>
      <c r="BY236" s="61">
        <f t="shared" si="216"/>
        <v>0</v>
      </c>
      <c r="BZ236" s="61">
        <f t="shared" si="216"/>
        <v>0</v>
      </c>
      <c r="CA236" s="61">
        <f t="shared" si="216"/>
        <v>0</v>
      </c>
      <c r="CB236" s="61">
        <f t="shared" si="216"/>
        <v>0</v>
      </c>
      <c r="CC236" s="61">
        <f t="shared" si="216"/>
        <v>0</v>
      </c>
      <c r="CD236" s="61">
        <f t="shared" si="216"/>
        <v>0</v>
      </c>
      <c r="CE236" s="61">
        <f t="shared" si="216"/>
        <v>0</v>
      </c>
      <c r="CF236" s="61">
        <f t="shared" si="216"/>
        <v>0</v>
      </c>
      <c r="CG236" s="61">
        <f t="shared" ref="CG236:CJ254" si="232">T236/$BM236</f>
        <v>0</v>
      </c>
      <c r="CH236" s="61">
        <f t="shared" si="232"/>
        <v>0</v>
      </c>
      <c r="CI236" s="61">
        <f t="shared" si="232"/>
        <v>0</v>
      </c>
      <c r="CJ236" s="61">
        <f t="shared" si="232"/>
        <v>0</v>
      </c>
      <c r="CK236" s="61">
        <f t="shared" si="230"/>
        <v>0</v>
      </c>
      <c r="CL236" s="61">
        <f t="shared" si="230"/>
        <v>0</v>
      </c>
      <c r="CM236" s="61">
        <f t="shared" si="230"/>
        <v>0</v>
      </c>
      <c r="CN236" s="61">
        <f t="shared" si="230"/>
        <v>0</v>
      </c>
      <c r="CO236" s="61">
        <f t="shared" si="230"/>
        <v>0</v>
      </c>
      <c r="CP236" s="61">
        <f t="shared" si="230"/>
        <v>0</v>
      </c>
      <c r="CQ236" s="61">
        <f t="shared" si="230"/>
        <v>0</v>
      </c>
      <c r="CR236" s="61">
        <f t="shared" si="230"/>
        <v>0</v>
      </c>
      <c r="CS236" s="61">
        <f t="shared" si="230"/>
        <v>3.5039408754065598E-16</v>
      </c>
      <c r="CT236" s="61">
        <f t="shared" si="230"/>
        <v>0.115606936416185</v>
      </c>
      <c r="CU236" s="61">
        <f t="shared" si="230"/>
        <v>0.109826589595376</v>
      </c>
      <c r="CV236" s="61">
        <f t="shared" si="230"/>
        <v>0.10404624277456601</v>
      </c>
      <c r="CW236" s="61">
        <f t="shared" si="210"/>
        <v>9.5375722543352498E-2</v>
      </c>
      <c r="CX236" s="61">
        <f t="shared" si="199"/>
        <v>8.9595375722543405E-2</v>
      </c>
      <c r="CY236" s="61">
        <f t="shared" si="199"/>
        <v>8.0924855491329495E-2</v>
      </c>
      <c r="CZ236" s="61">
        <f t="shared" si="199"/>
        <v>7.5144508670520194E-2</v>
      </c>
      <c r="DA236" s="61">
        <f t="shared" si="199"/>
        <v>6.9364161849710906E-2</v>
      </c>
      <c r="DB236" s="61">
        <f t="shared" si="199"/>
        <v>6.3583815028901702E-2</v>
      </c>
      <c r="DC236" s="61">
        <f t="shared" si="199"/>
        <v>5.7803468208092401E-2</v>
      </c>
      <c r="DD236" s="61">
        <f t="shared" si="199"/>
        <v>5.2023121387283197E-2</v>
      </c>
      <c r="DE236" s="61">
        <f t="shared" si="199"/>
        <v>4.6242774566473903E-2</v>
      </c>
      <c r="DF236" s="61">
        <f t="shared" si="199"/>
        <v>4.0462427745664699E-2</v>
      </c>
      <c r="DG236" s="61">
        <f t="shared" si="199"/>
        <v>0</v>
      </c>
      <c r="DH236" s="61">
        <f t="shared" si="199"/>
        <v>0</v>
      </c>
      <c r="DI236" s="61">
        <f t="shared" si="199"/>
        <v>0</v>
      </c>
      <c r="DJ236" s="61">
        <f t="shared" si="199"/>
        <v>0</v>
      </c>
      <c r="DK236" s="61">
        <f t="shared" si="199"/>
        <v>0</v>
      </c>
      <c r="DL236" s="61">
        <f t="shared" si="199"/>
        <v>0</v>
      </c>
      <c r="DM236" s="61">
        <f t="shared" si="199"/>
        <v>0</v>
      </c>
      <c r="DN236" s="61">
        <f t="shared" si="219"/>
        <v>0</v>
      </c>
      <c r="DO236" s="61">
        <f t="shared" si="219"/>
        <v>0</v>
      </c>
      <c r="DP236" s="61">
        <f t="shared" si="219"/>
        <v>0</v>
      </c>
      <c r="DQ236" s="61">
        <f t="shared" si="217"/>
        <v>0</v>
      </c>
      <c r="DR236" s="61">
        <f t="shared" si="217"/>
        <v>0</v>
      </c>
      <c r="DS236" s="61">
        <f t="shared" si="197"/>
        <v>0</v>
      </c>
      <c r="DT236" s="61">
        <f t="shared" si="176"/>
        <v>0</v>
      </c>
      <c r="DU236" s="61">
        <f t="shared" si="176"/>
        <v>0</v>
      </c>
      <c r="DV236" s="61">
        <f t="shared" si="176"/>
        <v>0</v>
      </c>
      <c r="DW236" s="61">
        <f t="shared" ref="DW236:DY254" si="233">BJ236/$BM236</f>
        <v>0</v>
      </c>
      <c r="DX236" s="61">
        <f t="shared" si="233"/>
        <v>0</v>
      </c>
      <c r="DY236" s="61">
        <f t="shared" si="233"/>
        <v>0</v>
      </c>
      <c r="DZ236" s="61">
        <f t="shared" si="228"/>
        <v>1</v>
      </c>
    </row>
    <row r="237" spans="3:130">
      <c r="C237" s="53">
        <v>2043</v>
      </c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>
        <f t="shared" si="208"/>
        <v>0</v>
      </c>
      <c r="AB237" s="64">
        <f t="shared" si="209"/>
        <v>0</v>
      </c>
      <c r="AC237" s="64">
        <f t="shared" si="211"/>
        <v>0</v>
      </c>
      <c r="AD237" s="64">
        <f t="shared" si="212"/>
        <v>0</v>
      </c>
      <c r="AE237" s="64">
        <f t="shared" si="213"/>
        <v>0</v>
      </c>
      <c r="AF237" s="64">
        <f t="shared" si="214"/>
        <v>0</v>
      </c>
      <c r="AG237" s="64">
        <f t="shared" si="215"/>
        <v>2.6645352591003801E-14</v>
      </c>
      <c r="AH237" s="64">
        <f t="shared" si="218"/>
        <v>8.7692307692307807</v>
      </c>
      <c r="AI237" s="64">
        <f t="shared" si="220"/>
        <v>8.3076923076923102</v>
      </c>
      <c r="AJ237" s="64">
        <f t="shared" si="221"/>
        <v>7.6153846153846096</v>
      </c>
      <c r="AK237" s="64">
        <f t="shared" si="222"/>
        <v>7.1538461538461497</v>
      </c>
      <c r="AL237" s="64">
        <f t="shared" si="223"/>
        <v>6.4615384615384697</v>
      </c>
      <c r="AM237" s="64">
        <f t="shared" si="224"/>
        <v>6</v>
      </c>
      <c r="AN237" s="64">
        <f t="shared" si="225"/>
        <v>5.5384615384615303</v>
      </c>
      <c r="AO237" s="64">
        <f t="shared" si="226"/>
        <v>5.0769230769230704</v>
      </c>
      <c r="AP237" s="64">
        <f t="shared" si="227"/>
        <v>4.6153846153846096</v>
      </c>
      <c r="AQ237" s="64">
        <f t="shared" si="229"/>
        <v>4.1538461538461497</v>
      </c>
      <c r="AR237" s="64">
        <f t="shared" si="231"/>
        <v>3.6923076923076898</v>
      </c>
      <c r="AS237" s="64">
        <f t="shared" ref="AS237:AS254" si="234">VLOOKUP($C$107,$D$3:$K$63,$A$70,0)*(B196-B195)</f>
        <v>3.2307692307692299</v>
      </c>
      <c r="AT237" s="64">
        <f>VLOOKUP($C$108,$D$3:$K$63,$A$70,0)*(B195-B194)</f>
        <v>3</v>
      </c>
      <c r="AU237" s="64">
        <f>VLOOKUP($C$109,$D$3:$K$63,$A$70,0)*B194</f>
        <v>0</v>
      </c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54">
        <f t="shared" si="178"/>
        <v>73.615384615384599</v>
      </c>
      <c r="BP237" s="53">
        <v>2043</v>
      </c>
      <c r="BQ237" s="61">
        <f t="shared" si="216"/>
        <v>0</v>
      </c>
      <c r="BR237" s="61">
        <f t="shared" si="216"/>
        <v>0</v>
      </c>
      <c r="BS237" s="61">
        <f t="shared" si="216"/>
        <v>0</v>
      </c>
      <c r="BT237" s="61">
        <f t="shared" si="216"/>
        <v>0</v>
      </c>
      <c r="BU237" s="61">
        <f t="shared" si="216"/>
        <v>0</v>
      </c>
      <c r="BV237" s="61">
        <f t="shared" si="216"/>
        <v>0</v>
      </c>
      <c r="BW237" s="61">
        <f t="shared" si="216"/>
        <v>0</v>
      </c>
      <c r="BX237" s="61">
        <f t="shared" si="216"/>
        <v>0</v>
      </c>
      <c r="BY237" s="61">
        <f t="shared" si="216"/>
        <v>0</v>
      </c>
      <c r="BZ237" s="61">
        <f t="shared" si="216"/>
        <v>0</v>
      </c>
      <c r="CA237" s="61">
        <f t="shared" si="216"/>
        <v>0</v>
      </c>
      <c r="CB237" s="61">
        <f t="shared" si="216"/>
        <v>0</v>
      </c>
      <c r="CC237" s="61">
        <f t="shared" si="216"/>
        <v>0</v>
      </c>
      <c r="CD237" s="61">
        <f t="shared" si="216"/>
        <v>0</v>
      </c>
      <c r="CE237" s="61">
        <f t="shared" si="216"/>
        <v>0</v>
      </c>
      <c r="CF237" s="61">
        <f t="shared" si="216"/>
        <v>0</v>
      </c>
      <c r="CG237" s="61">
        <f t="shared" si="232"/>
        <v>0</v>
      </c>
      <c r="CH237" s="61">
        <f t="shared" si="232"/>
        <v>0</v>
      </c>
      <c r="CI237" s="61">
        <f t="shared" si="232"/>
        <v>0</v>
      </c>
      <c r="CJ237" s="61">
        <f t="shared" si="232"/>
        <v>0</v>
      </c>
      <c r="CK237" s="61">
        <f t="shared" si="230"/>
        <v>0</v>
      </c>
      <c r="CL237" s="61">
        <f t="shared" si="230"/>
        <v>0</v>
      </c>
      <c r="CM237" s="61">
        <f t="shared" si="230"/>
        <v>0</v>
      </c>
      <c r="CN237" s="61">
        <f t="shared" si="230"/>
        <v>0</v>
      </c>
      <c r="CO237" s="61">
        <f t="shared" si="230"/>
        <v>0</v>
      </c>
      <c r="CP237" s="61">
        <f t="shared" si="230"/>
        <v>0</v>
      </c>
      <c r="CQ237" s="61">
        <f t="shared" si="230"/>
        <v>0</v>
      </c>
      <c r="CR237" s="61">
        <f t="shared" si="230"/>
        <v>0</v>
      </c>
      <c r="CS237" s="61">
        <f t="shared" si="230"/>
        <v>0</v>
      </c>
      <c r="CT237" s="61">
        <f t="shared" si="230"/>
        <v>3.61953587965568E-16</v>
      </c>
      <c r="CU237" s="61">
        <f t="shared" si="230"/>
        <v>0.119122257053292</v>
      </c>
      <c r="CV237" s="61">
        <f t="shared" si="230"/>
        <v>0.112852664576803</v>
      </c>
      <c r="CW237" s="61">
        <f t="shared" si="210"/>
        <v>0.10344827586206901</v>
      </c>
      <c r="CX237" s="61">
        <f t="shared" si="199"/>
        <v>9.7178683385579806E-2</v>
      </c>
      <c r="CY237" s="61">
        <f t="shared" ref="CY237:DM253" si="235">AL237/$BM237</f>
        <v>8.7774294670846395E-2</v>
      </c>
      <c r="CZ237" s="61">
        <f t="shared" si="235"/>
        <v>8.1504702194357403E-2</v>
      </c>
      <c r="DA237" s="61">
        <f t="shared" si="235"/>
        <v>7.5235109717868301E-2</v>
      </c>
      <c r="DB237" s="61">
        <f t="shared" si="235"/>
        <v>6.8965517241379198E-2</v>
      </c>
      <c r="DC237" s="61">
        <f t="shared" si="235"/>
        <v>6.2695924764890207E-2</v>
      </c>
      <c r="DD237" s="61">
        <f t="shared" si="235"/>
        <v>5.6426332288401201E-2</v>
      </c>
      <c r="DE237" s="61">
        <f t="shared" si="235"/>
        <v>5.0156739811912203E-2</v>
      </c>
      <c r="DF237" s="61">
        <f t="shared" si="235"/>
        <v>4.3887147335423198E-2</v>
      </c>
      <c r="DG237" s="61">
        <f t="shared" si="235"/>
        <v>4.0752351097178598E-2</v>
      </c>
      <c r="DH237" s="61">
        <f t="shared" si="235"/>
        <v>0</v>
      </c>
      <c r="DI237" s="61">
        <f t="shared" si="235"/>
        <v>0</v>
      </c>
      <c r="DJ237" s="61">
        <f t="shared" si="235"/>
        <v>0</v>
      </c>
      <c r="DK237" s="61">
        <f t="shared" si="235"/>
        <v>0</v>
      </c>
      <c r="DL237" s="61">
        <f t="shared" si="235"/>
        <v>0</v>
      </c>
      <c r="DM237" s="61">
        <f t="shared" si="235"/>
        <v>0</v>
      </c>
      <c r="DN237" s="61">
        <f t="shared" si="219"/>
        <v>0</v>
      </c>
      <c r="DO237" s="61">
        <f t="shared" si="219"/>
        <v>0</v>
      </c>
      <c r="DP237" s="61">
        <f t="shared" si="219"/>
        <v>0</v>
      </c>
      <c r="DQ237" s="61">
        <f t="shared" si="217"/>
        <v>0</v>
      </c>
      <c r="DR237" s="61">
        <f t="shared" si="217"/>
        <v>0</v>
      </c>
      <c r="DS237" s="61">
        <f t="shared" si="197"/>
        <v>0</v>
      </c>
      <c r="DT237" s="61">
        <f t="shared" si="197"/>
        <v>0</v>
      </c>
      <c r="DU237" s="61">
        <f t="shared" si="197"/>
        <v>0</v>
      </c>
      <c r="DV237" s="61">
        <f t="shared" si="197"/>
        <v>0</v>
      </c>
      <c r="DW237" s="61">
        <f t="shared" si="233"/>
        <v>0</v>
      </c>
      <c r="DX237" s="61">
        <f t="shared" si="233"/>
        <v>0</v>
      </c>
      <c r="DY237" s="61">
        <f t="shared" si="233"/>
        <v>0</v>
      </c>
      <c r="DZ237" s="61">
        <f t="shared" si="228"/>
        <v>1</v>
      </c>
    </row>
    <row r="238" spans="3:130">
      <c r="C238" s="53">
        <v>2044</v>
      </c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>
        <f t="shared" si="209"/>
        <v>0</v>
      </c>
      <c r="AC238" s="64">
        <f t="shared" si="211"/>
        <v>0</v>
      </c>
      <c r="AD238" s="64">
        <f t="shared" si="212"/>
        <v>0</v>
      </c>
      <c r="AE238" s="64">
        <f t="shared" si="213"/>
        <v>0</v>
      </c>
      <c r="AF238" s="64">
        <f t="shared" si="214"/>
        <v>0</v>
      </c>
      <c r="AG238" s="64">
        <f t="shared" si="215"/>
        <v>0</v>
      </c>
      <c r="AH238" s="64">
        <f t="shared" si="218"/>
        <v>2.5313084961453601E-14</v>
      </c>
      <c r="AI238" s="64">
        <f t="shared" si="220"/>
        <v>8.3076923076923102</v>
      </c>
      <c r="AJ238" s="64">
        <f t="shared" si="221"/>
        <v>7.6153846153846203</v>
      </c>
      <c r="AK238" s="64">
        <f t="shared" si="222"/>
        <v>7.1538461538461497</v>
      </c>
      <c r="AL238" s="64">
        <f t="shared" si="223"/>
        <v>6.4615384615384599</v>
      </c>
      <c r="AM238" s="64">
        <f t="shared" si="224"/>
        <v>6</v>
      </c>
      <c r="AN238" s="64">
        <f t="shared" si="225"/>
        <v>5.5384615384615401</v>
      </c>
      <c r="AO238" s="64">
        <f t="shared" si="226"/>
        <v>5.0769230769230704</v>
      </c>
      <c r="AP238" s="64">
        <f t="shared" si="227"/>
        <v>4.6153846153846096</v>
      </c>
      <c r="AQ238" s="64">
        <f t="shared" si="229"/>
        <v>4.1538461538461497</v>
      </c>
      <c r="AR238" s="64">
        <f t="shared" si="231"/>
        <v>3.6923076923076898</v>
      </c>
      <c r="AS238" s="64">
        <f t="shared" si="234"/>
        <v>3.2307692307692299</v>
      </c>
      <c r="AT238" s="64">
        <f t="shared" ref="AT238:AT254" si="236">VLOOKUP($C$108,$D$3:$K$63,$A$70,0)*(B196-B195)</f>
        <v>3</v>
      </c>
      <c r="AU238" s="64">
        <f>VLOOKUP($C$109,$D$3:$K$63,$A$70,0)*(B195-B194)</f>
        <v>2.5384615384615401</v>
      </c>
      <c r="AV238" s="64">
        <f>VLOOKUP($C$110,$D$3:$K$63,$A$70,0)*B194</f>
        <v>0</v>
      </c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54">
        <f t="shared" si="178"/>
        <v>67.384615384615401</v>
      </c>
      <c r="BP238" s="53">
        <v>2044</v>
      </c>
      <c r="BQ238" s="61">
        <f t="shared" si="216"/>
        <v>0</v>
      </c>
      <c r="BR238" s="61">
        <f t="shared" si="216"/>
        <v>0</v>
      </c>
      <c r="BS238" s="61">
        <f t="shared" si="216"/>
        <v>0</v>
      </c>
      <c r="BT238" s="61">
        <f t="shared" si="216"/>
        <v>0</v>
      </c>
      <c r="BU238" s="61">
        <f t="shared" si="216"/>
        <v>0</v>
      </c>
      <c r="BV238" s="61">
        <f t="shared" si="216"/>
        <v>0</v>
      </c>
      <c r="BW238" s="61">
        <f t="shared" si="216"/>
        <v>0</v>
      </c>
      <c r="BX238" s="61">
        <f t="shared" si="216"/>
        <v>0</v>
      </c>
      <c r="BY238" s="61">
        <f t="shared" si="216"/>
        <v>0</v>
      </c>
      <c r="BZ238" s="61">
        <f t="shared" si="216"/>
        <v>0</v>
      </c>
      <c r="CA238" s="61">
        <f t="shared" si="216"/>
        <v>0</v>
      </c>
      <c r="CB238" s="61">
        <f t="shared" si="216"/>
        <v>0</v>
      </c>
      <c r="CC238" s="61">
        <f t="shared" si="216"/>
        <v>0</v>
      </c>
      <c r="CD238" s="61">
        <f t="shared" si="216"/>
        <v>0</v>
      </c>
      <c r="CE238" s="61">
        <f t="shared" si="216"/>
        <v>0</v>
      </c>
      <c r="CF238" s="61">
        <f t="shared" si="216"/>
        <v>0</v>
      </c>
      <c r="CG238" s="61">
        <f t="shared" si="232"/>
        <v>0</v>
      </c>
      <c r="CH238" s="61">
        <f t="shared" si="232"/>
        <v>0</v>
      </c>
      <c r="CI238" s="61">
        <f t="shared" si="232"/>
        <v>0</v>
      </c>
      <c r="CJ238" s="61">
        <f t="shared" si="232"/>
        <v>0</v>
      </c>
      <c r="CK238" s="61">
        <f t="shared" si="230"/>
        <v>0</v>
      </c>
      <c r="CL238" s="61">
        <f t="shared" si="230"/>
        <v>0</v>
      </c>
      <c r="CM238" s="61">
        <f t="shared" si="230"/>
        <v>0</v>
      </c>
      <c r="CN238" s="61">
        <f t="shared" si="230"/>
        <v>0</v>
      </c>
      <c r="CO238" s="61">
        <f t="shared" si="230"/>
        <v>0</v>
      </c>
      <c r="CP238" s="61">
        <f t="shared" si="230"/>
        <v>0</v>
      </c>
      <c r="CQ238" s="61">
        <f t="shared" si="230"/>
        <v>0</v>
      </c>
      <c r="CR238" s="61">
        <f t="shared" si="230"/>
        <v>0</v>
      </c>
      <c r="CS238" s="61">
        <f t="shared" si="230"/>
        <v>0</v>
      </c>
      <c r="CT238" s="61">
        <f t="shared" si="230"/>
        <v>0</v>
      </c>
      <c r="CU238" s="61">
        <f t="shared" si="230"/>
        <v>3.75650804222484E-16</v>
      </c>
      <c r="CV238" s="61">
        <f t="shared" si="230"/>
        <v>0.123287671232877</v>
      </c>
      <c r="CW238" s="61">
        <f t="shared" si="210"/>
        <v>0.11301369863013699</v>
      </c>
      <c r="CX238" s="61">
        <f t="shared" si="210"/>
        <v>0.106164383561644</v>
      </c>
      <c r="CY238" s="61">
        <f t="shared" si="235"/>
        <v>9.5890410958903993E-2</v>
      </c>
      <c r="CZ238" s="61">
        <f t="shared" si="235"/>
        <v>8.9041095890410996E-2</v>
      </c>
      <c r="DA238" s="61">
        <f t="shared" si="235"/>
        <v>8.2191780821917804E-2</v>
      </c>
      <c r="DB238" s="61">
        <f t="shared" si="235"/>
        <v>7.5342465753424598E-2</v>
      </c>
      <c r="DC238" s="61">
        <f t="shared" si="235"/>
        <v>6.8493150684931406E-2</v>
      </c>
      <c r="DD238" s="61">
        <f t="shared" si="235"/>
        <v>6.1643835616438297E-2</v>
      </c>
      <c r="DE238" s="61">
        <f t="shared" si="235"/>
        <v>5.4794520547945202E-2</v>
      </c>
      <c r="DF238" s="61">
        <f t="shared" si="235"/>
        <v>4.7945205479451997E-2</v>
      </c>
      <c r="DG238" s="61">
        <f t="shared" si="235"/>
        <v>4.4520547945205401E-2</v>
      </c>
      <c r="DH238" s="61">
        <f t="shared" si="235"/>
        <v>3.7671232876712299E-2</v>
      </c>
      <c r="DI238" s="61">
        <f t="shared" si="235"/>
        <v>0</v>
      </c>
      <c r="DJ238" s="61">
        <f t="shared" si="235"/>
        <v>0</v>
      </c>
      <c r="DK238" s="61">
        <f t="shared" si="235"/>
        <v>0</v>
      </c>
      <c r="DL238" s="61">
        <f t="shared" si="235"/>
        <v>0</v>
      </c>
      <c r="DM238" s="61">
        <f t="shared" si="235"/>
        <v>0</v>
      </c>
      <c r="DN238" s="61">
        <f t="shared" si="219"/>
        <v>0</v>
      </c>
      <c r="DO238" s="61">
        <f t="shared" si="219"/>
        <v>0</v>
      </c>
      <c r="DP238" s="61">
        <f t="shared" si="219"/>
        <v>0</v>
      </c>
      <c r="DQ238" s="61">
        <f t="shared" si="217"/>
        <v>0</v>
      </c>
      <c r="DR238" s="61">
        <f t="shared" si="217"/>
        <v>0</v>
      </c>
      <c r="DS238" s="61">
        <f t="shared" si="197"/>
        <v>0</v>
      </c>
      <c r="DT238" s="61">
        <f t="shared" si="197"/>
        <v>0</v>
      </c>
      <c r="DU238" s="61">
        <f t="shared" si="197"/>
        <v>0</v>
      </c>
      <c r="DV238" s="61">
        <f t="shared" si="197"/>
        <v>0</v>
      </c>
      <c r="DW238" s="61">
        <f t="shared" si="233"/>
        <v>0</v>
      </c>
      <c r="DX238" s="61">
        <f t="shared" si="233"/>
        <v>0</v>
      </c>
      <c r="DY238" s="61">
        <f t="shared" si="233"/>
        <v>0</v>
      </c>
      <c r="DZ238" s="61">
        <f t="shared" si="228"/>
        <v>1</v>
      </c>
    </row>
    <row r="239" spans="3:130">
      <c r="C239" s="53">
        <v>2045</v>
      </c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>
        <f t="shared" si="211"/>
        <v>0</v>
      </c>
      <c r="AD239" s="64">
        <f t="shared" si="212"/>
        <v>0</v>
      </c>
      <c r="AE239" s="64">
        <f t="shared" si="213"/>
        <v>0</v>
      </c>
      <c r="AF239" s="64">
        <f t="shared" si="214"/>
        <v>0</v>
      </c>
      <c r="AG239" s="64">
        <f t="shared" si="215"/>
        <v>0</v>
      </c>
      <c r="AH239" s="64">
        <f t="shared" si="218"/>
        <v>0</v>
      </c>
      <c r="AI239" s="64">
        <f t="shared" si="220"/>
        <v>2.39808173319034E-14</v>
      </c>
      <c r="AJ239" s="64">
        <f t="shared" si="221"/>
        <v>7.6153846153846203</v>
      </c>
      <c r="AK239" s="64">
        <f t="shared" si="222"/>
        <v>7.1538461538461604</v>
      </c>
      <c r="AL239" s="64">
        <f t="shared" si="223"/>
        <v>6.4615384615384599</v>
      </c>
      <c r="AM239" s="64">
        <f t="shared" si="224"/>
        <v>6</v>
      </c>
      <c r="AN239" s="64">
        <f t="shared" si="225"/>
        <v>5.5384615384615401</v>
      </c>
      <c r="AO239" s="64">
        <f t="shared" si="226"/>
        <v>5.0769230769230802</v>
      </c>
      <c r="AP239" s="64">
        <f t="shared" si="227"/>
        <v>4.6153846153846096</v>
      </c>
      <c r="AQ239" s="64">
        <f t="shared" si="229"/>
        <v>4.1538461538461497</v>
      </c>
      <c r="AR239" s="64">
        <f t="shared" si="231"/>
        <v>3.6923076923076898</v>
      </c>
      <c r="AS239" s="64">
        <f t="shared" si="234"/>
        <v>3.2307692307692299</v>
      </c>
      <c r="AT239" s="64">
        <f t="shared" si="236"/>
        <v>3</v>
      </c>
      <c r="AU239" s="64">
        <f t="shared" ref="AU239:AU254" si="237">VLOOKUP($C$109,$D$3:$K$63,$A$70,0)*(B196-B195)</f>
        <v>2.5384615384615401</v>
      </c>
      <c r="AV239" s="64">
        <f>VLOOKUP($C$110,$D$3:$K$63,$A$70,0)*(B195-B194)</f>
        <v>2.0769230769230802</v>
      </c>
      <c r="AW239" s="64">
        <f>VLOOKUP($C$111,$D$3:$K$63,$A$70,0)*B194</f>
        <v>0</v>
      </c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54">
        <f t="shared" si="178"/>
        <v>61.153846153846203</v>
      </c>
      <c r="BP239" s="53">
        <v>2045</v>
      </c>
      <c r="BQ239" s="61">
        <f t="shared" si="216"/>
        <v>0</v>
      </c>
      <c r="BR239" s="61">
        <f t="shared" si="216"/>
        <v>0</v>
      </c>
      <c r="BS239" s="61">
        <f t="shared" si="216"/>
        <v>0</v>
      </c>
      <c r="BT239" s="61">
        <f t="shared" si="216"/>
        <v>0</v>
      </c>
      <c r="BU239" s="61">
        <f t="shared" si="216"/>
        <v>0</v>
      </c>
      <c r="BV239" s="61">
        <f t="shared" si="216"/>
        <v>0</v>
      </c>
      <c r="BW239" s="61">
        <f t="shared" si="216"/>
        <v>0</v>
      </c>
      <c r="BX239" s="61">
        <f t="shared" si="216"/>
        <v>0</v>
      </c>
      <c r="BY239" s="61">
        <f t="shared" si="216"/>
        <v>0</v>
      </c>
      <c r="BZ239" s="61">
        <f t="shared" si="216"/>
        <v>0</v>
      </c>
      <c r="CA239" s="61">
        <f t="shared" si="216"/>
        <v>0</v>
      </c>
      <c r="CB239" s="61">
        <f t="shared" si="216"/>
        <v>0</v>
      </c>
      <c r="CC239" s="61">
        <f t="shared" si="216"/>
        <v>0</v>
      </c>
      <c r="CD239" s="61">
        <f t="shared" si="216"/>
        <v>0</v>
      </c>
      <c r="CE239" s="61">
        <f t="shared" si="216"/>
        <v>0</v>
      </c>
      <c r="CF239" s="61">
        <f t="shared" si="216"/>
        <v>0</v>
      </c>
      <c r="CG239" s="61">
        <f t="shared" si="232"/>
        <v>0</v>
      </c>
      <c r="CH239" s="61">
        <f t="shared" si="232"/>
        <v>0</v>
      </c>
      <c r="CI239" s="61">
        <f t="shared" si="232"/>
        <v>0</v>
      </c>
      <c r="CJ239" s="61">
        <f t="shared" si="232"/>
        <v>0</v>
      </c>
      <c r="CK239" s="61">
        <f t="shared" si="230"/>
        <v>0</v>
      </c>
      <c r="CL239" s="61">
        <f t="shared" si="230"/>
        <v>0</v>
      </c>
      <c r="CM239" s="61">
        <f t="shared" si="230"/>
        <v>0</v>
      </c>
      <c r="CN239" s="61">
        <f t="shared" si="230"/>
        <v>0</v>
      </c>
      <c r="CO239" s="61">
        <f t="shared" si="230"/>
        <v>0</v>
      </c>
      <c r="CP239" s="61">
        <f t="shared" si="230"/>
        <v>0</v>
      </c>
      <c r="CQ239" s="61">
        <f t="shared" si="230"/>
        <v>0</v>
      </c>
      <c r="CR239" s="61">
        <f t="shared" si="230"/>
        <v>0</v>
      </c>
      <c r="CS239" s="61">
        <f t="shared" si="230"/>
        <v>0</v>
      </c>
      <c r="CT239" s="61">
        <f t="shared" si="230"/>
        <v>0</v>
      </c>
      <c r="CU239" s="61">
        <f t="shared" si="230"/>
        <v>0</v>
      </c>
      <c r="CV239" s="61">
        <f t="shared" si="230"/>
        <v>3.9213915133929999E-16</v>
      </c>
      <c r="CW239" s="61">
        <f t="shared" si="210"/>
        <v>0.12452830188679299</v>
      </c>
      <c r="CX239" s="61">
        <f t="shared" si="210"/>
        <v>0.11698113207547201</v>
      </c>
      <c r="CY239" s="61">
        <f t="shared" si="235"/>
        <v>0.10566037735849</v>
      </c>
      <c r="CZ239" s="61">
        <f t="shared" si="235"/>
        <v>9.8113207547169706E-2</v>
      </c>
      <c r="DA239" s="61">
        <f t="shared" si="235"/>
        <v>9.0566037735849106E-2</v>
      </c>
      <c r="DB239" s="61">
        <f t="shared" si="235"/>
        <v>8.3018867924528394E-2</v>
      </c>
      <c r="DC239" s="61">
        <f t="shared" si="235"/>
        <v>7.5471698113207503E-2</v>
      </c>
      <c r="DD239" s="61">
        <f t="shared" si="235"/>
        <v>6.7924528301886694E-2</v>
      </c>
      <c r="DE239" s="61">
        <f t="shared" si="235"/>
        <v>6.0377358490565997E-2</v>
      </c>
      <c r="DF239" s="61">
        <f t="shared" si="235"/>
        <v>5.2830188679245202E-2</v>
      </c>
      <c r="DG239" s="61">
        <f t="shared" si="235"/>
        <v>4.9056603773584902E-2</v>
      </c>
      <c r="DH239" s="61">
        <f t="shared" si="235"/>
        <v>4.15094339622641E-2</v>
      </c>
      <c r="DI239" s="61">
        <f t="shared" si="235"/>
        <v>3.3962264150943403E-2</v>
      </c>
      <c r="DJ239" s="61">
        <f t="shared" si="235"/>
        <v>0</v>
      </c>
      <c r="DK239" s="61">
        <f t="shared" si="235"/>
        <v>0</v>
      </c>
      <c r="DL239" s="61">
        <f t="shared" si="235"/>
        <v>0</v>
      </c>
      <c r="DM239" s="61">
        <f t="shared" si="235"/>
        <v>0</v>
      </c>
      <c r="DN239" s="61">
        <f t="shared" si="219"/>
        <v>0</v>
      </c>
      <c r="DO239" s="61">
        <f t="shared" si="219"/>
        <v>0</v>
      </c>
      <c r="DP239" s="61">
        <f t="shared" si="219"/>
        <v>0</v>
      </c>
      <c r="DQ239" s="61">
        <f t="shared" si="217"/>
        <v>0</v>
      </c>
      <c r="DR239" s="61">
        <f t="shared" si="217"/>
        <v>0</v>
      </c>
      <c r="DS239" s="61">
        <f t="shared" si="197"/>
        <v>0</v>
      </c>
      <c r="DT239" s="61">
        <f t="shared" si="197"/>
        <v>0</v>
      </c>
      <c r="DU239" s="61">
        <f t="shared" si="197"/>
        <v>0</v>
      </c>
      <c r="DV239" s="61">
        <f t="shared" si="197"/>
        <v>0</v>
      </c>
      <c r="DW239" s="61">
        <f t="shared" si="233"/>
        <v>0</v>
      </c>
      <c r="DX239" s="61">
        <f t="shared" si="233"/>
        <v>0</v>
      </c>
      <c r="DY239" s="61">
        <f t="shared" si="233"/>
        <v>0</v>
      </c>
      <c r="DZ239" s="61">
        <f t="shared" si="228"/>
        <v>1</v>
      </c>
    </row>
    <row r="240" spans="3:130">
      <c r="C240" s="53">
        <v>2046</v>
      </c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>
        <f t="shared" si="212"/>
        <v>0</v>
      </c>
      <c r="AE240" s="64">
        <f t="shared" si="213"/>
        <v>0</v>
      </c>
      <c r="AF240" s="64">
        <f t="shared" si="214"/>
        <v>0</v>
      </c>
      <c r="AG240" s="64">
        <f t="shared" si="215"/>
        <v>0</v>
      </c>
      <c r="AH240" s="64">
        <f t="shared" si="218"/>
        <v>0</v>
      </c>
      <c r="AI240" s="64">
        <f t="shared" si="220"/>
        <v>0</v>
      </c>
      <c r="AJ240" s="64">
        <f t="shared" si="221"/>
        <v>2.19824158875781E-14</v>
      </c>
      <c r="AK240" s="64">
        <f t="shared" si="222"/>
        <v>7.1538461538461604</v>
      </c>
      <c r="AL240" s="64">
        <f t="shared" si="223"/>
        <v>6.4615384615384697</v>
      </c>
      <c r="AM240" s="64">
        <f t="shared" si="224"/>
        <v>6</v>
      </c>
      <c r="AN240" s="64">
        <f t="shared" si="225"/>
        <v>5.5384615384615303</v>
      </c>
      <c r="AO240" s="64">
        <f t="shared" si="226"/>
        <v>5.0769230769230802</v>
      </c>
      <c r="AP240" s="64">
        <f t="shared" si="227"/>
        <v>4.6153846153846203</v>
      </c>
      <c r="AQ240" s="64">
        <f t="shared" si="229"/>
        <v>4.1538461538461497</v>
      </c>
      <c r="AR240" s="64">
        <f t="shared" si="231"/>
        <v>3.6923076923076898</v>
      </c>
      <c r="AS240" s="64">
        <f t="shared" si="234"/>
        <v>3.2307692307692299</v>
      </c>
      <c r="AT240" s="64">
        <f t="shared" si="236"/>
        <v>3</v>
      </c>
      <c r="AU240" s="64">
        <f t="shared" si="237"/>
        <v>2.5384615384615401</v>
      </c>
      <c r="AV240" s="64">
        <f t="shared" ref="AV240:AV254" si="238">VLOOKUP($C$110,$D$3:$K$63,$A$70,0)*(B196-B195)</f>
        <v>2.0769230769230802</v>
      </c>
      <c r="AW240" s="64">
        <f>VLOOKUP($C$111,$D$3:$K$63,$A$70,0)*(B195-B194)</f>
        <v>1.84615384615384</v>
      </c>
      <c r="AX240" s="64">
        <f>VLOOKUP($C$112,$D$3:$K$63,$A$70,0)*B194</f>
        <v>0</v>
      </c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54">
        <f t="shared" si="178"/>
        <v>55.384615384615401</v>
      </c>
      <c r="BP240" s="53">
        <v>2046</v>
      </c>
      <c r="BQ240" s="61">
        <f t="shared" si="216"/>
        <v>0</v>
      </c>
      <c r="BR240" s="61">
        <f t="shared" si="216"/>
        <v>0</v>
      </c>
      <c r="BS240" s="61">
        <f t="shared" si="216"/>
        <v>0</v>
      </c>
      <c r="BT240" s="61">
        <f t="shared" si="216"/>
        <v>0</v>
      </c>
      <c r="BU240" s="61">
        <f t="shared" si="216"/>
        <v>0</v>
      </c>
      <c r="BV240" s="61">
        <f t="shared" si="216"/>
        <v>0</v>
      </c>
      <c r="BW240" s="61">
        <f t="shared" si="216"/>
        <v>0</v>
      </c>
      <c r="BX240" s="61">
        <f t="shared" si="216"/>
        <v>0</v>
      </c>
      <c r="BY240" s="61">
        <f t="shared" si="216"/>
        <v>0</v>
      </c>
      <c r="BZ240" s="61">
        <f t="shared" si="216"/>
        <v>0</v>
      </c>
      <c r="CA240" s="61">
        <f t="shared" si="216"/>
        <v>0</v>
      </c>
      <c r="CB240" s="61">
        <f t="shared" si="216"/>
        <v>0</v>
      </c>
      <c r="CC240" s="61">
        <f t="shared" si="216"/>
        <v>0</v>
      </c>
      <c r="CD240" s="61">
        <f t="shared" si="216"/>
        <v>0</v>
      </c>
      <c r="CE240" s="61">
        <f t="shared" si="216"/>
        <v>0</v>
      </c>
      <c r="CF240" s="61">
        <f t="shared" ref="CF240:CF254" si="239">S240/$BM240</f>
        <v>0</v>
      </c>
      <c r="CG240" s="61">
        <f t="shared" si="232"/>
        <v>0</v>
      </c>
      <c r="CH240" s="61">
        <f t="shared" si="232"/>
        <v>0</v>
      </c>
      <c r="CI240" s="61">
        <f t="shared" si="232"/>
        <v>0</v>
      </c>
      <c r="CJ240" s="61">
        <f t="shared" si="232"/>
        <v>0</v>
      </c>
      <c r="CK240" s="61">
        <f t="shared" si="230"/>
        <v>0</v>
      </c>
      <c r="CL240" s="61">
        <f t="shared" si="230"/>
        <v>0</v>
      </c>
      <c r="CM240" s="61">
        <f t="shared" si="230"/>
        <v>0</v>
      </c>
      <c r="CN240" s="61">
        <f t="shared" si="230"/>
        <v>0</v>
      </c>
      <c r="CO240" s="61">
        <f t="shared" si="230"/>
        <v>0</v>
      </c>
      <c r="CP240" s="61">
        <f t="shared" si="230"/>
        <v>0</v>
      </c>
      <c r="CQ240" s="61">
        <f t="shared" si="230"/>
        <v>0</v>
      </c>
      <c r="CR240" s="61">
        <f t="shared" si="230"/>
        <v>0</v>
      </c>
      <c r="CS240" s="61">
        <f t="shared" si="230"/>
        <v>0</v>
      </c>
      <c r="CT240" s="61">
        <f t="shared" si="230"/>
        <v>0</v>
      </c>
      <c r="CU240" s="61">
        <f t="shared" si="230"/>
        <v>0</v>
      </c>
      <c r="CV240" s="61">
        <f t="shared" si="230"/>
        <v>0</v>
      </c>
      <c r="CW240" s="61">
        <f t="shared" si="210"/>
        <v>3.9690473130349299E-16</v>
      </c>
      <c r="CX240" s="61">
        <f t="shared" si="210"/>
        <v>0.12916666666666701</v>
      </c>
      <c r="CY240" s="61">
        <f t="shared" si="235"/>
        <v>0.116666666666667</v>
      </c>
      <c r="CZ240" s="61">
        <f t="shared" si="235"/>
        <v>0.108333333333333</v>
      </c>
      <c r="DA240" s="61">
        <f t="shared" si="235"/>
        <v>9.9999999999999895E-2</v>
      </c>
      <c r="DB240" s="61">
        <f t="shared" si="235"/>
        <v>9.1666666666666702E-2</v>
      </c>
      <c r="DC240" s="61">
        <f t="shared" si="235"/>
        <v>8.3333333333333398E-2</v>
      </c>
      <c r="DD240" s="61">
        <f t="shared" si="235"/>
        <v>7.49999999999999E-2</v>
      </c>
      <c r="DE240" s="61">
        <f t="shared" si="235"/>
        <v>6.6666666666666596E-2</v>
      </c>
      <c r="DF240" s="61">
        <f t="shared" si="235"/>
        <v>5.83333333333333E-2</v>
      </c>
      <c r="DG240" s="61">
        <f t="shared" si="235"/>
        <v>5.4166666666666599E-2</v>
      </c>
      <c r="DH240" s="61">
        <f t="shared" si="235"/>
        <v>4.5833333333333302E-2</v>
      </c>
      <c r="DI240" s="61">
        <f t="shared" si="235"/>
        <v>3.7499999999999999E-2</v>
      </c>
      <c r="DJ240" s="61">
        <f t="shared" si="235"/>
        <v>3.3333333333333298E-2</v>
      </c>
      <c r="DK240" s="61">
        <f t="shared" si="235"/>
        <v>0</v>
      </c>
      <c r="DL240" s="61">
        <f t="shared" si="235"/>
        <v>0</v>
      </c>
      <c r="DM240" s="61">
        <f t="shared" si="235"/>
        <v>0</v>
      </c>
      <c r="DN240" s="61">
        <f t="shared" si="219"/>
        <v>0</v>
      </c>
      <c r="DO240" s="61">
        <f t="shared" si="219"/>
        <v>0</v>
      </c>
      <c r="DP240" s="61">
        <f t="shared" si="219"/>
        <v>0</v>
      </c>
      <c r="DQ240" s="61">
        <f t="shared" si="217"/>
        <v>0</v>
      </c>
      <c r="DR240" s="61">
        <f t="shared" si="217"/>
        <v>0</v>
      </c>
      <c r="DS240" s="61">
        <f t="shared" si="197"/>
        <v>0</v>
      </c>
      <c r="DT240" s="61">
        <f t="shared" si="197"/>
        <v>0</v>
      </c>
      <c r="DU240" s="61">
        <f t="shared" si="197"/>
        <v>0</v>
      </c>
      <c r="DV240" s="61">
        <f t="shared" si="197"/>
        <v>0</v>
      </c>
      <c r="DW240" s="61">
        <f t="shared" si="233"/>
        <v>0</v>
      </c>
      <c r="DX240" s="61">
        <f t="shared" si="233"/>
        <v>0</v>
      </c>
      <c r="DY240" s="61">
        <f t="shared" si="233"/>
        <v>0</v>
      </c>
      <c r="DZ240" s="61">
        <f t="shared" si="228"/>
        <v>1</v>
      </c>
    </row>
    <row r="241" spans="2:130">
      <c r="C241" s="53">
        <v>2047</v>
      </c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>
        <f t="shared" si="213"/>
        <v>0</v>
      </c>
      <c r="AF241" s="64">
        <f t="shared" si="214"/>
        <v>0</v>
      </c>
      <c r="AG241" s="64">
        <f t="shared" si="215"/>
        <v>0</v>
      </c>
      <c r="AH241" s="64">
        <f t="shared" si="218"/>
        <v>0</v>
      </c>
      <c r="AI241" s="64">
        <f t="shared" si="220"/>
        <v>0</v>
      </c>
      <c r="AJ241" s="64">
        <f t="shared" si="221"/>
        <v>0</v>
      </c>
      <c r="AK241" s="64">
        <f t="shared" si="222"/>
        <v>2.0650148258027899E-14</v>
      </c>
      <c r="AL241" s="64">
        <f t="shared" si="223"/>
        <v>6.4615384615384697</v>
      </c>
      <c r="AM241" s="64">
        <f t="shared" si="224"/>
        <v>6</v>
      </c>
      <c r="AN241" s="64">
        <f t="shared" si="225"/>
        <v>5.5384615384615303</v>
      </c>
      <c r="AO241" s="64">
        <f t="shared" si="226"/>
        <v>5.0769230769230704</v>
      </c>
      <c r="AP241" s="64">
        <f t="shared" si="227"/>
        <v>4.6153846153846203</v>
      </c>
      <c r="AQ241" s="64">
        <f t="shared" si="229"/>
        <v>4.1538461538461604</v>
      </c>
      <c r="AR241" s="64">
        <f t="shared" si="231"/>
        <v>3.6923076923076898</v>
      </c>
      <c r="AS241" s="64">
        <f t="shared" si="234"/>
        <v>3.2307692307692299</v>
      </c>
      <c r="AT241" s="64">
        <f t="shared" si="236"/>
        <v>3</v>
      </c>
      <c r="AU241" s="64">
        <f t="shared" si="237"/>
        <v>2.5384615384615401</v>
      </c>
      <c r="AV241" s="64">
        <f t="shared" si="238"/>
        <v>2.0769230769230802</v>
      </c>
      <c r="AW241" s="64">
        <f t="shared" ref="AW241:AW254" si="240">VLOOKUP($C$111,$D$3:$K$63,$A$70,0)*(B196-B195)</f>
        <v>1.84615384615384</v>
      </c>
      <c r="AX241" s="64">
        <f>VLOOKUP($C$112,$D$3:$K$63,$A$70,0)*(B195-B194)</f>
        <v>1.3846153846153799</v>
      </c>
      <c r="AY241" s="64">
        <f>VLOOKUP($C$113,$D$3:$K$63,$A$70,0)*B194</f>
        <v>0</v>
      </c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54">
        <f t="shared" si="178"/>
        <v>49.615384615384599</v>
      </c>
      <c r="BP241" s="53">
        <v>2047</v>
      </c>
      <c r="BQ241" s="61">
        <f t="shared" ref="BQ241:CE254" si="241">D241/$BM241</f>
        <v>0</v>
      </c>
      <c r="BR241" s="61">
        <f t="shared" si="241"/>
        <v>0</v>
      </c>
      <c r="BS241" s="61">
        <f t="shared" si="241"/>
        <v>0</v>
      </c>
      <c r="BT241" s="61">
        <f t="shared" si="241"/>
        <v>0</v>
      </c>
      <c r="BU241" s="61">
        <f t="shared" si="241"/>
        <v>0</v>
      </c>
      <c r="BV241" s="61">
        <f t="shared" si="241"/>
        <v>0</v>
      </c>
      <c r="BW241" s="61">
        <f t="shared" si="241"/>
        <v>0</v>
      </c>
      <c r="BX241" s="61">
        <f t="shared" si="241"/>
        <v>0</v>
      </c>
      <c r="BY241" s="61">
        <f t="shared" si="241"/>
        <v>0</v>
      </c>
      <c r="BZ241" s="61">
        <f t="shared" si="241"/>
        <v>0</v>
      </c>
      <c r="CA241" s="61">
        <f t="shared" si="241"/>
        <v>0</v>
      </c>
      <c r="CB241" s="61">
        <f t="shared" si="241"/>
        <v>0</v>
      </c>
      <c r="CC241" s="61">
        <f t="shared" si="241"/>
        <v>0</v>
      </c>
      <c r="CD241" s="61">
        <f t="shared" si="241"/>
        <v>0</v>
      </c>
      <c r="CE241" s="61">
        <f t="shared" si="241"/>
        <v>0</v>
      </c>
      <c r="CF241" s="61">
        <f t="shared" si="239"/>
        <v>0</v>
      </c>
      <c r="CG241" s="61">
        <f t="shared" si="232"/>
        <v>0</v>
      </c>
      <c r="CH241" s="61">
        <f t="shared" si="232"/>
        <v>0</v>
      </c>
      <c r="CI241" s="61">
        <f t="shared" si="232"/>
        <v>0</v>
      </c>
      <c r="CJ241" s="61">
        <f t="shared" si="232"/>
        <v>0</v>
      </c>
      <c r="CK241" s="61">
        <f t="shared" si="230"/>
        <v>0</v>
      </c>
      <c r="CL241" s="61">
        <f t="shared" si="230"/>
        <v>0</v>
      </c>
      <c r="CM241" s="61">
        <f t="shared" si="230"/>
        <v>0</v>
      </c>
      <c r="CN241" s="61">
        <f t="shared" si="230"/>
        <v>0</v>
      </c>
      <c r="CO241" s="61">
        <f t="shared" si="230"/>
        <v>0</v>
      </c>
      <c r="CP241" s="61">
        <f t="shared" si="230"/>
        <v>0</v>
      </c>
      <c r="CQ241" s="61">
        <f t="shared" si="230"/>
        <v>0</v>
      </c>
      <c r="CR241" s="61">
        <f t="shared" si="230"/>
        <v>0</v>
      </c>
      <c r="CS241" s="61">
        <f t="shared" si="230"/>
        <v>0</v>
      </c>
      <c r="CT241" s="61">
        <f t="shared" si="230"/>
        <v>0</v>
      </c>
      <c r="CU241" s="61">
        <f t="shared" si="230"/>
        <v>0</v>
      </c>
      <c r="CV241" s="61">
        <f t="shared" si="230"/>
        <v>0</v>
      </c>
      <c r="CW241" s="61">
        <f t="shared" si="210"/>
        <v>0</v>
      </c>
      <c r="CX241" s="61">
        <f t="shared" si="210"/>
        <v>4.16204538533896E-16</v>
      </c>
      <c r="CY241" s="61">
        <f t="shared" si="235"/>
        <v>0.13023255813953499</v>
      </c>
      <c r="CZ241" s="61">
        <f t="shared" si="235"/>
        <v>0.12093023255814001</v>
      </c>
      <c r="DA241" s="61">
        <f t="shared" si="235"/>
        <v>0.111627906976744</v>
      </c>
      <c r="DB241" s="61">
        <f t="shared" si="235"/>
        <v>0.102325581395349</v>
      </c>
      <c r="DC241" s="61">
        <f t="shared" si="235"/>
        <v>9.3023255813953501E-2</v>
      </c>
      <c r="DD241" s="61">
        <f t="shared" si="235"/>
        <v>8.3720930232558194E-2</v>
      </c>
      <c r="DE241" s="61">
        <f t="shared" si="235"/>
        <v>7.4418604651162706E-2</v>
      </c>
      <c r="DF241" s="61">
        <f t="shared" si="235"/>
        <v>6.5116279069767399E-2</v>
      </c>
      <c r="DG241" s="61">
        <f t="shared" si="235"/>
        <v>6.0465116279069697E-2</v>
      </c>
      <c r="DH241" s="61">
        <f t="shared" si="235"/>
        <v>5.1162790697674397E-2</v>
      </c>
      <c r="DI241" s="61">
        <f t="shared" si="235"/>
        <v>4.1860465116279E-2</v>
      </c>
      <c r="DJ241" s="61">
        <f t="shared" si="235"/>
        <v>3.7209302325581402E-2</v>
      </c>
      <c r="DK241" s="61">
        <f t="shared" si="235"/>
        <v>2.7906976744186001E-2</v>
      </c>
      <c r="DL241" s="61">
        <f t="shared" si="235"/>
        <v>0</v>
      </c>
      <c r="DM241" s="61">
        <f t="shared" si="235"/>
        <v>0</v>
      </c>
      <c r="DN241" s="61">
        <f t="shared" si="219"/>
        <v>0</v>
      </c>
      <c r="DO241" s="61">
        <f t="shared" si="219"/>
        <v>0</v>
      </c>
      <c r="DP241" s="61">
        <f t="shared" si="219"/>
        <v>0</v>
      </c>
      <c r="DQ241" s="61">
        <f t="shared" si="217"/>
        <v>0</v>
      </c>
      <c r="DR241" s="61">
        <f t="shared" si="217"/>
        <v>0</v>
      </c>
      <c r="DS241" s="61">
        <f t="shared" si="197"/>
        <v>0</v>
      </c>
      <c r="DT241" s="61">
        <f t="shared" si="197"/>
        <v>0</v>
      </c>
      <c r="DU241" s="61">
        <f t="shared" si="197"/>
        <v>0</v>
      </c>
      <c r="DV241" s="61">
        <f t="shared" si="197"/>
        <v>0</v>
      </c>
      <c r="DW241" s="61">
        <f t="shared" si="233"/>
        <v>0</v>
      </c>
      <c r="DX241" s="61">
        <f t="shared" si="233"/>
        <v>0</v>
      </c>
      <c r="DY241" s="61">
        <f t="shared" si="233"/>
        <v>0</v>
      </c>
      <c r="DZ241" s="61">
        <f t="shared" si="228"/>
        <v>1</v>
      </c>
    </row>
    <row r="242" spans="2:130">
      <c r="C242" s="53">
        <v>2048</v>
      </c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>
        <f t="shared" si="214"/>
        <v>0</v>
      </c>
      <c r="AG242" s="64">
        <f t="shared" si="215"/>
        <v>0</v>
      </c>
      <c r="AH242" s="64">
        <f t="shared" si="218"/>
        <v>0</v>
      </c>
      <c r="AI242" s="64">
        <f t="shared" si="220"/>
        <v>0</v>
      </c>
      <c r="AJ242" s="64">
        <f t="shared" si="221"/>
        <v>0</v>
      </c>
      <c r="AK242" s="64">
        <f t="shared" si="222"/>
        <v>0</v>
      </c>
      <c r="AL242" s="64">
        <f t="shared" si="223"/>
        <v>1.8651746813702601E-14</v>
      </c>
      <c r="AM242" s="64">
        <f t="shared" si="224"/>
        <v>6</v>
      </c>
      <c r="AN242" s="64">
        <f t="shared" si="225"/>
        <v>5.5384615384615401</v>
      </c>
      <c r="AO242" s="64">
        <f t="shared" si="226"/>
        <v>5.0769230769230704</v>
      </c>
      <c r="AP242" s="64">
        <f t="shared" si="227"/>
        <v>4.6153846153846096</v>
      </c>
      <c r="AQ242" s="64">
        <f t="shared" si="229"/>
        <v>4.1538461538461604</v>
      </c>
      <c r="AR242" s="64">
        <f t="shared" si="231"/>
        <v>3.6923076923076898</v>
      </c>
      <c r="AS242" s="64">
        <f t="shared" si="234"/>
        <v>3.2307692307692299</v>
      </c>
      <c r="AT242" s="64">
        <f t="shared" si="236"/>
        <v>3</v>
      </c>
      <c r="AU242" s="64">
        <f t="shared" si="237"/>
        <v>2.5384615384615401</v>
      </c>
      <c r="AV242" s="64">
        <f t="shared" si="238"/>
        <v>2.0769230769230802</v>
      </c>
      <c r="AW242" s="64">
        <f t="shared" si="240"/>
        <v>1.84615384615384</v>
      </c>
      <c r="AX242" s="64">
        <f t="shared" ref="AX242:AX254" si="242">VLOOKUP($C$112,$D$3:$K$63,$A$70,0)*(B196-B195)</f>
        <v>1.3846153846153799</v>
      </c>
      <c r="AY242" s="64">
        <f>VLOOKUP($C$113,$D$3:$K$63,$A$70,0)*(B195-B194)</f>
        <v>0.92307692307692202</v>
      </c>
      <c r="AZ242" s="64">
        <f>VLOOKUP($C$114,$D$3:$K$63,$A$70,0)*B194</f>
        <v>0</v>
      </c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54">
        <f t="shared" si="178"/>
        <v>44.076923076923102</v>
      </c>
      <c r="BP242" s="53">
        <v>2048</v>
      </c>
      <c r="BQ242" s="61">
        <f t="shared" si="241"/>
        <v>0</v>
      </c>
      <c r="BR242" s="61">
        <f t="shared" si="241"/>
        <v>0</v>
      </c>
      <c r="BS242" s="61">
        <f t="shared" si="241"/>
        <v>0</v>
      </c>
      <c r="BT242" s="61">
        <f t="shared" si="241"/>
        <v>0</v>
      </c>
      <c r="BU242" s="61">
        <f t="shared" si="241"/>
        <v>0</v>
      </c>
      <c r="BV242" s="61">
        <f t="shared" si="241"/>
        <v>0</v>
      </c>
      <c r="BW242" s="61">
        <f t="shared" si="241"/>
        <v>0</v>
      </c>
      <c r="BX242" s="61">
        <f t="shared" si="241"/>
        <v>0</v>
      </c>
      <c r="BY242" s="61">
        <f t="shared" si="241"/>
        <v>0</v>
      </c>
      <c r="BZ242" s="61">
        <f t="shared" si="241"/>
        <v>0</v>
      </c>
      <c r="CA242" s="61">
        <f t="shared" si="241"/>
        <v>0</v>
      </c>
      <c r="CB242" s="61">
        <f t="shared" si="241"/>
        <v>0</v>
      </c>
      <c r="CC242" s="61">
        <f t="shared" si="241"/>
        <v>0</v>
      </c>
      <c r="CD242" s="61">
        <f t="shared" si="241"/>
        <v>0</v>
      </c>
      <c r="CE242" s="61">
        <f t="shared" si="241"/>
        <v>0</v>
      </c>
      <c r="CF242" s="61">
        <f t="shared" si="239"/>
        <v>0</v>
      </c>
      <c r="CG242" s="61">
        <f t="shared" si="232"/>
        <v>0</v>
      </c>
      <c r="CH242" s="61">
        <f t="shared" si="232"/>
        <v>0</v>
      </c>
      <c r="CI242" s="61">
        <f t="shared" si="232"/>
        <v>0</v>
      </c>
      <c r="CJ242" s="61">
        <f t="shared" si="232"/>
        <v>0</v>
      </c>
      <c r="CK242" s="61">
        <f t="shared" si="230"/>
        <v>0</v>
      </c>
      <c r="CL242" s="61">
        <f t="shared" si="230"/>
        <v>0</v>
      </c>
      <c r="CM242" s="61">
        <f t="shared" si="230"/>
        <v>0</v>
      </c>
      <c r="CN242" s="61">
        <f t="shared" si="230"/>
        <v>0</v>
      </c>
      <c r="CO242" s="61">
        <f t="shared" si="230"/>
        <v>0</v>
      </c>
      <c r="CP242" s="61">
        <f t="shared" si="230"/>
        <v>0</v>
      </c>
      <c r="CQ242" s="61">
        <f t="shared" si="230"/>
        <v>0</v>
      </c>
      <c r="CR242" s="61">
        <f t="shared" si="230"/>
        <v>0</v>
      </c>
      <c r="CS242" s="61">
        <f t="shared" si="230"/>
        <v>0</v>
      </c>
      <c r="CT242" s="61">
        <f t="shared" si="230"/>
        <v>0</v>
      </c>
      <c r="CU242" s="61">
        <f t="shared" si="230"/>
        <v>0</v>
      </c>
      <c r="CV242" s="61">
        <f t="shared" si="230"/>
        <v>0</v>
      </c>
      <c r="CW242" s="61">
        <f t="shared" si="210"/>
        <v>0</v>
      </c>
      <c r="CX242" s="61">
        <f t="shared" si="210"/>
        <v>0</v>
      </c>
      <c r="CY242" s="61">
        <f t="shared" si="235"/>
        <v>4.23163540275976E-16</v>
      </c>
      <c r="CZ242" s="61">
        <f t="shared" si="235"/>
        <v>0.13612565445026201</v>
      </c>
      <c r="DA242" s="61">
        <f t="shared" si="235"/>
        <v>0.12565445026177999</v>
      </c>
      <c r="DB242" s="61">
        <f t="shared" si="235"/>
        <v>0.115183246073298</v>
      </c>
      <c r="DC242" s="61">
        <f t="shared" si="235"/>
        <v>0.104712041884817</v>
      </c>
      <c r="DD242" s="61">
        <f t="shared" si="235"/>
        <v>9.4240837696335095E-2</v>
      </c>
      <c r="DE242" s="61">
        <f t="shared" si="235"/>
        <v>8.3769633507853394E-2</v>
      </c>
      <c r="DF242" s="61">
        <f t="shared" si="235"/>
        <v>7.3298429319371694E-2</v>
      </c>
      <c r="DG242" s="61">
        <f t="shared" si="235"/>
        <v>6.8062827225130795E-2</v>
      </c>
      <c r="DH242" s="61">
        <f t="shared" si="235"/>
        <v>5.7591623036649199E-2</v>
      </c>
      <c r="DI242" s="61">
        <f t="shared" si="235"/>
        <v>4.7120418848167499E-2</v>
      </c>
      <c r="DJ242" s="61">
        <f t="shared" si="235"/>
        <v>4.1884816753926697E-2</v>
      </c>
      <c r="DK242" s="61">
        <f t="shared" si="235"/>
        <v>3.1413612565444997E-2</v>
      </c>
      <c r="DL242" s="61">
        <f t="shared" si="235"/>
        <v>2.09424083769633E-2</v>
      </c>
      <c r="DM242" s="61">
        <f t="shared" si="235"/>
        <v>0</v>
      </c>
      <c r="DN242" s="61">
        <f t="shared" si="219"/>
        <v>0</v>
      </c>
      <c r="DO242" s="61">
        <f t="shared" si="219"/>
        <v>0</v>
      </c>
      <c r="DP242" s="61">
        <f t="shared" si="219"/>
        <v>0</v>
      </c>
      <c r="DQ242" s="61">
        <f t="shared" si="217"/>
        <v>0</v>
      </c>
      <c r="DR242" s="61">
        <f t="shared" si="217"/>
        <v>0</v>
      </c>
      <c r="DS242" s="61">
        <f t="shared" si="197"/>
        <v>0</v>
      </c>
      <c r="DT242" s="61">
        <f t="shared" si="197"/>
        <v>0</v>
      </c>
      <c r="DU242" s="61">
        <f t="shared" si="197"/>
        <v>0</v>
      </c>
      <c r="DV242" s="61">
        <f t="shared" si="197"/>
        <v>0</v>
      </c>
      <c r="DW242" s="61">
        <f t="shared" si="233"/>
        <v>0</v>
      </c>
      <c r="DX242" s="61">
        <f t="shared" si="233"/>
        <v>0</v>
      </c>
      <c r="DY242" s="61">
        <f t="shared" si="233"/>
        <v>0</v>
      </c>
      <c r="DZ242" s="61">
        <f t="shared" si="228"/>
        <v>1</v>
      </c>
    </row>
    <row r="243" spans="2:130">
      <c r="C243" s="53">
        <v>2049</v>
      </c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>
        <f t="shared" si="215"/>
        <v>0</v>
      </c>
      <c r="AH243" s="64">
        <f t="shared" si="218"/>
        <v>0</v>
      </c>
      <c r="AI243" s="64">
        <f t="shared" si="220"/>
        <v>0</v>
      </c>
      <c r="AJ243" s="64">
        <f t="shared" si="221"/>
        <v>0</v>
      </c>
      <c r="AK243" s="64">
        <f t="shared" si="222"/>
        <v>0</v>
      </c>
      <c r="AL243" s="64">
        <f t="shared" si="223"/>
        <v>0</v>
      </c>
      <c r="AM243" s="64">
        <f t="shared" si="224"/>
        <v>1.7319479184152401E-14</v>
      </c>
      <c r="AN243" s="64">
        <f t="shared" si="225"/>
        <v>5.5384615384615401</v>
      </c>
      <c r="AO243" s="64">
        <f t="shared" si="226"/>
        <v>5.0769230769230802</v>
      </c>
      <c r="AP243" s="64">
        <f t="shared" si="227"/>
        <v>4.6153846153846096</v>
      </c>
      <c r="AQ243" s="64">
        <f t="shared" si="229"/>
        <v>4.1538461538461497</v>
      </c>
      <c r="AR243" s="64">
        <f t="shared" si="231"/>
        <v>3.6923076923076898</v>
      </c>
      <c r="AS243" s="64">
        <f t="shared" si="234"/>
        <v>3.2307692307692299</v>
      </c>
      <c r="AT243" s="64">
        <f t="shared" si="236"/>
        <v>3</v>
      </c>
      <c r="AU243" s="64">
        <f t="shared" si="237"/>
        <v>2.5384615384615401</v>
      </c>
      <c r="AV243" s="64">
        <f t="shared" si="238"/>
        <v>2.0769230769230802</v>
      </c>
      <c r="AW243" s="64">
        <f t="shared" si="240"/>
        <v>1.84615384615384</v>
      </c>
      <c r="AX243" s="64">
        <f t="shared" si="242"/>
        <v>1.3846153846153799</v>
      </c>
      <c r="AY243" s="64">
        <f t="shared" ref="AY243:AY254" si="243">VLOOKUP($C$113,$D$3:$K$63,$A$70,0)*(B196-B195)</f>
        <v>0.92307692307692202</v>
      </c>
      <c r="AZ243" s="64">
        <f>VLOOKUP($C$114,$D$3:$K$63,$A$70,0)*(B195-B194)</f>
        <v>0.69230769230769196</v>
      </c>
      <c r="BA243" s="64">
        <f>VLOOKUP($C$115,$D$3:$K$63,$A$70,0)*B194</f>
        <v>0</v>
      </c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54">
        <f t="shared" si="178"/>
        <v>38.769230769230802</v>
      </c>
      <c r="BP243" s="53">
        <v>2049</v>
      </c>
      <c r="BQ243" s="61">
        <f t="shared" si="241"/>
        <v>0</v>
      </c>
      <c r="BR243" s="61">
        <f t="shared" si="241"/>
        <v>0</v>
      </c>
      <c r="BS243" s="61">
        <f t="shared" si="241"/>
        <v>0</v>
      </c>
      <c r="BT243" s="61">
        <f t="shared" si="241"/>
        <v>0</v>
      </c>
      <c r="BU243" s="61">
        <f t="shared" si="241"/>
        <v>0</v>
      </c>
      <c r="BV243" s="61">
        <f t="shared" si="241"/>
        <v>0</v>
      </c>
      <c r="BW243" s="61">
        <f t="shared" si="241"/>
        <v>0</v>
      </c>
      <c r="BX243" s="61">
        <f t="shared" si="241"/>
        <v>0</v>
      </c>
      <c r="BY243" s="61">
        <f t="shared" si="241"/>
        <v>0</v>
      </c>
      <c r="BZ243" s="61">
        <f t="shared" si="241"/>
        <v>0</v>
      </c>
      <c r="CA243" s="61">
        <f t="shared" si="241"/>
        <v>0</v>
      </c>
      <c r="CB243" s="61">
        <f t="shared" si="241"/>
        <v>0</v>
      </c>
      <c r="CC243" s="61">
        <f t="shared" si="241"/>
        <v>0</v>
      </c>
      <c r="CD243" s="61">
        <f t="shared" si="241"/>
        <v>0</v>
      </c>
      <c r="CE243" s="61">
        <f t="shared" si="241"/>
        <v>0</v>
      </c>
      <c r="CF243" s="61">
        <f t="shared" si="239"/>
        <v>0</v>
      </c>
      <c r="CG243" s="61">
        <f t="shared" si="232"/>
        <v>0</v>
      </c>
      <c r="CH243" s="61">
        <f t="shared" si="232"/>
        <v>0</v>
      </c>
      <c r="CI243" s="61">
        <f t="shared" si="232"/>
        <v>0</v>
      </c>
      <c r="CJ243" s="61">
        <f t="shared" si="232"/>
        <v>0</v>
      </c>
      <c r="CK243" s="61">
        <f t="shared" si="230"/>
        <v>0</v>
      </c>
      <c r="CL243" s="61">
        <f t="shared" si="230"/>
        <v>0</v>
      </c>
      <c r="CM243" s="61">
        <f t="shared" si="230"/>
        <v>0</v>
      </c>
      <c r="CN243" s="61">
        <f t="shared" si="230"/>
        <v>0</v>
      </c>
      <c r="CO243" s="61">
        <f t="shared" si="230"/>
        <v>0</v>
      </c>
      <c r="CP243" s="61">
        <f t="shared" si="230"/>
        <v>0</v>
      </c>
      <c r="CQ243" s="61">
        <f t="shared" si="230"/>
        <v>0</v>
      </c>
      <c r="CR243" s="61">
        <f t="shared" si="230"/>
        <v>0</v>
      </c>
      <c r="CS243" s="61">
        <f t="shared" si="230"/>
        <v>0</v>
      </c>
      <c r="CT243" s="61">
        <f t="shared" si="230"/>
        <v>0</v>
      </c>
      <c r="CU243" s="61">
        <f t="shared" si="230"/>
        <v>0</v>
      </c>
      <c r="CV243" s="61">
        <f t="shared" si="230"/>
        <v>0</v>
      </c>
      <c r="CW243" s="61">
        <f t="shared" si="210"/>
        <v>0</v>
      </c>
      <c r="CX243" s="61">
        <f t="shared" si="210"/>
        <v>0</v>
      </c>
      <c r="CY243" s="61">
        <f t="shared" si="235"/>
        <v>0</v>
      </c>
      <c r="CZ243" s="61">
        <f t="shared" si="235"/>
        <v>4.4673259800393203E-16</v>
      </c>
      <c r="DA243" s="61">
        <f t="shared" si="235"/>
        <v>0.14285714285714299</v>
      </c>
      <c r="DB243" s="61">
        <f t="shared" si="235"/>
        <v>0.13095238095238099</v>
      </c>
      <c r="DC243" s="61">
        <f t="shared" si="235"/>
        <v>0.119047619047619</v>
      </c>
      <c r="DD243" s="61">
        <f t="shared" si="235"/>
        <v>0.107142857142857</v>
      </c>
      <c r="DE243" s="61">
        <f t="shared" si="235"/>
        <v>9.5238095238095205E-2</v>
      </c>
      <c r="DF243" s="61">
        <f t="shared" si="235"/>
        <v>8.3333333333333301E-2</v>
      </c>
      <c r="DG243" s="61">
        <f t="shared" si="235"/>
        <v>7.73809523809523E-2</v>
      </c>
      <c r="DH243" s="61">
        <f t="shared" si="235"/>
        <v>6.5476190476190396E-2</v>
      </c>
      <c r="DI243" s="61">
        <f t="shared" si="235"/>
        <v>5.3571428571428499E-2</v>
      </c>
      <c r="DJ243" s="61">
        <f t="shared" si="235"/>
        <v>4.7619047619047603E-2</v>
      </c>
      <c r="DK243" s="61">
        <f t="shared" si="235"/>
        <v>3.5714285714285698E-2</v>
      </c>
      <c r="DL243" s="61">
        <f t="shared" si="235"/>
        <v>2.3809523809523801E-2</v>
      </c>
      <c r="DM243" s="61">
        <f t="shared" si="235"/>
        <v>1.7857142857142801E-2</v>
      </c>
      <c r="DN243" s="61">
        <f t="shared" si="219"/>
        <v>0</v>
      </c>
      <c r="DO243" s="61">
        <f t="shared" si="219"/>
        <v>0</v>
      </c>
      <c r="DP243" s="61">
        <f t="shared" si="219"/>
        <v>0</v>
      </c>
      <c r="DQ243" s="61">
        <f t="shared" si="217"/>
        <v>0</v>
      </c>
      <c r="DR243" s="61">
        <f t="shared" si="217"/>
        <v>0</v>
      </c>
      <c r="DS243" s="61">
        <f t="shared" si="197"/>
        <v>0</v>
      </c>
      <c r="DT243" s="61">
        <f t="shared" si="197"/>
        <v>0</v>
      </c>
      <c r="DU243" s="61">
        <f t="shared" si="197"/>
        <v>0</v>
      </c>
      <c r="DV243" s="61">
        <f t="shared" si="197"/>
        <v>0</v>
      </c>
      <c r="DW243" s="61">
        <f t="shared" si="233"/>
        <v>0</v>
      </c>
      <c r="DX243" s="61">
        <f t="shared" si="233"/>
        <v>0</v>
      </c>
      <c r="DY243" s="61">
        <f t="shared" si="233"/>
        <v>0</v>
      </c>
      <c r="DZ243" s="61">
        <f t="shared" si="228"/>
        <v>1</v>
      </c>
    </row>
    <row r="244" spans="2:130">
      <c r="C244" s="53">
        <v>2050</v>
      </c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>
        <f t="shared" si="218"/>
        <v>0</v>
      </c>
      <c r="AI244" s="64">
        <f t="shared" si="220"/>
        <v>0</v>
      </c>
      <c r="AJ244" s="64">
        <f t="shared" si="221"/>
        <v>0</v>
      </c>
      <c r="AK244" s="64">
        <f t="shared" si="222"/>
        <v>0</v>
      </c>
      <c r="AL244" s="64">
        <f t="shared" si="223"/>
        <v>0</v>
      </c>
      <c r="AM244" s="64">
        <f t="shared" si="224"/>
        <v>0</v>
      </c>
      <c r="AN244" s="64">
        <f t="shared" si="225"/>
        <v>1.5987211554602302E-14</v>
      </c>
      <c r="AO244" s="64">
        <f t="shared" si="226"/>
        <v>5.0769230769230802</v>
      </c>
      <c r="AP244" s="64">
        <f t="shared" si="227"/>
        <v>4.6153846153846203</v>
      </c>
      <c r="AQ244" s="64">
        <f t="shared" si="229"/>
        <v>4.1538461538461497</v>
      </c>
      <c r="AR244" s="64">
        <f t="shared" si="231"/>
        <v>3.6923076923076898</v>
      </c>
      <c r="AS244" s="64">
        <f t="shared" si="234"/>
        <v>3.2307692307692299</v>
      </c>
      <c r="AT244" s="64">
        <f t="shared" si="236"/>
        <v>3</v>
      </c>
      <c r="AU244" s="64">
        <f t="shared" si="237"/>
        <v>2.5384615384615401</v>
      </c>
      <c r="AV244" s="64">
        <f t="shared" si="238"/>
        <v>2.0769230769230802</v>
      </c>
      <c r="AW244" s="64">
        <f t="shared" si="240"/>
        <v>1.84615384615384</v>
      </c>
      <c r="AX244" s="64">
        <f t="shared" si="242"/>
        <v>1.3846153846153799</v>
      </c>
      <c r="AY244" s="64">
        <f t="shared" si="243"/>
        <v>0.92307692307692202</v>
      </c>
      <c r="AZ244" s="64">
        <f t="shared" ref="AZ244:AZ254" si="244">VLOOKUP($C$114,$D$3:$K$63,$A$70,0)*(B196-B195)</f>
        <v>0.69230769230769196</v>
      </c>
      <c r="BA244" s="64">
        <f>VLOOKUP($C$115,$D$3:$K$63,$A$70,0)*(B195-B194)</f>
        <v>0.230769230769231</v>
      </c>
      <c r="BB244" s="64">
        <f>VLOOKUP($C$116,$D$3:$K$63,$A$70,0)*B194</f>
        <v>0</v>
      </c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54">
        <f t="shared" si="178"/>
        <v>33.461538461538503</v>
      </c>
      <c r="BP244" s="53">
        <v>2050</v>
      </c>
      <c r="BQ244" s="61">
        <f t="shared" si="241"/>
        <v>0</v>
      </c>
      <c r="BR244" s="61">
        <f t="shared" si="241"/>
        <v>0</v>
      </c>
      <c r="BS244" s="61">
        <f t="shared" si="241"/>
        <v>0</v>
      </c>
      <c r="BT244" s="61">
        <f t="shared" si="241"/>
        <v>0</v>
      </c>
      <c r="BU244" s="61">
        <f t="shared" si="241"/>
        <v>0</v>
      </c>
      <c r="BV244" s="61">
        <f t="shared" si="241"/>
        <v>0</v>
      </c>
      <c r="BW244" s="61">
        <f t="shared" si="241"/>
        <v>0</v>
      </c>
      <c r="BX244" s="61">
        <f t="shared" si="241"/>
        <v>0</v>
      </c>
      <c r="BY244" s="61">
        <f t="shared" si="241"/>
        <v>0</v>
      </c>
      <c r="BZ244" s="61">
        <f t="shared" si="241"/>
        <v>0</v>
      </c>
      <c r="CA244" s="61">
        <f t="shared" si="241"/>
        <v>0</v>
      </c>
      <c r="CB244" s="61">
        <f t="shared" si="241"/>
        <v>0</v>
      </c>
      <c r="CC244" s="61">
        <f t="shared" si="241"/>
        <v>0</v>
      </c>
      <c r="CD244" s="61">
        <f t="shared" si="241"/>
        <v>0</v>
      </c>
      <c r="CE244" s="61">
        <f t="shared" si="241"/>
        <v>0</v>
      </c>
      <c r="CF244" s="61">
        <f t="shared" si="239"/>
        <v>0</v>
      </c>
      <c r="CG244" s="61">
        <f t="shared" si="232"/>
        <v>0</v>
      </c>
      <c r="CH244" s="61">
        <f t="shared" si="232"/>
        <v>0</v>
      </c>
      <c r="CI244" s="61">
        <f t="shared" si="232"/>
        <v>0</v>
      </c>
      <c r="CJ244" s="61">
        <f t="shared" si="232"/>
        <v>0</v>
      </c>
      <c r="CK244" s="61">
        <f t="shared" si="230"/>
        <v>0</v>
      </c>
      <c r="CL244" s="61">
        <f t="shared" si="230"/>
        <v>0</v>
      </c>
      <c r="CM244" s="61">
        <f t="shared" si="230"/>
        <v>0</v>
      </c>
      <c r="CN244" s="61">
        <f t="shared" si="230"/>
        <v>0</v>
      </c>
      <c r="CO244" s="61">
        <f t="shared" si="230"/>
        <v>0</v>
      </c>
      <c r="CP244" s="61">
        <f t="shared" si="230"/>
        <v>0</v>
      </c>
      <c r="CQ244" s="61">
        <f t="shared" si="230"/>
        <v>0</v>
      </c>
      <c r="CR244" s="61">
        <f t="shared" si="230"/>
        <v>0</v>
      </c>
      <c r="CS244" s="61">
        <f t="shared" si="230"/>
        <v>0</v>
      </c>
      <c r="CT244" s="61">
        <f t="shared" si="230"/>
        <v>0</v>
      </c>
      <c r="CU244" s="61">
        <f t="shared" si="230"/>
        <v>0</v>
      </c>
      <c r="CV244" s="61">
        <f t="shared" si="230"/>
        <v>0</v>
      </c>
      <c r="CW244" s="61">
        <f t="shared" si="210"/>
        <v>0</v>
      </c>
      <c r="CX244" s="61">
        <f t="shared" si="210"/>
        <v>0</v>
      </c>
      <c r="CY244" s="61">
        <f t="shared" si="235"/>
        <v>0</v>
      </c>
      <c r="CZ244" s="61">
        <f t="shared" si="235"/>
        <v>0</v>
      </c>
      <c r="DA244" s="61">
        <f t="shared" si="235"/>
        <v>4.7777873611455E-16</v>
      </c>
      <c r="DB244" s="61">
        <f t="shared" si="235"/>
        <v>0.15172413793103501</v>
      </c>
      <c r="DC244" s="61">
        <f t="shared" si="235"/>
        <v>0.13793103448275901</v>
      </c>
      <c r="DD244" s="61">
        <f t="shared" si="235"/>
        <v>0.12413793103448301</v>
      </c>
      <c r="DE244" s="61">
        <f t="shared" si="235"/>
        <v>0.11034482758620701</v>
      </c>
      <c r="DF244" s="61">
        <f t="shared" si="235"/>
        <v>9.6551724137931103E-2</v>
      </c>
      <c r="DG244" s="61">
        <f t="shared" si="235"/>
        <v>8.9655172413793102E-2</v>
      </c>
      <c r="DH244" s="61">
        <f t="shared" si="235"/>
        <v>7.5862068965517102E-2</v>
      </c>
      <c r="DI244" s="61">
        <f t="shared" si="235"/>
        <v>6.2068965517241302E-2</v>
      </c>
      <c r="DJ244" s="61">
        <f t="shared" si="235"/>
        <v>5.5172413793103399E-2</v>
      </c>
      <c r="DK244" s="61">
        <f t="shared" si="235"/>
        <v>4.1379310344827502E-2</v>
      </c>
      <c r="DL244" s="61">
        <f t="shared" si="235"/>
        <v>2.7586206896551699E-2</v>
      </c>
      <c r="DM244" s="61">
        <f t="shared" si="235"/>
        <v>2.06896551724138E-2</v>
      </c>
      <c r="DN244" s="61">
        <f t="shared" si="219"/>
        <v>6.8965517241379197E-3</v>
      </c>
      <c r="DO244" s="61">
        <f t="shared" si="219"/>
        <v>0</v>
      </c>
      <c r="DP244" s="61">
        <f t="shared" si="219"/>
        <v>0</v>
      </c>
      <c r="DQ244" s="61">
        <f t="shared" si="217"/>
        <v>0</v>
      </c>
      <c r="DR244" s="61">
        <f t="shared" si="217"/>
        <v>0</v>
      </c>
      <c r="DS244" s="61">
        <f t="shared" si="197"/>
        <v>0</v>
      </c>
      <c r="DT244" s="61">
        <f t="shared" si="197"/>
        <v>0</v>
      </c>
      <c r="DU244" s="61">
        <f t="shared" si="197"/>
        <v>0</v>
      </c>
      <c r="DV244" s="61">
        <f t="shared" si="197"/>
        <v>0</v>
      </c>
      <c r="DW244" s="61">
        <f t="shared" si="233"/>
        <v>0</v>
      </c>
      <c r="DX244" s="61">
        <f t="shared" si="233"/>
        <v>0</v>
      </c>
      <c r="DY244" s="61">
        <f t="shared" si="233"/>
        <v>0</v>
      </c>
      <c r="DZ244" s="61">
        <f t="shared" si="228"/>
        <v>1</v>
      </c>
    </row>
    <row r="245" spans="2:130">
      <c r="C245" s="53">
        <v>2051</v>
      </c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>
        <f t="shared" si="220"/>
        <v>0</v>
      </c>
      <c r="AJ245" s="64">
        <f t="shared" si="221"/>
        <v>0</v>
      </c>
      <c r="AK245" s="64">
        <f t="shared" si="222"/>
        <v>0</v>
      </c>
      <c r="AL245" s="64">
        <f t="shared" si="223"/>
        <v>0</v>
      </c>
      <c r="AM245" s="64">
        <f t="shared" si="224"/>
        <v>0</v>
      </c>
      <c r="AN245" s="64">
        <f t="shared" si="225"/>
        <v>0</v>
      </c>
      <c r="AO245" s="64">
        <f t="shared" si="226"/>
        <v>1.4654943925052101E-14</v>
      </c>
      <c r="AP245" s="64">
        <f t="shared" si="227"/>
        <v>4.6153846153846203</v>
      </c>
      <c r="AQ245" s="64">
        <f t="shared" si="229"/>
        <v>4.1538461538461604</v>
      </c>
      <c r="AR245" s="64">
        <f t="shared" si="231"/>
        <v>3.6923076923076898</v>
      </c>
      <c r="AS245" s="64">
        <f t="shared" si="234"/>
        <v>3.2307692307692299</v>
      </c>
      <c r="AT245" s="64">
        <f t="shared" si="236"/>
        <v>3</v>
      </c>
      <c r="AU245" s="64">
        <f t="shared" si="237"/>
        <v>2.5384615384615401</v>
      </c>
      <c r="AV245" s="64">
        <f t="shared" si="238"/>
        <v>2.0769230769230802</v>
      </c>
      <c r="AW245" s="64">
        <f t="shared" si="240"/>
        <v>1.84615384615384</v>
      </c>
      <c r="AX245" s="64">
        <f t="shared" si="242"/>
        <v>1.3846153846153799</v>
      </c>
      <c r="AY245" s="64">
        <f t="shared" si="243"/>
        <v>0.92307692307692202</v>
      </c>
      <c r="AZ245" s="64">
        <f t="shared" si="244"/>
        <v>0.69230769230769196</v>
      </c>
      <c r="BA245" s="64">
        <f t="shared" ref="BA245:BA254" si="245">VLOOKUP($C$115,$D$3:$K$63,$A$70,0)*(B196-B195)</f>
        <v>0.230769230769231</v>
      </c>
      <c r="BB245" s="64">
        <f>VLOOKUP($C$116,$D$3:$K$63,$A$70,0)*(B195-B194)</f>
        <v>0</v>
      </c>
      <c r="BC245" s="64">
        <f>VLOOKUP($C$117,$D$3:$K$63,$A$70,0)*B194</f>
        <v>0</v>
      </c>
      <c r="BD245" s="64"/>
      <c r="BE245" s="64"/>
      <c r="BF245" s="64"/>
      <c r="BG245" s="64"/>
      <c r="BH245" s="64"/>
      <c r="BI245" s="64"/>
      <c r="BJ245" s="64"/>
      <c r="BK245" s="64"/>
      <c r="BL245" s="64"/>
      <c r="BM245" s="54">
        <f t="shared" si="178"/>
        <v>28.384615384615401</v>
      </c>
      <c r="BP245" s="53">
        <v>2051</v>
      </c>
      <c r="BQ245" s="61">
        <f t="shared" si="241"/>
        <v>0</v>
      </c>
      <c r="BR245" s="61">
        <f t="shared" si="241"/>
        <v>0</v>
      </c>
      <c r="BS245" s="61">
        <f t="shared" si="241"/>
        <v>0</v>
      </c>
      <c r="BT245" s="61">
        <f t="shared" si="241"/>
        <v>0</v>
      </c>
      <c r="BU245" s="61">
        <f t="shared" si="241"/>
        <v>0</v>
      </c>
      <c r="BV245" s="61">
        <f t="shared" si="241"/>
        <v>0</v>
      </c>
      <c r="BW245" s="61">
        <f t="shared" si="241"/>
        <v>0</v>
      </c>
      <c r="BX245" s="61">
        <f t="shared" si="241"/>
        <v>0</v>
      </c>
      <c r="BY245" s="61">
        <f t="shared" si="241"/>
        <v>0</v>
      </c>
      <c r="BZ245" s="61">
        <f t="shared" si="241"/>
        <v>0</v>
      </c>
      <c r="CA245" s="61">
        <f t="shared" si="241"/>
        <v>0</v>
      </c>
      <c r="CB245" s="61">
        <f t="shared" si="241"/>
        <v>0</v>
      </c>
      <c r="CC245" s="61">
        <f t="shared" si="241"/>
        <v>0</v>
      </c>
      <c r="CD245" s="61">
        <f t="shared" si="241"/>
        <v>0</v>
      </c>
      <c r="CE245" s="61">
        <f t="shared" si="241"/>
        <v>0</v>
      </c>
      <c r="CF245" s="61">
        <f t="shared" si="239"/>
        <v>0</v>
      </c>
      <c r="CG245" s="61">
        <f t="shared" si="232"/>
        <v>0</v>
      </c>
      <c r="CH245" s="61">
        <f t="shared" si="232"/>
        <v>0</v>
      </c>
      <c r="CI245" s="61">
        <f t="shared" si="232"/>
        <v>0</v>
      </c>
      <c r="CJ245" s="61">
        <f t="shared" si="232"/>
        <v>0</v>
      </c>
      <c r="CK245" s="61">
        <f t="shared" si="230"/>
        <v>0</v>
      </c>
      <c r="CL245" s="61">
        <f t="shared" si="230"/>
        <v>0</v>
      </c>
      <c r="CM245" s="61">
        <f t="shared" si="230"/>
        <v>0</v>
      </c>
      <c r="CN245" s="61">
        <f t="shared" si="230"/>
        <v>0</v>
      </c>
      <c r="CO245" s="61">
        <f t="shared" si="230"/>
        <v>0</v>
      </c>
      <c r="CP245" s="61">
        <f t="shared" si="230"/>
        <v>0</v>
      </c>
      <c r="CQ245" s="61">
        <f t="shared" si="230"/>
        <v>0</v>
      </c>
      <c r="CR245" s="61">
        <f t="shared" si="230"/>
        <v>0</v>
      </c>
      <c r="CS245" s="61">
        <f t="shared" si="230"/>
        <v>0</v>
      </c>
      <c r="CT245" s="61">
        <f t="shared" si="230"/>
        <v>0</v>
      </c>
      <c r="CU245" s="61">
        <f t="shared" si="230"/>
        <v>0</v>
      </c>
      <c r="CV245" s="61">
        <f t="shared" si="230"/>
        <v>0</v>
      </c>
      <c r="CW245" s="61">
        <f t="shared" si="210"/>
        <v>0</v>
      </c>
      <c r="CX245" s="61">
        <f t="shared" si="210"/>
        <v>0</v>
      </c>
      <c r="CY245" s="61">
        <f t="shared" si="235"/>
        <v>0</v>
      </c>
      <c r="CZ245" s="61">
        <f t="shared" si="235"/>
        <v>0</v>
      </c>
      <c r="DA245" s="61">
        <f t="shared" si="235"/>
        <v>0</v>
      </c>
      <c r="DB245" s="61">
        <f t="shared" si="235"/>
        <v>5.1629883746795897E-16</v>
      </c>
      <c r="DC245" s="61">
        <f t="shared" si="235"/>
        <v>0.16260162601625999</v>
      </c>
      <c r="DD245" s="61">
        <f t="shared" si="235"/>
        <v>0.146341463414634</v>
      </c>
      <c r="DE245" s="61">
        <f t="shared" si="235"/>
        <v>0.13008130081300801</v>
      </c>
      <c r="DF245" s="61">
        <f t="shared" si="235"/>
        <v>0.113821138211382</v>
      </c>
      <c r="DG245" s="61">
        <f t="shared" si="235"/>
        <v>0.105691056910569</v>
      </c>
      <c r="DH245" s="61">
        <f t="shared" si="235"/>
        <v>8.9430894308943104E-2</v>
      </c>
      <c r="DI245" s="61">
        <f t="shared" si="235"/>
        <v>7.3170731707316999E-2</v>
      </c>
      <c r="DJ245" s="61">
        <f t="shared" si="235"/>
        <v>6.5040650406504003E-2</v>
      </c>
      <c r="DK245" s="61">
        <f t="shared" si="235"/>
        <v>4.8780487804878002E-2</v>
      </c>
      <c r="DL245" s="61">
        <f t="shared" si="235"/>
        <v>3.2520325203252001E-2</v>
      </c>
      <c r="DM245" s="61">
        <f t="shared" si="235"/>
        <v>2.4390243902439001E-2</v>
      </c>
      <c r="DN245" s="61">
        <f t="shared" si="219"/>
        <v>8.1300813008130003E-3</v>
      </c>
      <c r="DO245" s="61">
        <f t="shared" si="219"/>
        <v>0</v>
      </c>
      <c r="DP245" s="61">
        <f t="shared" si="219"/>
        <v>0</v>
      </c>
      <c r="DQ245" s="61">
        <f t="shared" si="217"/>
        <v>0</v>
      </c>
      <c r="DR245" s="61">
        <f t="shared" si="217"/>
        <v>0</v>
      </c>
      <c r="DS245" s="61">
        <f t="shared" si="197"/>
        <v>0</v>
      </c>
      <c r="DT245" s="61">
        <f t="shared" si="197"/>
        <v>0</v>
      </c>
      <c r="DU245" s="61">
        <f t="shared" si="197"/>
        <v>0</v>
      </c>
      <c r="DV245" s="61">
        <f t="shared" si="197"/>
        <v>0</v>
      </c>
      <c r="DW245" s="61">
        <f t="shared" si="233"/>
        <v>0</v>
      </c>
      <c r="DX245" s="61">
        <f t="shared" si="233"/>
        <v>0</v>
      </c>
      <c r="DY245" s="61">
        <f t="shared" si="233"/>
        <v>0</v>
      </c>
      <c r="DZ245" s="61">
        <f t="shared" si="228"/>
        <v>1</v>
      </c>
    </row>
    <row r="246" spans="2:130">
      <c r="C246" s="53">
        <v>2052</v>
      </c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>
        <f t="shared" si="221"/>
        <v>0</v>
      </c>
      <c r="AK246" s="64">
        <f t="shared" si="222"/>
        <v>0</v>
      </c>
      <c r="AL246" s="64">
        <f t="shared" si="223"/>
        <v>0</v>
      </c>
      <c r="AM246" s="64">
        <f t="shared" si="224"/>
        <v>0</v>
      </c>
      <c r="AN246" s="64">
        <f t="shared" si="225"/>
        <v>0</v>
      </c>
      <c r="AO246" s="64">
        <f t="shared" si="226"/>
        <v>0</v>
      </c>
      <c r="AP246" s="64">
        <f t="shared" si="227"/>
        <v>1.3322676295501901E-14</v>
      </c>
      <c r="AQ246" s="64">
        <f t="shared" si="229"/>
        <v>4.1538461538461604</v>
      </c>
      <c r="AR246" s="64">
        <f t="shared" si="231"/>
        <v>3.6923076923076898</v>
      </c>
      <c r="AS246" s="64">
        <f t="shared" si="234"/>
        <v>3.2307692307692299</v>
      </c>
      <c r="AT246" s="64">
        <f t="shared" si="236"/>
        <v>3</v>
      </c>
      <c r="AU246" s="64">
        <f t="shared" si="237"/>
        <v>2.5384615384615401</v>
      </c>
      <c r="AV246" s="64">
        <f t="shared" si="238"/>
        <v>2.0769230769230802</v>
      </c>
      <c r="AW246" s="64">
        <f t="shared" si="240"/>
        <v>1.84615384615384</v>
      </c>
      <c r="AX246" s="64">
        <f t="shared" si="242"/>
        <v>1.3846153846153799</v>
      </c>
      <c r="AY246" s="64">
        <f t="shared" si="243"/>
        <v>0.92307692307692202</v>
      </c>
      <c r="AZ246" s="64">
        <f t="shared" si="244"/>
        <v>0.69230769230769196</v>
      </c>
      <c r="BA246" s="64">
        <f t="shared" si="245"/>
        <v>0.230769230769231</v>
      </c>
      <c r="BB246" s="64">
        <f t="shared" ref="BB246:BB254" si="246">VLOOKUP($C$116,$D$3:$K$63,$A$70,0)*(B196-B195)</f>
        <v>0</v>
      </c>
      <c r="BC246" s="64">
        <f>VLOOKUP($C$117,$D$3:$K$63,$A$70,0)*(B195-B194)</f>
        <v>0</v>
      </c>
      <c r="BD246" s="64">
        <f>VLOOKUP($C$118,$D$3:$K$63,$A$70,0)*B194</f>
        <v>0</v>
      </c>
      <c r="BE246" s="64"/>
      <c r="BF246" s="64"/>
      <c r="BG246" s="64"/>
      <c r="BH246" s="64"/>
      <c r="BI246" s="64"/>
      <c r="BJ246" s="64"/>
      <c r="BK246" s="64"/>
      <c r="BL246" s="64"/>
      <c r="BM246" s="54">
        <f t="shared" si="178"/>
        <v>23.769230769230798</v>
      </c>
      <c r="BP246" s="53">
        <v>2052</v>
      </c>
      <c r="BQ246" s="61">
        <f t="shared" si="241"/>
        <v>0</v>
      </c>
      <c r="BR246" s="61">
        <f t="shared" si="241"/>
        <v>0</v>
      </c>
      <c r="BS246" s="61">
        <f t="shared" si="241"/>
        <v>0</v>
      </c>
      <c r="BT246" s="61">
        <f t="shared" si="241"/>
        <v>0</v>
      </c>
      <c r="BU246" s="61">
        <f t="shared" si="241"/>
        <v>0</v>
      </c>
      <c r="BV246" s="61">
        <f t="shared" si="241"/>
        <v>0</v>
      </c>
      <c r="BW246" s="61">
        <f t="shared" si="241"/>
        <v>0</v>
      </c>
      <c r="BX246" s="61">
        <f t="shared" si="241"/>
        <v>0</v>
      </c>
      <c r="BY246" s="61">
        <f t="shared" si="241"/>
        <v>0</v>
      </c>
      <c r="BZ246" s="61">
        <f t="shared" si="241"/>
        <v>0</v>
      </c>
      <c r="CA246" s="61">
        <f t="shared" si="241"/>
        <v>0</v>
      </c>
      <c r="CB246" s="61">
        <f t="shared" si="241"/>
        <v>0</v>
      </c>
      <c r="CC246" s="61">
        <f t="shared" si="241"/>
        <v>0</v>
      </c>
      <c r="CD246" s="61">
        <f t="shared" si="241"/>
        <v>0</v>
      </c>
      <c r="CE246" s="61">
        <f t="shared" si="241"/>
        <v>0</v>
      </c>
      <c r="CF246" s="61">
        <f t="shared" si="239"/>
        <v>0</v>
      </c>
      <c r="CG246" s="61">
        <f t="shared" si="232"/>
        <v>0</v>
      </c>
      <c r="CH246" s="61">
        <f t="shared" si="232"/>
        <v>0</v>
      </c>
      <c r="CI246" s="61">
        <f t="shared" si="232"/>
        <v>0</v>
      </c>
      <c r="CJ246" s="61">
        <f t="shared" si="232"/>
        <v>0</v>
      </c>
      <c r="CK246" s="61">
        <f t="shared" si="230"/>
        <v>0</v>
      </c>
      <c r="CL246" s="61">
        <f t="shared" si="230"/>
        <v>0</v>
      </c>
      <c r="CM246" s="61">
        <f t="shared" si="230"/>
        <v>0</v>
      </c>
      <c r="CN246" s="61">
        <f t="shared" si="230"/>
        <v>0</v>
      </c>
      <c r="CO246" s="61">
        <f t="shared" si="230"/>
        <v>0</v>
      </c>
      <c r="CP246" s="61">
        <f t="shared" si="230"/>
        <v>0</v>
      </c>
      <c r="CQ246" s="61">
        <f t="shared" si="230"/>
        <v>0</v>
      </c>
      <c r="CR246" s="61">
        <f t="shared" si="230"/>
        <v>0</v>
      </c>
      <c r="CS246" s="61">
        <f t="shared" si="230"/>
        <v>0</v>
      </c>
      <c r="CT246" s="61">
        <f t="shared" si="230"/>
        <v>0</v>
      </c>
      <c r="CU246" s="61">
        <f t="shared" si="230"/>
        <v>0</v>
      </c>
      <c r="CV246" s="61">
        <f t="shared" si="230"/>
        <v>0</v>
      </c>
      <c r="CW246" s="61">
        <f t="shared" si="210"/>
        <v>0</v>
      </c>
      <c r="CX246" s="61">
        <f t="shared" si="210"/>
        <v>0</v>
      </c>
      <c r="CY246" s="61">
        <f t="shared" si="235"/>
        <v>0</v>
      </c>
      <c r="CZ246" s="61">
        <f t="shared" si="235"/>
        <v>0</v>
      </c>
      <c r="DA246" s="61">
        <f t="shared" si="235"/>
        <v>0</v>
      </c>
      <c r="DB246" s="61">
        <f t="shared" si="235"/>
        <v>0</v>
      </c>
      <c r="DC246" s="61">
        <f t="shared" si="235"/>
        <v>5.6050094447095198E-16</v>
      </c>
      <c r="DD246" s="61">
        <f t="shared" si="235"/>
        <v>0.17475728155339801</v>
      </c>
      <c r="DE246" s="61">
        <f t="shared" si="235"/>
        <v>0.15533980582524301</v>
      </c>
      <c r="DF246" s="61">
        <f t="shared" si="235"/>
        <v>0.13592233009708701</v>
      </c>
      <c r="DG246" s="61">
        <f t="shared" si="235"/>
        <v>0.12621359223301001</v>
      </c>
      <c r="DH246" s="61">
        <f t="shared" si="235"/>
        <v>0.106796116504854</v>
      </c>
      <c r="DI246" s="61">
        <f t="shared" si="235"/>
        <v>8.7378640776699004E-2</v>
      </c>
      <c r="DJ246" s="61">
        <f t="shared" si="235"/>
        <v>7.76699029126212E-2</v>
      </c>
      <c r="DK246" s="61">
        <f t="shared" si="235"/>
        <v>5.8252427184465903E-2</v>
      </c>
      <c r="DL246" s="61">
        <f t="shared" si="235"/>
        <v>3.88349514563106E-2</v>
      </c>
      <c r="DM246" s="61">
        <f t="shared" si="235"/>
        <v>2.9126213592233E-2</v>
      </c>
      <c r="DN246" s="61">
        <f t="shared" si="219"/>
        <v>9.7087378640776604E-3</v>
      </c>
      <c r="DO246" s="61">
        <f t="shared" si="219"/>
        <v>0</v>
      </c>
      <c r="DP246" s="61">
        <f t="shared" si="219"/>
        <v>0</v>
      </c>
      <c r="DQ246" s="61">
        <f t="shared" si="217"/>
        <v>0</v>
      </c>
      <c r="DR246" s="61">
        <f t="shared" si="217"/>
        <v>0</v>
      </c>
      <c r="DS246" s="61">
        <f t="shared" si="197"/>
        <v>0</v>
      </c>
      <c r="DT246" s="61">
        <f t="shared" si="197"/>
        <v>0</v>
      </c>
      <c r="DU246" s="61">
        <f t="shared" si="197"/>
        <v>0</v>
      </c>
      <c r="DV246" s="61">
        <f t="shared" si="197"/>
        <v>0</v>
      </c>
      <c r="DW246" s="61">
        <f t="shared" si="233"/>
        <v>0</v>
      </c>
      <c r="DX246" s="61">
        <f t="shared" si="233"/>
        <v>0</v>
      </c>
      <c r="DY246" s="61">
        <f t="shared" si="233"/>
        <v>0</v>
      </c>
      <c r="DZ246" s="61">
        <f t="shared" si="228"/>
        <v>1</v>
      </c>
    </row>
    <row r="247" spans="2:130">
      <c r="C247" s="53">
        <v>2053</v>
      </c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>
        <f t="shared" si="222"/>
        <v>0</v>
      </c>
      <c r="AL247" s="64">
        <f t="shared" si="223"/>
        <v>0</v>
      </c>
      <c r="AM247" s="64">
        <f t="shared" si="224"/>
        <v>0</v>
      </c>
      <c r="AN247" s="64">
        <f t="shared" si="225"/>
        <v>0</v>
      </c>
      <c r="AO247" s="64">
        <f t="shared" si="226"/>
        <v>0</v>
      </c>
      <c r="AP247" s="64">
        <f t="shared" si="227"/>
        <v>0</v>
      </c>
      <c r="AQ247" s="64">
        <f t="shared" si="229"/>
        <v>1.19904086659517E-14</v>
      </c>
      <c r="AR247" s="64">
        <f t="shared" si="231"/>
        <v>3.6923076923076898</v>
      </c>
      <c r="AS247" s="64">
        <f t="shared" si="234"/>
        <v>3.2307692307692299</v>
      </c>
      <c r="AT247" s="64">
        <f t="shared" si="236"/>
        <v>3</v>
      </c>
      <c r="AU247" s="64">
        <f t="shared" si="237"/>
        <v>2.5384615384615401</v>
      </c>
      <c r="AV247" s="64">
        <f t="shared" si="238"/>
        <v>2.0769230769230802</v>
      </c>
      <c r="AW247" s="64">
        <f t="shared" si="240"/>
        <v>1.84615384615385</v>
      </c>
      <c r="AX247" s="64">
        <f t="shared" si="242"/>
        <v>1.3846153846153799</v>
      </c>
      <c r="AY247" s="64">
        <f t="shared" si="243"/>
        <v>0.92307692307692202</v>
      </c>
      <c r="AZ247" s="64">
        <f t="shared" si="244"/>
        <v>0.69230769230769196</v>
      </c>
      <c r="BA247" s="64">
        <f t="shared" si="245"/>
        <v>0.230769230769231</v>
      </c>
      <c r="BB247" s="64">
        <f t="shared" si="246"/>
        <v>0</v>
      </c>
      <c r="BC247" s="64">
        <f t="shared" ref="BC247:BC254" si="247">VLOOKUP($C$117,$D$3:$K$63,$A$70,0)*(B196-B195)</f>
        <v>0</v>
      </c>
      <c r="BD247" s="64">
        <f>VLOOKUP($C$118,$D$3:$K$63,$A$70,0)*(B195-B194)</f>
        <v>0</v>
      </c>
      <c r="BE247" s="64">
        <f>VLOOKUP($C$119,$D$3:$K$63,$A$70,0)*B194</f>
        <v>0</v>
      </c>
      <c r="BF247" s="64"/>
      <c r="BG247" s="64"/>
      <c r="BH247" s="64"/>
      <c r="BI247" s="64"/>
      <c r="BJ247" s="64"/>
      <c r="BK247" s="64"/>
      <c r="BL247" s="64"/>
      <c r="BM247" s="54">
        <f t="shared" si="178"/>
        <v>19.615384615384599</v>
      </c>
      <c r="BP247" s="53">
        <v>2053</v>
      </c>
      <c r="BQ247" s="61">
        <f t="shared" si="241"/>
        <v>0</v>
      </c>
      <c r="BR247" s="61">
        <f t="shared" si="241"/>
        <v>0</v>
      </c>
      <c r="BS247" s="61">
        <f t="shared" si="241"/>
        <v>0</v>
      </c>
      <c r="BT247" s="61">
        <f t="shared" si="241"/>
        <v>0</v>
      </c>
      <c r="BU247" s="61">
        <f t="shared" si="241"/>
        <v>0</v>
      </c>
      <c r="BV247" s="61">
        <f t="shared" si="241"/>
        <v>0</v>
      </c>
      <c r="BW247" s="61">
        <f t="shared" si="241"/>
        <v>0</v>
      </c>
      <c r="BX247" s="61">
        <f t="shared" si="241"/>
        <v>0</v>
      </c>
      <c r="BY247" s="61">
        <f t="shared" si="241"/>
        <v>0</v>
      </c>
      <c r="BZ247" s="61">
        <f t="shared" si="241"/>
        <v>0</v>
      </c>
      <c r="CA247" s="61">
        <f t="shared" si="241"/>
        <v>0</v>
      </c>
      <c r="CB247" s="61">
        <f t="shared" si="241"/>
        <v>0</v>
      </c>
      <c r="CC247" s="61">
        <f t="shared" si="241"/>
        <v>0</v>
      </c>
      <c r="CD247" s="61">
        <f t="shared" si="241"/>
        <v>0</v>
      </c>
      <c r="CE247" s="61">
        <f t="shared" si="241"/>
        <v>0</v>
      </c>
      <c r="CF247" s="61">
        <f t="shared" si="239"/>
        <v>0</v>
      </c>
      <c r="CG247" s="61">
        <f t="shared" si="232"/>
        <v>0</v>
      </c>
      <c r="CH247" s="61">
        <f t="shared" si="232"/>
        <v>0</v>
      </c>
      <c r="CI247" s="61">
        <f t="shared" si="232"/>
        <v>0</v>
      </c>
      <c r="CJ247" s="61">
        <f t="shared" si="232"/>
        <v>0</v>
      </c>
      <c r="CK247" s="61">
        <f t="shared" si="230"/>
        <v>0</v>
      </c>
      <c r="CL247" s="61">
        <f t="shared" si="230"/>
        <v>0</v>
      </c>
      <c r="CM247" s="61">
        <f t="shared" si="230"/>
        <v>0</v>
      </c>
      <c r="CN247" s="61">
        <f t="shared" si="230"/>
        <v>0</v>
      </c>
      <c r="CO247" s="61">
        <f t="shared" si="230"/>
        <v>0</v>
      </c>
      <c r="CP247" s="61">
        <f t="shared" si="230"/>
        <v>0</v>
      </c>
      <c r="CQ247" s="61">
        <f t="shared" si="230"/>
        <v>0</v>
      </c>
      <c r="CR247" s="61">
        <f t="shared" si="230"/>
        <v>0</v>
      </c>
      <c r="CS247" s="61">
        <f t="shared" si="230"/>
        <v>0</v>
      </c>
      <c r="CT247" s="61">
        <f t="shared" si="230"/>
        <v>0</v>
      </c>
      <c r="CU247" s="61">
        <f t="shared" si="230"/>
        <v>0</v>
      </c>
      <c r="CV247" s="61">
        <f t="shared" si="230"/>
        <v>0</v>
      </c>
      <c r="CW247" s="61">
        <f t="shared" si="210"/>
        <v>0</v>
      </c>
      <c r="CX247" s="61">
        <f t="shared" si="210"/>
        <v>0</v>
      </c>
      <c r="CY247" s="61">
        <f t="shared" si="235"/>
        <v>0</v>
      </c>
      <c r="CZ247" s="61">
        <f t="shared" si="235"/>
        <v>0</v>
      </c>
      <c r="DA247" s="61">
        <f t="shared" si="235"/>
        <v>0</v>
      </c>
      <c r="DB247" s="61">
        <f t="shared" si="235"/>
        <v>0</v>
      </c>
      <c r="DC247" s="61">
        <f t="shared" si="235"/>
        <v>0</v>
      </c>
      <c r="DD247" s="61">
        <f t="shared" si="235"/>
        <v>6.1127573591126197E-16</v>
      </c>
      <c r="DE247" s="61">
        <f t="shared" si="235"/>
        <v>0.188235294117647</v>
      </c>
      <c r="DF247" s="61">
        <f t="shared" si="235"/>
        <v>0.16470588235294101</v>
      </c>
      <c r="DG247" s="61">
        <f t="shared" si="235"/>
        <v>0.152941176470588</v>
      </c>
      <c r="DH247" s="61">
        <f t="shared" si="235"/>
        <v>0.129411764705882</v>
      </c>
      <c r="DI247" s="61">
        <f t="shared" si="235"/>
        <v>0.105882352941176</v>
      </c>
      <c r="DJ247" s="61">
        <f t="shared" si="235"/>
        <v>9.41176470588235E-2</v>
      </c>
      <c r="DK247" s="61">
        <f t="shared" si="235"/>
        <v>7.0588235294117493E-2</v>
      </c>
      <c r="DL247" s="61">
        <f t="shared" si="235"/>
        <v>4.7058823529411702E-2</v>
      </c>
      <c r="DM247" s="61">
        <f t="shared" si="235"/>
        <v>3.5294117647058802E-2</v>
      </c>
      <c r="DN247" s="61">
        <f t="shared" si="219"/>
        <v>1.1764705882352899E-2</v>
      </c>
      <c r="DO247" s="61">
        <f t="shared" si="219"/>
        <v>0</v>
      </c>
      <c r="DP247" s="61">
        <f t="shared" si="219"/>
        <v>0</v>
      </c>
      <c r="DQ247" s="61">
        <f t="shared" si="217"/>
        <v>0</v>
      </c>
      <c r="DR247" s="61">
        <f t="shared" si="217"/>
        <v>0</v>
      </c>
      <c r="DS247" s="61">
        <f t="shared" si="197"/>
        <v>0</v>
      </c>
      <c r="DT247" s="61">
        <f t="shared" si="197"/>
        <v>0</v>
      </c>
      <c r="DU247" s="61">
        <f t="shared" si="197"/>
        <v>0</v>
      </c>
      <c r="DV247" s="61">
        <f t="shared" si="197"/>
        <v>0</v>
      </c>
      <c r="DW247" s="61">
        <f t="shared" si="233"/>
        <v>0</v>
      </c>
      <c r="DX247" s="61">
        <f t="shared" si="233"/>
        <v>0</v>
      </c>
      <c r="DY247" s="61">
        <f t="shared" si="233"/>
        <v>0</v>
      </c>
      <c r="DZ247" s="61">
        <f t="shared" si="228"/>
        <v>1</v>
      </c>
    </row>
    <row r="248" spans="2:130">
      <c r="C248" s="53">
        <v>2054</v>
      </c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>
        <f t="shared" si="223"/>
        <v>0</v>
      </c>
      <c r="AM248" s="64">
        <f t="shared" si="224"/>
        <v>0</v>
      </c>
      <c r="AN248" s="64">
        <f t="shared" si="225"/>
        <v>0</v>
      </c>
      <c r="AO248" s="64">
        <f t="shared" si="226"/>
        <v>0</v>
      </c>
      <c r="AP248" s="64">
        <f t="shared" si="227"/>
        <v>0</v>
      </c>
      <c r="AQ248" s="64">
        <f t="shared" si="229"/>
        <v>0</v>
      </c>
      <c r="AR248" s="64">
        <f t="shared" si="231"/>
        <v>1.06581410364015E-14</v>
      </c>
      <c r="AS248" s="64">
        <f t="shared" si="234"/>
        <v>3.2307692307692299</v>
      </c>
      <c r="AT248" s="64">
        <f t="shared" si="236"/>
        <v>3</v>
      </c>
      <c r="AU248" s="64">
        <f t="shared" si="237"/>
        <v>2.5384615384615401</v>
      </c>
      <c r="AV248" s="64">
        <f t="shared" si="238"/>
        <v>2.0769230769230802</v>
      </c>
      <c r="AW248" s="64">
        <f t="shared" si="240"/>
        <v>1.84615384615385</v>
      </c>
      <c r="AX248" s="64">
        <f t="shared" si="242"/>
        <v>1.3846153846153899</v>
      </c>
      <c r="AY248" s="64">
        <f t="shared" si="243"/>
        <v>0.92307692307692202</v>
      </c>
      <c r="AZ248" s="64">
        <f t="shared" si="244"/>
        <v>0.69230769230769196</v>
      </c>
      <c r="BA248" s="64">
        <f t="shared" si="245"/>
        <v>0.230769230769231</v>
      </c>
      <c r="BB248" s="64">
        <f t="shared" si="246"/>
        <v>0</v>
      </c>
      <c r="BC248" s="64">
        <f t="shared" si="247"/>
        <v>0</v>
      </c>
      <c r="BD248" s="64">
        <f t="shared" ref="BD248:BD254" si="248">VLOOKUP($C$118,$D$3:$K$63,$A$70,0)*(B196-B195)</f>
        <v>0</v>
      </c>
      <c r="BE248" s="64">
        <f>VLOOKUP($C$119,$D$3:$K$63,$A$70,0)*(B195-B194)</f>
        <v>0</v>
      </c>
      <c r="BF248" s="64">
        <f>VLOOKUP($C$120,$D$3:$K$63,$A$70,0)*B194</f>
        <v>0</v>
      </c>
      <c r="BG248" s="64"/>
      <c r="BH248" s="64"/>
      <c r="BI248" s="64"/>
      <c r="BJ248" s="64"/>
      <c r="BK248" s="64"/>
      <c r="BL248" s="64"/>
      <c r="BM248" s="54">
        <f t="shared" si="178"/>
        <v>15.9230769230769</v>
      </c>
      <c r="BP248" s="53">
        <v>2054</v>
      </c>
      <c r="BQ248" s="61">
        <f t="shared" si="241"/>
        <v>0</v>
      </c>
      <c r="BR248" s="61">
        <f t="shared" si="241"/>
        <v>0</v>
      </c>
      <c r="BS248" s="61">
        <f t="shared" si="241"/>
        <v>0</v>
      </c>
      <c r="BT248" s="61">
        <f t="shared" si="241"/>
        <v>0</v>
      </c>
      <c r="BU248" s="61">
        <f t="shared" si="241"/>
        <v>0</v>
      </c>
      <c r="BV248" s="61">
        <f t="shared" si="241"/>
        <v>0</v>
      </c>
      <c r="BW248" s="61">
        <f t="shared" si="241"/>
        <v>0</v>
      </c>
      <c r="BX248" s="61">
        <f t="shared" si="241"/>
        <v>0</v>
      </c>
      <c r="BY248" s="61">
        <f t="shared" si="241"/>
        <v>0</v>
      </c>
      <c r="BZ248" s="61">
        <f t="shared" si="241"/>
        <v>0</v>
      </c>
      <c r="CA248" s="61">
        <f t="shared" si="241"/>
        <v>0</v>
      </c>
      <c r="CB248" s="61">
        <f t="shared" si="241"/>
        <v>0</v>
      </c>
      <c r="CC248" s="61">
        <f t="shared" si="241"/>
        <v>0</v>
      </c>
      <c r="CD248" s="61">
        <f t="shared" si="241"/>
        <v>0</v>
      </c>
      <c r="CE248" s="61">
        <f t="shared" si="241"/>
        <v>0</v>
      </c>
      <c r="CF248" s="61">
        <f t="shared" si="239"/>
        <v>0</v>
      </c>
      <c r="CG248" s="61">
        <f t="shared" si="232"/>
        <v>0</v>
      </c>
      <c r="CH248" s="61">
        <f t="shared" si="232"/>
        <v>0</v>
      </c>
      <c r="CI248" s="61">
        <f t="shared" si="232"/>
        <v>0</v>
      </c>
      <c r="CJ248" s="61">
        <f t="shared" si="232"/>
        <v>0</v>
      </c>
      <c r="CK248" s="61">
        <f t="shared" si="230"/>
        <v>0</v>
      </c>
      <c r="CL248" s="61">
        <f t="shared" si="230"/>
        <v>0</v>
      </c>
      <c r="CM248" s="61">
        <f t="shared" si="230"/>
        <v>0</v>
      </c>
      <c r="CN248" s="61">
        <f t="shared" si="230"/>
        <v>0</v>
      </c>
      <c r="CO248" s="61">
        <f t="shared" si="230"/>
        <v>0</v>
      </c>
      <c r="CP248" s="61">
        <f t="shared" si="230"/>
        <v>0</v>
      </c>
      <c r="CQ248" s="61">
        <f t="shared" si="230"/>
        <v>0</v>
      </c>
      <c r="CR248" s="61">
        <f t="shared" si="230"/>
        <v>0</v>
      </c>
      <c r="CS248" s="61">
        <f t="shared" si="230"/>
        <v>0</v>
      </c>
      <c r="CT248" s="61">
        <f t="shared" si="230"/>
        <v>0</v>
      </c>
      <c r="CU248" s="61">
        <f t="shared" si="230"/>
        <v>0</v>
      </c>
      <c r="CV248" s="61">
        <f t="shared" si="230"/>
        <v>0</v>
      </c>
      <c r="CW248" s="61">
        <f t="shared" si="210"/>
        <v>0</v>
      </c>
      <c r="CX248" s="61">
        <f t="shared" si="210"/>
        <v>0</v>
      </c>
      <c r="CY248" s="61">
        <f t="shared" si="235"/>
        <v>0</v>
      </c>
      <c r="CZ248" s="61">
        <f t="shared" si="235"/>
        <v>0</v>
      </c>
      <c r="DA248" s="61">
        <f t="shared" si="235"/>
        <v>0</v>
      </c>
      <c r="DB248" s="61">
        <f t="shared" si="235"/>
        <v>0</v>
      </c>
      <c r="DC248" s="61">
        <f t="shared" si="235"/>
        <v>0</v>
      </c>
      <c r="DD248" s="61">
        <f t="shared" si="235"/>
        <v>0</v>
      </c>
      <c r="DE248" s="61">
        <f t="shared" si="235"/>
        <v>6.6935185252763003E-16</v>
      </c>
      <c r="DF248" s="61">
        <f t="shared" si="235"/>
        <v>0.202898550724638</v>
      </c>
      <c r="DG248" s="61">
        <f t="shared" si="235"/>
        <v>0.188405797101449</v>
      </c>
      <c r="DH248" s="61">
        <f t="shared" si="235"/>
        <v>0.15942028985507201</v>
      </c>
      <c r="DI248" s="61">
        <f t="shared" si="235"/>
        <v>0.13043478260869601</v>
      </c>
      <c r="DJ248" s="61">
        <f t="shared" si="235"/>
        <v>0.115942028985507</v>
      </c>
      <c r="DK248" s="61">
        <f t="shared" si="235"/>
        <v>8.6956521739130405E-2</v>
      </c>
      <c r="DL248" s="61">
        <f t="shared" si="235"/>
        <v>5.7971014492753603E-2</v>
      </c>
      <c r="DM248" s="61">
        <f t="shared" si="235"/>
        <v>4.3478260869565202E-2</v>
      </c>
      <c r="DN248" s="61">
        <f t="shared" si="219"/>
        <v>1.4492753623188401E-2</v>
      </c>
      <c r="DO248" s="61">
        <f t="shared" si="219"/>
        <v>0</v>
      </c>
      <c r="DP248" s="61">
        <f t="shared" si="219"/>
        <v>0</v>
      </c>
      <c r="DQ248" s="61">
        <f t="shared" si="217"/>
        <v>0</v>
      </c>
      <c r="DR248" s="61">
        <f t="shared" si="217"/>
        <v>0</v>
      </c>
      <c r="DS248" s="61">
        <f t="shared" si="197"/>
        <v>0</v>
      </c>
      <c r="DT248" s="61">
        <f t="shared" si="197"/>
        <v>0</v>
      </c>
      <c r="DU248" s="61">
        <f t="shared" si="197"/>
        <v>0</v>
      </c>
      <c r="DV248" s="61">
        <f t="shared" si="197"/>
        <v>0</v>
      </c>
      <c r="DW248" s="61">
        <f t="shared" si="233"/>
        <v>0</v>
      </c>
      <c r="DX248" s="61">
        <f t="shared" si="233"/>
        <v>0</v>
      </c>
      <c r="DY248" s="61">
        <f t="shared" si="233"/>
        <v>0</v>
      </c>
      <c r="DZ248" s="61">
        <f t="shared" si="228"/>
        <v>1</v>
      </c>
    </row>
    <row r="249" spans="2:130">
      <c r="C249" s="53">
        <v>2055</v>
      </c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>
        <f t="shared" si="224"/>
        <v>0</v>
      </c>
      <c r="AN249" s="64">
        <f t="shared" si="225"/>
        <v>0</v>
      </c>
      <c r="AO249" s="64">
        <f t="shared" si="226"/>
        <v>0</v>
      </c>
      <c r="AP249" s="64">
        <f t="shared" si="227"/>
        <v>0</v>
      </c>
      <c r="AQ249" s="64">
        <f t="shared" si="229"/>
        <v>0</v>
      </c>
      <c r="AR249" s="64">
        <f t="shared" si="231"/>
        <v>0</v>
      </c>
      <c r="AS249" s="64">
        <f t="shared" si="234"/>
        <v>9.3258734068513102E-15</v>
      </c>
      <c r="AT249" s="64">
        <f t="shared" si="236"/>
        <v>3</v>
      </c>
      <c r="AU249" s="64">
        <f t="shared" si="237"/>
        <v>2.5384615384615401</v>
      </c>
      <c r="AV249" s="64">
        <f t="shared" si="238"/>
        <v>2.0769230769230802</v>
      </c>
      <c r="AW249" s="64">
        <f t="shared" si="240"/>
        <v>1.84615384615384</v>
      </c>
      <c r="AX249" s="64">
        <f t="shared" si="242"/>
        <v>1.3846153846153899</v>
      </c>
      <c r="AY249" s="64">
        <f t="shared" si="243"/>
        <v>0.92307692307692402</v>
      </c>
      <c r="AZ249" s="64">
        <f t="shared" si="244"/>
        <v>0.69230769230769196</v>
      </c>
      <c r="BA249" s="64">
        <f t="shared" si="245"/>
        <v>0.230769230769231</v>
      </c>
      <c r="BB249" s="64">
        <f t="shared" si="246"/>
        <v>0</v>
      </c>
      <c r="BC249" s="64">
        <f t="shared" si="247"/>
        <v>0</v>
      </c>
      <c r="BD249" s="64">
        <f t="shared" si="248"/>
        <v>0</v>
      </c>
      <c r="BE249" s="64">
        <f t="shared" ref="BE249:BE254" si="249">VLOOKUP($C$119,$D$3:$K$63,$A$70,0)*(B196-B195)</f>
        <v>0</v>
      </c>
      <c r="BF249" s="64">
        <f>VLOOKUP($C$120,$D$3:$K$63,$A$70,0)*(B195-B194)</f>
        <v>0</v>
      </c>
      <c r="BG249" s="64">
        <f>VLOOKUP($C$121,$D$3:$K$63,$A$70,0)*B194</f>
        <v>0</v>
      </c>
      <c r="BH249" s="64"/>
      <c r="BI249" s="64"/>
      <c r="BJ249" s="64"/>
      <c r="BK249" s="64"/>
      <c r="BL249" s="64"/>
      <c r="BM249" s="54">
        <f t="shared" si="178"/>
        <v>12.692307692307701</v>
      </c>
      <c r="BP249" s="53">
        <v>2055</v>
      </c>
      <c r="BQ249" s="61">
        <f t="shared" si="241"/>
        <v>0</v>
      </c>
      <c r="BR249" s="61">
        <f t="shared" si="241"/>
        <v>0</v>
      </c>
      <c r="BS249" s="61">
        <f t="shared" si="241"/>
        <v>0</v>
      </c>
      <c r="BT249" s="61">
        <f t="shared" si="241"/>
        <v>0</v>
      </c>
      <c r="BU249" s="61">
        <f t="shared" si="241"/>
        <v>0</v>
      </c>
      <c r="BV249" s="61">
        <f t="shared" si="241"/>
        <v>0</v>
      </c>
      <c r="BW249" s="61">
        <f t="shared" si="241"/>
        <v>0</v>
      </c>
      <c r="BX249" s="61">
        <f t="shared" si="241"/>
        <v>0</v>
      </c>
      <c r="BY249" s="61">
        <f t="shared" si="241"/>
        <v>0</v>
      </c>
      <c r="BZ249" s="61">
        <f t="shared" si="241"/>
        <v>0</v>
      </c>
      <c r="CA249" s="61">
        <f t="shared" si="241"/>
        <v>0</v>
      </c>
      <c r="CB249" s="61">
        <f t="shared" si="241"/>
        <v>0</v>
      </c>
      <c r="CC249" s="61">
        <f t="shared" si="241"/>
        <v>0</v>
      </c>
      <c r="CD249" s="61">
        <f t="shared" si="241"/>
        <v>0</v>
      </c>
      <c r="CE249" s="61">
        <f t="shared" si="241"/>
        <v>0</v>
      </c>
      <c r="CF249" s="61">
        <f t="shared" si="239"/>
        <v>0</v>
      </c>
      <c r="CG249" s="61">
        <f t="shared" si="232"/>
        <v>0</v>
      </c>
      <c r="CH249" s="61">
        <f t="shared" si="232"/>
        <v>0</v>
      </c>
      <c r="CI249" s="61">
        <f t="shared" si="232"/>
        <v>0</v>
      </c>
      <c r="CJ249" s="61">
        <f t="shared" si="232"/>
        <v>0</v>
      </c>
      <c r="CK249" s="61">
        <f t="shared" si="230"/>
        <v>0</v>
      </c>
      <c r="CL249" s="61">
        <f t="shared" si="230"/>
        <v>0</v>
      </c>
      <c r="CM249" s="61">
        <f t="shared" si="230"/>
        <v>0</v>
      </c>
      <c r="CN249" s="61">
        <f t="shared" si="230"/>
        <v>0</v>
      </c>
      <c r="CO249" s="61">
        <f t="shared" si="230"/>
        <v>0</v>
      </c>
      <c r="CP249" s="61">
        <f t="shared" si="230"/>
        <v>0</v>
      </c>
      <c r="CQ249" s="61">
        <f t="shared" si="230"/>
        <v>0</v>
      </c>
      <c r="CR249" s="61">
        <f t="shared" si="230"/>
        <v>0</v>
      </c>
      <c r="CS249" s="61">
        <f t="shared" si="230"/>
        <v>0</v>
      </c>
      <c r="CT249" s="61">
        <f t="shared" si="230"/>
        <v>0</v>
      </c>
      <c r="CU249" s="61">
        <f t="shared" si="230"/>
        <v>0</v>
      </c>
      <c r="CV249" s="61">
        <f t="shared" si="230"/>
        <v>0</v>
      </c>
      <c r="CW249" s="61">
        <f t="shared" si="210"/>
        <v>0</v>
      </c>
      <c r="CX249" s="61">
        <f t="shared" si="210"/>
        <v>0</v>
      </c>
      <c r="CY249" s="61">
        <f t="shared" si="235"/>
        <v>0</v>
      </c>
      <c r="CZ249" s="61">
        <f t="shared" si="235"/>
        <v>0</v>
      </c>
      <c r="DA249" s="61">
        <f t="shared" si="235"/>
        <v>0</v>
      </c>
      <c r="DB249" s="61">
        <f t="shared" si="235"/>
        <v>0</v>
      </c>
      <c r="DC249" s="61">
        <f t="shared" si="235"/>
        <v>0</v>
      </c>
      <c r="DD249" s="61">
        <f t="shared" si="235"/>
        <v>0</v>
      </c>
      <c r="DE249" s="61">
        <f t="shared" si="235"/>
        <v>0</v>
      </c>
      <c r="DF249" s="61">
        <f t="shared" si="235"/>
        <v>7.3476578357010301E-16</v>
      </c>
      <c r="DG249" s="61">
        <f t="shared" si="235"/>
        <v>0.236363636363636</v>
      </c>
      <c r="DH249" s="61">
        <f t="shared" si="235"/>
        <v>0.2</v>
      </c>
      <c r="DI249" s="61">
        <f t="shared" si="235"/>
        <v>0.163636363636363</v>
      </c>
      <c r="DJ249" s="61">
        <f t="shared" si="235"/>
        <v>0.145454545454545</v>
      </c>
      <c r="DK249" s="61">
        <f t="shared" si="235"/>
        <v>0.109090909090909</v>
      </c>
      <c r="DL249" s="61">
        <f t="shared" si="235"/>
        <v>7.2727272727272696E-2</v>
      </c>
      <c r="DM249" s="61">
        <f t="shared" si="235"/>
        <v>5.4545454545454501E-2</v>
      </c>
      <c r="DN249" s="61">
        <f t="shared" si="219"/>
        <v>1.8181818181818198E-2</v>
      </c>
      <c r="DO249" s="61">
        <f t="shared" si="219"/>
        <v>0</v>
      </c>
      <c r="DP249" s="61">
        <f t="shared" si="219"/>
        <v>0</v>
      </c>
      <c r="DQ249" s="61">
        <f t="shared" si="217"/>
        <v>0</v>
      </c>
      <c r="DR249" s="61">
        <f t="shared" si="217"/>
        <v>0</v>
      </c>
      <c r="DS249" s="61">
        <f t="shared" si="197"/>
        <v>0</v>
      </c>
      <c r="DT249" s="61">
        <f t="shared" si="197"/>
        <v>0</v>
      </c>
      <c r="DU249" s="61">
        <f t="shared" si="197"/>
        <v>0</v>
      </c>
      <c r="DV249" s="61">
        <f t="shared" si="197"/>
        <v>0</v>
      </c>
      <c r="DW249" s="61">
        <f t="shared" si="233"/>
        <v>0</v>
      </c>
      <c r="DX249" s="61">
        <f t="shared" si="233"/>
        <v>0</v>
      </c>
      <c r="DY249" s="61">
        <f t="shared" si="233"/>
        <v>0</v>
      </c>
      <c r="DZ249" s="61">
        <f t="shared" si="228"/>
        <v>1</v>
      </c>
    </row>
    <row r="250" spans="2:130">
      <c r="C250" s="53">
        <v>2056</v>
      </c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>
        <f t="shared" si="225"/>
        <v>0</v>
      </c>
      <c r="AO250" s="64">
        <f t="shared" si="226"/>
        <v>0</v>
      </c>
      <c r="AP250" s="64">
        <f t="shared" si="227"/>
        <v>0</v>
      </c>
      <c r="AQ250" s="64">
        <f t="shared" si="229"/>
        <v>0</v>
      </c>
      <c r="AR250" s="64">
        <f t="shared" si="231"/>
        <v>0</v>
      </c>
      <c r="AS250" s="64">
        <f t="shared" si="234"/>
        <v>0</v>
      </c>
      <c r="AT250" s="64">
        <f t="shared" si="236"/>
        <v>8.6597395920762194E-15</v>
      </c>
      <c r="AU250" s="64">
        <f t="shared" si="237"/>
        <v>2.5384615384615401</v>
      </c>
      <c r="AV250" s="64">
        <f t="shared" si="238"/>
        <v>2.0769230769230802</v>
      </c>
      <c r="AW250" s="64">
        <f t="shared" si="240"/>
        <v>1.84615384615384</v>
      </c>
      <c r="AX250" s="64">
        <f t="shared" si="242"/>
        <v>1.3846153846153799</v>
      </c>
      <c r="AY250" s="64">
        <f t="shared" si="243"/>
        <v>0.92307692307692402</v>
      </c>
      <c r="AZ250" s="64">
        <f t="shared" si="244"/>
        <v>0.69230769230769296</v>
      </c>
      <c r="BA250" s="64">
        <f t="shared" si="245"/>
        <v>0.230769230769231</v>
      </c>
      <c r="BB250" s="64">
        <f t="shared" si="246"/>
        <v>0</v>
      </c>
      <c r="BC250" s="64">
        <f t="shared" si="247"/>
        <v>0</v>
      </c>
      <c r="BD250" s="64">
        <f t="shared" si="248"/>
        <v>0</v>
      </c>
      <c r="BE250" s="64">
        <f t="shared" si="249"/>
        <v>0</v>
      </c>
      <c r="BF250" s="64">
        <f t="shared" ref="BF250:BF254" si="250">VLOOKUP($C$120,$D$3:$K$63,$A$70,0)*(B196-B195)</f>
        <v>0</v>
      </c>
      <c r="BG250" s="64">
        <f>VLOOKUP($C$121,$D$3:$K$63,$A$70,0)*(B195-B194)</f>
        <v>0</v>
      </c>
      <c r="BH250" s="64">
        <f>VLOOKUP($C$122,$D$3:$K$63,$A$70,0)*B194</f>
        <v>0</v>
      </c>
      <c r="BI250" s="64"/>
      <c r="BJ250" s="64"/>
      <c r="BK250" s="64"/>
      <c r="BL250" s="64"/>
      <c r="BM250" s="54">
        <f t="shared" si="178"/>
        <v>9.6923076923077005</v>
      </c>
      <c r="BP250" s="53">
        <v>2056</v>
      </c>
      <c r="BQ250" s="61">
        <f t="shared" si="241"/>
        <v>0</v>
      </c>
      <c r="BR250" s="61">
        <f t="shared" si="241"/>
        <v>0</v>
      </c>
      <c r="BS250" s="61">
        <f t="shared" si="241"/>
        <v>0</v>
      </c>
      <c r="BT250" s="61">
        <f t="shared" si="241"/>
        <v>0</v>
      </c>
      <c r="BU250" s="61">
        <f t="shared" si="241"/>
        <v>0</v>
      </c>
      <c r="BV250" s="61">
        <f t="shared" si="241"/>
        <v>0</v>
      </c>
      <c r="BW250" s="61">
        <f t="shared" si="241"/>
        <v>0</v>
      </c>
      <c r="BX250" s="61">
        <f t="shared" si="241"/>
        <v>0</v>
      </c>
      <c r="BY250" s="61">
        <f t="shared" si="241"/>
        <v>0</v>
      </c>
      <c r="BZ250" s="61">
        <f t="shared" si="241"/>
        <v>0</v>
      </c>
      <c r="CA250" s="61">
        <f t="shared" si="241"/>
        <v>0</v>
      </c>
      <c r="CB250" s="61">
        <f t="shared" si="241"/>
        <v>0</v>
      </c>
      <c r="CC250" s="61">
        <f t="shared" si="241"/>
        <v>0</v>
      </c>
      <c r="CD250" s="61">
        <f t="shared" si="241"/>
        <v>0</v>
      </c>
      <c r="CE250" s="61">
        <f t="shared" si="241"/>
        <v>0</v>
      </c>
      <c r="CF250" s="61">
        <f t="shared" si="239"/>
        <v>0</v>
      </c>
      <c r="CG250" s="61">
        <f t="shared" si="232"/>
        <v>0</v>
      </c>
      <c r="CH250" s="61">
        <f t="shared" si="232"/>
        <v>0</v>
      </c>
      <c r="CI250" s="61">
        <f t="shared" si="232"/>
        <v>0</v>
      </c>
      <c r="CJ250" s="61">
        <f t="shared" si="232"/>
        <v>0</v>
      </c>
      <c r="CK250" s="61">
        <f t="shared" si="230"/>
        <v>0</v>
      </c>
      <c r="CL250" s="61">
        <f t="shared" si="230"/>
        <v>0</v>
      </c>
      <c r="CM250" s="61">
        <f t="shared" si="230"/>
        <v>0</v>
      </c>
      <c r="CN250" s="61">
        <f t="shared" si="230"/>
        <v>0</v>
      </c>
      <c r="CO250" s="61">
        <f t="shared" si="230"/>
        <v>0</v>
      </c>
      <c r="CP250" s="61">
        <f t="shared" si="230"/>
        <v>0</v>
      </c>
      <c r="CQ250" s="61">
        <f t="shared" si="230"/>
        <v>0</v>
      </c>
      <c r="CR250" s="61">
        <f t="shared" si="230"/>
        <v>0</v>
      </c>
      <c r="CS250" s="61">
        <f t="shared" si="230"/>
        <v>0</v>
      </c>
      <c r="CT250" s="61">
        <f t="shared" si="230"/>
        <v>0</v>
      </c>
      <c r="CU250" s="61">
        <f t="shared" si="230"/>
        <v>0</v>
      </c>
      <c r="CV250" s="61">
        <f t="shared" si="230"/>
        <v>0</v>
      </c>
      <c r="CW250" s="61">
        <f t="shared" si="210"/>
        <v>0</v>
      </c>
      <c r="CX250" s="61">
        <f t="shared" si="210"/>
        <v>0</v>
      </c>
      <c r="CY250" s="61">
        <f t="shared" si="235"/>
        <v>0</v>
      </c>
      <c r="CZ250" s="61">
        <f t="shared" si="235"/>
        <v>0</v>
      </c>
      <c r="DA250" s="61">
        <f t="shared" si="235"/>
        <v>0</v>
      </c>
      <c r="DB250" s="61">
        <f t="shared" si="235"/>
        <v>0</v>
      </c>
      <c r="DC250" s="61">
        <f t="shared" si="235"/>
        <v>0</v>
      </c>
      <c r="DD250" s="61">
        <f t="shared" si="235"/>
        <v>0</v>
      </c>
      <c r="DE250" s="61">
        <f t="shared" si="235"/>
        <v>0</v>
      </c>
      <c r="DF250" s="61">
        <f t="shared" si="235"/>
        <v>0</v>
      </c>
      <c r="DG250" s="61">
        <f t="shared" si="235"/>
        <v>8.9346519600786307E-16</v>
      </c>
      <c r="DH250" s="61">
        <f t="shared" si="235"/>
        <v>0.26190476190476197</v>
      </c>
      <c r="DI250" s="61">
        <f t="shared" si="235"/>
        <v>0.214285714285714</v>
      </c>
      <c r="DJ250" s="61">
        <f t="shared" si="235"/>
        <v>0.19047619047618999</v>
      </c>
      <c r="DK250" s="61">
        <f t="shared" si="235"/>
        <v>0.14285714285714299</v>
      </c>
      <c r="DL250" s="61">
        <f t="shared" si="235"/>
        <v>9.5238095238095205E-2</v>
      </c>
      <c r="DM250" s="61">
        <f t="shared" si="235"/>
        <v>7.1428571428571397E-2</v>
      </c>
      <c r="DN250" s="61">
        <f t="shared" si="219"/>
        <v>2.3809523809523801E-2</v>
      </c>
      <c r="DO250" s="61">
        <f t="shared" si="219"/>
        <v>0</v>
      </c>
      <c r="DP250" s="61">
        <f t="shared" si="219"/>
        <v>0</v>
      </c>
      <c r="DQ250" s="61">
        <f t="shared" si="217"/>
        <v>0</v>
      </c>
      <c r="DR250" s="61">
        <f t="shared" si="217"/>
        <v>0</v>
      </c>
      <c r="DS250" s="61">
        <f t="shared" si="197"/>
        <v>0</v>
      </c>
      <c r="DT250" s="61">
        <f t="shared" si="197"/>
        <v>0</v>
      </c>
      <c r="DU250" s="61">
        <f t="shared" si="197"/>
        <v>0</v>
      </c>
      <c r="DV250" s="61">
        <f t="shared" si="197"/>
        <v>0</v>
      </c>
      <c r="DW250" s="61">
        <f t="shared" si="233"/>
        <v>0</v>
      </c>
      <c r="DX250" s="61">
        <f t="shared" si="233"/>
        <v>0</v>
      </c>
      <c r="DY250" s="61">
        <f t="shared" si="233"/>
        <v>0</v>
      </c>
      <c r="DZ250" s="61">
        <f t="shared" si="228"/>
        <v>1</v>
      </c>
    </row>
    <row r="251" spans="2:130">
      <c r="C251" s="53">
        <v>2057</v>
      </c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>
        <f t="shared" si="226"/>
        <v>0</v>
      </c>
      <c r="AP251" s="64">
        <f t="shared" si="227"/>
        <v>0</v>
      </c>
      <c r="AQ251" s="64">
        <f t="shared" si="229"/>
        <v>0</v>
      </c>
      <c r="AR251" s="64">
        <f t="shared" si="231"/>
        <v>0</v>
      </c>
      <c r="AS251" s="64">
        <f t="shared" si="234"/>
        <v>0</v>
      </c>
      <c r="AT251" s="64">
        <f t="shared" si="236"/>
        <v>0</v>
      </c>
      <c r="AU251" s="64">
        <f t="shared" si="237"/>
        <v>7.32747196252603E-15</v>
      </c>
      <c r="AV251" s="64">
        <f t="shared" si="238"/>
        <v>2.0769230769230802</v>
      </c>
      <c r="AW251" s="64">
        <f t="shared" si="240"/>
        <v>1.84615384615385</v>
      </c>
      <c r="AX251" s="64">
        <f t="shared" si="242"/>
        <v>1.3846153846153799</v>
      </c>
      <c r="AY251" s="64">
        <f t="shared" si="243"/>
        <v>0.92307692307692202</v>
      </c>
      <c r="AZ251" s="64">
        <f t="shared" si="244"/>
        <v>0.69230769230769296</v>
      </c>
      <c r="BA251" s="64">
        <f t="shared" si="245"/>
        <v>0.230769230769231</v>
      </c>
      <c r="BB251" s="64">
        <f t="shared" si="246"/>
        <v>0</v>
      </c>
      <c r="BC251" s="64">
        <f t="shared" si="247"/>
        <v>0</v>
      </c>
      <c r="BD251" s="64">
        <f t="shared" si="248"/>
        <v>0</v>
      </c>
      <c r="BE251" s="64">
        <f t="shared" si="249"/>
        <v>0</v>
      </c>
      <c r="BF251" s="64">
        <f t="shared" si="250"/>
        <v>0</v>
      </c>
      <c r="BG251" s="64">
        <f t="shared" ref="BG251:BG254" si="251">VLOOKUP($C$121,$D$3:$K$63,$A$70,0)*(B196-B195)</f>
        <v>0</v>
      </c>
      <c r="BH251" s="64">
        <f>VLOOKUP($C$122,$D$3:$K$63,$A$70,0)*(B195-B194)</f>
        <v>0</v>
      </c>
      <c r="BI251" s="64">
        <f>VLOOKUP($C$123,$D$3:$K$63,$A$70,0)*B194</f>
        <v>0</v>
      </c>
      <c r="BJ251" s="64"/>
      <c r="BK251" s="64"/>
      <c r="BL251" s="64"/>
      <c r="BM251" s="54">
        <f t="shared" si="178"/>
        <v>7.1538461538461604</v>
      </c>
      <c r="BP251" s="53">
        <v>2057</v>
      </c>
      <c r="BQ251" s="61">
        <f t="shared" si="241"/>
        <v>0</v>
      </c>
      <c r="BR251" s="61">
        <f t="shared" si="241"/>
        <v>0</v>
      </c>
      <c r="BS251" s="61">
        <f t="shared" si="241"/>
        <v>0</v>
      </c>
      <c r="BT251" s="61">
        <f t="shared" si="241"/>
        <v>0</v>
      </c>
      <c r="BU251" s="61">
        <f t="shared" si="241"/>
        <v>0</v>
      </c>
      <c r="BV251" s="61">
        <f t="shared" si="241"/>
        <v>0</v>
      </c>
      <c r="BW251" s="61">
        <f t="shared" si="241"/>
        <v>0</v>
      </c>
      <c r="BX251" s="61">
        <f t="shared" si="241"/>
        <v>0</v>
      </c>
      <c r="BY251" s="61">
        <f t="shared" si="241"/>
        <v>0</v>
      </c>
      <c r="BZ251" s="61">
        <f t="shared" si="241"/>
        <v>0</v>
      </c>
      <c r="CA251" s="61">
        <f t="shared" si="241"/>
        <v>0</v>
      </c>
      <c r="CB251" s="61">
        <f t="shared" si="241"/>
        <v>0</v>
      </c>
      <c r="CC251" s="61">
        <f t="shared" si="241"/>
        <v>0</v>
      </c>
      <c r="CD251" s="61">
        <f t="shared" si="241"/>
        <v>0</v>
      </c>
      <c r="CE251" s="61">
        <f t="shared" si="241"/>
        <v>0</v>
      </c>
      <c r="CF251" s="61">
        <f t="shared" si="239"/>
        <v>0</v>
      </c>
      <c r="CG251" s="61">
        <f t="shared" si="232"/>
        <v>0</v>
      </c>
      <c r="CH251" s="61">
        <f t="shared" si="232"/>
        <v>0</v>
      </c>
      <c r="CI251" s="61">
        <f t="shared" si="232"/>
        <v>0</v>
      </c>
      <c r="CJ251" s="61">
        <f t="shared" si="232"/>
        <v>0</v>
      </c>
      <c r="CK251" s="61">
        <f t="shared" si="230"/>
        <v>0</v>
      </c>
      <c r="CL251" s="61">
        <f t="shared" si="230"/>
        <v>0</v>
      </c>
      <c r="CM251" s="61">
        <f t="shared" si="230"/>
        <v>0</v>
      </c>
      <c r="CN251" s="61">
        <f t="shared" si="230"/>
        <v>0</v>
      </c>
      <c r="CO251" s="61">
        <f t="shared" si="230"/>
        <v>0</v>
      </c>
      <c r="CP251" s="61">
        <f t="shared" si="230"/>
        <v>0</v>
      </c>
      <c r="CQ251" s="61">
        <f t="shared" si="230"/>
        <v>0</v>
      </c>
      <c r="CR251" s="61">
        <f t="shared" si="230"/>
        <v>0</v>
      </c>
      <c r="CS251" s="61">
        <f t="shared" si="230"/>
        <v>0</v>
      </c>
      <c r="CT251" s="61">
        <f t="shared" si="230"/>
        <v>0</v>
      </c>
      <c r="CU251" s="61">
        <f t="shared" si="230"/>
        <v>0</v>
      </c>
      <c r="CV251" s="61">
        <f t="shared" si="230"/>
        <v>0</v>
      </c>
      <c r="CW251" s="61">
        <f t="shared" si="210"/>
        <v>0</v>
      </c>
      <c r="CX251" s="61">
        <f t="shared" si="210"/>
        <v>0</v>
      </c>
      <c r="CY251" s="61">
        <f t="shared" si="235"/>
        <v>0</v>
      </c>
      <c r="CZ251" s="61">
        <f t="shared" si="235"/>
        <v>0</v>
      </c>
      <c r="DA251" s="61">
        <f t="shared" si="235"/>
        <v>0</v>
      </c>
      <c r="DB251" s="61">
        <f t="shared" si="235"/>
        <v>0</v>
      </c>
      <c r="DC251" s="61">
        <f t="shared" si="235"/>
        <v>0</v>
      </c>
      <c r="DD251" s="61">
        <f t="shared" si="235"/>
        <v>0</v>
      </c>
      <c r="DE251" s="61">
        <f t="shared" si="235"/>
        <v>0</v>
      </c>
      <c r="DF251" s="61">
        <f t="shared" si="235"/>
        <v>0</v>
      </c>
      <c r="DG251" s="61">
        <f t="shared" si="235"/>
        <v>0</v>
      </c>
      <c r="DH251" s="61">
        <f t="shared" si="235"/>
        <v>1.02427027433159E-15</v>
      </c>
      <c r="DI251" s="61">
        <f t="shared" si="235"/>
        <v>0.29032258064516098</v>
      </c>
      <c r="DJ251" s="61">
        <f t="shared" si="235"/>
        <v>0.25806451612903197</v>
      </c>
      <c r="DK251" s="61">
        <f t="shared" si="235"/>
        <v>0.19354838709677399</v>
      </c>
      <c r="DL251" s="61">
        <f t="shared" si="235"/>
        <v>0.12903225806451599</v>
      </c>
      <c r="DM251" s="61">
        <f t="shared" si="235"/>
        <v>9.6774193548387094E-2</v>
      </c>
      <c r="DN251" s="61">
        <f t="shared" si="219"/>
        <v>3.2258064516128997E-2</v>
      </c>
      <c r="DO251" s="61">
        <f t="shared" si="219"/>
        <v>0</v>
      </c>
      <c r="DP251" s="61">
        <f t="shared" si="219"/>
        <v>0</v>
      </c>
      <c r="DQ251" s="61">
        <f t="shared" si="217"/>
        <v>0</v>
      </c>
      <c r="DR251" s="61">
        <f t="shared" si="217"/>
        <v>0</v>
      </c>
      <c r="DS251" s="61">
        <f t="shared" si="197"/>
        <v>0</v>
      </c>
      <c r="DT251" s="61">
        <f t="shared" si="197"/>
        <v>0</v>
      </c>
      <c r="DU251" s="61">
        <f t="shared" si="197"/>
        <v>0</v>
      </c>
      <c r="DV251" s="61">
        <f t="shared" si="197"/>
        <v>0</v>
      </c>
      <c r="DW251" s="61">
        <f t="shared" si="233"/>
        <v>0</v>
      </c>
      <c r="DX251" s="61">
        <f t="shared" si="233"/>
        <v>0</v>
      </c>
      <c r="DY251" s="61">
        <f t="shared" si="233"/>
        <v>0</v>
      </c>
      <c r="DZ251" s="61">
        <f t="shared" si="228"/>
        <v>1</v>
      </c>
    </row>
    <row r="252" spans="2:130">
      <c r="C252" s="53">
        <v>2058</v>
      </c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>
        <f t="shared" si="227"/>
        <v>0</v>
      </c>
      <c r="AQ252" s="64">
        <f t="shared" si="229"/>
        <v>0</v>
      </c>
      <c r="AR252" s="64">
        <f t="shared" si="231"/>
        <v>0</v>
      </c>
      <c r="AS252" s="64">
        <f t="shared" si="234"/>
        <v>0</v>
      </c>
      <c r="AT252" s="64">
        <f t="shared" si="236"/>
        <v>0</v>
      </c>
      <c r="AU252" s="64">
        <f t="shared" si="237"/>
        <v>0</v>
      </c>
      <c r="AV252" s="64">
        <f t="shared" si="238"/>
        <v>5.9952043329758501E-15</v>
      </c>
      <c r="AW252" s="64">
        <f t="shared" si="240"/>
        <v>1.84615384615385</v>
      </c>
      <c r="AX252" s="64">
        <f t="shared" si="242"/>
        <v>1.3846153846153899</v>
      </c>
      <c r="AY252" s="64">
        <f t="shared" si="243"/>
        <v>0.92307692307692202</v>
      </c>
      <c r="AZ252" s="64">
        <f t="shared" si="244"/>
        <v>0.69230769230769196</v>
      </c>
      <c r="BA252" s="64">
        <f t="shared" si="245"/>
        <v>0.230769230769231</v>
      </c>
      <c r="BB252" s="64">
        <f t="shared" si="246"/>
        <v>0</v>
      </c>
      <c r="BC252" s="64">
        <f t="shared" si="247"/>
        <v>0</v>
      </c>
      <c r="BD252" s="64">
        <f t="shared" si="248"/>
        <v>0</v>
      </c>
      <c r="BE252" s="64">
        <f t="shared" si="249"/>
        <v>0</v>
      </c>
      <c r="BF252" s="64">
        <f t="shared" si="250"/>
        <v>0</v>
      </c>
      <c r="BG252" s="64">
        <f t="shared" si="251"/>
        <v>0</v>
      </c>
      <c r="BH252" s="64">
        <f t="shared" ref="BH252:BH254" si="252">VLOOKUP($C$122,$D$3:$K$63,$A$70,0)*(B196-B195)</f>
        <v>0</v>
      </c>
      <c r="BI252" s="64">
        <f>VLOOKUP($C$123,$D$3:$K$63,$A$70,0)*(B195-B194)</f>
        <v>0</v>
      </c>
      <c r="BJ252" s="64">
        <f>VLOOKUP($C$124,$D$3:$K$63,$A$70,0)*B194</f>
        <v>0</v>
      </c>
      <c r="BK252" s="64"/>
      <c r="BL252" s="64"/>
      <c r="BM252" s="54">
        <f t="shared" si="178"/>
        <v>5.0769230769230802</v>
      </c>
      <c r="BP252" s="53">
        <v>2058</v>
      </c>
      <c r="BQ252" s="61">
        <f t="shared" si="241"/>
        <v>0</v>
      </c>
      <c r="BR252" s="61">
        <f t="shared" si="241"/>
        <v>0</v>
      </c>
      <c r="BS252" s="61">
        <f t="shared" si="241"/>
        <v>0</v>
      </c>
      <c r="BT252" s="61">
        <f t="shared" si="241"/>
        <v>0</v>
      </c>
      <c r="BU252" s="61">
        <f t="shared" si="241"/>
        <v>0</v>
      </c>
      <c r="BV252" s="61">
        <f t="shared" si="241"/>
        <v>0</v>
      </c>
      <c r="BW252" s="61">
        <f t="shared" si="241"/>
        <v>0</v>
      </c>
      <c r="BX252" s="61">
        <f t="shared" si="241"/>
        <v>0</v>
      </c>
      <c r="BY252" s="61">
        <f t="shared" si="241"/>
        <v>0</v>
      </c>
      <c r="BZ252" s="61">
        <f t="shared" si="241"/>
        <v>0</v>
      </c>
      <c r="CA252" s="61">
        <f t="shared" si="241"/>
        <v>0</v>
      </c>
      <c r="CB252" s="61">
        <f t="shared" si="241"/>
        <v>0</v>
      </c>
      <c r="CC252" s="61">
        <f t="shared" si="241"/>
        <v>0</v>
      </c>
      <c r="CD252" s="61">
        <f t="shared" si="241"/>
        <v>0</v>
      </c>
      <c r="CE252" s="61">
        <f t="shared" si="241"/>
        <v>0</v>
      </c>
      <c r="CF252" s="61">
        <f t="shared" si="239"/>
        <v>0</v>
      </c>
      <c r="CG252" s="61">
        <f t="shared" si="232"/>
        <v>0</v>
      </c>
      <c r="CH252" s="61">
        <f t="shared" si="232"/>
        <v>0</v>
      </c>
      <c r="CI252" s="61">
        <f t="shared" si="232"/>
        <v>0</v>
      </c>
      <c r="CJ252" s="61">
        <f t="shared" si="232"/>
        <v>0</v>
      </c>
      <c r="CK252" s="61">
        <f t="shared" si="230"/>
        <v>0</v>
      </c>
      <c r="CL252" s="61">
        <f t="shared" si="230"/>
        <v>0</v>
      </c>
      <c r="CM252" s="61">
        <f t="shared" si="230"/>
        <v>0</v>
      </c>
      <c r="CN252" s="61">
        <f t="shared" si="230"/>
        <v>0</v>
      </c>
      <c r="CO252" s="61">
        <f t="shared" si="230"/>
        <v>0</v>
      </c>
      <c r="CP252" s="61">
        <f t="shared" si="230"/>
        <v>0</v>
      </c>
      <c r="CQ252" s="61">
        <f t="shared" si="230"/>
        <v>0</v>
      </c>
      <c r="CR252" s="61">
        <f t="shared" si="230"/>
        <v>0</v>
      </c>
      <c r="CS252" s="61">
        <f t="shared" si="230"/>
        <v>0</v>
      </c>
      <c r="CT252" s="61">
        <f t="shared" si="230"/>
        <v>0</v>
      </c>
      <c r="CU252" s="61">
        <f t="shared" si="230"/>
        <v>0</v>
      </c>
      <c r="CV252" s="61">
        <f t="shared" si="230"/>
        <v>0</v>
      </c>
      <c r="CW252" s="61">
        <f t="shared" si="210"/>
        <v>0</v>
      </c>
      <c r="CX252" s="61">
        <f t="shared" si="210"/>
        <v>0</v>
      </c>
      <c r="CY252" s="61">
        <f t="shared" si="235"/>
        <v>0</v>
      </c>
      <c r="CZ252" s="61">
        <f t="shared" si="235"/>
        <v>0</v>
      </c>
      <c r="DA252" s="61">
        <f t="shared" si="235"/>
        <v>0</v>
      </c>
      <c r="DB252" s="61">
        <f t="shared" si="235"/>
        <v>0</v>
      </c>
      <c r="DC252" s="61">
        <f t="shared" si="235"/>
        <v>0</v>
      </c>
      <c r="DD252" s="61">
        <f t="shared" si="235"/>
        <v>0</v>
      </c>
      <c r="DE252" s="61">
        <f t="shared" si="235"/>
        <v>0</v>
      </c>
      <c r="DF252" s="61">
        <f t="shared" si="235"/>
        <v>0</v>
      </c>
      <c r="DG252" s="61">
        <f t="shared" si="235"/>
        <v>0</v>
      </c>
      <c r="DH252" s="61">
        <f t="shared" si="235"/>
        <v>0</v>
      </c>
      <c r="DI252" s="61">
        <f t="shared" si="235"/>
        <v>1.18087358073766E-15</v>
      </c>
      <c r="DJ252" s="61">
        <f t="shared" si="235"/>
        <v>0.36363636363636298</v>
      </c>
      <c r="DK252" s="61">
        <f t="shared" si="235"/>
        <v>0.27272727272727298</v>
      </c>
      <c r="DL252" s="61">
        <f t="shared" si="235"/>
        <v>0.18181818181818099</v>
      </c>
      <c r="DM252" s="61">
        <f t="shared" si="235"/>
        <v>0.13636363636363599</v>
      </c>
      <c r="DN252" s="61">
        <f t="shared" si="219"/>
        <v>4.54545454545454E-2</v>
      </c>
      <c r="DO252" s="61">
        <f t="shared" si="219"/>
        <v>0</v>
      </c>
      <c r="DP252" s="61">
        <f t="shared" si="219"/>
        <v>0</v>
      </c>
      <c r="DQ252" s="61">
        <f t="shared" si="217"/>
        <v>0</v>
      </c>
      <c r="DR252" s="61">
        <f t="shared" si="217"/>
        <v>0</v>
      </c>
      <c r="DS252" s="61">
        <f t="shared" si="197"/>
        <v>0</v>
      </c>
      <c r="DT252" s="61">
        <f t="shared" si="197"/>
        <v>0</v>
      </c>
      <c r="DU252" s="61">
        <f t="shared" si="197"/>
        <v>0</v>
      </c>
      <c r="DV252" s="61">
        <f t="shared" si="197"/>
        <v>0</v>
      </c>
      <c r="DW252" s="61">
        <f t="shared" si="233"/>
        <v>0</v>
      </c>
      <c r="DX252" s="61">
        <f t="shared" si="233"/>
        <v>0</v>
      </c>
      <c r="DY252" s="61">
        <f t="shared" si="233"/>
        <v>0</v>
      </c>
      <c r="DZ252" s="61">
        <f t="shared" si="228"/>
        <v>1</v>
      </c>
    </row>
    <row r="253" spans="2:130">
      <c r="C253" s="53">
        <v>2059</v>
      </c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>
        <f t="shared" si="229"/>
        <v>0</v>
      </c>
      <c r="AR253" s="64">
        <f t="shared" si="231"/>
        <v>0</v>
      </c>
      <c r="AS253" s="64">
        <f t="shared" si="234"/>
        <v>0</v>
      </c>
      <c r="AT253" s="64">
        <f t="shared" si="236"/>
        <v>0</v>
      </c>
      <c r="AU253" s="64">
        <f t="shared" si="237"/>
        <v>0</v>
      </c>
      <c r="AV253" s="64">
        <f t="shared" si="238"/>
        <v>0</v>
      </c>
      <c r="AW253" s="64">
        <f t="shared" si="240"/>
        <v>5.3290705182007498E-15</v>
      </c>
      <c r="AX253" s="64">
        <f t="shared" si="242"/>
        <v>1.3846153846153899</v>
      </c>
      <c r="AY253" s="64">
        <f t="shared" si="243"/>
        <v>0.92307692307692402</v>
      </c>
      <c r="AZ253" s="64">
        <f t="shared" si="244"/>
        <v>0.69230769230769196</v>
      </c>
      <c r="BA253" s="64">
        <f t="shared" si="245"/>
        <v>0.230769230769231</v>
      </c>
      <c r="BB253" s="64">
        <f t="shared" si="246"/>
        <v>0</v>
      </c>
      <c r="BC253" s="64">
        <f t="shared" si="247"/>
        <v>0</v>
      </c>
      <c r="BD253" s="64">
        <f t="shared" si="248"/>
        <v>0</v>
      </c>
      <c r="BE253" s="64">
        <f t="shared" si="249"/>
        <v>0</v>
      </c>
      <c r="BF253" s="64">
        <f t="shared" si="250"/>
        <v>0</v>
      </c>
      <c r="BG253" s="64">
        <f t="shared" si="251"/>
        <v>0</v>
      </c>
      <c r="BH253" s="64">
        <f t="shared" si="252"/>
        <v>0</v>
      </c>
      <c r="BI253" s="64">
        <f t="shared" ref="BI253:BI254" si="253">VLOOKUP($C$123,$D$3:$K$63,$A$70,0)*(B196-B195)</f>
        <v>0</v>
      </c>
      <c r="BJ253" s="64">
        <f>VLOOKUP($C$124,$D$3:$K$63,$A$70,0)*(B195-B194)</f>
        <v>0</v>
      </c>
      <c r="BK253" s="64">
        <f>VLOOKUP($C$125,$D$3:$K$63,$A$70,0)*B194</f>
        <v>0</v>
      </c>
      <c r="BL253" s="64"/>
      <c r="BM253" s="54">
        <f t="shared" si="178"/>
        <v>3.2307692307692402</v>
      </c>
      <c r="BP253" s="53">
        <v>2059</v>
      </c>
      <c r="BQ253" s="61">
        <f t="shared" si="241"/>
        <v>0</v>
      </c>
      <c r="BR253" s="61">
        <f t="shared" si="241"/>
        <v>0</v>
      </c>
      <c r="BS253" s="61">
        <f t="shared" si="241"/>
        <v>0</v>
      </c>
      <c r="BT253" s="61">
        <f t="shared" si="241"/>
        <v>0</v>
      </c>
      <c r="BU253" s="61">
        <f t="shared" si="241"/>
        <v>0</v>
      </c>
      <c r="BV253" s="61">
        <f t="shared" si="241"/>
        <v>0</v>
      </c>
      <c r="BW253" s="61">
        <f t="shared" si="241"/>
        <v>0</v>
      </c>
      <c r="BX253" s="61">
        <f t="shared" si="241"/>
        <v>0</v>
      </c>
      <c r="BY253" s="61">
        <f t="shared" si="241"/>
        <v>0</v>
      </c>
      <c r="BZ253" s="61">
        <f t="shared" si="241"/>
        <v>0</v>
      </c>
      <c r="CA253" s="61">
        <f t="shared" si="241"/>
        <v>0</v>
      </c>
      <c r="CB253" s="61">
        <f t="shared" si="241"/>
        <v>0</v>
      </c>
      <c r="CC253" s="61">
        <f t="shared" si="241"/>
        <v>0</v>
      </c>
      <c r="CD253" s="61">
        <f t="shared" si="241"/>
        <v>0</v>
      </c>
      <c r="CE253" s="61">
        <f t="shared" si="241"/>
        <v>0</v>
      </c>
      <c r="CF253" s="61">
        <f t="shared" si="239"/>
        <v>0</v>
      </c>
      <c r="CG253" s="61">
        <f t="shared" si="232"/>
        <v>0</v>
      </c>
      <c r="CH253" s="61">
        <f t="shared" si="232"/>
        <v>0</v>
      </c>
      <c r="CI253" s="61">
        <f t="shared" si="232"/>
        <v>0</v>
      </c>
      <c r="CJ253" s="61">
        <f t="shared" si="232"/>
        <v>0</v>
      </c>
      <c r="CK253" s="61">
        <f t="shared" si="230"/>
        <v>0</v>
      </c>
      <c r="CL253" s="61">
        <f t="shared" si="230"/>
        <v>0</v>
      </c>
      <c r="CM253" s="61">
        <f t="shared" si="230"/>
        <v>0</v>
      </c>
      <c r="CN253" s="61">
        <f t="shared" si="230"/>
        <v>0</v>
      </c>
      <c r="CO253" s="61">
        <f t="shared" si="230"/>
        <v>0</v>
      </c>
      <c r="CP253" s="61">
        <f t="shared" si="230"/>
        <v>0</v>
      </c>
      <c r="CQ253" s="61">
        <f t="shared" si="230"/>
        <v>0</v>
      </c>
      <c r="CR253" s="61">
        <f t="shared" si="230"/>
        <v>0</v>
      </c>
      <c r="CS253" s="61">
        <f t="shared" si="230"/>
        <v>0</v>
      </c>
      <c r="CT253" s="61">
        <f t="shared" si="230"/>
        <v>0</v>
      </c>
      <c r="CU253" s="61">
        <f t="shared" si="230"/>
        <v>0</v>
      </c>
      <c r="CV253" s="61">
        <f t="shared" si="230"/>
        <v>0</v>
      </c>
      <c r="CW253" s="61">
        <f t="shared" si="210"/>
        <v>0</v>
      </c>
      <c r="CX253" s="61">
        <f t="shared" si="210"/>
        <v>0</v>
      </c>
      <c r="CY253" s="61">
        <f t="shared" si="235"/>
        <v>0</v>
      </c>
      <c r="CZ253" s="61">
        <f t="shared" si="235"/>
        <v>0</v>
      </c>
      <c r="DA253" s="61">
        <f t="shared" si="235"/>
        <v>0</v>
      </c>
      <c r="DB253" s="61">
        <f t="shared" si="235"/>
        <v>0</v>
      </c>
      <c r="DC253" s="61">
        <f t="shared" si="235"/>
        <v>0</v>
      </c>
      <c r="DD253" s="61">
        <f t="shared" si="235"/>
        <v>0</v>
      </c>
      <c r="DE253" s="61">
        <f t="shared" si="235"/>
        <v>0</v>
      </c>
      <c r="DF253" s="61">
        <f t="shared" si="235"/>
        <v>0</v>
      </c>
      <c r="DG253" s="61">
        <f t="shared" si="235"/>
        <v>0</v>
      </c>
      <c r="DH253" s="61">
        <f t="shared" si="235"/>
        <v>0</v>
      </c>
      <c r="DI253" s="61">
        <f t="shared" si="235"/>
        <v>0</v>
      </c>
      <c r="DJ253" s="61">
        <f t="shared" si="235"/>
        <v>1.6494742080145101E-15</v>
      </c>
      <c r="DK253" s="61">
        <f t="shared" si="235"/>
        <v>0.42857142857142799</v>
      </c>
      <c r="DL253" s="61">
        <f t="shared" si="235"/>
        <v>0.28571428571428498</v>
      </c>
      <c r="DM253" s="61">
        <f t="shared" si="235"/>
        <v>0.214285714285714</v>
      </c>
      <c r="DN253" s="61">
        <f t="shared" si="219"/>
        <v>7.1428571428571203E-2</v>
      </c>
      <c r="DO253" s="61">
        <f t="shared" si="219"/>
        <v>0</v>
      </c>
      <c r="DP253" s="61">
        <f t="shared" si="219"/>
        <v>0</v>
      </c>
      <c r="DQ253" s="61">
        <f t="shared" si="217"/>
        <v>0</v>
      </c>
      <c r="DR253" s="61">
        <f t="shared" si="217"/>
        <v>0</v>
      </c>
      <c r="DS253" s="61">
        <f t="shared" si="197"/>
        <v>0</v>
      </c>
      <c r="DT253" s="61">
        <f t="shared" si="197"/>
        <v>0</v>
      </c>
      <c r="DU253" s="61">
        <f t="shared" si="197"/>
        <v>0</v>
      </c>
      <c r="DV253" s="61">
        <f t="shared" si="197"/>
        <v>0</v>
      </c>
      <c r="DW253" s="61">
        <f t="shared" si="233"/>
        <v>0</v>
      </c>
      <c r="DX253" s="61">
        <f t="shared" si="233"/>
        <v>0</v>
      </c>
      <c r="DY253" s="61">
        <f t="shared" si="233"/>
        <v>0</v>
      </c>
      <c r="DZ253" s="61">
        <f t="shared" si="228"/>
        <v>1</v>
      </c>
    </row>
    <row r="254" spans="2:130">
      <c r="C254" s="53">
        <v>2060</v>
      </c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>
        <f t="shared" si="231"/>
        <v>0</v>
      </c>
      <c r="AS254" s="64">
        <f t="shared" si="234"/>
        <v>0</v>
      </c>
      <c r="AT254" s="64">
        <f t="shared" si="236"/>
        <v>0</v>
      </c>
      <c r="AU254" s="64">
        <f t="shared" si="237"/>
        <v>0</v>
      </c>
      <c r="AV254" s="64">
        <f t="shared" si="238"/>
        <v>0</v>
      </c>
      <c r="AW254" s="64">
        <f t="shared" si="240"/>
        <v>0</v>
      </c>
      <c r="AX254" s="64">
        <f t="shared" si="242"/>
        <v>3.9968028886505604E-15</v>
      </c>
      <c r="AY254" s="64">
        <f t="shared" si="243"/>
        <v>0.92307692307692402</v>
      </c>
      <c r="AZ254" s="64">
        <f t="shared" si="244"/>
        <v>0.69230769230769296</v>
      </c>
      <c r="BA254" s="64">
        <f t="shared" si="245"/>
        <v>0.230769230769231</v>
      </c>
      <c r="BB254" s="64">
        <f t="shared" si="246"/>
        <v>0</v>
      </c>
      <c r="BC254" s="64">
        <f t="shared" si="247"/>
        <v>0</v>
      </c>
      <c r="BD254" s="64">
        <f t="shared" si="248"/>
        <v>0</v>
      </c>
      <c r="BE254" s="64">
        <f t="shared" si="249"/>
        <v>0</v>
      </c>
      <c r="BF254" s="64">
        <f t="shared" si="250"/>
        <v>0</v>
      </c>
      <c r="BG254" s="64">
        <f t="shared" si="251"/>
        <v>0</v>
      </c>
      <c r="BH254" s="64">
        <f t="shared" si="252"/>
        <v>0</v>
      </c>
      <c r="BI254" s="64">
        <f t="shared" si="253"/>
        <v>0</v>
      </c>
      <c r="BJ254" s="64">
        <f>VLOOKUP($C$124,$D$3:$K$63,$A$70,0)*(B196-B195)</f>
        <v>0</v>
      </c>
      <c r="BK254" s="64">
        <f>VLOOKUP($C$125,$D$3:$K$63,$A$70,0)*(B195-B194)</f>
        <v>0</v>
      </c>
      <c r="BL254" s="64">
        <f>VLOOKUP($C$126,$D$3:$K$63,$A$70,0)*B194</f>
        <v>0</v>
      </c>
      <c r="BM254" s="54">
        <f t="shared" si="178"/>
        <v>1.84615384615385</v>
      </c>
      <c r="BP254" s="53">
        <v>2060</v>
      </c>
      <c r="BQ254" s="61">
        <f t="shared" si="241"/>
        <v>0</v>
      </c>
      <c r="BR254" s="61">
        <f t="shared" si="241"/>
        <v>0</v>
      </c>
      <c r="BS254" s="61">
        <f t="shared" si="241"/>
        <v>0</v>
      </c>
      <c r="BT254" s="61">
        <f t="shared" si="241"/>
        <v>0</v>
      </c>
      <c r="BU254" s="61">
        <f t="shared" si="241"/>
        <v>0</v>
      </c>
      <c r="BV254" s="61">
        <f t="shared" si="241"/>
        <v>0</v>
      </c>
      <c r="BW254" s="61">
        <f t="shared" si="241"/>
        <v>0</v>
      </c>
      <c r="BX254" s="61">
        <f t="shared" si="241"/>
        <v>0</v>
      </c>
      <c r="BY254" s="61">
        <f t="shared" si="241"/>
        <v>0</v>
      </c>
      <c r="BZ254" s="61">
        <f t="shared" si="241"/>
        <v>0</v>
      </c>
      <c r="CA254" s="61">
        <f t="shared" si="241"/>
        <v>0</v>
      </c>
      <c r="CB254" s="61">
        <f t="shared" si="241"/>
        <v>0</v>
      </c>
      <c r="CC254" s="61">
        <f t="shared" si="241"/>
        <v>0</v>
      </c>
      <c r="CD254" s="61">
        <f t="shared" si="241"/>
        <v>0</v>
      </c>
      <c r="CE254" s="61">
        <f t="shared" si="241"/>
        <v>0</v>
      </c>
      <c r="CF254" s="61">
        <f t="shared" si="239"/>
        <v>0</v>
      </c>
      <c r="CG254" s="61">
        <f t="shared" si="232"/>
        <v>0</v>
      </c>
      <c r="CH254" s="61">
        <f t="shared" si="232"/>
        <v>0</v>
      </c>
      <c r="CI254" s="61">
        <f t="shared" si="232"/>
        <v>0</v>
      </c>
      <c r="CJ254" s="61">
        <f t="shared" si="232"/>
        <v>0</v>
      </c>
      <c r="CK254" s="61">
        <f t="shared" si="230"/>
        <v>0</v>
      </c>
      <c r="CL254" s="61">
        <f t="shared" si="230"/>
        <v>0</v>
      </c>
      <c r="CM254" s="61">
        <f t="shared" si="230"/>
        <v>0</v>
      </c>
      <c r="CN254" s="61">
        <f t="shared" si="230"/>
        <v>0</v>
      </c>
      <c r="CO254" s="61">
        <f t="shared" si="230"/>
        <v>0</v>
      </c>
      <c r="CP254" s="61">
        <f t="shared" si="230"/>
        <v>0</v>
      </c>
      <c r="CQ254" s="61">
        <f t="shared" si="230"/>
        <v>0</v>
      </c>
      <c r="CR254" s="61">
        <f t="shared" si="230"/>
        <v>0</v>
      </c>
      <c r="CS254" s="61">
        <f t="shared" si="230"/>
        <v>0</v>
      </c>
      <c r="CT254" s="61">
        <f t="shared" si="230"/>
        <v>0</v>
      </c>
      <c r="CU254" s="61">
        <f t="shared" si="230"/>
        <v>0</v>
      </c>
      <c r="CV254" s="61">
        <f t="shared" si="230"/>
        <v>0</v>
      </c>
      <c r="CW254" s="61">
        <f t="shared" si="210"/>
        <v>0</v>
      </c>
      <c r="CX254" s="61">
        <f t="shared" si="210"/>
        <v>0</v>
      </c>
      <c r="CY254" s="61">
        <f t="shared" si="210"/>
        <v>0</v>
      </c>
      <c r="CZ254" s="61">
        <f t="shared" si="210"/>
        <v>0</v>
      </c>
      <c r="DA254" s="61">
        <f t="shared" si="210"/>
        <v>0</v>
      </c>
      <c r="DB254" s="61">
        <f t="shared" si="210"/>
        <v>0</v>
      </c>
      <c r="DC254" s="61">
        <f t="shared" si="210"/>
        <v>0</v>
      </c>
      <c r="DD254" s="61">
        <f t="shared" si="210"/>
        <v>0</v>
      </c>
      <c r="DE254" s="61">
        <f t="shared" si="210"/>
        <v>0</v>
      </c>
      <c r="DF254" s="61">
        <f t="shared" si="210"/>
        <v>0</v>
      </c>
      <c r="DG254" s="61">
        <f t="shared" si="210"/>
        <v>0</v>
      </c>
      <c r="DH254" s="61">
        <f t="shared" si="210"/>
        <v>0</v>
      </c>
      <c r="DI254" s="61">
        <f t="shared" si="210"/>
        <v>0</v>
      </c>
      <c r="DJ254" s="61">
        <f t="shared" si="210"/>
        <v>0</v>
      </c>
      <c r="DK254" s="61">
        <f t="shared" si="210"/>
        <v>2.1649348980190501E-15</v>
      </c>
      <c r="DL254" s="61">
        <f t="shared" si="210"/>
        <v>0.499999999999999</v>
      </c>
      <c r="DM254" s="61">
        <f t="shared" ref="DM254" si="254">AZ254/$BM254</f>
        <v>0.374999999999999</v>
      </c>
      <c r="DN254" s="61">
        <f t="shared" si="219"/>
        <v>0.125</v>
      </c>
      <c r="DO254" s="61">
        <f t="shared" si="219"/>
        <v>0</v>
      </c>
      <c r="DP254" s="61">
        <f t="shared" si="219"/>
        <v>0</v>
      </c>
      <c r="DQ254" s="61">
        <f t="shared" si="217"/>
        <v>0</v>
      </c>
      <c r="DR254" s="61">
        <f t="shared" si="217"/>
        <v>0</v>
      </c>
      <c r="DS254" s="61">
        <f t="shared" si="197"/>
        <v>0</v>
      </c>
      <c r="DT254" s="61">
        <f t="shared" si="197"/>
        <v>0</v>
      </c>
      <c r="DU254" s="61">
        <f t="shared" si="197"/>
        <v>0</v>
      </c>
      <c r="DV254" s="61">
        <f t="shared" si="197"/>
        <v>0</v>
      </c>
      <c r="DW254" s="61">
        <f t="shared" si="233"/>
        <v>0</v>
      </c>
      <c r="DX254" s="61">
        <f t="shared" si="233"/>
        <v>0</v>
      </c>
      <c r="DY254" s="61">
        <f t="shared" si="233"/>
        <v>0</v>
      </c>
      <c r="DZ254" s="61">
        <f t="shared" si="228"/>
        <v>1</v>
      </c>
    </row>
    <row r="256" spans="2:130">
      <c r="B256" s="60" t="s">
        <v>40</v>
      </c>
      <c r="C256" s="53" t="s">
        <v>149</v>
      </c>
      <c r="N256" s="53"/>
      <c r="U256" s="54"/>
      <c r="W256" s="53"/>
      <c r="AD256" s="54"/>
      <c r="AF256" s="53"/>
      <c r="AM256" s="54"/>
      <c r="AO256" s="53"/>
      <c r="AV256" s="54"/>
      <c r="BN256" s="212" t="s">
        <v>150</v>
      </c>
      <c r="BO256" s="212"/>
    </row>
    <row r="257" spans="1:130">
      <c r="A257" s="59" t="s">
        <v>19</v>
      </c>
      <c r="B257" s="59" t="s">
        <v>24</v>
      </c>
      <c r="C257" s="59" t="s">
        <v>56</v>
      </c>
      <c r="D257" s="59">
        <v>2000</v>
      </c>
      <c r="E257" s="59">
        <v>2001</v>
      </c>
      <c r="F257" s="59">
        <v>2002</v>
      </c>
      <c r="G257" s="59">
        <v>2003</v>
      </c>
      <c r="H257" s="59">
        <v>2004</v>
      </c>
      <c r="I257" s="59">
        <v>2005</v>
      </c>
      <c r="J257" s="59">
        <v>2006</v>
      </c>
      <c r="K257" s="59">
        <v>2007</v>
      </c>
      <c r="L257" s="59">
        <v>2008</v>
      </c>
      <c r="M257" s="59">
        <v>2009</v>
      </c>
      <c r="N257" s="59">
        <v>2010</v>
      </c>
      <c r="O257" s="59">
        <v>2011</v>
      </c>
      <c r="P257" s="59">
        <v>2012</v>
      </c>
      <c r="Q257" s="59">
        <v>2013</v>
      </c>
      <c r="R257" s="59">
        <v>2014</v>
      </c>
      <c r="S257" s="59">
        <v>2015</v>
      </c>
      <c r="T257" s="59">
        <v>2016</v>
      </c>
      <c r="U257" s="59">
        <v>2017</v>
      </c>
      <c r="V257" s="59">
        <v>2018</v>
      </c>
      <c r="W257" s="59">
        <v>2019</v>
      </c>
      <c r="X257" s="59">
        <v>2020</v>
      </c>
      <c r="Y257" s="59">
        <v>2021</v>
      </c>
      <c r="Z257" s="59">
        <v>2022</v>
      </c>
      <c r="AA257" s="59">
        <v>2023</v>
      </c>
      <c r="AB257" s="59">
        <v>2024</v>
      </c>
      <c r="AC257" s="59">
        <v>2025</v>
      </c>
      <c r="AD257" s="59">
        <v>2026</v>
      </c>
      <c r="AE257" s="59">
        <v>2027</v>
      </c>
      <c r="AF257" s="59">
        <v>2028</v>
      </c>
      <c r="AG257" s="59">
        <v>2029</v>
      </c>
      <c r="AH257" s="59">
        <v>2030</v>
      </c>
      <c r="AI257" s="59">
        <v>2031</v>
      </c>
      <c r="AJ257" s="59">
        <v>2032</v>
      </c>
      <c r="AK257" s="59">
        <v>2033</v>
      </c>
      <c r="AL257" s="59">
        <v>2034</v>
      </c>
      <c r="AM257" s="59">
        <v>2035</v>
      </c>
      <c r="AN257" s="59">
        <v>2036</v>
      </c>
      <c r="AO257" s="59">
        <v>2037</v>
      </c>
      <c r="AP257" s="59">
        <v>2038</v>
      </c>
      <c r="AQ257" s="59">
        <v>2039</v>
      </c>
      <c r="AR257" s="59">
        <v>2040</v>
      </c>
      <c r="AS257" s="59">
        <v>2041</v>
      </c>
      <c r="AT257" s="59">
        <v>2042</v>
      </c>
      <c r="AU257" s="59">
        <v>2043</v>
      </c>
      <c r="AV257" s="59">
        <v>2044</v>
      </c>
      <c r="AW257" s="59">
        <v>2045</v>
      </c>
      <c r="AX257" s="59">
        <v>2046</v>
      </c>
      <c r="AY257" s="59">
        <v>2047</v>
      </c>
      <c r="AZ257" s="59">
        <v>2048</v>
      </c>
      <c r="BA257" s="59">
        <v>2049</v>
      </c>
      <c r="BB257" s="59">
        <v>2050</v>
      </c>
      <c r="BC257" s="59">
        <v>2051</v>
      </c>
      <c r="BD257" s="59">
        <v>2052</v>
      </c>
      <c r="BE257" s="59">
        <v>2053</v>
      </c>
      <c r="BF257" s="59">
        <v>2054</v>
      </c>
      <c r="BG257" s="59">
        <v>2055</v>
      </c>
      <c r="BH257" s="59">
        <v>2056</v>
      </c>
      <c r="BI257" s="59">
        <v>2057</v>
      </c>
      <c r="BJ257" s="59">
        <v>2058</v>
      </c>
      <c r="BK257" s="59">
        <v>2059</v>
      </c>
      <c r="BL257" s="59">
        <v>2060</v>
      </c>
      <c r="BM257" s="59" t="s">
        <v>151</v>
      </c>
      <c r="BN257" s="59"/>
      <c r="BO257" s="59"/>
      <c r="BP257" s="59" t="s">
        <v>56</v>
      </c>
      <c r="BQ257" s="59">
        <v>2000</v>
      </c>
      <c r="BR257" s="59">
        <v>2001</v>
      </c>
      <c r="BS257" s="59">
        <v>2002</v>
      </c>
      <c r="BT257" s="59">
        <v>2003</v>
      </c>
      <c r="BU257" s="59">
        <v>2004</v>
      </c>
      <c r="BV257" s="59">
        <v>2005</v>
      </c>
      <c r="BW257" s="59">
        <v>2006</v>
      </c>
      <c r="BX257" s="59">
        <v>2007</v>
      </c>
      <c r="BY257" s="59">
        <v>2008</v>
      </c>
      <c r="BZ257" s="59">
        <v>2009</v>
      </c>
      <c r="CA257" s="59">
        <v>2010</v>
      </c>
      <c r="CB257" s="59">
        <v>2011</v>
      </c>
      <c r="CC257" s="59">
        <v>2012</v>
      </c>
      <c r="CD257" s="59">
        <v>2013</v>
      </c>
      <c r="CE257" s="59">
        <v>2014</v>
      </c>
      <c r="CF257" s="59">
        <v>2015</v>
      </c>
      <c r="CG257" s="59">
        <v>2016</v>
      </c>
      <c r="CH257" s="59">
        <v>2017</v>
      </c>
      <c r="CI257" s="59">
        <v>2018</v>
      </c>
      <c r="CJ257" s="59">
        <v>2019</v>
      </c>
      <c r="CK257" s="59">
        <v>2020</v>
      </c>
      <c r="CL257" s="59">
        <v>2021</v>
      </c>
      <c r="CM257" s="59">
        <v>2022</v>
      </c>
      <c r="CN257" s="59">
        <v>2023</v>
      </c>
      <c r="CO257" s="59">
        <v>2024</v>
      </c>
      <c r="CP257" s="59">
        <v>2025</v>
      </c>
      <c r="CQ257" s="59">
        <v>2026</v>
      </c>
      <c r="CR257" s="59">
        <v>2027</v>
      </c>
      <c r="CS257" s="59">
        <v>2028</v>
      </c>
      <c r="CT257" s="59">
        <v>2029</v>
      </c>
      <c r="CU257" s="59">
        <v>2030</v>
      </c>
      <c r="CV257" s="59">
        <v>2031</v>
      </c>
      <c r="CW257" s="59">
        <v>2032</v>
      </c>
      <c r="CX257" s="59">
        <v>2033</v>
      </c>
      <c r="CY257" s="59">
        <v>2034</v>
      </c>
      <c r="CZ257" s="59">
        <v>2035</v>
      </c>
      <c r="DA257" s="59">
        <v>2036</v>
      </c>
      <c r="DB257" s="59">
        <v>2037</v>
      </c>
      <c r="DC257" s="59">
        <v>2038</v>
      </c>
      <c r="DD257" s="59">
        <v>2039</v>
      </c>
      <c r="DE257" s="59">
        <v>2040</v>
      </c>
      <c r="DF257" s="59">
        <v>2041</v>
      </c>
      <c r="DG257" s="59">
        <v>2042</v>
      </c>
      <c r="DH257" s="59">
        <v>2043</v>
      </c>
      <c r="DI257" s="59">
        <v>2044</v>
      </c>
      <c r="DJ257" s="59">
        <v>2045</v>
      </c>
      <c r="DK257" s="59">
        <v>2046</v>
      </c>
      <c r="DL257" s="59">
        <v>2047</v>
      </c>
      <c r="DM257" s="59">
        <v>2048</v>
      </c>
      <c r="DN257" s="59">
        <v>2049</v>
      </c>
      <c r="DO257" s="59">
        <v>2050</v>
      </c>
      <c r="DP257" s="59">
        <v>2051</v>
      </c>
      <c r="DQ257" s="59">
        <v>2052</v>
      </c>
      <c r="DR257" s="59">
        <v>2053</v>
      </c>
      <c r="DS257" s="59">
        <v>2054</v>
      </c>
      <c r="DT257" s="59">
        <v>2055</v>
      </c>
      <c r="DU257" s="59">
        <v>2056</v>
      </c>
      <c r="DV257" s="59">
        <v>2057</v>
      </c>
      <c r="DW257" s="59">
        <v>2058</v>
      </c>
      <c r="DX257" s="59">
        <v>2059</v>
      </c>
      <c r="DY257" s="59">
        <v>2060</v>
      </c>
      <c r="DZ257" s="59" t="s">
        <v>152</v>
      </c>
    </row>
    <row r="258" spans="1:130">
      <c r="A258" s="53">
        <v>0</v>
      </c>
      <c r="B258" s="63">
        <f>B194</f>
        <v>0</v>
      </c>
      <c r="C258" s="53">
        <v>2000</v>
      </c>
      <c r="D258" s="64">
        <f>VLOOKUP($C$66,$D$3:$K$63,$A$71,0)*B258</f>
        <v>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54">
        <f>SUM(D258:BL258)</f>
        <v>0</v>
      </c>
      <c r="BP258" s="53">
        <v>2000</v>
      </c>
      <c r="BQ258" s="61" t="e">
        <f>D258/$BM258</f>
        <v>#DIV/0!</v>
      </c>
      <c r="BR258" s="61" t="e">
        <f t="shared" ref="BR258:CG273" si="255">E258/$BM258</f>
        <v>#DIV/0!</v>
      </c>
      <c r="BS258" s="61" t="e">
        <f t="shared" si="255"/>
        <v>#DIV/0!</v>
      </c>
      <c r="BT258" s="61" t="e">
        <f t="shared" si="255"/>
        <v>#DIV/0!</v>
      </c>
      <c r="BU258" s="61" t="e">
        <f t="shared" si="255"/>
        <v>#DIV/0!</v>
      </c>
      <c r="BV258" s="61" t="e">
        <f t="shared" si="255"/>
        <v>#DIV/0!</v>
      </c>
      <c r="BW258" s="61" t="e">
        <f t="shared" si="255"/>
        <v>#DIV/0!</v>
      </c>
      <c r="BX258" s="61" t="e">
        <f t="shared" si="255"/>
        <v>#DIV/0!</v>
      </c>
      <c r="BY258" s="61" t="e">
        <f t="shared" si="255"/>
        <v>#DIV/0!</v>
      </c>
      <c r="BZ258" s="61" t="e">
        <f t="shared" si="255"/>
        <v>#DIV/0!</v>
      </c>
      <c r="CA258" s="61" t="e">
        <f t="shared" si="255"/>
        <v>#DIV/0!</v>
      </c>
      <c r="CB258" s="61" t="e">
        <f t="shared" si="255"/>
        <v>#DIV/0!</v>
      </c>
      <c r="CC258" s="61" t="e">
        <f t="shared" si="255"/>
        <v>#DIV/0!</v>
      </c>
      <c r="CD258" s="61" t="e">
        <f t="shared" si="255"/>
        <v>#DIV/0!</v>
      </c>
      <c r="CE258" s="61" t="e">
        <f t="shared" si="255"/>
        <v>#DIV/0!</v>
      </c>
      <c r="CF258" s="61" t="e">
        <f t="shared" si="255"/>
        <v>#DIV/0!</v>
      </c>
      <c r="CG258" s="61" t="e">
        <f t="shared" si="255"/>
        <v>#DIV/0!</v>
      </c>
      <c r="CH258" s="61" t="e">
        <f t="shared" ref="CH258:CW283" si="256">U258/$BM258</f>
        <v>#DIV/0!</v>
      </c>
      <c r="CI258" s="61" t="e">
        <f t="shared" si="256"/>
        <v>#DIV/0!</v>
      </c>
      <c r="CJ258" s="61" t="e">
        <f t="shared" si="256"/>
        <v>#DIV/0!</v>
      </c>
      <c r="CK258" s="61" t="e">
        <f t="shared" si="256"/>
        <v>#DIV/0!</v>
      </c>
      <c r="CL258" s="61" t="e">
        <f t="shared" si="256"/>
        <v>#DIV/0!</v>
      </c>
      <c r="CM258" s="61" t="e">
        <f>Z258/$BM258</f>
        <v>#DIV/0!</v>
      </c>
      <c r="CN258" s="61" t="e">
        <f t="shared" ref="CN258:DC273" si="257">AA258/$BM258</f>
        <v>#DIV/0!</v>
      </c>
      <c r="CO258" s="61" t="e">
        <f t="shared" si="257"/>
        <v>#DIV/0!</v>
      </c>
      <c r="CP258" s="61" t="e">
        <f t="shared" si="257"/>
        <v>#DIV/0!</v>
      </c>
      <c r="CQ258" s="61" t="e">
        <f t="shared" si="257"/>
        <v>#DIV/0!</v>
      </c>
      <c r="CR258" s="61" t="e">
        <f t="shared" si="257"/>
        <v>#DIV/0!</v>
      </c>
      <c r="CS258" s="61" t="e">
        <f t="shared" si="257"/>
        <v>#DIV/0!</v>
      </c>
      <c r="CT258" s="61" t="e">
        <f t="shared" si="257"/>
        <v>#DIV/0!</v>
      </c>
      <c r="CU258" s="61" t="e">
        <f t="shared" si="257"/>
        <v>#DIV/0!</v>
      </c>
      <c r="CV258" s="61" t="e">
        <f t="shared" si="257"/>
        <v>#DIV/0!</v>
      </c>
      <c r="CW258" s="61" t="e">
        <f t="shared" si="257"/>
        <v>#DIV/0!</v>
      </c>
      <c r="CX258" s="61" t="e">
        <f t="shared" si="257"/>
        <v>#DIV/0!</v>
      </c>
      <c r="CY258" s="61" t="e">
        <f t="shared" si="257"/>
        <v>#DIV/0!</v>
      </c>
      <c r="CZ258" s="61" t="e">
        <f t="shared" si="257"/>
        <v>#DIV/0!</v>
      </c>
      <c r="DA258" s="61" t="e">
        <f t="shared" si="257"/>
        <v>#DIV/0!</v>
      </c>
      <c r="DB258" s="61" t="e">
        <f t="shared" si="257"/>
        <v>#DIV/0!</v>
      </c>
      <c r="DC258" s="61" t="e">
        <f t="shared" si="257"/>
        <v>#DIV/0!</v>
      </c>
      <c r="DD258" s="61" t="e">
        <f t="shared" ref="DD258:DS273" si="258">AQ258/$BM258</f>
        <v>#DIV/0!</v>
      </c>
      <c r="DE258" s="61" t="e">
        <f t="shared" si="258"/>
        <v>#DIV/0!</v>
      </c>
      <c r="DF258" s="61" t="e">
        <f t="shared" si="258"/>
        <v>#DIV/0!</v>
      </c>
      <c r="DG258" s="61" t="e">
        <f t="shared" si="258"/>
        <v>#DIV/0!</v>
      </c>
      <c r="DH258" s="61" t="e">
        <f t="shared" si="258"/>
        <v>#DIV/0!</v>
      </c>
      <c r="DI258" s="61" t="e">
        <f t="shared" si="258"/>
        <v>#DIV/0!</v>
      </c>
      <c r="DJ258" s="61" t="e">
        <f t="shared" si="258"/>
        <v>#DIV/0!</v>
      </c>
      <c r="DK258" s="61" t="e">
        <f t="shared" si="258"/>
        <v>#DIV/0!</v>
      </c>
      <c r="DL258" s="61" t="e">
        <f t="shared" si="258"/>
        <v>#DIV/0!</v>
      </c>
      <c r="DM258" s="61" t="e">
        <f t="shared" si="258"/>
        <v>#DIV/0!</v>
      </c>
      <c r="DN258" s="61" t="e">
        <f t="shared" si="258"/>
        <v>#DIV/0!</v>
      </c>
      <c r="DO258" s="61" t="e">
        <f t="shared" si="258"/>
        <v>#DIV/0!</v>
      </c>
      <c r="DP258" s="61" t="e">
        <f t="shared" si="258"/>
        <v>#DIV/0!</v>
      </c>
      <c r="DQ258" s="61" t="e">
        <f t="shared" si="258"/>
        <v>#DIV/0!</v>
      </c>
      <c r="DR258" s="61" t="e">
        <f t="shared" si="258"/>
        <v>#DIV/0!</v>
      </c>
      <c r="DS258" s="61" t="e">
        <f t="shared" si="258"/>
        <v>#DIV/0!</v>
      </c>
      <c r="DT258" s="61" t="e">
        <f t="shared" ref="DT258:DY300" si="259">BG258/$BM258</f>
        <v>#DIV/0!</v>
      </c>
      <c r="DU258" s="61" t="e">
        <f t="shared" si="259"/>
        <v>#DIV/0!</v>
      </c>
      <c r="DV258" s="61" t="e">
        <f t="shared" si="259"/>
        <v>#DIV/0!</v>
      </c>
      <c r="DW258" s="61" t="e">
        <f t="shared" si="259"/>
        <v>#DIV/0!</v>
      </c>
      <c r="DX258" s="61" t="e">
        <f t="shared" si="259"/>
        <v>#DIV/0!</v>
      </c>
      <c r="DY258" s="61" t="e">
        <f t="shared" si="259"/>
        <v>#DIV/0!</v>
      </c>
      <c r="DZ258" s="61" t="e">
        <f>SUM(BQ258:DY258)</f>
        <v>#DIV/0!</v>
      </c>
    </row>
    <row r="259" spans="1:130">
      <c r="A259" s="53">
        <v>1</v>
      </c>
      <c r="B259" s="63">
        <f t="shared" ref="B259:B278" si="260">B195</f>
        <v>7.69230769230769E-2</v>
      </c>
      <c r="C259" s="53">
        <v>2001</v>
      </c>
      <c r="D259" s="64">
        <f>VLOOKUP($C$66,$D$3:$K$63,$A$71,0)*(B259-B258)</f>
        <v>666.64808112269895</v>
      </c>
      <c r="E259" s="64">
        <f>VLOOKUP($C$67,$D$3:$K$63,$A$71,0)*B258</f>
        <v>0</v>
      </c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54">
        <f t="shared" ref="BM259:BM318" si="261">SUM(D259:BL259)</f>
        <v>666.64808112269895</v>
      </c>
      <c r="BP259" s="53">
        <v>2001</v>
      </c>
      <c r="BQ259" s="61">
        <f t="shared" ref="BQ259:CF288" si="262">D259/$BM259</f>
        <v>1</v>
      </c>
      <c r="BR259" s="61">
        <f t="shared" si="255"/>
        <v>0</v>
      </c>
      <c r="BS259" s="61">
        <f t="shared" si="255"/>
        <v>0</v>
      </c>
      <c r="BT259" s="61">
        <f t="shared" si="255"/>
        <v>0</v>
      </c>
      <c r="BU259" s="61">
        <f t="shared" si="255"/>
        <v>0</v>
      </c>
      <c r="BV259" s="61">
        <f t="shared" si="255"/>
        <v>0</v>
      </c>
      <c r="BW259" s="61">
        <f t="shared" si="255"/>
        <v>0</v>
      </c>
      <c r="BX259" s="61">
        <f t="shared" si="255"/>
        <v>0</v>
      </c>
      <c r="BY259" s="61">
        <f t="shared" si="255"/>
        <v>0</v>
      </c>
      <c r="BZ259" s="61">
        <f t="shared" si="255"/>
        <v>0</v>
      </c>
      <c r="CA259" s="61">
        <f t="shared" si="255"/>
        <v>0</v>
      </c>
      <c r="CB259" s="61">
        <f t="shared" si="255"/>
        <v>0</v>
      </c>
      <c r="CC259" s="61">
        <f t="shared" si="255"/>
        <v>0</v>
      </c>
      <c r="CD259" s="61">
        <f t="shared" si="255"/>
        <v>0</v>
      </c>
      <c r="CE259" s="61">
        <f t="shared" si="255"/>
        <v>0</v>
      </c>
      <c r="CF259" s="61">
        <f t="shared" si="255"/>
        <v>0</v>
      </c>
      <c r="CG259" s="61">
        <f t="shared" si="255"/>
        <v>0</v>
      </c>
      <c r="CH259" s="61">
        <f t="shared" si="256"/>
        <v>0</v>
      </c>
      <c r="CI259" s="61">
        <f t="shared" si="256"/>
        <v>0</v>
      </c>
      <c r="CJ259" s="61">
        <f t="shared" si="256"/>
        <v>0</v>
      </c>
      <c r="CK259" s="61">
        <f t="shared" si="256"/>
        <v>0</v>
      </c>
      <c r="CL259" s="61">
        <f t="shared" si="256"/>
        <v>0</v>
      </c>
      <c r="CM259" s="61">
        <f t="shared" si="256"/>
        <v>0</v>
      </c>
      <c r="CN259" s="61">
        <f t="shared" si="257"/>
        <v>0</v>
      </c>
      <c r="CO259" s="61">
        <f t="shared" si="257"/>
        <v>0</v>
      </c>
      <c r="CP259" s="61">
        <f t="shared" si="257"/>
        <v>0</v>
      </c>
      <c r="CQ259" s="61">
        <f t="shared" si="257"/>
        <v>0</v>
      </c>
      <c r="CR259" s="61">
        <f t="shared" si="257"/>
        <v>0</v>
      </c>
      <c r="CS259" s="61">
        <f t="shared" si="257"/>
        <v>0</v>
      </c>
      <c r="CT259" s="61">
        <f t="shared" si="257"/>
        <v>0</v>
      </c>
      <c r="CU259" s="61">
        <f t="shared" si="257"/>
        <v>0</v>
      </c>
      <c r="CV259" s="61">
        <f t="shared" si="257"/>
        <v>0</v>
      </c>
      <c r="CW259" s="61">
        <f t="shared" si="257"/>
        <v>0</v>
      </c>
      <c r="CX259" s="61">
        <f t="shared" si="257"/>
        <v>0</v>
      </c>
      <c r="CY259" s="61">
        <f t="shared" si="257"/>
        <v>0</v>
      </c>
      <c r="CZ259" s="61">
        <f t="shared" si="257"/>
        <v>0</v>
      </c>
      <c r="DA259" s="61">
        <f t="shared" si="257"/>
        <v>0</v>
      </c>
      <c r="DB259" s="61">
        <f t="shared" si="257"/>
        <v>0</v>
      </c>
      <c r="DC259" s="61">
        <f t="shared" si="257"/>
        <v>0</v>
      </c>
      <c r="DD259" s="61">
        <f t="shared" si="258"/>
        <v>0</v>
      </c>
      <c r="DE259" s="61">
        <f t="shared" si="258"/>
        <v>0</v>
      </c>
      <c r="DF259" s="61">
        <f t="shared" si="258"/>
        <v>0</v>
      </c>
      <c r="DG259" s="61">
        <f t="shared" si="258"/>
        <v>0</v>
      </c>
      <c r="DH259" s="61">
        <f t="shared" si="258"/>
        <v>0</v>
      </c>
      <c r="DI259" s="61">
        <f t="shared" si="258"/>
        <v>0</v>
      </c>
      <c r="DJ259" s="61">
        <f t="shared" si="258"/>
        <v>0</v>
      </c>
      <c r="DK259" s="61">
        <f t="shared" si="258"/>
        <v>0</v>
      </c>
      <c r="DL259" s="61">
        <f t="shared" si="258"/>
        <v>0</v>
      </c>
      <c r="DM259" s="61">
        <f t="shared" si="258"/>
        <v>0</v>
      </c>
      <c r="DN259" s="61">
        <f t="shared" si="258"/>
        <v>0</v>
      </c>
      <c r="DO259" s="61">
        <f t="shared" si="258"/>
        <v>0</v>
      </c>
      <c r="DP259" s="61">
        <f t="shared" si="258"/>
        <v>0</v>
      </c>
      <c r="DQ259" s="61">
        <f t="shared" si="258"/>
        <v>0</v>
      </c>
      <c r="DR259" s="61">
        <f t="shared" si="258"/>
        <v>0</v>
      </c>
      <c r="DS259" s="61">
        <f t="shared" si="258"/>
        <v>0</v>
      </c>
      <c r="DT259" s="61">
        <f t="shared" si="259"/>
        <v>0</v>
      </c>
      <c r="DU259" s="61">
        <f t="shared" si="259"/>
        <v>0</v>
      </c>
      <c r="DV259" s="61">
        <f t="shared" si="259"/>
        <v>0</v>
      </c>
      <c r="DW259" s="61">
        <f t="shared" si="259"/>
        <v>0</v>
      </c>
      <c r="DX259" s="61">
        <f t="shared" si="259"/>
        <v>0</v>
      </c>
      <c r="DY259" s="61">
        <f t="shared" si="259"/>
        <v>0</v>
      </c>
      <c r="DZ259" s="61">
        <f t="shared" ref="DZ259:DZ297" si="263">SUM(BQ259:DY259)</f>
        <v>1</v>
      </c>
    </row>
    <row r="260" spans="1:130">
      <c r="A260" s="53">
        <v>2</v>
      </c>
      <c r="B260" s="63">
        <f t="shared" si="260"/>
        <v>0.15384615384615399</v>
      </c>
      <c r="C260" s="53">
        <v>2002</v>
      </c>
      <c r="D260" s="64">
        <f t="shared" ref="D260:D278" si="264">VLOOKUP($C$66,$D$3:$K$63,$A$71,0)*(B260-B259)</f>
        <v>666.64808112269895</v>
      </c>
      <c r="E260" s="64">
        <f>VLOOKUP($C$67,$D$3:$K$63,$A$71,0)*(B259-B258)</f>
        <v>94.665202177155294</v>
      </c>
      <c r="F260" s="64">
        <f>VLOOKUP($C$68,$D$3:$K$63,$A$71,0)*B258</f>
        <v>0</v>
      </c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54">
        <f t="shared" si="261"/>
        <v>761.31328329985399</v>
      </c>
      <c r="BP260" s="53">
        <v>2002</v>
      </c>
      <c r="BQ260" s="61">
        <f t="shared" si="262"/>
        <v>0.87565539147453697</v>
      </c>
      <c r="BR260" s="61">
        <f t="shared" si="255"/>
        <v>0.124344608525463</v>
      </c>
      <c r="BS260" s="61">
        <f t="shared" si="255"/>
        <v>0</v>
      </c>
      <c r="BT260" s="61">
        <f t="shared" si="255"/>
        <v>0</v>
      </c>
      <c r="BU260" s="61">
        <f t="shared" si="255"/>
        <v>0</v>
      </c>
      <c r="BV260" s="61">
        <f t="shared" si="255"/>
        <v>0</v>
      </c>
      <c r="BW260" s="61">
        <f t="shared" si="255"/>
        <v>0</v>
      </c>
      <c r="BX260" s="61">
        <f t="shared" si="255"/>
        <v>0</v>
      </c>
      <c r="BY260" s="61">
        <f t="shared" si="255"/>
        <v>0</v>
      </c>
      <c r="BZ260" s="61">
        <f t="shared" si="255"/>
        <v>0</v>
      </c>
      <c r="CA260" s="61">
        <f t="shared" si="255"/>
        <v>0</v>
      </c>
      <c r="CB260" s="61">
        <f t="shared" si="255"/>
        <v>0</v>
      </c>
      <c r="CC260" s="61">
        <f t="shared" si="255"/>
        <v>0</v>
      </c>
      <c r="CD260" s="61">
        <f t="shared" si="255"/>
        <v>0</v>
      </c>
      <c r="CE260" s="61">
        <f t="shared" si="255"/>
        <v>0</v>
      </c>
      <c r="CF260" s="61">
        <f t="shared" si="255"/>
        <v>0</v>
      </c>
      <c r="CG260" s="61">
        <f t="shared" si="255"/>
        <v>0</v>
      </c>
      <c r="CH260" s="61">
        <f t="shared" si="256"/>
        <v>0</v>
      </c>
      <c r="CI260" s="61">
        <f t="shared" si="256"/>
        <v>0</v>
      </c>
      <c r="CJ260" s="61">
        <f t="shared" si="256"/>
        <v>0</v>
      </c>
      <c r="CK260" s="61">
        <f t="shared" si="256"/>
        <v>0</v>
      </c>
      <c r="CL260" s="61">
        <f t="shared" si="256"/>
        <v>0</v>
      </c>
      <c r="CM260" s="61">
        <f t="shared" si="256"/>
        <v>0</v>
      </c>
      <c r="CN260" s="61">
        <f t="shared" si="257"/>
        <v>0</v>
      </c>
      <c r="CO260" s="61">
        <f t="shared" si="257"/>
        <v>0</v>
      </c>
      <c r="CP260" s="61">
        <f t="shared" si="257"/>
        <v>0</v>
      </c>
      <c r="CQ260" s="61">
        <f t="shared" si="257"/>
        <v>0</v>
      </c>
      <c r="CR260" s="61">
        <f t="shared" si="257"/>
        <v>0</v>
      </c>
      <c r="CS260" s="61">
        <f t="shared" si="257"/>
        <v>0</v>
      </c>
      <c r="CT260" s="61">
        <f t="shared" si="257"/>
        <v>0</v>
      </c>
      <c r="CU260" s="61">
        <f t="shared" si="257"/>
        <v>0</v>
      </c>
      <c r="CV260" s="61">
        <f t="shared" si="257"/>
        <v>0</v>
      </c>
      <c r="CW260" s="61">
        <f t="shared" si="257"/>
        <v>0</v>
      </c>
      <c r="CX260" s="61">
        <f t="shared" si="257"/>
        <v>0</v>
      </c>
      <c r="CY260" s="61">
        <f t="shared" si="257"/>
        <v>0</v>
      </c>
      <c r="CZ260" s="61">
        <f t="shared" si="257"/>
        <v>0</v>
      </c>
      <c r="DA260" s="61">
        <f t="shared" si="257"/>
        <v>0</v>
      </c>
      <c r="DB260" s="61">
        <f t="shared" si="257"/>
        <v>0</v>
      </c>
      <c r="DC260" s="61">
        <f t="shared" si="257"/>
        <v>0</v>
      </c>
      <c r="DD260" s="61">
        <f t="shared" si="258"/>
        <v>0</v>
      </c>
      <c r="DE260" s="61">
        <f t="shared" si="258"/>
        <v>0</v>
      </c>
      <c r="DF260" s="61">
        <f t="shared" si="258"/>
        <v>0</v>
      </c>
      <c r="DG260" s="61">
        <f t="shared" si="258"/>
        <v>0</v>
      </c>
      <c r="DH260" s="61">
        <f t="shared" si="258"/>
        <v>0</v>
      </c>
      <c r="DI260" s="61">
        <f t="shared" si="258"/>
        <v>0</v>
      </c>
      <c r="DJ260" s="61">
        <f t="shared" si="258"/>
        <v>0</v>
      </c>
      <c r="DK260" s="61">
        <f t="shared" si="258"/>
        <v>0</v>
      </c>
      <c r="DL260" s="61">
        <f t="shared" si="258"/>
        <v>0</v>
      </c>
      <c r="DM260" s="61">
        <f t="shared" si="258"/>
        <v>0</v>
      </c>
      <c r="DN260" s="61">
        <f t="shared" si="258"/>
        <v>0</v>
      </c>
      <c r="DO260" s="61">
        <f t="shared" si="258"/>
        <v>0</v>
      </c>
      <c r="DP260" s="61">
        <f t="shared" si="258"/>
        <v>0</v>
      </c>
      <c r="DQ260" s="61">
        <f t="shared" si="258"/>
        <v>0</v>
      </c>
      <c r="DR260" s="61">
        <f t="shared" si="258"/>
        <v>0</v>
      </c>
      <c r="DS260" s="61">
        <f t="shared" si="258"/>
        <v>0</v>
      </c>
      <c r="DT260" s="61">
        <f t="shared" si="259"/>
        <v>0</v>
      </c>
      <c r="DU260" s="61">
        <f t="shared" si="259"/>
        <v>0</v>
      </c>
      <c r="DV260" s="61">
        <f t="shared" si="259"/>
        <v>0</v>
      </c>
      <c r="DW260" s="61">
        <f t="shared" si="259"/>
        <v>0</v>
      </c>
      <c r="DX260" s="61">
        <f t="shared" si="259"/>
        <v>0</v>
      </c>
      <c r="DY260" s="61">
        <f t="shared" si="259"/>
        <v>0</v>
      </c>
      <c r="DZ260" s="61">
        <f t="shared" si="263"/>
        <v>1</v>
      </c>
    </row>
    <row r="261" spans="1:130">
      <c r="A261" s="53">
        <v>3</v>
      </c>
      <c r="B261" s="63">
        <f t="shared" si="260"/>
        <v>0.230769230769231</v>
      </c>
      <c r="C261" s="53">
        <v>2003</v>
      </c>
      <c r="D261" s="64">
        <f t="shared" si="264"/>
        <v>666.64808112269895</v>
      </c>
      <c r="E261" s="64">
        <f t="shared" ref="E261:E279" si="265">VLOOKUP($C$67,$D$3:$K$63,$A$71,0)*(B260-B259)</f>
        <v>94.665202177155294</v>
      </c>
      <c r="F261" s="64">
        <f>VLOOKUP($C$68,$D$3:$K$63,$A$71,0)*(B259-B258)</f>
        <v>70.066033044810098</v>
      </c>
      <c r="G261" s="64">
        <f>VLOOKUP($C$69,$D$3:$K$63,$A$71,0)*B258</f>
        <v>0</v>
      </c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54">
        <f t="shared" si="261"/>
        <v>831.37931634466395</v>
      </c>
      <c r="BP261" s="53">
        <v>2003</v>
      </c>
      <c r="BQ261" s="61">
        <f t="shared" si="262"/>
        <v>0.801857910121891</v>
      </c>
      <c r="BR261" s="61">
        <f t="shared" si="255"/>
        <v>0.113865236139589</v>
      </c>
      <c r="BS261" s="61">
        <f t="shared" si="255"/>
        <v>8.4276853738520105E-2</v>
      </c>
      <c r="BT261" s="61">
        <f t="shared" si="255"/>
        <v>0</v>
      </c>
      <c r="BU261" s="61">
        <f t="shared" si="255"/>
        <v>0</v>
      </c>
      <c r="BV261" s="61">
        <f t="shared" si="255"/>
        <v>0</v>
      </c>
      <c r="BW261" s="61">
        <f t="shared" si="255"/>
        <v>0</v>
      </c>
      <c r="BX261" s="61">
        <f t="shared" si="255"/>
        <v>0</v>
      </c>
      <c r="BY261" s="61">
        <f t="shared" si="255"/>
        <v>0</v>
      </c>
      <c r="BZ261" s="61">
        <f t="shared" si="255"/>
        <v>0</v>
      </c>
      <c r="CA261" s="61">
        <f t="shared" si="255"/>
        <v>0</v>
      </c>
      <c r="CB261" s="61">
        <f t="shared" si="255"/>
        <v>0</v>
      </c>
      <c r="CC261" s="61">
        <f t="shared" si="255"/>
        <v>0</v>
      </c>
      <c r="CD261" s="61">
        <f t="shared" si="255"/>
        <v>0</v>
      </c>
      <c r="CE261" s="61">
        <f t="shared" si="255"/>
        <v>0</v>
      </c>
      <c r="CF261" s="61">
        <f t="shared" si="255"/>
        <v>0</v>
      </c>
      <c r="CG261" s="61">
        <f t="shared" si="255"/>
        <v>0</v>
      </c>
      <c r="CH261" s="61">
        <f t="shared" si="256"/>
        <v>0</v>
      </c>
      <c r="CI261" s="61">
        <f t="shared" si="256"/>
        <v>0</v>
      </c>
      <c r="CJ261" s="61">
        <f t="shared" si="256"/>
        <v>0</v>
      </c>
      <c r="CK261" s="61">
        <f t="shared" si="256"/>
        <v>0</v>
      </c>
      <c r="CL261" s="61">
        <f t="shared" si="256"/>
        <v>0</v>
      </c>
      <c r="CM261" s="61">
        <f t="shared" si="256"/>
        <v>0</v>
      </c>
      <c r="CN261" s="61">
        <f t="shared" si="257"/>
        <v>0</v>
      </c>
      <c r="CO261" s="61">
        <f t="shared" si="257"/>
        <v>0</v>
      </c>
      <c r="CP261" s="61">
        <f t="shared" si="257"/>
        <v>0</v>
      </c>
      <c r="CQ261" s="61">
        <f t="shared" si="257"/>
        <v>0</v>
      </c>
      <c r="CR261" s="61">
        <f t="shared" si="257"/>
        <v>0</v>
      </c>
      <c r="CS261" s="61">
        <f t="shared" si="257"/>
        <v>0</v>
      </c>
      <c r="CT261" s="61">
        <f t="shared" si="257"/>
        <v>0</v>
      </c>
      <c r="CU261" s="61">
        <f t="shared" si="257"/>
        <v>0</v>
      </c>
      <c r="CV261" s="61">
        <f t="shared" si="257"/>
        <v>0</v>
      </c>
      <c r="CW261" s="61">
        <f t="shared" si="257"/>
        <v>0</v>
      </c>
      <c r="CX261" s="61">
        <f t="shared" si="257"/>
        <v>0</v>
      </c>
      <c r="CY261" s="61">
        <f t="shared" si="257"/>
        <v>0</v>
      </c>
      <c r="CZ261" s="61">
        <f t="shared" si="257"/>
        <v>0</v>
      </c>
      <c r="DA261" s="61">
        <f t="shared" si="257"/>
        <v>0</v>
      </c>
      <c r="DB261" s="61">
        <f t="shared" si="257"/>
        <v>0</v>
      </c>
      <c r="DC261" s="61">
        <f t="shared" si="257"/>
        <v>0</v>
      </c>
      <c r="DD261" s="61">
        <f t="shared" si="258"/>
        <v>0</v>
      </c>
      <c r="DE261" s="61">
        <f t="shared" si="258"/>
        <v>0</v>
      </c>
      <c r="DF261" s="61">
        <f t="shared" si="258"/>
        <v>0</v>
      </c>
      <c r="DG261" s="61">
        <f t="shared" si="258"/>
        <v>0</v>
      </c>
      <c r="DH261" s="61">
        <f t="shared" si="258"/>
        <v>0</v>
      </c>
      <c r="DI261" s="61">
        <f t="shared" si="258"/>
        <v>0</v>
      </c>
      <c r="DJ261" s="61">
        <f t="shared" si="258"/>
        <v>0</v>
      </c>
      <c r="DK261" s="61">
        <f t="shared" si="258"/>
        <v>0</v>
      </c>
      <c r="DL261" s="61">
        <f t="shared" si="258"/>
        <v>0</v>
      </c>
      <c r="DM261" s="61">
        <f t="shared" si="258"/>
        <v>0</v>
      </c>
      <c r="DN261" s="61">
        <f t="shared" si="258"/>
        <v>0</v>
      </c>
      <c r="DO261" s="61">
        <f t="shared" si="258"/>
        <v>0</v>
      </c>
      <c r="DP261" s="61">
        <f t="shared" si="258"/>
        <v>0</v>
      </c>
      <c r="DQ261" s="61">
        <f t="shared" si="258"/>
        <v>0</v>
      </c>
      <c r="DR261" s="61">
        <f t="shared" si="258"/>
        <v>0</v>
      </c>
      <c r="DS261" s="61">
        <f t="shared" si="258"/>
        <v>0</v>
      </c>
      <c r="DT261" s="61">
        <f t="shared" si="259"/>
        <v>0</v>
      </c>
      <c r="DU261" s="61">
        <f t="shared" si="259"/>
        <v>0</v>
      </c>
      <c r="DV261" s="61">
        <f t="shared" si="259"/>
        <v>0</v>
      </c>
      <c r="DW261" s="61">
        <f t="shared" si="259"/>
        <v>0</v>
      </c>
      <c r="DX261" s="61">
        <f t="shared" si="259"/>
        <v>0</v>
      </c>
      <c r="DY261" s="61">
        <f t="shared" si="259"/>
        <v>0</v>
      </c>
      <c r="DZ261" s="61">
        <f t="shared" si="263"/>
        <v>1</v>
      </c>
    </row>
    <row r="262" spans="1:130">
      <c r="A262" s="53">
        <v>4</v>
      </c>
      <c r="B262" s="63">
        <f t="shared" si="260"/>
        <v>0.30769230769230699</v>
      </c>
      <c r="C262" s="53">
        <v>2004</v>
      </c>
      <c r="D262" s="64">
        <f t="shared" si="264"/>
        <v>666.64808112269895</v>
      </c>
      <c r="E262" s="64">
        <f t="shared" si="265"/>
        <v>94.665202177155294</v>
      </c>
      <c r="F262" s="64">
        <f t="shared" ref="F262:F280" si="266">VLOOKUP($C$68,$D$3:$K$63,$A$71,0)*(B260-B259)</f>
        <v>70.066033044810098</v>
      </c>
      <c r="G262" s="64">
        <f>VLOOKUP($C$69,$D$3:$K$63,$A$71,0)*(B259-B258)</f>
        <v>21.7906411995578</v>
      </c>
      <c r="H262" s="64">
        <f>VLOOKUP($C$70,$D$3:$K$63,$A$71,0)*B258</f>
        <v>0</v>
      </c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54">
        <f t="shared" si="261"/>
        <v>853.16995754422203</v>
      </c>
      <c r="BP262" s="53">
        <v>2004</v>
      </c>
      <c r="BQ262" s="61">
        <f t="shared" si="262"/>
        <v>0.78137781953971897</v>
      </c>
      <c r="BR262" s="61">
        <f t="shared" si="255"/>
        <v>0.11095702719026899</v>
      </c>
      <c r="BS262" s="61">
        <f t="shared" si="255"/>
        <v>8.2124355675262301E-2</v>
      </c>
      <c r="BT262" s="61">
        <f t="shared" si="255"/>
        <v>2.5540797594749299E-2</v>
      </c>
      <c r="BU262" s="61">
        <f t="shared" si="255"/>
        <v>0</v>
      </c>
      <c r="BV262" s="61">
        <f t="shared" si="255"/>
        <v>0</v>
      </c>
      <c r="BW262" s="61">
        <f t="shared" si="255"/>
        <v>0</v>
      </c>
      <c r="BX262" s="61">
        <f t="shared" si="255"/>
        <v>0</v>
      </c>
      <c r="BY262" s="61">
        <f t="shared" si="255"/>
        <v>0</v>
      </c>
      <c r="BZ262" s="61">
        <f t="shared" si="255"/>
        <v>0</v>
      </c>
      <c r="CA262" s="61">
        <f t="shared" si="255"/>
        <v>0</v>
      </c>
      <c r="CB262" s="61">
        <f t="shared" si="255"/>
        <v>0</v>
      </c>
      <c r="CC262" s="61">
        <f t="shared" si="255"/>
        <v>0</v>
      </c>
      <c r="CD262" s="61">
        <f t="shared" si="255"/>
        <v>0</v>
      </c>
      <c r="CE262" s="61">
        <f t="shared" si="255"/>
        <v>0</v>
      </c>
      <c r="CF262" s="61">
        <f t="shared" si="255"/>
        <v>0</v>
      </c>
      <c r="CG262" s="61">
        <f t="shared" si="255"/>
        <v>0</v>
      </c>
      <c r="CH262" s="61">
        <f t="shared" si="256"/>
        <v>0</v>
      </c>
      <c r="CI262" s="61">
        <f t="shared" si="256"/>
        <v>0</v>
      </c>
      <c r="CJ262" s="61">
        <f t="shared" si="256"/>
        <v>0</v>
      </c>
      <c r="CK262" s="61">
        <f t="shared" si="256"/>
        <v>0</v>
      </c>
      <c r="CL262" s="61">
        <f t="shared" si="256"/>
        <v>0</v>
      </c>
      <c r="CM262" s="61">
        <f t="shared" si="256"/>
        <v>0</v>
      </c>
      <c r="CN262" s="61">
        <f t="shared" si="257"/>
        <v>0</v>
      </c>
      <c r="CO262" s="61">
        <f t="shared" si="257"/>
        <v>0</v>
      </c>
      <c r="CP262" s="61">
        <f t="shared" si="257"/>
        <v>0</v>
      </c>
      <c r="CQ262" s="61">
        <f t="shared" si="257"/>
        <v>0</v>
      </c>
      <c r="CR262" s="61">
        <f t="shared" si="257"/>
        <v>0</v>
      </c>
      <c r="CS262" s="61">
        <f t="shared" si="257"/>
        <v>0</v>
      </c>
      <c r="CT262" s="61">
        <f t="shared" si="257"/>
        <v>0</v>
      </c>
      <c r="CU262" s="61">
        <f t="shared" si="257"/>
        <v>0</v>
      </c>
      <c r="CV262" s="61">
        <f t="shared" si="257"/>
        <v>0</v>
      </c>
      <c r="CW262" s="61">
        <f t="shared" si="257"/>
        <v>0</v>
      </c>
      <c r="CX262" s="61">
        <f t="shared" si="257"/>
        <v>0</v>
      </c>
      <c r="CY262" s="61">
        <f t="shared" si="257"/>
        <v>0</v>
      </c>
      <c r="CZ262" s="61">
        <f t="shared" si="257"/>
        <v>0</v>
      </c>
      <c r="DA262" s="61">
        <f t="shared" si="257"/>
        <v>0</v>
      </c>
      <c r="DB262" s="61">
        <f t="shared" si="257"/>
        <v>0</v>
      </c>
      <c r="DC262" s="61">
        <f t="shared" si="257"/>
        <v>0</v>
      </c>
      <c r="DD262" s="61">
        <f t="shared" si="258"/>
        <v>0</v>
      </c>
      <c r="DE262" s="61">
        <f t="shared" si="258"/>
        <v>0</v>
      </c>
      <c r="DF262" s="61">
        <f t="shared" si="258"/>
        <v>0</v>
      </c>
      <c r="DG262" s="61">
        <f t="shared" si="258"/>
        <v>0</v>
      </c>
      <c r="DH262" s="61">
        <f t="shared" si="258"/>
        <v>0</v>
      </c>
      <c r="DI262" s="61">
        <f t="shared" si="258"/>
        <v>0</v>
      </c>
      <c r="DJ262" s="61">
        <f t="shared" si="258"/>
        <v>0</v>
      </c>
      <c r="DK262" s="61">
        <f t="shared" si="258"/>
        <v>0</v>
      </c>
      <c r="DL262" s="61">
        <f t="shared" si="258"/>
        <v>0</v>
      </c>
      <c r="DM262" s="61">
        <f t="shared" si="258"/>
        <v>0</v>
      </c>
      <c r="DN262" s="61">
        <f t="shared" si="258"/>
        <v>0</v>
      </c>
      <c r="DO262" s="61">
        <f t="shared" si="258"/>
        <v>0</v>
      </c>
      <c r="DP262" s="61">
        <f t="shared" si="258"/>
        <v>0</v>
      </c>
      <c r="DQ262" s="61">
        <f t="shared" si="258"/>
        <v>0</v>
      </c>
      <c r="DR262" s="61">
        <f t="shared" si="258"/>
        <v>0</v>
      </c>
      <c r="DS262" s="61">
        <f t="shared" si="258"/>
        <v>0</v>
      </c>
      <c r="DT262" s="61">
        <f t="shared" si="259"/>
        <v>0</v>
      </c>
      <c r="DU262" s="61">
        <f t="shared" si="259"/>
        <v>0</v>
      </c>
      <c r="DV262" s="61">
        <f t="shared" si="259"/>
        <v>0</v>
      </c>
      <c r="DW262" s="61">
        <f t="shared" si="259"/>
        <v>0</v>
      </c>
      <c r="DX262" s="61">
        <f t="shared" si="259"/>
        <v>0</v>
      </c>
      <c r="DY262" s="61">
        <f t="shared" si="259"/>
        <v>0</v>
      </c>
      <c r="DZ262" s="61">
        <f t="shared" si="263"/>
        <v>1</v>
      </c>
    </row>
    <row r="263" spans="1:130">
      <c r="A263" s="53">
        <v>5</v>
      </c>
      <c r="B263" s="63">
        <f t="shared" si="260"/>
        <v>0.38461538461538403</v>
      </c>
      <c r="C263" s="53">
        <v>2005</v>
      </c>
      <c r="D263" s="64">
        <f t="shared" si="264"/>
        <v>666.64808112269895</v>
      </c>
      <c r="E263" s="64">
        <f t="shared" si="265"/>
        <v>94.665202177155294</v>
      </c>
      <c r="F263" s="64">
        <f t="shared" si="266"/>
        <v>70.066033044810098</v>
      </c>
      <c r="G263" s="64">
        <f t="shared" ref="G263:G281" si="267">VLOOKUP($C$69,$D$3:$K$63,$A$71,0)*(B260-B259)</f>
        <v>21.7906411995578</v>
      </c>
      <c r="H263" s="64">
        <f>VLOOKUP($C$70,$D$3:$K$63,$A$71,0)*(B259-B258)</f>
        <v>21.598974614993701</v>
      </c>
      <c r="I263" s="64">
        <f>VLOOKUP($C$71,$D$3:$K$63,$A$71,0)*B258</f>
        <v>0</v>
      </c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54">
        <f t="shared" si="261"/>
        <v>874.76893215921598</v>
      </c>
      <c r="BP263" s="53">
        <v>2005</v>
      </c>
      <c r="BQ263" s="61">
        <f t="shared" si="262"/>
        <v>0.76208477074876602</v>
      </c>
      <c r="BR263" s="61">
        <f t="shared" si="255"/>
        <v>0.10821738026691299</v>
      </c>
      <c r="BS263" s="61">
        <f t="shared" si="255"/>
        <v>8.0096618054169094E-2</v>
      </c>
      <c r="BT263" s="61">
        <f t="shared" si="255"/>
        <v>2.4910168158088799E-2</v>
      </c>
      <c r="BU263" s="61">
        <f t="shared" si="255"/>
        <v>2.4691062772063E-2</v>
      </c>
      <c r="BV263" s="61">
        <f t="shared" si="255"/>
        <v>0</v>
      </c>
      <c r="BW263" s="61">
        <f t="shared" si="255"/>
        <v>0</v>
      </c>
      <c r="BX263" s="61">
        <f t="shared" si="255"/>
        <v>0</v>
      </c>
      <c r="BY263" s="61">
        <f t="shared" si="255"/>
        <v>0</v>
      </c>
      <c r="BZ263" s="61">
        <f t="shared" si="255"/>
        <v>0</v>
      </c>
      <c r="CA263" s="61">
        <f t="shared" si="255"/>
        <v>0</v>
      </c>
      <c r="CB263" s="61">
        <f t="shared" si="255"/>
        <v>0</v>
      </c>
      <c r="CC263" s="61">
        <f t="shared" si="255"/>
        <v>0</v>
      </c>
      <c r="CD263" s="61">
        <f t="shared" si="255"/>
        <v>0</v>
      </c>
      <c r="CE263" s="61">
        <f t="shared" si="255"/>
        <v>0</v>
      </c>
      <c r="CF263" s="61">
        <f t="shared" si="255"/>
        <v>0</v>
      </c>
      <c r="CG263" s="61">
        <f t="shared" si="255"/>
        <v>0</v>
      </c>
      <c r="CH263" s="61">
        <f t="shared" si="256"/>
        <v>0</v>
      </c>
      <c r="CI263" s="61">
        <f t="shared" si="256"/>
        <v>0</v>
      </c>
      <c r="CJ263" s="61">
        <f t="shared" si="256"/>
        <v>0</v>
      </c>
      <c r="CK263" s="61">
        <f t="shared" si="256"/>
        <v>0</v>
      </c>
      <c r="CL263" s="61">
        <f t="shared" si="256"/>
        <v>0</v>
      </c>
      <c r="CM263" s="61">
        <f t="shared" si="256"/>
        <v>0</v>
      </c>
      <c r="CN263" s="61">
        <f t="shared" si="257"/>
        <v>0</v>
      </c>
      <c r="CO263" s="61">
        <f t="shared" si="257"/>
        <v>0</v>
      </c>
      <c r="CP263" s="61">
        <f t="shared" si="257"/>
        <v>0</v>
      </c>
      <c r="CQ263" s="61">
        <f t="shared" si="257"/>
        <v>0</v>
      </c>
      <c r="CR263" s="61">
        <f t="shared" si="257"/>
        <v>0</v>
      </c>
      <c r="CS263" s="61">
        <f t="shared" si="257"/>
        <v>0</v>
      </c>
      <c r="CT263" s="61">
        <f t="shared" si="257"/>
        <v>0</v>
      </c>
      <c r="CU263" s="61">
        <f t="shared" si="257"/>
        <v>0</v>
      </c>
      <c r="CV263" s="61">
        <f t="shared" si="257"/>
        <v>0</v>
      </c>
      <c r="CW263" s="61">
        <f t="shared" si="257"/>
        <v>0</v>
      </c>
      <c r="CX263" s="61">
        <f t="shared" si="257"/>
        <v>0</v>
      </c>
      <c r="CY263" s="61">
        <f t="shared" si="257"/>
        <v>0</v>
      </c>
      <c r="CZ263" s="61">
        <f t="shared" si="257"/>
        <v>0</v>
      </c>
      <c r="DA263" s="61">
        <f t="shared" si="257"/>
        <v>0</v>
      </c>
      <c r="DB263" s="61">
        <f t="shared" si="257"/>
        <v>0</v>
      </c>
      <c r="DC263" s="61">
        <f t="shared" si="257"/>
        <v>0</v>
      </c>
      <c r="DD263" s="61">
        <f t="shared" si="258"/>
        <v>0</v>
      </c>
      <c r="DE263" s="61">
        <f t="shared" si="258"/>
        <v>0</v>
      </c>
      <c r="DF263" s="61">
        <f t="shared" si="258"/>
        <v>0</v>
      </c>
      <c r="DG263" s="61">
        <f t="shared" si="258"/>
        <v>0</v>
      </c>
      <c r="DH263" s="61">
        <f t="shared" si="258"/>
        <v>0</v>
      </c>
      <c r="DI263" s="61">
        <f t="shared" si="258"/>
        <v>0</v>
      </c>
      <c r="DJ263" s="61">
        <f t="shared" si="258"/>
        <v>0</v>
      </c>
      <c r="DK263" s="61">
        <f t="shared" si="258"/>
        <v>0</v>
      </c>
      <c r="DL263" s="61">
        <f t="shared" si="258"/>
        <v>0</v>
      </c>
      <c r="DM263" s="61">
        <f t="shared" si="258"/>
        <v>0</v>
      </c>
      <c r="DN263" s="61">
        <f t="shared" si="258"/>
        <v>0</v>
      </c>
      <c r="DO263" s="61">
        <f t="shared" si="258"/>
        <v>0</v>
      </c>
      <c r="DP263" s="61">
        <f t="shared" si="258"/>
        <v>0</v>
      </c>
      <c r="DQ263" s="61">
        <f t="shared" si="258"/>
        <v>0</v>
      </c>
      <c r="DR263" s="61">
        <f t="shared" si="258"/>
        <v>0</v>
      </c>
      <c r="DS263" s="61">
        <f t="shared" si="258"/>
        <v>0</v>
      </c>
      <c r="DT263" s="61">
        <f t="shared" si="259"/>
        <v>0</v>
      </c>
      <c r="DU263" s="61">
        <f t="shared" si="259"/>
        <v>0</v>
      </c>
      <c r="DV263" s="61">
        <f t="shared" si="259"/>
        <v>0</v>
      </c>
      <c r="DW263" s="61">
        <f t="shared" si="259"/>
        <v>0</v>
      </c>
      <c r="DX263" s="61">
        <f t="shared" si="259"/>
        <v>0</v>
      </c>
      <c r="DY263" s="61">
        <f t="shared" si="259"/>
        <v>0</v>
      </c>
      <c r="DZ263" s="61">
        <f t="shared" si="263"/>
        <v>1</v>
      </c>
    </row>
    <row r="264" spans="1:130">
      <c r="A264" s="53">
        <v>6</v>
      </c>
      <c r="B264" s="63">
        <f t="shared" si="260"/>
        <v>0.46153846153846101</v>
      </c>
      <c r="C264" s="53">
        <v>2006</v>
      </c>
      <c r="D264" s="64">
        <f t="shared" si="264"/>
        <v>666.64808112269895</v>
      </c>
      <c r="E264" s="64">
        <f t="shared" si="265"/>
        <v>94.665202177155294</v>
      </c>
      <c r="F264" s="64">
        <f t="shared" si="266"/>
        <v>70.066033044810098</v>
      </c>
      <c r="G264" s="64">
        <f t="shared" si="267"/>
        <v>21.7906411995578</v>
      </c>
      <c r="H264" s="64">
        <f t="shared" ref="H264:H282" si="268">VLOOKUP($C$70,$D$3:$K$63,$A$71,0)*(B260-B259)</f>
        <v>21.598974614993701</v>
      </c>
      <c r="I264" s="64">
        <f>VLOOKUP($C$71,$D$3:$K$63,$A$71,0)*(B259-B258)</f>
        <v>18.8960442698713</v>
      </c>
      <c r="J264" s="64">
        <f>VLOOKUP($C$72,$D$3:$K$63,$A$71,0)*B258</f>
        <v>0</v>
      </c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54">
        <f t="shared" si="261"/>
        <v>893.66497642908701</v>
      </c>
      <c r="BP264" s="53">
        <v>2006</v>
      </c>
      <c r="BQ264" s="61">
        <f t="shared" si="262"/>
        <v>0.74597091606576804</v>
      </c>
      <c r="BR264" s="61">
        <f t="shared" si="255"/>
        <v>0.10592918450874</v>
      </c>
      <c r="BS264" s="61">
        <f t="shared" si="255"/>
        <v>7.8403020027460898E-2</v>
      </c>
      <c r="BT264" s="61">
        <f t="shared" si="255"/>
        <v>2.4383456635649999E-2</v>
      </c>
      <c r="BU264" s="61">
        <f t="shared" si="255"/>
        <v>2.41689841100175E-2</v>
      </c>
      <c r="BV264" s="61">
        <f t="shared" si="255"/>
        <v>2.1144438652364199E-2</v>
      </c>
      <c r="BW264" s="61">
        <f t="shared" si="255"/>
        <v>0</v>
      </c>
      <c r="BX264" s="61">
        <f t="shared" si="255"/>
        <v>0</v>
      </c>
      <c r="BY264" s="61">
        <f t="shared" si="255"/>
        <v>0</v>
      </c>
      <c r="BZ264" s="61">
        <f t="shared" si="255"/>
        <v>0</v>
      </c>
      <c r="CA264" s="61">
        <f t="shared" si="255"/>
        <v>0</v>
      </c>
      <c r="CB264" s="61">
        <f t="shared" si="255"/>
        <v>0</v>
      </c>
      <c r="CC264" s="61">
        <f t="shared" si="255"/>
        <v>0</v>
      </c>
      <c r="CD264" s="61">
        <f t="shared" si="255"/>
        <v>0</v>
      </c>
      <c r="CE264" s="61">
        <f t="shared" si="255"/>
        <v>0</v>
      </c>
      <c r="CF264" s="61">
        <f t="shared" si="255"/>
        <v>0</v>
      </c>
      <c r="CG264" s="61">
        <f t="shared" si="255"/>
        <v>0</v>
      </c>
      <c r="CH264" s="61">
        <f t="shared" si="256"/>
        <v>0</v>
      </c>
      <c r="CI264" s="61">
        <f t="shared" si="256"/>
        <v>0</v>
      </c>
      <c r="CJ264" s="61">
        <f t="shared" si="256"/>
        <v>0</v>
      </c>
      <c r="CK264" s="61">
        <f t="shared" si="256"/>
        <v>0</v>
      </c>
      <c r="CL264" s="61">
        <f t="shared" si="256"/>
        <v>0</v>
      </c>
      <c r="CM264" s="61">
        <f t="shared" si="256"/>
        <v>0</v>
      </c>
      <c r="CN264" s="61">
        <f t="shared" si="257"/>
        <v>0</v>
      </c>
      <c r="CO264" s="61">
        <f t="shared" si="257"/>
        <v>0</v>
      </c>
      <c r="CP264" s="61">
        <f t="shared" si="257"/>
        <v>0</v>
      </c>
      <c r="CQ264" s="61">
        <f t="shared" si="257"/>
        <v>0</v>
      </c>
      <c r="CR264" s="61">
        <f t="shared" si="257"/>
        <v>0</v>
      </c>
      <c r="CS264" s="61">
        <f t="shared" si="257"/>
        <v>0</v>
      </c>
      <c r="CT264" s="61">
        <f t="shared" si="257"/>
        <v>0</v>
      </c>
      <c r="CU264" s="61">
        <f t="shared" si="257"/>
        <v>0</v>
      </c>
      <c r="CV264" s="61">
        <f t="shared" si="257"/>
        <v>0</v>
      </c>
      <c r="CW264" s="61">
        <f t="shared" si="257"/>
        <v>0</v>
      </c>
      <c r="CX264" s="61">
        <f t="shared" si="257"/>
        <v>0</v>
      </c>
      <c r="CY264" s="61">
        <f t="shared" si="257"/>
        <v>0</v>
      </c>
      <c r="CZ264" s="61">
        <f t="shared" si="257"/>
        <v>0</v>
      </c>
      <c r="DA264" s="61">
        <f t="shared" si="257"/>
        <v>0</v>
      </c>
      <c r="DB264" s="61">
        <f t="shared" si="257"/>
        <v>0</v>
      </c>
      <c r="DC264" s="61">
        <f t="shared" si="257"/>
        <v>0</v>
      </c>
      <c r="DD264" s="61">
        <f t="shared" si="258"/>
        <v>0</v>
      </c>
      <c r="DE264" s="61">
        <f t="shared" si="258"/>
        <v>0</v>
      </c>
      <c r="DF264" s="61">
        <f t="shared" si="258"/>
        <v>0</v>
      </c>
      <c r="DG264" s="61">
        <f t="shared" si="258"/>
        <v>0</v>
      </c>
      <c r="DH264" s="61">
        <f t="shared" si="258"/>
        <v>0</v>
      </c>
      <c r="DI264" s="61">
        <f t="shared" si="258"/>
        <v>0</v>
      </c>
      <c r="DJ264" s="61">
        <f t="shared" si="258"/>
        <v>0</v>
      </c>
      <c r="DK264" s="61">
        <f t="shared" si="258"/>
        <v>0</v>
      </c>
      <c r="DL264" s="61">
        <f t="shared" si="258"/>
        <v>0</v>
      </c>
      <c r="DM264" s="61">
        <f t="shared" si="258"/>
        <v>0</v>
      </c>
      <c r="DN264" s="61">
        <f t="shared" si="258"/>
        <v>0</v>
      </c>
      <c r="DO264" s="61">
        <f t="shared" si="258"/>
        <v>0</v>
      </c>
      <c r="DP264" s="61">
        <f t="shared" si="258"/>
        <v>0</v>
      </c>
      <c r="DQ264" s="61">
        <f t="shared" si="258"/>
        <v>0</v>
      </c>
      <c r="DR264" s="61">
        <f t="shared" si="258"/>
        <v>0</v>
      </c>
      <c r="DS264" s="61">
        <f t="shared" si="258"/>
        <v>0</v>
      </c>
      <c r="DT264" s="61">
        <f t="shared" si="259"/>
        <v>0</v>
      </c>
      <c r="DU264" s="61">
        <f t="shared" si="259"/>
        <v>0</v>
      </c>
      <c r="DV264" s="61">
        <f t="shared" si="259"/>
        <v>0</v>
      </c>
      <c r="DW264" s="61">
        <f t="shared" si="259"/>
        <v>0</v>
      </c>
      <c r="DX264" s="61">
        <f t="shared" si="259"/>
        <v>0</v>
      </c>
      <c r="DY264" s="61">
        <f t="shared" si="259"/>
        <v>0</v>
      </c>
      <c r="DZ264" s="61">
        <f t="shared" si="263"/>
        <v>1</v>
      </c>
    </row>
    <row r="265" spans="1:130">
      <c r="A265" s="53">
        <v>7</v>
      </c>
      <c r="B265" s="63">
        <f t="shared" si="260"/>
        <v>0.53846153846153799</v>
      </c>
      <c r="C265" s="53">
        <v>2007</v>
      </c>
      <c r="D265" s="64">
        <f t="shared" si="264"/>
        <v>666.64808112269895</v>
      </c>
      <c r="E265" s="64">
        <f t="shared" si="265"/>
        <v>94.665202177155294</v>
      </c>
      <c r="F265" s="64">
        <f t="shared" si="266"/>
        <v>70.066033044810098</v>
      </c>
      <c r="G265" s="64">
        <f t="shared" si="267"/>
        <v>21.7906411995578</v>
      </c>
      <c r="H265" s="64">
        <f t="shared" si="268"/>
        <v>21.598974614993701</v>
      </c>
      <c r="I265" s="64">
        <f t="shared" ref="I265:I283" si="269">VLOOKUP($C$71,$D$3:$K$63,$A$71,0)*(B260-B259)</f>
        <v>18.8960442698713</v>
      </c>
      <c r="J265" s="64">
        <f>VLOOKUP($C$72,$D$3:$K$63,$A$71,0)*(B259-B258)</f>
        <v>35.866266399921201</v>
      </c>
      <c r="K265" s="64">
        <f>VLOOKUP($C$73,$D$3:$K$63,$A$71,0)*B258</f>
        <v>0</v>
      </c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54">
        <f t="shared" si="261"/>
        <v>929.53124282900797</v>
      </c>
      <c r="BP265" s="53">
        <v>2007</v>
      </c>
      <c r="BQ265" s="61">
        <f t="shared" si="262"/>
        <v>0.71718738478737898</v>
      </c>
      <c r="BR265" s="61">
        <f t="shared" si="255"/>
        <v>0.101841872349598</v>
      </c>
      <c r="BS265" s="61">
        <f t="shared" si="255"/>
        <v>7.5377813909262098E-2</v>
      </c>
      <c r="BT265" s="61">
        <f t="shared" si="255"/>
        <v>2.3442613002698499E-2</v>
      </c>
      <c r="BU265" s="61">
        <f t="shared" si="255"/>
        <v>2.32364159694705E-2</v>
      </c>
      <c r="BV265" s="61">
        <f t="shared" si="255"/>
        <v>2.0328573585500598E-2</v>
      </c>
      <c r="BW265" s="61">
        <f t="shared" si="255"/>
        <v>3.8585326396090802E-2</v>
      </c>
      <c r="BX265" s="61">
        <f t="shared" si="255"/>
        <v>0</v>
      </c>
      <c r="BY265" s="61">
        <f t="shared" si="255"/>
        <v>0</v>
      </c>
      <c r="BZ265" s="61">
        <f t="shared" si="255"/>
        <v>0</v>
      </c>
      <c r="CA265" s="61">
        <f t="shared" si="255"/>
        <v>0</v>
      </c>
      <c r="CB265" s="61">
        <f t="shared" si="255"/>
        <v>0</v>
      </c>
      <c r="CC265" s="61">
        <f t="shared" si="255"/>
        <v>0</v>
      </c>
      <c r="CD265" s="61">
        <f t="shared" si="255"/>
        <v>0</v>
      </c>
      <c r="CE265" s="61">
        <f t="shared" si="255"/>
        <v>0</v>
      </c>
      <c r="CF265" s="61">
        <f t="shared" si="255"/>
        <v>0</v>
      </c>
      <c r="CG265" s="61">
        <f t="shared" si="255"/>
        <v>0</v>
      </c>
      <c r="CH265" s="61">
        <f t="shared" si="256"/>
        <v>0</v>
      </c>
      <c r="CI265" s="61">
        <f t="shared" si="256"/>
        <v>0</v>
      </c>
      <c r="CJ265" s="61">
        <f t="shared" si="256"/>
        <v>0</v>
      </c>
      <c r="CK265" s="61">
        <f t="shared" si="256"/>
        <v>0</v>
      </c>
      <c r="CL265" s="61">
        <f t="shared" si="256"/>
        <v>0</v>
      </c>
      <c r="CM265" s="61">
        <f t="shared" si="256"/>
        <v>0</v>
      </c>
      <c r="CN265" s="61">
        <f t="shared" si="257"/>
        <v>0</v>
      </c>
      <c r="CO265" s="61">
        <f t="shared" si="257"/>
        <v>0</v>
      </c>
      <c r="CP265" s="61">
        <f t="shared" si="257"/>
        <v>0</v>
      </c>
      <c r="CQ265" s="61">
        <f t="shared" si="257"/>
        <v>0</v>
      </c>
      <c r="CR265" s="61">
        <f t="shared" si="257"/>
        <v>0</v>
      </c>
      <c r="CS265" s="61">
        <f t="shared" si="257"/>
        <v>0</v>
      </c>
      <c r="CT265" s="61">
        <f t="shared" si="257"/>
        <v>0</v>
      </c>
      <c r="CU265" s="61">
        <f t="shared" si="257"/>
        <v>0</v>
      </c>
      <c r="CV265" s="61">
        <f t="shared" si="257"/>
        <v>0</v>
      </c>
      <c r="CW265" s="61">
        <f t="shared" si="257"/>
        <v>0</v>
      </c>
      <c r="CX265" s="61">
        <f t="shared" si="257"/>
        <v>0</v>
      </c>
      <c r="CY265" s="61">
        <f t="shared" si="257"/>
        <v>0</v>
      </c>
      <c r="CZ265" s="61">
        <f t="shared" si="257"/>
        <v>0</v>
      </c>
      <c r="DA265" s="61">
        <f t="shared" si="257"/>
        <v>0</v>
      </c>
      <c r="DB265" s="61">
        <f t="shared" si="257"/>
        <v>0</v>
      </c>
      <c r="DC265" s="61">
        <f t="shared" si="257"/>
        <v>0</v>
      </c>
      <c r="DD265" s="61">
        <f t="shared" si="258"/>
        <v>0</v>
      </c>
      <c r="DE265" s="61">
        <f t="shared" si="258"/>
        <v>0</v>
      </c>
      <c r="DF265" s="61">
        <f t="shared" si="258"/>
        <v>0</v>
      </c>
      <c r="DG265" s="61">
        <f t="shared" si="258"/>
        <v>0</v>
      </c>
      <c r="DH265" s="61">
        <f t="shared" si="258"/>
        <v>0</v>
      </c>
      <c r="DI265" s="61">
        <f t="shared" si="258"/>
        <v>0</v>
      </c>
      <c r="DJ265" s="61">
        <f t="shared" si="258"/>
        <v>0</v>
      </c>
      <c r="DK265" s="61">
        <f t="shared" si="258"/>
        <v>0</v>
      </c>
      <c r="DL265" s="61">
        <f t="shared" si="258"/>
        <v>0</v>
      </c>
      <c r="DM265" s="61">
        <f t="shared" si="258"/>
        <v>0</v>
      </c>
      <c r="DN265" s="61">
        <f t="shared" si="258"/>
        <v>0</v>
      </c>
      <c r="DO265" s="61">
        <f t="shared" si="258"/>
        <v>0</v>
      </c>
      <c r="DP265" s="61">
        <f t="shared" si="258"/>
        <v>0</v>
      </c>
      <c r="DQ265" s="61">
        <f t="shared" si="258"/>
        <v>0</v>
      </c>
      <c r="DR265" s="61">
        <f t="shared" si="258"/>
        <v>0</v>
      </c>
      <c r="DS265" s="61">
        <f t="shared" si="258"/>
        <v>0</v>
      </c>
      <c r="DT265" s="61">
        <f t="shared" si="259"/>
        <v>0</v>
      </c>
      <c r="DU265" s="61">
        <f t="shared" si="259"/>
        <v>0</v>
      </c>
      <c r="DV265" s="61">
        <f t="shared" si="259"/>
        <v>0</v>
      </c>
      <c r="DW265" s="61">
        <f t="shared" si="259"/>
        <v>0</v>
      </c>
      <c r="DX265" s="61">
        <f t="shared" si="259"/>
        <v>0</v>
      </c>
      <c r="DY265" s="61">
        <f t="shared" si="259"/>
        <v>0</v>
      </c>
      <c r="DZ265" s="61">
        <f t="shared" si="263"/>
        <v>1</v>
      </c>
    </row>
    <row r="266" spans="1:130">
      <c r="A266" s="53">
        <v>8</v>
      </c>
      <c r="B266" s="63">
        <f t="shared" si="260"/>
        <v>0.61538461538461497</v>
      </c>
      <c r="C266" s="53">
        <v>2008</v>
      </c>
      <c r="D266" s="64">
        <f t="shared" si="264"/>
        <v>666.64808112269998</v>
      </c>
      <c r="E266" s="64">
        <f t="shared" si="265"/>
        <v>94.665202177155294</v>
      </c>
      <c r="F266" s="64">
        <f t="shared" si="266"/>
        <v>70.066033044810098</v>
      </c>
      <c r="G266" s="64">
        <f t="shared" si="267"/>
        <v>21.7906411995578</v>
      </c>
      <c r="H266" s="64">
        <f t="shared" si="268"/>
        <v>21.598974614993701</v>
      </c>
      <c r="I266" s="64">
        <f t="shared" si="269"/>
        <v>18.8960442698713</v>
      </c>
      <c r="J266" s="64">
        <f t="shared" ref="J266:J284" si="270">VLOOKUP($C$72,$D$3:$K$63,$A$71,0)*(B260-B259)</f>
        <v>35.866266399921201</v>
      </c>
      <c r="K266" s="64">
        <f>VLOOKUP($C$73,$D$3:$K$63,$A$71,0)*(B259-B258)</f>
        <v>47.920744433090498</v>
      </c>
      <c r="L266" s="64">
        <f>VLOOKUP($C$74,$D$3:$K$63,$A$71,0)*B258</f>
        <v>0</v>
      </c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54">
        <f t="shared" si="261"/>
        <v>977.45198726210003</v>
      </c>
      <c r="BP266" s="53">
        <v>2008</v>
      </c>
      <c r="BQ266" s="61">
        <f t="shared" si="262"/>
        <v>0.68202642156370297</v>
      </c>
      <c r="BR266" s="61">
        <f t="shared" si="255"/>
        <v>9.6848953616962899E-2</v>
      </c>
      <c r="BS266" s="61">
        <f t="shared" si="255"/>
        <v>7.1682327068636004E-2</v>
      </c>
      <c r="BT266" s="61">
        <f t="shared" si="255"/>
        <v>2.2293311061338899E-2</v>
      </c>
      <c r="BU266" s="61">
        <f t="shared" si="255"/>
        <v>2.2097223082530901E-2</v>
      </c>
      <c r="BV266" s="61">
        <f t="shared" si="255"/>
        <v>1.9331941124597098E-2</v>
      </c>
      <c r="BW266" s="61">
        <f t="shared" si="255"/>
        <v>3.6693634948131597E-2</v>
      </c>
      <c r="BX266" s="61">
        <f t="shared" si="255"/>
        <v>4.9026187534100103E-2</v>
      </c>
      <c r="BY266" s="61">
        <f t="shared" si="255"/>
        <v>0</v>
      </c>
      <c r="BZ266" s="61">
        <f t="shared" si="255"/>
        <v>0</v>
      </c>
      <c r="CA266" s="61">
        <f t="shared" si="255"/>
        <v>0</v>
      </c>
      <c r="CB266" s="61">
        <f t="shared" si="255"/>
        <v>0</v>
      </c>
      <c r="CC266" s="61">
        <f t="shared" si="255"/>
        <v>0</v>
      </c>
      <c r="CD266" s="61">
        <f t="shared" si="255"/>
        <v>0</v>
      </c>
      <c r="CE266" s="61">
        <f t="shared" si="255"/>
        <v>0</v>
      </c>
      <c r="CF266" s="61">
        <f t="shared" si="255"/>
        <v>0</v>
      </c>
      <c r="CG266" s="61">
        <f t="shared" si="255"/>
        <v>0</v>
      </c>
      <c r="CH266" s="61">
        <f t="shared" si="256"/>
        <v>0</v>
      </c>
      <c r="CI266" s="61">
        <f t="shared" si="256"/>
        <v>0</v>
      </c>
      <c r="CJ266" s="61">
        <f t="shared" si="256"/>
        <v>0</v>
      </c>
      <c r="CK266" s="61">
        <f t="shared" si="256"/>
        <v>0</v>
      </c>
      <c r="CL266" s="61">
        <f t="shared" si="256"/>
        <v>0</v>
      </c>
      <c r="CM266" s="61">
        <f t="shared" si="256"/>
        <v>0</v>
      </c>
      <c r="CN266" s="61">
        <f t="shared" si="257"/>
        <v>0</v>
      </c>
      <c r="CO266" s="61">
        <f t="shared" si="257"/>
        <v>0</v>
      </c>
      <c r="CP266" s="61">
        <f t="shared" si="257"/>
        <v>0</v>
      </c>
      <c r="CQ266" s="61">
        <f t="shared" si="257"/>
        <v>0</v>
      </c>
      <c r="CR266" s="61">
        <f t="shared" si="257"/>
        <v>0</v>
      </c>
      <c r="CS266" s="61">
        <f t="shared" si="257"/>
        <v>0</v>
      </c>
      <c r="CT266" s="61">
        <f t="shared" si="257"/>
        <v>0</v>
      </c>
      <c r="CU266" s="61">
        <f t="shared" si="257"/>
        <v>0</v>
      </c>
      <c r="CV266" s="61">
        <f t="shared" si="257"/>
        <v>0</v>
      </c>
      <c r="CW266" s="61">
        <f t="shared" si="257"/>
        <v>0</v>
      </c>
      <c r="CX266" s="61">
        <f t="shared" si="257"/>
        <v>0</v>
      </c>
      <c r="CY266" s="61">
        <f t="shared" si="257"/>
        <v>0</v>
      </c>
      <c r="CZ266" s="61">
        <f t="shared" si="257"/>
        <v>0</v>
      </c>
      <c r="DA266" s="61">
        <f t="shared" si="257"/>
        <v>0</v>
      </c>
      <c r="DB266" s="61">
        <f t="shared" si="257"/>
        <v>0</v>
      </c>
      <c r="DC266" s="61">
        <f t="shared" si="257"/>
        <v>0</v>
      </c>
      <c r="DD266" s="61">
        <f t="shared" si="258"/>
        <v>0</v>
      </c>
      <c r="DE266" s="61">
        <f t="shared" si="258"/>
        <v>0</v>
      </c>
      <c r="DF266" s="61">
        <f t="shared" si="258"/>
        <v>0</v>
      </c>
      <c r="DG266" s="61">
        <f t="shared" si="258"/>
        <v>0</v>
      </c>
      <c r="DH266" s="61">
        <f t="shared" si="258"/>
        <v>0</v>
      </c>
      <c r="DI266" s="61">
        <f t="shared" si="258"/>
        <v>0</v>
      </c>
      <c r="DJ266" s="61">
        <f t="shared" si="258"/>
        <v>0</v>
      </c>
      <c r="DK266" s="61">
        <f t="shared" si="258"/>
        <v>0</v>
      </c>
      <c r="DL266" s="61">
        <f t="shared" si="258"/>
        <v>0</v>
      </c>
      <c r="DM266" s="61">
        <f t="shared" si="258"/>
        <v>0</v>
      </c>
      <c r="DN266" s="61">
        <f t="shared" si="258"/>
        <v>0</v>
      </c>
      <c r="DO266" s="61">
        <f t="shared" si="258"/>
        <v>0</v>
      </c>
      <c r="DP266" s="61">
        <f t="shared" si="258"/>
        <v>0</v>
      </c>
      <c r="DQ266" s="61">
        <f t="shared" si="258"/>
        <v>0</v>
      </c>
      <c r="DR266" s="61">
        <f t="shared" si="258"/>
        <v>0</v>
      </c>
      <c r="DS266" s="61">
        <f t="shared" si="258"/>
        <v>0</v>
      </c>
      <c r="DT266" s="61">
        <f t="shared" si="259"/>
        <v>0</v>
      </c>
      <c r="DU266" s="61">
        <f t="shared" si="259"/>
        <v>0</v>
      </c>
      <c r="DV266" s="61">
        <f t="shared" si="259"/>
        <v>0</v>
      </c>
      <c r="DW266" s="61">
        <f t="shared" si="259"/>
        <v>0</v>
      </c>
      <c r="DX266" s="61">
        <f t="shared" si="259"/>
        <v>0</v>
      </c>
      <c r="DY266" s="61">
        <f t="shared" si="259"/>
        <v>0</v>
      </c>
      <c r="DZ266" s="61">
        <f t="shared" si="263"/>
        <v>1</v>
      </c>
    </row>
    <row r="267" spans="1:130">
      <c r="A267" s="53">
        <v>9</v>
      </c>
      <c r="B267" s="63">
        <f t="shared" si="260"/>
        <v>0.69230769230769196</v>
      </c>
      <c r="C267" s="53">
        <v>2009</v>
      </c>
      <c r="D267" s="64">
        <f t="shared" si="264"/>
        <v>666.64808112269998</v>
      </c>
      <c r="E267" s="64">
        <f t="shared" si="265"/>
        <v>94.665202177155507</v>
      </c>
      <c r="F267" s="64">
        <f t="shared" si="266"/>
        <v>70.066033044810098</v>
      </c>
      <c r="G267" s="64">
        <f t="shared" si="267"/>
        <v>21.7906411995578</v>
      </c>
      <c r="H267" s="64">
        <f t="shared" si="268"/>
        <v>21.598974614993701</v>
      </c>
      <c r="I267" s="64">
        <f t="shared" si="269"/>
        <v>18.8960442698713</v>
      </c>
      <c r="J267" s="64">
        <f t="shared" si="270"/>
        <v>35.866266399921201</v>
      </c>
      <c r="K267" s="64">
        <f t="shared" ref="K267:K285" si="271">VLOOKUP($C$73,$D$3:$K$63,$A$71,0)*(B260-B259)</f>
        <v>47.920744433090498</v>
      </c>
      <c r="L267" s="64">
        <f>VLOOKUP($C$74,$D$3:$K$63,$A$71,0)*(B259-B258)</f>
        <v>323.69625721458999</v>
      </c>
      <c r="M267" s="64">
        <f>VLOOKUP($C$75,$D$3:$K$63,$A$71,0)*B258</f>
        <v>0</v>
      </c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54">
        <f t="shared" si="261"/>
        <v>1301.14824447669</v>
      </c>
      <c r="BP267" s="53">
        <v>2009</v>
      </c>
      <c r="BQ267" s="61">
        <f t="shared" si="262"/>
        <v>0.51235367219115002</v>
      </c>
      <c r="BR267" s="61">
        <f t="shared" si="255"/>
        <v>7.2755124236615204E-2</v>
      </c>
      <c r="BS267" s="61">
        <f t="shared" si="255"/>
        <v>5.38493852197372E-2</v>
      </c>
      <c r="BT267" s="61">
        <f t="shared" si="255"/>
        <v>1.6747239441822302E-2</v>
      </c>
      <c r="BU267" s="61">
        <f t="shared" si="255"/>
        <v>1.6599933717530099E-2</v>
      </c>
      <c r="BV267" s="61">
        <f t="shared" si="255"/>
        <v>1.45225913727233E-2</v>
      </c>
      <c r="BW267" s="61">
        <f t="shared" si="255"/>
        <v>2.7565088414922501E-2</v>
      </c>
      <c r="BX267" s="61">
        <f t="shared" si="255"/>
        <v>3.6829580823331799E-2</v>
      </c>
      <c r="BY267" s="61">
        <f t="shared" si="255"/>
        <v>0.248777384582168</v>
      </c>
      <c r="BZ267" s="61">
        <f t="shared" si="255"/>
        <v>0</v>
      </c>
      <c r="CA267" s="61">
        <f t="shared" si="255"/>
        <v>0</v>
      </c>
      <c r="CB267" s="61">
        <f t="shared" si="255"/>
        <v>0</v>
      </c>
      <c r="CC267" s="61">
        <f t="shared" si="255"/>
        <v>0</v>
      </c>
      <c r="CD267" s="61">
        <f t="shared" si="255"/>
        <v>0</v>
      </c>
      <c r="CE267" s="61">
        <f t="shared" si="255"/>
        <v>0</v>
      </c>
      <c r="CF267" s="61">
        <f t="shared" si="255"/>
        <v>0</v>
      </c>
      <c r="CG267" s="61">
        <f t="shared" si="255"/>
        <v>0</v>
      </c>
      <c r="CH267" s="61">
        <f t="shared" si="256"/>
        <v>0</v>
      </c>
      <c r="CI267" s="61">
        <f t="shared" si="256"/>
        <v>0</v>
      </c>
      <c r="CJ267" s="61">
        <f t="shared" si="256"/>
        <v>0</v>
      </c>
      <c r="CK267" s="61">
        <f t="shared" si="256"/>
        <v>0</v>
      </c>
      <c r="CL267" s="61">
        <f t="shared" si="256"/>
        <v>0</v>
      </c>
      <c r="CM267" s="61">
        <f t="shared" si="256"/>
        <v>0</v>
      </c>
      <c r="CN267" s="61">
        <f t="shared" si="257"/>
        <v>0</v>
      </c>
      <c r="CO267" s="61">
        <f t="shared" si="257"/>
        <v>0</v>
      </c>
      <c r="CP267" s="61">
        <f t="shared" si="257"/>
        <v>0</v>
      </c>
      <c r="CQ267" s="61">
        <f t="shared" si="257"/>
        <v>0</v>
      </c>
      <c r="CR267" s="61">
        <f t="shared" si="257"/>
        <v>0</v>
      </c>
      <c r="CS267" s="61">
        <f t="shared" si="257"/>
        <v>0</v>
      </c>
      <c r="CT267" s="61">
        <f t="shared" si="257"/>
        <v>0</v>
      </c>
      <c r="CU267" s="61">
        <f t="shared" si="257"/>
        <v>0</v>
      </c>
      <c r="CV267" s="61">
        <f t="shared" si="257"/>
        <v>0</v>
      </c>
      <c r="CW267" s="61">
        <f t="shared" si="257"/>
        <v>0</v>
      </c>
      <c r="CX267" s="61">
        <f t="shared" si="257"/>
        <v>0</v>
      </c>
      <c r="CY267" s="61">
        <f t="shared" si="257"/>
        <v>0</v>
      </c>
      <c r="CZ267" s="61">
        <f t="shared" si="257"/>
        <v>0</v>
      </c>
      <c r="DA267" s="61">
        <f t="shared" si="257"/>
        <v>0</v>
      </c>
      <c r="DB267" s="61">
        <f t="shared" si="257"/>
        <v>0</v>
      </c>
      <c r="DC267" s="61">
        <f t="shared" si="257"/>
        <v>0</v>
      </c>
      <c r="DD267" s="61">
        <f t="shared" si="258"/>
        <v>0</v>
      </c>
      <c r="DE267" s="61">
        <f t="shared" si="258"/>
        <v>0</v>
      </c>
      <c r="DF267" s="61">
        <f t="shared" si="258"/>
        <v>0</v>
      </c>
      <c r="DG267" s="61">
        <f t="shared" si="258"/>
        <v>0</v>
      </c>
      <c r="DH267" s="61">
        <f t="shared" si="258"/>
        <v>0</v>
      </c>
      <c r="DI267" s="61">
        <f t="shared" si="258"/>
        <v>0</v>
      </c>
      <c r="DJ267" s="61">
        <f t="shared" si="258"/>
        <v>0</v>
      </c>
      <c r="DK267" s="61">
        <f t="shared" si="258"/>
        <v>0</v>
      </c>
      <c r="DL267" s="61">
        <f t="shared" si="258"/>
        <v>0</v>
      </c>
      <c r="DM267" s="61">
        <f t="shared" si="258"/>
        <v>0</v>
      </c>
      <c r="DN267" s="61">
        <f t="shared" si="258"/>
        <v>0</v>
      </c>
      <c r="DO267" s="61">
        <f t="shared" si="258"/>
        <v>0</v>
      </c>
      <c r="DP267" s="61">
        <f t="shared" si="258"/>
        <v>0</v>
      </c>
      <c r="DQ267" s="61">
        <f t="shared" si="258"/>
        <v>0</v>
      </c>
      <c r="DR267" s="61">
        <f t="shared" si="258"/>
        <v>0</v>
      </c>
      <c r="DS267" s="61">
        <f t="shared" si="258"/>
        <v>0</v>
      </c>
      <c r="DT267" s="61">
        <f t="shared" si="259"/>
        <v>0</v>
      </c>
      <c r="DU267" s="61">
        <f t="shared" si="259"/>
        <v>0</v>
      </c>
      <c r="DV267" s="61">
        <f t="shared" si="259"/>
        <v>0</v>
      </c>
      <c r="DW267" s="61">
        <f t="shared" si="259"/>
        <v>0</v>
      </c>
      <c r="DX267" s="61">
        <f t="shared" si="259"/>
        <v>0</v>
      </c>
      <c r="DY267" s="61">
        <f t="shared" si="259"/>
        <v>0</v>
      </c>
      <c r="DZ267" s="61">
        <f t="shared" si="263"/>
        <v>1</v>
      </c>
    </row>
    <row r="268" spans="1:130">
      <c r="A268" s="53">
        <v>10</v>
      </c>
      <c r="B268" s="63">
        <f t="shared" si="260"/>
        <v>0.76923076923076905</v>
      </c>
      <c r="C268" s="53">
        <v>2010</v>
      </c>
      <c r="D268" s="64">
        <f t="shared" si="264"/>
        <v>666.64808112269895</v>
      </c>
      <c r="E268" s="64">
        <f t="shared" si="265"/>
        <v>94.665202177155507</v>
      </c>
      <c r="F268" s="64">
        <f t="shared" si="266"/>
        <v>70.066033044810197</v>
      </c>
      <c r="G268" s="64">
        <f t="shared" si="267"/>
        <v>21.7906411995578</v>
      </c>
      <c r="H268" s="64">
        <f t="shared" si="268"/>
        <v>21.598974614993701</v>
      </c>
      <c r="I268" s="64">
        <f t="shared" si="269"/>
        <v>18.8960442698713</v>
      </c>
      <c r="J268" s="64">
        <f t="shared" si="270"/>
        <v>35.866266399921201</v>
      </c>
      <c r="K268" s="64">
        <f t="shared" si="271"/>
        <v>47.920744433090498</v>
      </c>
      <c r="L268" s="64">
        <f t="shared" ref="L268:L286" si="272">VLOOKUP($C$74,$D$3:$K$63,$A$71,0)*(B260-B259)</f>
        <v>323.69625721458999</v>
      </c>
      <c r="M268" s="64">
        <f>VLOOKUP($C$75,$D$3:$K$63,$A$71,0)*(B259-B258)</f>
        <v>167.05184958253901</v>
      </c>
      <c r="N268" s="64">
        <f>VLOOKUP($C$76,$D$3:$K$63,$A$71,0)*B258</f>
        <v>0</v>
      </c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54">
        <f t="shared" si="261"/>
        <v>1468.20009405923</v>
      </c>
      <c r="BP268" s="53">
        <v>2010</v>
      </c>
      <c r="BQ268" s="61">
        <f t="shared" si="262"/>
        <v>0.45405805640535901</v>
      </c>
      <c r="BR268" s="61">
        <f t="shared" si="255"/>
        <v>6.4477044076075699E-2</v>
      </c>
      <c r="BS268" s="61">
        <f t="shared" si="255"/>
        <v>4.7722400596702103E-2</v>
      </c>
      <c r="BT268" s="61">
        <f t="shared" si="255"/>
        <v>1.48417380490093E-2</v>
      </c>
      <c r="BU268" s="61">
        <f t="shared" si="255"/>
        <v>1.47111927743293E-2</v>
      </c>
      <c r="BV268" s="61">
        <f t="shared" si="255"/>
        <v>1.28702105021858E-2</v>
      </c>
      <c r="BW268" s="61">
        <f t="shared" si="255"/>
        <v>2.44287318500024E-2</v>
      </c>
      <c r="BX268" s="61">
        <f t="shared" si="255"/>
        <v>3.2639110041602602E-2</v>
      </c>
      <c r="BY268" s="61">
        <f t="shared" si="255"/>
        <v>0.22047148649857801</v>
      </c>
      <c r="BZ268" s="61">
        <f t="shared" si="255"/>
        <v>0.113780029206156</v>
      </c>
      <c r="CA268" s="61">
        <f t="shared" si="255"/>
        <v>0</v>
      </c>
      <c r="CB268" s="61">
        <f t="shared" si="255"/>
        <v>0</v>
      </c>
      <c r="CC268" s="61">
        <f t="shared" si="255"/>
        <v>0</v>
      </c>
      <c r="CD268" s="61">
        <f t="shared" si="255"/>
        <v>0</v>
      </c>
      <c r="CE268" s="61">
        <f t="shared" si="255"/>
        <v>0</v>
      </c>
      <c r="CF268" s="61">
        <f t="shared" si="255"/>
        <v>0</v>
      </c>
      <c r="CG268" s="61">
        <f t="shared" si="255"/>
        <v>0</v>
      </c>
      <c r="CH268" s="61">
        <f t="shared" si="256"/>
        <v>0</v>
      </c>
      <c r="CI268" s="61">
        <f t="shared" si="256"/>
        <v>0</v>
      </c>
      <c r="CJ268" s="61">
        <f t="shared" si="256"/>
        <v>0</v>
      </c>
      <c r="CK268" s="61">
        <f t="shared" si="256"/>
        <v>0</v>
      </c>
      <c r="CL268" s="61">
        <f t="shared" si="256"/>
        <v>0</v>
      </c>
      <c r="CM268" s="61">
        <f t="shared" si="256"/>
        <v>0</v>
      </c>
      <c r="CN268" s="61">
        <f t="shared" si="257"/>
        <v>0</v>
      </c>
      <c r="CO268" s="61">
        <f t="shared" si="257"/>
        <v>0</v>
      </c>
      <c r="CP268" s="61">
        <f t="shared" si="257"/>
        <v>0</v>
      </c>
      <c r="CQ268" s="61">
        <f t="shared" si="257"/>
        <v>0</v>
      </c>
      <c r="CR268" s="61">
        <f t="shared" si="257"/>
        <v>0</v>
      </c>
      <c r="CS268" s="61">
        <f t="shared" si="257"/>
        <v>0</v>
      </c>
      <c r="CT268" s="61">
        <f t="shared" si="257"/>
        <v>0</v>
      </c>
      <c r="CU268" s="61">
        <f t="shared" si="257"/>
        <v>0</v>
      </c>
      <c r="CV268" s="61">
        <f t="shared" si="257"/>
        <v>0</v>
      </c>
      <c r="CW268" s="61">
        <f t="shared" si="257"/>
        <v>0</v>
      </c>
      <c r="CX268" s="61">
        <f t="shared" si="257"/>
        <v>0</v>
      </c>
      <c r="CY268" s="61">
        <f t="shared" si="257"/>
        <v>0</v>
      </c>
      <c r="CZ268" s="61">
        <f t="shared" si="257"/>
        <v>0</v>
      </c>
      <c r="DA268" s="61">
        <f t="shared" si="257"/>
        <v>0</v>
      </c>
      <c r="DB268" s="61">
        <f t="shared" si="257"/>
        <v>0</v>
      </c>
      <c r="DC268" s="61">
        <f t="shared" si="257"/>
        <v>0</v>
      </c>
      <c r="DD268" s="61">
        <f t="shared" si="258"/>
        <v>0</v>
      </c>
      <c r="DE268" s="61">
        <f t="shared" si="258"/>
        <v>0</v>
      </c>
      <c r="DF268" s="61">
        <f t="shared" si="258"/>
        <v>0</v>
      </c>
      <c r="DG268" s="61">
        <f t="shared" si="258"/>
        <v>0</v>
      </c>
      <c r="DH268" s="61">
        <f t="shared" si="258"/>
        <v>0</v>
      </c>
      <c r="DI268" s="61">
        <f t="shared" si="258"/>
        <v>0</v>
      </c>
      <c r="DJ268" s="61">
        <f t="shared" si="258"/>
        <v>0</v>
      </c>
      <c r="DK268" s="61">
        <f t="shared" si="258"/>
        <v>0</v>
      </c>
      <c r="DL268" s="61">
        <f t="shared" si="258"/>
        <v>0</v>
      </c>
      <c r="DM268" s="61">
        <f t="shared" si="258"/>
        <v>0</v>
      </c>
      <c r="DN268" s="61">
        <f t="shared" si="258"/>
        <v>0</v>
      </c>
      <c r="DO268" s="61">
        <f t="shared" si="258"/>
        <v>0</v>
      </c>
      <c r="DP268" s="61">
        <f t="shared" si="258"/>
        <v>0</v>
      </c>
      <c r="DQ268" s="61">
        <f t="shared" si="258"/>
        <v>0</v>
      </c>
      <c r="DR268" s="61">
        <f t="shared" si="258"/>
        <v>0</v>
      </c>
      <c r="DS268" s="61">
        <f t="shared" si="258"/>
        <v>0</v>
      </c>
      <c r="DT268" s="61">
        <f t="shared" si="259"/>
        <v>0</v>
      </c>
      <c r="DU268" s="61">
        <f t="shared" si="259"/>
        <v>0</v>
      </c>
      <c r="DV268" s="61">
        <f t="shared" si="259"/>
        <v>0</v>
      </c>
      <c r="DW268" s="61">
        <f t="shared" si="259"/>
        <v>0</v>
      </c>
      <c r="DX268" s="61">
        <f t="shared" si="259"/>
        <v>0</v>
      </c>
      <c r="DY268" s="61">
        <f t="shared" si="259"/>
        <v>0</v>
      </c>
      <c r="DZ268" s="61">
        <f t="shared" si="263"/>
        <v>1</v>
      </c>
    </row>
    <row r="269" spans="1:130">
      <c r="A269" s="53">
        <v>11</v>
      </c>
      <c r="B269" s="63">
        <f t="shared" si="260"/>
        <v>0.84615384615384603</v>
      </c>
      <c r="C269" s="53">
        <v>2011</v>
      </c>
      <c r="D269" s="64">
        <f t="shared" si="264"/>
        <v>666.64808112269895</v>
      </c>
      <c r="E269" s="64">
        <f t="shared" si="265"/>
        <v>94.665202177155294</v>
      </c>
      <c r="F269" s="64">
        <f t="shared" si="266"/>
        <v>70.066033044810197</v>
      </c>
      <c r="G269" s="64">
        <f t="shared" si="267"/>
        <v>21.7906411995579</v>
      </c>
      <c r="H269" s="64">
        <f t="shared" si="268"/>
        <v>21.598974614993701</v>
      </c>
      <c r="I269" s="64">
        <f t="shared" si="269"/>
        <v>18.8960442698713</v>
      </c>
      <c r="J269" s="64">
        <f t="shared" si="270"/>
        <v>35.866266399921201</v>
      </c>
      <c r="K269" s="64">
        <f t="shared" si="271"/>
        <v>47.920744433090498</v>
      </c>
      <c r="L269" s="64">
        <f t="shared" si="272"/>
        <v>323.69625721458999</v>
      </c>
      <c r="M269" s="64">
        <f t="shared" ref="M269:M287" si="273">VLOOKUP($C$75,$D$3:$K$63,$A$71,0)*(B260-B259)</f>
        <v>167.05184958253901</v>
      </c>
      <c r="N269" s="64">
        <f>VLOOKUP($C$76,$D$3:$K$63,$A$71,0)*(B259-B258)</f>
        <v>191.235876979784</v>
      </c>
      <c r="O269" s="64">
        <f>VLOOKUP($C$77,$D$3:$K$63,$A$71,0)*B258</f>
        <v>0</v>
      </c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54">
        <f t="shared" si="261"/>
        <v>1659.4359710390099</v>
      </c>
      <c r="BP269" s="53">
        <v>2011</v>
      </c>
      <c r="BQ269" s="61">
        <f t="shared" si="262"/>
        <v>0.40173172858564399</v>
      </c>
      <c r="BR269" s="61">
        <f t="shared" si="255"/>
        <v>5.7046613324817301E-2</v>
      </c>
      <c r="BS269" s="61">
        <f t="shared" si="255"/>
        <v>4.2222799955903202E-2</v>
      </c>
      <c r="BT269" s="61">
        <f t="shared" si="255"/>
        <v>1.3131354014168E-2</v>
      </c>
      <c r="BU269" s="61">
        <f t="shared" si="255"/>
        <v>1.30158529716998E-2</v>
      </c>
      <c r="BV269" s="61">
        <f t="shared" si="255"/>
        <v>1.13870282431205E-2</v>
      </c>
      <c r="BW269" s="61">
        <f t="shared" si="255"/>
        <v>2.1613528346902399E-2</v>
      </c>
      <c r="BX269" s="61">
        <f t="shared" si="255"/>
        <v>2.8877730306813901E-2</v>
      </c>
      <c r="BY269" s="61">
        <f t="shared" si="255"/>
        <v>0.195064023477758</v>
      </c>
      <c r="BZ269" s="61">
        <f t="shared" si="255"/>
        <v>0.10066784889443101</v>
      </c>
      <c r="CA269" s="61">
        <f t="shared" si="255"/>
        <v>0.115241491878741</v>
      </c>
      <c r="CB269" s="61">
        <f t="shared" si="255"/>
        <v>0</v>
      </c>
      <c r="CC269" s="61">
        <f t="shared" si="255"/>
        <v>0</v>
      </c>
      <c r="CD269" s="61">
        <f t="shared" si="255"/>
        <v>0</v>
      </c>
      <c r="CE269" s="61">
        <f t="shared" si="255"/>
        <v>0</v>
      </c>
      <c r="CF269" s="61">
        <f t="shared" si="255"/>
        <v>0</v>
      </c>
      <c r="CG269" s="61">
        <f t="shared" si="255"/>
        <v>0</v>
      </c>
      <c r="CH269" s="61">
        <f t="shared" si="256"/>
        <v>0</v>
      </c>
      <c r="CI269" s="61">
        <f t="shared" si="256"/>
        <v>0</v>
      </c>
      <c r="CJ269" s="61">
        <f t="shared" si="256"/>
        <v>0</v>
      </c>
      <c r="CK269" s="61">
        <f t="shared" si="256"/>
        <v>0</v>
      </c>
      <c r="CL269" s="61">
        <f t="shared" si="256"/>
        <v>0</v>
      </c>
      <c r="CM269" s="61">
        <f t="shared" si="256"/>
        <v>0</v>
      </c>
      <c r="CN269" s="61">
        <f t="shared" si="257"/>
        <v>0</v>
      </c>
      <c r="CO269" s="61">
        <f t="shared" si="257"/>
        <v>0</v>
      </c>
      <c r="CP269" s="61">
        <f t="shared" si="257"/>
        <v>0</v>
      </c>
      <c r="CQ269" s="61">
        <f t="shared" si="257"/>
        <v>0</v>
      </c>
      <c r="CR269" s="61">
        <f t="shared" si="257"/>
        <v>0</v>
      </c>
      <c r="CS269" s="61">
        <f t="shared" si="257"/>
        <v>0</v>
      </c>
      <c r="CT269" s="61">
        <f t="shared" si="257"/>
        <v>0</v>
      </c>
      <c r="CU269" s="61">
        <f t="shared" si="257"/>
        <v>0</v>
      </c>
      <c r="CV269" s="61">
        <f t="shared" si="257"/>
        <v>0</v>
      </c>
      <c r="CW269" s="61">
        <f t="shared" si="257"/>
        <v>0</v>
      </c>
      <c r="CX269" s="61">
        <f t="shared" si="257"/>
        <v>0</v>
      </c>
      <c r="CY269" s="61">
        <f t="shared" si="257"/>
        <v>0</v>
      </c>
      <c r="CZ269" s="61">
        <f t="shared" si="257"/>
        <v>0</v>
      </c>
      <c r="DA269" s="61">
        <f t="shared" si="257"/>
        <v>0</v>
      </c>
      <c r="DB269" s="61">
        <f t="shared" si="257"/>
        <v>0</v>
      </c>
      <c r="DC269" s="61">
        <f t="shared" si="257"/>
        <v>0</v>
      </c>
      <c r="DD269" s="61">
        <f t="shared" si="258"/>
        <v>0</v>
      </c>
      <c r="DE269" s="61">
        <f t="shared" si="258"/>
        <v>0</v>
      </c>
      <c r="DF269" s="61">
        <f t="shared" si="258"/>
        <v>0</v>
      </c>
      <c r="DG269" s="61">
        <f t="shared" si="258"/>
        <v>0</v>
      </c>
      <c r="DH269" s="61">
        <f t="shared" si="258"/>
        <v>0</v>
      </c>
      <c r="DI269" s="61">
        <f t="shared" si="258"/>
        <v>0</v>
      </c>
      <c r="DJ269" s="61">
        <f t="shared" si="258"/>
        <v>0</v>
      </c>
      <c r="DK269" s="61">
        <f t="shared" si="258"/>
        <v>0</v>
      </c>
      <c r="DL269" s="61">
        <f t="shared" si="258"/>
        <v>0</v>
      </c>
      <c r="DM269" s="61">
        <f t="shared" si="258"/>
        <v>0</v>
      </c>
      <c r="DN269" s="61">
        <f t="shared" si="258"/>
        <v>0</v>
      </c>
      <c r="DO269" s="61">
        <f t="shared" si="258"/>
        <v>0</v>
      </c>
      <c r="DP269" s="61">
        <f t="shared" si="258"/>
        <v>0</v>
      </c>
      <c r="DQ269" s="61">
        <f t="shared" si="258"/>
        <v>0</v>
      </c>
      <c r="DR269" s="61">
        <f t="shared" si="258"/>
        <v>0</v>
      </c>
      <c r="DS269" s="61">
        <f t="shared" si="258"/>
        <v>0</v>
      </c>
      <c r="DT269" s="61">
        <f t="shared" si="259"/>
        <v>0</v>
      </c>
      <c r="DU269" s="61">
        <f t="shared" si="259"/>
        <v>0</v>
      </c>
      <c r="DV269" s="61">
        <f t="shared" si="259"/>
        <v>0</v>
      </c>
      <c r="DW269" s="61">
        <f t="shared" si="259"/>
        <v>0</v>
      </c>
      <c r="DX269" s="61">
        <f t="shared" si="259"/>
        <v>0</v>
      </c>
      <c r="DY269" s="61">
        <f t="shared" si="259"/>
        <v>0</v>
      </c>
      <c r="DZ269" s="61">
        <f t="shared" si="263"/>
        <v>1</v>
      </c>
    </row>
    <row r="270" spans="1:130">
      <c r="A270" s="53">
        <v>12</v>
      </c>
      <c r="B270" s="63">
        <f t="shared" si="260"/>
        <v>0.92307692307692302</v>
      </c>
      <c r="C270" s="53">
        <v>2012</v>
      </c>
      <c r="D270" s="64">
        <f t="shared" si="264"/>
        <v>666.64808112269998</v>
      </c>
      <c r="E270" s="64">
        <f t="shared" si="265"/>
        <v>94.665202177155294</v>
      </c>
      <c r="F270" s="64">
        <f t="shared" si="266"/>
        <v>70.066033044810098</v>
      </c>
      <c r="G270" s="64">
        <f t="shared" si="267"/>
        <v>21.7906411995579</v>
      </c>
      <c r="H270" s="64">
        <f t="shared" si="268"/>
        <v>21.5989746149938</v>
      </c>
      <c r="I270" s="64">
        <f t="shared" si="269"/>
        <v>18.8960442698713</v>
      </c>
      <c r="J270" s="64">
        <f t="shared" si="270"/>
        <v>35.866266399921201</v>
      </c>
      <c r="K270" s="64">
        <f t="shared" si="271"/>
        <v>47.920744433090498</v>
      </c>
      <c r="L270" s="64">
        <f t="shared" si="272"/>
        <v>323.69625721458999</v>
      </c>
      <c r="M270" s="64">
        <f t="shared" si="273"/>
        <v>167.05184958253901</v>
      </c>
      <c r="N270" s="64">
        <f t="shared" ref="N270:N288" si="274">VLOOKUP($C$76,$D$3:$K$63,$A$71,0)*(B260-B259)</f>
        <v>191.235876979784</v>
      </c>
      <c r="O270" s="64">
        <f>VLOOKUP($C$77,$D$3:$K$63,$A$71,0)*(B259-B258)</f>
        <v>225.886365069428</v>
      </c>
      <c r="P270" s="64">
        <f>VLOOKUP($C$78,$D$3:$K$63,$A$71,0)*B258</f>
        <v>0</v>
      </c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54">
        <f t="shared" si="261"/>
        <v>1885.3223361084399</v>
      </c>
      <c r="BP270" s="53">
        <v>2012</v>
      </c>
      <c r="BQ270" s="61">
        <f t="shared" si="262"/>
        <v>0.35359899384566301</v>
      </c>
      <c r="BR270" s="61">
        <f t="shared" si="255"/>
        <v>5.0211680180142097E-2</v>
      </c>
      <c r="BS270" s="61">
        <f t="shared" si="255"/>
        <v>3.7163954249561301E-2</v>
      </c>
      <c r="BT270" s="61">
        <f t="shared" si="255"/>
        <v>1.15580454239654E-2</v>
      </c>
      <c r="BU270" s="61">
        <f t="shared" si="255"/>
        <v>1.1456382922602501E-2</v>
      </c>
      <c r="BV270" s="61">
        <f t="shared" si="255"/>
        <v>1.00227127785879E-2</v>
      </c>
      <c r="BW270" s="61">
        <f t="shared" si="255"/>
        <v>1.9023943923538299E-2</v>
      </c>
      <c r="BX270" s="61">
        <f t="shared" si="255"/>
        <v>2.54177991292488E-2</v>
      </c>
      <c r="BY270" s="61">
        <f t="shared" si="255"/>
        <v>0.171692792799953</v>
      </c>
      <c r="BZ270" s="61">
        <f t="shared" si="255"/>
        <v>8.8606519099199199E-2</v>
      </c>
      <c r="CA270" s="61">
        <f t="shared" si="255"/>
        <v>0.101434048341315</v>
      </c>
      <c r="CB270" s="61">
        <f t="shared" si="255"/>
        <v>0.119813127306224</v>
      </c>
      <c r="CC270" s="61">
        <f t="shared" si="255"/>
        <v>0</v>
      </c>
      <c r="CD270" s="61">
        <f t="shared" si="255"/>
        <v>0</v>
      </c>
      <c r="CE270" s="61">
        <f t="shared" si="255"/>
        <v>0</v>
      </c>
      <c r="CF270" s="61">
        <f t="shared" si="255"/>
        <v>0</v>
      </c>
      <c r="CG270" s="61">
        <f t="shared" si="255"/>
        <v>0</v>
      </c>
      <c r="CH270" s="61">
        <f t="shared" si="256"/>
        <v>0</v>
      </c>
      <c r="CI270" s="61">
        <f t="shared" si="256"/>
        <v>0</v>
      </c>
      <c r="CJ270" s="61">
        <f t="shared" si="256"/>
        <v>0</v>
      </c>
      <c r="CK270" s="61">
        <f t="shared" si="256"/>
        <v>0</v>
      </c>
      <c r="CL270" s="61">
        <f t="shared" si="256"/>
        <v>0</v>
      </c>
      <c r="CM270" s="61">
        <f t="shared" si="256"/>
        <v>0</v>
      </c>
      <c r="CN270" s="61">
        <f t="shared" si="257"/>
        <v>0</v>
      </c>
      <c r="CO270" s="61">
        <f t="shared" si="257"/>
        <v>0</v>
      </c>
      <c r="CP270" s="61">
        <f t="shared" si="257"/>
        <v>0</v>
      </c>
      <c r="CQ270" s="61">
        <f t="shared" si="257"/>
        <v>0</v>
      </c>
      <c r="CR270" s="61">
        <f t="shared" si="257"/>
        <v>0</v>
      </c>
      <c r="CS270" s="61">
        <f t="shared" si="257"/>
        <v>0</v>
      </c>
      <c r="CT270" s="61">
        <f t="shared" si="257"/>
        <v>0</v>
      </c>
      <c r="CU270" s="61">
        <f t="shared" si="257"/>
        <v>0</v>
      </c>
      <c r="CV270" s="61">
        <f t="shared" si="257"/>
        <v>0</v>
      </c>
      <c r="CW270" s="61">
        <f t="shared" si="257"/>
        <v>0</v>
      </c>
      <c r="CX270" s="61">
        <f t="shared" si="257"/>
        <v>0</v>
      </c>
      <c r="CY270" s="61">
        <f t="shared" si="257"/>
        <v>0</v>
      </c>
      <c r="CZ270" s="61">
        <f t="shared" si="257"/>
        <v>0</v>
      </c>
      <c r="DA270" s="61">
        <f t="shared" si="257"/>
        <v>0</v>
      </c>
      <c r="DB270" s="61">
        <f t="shared" si="257"/>
        <v>0</v>
      </c>
      <c r="DC270" s="61">
        <f t="shared" si="257"/>
        <v>0</v>
      </c>
      <c r="DD270" s="61">
        <f t="shared" si="258"/>
        <v>0</v>
      </c>
      <c r="DE270" s="61">
        <f t="shared" si="258"/>
        <v>0</v>
      </c>
      <c r="DF270" s="61">
        <f t="shared" si="258"/>
        <v>0</v>
      </c>
      <c r="DG270" s="61">
        <f t="shared" si="258"/>
        <v>0</v>
      </c>
      <c r="DH270" s="61">
        <f t="shared" si="258"/>
        <v>0</v>
      </c>
      <c r="DI270" s="61">
        <f t="shared" si="258"/>
        <v>0</v>
      </c>
      <c r="DJ270" s="61">
        <f t="shared" si="258"/>
        <v>0</v>
      </c>
      <c r="DK270" s="61">
        <f t="shared" si="258"/>
        <v>0</v>
      </c>
      <c r="DL270" s="61">
        <f t="shared" si="258"/>
        <v>0</v>
      </c>
      <c r="DM270" s="61">
        <f t="shared" si="258"/>
        <v>0</v>
      </c>
      <c r="DN270" s="61">
        <f t="shared" si="258"/>
        <v>0</v>
      </c>
      <c r="DO270" s="61">
        <f t="shared" si="258"/>
        <v>0</v>
      </c>
      <c r="DP270" s="61">
        <f t="shared" si="258"/>
        <v>0</v>
      </c>
      <c r="DQ270" s="61">
        <f t="shared" si="258"/>
        <v>0</v>
      </c>
      <c r="DR270" s="61">
        <f t="shared" si="258"/>
        <v>0</v>
      </c>
      <c r="DS270" s="61">
        <f t="shared" si="258"/>
        <v>0</v>
      </c>
      <c r="DT270" s="61">
        <f t="shared" si="259"/>
        <v>0</v>
      </c>
      <c r="DU270" s="61">
        <f t="shared" si="259"/>
        <v>0</v>
      </c>
      <c r="DV270" s="61">
        <f t="shared" si="259"/>
        <v>0</v>
      </c>
      <c r="DW270" s="61">
        <f t="shared" si="259"/>
        <v>0</v>
      </c>
      <c r="DX270" s="61">
        <f t="shared" si="259"/>
        <v>0</v>
      </c>
      <c r="DY270" s="61">
        <f t="shared" si="259"/>
        <v>0</v>
      </c>
      <c r="DZ270" s="61">
        <f t="shared" si="263"/>
        <v>1</v>
      </c>
    </row>
    <row r="271" spans="1:130">
      <c r="A271" s="53">
        <v>13</v>
      </c>
      <c r="B271" s="63">
        <f t="shared" si="260"/>
        <v>1</v>
      </c>
      <c r="C271" s="53">
        <v>2013</v>
      </c>
      <c r="D271" s="64">
        <f t="shared" si="264"/>
        <v>666.64808112269998</v>
      </c>
      <c r="E271" s="64">
        <f t="shared" si="265"/>
        <v>94.665202177155507</v>
      </c>
      <c r="F271" s="64">
        <f t="shared" si="266"/>
        <v>70.066033044810098</v>
      </c>
      <c r="G271" s="64">
        <f t="shared" si="267"/>
        <v>21.7906411995578</v>
      </c>
      <c r="H271" s="64">
        <f t="shared" si="268"/>
        <v>21.5989746149938</v>
      </c>
      <c r="I271" s="64">
        <f t="shared" si="269"/>
        <v>18.8960442698713</v>
      </c>
      <c r="J271" s="64">
        <f t="shared" si="270"/>
        <v>35.866266399921201</v>
      </c>
      <c r="K271" s="64">
        <f t="shared" si="271"/>
        <v>47.920744433090498</v>
      </c>
      <c r="L271" s="64">
        <f t="shared" si="272"/>
        <v>323.69625721458999</v>
      </c>
      <c r="M271" s="64">
        <f t="shared" si="273"/>
        <v>167.05184958253901</v>
      </c>
      <c r="N271" s="64">
        <f t="shared" si="274"/>
        <v>191.235876979784</v>
      </c>
      <c r="O271" s="64">
        <f t="shared" ref="O271:O289" si="275">VLOOKUP($C$77,$D$3:$K$63,$A$71,0)*(B260-B259)</f>
        <v>225.886365069428</v>
      </c>
      <c r="P271" s="64">
        <f>VLOOKUP($C$78,$D$3:$K$63,$A$71,0)*(B259-B258)</f>
        <v>211.647081326777</v>
      </c>
      <c r="Q271" s="64">
        <f>VLOOKUP($C$79,$D$3:$K$63,$A$71,0)*B258</f>
        <v>0</v>
      </c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54">
        <f t="shared" si="261"/>
        <v>2096.9694174352198</v>
      </c>
      <c r="BP271" s="53">
        <v>2013</v>
      </c>
      <c r="BQ271" s="61">
        <f t="shared" si="262"/>
        <v>0.31791025447479798</v>
      </c>
      <c r="BR271" s="61">
        <f t="shared" si="255"/>
        <v>4.5143816304645701E-2</v>
      </c>
      <c r="BS271" s="61">
        <f t="shared" si="255"/>
        <v>3.3412997091062602E-2</v>
      </c>
      <c r="BT271" s="61">
        <f t="shared" si="255"/>
        <v>1.0391492130681501E-2</v>
      </c>
      <c r="BU271" s="61">
        <f t="shared" si="255"/>
        <v>1.0300090423546199E-2</v>
      </c>
      <c r="BV271" s="61">
        <f t="shared" si="255"/>
        <v>9.0111205784693307E-3</v>
      </c>
      <c r="BW271" s="61">
        <f t="shared" si="255"/>
        <v>1.7103857644137199E-2</v>
      </c>
      <c r="BX271" s="61">
        <f t="shared" si="255"/>
        <v>2.2852381171920899E-2</v>
      </c>
      <c r="BY271" s="61">
        <f t="shared" si="255"/>
        <v>0.15436384265942199</v>
      </c>
      <c r="BZ271" s="61">
        <f t="shared" si="255"/>
        <v>7.9663464900150402E-2</v>
      </c>
      <c r="CA271" s="61">
        <f t="shared" si="255"/>
        <v>9.1196311872627195E-2</v>
      </c>
      <c r="CB271" s="61">
        <f t="shared" si="255"/>
        <v>0.107720390765501</v>
      </c>
      <c r="CC271" s="61">
        <f t="shared" si="255"/>
        <v>0.100929979983037</v>
      </c>
      <c r="CD271" s="61">
        <f t="shared" si="255"/>
        <v>0</v>
      </c>
      <c r="CE271" s="61">
        <f t="shared" si="255"/>
        <v>0</v>
      </c>
      <c r="CF271" s="61">
        <f t="shared" si="255"/>
        <v>0</v>
      </c>
      <c r="CG271" s="61">
        <f t="shared" si="255"/>
        <v>0</v>
      </c>
      <c r="CH271" s="61">
        <f t="shared" si="256"/>
        <v>0</v>
      </c>
      <c r="CI271" s="61">
        <f t="shared" si="256"/>
        <v>0</v>
      </c>
      <c r="CJ271" s="61">
        <f t="shared" si="256"/>
        <v>0</v>
      </c>
      <c r="CK271" s="61">
        <f t="shared" si="256"/>
        <v>0</v>
      </c>
      <c r="CL271" s="61">
        <f t="shared" si="256"/>
        <v>0</v>
      </c>
      <c r="CM271" s="61">
        <f t="shared" si="256"/>
        <v>0</v>
      </c>
      <c r="CN271" s="61">
        <f t="shared" si="257"/>
        <v>0</v>
      </c>
      <c r="CO271" s="61">
        <f t="shared" si="257"/>
        <v>0</v>
      </c>
      <c r="CP271" s="61">
        <f t="shared" si="257"/>
        <v>0</v>
      </c>
      <c r="CQ271" s="61">
        <f t="shared" si="257"/>
        <v>0</v>
      </c>
      <c r="CR271" s="61">
        <f t="shared" si="257"/>
        <v>0</v>
      </c>
      <c r="CS271" s="61">
        <f t="shared" si="257"/>
        <v>0</v>
      </c>
      <c r="CT271" s="61">
        <f t="shared" si="257"/>
        <v>0</v>
      </c>
      <c r="CU271" s="61">
        <f t="shared" si="257"/>
        <v>0</v>
      </c>
      <c r="CV271" s="61">
        <f t="shared" si="257"/>
        <v>0</v>
      </c>
      <c r="CW271" s="61">
        <f t="shared" si="257"/>
        <v>0</v>
      </c>
      <c r="CX271" s="61">
        <f t="shared" si="257"/>
        <v>0</v>
      </c>
      <c r="CY271" s="61">
        <f t="shared" si="257"/>
        <v>0</v>
      </c>
      <c r="CZ271" s="61">
        <f t="shared" si="257"/>
        <v>0</v>
      </c>
      <c r="DA271" s="61">
        <f t="shared" si="257"/>
        <v>0</v>
      </c>
      <c r="DB271" s="61">
        <f t="shared" si="257"/>
        <v>0</v>
      </c>
      <c r="DC271" s="61">
        <f t="shared" si="257"/>
        <v>0</v>
      </c>
      <c r="DD271" s="61">
        <f t="shared" si="258"/>
        <v>0</v>
      </c>
      <c r="DE271" s="61">
        <f t="shared" si="258"/>
        <v>0</v>
      </c>
      <c r="DF271" s="61">
        <f t="shared" si="258"/>
        <v>0</v>
      </c>
      <c r="DG271" s="61">
        <f t="shared" si="258"/>
        <v>0</v>
      </c>
      <c r="DH271" s="61">
        <f t="shared" si="258"/>
        <v>0</v>
      </c>
      <c r="DI271" s="61">
        <f t="shared" si="258"/>
        <v>0</v>
      </c>
      <c r="DJ271" s="61">
        <f t="shared" si="258"/>
        <v>0</v>
      </c>
      <c r="DK271" s="61">
        <f t="shared" si="258"/>
        <v>0</v>
      </c>
      <c r="DL271" s="61">
        <f t="shared" si="258"/>
        <v>0</v>
      </c>
      <c r="DM271" s="61">
        <f t="shared" si="258"/>
        <v>0</v>
      </c>
      <c r="DN271" s="61">
        <f t="shared" si="258"/>
        <v>0</v>
      </c>
      <c r="DO271" s="61">
        <f t="shared" si="258"/>
        <v>0</v>
      </c>
      <c r="DP271" s="61">
        <f t="shared" si="258"/>
        <v>0</v>
      </c>
      <c r="DQ271" s="61">
        <f t="shared" si="258"/>
        <v>0</v>
      </c>
      <c r="DR271" s="61">
        <f t="shared" si="258"/>
        <v>0</v>
      </c>
      <c r="DS271" s="61">
        <f t="shared" si="258"/>
        <v>0</v>
      </c>
      <c r="DT271" s="61">
        <f t="shared" si="259"/>
        <v>0</v>
      </c>
      <c r="DU271" s="61">
        <f t="shared" si="259"/>
        <v>0</v>
      </c>
      <c r="DV271" s="61">
        <f t="shared" si="259"/>
        <v>0</v>
      </c>
      <c r="DW271" s="61">
        <f t="shared" si="259"/>
        <v>0</v>
      </c>
      <c r="DX271" s="61">
        <f t="shared" si="259"/>
        <v>0</v>
      </c>
      <c r="DY271" s="61">
        <f t="shared" si="259"/>
        <v>0</v>
      </c>
      <c r="DZ271" s="61">
        <f t="shared" si="263"/>
        <v>1</v>
      </c>
    </row>
    <row r="272" spans="1:130">
      <c r="A272" s="53">
        <v>14</v>
      </c>
      <c r="B272" s="63">
        <f t="shared" si="260"/>
        <v>1</v>
      </c>
      <c r="C272" s="53">
        <v>2014</v>
      </c>
      <c r="D272" s="64">
        <f t="shared" si="264"/>
        <v>1.9243329273599598E-12</v>
      </c>
      <c r="E272" s="64">
        <f t="shared" si="265"/>
        <v>94.665202177155507</v>
      </c>
      <c r="F272" s="64">
        <f t="shared" si="266"/>
        <v>70.066033044810197</v>
      </c>
      <c r="G272" s="64">
        <f t="shared" si="267"/>
        <v>21.7906411995578</v>
      </c>
      <c r="H272" s="64">
        <f t="shared" si="268"/>
        <v>21.598974614993701</v>
      </c>
      <c r="I272" s="64">
        <f t="shared" si="269"/>
        <v>18.8960442698713</v>
      </c>
      <c r="J272" s="64">
        <f t="shared" si="270"/>
        <v>35.866266399921301</v>
      </c>
      <c r="K272" s="64">
        <f t="shared" si="271"/>
        <v>47.920744433090498</v>
      </c>
      <c r="L272" s="64">
        <f t="shared" si="272"/>
        <v>323.69625721458999</v>
      </c>
      <c r="M272" s="64">
        <f t="shared" si="273"/>
        <v>167.05184958253901</v>
      </c>
      <c r="N272" s="64">
        <f t="shared" si="274"/>
        <v>191.235876979784</v>
      </c>
      <c r="O272" s="64">
        <f t="shared" si="275"/>
        <v>225.886365069428</v>
      </c>
      <c r="P272" s="64">
        <f t="shared" ref="P272:P290" si="276">VLOOKUP($C$78,$D$3:$K$63,$A$71,0)*(B260-B259)</f>
        <v>211.647081326777</v>
      </c>
      <c r="Q272" s="64">
        <f>VLOOKUP($C$79,$D$3:$K$63,$A$71,0)*(B259-B258)</f>
        <v>173.42827542573599</v>
      </c>
      <c r="R272" s="64">
        <f>VLOOKUP($C$80,$D$3:$K$63,$A$71,0)*B258</f>
        <v>0</v>
      </c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54">
        <f t="shared" si="261"/>
        <v>1603.74961173826</v>
      </c>
      <c r="BP272" s="53">
        <v>2014</v>
      </c>
      <c r="BQ272" s="61">
        <f t="shared" si="262"/>
        <v>1.19989611425329E-15</v>
      </c>
      <c r="BR272" s="61">
        <f t="shared" si="255"/>
        <v>5.9027420168507899E-2</v>
      </c>
      <c r="BS272" s="61">
        <f t="shared" si="255"/>
        <v>4.36888854294828E-2</v>
      </c>
      <c r="BT272" s="61">
        <f t="shared" si="255"/>
        <v>1.3587308791887799E-2</v>
      </c>
      <c r="BU272" s="61">
        <f t="shared" si="255"/>
        <v>1.3467797252704101E-2</v>
      </c>
      <c r="BV272" s="61">
        <f t="shared" si="255"/>
        <v>1.17824154915246E-2</v>
      </c>
      <c r="BW272" s="61">
        <f t="shared" si="255"/>
        <v>2.2364006287145299E-2</v>
      </c>
      <c r="BX272" s="61">
        <f t="shared" si="255"/>
        <v>2.9880440239764501E-2</v>
      </c>
      <c r="BY272" s="61">
        <f t="shared" si="255"/>
        <v>0.201837153908175</v>
      </c>
      <c r="BZ272" s="61">
        <f t="shared" si="255"/>
        <v>0.10416329853478599</v>
      </c>
      <c r="CA272" s="61">
        <f t="shared" si="255"/>
        <v>0.119242976322537</v>
      </c>
      <c r="CB272" s="61">
        <f t="shared" si="255"/>
        <v>0.140848897743206</v>
      </c>
      <c r="CC272" s="61">
        <f t="shared" si="255"/>
        <v>0.131970152807943</v>
      </c>
      <c r="CD272" s="61">
        <f t="shared" si="255"/>
        <v>0.108139247022335</v>
      </c>
      <c r="CE272" s="61">
        <f t="shared" si="255"/>
        <v>0</v>
      </c>
      <c r="CF272" s="61">
        <f t="shared" si="255"/>
        <v>0</v>
      </c>
      <c r="CG272" s="61">
        <f t="shared" si="255"/>
        <v>0</v>
      </c>
      <c r="CH272" s="61">
        <f t="shared" si="256"/>
        <v>0</v>
      </c>
      <c r="CI272" s="61">
        <f t="shared" si="256"/>
        <v>0</v>
      </c>
      <c r="CJ272" s="61">
        <f t="shared" si="256"/>
        <v>0</v>
      </c>
      <c r="CK272" s="61">
        <f t="shared" si="256"/>
        <v>0</v>
      </c>
      <c r="CL272" s="61">
        <f t="shared" si="256"/>
        <v>0</v>
      </c>
      <c r="CM272" s="61">
        <f t="shared" si="256"/>
        <v>0</v>
      </c>
      <c r="CN272" s="61">
        <f t="shared" si="257"/>
        <v>0</v>
      </c>
      <c r="CO272" s="61">
        <f t="shared" si="257"/>
        <v>0</v>
      </c>
      <c r="CP272" s="61">
        <f t="shared" si="257"/>
        <v>0</v>
      </c>
      <c r="CQ272" s="61">
        <f t="shared" si="257"/>
        <v>0</v>
      </c>
      <c r="CR272" s="61">
        <f t="shared" si="257"/>
        <v>0</v>
      </c>
      <c r="CS272" s="61">
        <f t="shared" si="257"/>
        <v>0</v>
      </c>
      <c r="CT272" s="61">
        <f t="shared" si="257"/>
        <v>0</v>
      </c>
      <c r="CU272" s="61">
        <f t="shared" si="257"/>
        <v>0</v>
      </c>
      <c r="CV272" s="61">
        <f t="shared" si="257"/>
        <v>0</v>
      </c>
      <c r="CW272" s="61">
        <f t="shared" si="257"/>
        <v>0</v>
      </c>
      <c r="CX272" s="61">
        <f t="shared" si="257"/>
        <v>0</v>
      </c>
      <c r="CY272" s="61">
        <f t="shared" si="257"/>
        <v>0</v>
      </c>
      <c r="CZ272" s="61">
        <f t="shared" si="257"/>
        <v>0</v>
      </c>
      <c r="DA272" s="61">
        <f t="shared" si="257"/>
        <v>0</v>
      </c>
      <c r="DB272" s="61">
        <f t="shared" si="257"/>
        <v>0</v>
      </c>
      <c r="DC272" s="61">
        <f t="shared" si="257"/>
        <v>0</v>
      </c>
      <c r="DD272" s="61">
        <f t="shared" si="258"/>
        <v>0</v>
      </c>
      <c r="DE272" s="61">
        <f t="shared" si="258"/>
        <v>0</v>
      </c>
      <c r="DF272" s="61">
        <f t="shared" si="258"/>
        <v>0</v>
      </c>
      <c r="DG272" s="61">
        <f t="shared" si="258"/>
        <v>0</v>
      </c>
      <c r="DH272" s="61">
        <f t="shared" si="258"/>
        <v>0</v>
      </c>
      <c r="DI272" s="61">
        <f t="shared" si="258"/>
        <v>0</v>
      </c>
      <c r="DJ272" s="61">
        <f t="shared" si="258"/>
        <v>0</v>
      </c>
      <c r="DK272" s="61">
        <f t="shared" si="258"/>
        <v>0</v>
      </c>
      <c r="DL272" s="61">
        <f t="shared" si="258"/>
        <v>0</v>
      </c>
      <c r="DM272" s="61">
        <f t="shared" si="258"/>
        <v>0</v>
      </c>
      <c r="DN272" s="61">
        <f t="shared" si="258"/>
        <v>0</v>
      </c>
      <c r="DO272" s="61">
        <f t="shared" si="258"/>
        <v>0</v>
      </c>
      <c r="DP272" s="61">
        <f t="shared" si="258"/>
        <v>0</v>
      </c>
      <c r="DQ272" s="61">
        <f t="shared" si="258"/>
        <v>0</v>
      </c>
      <c r="DR272" s="61">
        <f t="shared" si="258"/>
        <v>0</v>
      </c>
      <c r="DS272" s="61">
        <f t="shared" si="258"/>
        <v>0</v>
      </c>
      <c r="DT272" s="61">
        <f t="shared" si="259"/>
        <v>0</v>
      </c>
      <c r="DU272" s="61">
        <f t="shared" si="259"/>
        <v>0</v>
      </c>
      <c r="DV272" s="61">
        <f t="shared" si="259"/>
        <v>0</v>
      </c>
      <c r="DW272" s="61">
        <f t="shared" si="259"/>
        <v>0</v>
      </c>
      <c r="DX272" s="61">
        <f t="shared" si="259"/>
        <v>0</v>
      </c>
      <c r="DY272" s="61">
        <f t="shared" si="259"/>
        <v>0</v>
      </c>
      <c r="DZ272" s="61">
        <f t="shared" si="263"/>
        <v>1</v>
      </c>
    </row>
    <row r="273" spans="1:130">
      <c r="A273" s="53">
        <v>15</v>
      </c>
      <c r="B273" s="63">
        <f t="shared" si="260"/>
        <v>1</v>
      </c>
      <c r="C273" s="53">
        <v>2015</v>
      </c>
      <c r="D273" s="64">
        <f t="shared" si="264"/>
        <v>0</v>
      </c>
      <c r="E273" s="64">
        <f t="shared" si="265"/>
        <v>2.7325866642847099E-13</v>
      </c>
      <c r="F273" s="64">
        <f t="shared" si="266"/>
        <v>70.066033044810197</v>
      </c>
      <c r="G273" s="64">
        <f t="shared" si="267"/>
        <v>21.7906411995579</v>
      </c>
      <c r="H273" s="64">
        <f t="shared" si="268"/>
        <v>21.598974614993701</v>
      </c>
      <c r="I273" s="64">
        <f t="shared" si="269"/>
        <v>18.8960442698713</v>
      </c>
      <c r="J273" s="64">
        <f t="shared" si="270"/>
        <v>35.866266399921301</v>
      </c>
      <c r="K273" s="64">
        <f t="shared" si="271"/>
        <v>47.920744433090597</v>
      </c>
      <c r="L273" s="64">
        <f t="shared" si="272"/>
        <v>323.69625721458999</v>
      </c>
      <c r="M273" s="64">
        <f t="shared" si="273"/>
        <v>167.05184958253901</v>
      </c>
      <c r="N273" s="64">
        <f t="shared" si="274"/>
        <v>191.235876979784</v>
      </c>
      <c r="O273" s="64">
        <f t="shared" si="275"/>
        <v>225.886365069428</v>
      </c>
      <c r="P273" s="64">
        <f t="shared" si="276"/>
        <v>211.647081326777</v>
      </c>
      <c r="Q273" s="64">
        <f t="shared" ref="Q273:Q291" si="277">VLOOKUP($C$79,$D$3:$K$63,$A$71,0)*(B260-B259)</f>
        <v>173.42827542573599</v>
      </c>
      <c r="R273" s="64">
        <f>VLOOKUP($C$80,$D$3:$K$63,$A$71,0)*(B259-B258)</f>
        <v>131.11732789720801</v>
      </c>
      <c r="S273" s="64">
        <f>VLOOKUP($C$81,$D$3:$K$63,$A$71,0)*B258</f>
        <v>0</v>
      </c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54">
        <f t="shared" si="261"/>
        <v>1640.2017374583099</v>
      </c>
      <c r="BP273" s="53">
        <v>2015</v>
      </c>
      <c r="BQ273" s="61">
        <f t="shared" si="262"/>
        <v>0</v>
      </c>
      <c r="BR273" s="61">
        <f t="shared" si="255"/>
        <v>1.66600644413362E-16</v>
      </c>
      <c r="BS273" s="61">
        <f t="shared" si="255"/>
        <v>4.2717936120093399E-2</v>
      </c>
      <c r="BT273" s="61">
        <f t="shared" si="255"/>
        <v>1.3285342102688599E-2</v>
      </c>
      <c r="BU273" s="61">
        <f t="shared" si="255"/>
        <v>1.31684866085217E-2</v>
      </c>
      <c r="BV273" s="61">
        <f t="shared" si="255"/>
        <v>1.15205610616856E-2</v>
      </c>
      <c r="BW273" s="61">
        <f t="shared" si="255"/>
        <v>2.1866984762191798E-2</v>
      </c>
      <c r="BX273" s="61">
        <f t="shared" si="255"/>
        <v>2.9216372192941101E-2</v>
      </c>
      <c r="BY273" s="61">
        <f t="shared" si="255"/>
        <v>0.19735149026009299</v>
      </c>
      <c r="BZ273" s="61">
        <f t="shared" si="255"/>
        <v>0.101848355459863</v>
      </c>
      <c r="CA273" s="61">
        <f t="shared" si="255"/>
        <v>0.116592899892989</v>
      </c>
      <c r="CB273" s="61">
        <f t="shared" si="255"/>
        <v>0.13771864759725599</v>
      </c>
      <c r="CC273" s="61">
        <f t="shared" si="255"/>
        <v>0.129037225417619</v>
      </c>
      <c r="CD273" s="61">
        <f t="shared" si="255"/>
        <v>0.105735941783896</v>
      </c>
      <c r="CE273" s="61">
        <f t="shared" si="255"/>
        <v>7.9939756740161794E-2</v>
      </c>
      <c r="CF273" s="61">
        <f t="shared" si="255"/>
        <v>0</v>
      </c>
      <c r="CG273" s="61">
        <f t="shared" ref="CG273:CV299" si="278">T273/$BM273</f>
        <v>0</v>
      </c>
      <c r="CH273" s="61">
        <f t="shared" si="256"/>
        <v>0</v>
      </c>
      <c r="CI273" s="61">
        <f t="shared" si="256"/>
        <v>0</v>
      </c>
      <c r="CJ273" s="61">
        <f t="shared" si="256"/>
        <v>0</v>
      </c>
      <c r="CK273" s="61">
        <f t="shared" si="256"/>
        <v>0</v>
      </c>
      <c r="CL273" s="61">
        <f t="shared" si="256"/>
        <v>0</v>
      </c>
      <c r="CM273" s="61">
        <f t="shared" si="256"/>
        <v>0</v>
      </c>
      <c r="CN273" s="61">
        <f t="shared" si="257"/>
        <v>0</v>
      </c>
      <c r="CO273" s="61">
        <f t="shared" si="257"/>
        <v>0</v>
      </c>
      <c r="CP273" s="61">
        <f t="shared" si="257"/>
        <v>0</v>
      </c>
      <c r="CQ273" s="61">
        <f t="shared" si="257"/>
        <v>0</v>
      </c>
      <c r="CR273" s="61">
        <f t="shared" si="257"/>
        <v>0</v>
      </c>
      <c r="CS273" s="61">
        <f t="shared" si="257"/>
        <v>0</v>
      </c>
      <c r="CT273" s="61">
        <f t="shared" si="257"/>
        <v>0</v>
      </c>
      <c r="CU273" s="61">
        <f t="shared" si="257"/>
        <v>0</v>
      </c>
      <c r="CV273" s="61">
        <f t="shared" si="257"/>
        <v>0</v>
      </c>
      <c r="CW273" s="61">
        <f t="shared" si="257"/>
        <v>0</v>
      </c>
      <c r="CX273" s="61">
        <f t="shared" si="257"/>
        <v>0</v>
      </c>
      <c r="CY273" s="61">
        <f t="shared" si="257"/>
        <v>0</v>
      </c>
      <c r="CZ273" s="61">
        <f t="shared" si="257"/>
        <v>0</v>
      </c>
      <c r="DA273" s="61">
        <f t="shared" si="257"/>
        <v>0</v>
      </c>
      <c r="DB273" s="61">
        <f t="shared" si="257"/>
        <v>0</v>
      </c>
      <c r="DC273" s="61">
        <f t="shared" ref="DC273:DR289" si="279">AP273/$BM273</f>
        <v>0</v>
      </c>
      <c r="DD273" s="61">
        <f t="shared" si="258"/>
        <v>0</v>
      </c>
      <c r="DE273" s="61">
        <f t="shared" si="258"/>
        <v>0</v>
      </c>
      <c r="DF273" s="61">
        <f t="shared" si="258"/>
        <v>0</v>
      </c>
      <c r="DG273" s="61">
        <f t="shared" si="258"/>
        <v>0</v>
      </c>
      <c r="DH273" s="61">
        <f t="shared" si="258"/>
        <v>0</v>
      </c>
      <c r="DI273" s="61">
        <f t="shared" si="258"/>
        <v>0</v>
      </c>
      <c r="DJ273" s="61">
        <f t="shared" si="258"/>
        <v>0</v>
      </c>
      <c r="DK273" s="61">
        <f t="shared" si="258"/>
        <v>0</v>
      </c>
      <c r="DL273" s="61">
        <f t="shared" si="258"/>
        <v>0</v>
      </c>
      <c r="DM273" s="61">
        <f t="shared" si="258"/>
        <v>0</v>
      </c>
      <c r="DN273" s="61">
        <f t="shared" si="258"/>
        <v>0</v>
      </c>
      <c r="DO273" s="61">
        <f t="shared" si="258"/>
        <v>0</v>
      </c>
      <c r="DP273" s="61">
        <f t="shared" si="258"/>
        <v>0</v>
      </c>
      <c r="DQ273" s="61">
        <f t="shared" si="258"/>
        <v>0</v>
      </c>
      <c r="DR273" s="61">
        <f t="shared" si="258"/>
        <v>0</v>
      </c>
      <c r="DS273" s="61">
        <f t="shared" ref="DS273:DV318" si="280">BF273/$BM273</f>
        <v>0</v>
      </c>
      <c r="DT273" s="61">
        <f t="shared" si="259"/>
        <v>0</v>
      </c>
      <c r="DU273" s="61">
        <f t="shared" si="259"/>
        <v>0</v>
      </c>
      <c r="DV273" s="61">
        <f t="shared" si="259"/>
        <v>0</v>
      </c>
      <c r="DW273" s="61">
        <f t="shared" si="259"/>
        <v>0</v>
      </c>
      <c r="DX273" s="61">
        <f t="shared" si="259"/>
        <v>0</v>
      </c>
      <c r="DY273" s="61">
        <f t="shared" si="259"/>
        <v>0</v>
      </c>
      <c r="DZ273" s="61">
        <f t="shared" si="263"/>
        <v>1</v>
      </c>
    </row>
    <row r="274" spans="1:130">
      <c r="A274" s="53">
        <v>16</v>
      </c>
      <c r="B274" s="63">
        <f t="shared" si="260"/>
        <v>1</v>
      </c>
      <c r="C274" s="53">
        <v>2016</v>
      </c>
      <c r="D274" s="64">
        <f t="shared" si="264"/>
        <v>0</v>
      </c>
      <c r="E274" s="64">
        <f t="shared" si="265"/>
        <v>0</v>
      </c>
      <c r="F274" s="64">
        <f t="shared" si="266"/>
        <v>2.02251200139288E-13</v>
      </c>
      <c r="G274" s="64">
        <f t="shared" si="267"/>
        <v>21.7906411995579</v>
      </c>
      <c r="H274" s="64">
        <f t="shared" si="268"/>
        <v>21.5989746149938</v>
      </c>
      <c r="I274" s="64">
        <f t="shared" si="269"/>
        <v>18.8960442698713</v>
      </c>
      <c r="J274" s="64">
        <f t="shared" si="270"/>
        <v>35.866266399921201</v>
      </c>
      <c r="K274" s="64">
        <f t="shared" si="271"/>
        <v>47.920744433090597</v>
      </c>
      <c r="L274" s="64">
        <f t="shared" si="272"/>
        <v>323.69625721459101</v>
      </c>
      <c r="M274" s="64">
        <f t="shared" si="273"/>
        <v>167.05184958253901</v>
      </c>
      <c r="N274" s="64">
        <f t="shared" si="274"/>
        <v>191.235876979784</v>
      </c>
      <c r="O274" s="64">
        <f t="shared" si="275"/>
        <v>225.886365069428</v>
      </c>
      <c r="P274" s="64">
        <f t="shared" si="276"/>
        <v>211.647081326777</v>
      </c>
      <c r="Q274" s="64">
        <f t="shared" si="277"/>
        <v>173.42827542573599</v>
      </c>
      <c r="R274" s="64">
        <f t="shared" ref="R274:R292" si="281">VLOOKUP($C$80,$D$3:$K$63,$A$71,0)*(B260-B259)</f>
        <v>131.11732789720801</v>
      </c>
      <c r="S274" s="64">
        <f>VLOOKUP($C$81,$D$3:$K$63,$A$71,0)*(B259-B258)</f>
        <v>94.7763610036355</v>
      </c>
      <c r="T274" s="64">
        <f>VLOOKUP($C$82,$D$3:$K$63,$A$71,0)*B258</f>
        <v>0</v>
      </c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54">
        <f t="shared" si="261"/>
        <v>1664.91206541713</v>
      </c>
      <c r="BP274" s="53">
        <v>2016</v>
      </c>
      <c r="BQ274" s="61">
        <f t="shared" si="262"/>
        <v>0</v>
      </c>
      <c r="BR274" s="61">
        <f t="shared" si="262"/>
        <v>0</v>
      </c>
      <c r="BS274" s="61">
        <f t="shared" si="262"/>
        <v>1.21478607993999E-16</v>
      </c>
      <c r="BT274" s="61">
        <f t="shared" si="262"/>
        <v>1.30881634244739E-2</v>
      </c>
      <c r="BU274" s="61">
        <f t="shared" si="262"/>
        <v>1.29730422787117E-2</v>
      </c>
      <c r="BV274" s="61">
        <f t="shared" si="262"/>
        <v>1.1349574948955001E-2</v>
      </c>
      <c r="BW274" s="61">
        <f t="shared" si="262"/>
        <v>2.1542438874052602E-2</v>
      </c>
      <c r="BX274" s="61">
        <f t="shared" si="262"/>
        <v>2.8782748007225401E-2</v>
      </c>
      <c r="BY274" s="61">
        <f t="shared" si="262"/>
        <v>0.194422434636805</v>
      </c>
      <c r="BZ274" s="61">
        <f t="shared" si="262"/>
        <v>0.100336740331499</v>
      </c>
      <c r="CA274" s="61">
        <f t="shared" si="262"/>
        <v>0.114862448865653</v>
      </c>
      <c r="CB274" s="61">
        <f t="shared" si="262"/>
        <v>0.135674651990004</v>
      </c>
      <c r="CC274" s="61">
        <f t="shared" si="262"/>
        <v>0.127122077930134</v>
      </c>
      <c r="CD274" s="61">
        <f t="shared" si="262"/>
        <v>0.104166627792613</v>
      </c>
      <c r="CE274" s="61">
        <f t="shared" si="262"/>
        <v>7.8753305126872994E-2</v>
      </c>
      <c r="CF274" s="61">
        <f t="shared" si="262"/>
        <v>5.69257457930007E-2</v>
      </c>
      <c r="CG274" s="61">
        <f t="shared" si="278"/>
        <v>0</v>
      </c>
      <c r="CH274" s="61">
        <f t="shared" si="256"/>
        <v>0</v>
      </c>
      <c r="CI274" s="61">
        <f t="shared" si="256"/>
        <v>0</v>
      </c>
      <c r="CJ274" s="61">
        <f t="shared" si="256"/>
        <v>0</v>
      </c>
      <c r="CK274" s="61">
        <f t="shared" si="256"/>
        <v>0</v>
      </c>
      <c r="CL274" s="61">
        <f t="shared" si="256"/>
        <v>0</v>
      </c>
      <c r="CM274" s="61">
        <f t="shared" si="256"/>
        <v>0</v>
      </c>
      <c r="CN274" s="61">
        <f t="shared" si="256"/>
        <v>0</v>
      </c>
      <c r="CO274" s="61">
        <f t="shared" si="256"/>
        <v>0</v>
      </c>
      <c r="CP274" s="61">
        <f t="shared" si="256"/>
        <v>0</v>
      </c>
      <c r="CQ274" s="61">
        <f t="shared" si="256"/>
        <v>0</v>
      </c>
      <c r="CR274" s="61">
        <f t="shared" si="256"/>
        <v>0</v>
      </c>
      <c r="CS274" s="61">
        <f t="shared" si="256"/>
        <v>0</v>
      </c>
      <c r="CT274" s="61">
        <f t="shared" si="256"/>
        <v>0</v>
      </c>
      <c r="CU274" s="61">
        <f t="shared" si="256"/>
        <v>0</v>
      </c>
      <c r="CV274" s="61">
        <f t="shared" si="256"/>
        <v>0</v>
      </c>
      <c r="CW274" s="61">
        <f t="shared" si="256"/>
        <v>0</v>
      </c>
      <c r="CX274" s="61">
        <f t="shared" ref="CX274:DM301" si="282">AK274/$BM274</f>
        <v>0</v>
      </c>
      <c r="CY274" s="61">
        <f t="shared" si="282"/>
        <v>0</v>
      </c>
      <c r="CZ274" s="61">
        <f t="shared" si="282"/>
        <v>0</v>
      </c>
      <c r="DA274" s="61">
        <f t="shared" si="282"/>
        <v>0</v>
      </c>
      <c r="DB274" s="61">
        <f t="shared" si="282"/>
        <v>0</v>
      </c>
      <c r="DC274" s="61">
        <f t="shared" si="279"/>
        <v>0</v>
      </c>
      <c r="DD274" s="61">
        <f t="shared" si="279"/>
        <v>0</v>
      </c>
      <c r="DE274" s="61">
        <f t="shared" si="279"/>
        <v>0</v>
      </c>
      <c r="DF274" s="61">
        <f t="shared" si="279"/>
        <v>0</v>
      </c>
      <c r="DG274" s="61">
        <f t="shared" si="279"/>
        <v>0</v>
      </c>
      <c r="DH274" s="61">
        <f t="shared" si="279"/>
        <v>0</v>
      </c>
      <c r="DI274" s="61">
        <f t="shared" si="279"/>
        <v>0</v>
      </c>
      <c r="DJ274" s="61">
        <f t="shared" si="279"/>
        <v>0</v>
      </c>
      <c r="DK274" s="61">
        <f t="shared" si="279"/>
        <v>0</v>
      </c>
      <c r="DL274" s="61">
        <f t="shared" si="279"/>
        <v>0</v>
      </c>
      <c r="DM274" s="61">
        <f t="shared" si="279"/>
        <v>0</v>
      </c>
      <c r="DN274" s="61">
        <f t="shared" si="279"/>
        <v>0</v>
      </c>
      <c r="DO274" s="61">
        <f t="shared" si="279"/>
        <v>0</v>
      </c>
      <c r="DP274" s="61">
        <f t="shared" si="279"/>
        <v>0</v>
      </c>
      <c r="DQ274" s="61">
        <f t="shared" si="279"/>
        <v>0</v>
      </c>
      <c r="DR274" s="61">
        <f t="shared" si="279"/>
        <v>0</v>
      </c>
      <c r="DS274" s="61">
        <f t="shared" si="280"/>
        <v>0</v>
      </c>
      <c r="DT274" s="61">
        <f t="shared" si="259"/>
        <v>0</v>
      </c>
      <c r="DU274" s="61">
        <f t="shared" si="259"/>
        <v>0</v>
      </c>
      <c r="DV274" s="61">
        <f t="shared" si="259"/>
        <v>0</v>
      </c>
      <c r="DW274" s="61">
        <f t="shared" si="259"/>
        <v>0</v>
      </c>
      <c r="DX274" s="61">
        <f t="shared" si="259"/>
        <v>0</v>
      </c>
      <c r="DY274" s="61">
        <f t="shared" si="259"/>
        <v>0</v>
      </c>
      <c r="DZ274" s="61">
        <f t="shared" si="263"/>
        <v>1</v>
      </c>
    </row>
    <row r="275" spans="1:130">
      <c r="A275" s="53">
        <v>17</v>
      </c>
      <c r="B275" s="63">
        <f t="shared" si="260"/>
        <v>1</v>
      </c>
      <c r="C275" s="53">
        <v>2017</v>
      </c>
      <c r="D275" s="64">
        <f t="shared" si="264"/>
        <v>0</v>
      </c>
      <c r="E275" s="64">
        <f t="shared" si="265"/>
        <v>0</v>
      </c>
      <c r="F275" s="64">
        <f t="shared" si="266"/>
        <v>0</v>
      </c>
      <c r="G275" s="64">
        <f t="shared" si="267"/>
        <v>6.2900426110846103E-14</v>
      </c>
      <c r="H275" s="64">
        <f t="shared" si="268"/>
        <v>21.5989746149938</v>
      </c>
      <c r="I275" s="64">
        <f t="shared" si="269"/>
        <v>18.8960442698713</v>
      </c>
      <c r="J275" s="64">
        <f t="shared" si="270"/>
        <v>35.866266399921201</v>
      </c>
      <c r="K275" s="64">
        <f t="shared" si="271"/>
        <v>47.920744433090498</v>
      </c>
      <c r="L275" s="64">
        <f t="shared" si="272"/>
        <v>323.69625721459101</v>
      </c>
      <c r="M275" s="64">
        <f t="shared" si="273"/>
        <v>167.05184958254</v>
      </c>
      <c r="N275" s="64">
        <f t="shared" si="274"/>
        <v>191.235876979784</v>
      </c>
      <c r="O275" s="64">
        <f t="shared" si="275"/>
        <v>225.886365069428</v>
      </c>
      <c r="P275" s="64">
        <f t="shared" si="276"/>
        <v>211.647081326777</v>
      </c>
      <c r="Q275" s="64">
        <f t="shared" si="277"/>
        <v>173.42827542573599</v>
      </c>
      <c r="R275" s="64">
        <f t="shared" si="281"/>
        <v>131.11732789720801</v>
      </c>
      <c r="S275" s="64">
        <f t="shared" ref="S275:S293" si="283">VLOOKUP($C$81,$D$3:$K$63,$A$71,0)*(B260-B259)</f>
        <v>94.7763610036355</v>
      </c>
      <c r="T275" s="64">
        <f>VLOOKUP($C$82,$D$3:$K$63,$A$71,0)*(B259-B258)</f>
        <v>144.645969457067</v>
      </c>
      <c r="U275" s="64">
        <f>VLOOKUP($C$83,$D$3:$K$63,$A$71,0)*B258</f>
        <v>0</v>
      </c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54">
        <f t="shared" si="261"/>
        <v>1787.7673936746401</v>
      </c>
      <c r="BP275" s="53">
        <v>2017</v>
      </c>
      <c r="BQ275" s="61">
        <f t="shared" si="262"/>
        <v>0</v>
      </c>
      <c r="BR275" s="61">
        <f t="shared" si="262"/>
        <v>0</v>
      </c>
      <c r="BS275" s="61">
        <f t="shared" si="262"/>
        <v>0</v>
      </c>
      <c r="BT275" s="61">
        <f t="shared" si="262"/>
        <v>3.5183786399391898E-17</v>
      </c>
      <c r="BU275" s="61">
        <f t="shared" si="262"/>
        <v>1.20815351546369E-2</v>
      </c>
      <c r="BV275" s="61">
        <f t="shared" si="262"/>
        <v>1.0569632457068E-2</v>
      </c>
      <c r="BW275" s="61">
        <f t="shared" si="262"/>
        <v>2.00620430414051E-2</v>
      </c>
      <c r="BX275" s="61">
        <f t="shared" si="262"/>
        <v>2.6804798321437399E-2</v>
      </c>
      <c r="BY275" s="61">
        <f t="shared" si="262"/>
        <v>0.18106173004378001</v>
      </c>
      <c r="BZ275" s="61">
        <f t="shared" si="262"/>
        <v>9.3441602175759003E-2</v>
      </c>
      <c r="CA275" s="61">
        <f t="shared" si="262"/>
        <v>0.106969104401614</v>
      </c>
      <c r="CB275" s="61">
        <f t="shared" si="262"/>
        <v>0.12635109347482401</v>
      </c>
      <c r="CC275" s="61">
        <f t="shared" si="262"/>
        <v>0.118386252079332</v>
      </c>
      <c r="CD275" s="61">
        <f t="shared" si="262"/>
        <v>9.7008299871308004E-2</v>
      </c>
      <c r="CE275" s="61">
        <f t="shared" si="262"/>
        <v>7.3341380070538406E-2</v>
      </c>
      <c r="CF275" s="61">
        <f t="shared" si="262"/>
        <v>5.3013810039811003E-2</v>
      </c>
      <c r="CG275" s="61">
        <f t="shared" si="278"/>
        <v>8.0908718868485593E-2</v>
      </c>
      <c r="CH275" s="61">
        <f t="shared" si="256"/>
        <v>0</v>
      </c>
      <c r="CI275" s="61">
        <f t="shared" si="256"/>
        <v>0</v>
      </c>
      <c r="CJ275" s="61">
        <f t="shared" si="256"/>
        <v>0</v>
      </c>
      <c r="CK275" s="61">
        <f t="shared" si="256"/>
        <v>0</v>
      </c>
      <c r="CL275" s="61">
        <f t="shared" si="256"/>
        <v>0</v>
      </c>
      <c r="CM275" s="61">
        <f t="shared" si="256"/>
        <v>0</v>
      </c>
      <c r="CN275" s="61">
        <f t="shared" si="256"/>
        <v>0</v>
      </c>
      <c r="CO275" s="61">
        <f t="shared" si="256"/>
        <v>0</v>
      </c>
      <c r="CP275" s="61">
        <f t="shared" si="256"/>
        <v>0</v>
      </c>
      <c r="CQ275" s="61">
        <f t="shared" si="256"/>
        <v>0</v>
      </c>
      <c r="CR275" s="61">
        <f t="shared" si="256"/>
        <v>0</v>
      </c>
      <c r="CS275" s="61">
        <f t="shared" si="256"/>
        <v>0</v>
      </c>
      <c r="CT275" s="61">
        <f t="shared" si="256"/>
        <v>0</v>
      </c>
      <c r="CU275" s="61">
        <f t="shared" si="256"/>
        <v>0</v>
      </c>
      <c r="CV275" s="61">
        <f t="shared" si="256"/>
        <v>0</v>
      </c>
      <c r="CW275" s="61">
        <f t="shared" si="256"/>
        <v>0</v>
      </c>
      <c r="CX275" s="61">
        <f t="shared" si="282"/>
        <v>0</v>
      </c>
      <c r="CY275" s="61">
        <f t="shared" si="282"/>
        <v>0</v>
      </c>
      <c r="CZ275" s="61">
        <f t="shared" si="282"/>
        <v>0</v>
      </c>
      <c r="DA275" s="61">
        <f t="shared" si="282"/>
        <v>0</v>
      </c>
      <c r="DB275" s="61">
        <f t="shared" si="282"/>
        <v>0</v>
      </c>
      <c r="DC275" s="61">
        <f t="shared" si="279"/>
        <v>0</v>
      </c>
      <c r="DD275" s="61">
        <f t="shared" si="279"/>
        <v>0</v>
      </c>
      <c r="DE275" s="61">
        <f t="shared" si="279"/>
        <v>0</v>
      </c>
      <c r="DF275" s="61">
        <f t="shared" si="279"/>
        <v>0</v>
      </c>
      <c r="DG275" s="61">
        <f t="shared" si="279"/>
        <v>0</v>
      </c>
      <c r="DH275" s="61">
        <f t="shared" si="279"/>
        <v>0</v>
      </c>
      <c r="DI275" s="61">
        <f t="shared" si="279"/>
        <v>0</v>
      </c>
      <c r="DJ275" s="61">
        <f t="shared" si="279"/>
        <v>0</v>
      </c>
      <c r="DK275" s="61">
        <f t="shared" si="279"/>
        <v>0</v>
      </c>
      <c r="DL275" s="61">
        <f t="shared" si="279"/>
        <v>0</v>
      </c>
      <c r="DM275" s="61">
        <f t="shared" si="279"/>
        <v>0</v>
      </c>
      <c r="DN275" s="61">
        <f t="shared" si="279"/>
        <v>0</v>
      </c>
      <c r="DO275" s="61">
        <f t="shared" si="279"/>
        <v>0</v>
      </c>
      <c r="DP275" s="61">
        <f t="shared" si="279"/>
        <v>0</v>
      </c>
      <c r="DQ275" s="61">
        <f t="shared" si="279"/>
        <v>0</v>
      </c>
      <c r="DR275" s="61">
        <f t="shared" si="279"/>
        <v>0</v>
      </c>
      <c r="DS275" s="61">
        <f t="shared" si="280"/>
        <v>0</v>
      </c>
      <c r="DT275" s="61">
        <f t="shared" si="259"/>
        <v>0</v>
      </c>
      <c r="DU275" s="61">
        <f t="shared" si="259"/>
        <v>0</v>
      </c>
      <c r="DV275" s="61">
        <f t="shared" si="259"/>
        <v>0</v>
      </c>
      <c r="DW275" s="61">
        <f t="shared" si="259"/>
        <v>0</v>
      </c>
      <c r="DX275" s="61">
        <f t="shared" si="259"/>
        <v>0</v>
      </c>
      <c r="DY275" s="61">
        <f t="shared" si="259"/>
        <v>0</v>
      </c>
      <c r="DZ275" s="61">
        <f t="shared" si="263"/>
        <v>1</v>
      </c>
    </row>
    <row r="276" spans="1:130">
      <c r="A276" s="53">
        <v>18</v>
      </c>
      <c r="B276" s="63">
        <f t="shared" si="260"/>
        <v>1</v>
      </c>
      <c r="C276" s="53">
        <v>2018</v>
      </c>
      <c r="D276" s="64">
        <f t="shared" si="264"/>
        <v>0</v>
      </c>
      <c r="E276" s="64">
        <f t="shared" si="265"/>
        <v>0</v>
      </c>
      <c r="F276" s="64">
        <f t="shared" si="266"/>
        <v>0</v>
      </c>
      <c r="G276" s="64">
        <f t="shared" si="267"/>
        <v>0</v>
      </c>
      <c r="H276" s="64">
        <f t="shared" si="268"/>
        <v>6.2347165207236896E-14</v>
      </c>
      <c r="I276" s="64">
        <f t="shared" si="269"/>
        <v>18.8960442698713</v>
      </c>
      <c r="J276" s="64">
        <f t="shared" si="270"/>
        <v>35.866266399921301</v>
      </c>
      <c r="K276" s="64">
        <f t="shared" si="271"/>
        <v>47.920744433090498</v>
      </c>
      <c r="L276" s="64">
        <f t="shared" si="272"/>
        <v>323.69625721458999</v>
      </c>
      <c r="M276" s="64">
        <f t="shared" si="273"/>
        <v>167.05184958254</v>
      </c>
      <c r="N276" s="64">
        <f t="shared" si="274"/>
        <v>191.235876979784</v>
      </c>
      <c r="O276" s="64">
        <f t="shared" si="275"/>
        <v>225.886365069428</v>
      </c>
      <c r="P276" s="64">
        <f t="shared" si="276"/>
        <v>211.647081326777</v>
      </c>
      <c r="Q276" s="64">
        <f t="shared" si="277"/>
        <v>173.42827542573599</v>
      </c>
      <c r="R276" s="64">
        <f t="shared" si="281"/>
        <v>131.11732789720801</v>
      </c>
      <c r="S276" s="64">
        <f t="shared" si="283"/>
        <v>94.7763610036355</v>
      </c>
      <c r="T276" s="64">
        <f t="shared" ref="T276:T294" si="284">VLOOKUP($C$82,$D$3:$K$63,$A$71,0)*(B260-B259)</f>
        <v>144.645969457067</v>
      </c>
      <c r="U276" s="64">
        <f>VLOOKUP($C$83,$D$3:$K$63,$A$71,0)*(B259-B258)</f>
        <v>113.769230769231</v>
      </c>
      <c r="V276" s="64">
        <f>VLOOKUP($C$84,$D$3:$K$63,$A$71,0)*B258</f>
        <v>0</v>
      </c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54">
        <f t="shared" si="261"/>
        <v>1879.93764982888</v>
      </c>
      <c r="BP276" s="53">
        <v>2018</v>
      </c>
      <c r="BQ276" s="61">
        <f t="shared" si="262"/>
        <v>0</v>
      </c>
      <c r="BR276" s="61">
        <f t="shared" si="262"/>
        <v>0</v>
      </c>
      <c r="BS276" s="61">
        <f t="shared" si="262"/>
        <v>0</v>
      </c>
      <c r="BT276" s="61">
        <f t="shared" si="262"/>
        <v>0</v>
      </c>
      <c r="BU276" s="61">
        <f t="shared" si="262"/>
        <v>3.3164485648187302E-17</v>
      </c>
      <c r="BV276" s="61">
        <f t="shared" si="262"/>
        <v>1.0051420732805299E-2</v>
      </c>
      <c r="BW276" s="61">
        <f t="shared" si="262"/>
        <v>1.9078434012524799E-2</v>
      </c>
      <c r="BX276" s="61">
        <f t="shared" si="262"/>
        <v>2.54906030726351E-2</v>
      </c>
      <c r="BY276" s="61">
        <f t="shared" si="262"/>
        <v>0.17218457071917001</v>
      </c>
      <c r="BZ276" s="61">
        <f t="shared" si="262"/>
        <v>8.8860313850167003E-2</v>
      </c>
      <c r="CA276" s="61">
        <f t="shared" si="262"/>
        <v>0.101724584853754</v>
      </c>
      <c r="CB276" s="61">
        <f t="shared" si="262"/>
        <v>0.12015630682751</v>
      </c>
      <c r="CC276" s="61">
        <f t="shared" si="262"/>
        <v>0.112581968527543</v>
      </c>
      <c r="CD276" s="61">
        <f t="shared" si="262"/>
        <v>9.2252142214143504E-2</v>
      </c>
      <c r="CE276" s="61">
        <f t="shared" si="262"/>
        <v>6.9745572630636299E-2</v>
      </c>
      <c r="CF276" s="61">
        <f t="shared" si="262"/>
        <v>5.0414629981086097E-2</v>
      </c>
      <c r="CG276" s="61">
        <f t="shared" si="278"/>
        <v>7.6941897232726403E-2</v>
      </c>
      <c r="CH276" s="61">
        <f t="shared" si="256"/>
        <v>6.0517555345299102E-2</v>
      </c>
      <c r="CI276" s="61">
        <f t="shared" si="256"/>
        <v>0</v>
      </c>
      <c r="CJ276" s="61">
        <f t="shared" si="256"/>
        <v>0</v>
      </c>
      <c r="CK276" s="61">
        <f t="shared" si="256"/>
        <v>0</v>
      </c>
      <c r="CL276" s="61">
        <f t="shared" si="256"/>
        <v>0</v>
      </c>
      <c r="CM276" s="61">
        <f t="shared" si="256"/>
        <v>0</v>
      </c>
      <c r="CN276" s="61">
        <f t="shared" si="256"/>
        <v>0</v>
      </c>
      <c r="CO276" s="61">
        <f t="shared" si="256"/>
        <v>0</v>
      </c>
      <c r="CP276" s="61">
        <f t="shared" si="256"/>
        <v>0</v>
      </c>
      <c r="CQ276" s="61">
        <f t="shared" si="256"/>
        <v>0</v>
      </c>
      <c r="CR276" s="61">
        <f t="shared" si="256"/>
        <v>0</v>
      </c>
      <c r="CS276" s="61">
        <f t="shared" si="256"/>
        <v>0</v>
      </c>
      <c r="CT276" s="61">
        <f t="shared" si="256"/>
        <v>0</v>
      </c>
      <c r="CU276" s="61">
        <f t="shared" si="256"/>
        <v>0</v>
      </c>
      <c r="CV276" s="61">
        <f t="shared" si="256"/>
        <v>0</v>
      </c>
      <c r="CW276" s="61">
        <f t="shared" si="256"/>
        <v>0</v>
      </c>
      <c r="CX276" s="61">
        <f t="shared" si="282"/>
        <v>0</v>
      </c>
      <c r="CY276" s="61">
        <f t="shared" si="282"/>
        <v>0</v>
      </c>
      <c r="CZ276" s="61">
        <f t="shared" si="282"/>
        <v>0</v>
      </c>
      <c r="DA276" s="61">
        <f t="shared" si="282"/>
        <v>0</v>
      </c>
      <c r="DB276" s="61">
        <f t="shared" si="282"/>
        <v>0</v>
      </c>
      <c r="DC276" s="61">
        <f t="shared" si="279"/>
        <v>0</v>
      </c>
      <c r="DD276" s="61">
        <f t="shared" si="279"/>
        <v>0</v>
      </c>
      <c r="DE276" s="61">
        <f t="shared" si="279"/>
        <v>0</v>
      </c>
      <c r="DF276" s="61">
        <f t="shared" si="279"/>
        <v>0</v>
      </c>
      <c r="DG276" s="61">
        <f t="shared" si="279"/>
        <v>0</v>
      </c>
      <c r="DH276" s="61">
        <f t="shared" si="279"/>
        <v>0</v>
      </c>
      <c r="DI276" s="61">
        <f t="shared" si="279"/>
        <v>0</v>
      </c>
      <c r="DJ276" s="61">
        <f t="shared" si="279"/>
        <v>0</v>
      </c>
      <c r="DK276" s="61">
        <f t="shared" si="279"/>
        <v>0</v>
      </c>
      <c r="DL276" s="61">
        <f t="shared" si="279"/>
        <v>0</v>
      </c>
      <c r="DM276" s="61">
        <f t="shared" si="279"/>
        <v>0</v>
      </c>
      <c r="DN276" s="61">
        <f t="shared" si="279"/>
        <v>0</v>
      </c>
      <c r="DO276" s="61">
        <f t="shared" si="279"/>
        <v>0</v>
      </c>
      <c r="DP276" s="61">
        <f t="shared" si="279"/>
        <v>0</v>
      </c>
      <c r="DQ276" s="61">
        <f t="shared" si="279"/>
        <v>0</v>
      </c>
      <c r="DR276" s="61">
        <f t="shared" si="279"/>
        <v>0</v>
      </c>
      <c r="DS276" s="61">
        <f t="shared" si="280"/>
        <v>0</v>
      </c>
      <c r="DT276" s="61">
        <f t="shared" si="259"/>
        <v>0</v>
      </c>
      <c r="DU276" s="61">
        <f t="shared" si="259"/>
        <v>0</v>
      </c>
      <c r="DV276" s="61">
        <f t="shared" si="259"/>
        <v>0</v>
      </c>
      <c r="DW276" s="61">
        <f t="shared" si="259"/>
        <v>0</v>
      </c>
      <c r="DX276" s="61">
        <f t="shared" si="259"/>
        <v>0</v>
      </c>
      <c r="DY276" s="61">
        <f t="shared" si="259"/>
        <v>0</v>
      </c>
      <c r="DZ276" s="61">
        <f t="shared" si="263"/>
        <v>1</v>
      </c>
    </row>
    <row r="277" spans="1:130">
      <c r="A277" s="53">
        <v>19</v>
      </c>
      <c r="B277" s="63">
        <f t="shared" si="260"/>
        <v>1</v>
      </c>
      <c r="C277" s="53">
        <v>2019</v>
      </c>
      <c r="D277" s="64">
        <f t="shared" si="264"/>
        <v>0</v>
      </c>
      <c r="E277" s="64">
        <f t="shared" si="265"/>
        <v>0</v>
      </c>
      <c r="F277" s="64">
        <f t="shared" si="266"/>
        <v>0</v>
      </c>
      <c r="G277" s="64">
        <f t="shared" si="267"/>
        <v>0</v>
      </c>
      <c r="H277" s="64">
        <f t="shared" si="268"/>
        <v>0</v>
      </c>
      <c r="I277" s="64">
        <f t="shared" si="269"/>
        <v>5.45449408991432E-14</v>
      </c>
      <c r="J277" s="64">
        <f t="shared" si="270"/>
        <v>35.866266399921301</v>
      </c>
      <c r="K277" s="64">
        <f t="shared" si="271"/>
        <v>47.920744433090597</v>
      </c>
      <c r="L277" s="64">
        <f t="shared" si="272"/>
        <v>323.69625721458999</v>
      </c>
      <c r="M277" s="64">
        <f t="shared" si="273"/>
        <v>167.05184958253901</v>
      </c>
      <c r="N277" s="64">
        <f t="shared" si="274"/>
        <v>191.235876979784</v>
      </c>
      <c r="O277" s="64">
        <f t="shared" si="275"/>
        <v>225.886365069428</v>
      </c>
      <c r="P277" s="64">
        <f t="shared" si="276"/>
        <v>211.647081326777</v>
      </c>
      <c r="Q277" s="64">
        <f t="shared" si="277"/>
        <v>173.42827542573599</v>
      </c>
      <c r="R277" s="64">
        <f t="shared" si="281"/>
        <v>131.11732789720801</v>
      </c>
      <c r="S277" s="64">
        <f t="shared" si="283"/>
        <v>94.7763610036355</v>
      </c>
      <c r="T277" s="64">
        <f t="shared" si="284"/>
        <v>144.645969457067</v>
      </c>
      <c r="U277" s="64">
        <f t="shared" ref="U277:U295" si="285">VLOOKUP($C$83,$D$3:$K$63,$A$71,0)*(B260-B259)</f>
        <v>113.769230769231</v>
      </c>
      <c r="V277" s="64">
        <f>VLOOKUP($C$84,$D$3:$K$63,$A$71,0)*(B259-B258)</f>
        <v>85.307692307692193</v>
      </c>
      <c r="W277" s="64">
        <f>VLOOKUP($C$85,$D$3:$K$63,$A$71,0)*B258</f>
        <v>0</v>
      </c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54">
        <f t="shared" si="261"/>
        <v>1946.3492978667</v>
      </c>
      <c r="BP277" s="53">
        <v>2019</v>
      </c>
      <c r="BQ277" s="61">
        <f t="shared" si="262"/>
        <v>0</v>
      </c>
      <c r="BR277" s="61">
        <f t="shared" si="262"/>
        <v>0</v>
      </c>
      <c r="BS277" s="61">
        <f t="shared" si="262"/>
        <v>0</v>
      </c>
      <c r="BT277" s="61">
        <f t="shared" si="262"/>
        <v>0</v>
      </c>
      <c r="BU277" s="61">
        <f t="shared" si="262"/>
        <v>0</v>
      </c>
      <c r="BV277" s="61">
        <f t="shared" si="262"/>
        <v>2.8024230264797402E-17</v>
      </c>
      <c r="BW277" s="61">
        <f t="shared" si="262"/>
        <v>1.8427456181288999E-2</v>
      </c>
      <c r="BX277" s="61">
        <f t="shared" si="262"/>
        <v>2.4620834752330501E-2</v>
      </c>
      <c r="BY277" s="61">
        <f t="shared" si="262"/>
        <v>0.16630943765817299</v>
      </c>
      <c r="BZ277" s="61">
        <f t="shared" si="262"/>
        <v>8.5828299044594297E-2</v>
      </c>
      <c r="CA277" s="61">
        <f t="shared" si="262"/>
        <v>9.8253626514720804E-2</v>
      </c>
      <c r="CB277" s="61">
        <f t="shared" si="262"/>
        <v>0.116056437206318</v>
      </c>
      <c r="CC277" s="61">
        <f t="shared" si="262"/>
        <v>0.10874054392947501</v>
      </c>
      <c r="CD277" s="61">
        <f t="shared" si="262"/>
        <v>8.9104394373519094E-2</v>
      </c>
      <c r="CE277" s="61">
        <f t="shared" si="262"/>
        <v>6.7365774499427794E-2</v>
      </c>
      <c r="CF277" s="61">
        <f t="shared" si="262"/>
        <v>4.8694425562521203E-2</v>
      </c>
      <c r="CG277" s="61">
        <f t="shared" si="278"/>
        <v>7.4316552334982397E-2</v>
      </c>
      <c r="CH277" s="61">
        <f t="shared" si="256"/>
        <v>5.8452627641876899E-2</v>
      </c>
      <c r="CI277" s="61">
        <f t="shared" si="256"/>
        <v>4.3829590300771798E-2</v>
      </c>
      <c r="CJ277" s="61">
        <f t="shared" si="256"/>
        <v>0</v>
      </c>
      <c r="CK277" s="61">
        <f t="shared" si="256"/>
        <v>0</v>
      </c>
      <c r="CL277" s="61">
        <f t="shared" si="256"/>
        <v>0</v>
      </c>
      <c r="CM277" s="61">
        <f t="shared" si="256"/>
        <v>0</v>
      </c>
      <c r="CN277" s="61">
        <f t="shared" si="256"/>
        <v>0</v>
      </c>
      <c r="CO277" s="61">
        <f t="shared" si="256"/>
        <v>0</v>
      </c>
      <c r="CP277" s="61">
        <f t="shared" si="256"/>
        <v>0</v>
      </c>
      <c r="CQ277" s="61">
        <f t="shared" si="256"/>
        <v>0</v>
      </c>
      <c r="CR277" s="61">
        <f t="shared" si="256"/>
        <v>0</v>
      </c>
      <c r="CS277" s="61">
        <f t="shared" si="256"/>
        <v>0</v>
      </c>
      <c r="CT277" s="61">
        <f t="shared" si="256"/>
        <v>0</v>
      </c>
      <c r="CU277" s="61">
        <f t="shared" si="256"/>
        <v>0</v>
      </c>
      <c r="CV277" s="61">
        <f t="shared" si="256"/>
        <v>0</v>
      </c>
      <c r="CW277" s="61">
        <f t="shared" si="256"/>
        <v>0</v>
      </c>
      <c r="CX277" s="61">
        <f t="shared" si="282"/>
        <v>0</v>
      </c>
      <c r="CY277" s="61">
        <f t="shared" si="282"/>
        <v>0</v>
      </c>
      <c r="CZ277" s="61">
        <f t="shared" si="282"/>
        <v>0</v>
      </c>
      <c r="DA277" s="61">
        <f t="shared" si="282"/>
        <v>0</v>
      </c>
      <c r="DB277" s="61">
        <f t="shared" si="282"/>
        <v>0</v>
      </c>
      <c r="DC277" s="61">
        <f t="shared" si="279"/>
        <v>0</v>
      </c>
      <c r="DD277" s="61">
        <f t="shared" si="279"/>
        <v>0</v>
      </c>
      <c r="DE277" s="61">
        <f t="shared" si="279"/>
        <v>0</v>
      </c>
      <c r="DF277" s="61">
        <f t="shared" si="279"/>
        <v>0</v>
      </c>
      <c r="DG277" s="61">
        <f t="shared" si="279"/>
        <v>0</v>
      </c>
      <c r="DH277" s="61">
        <f t="shared" si="279"/>
        <v>0</v>
      </c>
      <c r="DI277" s="61">
        <f t="shared" si="279"/>
        <v>0</v>
      </c>
      <c r="DJ277" s="61">
        <f t="shared" si="279"/>
        <v>0</v>
      </c>
      <c r="DK277" s="61">
        <f t="shared" si="279"/>
        <v>0</v>
      </c>
      <c r="DL277" s="61">
        <f t="shared" si="279"/>
        <v>0</v>
      </c>
      <c r="DM277" s="61">
        <f t="shared" si="279"/>
        <v>0</v>
      </c>
      <c r="DN277" s="61">
        <f t="shared" si="279"/>
        <v>0</v>
      </c>
      <c r="DO277" s="61">
        <f t="shared" si="279"/>
        <v>0</v>
      </c>
      <c r="DP277" s="61">
        <f t="shared" si="279"/>
        <v>0</v>
      </c>
      <c r="DQ277" s="61">
        <f t="shared" si="279"/>
        <v>0</v>
      </c>
      <c r="DR277" s="61">
        <f t="shared" si="279"/>
        <v>0</v>
      </c>
      <c r="DS277" s="61">
        <f t="shared" si="280"/>
        <v>0</v>
      </c>
      <c r="DT277" s="61">
        <f t="shared" si="259"/>
        <v>0</v>
      </c>
      <c r="DU277" s="61">
        <f t="shared" si="259"/>
        <v>0</v>
      </c>
      <c r="DV277" s="61">
        <f t="shared" si="259"/>
        <v>0</v>
      </c>
      <c r="DW277" s="61">
        <f t="shared" si="259"/>
        <v>0</v>
      </c>
      <c r="DX277" s="61">
        <f t="shared" si="259"/>
        <v>0</v>
      </c>
      <c r="DY277" s="61">
        <f t="shared" si="259"/>
        <v>0</v>
      </c>
      <c r="DZ277" s="61">
        <f t="shared" si="263"/>
        <v>1</v>
      </c>
    </row>
    <row r="278" spans="1:130">
      <c r="A278" s="53">
        <v>20</v>
      </c>
      <c r="B278" s="63">
        <f t="shared" si="260"/>
        <v>1</v>
      </c>
      <c r="C278" s="53">
        <v>2020</v>
      </c>
      <c r="D278" s="64">
        <f t="shared" si="264"/>
        <v>0</v>
      </c>
      <c r="E278" s="64">
        <f t="shared" si="265"/>
        <v>0</v>
      </c>
      <c r="F278" s="64">
        <f t="shared" si="266"/>
        <v>0</v>
      </c>
      <c r="G278" s="64">
        <f t="shared" si="267"/>
        <v>0</v>
      </c>
      <c r="H278" s="64">
        <f t="shared" si="268"/>
        <v>0</v>
      </c>
      <c r="I278" s="64">
        <f t="shared" si="269"/>
        <v>0</v>
      </c>
      <c r="J278" s="64">
        <f t="shared" si="270"/>
        <v>1.03530842387784E-13</v>
      </c>
      <c r="K278" s="64">
        <f t="shared" si="271"/>
        <v>47.920744433090597</v>
      </c>
      <c r="L278" s="64">
        <f t="shared" si="272"/>
        <v>323.69625721459101</v>
      </c>
      <c r="M278" s="64">
        <f t="shared" si="273"/>
        <v>167.05184958253901</v>
      </c>
      <c r="N278" s="64">
        <f t="shared" si="274"/>
        <v>191.235876979784</v>
      </c>
      <c r="O278" s="64">
        <f t="shared" si="275"/>
        <v>225.886365069428</v>
      </c>
      <c r="P278" s="64">
        <f t="shared" si="276"/>
        <v>211.64708132677799</v>
      </c>
      <c r="Q278" s="64">
        <f t="shared" si="277"/>
        <v>173.42827542573599</v>
      </c>
      <c r="R278" s="64">
        <f t="shared" si="281"/>
        <v>131.11732789720801</v>
      </c>
      <c r="S278" s="64">
        <f t="shared" si="283"/>
        <v>94.7763610036355</v>
      </c>
      <c r="T278" s="64">
        <f t="shared" si="284"/>
        <v>144.645969457067</v>
      </c>
      <c r="U278" s="64">
        <f t="shared" si="285"/>
        <v>113.769230769231</v>
      </c>
      <c r="V278" s="64">
        <f t="shared" ref="V278:V296" si="286">VLOOKUP($C$84,$D$3:$K$63,$A$71,0)*(B260-B259)</f>
        <v>85.307692307692193</v>
      </c>
      <c r="W278" s="64">
        <f>VLOOKUP($C$85,$D$3:$K$63,$A$71,0)*(B259-B258)</f>
        <v>67.615384615384599</v>
      </c>
      <c r="X278" s="64">
        <f>VLOOKUP($C$86,$D$3:$K$63,$A$71,0)*B258</f>
        <v>0</v>
      </c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54">
        <f t="shared" si="261"/>
        <v>1978.0984160821599</v>
      </c>
      <c r="BP278" s="53">
        <v>2020</v>
      </c>
      <c r="BQ278" s="61">
        <f t="shared" si="262"/>
        <v>0</v>
      </c>
      <c r="BR278" s="61">
        <f t="shared" si="262"/>
        <v>0</v>
      </c>
      <c r="BS278" s="61">
        <f t="shared" si="262"/>
        <v>0</v>
      </c>
      <c r="BT278" s="61">
        <f t="shared" si="262"/>
        <v>0</v>
      </c>
      <c r="BU278" s="61">
        <f t="shared" si="262"/>
        <v>0</v>
      </c>
      <c r="BV278" s="61">
        <f t="shared" si="262"/>
        <v>0</v>
      </c>
      <c r="BW278" s="61">
        <f t="shared" si="262"/>
        <v>5.23385699852273E-17</v>
      </c>
      <c r="BX278" s="61">
        <f t="shared" si="262"/>
        <v>2.4225662405616199E-2</v>
      </c>
      <c r="BY278" s="61">
        <f t="shared" si="262"/>
        <v>0.16364011749006199</v>
      </c>
      <c r="BZ278" s="61">
        <f t="shared" si="262"/>
        <v>8.44507271349033E-2</v>
      </c>
      <c r="CA278" s="61">
        <f t="shared" si="262"/>
        <v>9.6676624087565194E-2</v>
      </c>
      <c r="CB278" s="61">
        <f t="shared" si="262"/>
        <v>0.114193693919851</v>
      </c>
      <c r="CC278" s="61">
        <f t="shared" si="262"/>
        <v>0.10699522309206801</v>
      </c>
      <c r="CD278" s="61">
        <f t="shared" si="262"/>
        <v>8.7674240076097795E-2</v>
      </c>
      <c r="CE278" s="61">
        <f t="shared" si="262"/>
        <v>6.6284532069390001E-2</v>
      </c>
      <c r="CF278" s="61">
        <f t="shared" si="262"/>
        <v>4.7912864311043801E-2</v>
      </c>
      <c r="CG278" s="61">
        <f t="shared" si="278"/>
        <v>7.3123747676596199E-2</v>
      </c>
      <c r="CH278" s="61">
        <f t="shared" si="256"/>
        <v>5.7514444096549502E-2</v>
      </c>
      <c r="CI278" s="61">
        <f t="shared" si="256"/>
        <v>4.3126111225877901E-2</v>
      </c>
      <c r="CJ278" s="61">
        <f t="shared" si="256"/>
        <v>3.4182012414379299E-2</v>
      </c>
      <c r="CK278" s="61">
        <f t="shared" si="256"/>
        <v>0</v>
      </c>
      <c r="CL278" s="61">
        <f t="shared" si="256"/>
        <v>0</v>
      </c>
      <c r="CM278" s="61">
        <f t="shared" si="256"/>
        <v>0</v>
      </c>
      <c r="CN278" s="61">
        <f t="shared" si="256"/>
        <v>0</v>
      </c>
      <c r="CO278" s="61">
        <f t="shared" si="256"/>
        <v>0</v>
      </c>
      <c r="CP278" s="61">
        <f t="shared" si="256"/>
        <v>0</v>
      </c>
      <c r="CQ278" s="61">
        <f t="shared" si="256"/>
        <v>0</v>
      </c>
      <c r="CR278" s="61">
        <f t="shared" si="256"/>
        <v>0</v>
      </c>
      <c r="CS278" s="61">
        <f t="shared" si="256"/>
        <v>0</v>
      </c>
      <c r="CT278" s="61">
        <f t="shared" si="256"/>
        <v>0</v>
      </c>
      <c r="CU278" s="61">
        <f t="shared" si="256"/>
        <v>0</v>
      </c>
      <c r="CV278" s="61">
        <f t="shared" si="256"/>
        <v>0</v>
      </c>
      <c r="CW278" s="61">
        <f t="shared" si="256"/>
        <v>0</v>
      </c>
      <c r="CX278" s="61">
        <f t="shared" si="282"/>
        <v>0</v>
      </c>
      <c r="CY278" s="61">
        <f t="shared" si="282"/>
        <v>0</v>
      </c>
      <c r="CZ278" s="61">
        <f t="shared" si="282"/>
        <v>0</v>
      </c>
      <c r="DA278" s="61">
        <f t="shared" si="282"/>
        <v>0</v>
      </c>
      <c r="DB278" s="61">
        <f t="shared" si="282"/>
        <v>0</v>
      </c>
      <c r="DC278" s="61">
        <f t="shared" si="279"/>
        <v>0</v>
      </c>
      <c r="DD278" s="61">
        <f t="shared" si="279"/>
        <v>0</v>
      </c>
      <c r="DE278" s="61">
        <f t="shared" si="279"/>
        <v>0</v>
      </c>
      <c r="DF278" s="61">
        <f t="shared" si="279"/>
        <v>0</v>
      </c>
      <c r="DG278" s="61">
        <f t="shared" si="279"/>
        <v>0</v>
      </c>
      <c r="DH278" s="61">
        <f t="shared" si="279"/>
        <v>0</v>
      </c>
      <c r="DI278" s="61">
        <f t="shared" si="279"/>
        <v>0</v>
      </c>
      <c r="DJ278" s="61">
        <f t="shared" si="279"/>
        <v>0</v>
      </c>
      <c r="DK278" s="61">
        <f t="shared" si="279"/>
        <v>0</v>
      </c>
      <c r="DL278" s="61">
        <f t="shared" si="279"/>
        <v>0</v>
      </c>
      <c r="DM278" s="61">
        <f t="shared" si="279"/>
        <v>0</v>
      </c>
      <c r="DN278" s="61">
        <f t="shared" si="279"/>
        <v>0</v>
      </c>
      <c r="DO278" s="61">
        <f t="shared" si="279"/>
        <v>0</v>
      </c>
      <c r="DP278" s="61">
        <f t="shared" si="279"/>
        <v>0</v>
      </c>
      <c r="DQ278" s="61">
        <f t="shared" si="279"/>
        <v>0</v>
      </c>
      <c r="DR278" s="61">
        <f t="shared" si="279"/>
        <v>0</v>
      </c>
      <c r="DS278" s="61">
        <f t="shared" si="280"/>
        <v>0</v>
      </c>
      <c r="DT278" s="61">
        <f t="shared" si="259"/>
        <v>0</v>
      </c>
      <c r="DU278" s="61">
        <f t="shared" si="259"/>
        <v>0</v>
      </c>
      <c r="DV278" s="61">
        <f t="shared" si="259"/>
        <v>0</v>
      </c>
      <c r="DW278" s="61">
        <f t="shared" si="259"/>
        <v>0</v>
      </c>
      <c r="DX278" s="61">
        <f t="shared" si="259"/>
        <v>0</v>
      </c>
      <c r="DY278" s="61">
        <f t="shared" si="259"/>
        <v>0</v>
      </c>
      <c r="DZ278" s="61">
        <f t="shared" si="263"/>
        <v>1</v>
      </c>
    </row>
    <row r="279" spans="1:130">
      <c r="C279" s="53">
        <v>2021</v>
      </c>
      <c r="D279" s="64"/>
      <c r="E279" s="64">
        <f t="shared" si="265"/>
        <v>0</v>
      </c>
      <c r="F279" s="64">
        <f t="shared" si="266"/>
        <v>0</v>
      </c>
      <c r="G279" s="64">
        <f t="shared" si="267"/>
        <v>0</v>
      </c>
      <c r="H279" s="64">
        <f t="shared" si="268"/>
        <v>0</v>
      </c>
      <c r="I279" s="64">
        <f t="shared" si="269"/>
        <v>0</v>
      </c>
      <c r="J279" s="64">
        <f t="shared" si="270"/>
        <v>0</v>
      </c>
      <c r="K279" s="64">
        <f t="shared" si="271"/>
        <v>1.3832705594966699E-13</v>
      </c>
      <c r="L279" s="64">
        <f t="shared" si="272"/>
        <v>323.69625721459101</v>
      </c>
      <c r="M279" s="64">
        <f t="shared" si="273"/>
        <v>167.05184958254</v>
      </c>
      <c r="N279" s="64">
        <f t="shared" si="274"/>
        <v>191.235876979784</v>
      </c>
      <c r="O279" s="64">
        <f t="shared" si="275"/>
        <v>225.886365069428</v>
      </c>
      <c r="P279" s="64">
        <f t="shared" si="276"/>
        <v>211.64708132677799</v>
      </c>
      <c r="Q279" s="64">
        <f t="shared" si="277"/>
        <v>173.42827542573701</v>
      </c>
      <c r="R279" s="64">
        <f t="shared" si="281"/>
        <v>131.11732789720801</v>
      </c>
      <c r="S279" s="64">
        <f t="shared" si="283"/>
        <v>94.7763610036355</v>
      </c>
      <c r="T279" s="64">
        <f t="shared" si="284"/>
        <v>144.645969457067</v>
      </c>
      <c r="U279" s="64">
        <f t="shared" si="285"/>
        <v>113.769230769231</v>
      </c>
      <c r="V279" s="64">
        <f t="shared" si="286"/>
        <v>85.307692307692193</v>
      </c>
      <c r="W279" s="64">
        <f t="shared" ref="W279:W297" si="287">VLOOKUP($C$85,$D$3:$K$63,$A$71,0)*(B260-B259)</f>
        <v>67.615384615384599</v>
      </c>
      <c r="X279" s="64">
        <f>VLOOKUP($C$86,$D$3:$K$63,$A$71,0)*(B259-B258)</f>
        <v>113.30769230769199</v>
      </c>
      <c r="Y279" s="64">
        <f>VLOOKUP($C$87,$D$3:$K$63,$A$71,0)*B258</f>
        <v>0</v>
      </c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54">
        <f t="shared" si="261"/>
        <v>2043.48536395677</v>
      </c>
      <c r="BP279" s="53">
        <v>2021</v>
      </c>
      <c r="BQ279" s="61">
        <f t="shared" si="262"/>
        <v>0</v>
      </c>
      <c r="BR279" s="61">
        <f t="shared" si="262"/>
        <v>0</v>
      </c>
      <c r="BS279" s="61">
        <f t="shared" si="262"/>
        <v>0</v>
      </c>
      <c r="BT279" s="61">
        <f t="shared" si="262"/>
        <v>0</v>
      </c>
      <c r="BU279" s="61">
        <f t="shared" si="262"/>
        <v>0</v>
      </c>
      <c r="BV279" s="61">
        <f t="shared" si="262"/>
        <v>0</v>
      </c>
      <c r="BW279" s="61">
        <f t="shared" si="262"/>
        <v>0</v>
      </c>
      <c r="BX279" s="61">
        <f t="shared" si="262"/>
        <v>6.7691728254821699E-17</v>
      </c>
      <c r="BY279" s="61">
        <f t="shared" si="262"/>
        <v>0.15840400079392999</v>
      </c>
      <c r="BZ279" s="61">
        <f t="shared" si="262"/>
        <v>8.1748493299252198E-2</v>
      </c>
      <c r="CA279" s="61">
        <f t="shared" si="262"/>
        <v>9.3583188973517695E-2</v>
      </c>
      <c r="CB279" s="61">
        <f t="shared" si="262"/>
        <v>0.110539751863966</v>
      </c>
      <c r="CC279" s="61">
        <f t="shared" si="262"/>
        <v>0.103571615955677</v>
      </c>
      <c r="CD279" s="61">
        <f t="shared" si="262"/>
        <v>8.4868861057037601E-2</v>
      </c>
      <c r="CE279" s="61">
        <f t="shared" si="262"/>
        <v>6.4163575726976396E-2</v>
      </c>
      <c r="CF279" s="61">
        <f t="shared" si="262"/>
        <v>4.6379760127139701E-2</v>
      </c>
      <c r="CG279" s="61">
        <f t="shared" si="278"/>
        <v>7.07839517758969E-2</v>
      </c>
      <c r="CH279" s="61">
        <f t="shared" si="256"/>
        <v>5.5674110896953698E-2</v>
      </c>
      <c r="CI279" s="61">
        <f t="shared" si="256"/>
        <v>4.17461724034629E-2</v>
      </c>
      <c r="CJ279" s="61">
        <f t="shared" si="256"/>
        <v>3.3088264691292897E-2</v>
      </c>
      <c r="CK279" s="61">
        <f t="shared" si="256"/>
        <v>5.5448252434897101E-2</v>
      </c>
      <c r="CL279" s="61">
        <f t="shared" si="256"/>
        <v>0</v>
      </c>
      <c r="CM279" s="61">
        <f t="shared" si="256"/>
        <v>0</v>
      </c>
      <c r="CN279" s="61">
        <f t="shared" si="256"/>
        <v>0</v>
      </c>
      <c r="CO279" s="61">
        <f t="shared" si="256"/>
        <v>0</v>
      </c>
      <c r="CP279" s="61">
        <f t="shared" si="256"/>
        <v>0</v>
      </c>
      <c r="CQ279" s="61">
        <f t="shared" si="256"/>
        <v>0</v>
      </c>
      <c r="CR279" s="61">
        <f t="shared" si="256"/>
        <v>0</v>
      </c>
      <c r="CS279" s="61">
        <f t="shared" si="256"/>
        <v>0</v>
      </c>
      <c r="CT279" s="61">
        <f t="shared" si="256"/>
        <v>0</v>
      </c>
      <c r="CU279" s="61">
        <f t="shared" si="256"/>
        <v>0</v>
      </c>
      <c r="CV279" s="61">
        <f t="shared" si="256"/>
        <v>0</v>
      </c>
      <c r="CW279" s="61">
        <f t="shared" si="256"/>
        <v>0</v>
      </c>
      <c r="CX279" s="61">
        <f t="shared" si="282"/>
        <v>0</v>
      </c>
      <c r="CY279" s="61">
        <f t="shared" si="282"/>
        <v>0</v>
      </c>
      <c r="CZ279" s="61">
        <f t="shared" si="282"/>
        <v>0</v>
      </c>
      <c r="DA279" s="61">
        <f t="shared" si="282"/>
        <v>0</v>
      </c>
      <c r="DB279" s="61">
        <f t="shared" si="282"/>
        <v>0</v>
      </c>
      <c r="DC279" s="61">
        <f t="shared" si="279"/>
        <v>0</v>
      </c>
      <c r="DD279" s="61">
        <f t="shared" si="279"/>
        <v>0</v>
      </c>
      <c r="DE279" s="61">
        <f t="shared" si="279"/>
        <v>0</v>
      </c>
      <c r="DF279" s="61">
        <f t="shared" si="279"/>
        <v>0</v>
      </c>
      <c r="DG279" s="61">
        <f t="shared" si="279"/>
        <v>0</v>
      </c>
      <c r="DH279" s="61">
        <f t="shared" si="279"/>
        <v>0</v>
      </c>
      <c r="DI279" s="61">
        <f t="shared" si="279"/>
        <v>0</v>
      </c>
      <c r="DJ279" s="61">
        <f t="shared" si="279"/>
        <v>0</v>
      </c>
      <c r="DK279" s="61">
        <f t="shared" si="279"/>
        <v>0</v>
      </c>
      <c r="DL279" s="61">
        <f t="shared" si="279"/>
        <v>0</v>
      </c>
      <c r="DM279" s="61">
        <f t="shared" si="279"/>
        <v>0</v>
      </c>
      <c r="DN279" s="61">
        <f t="shared" si="279"/>
        <v>0</v>
      </c>
      <c r="DO279" s="61">
        <f t="shared" si="279"/>
        <v>0</v>
      </c>
      <c r="DP279" s="61">
        <f t="shared" si="279"/>
        <v>0</v>
      </c>
      <c r="DQ279" s="61">
        <f t="shared" si="279"/>
        <v>0</v>
      </c>
      <c r="DR279" s="61">
        <f t="shared" si="279"/>
        <v>0</v>
      </c>
      <c r="DS279" s="61">
        <f t="shared" si="280"/>
        <v>0</v>
      </c>
      <c r="DT279" s="61">
        <f t="shared" si="259"/>
        <v>0</v>
      </c>
      <c r="DU279" s="61">
        <f t="shared" si="259"/>
        <v>0</v>
      </c>
      <c r="DV279" s="61">
        <f t="shared" si="259"/>
        <v>0</v>
      </c>
      <c r="DW279" s="61">
        <f t="shared" si="259"/>
        <v>0</v>
      </c>
      <c r="DX279" s="61">
        <f t="shared" si="259"/>
        <v>0</v>
      </c>
      <c r="DY279" s="61">
        <f t="shared" si="259"/>
        <v>0</v>
      </c>
      <c r="DZ279" s="61">
        <f t="shared" si="263"/>
        <v>1</v>
      </c>
    </row>
    <row r="280" spans="1:130">
      <c r="C280" s="53">
        <v>2022</v>
      </c>
      <c r="D280" s="64"/>
      <c r="E280" s="64"/>
      <c r="F280" s="64">
        <f t="shared" si="266"/>
        <v>0</v>
      </c>
      <c r="G280" s="64">
        <f t="shared" si="267"/>
        <v>0</v>
      </c>
      <c r="H280" s="64">
        <f t="shared" si="268"/>
        <v>0</v>
      </c>
      <c r="I280" s="64">
        <f t="shared" si="269"/>
        <v>0</v>
      </c>
      <c r="J280" s="64">
        <f t="shared" si="270"/>
        <v>0</v>
      </c>
      <c r="K280" s="64">
        <f t="shared" si="271"/>
        <v>0</v>
      </c>
      <c r="L280" s="64">
        <f t="shared" si="272"/>
        <v>9.3437509813602594E-13</v>
      </c>
      <c r="M280" s="64">
        <f t="shared" si="273"/>
        <v>167.05184958254</v>
      </c>
      <c r="N280" s="64">
        <f t="shared" si="274"/>
        <v>191.235876979784</v>
      </c>
      <c r="O280" s="64">
        <f t="shared" si="275"/>
        <v>225.886365069428</v>
      </c>
      <c r="P280" s="64">
        <f t="shared" si="276"/>
        <v>211.647081326777</v>
      </c>
      <c r="Q280" s="64">
        <f t="shared" si="277"/>
        <v>173.42827542573701</v>
      </c>
      <c r="R280" s="64">
        <f t="shared" si="281"/>
        <v>131.11732789720801</v>
      </c>
      <c r="S280" s="64">
        <f t="shared" si="283"/>
        <v>94.7763610036355</v>
      </c>
      <c r="T280" s="64">
        <f t="shared" si="284"/>
        <v>144.645969457067</v>
      </c>
      <c r="U280" s="64">
        <f t="shared" si="285"/>
        <v>113.769230769231</v>
      </c>
      <c r="V280" s="64">
        <f t="shared" si="286"/>
        <v>85.307692307692193</v>
      </c>
      <c r="W280" s="64">
        <f t="shared" si="287"/>
        <v>67.615384615384599</v>
      </c>
      <c r="X280" s="64">
        <f t="shared" ref="X280:X298" si="288">VLOOKUP($C$86,$D$3:$K$63,$A$71,0)*(B260-B259)</f>
        <v>113.30769230769199</v>
      </c>
      <c r="Y280" s="64">
        <f>VLOOKUP($C$87,$D$3:$K$63,$A$71,0)*(B259-B258)</f>
        <v>119.769230769231</v>
      </c>
      <c r="Z280" s="64">
        <f>VLOOKUP($C$88,$D$3:$K$63,$A$71,0)*B258</f>
        <v>0</v>
      </c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54">
        <f t="shared" si="261"/>
        <v>1839.5583375114099</v>
      </c>
      <c r="BP280" s="53">
        <v>2022</v>
      </c>
      <c r="BQ280" s="61">
        <f t="shared" si="262"/>
        <v>0</v>
      </c>
      <c r="BR280" s="61">
        <f t="shared" si="262"/>
        <v>0</v>
      </c>
      <c r="BS280" s="61">
        <f t="shared" si="262"/>
        <v>0</v>
      </c>
      <c r="BT280" s="61">
        <f t="shared" si="262"/>
        <v>0</v>
      </c>
      <c r="BU280" s="61">
        <f t="shared" si="262"/>
        <v>0</v>
      </c>
      <c r="BV280" s="61">
        <f t="shared" si="262"/>
        <v>0</v>
      </c>
      <c r="BW280" s="61">
        <f t="shared" si="262"/>
        <v>0</v>
      </c>
      <c r="BX280" s="61">
        <f t="shared" si="262"/>
        <v>0</v>
      </c>
      <c r="BY280" s="61">
        <f t="shared" si="262"/>
        <v>5.0793447485882302E-16</v>
      </c>
      <c r="BZ280" s="61">
        <f t="shared" si="262"/>
        <v>9.0810846373337001E-2</v>
      </c>
      <c r="CA280" s="61">
        <f t="shared" si="262"/>
        <v>0.103957495166199</v>
      </c>
      <c r="CB280" s="61">
        <f t="shared" si="262"/>
        <v>0.12279380352515</v>
      </c>
      <c r="CC280" s="61">
        <f t="shared" si="262"/>
        <v>0.115053204353985</v>
      </c>
      <c r="CD280" s="61">
        <f t="shared" si="262"/>
        <v>9.4277127226285298E-2</v>
      </c>
      <c r="CE280" s="61">
        <f t="shared" si="262"/>
        <v>7.1276526122344294E-2</v>
      </c>
      <c r="CF280" s="61">
        <f t="shared" si="262"/>
        <v>5.1521258701613601E-2</v>
      </c>
      <c r="CG280" s="61">
        <f t="shared" si="278"/>
        <v>7.8630813988072201E-2</v>
      </c>
      <c r="CH280" s="61">
        <f t="shared" si="256"/>
        <v>6.1845948807005502E-2</v>
      </c>
      <c r="CI280" s="61">
        <f t="shared" si="256"/>
        <v>4.6374007590919003E-2</v>
      </c>
      <c r="CJ280" s="61">
        <f t="shared" si="256"/>
        <v>3.6756314402540798E-2</v>
      </c>
      <c r="CK280" s="61">
        <f t="shared" si="256"/>
        <v>6.1595052462960903E-2</v>
      </c>
      <c r="CL280" s="61">
        <f t="shared" si="256"/>
        <v>6.5107601279585994E-2</v>
      </c>
      <c r="CM280" s="61">
        <f t="shared" si="256"/>
        <v>0</v>
      </c>
      <c r="CN280" s="61">
        <f t="shared" si="256"/>
        <v>0</v>
      </c>
      <c r="CO280" s="61">
        <f t="shared" si="256"/>
        <v>0</v>
      </c>
      <c r="CP280" s="61">
        <f t="shared" si="256"/>
        <v>0</v>
      </c>
      <c r="CQ280" s="61">
        <f t="shared" si="256"/>
        <v>0</v>
      </c>
      <c r="CR280" s="61">
        <f t="shared" si="256"/>
        <v>0</v>
      </c>
      <c r="CS280" s="61">
        <f t="shared" si="256"/>
        <v>0</v>
      </c>
      <c r="CT280" s="61">
        <f t="shared" si="256"/>
        <v>0</v>
      </c>
      <c r="CU280" s="61">
        <f t="shared" si="256"/>
        <v>0</v>
      </c>
      <c r="CV280" s="61">
        <f t="shared" si="256"/>
        <v>0</v>
      </c>
      <c r="CW280" s="61">
        <f t="shared" si="256"/>
        <v>0</v>
      </c>
      <c r="CX280" s="61">
        <f t="shared" si="282"/>
        <v>0</v>
      </c>
      <c r="CY280" s="61">
        <f t="shared" si="282"/>
        <v>0</v>
      </c>
      <c r="CZ280" s="61">
        <f t="shared" si="282"/>
        <v>0</v>
      </c>
      <c r="DA280" s="61">
        <f t="shared" si="282"/>
        <v>0</v>
      </c>
      <c r="DB280" s="61">
        <f t="shared" si="282"/>
        <v>0</v>
      </c>
      <c r="DC280" s="61">
        <f t="shared" si="279"/>
        <v>0</v>
      </c>
      <c r="DD280" s="61">
        <f t="shared" si="279"/>
        <v>0</v>
      </c>
      <c r="DE280" s="61">
        <f t="shared" si="279"/>
        <v>0</v>
      </c>
      <c r="DF280" s="61">
        <f t="shared" si="279"/>
        <v>0</v>
      </c>
      <c r="DG280" s="61">
        <f t="shared" si="279"/>
        <v>0</v>
      </c>
      <c r="DH280" s="61">
        <f t="shared" si="279"/>
        <v>0</v>
      </c>
      <c r="DI280" s="61">
        <f t="shared" si="279"/>
        <v>0</v>
      </c>
      <c r="DJ280" s="61">
        <f t="shared" si="279"/>
        <v>0</v>
      </c>
      <c r="DK280" s="61">
        <f t="shared" si="279"/>
        <v>0</v>
      </c>
      <c r="DL280" s="61">
        <f t="shared" si="279"/>
        <v>0</v>
      </c>
      <c r="DM280" s="61">
        <f t="shared" si="279"/>
        <v>0</v>
      </c>
      <c r="DN280" s="61">
        <f t="shared" si="279"/>
        <v>0</v>
      </c>
      <c r="DO280" s="61">
        <f t="shared" si="279"/>
        <v>0</v>
      </c>
      <c r="DP280" s="61">
        <f t="shared" si="279"/>
        <v>0</v>
      </c>
      <c r="DQ280" s="61">
        <f t="shared" si="279"/>
        <v>0</v>
      </c>
      <c r="DR280" s="61">
        <f t="shared" si="279"/>
        <v>0</v>
      </c>
      <c r="DS280" s="61">
        <f t="shared" si="280"/>
        <v>0</v>
      </c>
      <c r="DT280" s="61">
        <f t="shared" si="259"/>
        <v>0</v>
      </c>
      <c r="DU280" s="61">
        <f t="shared" si="259"/>
        <v>0</v>
      </c>
      <c r="DV280" s="61">
        <f t="shared" si="259"/>
        <v>0</v>
      </c>
      <c r="DW280" s="61">
        <f t="shared" si="259"/>
        <v>0</v>
      </c>
      <c r="DX280" s="61">
        <f t="shared" si="259"/>
        <v>0</v>
      </c>
      <c r="DY280" s="61">
        <f t="shared" si="259"/>
        <v>0</v>
      </c>
      <c r="DZ280" s="61">
        <f t="shared" si="263"/>
        <v>1</v>
      </c>
    </row>
    <row r="281" spans="1:130">
      <c r="C281" s="53">
        <v>2023</v>
      </c>
      <c r="D281" s="64"/>
      <c r="E281" s="64"/>
      <c r="F281" s="64"/>
      <c r="G281" s="64">
        <f t="shared" si="267"/>
        <v>0</v>
      </c>
      <c r="H281" s="64">
        <f t="shared" si="268"/>
        <v>0</v>
      </c>
      <c r="I281" s="64">
        <f t="shared" si="269"/>
        <v>0</v>
      </c>
      <c r="J281" s="64">
        <f t="shared" si="270"/>
        <v>0</v>
      </c>
      <c r="K281" s="64">
        <f t="shared" si="271"/>
        <v>0</v>
      </c>
      <c r="L281" s="64">
        <f t="shared" si="272"/>
        <v>0</v>
      </c>
      <c r="M281" s="64">
        <f t="shared" si="273"/>
        <v>4.8220850525315898E-13</v>
      </c>
      <c r="N281" s="64">
        <f t="shared" si="274"/>
        <v>191.235876979784</v>
      </c>
      <c r="O281" s="64">
        <f t="shared" si="275"/>
        <v>225.886365069428</v>
      </c>
      <c r="P281" s="64">
        <f t="shared" si="276"/>
        <v>211.647081326777</v>
      </c>
      <c r="Q281" s="64">
        <f t="shared" si="277"/>
        <v>173.42827542573599</v>
      </c>
      <c r="R281" s="64">
        <f t="shared" si="281"/>
        <v>131.11732789720801</v>
      </c>
      <c r="S281" s="64">
        <f t="shared" si="283"/>
        <v>94.7763610036356</v>
      </c>
      <c r="T281" s="64">
        <f t="shared" si="284"/>
        <v>144.645969457067</v>
      </c>
      <c r="U281" s="64">
        <f t="shared" si="285"/>
        <v>113.769230769231</v>
      </c>
      <c r="V281" s="64">
        <f t="shared" si="286"/>
        <v>85.307692307692193</v>
      </c>
      <c r="W281" s="64">
        <f t="shared" si="287"/>
        <v>67.615384615384599</v>
      </c>
      <c r="X281" s="64">
        <f t="shared" si="288"/>
        <v>113.30769230769199</v>
      </c>
      <c r="Y281" s="64">
        <f t="shared" ref="Y281:Y299" si="289">VLOOKUP($C$87,$D$3:$K$63,$A$71,0)*(B260-B259)</f>
        <v>119.769230769231</v>
      </c>
      <c r="Z281" s="64">
        <f>VLOOKUP($C$88,$D$3:$K$63,$A$71,0)*(B259-B258)</f>
        <v>119.53846153846099</v>
      </c>
      <c r="AA281" s="64">
        <f>VLOOKUP($C$89,$D$3:$K$63,$A$71,0)*B258</f>
        <v>0</v>
      </c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54">
        <f t="shared" si="261"/>
        <v>1792.0449494673301</v>
      </c>
      <c r="BP281" s="53">
        <v>2023</v>
      </c>
      <c r="BQ281" s="61">
        <f t="shared" si="262"/>
        <v>0</v>
      </c>
      <c r="BR281" s="61">
        <f t="shared" si="262"/>
        <v>0</v>
      </c>
      <c r="BS281" s="61">
        <f t="shared" si="262"/>
        <v>0</v>
      </c>
      <c r="BT281" s="61">
        <f t="shared" si="262"/>
        <v>0</v>
      </c>
      <c r="BU281" s="61">
        <f t="shared" si="262"/>
        <v>0</v>
      </c>
      <c r="BV281" s="61">
        <f t="shared" si="262"/>
        <v>0</v>
      </c>
      <c r="BW281" s="61">
        <f t="shared" si="262"/>
        <v>0</v>
      </c>
      <c r="BX281" s="61">
        <f t="shared" si="262"/>
        <v>0</v>
      </c>
      <c r="BY281" s="61">
        <f t="shared" si="262"/>
        <v>0</v>
      </c>
      <c r="BZ281" s="61">
        <f t="shared" si="262"/>
        <v>2.69082818149451E-16</v>
      </c>
      <c r="CA281" s="61">
        <f t="shared" si="262"/>
        <v>0.10671377246236299</v>
      </c>
      <c r="CB281" s="61">
        <f t="shared" si="262"/>
        <v>0.12604949732793899</v>
      </c>
      <c r="CC281" s="61">
        <f t="shared" si="262"/>
        <v>0.118103667762177</v>
      </c>
      <c r="CD281" s="61">
        <f t="shared" si="262"/>
        <v>9.6776744063973796E-2</v>
      </c>
      <c r="CE281" s="61">
        <f t="shared" si="262"/>
        <v>7.3166316467777007E-2</v>
      </c>
      <c r="CF281" s="61">
        <f t="shared" si="262"/>
        <v>5.2887267717144699E-2</v>
      </c>
      <c r="CG281" s="61">
        <f t="shared" si="278"/>
        <v>8.0715592262382604E-2</v>
      </c>
      <c r="CH281" s="61">
        <f t="shared" si="256"/>
        <v>6.3485701518283796E-2</v>
      </c>
      <c r="CI281" s="61">
        <f t="shared" si="256"/>
        <v>4.7603544951843602E-2</v>
      </c>
      <c r="CJ281" s="61">
        <f t="shared" si="256"/>
        <v>3.7730853032164599E-2</v>
      </c>
      <c r="CK281" s="61">
        <f t="shared" si="256"/>
        <v>6.3228153033422593E-2</v>
      </c>
      <c r="CL281" s="61">
        <f t="shared" si="256"/>
        <v>6.68338318214792E-2</v>
      </c>
      <c r="CM281" s="61">
        <f t="shared" si="256"/>
        <v>6.6705057579048696E-2</v>
      </c>
      <c r="CN281" s="61">
        <f t="shared" si="256"/>
        <v>0</v>
      </c>
      <c r="CO281" s="61">
        <f t="shared" si="256"/>
        <v>0</v>
      </c>
      <c r="CP281" s="61">
        <f t="shared" si="256"/>
        <v>0</v>
      </c>
      <c r="CQ281" s="61">
        <f t="shared" si="256"/>
        <v>0</v>
      </c>
      <c r="CR281" s="61">
        <f t="shared" si="256"/>
        <v>0</v>
      </c>
      <c r="CS281" s="61">
        <f t="shared" si="256"/>
        <v>0</v>
      </c>
      <c r="CT281" s="61">
        <f t="shared" si="256"/>
        <v>0</v>
      </c>
      <c r="CU281" s="61">
        <f t="shared" si="256"/>
        <v>0</v>
      </c>
      <c r="CV281" s="61">
        <f t="shared" si="256"/>
        <v>0</v>
      </c>
      <c r="CW281" s="61">
        <f t="shared" si="256"/>
        <v>0</v>
      </c>
      <c r="CX281" s="61">
        <f t="shared" si="282"/>
        <v>0</v>
      </c>
      <c r="CY281" s="61">
        <f t="shared" si="282"/>
        <v>0</v>
      </c>
      <c r="CZ281" s="61">
        <f t="shared" si="282"/>
        <v>0</v>
      </c>
      <c r="DA281" s="61">
        <f t="shared" si="282"/>
        <v>0</v>
      </c>
      <c r="DB281" s="61">
        <f t="shared" si="282"/>
        <v>0</v>
      </c>
      <c r="DC281" s="61">
        <f t="shared" si="279"/>
        <v>0</v>
      </c>
      <c r="DD281" s="61">
        <f t="shared" si="279"/>
        <v>0</v>
      </c>
      <c r="DE281" s="61">
        <f t="shared" si="279"/>
        <v>0</v>
      </c>
      <c r="DF281" s="61">
        <f t="shared" si="279"/>
        <v>0</v>
      </c>
      <c r="DG281" s="61">
        <f t="shared" si="279"/>
        <v>0</v>
      </c>
      <c r="DH281" s="61">
        <f t="shared" si="279"/>
        <v>0</v>
      </c>
      <c r="DI281" s="61">
        <f t="shared" si="279"/>
        <v>0</v>
      </c>
      <c r="DJ281" s="61">
        <f t="shared" si="279"/>
        <v>0</v>
      </c>
      <c r="DK281" s="61">
        <f t="shared" si="279"/>
        <v>0</v>
      </c>
      <c r="DL281" s="61">
        <f t="shared" si="279"/>
        <v>0</v>
      </c>
      <c r="DM281" s="61">
        <f t="shared" si="279"/>
        <v>0</v>
      </c>
      <c r="DN281" s="61">
        <f t="shared" si="279"/>
        <v>0</v>
      </c>
      <c r="DO281" s="61">
        <f t="shared" si="279"/>
        <v>0</v>
      </c>
      <c r="DP281" s="61">
        <f t="shared" si="279"/>
        <v>0</v>
      </c>
      <c r="DQ281" s="61">
        <f t="shared" si="279"/>
        <v>0</v>
      </c>
      <c r="DR281" s="61">
        <f t="shared" si="279"/>
        <v>0</v>
      </c>
      <c r="DS281" s="61">
        <f t="shared" si="280"/>
        <v>0</v>
      </c>
      <c r="DT281" s="61">
        <f t="shared" si="259"/>
        <v>0</v>
      </c>
      <c r="DU281" s="61">
        <f t="shared" si="259"/>
        <v>0</v>
      </c>
      <c r="DV281" s="61">
        <f t="shared" si="259"/>
        <v>0</v>
      </c>
      <c r="DW281" s="61">
        <f t="shared" si="259"/>
        <v>0</v>
      </c>
      <c r="DX281" s="61">
        <f t="shared" si="259"/>
        <v>0</v>
      </c>
      <c r="DY281" s="61">
        <f t="shared" si="259"/>
        <v>0</v>
      </c>
      <c r="DZ281" s="61">
        <f t="shared" si="263"/>
        <v>1</v>
      </c>
    </row>
    <row r="282" spans="1:130">
      <c r="C282" s="53">
        <v>2024</v>
      </c>
      <c r="D282" s="64"/>
      <c r="E282" s="64"/>
      <c r="F282" s="64"/>
      <c r="G282" s="64"/>
      <c r="H282" s="64">
        <f t="shared" si="268"/>
        <v>0</v>
      </c>
      <c r="I282" s="64">
        <f t="shared" si="269"/>
        <v>0</v>
      </c>
      <c r="J282" s="64">
        <f t="shared" si="270"/>
        <v>0</v>
      </c>
      <c r="K282" s="64">
        <f t="shared" si="271"/>
        <v>0</v>
      </c>
      <c r="L282" s="64">
        <f t="shared" si="272"/>
        <v>0</v>
      </c>
      <c r="M282" s="64">
        <f t="shared" si="273"/>
        <v>0</v>
      </c>
      <c r="N282" s="64">
        <f t="shared" si="274"/>
        <v>5.5201763176908396E-13</v>
      </c>
      <c r="O282" s="64">
        <f t="shared" si="275"/>
        <v>225.886365069428</v>
      </c>
      <c r="P282" s="64">
        <f t="shared" si="276"/>
        <v>211.64708132677799</v>
      </c>
      <c r="Q282" s="64">
        <f t="shared" si="277"/>
        <v>173.42827542573599</v>
      </c>
      <c r="R282" s="64">
        <f t="shared" si="281"/>
        <v>131.11732789720801</v>
      </c>
      <c r="S282" s="64">
        <f t="shared" si="283"/>
        <v>94.7763610036356</v>
      </c>
      <c r="T282" s="64">
        <f t="shared" si="284"/>
        <v>144.645969457067</v>
      </c>
      <c r="U282" s="64">
        <f t="shared" si="285"/>
        <v>113.769230769231</v>
      </c>
      <c r="V282" s="64">
        <f t="shared" si="286"/>
        <v>85.307692307692193</v>
      </c>
      <c r="W282" s="64">
        <f t="shared" si="287"/>
        <v>67.615384615384599</v>
      </c>
      <c r="X282" s="64">
        <f t="shared" si="288"/>
        <v>113.30769230769199</v>
      </c>
      <c r="Y282" s="64">
        <f t="shared" si="289"/>
        <v>119.769230769231</v>
      </c>
      <c r="Z282" s="64">
        <f t="shared" ref="Z282:Z300" si="290">VLOOKUP($C$88,$D$3:$K$63,$A$71,0)*(B260-B259)</f>
        <v>119.53846153846099</v>
      </c>
      <c r="AA282" s="64">
        <f>VLOOKUP($C$89,$D$3:$K$63,$A$71,0)*(B259-B258)</f>
        <v>119.07692307692299</v>
      </c>
      <c r="AB282" s="64">
        <f>VLOOKUP($C$90,$D$3:$K$63,$A$71,0)*B258</f>
        <v>0</v>
      </c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54">
        <f t="shared" si="261"/>
        <v>1719.88599556447</v>
      </c>
      <c r="BP282" s="53">
        <v>2024</v>
      </c>
      <c r="BQ282" s="61">
        <f t="shared" si="262"/>
        <v>0</v>
      </c>
      <c r="BR282" s="61">
        <f t="shared" si="262"/>
        <v>0</v>
      </c>
      <c r="BS282" s="61">
        <f t="shared" si="262"/>
        <v>0</v>
      </c>
      <c r="BT282" s="61">
        <f t="shared" si="262"/>
        <v>0</v>
      </c>
      <c r="BU282" s="61">
        <f t="shared" si="262"/>
        <v>0</v>
      </c>
      <c r="BV282" s="61">
        <f t="shared" si="262"/>
        <v>0</v>
      </c>
      <c r="BW282" s="61">
        <f t="shared" si="262"/>
        <v>0</v>
      </c>
      <c r="BX282" s="61">
        <f t="shared" si="262"/>
        <v>0</v>
      </c>
      <c r="BY282" s="61">
        <f t="shared" si="262"/>
        <v>0</v>
      </c>
      <c r="BZ282" s="61">
        <f t="shared" si="262"/>
        <v>0</v>
      </c>
      <c r="CA282" s="61">
        <f t="shared" si="262"/>
        <v>3.2096175746108699E-16</v>
      </c>
      <c r="CB282" s="61">
        <f t="shared" si="262"/>
        <v>0.13133798731542801</v>
      </c>
      <c r="CC282" s="61">
        <f t="shared" si="262"/>
        <v>0.123058785217514</v>
      </c>
      <c r="CD282" s="61">
        <f t="shared" si="262"/>
        <v>0.10083707633703801</v>
      </c>
      <c r="CE282" s="61">
        <f t="shared" si="262"/>
        <v>7.6236057642980595E-2</v>
      </c>
      <c r="CF282" s="61">
        <f t="shared" si="262"/>
        <v>5.5106187996216499E-2</v>
      </c>
      <c r="CG282" s="61">
        <f t="shared" si="278"/>
        <v>8.4102068294122104E-2</v>
      </c>
      <c r="CH282" s="61">
        <f t="shared" si="256"/>
        <v>6.6149286093751494E-2</v>
      </c>
      <c r="CI282" s="61">
        <f t="shared" si="256"/>
        <v>4.9600783149405303E-2</v>
      </c>
      <c r="CJ282" s="61">
        <f t="shared" si="256"/>
        <v>3.9313875913730603E-2</v>
      </c>
      <c r="CK282" s="61">
        <f t="shared" si="256"/>
        <v>6.5880931991951303E-2</v>
      </c>
      <c r="CL282" s="61">
        <f t="shared" si="256"/>
        <v>6.9637889417154306E-2</v>
      </c>
      <c r="CM282" s="61">
        <f t="shared" si="256"/>
        <v>6.9503712366254203E-2</v>
      </c>
      <c r="CN282" s="61">
        <f t="shared" si="256"/>
        <v>6.9235358264453997E-2</v>
      </c>
      <c r="CO282" s="61">
        <f t="shared" si="256"/>
        <v>0</v>
      </c>
      <c r="CP282" s="61">
        <f t="shared" si="256"/>
        <v>0</v>
      </c>
      <c r="CQ282" s="61">
        <f t="shared" si="256"/>
        <v>0</v>
      </c>
      <c r="CR282" s="61">
        <f t="shared" si="256"/>
        <v>0</v>
      </c>
      <c r="CS282" s="61">
        <f t="shared" si="256"/>
        <v>0</v>
      </c>
      <c r="CT282" s="61">
        <f t="shared" si="256"/>
        <v>0</v>
      </c>
      <c r="CU282" s="61">
        <f t="shared" si="256"/>
        <v>0</v>
      </c>
      <c r="CV282" s="61">
        <f t="shared" si="256"/>
        <v>0</v>
      </c>
      <c r="CW282" s="61">
        <f t="shared" si="256"/>
        <v>0</v>
      </c>
      <c r="CX282" s="61">
        <f t="shared" si="282"/>
        <v>0</v>
      </c>
      <c r="CY282" s="61">
        <f t="shared" si="282"/>
        <v>0</v>
      </c>
      <c r="CZ282" s="61">
        <f t="shared" si="282"/>
        <v>0</v>
      </c>
      <c r="DA282" s="61">
        <f t="shared" si="282"/>
        <v>0</v>
      </c>
      <c r="DB282" s="61">
        <f t="shared" si="282"/>
        <v>0</v>
      </c>
      <c r="DC282" s="61">
        <f t="shared" si="279"/>
        <v>0</v>
      </c>
      <c r="DD282" s="61">
        <f t="shared" si="279"/>
        <v>0</v>
      </c>
      <c r="DE282" s="61">
        <f t="shared" si="279"/>
        <v>0</v>
      </c>
      <c r="DF282" s="61">
        <f t="shared" si="279"/>
        <v>0</v>
      </c>
      <c r="DG282" s="61">
        <f t="shared" si="279"/>
        <v>0</v>
      </c>
      <c r="DH282" s="61">
        <f t="shared" si="279"/>
        <v>0</v>
      </c>
      <c r="DI282" s="61">
        <f t="shared" si="279"/>
        <v>0</v>
      </c>
      <c r="DJ282" s="61">
        <f t="shared" si="279"/>
        <v>0</v>
      </c>
      <c r="DK282" s="61">
        <f t="shared" si="279"/>
        <v>0</v>
      </c>
      <c r="DL282" s="61">
        <f t="shared" si="279"/>
        <v>0</v>
      </c>
      <c r="DM282" s="61">
        <f t="shared" si="279"/>
        <v>0</v>
      </c>
      <c r="DN282" s="61">
        <f t="shared" si="279"/>
        <v>0</v>
      </c>
      <c r="DO282" s="61">
        <f t="shared" si="279"/>
        <v>0</v>
      </c>
      <c r="DP282" s="61">
        <f t="shared" si="279"/>
        <v>0</v>
      </c>
      <c r="DQ282" s="61">
        <f t="shared" si="279"/>
        <v>0</v>
      </c>
      <c r="DR282" s="61">
        <f t="shared" si="279"/>
        <v>0</v>
      </c>
      <c r="DS282" s="61">
        <f t="shared" si="280"/>
        <v>0</v>
      </c>
      <c r="DT282" s="61">
        <f t="shared" si="259"/>
        <v>0</v>
      </c>
      <c r="DU282" s="61">
        <f t="shared" si="259"/>
        <v>0</v>
      </c>
      <c r="DV282" s="61">
        <f t="shared" si="259"/>
        <v>0</v>
      </c>
      <c r="DW282" s="61">
        <f t="shared" si="259"/>
        <v>0</v>
      </c>
      <c r="DX282" s="61">
        <f t="shared" si="259"/>
        <v>0</v>
      </c>
      <c r="DY282" s="61">
        <f t="shared" si="259"/>
        <v>0</v>
      </c>
      <c r="DZ282" s="61">
        <f t="shared" si="263"/>
        <v>1</v>
      </c>
    </row>
    <row r="283" spans="1:130">
      <c r="C283" s="53">
        <v>2025</v>
      </c>
      <c r="D283" s="64"/>
      <c r="E283" s="64"/>
      <c r="F283" s="64"/>
      <c r="G283" s="64"/>
      <c r="H283" s="64"/>
      <c r="I283" s="64">
        <f t="shared" si="269"/>
        <v>0</v>
      </c>
      <c r="J283" s="64">
        <f t="shared" si="270"/>
        <v>0</v>
      </c>
      <c r="K283" s="64">
        <f t="shared" si="271"/>
        <v>0</v>
      </c>
      <c r="L283" s="64">
        <f t="shared" si="272"/>
        <v>0</v>
      </c>
      <c r="M283" s="64">
        <f t="shared" si="273"/>
        <v>0</v>
      </c>
      <c r="N283" s="64">
        <f t="shared" si="274"/>
        <v>0</v>
      </c>
      <c r="O283" s="64">
        <f t="shared" si="275"/>
        <v>6.5203903296730305E-13</v>
      </c>
      <c r="P283" s="64">
        <f t="shared" si="276"/>
        <v>211.64708132677799</v>
      </c>
      <c r="Q283" s="64">
        <f t="shared" si="277"/>
        <v>173.42827542573701</v>
      </c>
      <c r="R283" s="64">
        <f t="shared" si="281"/>
        <v>131.11732789720801</v>
      </c>
      <c r="S283" s="64">
        <f t="shared" si="283"/>
        <v>94.7763610036355</v>
      </c>
      <c r="T283" s="64">
        <f t="shared" si="284"/>
        <v>144.645969457067</v>
      </c>
      <c r="U283" s="64">
        <f t="shared" si="285"/>
        <v>113.769230769231</v>
      </c>
      <c r="V283" s="64">
        <f t="shared" si="286"/>
        <v>85.307692307692193</v>
      </c>
      <c r="W283" s="64">
        <f t="shared" si="287"/>
        <v>67.615384615384599</v>
      </c>
      <c r="X283" s="64">
        <f t="shared" si="288"/>
        <v>113.30769230769199</v>
      </c>
      <c r="Y283" s="64">
        <f t="shared" si="289"/>
        <v>119.769230769231</v>
      </c>
      <c r="Z283" s="64">
        <f t="shared" si="290"/>
        <v>119.53846153846099</v>
      </c>
      <c r="AA283" s="64">
        <f t="shared" ref="AA283:AA301" si="291">VLOOKUP($C$89,$D$3:$K$63,$A$71,0)*(B260-B259)</f>
        <v>119.07692307692299</v>
      </c>
      <c r="AB283" s="64">
        <f>VLOOKUP($C$90,$D$3:$K$63,$A$71,0)*(B259-B258)</f>
        <v>101.30769230769199</v>
      </c>
      <c r="AC283" s="64">
        <f>VLOOKUP($C$91,$D$3:$K$63,$A$71,0)*B258</f>
        <v>0</v>
      </c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54">
        <f t="shared" si="261"/>
        <v>1595.3073228027299</v>
      </c>
      <c r="BP283" s="53">
        <v>2025</v>
      </c>
      <c r="BQ283" s="61">
        <f t="shared" si="262"/>
        <v>0</v>
      </c>
      <c r="BR283" s="61">
        <f t="shared" si="262"/>
        <v>0</v>
      </c>
      <c r="BS283" s="61">
        <f t="shared" si="262"/>
        <v>0</v>
      </c>
      <c r="BT283" s="61">
        <f t="shared" si="262"/>
        <v>0</v>
      </c>
      <c r="BU283" s="61">
        <f t="shared" si="262"/>
        <v>0</v>
      </c>
      <c r="BV283" s="61">
        <f t="shared" si="262"/>
        <v>0</v>
      </c>
      <c r="BW283" s="61">
        <f t="shared" si="262"/>
        <v>0</v>
      </c>
      <c r="BX283" s="61">
        <f t="shared" si="262"/>
        <v>0</v>
      </c>
      <c r="BY283" s="61">
        <f t="shared" si="262"/>
        <v>0</v>
      </c>
      <c r="BZ283" s="61">
        <f t="shared" si="262"/>
        <v>0</v>
      </c>
      <c r="CA283" s="61">
        <f t="shared" si="262"/>
        <v>0</v>
      </c>
      <c r="CB283" s="61">
        <f t="shared" si="262"/>
        <v>4.08723149231059E-16</v>
      </c>
      <c r="CC283" s="61">
        <f t="shared" si="262"/>
        <v>0.132668532452382</v>
      </c>
      <c r="CD283" s="61">
        <f t="shared" si="262"/>
        <v>0.108711514669818</v>
      </c>
      <c r="CE283" s="61">
        <f t="shared" si="262"/>
        <v>8.2189385094060097E-2</v>
      </c>
      <c r="CF283" s="61">
        <f t="shared" si="262"/>
        <v>5.9409469040188803E-2</v>
      </c>
      <c r="CG283" s="61">
        <f t="shared" si="278"/>
        <v>9.0669658058702002E-2</v>
      </c>
      <c r="CH283" s="61">
        <f t="shared" si="256"/>
        <v>7.1314930448231201E-2</v>
      </c>
      <c r="CI283" s="61">
        <f t="shared" si="256"/>
        <v>5.3474143250228798E-2</v>
      </c>
      <c r="CJ283" s="61">
        <f t="shared" si="256"/>
        <v>4.2383924181200301E-2</v>
      </c>
      <c r="CK283" s="61">
        <f t="shared" si="256"/>
        <v>7.1025620385560803E-2</v>
      </c>
      <c r="CL283" s="61">
        <f t="shared" si="256"/>
        <v>7.5075961262945204E-2</v>
      </c>
      <c r="CM283" s="61">
        <f t="shared" si="256"/>
        <v>7.4931306231609998E-2</v>
      </c>
      <c r="CN283" s="61">
        <f t="shared" si="256"/>
        <v>7.4641996168939698E-2</v>
      </c>
      <c r="CO283" s="61">
        <f t="shared" si="256"/>
        <v>6.3503558756132797E-2</v>
      </c>
      <c r="CP283" s="61">
        <f t="shared" si="256"/>
        <v>0</v>
      </c>
      <c r="CQ283" s="61">
        <f t="shared" si="256"/>
        <v>0</v>
      </c>
      <c r="CR283" s="61">
        <f t="shared" si="256"/>
        <v>0</v>
      </c>
      <c r="CS283" s="61">
        <f t="shared" si="256"/>
        <v>0</v>
      </c>
      <c r="CT283" s="61">
        <f t="shared" si="256"/>
        <v>0</v>
      </c>
      <c r="CU283" s="61">
        <f t="shared" si="256"/>
        <v>0</v>
      </c>
      <c r="CV283" s="61">
        <f t="shared" si="256"/>
        <v>0</v>
      </c>
      <c r="CW283" s="61">
        <f t="shared" si="256"/>
        <v>0</v>
      </c>
      <c r="CX283" s="61">
        <f t="shared" si="282"/>
        <v>0</v>
      </c>
      <c r="CY283" s="61">
        <f t="shared" si="282"/>
        <v>0</v>
      </c>
      <c r="CZ283" s="61">
        <f t="shared" si="282"/>
        <v>0</v>
      </c>
      <c r="DA283" s="61">
        <f t="shared" si="282"/>
        <v>0</v>
      </c>
      <c r="DB283" s="61">
        <f t="shared" si="282"/>
        <v>0</v>
      </c>
      <c r="DC283" s="61">
        <f t="shared" si="279"/>
        <v>0</v>
      </c>
      <c r="DD283" s="61">
        <f t="shared" si="279"/>
        <v>0</v>
      </c>
      <c r="DE283" s="61">
        <f t="shared" si="279"/>
        <v>0</v>
      </c>
      <c r="DF283" s="61">
        <f t="shared" si="279"/>
        <v>0</v>
      </c>
      <c r="DG283" s="61">
        <f t="shared" si="279"/>
        <v>0</v>
      </c>
      <c r="DH283" s="61">
        <f t="shared" si="279"/>
        <v>0</v>
      </c>
      <c r="DI283" s="61">
        <f t="shared" si="279"/>
        <v>0</v>
      </c>
      <c r="DJ283" s="61">
        <f t="shared" si="279"/>
        <v>0</v>
      </c>
      <c r="DK283" s="61">
        <f t="shared" si="279"/>
        <v>0</v>
      </c>
      <c r="DL283" s="61">
        <f t="shared" si="279"/>
        <v>0</v>
      </c>
      <c r="DM283" s="61">
        <f t="shared" si="279"/>
        <v>0</v>
      </c>
      <c r="DN283" s="61">
        <f t="shared" si="279"/>
        <v>0</v>
      </c>
      <c r="DO283" s="61">
        <f t="shared" si="279"/>
        <v>0</v>
      </c>
      <c r="DP283" s="61">
        <f t="shared" si="279"/>
        <v>0</v>
      </c>
      <c r="DQ283" s="61">
        <f t="shared" si="279"/>
        <v>0</v>
      </c>
      <c r="DR283" s="61">
        <f t="shared" si="279"/>
        <v>0</v>
      </c>
      <c r="DS283" s="61">
        <f t="shared" si="280"/>
        <v>0</v>
      </c>
      <c r="DT283" s="61">
        <f t="shared" si="259"/>
        <v>0</v>
      </c>
      <c r="DU283" s="61">
        <f t="shared" si="259"/>
        <v>0</v>
      </c>
      <c r="DV283" s="61">
        <f t="shared" si="259"/>
        <v>0</v>
      </c>
      <c r="DW283" s="61">
        <f t="shared" si="259"/>
        <v>0</v>
      </c>
      <c r="DX283" s="61">
        <f t="shared" si="259"/>
        <v>0</v>
      </c>
      <c r="DY283" s="61">
        <f t="shared" si="259"/>
        <v>0</v>
      </c>
      <c r="DZ283" s="61">
        <f t="shared" si="263"/>
        <v>1</v>
      </c>
    </row>
    <row r="284" spans="1:130">
      <c r="C284" s="53">
        <v>2026</v>
      </c>
      <c r="D284" s="64"/>
      <c r="E284" s="64"/>
      <c r="F284" s="64"/>
      <c r="G284" s="64"/>
      <c r="H284" s="64"/>
      <c r="I284" s="64"/>
      <c r="J284" s="64">
        <f t="shared" si="270"/>
        <v>0</v>
      </c>
      <c r="K284" s="64">
        <f t="shared" si="271"/>
        <v>0</v>
      </c>
      <c r="L284" s="64">
        <f t="shared" si="272"/>
        <v>0</v>
      </c>
      <c r="M284" s="64">
        <f t="shared" si="273"/>
        <v>0</v>
      </c>
      <c r="N284" s="64">
        <f t="shared" si="274"/>
        <v>0</v>
      </c>
      <c r="O284" s="64">
        <f t="shared" si="275"/>
        <v>0</v>
      </c>
      <c r="P284" s="64">
        <f t="shared" si="276"/>
        <v>6.1093620323762303E-13</v>
      </c>
      <c r="Q284" s="64">
        <f t="shared" si="277"/>
        <v>173.42827542573701</v>
      </c>
      <c r="R284" s="64">
        <f t="shared" si="281"/>
        <v>131.11732789720801</v>
      </c>
      <c r="S284" s="64">
        <f t="shared" si="283"/>
        <v>94.7763610036355</v>
      </c>
      <c r="T284" s="64">
        <f t="shared" si="284"/>
        <v>144.645969457067</v>
      </c>
      <c r="U284" s="64">
        <f t="shared" si="285"/>
        <v>113.769230769231</v>
      </c>
      <c r="V284" s="64">
        <f t="shared" si="286"/>
        <v>85.307692307692406</v>
      </c>
      <c r="W284" s="64">
        <f t="shared" si="287"/>
        <v>67.615384615384599</v>
      </c>
      <c r="X284" s="64">
        <f t="shared" si="288"/>
        <v>113.30769230769199</v>
      </c>
      <c r="Y284" s="64">
        <f t="shared" si="289"/>
        <v>119.769230769231</v>
      </c>
      <c r="Z284" s="64">
        <f t="shared" si="290"/>
        <v>119.53846153846099</v>
      </c>
      <c r="AA284" s="64">
        <f t="shared" si="291"/>
        <v>119.07692307692299</v>
      </c>
      <c r="AB284" s="64">
        <f t="shared" ref="AB284:AB302" si="292">VLOOKUP($C$90,$D$3:$K$63,$A$71,0)*(B260-B259)</f>
        <v>101.30769230769199</v>
      </c>
      <c r="AC284" s="64">
        <f>VLOOKUP($C$91,$D$3:$K$63,$A$71,0)*(B259-B258)</f>
        <v>122.53846153846099</v>
      </c>
      <c r="AD284" s="64">
        <f>VLOOKUP($C$92,$D$3:$K$63,$A$71,0)*B258</f>
        <v>0</v>
      </c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54">
        <f t="shared" si="261"/>
        <v>1506.1987030144201</v>
      </c>
      <c r="BP284" s="53">
        <v>2026</v>
      </c>
      <c r="BQ284" s="61">
        <f t="shared" si="262"/>
        <v>0</v>
      </c>
      <c r="BR284" s="61">
        <f t="shared" si="262"/>
        <v>0</v>
      </c>
      <c r="BS284" s="61">
        <f t="shared" si="262"/>
        <v>0</v>
      </c>
      <c r="BT284" s="61">
        <f t="shared" si="262"/>
        <v>0</v>
      </c>
      <c r="BU284" s="61">
        <f t="shared" si="262"/>
        <v>0</v>
      </c>
      <c r="BV284" s="61">
        <f t="shared" si="262"/>
        <v>0</v>
      </c>
      <c r="BW284" s="61">
        <f t="shared" si="262"/>
        <v>0</v>
      </c>
      <c r="BX284" s="61">
        <f t="shared" si="262"/>
        <v>0</v>
      </c>
      <c r="BY284" s="61">
        <f t="shared" si="262"/>
        <v>0</v>
      </c>
      <c r="BZ284" s="61">
        <f t="shared" si="262"/>
        <v>0</v>
      </c>
      <c r="CA284" s="61">
        <f t="shared" si="262"/>
        <v>0</v>
      </c>
      <c r="CB284" s="61">
        <f t="shared" si="262"/>
        <v>0</v>
      </c>
      <c r="CC284" s="61">
        <f t="shared" si="262"/>
        <v>4.0561461247771099E-16</v>
      </c>
      <c r="CD284" s="61">
        <f t="shared" si="262"/>
        <v>0.11514302533832201</v>
      </c>
      <c r="CE284" s="61">
        <f t="shared" si="262"/>
        <v>8.7051813040867496E-2</v>
      </c>
      <c r="CF284" s="61">
        <f t="shared" si="262"/>
        <v>6.2924208349108099E-2</v>
      </c>
      <c r="CG284" s="61">
        <f t="shared" si="278"/>
        <v>9.6033789677006806E-2</v>
      </c>
      <c r="CH284" s="61">
        <f t="shared" si="278"/>
        <v>7.5534011907950699E-2</v>
      </c>
      <c r="CI284" s="61">
        <f t="shared" si="278"/>
        <v>5.6637741180471497E-2</v>
      </c>
      <c r="CJ284" s="61">
        <f t="shared" si="278"/>
        <v>4.4891410728254602E-2</v>
      </c>
      <c r="CK284" s="61">
        <f t="shared" si="278"/>
        <v>7.5227585896153706E-2</v>
      </c>
      <c r="CL284" s="61">
        <f t="shared" si="278"/>
        <v>7.9517550061311101E-2</v>
      </c>
      <c r="CM284" s="61">
        <f t="shared" si="278"/>
        <v>7.9364337055412598E-2</v>
      </c>
      <c r="CN284" s="61">
        <f t="shared" si="278"/>
        <v>7.9057911043615606E-2</v>
      </c>
      <c r="CO284" s="61">
        <f t="shared" si="278"/>
        <v>6.7260509589432693E-2</v>
      </c>
      <c r="CP284" s="61">
        <f t="shared" si="278"/>
        <v>8.1356106132092806E-2</v>
      </c>
      <c r="CQ284" s="61">
        <f t="shared" si="278"/>
        <v>0</v>
      </c>
      <c r="CR284" s="61">
        <f t="shared" si="278"/>
        <v>0</v>
      </c>
      <c r="CS284" s="61">
        <f t="shared" si="278"/>
        <v>0</v>
      </c>
      <c r="CT284" s="61">
        <f t="shared" si="278"/>
        <v>0</v>
      </c>
      <c r="CU284" s="61">
        <f t="shared" si="278"/>
        <v>0</v>
      </c>
      <c r="CV284" s="61">
        <f t="shared" si="278"/>
        <v>0</v>
      </c>
      <c r="CW284" s="61">
        <f t="shared" ref="CW284:DL318" si="293">AJ284/$BM284</f>
        <v>0</v>
      </c>
      <c r="CX284" s="61">
        <f t="shared" si="282"/>
        <v>0</v>
      </c>
      <c r="CY284" s="61">
        <f t="shared" si="282"/>
        <v>0</v>
      </c>
      <c r="CZ284" s="61">
        <f t="shared" si="282"/>
        <v>0</v>
      </c>
      <c r="DA284" s="61">
        <f t="shared" si="282"/>
        <v>0</v>
      </c>
      <c r="DB284" s="61">
        <f t="shared" si="282"/>
        <v>0</v>
      </c>
      <c r="DC284" s="61">
        <f t="shared" si="279"/>
        <v>0</v>
      </c>
      <c r="DD284" s="61">
        <f t="shared" si="279"/>
        <v>0</v>
      </c>
      <c r="DE284" s="61">
        <f t="shared" si="279"/>
        <v>0</v>
      </c>
      <c r="DF284" s="61">
        <f t="shared" si="279"/>
        <v>0</v>
      </c>
      <c r="DG284" s="61">
        <f t="shared" si="279"/>
        <v>0</v>
      </c>
      <c r="DH284" s="61">
        <f t="shared" si="279"/>
        <v>0</v>
      </c>
      <c r="DI284" s="61">
        <f t="shared" si="279"/>
        <v>0</v>
      </c>
      <c r="DJ284" s="61">
        <f t="shared" si="279"/>
        <v>0</v>
      </c>
      <c r="DK284" s="61">
        <f t="shared" si="279"/>
        <v>0</v>
      </c>
      <c r="DL284" s="61">
        <f t="shared" si="279"/>
        <v>0</v>
      </c>
      <c r="DM284" s="61">
        <f t="shared" si="279"/>
        <v>0</v>
      </c>
      <c r="DN284" s="61">
        <f t="shared" si="279"/>
        <v>0</v>
      </c>
      <c r="DO284" s="61">
        <f t="shared" si="279"/>
        <v>0</v>
      </c>
      <c r="DP284" s="61">
        <f t="shared" si="279"/>
        <v>0</v>
      </c>
      <c r="DQ284" s="61">
        <f t="shared" si="279"/>
        <v>0</v>
      </c>
      <c r="DR284" s="61">
        <f t="shared" si="279"/>
        <v>0</v>
      </c>
      <c r="DS284" s="61">
        <f t="shared" si="280"/>
        <v>0</v>
      </c>
      <c r="DT284" s="61">
        <f t="shared" si="259"/>
        <v>0</v>
      </c>
      <c r="DU284" s="61">
        <f t="shared" si="259"/>
        <v>0</v>
      </c>
      <c r="DV284" s="61">
        <f t="shared" si="259"/>
        <v>0</v>
      </c>
      <c r="DW284" s="61">
        <f t="shared" si="259"/>
        <v>0</v>
      </c>
      <c r="DX284" s="61">
        <f t="shared" si="259"/>
        <v>0</v>
      </c>
      <c r="DY284" s="61">
        <f t="shared" si="259"/>
        <v>0</v>
      </c>
      <c r="DZ284" s="61">
        <f t="shared" si="263"/>
        <v>1</v>
      </c>
    </row>
    <row r="285" spans="1:130">
      <c r="C285" s="53">
        <v>2027</v>
      </c>
      <c r="D285" s="64"/>
      <c r="E285" s="64"/>
      <c r="F285" s="64"/>
      <c r="G285" s="64"/>
      <c r="H285" s="64"/>
      <c r="I285" s="64"/>
      <c r="J285" s="64"/>
      <c r="K285" s="64">
        <f t="shared" si="271"/>
        <v>0</v>
      </c>
      <c r="L285" s="64">
        <f t="shared" si="272"/>
        <v>0</v>
      </c>
      <c r="M285" s="64">
        <f t="shared" si="273"/>
        <v>0</v>
      </c>
      <c r="N285" s="64">
        <f t="shared" si="274"/>
        <v>0</v>
      </c>
      <c r="O285" s="64">
        <f t="shared" si="275"/>
        <v>0</v>
      </c>
      <c r="P285" s="64">
        <f t="shared" si="276"/>
        <v>0</v>
      </c>
      <c r="Q285" s="64">
        <f t="shared" si="277"/>
        <v>5.0061456769658401E-13</v>
      </c>
      <c r="R285" s="64">
        <f t="shared" si="281"/>
        <v>131.11732789720801</v>
      </c>
      <c r="S285" s="64">
        <f t="shared" si="283"/>
        <v>94.7763610036356</v>
      </c>
      <c r="T285" s="64">
        <f t="shared" si="284"/>
        <v>144.645969457067</v>
      </c>
      <c r="U285" s="64">
        <f t="shared" si="285"/>
        <v>113.769230769231</v>
      </c>
      <c r="V285" s="64">
        <f t="shared" si="286"/>
        <v>85.307692307692406</v>
      </c>
      <c r="W285" s="64">
        <f t="shared" si="287"/>
        <v>67.615384615384698</v>
      </c>
      <c r="X285" s="64">
        <f t="shared" si="288"/>
        <v>113.30769230769199</v>
      </c>
      <c r="Y285" s="64">
        <f t="shared" si="289"/>
        <v>119.769230769231</v>
      </c>
      <c r="Z285" s="64">
        <f t="shared" si="290"/>
        <v>119.53846153846099</v>
      </c>
      <c r="AA285" s="64">
        <f t="shared" si="291"/>
        <v>119.07692307692299</v>
      </c>
      <c r="AB285" s="64">
        <f t="shared" si="292"/>
        <v>101.30769230769199</v>
      </c>
      <c r="AC285" s="64">
        <f t="shared" ref="AC285:AC303" si="294">VLOOKUP($C$91,$D$3:$K$63,$A$71,0)*(B260-B259)</f>
        <v>122.53846153846099</v>
      </c>
      <c r="AD285" s="64">
        <f>VLOOKUP($C$92,$D$3:$K$63,$A$71,0)*(B259-B258)</f>
        <v>132.69230769230799</v>
      </c>
      <c r="AE285" s="64">
        <f>VLOOKUP($C$93,$D$3:$K$63,$A$71,0)*B258</f>
        <v>0</v>
      </c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54">
        <f t="shared" si="261"/>
        <v>1465.46273528099</v>
      </c>
      <c r="BP285" s="53">
        <v>2027</v>
      </c>
      <c r="BQ285" s="61">
        <f t="shared" si="262"/>
        <v>0</v>
      </c>
      <c r="BR285" s="61">
        <f t="shared" si="262"/>
        <v>0</v>
      </c>
      <c r="BS285" s="61">
        <f t="shared" si="262"/>
        <v>0</v>
      </c>
      <c r="BT285" s="61">
        <f t="shared" si="262"/>
        <v>0</v>
      </c>
      <c r="BU285" s="61">
        <f t="shared" si="262"/>
        <v>0</v>
      </c>
      <c r="BV285" s="61">
        <f t="shared" si="262"/>
        <v>0</v>
      </c>
      <c r="BW285" s="61">
        <f t="shared" si="262"/>
        <v>0</v>
      </c>
      <c r="BX285" s="61">
        <f t="shared" si="262"/>
        <v>0</v>
      </c>
      <c r="BY285" s="61">
        <f t="shared" si="262"/>
        <v>0</v>
      </c>
      <c r="BZ285" s="61">
        <f t="shared" si="262"/>
        <v>0</v>
      </c>
      <c r="CA285" s="61">
        <f t="shared" si="262"/>
        <v>0</v>
      </c>
      <c r="CB285" s="61">
        <f t="shared" si="262"/>
        <v>0</v>
      </c>
      <c r="CC285" s="61">
        <f t="shared" si="262"/>
        <v>0</v>
      </c>
      <c r="CD285" s="61">
        <f t="shared" si="262"/>
        <v>3.4160852790336998E-16</v>
      </c>
      <c r="CE285" s="61">
        <f t="shared" si="262"/>
        <v>8.9471621993900505E-2</v>
      </c>
      <c r="CF285" s="61">
        <f t="shared" si="262"/>
        <v>6.4673334041116498E-2</v>
      </c>
      <c r="CG285" s="61">
        <f t="shared" si="278"/>
        <v>9.8703273699643004E-2</v>
      </c>
      <c r="CH285" s="61">
        <f t="shared" si="278"/>
        <v>7.7633656612507901E-2</v>
      </c>
      <c r="CI285" s="61">
        <f t="shared" si="278"/>
        <v>5.8212119799372103E-2</v>
      </c>
      <c r="CJ285" s="61">
        <f t="shared" si="278"/>
        <v>4.61392725912066E-2</v>
      </c>
      <c r="CK285" s="61">
        <f t="shared" si="278"/>
        <v>7.7318712772294906E-2</v>
      </c>
      <c r="CL285" s="61">
        <f t="shared" si="278"/>
        <v>8.1727926535277107E-2</v>
      </c>
      <c r="CM285" s="61">
        <f t="shared" si="278"/>
        <v>8.1570454615170498E-2</v>
      </c>
      <c r="CN285" s="61">
        <f t="shared" si="278"/>
        <v>8.1255510774957504E-2</v>
      </c>
      <c r="CO285" s="61">
        <f t="shared" si="278"/>
        <v>6.9130172926756495E-2</v>
      </c>
      <c r="CP285" s="61">
        <f t="shared" si="278"/>
        <v>8.3617589576555101E-2</v>
      </c>
      <c r="CQ285" s="61">
        <f t="shared" si="278"/>
        <v>9.0546354061241396E-2</v>
      </c>
      <c r="CR285" s="61">
        <f t="shared" si="278"/>
        <v>0</v>
      </c>
      <c r="CS285" s="61">
        <f t="shared" si="278"/>
        <v>0</v>
      </c>
      <c r="CT285" s="61">
        <f t="shared" si="278"/>
        <v>0</v>
      </c>
      <c r="CU285" s="61">
        <f t="shared" si="278"/>
        <v>0</v>
      </c>
      <c r="CV285" s="61">
        <f t="shared" si="278"/>
        <v>0</v>
      </c>
      <c r="CW285" s="61">
        <f t="shared" si="293"/>
        <v>0</v>
      </c>
      <c r="CX285" s="61">
        <f t="shared" si="282"/>
        <v>0</v>
      </c>
      <c r="CY285" s="61">
        <f t="shared" si="282"/>
        <v>0</v>
      </c>
      <c r="CZ285" s="61">
        <f t="shared" si="282"/>
        <v>0</v>
      </c>
      <c r="DA285" s="61">
        <f t="shared" si="282"/>
        <v>0</v>
      </c>
      <c r="DB285" s="61">
        <f t="shared" si="282"/>
        <v>0</v>
      </c>
      <c r="DC285" s="61">
        <f t="shared" si="279"/>
        <v>0</v>
      </c>
      <c r="DD285" s="61">
        <f t="shared" si="279"/>
        <v>0</v>
      </c>
      <c r="DE285" s="61">
        <f t="shared" si="279"/>
        <v>0</v>
      </c>
      <c r="DF285" s="61">
        <f t="shared" si="279"/>
        <v>0</v>
      </c>
      <c r="DG285" s="61">
        <f t="shared" si="279"/>
        <v>0</v>
      </c>
      <c r="DH285" s="61">
        <f t="shared" si="279"/>
        <v>0</v>
      </c>
      <c r="DI285" s="61">
        <f t="shared" si="279"/>
        <v>0</v>
      </c>
      <c r="DJ285" s="61">
        <f t="shared" si="279"/>
        <v>0</v>
      </c>
      <c r="DK285" s="61">
        <f t="shared" si="279"/>
        <v>0</v>
      </c>
      <c r="DL285" s="61">
        <f t="shared" si="279"/>
        <v>0</v>
      </c>
      <c r="DM285" s="61">
        <f t="shared" si="279"/>
        <v>0</v>
      </c>
      <c r="DN285" s="61">
        <f t="shared" si="279"/>
        <v>0</v>
      </c>
      <c r="DO285" s="61">
        <f t="shared" si="279"/>
        <v>0</v>
      </c>
      <c r="DP285" s="61">
        <f t="shared" si="279"/>
        <v>0</v>
      </c>
      <c r="DQ285" s="61">
        <f t="shared" si="279"/>
        <v>0</v>
      </c>
      <c r="DR285" s="61">
        <f t="shared" si="279"/>
        <v>0</v>
      </c>
      <c r="DS285" s="61">
        <f t="shared" si="280"/>
        <v>0</v>
      </c>
      <c r="DT285" s="61">
        <f t="shared" si="259"/>
        <v>0</v>
      </c>
      <c r="DU285" s="61">
        <f t="shared" si="259"/>
        <v>0</v>
      </c>
      <c r="DV285" s="61">
        <f t="shared" si="259"/>
        <v>0</v>
      </c>
      <c r="DW285" s="61">
        <f t="shared" si="259"/>
        <v>0</v>
      </c>
      <c r="DX285" s="61">
        <f t="shared" si="259"/>
        <v>0</v>
      </c>
      <c r="DY285" s="61">
        <f t="shared" si="259"/>
        <v>0</v>
      </c>
      <c r="DZ285" s="61">
        <f t="shared" si="263"/>
        <v>1</v>
      </c>
    </row>
    <row r="286" spans="1:130">
      <c r="C286" s="53">
        <v>2028</v>
      </c>
      <c r="D286" s="64"/>
      <c r="E286" s="64"/>
      <c r="F286" s="64"/>
      <c r="G286" s="64"/>
      <c r="H286" s="64"/>
      <c r="I286" s="64"/>
      <c r="J286" s="64"/>
      <c r="K286" s="64"/>
      <c r="L286" s="64">
        <f t="shared" si="272"/>
        <v>0</v>
      </c>
      <c r="M286" s="64">
        <f t="shared" si="273"/>
        <v>0</v>
      </c>
      <c r="N286" s="64">
        <f t="shared" si="274"/>
        <v>0</v>
      </c>
      <c r="O286" s="64">
        <f t="shared" si="275"/>
        <v>0</v>
      </c>
      <c r="P286" s="64">
        <f t="shared" si="276"/>
        <v>0</v>
      </c>
      <c r="Q286" s="64">
        <f t="shared" si="277"/>
        <v>0</v>
      </c>
      <c r="R286" s="64">
        <f t="shared" si="281"/>
        <v>3.7848063853289699E-13</v>
      </c>
      <c r="S286" s="64">
        <f t="shared" si="283"/>
        <v>94.7763610036356</v>
      </c>
      <c r="T286" s="64">
        <f t="shared" si="284"/>
        <v>144.645969457067</v>
      </c>
      <c r="U286" s="64">
        <f t="shared" si="285"/>
        <v>113.769230769231</v>
      </c>
      <c r="V286" s="64">
        <f t="shared" si="286"/>
        <v>85.307692307692193</v>
      </c>
      <c r="W286" s="64">
        <f t="shared" si="287"/>
        <v>67.615384615384698</v>
      </c>
      <c r="X286" s="64">
        <f t="shared" si="288"/>
        <v>113.30769230769199</v>
      </c>
      <c r="Y286" s="64">
        <f t="shared" si="289"/>
        <v>119.769230769231</v>
      </c>
      <c r="Z286" s="64">
        <f t="shared" si="290"/>
        <v>119.53846153846099</v>
      </c>
      <c r="AA286" s="64">
        <f t="shared" si="291"/>
        <v>119.07692307692299</v>
      </c>
      <c r="AB286" s="64">
        <f t="shared" si="292"/>
        <v>101.30769230769199</v>
      </c>
      <c r="AC286" s="64">
        <f t="shared" si="294"/>
        <v>122.53846153846099</v>
      </c>
      <c r="AD286" s="64">
        <f t="shared" ref="AD286:AD304" si="295">VLOOKUP($C$92,$D$3:$K$63,$A$71,0)*(B260-B259)</f>
        <v>132.69230769230799</v>
      </c>
      <c r="AE286" s="64">
        <f>VLOOKUP($C$93,$D$3:$K$63,$A$71,0)*(B259-B258)</f>
        <v>134.53846153846101</v>
      </c>
      <c r="AF286" s="64">
        <f>VLOOKUP($C$94,$D$3:$K$63,$A$71,0)*B258</f>
        <v>0</v>
      </c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54">
        <f t="shared" si="261"/>
        <v>1468.88386892224</v>
      </c>
      <c r="BP286" s="53">
        <v>2028</v>
      </c>
      <c r="BQ286" s="61">
        <f t="shared" si="262"/>
        <v>0</v>
      </c>
      <c r="BR286" s="61">
        <f t="shared" si="262"/>
        <v>0</v>
      </c>
      <c r="BS286" s="61">
        <f t="shared" si="262"/>
        <v>0</v>
      </c>
      <c r="BT286" s="61">
        <f t="shared" si="262"/>
        <v>0</v>
      </c>
      <c r="BU286" s="61">
        <f t="shared" si="262"/>
        <v>0</v>
      </c>
      <c r="BV286" s="61">
        <f t="shared" si="262"/>
        <v>0</v>
      </c>
      <c r="BW286" s="61">
        <f t="shared" si="262"/>
        <v>0</v>
      </c>
      <c r="BX286" s="61">
        <f t="shared" si="262"/>
        <v>0</v>
      </c>
      <c r="BY286" s="61">
        <f t="shared" si="262"/>
        <v>0</v>
      </c>
      <c r="BZ286" s="61">
        <f t="shared" si="262"/>
        <v>0</v>
      </c>
      <c r="CA286" s="61">
        <f t="shared" si="262"/>
        <v>0</v>
      </c>
      <c r="CB286" s="61">
        <f t="shared" si="262"/>
        <v>0</v>
      </c>
      <c r="CC286" s="61">
        <f t="shared" si="262"/>
        <v>0</v>
      </c>
      <c r="CD286" s="61">
        <f t="shared" si="262"/>
        <v>0</v>
      </c>
      <c r="CE286" s="61">
        <f t="shared" si="262"/>
        <v>2.5766546051771801E-16</v>
      </c>
      <c r="CF286" s="61">
        <f t="shared" si="262"/>
        <v>6.4522705306291894E-2</v>
      </c>
      <c r="CG286" s="61">
        <f t="shared" si="278"/>
        <v>9.8473386846570504E-2</v>
      </c>
      <c r="CH286" s="61">
        <f t="shared" si="278"/>
        <v>7.7452842376644904E-2</v>
      </c>
      <c r="CI286" s="61">
        <f t="shared" si="278"/>
        <v>5.8076539686071099E-2</v>
      </c>
      <c r="CJ286" s="61">
        <f t="shared" si="278"/>
        <v>4.6031810986525298E-2</v>
      </c>
      <c r="CK286" s="61">
        <f t="shared" si="278"/>
        <v>7.7138632062743795E-2</v>
      </c>
      <c r="CL286" s="61">
        <f t="shared" si="278"/>
        <v>8.1537576457360497E-2</v>
      </c>
      <c r="CM286" s="61">
        <f t="shared" si="278"/>
        <v>8.1380471300409901E-2</v>
      </c>
      <c r="CN286" s="61">
        <f t="shared" si="278"/>
        <v>8.1066260986508695E-2</v>
      </c>
      <c r="CO286" s="61">
        <f t="shared" si="278"/>
        <v>6.8969163901312594E-2</v>
      </c>
      <c r="CP286" s="61">
        <f t="shared" si="278"/>
        <v>8.3422838340767705E-2</v>
      </c>
      <c r="CQ286" s="61">
        <f t="shared" si="278"/>
        <v>9.0335465246593999E-2</v>
      </c>
      <c r="CR286" s="61">
        <f t="shared" si="278"/>
        <v>9.1592306502198795E-2</v>
      </c>
      <c r="CS286" s="61">
        <f t="shared" si="278"/>
        <v>0</v>
      </c>
      <c r="CT286" s="61">
        <f t="shared" si="278"/>
        <v>0</v>
      </c>
      <c r="CU286" s="61">
        <f t="shared" si="278"/>
        <v>0</v>
      </c>
      <c r="CV286" s="61">
        <f t="shared" si="278"/>
        <v>0</v>
      </c>
      <c r="CW286" s="61">
        <f t="shared" si="293"/>
        <v>0</v>
      </c>
      <c r="CX286" s="61">
        <f t="shared" si="282"/>
        <v>0</v>
      </c>
      <c r="CY286" s="61">
        <f t="shared" si="282"/>
        <v>0</v>
      </c>
      <c r="CZ286" s="61">
        <f t="shared" si="282"/>
        <v>0</v>
      </c>
      <c r="DA286" s="61">
        <f t="shared" si="282"/>
        <v>0</v>
      </c>
      <c r="DB286" s="61">
        <f t="shared" si="282"/>
        <v>0</v>
      </c>
      <c r="DC286" s="61">
        <f t="shared" si="279"/>
        <v>0</v>
      </c>
      <c r="DD286" s="61">
        <f t="shared" si="279"/>
        <v>0</v>
      </c>
      <c r="DE286" s="61">
        <f t="shared" si="279"/>
        <v>0</v>
      </c>
      <c r="DF286" s="61">
        <f t="shared" si="279"/>
        <v>0</v>
      </c>
      <c r="DG286" s="61">
        <f t="shared" si="279"/>
        <v>0</v>
      </c>
      <c r="DH286" s="61">
        <f t="shared" si="279"/>
        <v>0</v>
      </c>
      <c r="DI286" s="61">
        <f t="shared" si="279"/>
        <v>0</v>
      </c>
      <c r="DJ286" s="61">
        <f t="shared" si="279"/>
        <v>0</v>
      </c>
      <c r="DK286" s="61">
        <f t="shared" si="279"/>
        <v>0</v>
      </c>
      <c r="DL286" s="61">
        <f t="shared" si="279"/>
        <v>0</v>
      </c>
      <c r="DM286" s="61">
        <f t="shared" si="279"/>
        <v>0</v>
      </c>
      <c r="DN286" s="61">
        <f t="shared" si="279"/>
        <v>0</v>
      </c>
      <c r="DO286" s="61">
        <f t="shared" si="279"/>
        <v>0</v>
      </c>
      <c r="DP286" s="61">
        <f t="shared" si="279"/>
        <v>0</v>
      </c>
      <c r="DQ286" s="61">
        <f t="shared" si="279"/>
        <v>0</v>
      </c>
      <c r="DR286" s="61">
        <f t="shared" si="279"/>
        <v>0</v>
      </c>
      <c r="DS286" s="61">
        <f t="shared" si="280"/>
        <v>0</v>
      </c>
      <c r="DT286" s="61">
        <f t="shared" si="259"/>
        <v>0</v>
      </c>
      <c r="DU286" s="61">
        <f t="shared" si="259"/>
        <v>0</v>
      </c>
      <c r="DV286" s="61">
        <f t="shared" si="259"/>
        <v>0</v>
      </c>
      <c r="DW286" s="61">
        <f t="shared" si="259"/>
        <v>0</v>
      </c>
      <c r="DX286" s="61">
        <f t="shared" si="259"/>
        <v>0</v>
      </c>
      <c r="DY286" s="61">
        <f t="shared" si="259"/>
        <v>0</v>
      </c>
      <c r="DZ286" s="61">
        <f t="shared" si="263"/>
        <v>1</v>
      </c>
    </row>
    <row r="287" spans="1:130">
      <c r="C287" s="53">
        <v>2029</v>
      </c>
      <c r="D287" s="64"/>
      <c r="E287" s="64"/>
      <c r="F287" s="64"/>
      <c r="G287" s="64"/>
      <c r="H287" s="64"/>
      <c r="I287" s="64"/>
      <c r="J287" s="64"/>
      <c r="K287" s="64"/>
      <c r="L287" s="64"/>
      <c r="M287" s="64">
        <f t="shared" si="273"/>
        <v>0</v>
      </c>
      <c r="N287" s="64">
        <f t="shared" si="274"/>
        <v>0</v>
      </c>
      <c r="O287" s="64">
        <f t="shared" si="275"/>
        <v>0</v>
      </c>
      <c r="P287" s="64">
        <f t="shared" si="276"/>
        <v>0</v>
      </c>
      <c r="Q287" s="64">
        <f t="shared" si="277"/>
        <v>0</v>
      </c>
      <c r="R287" s="64">
        <f t="shared" si="281"/>
        <v>0</v>
      </c>
      <c r="S287" s="64">
        <f t="shared" si="283"/>
        <v>2.73579535258697E-13</v>
      </c>
      <c r="T287" s="64">
        <f t="shared" si="284"/>
        <v>144.645969457067</v>
      </c>
      <c r="U287" s="64">
        <f t="shared" si="285"/>
        <v>113.769230769231</v>
      </c>
      <c r="V287" s="64">
        <f t="shared" si="286"/>
        <v>85.307692307692193</v>
      </c>
      <c r="W287" s="64">
        <f t="shared" si="287"/>
        <v>67.615384615384599</v>
      </c>
      <c r="X287" s="64">
        <f t="shared" si="288"/>
        <v>113.30769230769199</v>
      </c>
      <c r="Y287" s="64">
        <f t="shared" si="289"/>
        <v>119.769230769231</v>
      </c>
      <c r="Z287" s="64">
        <f t="shared" si="290"/>
        <v>119.53846153846099</v>
      </c>
      <c r="AA287" s="64">
        <f t="shared" si="291"/>
        <v>119.07692307692299</v>
      </c>
      <c r="AB287" s="64">
        <f t="shared" si="292"/>
        <v>101.30769230769199</v>
      </c>
      <c r="AC287" s="64">
        <f t="shared" si="294"/>
        <v>122.53846153846099</v>
      </c>
      <c r="AD287" s="64">
        <f t="shared" si="295"/>
        <v>132.69230769230799</v>
      </c>
      <c r="AE287" s="64">
        <f t="shared" ref="AE287:AE305" si="296">VLOOKUP($C$93,$D$3:$K$63,$A$71,0)*(B260-B259)</f>
        <v>134.53846153846101</v>
      </c>
      <c r="AF287" s="64">
        <f>VLOOKUP($C$94,$D$3:$K$63,$A$71,0)*(B259-B258)</f>
        <v>135.69230769230799</v>
      </c>
      <c r="AG287" s="64">
        <f>VLOOKUP($C$95,$D$3:$K$63,$A$71,0)*B258</f>
        <v>0</v>
      </c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54">
        <f t="shared" si="261"/>
        <v>1509.7998156109099</v>
      </c>
      <c r="BP287" s="53">
        <v>2029</v>
      </c>
      <c r="BQ287" s="61">
        <f t="shared" si="262"/>
        <v>0</v>
      </c>
      <c r="BR287" s="61">
        <f t="shared" si="262"/>
        <v>0</v>
      </c>
      <c r="BS287" s="61">
        <f t="shared" si="262"/>
        <v>0</v>
      </c>
      <c r="BT287" s="61">
        <f t="shared" si="262"/>
        <v>0</v>
      </c>
      <c r="BU287" s="61">
        <f t="shared" si="262"/>
        <v>0</v>
      </c>
      <c r="BV287" s="61">
        <f t="shared" si="262"/>
        <v>0</v>
      </c>
      <c r="BW287" s="61">
        <f t="shared" si="262"/>
        <v>0</v>
      </c>
      <c r="BX287" s="61">
        <f t="shared" si="262"/>
        <v>0</v>
      </c>
      <c r="BY287" s="61">
        <f t="shared" si="262"/>
        <v>0</v>
      </c>
      <c r="BZ287" s="61">
        <f t="shared" si="262"/>
        <v>0</v>
      </c>
      <c r="CA287" s="61">
        <f t="shared" si="262"/>
        <v>0</v>
      </c>
      <c r="CB287" s="61">
        <f t="shared" si="262"/>
        <v>0</v>
      </c>
      <c r="CC287" s="61">
        <f t="shared" si="262"/>
        <v>0</v>
      </c>
      <c r="CD287" s="61">
        <f t="shared" si="262"/>
        <v>0</v>
      </c>
      <c r="CE287" s="61">
        <f t="shared" si="262"/>
        <v>0</v>
      </c>
      <c r="CF287" s="61">
        <f t="shared" si="262"/>
        <v>1.8120252263244499E-16</v>
      </c>
      <c r="CG287" s="61">
        <f t="shared" si="278"/>
        <v>9.5804733820647997E-2</v>
      </c>
      <c r="CH287" s="61">
        <f t="shared" si="278"/>
        <v>7.5353851280738293E-2</v>
      </c>
      <c r="CI287" s="61">
        <f t="shared" si="278"/>
        <v>5.6502651163176897E-2</v>
      </c>
      <c r="CJ287" s="61">
        <f t="shared" si="278"/>
        <v>4.4784337576584801E-2</v>
      </c>
      <c r="CK287" s="61">
        <f t="shared" si="278"/>
        <v>7.5048156143696795E-2</v>
      </c>
      <c r="CL287" s="61">
        <f t="shared" si="278"/>
        <v>7.9327888062278307E-2</v>
      </c>
      <c r="CM287" s="61">
        <f t="shared" si="278"/>
        <v>7.9175040493757398E-2</v>
      </c>
      <c r="CN287" s="61">
        <f t="shared" si="278"/>
        <v>7.8869345356715803E-2</v>
      </c>
      <c r="CO287" s="61">
        <f t="shared" si="278"/>
        <v>6.7100082580616796E-2</v>
      </c>
      <c r="CP287" s="61">
        <f t="shared" si="278"/>
        <v>8.1162058884527294E-2</v>
      </c>
      <c r="CQ287" s="61">
        <f t="shared" si="278"/>
        <v>8.7887351899441093E-2</v>
      </c>
      <c r="CR287" s="61">
        <f t="shared" si="278"/>
        <v>8.9110132447607196E-2</v>
      </c>
      <c r="CS287" s="61">
        <f t="shared" si="278"/>
        <v>8.98743702902111E-2</v>
      </c>
      <c r="CT287" s="61">
        <f t="shared" si="278"/>
        <v>0</v>
      </c>
      <c r="CU287" s="61">
        <f t="shared" si="278"/>
        <v>0</v>
      </c>
      <c r="CV287" s="61">
        <f t="shared" si="278"/>
        <v>0</v>
      </c>
      <c r="CW287" s="61">
        <f t="shared" si="293"/>
        <v>0</v>
      </c>
      <c r="CX287" s="61">
        <f t="shared" si="282"/>
        <v>0</v>
      </c>
      <c r="CY287" s="61">
        <f t="shared" si="282"/>
        <v>0</v>
      </c>
      <c r="CZ287" s="61">
        <f t="shared" si="282"/>
        <v>0</v>
      </c>
      <c r="DA287" s="61">
        <f t="shared" si="282"/>
        <v>0</v>
      </c>
      <c r="DB287" s="61">
        <f t="shared" si="282"/>
        <v>0</v>
      </c>
      <c r="DC287" s="61">
        <f t="shared" si="279"/>
        <v>0</v>
      </c>
      <c r="DD287" s="61">
        <f t="shared" si="279"/>
        <v>0</v>
      </c>
      <c r="DE287" s="61">
        <f t="shared" si="279"/>
        <v>0</v>
      </c>
      <c r="DF287" s="61">
        <f t="shared" si="279"/>
        <v>0</v>
      </c>
      <c r="DG287" s="61">
        <f t="shared" si="279"/>
        <v>0</v>
      </c>
      <c r="DH287" s="61">
        <f t="shared" si="279"/>
        <v>0</v>
      </c>
      <c r="DI287" s="61">
        <f t="shared" si="279"/>
        <v>0</v>
      </c>
      <c r="DJ287" s="61">
        <f t="shared" si="279"/>
        <v>0</v>
      </c>
      <c r="DK287" s="61">
        <f t="shared" si="279"/>
        <v>0</v>
      </c>
      <c r="DL287" s="61">
        <f t="shared" si="279"/>
        <v>0</v>
      </c>
      <c r="DM287" s="61">
        <f t="shared" si="279"/>
        <v>0</v>
      </c>
      <c r="DN287" s="61">
        <f t="shared" si="279"/>
        <v>0</v>
      </c>
      <c r="DO287" s="61">
        <f t="shared" si="279"/>
        <v>0</v>
      </c>
      <c r="DP287" s="61">
        <f t="shared" si="279"/>
        <v>0</v>
      </c>
      <c r="DQ287" s="61">
        <f t="shared" si="279"/>
        <v>0</v>
      </c>
      <c r="DR287" s="61">
        <f t="shared" si="279"/>
        <v>0</v>
      </c>
      <c r="DS287" s="61">
        <f t="shared" si="280"/>
        <v>0</v>
      </c>
      <c r="DT287" s="61">
        <f t="shared" si="259"/>
        <v>0</v>
      </c>
      <c r="DU287" s="61">
        <f t="shared" si="259"/>
        <v>0</v>
      </c>
      <c r="DV287" s="61">
        <f t="shared" si="259"/>
        <v>0</v>
      </c>
      <c r="DW287" s="61">
        <f t="shared" si="259"/>
        <v>0</v>
      </c>
      <c r="DX287" s="61">
        <f t="shared" si="259"/>
        <v>0</v>
      </c>
      <c r="DY287" s="61">
        <f t="shared" si="259"/>
        <v>0</v>
      </c>
      <c r="DZ287" s="61">
        <f t="shared" si="263"/>
        <v>1</v>
      </c>
    </row>
    <row r="288" spans="1:130">
      <c r="C288" s="53">
        <v>2030</v>
      </c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>
        <f t="shared" si="274"/>
        <v>0</v>
      </c>
      <c r="O288" s="64">
        <f t="shared" si="275"/>
        <v>0</v>
      </c>
      <c r="P288" s="64">
        <f t="shared" si="276"/>
        <v>0</v>
      </c>
      <c r="Q288" s="64">
        <f t="shared" si="277"/>
        <v>0</v>
      </c>
      <c r="R288" s="64">
        <f t="shared" si="281"/>
        <v>0</v>
      </c>
      <c r="S288" s="64">
        <f t="shared" si="283"/>
        <v>0</v>
      </c>
      <c r="T288" s="64">
        <f t="shared" si="284"/>
        <v>4.1753214284720301E-13</v>
      </c>
      <c r="U288" s="64">
        <f t="shared" si="285"/>
        <v>113.769230769231</v>
      </c>
      <c r="V288" s="64">
        <f t="shared" si="286"/>
        <v>85.307692307692406</v>
      </c>
      <c r="W288" s="64">
        <f t="shared" si="287"/>
        <v>67.615384615384599</v>
      </c>
      <c r="X288" s="64">
        <f t="shared" si="288"/>
        <v>113.30769230769199</v>
      </c>
      <c r="Y288" s="64">
        <f t="shared" si="289"/>
        <v>119.769230769231</v>
      </c>
      <c r="Z288" s="64">
        <f t="shared" si="290"/>
        <v>119.538461538462</v>
      </c>
      <c r="AA288" s="64">
        <f t="shared" si="291"/>
        <v>119.07692307692299</v>
      </c>
      <c r="AB288" s="64">
        <f t="shared" si="292"/>
        <v>101.30769230769199</v>
      </c>
      <c r="AC288" s="64">
        <f t="shared" si="294"/>
        <v>122.53846153846099</v>
      </c>
      <c r="AD288" s="64">
        <f t="shared" si="295"/>
        <v>132.69230769230799</v>
      </c>
      <c r="AE288" s="64">
        <f t="shared" si="296"/>
        <v>134.53846153846101</v>
      </c>
      <c r="AF288" s="64">
        <f t="shared" ref="AF288:AF306" si="297">VLOOKUP($C$94,$D$3:$K$63,$A$71,0)*(B260-B259)</f>
        <v>135.69230769230799</v>
      </c>
      <c r="AG288" s="64">
        <f>VLOOKUP($C$95,$D$3:$K$63,$A$71,0)*(B259-B258)</f>
        <v>136.38461538461499</v>
      </c>
      <c r="AH288" s="64">
        <f>VLOOKUP($C$96,$D$3:$K$63,$A$71,0)*B258</f>
        <v>0</v>
      </c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54">
        <f t="shared" si="261"/>
        <v>1501.5384615384601</v>
      </c>
      <c r="BP288" s="53">
        <v>2030</v>
      </c>
      <c r="BQ288" s="61">
        <f t="shared" si="262"/>
        <v>0</v>
      </c>
      <c r="BR288" s="61">
        <f t="shared" si="262"/>
        <v>0</v>
      </c>
      <c r="BS288" s="61">
        <f t="shared" si="262"/>
        <v>0</v>
      </c>
      <c r="BT288" s="61">
        <f t="shared" si="262"/>
        <v>0</v>
      </c>
      <c r="BU288" s="61">
        <f t="shared" si="262"/>
        <v>0</v>
      </c>
      <c r="BV288" s="61">
        <f t="shared" si="262"/>
        <v>0</v>
      </c>
      <c r="BW288" s="61">
        <f t="shared" si="262"/>
        <v>0</v>
      </c>
      <c r="BX288" s="61">
        <f t="shared" si="262"/>
        <v>0</v>
      </c>
      <c r="BY288" s="61">
        <f t="shared" si="262"/>
        <v>0</v>
      </c>
      <c r="BZ288" s="61">
        <f t="shared" si="262"/>
        <v>0</v>
      </c>
      <c r="CA288" s="61">
        <f t="shared" si="262"/>
        <v>0</v>
      </c>
      <c r="CB288" s="61">
        <f t="shared" si="262"/>
        <v>0</v>
      </c>
      <c r="CC288" s="61">
        <f t="shared" si="262"/>
        <v>0</v>
      </c>
      <c r="CD288" s="61">
        <f t="shared" si="262"/>
        <v>0</v>
      </c>
      <c r="CE288" s="61">
        <f t="shared" si="262"/>
        <v>0</v>
      </c>
      <c r="CF288" s="61">
        <f t="shared" si="262"/>
        <v>0</v>
      </c>
      <c r="CG288" s="61">
        <f t="shared" si="278"/>
        <v>2.7806956234701002E-16</v>
      </c>
      <c r="CH288" s="61">
        <f t="shared" si="278"/>
        <v>7.5768442622950904E-2</v>
      </c>
      <c r="CI288" s="61">
        <f t="shared" si="278"/>
        <v>5.6813524590163998E-2</v>
      </c>
      <c r="CJ288" s="61">
        <f t="shared" si="278"/>
        <v>4.5030737704918E-2</v>
      </c>
      <c r="CK288" s="61">
        <f t="shared" si="278"/>
        <v>7.5461065573770497E-2</v>
      </c>
      <c r="CL288" s="61">
        <f t="shared" si="278"/>
        <v>7.9764344262295103E-2</v>
      </c>
      <c r="CM288" s="61">
        <f t="shared" si="278"/>
        <v>7.9610655737704997E-2</v>
      </c>
      <c r="CN288" s="61">
        <f t="shared" si="278"/>
        <v>7.9303278688524506E-2</v>
      </c>
      <c r="CO288" s="61">
        <f t="shared" si="278"/>
        <v>6.7469262295081905E-2</v>
      </c>
      <c r="CP288" s="61">
        <f t="shared" si="278"/>
        <v>8.1608606557377006E-2</v>
      </c>
      <c r="CQ288" s="61">
        <f t="shared" si="278"/>
        <v>8.8370901639344204E-2</v>
      </c>
      <c r="CR288" s="61">
        <f t="shared" si="278"/>
        <v>8.96004098360655E-2</v>
      </c>
      <c r="CS288" s="61">
        <f t="shared" si="278"/>
        <v>9.0368852459016297E-2</v>
      </c>
      <c r="CT288" s="61">
        <f t="shared" si="278"/>
        <v>9.0829918032786797E-2</v>
      </c>
      <c r="CU288" s="61">
        <f t="shared" si="278"/>
        <v>0</v>
      </c>
      <c r="CV288" s="61">
        <f t="shared" si="278"/>
        <v>0</v>
      </c>
      <c r="CW288" s="61">
        <f t="shared" si="293"/>
        <v>0</v>
      </c>
      <c r="CX288" s="61">
        <f t="shared" si="282"/>
        <v>0</v>
      </c>
      <c r="CY288" s="61">
        <f t="shared" si="282"/>
        <v>0</v>
      </c>
      <c r="CZ288" s="61">
        <f t="shared" si="282"/>
        <v>0</v>
      </c>
      <c r="DA288" s="61">
        <f t="shared" si="282"/>
        <v>0</v>
      </c>
      <c r="DB288" s="61">
        <f t="shared" si="282"/>
        <v>0</v>
      </c>
      <c r="DC288" s="61">
        <f t="shared" si="279"/>
        <v>0</v>
      </c>
      <c r="DD288" s="61">
        <f t="shared" si="279"/>
        <v>0</v>
      </c>
      <c r="DE288" s="61">
        <f t="shared" si="279"/>
        <v>0</v>
      </c>
      <c r="DF288" s="61">
        <f t="shared" si="279"/>
        <v>0</v>
      </c>
      <c r="DG288" s="61">
        <f t="shared" si="279"/>
        <v>0</v>
      </c>
      <c r="DH288" s="61">
        <f t="shared" si="279"/>
        <v>0</v>
      </c>
      <c r="DI288" s="61">
        <f t="shared" si="279"/>
        <v>0</v>
      </c>
      <c r="DJ288" s="61">
        <f t="shared" si="279"/>
        <v>0</v>
      </c>
      <c r="DK288" s="61">
        <f t="shared" si="279"/>
        <v>0</v>
      </c>
      <c r="DL288" s="61">
        <f t="shared" si="279"/>
        <v>0</v>
      </c>
      <c r="DM288" s="61">
        <f t="shared" si="279"/>
        <v>0</v>
      </c>
      <c r="DN288" s="61">
        <f t="shared" si="279"/>
        <v>0</v>
      </c>
      <c r="DO288" s="61">
        <f t="shared" si="279"/>
        <v>0</v>
      </c>
      <c r="DP288" s="61">
        <f t="shared" si="279"/>
        <v>0</v>
      </c>
      <c r="DQ288" s="61">
        <f t="shared" si="279"/>
        <v>0</v>
      </c>
      <c r="DR288" s="61">
        <f t="shared" si="279"/>
        <v>0</v>
      </c>
      <c r="DS288" s="61">
        <f t="shared" si="280"/>
        <v>0</v>
      </c>
      <c r="DT288" s="61">
        <f t="shared" si="259"/>
        <v>0</v>
      </c>
      <c r="DU288" s="61">
        <f t="shared" si="259"/>
        <v>0</v>
      </c>
      <c r="DV288" s="61">
        <f t="shared" si="259"/>
        <v>0</v>
      </c>
      <c r="DW288" s="61">
        <f t="shared" si="259"/>
        <v>0</v>
      </c>
      <c r="DX288" s="61">
        <f t="shared" si="259"/>
        <v>0</v>
      </c>
      <c r="DY288" s="61">
        <f t="shared" si="259"/>
        <v>0</v>
      </c>
      <c r="DZ288" s="61">
        <f t="shared" si="263"/>
        <v>1</v>
      </c>
    </row>
    <row r="289" spans="3:130">
      <c r="C289" s="53">
        <v>2031</v>
      </c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>
        <f t="shared" si="275"/>
        <v>0</v>
      </c>
      <c r="P289" s="64">
        <f t="shared" si="276"/>
        <v>0</v>
      </c>
      <c r="Q289" s="64">
        <f t="shared" si="277"/>
        <v>0</v>
      </c>
      <c r="R289" s="64">
        <f t="shared" si="281"/>
        <v>0</v>
      </c>
      <c r="S289" s="64">
        <f t="shared" si="283"/>
        <v>0</v>
      </c>
      <c r="T289" s="64">
        <f t="shared" si="284"/>
        <v>0</v>
      </c>
      <c r="U289" s="64">
        <f t="shared" si="285"/>
        <v>3.28403970684121E-13</v>
      </c>
      <c r="V289" s="64">
        <f t="shared" si="286"/>
        <v>85.307692307692406</v>
      </c>
      <c r="W289" s="64">
        <f t="shared" si="287"/>
        <v>67.615384615384698</v>
      </c>
      <c r="X289" s="64">
        <f t="shared" si="288"/>
        <v>113.30769230769199</v>
      </c>
      <c r="Y289" s="64">
        <f t="shared" si="289"/>
        <v>119.769230769231</v>
      </c>
      <c r="Z289" s="64">
        <f t="shared" si="290"/>
        <v>119.538461538462</v>
      </c>
      <c r="AA289" s="64">
        <f t="shared" si="291"/>
        <v>119.07692307692299</v>
      </c>
      <c r="AB289" s="64">
        <f t="shared" si="292"/>
        <v>101.30769230769199</v>
      </c>
      <c r="AC289" s="64">
        <f t="shared" si="294"/>
        <v>122.53846153846099</v>
      </c>
      <c r="AD289" s="64">
        <f t="shared" si="295"/>
        <v>132.69230769230799</v>
      </c>
      <c r="AE289" s="64">
        <f t="shared" si="296"/>
        <v>134.53846153846101</v>
      </c>
      <c r="AF289" s="64">
        <f t="shared" si="297"/>
        <v>135.69230769230799</v>
      </c>
      <c r="AG289" s="64">
        <f t="shared" ref="AG289:AG307" si="298">VLOOKUP($C$95,$D$3:$K$63,$A$71,0)*(B260-B259)</f>
        <v>136.38461538461499</v>
      </c>
      <c r="AH289" s="64">
        <f>VLOOKUP($C$96,$D$3:$K$63,$A$71,0)*(B259-B258)</f>
        <v>136.15384615384599</v>
      </c>
      <c r="AI289" s="64">
        <f>VLOOKUP($C$97,$D$3:$K$63,$A$71,0)*B258</f>
        <v>0</v>
      </c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54">
        <f t="shared" si="261"/>
        <v>1523.9230769230801</v>
      </c>
      <c r="BP289" s="53">
        <v>2031</v>
      </c>
      <c r="BQ289" s="61">
        <f t="shared" ref="BQ289:CF304" si="299">D289/$BM289</f>
        <v>0</v>
      </c>
      <c r="BR289" s="61">
        <f t="shared" si="299"/>
        <v>0</v>
      </c>
      <c r="BS289" s="61">
        <f t="shared" si="299"/>
        <v>0</v>
      </c>
      <c r="BT289" s="61">
        <f t="shared" si="299"/>
        <v>0</v>
      </c>
      <c r="BU289" s="61">
        <f t="shared" si="299"/>
        <v>0</v>
      </c>
      <c r="BV289" s="61">
        <f t="shared" si="299"/>
        <v>0</v>
      </c>
      <c r="BW289" s="61">
        <f t="shared" si="299"/>
        <v>0</v>
      </c>
      <c r="BX289" s="61">
        <f t="shared" si="299"/>
        <v>0</v>
      </c>
      <c r="BY289" s="61">
        <f t="shared" si="299"/>
        <v>0</v>
      </c>
      <c r="BZ289" s="61">
        <f t="shared" si="299"/>
        <v>0</v>
      </c>
      <c r="CA289" s="61">
        <f t="shared" si="299"/>
        <v>0</v>
      </c>
      <c r="CB289" s="61">
        <f t="shared" si="299"/>
        <v>0</v>
      </c>
      <c r="CC289" s="61">
        <f t="shared" si="299"/>
        <v>0</v>
      </c>
      <c r="CD289" s="61">
        <f t="shared" si="299"/>
        <v>0</v>
      </c>
      <c r="CE289" s="61">
        <f t="shared" si="299"/>
        <v>0</v>
      </c>
      <c r="CF289" s="61">
        <f t="shared" si="299"/>
        <v>0</v>
      </c>
      <c r="CG289" s="61">
        <f t="shared" si="278"/>
        <v>0</v>
      </c>
      <c r="CH289" s="61">
        <f t="shared" si="278"/>
        <v>2.15499046938245E-16</v>
      </c>
      <c r="CI289" s="61">
        <f t="shared" si="278"/>
        <v>5.5979001564787301E-2</v>
      </c>
      <c r="CJ289" s="61">
        <f t="shared" si="278"/>
        <v>4.4369289788501402E-2</v>
      </c>
      <c r="CK289" s="61">
        <f t="shared" si="278"/>
        <v>7.4352632375952701E-2</v>
      </c>
      <c r="CL289" s="61">
        <f t="shared" si="278"/>
        <v>7.8592701024683201E-2</v>
      </c>
      <c r="CM289" s="61">
        <f t="shared" si="278"/>
        <v>7.8441270001514393E-2</v>
      </c>
      <c r="CN289" s="61">
        <f t="shared" si="278"/>
        <v>7.81384079551765E-2</v>
      </c>
      <c r="CO289" s="61">
        <f t="shared" si="278"/>
        <v>6.6478219171167502E-2</v>
      </c>
      <c r="CP289" s="61">
        <f t="shared" si="278"/>
        <v>8.0409873302710599E-2</v>
      </c>
      <c r="CQ289" s="61">
        <f t="shared" si="278"/>
        <v>8.70728383221442E-2</v>
      </c>
      <c r="CR289" s="61">
        <f t="shared" si="278"/>
        <v>8.8284286507495799E-2</v>
      </c>
      <c r="CS289" s="61">
        <f t="shared" si="278"/>
        <v>8.9041441623340503E-2</v>
      </c>
      <c r="CT289" s="61">
        <f t="shared" si="278"/>
        <v>8.9495734692847301E-2</v>
      </c>
      <c r="CU289" s="61">
        <f t="shared" si="278"/>
        <v>8.9344303669678396E-2</v>
      </c>
      <c r="CV289" s="61">
        <f t="shared" si="278"/>
        <v>0</v>
      </c>
      <c r="CW289" s="61">
        <f t="shared" si="293"/>
        <v>0</v>
      </c>
      <c r="CX289" s="61">
        <f t="shared" si="282"/>
        <v>0</v>
      </c>
      <c r="CY289" s="61">
        <f t="shared" si="282"/>
        <v>0</v>
      </c>
      <c r="CZ289" s="61">
        <f t="shared" si="282"/>
        <v>0</v>
      </c>
      <c r="DA289" s="61">
        <f t="shared" si="282"/>
        <v>0</v>
      </c>
      <c r="DB289" s="61">
        <f t="shared" si="282"/>
        <v>0</v>
      </c>
      <c r="DC289" s="61">
        <f t="shared" si="279"/>
        <v>0</v>
      </c>
      <c r="DD289" s="61">
        <f t="shared" si="279"/>
        <v>0</v>
      </c>
      <c r="DE289" s="61">
        <f t="shared" si="279"/>
        <v>0</v>
      </c>
      <c r="DF289" s="61">
        <f t="shared" si="279"/>
        <v>0</v>
      </c>
      <c r="DG289" s="61">
        <f t="shared" si="279"/>
        <v>0</v>
      </c>
      <c r="DH289" s="61">
        <f t="shared" si="279"/>
        <v>0</v>
      </c>
      <c r="DI289" s="61">
        <f t="shared" si="279"/>
        <v>0</v>
      </c>
      <c r="DJ289" s="61">
        <f t="shared" si="279"/>
        <v>0</v>
      </c>
      <c r="DK289" s="61">
        <f t="shared" si="279"/>
        <v>0</v>
      </c>
      <c r="DL289" s="61">
        <f t="shared" si="279"/>
        <v>0</v>
      </c>
      <c r="DM289" s="61">
        <f t="shared" si="279"/>
        <v>0</v>
      </c>
      <c r="DN289" s="61">
        <f t="shared" si="279"/>
        <v>0</v>
      </c>
      <c r="DO289" s="61">
        <f t="shared" si="279"/>
        <v>0</v>
      </c>
      <c r="DP289" s="61">
        <f t="shared" si="279"/>
        <v>0</v>
      </c>
      <c r="DQ289" s="61">
        <f t="shared" ref="DQ289:DR318" si="300">BD289/$BM289</f>
        <v>0</v>
      </c>
      <c r="DR289" s="61">
        <f t="shared" si="300"/>
        <v>0</v>
      </c>
      <c r="DS289" s="61">
        <f t="shared" si="280"/>
        <v>0</v>
      </c>
      <c r="DT289" s="61">
        <f t="shared" si="259"/>
        <v>0</v>
      </c>
      <c r="DU289" s="61">
        <f t="shared" si="259"/>
        <v>0</v>
      </c>
      <c r="DV289" s="61">
        <f t="shared" si="259"/>
        <v>0</v>
      </c>
      <c r="DW289" s="61">
        <f t="shared" si="259"/>
        <v>0</v>
      </c>
      <c r="DX289" s="61">
        <f t="shared" si="259"/>
        <v>0</v>
      </c>
      <c r="DY289" s="61">
        <f t="shared" si="259"/>
        <v>0</v>
      </c>
      <c r="DZ289" s="61">
        <f t="shared" si="263"/>
        <v>1</v>
      </c>
    </row>
    <row r="290" spans="3:130">
      <c r="C290" s="53">
        <v>2032</v>
      </c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>
        <f t="shared" si="276"/>
        <v>0</v>
      </c>
      <c r="Q290" s="64">
        <f t="shared" si="277"/>
        <v>0</v>
      </c>
      <c r="R290" s="64">
        <f t="shared" si="281"/>
        <v>0</v>
      </c>
      <c r="S290" s="64">
        <f t="shared" si="283"/>
        <v>0</v>
      </c>
      <c r="T290" s="64">
        <f t="shared" si="284"/>
        <v>0</v>
      </c>
      <c r="U290" s="64">
        <f t="shared" si="285"/>
        <v>0</v>
      </c>
      <c r="V290" s="64">
        <f t="shared" si="286"/>
        <v>2.4624746686186002E-13</v>
      </c>
      <c r="W290" s="64">
        <f t="shared" si="287"/>
        <v>67.615384615384698</v>
      </c>
      <c r="X290" s="64">
        <f t="shared" si="288"/>
        <v>113.30769230769199</v>
      </c>
      <c r="Y290" s="64">
        <f t="shared" si="289"/>
        <v>119.769230769231</v>
      </c>
      <c r="Z290" s="64">
        <f t="shared" si="290"/>
        <v>119.53846153846099</v>
      </c>
      <c r="AA290" s="64">
        <f t="shared" si="291"/>
        <v>119.07692307692299</v>
      </c>
      <c r="AB290" s="64">
        <f t="shared" si="292"/>
        <v>101.30769230769199</v>
      </c>
      <c r="AC290" s="64">
        <f t="shared" si="294"/>
        <v>122.53846153846099</v>
      </c>
      <c r="AD290" s="64">
        <f t="shared" si="295"/>
        <v>132.69230769230799</v>
      </c>
      <c r="AE290" s="64">
        <f t="shared" si="296"/>
        <v>134.53846153846101</v>
      </c>
      <c r="AF290" s="64">
        <f t="shared" si="297"/>
        <v>135.69230769230799</v>
      </c>
      <c r="AG290" s="64">
        <f t="shared" si="298"/>
        <v>136.38461538461499</v>
      </c>
      <c r="AH290" s="64">
        <f t="shared" ref="AH290:AH308" si="301">VLOOKUP($C$96,$D$3:$K$63,$A$71,0)*(B260-B259)</f>
        <v>136.15384615384599</v>
      </c>
      <c r="AI290" s="64">
        <f>VLOOKUP($C$97,$D$3:$K$63,$A$71,0)*(B259-B258)</f>
        <v>135</v>
      </c>
      <c r="AJ290" s="64">
        <f>VLOOKUP($C$98,$D$3:$K$63,$A$71,0)*B258</f>
        <v>0</v>
      </c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54">
        <f t="shared" si="261"/>
        <v>1573.61538461538</v>
      </c>
      <c r="BP290" s="53">
        <v>2032</v>
      </c>
      <c r="BQ290" s="61">
        <f t="shared" si="299"/>
        <v>0</v>
      </c>
      <c r="BR290" s="61">
        <f t="shared" si="299"/>
        <v>0</v>
      </c>
      <c r="BS290" s="61">
        <f t="shared" si="299"/>
        <v>0</v>
      </c>
      <c r="BT290" s="61">
        <f t="shared" si="299"/>
        <v>0</v>
      </c>
      <c r="BU290" s="61">
        <f t="shared" si="299"/>
        <v>0</v>
      </c>
      <c r="BV290" s="61">
        <f t="shared" si="299"/>
        <v>0</v>
      </c>
      <c r="BW290" s="61">
        <f t="shared" si="299"/>
        <v>0</v>
      </c>
      <c r="BX290" s="61">
        <f t="shared" si="299"/>
        <v>0</v>
      </c>
      <c r="BY290" s="61">
        <f t="shared" si="299"/>
        <v>0</v>
      </c>
      <c r="BZ290" s="61">
        <f t="shared" si="299"/>
        <v>0</v>
      </c>
      <c r="CA290" s="61">
        <f t="shared" si="299"/>
        <v>0</v>
      </c>
      <c r="CB290" s="61">
        <f t="shared" si="299"/>
        <v>0</v>
      </c>
      <c r="CC290" s="61">
        <f t="shared" si="299"/>
        <v>0</v>
      </c>
      <c r="CD290" s="61">
        <f t="shared" si="299"/>
        <v>0</v>
      </c>
      <c r="CE290" s="61">
        <f t="shared" si="299"/>
        <v>0</v>
      </c>
      <c r="CF290" s="61">
        <f t="shared" si="299"/>
        <v>0</v>
      </c>
      <c r="CG290" s="61">
        <f t="shared" si="278"/>
        <v>0</v>
      </c>
      <c r="CH290" s="61">
        <f t="shared" si="278"/>
        <v>0</v>
      </c>
      <c r="CI290" s="61">
        <f t="shared" si="278"/>
        <v>1.56485167385451E-16</v>
      </c>
      <c r="CJ290" s="61">
        <f t="shared" si="278"/>
        <v>4.2968177152075099E-2</v>
      </c>
      <c r="CK290" s="61">
        <f t="shared" si="278"/>
        <v>7.2004692770200995E-2</v>
      </c>
      <c r="CL290" s="61">
        <f t="shared" si="278"/>
        <v>7.6110866695996399E-2</v>
      </c>
      <c r="CM290" s="61">
        <f t="shared" si="278"/>
        <v>7.5964217627218E-2</v>
      </c>
      <c r="CN290" s="61">
        <f t="shared" si="278"/>
        <v>7.5670919489661301E-2</v>
      </c>
      <c r="CO290" s="61">
        <f t="shared" si="278"/>
        <v>6.4378941193723505E-2</v>
      </c>
      <c r="CP290" s="61">
        <f t="shared" si="278"/>
        <v>7.7870655521337401E-2</v>
      </c>
      <c r="CQ290" s="61">
        <f t="shared" si="278"/>
        <v>8.4323214547587594E-2</v>
      </c>
      <c r="CR290" s="61">
        <f t="shared" si="278"/>
        <v>8.5496407097814905E-2</v>
      </c>
      <c r="CS290" s="61">
        <f t="shared" si="278"/>
        <v>8.6229652441706994E-2</v>
      </c>
      <c r="CT290" s="61">
        <f t="shared" si="278"/>
        <v>8.6669599648042203E-2</v>
      </c>
      <c r="CU290" s="61">
        <f t="shared" si="278"/>
        <v>8.6522950579263805E-2</v>
      </c>
      <c r="CV290" s="61">
        <f t="shared" si="278"/>
        <v>8.5789705235371702E-2</v>
      </c>
      <c r="CW290" s="61">
        <f t="shared" si="293"/>
        <v>0</v>
      </c>
      <c r="CX290" s="61">
        <f t="shared" si="282"/>
        <v>0</v>
      </c>
      <c r="CY290" s="61">
        <f t="shared" si="282"/>
        <v>0</v>
      </c>
      <c r="CZ290" s="61">
        <f t="shared" si="282"/>
        <v>0</v>
      </c>
      <c r="DA290" s="61">
        <f t="shared" si="282"/>
        <v>0</v>
      </c>
      <c r="DB290" s="61">
        <f t="shared" si="282"/>
        <v>0</v>
      </c>
      <c r="DC290" s="61">
        <f t="shared" si="282"/>
        <v>0</v>
      </c>
      <c r="DD290" s="61">
        <f t="shared" si="282"/>
        <v>0</v>
      </c>
      <c r="DE290" s="61">
        <f t="shared" si="282"/>
        <v>0</v>
      </c>
      <c r="DF290" s="61">
        <f t="shared" si="282"/>
        <v>0</v>
      </c>
      <c r="DG290" s="61">
        <f t="shared" si="282"/>
        <v>0</v>
      </c>
      <c r="DH290" s="61">
        <f t="shared" si="282"/>
        <v>0</v>
      </c>
      <c r="DI290" s="61">
        <f t="shared" si="282"/>
        <v>0</v>
      </c>
      <c r="DJ290" s="61">
        <f t="shared" si="282"/>
        <v>0</v>
      </c>
      <c r="DK290" s="61">
        <f t="shared" si="282"/>
        <v>0</v>
      </c>
      <c r="DL290" s="61">
        <f t="shared" si="282"/>
        <v>0</v>
      </c>
      <c r="DM290" s="61">
        <f t="shared" si="282"/>
        <v>0</v>
      </c>
      <c r="DN290" s="61">
        <f t="shared" ref="DN290:DP318" si="302">BA290/$BM290</f>
        <v>0</v>
      </c>
      <c r="DO290" s="61">
        <f t="shared" si="302"/>
        <v>0</v>
      </c>
      <c r="DP290" s="61">
        <f t="shared" si="302"/>
        <v>0</v>
      </c>
      <c r="DQ290" s="61">
        <f t="shared" si="300"/>
        <v>0</v>
      </c>
      <c r="DR290" s="61">
        <f t="shared" si="300"/>
        <v>0</v>
      </c>
      <c r="DS290" s="61">
        <f t="shared" si="280"/>
        <v>0</v>
      </c>
      <c r="DT290" s="61">
        <f t="shared" si="259"/>
        <v>0</v>
      </c>
      <c r="DU290" s="61">
        <f t="shared" si="259"/>
        <v>0</v>
      </c>
      <c r="DV290" s="61">
        <f t="shared" si="259"/>
        <v>0</v>
      </c>
      <c r="DW290" s="61">
        <f t="shared" si="259"/>
        <v>0</v>
      </c>
      <c r="DX290" s="61">
        <f t="shared" si="259"/>
        <v>0</v>
      </c>
      <c r="DY290" s="61">
        <f t="shared" si="259"/>
        <v>0</v>
      </c>
      <c r="DZ290" s="61">
        <f t="shared" si="263"/>
        <v>1</v>
      </c>
    </row>
    <row r="291" spans="3:130">
      <c r="C291" s="53">
        <v>2033</v>
      </c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>
        <f t="shared" si="277"/>
        <v>0</v>
      </c>
      <c r="R291" s="64">
        <f t="shared" si="281"/>
        <v>0</v>
      </c>
      <c r="S291" s="64">
        <f t="shared" si="283"/>
        <v>0</v>
      </c>
      <c r="T291" s="64">
        <f t="shared" si="284"/>
        <v>0</v>
      </c>
      <c r="U291" s="64">
        <f t="shared" si="285"/>
        <v>0</v>
      </c>
      <c r="V291" s="64">
        <f t="shared" si="286"/>
        <v>0</v>
      </c>
      <c r="W291" s="64">
        <f t="shared" si="287"/>
        <v>1.95177207729103E-13</v>
      </c>
      <c r="X291" s="64">
        <f t="shared" si="288"/>
        <v>113.30769230769199</v>
      </c>
      <c r="Y291" s="64">
        <f t="shared" si="289"/>
        <v>119.769230769231</v>
      </c>
      <c r="Z291" s="64">
        <f t="shared" si="290"/>
        <v>119.53846153846099</v>
      </c>
      <c r="AA291" s="64">
        <f t="shared" si="291"/>
        <v>119.07692307692299</v>
      </c>
      <c r="AB291" s="64">
        <f t="shared" si="292"/>
        <v>101.30769230769199</v>
      </c>
      <c r="AC291" s="64">
        <f t="shared" si="294"/>
        <v>122.538461538462</v>
      </c>
      <c r="AD291" s="64">
        <f t="shared" si="295"/>
        <v>132.69230769230799</v>
      </c>
      <c r="AE291" s="64">
        <f t="shared" si="296"/>
        <v>134.53846153846101</v>
      </c>
      <c r="AF291" s="64">
        <f t="shared" si="297"/>
        <v>135.69230769230799</v>
      </c>
      <c r="AG291" s="64">
        <f t="shared" si="298"/>
        <v>136.38461538461499</v>
      </c>
      <c r="AH291" s="64">
        <f t="shared" si="301"/>
        <v>136.15384615384599</v>
      </c>
      <c r="AI291" s="64">
        <f t="shared" ref="AI291:AI309" si="303">VLOOKUP($C$97,$D$3:$K$63,$A$71,0)*(B260-B259)</f>
        <v>135</v>
      </c>
      <c r="AJ291" s="64">
        <f>VLOOKUP($C$98,$D$3:$K$63,$A$71,0)*(B259-B258)</f>
        <v>133.15384615384599</v>
      </c>
      <c r="AK291" s="64">
        <f>VLOOKUP($C$99,$D$3:$K$63,$A$71,0)*B258</f>
        <v>0</v>
      </c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54">
        <f t="shared" si="261"/>
        <v>1639.1538461538501</v>
      </c>
      <c r="BP291" s="53">
        <v>2033</v>
      </c>
      <c r="BQ291" s="61">
        <f t="shared" si="299"/>
        <v>0</v>
      </c>
      <c r="BR291" s="61">
        <f t="shared" si="299"/>
        <v>0</v>
      </c>
      <c r="BS291" s="61">
        <f t="shared" si="299"/>
        <v>0</v>
      </c>
      <c r="BT291" s="61">
        <f t="shared" si="299"/>
        <v>0</v>
      </c>
      <c r="BU291" s="61">
        <f t="shared" si="299"/>
        <v>0</v>
      </c>
      <c r="BV291" s="61">
        <f t="shared" si="299"/>
        <v>0</v>
      </c>
      <c r="BW291" s="61">
        <f t="shared" si="299"/>
        <v>0</v>
      </c>
      <c r="BX291" s="61">
        <f t="shared" si="299"/>
        <v>0</v>
      </c>
      <c r="BY291" s="61">
        <f t="shared" si="299"/>
        <v>0</v>
      </c>
      <c r="BZ291" s="61">
        <f t="shared" si="299"/>
        <v>0</v>
      </c>
      <c r="CA291" s="61">
        <f t="shared" si="299"/>
        <v>0</v>
      </c>
      <c r="CB291" s="61">
        <f t="shared" si="299"/>
        <v>0</v>
      </c>
      <c r="CC291" s="61">
        <f t="shared" si="299"/>
        <v>0</v>
      </c>
      <c r="CD291" s="61">
        <f t="shared" si="299"/>
        <v>0</v>
      </c>
      <c r="CE291" s="61">
        <f t="shared" si="299"/>
        <v>0</v>
      </c>
      <c r="CF291" s="61">
        <f t="shared" si="299"/>
        <v>0</v>
      </c>
      <c r="CG291" s="61">
        <f t="shared" si="278"/>
        <v>0</v>
      </c>
      <c r="CH291" s="61">
        <f t="shared" si="278"/>
        <v>0</v>
      </c>
      <c r="CI291" s="61">
        <f t="shared" si="278"/>
        <v>0</v>
      </c>
      <c r="CJ291" s="61">
        <f t="shared" si="278"/>
        <v>1.1907192737708601E-16</v>
      </c>
      <c r="CK291" s="61">
        <f t="shared" si="278"/>
        <v>6.9125721526115805E-2</v>
      </c>
      <c r="CL291" s="61">
        <f t="shared" si="278"/>
        <v>7.3067717865690607E-2</v>
      </c>
      <c r="CM291" s="61">
        <f t="shared" si="278"/>
        <v>7.2926932282134302E-2</v>
      </c>
      <c r="CN291" s="61">
        <f t="shared" si="278"/>
        <v>7.2645361115021803E-2</v>
      </c>
      <c r="CO291" s="61">
        <f t="shared" si="278"/>
        <v>6.1804871181191101E-2</v>
      </c>
      <c r="CP291" s="61">
        <f t="shared" si="278"/>
        <v>7.4757144868365502E-2</v>
      </c>
      <c r="CQ291" s="61">
        <f t="shared" si="278"/>
        <v>8.09517105448401E-2</v>
      </c>
      <c r="CR291" s="61">
        <f t="shared" si="278"/>
        <v>8.2077995213290095E-2</v>
      </c>
      <c r="CS291" s="61">
        <f t="shared" si="278"/>
        <v>8.27819231310713E-2</v>
      </c>
      <c r="CT291" s="61">
        <f t="shared" si="278"/>
        <v>8.3204279881740104E-2</v>
      </c>
      <c r="CU291" s="61">
        <f t="shared" si="278"/>
        <v>8.3063494298183799E-2</v>
      </c>
      <c r="CV291" s="61">
        <f t="shared" si="278"/>
        <v>8.2359566380402593E-2</v>
      </c>
      <c r="CW291" s="61">
        <f t="shared" si="293"/>
        <v>8.1233281711952599E-2</v>
      </c>
      <c r="CX291" s="61">
        <f t="shared" si="282"/>
        <v>0</v>
      </c>
      <c r="CY291" s="61">
        <f t="shared" si="282"/>
        <v>0</v>
      </c>
      <c r="CZ291" s="61">
        <f t="shared" si="282"/>
        <v>0</v>
      </c>
      <c r="DA291" s="61">
        <f t="shared" si="282"/>
        <v>0</v>
      </c>
      <c r="DB291" s="61">
        <f t="shared" si="282"/>
        <v>0</v>
      </c>
      <c r="DC291" s="61">
        <f t="shared" si="282"/>
        <v>0</v>
      </c>
      <c r="DD291" s="61">
        <f t="shared" si="282"/>
        <v>0</v>
      </c>
      <c r="DE291" s="61">
        <f t="shared" si="282"/>
        <v>0</v>
      </c>
      <c r="DF291" s="61">
        <f t="shared" si="282"/>
        <v>0</v>
      </c>
      <c r="DG291" s="61">
        <f t="shared" si="282"/>
        <v>0</v>
      </c>
      <c r="DH291" s="61">
        <f t="shared" si="282"/>
        <v>0</v>
      </c>
      <c r="DI291" s="61">
        <f t="shared" si="282"/>
        <v>0</v>
      </c>
      <c r="DJ291" s="61">
        <f t="shared" si="282"/>
        <v>0</v>
      </c>
      <c r="DK291" s="61">
        <f t="shared" si="282"/>
        <v>0</v>
      </c>
      <c r="DL291" s="61">
        <f t="shared" si="282"/>
        <v>0</v>
      </c>
      <c r="DM291" s="61">
        <f t="shared" si="282"/>
        <v>0</v>
      </c>
      <c r="DN291" s="61">
        <f t="shared" si="302"/>
        <v>0</v>
      </c>
      <c r="DO291" s="61">
        <f t="shared" si="302"/>
        <v>0</v>
      </c>
      <c r="DP291" s="61">
        <f t="shared" si="302"/>
        <v>0</v>
      </c>
      <c r="DQ291" s="61">
        <f t="shared" si="300"/>
        <v>0</v>
      </c>
      <c r="DR291" s="61">
        <f t="shared" si="300"/>
        <v>0</v>
      </c>
      <c r="DS291" s="61">
        <f t="shared" si="280"/>
        <v>0</v>
      </c>
      <c r="DT291" s="61">
        <f t="shared" si="259"/>
        <v>0</v>
      </c>
      <c r="DU291" s="61">
        <f t="shared" si="259"/>
        <v>0</v>
      </c>
      <c r="DV291" s="61">
        <f t="shared" si="259"/>
        <v>0</v>
      </c>
      <c r="DW291" s="61">
        <f t="shared" si="259"/>
        <v>0</v>
      </c>
      <c r="DX291" s="61">
        <f t="shared" si="259"/>
        <v>0</v>
      </c>
      <c r="DY291" s="61">
        <f t="shared" si="259"/>
        <v>0</v>
      </c>
      <c r="DZ291" s="61">
        <f t="shared" si="263"/>
        <v>1</v>
      </c>
    </row>
    <row r="292" spans="3:130">
      <c r="C292" s="53">
        <v>2034</v>
      </c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>
        <f t="shared" si="281"/>
        <v>0</v>
      </c>
      <c r="S292" s="64">
        <f t="shared" si="283"/>
        <v>0</v>
      </c>
      <c r="T292" s="64">
        <f t="shared" si="284"/>
        <v>0</v>
      </c>
      <c r="U292" s="64">
        <f t="shared" si="285"/>
        <v>0</v>
      </c>
      <c r="V292" s="64">
        <f t="shared" si="286"/>
        <v>0</v>
      </c>
      <c r="W292" s="64">
        <f t="shared" si="287"/>
        <v>0</v>
      </c>
      <c r="X292" s="64">
        <f t="shared" si="288"/>
        <v>3.2707170305457102E-13</v>
      </c>
      <c r="Y292" s="64">
        <f t="shared" si="289"/>
        <v>119.769230769231</v>
      </c>
      <c r="Z292" s="64">
        <f t="shared" si="290"/>
        <v>119.538461538462</v>
      </c>
      <c r="AA292" s="64">
        <f t="shared" si="291"/>
        <v>119.07692307692299</v>
      </c>
      <c r="AB292" s="64">
        <f t="shared" si="292"/>
        <v>101.30769230769199</v>
      </c>
      <c r="AC292" s="64">
        <f t="shared" si="294"/>
        <v>122.538461538462</v>
      </c>
      <c r="AD292" s="64">
        <f t="shared" si="295"/>
        <v>132.69230769230799</v>
      </c>
      <c r="AE292" s="64">
        <f t="shared" si="296"/>
        <v>134.53846153846101</v>
      </c>
      <c r="AF292" s="64">
        <f t="shared" si="297"/>
        <v>135.69230769230799</v>
      </c>
      <c r="AG292" s="64">
        <f t="shared" si="298"/>
        <v>136.38461538461499</v>
      </c>
      <c r="AH292" s="64">
        <f t="shared" si="301"/>
        <v>136.15384615384599</v>
      </c>
      <c r="AI292" s="64">
        <f t="shared" si="303"/>
        <v>135</v>
      </c>
      <c r="AJ292" s="64">
        <f t="shared" ref="AJ292:AJ310" si="304">VLOOKUP($C$98,$D$3:$K$63,$A$71,0)*(B260-B259)</f>
        <v>133.15384615384599</v>
      </c>
      <c r="AK292" s="64">
        <f>VLOOKUP($C$99,$D$3:$K$63,$A$71,0)*(B259-B258)</f>
        <v>130.84615384615401</v>
      </c>
      <c r="AL292" s="64">
        <f>VLOOKUP($C$100,$D$3:$K$63,$A$71,0)*B258</f>
        <v>0</v>
      </c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54">
        <f t="shared" si="261"/>
        <v>1656.6923076923099</v>
      </c>
      <c r="BP292" s="53">
        <v>2034</v>
      </c>
      <c r="BQ292" s="61">
        <f t="shared" si="299"/>
        <v>0</v>
      </c>
      <c r="BR292" s="61">
        <f t="shared" si="299"/>
        <v>0</v>
      </c>
      <c r="BS292" s="61">
        <f t="shared" si="299"/>
        <v>0</v>
      </c>
      <c r="BT292" s="61">
        <f t="shared" si="299"/>
        <v>0</v>
      </c>
      <c r="BU292" s="61">
        <f t="shared" si="299"/>
        <v>0</v>
      </c>
      <c r="BV292" s="61">
        <f t="shared" si="299"/>
        <v>0</v>
      </c>
      <c r="BW292" s="61">
        <f t="shared" si="299"/>
        <v>0</v>
      </c>
      <c r="BX292" s="61">
        <f t="shared" si="299"/>
        <v>0</v>
      </c>
      <c r="BY292" s="61">
        <f t="shared" si="299"/>
        <v>0</v>
      </c>
      <c r="BZ292" s="61">
        <f t="shared" si="299"/>
        <v>0</v>
      </c>
      <c r="CA292" s="61">
        <f t="shared" si="299"/>
        <v>0</v>
      </c>
      <c r="CB292" s="61">
        <f t="shared" si="299"/>
        <v>0</v>
      </c>
      <c r="CC292" s="61">
        <f t="shared" si="299"/>
        <v>0</v>
      </c>
      <c r="CD292" s="61">
        <f t="shared" si="299"/>
        <v>0</v>
      </c>
      <c r="CE292" s="61">
        <f t="shared" si="299"/>
        <v>0</v>
      </c>
      <c r="CF292" s="61">
        <f t="shared" si="299"/>
        <v>0</v>
      </c>
      <c r="CG292" s="61">
        <f t="shared" si="278"/>
        <v>0</v>
      </c>
      <c r="CH292" s="61">
        <f t="shared" si="278"/>
        <v>0</v>
      </c>
      <c r="CI292" s="61">
        <f t="shared" si="278"/>
        <v>0</v>
      </c>
      <c r="CJ292" s="61">
        <f t="shared" si="278"/>
        <v>0</v>
      </c>
      <c r="CK292" s="61">
        <f t="shared" si="278"/>
        <v>1.9742453172259001E-16</v>
      </c>
      <c r="CL292" s="61">
        <f t="shared" si="278"/>
        <v>7.2294191391558807E-2</v>
      </c>
      <c r="CM292" s="61">
        <f t="shared" si="278"/>
        <v>7.2154896225101003E-2</v>
      </c>
      <c r="CN292" s="61">
        <f t="shared" si="278"/>
        <v>7.1876305892185494E-2</v>
      </c>
      <c r="CO292" s="61">
        <f t="shared" si="278"/>
        <v>6.1150578074940697E-2</v>
      </c>
      <c r="CP292" s="61">
        <f t="shared" si="278"/>
        <v>7.3965733389051394E-2</v>
      </c>
      <c r="CQ292" s="61">
        <f t="shared" si="278"/>
        <v>8.0094720713191306E-2</v>
      </c>
      <c r="CR292" s="61">
        <f t="shared" si="278"/>
        <v>8.1209082044852998E-2</v>
      </c>
      <c r="CS292" s="61">
        <f t="shared" si="278"/>
        <v>8.1905557877141599E-2</v>
      </c>
      <c r="CT292" s="61">
        <f t="shared" si="278"/>
        <v>8.2323443376514802E-2</v>
      </c>
      <c r="CU292" s="61">
        <f t="shared" si="278"/>
        <v>8.2184148210056998E-2</v>
      </c>
      <c r="CV292" s="61">
        <f t="shared" si="278"/>
        <v>8.1487672377768397E-2</v>
      </c>
      <c r="CW292" s="61">
        <f t="shared" si="293"/>
        <v>8.0373311046106594E-2</v>
      </c>
      <c r="CX292" s="61">
        <f t="shared" si="282"/>
        <v>7.8980359381529405E-2</v>
      </c>
      <c r="CY292" s="61">
        <f t="shared" si="282"/>
        <v>0</v>
      </c>
      <c r="CZ292" s="61">
        <f t="shared" si="282"/>
        <v>0</v>
      </c>
      <c r="DA292" s="61">
        <f t="shared" si="282"/>
        <v>0</v>
      </c>
      <c r="DB292" s="61">
        <f t="shared" si="282"/>
        <v>0</v>
      </c>
      <c r="DC292" s="61">
        <f t="shared" si="282"/>
        <v>0</v>
      </c>
      <c r="DD292" s="61">
        <f t="shared" si="282"/>
        <v>0</v>
      </c>
      <c r="DE292" s="61">
        <f t="shared" si="282"/>
        <v>0</v>
      </c>
      <c r="DF292" s="61">
        <f t="shared" si="282"/>
        <v>0</v>
      </c>
      <c r="DG292" s="61">
        <f t="shared" si="282"/>
        <v>0</v>
      </c>
      <c r="DH292" s="61">
        <f t="shared" si="282"/>
        <v>0</v>
      </c>
      <c r="DI292" s="61">
        <f t="shared" si="282"/>
        <v>0</v>
      </c>
      <c r="DJ292" s="61">
        <f t="shared" si="282"/>
        <v>0</v>
      </c>
      <c r="DK292" s="61">
        <f t="shared" si="282"/>
        <v>0</v>
      </c>
      <c r="DL292" s="61">
        <f t="shared" si="282"/>
        <v>0</v>
      </c>
      <c r="DM292" s="61">
        <f t="shared" si="282"/>
        <v>0</v>
      </c>
      <c r="DN292" s="61">
        <f t="shared" si="302"/>
        <v>0</v>
      </c>
      <c r="DO292" s="61">
        <f t="shared" si="302"/>
        <v>0</v>
      </c>
      <c r="DP292" s="61">
        <f t="shared" si="302"/>
        <v>0</v>
      </c>
      <c r="DQ292" s="61">
        <f t="shared" si="300"/>
        <v>0</v>
      </c>
      <c r="DR292" s="61">
        <f t="shared" si="300"/>
        <v>0</v>
      </c>
      <c r="DS292" s="61">
        <f t="shared" si="280"/>
        <v>0</v>
      </c>
      <c r="DT292" s="61">
        <f t="shared" si="259"/>
        <v>0</v>
      </c>
      <c r="DU292" s="61">
        <f t="shared" si="259"/>
        <v>0</v>
      </c>
      <c r="DV292" s="61">
        <f t="shared" si="259"/>
        <v>0</v>
      </c>
      <c r="DW292" s="61">
        <f t="shared" si="259"/>
        <v>0</v>
      </c>
      <c r="DX292" s="61">
        <f t="shared" si="259"/>
        <v>0</v>
      </c>
      <c r="DY292" s="61">
        <f t="shared" si="259"/>
        <v>0</v>
      </c>
      <c r="DZ292" s="61">
        <f t="shared" si="263"/>
        <v>1</v>
      </c>
    </row>
    <row r="293" spans="3:130">
      <c r="C293" s="53">
        <v>2035</v>
      </c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>
        <f t="shared" si="283"/>
        <v>0</v>
      </c>
      <c r="T293" s="64">
        <f t="shared" si="284"/>
        <v>0</v>
      </c>
      <c r="U293" s="64">
        <f t="shared" si="285"/>
        <v>0</v>
      </c>
      <c r="V293" s="64">
        <f t="shared" si="286"/>
        <v>0</v>
      </c>
      <c r="W293" s="64">
        <f t="shared" si="287"/>
        <v>0</v>
      </c>
      <c r="X293" s="64">
        <f t="shared" si="288"/>
        <v>0</v>
      </c>
      <c r="Y293" s="64">
        <f t="shared" si="289"/>
        <v>3.45723449868274E-13</v>
      </c>
      <c r="Z293" s="64">
        <f t="shared" si="290"/>
        <v>119.538461538462</v>
      </c>
      <c r="AA293" s="64">
        <f t="shared" si="291"/>
        <v>119.07692307692299</v>
      </c>
      <c r="AB293" s="64">
        <f t="shared" si="292"/>
        <v>101.30769230769199</v>
      </c>
      <c r="AC293" s="64">
        <f t="shared" si="294"/>
        <v>122.53846153846099</v>
      </c>
      <c r="AD293" s="64">
        <f t="shared" si="295"/>
        <v>132.69230769230799</v>
      </c>
      <c r="AE293" s="64">
        <f t="shared" si="296"/>
        <v>134.538461538462</v>
      </c>
      <c r="AF293" s="64">
        <f t="shared" si="297"/>
        <v>135.69230769230799</v>
      </c>
      <c r="AG293" s="64">
        <f t="shared" si="298"/>
        <v>136.38461538461499</v>
      </c>
      <c r="AH293" s="64">
        <f t="shared" si="301"/>
        <v>136.15384615384599</v>
      </c>
      <c r="AI293" s="64">
        <f t="shared" si="303"/>
        <v>135</v>
      </c>
      <c r="AJ293" s="64">
        <f t="shared" si="304"/>
        <v>133.15384615384599</v>
      </c>
      <c r="AK293" s="64">
        <f t="shared" ref="AK293:AK311" si="305">VLOOKUP($C$99,$D$3:$K$63,$A$71,0)*(B260-B259)</f>
        <v>130.84615384615401</v>
      </c>
      <c r="AL293" s="64">
        <f>VLOOKUP($C$100,$D$3:$K$63,$A$71,0)*(B259-B258)</f>
        <v>128.30769230769201</v>
      </c>
      <c r="AM293" s="64">
        <f>VLOOKUP($C$101,$D$3:$K$63,$A$71,0)*B258</f>
        <v>0</v>
      </c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54">
        <f t="shared" si="261"/>
        <v>1665.23076923077</v>
      </c>
      <c r="BP293" s="53">
        <v>2035</v>
      </c>
      <c r="BQ293" s="61">
        <f t="shared" si="299"/>
        <v>0</v>
      </c>
      <c r="BR293" s="61">
        <f t="shared" si="299"/>
        <v>0</v>
      </c>
      <c r="BS293" s="61">
        <f t="shared" si="299"/>
        <v>0</v>
      </c>
      <c r="BT293" s="61">
        <f t="shared" si="299"/>
        <v>0</v>
      </c>
      <c r="BU293" s="61">
        <f t="shared" si="299"/>
        <v>0</v>
      </c>
      <c r="BV293" s="61">
        <f t="shared" si="299"/>
        <v>0</v>
      </c>
      <c r="BW293" s="61">
        <f t="shared" si="299"/>
        <v>0</v>
      </c>
      <c r="BX293" s="61">
        <f t="shared" si="299"/>
        <v>0</v>
      </c>
      <c r="BY293" s="61">
        <f t="shared" si="299"/>
        <v>0</v>
      </c>
      <c r="BZ293" s="61">
        <f t="shared" si="299"/>
        <v>0</v>
      </c>
      <c r="CA293" s="61">
        <f t="shared" si="299"/>
        <v>0</v>
      </c>
      <c r="CB293" s="61">
        <f t="shared" si="299"/>
        <v>0</v>
      </c>
      <c r="CC293" s="61">
        <f t="shared" si="299"/>
        <v>0</v>
      </c>
      <c r="CD293" s="61">
        <f t="shared" si="299"/>
        <v>0</v>
      </c>
      <c r="CE293" s="61">
        <f t="shared" si="299"/>
        <v>0</v>
      </c>
      <c r="CF293" s="61">
        <f t="shared" si="299"/>
        <v>0</v>
      </c>
      <c r="CG293" s="61">
        <f t="shared" si="278"/>
        <v>0</v>
      </c>
      <c r="CH293" s="61">
        <f t="shared" si="278"/>
        <v>0</v>
      </c>
      <c r="CI293" s="61">
        <f t="shared" si="278"/>
        <v>0</v>
      </c>
      <c r="CJ293" s="61">
        <f t="shared" si="278"/>
        <v>0</v>
      </c>
      <c r="CK293" s="61">
        <f t="shared" si="278"/>
        <v>0</v>
      </c>
      <c r="CL293" s="61">
        <f t="shared" si="278"/>
        <v>2.0761293645083001E-16</v>
      </c>
      <c r="CM293" s="61">
        <f t="shared" si="278"/>
        <v>7.1784922394678499E-2</v>
      </c>
      <c r="CN293" s="61">
        <f t="shared" si="278"/>
        <v>7.1507760532150799E-2</v>
      </c>
      <c r="CO293" s="61">
        <f t="shared" si="278"/>
        <v>6.0837028824833703E-2</v>
      </c>
      <c r="CP293" s="61">
        <f t="shared" si="278"/>
        <v>7.3586474501108598E-2</v>
      </c>
      <c r="CQ293" s="61">
        <f t="shared" si="278"/>
        <v>7.9684035476718498E-2</v>
      </c>
      <c r="CR293" s="61">
        <f t="shared" si="278"/>
        <v>8.0792682926829298E-2</v>
      </c>
      <c r="CS293" s="61">
        <f t="shared" si="278"/>
        <v>8.14855875831485E-2</v>
      </c>
      <c r="CT293" s="61">
        <f t="shared" si="278"/>
        <v>8.1901330376940099E-2</v>
      </c>
      <c r="CU293" s="61">
        <f t="shared" si="278"/>
        <v>8.17627494456762E-2</v>
      </c>
      <c r="CV293" s="61">
        <f t="shared" si="278"/>
        <v>8.1069844789356901E-2</v>
      </c>
      <c r="CW293" s="61">
        <f t="shared" si="293"/>
        <v>7.9961197339246101E-2</v>
      </c>
      <c r="CX293" s="61">
        <f t="shared" si="282"/>
        <v>7.8575388026607504E-2</v>
      </c>
      <c r="CY293" s="61">
        <f t="shared" si="282"/>
        <v>7.7050997782704994E-2</v>
      </c>
      <c r="CZ293" s="61">
        <f t="shared" si="282"/>
        <v>0</v>
      </c>
      <c r="DA293" s="61">
        <f t="shared" si="282"/>
        <v>0</v>
      </c>
      <c r="DB293" s="61">
        <f t="shared" si="282"/>
        <v>0</v>
      </c>
      <c r="DC293" s="61">
        <f t="shared" si="282"/>
        <v>0</v>
      </c>
      <c r="DD293" s="61">
        <f t="shared" si="282"/>
        <v>0</v>
      </c>
      <c r="DE293" s="61">
        <f t="shared" si="282"/>
        <v>0</v>
      </c>
      <c r="DF293" s="61">
        <f t="shared" si="282"/>
        <v>0</v>
      </c>
      <c r="DG293" s="61">
        <f t="shared" si="282"/>
        <v>0</v>
      </c>
      <c r="DH293" s="61">
        <f t="shared" si="282"/>
        <v>0</v>
      </c>
      <c r="DI293" s="61">
        <f t="shared" si="282"/>
        <v>0</v>
      </c>
      <c r="DJ293" s="61">
        <f t="shared" si="282"/>
        <v>0</v>
      </c>
      <c r="DK293" s="61">
        <f t="shared" si="282"/>
        <v>0</v>
      </c>
      <c r="DL293" s="61">
        <f t="shared" si="282"/>
        <v>0</v>
      </c>
      <c r="DM293" s="61">
        <f t="shared" si="282"/>
        <v>0</v>
      </c>
      <c r="DN293" s="61">
        <f t="shared" si="302"/>
        <v>0</v>
      </c>
      <c r="DO293" s="61">
        <f t="shared" si="302"/>
        <v>0</v>
      </c>
      <c r="DP293" s="61">
        <f t="shared" si="302"/>
        <v>0</v>
      </c>
      <c r="DQ293" s="61">
        <f t="shared" si="300"/>
        <v>0</v>
      </c>
      <c r="DR293" s="61">
        <f t="shared" si="300"/>
        <v>0</v>
      </c>
      <c r="DS293" s="61">
        <f t="shared" si="280"/>
        <v>0</v>
      </c>
      <c r="DT293" s="61">
        <f t="shared" si="259"/>
        <v>0</v>
      </c>
      <c r="DU293" s="61">
        <f t="shared" si="259"/>
        <v>0</v>
      </c>
      <c r="DV293" s="61">
        <f t="shared" si="259"/>
        <v>0</v>
      </c>
      <c r="DW293" s="61">
        <f t="shared" si="259"/>
        <v>0</v>
      </c>
      <c r="DX293" s="61">
        <f t="shared" si="259"/>
        <v>0</v>
      </c>
      <c r="DY293" s="61">
        <f t="shared" si="259"/>
        <v>0</v>
      </c>
      <c r="DZ293" s="61">
        <f t="shared" si="263"/>
        <v>1</v>
      </c>
    </row>
    <row r="294" spans="3:130">
      <c r="C294" s="53">
        <v>2036</v>
      </c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>
        <f t="shared" si="284"/>
        <v>0</v>
      </c>
      <c r="U294" s="64">
        <f t="shared" si="285"/>
        <v>0</v>
      </c>
      <c r="V294" s="64">
        <f t="shared" si="286"/>
        <v>0</v>
      </c>
      <c r="W294" s="64">
        <f t="shared" si="287"/>
        <v>0</v>
      </c>
      <c r="X294" s="64">
        <f t="shared" si="288"/>
        <v>0</v>
      </c>
      <c r="Y294" s="64">
        <f t="shared" si="289"/>
        <v>0</v>
      </c>
      <c r="Z294" s="64">
        <f t="shared" si="290"/>
        <v>3.4505731605349901E-13</v>
      </c>
      <c r="AA294" s="64">
        <f t="shared" si="291"/>
        <v>119.07692307692299</v>
      </c>
      <c r="AB294" s="64">
        <f t="shared" si="292"/>
        <v>101.30769230769199</v>
      </c>
      <c r="AC294" s="64">
        <f t="shared" si="294"/>
        <v>122.53846153846099</v>
      </c>
      <c r="AD294" s="64">
        <f t="shared" si="295"/>
        <v>132.69230769230799</v>
      </c>
      <c r="AE294" s="64">
        <f t="shared" si="296"/>
        <v>134.538461538462</v>
      </c>
      <c r="AF294" s="64">
        <f t="shared" si="297"/>
        <v>135.69230769230799</v>
      </c>
      <c r="AG294" s="64">
        <f t="shared" si="298"/>
        <v>136.38461538461499</v>
      </c>
      <c r="AH294" s="64">
        <f t="shared" si="301"/>
        <v>136.15384615384599</v>
      </c>
      <c r="AI294" s="64">
        <f t="shared" si="303"/>
        <v>135</v>
      </c>
      <c r="AJ294" s="64">
        <f t="shared" si="304"/>
        <v>133.15384615384599</v>
      </c>
      <c r="AK294" s="64">
        <f t="shared" si="305"/>
        <v>130.84615384615401</v>
      </c>
      <c r="AL294" s="64">
        <f t="shared" ref="AL294:AL312" si="306">VLOOKUP($C$100,$D$3:$K$63,$A$71,0)*(B260-B259)</f>
        <v>128.30769230769201</v>
      </c>
      <c r="AM294" s="64">
        <f>VLOOKUP($C$101,$D$3:$K$63,$A$71,0)*(B259-B258)</f>
        <v>125.769230769231</v>
      </c>
      <c r="AN294" s="64">
        <f>VLOOKUP($C$102,$D$3:$K$63,$A$71,0)*B258</f>
        <v>0</v>
      </c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54">
        <f t="shared" si="261"/>
        <v>1671.4615384615399</v>
      </c>
      <c r="BP294" s="53">
        <v>2036</v>
      </c>
      <c r="BQ294" s="61">
        <f t="shared" si="299"/>
        <v>0</v>
      </c>
      <c r="BR294" s="61">
        <f t="shared" si="299"/>
        <v>0</v>
      </c>
      <c r="BS294" s="61">
        <f t="shared" si="299"/>
        <v>0</v>
      </c>
      <c r="BT294" s="61">
        <f t="shared" si="299"/>
        <v>0</v>
      </c>
      <c r="BU294" s="61">
        <f t="shared" si="299"/>
        <v>0</v>
      </c>
      <c r="BV294" s="61">
        <f t="shared" si="299"/>
        <v>0</v>
      </c>
      <c r="BW294" s="61">
        <f t="shared" si="299"/>
        <v>0</v>
      </c>
      <c r="BX294" s="61">
        <f t="shared" si="299"/>
        <v>0</v>
      </c>
      <c r="BY294" s="61">
        <f t="shared" si="299"/>
        <v>0</v>
      </c>
      <c r="BZ294" s="61">
        <f t="shared" si="299"/>
        <v>0</v>
      </c>
      <c r="CA294" s="61">
        <f t="shared" si="299"/>
        <v>0</v>
      </c>
      <c r="CB294" s="61">
        <f t="shared" si="299"/>
        <v>0</v>
      </c>
      <c r="CC294" s="61">
        <f t="shared" si="299"/>
        <v>0</v>
      </c>
      <c r="CD294" s="61">
        <f t="shared" si="299"/>
        <v>0</v>
      </c>
      <c r="CE294" s="61">
        <f t="shared" si="299"/>
        <v>0</v>
      </c>
      <c r="CF294" s="61">
        <f t="shared" si="299"/>
        <v>0</v>
      </c>
      <c r="CG294" s="61">
        <f t="shared" si="278"/>
        <v>0</v>
      </c>
      <c r="CH294" s="61">
        <f t="shared" si="278"/>
        <v>0</v>
      </c>
      <c r="CI294" s="61">
        <f t="shared" si="278"/>
        <v>0</v>
      </c>
      <c r="CJ294" s="61">
        <f t="shared" si="278"/>
        <v>0</v>
      </c>
      <c r="CK294" s="61">
        <f t="shared" si="278"/>
        <v>0</v>
      </c>
      <c r="CL294" s="61">
        <f t="shared" si="278"/>
        <v>0</v>
      </c>
      <c r="CM294" s="61">
        <f t="shared" si="278"/>
        <v>2.0644047626192999E-16</v>
      </c>
      <c r="CN294" s="61">
        <f t="shared" si="278"/>
        <v>7.1241198398453706E-2</v>
      </c>
      <c r="CO294" s="61">
        <f t="shared" si="278"/>
        <v>6.0610244373878297E-2</v>
      </c>
      <c r="CP294" s="61">
        <f t="shared" si="278"/>
        <v>7.3312163468176095E-2</v>
      </c>
      <c r="CQ294" s="61">
        <f t="shared" si="278"/>
        <v>7.9386994339362096E-2</v>
      </c>
      <c r="CR294" s="61">
        <f t="shared" si="278"/>
        <v>8.0491509043214199E-2</v>
      </c>
      <c r="CS294" s="61">
        <f t="shared" si="278"/>
        <v>8.1181830733121699E-2</v>
      </c>
      <c r="CT294" s="61">
        <f t="shared" si="278"/>
        <v>8.1596023747066093E-2</v>
      </c>
      <c r="CU294" s="61">
        <f t="shared" si="278"/>
        <v>8.1457959409084596E-2</v>
      </c>
      <c r="CV294" s="61">
        <f t="shared" si="278"/>
        <v>8.0767637719177096E-2</v>
      </c>
      <c r="CW294" s="61">
        <f t="shared" si="293"/>
        <v>7.9663123015325105E-2</v>
      </c>
      <c r="CX294" s="61">
        <f t="shared" si="282"/>
        <v>7.8282479635510105E-2</v>
      </c>
      <c r="CY294" s="61">
        <f t="shared" si="282"/>
        <v>7.6763771917713594E-2</v>
      </c>
      <c r="CZ294" s="61">
        <f t="shared" si="282"/>
        <v>7.5245064199917097E-2</v>
      </c>
      <c r="DA294" s="61">
        <f t="shared" si="282"/>
        <v>0</v>
      </c>
      <c r="DB294" s="61">
        <f t="shared" si="282"/>
        <v>0</v>
      </c>
      <c r="DC294" s="61">
        <f t="shared" si="282"/>
        <v>0</v>
      </c>
      <c r="DD294" s="61">
        <f t="shared" si="282"/>
        <v>0</v>
      </c>
      <c r="DE294" s="61">
        <f t="shared" si="282"/>
        <v>0</v>
      </c>
      <c r="DF294" s="61">
        <f t="shared" si="282"/>
        <v>0</v>
      </c>
      <c r="DG294" s="61">
        <f t="shared" si="282"/>
        <v>0</v>
      </c>
      <c r="DH294" s="61">
        <f t="shared" si="282"/>
        <v>0</v>
      </c>
      <c r="DI294" s="61">
        <f t="shared" si="282"/>
        <v>0</v>
      </c>
      <c r="DJ294" s="61">
        <f t="shared" si="282"/>
        <v>0</v>
      </c>
      <c r="DK294" s="61">
        <f t="shared" si="282"/>
        <v>0</v>
      </c>
      <c r="DL294" s="61">
        <f t="shared" si="282"/>
        <v>0</v>
      </c>
      <c r="DM294" s="61">
        <f t="shared" si="282"/>
        <v>0</v>
      </c>
      <c r="DN294" s="61">
        <f t="shared" si="302"/>
        <v>0</v>
      </c>
      <c r="DO294" s="61">
        <f t="shared" si="302"/>
        <v>0</v>
      </c>
      <c r="DP294" s="61">
        <f t="shared" si="302"/>
        <v>0</v>
      </c>
      <c r="DQ294" s="61">
        <f t="shared" si="300"/>
        <v>0</v>
      </c>
      <c r="DR294" s="61">
        <f t="shared" si="300"/>
        <v>0</v>
      </c>
      <c r="DS294" s="61">
        <f t="shared" si="280"/>
        <v>0</v>
      </c>
      <c r="DT294" s="61">
        <f t="shared" si="259"/>
        <v>0</v>
      </c>
      <c r="DU294" s="61">
        <f t="shared" si="259"/>
        <v>0</v>
      </c>
      <c r="DV294" s="61">
        <f t="shared" si="259"/>
        <v>0</v>
      </c>
      <c r="DW294" s="61">
        <f t="shared" si="259"/>
        <v>0</v>
      </c>
      <c r="DX294" s="61">
        <f t="shared" si="259"/>
        <v>0</v>
      </c>
      <c r="DY294" s="61">
        <f t="shared" si="259"/>
        <v>0</v>
      </c>
      <c r="DZ294" s="61">
        <f t="shared" si="263"/>
        <v>1</v>
      </c>
    </row>
    <row r="295" spans="3:130">
      <c r="C295" s="53">
        <v>2037</v>
      </c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>
        <f t="shared" si="285"/>
        <v>0</v>
      </c>
      <c r="V295" s="64">
        <f t="shared" si="286"/>
        <v>0</v>
      </c>
      <c r="W295" s="64">
        <f t="shared" si="287"/>
        <v>0</v>
      </c>
      <c r="X295" s="64">
        <f t="shared" si="288"/>
        <v>0</v>
      </c>
      <c r="Y295" s="64">
        <f t="shared" si="289"/>
        <v>0</v>
      </c>
      <c r="Z295" s="64">
        <f t="shared" si="290"/>
        <v>0</v>
      </c>
      <c r="AA295" s="64">
        <f t="shared" si="291"/>
        <v>3.4372504842394801E-13</v>
      </c>
      <c r="AB295" s="64">
        <f t="shared" si="292"/>
        <v>101.30769230769199</v>
      </c>
      <c r="AC295" s="64">
        <f t="shared" si="294"/>
        <v>122.538461538462</v>
      </c>
      <c r="AD295" s="64">
        <f t="shared" si="295"/>
        <v>132.69230769230799</v>
      </c>
      <c r="AE295" s="64">
        <f t="shared" si="296"/>
        <v>134.53846153846101</v>
      </c>
      <c r="AF295" s="64">
        <f t="shared" si="297"/>
        <v>135.69230769230799</v>
      </c>
      <c r="AG295" s="64">
        <f t="shared" si="298"/>
        <v>136.38461538461601</v>
      </c>
      <c r="AH295" s="64">
        <f t="shared" si="301"/>
        <v>136.15384615384599</v>
      </c>
      <c r="AI295" s="64">
        <f t="shared" si="303"/>
        <v>135</v>
      </c>
      <c r="AJ295" s="64">
        <f t="shared" si="304"/>
        <v>133.15384615384599</v>
      </c>
      <c r="AK295" s="64">
        <f t="shared" si="305"/>
        <v>130.84615384615401</v>
      </c>
      <c r="AL295" s="64">
        <f t="shared" si="306"/>
        <v>128.30769230769201</v>
      </c>
      <c r="AM295" s="64">
        <f t="shared" ref="AM295:AM313" si="307">VLOOKUP($C$101,$D$3:$K$63,$A$71,0)*(B260-B259)</f>
        <v>125.769230769231</v>
      </c>
      <c r="AN295" s="64">
        <f>VLOOKUP($C$102,$D$3:$K$63,$A$71,0)*(B259-B258)</f>
        <v>123.69230769230801</v>
      </c>
      <c r="AO295" s="64">
        <f>VLOOKUP($C$103,$D$3:$K$63,$A$71,0)*B258</f>
        <v>0</v>
      </c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54">
        <f t="shared" si="261"/>
        <v>1676.0769230769199</v>
      </c>
      <c r="BP295" s="53">
        <v>2037</v>
      </c>
      <c r="BQ295" s="61">
        <f t="shared" si="299"/>
        <v>0</v>
      </c>
      <c r="BR295" s="61">
        <f t="shared" si="299"/>
        <v>0</v>
      </c>
      <c r="BS295" s="61">
        <f t="shared" si="299"/>
        <v>0</v>
      </c>
      <c r="BT295" s="61">
        <f t="shared" si="299"/>
        <v>0</v>
      </c>
      <c r="BU295" s="61">
        <f t="shared" si="299"/>
        <v>0</v>
      </c>
      <c r="BV295" s="61">
        <f t="shared" si="299"/>
        <v>0</v>
      </c>
      <c r="BW295" s="61">
        <f t="shared" si="299"/>
        <v>0</v>
      </c>
      <c r="BX295" s="61">
        <f t="shared" si="299"/>
        <v>0</v>
      </c>
      <c r="BY295" s="61">
        <f t="shared" si="299"/>
        <v>0</v>
      </c>
      <c r="BZ295" s="61">
        <f t="shared" si="299"/>
        <v>0</v>
      </c>
      <c r="CA295" s="61">
        <f t="shared" si="299"/>
        <v>0</v>
      </c>
      <c r="CB295" s="61">
        <f t="shared" si="299"/>
        <v>0</v>
      </c>
      <c r="CC295" s="61">
        <f t="shared" si="299"/>
        <v>0</v>
      </c>
      <c r="CD295" s="61">
        <f t="shared" si="299"/>
        <v>0</v>
      </c>
      <c r="CE295" s="61">
        <f t="shared" si="299"/>
        <v>0</v>
      </c>
      <c r="CF295" s="61">
        <f t="shared" si="299"/>
        <v>0</v>
      </c>
      <c r="CG295" s="61">
        <f t="shared" si="278"/>
        <v>0</v>
      </c>
      <c r="CH295" s="61">
        <f t="shared" si="278"/>
        <v>0</v>
      </c>
      <c r="CI295" s="61">
        <f t="shared" si="278"/>
        <v>0</v>
      </c>
      <c r="CJ295" s="61">
        <f t="shared" si="278"/>
        <v>0</v>
      </c>
      <c r="CK295" s="61">
        <f t="shared" si="278"/>
        <v>0</v>
      </c>
      <c r="CL295" s="61">
        <f t="shared" si="278"/>
        <v>0</v>
      </c>
      <c r="CM295" s="61">
        <f t="shared" si="278"/>
        <v>0</v>
      </c>
      <c r="CN295" s="61">
        <f t="shared" si="278"/>
        <v>2.05077132016675E-16</v>
      </c>
      <c r="CO295" s="61">
        <f t="shared" si="278"/>
        <v>6.0443342971224098E-2</v>
      </c>
      <c r="CP295" s="61">
        <f t="shared" si="278"/>
        <v>7.3110285006195805E-2</v>
      </c>
      <c r="CQ295" s="61">
        <f t="shared" si="278"/>
        <v>7.9168387718573499E-2</v>
      </c>
      <c r="CR295" s="61">
        <f t="shared" si="278"/>
        <v>8.0269860939005899E-2</v>
      </c>
      <c r="CS295" s="61">
        <f t="shared" si="278"/>
        <v>8.09582817017762E-2</v>
      </c>
      <c r="CT295" s="61">
        <f t="shared" si="278"/>
        <v>8.1371334159438299E-2</v>
      </c>
      <c r="CU295" s="61">
        <f t="shared" si="278"/>
        <v>8.1233650006884206E-2</v>
      </c>
      <c r="CV295" s="61">
        <f t="shared" si="278"/>
        <v>8.0545229244114003E-2</v>
      </c>
      <c r="CW295" s="61">
        <f t="shared" si="293"/>
        <v>7.9443756023681603E-2</v>
      </c>
      <c r="CX295" s="61">
        <f t="shared" si="282"/>
        <v>7.8066914498141196E-2</v>
      </c>
      <c r="CY295" s="61">
        <f t="shared" si="282"/>
        <v>7.6552388820046793E-2</v>
      </c>
      <c r="CZ295" s="61">
        <f t="shared" si="282"/>
        <v>7.5037863141952293E-2</v>
      </c>
      <c r="DA295" s="61">
        <f t="shared" si="282"/>
        <v>7.3798705768965994E-2</v>
      </c>
      <c r="DB295" s="61">
        <f t="shared" si="282"/>
        <v>0</v>
      </c>
      <c r="DC295" s="61">
        <f t="shared" si="282"/>
        <v>0</v>
      </c>
      <c r="DD295" s="61">
        <f t="shared" si="282"/>
        <v>0</v>
      </c>
      <c r="DE295" s="61">
        <f t="shared" si="282"/>
        <v>0</v>
      </c>
      <c r="DF295" s="61">
        <f t="shared" si="282"/>
        <v>0</v>
      </c>
      <c r="DG295" s="61">
        <f t="shared" si="282"/>
        <v>0</v>
      </c>
      <c r="DH295" s="61">
        <f t="shared" si="282"/>
        <v>0</v>
      </c>
      <c r="DI295" s="61">
        <f t="shared" si="282"/>
        <v>0</v>
      </c>
      <c r="DJ295" s="61">
        <f t="shared" si="282"/>
        <v>0</v>
      </c>
      <c r="DK295" s="61">
        <f t="shared" si="282"/>
        <v>0</v>
      </c>
      <c r="DL295" s="61">
        <f t="shared" si="282"/>
        <v>0</v>
      </c>
      <c r="DM295" s="61">
        <f t="shared" si="282"/>
        <v>0</v>
      </c>
      <c r="DN295" s="61">
        <f t="shared" si="302"/>
        <v>0</v>
      </c>
      <c r="DO295" s="61">
        <f t="shared" si="302"/>
        <v>0</v>
      </c>
      <c r="DP295" s="61">
        <f t="shared" si="302"/>
        <v>0</v>
      </c>
      <c r="DQ295" s="61">
        <f t="shared" si="300"/>
        <v>0</v>
      </c>
      <c r="DR295" s="61">
        <f t="shared" si="300"/>
        <v>0</v>
      </c>
      <c r="DS295" s="61">
        <f t="shared" si="280"/>
        <v>0</v>
      </c>
      <c r="DT295" s="61">
        <f t="shared" si="259"/>
        <v>0</v>
      </c>
      <c r="DU295" s="61">
        <f t="shared" si="259"/>
        <v>0</v>
      </c>
      <c r="DV295" s="61">
        <f t="shared" si="259"/>
        <v>0</v>
      </c>
      <c r="DW295" s="61">
        <f t="shared" si="259"/>
        <v>0</v>
      </c>
      <c r="DX295" s="61">
        <f t="shared" si="259"/>
        <v>0</v>
      </c>
      <c r="DY295" s="61">
        <f t="shared" si="259"/>
        <v>0</v>
      </c>
      <c r="DZ295" s="61">
        <f t="shared" si="263"/>
        <v>1</v>
      </c>
    </row>
    <row r="296" spans="3:130">
      <c r="C296" s="53">
        <v>2038</v>
      </c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>
        <f t="shared" si="286"/>
        <v>0</v>
      </c>
      <c r="W296" s="64">
        <f t="shared" si="287"/>
        <v>0</v>
      </c>
      <c r="X296" s="64">
        <f t="shared" si="288"/>
        <v>0</v>
      </c>
      <c r="Y296" s="64">
        <f t="shared" si="289"/>
        <v>0</v>
      </c>
      <c r="Z296" s="64">
        <f t="shared" si="290"/>
        <v>0</v>
      </c>
      <c r="AA296" s="64">
        <f t="shared" si="291"/>
        <v>0</v>
      </c>
      <c r="AB296" s="64">
        <f t="shared" si="292"/>
        <v>2.9243274468626598E-13</v>
      </c>
      <c r="AC296" s="64">
        <f t="shared" si="294"/>
        <v>122.538461538462</v>
      </c>
      <c r="AD296" s="64">
        <f t="shared" si="295"/>
        <v>132.69230769230799</v>
      </c>
      <c r="AE296" s="64">
        <f t="shared" si="296"/>
        <v>134.53846153846101</v>
      </c>
      <c r="AF296" s="64">
        <f t="shared" si="297"/>
        <v>135.69230769230799</v>
      </c>
      <c r="AG296" s="64">
        <f t="shared" si="298"/>
        <v>136.38461538461601</v>
      </c>
      <c r="AH296" s="64">
        <f t="shared" si="301"/>
        <v>136.15384615384599</v>
      </c>
      <c r="AI296" s="64">
        <f t="shared" si="303"/>
        <v>135</v>
      </c>
      <c r="AJ296" s="64">
        <f t="shared" si="304"/>
        <v>133.15384615384599</v>
      </c>
      <c r="AK296" s="64">
        <f t="shared" si="305"/>
        <v>130.84615384615401</v>
      </c>
      <c r="AL296" s="64">
        <f t="shared" si="306"/>
        <v>128.30769230769201</v>
      </c>
      <c r="AM296" s="64">
        <f t="shared" si="307"/>
        <v>125.769230769231</v>
      </c>
      <c r="AN296" s="64">
        <f t="shared" ref="AN296:AN314" si="308">VLOOKUP($C$102,$D$3:$K$63,$A$71,0)*(B260-B259)</f>
        <v>123.69230769230801</v>
      </c>
      <c r="AO296" s="64">
        <f>VLOOKUP($C$103,$D$3:$K$63,$A$71,0)*(B259-B258)</f>
        <v>121.846153846154</v>
      </c>
      <c r="AP296" s="64">
        <f>VLOOKUP($C$104,$D$3:$K$63,$A$71,0)*B258</f>
        <v>0</v>
      </c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54">
        <f t="shared" si="261"/>
        <v>1696.61538461538</v>
      </c>
      <c r="BP296" s="53">
        <v>2038</v>
      </c>
      <c r="BQ296" s="61">
        <f t="shared" si="299"/>
        <v>0</v>
      </c>
      <c r="BR296" s="61">
        <f t="shared" si="299"/>
        <v>0</v>
      </c>
      <c r="BS296" s="61">
        <f t="shared" si="299"/>
        <v>0</v>
      </c>
      <c r="BT296" s="61">
        <f t="shared" si="299"/>
        <v>0</v>
      </c>
      <c r="BU296" s="61">
        <f t="shared" si="299"/>
        <v>0</v>
      </c>
      <c r="BV296" s="61">
        <f t="shared" si="299"/>
        <v>0</v>
      </c>
      <c r="BW296" s="61">
        <f t="shared" si="299"/>
        <v>0</v>
      </c>
      <c r="BX296" s="61">
        <f t="shared" si="299"/>
        <v>0</v>
      </c>
      <c r="BY296" s="61">
        <f t="shared" si="299"/>
        <v>0</v>
      </c>
      <c r="BZ296" s="61">
        <f t="shared" si="299"/>
        <v>0</v>
      </c>
      <c r="CA296" s="61">
        <f t="shared" si="299"/>
        <v>0</v>
      </c>
      <c r="CB296" s="61">
        <f t="shared" si="299"/>
        <v>0</v>
      </c>
      <c r="CC296" s="61">
        <f t="shared" si="299"/>
        <v>0</v>
      </c>
      <c r="CD296" s="61">
        <f t="shared" si="299"/>
        <v>0</v>
      </c>
      <c r="CE296" s="61">
        <f t="shared" si="299"/>
        <v>0</v>
      </c>
      <c r="CF296" s="61">
        <f t="shared" si="299"/>
        <v>0</v>
      </c>
      <c r="CG296" s="61">
        <f t="shared" si="278"/>
        <v>0</v>
      </c>
      <c r="CH296" s="61">
        <f t="shared" si="278"/>
        <v>0</v>
      </c>
      <c r="CI296" s="61">
        <f t="shared" si="278"/>
        <v>0</v>
      </c>
      <c r="CJ296" s="61">
        <f t="shared" si="278"/>
        <v>0</v>
      </c>
      <c r="CK296" s="61">
        <f t="shared" si="278"/>
        <v>0</v>
      </c>
      <c r="CL296" s="61">
        <f t="shared" si="278"/>
        <v>0</v>
      </c>
      <c r="CM296" s="61">
        <f t="shared" si="278"/>
        <v>0</v>
      </c>
      <c r="CN296" s="61">
        <f t="shared" si="278"/>
        <v>0</v>
      </c>
      <c r="CO296" s="61">
        <f t="shared" si="278"/>
        <v>1.7236242659237701E-16</v>
      </c>
      <c r="CP296" s="61">
        <f t="shared" si="278"/>
        <v>7.2225244831338506E-2</v>
      </c>
      <c r="CQ296" s="61">
        <f t="shared" si="278"/>
        <v>7.82100108813929E-2</v>
      </c>
      <c r="CR296" s="61">
        <f t="shared" si="278"/>
        <v>7.9298150163220907E-2</v>
      </c>
      <c r="CS296" s="61">
        <f t="shared" si="278"/>
        <v>7.9978237214363396E-2</v>
      </c>
      <c r="CT296" s="61">
        <f t="shared" si="278"/>
        <v>8.0386289445048997E-2</v>
      </c>
      <c r="CU296" s="61">
        <f t="shared" si="278"/>
        <v>8.0250272034820505E-2</v>
      </c>
      <c r="CV296" s="61">
        <f t="shared" si="278"/>
        <v>7.9570184983677905E-2</v>
      </c>
      <c r="CW296" s="61">
        <f t="shared" si="293"/>
        <v>7.8482045701849801E-2</v>
      </c>
      <c r="CX296" s="61">
        <f t="shared" si="282"/>
        <v>7.7121871599564698E-2</v>
      </c>
      <c r="CY296" s="61">
        <f t="shared" si="282"/>
        <v>7.5625680087051103E-2</v>
      </c>
      <c r="CZ296" s="61">
        <f t="shared" si="282"/>
        <v>7.4129488574537494E-2</v>
      </c>
      <c r="DA296" s="61">
        <f t="shared" si="282"/>
        <v>7.2905331882480898E-2</v>
      </c>
      <c r="DB296" s="61">
        <f t="shared" si="282"/>
        <v>7.1817192600652793E-2</v>
      </c>
      <c r="DC296" s="61">
        <f t="shared" si="282"/>
        <v>0</v>
      </c>
      <c r="DD296" s="61">
        <f t="shared" si="282"/>
        <v>0</v>
      </c>
      <c r="DE296" s="61">
        <f t="shared" si="282"/>
        <v>0</v>
      </c>
      <c r="DF296" s="61">
        <f t="shared" si="282"/>
        <v>0</v>
      </c>
      <c r="DG296" s="61">
        <f t="shared" si="282"/>
        <v>0</v>
      </c>
      <c r="DH296" s="61">
        <f t="shared" si="282"/>
        <v>0</v>
      </c>
      <c r="DI296" s="61">
        <f t="shared" si="282"/>
        <v>0</v>
      </c>
      <c r="DJ296" s="61">
        <f t="shared" si="282"/>
        <v>0</v>
      </c>
      <c r="DK296" s="61">
        <f t="shared" si="282"/>
        <v>0</v>
      </c>
      <c r="DL296" s="61">
        <f t="shared" si="282"/>
        <v>0</v>
      </c>
      <c r="DM296" s="61">
        <f t="shared" si="282"/>
        <v>0</v>
      </c>
      <c r="DN296" s="61">
        <f t="shared" si="302"/>
        <v>0</v>
      </c>
      <c r="DO296" s="61">
        <f t="shared" si="302"/>
        <v>0</v>
      </c>
      <c r="DP296" s="61">
        <f t="shared" si="302"/>
        <v>0</v>
      </c>
      <c r="DQ296" s="61">
        <f t="shared" si="300"/>
        <v>0</v>
      </c>
      <c r="DR296" s="61">
        <f t="shared" si="300"/>
        <v>0</v>
      </c>
      <c r="DS296" s="61">
        <f t="shared" si="280"/>
        <v>0</v>
      </c>
      <c r="DT296" s="61">
        <f t="shared" si="259"/>
        <v>0</v>
      </c>
      <c r="DU296" s="61">
        <f t="shared" si="259"/>
        <v>0</v>
      </c>
      <c r="DV296" s="61">
        <f t="shared" si="259"/>
        <v>0</v>
      </c>
      <c r="DW296" s="61">
        <f t="shared" si="259"/>
        <v>0</v>
      </c>
      <c r="DX296" s="61">
        <f t="shared" si="259"/>
        <v>0</v>
      </c>
      <c r="DY296" s="61">
        <f t="shared" si="259"/>
        <v>0</v>
      </c>
      <c r="DZ296" s="61">
        <f t="shared" si="263"/>
        <v>1</v>
      </c>
    </row>
    <row r="297" spans="3:130">
      <c r="C297" s="53">
        <v>2039</v>
      </c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>
        <f t="shared" si="287"/>
        <v>0</v>
      </c>
      <c r="X297" s="64">
        <f t="shared" si="288"/>
        <v>0</v>
      </c>
      <c r="Y297" s="64">
        <f t="shared" si="289"/>
        <v>0</v>
      </c>
      <c r="Z297" s="64">
        <f t="shared" si="290"/>
        <v>0</v>
      </c>
      <c r="AA297" s="64">
        <f t="shared" si="291"/>
        <v>0</v>
      </c>
      <c r="AB297" s="64">
        <f t="shared" si="292"/>
        <v>0</v>
      </c>
      <c r="AC297" s="64">
        <f t="shared" si="294"/>
        <v>3.5371705564557503E-13</v>
      </c>
      <c r="AD297" s="64">
        <f t="shared" si="295"/>
        <v>132.69230769230799</v>
      </c>
      <c r="AE297" s="64">
        <f t="shared" si="296"/>
        <v>134.538461538462</v>
      </c>
      <c r="AF297" s="64">
        <f t="shared" si="297"/>
        <v>135.69230769230799</v>
      </c>
      <c r="AG297" s="64">
        <f t="shared" si="298"/>
        <v>136.38461538461499</v>
      </c>
      <c r="AH297" s="64">
        <f t="shared" si="301"/>
        <v>136.15384615384599</v>
      </c>
      <c r="AI297" s="64">
        <f t="shared" si="303"/>
        <v>135</v>
      </c>
      <c r="AJ297" s="64">
        <f t="shared" si="304"/>
        <v>133.15384615384599</v>
      </c>
      <c r="AK297" s="64">
        <f t="shared" si="305"/>
        <v>130.84615384615401</v>
      </c>
      <c r="AL297" s="64">
        <f t="shared" si="306"/>
        <v>128.30769230769201</v>
      </c>
      <c r="AM297" s="64">
        <f t="shared" si="307"/>
        <v>125.769230769231</v>
      </c>
      <c r="AN297" s="64">
        <f t="shared" si="308"/>
        <v>123.69230769230801</v>
      </c>
      <c r="AO297" s="64">
        <f t="shared" ref="AO297:AO315" si="309">VLOOKUP($C$103,$D$3:$K$63,$A$71,0)*(B260-B259)</f>
        <v>121.846153846154</v>
      </c>
      <c r="AP297" s="64">
        <f>VLOOKUP($C$104,$D$3:$K$63,$A$71,0)*(B259-B258)</f>
        <v>120.230769230769</v>
      </c>
      <c r="AQ297" s="64">
        <f>VLOOKUP($C$105,$D$3:$K$63,$A$71,0)*B258</f>
        <v>0</v>
      </c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54">
        <f t="shared" si="261"/>
        <v>1694.3076923076901</v>
      </c>
      <c r="BP297" s="53">
        <v>2039</v>
      </c>
      <c r="BQ297" s="61">
        <f t="shared" si="299"/>
        <v>0</v>
      </c>
      <c r="BR297" s="61">
        <f t="shared" si="299"/>
        <v>0</v>
      </c>
      <c r="BS297" s="61">
        <f t="shared" si="299"/>
        <v>0</v>
      </c>
      <c r="BT297" s="61">
        <f t="shared" si="299"/>
        <v>0</v>
      </c>
      <c r="BU297" s="61">
        <f t="shared" si="299"/>
        <v>0</v>
      </c>
      <c r="BV297" s="61">
        <f t="shared" si="299"/>
        <v>0</v>
      </c>
      <c r="BW297" s="61">
        <f t="shared" si="299"/>
        <v>0</v>
      </c>
      <c r="BX297" s="61">
        <f t="shared" si="299"/>
        <v>0</v>
      </c>
      <c r="BY297" s="61">
        <f t="shared" si="299"/>
        <v>0</v>
      </c>
      <c r="BZ297" s="61">
        <f t="shared" si="299"/>
        <v>0</v>
      </c>
      <c r="CA297" s="61">
        <f t="shared" si="299"/>
        <v>0</v>
      </c>
      <c r="CB297" s="61">
        <f t="shared" si="299"/>
        <v>0</v>
      </c>
      <c r="CC297" s="61">
        <f t="shared" si="299"/>
        <v>0</v>
      </c>
      <c r="CD297" s="61">
        <f t="shared" si="299"/>
        <v>0</v>
      </c>
      <c r="CE297" s="61">
        <f t="shared" si="299"/>
        <v>0</v>
      </c>
      <c r="CF297" s="61">
        <f t="shared" si="299"/>
        <v>0</v>
      </c>
      <c r="CG297" s="61">
        <f t="shared" si="278"/>
        <v>0</v>
      </c>
      <c r="CH297" s="61">
        <f t="shared" si="278"/>
        <v>0</v>
      </c>
      <c r="CI297" s="61">
        <f t="shared" si="278"/>
        <v>0</v>
      </c>
      <c r="CJ297" s="61">
        <f t="shared" si="278"/>
        <v>0</v>
      </c>
      <c r="CK297" s="61">
        <f t="shared" si="278"/>
        <v>0</v>
      </c>
      <c r="CL297" s="61">
        <f t="shared" si="278"/>
        <v>0</v>
      </c>
      <c r="CM297" s="61">
        <f t="shared" si="278"/>
        <v>0</v>
      </c>
      <c r="CN297" s="61">
        <f t="shared" si="278"/>
        <v>0</v>
      </c>
      <c r="CO297" s="61">
        <f t="shared" si="278"/>
        <v>0</v>
      </c>
      <c r="CP297" s="61">
        <f t="shared" si="278"/>
        <v>2.08767898092821E-16</v>
      </c>
      <c r="CQ297" s="61">
        <f t="shared" si="278"/>
        <v>7.8316535004086099E-2</v>
      </c>
      <c r="CR297" s="61">
        <f t="shared" si="278"/>
        <v>7.9406156360664698E-2</v>
      </c>
      <c r="CS297" s="61">
        <f t="shared" si="278"/>
        <v>8.0087169708526196E-2</v>
      </c>
      <c r="CT297" s="61">
        <f t="shared" si="278"/>
        <v>8.04957777172432E-2</v>
      </c>
      <c r="CU297" s="61">
        <f t="shared" si="278"/>
        <v>8.0359575047670995E-2</v>
      </c>
      <c r="CV297" s="61">
        <f t="shared" si="278"/>
        <v>7.96785616998094E-2</v>
      </c>
      <c r="CW297" s="61">
        <f t="shared" si="293"/>
        <v>7.8588940343230704E-2</v>
      </c>
      <c r="CX297" s="61">
        <f t="shared" si="282"/>
        <v>7.7226913647507403E-2</v>
      </c>
      <c r="CY297" s="61">
        <f t="shared" si="282"/>
        <v>7.5728684282211897E-2</v>
      </c>
      <c r="CZ297" s="61">
        <f t="shared" si="282"/>
        <v>7.4230454916916294E-2</v>
      </c>
      <c r="DA297" s="61">
        <f t="shared" si="282"/>
        <v>7.3004630890765407E-2</v>
      </c>
      <c r="DB297" s="61">
        <f t="shared" si="282"/>
        <v>7.1915009534186794E-2</v>
      </c>
      <c r="DC297" s="61">
        <f>AP297/$BM297</f>
        <v>7.0961590847180595E-2</v>
      </c>
      <c r="DD297" s="61">
        <f t="shared" si="282"/>
        <v>0</v>
      </c>
      <c r="DE297" s="61">
        <f t="shared" si="282"/>
        <v>0</v>
      </c>
      <c r="DF297" s="61">
        <f t="shared" si="282"/>
        <v>0</v>
      </c>
      <c r="DG297" s="61">
        <f t="shared" si="282"/>
        <v>0</v>
      </c>
      <c r="DH297" s="61">
        <f t="shared" si="282"/>
        <v>0</v>
      </c>
      <c r="DI297" s="61">
        <f t="shared" si="282"/>
        <v>0</v>
      </c>
      <c r="DJ297" s="61">
        <f t="shared" si="282"/>
        <v>0</v>
      </c>
      <c r="DK297" s="61">
        <f t="shared" si="282"/>
        <v>0</v>
      </c>
      <c r="DL297" s="61">
        <f t="shared" si="282"/>
        <v>0</v>
      </c>
      <c r="DM297" s="61">
        <f t="shared" si="282"/>
        <v>0</v>
      </c>
      <c r="DN297" s="61">
        <f t="shared" si="302"/>
        <v>0</v>
      </c>
      <c r="DO297" s="61">
        <f t="shared" si="302"/>
        <v>0</v>
      </c>
      <c r="DP297" s="61">
        <f t="shared" si="302"/>
        <v>0</v>
      </c>
      <c r="DQ297" s="61">
        <f t="shared" si="300"/>
        <v>0</v>
      </c>
      <c r="DR297" s="61">
        <f t="shared" si="300"/>
        <v>0</v>
      </c>
      <c r="DS297" s="61">
        <f t="shared" si="280"/>
        <v>0</v>
      </c>
      <c r="DT297" s="61">
        <f t="shared" si="259"/>
        <v>0</v>
      </c>
      <c r="DU297" s="61">
        <f t="shared" si="259"/>
        <v>0</v>
      </c>
      <c r="DV297" s="61">
        <f t="shared" si="259"/>
        <v>0</v>
      </c>
      <c r="DW297" s="61">
        <f t="shared" si="259"/>
        <v>0</v>
      </c>
      <c r="DX297" s="61">
        <f t="shared" si="259"/>
        <v>0</v>
      </c>
      <c r="DY297" s="61">
        <f t="shared" si="259"/>
        <v>0</v>
      </c>
      <c r="DZ297" s="61">
        <f t="shared" si="263"/>
        <v>1</v>
      </c>
    </row>
    <row r="298" spans="3:130">
      <c r="C298" s="53">
        <v>2040</v>
      </c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>
        <f t="shared" si="288"/>
        <v>0</v>
      </c>
      <c r="Y298" s="64">
        <f t="shared" si="289"/>
        <v>0</v>
      </c>
      <c r="Z298" s="64">
        <f t="shared" si="290"/>
        <v>0</v>
      </c>
      <c r="AA298" s="64">
        <f t="shared" si="291"/>
        <v>0</v>
      </c>
      <c r="AB298" s="64">
        <f t="shared" si="292"/>
        <v>0</v>
      </c>
      <c r="AC298" s="64">
        <f t="shared" si="294"/>
        <v>0</v>
      </c>
      <c r="AD298" s="64">
        <f t="shared" si="295"/>
        <v>3.8302694349567901E-13</v>
      </c>
      <c r="AE298" s="64">
        <f t="shared" si="296"/>
        <v>134.538461538462</v>
      </c>
      <c r="AF298" s="64">
        <f t="shared" si="297"/>
        <v>135.69230769230799</v>
      </c>
      <c r="AG298" s="64">
        <f t="shared" si="298"/>
        <v>136.38461538461499</v>
      </c>
      <c r="AH298" s="64">
        <f t="shared" si="301"/>
        <v>136.15384615384599</v>
      </c>
      <c r="AI298" s="64">
        <f t="shared" si="303"/>
        <v>135</v>
      </c>
      <c r="AJ298" s="64">
        <f t="shared" si="304"/>
        <v>133.15384615384599</v>
      </c>
      <c r="AK298" s="64">
        <f t="shared" si="305"/>
        <v>130.84615384615401</v>
      </c>
      <c r="AL298" s="64">
        <f t="shared" si="306"/>
        <v>128.30769230769201</v>
      </c>
      <c r="AM298" s="64">
        <f t="shared" si="307"/>
        <v>125.769230769231</v>
      </c>
      <c r="AN298" s="64">
        <f t="shared" si="308"/>
        <v>123.69230769230801</v>
      </c>
      <c r="AO298" s="64">
        <f t="shared" si="309"/>
        <v>121.846153846154</v>
      </c>
      <c r="AP298" s="64">
        <f t="shared" ref="AP298:AP316" si="310">VLOOKUP($C$104,$D$3:$K$63,$A$71,0)*(B260-B259)</f>
        <v>120.230769230769</v>
      </c>
      <c r="AQ298" s="64">
        <f>VLOOKUP($C$105,$D$3:$K$63,$A$71,0)*(B259-B258)</f>
        <v>119.07692307692299</v>
      </c>
      <c r="AR298" s="64">
        <f>VLOOKUP($C$106,$D$3:$K$63,$A$71,0)*B258</f>
        <v>0</v>
      </c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54">
        <f t="shared" si="261"/>
        <v>1680.6923076923099</v>
      </c>
      <c r="BP298" s="53">
        <v>2040</v>
      </c>
      <c r="BQ298" s="61">
        <f t="shared" si="299"/>
        <v>0</v>
      </c>
      <c r="BR298" s="61">
        <f t="shared" si="299"/>
        <v>0</v>
      </c>
      <c r="BS298" s="61">
        <f t="shared" si="299"/>
        <v>0</v>
      </c>
      <c r="BT298" s="61">
        <f t="shared" si="299"/>
        <v>0</v>
      </c>
      <c r="BU298" s="61">
        <f t="shared" si="299"/>
        <v>0</v>
      </c>
      <c r="BV298" s="61">
        <f t="shared" si="299"/>
        <v>0</v>
      </c>
      <c r="BW298" s="61">
        <f t="shared" si="299"/>
        <v>0</v>
      </c>
      <c r="BX298" s="61">
        <f t="shared" si="299"/>
        <v>0</v>
      </c>
      <c r="BY298" s="61">
        <f t="shared" si="299"/>
        <v>0</v>
      </c>
      <c r="BZ298" s="61">
        <f t="shared" si="299"/>
        <v>0</v>
      </c>
      <c r="CA298" s="61">
        <f t="shared" si="299"/>
        <v>0</v>
      </c>
      <c r="CB298" s="61">
        <f t="shared" si="299"/>
        <v>0</v>
      </c>
      <c r="CC298" s="61">
        <f t="shared" si="299"/>
        <v>0</v>
      </c>
      <c r="CD298" s="61">
        <f t="shared" si="299"/>
        <v>0</v>
      </c>
      <c r="CE298" s="61">
        <f t="shared" si="299"/>
        <v>0</v>
      </c>
      <c r="CF298" s="61">
        <f t="shared" si="299"/>
        <v>0</v>
      </c>
      <c r="CG298" s="61">
        <f t="shared" si="278"/>
        <v>0</v>
      </c>
      <c r="CH298" s="61">
        <f t="shared" si="278"/>
        <v>0</v>
      </c>
      <c r="CI298" s="61">
        <f t="shared" si="278"/>
        <v>0</v>
      </c>
      <c r="CJ298" s="61">
        <f t="shared" si="278"/>
        <v>0</v>
      </c>
      <c r="CK298" s="61">
        <f t="shared" si="278"/>
        <v>0</v>
      </c>
      <c r="CL298" s="61">
        <f t="shared" si="278"/>
        <v>0</v>
      </c>
      <c r="CM298" s="61">
        <f t="shared" si="278"/>
        <v>0</v>
      </c>
      <c r="CN298" s="61">
        <f t="shared" si="278"/>
        <v>0</v>
      </c>
      <c r="CO298" s="61">
        <f t="shared" si="278"/>
        <v>0</v>
      </c>
      <c r="CP298" s="61">
        <f t="shared" si="278"/>
        <v>0</v>
      </c>
      <c r="CQ298" s="61">
        <f t="shared" si="278"/>
        <v>2.2789831413079901E-16</v>
      </c>
      <c r="CR298" s="61">
        <f t="shared" si="278"/>
        <v>8.0049430179870998E-2</v>
      </c>
      <c r="CS298" s="61">
        <f t="shared" si="278"/>
        <v>8.0735960455856196E-2</v>
      </c>
      <c r="CT298" s="61">
        <f t="shared" si="278"/>
        <v>8.1147878621447206E-2</v>
      </c>
      <c r="CU298" s="61">
        <f t="shared" si="278"/>
        <v>8.1010572566250105E-2</v>
      </c>
      <c r="CV298" s="61">
        <f t="shared" si="278"/>
        <v>8.0324042290265102E-2</v>
      </c>
      <c r="CW298" s="61">
        <f t="shared" si="293"/>
        <v>7.9225593848688797E-2</v>
      </c>
      <c r="CX298" s="61">
        <f t="shared" si="282"/>
        <v>7.7852533296718304E-2</v>
      </c>
      <c r="CY298" s="61">
        <f t="shared" si="282"/>
        <v>7.6342166689551003E-2</v>
      </c>
      <c r="CZ298" s="61">
        <f t="shared" si="282"/>
        <v>7.4831800082383604E-2</v>
      </c>
      <c r="DA298" s="61">
        <f t="shared" si="282"/>
        <v>7.3596045585610295E-2</v>
      </c>
      <c r="DB298" s="61">
        <f t="shared" si="282"/>
        <v>7.2497597144034004E-2</v>
      </c>
      <c r="DC298" s="61">
        <f>AP297/$BM298</f>
        <v>7.1536454757654799E-2</v>
      </c>
      <c r="DD298" s="61">
        <f t="shared" si="282"/>
        <v>7.0849924481669602E-2</v>
      </c>
      <c r="DE298" s="61">
        <f t="shared" si="282"/>
        <v>0</v>
      </c>
      <c r="DF298" s="61">
        <f t="shared" si="282"/>
        <v>0</v>
      </c>
      <c r="DG298" s="61">
        <f t="shared" si="282"/>
        <v>0</v>
      </c>
      <c r="DH298" s="61">
        <f t="shared" si="282"/>
        <v>0</v>
      </c>
      <c r="DI298" s="61">
        <f t="shared" si="282"/>
        <v>0</v>
      </c>
      <c r="DJ298" s="61">
        <f t="shared" si="282"/>
        <v>0</v>
      </c>
      <c r="DK298" s="61">
        <f t="shared" si="282"/>
        <v>0</v>
      </c>
      <c r="DL298" s="61">
        <f t="shared" si="282"/>
        <v>0</v>
      </c>
      <c r="DM298" s="61">
        <f t="shared" si="282"/>
        <v>0</v>
      </c>
      <c r="DN298" s="61">
        <f t="shared" si="302"/>
        <v>0</v>
      </c>
      <c r="DO298" s="61">
        <f t="shared" si="302"/>
        <v>0</v>
      </c>
      <c r="DP298" s="61">
        <f t="shared" si="302"/>
        <v>0</v>
      </c>
      <c r="DQ298" s="61">
        <f t="shared" si="300"/>
        <v>0</v>
      </c>
      <c r="DR298" s="61">
        <f t="shared" si="300"/>
        <v>0</v>
      </c>
      <c r="DS298" s="61">
        <f t="shared" si="280"/>
        <v>0</v>
      </c>
      <c r="DT298" s="61">
        <f t="shared" si="259"/>
        <v>0</v>
      </c>
      <c r="DU298" s="61">
        <f t="shared" si="259"/>
        <v>0</v>
      </c>
      <c r="DV298" s="61">
        <f t="shared" si="259"/>
        <v>0</v>
      </c>
      <c r="DW298" s="61">
        <f t="shared" si="259"/>
        <v>0</v>
      </c>
      <c r="DX298" s="61">
        <f t="shared" si="259"/>
        <v>0</v>
      </c>
      <c r="DY298" s="61">
        <f t="shared" si="259"/>
        <v>0</v>
      </c>
      <c r="DZ298" s="61">
        <f t="shared" ref="DZ298:DZ318" si="311">SUM(BQ298:DY298)</f>
        <v>1</v>
      </c>
    </row>
    <row r="299" spans="3:130">
      <c r="C299" s="53">
        <v>2041</v>
      </c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>
        <f t="shared" si="289"/>
        <v>0</v>
      </c>
      <c r="Z299" s="64">
        <f t="shared" si="290"/>
        <v>0</v>
      </c>
      <c r="AA299" s="64">
        <f t="shared" si="291"/>
        <v>0</v>
      </c>
      <c r="AB299" s="64">
        <f t="shared" si="292"/>
        <v>0</v>
      </c>
      <c r="AC299" s="64">
        <f t="shared" si="294"/>
        <v>0</v>
      </c>
      <c r="AD299" s="64">
        <f t="shared" si="295"/>
        <v>0</v>
      </c>
      <c r="AE299" s="64">
        <f t="shared" si="296"/>
        <v>3.8835601401388001E-13</v>
      </c>
      <c r="AF299" s="64">
        <f t="shared" si="297"/>
        <v>135.69230769230799</v>
      </c>
      <c r="AG299" s="64">
        <f t="shared" si="298"/>
        <v>136.38461538461601</v>
      </c>
      <c r="AH299" s="64">
        <f t="shared" si="301"/>
        <v>136.15384615384599</v>
      </c>
      <c r="AI299" s="64">
        <f t="shared" si="303"/>
        <v>135</v>
      </c>
      <c r="AJ299" s="64">
        <f t="shared" si="304"/>
        <v>133.15384615384599</v>
      </c>
      <c r="AK299" s="64">
        <f t="shared" si="305"/>
        <v>130.84615384615401</v>
      </c>
      <c r="AL299" s="64">
        <f t="shared" si="306"/>
        <v>128.30769230769201</v>
      </c>
      <c r="AM299" s="64">
        <f t="shared" si="307"/>
        <v>125.769230769231</v>
      </c>
      <c r="AN299" s="64">
        <f t="shared" si="308"/>
        <v>123.69230769230801</v>
      </c>
      <c r="AO299" s="64">
        <f t="shared" si="309"/>
        <v>121.846153846154</v>
      </c>
      <c r="AP299" s="64">
        <f t="shared" si="310"/>
        <v>120.230769230769</v>
      </c>
      <c r="AQ299" s="64">
        <f t="shared" ref="AQ299:AQ317" si="312">VLOOKUP($C$105,$D$3:$K$63,$A$71,0)*(B260-B259)</f>
        <v>119.07692307692299</v>
      </c>
      <c r="AR299" s="64">
        <f>VLOOKUP($C$106,$D$3:$K$63,$A$71,0)*(B259-B258)</f>
        <v>118.615384615385</v>
      </c>
      <c r="AS299" s="64">
        <f>VLOOKUP($C$107,$D$3:$K$63,$A$71,0)*B258</f>
        <v>0</v>
      </c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54">
        <f t="shared" si="261"/>
        <v>1664.76923076923</v>
      </c>
      <c r="BP299" s="53">
        <v>2041</v>
      </c>
      <c r="BQ299" s="61">
        <f t="shared" si="299"/>
        <v>0</v>
      </c>
      <c r="BR299" s="61">
        <f t="shared" si="299"/>
        <v>0</v>
      </c>
      <c r="BS299" s="61">
        <f t="shared" si="299"/>
        <v>0</v>
      </c>
      <c r="BT299" s="61">
        <f t="shared" si="299"/>
        <v>0</v>
      </c>
      <c r="BU299" s="61">
        <f t="shared" si="299"/>
        <v>0</v>
      </c>
      <c r="BV299" s="61">
        <f t="shared" si="299"/>
        <v>0</v>
      </c>
      <c r="BW299" s="61">
        <f t="shared" si="299"/>
        <v>0</v>
      </c>
      <c r="BX299" s="61">
        <f t="shared" si="299"/>
        <v>0</v>
      </c>
      <c r="BY299" s="61">
        <f t="shared" si="299"/>
        <v>0</v>
      </c>
      <c r="BZ299" s="61">
        <f t="shared" si="299"/>
        <v>0</v>
      </c>
      <c r="CA299" s="61">
        <f t="shared" si="299"/>
        <v>0</v>
      </c>
      <c r="CB299" s="61">
        <f t="shared" si="299"/>
        <v>0</v>
      </c>
      <c r="CC299" s="61">
        <f t="shared" si="299"/>
        <v>0</v>
      </c>
      <c r="CD299" s="61">
        <f t="shared" si="299"/>
        <v>0</v>
      </c>
      <c r="CE299" s="61">
        <f t="shared" si="299"/>
        <v>0</v>
      </c>
      <c r="CF299" s="61">
        <f t="shared" si="299"/>
        <v>0</v>
      </c>
      <c r="CG299" s="61">
        <f t="shared" si="278"/>
        <v>0</v>
      </c>
      <c r="CH299" s="61">
        <f t="shared" si="278"/>
        <v>0</v>
      </c>
      <c r="CI299" s="61">
        <f t="shared" si="278"/>
        <v>0</v>
      </c>
      <c r="CJ299" s="61">
        <f t="shared" si="278"/>
        <v>0</v>
      </c>
      <c r="CK299" s="61">
        <f t="shared" ref="CK299:CV318" si="313">X299/$BM299</f>
        <v>0</v>
      </c>
      <c r="CL299" s="61">
        <f t="shared" si="313"/>
        <v>0</v>
      </c>
      <c r="CM299" s="61">
        <f t="shared" si="313"/>
        <v>0</v>
      </c>
      <c r="CN299" s="61">
        <f t="shared" si="313"/>
        <v>0</v>
      </c>
      <c r="CO299" s="61">
        <f t="shared" si="313"/>
        <v>0</v>
      </c>
      <c r="CP299" s="61">
        <f t="shared" si="313"/>
        <v>0</v>
      </c>
      <c r="CQ299" s="61">
        <f t="shared" si="313"/>
        <v>0</v>
      </c>
      <c r="CR299" s="61">
        <f t="shared" si="313"/>
        <v>2.3327918779135198E-16</v>
      </c>
      <c r="CS299" s="61">
        <f t="shared" si="313"/>
        <v>8.1508178541724499E-2</v>
      </c>
      <c r="CT299" s="61">
        <f t="shared" si="313"/>
        <v>8.1924036595508801E-2</v>
      </c>
      <c r="CU299" s="61">
        <f t="shared" si="313"/>
        <v>8.1785417244247205E-2</v>
      </c>
      <c r="CV299" s="61">
        <f t="shared" si="313"/>
        <v>8.1092320487940101E-2</v>
      </c>
      <c r="CW299" s="61">
        <f t="shared" si="293"/>
        <v>7.9983365677848695E-2</v>
      </c>
      <c r="CX299" s="61">
        <f t="shared" si="282"/>
        <v>7.8597172165234305E-2</v>
      </c>
      <c r="CY299" s="61">
        <f t="shared" si="282"/>
        <v>7.7072359301358404E-2</v>
      </c>
      <c r="CZ299" s="61">
        <f t="shared" si="282"/>
        <v>7.5547546437482599E-2</v>
      </c>
      <c r="DA299" s="61">
        <f t="shared" si="282"/>
        <v>7.4299972276129694E-2</v>
      </c>
      <c r="DB299" s="61">
        <f t="shared" si="282"/>
        <v>7.3191017466038205E-2</v>
      </c>
      <c r="DC299" s="61">
        <f t="shared" si="282"/>
        <v>7.2220682007208201E-2</v>
      </c>
      <c r="DD299" s="61">
        <f t="shared" si="282"/>
        <v>7.1527585250900999E-2</v>
      </c>
      <c r="DE299" s="61">
        <f t="shared" si="282"/>
        <v>7.1250346548378099E-2</v>
      </c>
      <c r="DF299" s="61">
        <f t="shared" si="282"/>
        <v>0</v>
      </c>
      <c r="DG299" s="61">
        <f t="shared" si="282"/>
        <v>0</v>
      </c>
      <c r="DH299" s="61">
        <f t="shared" si="282"/>
        <v>0</v>
      </c>
      <c r="DI299" s="61">
        <f t="shared" si="282"/>
        <v>0</v>
      </c>
      <c r="DJ299" s="61">
        <f t="shared" si="282"/>
        <v>0</v>
      </c>
      <c r="DK299" s="61">
        <f t="shared" si="282"/>
        <v>0</v>
      </c>
      <c r="DL299" s="61">
        <f t="shared" si="282"/>
        <v>0</v>
      </c>
      <c r="DM299" s="61">
        <f t="shared" si="282"/>
        <v>0</v>
      </c>
      <c r="DN299" s="61">
        <f t="shared" si="302"/>
        <v>0</v>
      </c>
      <c r="DO299" s="61">
        <f t="shared" si="302"/>
        <v>0</v>
      </c>
      <c r="DP299" s="61">
        <f t="shared" si="302"/>
        <v>0</v>
      </c>
      <c r="DQ299" s="61">
        <f t="shared" si="300"/>
        <v>0</v>
      </c>
      <c r="DR299" s="61">
        <f t="shared" si="300"/>
        <v>0</v>
      </c>
      <c r="DS299" s="61">
        <f t="shared" si="280"/>
        <v>0</v>
      </c>
      <c r="DT299" s="61">
        <f t="shared" si="259"/>
        <v>0</v>
      </c>
      <c r="DU299" s="61">
        <f t="shared" si="259"/>
        <v>0</v>
      </c>
      <c r="DV299" s="61">
        <f t="shared" si="259"/>
        <v>0</v>
      </c>
      <c r="DW299" s="61">
        <f t="shared" si="259"/>
        <v>0</v>
      </c>
      <c r="DX299" s="61">
        <f t="shared" si="259"/>
        <v>0</v>
      </c>
      <c r="DY299" s="61">
        <f t="shared" si="259"/>
        <v>0</v>
      </c>
      <c r="DZ299" s="61">
        <f t="shared" si="311"/>
        <v>1</v>
      </c>
    </row>
    <row r="300" spans="3:130">
      <c r="C300" s="53">
        <v>2042</v>
      </c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>
        <f t="shared" si="290"/>
        <v>0</v>
      </c>
      <c r="AA300" s="64">
        <f t="shared" si="291"/>
        <v>0</v>
      </c>
      <c r="AB300" s="64">
        <f t="shared" si="292"/>
        <v>0</v>
      </c>
      <c r="AC300" s="64">
        <f t="shared" si="294"/>
        <v>0</v>
      </c>
      <c r="AD300" s="64">
        <f t="shared" si="295"/>
        <v>0</v>
      </c>
      <c r="AE300" s="64">
        <f t="shared" si="296"/>
        <v>0</v>
      </c>
      <c r="AF300" s="64">
        <f t="shared" si="297"/>
        <v>3.9168668308775498E-13</v>
      </c>
      <c r="AG300" s="64">
        <f t="shared" si="298"/>
        <v>136.38461538461601</v>
      </c>
      <c r="AH300" s="64">
        <f t="shared" si="301"/>
        <v>136.15384615384599</v>
      </c>
      <c r="AI300" s="64">
        <f t="shared" si="303"/>
        <v>135</v>
      </c>
      <c r="AJ300" s="64">
        <f t="shared" si="304"/>
        <v>133.15384615384599</v>
      </c>
      <c r="AK300" s="64">
        <f t="shared" si="305"/>
        <v>130.84615384615401</v>
      </c>
      <c r="AL300" s="64">
        <f t="shared" si="306"/>
        <v>128.30769230769201</v>
      </c>
      <c r="AM300" s="64">
        <f t="shared" si="307"/>
        <v>125.769230769231</v>
      </c>
      <c r="AN300" s="64">
        <f t="shared" si="308"/>
        <v>123.69230769230801</v>
      </c>
      <c r="AO300" s="64">
        <f t="shared" si="309"/>
        <v>121.846153846154</v>
      </c>
      <c r="AP300" s="64">
        <f t="shared" si="310"/>
        <v>120.230769230769</v>
      </c>
      <c r="AQ300" s="64">
        <f t="shared" si="312"/>
        <v>119.07692307692299</v>
      </c>
      <c r="AR300" s="64">
        <f t="shared" ref="AR300:AR318" si="314">VLOOKUP($C$106,$D$3:$K$63,$A$71,0)*(B260-B259)</f>
        <v>118.615384615385</v>
      </c>
      <c r="AS300" s="64">
        <f>VLOOKUP($C$107,$D$3:$K$63,$A$71,0)*(B259-B258)</f>
        <v>117.92307692307701</v>
      </c>
      <c r="AT300" s="64">
        <f>VLOOKUP($C$108,$D$3:$K$63,$A$71,0)*B258</f>
        <v>0</v>
      </c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54">
        <f t="shared" si="261"/>
        <v>1647</v>
      </c>
      <c r="BP300" s="53">
        <v>2042</v>
      </c>
      <c r="BQ300" s="61">
        <f t="shared" si="299"/>
        <v>0</v>
      </c>
      <c r="BR300" s="61">
        <f t="shared" si="299"/>
        <v>0</v>
      </c>
      <c r="BS300" s="61">
        <f t="shared" si="299"/>
        <v>0</v>
      </c>
      <c r="BT300" s="61">
        <f t="shared" si="299"/>
        <v>0</v>
      </c>
      <c r="BU300" s="61">
        <f t="shared" si="299"/>
        <v>0</v>
      </c>
      <c r="BV300" s="61">
        <f t="shared" si="299"/>
        <v>0</v>
      </c>
      <c r="BW300" s="61">
        <f t="shared" si="299"/>
        <v>0</v>
      </c>
      <c r="BX300" s="61">
        <f t="shared" si="299"/>
        <v>0</v>
      </c>
      <c r="BY300" s="61">
        <f t="shared" si="299"/>
        <v>0</v>
      </c>
      <c r="BZ300" s="61">
        <f t="shared" si="299"/>
        <v>0</v>
      </c>
      <c r="CA300" s="61">
        <f t="shared" si="299"/>
        <v>0</v>
      </c>
      <c r="CB300" s="61">
        <f t="shared" si="299"/>
        <v>0</v>
      </c>
      <c r="CC300" s="61">
        <f t="shared" si="299"/>
        <v>0</v>
      </c>
      <c r="CD300" s="61">
        <f t="shared" si="299"/>
        <v>0</v>
      </c>
      <c r="CE300" s="61">
        <f t="shared" si="299"/>
        <v>0</v>
      </c>
      <c r="CF300" s="61">
        <f t="shared" si="299"/>
        <v>0</v>
      </c>
      <c r="CG300" s="61">
        <f t="shared" ref="CG300:CJ318" si="315">T300/$BM300</f>
        <v>0</v>
      </c>
      <c r="CH300" s="61">
        <f t="shared" si="315"/>
        <v>0</v>
      </c>
      <c r="CI300" s="61">
        <f t="shared" si="315"/>
        <v>0</v>
      </c>
      <c r="CJ300" s="61">
        <f t="shared" si="315"/>
        <v>0</v>
      </c>
      <c r="CK300" s="61">
        <f t="shared" si="313"/>
        <v>0</v>
      </c>
      <c r="CL300" s="61">
        <f t="shared" si="313"/>
        <v>0</v>
      </c>
      <c r="CM300" s="61">
        <f t="shared" si="313"/>
        <v>0</v>
      </c>
      <c r="CN300" s="61">
        <f t="shared" si="313"/>
        <v>0</v>
      </c>
      <c r="CO300" s="61">
        <f t="shared" si="313"/>
        <v>0</v>
      </c>
      <c r="CP300" s="61">
        <f t="shared" si="313"/>
        <v>0</v>
      </c>
      <c r="CQ300" s="61">
        <f t="shared" si="313"/>
        <v>0</v>
      </c>
      <c r="CR300" s="61">
        <f t="shared" si="313"/>
        <v>0</v>
      </c>
      <c r="CS300" s="61">
        <f t="shared" si="313"/>
        <v>2.37818265384187E-16</v>
      </c>
      <c r="CT300" s="61">
        <f t="shared" si="313"/>
        <v>8.2807902480033696E-2</v>
      </c>
      <c r="CU300" s="61">
        <f t="shared" si="313"/>
        <v>8.2667787585820399E-2</v>
      </c>
      <c r="CV300" s="61">
        <f t="shared" si="313"/>
        <v>8.1967213114754106E-2</v>
      </c>
      <c r="CW300" s="61">
        <f t="shared" si="293"/>
        <v>8.0846293961048005E-2</v>
      </c>
      <c r="CX300" s="61">
        <f t="shared" si="282"/>
        <v>7.94451450189156E-2</v>
      </c>
      <c r="CY300" s="61">
        <f t="shared" si="282"/>
        <v>7.7903881182569801E-2</v>
      </c>
      <c r="CZ300" s="61">
        <f t="shared" si="282"/>
        <v>7.6362617346223793E-2</v>
      </c>
      <c r="DA300" s="61">
        <f t="shared" si="282"/>
        <v>7.5101583298304603E-2</v>
      </c>
      <c r="DB300" s="61">
        <f t="shared" si="282"/>
        <v>7.3980664144598501E-2</v>
      </c>
      <c r="DC300" s="61">
        <f t="shared" si="282"/>
        <v>7.2999859885105697E-2</v>
      </c>
      <c r="DD300" s="61">
        <f t="shared" si="282"/>
        <v>7.2299285414039502E-2</v>
      </c>
      <c r="DE300" s="61">
        <f t="shared" si="282"/>
        <v>7.2019055625613004E-2</v>
      </c>
      <c r="DF300" s="61">
        <f t="shared" si="282"/>
        <v>7.1598710942973195E-2</v>
      </c>
      <c r="DG300" s="61">
        <f t="shared" si="282"/>
        <v>0</v>
      </c>
      <c r="DH300" s="61">
        <f t="shared" si="282"/>
        <v>0</v>
      </c>
      <c r="DI300" s="61">
        <f t="shared" si="282"/>
        <v>0</v>
      </c>
      <c r="DJ300" s="61">
        <f t="shared" si="282"/>
        <v>0</v>
      </c>
      <c r="DK300" s="61">
        <f t="shared" si="282"/>
        <v>0</v>
      </c>
      <c r="DL300" s="61">
        <f t="shared" si="282"/>
        <v>0</v>
      </c>
      <c r="DM300" s="61">
        <f t="shared" si="282"/>
        <v>0</v>
      </c>
      <c r="DN300" s="61">
        <f t="shared" si="302"/>
        <v>0</v>
      </c>
      <c r="DO300" s="61">
        <f t="shared" si="302"/>
        <v>0</v>
      </c>
      <c r="DP300" s="61">
        <f t="shared" si="302"/>
        <v>0</v>
      </c>
      <c r="DQ300" s="61">
        <f t="shared" si="300"/>
        <v>0</v>
      </c>
      <c r="DR300" s="61">
        <f t="shared" si="300"/>
        <v>0</v>
      </c>
      <c r="DS300" s="61">
        <f t="shared" si="280"/>
        <v>0</v>
      </c>
      <c r="DT300" s="61">
        <f t="shared" si="259"/>
        <v>0</v>
      </c>
      <c r="DU300" s="61">
        <f t="shared" si="259"/>
        <v>0</v>
      </c>
      <c r="DV300" s="61">
        <f t="shared" si="259"/>
        <v>0</v>
      </c>
      <c r="DW300" s="61">
        <f t="shared" ref="DW300:DY318" si="316">BJ300/$BM300</f>
        <v>0</v>
      </c>
      <c r="DX300" s="61">
        <f t="shared" si="316"/>
        <v>0</v>
      </c>
      <c r="DY300" s="61">
        <f t="shared" si="316"/>
        <v>0</v>
      </c>
      <c r="DZ300" s="61">
        <f t="shared" si="311"/>
        <v>1</v>
      </c>
    </row>
    <row r="301" spans="3:130">
      <c r="C301" s="53">
        <v>2043</v>
      </c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>
        <f t="shared" si="291"/>
        <v>0</v>
      </c>
      <c r="AB301" s="64">
        <f t="shared" si="292"/>
        <v>0</v>
      </c>
      <c r="AC301" s="64">
        <f t="shared" si="294"/>
        <v>0</v>
      </c>
      <c r="AD301" s="64">
        <f t="shared" si="295"/>
        <v>0</v>
      </c>
      <c r="AE301" s="64">
        <f t="shared" si="296"/>
        <v>0</v>
      </c>
      <c r="AF301" s="64">
        <f t="shared" si="297"/>
        <v>0</v>
      </c>
      <c r="AG301" s="64">
        <f t="shared" si="298"/>
        <v>3.9368508453208101E-13</v>
      </c>
      <c r="AH301" s="64">
        <f t="shared" si="301"/>
        <v>136.15384615384599</v>
      </c>
      <c r="AI301" s="64">
        <f t="shared" si="303"/>
        <v>135</v>
      </c>
      <c r="AJ301" s="64">
        <f t="shared" si="304"/>
        <v>133.15384615384599</v>
      </c>
      <c r="AK301" s="64">
        <f t="shared" si="305"/>
        <v>130.84615384615401</v>
      </c>
      <c r="AL301" s="64">
        <f t="shared" si="306"/>
        <v>128.30769230769201</v>
      </c>
      <c r="AM301" s="64">
        <f t="shared" si="307"/>
        <v>125.769230769231</v>
      </c>
      <c r="AN301" s="64">
        <f t="shared" si="308"/>
        <v>123.69230769230801</v>
      </c>
      <c r="AO301" s="64">
        <f t="shared" si="309"/>
        <v>121.846153846154</v>
      </c>
      <c r="AP301" s="64">
        <f t="shared" si="310"/>
        <v>120.230769230769</v>
      </c>
      <c r="AQ301" s="64">
        <f t="shared" si="312"/>
        <v>119.07692307692299</v>
      </c>
      <c r="AR301" s="64">
        <f t="shared" si="314"/>
        <v>118.615384615385</v>
      </c>
      <c r="AS301" s="64">
        <f t="shared" ref="AS301:AS318" si="317">VLOOKUP($C$107,$D$3:$K$63,$A$71,0)*(B260-B259)</f>
        <v>117.92307692307701</v>
      </c>
      <c r="AT301" s="64">
        <f>VLOOKUP($C$108,$D$3:$K$63,$A$71,0)*(B259-B258)</f>
        <v>117.69230769230801</v>
      </c>
      <c r="AU301" s="64">
        <f>VLOOKUP($C$109,$D$3:$K$63,$A$71,0)*B258</f>
        <v>0</v>
      </c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54">
        <f t="shared" si="261"/>
        <v>1628.3076923076901</v>
      </c>
      <c r="BP301" s="53">
        <v>2043</v>
      </c>
      <c r="BQ301" s="61">
        <f t="shared" si="299"/>
        <v>0</v>
      </c>
      <c r="BR301" s="61">
        <f t="shared" si="299"/>
        <v>0</v>
      </c>
      <c r="BS301" s="61">
        <f t="shared" si="299"/>
        <v>0</v>
      </c>
      <c r="BT301" s="61">
        <f t="shared" si="299"/>
        <v>0</v>
      </c>
      <c r="BU301" s="61">
        <f t="shared" si="299"/>
        <v>0</v>
      </c>
      <c r="BV301" s="61">
        <f t="shared" si="299"/>
        <v>0</v>
      </c>
      <c r="BW301" s="61">
        <f t="shared" si="299"/>
        <v>0</v>
      </c>
      <c r="BX301" s="61">
        <f t="shared" si="299"/>
        <v>0</v>
      </c>
      <c r="BY301" s="61">
        <f t="shared" si="299"/>
        <v>0</v>
      </c>
      <c r="BZ301" s="61">
        <f t="shared" si="299"/>
        <v>0</v>
      </c>
      <c r="CA301" s="61">
        <f t="shared" si="299"/>
        <v>0</v>
      </c>
      <c r="CB301" s="61">
        <f t="shared" si="299"/>
        <v>0</v>
      </c>
      <c r="CC301" s="61">
        <f t="shared" si="299"/>
        <v>0</v>
      </c>
      <c r="CD301" s="61">
        <f t="shared" si="299"/>
        <v>0</v>
      </c>
      <c r="CE301" s="61">
        <f t="shared" si="299"/>
        <v>0</v>
      </c>
      <c r="CF301" s="61">
        <f t="shared" si="299"/>
        <v>0</v>
      </c>
      <c r="CG301" s="61">
        <f t="shared" si="315"/>
        <v>0</v>
      </c>
      <c r="CH301" s="61">
        <f t="shared" si="315"/>
        <v>0</v>
      </c>
      <c r="CI301" s="61">
        <f t="shared" si="315"/>
        <v>0</v>
      </c>
      <c r="CJ301" s="61">
        <f t="shared" si="315"/>
        <v>0</v>
      </c>
      <c r="CK301" s="61">
        <f t="shared" si="313"/>
        <v>0</v>
      </c>
      <c r="CL301" s="61">
        <f t="shared" si="313"/>
        <v>0</v>
      </c>
      <c r="CM301" s="61">
        <f t="shared" si="313"/>
        <v>0</v>
      </c>
      <c r="CN301" s="61">
        <f t="shared" si="313"/>
        <v>0</v>
      </c>
      <c r="CO301" s="61">
        <f t="shared" si="313"/>
        <v>0</v>
      </c>
      <c r="CP301" s="61">
        <f t="shared" si="313"/>
        <v>0</v>
      </c>
      <c r="CQ301" s="61">
        <f t="shared" si="313"/>
        <v>0</v>
      </c>
      <c r="CR301" s="61">
        <f t="shared" si="313"/>
        <v>0</v>
      </c>
      <c r="CS301" s="61">
        <f t="shared" si="313"/>
        <v>0</v>
      </c>
      <c r="CT301" s="61">
        <f t="shared" si="313"/>
        <v>2.4177560935927101E-16</v>
      </c>
      <c r="CU301" s="61">
        <f t="shared" si="313"/>
        <v>8.3616780045351502E-2</v>
      </c>
      <c r="CV301" s="61">
        <f t="shared" si="313"/>
        <v>8.2908163265306201E-2</v>
      </c>
      <c r="CW301" s="61">
        <f t="shared" si="293"/>
        <v>8.1774376417233494E-2</v>
      </c>
      <c r="CX301" s="61">
        <f t="shared" si="282"/>
        <v>8.0357142857142794E-2</v>
      </c>
      <c r="CY301" s="61">
        <f t="shared" ref="CY301:DM317" si="318">AL301/$BM301</f>
        <v>7.8798185941043097E-2</v>
      </c>
      <c r="CZ301" s="61">
        <f t="shared" si="318"/>
        <v>7.7239229024943401E-2</v>
      </c>
      <c r="DA301" s="61">
        <f t="shared" si="318"/>
        <v>7.59637188208616E-2</v>
      </c>
      <c r="DB301" s="61">
        <f t="shared" si="318"/>
        <v>7.4829931972789102E-2</v>
      </c>
      <c r="DC301" s="61">
        <f t="shared" si="318"/>
        <v>7.3837868480725599E-2</v>
      </c>
      <c r="DD301" s="61">
        <f t="shared" si="318"/>
        <v>7.3129251700680201E-2</v>
      </c>
      <c r="DE301" s="61">
        <f t="shared" si="318"/>
        <v>7.2845804988662097E-2</v>
      </c>
      <c r="DF301" s="61">
        <f t="shared" si="318"/>
        <v>7.2420634920634899E-2</v>
      </c>
      <c r="DG301" s="61">
        <f t="shared" si="318"/>
        <v>7.2278911564625806E-2</v>
      </c>
      <c r="DH301" s="61">
        <f t="shared" si="318"/>
        <v>0</v>
      </c>
      <c r="DI301" s="61">
        <f t="shared" si="318"/>
        <v>0</v>
      </c>
      <c r="DJ301" s="61">
        <f t="shared" si="318"/>
        <v>0</v>
      </c>
      <c r="DK301" s="61">
        <f t="shared" si="318"/>
        <v>0</v>
      </c>
      <c r="DL301" s="61">
        <f t="shared" si="318"/>
        <v>0</v>
      </c>
      <c r="DM301" s="61">
        <f t="shared" si="318"/>
        <v>0</v>
      </c>
      <c r="DN301" s="61">
        <f t="shared" si="302"/>
        <v>0</v>
      </c>
      <c r="DO301" s="61">
        <f t="shared" si="302"/>
        <v>0</v>
      </c>
      <c r="DP301" s="61">
        <f t="shared" si="302"/>
        <v>0</v>
      </c>
      <c r="DQ301" s="61">
        <f t="shared" si="300"/>
        <v>0</v>
      </c>
      <c r="DR301" s="61">
        <f t="shared" si="300"/>
        <v>0</v>
      </c>
      <c r="DS301" s="61">
        <f t="shared" si="280"/>
        <v>0</v>
      </c>
      <c r="DT301" s="61">
        <f t="shared" si="280"/>
        <v>0</v>
      </c>
      <c r="DU301" s="61">
        <f t="shared" si="280"/>
        <v>0</v>
      </c>
      <c r="DV301" s="61">
        <f t="shared" si="280"/>
        <v>0</v>
      </c>
      <c r="DW301" s="61">
        <f t="shared" si="316"/>
        <v>0</v>
      </c>
      <c r="DX301" s="61">
        <f t="shared" si="316"/>
        <v>0</v>
      </c>
      <c r="DY301" s="61">
        <f t="shared" si="316"/>
        <v>0</v>
      </c>
      <c r="DZ301" s="61">
        <f t="shared" si="311"/>
        <v>1</v>
      </c>
    </row>
    <row r="302" spans="3:130">
      <c r="C302" s="53">
        <v>2044</v>
      </c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>
        <f t="shared" si="292"/>
        <v>0</v>
      </c>
      <c r="AC302" s="64">
        <f t="shared" si="294"/>
        <v>0</v>
      </c>
      <c r="AD302" s="64">
        <f t="shared" si="295"/>
        <v>0</v>
      </c>
      <c r="AE302" s="64">
        <f t="shared" si="296"/>
        <v>0</v>
      </c>
      <c r="AF302" s="64">
        <f t="shared" si="297"/>
        <v>0</v>
      </c>
      <c r="AG302" s="64">
        <f t="shared" si="298"/>
        <v>0</v>
      </c>
      <c r="AH302" s="64">
        <f t="shared" si="301"/>
        <v>3.9301895071730501E-13</v>
      </c>
      <c r="AI302" s="64">
        <f t="shared" si="303"/>
        <v>135</v>
      </c>
      <c r="AJ302" s="64">
        <f t="shared" si="304"/>
        <v>133.15384615384599</v>
      </c>
      <c r="AK302" s="64">
        <f t="shared" si="305"/>
        <v>130.84615384615401</v>
      </c>
      <c r="AL302" s="64">
        <f t="shared" si="306"/>
        <v>128.30769230769201</v>
      </c>
      <c r="AM302" s="64">
        <f t="shared" si="307"/>
        <v>125.769230769231</v>
      </c>
      <c r="AN302" s="64">
        <f t="shared" si="308"/>
        <v>123.69230769230801</v>
      </c>
      <c r="AO302" s="64">
        <f t="shared" si="309"/>
        <v>121.846153846154</v>
      </c>
      <c r="AP302" s="64">
        <f t="shared" si="310"/>
        <v>120.230769230769</v>
      </c>
      <c r="AQ302" s="64">
        <f t="shared" si="312"/>
        <v>119.07692307692299</v>
      </c>
      <c r="AR302" s="64">
        <f t="shared" si="314"/>
        <v>118.615384615385</v>
      </c>
      <c r="AS302" s="64">
        <f t="shared" si="317"/>
        <v>117.92307692307701</v>
      </c>
      <c r="AT302" s="64">
        <f t="shared" ref="AT302:AT318" si="319">VLOOKUP($C$108,$D$3:$K$63,$A$71,0)*(B260-B259)</f>
        <v>117.69230769230801</v>
      </c>
      <c r="AU302" s="64">
        <f>VLOOKUP($C$109,$D$3:$K$63,$A$71,0)*(B259-B258)</f>
        <v>117.69230769230801</v>
      </c>
      <c r="AV302" s="64">
        <f>VLOOKUP($C$110,$D$3:$K$63,$A$71,0)*B258</f>
        <v>0</v>
      </c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54">
        <f t="shared" si="261"/>
        <v>1609.8461538461499</v>
      </c>
      <c r="BP302" s="53">
        <v>2044</v>
      </c>
      <c r="BQ302" s="61">
        <f t="shared" si="299"/>
        <v>0</v>
      </c>
      <c r="BR302" s="61">
        <f t="shared" si="299"/>
        <v>0</v>
      </c>
      <c r="BS302" s="61">
        <f t="shared" si="299"/>
        <v>0</v>
      </c>
      <c r="BT302" s="61">
        <f t="shared" si="299"/>
        <v>0</v>
      </c>
      <c r="BU302" s="61">
        <f t="shared" si="299"/>
        <v>0</v>
      </c>
      <c r="BV302" s="61">
        <f t="shared" si="299"/>
        <v>0</v>
      </c>
      <c r="BW302" s="61">
        <f t="shared" si="299"/>
        <v>0</v>
      </c>
      <c r="BX302" s="61">
        <f t="shared" si="299"/>
        <v>0</v>
      </c>
      <c r="BY302" s="61">
        <f t="shared" si="299"/>
        <v>0</v>
      </c>
      <c r="BZ302" s="61">
        <f t="shared" si="299"/>
        <v>0</v>
      </c>
      <c r="CA302" s="61">
        <f t="shared" si="299"/>
        <v>0</v>
      </c>
      <c r="CB302" s="61">
        <f t="shared" si="299"/>
        <v>0</v>
      </c>
      <c r="CC302" s="61">
        <f t="shared" si="299"/>
        <v>0</v>
      </c>
      <c r="CD302" s="61">
        <f t="shared" si="299"/>
        <v>0</v>
      </c>
      <c r="CE302" s="61">
        <f t="shared" si="299"/>
        <v>0</v>
      </c>
      <c r="CF302" s="61">
        <f t="shared" si="299"/>
        <v>0</v>
      </c>
      <c r="CG302" s="61">
        <f t="shared" si="315"/>
        <v>0</v>
      </c>
      <c r="CH302" s="61">
        <f t="shared" si="315"/>
        <v>0</v>
      </c>
      <c r="CI302" s="61">
        <f t="shared" si="315"/>
        <v>0</v>
      </c>
      <c r="CJ302" s="61">
        <f t="shared" si="315"/>
        <v>0</v>
      </c>
      <c r="CK302" s="61">
        <f t="shared" si="313"/>
        <v>0</v>
      </c>
      <c r="CL302" s="61">
        <f t="shared" si="313"/>
        <v>0</v>
      </c>
      <c r="CM302" s="61">
        <f t="shared" si="313"/>
        <v>0</v>
      </c>
      <c r="CN302" s="61">
        <f t="shared" si="313"/>
        <v>0</v>
      </c>
      <c r="CO302" s="61">
        <f t="shared" si="313"/>
        <v>0</v>
      </c>
      <c r="CP302" s="61">
        <f t="shared" si="313"/>
        <v>0</v>
      </c>
      <c r="CQ302" s="61">
        <f t="shared" si="313"/>
        <v>0</v>
      </c>
      <c r="CR302" s="61">
        <f t="shared" si="313"/>
        <v>0</v>
      </c>
      <c r="CS302" s="61">
        <f t="shared" si="313"/>
        <v>0</v>
      </c>
      <c r="CT302" s="61">
        <f t="shared" si="313"/>
        <v>0</v>
      </c>
      <c r="CU302" s="61">
        <f t="shared" si="313"/>
        <v>2.4413447817875399E-16</v>
      </c>
      <c r="CV302" s="61">
        <f t="shared" si="313"/>
        <v>8.3858944954128503E-2</v>
      </c>
      <c r="CW302" s="61">
        <f t="shared" si="293"/>
        <v>8.2712155963302794E-2</v>
      </c>
      <c r="CX302" s="61">
        <f t="shared" si="293"/>
        <v>8.1278669724770602E-2</v>
      </c>
      <c r="CY302" s="61">
        <f t="shared" si="318"/>
        <v>7.9701834862385301E-2</v>
      </c>
      <c r="CZ302" s="61">
        <f t="shared" si="318"/>
        <v>7.8125000000000097E-2</v>
      </c>
      <c r="DA302" s="61">
        <f t="shared" si="318"/>
        <v>7.6834862385321195E-2</v>
      </c>
      <c r="DB302" s="61">
        <f t="shared" si="318"/>
        <v>7.5688073394495403E-2</v>
      </c>
      <c r="DC302" s="61">
        <f t="shared" si="318"/>
        <v>7.4684633027522901E-2</v>
      </c>
      <c r="DD302" s="61">
        <f t="shared" si="318"/>
        <v>7.3967889908256798E-2</v>
      </c>
      <c r="DE302" s="61">
        <f t="shared" si="318"/>
        <v>7.3681192660550399E-2</v>
      </c>
      <c r="DF302" s="61">
        <f t="shared" si="318"/>
        <v>7.3251146788990806E-2</v>
      </c>
      <c r="DG302" s="61">
        <f t="shared" si="318"/>
        <v>7.31077981651376E-2</v>
      </c>
      <c r="DH302" s="61">
        <f t="shared" si="318"/>
        <v>7.31077981651376E-2</v>
      </c>
      <c r="DI302" s="61">
        <f t="shared" si="318"/>
        <v>0</v>
      </c>
      <c r="DJ302" s="61">
        <f t="shared" si="318"/>
        <v>0</v>
      </c>
      <c r="DK302" s="61">
        <f t="shared" si="318"/>
        <v>0</v>
      </c>
      <c r="DL302" s="61">
        <f t="shared" si="318"/>
        <v>0</v>
      </c>
      <c r="DM302" s="61">
        <f t="shared" si="318"/>
        <v>0</v>
      </c>
      <c r="DN302" s="61">
        <f t="shared" si="302"/>
        <v>0</v>
      </c>
      <c r="DO302" s="61">
        <f t="shared" si="302"/>
        <v>0</v>
      </c>
      <c r="DP302" s="61">
        <f t="shared" si="302"/>
        <v>0</v>
      </c>
      <c r="DQ302" s="61">
        <f t="shared" si="300"/>
        <v>0</v>
      </c>
      <c r="DR302" s="61">
        <f t="shared" si="300"/>
        <v>0</v>
      </c>
      <c r="DS302" s="61">
        <f t="shared" si="280"/>
        <v>0</v>
      </c>
      <c r="DT302" s="61">
        <f t="shared" si="280"/>
        <v>0</v>
      </c>
      <c r="DU302" s="61">
        <f t="shared" si="280"/>
        <v>0</v>
      </c>
      <c r="DV302" s="61">
        <f t="shared" si="280"/>
        <v>0</v>
      </c>
      <c r="DW302" s="61">
        <f t="shared" si="316"/>
        <v>0</v>
      </c>
      <c r="DX302" s="61">
        <f t="shared" si="316"/>
        <v>0</v>
      </c>
      <c r="DY302" s="61">
        <f t="shared" si="316"/>
        <v>0</v>
      </c>
      <c r="DZ302" s="61">
        <f t="shared" si="311"/>
        <v>1</v>
      </c>
    </row>
    <row r="303" spans="3:130">
      <c r="C303" s="53">
        <v>2045</v>
      </c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>
        <f t="shared" si="294"/>
        <v>0</v>
      </c>
      <c r="AD303" s="64">
        <f t="shared" si="295"/>
        <v>0</v>
      </c>
      <c r="AE303" s="64">
        <f t="shared" si="296"/>
        <v>0</v>
      </c>
      <c r="AF303" s="64">
        <f t="shared" si="297"/>
        <v>0</v>
      </c>
      <c r="AG303" s="64">
        <f t="shared" si="298"/>
        <v>0</v>
      </c>
      <c r="AH303" s="64">
        <f t="shared" si="301"/>
        <v>0</v>
      </c>
      <c r="AI303" s="64">
        <f t="shared" si="303"/>
        <v>3.8968828164343E-13</v>
      </c>
      <c r="AJ303" s="64">
        <f t="shared" si="304"/>
        <v>133.15384615384599</v>
      </c>
      <c r="AK303" s="64">
        <f t="shared" si="305"/>
        <v>130.84615384615401</v>
      </c>
      <c r="AL303" s="64">
        <f t="shared" si="306"/>
        <v>128.30769230769201</v>
      </c>
      <c r="AM303" s="64">
        <f t="shared" si="307"/>
        <v>125.769230769231</v>
      </c>
      <c r="AN303" s="64">
        <f t="shared" si="308"/>
        <v>123.69230769230801</v>
      </c>
      <c r="AO303" s="64">
        <f t="shared" si="309"/>
        <v>121.846153846154</v>
      </c>
      <c r="AP303" s="64">
        <f t="shared" si="310"/>
        <v>120.230769230769</v>
      </c>
      <c r="AQ303" s="64">
        <f t="shared" si="312"/>
        <v>119.07692307692299</v>
      </c>
      <c r="AR303" s="64">
        <f t="shared" si="314"/>
        <v>118.615384615385</v>
      </c>
      <c r="AS303" s="64">
        <f t="shared" si="317"/>
        <v>117.92307692307701</v>
      </c>
      <c r="AT303" s="64">
        <f t="shared" si="319"/>
        <v>117.69230769230801</v>
      </c>
      <c r="AU303" s="64">
        <f t="shared" ref="AU303:AU318" si="320">VLOOKUP($C$109,$D$3:$K$63,$A$71,0)*(B260-B259)</f>
        <v>117.69230769230801</v>
      </c>
      <c r="AV303" s="64">
        <f>VLOOKUP($C$110,$D$3:$K$63,$A$71,0)*(B259-B258)</f>
        <v>117.92307692307701</v>
      </c>
      <c r="AW303" s="64">
        <f>VLOOKUP($C$111,$D$3:$K$63,$A$71,0)*B258</f>
        <v>0</v>
      </c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54">
        <f t="shared" si="261"/>
        <v>1592.76923076923</v>
      </c>
      <c r="BP303" s="53">
        <v>2045</v>
      </c>
      <c r="BQ303" s="61">
        <f t="shared" si="299"/>
        <v>0</v>
      </c>
      <c r="BR303" s="61">
        <f t="shared" si="299"/>
        <v>0</v>
      </c>
      <c r="BS303" s="61">
        <f t="shared" si="299"/>
        <v>0</v>
      </c>
      <c r="BT303" s="61">
        <f t="shared" si="299"/>
        <v>0</v>
      </c>
      <c r="BU303" s="61">
        <f t="shared" si="299"/>
        <v>0</v>
      </c>
      <c r="BV303" s="61">
        <f t="shared" si="299"/>
        <v>0</v>
      </c>
      <c r="BW303" s="61">
        <f t="shared" si="299"/>
        <v>0</v>
      </c>
      <c r="BX303" s="61">
        <f t="shared" si="299"/>
        <v>0</v>
      </c>
      <c r="BY303" s="61">
        <f t="shared" si="299"/>
        <v>0</v>
      </c>
      <c r="BZ303" s="61">
        <f t="shared" si="299"/>
        <v>0</v>
      </c>
      <c r="CA303" s="61">
        <f t="shared" si="299"/>
        <v>0</v>
      </c>
      <c r="CB303" s="61">
        <f t="shared" si="299"/>
        <v>0</v>
      </c>
      <c r="CC303" s="61">
        <f t="shared" si="299"/>
        <v>0</v>
      </c>
      <c r="CD303" s="61">
        <f t="shared" si="299"/>
        <v>0</v>
      </c>
      <c r="CE303" s="61">
        <f t="shared" si="299"/>
        <v>0</v>
      </c>
      <c r="CF303" s="61">
        <f t="shared" si="299"/>
        <v>0</v>
      </c>
      <c r="CG303" s="61">
        <f t="shared" si="315"/>
        <v>0</v>
      </c>
      <c r="CH303" s="61">
        <f t="shared" si="315"/>
        <v>0</v>
      </c>
      <c r="CI303" s="61">
        <f t="shared" si="315"/>
        <v>0</v>
      </c>
      <c r="CJ303" s="61">
        <f t="shared" si="315"/>
        <v>0</v>
      </c>
      <c r="CK303" s="61">
        <f t="shared" si="313"/>
        <v>0</v>
      </c>
      <c r="CL303" s="61">
        <f t="shared" si="313"/>
        <v>0</v>
      </c>
      <c r="CM303" s="61">
        <f t="shared" si="313"/>
        <v>0</v>
      </c>
      <c r="CN303" s="61">
        <f t="shared" si="313"/>
        <v>0</v>
      </c>
      <c r="CO303" s="61">
        <f t="shared" si="313"/>
        <v>0</v>
      </c>
      <c r="CP303" s="61">
        <f t="shared" si="313"/>
        <v>0</v>
      </c>
      <c r="CQ303" s="61">
        <f t="shared" si="313"/>
        <v>0</v>
      </c>
      <c r="CR303" s="61">
        <f t="shared" si="313"/>
        <v>0</v>
      </c>
      <c r="CS303" s="61">
        <f t="shared" si="313"/>
        <v>0</v>
      </c>
      <c r="CT303" s="61">
        <f t="shared" si="313"/>
        <v>0</v>
      </c>
      <c r="CU303" s="61">
        <f t="shared" si="313"/>
        <v>0</v>
      </c>
      <c r="CV303" s="61">
        <f t="shared" si="313"/>
        <v>2.44660854890592E-16</v>
      </c>
      <c r="CW303" s="61">
        <f t="shared" si="293"/>
        <v>8.3598956824109005E-2</v>
      </c>
      <c r="CX303" s="61">
        <f t="shared" si="293"/>
        <v>8.2150101419878302E-2</v>
      </c>
      <c r="CY303" s="61">
        <f t="shared" si="318"/>
        <v>8.0556360475224506E-2</v>
      </c>
      <c r="CZ303" s="61">
        <f t="shared" si="318"/>
        <v>7.8962619530570793E-2</v>
      </c>
      <c r="DA303" s="61">
        <f t="shared" si="318"/>
        <v>7.7658649666763294E-2</v>
      </c>
      <c r="DB303" s="61">
        <f t="shared" si="318"/>
        <v>7.6499565343378803E-2</v>
      </c>
      <c r="DC303" s="61">
        <f t="shared" si="318"/>
        <v>7.5485366560417197E-2</v>
      </c>
      <c r="DD303" s="61">
        <f t="shared" si="318"/>
        <v>7.4760938858301901E-2</v>
      </c>
      <c r="DE303" s="61">
        <f t="shared" si="318"/>
        <v>7.4471167777455702E-2</v>
      </c>
      <c r="DF303" s="61">
        <f t="shared" si="318"/>
        <v>7.4036511156186494E-2</v>
      </c>
      <c r="DG303" s="61">
        <f t="shared" si="318"/>
        <v>7.3891625615763498E-2</v>
      </c>
      <c r="DH303" s="61">
        <f t="shared" si="318"/>
        <v>7.3891625615763498E-2</v>
      </c>
      <c r="DI303" s="61">
        <f t="shared" si="318"/>
        <v>7.4036511156186494E-2</v>
      </c>
      <c r="DJ303" s="61">
        <f t="shared" si="318"/>
        <v>0</v>
      </c>
      <c r="DK303" s="61">
        <f t="shared" si="318"/>
        <v>0</v>
      </c>
      <c r="DL303" s="61">
        <f t="shared" si="318"/>
        <v>0</v>
      </c>
      <c r="DM303" s="61">
        <f t="shared" si="318"/>
        <v>0</v>
      </c>
      <c r="DN303" s="61">
        <f t="shared" si="302"/>
        <v>0</v>
      </c>
      <c r="DO303" s="61">
        <f t="shared" si="302"/>
        <v>0</v>
      </c>
      <c r="DP303" s="61">
        <f t="shared" si="302"/>
        <v>0</v>
      </c>
      <c r="DQ303" s="61">
        <f t="shared" si="300"/>
        <v>0</v>
      </c>
      <c r="DR303" s="61">
        <f t="shared" si="300"/>
        <v>0</v>
      </c>
      <c r="DS303" s="61">
        <f t="shared" si="280"/>
        <v>0</v>
      </c>
      <c r="DT303" s="61">
        <f t="shared" si="280"/>
        <v>0</v>
      </c>
      <c r="DU303" s="61">
        <f t="shared" si="280"/>
        <v>0</v>
      </c>
      <c r="DV303" s="61">
        <f t="shared" si="280"/>
        <v>0</v>
      </c>
      <c r="DW303" s="61">
        <f t="shared" si="316"/>
        <v>0</v>
      </c>
      <c r="DX303" s="61">
        <f t="shared" si="316"/>
        <v>0</v>
      </c>
      <c r="DY303" s="61">
        <f t="shared" si="316"/>
        <v>0</v>
      </c>
      <c r="DZ303" s="61">
        <f t="shared" si="311"/>
        <v>1</v>
      </c>
    </row>
    <row r="304" spans="3:130">
      <c r="C304" s="53">
        <v>2046</v>
      </c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>
        <f t="shared" si="295"/>
        <v>0</v>
      </c>
      <c r="AE304" s="64">
        <f t="shared" si="296"/>
        <v>0</v>
      </c>
      <c r="AF304" s="64">
        <f t="shared" si="297"/>
        <v>0</v>
      </c>
      <c r="AG304" s="64">
        <f t="shared" si="298"/>
        <v>0</v>
      </c>
      <c r="AH304" s="64">
        <f t="shared" si="301"/>
        <v>0</v>
      </c>
      <c r="AI304" s="64">
        <f t="shared" si="303"/>
        <v>0</v>
      </c>
      <c r="AJ304" s="64">
        <f t="shared" si="304"/>
        <v>3.8435921112522899E-13</v>
      </c>
      <c r="AK304" s="64">
        <f t="shared" si="305"/>
        <v>130.84615384615401</v>
      </c>
      <c r="AL304" s="64">
        <f t="shared" si="306"/>
        <v>128.30769230769201</v>
      </c>
      <c r="AM304" s="64">
        <f t="shared" si="307"/>
        <v>125.769230769231</v>
      </c>
      <c r="AN304" s="64">
        <f t="shared" si="308"/>
        <v>123.69230769230801</v>
      </c>
      <c r="AO304" s="64">
        <f t="shared" si="309"/>
        <v>121.846153846154</v>
      </c>
      <c r="AP304" s="64">
        <f t="shared" si="310"/>
        <v>120.230769230769</v>
      </c>
      <c r="AQ304" s="64">
        <f t="shared" si="312"/>
        <v>119.07692307692299</v>
      </c>
      <c r="AR304" s="64">
        <f t="shared" si="314"/>
        <v>118.615384615385</v>
      </c>
      <c r="AS304" s="64">
        <f t="shared" si="317"/>
        <v>117.92307692307701</v>
      </c>
      <c r="AT304" s="64">
        <f t="shared" si="319"/>
        <v>117.69230769230801</v>
      </c>
      <c r="AU304" s="64">
        <f t="shared" si="320"/>
        <v>117.69230769230801</v>
      </c>
      <c r="AV304" s="64">
        <f t="shared" ref="AV304:AV318" si="321">VLOOKUP($C$110,$D$3:$K$63,$A$71,0)*(B260-B259)</f>
        <v>117.92307692307701</v>
      </c>
      <c r="AW304" s="64">
        <f>VLOOKUP($C$111,$D$3:$K$63,$A$71,0)*(B259-B258)</f>
        <v>118.153846153846</v>
      </c>
      <c r="AX304" s="64">
        <f>VLOOKUP($C$112,$D$3:$K$63,$A$71,0)*B258</f>
        <v>0</v>
      </c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54">
        <f t="shared" si="261"/>
        <v>1577.76923076923</v>
      </c>
      <c r="BP304" s="53">
        <v>2046</v>
      </c>
      <c r="BQ304" s="61">
        <f t="shared" si="299"/>
        <v>0</v>
      </c>
      <c r="BR304" s="61">
        <f t="shared" si="299"/>
        <v>0</v>
      </c>
      <c r="BS304" s="61">
        <f t="shared" si="299"/>
        <v>0</v>
      </c>
      <c r="BT304" s="61">
        <f t="shared" si="299"/>
        <v>0</v>
      </c>
      <c r="BU304" s="61">
        <f t="shared" si="299"/>
        <v>0</v>
      </c>
      <c r="BV304" s="61">
        <f t="shared" si="299"/>
        <v>0</v>
      </c>
      <c r="BW304" s="61">
        <f t="shared" si="299"/>
        <v>0</v>
      </c>
      <c r="BX304" s="61">
        <f t="shared" si="299"/>
        <v>0</v>
      </c>
      <c r="BY304" s="61">
        <f t="shared" si="299"/>
        <v>0</v>
      </c>
      <c r="BZ304" s="61">
        <f t="shared" si="299"/>
        <v>0</v>
      </c>
      <c r="CA304" s="61">
        <f t="shared" si="299"/>
        <v>0</v>
      </c>
      <c r="CB304" s="61">
        <f t="shared" si="299"/>
        <v>0</v>
      </c>
      <c r="CC304" s="61">
        <f t="shared" si="299"/>
        <v>0</v>
      </c>
      <c r="CD304" s="61">
        <f t="shared" si="299"/>
        <v>0</v>
      </c>
      <c r="CE304" s="61">
        <f t="shared" si="299"/>
        <v>0</v>
      </c>
      <c r="CF304" s="61">
        <f t="shared" ref="CF304:CF318" si="322">S304/$BM304</f>
        <v>0</v>
      </c>
      <c r="CG304" s="61">
        <f t="shared" si="315"/>
        <v>0</v>
      </c>
      <c r="CH304" s="61">
        <f t="shared" si="315"/>
        <v>0</v>
      </c>
      <c r="CI304" s="61">
        <f t="shared" si="315"/>
        <v>0</v>
      </c>
      <c r="CJ304" s="61">
        <f t="shared" si="315"/>
        <v>0</v>
      </c>
      <c r="CK304" s="61">
        <f t="shared" si="313"/>
        <v>0</v>
      </c>
      <c r="CL304" s="61">
        <f t="shared" si="313"/>
        <v>0</v>
      </c>
      <c r="CM304" s="61">
        <f t="shared" si="313"/>
        <v>0</v>
      </c>
      <c r="CN304" s="61">
        <f t="shared" si="313"/>
        <v>0</v>
      </c>
      <c r="CO304" s="61">
        <f t="shared" si="313"/>
        <v>0</v>
      </c>
      <c r="CP304" s="61">
        <f t="shared" si="313"/>
        <v>0</v>
      </c>
      <c r="CQ304" s="61">
        <f t="shared" si="313"/>
        <v>0</v>
      </c>
      <c r="CR304" s="61">
        <f t="shared" si="313"/>
        <v>0</v>
      </c>
      <c r="CS304" s="61">
        <f t="shared" si="313"/>
        <v>0</v>
      </c>
      <c r="CT304" s="61">
        <f t="shared" si="313"/>
        <v>0</v>
      </c>
      <c r="CU304" s="61">
        <f t="shared" si="313"/>
        <v>0</v>
      </c>
      <c r="CV304" s="61">
        <f t="shared" si="313"/>
        <v>0</v>
      </c>
      <c r="CW304" s="61">
        <f t="shared" si="293"/>
        <v>2.4360927037335999E-16</v>
      </c>
      <c r="CX304" s="61">
        <f t="shared" si="293"/>
        <v>8.2931110136024597E-2</v>
      </c>
      <c r="CY304" s="61">
        <f t="shared" si="318"/>
        <v>8.1322217346789599E-2</v>
      </c>
      <c r="CZ304" s="61">
        <f t="shared" si="318"/>
        <v>7.9713324557554394E-2</v>
      </c>
      <c r="DA304" s="61">
        <f t="shared" si="318"/>
        <v>7.8396957729998495E-2</v>
      </c>
      <c r="DB304" s="61">
        <f t="shared" si="318"/>
        <v>7.7226853883282195E-2</v>
      </c>
      <c r="DC304" s="61">
        <f t="shared" si="318"/>
        <v>7.6203013017405299E-2</v>
      </c>
      <c r="DD304" s="61">
        <f t="shared" si="318"/>
        <v>7.5471698113207503E-2</v>
      </c>
      <c r="DE304" s="61">
        <f t="shared" si="318"/>
        <v>7.5179172151528403E-2</v>
      </c>
      <c r="DF304" s="61">
        <f t="shared" si="318"/>
        <v>7.4740383209009706E-2</v>
      </c>
      <c r="DG304" s="61">
        <f t="shared" si="318"/>
        <v>7.4594120228170205E-2</v>
      </c>
      <c r="DH304" s="61">
        <f t="shared" si="318"/>
        <v>7.4594120228170205E-2</v>
      </c>
      <c r="DI304" s="61">
        <f t="shared" si="318"/>
        <v>7.4740383209009706E-2</v>
      </c>
      <c r="DJ304" s="61">
        <f t="shared" si="318"/>
        <v>7.4886646189849304E-2</v>
      </c>
      <c r="DK304" s="61">
        <f t="shared" si="318"/>
        <v>0</v>
      </c>
      <c r="DL304" s="61">
        <f t="shared" si="318"/>
        <v>0</v>
      </c>
      <c r="DM304" s="61">
        <f t="shared" si="318"/>
        <v>0</v>
      </c>
      <c r="DN304" s="61">
        <f t="shared" si="302"/>
        <v>0</v>
      </c>
      <c r="DO304" s="61">
        <f t="shared" si="302"/>
        <v>0</v>
      </c>
      <c r="DP304" s="61">
        <f t="shared" si="302"/>
        <v>0</v>
      </c>
      <c r="DQ304" s="61">
        <f t="shared" si="300"/>
        <v>0</v>
      </c>
      <c r="DR304" s="61">
        <f t="shared" si="300"/>
        <v>0</v>
      </c>
      <c r="DS304" s="61">
        <f t="shared" si="280"/>
        <v>0</v>
      </c>
      <c r="DT304" s="61">
        <f t="shared" si="280"/>
        <v>0</v>
      </c>
      <c r="DU304" s="61">
        <f t="shared" si="280"/>
        <v>0</v>
      </c>
      <c r="DV304" s="61">
        <f t="shared" si="280"/>
        <v>0</v>
      </c>
      <c r="DW304" s="61">
        <f t="shared" si="316"/>
        <v>0</v>
      </c>
      <c r="DX304" s="61">
        <f t="shared" si="316"/>
        <v>0</v>
      </c>
      <c r="DY304" s="61">
        <f t="shared" si="316"/>
        <v>0</v>
      </c>
      <c r="DZ304" s="61">
        <f t="shared" si="311"/>
        <v>1</v>
      </c>
    </row>
    <row r="305" spans="2:130">
      <c r="C305" s="53">
        <v>2047</v>
      </c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>
        <f t="shared" si="296"/>
        <v>0</v>
      </c>
      <c r="AF305" s="64">
        <f t="shared" si="297"/>
        <v>0</v>
      </c>
      <c r="AG305" s="64">
        <f t="shared" si="298"/>
        <v>0</v>
      </c>
      <c r="AH305" s="64">
        <f t="shared" si="301"/>
        <v>0</v>
      </c>
      <c r="AI305" s="64">
        <f t="shared" si="303"/>
        <v>0</v>
      </c>
      <c r="AJ305" s="64">
        <f t="shared" si="304"/>
        <v>0</v>
      </c>
      <c r="AK305" s="64">
        <f t="shared" si="305"/>
        <v>3.77697872977478E-13</v>
      </c>
      <c r="AL305" s="64">
        <f t="shared" si="306"/>
        <v>128.30769230769201</v>
      </c>
      <c r="AM305" s="64">
        <f t="shared" si="307"/>
        <v>125.769230769231</v>
      </c>
      <c r="AN305" s="64">
        <f t="shared" si="308"/>
        <v>123.69230769230801</v>
      </c>
      <c r="AO305" s="64">
        <f t="shared" si="309"/>
        <v>121.846153846154</v>
      </c>
      <c r="AP305" s="64">
        <f t="shared" si="310"/>
        <v>120.230769230769</v>
      </c>
      <c r="AQ305" s="64">
        <f t="shared" si="312"/>
        <v>119.07692307692299</v>
      </c>
      <c r="AR305" s="64">
        <f t="shared" si="314"/>
        <v>118.615384615385</v>
      </c>
      <c r="AS305" s="64">
        <f t="shared" si="317"/>
        <v>117.92307692307701</v>
      </c>
      <c r="AT305" s="64">
        <f t="shared" si="319"/>
        <v>117.69230769230801</v>
      </c>
      <c r="AU305" s="64">
        <f t="shared" si="320"/>
        <v>117.69230769230801</v>
      </c>
      <c r="AV305" s="64">
        <f t="shared" si="321"/>
        <v>117.92307692307701</v>
      </c>
      <c r="AW305" s="64">
        <f t="shared" ref="AW305:AW318" si="323">VLOOKUP($C$111,$D$3:$K$63,$A$71,0)*(B260-B259)</f>
        <v>118.153846153846</v>
      </c>
      <c r="AX305" s="64">
        <f>VLOOKUP($C$112,$D$3:$K$63,$A$71,0)*(B259-B258)</f>
        <v>118.615384615385</v>
      </c>
      <c r="AY305" s="64">
        <f>VLOOKUP($C$113,$D$3:$K$63,$A$71,0)*B258</f>
        <v>0</v>
      </c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54">
        <f t="shared" si="261"/>
        <v>1565.5384615384601</v>
      </c>
      <c r="BP305" s="53">
        <v>2047</v>
      </c>
      <c r="BQ305" s="61">
        <f t="shared" ref="BQ305:CE318" si="324">D305/$BM305</f>
        <v>0</v>
      </c>
      <c r="BR305" s="61">
        <f t="shared" si="324"/>
        <v>0</v>
      </c>
      <c r="BS305" s="61">
        <f t="shared" si="324"/>
        <v>0</v>
      </c>
      <c r="BT305" s="61">
        <f t="shared" si="324"/>
        <v>0</v>
      </c>
      <c r="BU305" s="61">
        <f t="shared" si="324"/>
        <v>0</v>
      </c>
      <c r="BV305" s="61">
        <f t="shared" si="324"/>
        <v>0</v>
      </c>
      <c r="BW305" s="61">
        <f t="shared" si="324"/>
        <v>0</v>
      </c>
      <c r="BX305" s="61">
        <f t="shared" si="324"/>
        <v>0</v>
      </c>
      <c r="BY305" s="61">
        <f t="shared" si="324"/>
        <v>0</v>
      </c>
      <c r="BZ305" s="61">
        <f t="shared" si="324"/>
        <v>0</v>
      </c>
      <c r="CA305" s="61">
        <f t="shared" si="324"/>
        <v>0</v>
      </c>
      <c r="CB305" s="61">
        <f t="shared" si="324"/>
        <v>0</v>
      </c>
      <c r="CC305" s="61">
        <f t="shared" si="324"/>
        <v>0</v>
      </c>
      <c r="CD305" s="61">
        <f t="shared" si="324"/>
        <v>0</v>
      </c>
      <c r="CE305" s="61">
        <f t="shared" si="324"/>
        <v>0</v>
      </c>
      <c r="CF305" s="61">
        <f t="shared" si="322"/>
        <v>0</v>
      </c>
      <c r="CG305" s="61">
        <f t="shared" si="315"/>
        <v>0</v>
      </c>
      <c r="CH305" s="61">
        <f t="shared" si="315"/>
        <v>0</v>
      </c>
      <c r="CI305" s="61">
        <f t="shared" si="315"/>
        <v>0</v>
      </c>
      <c r="CJ305" s="61">
        <f t="shared" si="315"/>
        <v>0</v>
      </c>
      <c r="CK305" s="61">
        <f t="shared" si="313"/>
        <v>0</v>
      </c>
      <c r="CL305" s="61">
        <f t="shared" si="313"/>
        <v>0</v>
      </c>
      <c r="CM305" s="61">
        <f t="shared" si="313"/>
        <v>0</v>
      </c>
      <c r="CN305" s="61">
        <f t="shared" si="313"/>
        <v>0</v>
      </c>
      <c r="CO305" s="61">
        <f t="shared" si="313"/>
        <v>0</v>
      </c>
      <c r="CP305" s="61">
        <f t="shared" si="313"/>
        <v>0</v>
      </c>
      <c r="CQ305" s="61">
        <f t="shared" si="313"/>
        <v>0</v>
      </c>
      <c r="CR305" s="61">
        <f t="shared" si="313"/>
        <v>0</v>
      </c>
      <c r="CS305" s="61">
        <f t="shared" si="313"/>
        <v>0</v>
      </c>
      <c r="CT305" s="61">
        <f t="shared" si="313"/>
        <v>0</v>
      </c>
      <c r="CU305" s="61">
        <f t="shared" si="313"/>
        <v>0</v>
      </c>
      <c r="CV305" s="61">
        <f t="shared" si="313"/>
        <v>0</v>
      </c>
      <c r="CW305" s="61">
        <f t="shared" si="293"/>
        <v>0</v>
      </c>
      <c r="CX305" s="61">
        <f t="shared" si="293"/>
        <v>2.41257485687265E-16</v>
      </c>
      <c r="CY305" s="61">
        <f t="shared" si="318"/>
        <v>8.1957547169811407E-2</v>
      </c>
      <c r="CZ305" s="61">
        <f t="shared" si="318"/>
        <v>8.0336084905660396E-2</v>
      </c>
      <c r="DA305" s="61">
        <f t="shared" si="318"/>
        <v>7.9009433962264106E-2</v>
      </c>
      <c r="DB305" s="61">
        <f t="shared" si="318"/>
        <v>7.7830188679245196E-2</v>
      </c>
      <c r="DC305" s="61">
        <f t="shared" si="318"/>
        <v>7.6798349056603807E-2</v>
      </c>
      <c r="DD305" s="61">
        <f t="shared" si="318"/>
        <v>7.6061320754716999E-2</v>
      </c>
      <c r="DE305" s="61">
        <f t="shared" si="318"/>
        <v>7.5766509433962195E-2</v>
      </c>
      <c r="DF305" s="61">
        <f t="shared" si="318"/>
        <v>7.5324292452830094E-2</v>
      </c>
      <c r="DG305" s="61">
        <f t="shared" si="318"/>
        <v>7.5176886792452796E-2</v>
      </c>
      <c r="DH305" s="61">
        <f t="shared" si="318"/>
        <v>7.5176886792452796E-2</v>
      </c>
      <c r="DI305" s="61">
        <f t="shared" si="318"/>
        <v>7.5324292452830094E-2</v>
      </c>
      <c r="DJ305" s="61">
        <f t="shared" si="318"/>
        <v>7.5471698113207503E-2</v>
      </c>
      <c r="DK305" s="61">
        <f t="shared" si="318"/>
        <v>7.5766509433962195E-2</v>
      </c>
      <c r="DL305" s="61">
        <f t="shared" si="318"/>
        <v>0</v>
      </c>
      <c r="DM305" s="61">
        <f t="shared" si="318"/>
        <v>0</v>
      </c>
      <c r="DN305" s="61">
        <f t="shared" si="302"/>
        <v>0</v>
      </c>
      <c r="DO305" s="61">
        <f t="shared" si="302"/>
        <v>0</v>
      </c>
      <c r="DP305" s="61">
        <f t="shared" si="302"/>
        <v>0</v>
      </c>
      <c r="DQ305" s="61">
        <f t="shared" si="300"/>
        <v>0</v>
      </c>
      <c r="DR305" s="61">
        <f t="shared" si="300"/>
        <v>0</v>
      </c>
      <c r="DS305" s="61">
        <f t="shared" si="280"/>
        <v>0</v>
      </c>
      <c r="DT305" s="61">
        <f t="shared" si="280"/>
        <v>0</v>
      </c>
      <c r="DU305" s="61">
        <f t="shared" si="280"/>
        <v>0</v>
      </c>
      <c r="DV305" s="61">
        <f t="shared" si="280"/>
        <v>0</v>
      </c>
      <c r="DW305" s="61">
        <f t="shared" si="316"/>
        <v>0</v>
      </c>
      <c r="DX305" s="61">
        <f t="shared" si="316"/>
        <v>0</v>
      </c>
      <c r="DY305" s="61">
        <f t="shared" si="316"/>
        <v>0</v>
      </c>
      <c r="DZ305" s="61">
        <f t="shared" si="311"/>
        <v>1</v>
      </c>
    </row>
    <row r="306" spans="2:130">
      <c r="C306" s="53">
        <v>2048</v>
      </c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>
        <f t="shared" si="297"/>
        <v>0</v>
      </c>
      <c r="AG306" s="64">
        <f t="shared" si="298"/>
        <v>0</v>
      </c>
      <c r="AH306" s="64">
        <f t="shared" si="301"/>
        <v>0</v>
      </c>
      <c r="AI306" s="64">
        <f t="shared" si="303"/>
        <v>0</v>
      </c>
      <c r="AJ306" s="64">
        <f t="shared" si="304"/>
        <v>0</v>
      </c>
      <c r="AK306" s="64">
        <f t="shared" si="305"/>
        <v>0</v>
      </c>
      <c r="AL306" s="64">
        <f t="shared" si="306"/>
        <v>3.7037040101495202E-13</v>
      </c>
      <c r="AM306" s="64">
        <f t="shared" si="307"/>
        <v>125.769230769231</v>
      </c>
      <c r="AN306" s="64">
        <f t="shared" si="308"/>
        <v>123.69230769230801</v>
      </c>
      <c r="AO306" s="64">
        <f t="shared" si="309"/>
        <v>121.846153846154</v>
      </c>
      <c r="AP306" s="64">
        <f t="shared" si="310"/>
        <v>120.230769230769</v>
      </c>
      <c r="AQ306" s="64">
        <f t="shared" si="312"/>
        <v>119.07692307692299</v>
      </c>
      <c r="AR306" s="64">
        <f t="shared" si="314"/>
        <v>118.615384615385</v>
      </c>
      <c r="AS306" s="64">
        <f t="shared" si="317"/>
        <v>117.92307692307701</v>
      </c>
      <c r="AT306" s="64">
        <f t="shared" si="319"/>
        <v>117.69230769230801</v>
      </c>
      <c r="AU306" s="64">
        <f t="shared" si="320"/>
        <v>117.69230769230801</v>
      </c>
      <c r="AV306" s="64">
        <f t="shared" si="321"/>
        <v>117.92307692307701</v>
      </c>
      <c r="AW306" s="64">
        <f t="shared" si="323"/>
        <v>118.153846153846</v>
      </c>
      <c r="AX306" s="64">
        <f t="shared" ref="AX306:AX318" si="325">VLOOKUP($C$112,$D$3:$K$63,$A$71,0)*(B260-B259)</f>
        <v>118.615384615385</v>
      </c>
      <c r="AY306" s="64">
        <f>VLOOKUP($C$113,$D$3:$K$63,$A$71,0)*(B259-B258)</f>
        <v>118.846153846154</v>
      </c>
      <c r="AZ306" s="64">
        <f>VLOOKUP($C$114,$D$3:$K$63,$A$71,0)*B258</f>
        <v>0</v>
      </c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54">
        <f t="shared" si="261"/>
        <v>1556.0769230769199</v>
      </c>
      <c r="BP306" s="53">
        <v>2048</v>
      </c>
      <c r="BQ306" s="61">
        <f t="shared" si="324"/>
        <v>0</v>
      </c>
      <c r="BR306" s="61">
        <f t="shared" si="324"/>
        <v>0</v>
      </c>
      <c r="BS306" s="61">
        <f t="shared" si="324"/>
        <v>0</v>
      </c>
      <c r="BT306" s="61">
        <f t="shared" si="324"/>
        <v>0</v>
      </c>
      <c r="BU306" s="61">
        <f t="shared" si="324"/>
        <v>0</v>
      </c>
      <c r="BV306" s="61">
        <f t="shared" si="324"/>
        <v>0</v>
      </c>
      <c r="BW306" s="61">
        <f t="shared" si="324"/>
        <v>0</v>
      </c>
      <c r="BX306" s="61">
        <f t="shared" si="324"/>
        <v>0</v>
      </c>
      <c r="BY306" s="61">
        <f t="shared" si="324"/>
        <v>0</v>
      </c>
      <c r="BZ306" s="61">
        <f t="shared" si="324"/>
        <v>0</v>
      </c>
      <c r="CA306" s="61">
        <f t="shared" si="324"/>
        <v>0</v>
      </c>
      <c r="CB306" s="61">
        <f t="shared" si="324"/>
        <v>0</v>
      </c>
      <c r="CC306" s="61">
        <f t="shared" si="324"/>
        <v>0</v>
      </c>
      <c r="CD306" s="61">
        <f t="shared" si="324"/>
        <v>0</v>
      </c>
      <c r="CE306" s="61">
        <f t="shared" si="324"/>
        <v>0</v>
      </c>
      <c r="CF306" s="61">
        <f t="shared" si="322"/>
        <v>0</v>
      </c>
      <c r="CG306" s="61">
        <f t="shared" si="315"/>
        <v>0</v>
      </c>
      <c r="CH306" s="61">
        <f t="shared" si="315"/>
        <v>0</v>
      </c>
      <c r="CI306" s="61">
        <f t="shared" si="315"/>
        <v>0</v>
      </c>
      <c r="CJ306" s="61">
        <f t="shared" si="315"/>
        <v>0</v>
      </c>
      <c r="CK306" s="61">
        <f t="shared" si="313"/>
        <v>0</v>
      </c>
      <c r="CL306" s="61">
        <f t="shared" si="313"/>
        <v>0</v>
      </c>
      <c r="CM306" s="61">
        <f t="shared" si="313"/>
        <v>0</v>
      </c>
      <c r="CN306" s="61">
        <f t="shared" si="313"/>
        <v>0</v>
      </c>
      <c r="CO306" s="61">
        <f t="shared" si="313"/>
        <v>0</v>
      </c>
      <c r="CP306" s="61">
        <f t="shared" si="313"/>
        <v>0</v>
      </c>
      <c r="CQ306" s="61">
        <f t="shared" si="313"/>
        <v>0</v>
      </c>
      <c r="CR306" s="61">
        <f t="shared" si="313"/>
        <v>0</v>
      </c>
      <c r="CS306" s="61">
        <f t="shared" si="313"/>
        <v>0</v>
      </c>
      <c r="CT306" s="61">
        <f t="shared" si="313"/>
        <v>0</v>
      </c>
      <c r="CU306" s="61">
        <f t="shared" si="313"/>
        <v>0</v>
      </c>
      <c r="CV306" s="61">
        <f t="shared" si="313"/>
        <v>0</v>
      </c>
      <c r="CW306" s="61">
        <f t="shared" si="293"/>
        <v>0</v>
      </c>
      <c r="CX306" s="61">
        <f t="shared" si="293"/>
        <v>0</v>
      </c>
      <c r="CY306" s="61">
        <f t="shared" si="318"/>
        <v>2.3801548337507398E-16</v>
      </c>
      <c r="CZ306" s="61">
        <f t="shared" si="318"/>
        <v>8.0824558801720403E-2</v>
      </c>
      <c r="DA306" s="61">
        <f t="shared" si="318"/>
        <v>7.94898413169213E-2</v>
      </c>
      <c r="DB306" s="61">
        <f t="shared" si="318"/>
        <v>7.8303425774877602E-2</v>
      </c>
      <c r="DC306" s="61">
        <f t="shared" si="318"/>
        <v>7.7265312175589407E-2</v>
      </c>
      <c r="DD306" s="61">
        <f t="shared" si="318"/>
        <v>7.6523802461812299E-2</v>
      </c>
      <c r="DE306" s="61">
        <f t="shared" si="318"/>
        <v>7.6227198576301405E-2</v>
      </c>
      <c r="DF306" s="61">
        <f t="shared" si="318"/>
        <v>7.5782292748034996E-2</v>
      </c>
      <c r="DG306" s="61">
        <f t="shared" si="318"/>
        <v>7.5633990805279494E-2</v>
      </c>
      <c r="DH306" s="61">
        <f t="shared" si="318"/>
        <v>7.5633990805279494E-2</v>
      </c>
      <c r="DI306" s="61">
        <f t="shared" si="318"/>
        <v>7.5782292748034996E-2</v>
      </c>
      <c r="DJ306" s="61">
        <f t="shared" si="318"/>
        <v>7.5930594690790401E-2</v>
      </c>
      <c r="DK306" s="61">
        <f t="shared" si="318"/>
        <v>7.6227198576301294E-2</v>
      </c>
      <c r="DL306" s="61">
        <f t="shared" si="318"/>
        <v>7.6375500519056796E-2</v>
      </c>
      <c r="DM306" s="61">
        <f t="shared" si="318"/>
        <v>0</v>
      </c>
      <c r="DN306" s="61">
        <f t="shared" si="302"/>
        <v>0</v>
      </c>
      <c r="DO306" s="61">
        <f t="shared" si="302"/>
        <v>0</v>
      </c>
      <c r="DP306" s="61">
        <f t="shared" si="302"/>
        <v>0</v>
      </c>
      <c r="DQ306" s="61">
        <f t="shared" si="300"/>
        <v>0</v>
      </c>
      <c r="DR306" s="61">
        <f t="shared" si="300"/>
        <v>0</v>
      </c>
      <c r="DS306" s="61">
        <f t="shared" si="280"/>
        <v>0</v>
      </c>
      <c r="DT306" s="61">
        <f t="shared" si="280"/>
        <v>0</v>
      </c>
      <c r="DU306" s="61">
        <f t="shared" si="280"/>
        <v>0</v>
      </c>
      <c r="DV306" s="61">
        <f t="shared" si="280"/>
        <v>0</v>
      </c>
      <c r="DW306" s="61">
        <f t="shared" si="316"/>
        <v>0</v>
      </c>
      <c r="DX306" s="61">
        <f t="shared" si="316"/>
        <v>0</v>
      </c>
      <c r="DY306" s="61">
        <f t="shared" si="316"/>
        <v>0</v>
      </c>
      <c r="DZ306" s="61">
        <f t="shared" si="311"/>
        <v>1</v>
      </c>
    </row>
    <row r="307" spans="2:130">
      <c r="C307" s="53">
        <v>2049</v>
      </c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>
        <f t="shared" si="298"/>
        <v>0</v>
      </c>
      <c r="AH307" s="64">
        <f t="shared" si="301"/>
        <v>0</v>
      </c>
      <c r="AI307" s="64">
        <f t="shared" si="303"/>
        <v>0</v>
      </c>
      <c r="AJ307" s="64">
        <f t="shared" si="304"/>
        <v>0</v>
      </c>
      <c r="AK307" s="64">
        <f t="shared" si="305"/>
        <v>0</v>
      </c>
      <c r="AL307" s="64">
        <f t="shared" si="306"/>
        <v>0</v>
      </c>
      <c r="AM307" s="64">
        <f t="shared" si="307"/>
        <v>3.6304292905242599E-13</v>
      </c>
      <c r="AN307" s="64">
        <f t="shared" si="308"/>
        <v>123.69230769230801</v>
      </c>
      <c r="AO307" s="64">
        <f t="shared" si="309"/>
        <v>121.846153846154</v>
      </c>
      <c r="AP307" s="64">
        <f t="shared" si="310"/>
        <v>120.230769230769</v>
      </c>
      <c r="AQ307" s="64">
        <f t="shared" si="312"/>
        <v>119.07692307692299</v>
      </c>
      <c r="AR307" s="64">
        <f t="shared" si="314"/>
        <v>118.615384615385</v>
      </c>
      <c r="AS307" s="64">
        <f t="shared" si="317"/>
        <v>117.92307692307701</v>
      </c>
      <c r="AT307" s="64">
        <f t="shared" si="319"/>
        <v>117.69230769230801</v>
      </c>
      <c r="AU307" s="64">
        <f t="shared" si="320"/>
        <v>117.69230769230801</v>
      </c>
      <c r="AV307" s="64">
        <f t="shared" si="321"/>
        <v>117.92307692307701</v>
      </c>
      <c r="AW307" s="64">
        <f t="shared" si="323"/>
        <v>118.153846153846</v>
      </c>
      <c r="AX307" s="64">
        <f t="shared" si="325"/>
        <v>118.615384615385</v>
      </c>
      <c r="AY307" s="64">
        <f t="shared" ref="AY307:AY318" si="326">VLOOKUP($C$113,$D$3:$K$63,$A$71,0)*(B260-B259)</f>
        <v>118.846153846154</v>
      </c>
      <c r="AZ307" s="64">
        <f>VLOOKUP($C$114,$D$3:$K$63,$A$71,0)*(B259-B258)</f>
        <v>119.30769230769199</v>
      </c>
      <c r="BA307" s="64">
        <f>VLOOKUP($C$115,$D$3:$K$63,$A$71,0)*B258</f>
        <v>0</v>
      </c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54">
        <f t="shared" si="261"/>
        <v>1549.61538461538</v>
      </c>
      <c r="BP307" s="53">
        <v>2049</v>
      </c>
      <c r="BQ307" s="61">
        <f t="shared" si="324"/>
        <v>0</v>
      </c>
      <c r="BR307" s="61">
        <f t="shared" si="324"/>
        <v>0</v>
      </c>
      <c r="BS307" s="61">
        <f t="shared" si="324"/>
        <v>0</v>
      </c>
      <c r="BT307" s="61">
        <f t="shared" si="324"/>
        <v>0</v>
      </c>
      <c r="BU307" s="61">
        <f t="shared" si="324"/>
        <v>0</v>
      </c>
      <c r="BV307" s="61">
        <f t="shared" si="324"/>
        <v>0</v>
      </c>
      <c r="BW307" s="61">
        <f t="shared" si="324"/>
        <v>0</v>
      </c>
      <c r="BX307" s="61">
        <f t="shared" si="324"/>
        <v>0</v>
      </c>
      <c r="BY307" s="61">
        <f t="shared" si="324"/>
        <v>0</v>
      </c>
      <c r="BZ307" s="61">
        <f t="shared" si="324"/>
        <v>0</v>
      </c>
      <c r="CA307" s="61">
        <f t="shared" si="324"/>
        <v>0</v>
      </c>
      <c r="CB307" s="61">
        <f t="shared" si="324"/>
        <v>0</v>
      </c>
      <c r="CC307" s="61">
        <f t="shared" si="324"/>
        <v>0</v>
      </c>
      <c r="CD307" s="61">
        <f t="shared" si="324"/>
        <v>0</v>
      </c>
      <c r="CE307" s="61">
        <f t="shared" si="324"/>
        <v>0</v>
      </c>
      <c r="CF307" s="61">
        <f t="shared" si="322"/>
        <v>0</v>
      </c>
      <c r="CG307" s="61">
        <f t="shared" si="315"/>
        <v>0</v>
      </c>
      <c r="CH307" s="61">
        <f t="shared" si="315"/>
        <v>0</v>
      </c>
      <c r="CI307" s="61">
        <f t="shared" si="315"/>
        <v>0</v>
      </c>
      <c r="CJ307" s="61">
        <f t="shared" si="315"/>
        <v>0</v>
      </c>
      <c r="CK307" s="61">
        <f t="shared" si="313"/>
        <v>0</v>
      </c>
      <c r="CL307" s="61">
        <f t="shared" si="313"/>
        <v>0</v>
      </c>
      <c r="CM307" s="61">
        <f t="shared" si="313"/>
        <v>0</v>
      </c>
      <c r="CN307" s="61">
        <f t="shared" si="313"/>
        <v>0</v>
      </c>
      <c r="CO307" s="61">
        <f t="shared" si="313"/>
        <v>0</v>
      </c>
      <c r="CP307" s="61">
        <f t="shared" si="313"/>
        <v>0</v>
      </c>
      <c r="CQ307" s="61">
        <f t="shared" si="313"/>
        <v>0</v>
      </c>
      <c r="CR307" s="61">
        <f t="shared" si="313"/>
        <v>0</v>
      </c>
      <c r="CS307" s="61">
        <f t="shared" si="313"/>
        <v>0</v>
      </c>
      <c r="CT307" s="61">
        <f t="shared" si="313"/>
        <v>0</v>
      </c>
      <c r="CU307" s="61">
        <f t="shared" si="313"/>
        <v>0</v>
      </c>
      <c r="CV307" s="61">
        <f t="shared" si="313"/>
        <v>0</v>
      </c>
      <c r="CW307" s="61">
        <f t="shared" si="293"/>
        <v>0</v>
      </c>
      <c r="CX307" s="61">
        <f t="shared" si="293"/>
        <v>0</v>
      </c>
      <c r="CY307" s="61">
        <f t="shared" si="318"/>
        <v>0</v>
      </c>
      <c r="CZ307" s="61">
        <f t="shared" si="318"/>
        <v>2.3427937839074401E-16</v>
      </c>
      <c r="DA307" s="61">
        <f t="shared" si="318"/>
        <v>7.9821295606850404E-2</v>
      </c>
      <c r="DB307" s="61">
        <f t="shared" si="318"/>
        <v>7.8629932985852594E-2</v>
      </c>
      <c r="DC307" s="61">
        <f t="shared" si="318"/>
        <v>7.7587490692479499E-2</v>
      </c>
      <c r="DD307" s="61">
        <f t="shared" si="318"/>
        <v>7.6842889054355906E-2</v>
      </c>
      <c r="DE307" s="61">
        <f t="shared" si="318"/>
        <v>7.6545048399106502E-2</v>
      </c>
      <c r="DF307" s="61">
        <f t="shared" si="318"/>
        <v>7.6098287416232396E-2</v>
      </c>
      <c r="DG307" s="61">
        <f t="shared" si="318"/>
        <v>7.59493670886075E-2</v>
      </c>
      <c r="DH307" s="61">
        <f t="shared" si="318"/>
        <v>7.59493670886075E-2</v>
      </c>
      <c r="DI307" s="61">
        <f t="shared" si="318"/>
        <v>7.6098287416232299E-2</v>
      </c>
      <c r="DJ307" s="61">
        <f t="shared" si="318"/>
        <v>7.6247207743857001E-2</v>
      </c>
      <c r="DK307" s="61">
        <f t="shared" si="318"/>
        <v>7.6545048399106405E-2</v>
      </c>
      <c r="DL307" s="61">
        <f t="shared" si="318"/>
        <v>7.6693968726731093E-2</v>
      </c>
      <c r="DM307" s="61">
        <f t="shared" si="318"/>
        <v>7.6991809381980594E-2</v>
      </c>
      <c r="DN307" s="61">
        <f t="shared" si="302"/>
        <v>0</v>
      </c>
      <c r="DO307" s="61">
        <f t="shared" si="302"/>
        <v>0</v>
      </c>
      <c r="DP307" s="61">
        <f t="shared" si="302"/>
        <v>0</v>
      </c>
      <c r="DQ307" s="61">
        <f t="shared" si="300"/>
        <v>0</v>
      </c>
      <c r="DR307" s="61">
        <f t="shared" si="300"/>
        <v>0</v>
      </c>
      <c r="DS307" s="61">
        <f t="shared" si="280"/>
        <v>0</v>
      </c>
      <c r="DT307" s="61">
        <f t="shared" si="280"/>
        <v>0</v>
      </c>
      <c r="DU307" s="61">
        <f t="shared" si="280"/>
        <v>0</v>
      </c>
      <c r="DV307" s="61">
        <f t="shared" si="280"/>
        <v>0</v>
      </c>
      <c r="DW307" s="61">
        <f t="shared" si="316"/>
        <v>0</v>
      </c>
      <c r="DX307" s="61">
        <f t="shared" si="316"/>
        <v>0</v>
      </c>
      <c r="DY307" s="61">
        <f t="shared" si="316"/>
        <v>0</v>
      </c>
      <c r="DZ307" s="61">
        <f t="shared" si="311"/>
        <v>1</v>
      </c>
    </row>
    <row r="308" spans="2:130">
      <c r="C308" s="53">
        <v>2050</v>
      </c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>
        <f t="shared" si="301"/>
        <v>0</v>
      </c>
      <c r="AI308" s="64">
        <f t="shared" si="303"/>
        <v>0</v>
      </c>
      <c r="AJ308" s="64">
        <f t="shared" si="304"/>
        <v>0</v>
      </c>
      <c r="AK308" s="64">
        <f t="shared" si="305"/>
        <v>0</v>
      </c>
      <c r="AL308" s="64">
        <f t="shared" si="306"/>
        <v>0</v>
      </c>
      <c r="AM308" s="64">
        <f t="shared" si="307"/>
        <v>0</v>
      </c>
      <c r="AN308" s="64">
        <f t="shared" si="308"/>
        <v>3.5704772471944999E-13</v>
      </c>
      <c r="AO308" s="64">
        <f t="shared" si="309"/>
        <v>121.846153846154</v>
      </c>
      <c r="AP308" s="64">
        <f t="shared" si="310"/>
        <v>120.230769230769</v>
      </c>
      <c r="AQ308" s="64">
        <f t="shared" si="312"/>
        <v>119.07692307692299</v>
      </c>
      <c r="AR308" s="64">
        <f t="shared" si="314"/>
        <v>118.615384615385</v>
      </c>
      <c r="AS308" s="64">
        <f t="shared" si="317"/>
        <v>117.92307692307701</v>
      </c>
      <c r="AT308" s="64">
        <f t="shared" si="319"/>
        <v>117.69230769230801</v>
      </c>
      <c r="AU308" s="64">
        <f t="shared" si="320"/>
        <v>117.69230769230801</v>
      </c>
      <c r="AV308" s="64">
        <f t="shared" si="321"/>
        <v>117.92307692307701</v>
      </c>
      <c r="AW308" s="64">
        <f t="shared" si="323"/>
        <v>118.153846153846</v>
      </c>
      <c r="AX308" s="64">
        <f t="shared" si="325"/>
        <v>118.615384615385</v>
      </c>
      <c r="AY308" s="64">
        <f t="shared" si="326"/>
        <v>118.846153846154</v>
      </c>
      <c r="AZ308" s="64">
        <f t="shared" ref="AZ308:AZ318" si="327">VLOOKUP($C$114,$D$3:$K$63,$A$71,0)*(B260-B259)</f>
        <v>119.30769230769199</v>
      </c>
      <c r="BA308" s="64">
        <f>VLOOKUP($C$115,$D$3:$K$63,$A$71,0)*(B259-B258)</f>
        <v>119.53846153846099</v>
      </c>
      <c r="BB308" s="64">
        <f>VLOOKUP($C$116,$D$3:$K$63,$A$71,0)*B258</f>
        <v>0</v>
      </c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54">
        <f t="shared" si="261"/>
        <v>1545.4615384615399</v>
      </c>
      <c r="BP308" s="53">
        <v>2050</v>
      </c>
      <c r="BQ308" s="61">
        <f t="shared" si="324"/>
        <v>0</v>
      </c>
      <c r="BR308" s="61">
        <f t="shared" si="324"/>
        <v>0</v>
      </c>
      <c r="BS308" s="61">
        <f t="shared" si="324"/>
        <v>0</v>
      </c>
      <c r="BT308" s="61">
        <f t="shared" si="324"/>
        <v>0</v>
      </c>
      <c r="BU308" s="61">
        <f t="shared" si="324"/>
        <v>0</v>
      </c>
      <c r="BV308" s="61">
        <f t="shared" si="324"/>
        <v>0</v>
      </c>
      <c r="BW308" s="61">
        <f t="shared" si="324"/>
        <v>0</v>
      </c>
      <c r="BX308" s="61">
        <f t="shared" si="324"/>
        <v>0</v>
      </c>
      <c r="BY308" s="61">
        <f t="shared" si="324"/>
        <v>0</v>
      </c>
      <c r="BZ308" s="61">
        <f t="shared" si="324"/>
        <v>0</v>
      </c>
      <c r="CA308" s="61">
        <f t="shared" si="324"/>
        <v>0</v>
      </c>
      <c r="CB308" s="61">
        <f t="shared" si="324"/>
        <v>0</v>
      </c>
      <c r="CC308" s="61">
        <f t="shared" si="324"/>
        <v>0</v>
      </c>
      <c r="CD308" s="61">
        <f t="shared" si="324"/>
        <v>0</v>
      </c>
      <c r="CE308" s="61">
        <f t="shared" si="324"/>
        <v>0</v>
      </c>
      <c r="CF308" s="61">
        <f t="shared" si="322"/>
        <v>0</v>
      </c>
      <c r="CG308" s="61">
        <f t="shared" si="315"/>
        <v>0</v>
      </c>
      <c r="CH308" s="61">
        <f t="shared" si="315"/>
        <v>0</v>
      </c>
      <c r="CI308" s="61">
        <f t="shared" si="315"/>
        <v>0</v>
      </c>
      <c r="CJ308" s="61">
        <f t="shared" si="315"/>
        <v>0</v>
      </c>
      <c r="CK308" s="61">
        <f t="shared" si="313"/>
        <v>0</v>
      </c>
      <c r="CL308" s="61">
        <f t="shared" si="313"/>
        <v>0</v>
      </c>
      <c r="CM308" s="61">
        <f t="shared" si="313"/>
        <v>0</v>
      </c>
      <c r="CN308" s="61">
        <f t="shared" si="313"/>
        <v>0</v>
      </c>
      <c r="CO308" s="61">
        <f t="shared" si="313"/>
        <v>0</v>
      </c>
      <c r="CP308" s="61">
        <f t="shared" si="313"/>
        <v>0</v>
      </c>
      <c r="CQ308" s="61">
        <f t="shared" si="313"/>
        <v>0</v>
      </c>
      <c r="CR308" s="61">
        <f t="shared" si="313"/>
        <v>0</v>
      </c>
      <c r="CS308" s="61">
        <f t="shared" si="313"/>
        <v>0</v>
      </c>
      <c r="CT308" s="61">
        <f t="shared" si="313"/>
        <v>0</v>
      </c>
      <c r="CU308" s="61">
        <f t="shared" si="313"/>
        <v>0</v>
      </c>
      <c r="CV308" s="61">
        <f t="shared" si="313"/>
        <v>0</v>
      </c>
      <c r="CW308" s="61">
        <f t="shared" si="293"/>
        <v>0</v>
      </c>
      <c r="CX308" s="61">
        <f t="shared" si="293"/>
        <v>0</v>
      </c>
      <c r="CY308" s="61">
        <f t="shared" si="318"/>
        <v>0</v>
      </c>
      <c r="CZ308" s="61">
        <f t="shared" si="318"/>
        <v>0</v>
      </c>
      <c r="DA308" s="61">
        <f t="shared" si="318"/>
        <v>2.3102983531695101E-16</v>
      </c>
      <c r="DB308" s="61">
        <f t="shared" si="318"/>
        <v>7.8841272211437996E-2</v>
      </c>
      <c r="DC308" s="61">
        <f t="shared" si="318"/>
        <v>7.7796028072271206E-2</v>
      </c>
      <c r="DD308" s="61">
        <f t="shared" si="318"/>
        <v>7.7049425115723394E-2</v>
      </c>
      <c r="DE308" s="61">
        <f t="shared" si="318"/>
        <v>7.6750783933104305E-2</v>
      </c>
      <c r="DF308" s="61">
        <f t="shared" si="318"/>
        <v>7.6302822159175804E-2</v>
      </c>
      <c r="DG308" s="61">
        <f t="shared" si="318"/>
        <v>7.6153501567866294E-2</v>
      </c>
      <c r="DH308" s="61">
        <f t="shared" si="318"/>
        <v>7.6153501567866197E-2</v>
      </c>
      <c r="DI308" s="61">
        <f t="shared" si="318"/>
        <v>7.6302822159175707E-2</v>
      </c>
      <c r="DJ308" s="61">
        <f t="shared" si="318"/>
        <v>7.64521427504853E-2</v>
      </c>
      <c r="DK308" s="61">
        <f t="shared" si="318"/>
        <v>7.6750783933104305E-2</v>
      </c>
      <c r="DL308" s="61">
        <f t="shared" si="318"/>
        <v>7.6900104524413898E-2</v>
      </c>
      <c r="DM308" s="61">
        <f t="shared" si="318"/>
        <v>7.7198745707033001E-2</v>
      </c>
      <c r="DN308" s="61">
        <f t="shared" si="302"/>
        <v>7.7348066298342497E-2</v>
      </c>
      <c r="DO308" s="61">
        <f t="shared" si="302"/>
        <v>0</v>
      </c>
      <c r="DP308" s="61">
        <f t="shared" si="302"/>
        <v>0</v>
      </c>
      <c r="DQ308" s="61">
        <f t="shared" si="300"/>
        <v>0</v>
      </c>
      <c r="DR308" s="61">
        <f t="shared" si="300"/>
        <v>0</v>
      </c>
      <c r="DS308" s="61">
        <f t="shared" si="280"/>
        <v>0</v>
      </c>
      <c r="DT308" s="61">
        <f t="shared" si="280"/>
        <v>0</v>
      </c>
      <c r="DU308" s="61">
        <f t="shared" si="280"/>
        <v>0</v>
      </c>
      <c r="DV308" s="61">
        <f t="shared" si="280"/>
        <v>0</v>
      </c>
      <c r="DW308" s="61">
        <f t="shared" si="316"/>
        <v>0</v>
      </c>
      <c r="DX308" s="61">
        <f t="shared" si="316"/>
        <v>0</v>
      </c>
      <c r="DY308" s="61">
        <f t="shared" si="316"/>
        <v>0</v>
      </c>
      <c r="DZ308" s="61">
        <f t="shared" si="311"/>
        <v>1</v>
      </c>
    </row>
    <row r="309" spans="2:130">
      <c r="C309" s="53">
        <v>2051</v>
      </c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>
        <f t="shared" si="303"/>
        <v>0</v>
      </c>
      <c r="AJ309" s="64">
        <f t="shared" si="304"/>
        <v>0</v>
      </c>
      <c r="AK309" s="64">
        <f t="shared" si="305"/>
        <v>0</v>
      </c>
      <c r="AL309" s="64">
        <f t="shared" si="306"/>
        <v>0</v>
      </c>
      <c r="AM309" s="64">
        <f t="shared" si="307"/>
        <v>0</v>
      </c>
      <c r="AN309" s="64">
        <f t="shared" si="308"/>
        <v>0</v>
      </c>
      <c r="AO309" s="64">
        <f t="shared" si="309"/>
        <v>3.5171865420125E-13</v>
      </c>
      <c r="AP309" s="64">
        <f t="shared" si="310"/>
        <v>120.230769230769</v>
      </c>
      <c r="AQ309" s="64">
        <f t="shared" si="312"/>
        <v>119.07692307692299</v>
      </c>
      <c r="AR309" s="64">
        <f t="shared" si="314"/>
        <v>118.615384615385</v>
      </c>
      <c r="AS309" s="64">
        <f t="shared" si="317"/>
        <v>117.92307692307701</v>
      </c>
      <c r="AT309" s="64">
        <f t="shared" si="319"/>
        <v>117.69230769230801</v>
      </c>
      <c r="AU309" s="64">
        <f t="shared" si="320"/>
        <v>117.69230769230801</v>
      </c>
      <c r="AV309" s="64">
        <f t="shared" si="321"/>
        <v>117.92307692307701</v>
      </c>
      <c r="AW309" s="64">
        <f t="shared" si="323"/>
        <v>118.153846153846</v>
      </c>
      <c r="AX309" s="64">
        <f t="shared" si="325"/>
        <v>118.615384615385</v>
      </c>
      <c r="AY309" s="64">
        <f t="shared" si="326"/>
        <v>118.846153846154</v>
      </c>
      <c r="AZ309" s="64">
        <f t="shared" si="327"/>
        <v>119.30769230769199</v>
      </c>
      <c r="BA309" s="64">
        <f t="shared" ref="BA309:BA318" si="328">VLOOKUP($C$115,$D$3:$K$63,$A$71,0)*(B260-B259)</f>
        <v>119.53846153846099</v>
      </c>
      <c r="BB309" s="64">
        <f>VLOOKUP($C$116,$D$3:$K$63,$A$71,0)*(B259-B258)</f>
        <v>119.769230769231</v>
      </c>
      <c r="BC309" s="64">
        <f>VLOOKUP($C$117,$D$3:$K$63,$A$71,0)*B258</f>
        <v>0</v>
      </c>
      <c r="BD309" s="64"/>
      <c r="BE309" s="64"/>
      <c r="BF309" s="64"/>
      <c r="BG309" s="64"/>
      <c r="BH309" s="64"/>
      <c r="BI309" s="64"/>
      <c r="BJ309" s="64"/>
      <c r="BK309" s="64"/>
      <c r="BL309" s="64"/>
      <c r="BM309" s="54">
        <f t="shared" si="261"/>
        <v>1543.38461538462</v>
      </c>
      <c r="BP309" s="53">
        <v>2051</v>
      </c>
      <c r="BQ309" s="61">
        <f t="shared" si="324"/>
        <v>0</v>
      </c>
      <c r="BR309" s="61">
        <f t="shared" si="324"/>
        <v>0</v>
      </c>
      <c r="BS309" s="61">
        <f t="shared" si="324"/>
        <v>0</v>
      </c>
      <c r="BT309" s="61">
        <f t="shared" si="324"/>
        <v>0</v>
      </c>
      <c r="BU309" s="61">
        <f t="shared" si="324"/>
        <v>0</v>
      </c>
      <c r="BV309" s="61">
        <f t="shared" si="324"/>
        <v>0</v>
      </c>
      <c r="BW309" s="61">
        <f t="shared" si="324"/>
        <v>0</v>
      </c>
      <c r="BX309" s="61">
        <f t="shared" si="324"/>
        <v>0</v>
      </c>
      <c r="BY309" s="61">
        <f t="shared" si="324"/>
        <v>0</v>
      </c>
      <c r="BZ309" s="61">
        <f t="shared" si="324"/>
        <v>0</v>
      </c>
      <c r="CA309" s="61">
        <f t="shared" si="324"/>
        <v>0</v>
      </c>
      <c r="CB309" s="61">
        <f t="shared" si="324"/>
        <v>0</v>
      </c>
      <c r="CC309" s="61">
        <f t="shared" si="324"/>
        <v>0</v>
      </c>
      <c r="CD309" s="61">
        <f t="shared" si="324"/>
        <v>0</v>
      </c>
      <c r="CE309" s="61">
        <f t="shared" si="324"/>
        <v>0</v>
      </c>
      <c r="CF309" s="61">
        <f t="shared" si="322"/>
        <v>0</v>
      </c>
      <c r="CG309" s="61">
        <f t="shared" si="315"/>
        <v>0</v>
      </c>
      <c r="CH309" s="61">
        <f t="shared" si="315"/>
        <v>0</v>
      </c>
      <c r="CI309" s="61">
        <f t="shared" si="315"/>
        <v>0</v>
      </c>
      <c r="CJ309" s="61">
        <f t="shared" si="315"/>
        <v>0</v>
      </c>
      <c r="CK309" s="61">
        <f t="shared" si="313"/>
        <v>0</v>
      </c>
      <c r="CL309" s="61">
        <f t="shared" si="313"/>
        <v>0</v>
      </c>
      <c r="CM309" s="61">
        <f t="shared" si="313"/>
        <v>0</v>
      </c>
      <c r="CN309" s="61">
        <f t="shared" si="313"/>
        <v>0</v>
      </c>
      <c r="CO309" s="61">
        <f t="shared" si="313"/>
        <v>0</v>
      </c>
      <c r="CP309" s="61">
        <f t="shared" si="313"/>
        <v>0</v>
      </c>
      <c r="CQ309" s="61">
        <f t="shared" si="313"/>
        <v>0</v>
      </c>
      <c r="CR309" s="61">
        <f t="shared" si="313"/>
        <v>0</v>
      </c>
      <c r="CS309" s="61">
        <f t="shared" si="313"/>
        <v>0</v>
      </c>
      <c r="CT309" s="61">
        <f t="shared" si="313"/>
        <v>0</v>
      </c>
      <c r="CU309" s="61">
        <f t="shared" si="313"/>
        <v>0</v>
      </c>
      <c r="CV309" s="61">
        <f t="shared" si="313"/>
        <v>0</v>
      </c>
      <c r="CW309" s="61">
        <f t="shared" si="293"/>
        <v>0</v>
      </c>
      <c r="CX309" s="61">
        <f t="shared" si="293"/>
        <v>0</v>
      </c>
      <c r="CY309" s="61">
        <f t="shared" si="318"/>
        <v>0</v>
      </c>
      <c r="CZ309" s="61">
        <f t="shared" si="318"/>
        <v>0</v>
      </c>
      <c r="DA309" s="61">
        <f t="shared" si="318"/>
        <v>0</v>
      </c>
      <c r="DB309" s="61">
        <f t="shared" si="318"/>
        <v>2.2788788400200598E-16</v>
      </c>
      <c r="DC309" s="61">
        <f t="shared" si="318"/>
        <v>7.7900717703349304E-2</v>
      </c>
      <c r="DD309" s="61">
        <f t="shared" si="318"/>
        <v>7.7153110047846904E-2</v>
      </c>
      <c r="DE309" s="61">
        <f t="shared" si="318"/>
        <v>7.6854066985645897E-2</v>
      </c>
      <c r="DF309" s="61">
        <f t="shared" si="318"/>
        <v>7.6405502392344393E-2</v>
      </c>
      <c r="DG309" s="61">
        <f t="shared" si="318"/>
        <v>7.6255980861244105E-2</v>
      </c>
      <c r="DH309" s="61">
        <f t="shared" si="318"/>
        <v>7.6255980861244105E-2</v>
      </c>
      <c r="DI309" s="61">
        <f t="shared" si="318"/>
        <v>7.6405502392344393E-2</v>
      </c>
      <c r="DJ309" s="61">
        <f t="shared" si="318"/>
        <v>7.6555023923444904E-2</v>
      </c>
      <c r="DK309" s="61">
        <f t="shared" si="318"/>
        <v>7.6854066985645897E-2</v>
      </c>
      <c r="DL309" s="61">
        <f t="shared" si="318"/>
        <v>7.7003588516746393E-2</v>
      </c>
      <c r="DM309" s="61">
        <f t="shared" si="318"/>
        <v>7.7302631578947303E-2</v>
      </c>
      <c r="DN309" s="61">
        <f t="shared" si="302"/>
        <v>7.74521531100478E-2</v>
      </c>
      <c r="DO309" s="61">
        <f t="shared" si="302"/>
        <v>7.7601674641148297E-2</v>
      </c>
      <c r="DP309" s="61">
        <f t="shared" si="302"/>
        <v>0</v>
      </c>
      <c r="DQ309" s="61">
        <f t="shared" si="300"/>
        <v>0</v>
      </c>
      <c r="DR309" s="61">
        <f t="shared" si="300"/>
        <v>0</v>
      </c>
      <c r="DS309" s="61">
        <f t="shared" si="280"/>
        <v>0</v>
      </c>
      <c r="DT309" s="61">
        <f t="shared" si="280"/>
        <v>0</v>
      </c>
      <c r="DU309" s="61">
        <f t="shared" si="280"/>
        <v>0</v>
      </c>
      <c r="DV309" s="61">
        <f t="shared" si="280"/>
        <v>0</v>
      </c>
      <c r="DW309" s="61">
        <f t="shared" si="316"/>
        <v>0</v>
      </c>
      <c r="DX309" s="61">
        <f t="shared" si="316"/>
        <v>0</v>
      </c>
      <c r="DY309" s="61">
        <f t="shared" si="316"/>
        <v>0</v>
      </c>
      <c r="DZ309" s="61">
        <f t="shared" si="311"/>
        <v>1</v>
      </c>
    </row>
    <row r="310" spans="2:130">
      <c r="C310" s="53">
        <v>2052</v>
      </c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>
        <f t="shared" si="304"/>
        <v>0</v>
      </c>
      <c r="AK310" s="64">
        <f t="shared" si="305"/>
        <v>0</v>
      </c>
      <c r="AL310" s="64">
        <f t="shared" si="306"/>
        <v>0</v>
      </c>
      <c r="AM310" s="64">
        <f t="shared" si="307"/>
        <v>0</v>
      </c>
      <c r="AN310" s="64">
        <f t="shared" si="308"/>
        <v>0</v>
      </c>
      <c r="AO310" s="64">
        <f t="shared" si="309"/>
        <v>0</v>
      </c>
      <c r="AP310" s="64">
        <f t="shared" si="310"/>
        <v>3.4705571749782399E-13</v>
      </c>
      <c r="AQ310" s="64">
        <f t="shared" si="312"/>
        <v>119.07692307692299</v>
      </c>
      <c r="AR310" s="64">
        <f t="shared" si="314"/>
        <v>118.615384615385</v>
      </c>
      <c r="AS310" s="64">
        <f t="shared" si="317"/>
        <v>117.92307692307701</v>
      </c>
      <c r="AT310" s="64">
        <f t="shared" si="319"/>
        <v>117.69230769230801</v>
      </c>
      <c r="AU310" s="64">
        <f t="shared" si="320"/>
        <v>117.69230769230801</v>
      </c>
      <c r="AV310" s="64">
        <f t="shared" si="321"/>
        <v>117.92307692307701</v>
      </c>
      <c r="AW310" s="64">
        <f t="shared" si="323"/>
        <v>118.153846153846</v>
      </c>
      <c r="AX310" s="64">
        <f t="shared" si="325"/>
        <v>118.615384615385</v>
      </c>
      <c r="AY310" s="64">
        <f t="shared" si="326"/>
        <v>118.846153846154</v>
      </c>
      <c r="AZ310" s="64">
        <f t="shared" si="327"/>
        <v>119.30769230769199</v>
      </c>
      <c r="BA310" s="64">
        <f t="shared" si="328"/>
        <v>119.53846153846099</v>
      </c>
      <c r="BB310" s="64">
        <f t="shared" ref="BB310:BB318" si="329">VLOOKUP($C$116,$D$3:$K$63,$A$71,0)*(B260-B259)</f>
        <v>119.769230769231</v>
      </c>
      <c r="BC310" s="64">
        <f>VLOOKUP($C$117,$D$3:$K$63,$A$71,0)*(B259-B258)</f>
        <v>119.769230769231</v>
      </c>
      <c r="BD310" s="64">
        <f>VLOOKUP($C$118,$D$3:$K$63,$A$71,0)*B258</f>
        <v>0</v>
      </c>
      <c r="BE310" s="64"/>
      <c r="BF310" s="64"/>
      <c r="BG310" s="64"/>
      <c r="BH310" s="64"/>
      <c r="BI310" s="64"/>
      <c r="BJ310" s="64"/>
      <c r="BK310" s="64"/>
      <c r="BL310" s="64"/>
      <c r="BM310" s="54">
        <f t="shared" si="261"/>
        <v>1542.9230769230801</v>
      </c>
      <c r="BP310" s="53">
        <v>2052</v>
      </c>
      <c r="BQ310" s="61">
        <f t="shared" si="324"/>
        <v>0</v>
      </c>
      <c r="BR310" s="61">
        <f t="shared" si="324"/>
        <v>0</v>
      </c>
      <c r="BS310" s="61">
        <f t="shared" si="324"/>
        <v>0</v>
      </c>
      <c r="BT310" s="61">
        <f t="shared" si="324"/>
        <v>0</v>
      </c>
      <c r="BU310" s="61">
        <f t="shared" si="324"/>
        <v>0</v>
      </c>
      <c r="BV310" s="61">
        <f t="shared" si="324"/>
        <v>0</v>
      </c>
      <c r="BW310" s="61">
        <f t="shared" si="324"/>
        <v>0</v>
      </c>
      <c r="BX310" s="61">
        <f t="shared" si="324"/>
        <v>0</v>
      </c>
      <c r="BY310" s="61">
        <f t="shared" si="324"/>
        <v>0</v>
      </c>
      <c r="BZ310" s="61">
        <f t="shared" si="324"/>
        <v>0</v>
      </c>
      <c r="CA310" s="61">
        <f t="shared" si="324"/>
        <v>0</v>
      </c>
      <c r="CB310" s="61">
        <f t="shared" si="324"/>
        <v>0</v>
      </c>
      <c r="CC310" s="61">
        <f t="shared" si="324"/>
        <v>0</v>
      </c>
      <c r="CD310" s="61">
        <f t="shared" si="324"/>
        <v>0</v>
      </c>
      <c r="CE310" s="61">
        <f t="shared" si="324"/>
        <v>0</v>
      </c>
      <c r="CF310" s="61">
        <f t="shared" si="322"/>
        <v>0</v>
      </c>
      <c r="CG310" s="61">
        <f t="shared" si="315"/>
        <v>0</v>
      </c>
      <c r="CH310" s="61">
        <f t="shared" si="315"/>
        <v>0</v>
      </c>
      <c r="CI310" s="61">
        <f t="shared" si="315"/>
        <v>0</v>
      </c>
      <c r="CJ310" s="61">
        <f t="shared" si="315"/>
        <v>0</v>
      </c>
      <c r="CK310" s="61">
        <f t="shared" si="313"/>
        <v>0</v>
      </c>
      <c r="CL310" s="61">
        <f t="shared" si="313"/>
        <v>0</v>
      </c>
      <c r="CM310" s="61">
        <f t="shared" si="313"/>
        <v>0</v>
      </c>
      <c r="CN310" s="61">
        <f t="shared" si="313"/>
        <v>0</v>
      </c>
      <c r="CO310" s="61">
        <f t="shared" si="313"/>
        <v>0</v>
      </c>
      <c r="CP310" s="61">
        <f t="shared" si="313"/>
        <v>0</v>
      </c>
      <c r="CQ310" s="61">
        <f t="shared" si="313"/>
        <v>0</v>
      </c>
      <c r="CR310" s="61">
        <f t="shared" si="313"/>
        <v>0</v>
      </c>
      <c r="CS310" s="61">
        <f t="shared" si="313"/>
        <v>0</v>
      </c>
      <c r="CT310" s="61">
        <f t="shared" si="313"/>
        <v>0</v>
      </c>
      <c r="CU310" s="61">
        <f t="shared" si="313"/>
        <v>0</v>
      </c>
      <c r="CV310" s="61">
        <f t="shared" si="313"/>
        <v>0</v>
      </c>
      <c r="CW310" s="61">
        <f t="shared" si="293"/>
        <v>0</v>
      </c>
      <c r="CX310" s="61">
        <f t="shared" si="293"/>
        <v>0</v>
      </c>
      <c r="CY310" s="61">
        <f t="shared" si="318"/>
        <v>0</v>
      </c>
      <c r="CZ310" s="61">
        <f t="shared" si="318"/>
        <v>0</v>
      </c>
      <c r="DA310" s="61">
        <f t="shared" si="318"/>
        <v>0</v>
      </c>
      <c r="DB310" s="61">
        <f t="shared" si="318"/>
        <v>0</v>
      </c>
      <c r="DC310" s="61">
        <f t="shared" si="318"/>
        <v>2.2493390804026902E-16</v>
      </c>
      <c r="DD310" s="61">
        <f t="shared" si="318"/>
        <v>7.7176189051749999E-2</v>
      </c>
      <c r="DE310" s="61">
        <f t="shared" si="318"/>
        <v>7.6877056536045499E-2</v>
      </c>
      <c r="DF310" s="61">
        <f t="shared" si="318"/>
        <v>7.64283577624887E-2</v>
      </c>
      <c r="DG310" s="61">
        <f t="shared" si="318"/>
        <v>7.6278791504636498E-2</v>
      </c>
      <c r="DH310" s="61">
        <f t="shared" si="318"/>
        <v>7.6278791504636595E-2</v>
      </c>
      <c r="DI310" s="61">
        <f t="shared" si="318"/>
        <v>7.6428357762488894E-2</v>
      </c>
      <c r="DJ310" s="61">
        <f t="shared" si="318"/>
        <v>7.6577924020340998E-2</v>
      </c>
      <c r="DK310" s="61">
        <f t="shared" si="318"/>
        <v>7.6877056536045402E-2</v>
      </c>
      <c r="DL310" s="61">
        <f t="shared" si="318"/>
        <v>7.7026622793897603E-2</v>
      </c>
      <c r="DM310" s="61">
        <f t="shared" si="318"/>
        <v>7.7325755309602104E-2</v>
      </c>
      <c r="DN310" s="61">
        <f t="shared" si="302"/>
        <v>7.7475321567454306E-2</v>
      </c>
      <c r="DO310" s="61">
        <f t="shared" si="302"/>
        <v>7.7624887825306604E-2</v>
      </c>
      <c r="DP310" s="61">
        <f t="shared" si="302"/>
        <v>7.7624887825306604E-2</v>
      </c>
      <c r="DQ310" s="61">
        <f t="shared" si="300"/>
        <v>0</v>
      </c>
      <c r="DR310" s="61">
        <f t="shared" si="300"/>
        <v>0</v>
      </c>
      <c r="DS310" s="61">
        <f t="shared" si="280"/>
        <v>0</v>
      </c>
      <c r="DT310" s="61">
        <f t="shared" si="280"/>
        <v>0</v>
      </c>
      <c r="DU310" s="61">
        <f t="shared" si="280"/>
        <v>0</v>
      </c>
      <c r="DV310" s="61">
        <f t="shared" si="280"/>
        <v>0</v>
      </c>
      <c r="DW310" s="61">
        <f t="shared" si="316"/>
        <v>0</v>
      </c>
      <c r="DX310" s="61">
        <f t="shared" si="316"/>
        <v>0</v>
      </c>
      <c r="DY310" s="61">
        <f t="shared" si="316"/>
        <v>0</v>
      </c>
      <c r="DZ310" s="61">
        <f t="shared" si="311"/>
        <v>1</v>
      </c>
    </row>
    <row r="311" spans="2:130">
      <c r="C311" s="53">
        <v>2053</v>
      </c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>
        <f t="shared" si="305"/>
        <v>0</v>
      </c>
      <c r="AL311" s="64">
        <f t="shared" si="306"/>
        <v>0</v>
      </c>
      <c r="AM311" s="64">
        <f t="shared" si="307"/>
        <v>0</v>
      </c>
      <c r="AN311" s="64">
        <f t="shared" si="308"/>
        <v>0</v>
      </c>
      <c r="AO311" s="64">
        <f t="shared" si="309"/>
        <v>0</v>
      </c>
      <c r="AP311" s="64">
        <f t="shared" si="310"/>
        <v>0</v>
      </c>
      <c r="AQ311" s="64">
        <f t="shared" si="312"/>
        <v>3.4372504842394801E-13</v>
      </c>
      <c r="AR311" s="64">
        <f t="shared" si="314"/>
        <v>118.615384615385</v>
      </c>
      <c r="AS311" s="64">
        <f t="shared" si="317"/>
        <v>117.92307692307701</v>
      </c>
      <c r="AT311" s="64">
        <f t="shared" si="319"/>
        <v>117.69230769230801</v>
      </c>
      <c r="AU311" s="64">
        <f t="shared" si="320"/>
        <v>117.69230769230801</v>
      </c>
      <c r="AV311" s="64">
        <f t="shared" si="321"/>
        <v>117.92307692307701</v>
      </c>
      <c r="AW311" s="64">
        <f t="shared" si="323"/>
        <v>118.153846153846</v>
      </c>
      <c r="AX311" s="64">
        <f t="shared" si="325"/>
        <v>118.615384615385</v>
      </c>
      <c r="AY311" s="64">
        <f t="shared" si="326"/>
        <v>118.846153846154</v>
      </c>
      <c r="AZ311" s="64">
        <f t="shared" si="327"/>
        <v>119.30769230769199</v>
      </c>
      <c r="BA311" s="64">
        <f t="shared" si="328"/>
        <v>119.53846153846099</v>
      </c>
      <c r="BB311" s="64">
        <f t="shared" si="329"/>
        <v>119.769230769231</v>
      </c>
      <c r="BC311" s="64">
        <f t="shared" ref="BC311:BC318" si="330">VLOOKUP($C$117,$D$3:$K$63,$A$71,0)*(B260-B259)</f>
        <v>119.769230769231</v>
      </c>
      <c r="BD311" s="64">
        <f>VLOOKUP($C$118,$D$3:$K$63,$A$71,0)*(B259-B258)</f>
        <v>119.53846153846099</v>
      </c>
      <c r="BE311" s="64">
        <f>VLOOKUP($C$119,$D$3:$K$63,$A$71,0)*B258</f>
        <v>0</v>
      </c>
      <c r="BF311" s="64"/>
      <c r="BG311" s="64"/>
      <c r="BH311" s="64"/>
      <c r="BI311" s="64"/>
      <c r="BJ311" s="64"/>
      <c r="BK311" s="64"/>
      <c r="BL311" s="64"/>
      <c r="BM311" s="54">
        <f t="shared" si="261"/>
        <v>1543.38461538462</v>
      </c>
      <c r="BP311" s="53">
        <v>2053</v>
      </c>
      <c r="BQ311" s="61">
        <f t="shared" si="324"/>
        <v>0</v>
      </c>
      <c r="BR311" s="61">
        <f t="shared" si="324"/>
        <v>0</v>
      </c>
      <c r="BS311" s="61">
        <f t="shared" si="324"/>
        <v>0</v>
      </c>
      <c r="BT311" s="61">
        <f t="shared" si="324"/>
        <v>0</v>
      </c>
      <c r="BU311" s="61">
        <f t="shared" si="324"/>
        <v>0</v>
      </c>
      <c r="BV311" s="61">
        <f t="shared" si="324"/>
        <v>0</v>
      </c>
      <c r="BW311" s="61">
        <f t="shared" si="324"/>
        <v>0</v>
      </c>
      <c r="BX311" s="61">
        <f t="shared" si="324"/>
        <v>0</v>
      </c>
      <c r="BY311" s="61">
        <f t="shared" si="324"/>
        <v>0</v>
      </c>
      <c r="BZ311" s="61">
        <f t="shared" si="324"/>
        <v>0</v>
      </c>
      <c r="CA311" s="61">
        <f t="shared" si="324"/>
        <v>0</v>
      </c>
      <c r="CB311" s="61">
        <f t="shared" si="324"/>
        <v>0</v>
      </c>
      <c r="CC311" s="61">
        <f t="shared" si="324"/>
        <v>0</v>
      </c>
      <c r="CD311" s="61">
        <f t="shared" si="324"/>
        <v>0</v>
      </c>
      <c r="CE311" s="61">
        <f t="shared" si="324"/>
        <v>0</v>
      </c>
      <c r="CF311" s="61">
        <f t="shared" si="322"/>
        <v>0</v>
      </c>
      <c r="CG311" s="61">
        <f t="shared" si="315"/>
        <v>0</v>
      </c>
      <c r="CH311" s="61">
        <f t="shared" si="315"/>
        <v>0</v>
      </c>
      <c r="CI311" s="61">
        <f t="shared" si="315"/>
        <v>0</v>
      </c>
      <c r="CJ311" s="61">
        <f t="shared" si="315"/>
        <v>0</v>
      </c>
      <c r="CK311" s="61">
        <f t="shared" si="313"/>
        <v>0</v>
      </c>
      <c r="CL311" s="61">
        <f t="shared" si="313"/>
        <v>0</v>
      </c>
      <c r="CM311" s="61">
        <f t="shared" si="313"/>
        <v>0</v>
      </c>
      <c r="CN311" s="61">
        <f t="shared" si="313"/>
        <v>0</v>
      </c>
      <c r="CO311" s="61">
        <f t="shared" si="313"/>
        <v>0</v>
      </c>
      <c r="CP311" s="61">
        <f t="shared" si="313"/>
        <v>0</v>
      </c>
      <c r="CQ311" s="61">
        <f t="shared" si="313"/>
        <v>0</v>
      </c>
      <c r="CR311" s="61">
        <f t="shared" si="313"/>
        <v>0</v>
      </c>
      <c r="CS311" s="61">
        <f t="shared" si="313"/>
        <v>0</v>
      </c>
      <c r="CT311" s="61">
        <f t="shared" si="313"/>
        <v>0</v>
      </c>
      <c r="CU311" s="61">
        <f t="shared" si="313"/>
        <v>0</v>
      </c>
      <c r="CV311" s="61">
        <f t="shared" si="313"/>
        <v>0</v>
      </c>
      <c r="CW311" s="61">
        <f t="shared" si="293"/>
        <v>0</v>
      </c>
      <c r="CX311" s="61">
        <f t="shared" si="293"/>
        <v>0</v>
      </c>
      <c r="CY311" s="61">
        <f t="shared" si="318"/>
        <v>0</v>
      </c>
      <c r="CZ311" s="61">
        <f t="shared" si="318"/>
        <v>0</v>
      </c>
      <c r="DA311" s="61">
        <f t="shared" si="318"/>
        <v>0</v>
      </c>
      <c r="DB311" s="61">
        <f t="shared" si="318"/>
        <v>0</v>
      </c>
      <c r="DC311" s="61">
        <f t="shared" si="318"/>
        <v>0</v>
      </c>
      <c r="DD311" s="61">
        <f t="shared" si="318"/>
        <v>2.2270861391105101E-16</v>
      </c>
      <c r="DE311" s="61">
        <f t="shared" si="318"/>
        <v>7.6854066985645994E-2</v>
      </c>
      <c r="DF311" s="61">
        <f t="shared" si="318"/>
        <v>7.6405502392344601E-2</v>
      </c>
      <c r="DG311" s="61">
        <f t="shared" si="318"/>
        <v>7.6255980861243994E-2</v>
      </c>
      <c r="DH311" s="61">
        <f t="shared" si="318"/>
        <v>7.6255980861243994E-2</v>
      </c>
      <c r="DI311" s="61">
        <f t="shared" si="318"/>
        <v>7.6405502392344601E-2</v>
      </c>
      <c r="DJ311" s="61">
        <f t="shared" si="318"/>
        <v>7.6555023923445001E-2</v>
      </c>
      <c r="DK311" s="61">
        <f t="shared" si="318"/>
        <v>7.6854066985645897E-2</v>
      </c>
      <c r="DL311" s="61">
        <f t="shared" si="318"/>
        <v>7.7003588516746393E-2</v>
      </c>
      <c r="DM311" s="61">
        <f t="shared" si="318"/>
        <v>7.7302631578947303E-2</v>
      </c>
      <c r="DN311" s="61">
        <f t="shared" si="302"/>
        <v>7.74521531100478E-2</v>
      </c>
      <c r="DO311" s="61">
        <f t="shared" si="302"/>
        <v>7.7601674641148297E-2</v>
      </c>
      <c r="DP311" s="61">
        <f t="shared" si="302"/>
        <v>7.7601674641148297E-2</v>
      </c>
      <c r="DQ311" s="61">
        <f t="shared" si="300"/>
        <v>7.74521531100478E-2</v>
      </c>
      <c r="DR311" s="61">
        <f t="shared" si="300"/>
        <v>0</v>
      </c>
      <c r="DS311" s="61">
        <f t="shared" si="280"/>
        <v>0</v>
      </c>
      <c r="DT311" s="61">
        <f t="shared" si="280"/>
        <v>0</v>
      </c>
      <c r="DU311" s="61">
        <f t="shared" si="280"/>
        <v>0</v>
      </c>
      <c r="DV311" s="61">
        <f t="shared" si="280"/>
        <v>0</v>
      </c>
      <c r="DW311" s="61">
        <f t="shared" si="316"/>
        <v>0</v>
      </c>
      <c r="DX311" s="61">
        <f t="shared" si="316"/>
        <v>0</v>
      </c>
      <c r="DY311" s="61">
        <f t="shared" si="316"/>
        <v>0</v>
      </c>
      <c r="DZ311" s="61">
        <f t="shared" si="311"/>
        <v>1</v>
      </c>
    </row>
    <row r="312" spans="2:130">
      <c r="C312" s="53">
        <v>2054</v>
      </c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>
        <f t="shared" si="306"/>
        <v>0</v>
      </c>
      <c r="AM312" s="64">
        <f t="shared" si="307"/>
        <v>0</v>
      </c>
      <c r="AN312" s="64">
        <f t="shared" si="308"/>
        <v>0</v>
      </c>
      <c r="AO312" s="64">
        <f t="shared" si="309"/>
        <v>0</v>
      </c>
      <c r="AP312" s="64">
        <f t="shared" si="310"/>
        <v>0</v>
      </c>
      <c r="AQ312" s="64">
        <f t="shared" si="312"/>
        <v>0</v>
      </c>
      <c r="AR312" s="64">
        <f t="shared" si="314"/>
        <v>3.4239278079439802E-13</v>
      </c>
      <c r="AS312" s="64">
        <f t="shared" si="317"/>
        <v>117.92307692307701</v>
      </c>
      <c r="AT312" s="64">
        <f t="shared" si="319"/>
        <v>117.69230769230801</v>
      </c>
      <c r="AU312" s="64">
        <f t="shared" si="320"/>
        <v>117.69230769230801</v>
      </c>
      <c r="AV312" s="64">
        <f t="shared" si="321"/>
        <v>117.92307692307701</v>
      </c>
      <c r="AW312" s="64">
        <f t="shared" si="323"/>
        <v>118.153846153846</v>
      </c>
      <c r="AX312" s="64">
        <f t="shared" si="325"/>
        <v>118.615384615385</v>
      </c>
      <c r="AY312" s="64">
        <f t="shared" si="326"/>
        <v>118.846153846154</v>
      </c>
      <c r="AZ312" s="64">
        <f t="shared" si="327"/>
        <v>119.30769230769199</v>
      </c>
      <c r="BA312" s="64">
        <f t="shared" si="328"/>
        <v>119.53846153846099</v>
      </c>
      <c r="BB312" s="64">
        <f t="shared" si="329"/>
        <v>119.769230769231</v>
      </c>
      <c r="BC312" s="64">
        <f t="shared" si="330"/>
        <v>119.769230769231</v>
      </c>
      <c r="BD312" s="64">
        <f t="shared" ref="BD312:BD318" si="331">VLOOKUP($C$118,$D$3:$K$63,$A$71,0)*(B260-B259)</f>
        <v>119.53846153846099</v>
      </c>
      <c r="BE312" s="64">
        <f>VLOOKUP($C$119,$D$3:$K$63,$A$71,0)*(B259-B258)</f>
        <v>119.30769230769199</v>
      </c>
      <c r="BF312" s="64">
        <f>VLOOKUP($C$120,$D$3:$K$63,$A$71,0)*B258</f>
        <v>0</v>
      </c>
      <c r="BG312" s="64"/>
      <c r="BH312" s="64"/>
      <c r="BI312" s="64"/>
      <c r="BJ312" s="64"/>
      <c r="BK312" s="64"/>
      <c r="BL312" s="64"/>
      <c r="BM312" s="54">
        <f t="shared" si="261"/>
        <v>1544.0769230769199</v>
      </c>
      <c r="BP312" s="53">
        <v>2054</v>
      </c>
      <c r="BQ312" s="61">
        <f t="shared" si="324"/>
        <v>0</v>
      </c>
      <c r="BR312" s="61">
        <f t="shared" si="324"/>
        <v>0</v>
      </c>
      <c r="BS312" s="61">
        <f t="shared" si="324"/>
        <v>0</v>
      </c>
      <c r="BT312" s="61">
        <f t="shared" si="324"/>
        <v>0</v>
      </c>
      <c r="BU312" s="61">
        <f t="shared" si="324"/>
        <v>0</v>
      </c>
      <c r="BV312" s="61">
        <f t="shared" si="324"/>
        <v>0</v>
      </c>
      <c r="BW312" s="61">
        <f t="shared" si="324"/>
        <v>0</v>
      </c>
      <c r="BX312" s="61">
        <f t="shared" si="324"/>
        <v>0</v>
      </c>
      <c r="BY312" s="61">
        <f t="shared" si="324"/>
        <v>0</v>
      </c>
      <c r="BZ312" s="61">
        <f t="shared" si="324"/>
        <v>0</v>
      </c>
      <c r="CA312" s="61">
        <f t="shared" si="324"/>
        <v>0</v>
      </c>
      <c r="CB312" s="61">
        <f t="shared" si="324"/>
        <v>0</v>
      </c>
      <c r="CC312" s="61">
        <f t="shared" si="324"/>
        <v>0</v>
      </c>
      <c r="CD312" s="61">
        <f t="shared" si="324"/>
        <v>0</v>
      </c>
      <c r="CE312" s="61">
        <f t="shared" si="324"/>
        <v>0</v>
      </c>
      <c r="CF312" s="61">
        <f t="shared" si="322"/>
        <v>0</v>
      </c>
      <c r="CG312" s="61">
        <f t="shared" si="315"/>
        <v>0</v>
      </c>
      <c r="CH312" s="61">
        <f t="shared" si="315"/>
        <v>0</v>
      </c>
      <c r="CI312" s="61">
        <f t="shared" si="315"/>
        <v>0</v>
      </c>
      <c r="CJ312" s="61">
        <f t="shared" si="315"/>
        <v>0</v>
      </c>
      <c r="CK312" s="61">
        <f t="shared" si="313"/>
        <v>0</v>
      </c>
      <c r="CL312" s="61">
        <f t="shared" si="313"/>
        <v>0</v>
      </c>
      <c r="CM312" s="61">
        <f t="shared" si="313"/>
        <v>0</v>
      </c>
      <c r="CN312" s="61">
        <f t="shared" si="313"/>
        <v>0</v>
      </c>
      <c r="CO312" s="61">
        <f t="shared" si="313"/>
        <v>0</v>
      </c>
      <c r="CP312" s="61">
        <f t="shared" si="313"/>
        <v>0</v>
      </c>
      <c r="CQ312" s="61">
        <f t="shared" si="313"/>
        <v>0</v>
      </c>
      <c r="CR312" s="61">
        <f t="shared" si="313"/>
        <v>0</v>
      </c>
      <c r="CS312" s="61">
        <f t="shared" si="313"/>
        <v>0</v>
      </c>
      <c r="CT312" s="61">
        <f t="shared" si="313"/>
        <v>0</v>
      </c>
      <c r="CU312" s="61">
        <f t="shared" si="313"/>
        <v>0</v>
      </c>
      <c r="CV312" s="61">
        <f t="shared" si="313"/>
        <v>0</v>
      </c>
      <c r="CW312" s="61">
        <f t="shared" si="293"/>
        <v>0</v>
      </c>
      <c r="CX312" s="61">
        <f t="shared" si="293"/>
        <v>0</v>
      </c>
      <c r="CY312" s="61">
        <f t="shared" si="318"/>
        <v>0</v>
      </c>
      <c r="CZ312" s="61">
        <f t="shared" si="318"/>
        <v>0</v>
      </c>
      <c r="DA312" s="61">
        <f t="shared" si="318"/>
        <v>0</v>
      </c>
      <c r="DB312" s="61">
        <f t="shared" si="318"/>
        <v>0</v>
      </c>
      <c r="DC312" s="61">
        <f t="shared" si="318"/>
        <v>0</v>
      </c>
      <c r="DD312" s="61">
        <f t="shared" si="318"/>
        <v>0</v>
      </c>
      <c r="DE312" s="61">
        <f t="shared" si="318"/>
        <v>2.21745934854141E-16</v>
      </c>
      <c r="DF312" s="61">
        <f t="shared" si="318"/>
        <v>7.6371244955910994E-2</v>
      </c>
      <c r="DG312" s="61">
        <f t="shared" si="318"/>
        <v>7.6221790464803499E-2</v>
      </c>
      <c r="DH312" s="61">
        <f t="shared" si="318"/>
        <v>7.6221790464803402E-2</v>
      </c>
      <c r="DI312" s="61">
        <f t="shared" si="318"/>
        <v>7.6371244955910897E-2</v>
      </c>
      <c r="DJ312" s="61">
        <f t="shared" si="318"/>
        <v>7.6520699447018406E-2</v>
      </c>
      <c r="DK312" s="61">
        <f t="shared" si="318"/>
        <v>7.6819608429233396E-2</v>
      </c>
      <c r="DL312" s="61">
        <f t="shared" si="318"/>
        <v>7.6969062920340697E-2</v>
      </c>
      <c r="DM312" s="61">
        <f t="shared" si="318"/>
        <v>7.7267971902555604E-2</v>
      </c>
      <c r="DN312" s="61">
        <f t="shared" si="302"/>
        <v>7.74174263936631E-2</v>
      </c>
      <c r="DO312" s="61">
        <f t="shared" si="302"/>
        <v>7.7566880884770498E-2</v>
      </c>
      <c r="DP312" s="61">
        <f t="shared" si="302"/>
        <v>7.7566880884770498E-2</v>
      </c>
      <c r="DQ312" s="61">
        <f t="shared" si="300"/>
        <v>7.74174263936631E-2</v>
      </c>
      <c r="DR312" s="61">
        <f t="shared" si="300"/>
        <v>7.7267971902555604E-2</v>
      </c>
      <c r="DS312" s="61">
        <f t="shared" si="280"/>
        <v>0</v>
      </c>
      <c r="DT312" s="61">
        <f t="shared" si="280"/>
        <v>0</v>
      </c>
      <c r="DU312" s="61">
        <f t="shared" si="280"/>
        <v>0</v>
      </c>
      <c r="DV312" s="61">
        <f t="shared" si="280"/>
        <v>0</v>
      </c>
      <c r="DW312" s="61">
        <f t="shared" si="316"/>
        <v>0</v>
      </c>
      <c r="DX312" s="61">
        <f t="shared" si="316"/>
        <v>0</v>
      </c>
      <c r="DY312" s="61">
        <f t="shared" si="316"/>
        <v>0</v>
      </c>
      <c r="DZ312" s="61">
        <f t="shared" si="311"/>
        <v>1</v>
      </c>
    </row>
    <row r="313" spans="2:130">
      <c r="C313" s="53">
        <v>2055</v>
      </c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>
        <f t="shared" si="307"/>
        <v>0</v>
      </c>
      <c r="AN313" s="64">
        <f t="shared" si="308"/>
        <v>0</v>
      </c>
      <c r="AO313" s="64">
        <f t="shared" si="309"/>
        <v>0</v>
      </c>
      <c r="AP313" s="64">
        <f t="shared" si="310"/>
        <v>0</v>
      </c>
      <c r="AQ313" s="64">
        <f t="shared" si="312"/>
        <v>0</v>
      </c>
      <c r="AR313" s="64">
        <f t="shared" si="314"/>
        <v>0</v>
      </c>
      <c r="AS313" s="64">
        <f t="shared" si="317"/>
        <v>3.40394379350073E-13</v>
      </c>
      <c r="AT313" s="64">
        <f t="shared" si="319"/>
        <v>117.69230769230801</v>
      </c>
      <c r="AU313" s="64">
        <f t="shared" si="320"/>
        <v>117.69230769230801</v>
      </c>
      <c r="AV313" s="64">
        <f t="shared" si="321"/>
        <v>117.92307692307701</v>
      </c>
      <c r="AW313" s="64">
        <f t="shared" si="323"/>
        <v>118.153846153846</v>
      </c>
      <c r="AX313" s="64">
        <f t="shared" si="325"/>
        <v>118.615384615385</v>
      </c>
      <c r="AY313" s="64">
        <f t="shared" si="326"/>
        <v>118.846153846154</v>
      </c>
      <c r="AZ313" s="64">
        <f t="shared" si="327"/>
        <v>119.30769230769199</v>
      </c>
      <c r="BA313" s="64">
        <f t="shared" si="328"/>
        <v>119.53846153846099</v>
      </c>
      <c r="BB313" s="64">
        <f t="shared" si="329"/>
        <v>119.769230769231</v>
      </c>
      <c r="BC313" s="64">
        <f t="shared" si="330"/>
        <v>119.769230769231</v>
      </c>
      <c r="BD313" s="64">
        <f t="shared" si="331"/>
        <v>119.53846153846099</v>
      </c>
      <c r="BE313" s="64">
        <f t="shared" ref="BE313:BE318" si="332">VLOOKUP($C$119,$D$3:$K$63,$A$71,0)*(B260-B259)</f>
        <v>119.30769230769199</v>
      </c>
      <c r="BF313" s="64">
        <f>VLOOKUP($C$120,$D$3:$K$63,$A$71,0)*(B259-B258)</f>
        <v>118.846153846154</v>
      </c>
      <c r="BG313" s="64">
        <f>VLOOKUP($C$121,$D$3:$K$63,$A$71,0)*B258</f>
        <v>0</v>
      </c>
      <c r="BH313" s="64"/>
      <c r="BI313" s="64"/>
      <c r="BJ313" s="64"/>
      <c r="BK313" s="64"/>
      <c r="BL313" s="64"/>
      <c r="BM313" s="54">
        <f t="shared" si="261"/>
        <v>1545</v>
      </c>
      <c r="BP313" s="53">
        <v>2055</v>
      </c>
      <c r="BQ313" s="61">
        <f t="shared" si="324"/>
        <v>0</v>
      </c>
      <c r="BR313" s="61">
        <f t="shared" si="324"/>
        <v>0</v>
      </c>
      <c r="BS313" s="61">
        <f t="shared" si="324"/>
        <v>0</v>
      </c>
      <c r="BT313" s="61">
        <f t="shared" si="324"/>
        <v>0</v>
      </c>
      <c r="BU313" s="61">
        <f t="shared" si="324"/>
        <v>0</v>
      </c>
      <c r="BV313" s="61">
        <f t="shared" si="324"/>
        <v>0</v>
      </c>
      <c r="BW313" s="61">
        <f t="shared" si="324"/>
        <v>0</v>
      </c>
      <c r="BX313" s="61">
        <f t="shared" si="324"/>
        <v>0</v>
      </c>
      <c r="BY313" s="61">
        <f t="shared" si="324"/>
        <v>0</v>
      </c>
      <c r="BZ313" s="61">
        <f t="shared" si="324"/>
        <v>0</v>
      </c>
      <c r="CA313" s="61">
        <f t="shared" si="324"/>
        <v>0</v>
      </c>
      <c r="CB313" s="61">
        <f t="shared" si="324"/>
        <v>0</v>
      </c>
      <c r="CC313" s="61">
        <f t="shared" si="324"/>
        <v>0</v>
      </c>
      <c r="CD313" s="61">
        <f t="shared" si="324"/>
        <v>0</v>
      </c>
      <c r="CE313" s="61">
        <f t="shared" si="324"/>
        <v>0</v>
      </c>
      <c r="CF313" s="61">
        <f t="shared" si="322"/>
        <v>0</v>
      </c>
      <c r="CG313" s="61">
        <f t="shared" si="315"/>
        <v>0</v>
      </c>
      <c r="CH313" s="61">
        <f t="shared" si="315"/>
        <v>0</v>
      </c>
      <c r="CI313" s="61">
        <f t="shared" si="315"/>
        <v>0</v>
      </c>
      <c r="CJ313" s="61">
        <f t="shared" si="315"/>
        <v>0</v>
      </c>
      <c r="CK313" s="61">
        <f t="shared" si="313"/>
        <v>0</v>
      </c>
      <c r="CL313" s="61">
        <f t="shared" si="313"/>
        <v>0</v>
      </c>
      <c r="CM313" s="61">
        <f t="shared" si="313"/>
        <v>0</v>
      </c>
      <c r="CN313" s="61">
        <f t="shared" si="313"/>
        <v>0</v>
      </c>
      <c r="CO313" s="61">
        <f t="shared" si="313"/>
        <v>0</v>
      </c>
      <c r="CP313" s="61">
        <f t="shared" si="313"/>
        <v>0</v>
      </c>
      <c r="CQ313" s="61">
        <f t="shared" si="313"/>
        <v>0</v>
      </c>
      <c r="CR313" s="61">
        <f t="shared" si="313"/>
        <v>0</v>
      </c>
      <c r="CS313" s="61">
        <f t="shared" si="313"/>
        <v>0</v>
      </c>
      <c r="CT313" s="61">
        <f t="shared" si="313"/>
        <v>0</v>
      </c>
      <c r="CU313" s="61">
        <f t="shared" si="313"/>
        <v>0</v>
      </c>
      <c r="CV313" s="61">
        <f t="shared" si="313"/>
        <v>0</v>
      </c>
      <c r="CW313" s="61">
        <f t="shared" si="293"/>
        <v>0</v>
      </c>
      <c r="CX313" s="61">
        <f t="shared" si="293"/>
        <v>0</v>
      </c>
      <c r="CY313" s="61">
        <f t="shared" si="318"/>
        <v>0</v>
      </c>
      <c r="CZ313" s="61">
        <f t="shared" si="318"/>
        <v>0</v>
      </c>
      <c r="DA313" s="61">
        <f t="shared" si="318"/>
        <v>0</v>
      </c>
      <c r="DB313" s="61">
        <f t="shared" si="318"/>
        <v>0</v>
      </c>
      <c r="DC313" s="61">
        <f t="shared" si="318"/>
        <v>0</v>
      </c>
      <c r="DD313" s="61">
        <f t="shared" si="318"/>
        <v>0</v>
      </c>
      <c r="DE313" s="61">
        <f t="shared" si="318"/>
        <v>0</v>
      </c>
      <c r="DF313" s="61">
        <f t="shared" si="318"/>
        <v>2.2031998663435101E-16</v>
      </c>
      <c r="DG313" s="61">
        <f t="shared" si="318"/>
        <v>7.6176250933532502E-2</v>
      </c>
      <c r="DH313" s="61">
        <f t="shared" si="318"/>
        <v>7.6176250933532502E-2</v>
      </c>
      <c r="DI313" s="61">
        <f t="shared" si="318"/>
        <v>7.6325616131441301E-2</v>
      </c>
      <c r="DJ313" s="61">
        <f t="shared" si="318"/>
        <v>7.6474981329350197E-2</v>
      </c>
      <c r="DK313" s="61">
        <f t="shared" si="318"/>
        <v>7.6773711725168101E-2</v>
      </c>
      <c r="DL313" s="61">
        <f t="shared" si="318"/>
        <v>7.6923076923076997E-2</v>
      </c>
      <c r="DM313" s="61">
        <f t="shared" si="318"/>
        <v>7.7221807318894595E-2</v>
      </c>
      <c r="DN313" s="61">
        <f t="shared" si="302"/>
        <v>7.7371172516803505E-2</v>
      </c>
      <c r="DO313" s="61">
        <f t="shared" si="302"/>
        <v>7.7520537714712401E-2</v>
      </c>
      <c r="DP313" s="61">
        <f t="shared" si="302"/>
        <v>7.7520537714712401E-2</v>
      </c>
      <c r="DQ313" s="61">
        <f t="shared" si="300"/>
        <v>7.7371172516803505E-2</v>
      </c>
      <c r="DR313" s="61">
        <f t="shared" si="300"/>
        <v>7.7221807318894595E-2</v>
      </c>
      <c r="DS313" s="61">
        <f t="shared" si="280"/>
        <v>7.69230769230769E-2</v>
      </c>
      <c r="DT313" s="61">
        <f t="shared" si="280"/>
        <v>0</v>
      </c>
      <c r="DU313" s="61">
        <f t="shared" si="280"/>
        <v>0</v>
      </c>
      <c r="DV313" s="61">
        <f t="shared" si="280"/>
        <v>0</v>
      </c>
      <c r="DW313" s="61">
        <f t="shared" si="316"/>
        <v>0</v>
      </c>
      <c r="DX313" s="61">
        <f t="shared" si="316"/>
        <v>0</v>
      </c>
      <c r="DY313" s="61">
        <f t="shared" si="316"/>
        <v>0</v>
      </c>
      <c r="DZ313" s="61">
        <f t="shared" si="311"/>
        <v>1</v>
      </c>
    </row>
    <row r="314" spans="2:130">
      <c r="C314" s="53">
        <v>2056</v>
      </c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>
        <f t="shared" si="308"/>
        <v>0</v>
      </c>
      <c r="AO314" s="64">
        <f t="shared" si="309"/>
        <v>0</v>
      </c>
      <c r="AP314" s="64">
        <f t="shared" si="310"/>
        <v>0</v>
      </c>
      <c r="AQ314" s="64">
        <f t="shared" si="312"/>
        <v>0</v>
      </c>
      <c r="AR314" s="64">
        <f t="shared" si="314"/>
        <v>0</v>
      </c>
      <c r="AS314" s="64">
        <f t="shared" si="317"/>
        <v>0</v>
      </c>
      <c r="AT314" s="64">
        <f t="shared" si="319"/>
        <v>3.39728245535298E-13</v>
      </c>
      <c r="AU314" s="64">
        <f t="shared" si="320"/>
        <v>117.69230769230801</v>
      </c>
      <c r="AV314" s="64">
        <f t="shared" si="321"/>
        <v>117.92307692307701</v>
      </c>
      <c r="AW314" s="64">
        <f t="shared" si="323"/>
        <v>118.153846153846</v>
      </c>
      <c r="AX314" s="64">
        <f t="shared" si="325"/>
        <v>118.615384615385</v>
      </c>
      <c r="AY314" s="64">
        <f t="shared" si="326"/>
        <v>118.846153846154</v>
      </c>
      <c r="AZ314" s="64">
        <f t="shared" si="327"/>
        <v>119.30769230769199</v>
      </c>
      <c r="BA314" s="64">
        <f t="shared" si="328"/>
        <v>119.53846153846099</v>
      </c>
      <c r="BB314" s="64">
        <f t="shared" si="329"/>
        <v>119.769230769231</v>
      </c>
      <c r="BC314" s="64">
        <f t="shared" si="330"/>
        <v>119.769230769231</v>
      </c>
      <c r="BD314" s="64">
        <f t="shared" si="331"/>
        <v>119.53846153846099</v>
      </c>
      <c r="BE314" s="64">
        <f t="shared" si="332"/>
        <v>119.30769230769199</v>
      </c>
      <c r="BF314" s="64">
        <f t="shared" ref="BF314:BF318" si="333">VLOOKUP($C$120,$D$3:$K$63,$A$71,0)*(B260-B259)</f>
        <v>118.846153846154</v>
      </c>
      <c r="BG314" s="64">
        <f>VLOOKUP($C$121,$D$3:$K$63,$A$71,0)*(B259-B258)</f>
        <v>118.153846153846</v>
      </c>
      <c r="BH314" s="64">
        <f>VLOOKUP($C$122,$D$3:$K$63,$A$71,0)*B258</f>
        <v>0</v>
      </c>
      <c r="BI314" s="64"/>
      <c r="BJ314" s="64"/>
      <c r="BK314" s="64"/>
      <c r="BL314" s="64"/>
      <c r="BM314" s="54">
        <f t="shared" si="261"/>
        <v>1545.4615384615399</v>
      </c>
      <c r="BP314" s="53">
        <v>2056</v>
      </c>
      <c r="BQ314" s="61">
        <f t="shared" si="324"/>
        <v>0</v>
      </c>
      <c r="BR314" s="61">
        <f t="shared" si="324"/>
        <v>0</v>
      </c>
      <c r="BS314" s="61">
        <f t="shared" si="324"/>
        <v>0</v>
      </c>
      <c r="BT314" s="61">
        <f t="shared" si="324"/>
        <v>0</v>
      </c>
      <c r="BU314" s="61">
        <f t="shared" si="324"/>
        <v>0</v>
      </c>
      <c r="BV314" s="61">
        <f t="shared" si="324"/>
        <v>0</v>
      </c>
      <c r="BW314" s="61">
        <f t="shared" si="324"/>
        <v>0</v>
      </c>
      <c r="BX314" s="61">
        <f t="shared" si="324"/>
        <v>0</v>
      </c>
      <c r="BY314" s="61">
        <f t="shared" si="324"/>
        <v>0</v>
      </c>
      <c r="BZ314" s="61">
        <f t="shared" si="324"/>
        <v>0</v>
      </c>
      <c r="CA314" s="61">
        <f t="shared" si="324"/>
        <v>0</v>
      </c>
      <c r="CB314" s="61">
        <f t="shared" si="324"/>
        <v>0</v>
      </c>
      <c r="CC314" s="61">
        <f t="shared" si="324"/>
        <v>0</v>
      </c>
      <c r="CD314" s="61">
        <f t="shared" si="324"/>
        <v>0</v>
      </c>
      <c r="CE314" s="61">
        <f t="shared" si="324"/>
        <v>0</v>
      </c>
      <c r="CF314" s="61">
        <f t="shared" si="322"/>
        <v>0</v>
      </c>
      <c r="CG314" s="61">
        <f t="shared" si="315"/>
        <v>0</v>
      </c>
      <c r="CH314" s="61">
        <f t="shared" si="315"/>
        <v>0</v>
      </c>
      <c r="CI314" s="61">
        <f t="shared" si="315"/>
        <v>0</v>
      </c>
      <c r="CJ314" s="61">
        <f t="shared" si="315"/>
        <v>0</v>
      </c>
      <c r="CK314" s="61">
        <f t="shared" si="313"/>
        <v>0</v>
      </c>
      <c r="CL314" s="61">
        <f t="shared" si="313"/>
        <v>0</v>
      </c>
      <c r="CM314" s="61">
        <f t="shared" si="313"/>
        <v>0</v>
      </c>
      <c r="CN314" s="61">
        <f t="shared" si="313"/>
        <v>0</v>
      </c>
      <c r="CO314" s="61">
        <f t="shared" si="313"/>
        <v>0</v>
      </c>
      <c r="CP314" s="61">
        <f t="shared" si="313"/>
        <v>0</v>
      </c>
      <c r="CQ314" s="61">
        <f t="shared" si="313"/>
        <v>0</v>
      </c>
      <c r="CR314" s="61">
        <f t="shared" si="313"/>
        <v>0</v>
      </c>
      <c r="CS314" s="61">
        <f t="shared" si="313"/>
        <v>0</v>
      </c>
      <c r="CT314" s="61">
        <f t="shared" si="313"/>
        <v>0</v>
      </c>
      <c r="CU314" s="61">
        <f t="shared" si="313"/>
        <v>0</v>
      </c>
      <c r="CV314" s="61">
        <f t="shared" si="313"/>
        <v>0</v>
      </c>
      <c r="CW314" s="61">
        <f t="shared" si="293"/>
        <v>0</v>
      </c>
      <c r="CX314" s="61">
        <f t="shared" si="293"/>
        <v>0</v>
      </c>
      <c r="CY314" s="61">
        <f t="shared" si="318"/>
        <v>0</v>
      </c>
      <c r="CZ314" s="61">
        <f t="shared" si="318"/>
        <v>0</v>
      </c>
      <c r="DA314" s="61">
        <f t="shared" si="318"/>
        <v>0</v>
      </c>
      <c r="DB314" s="61">
        <f t="shared" si="318"/>
        <v>0</v>
      </c>
      <c r="DC314" s="61">
        <f t="shared" si="318"/>
        <v>0</v>
      </c>
      <c r="DD314" s="61">
        <f t="shared" si="318"/>
        <v>0</v>
      </c>
      <c r="DE314" s="61">
        <f t="shared" si="318"/>
        <v>0</v>
      </c>
      <c r="DF314" s="61">
        <f t="shared" si="318"/>
        <v>0</v>
      </c>
      <c r="DG314" s="61">
        <f t="shared" si="318"/>
        <v>2.1982316420083E-16</v>
      </c>
      <c r="DH314" s="61">
        <f t="shared" si="318"/>
        <v>7.6153501567866294E-2</v>
      </c>
      <c r="DI314" s="61">
        <f t="shared" si="318"/>
        <v>7.6302822159175804E-2</v>
      </c>
      <c r="DJ314" s="61">
        <f t="shared" si="318"/>
        <v>7.6452142750485202E-2</v>
      </c>
      <c r="DK314" s="61">
        <f t="shared" si="318"/>
        <v>7.6750783933104305E-2</v>
      </c>
      <c r="DL314" s="61">
        <f t="shared" si="318"/>
        <v>7.6900104524413995E-2</v>
      </c>
      <c r="DM314" s="61">
        <f t="shared" si="318"/>
        <v>7.7198745707033098E-2</v>
      </c>
      <c r="DN314" s="61">
        <f t="shared" si="302"/>
        <v>7.7348066298342497E-2</v>
      </c>
      <c r="DO314" s="61">
        <f t="shared" si="302"/>
        <v>7.7497386889652006E-2</v>
      </c>
      <c r="DP314" s="61">
        <f t="shared" si="302"/>
        <v>7.7497386889652006E-2</v>
      </c>
      <c r="DQ314" s="61">
        <f t="shared" si="300"/>
        <v>7.7348066298342497E-2</v>
      </c>
      <c r="DR314" s="61">
        <f t="shared" si="300"/>
        <v>7.7198745707032904E-2</v>
      </c>
      <c r="DS314" s="61">
        <f t="shared" si="280"/>
        <v>7.6900104524413898E-2</v>
      </c>
      <c r="DT314" s="61">
        <f t="shared" si="280"/>
        <v>7.6452142750485202E-2</v>
      </c>
      <c r="DU314" s="61">
        <f t="shared" si="280"/>
        <v>0</v>
      </c>
      <c r="DV314" s="61">
        <f t="shared" si="280"/>
        <v>0</v>
      </c>
      <c r="DW314" s="61">
        <f t="shared" si="316"/>
        <v>0</v>
      </c>
      <c r="DX314" s="61">
        <f t="shared" si="316"/>
        <v>0</v>
      </c>
      <c r="DY314" s="61">
        <f t="shared" si="316"/>
        <v>0</v>
      </c>
      <c r="DZ314" s="61">
        <f t="shared" si="311"/>
        <v>1</v>
      </c>
    </row>
    <row r="315" spans="2:130">
      <c r="C315" s="53">
        <v>2057</v>
      </c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>
        <f t="shared" si="309"/>
        <v>0</v>
      </c>
      <c r="AP315" s="64">
        <f t="shared" si="310"/>
        <v>0</v>
      </c>
      <c r="AQ315" s="64">
        <f t="shared" si="312"/>
        <v>0</v>
      </c>
      <c r="AR315" s="64">
        <f t="shared" si="314"/>
        <v>0</v>
      </c>
      <c r="AS315" s="64">
        <f t="shared" si="317"/>
        <v>0</v>
      </c>
      <c r="AT315" s="64">
        <f t="shared" si="319"/>
        <v>0</v>
      </c>
      <c r="AU315" s="64">
        <f t="shared" si="320"/>
        <v>3.39728245535298E-13</v>
      </c>
      <c r="AV315" s="64">
        <f t="shared" si="321"/>
        <v>117.92307692307701</v>
      </c>
      <c r="AW315" s="64">
        <f t="shared" si="323"/>
        <v>118.153846153846</v>
      </c>
      <c r="AX315" s="64">
        <f t="shared" si="325"/>
        <v>118.615384615385</v>
      </c>
      <c r="AY315" s="64">
        <f t="shared" si="326"/>
        <v>118.846153846154</v>
      </c>
      <c r="AZ315" s="64">
        <f t="shared" si="327"/>
        <v>119.30769230769199</v>
      </c>
      <c r="BA315" s="64">
        <f t="shared" si="328"/>
        <v>119.538461538462</v>
      </c>
      <c r="BB315" s="64">
        <f t="shared" si="329"/>
        <v>119.769230769231</v>
      </c>
      <c r="BC315" s="64">
        <f t="shared" si="330"/>
        <v>119.769230769231</v>
      </c>
      <c r="BD315" s="64">
        <f t="shared" si="331"/>
        <v>119.53846153846099</v>
      </c>
      <c r="BE315" s="64">
        <f t="shared" si="332"/>
        <v>119.30769230769199</v>
      </c>
      <c r="BF315" s="64">
        <f t="shared" si="333"/>
        <v>118.846153846154</v>
      </c>
      <c r="BG315" s="64">
        <f t="shared" ref="BG315:BG318" si="334">VLOOKUP($C$121,$D$3:$K$63,$A$71,0)*(B260-B259)</f>
        <v>118.153846153846</v>
      </c>
      <c r="BH315" s="64">
        <f>VLOOKUP($C$122,$D$3:$K$63,$A$71,0)*(B259-B258)</f>
        <v>117</v>
      </c>
      <c r="BI315" s="64">
        <f>VLOOKUP($C$123,$D$3:$K$63,$A$71,0)*B258</f>
        <v>0</v>
      </c>
      <c r="BJ315" s="64"/>
      <c r="BK315" s="64"/>
      <c r="BL315" s="64"/>
      <c r="BM315" s="54">
        <f t="shared" si="261"/>
        <v>1544.76923076923</v>
      </c>
      <c r="BP315" s="53">
        <v>2057</v>
      </c>
      <c r="BQ315" s="61">
        <f t="shared" si="324"/>
        <v>0</v>
      </c>
      <c r="BR315" s="61">
        <f t="shared" si="324"/>
        <v>0</v>
      </c>
      <c r="BS315" s="61">
        <f t="shared" si="324"/>
        <v>0</v>
      </c>
      <c r="BT315" s="61">
        <f t="shared" si="324"/>
        <v>0</v>
      </c>
      <c r="BU315" s="61">
        <f t="shared" si="324"/>
        <v>0</v>
      </c>
      <c r="BV315" s="61">
        <f t="shared" si="324"/>
        <v>0</v>
      </c>
      <c r="BW315" s="61">
        <f t="shared" si="324"/>
        <v>0</v>
      </c>
      <c r="BX315" s="61">
        <f t="shared" si="324"/>
        <v>0</v>
      </c>
      <c r="BY315" s="61">
        <f t="shared" si="324"/>
        <v>0</v>
      </c>
      <c r="BZ315" s="61">
        <f t="shared" si="324"/>
        <v>0</v>
      </c>
      <c r="CA315" s="61">
        <f t="shared" si="324"/>
        <v>0</v>
      </c>
      <c r="CB315" s="61">
        <f t="shared" si="324"/>
        <v>0</v>
      </c>
      <c r="CC315" s="61">
        <f t="shared" si="324"/>
        <v>0</v>
      </c>
      <c r="CD315" s="61">
        <f t="shared" si="324"/>
        <v>0</v>
      </c>
      <c r="CE315" s="61">
        <f t="shared" si="324"/>
        <v>0</v>
      </c>
      <c r="CF315" s="61">
        <f t="shared" si="322"/>
        <v>0</v>
      </c>
      <c r="CG315" s="61">
        <f t="shared" si="315"/>
        <v>0</v>
      </c>
      <c r="CH315" s="61">
        <f t="shared" si="315"/>
        <v>0</v>
      </c>
      <c r="CI315" s="61">
        <f t="shared" si="315"/>
        <v>0</v>
      </c>
      <c r="CJ315" s="61">
        <f t="shared" si="315"/>
        <v>0</v>
      </c>
      <c r="CK315" s="61">
        <f t="shared" si="313"/>
        <v>0</v>
      </c>
      <c r="CL315" s="61">
        <f t="shared" si="313"/>
        <v>0</v>
      </c>
      <c r="CM315" s="61">
        <f t="shared" si="313"/>
        <v>0</v>
      </c>
      <c r="CN315" s="61">
        <f t="shared" si="313"/>
        <v>0</v>
      </c>
      <c r="CO315" s="61">
        <f t="shared" si="313"/>
        <v>0</v>
      </c>
      <c r="CP315" s="61">
        <f t="shared" si="313"/>
        <v>0</v>
      </c>
      <c r="CQ315" s="61">
        <f t="shared" si="313"/>
        <v>0</v>
      </c>
      <c r="CR315" s="61">
        <f t="shared" si="313"/>
        <v>0</v>
      </c>
      <c r="CS315" s="61">
        <f t="shared" si="313"/>
        <v>0</v>
      </c>
      <c r="CT315" s="61">
        <f t="shared" si="313"/>
        <v>0</v>
      </c>
      <c r="CU315" s="61">
        <f t="shared" si="313"/>
        <v>0</v>
      </c>
      <c r="CV315" s="61">
        <f t="shared" si="313"/>
        <v>0</v>
      </c>
      <c r="CW315" s="61">
        <f t="shared" si="293"/>
        <v>0</v>
      </c>
      <c r="CX315" s="61">
        <f t="shared" si="293"/>
        <v>0</v>
      </c>
      <c r="CY315" s="61">
        <f t="shared" si="318"/>
        <v>0</v>
      </c>
      <c r="CZ315" s="61">
        <f t="shared" si="318"/>
        <v>0</v>
      </c>
      <c r="DA315" s="61">
        <f t="shared" si="318"/>
        <v>0</v>
      </c>
      <c r="DB315" s="61">
        <f t="shared" si="318"/>
        <v>0</v>
      </c>
      <c r="DC315" s="61">
        <f t="shared" si="318"/>
        <v>0</v>
      </c>
      <c r="DD315" s="61">
        <f t="shared" si="318"/>
        <v>0</v>
      </c>
      <c r="DE315" s="61">
        <f t="shared" si="318"/>
        <v>0</v>
      </c>
      <c r="DF315" s="61">
        <f t="shared" si="318"/>
        <v>0</v>
      </c>
      <c r="DG315" s="61">
        <f t="shared" si="318"/>
        <v>0</v>
      </c>
      <c r="DH315" s="61">
        <f t="shared" si="318"/>
        <v>2.1992168070704501E-16</v>
      </c>
      <c r="DI315" s="61">
        <f t="shared" si="318"/>
        <v>7.6337018225276401E-2</v>
      </c>
      <c r="DJ315" s="61">
        <f t="shared" si="318"/>
        <v>7.6486405736480495E-2</v>
      </c>
      <c r="DK315" s="61">
        <f t="shared" si="318"/>
        <v>7.6785180758888502E-2</v>
      </c>
      <c r="DL315" s="61">
        <f t="shared" si="318"/>
        <v>7.6934568270092596E-2</v>
      </c>
      <c r="DM315" s="61">
        <f t="shared" si="318"/>
        <v>7.7233343292500797E-2</v>
      </c>
      <c r="DN315" s="61">
        <f t="shared" si="302"/>
        <v>7.7382730803704905E-2</v>
      </c>
      <c r="DO315" s="61">
        <f t="shared" si="302"/>
        <v>7.7532118314908804E-2</v>
      </c>
      <c r="DP315" s="61">
        <f t="shared" si="302"/>
        <v>7.7532118314908804E-2</v>
      </c>
      <c r="DQ315" s="61">
        <f t="shared" si="300"/>
        <v>7.7382730803704794E-2</v>
      </c>
      <c r="DR315" s="61">
        <f t="shared" si="300"/>
        <v>7.72333432925007E-2</v>
      </c>
      <c r="DS315" s="61">
        <f t="shared" si="280"/>
        <v>7.6934568270092596E-2</v>
      </c>
      <c r="DT315" s="61">
        <f t="shared" si="280"/>
        <v>7.6486405736480398E-2</v>
      </c>
      <c r="DU315" s="61">
        <f t="shared" si="280"/>
        <v>7.5739468180460096E-2</v>
      </c>
      <c r="DV315" s="61">
        <f t="shared" si="280"/>
        <v>0</v>
      </c>
      <c r="DW315" s="61">
        <f t="shared" si="316"/>
        <v>0</v>
      </c>
      <c r="DX315" s="61">
        <f t="shared" si="316"/>
        <v>0</v>
      </c>
      <c r="DY315" s="61">
        <f t="shared" si="316"/>
        <v>0</v>
      </c>
      <c r="DZ315" s="61">
        <f t="shared" si="311"/>
        <v>1</v>
      </c>
    </row>
    <row r="316" spans="2:130">
      <c r="C316" s="53">
        <v>2058</v>
      </c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>
        <f t="shared" si="310"/>
        <v>0</v>
      </c>
      <c r="AQ316" s="64">
        <f t="shared" si="312"/>
        <v>0</v>
      </c>
      <c r="AR316" s="64">
        <f t="shared" si="314"/>
        <v>0</v>
      </c>
      <c r="AS316" s="64">
        <f t="shared" si="317"/>
        <v>0</v>
      </c>
      <c r="AT316" s="64">
        <f t="shared" si="319"/>
        <v>0</v>
      </c>
      <c r="AU316" s="64">
        <f t="shared" si="320"/>
        <v>0</v>
      </c>
      <c r="AV316" s="64">
        <f t="shared" si="321"/>
        <v>3.40394379350073E-13</v>
      </c>
      <c r="AW316" s="64">
        <f t="shared" si="323"/>
        <v>118.153846153846</v>
      </c>
      <c r="AX316" s="64">
        <f t="shared" si="325"/>
        <v>118.615384615385</v>
      </c>
      <c r="AY316" s="64">
        <f t="shared" si="326"/>
        <v>118.846153846154</v>
      </c>
      <c r="AZ316" s="64">
        <f t="shared" si="327"/>
        <v>119.30769230769199</v>
      </c>
      <c r="BA316" s="64">
        <f t="shared" si="328"/>
        <v>119.538461538462</v>
      </c>
      <c r="BB316" s="64">
        <f t="shared" si="329"/>
        <v>119.769230769231</v>
      </c>
      <c r="BC316" s="64">
        <f t="shared" si="330"/>
        <v>119.769230769231</v>
      </c>
      <c r="BD316" s="64">
        <f t="shared" si="331"/>
        <v>119.53846153846099</v>
      </c>
      <c r="BE316" s="64">
        <f t="shared" si="332"/>
        <v>119.30769230769199</v>
      </c>
      <c r="BF316" s="64">
        <f t="shared" si="333"/>
        <v>118.846153846154</v>
      </c>
      <c r="BG316" s="64">
        <f t="shared" si="334"/>
        <v>118.153846153846</v>
      </c>
      <c r="BH316" s="64">
        <f t="shared" ref="BH316:BH318" si="335">VLOOKUP($C$122,$D$3:$K$63,$A$71,0)*(B260-B259)</f>
        <v>117</v>
      </c>
      <c r="BI316" s="64">
        <f>VLOOKUP($C$123,$D$3:$K$63,$A$71,0)*(B259-B258)</f>
        <v>115.846153846154</v>
      </c>
      <c r="BJ316" s="64">
        <f>VLOOKUP($C$124,$D$3:$K$63,$A$71,0)*B258</f>
        <v>0</v>
      </c>
      <c r="BK316" s="64"/>
      <c r="BL316" s="64"/>
      <c r="BM316" s="54">
        <f t="shared" si="261"/>
        <v>1542.6923076923099</v>
      </c>
      <c r="BP316" s="53">
        <v>2058</v>
      </c>
      <c r="BQ316" s="61">
        <f t="shared" si="324"/>
        <v>0</v>
      </c>
      <c r="BR316" s="61">
        <f t="shared" si="324"/>
        <v>0</v>
      </c>
      <c r="BS316" s="61">
        <f t="shared" si="324"/>
        <v>0</v>
      </c>
      <c r="BT316" s="61">
        <f t="shared" si="324"/>
        <v>0</v>
      </c>
      <c r="BU316" s="61">
        <f t="shared" si="324"/>
        <v>0</v>
      </c>
      <c r="BV316" s="61">
        <f t="shared" si="324"/>
        <v>0</v>
      </c>
      <c r="BW316" s="61">
        <f t="shared" si="324"/>
        <v>0</v>
      </c>
      <c r="BX316" s="61">
        <f t="shared" si="324"/>
        <v>0</v>
      </c>
      <c r="BY316" s="61">
        <f t="shared" si="324"/>
        <v>0</v>
      </c>
      <c r="BZ316" s="61">
        <f t="shared" si="324"/>
        <v>0</v>
      </c>
      <c r="CA316" s="61">
        <f t="shared" si="324"/>
        <v>0</v>
      </c>
      <c r="CB316" s="61">
        <f t="shared" si="324"/>
        <v>0</v>
      </c>
      <c r="CC316" s="61">
        <f t="shared" si="324"/>
        <v>0</v>
      </c>
      <c r="CD316" s="61">
        <f t="shared" si="324"/>
        <v>0</v>
      </c>
      <c r="CE316" s="61">
        <f t="shared" si="324"/>
        <v>0</v>
      </c>
      <c r="CF316" s="61">
        <f t="shared" si="322"/>
        <v>0</v>
      </c>
      <c r="CG316" s="61">
        <f t="shared" si="315"/>
        <v>0</v>
      </c>
      <c r="CH316" s="61">
        <f t="shared" si="315"/>
        <v>0</v>
      </c>
      <c r="CI316" s="61">
        <f t="shared" si="315"/>
        <v>0</v>
      </c>
      <c r="CJ316" s="61">
        <f t="shared" si="315"/>
        <v>0</v>
      </c>
      <c r="CK316" s="61">
        <f t="shared" si="313"/>
        <v>0</v>
      </c>
      <c r="CL316" s="61">
        <f t="shared" si="313"/>
        <v>0</v>
      </c>
      <c r="CM316" s="61">
        <f t="shared" si="313"/>
        <v>0</v>
      </c>
      <c r="CN316" s="61">
        <f t="shared" si="313"/>
        <v>0</v>
      </c>
      <c r="CO316" s="61">
        <f t="shared" si="313"/>
        <v>0</v>
      </c>
      <c r="CP316" s="61">
        <f t="shared" si="313"/>
        <v>0</v>
      </c>
      <c r="CQ316" s="61">
        <f t="shared" si="313"/>
        <v>0</v>
      </c>
      <c r="CR316" s="61">
        <f t="shared" si="313"/>
        <v>0</v>
      </c>
      <c r="CS316" s="61">
        <f t="shared" si="313"/>
        <v>0</v>
      </c>
      <c r="CT316" s="61">
        <f t="shared" si="313"/>
        <v>0</v>
      </c>
      <c r="CU316" s="61">
        <f t="shared" si="313"/>
        <v>0</v>
      </c>
      <c r="CV316" s="61">
        <f t="shared" si="313"/>
        <v>0</v>
      </c>
      <c r="CW316" s="61">
        <f t="shared" si="293"/>
        <v>0</v>
      </c>
      <c r="CX316" s="61">
        <f t="shared" si="293"/>
        <v>0</v>
      </c>
      <c r="CY316" s="61">
        <f t="shared" si="318"/>
        <v>0</v>
      </c>
      <c r="CZ316" s="61">
        <f t="shared" si="318"/>
        <v>0</v>
      </c>
      <c r="DA316" s="61">
        <f t="shared" si="318"/>
        <v>0</v>
      </c>
      <c r="DB316" s="61">
        <f t="shared" si="318"/>
        <v>0</v>
      </c>
      <c r="DC316" s="61">
        <f t="shared" si="318"/>
        <v>0</v>
      </c>
      <c r="DD316" s="61">
        <f t="shared" si="318"/>
        <v>0</v>
      </c>
      <c r="DE316" s="61">
        <f t="shared" si="318"/>
        <v>0</v>
      </c>
      <c r="DF316" s="61">
        <f t="shared" si="318"/>
        <v>0</v>
      </c>
      <c r="DG316" s="61">
        <f t="shared" si="318"/>
        <v>0</v>
      </c>
      <c r="DH316" s="61">
        <f t="shared" si="318"/>
        <v>0</v>
      </c>
      <c r="DI316" s="61">
        <f t="shared" si="318"/>
        <v>2.20649560286759E-16</v>
      </c>
      <c r="DJ316" s="61">
        <f t="shared" si="318"/>
        <v>7.65893792071803E-2</v>
      </c>
      <c r="DK316" s="61">
        <f t="shared" si="318"/>
        <v>7.6888556469708394E-2</v>
      </c>
      <c r="DL316" s="61">
        <f t="shared" si="318"/>
        <v>7.7038145100972302E-2</v>
      </c>
      <c r="DM316" s="61">
        <f t="shared" si="318"/>
        <v>7.7337322363500299E-2</v>
      </c>
      <c r="DN316" s="61">
        <f t="shared" si="302"/>
        <v>7.7486910994764499E-2</v>
      </c>
      <c r="DO316" s="61">
        <f t="shared" si="302"/>
        <v>7.7636499626028505E-2</v>
      </c>
      <c r="DP316" s="61">
        <f t="shared" si="302"/>
        <v>7.7636499626028393E-2</v>
      </c>
      <c r="DQ316" s="61">
        <f t="shared" si="300"/>
        <v>7.7486910994764305E-2</v>
      </c>
      <c r="DR316" s="61">
        <f t="shared" si="300"/>
        <v>7.7337322363500299E-2</v>
      </c>
      <c r="DS316" s="61">
        <f t="shared" si="280"/>
        <v>7.7038145100972302E-2</v>
      </c>
      <c r="DT316" s="61">
        <f t="shared" si="280"/>
        <v>7.6589379207180203E-2</v>
      </c>
      <c r="DU316" s="61">
        <f t="shared" si="280"/>
        <v>7.5841436050860106E-2</v>
      </c>
      <c r="DV316" s="61">
        <f t="shared" si="280"/>
        <v>7.5093492894539995E-2</v>
      </c>
      <c r="DW316" s="61">
        <f t="shared" si="316"/>
        <v>0</v>
      </c>
      <c r="DX316" s="61">
        <f t="shared" si="316"/>
        <v>0</v>
      </c>
      <c r="DY316" s="61">
        <f t="shared" si="316"/>
        <v>0</v>
      </c>
      <c r="DZ316" s="61">
        <f t="shared" si="311"/>
        <v>1</v>
      </c>
    </row>
    <row r="317" spans="2:130">
      <c r="C317" s="53">
        <v>2059</v>
      </c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>
        <f t="shared" si="312"/>
        <v>0</v>
      </c>
      <c r="AR317" s="64">
        <f t="shared" si="314"/>
        <v>0</v>
      </c>
      <c r="AS317" s="64">
        <f t="shared" si="317"/>
        <v>0</v>
      </c>
      <c r="AT317" s="64">
        <f t="shared" si="319"/>
        <v>0</v>
      </c>
      <c r="AU317" s="64">
        <f t="shared" si="320"/>
        <v>0</v>
      </c>
      <c r="AV317" s="64">
        <f t="shared" si="321"/>
        <v>0</v>
      </c>
      <c r="AW317" s="64">
        <f t="shared" si="323"/>
        <v>3.4106051316484799E-13</v>
      </c>
      <c r="AX317" s="64">
        <f t="shared" si="325"/>
        <v>118.615384615385</v>
      </c>
      <c r="AY317" s="64">
        <f t="shared" si="326"/>
        <v>118.846153846154</v>
      </c>
      <c r="AZ317" s="64">
        <f t="shared" si="327"/>
        <v>119.30769230769199</v>
      </c>
      <c r="BA317" s="64">
        <f t="shared" si="328"/>
        <v>119.53846153846099</v>
      </c>
      <c r="BB317" s="64">
        <f t="shared" si="329"/>
        <v>119.769230769231</v>
      </c>
      <c r="BC317" s="64">
        <f t="shared" si="330"/>
        <v>119.769230769231</v>
      </c>
      <c r="BD317" s="64">
        <f t="shared" si="331"/>
        <v>119.53846153846099</v>
      </c>
      <c r="BE317" s="64">
        <f t="shared" si="332"/>
        <v>119.30769230769199</v>
      </c>
      <c r="BF317" s="64">
        <f t="shared" si="333"/>
        <v>118.846153846154</v>
      </c>
      <c r="BG317" s="64">
        <f t="shared" si="334"/>
        <v>118.153846153846</v>
      </c>
      <c r="BH317" s="64">
        <f t="shared" si="335"/>
        <v>117</v>
      </c>
      <c r="BI317" s="64">
        <f t="shared" ref="BI317:BI318" si="336">VLOOKUP($C$123,$D$3:$K$63,$A$71,0)*(B260-B259)</f>
        <v>115.846153846154</v>
      </c>
      <c r="BJ317" s="64">
        <f>VLOOKUP($C$124,$D$3:$K$63,$A$71,0)*(B259-B258)</f>
        <v>114.230769230769</v>
      </c>
      <c r="BK317" s="64">
        <f>VLOOKUP($C$125,$D$3:$K$63,$A$71,0)*B258</f>
        <v>0</v>
      </c>
      <c r="BL317" s="64"/>
      <c r="BM317" s="54">
        <f t="shared" si="261"/>
        <v>1538.76923076923</v>
      </c>
      <c r="BP317" s="53">
        <v>2059</v>
      </c>
      <c r="BQ317" s="61">
        <f t="shared" si="324"/>
        <v>0</v>
      </c>
      <c r="BR317" s="61">
        <f t="shared" si="324"/>
        <v>0</v>
      </c>
      <c r="BS317" s="61">
        <f t="shared" si="324"/>
        <v>0</v>
      </c>
      <c r="BT317" s="61">
        <f t="shared" si="324"/>
        <v>0</v>
      </c>
      <c r="BU317" s="61">
        <f t="shared" si="324"/>
        <v>0</v>
      </c>
      <c r="BV317" s="61">
        <f t="shared" si="324"/>
        <v>0</v>
      </c>
      <c r="BW317" s="61">
        <f t="shared" si="324"/>
        <v>0</v>
      </c>
      <c r="BX317" s="61">
        <f t="shared" si="324"/>
        <v>0</v>
      </c>
      <c r="BY317" s="61">
        <f t="shared" si="324"/>
        <v>0</v>
      </c>
      <c r="BZ317" s="61">
        <f t="shared" si="324"/>
        <v>0</v>
      </c>
      <c r="CA317" s="61">
        <f t="shared" si="324"/>
        <v>0</v>
      </c>
      <c r="CB317" s="61">
        <f t="shared" si="324"/>
        <v>0</v>
      </c>
      <c r="CC317" s="61">
        <f t="shared" si="324"/>
        <v>0</v>
      </c>
      <c r="CD317" s="61">
        <f t="shared" si="324"/>
        <v>0</v>
      </c>
      <c r="CE317" s="61">
        <f t="shared" si="324"/>
        <v>0</v>
      </c>
      <c r="CF317" s="61">
        <f t="shared" si="322"/>
        <v>0</v>
      </c>
      <c r="CG317" s="61">
        <f t="shared" si="315"/>
        <v>0</v>
      </c>
      <c r="CH317" s="61">
        <f t="shared" si="315"/>
        <v>0</v>
      </c>
      <c r="CI317" s="61">
        <f t="shared" si="315"/>
        <v>0</v>
      </c>
      <c r="CJ317" s="61">
        <f t="shared" si="315"/>
        <v>0</v>
      </c>
      <c r="CK317" s="61">
        <f t="shared" si="313"/>
        <v>0</v>
      </c>
      <c r="CL317" s="61">
        <f t="shared" si="313"/>
        <v>0</v>
      </c>
      <c r="CM317" s="61">
        <f t="shared" si="313"/>
        <v>0</v>
      </c>
      <c r="CN317" s="61">
        <f t="shared" si="313"/>
        <v>0</v>
      </c>
      <c r="CO317" s="61">
        <f t="shared" si="313"/>
        <v>0</v>
      </c>
      <c r="CP317" s="61">
        <f t="shared" si="313"/>
        <v>0</v>
      </c>
      <c r="CQ317" s="61">
        <f t="shared" si="313"/>
        <v>0</v>
      </c>
      <c r="CR317" s="61">
        <f t="shared" si="313"/>
        <v>0</v>
      </c>
      <c r="CS317" s="61">
        <f t="shared" si="313"/>
        <v>0</v>
      </c>
      <c r="CT317" s="61">
        <f t="shared" si="313"/>
        <v>0</v>
      </c>
      <c r="CU317" s="61">
        <f t="shared" si="313"/>
        <v>0</v>
      </c>
      <c r="CV317" s="61">
        <f t="shared" si="313"/>
        <v>0</v>
      </c>
      <c r="CW317" s="61">
        <f t="shared" si="293"/>
        <v>0</v>
      </c>
      <c r="CX317" s="61">
        <f t="shared" si="293"/>
        <v>0</v>
      </c>
      <c r="CY317" s="61">
        <f t="shared" si="318"/>
        <v>0</v>
      </c>
      <c r="CZ317" s="61">
        <f t="shared" si="318"/>
        <v>0</v>
      </c>
      <c r="DA317" s="61">
        <f t="shared" si="318"/>
        <v>0</v>
      </c>
      <c r="DB317" s="61">
        <f t="shared" si="318"/>
        <v>0</v>
      </c>
      <c r="DC317" s="61">
        <f t="shared" si="318"/>
        <v>0</v>
      </c>
      <c r="DD317" s="61">
        <f t="shared" si="318"/>
        <v>0</v>
      </c>
      <c r="DE317" s="61">
        <f t="shared" si="318"/>
        <v>0</v>
      </c>
      <c r="DF317" s="61">
        <f t="shared" si="318"/>
        <v>0</v>
      </c>
      <c r="DG317" s="61">
        <f t="shared" si="318"/>
        <v>0</v>
      </c>
      <c r="DH317" s="61">
        <f t="shared" si="318"/>
        <v>0</v>
      </c>
      <c r="DI317" s="61">
        <f t="shared" si="318"/>
        <v>0</v>
      </c>
      <c r="DJ317" s="61">
        <f t="shared" si="318"/>
        <v>2.2164500455624E-16</v>
      </c>
      <c r="DK317" s="61">
        <f t="shared" si="318"/>
        <v>7.7084583083383396E-2</v>
      </c>
      <c r="DL317" s="61">
        <f t="shared" si="318"/>
        <v>7.7234553089382194E-2</v>
      </c>
      <c r="DM317" s="61">
        <f t="shared" si="318"/>
        <v>7.7534493101379706E-2</v>
      </c>
      <c r="DN317" s="61">
        <f t="shared" si="302"/>
        <v>7.7684463107378504E-2</v>
      </c>
      <c r="DO317" s="61">
        <f t="shared" si="302"/>
        <v>7.7834433113377399E-2</v>
      </c>
      <c r="DP317" s="61">
        <f t="shared" si="302"/>
        <v>7.7834433113377399E-2</v>
      </c>
      <c r="DQ317" s="61">
        <f t="shared" si="300"/>
        <v>7.7684463107378504E-2</v>
      </c>
      <c r="DR317" s="61">
        <f t="shared" si="300"/>
        <v>7.7534493101379706E-2</v>
      </c>
      <c r="DS317" s="61">
        <f t="shared" si="280"/>
        <v>7.7234553089382096E-2</v>
      </c>
      <c r="DT317" s="61">
        <f t="shared" si="280"/>
        <v>7.6784643071385703E-2</v>
      </c>
      <c r="DU317" s="61">
        <f t="shared" si="280"/>
        <v>7.6034793041391699E-2</v>
      </c>
      <c r="DV317" s="61">
        <f t="shared" si="280"/>
        <v>7.5284943011397695E-2</v>
      </c>
      <c r="DW317" s="61">
        <f t="shared" si="316"/>
        <v>7.4235152969406096E-2</v>
      </c>
      <c r="DX317" s="61">
        <f t="shared" si="316"/>
        <v>0</v>
      </c>
      <c r="DY317" s="61">
        <f t="shared" si="316"/>
        <v>0</v>
      </c>
      <c r="DZ317" s="61">
        <f t="shared" si="311"/>
        <v>1</v>
      </c>
    </row>
    <row r="318" spans="2:130">
      <c r="C318" s="53">
        <v>2060</v>
      </c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>
        <f t="shared" si="314"/>
        <v>0</v>
      </c>
      <c r="AS318" s="64">
        <f t="shared" si="317"/>
        <v>0</v>
      </c>
      <c r="AT318" s="64">
        <f t="shared" si="319"/>
        <v>0</v>
      </c>
      <c r="AU318" s="64">
        <f t="shared" si="320"/>
        <v>0</v>
      </c>
      <c r="AV318" s="64">
        <f t="shared" si="321"/>
        <v>0</v>
      </c>
      <c r="AW318" s="64">
        <f t="shared" si="323"/>
        <v>0</v>
      </c>
      <c r="AX318" s="64">
        <f t="shared" si="325"/>
        <v>3.4239278079439802E-13</v>
      </c>
      <c r="AY318" s="64">
        <f t="shared" si="326"/>
        <v>118.846153846154</v>
      </c>
      <c r="AZ318" s="64">
        <f t="shared" si="327"/>
        <v>119.30769230769199</v>
      </c>
      <c r="BA318" s="64">
        <f t="shared" si="328"/>
        <v>119.53846153846099</v>
      </c>
      <c r="BB318" s="64">
        <f t="shared" si="329"/>
        <v>119.769230769231</v>
      </c>
      <c r="BC318" s="64">
        <f t="shared" si="330"/>
        <v>119.769230769231</v>
      </c>
      <c r="BD318" s="64">
        <f t="shared" si="331"/>
        <v>119.538461538462</v>
      </c>
      <c r="BE318" s="64">
        <f t="shared" si="332"/>
        <v>119.30769230769199</v>
      </c>
      <c r="BF318" s="64">
        <f t="shared" si="333"/>
        <v>118.846153846154</v>
      </c>
      <c r="BG318" s="64">
        <f t="shared" si="334"/>
        <v>118.153846153846</v>
      </c>
      <c r="BH318" s="64">
        <f t="shared" si="335"/>
        <v>117</v>
      </c>
      <c r="BI318" s="64">
        <f t="shared" si="336"/>
        <v>115.846153846154</v>
      </c>
      <c r="BJ318" s="64">
        <f>VLOOKUP($C$124,$D$3:$K$63,$A$71,0)*(B260-B259)</f>
        <v>114.230769230769</v>
      </c>
      <c r="BK318" s="64">
        <f>VLOOKUP($C$125,$D$3:$K$63,$A$71,0)*(B259-B258)</f>
        <v>112.615384615385</v>
      </c>
      <c r="BL318" s="64">
        <f>VLOOKUP($C$126,$D$3:$K$63,$A$71,0)*B258</f>
        <v>0</v>
      </c>
      <c r="BM318" s="54">
        <f t="shared" si="261"/>
        <v>1532.76923076923</v>
      </c>
      <c r="BP318" s="53">
        <v>2060</v>
      </c>
      <c r="BQ318" s="61">
        <f t="shared" si="324"/>
        <v>0</v>
      </c>
      <c r="BR318" s="61">
        <f t="shared" si="324"/>
        <v>0</v>
      </c>
      <c r="BS318" s="61">
        <f t="shared" si="324"/>
        <v>0</v>
      </c>
      <c r="BT318" s="61">
        <f t="shared" si="324"/>
        <v>0</v>
      </c>
      <c r="BU318" s="61">
        <f t="shared" si="324"/>
        <v>0</v>
      </c>
      <c r="BV318" s="61">
        <f t="shared" si="324"/>
        <v>0</v>
      </c>
      <c r="BW318" s="61">
        <f t="shared" si="324"/>
        <v>0</v>
      </c>
      <c r="BX318" s="61">
        <f t="shared" si="324"/>
        <v>0</v>
      </c>
      <c r="BY318" s="61">
        <f t="shared" si="324"/>
        <v>0</v>
      </c>
      <c r="BZ318" s="61">
        <f t="shared" si="324"/>
        <v>0</v>
      </c>
      <c r="CA318" s="61">
        <f t="shared" si="324"/>
        <v>0</v>
      </c>
      <c r="CB318" s="61">
        <f t="shared" si="324"/>
        <v>0</v>
      </c>
      <c r="CC318" s="61">
        <f t="shared" si="324"/>
        <v>0</v>
      </c>
      <c r="CD318" s="61">
        <f t="shared" si="324"/>
        <v>0</v>
      </c>
      <c r="CE318" s="61">
        <f t="shared" si="324"/>
        <v>0</v>
      </c>
      <c r="CF318" s="61">
        <f t="shared" si="322"/>
        <v>0</v>
      </c>
      <c r="CG318" s="61">
        <f t="shared" si="315"/>
        <v>0</v>
      </c>
      <c r="CH318" s="61">
        <f t="shared" si="315"/>
        <v>0</v>
      </c>
      <c r="CI318" s="61">
        <f t="shared" si="315"/>
        <v>0</v>
      </c>
      <c r="CJ318" s="61">
        <f t="shared" si="315"/>
        <v>0</v>
      </c>
      <c r="CK318" s="61">
        <f t="shared" si="313"/>
        <v>0</v>
      </c>
      <c r="CL318" s="61">
        <f t="shared" si="313"/>
        <v>0</v>
      </c>
      <c r="CM318" s="61">
        <f t="shared" si="313"/>
        <v>0</v>
      </c>
      <c r="CN318" s="61">
        <f t="shared" si="313"/>
        <v>0</v>
      </c>
      <c r="CO318" s="61">
        <f t="shared" si="313"/>
        <v>0</v>
      </c>
      <c r="CP318" s="61">
        <f t="shared" si="313"/>
        <v>0</v>
      </c>
      <c r="CQ318" s="61">
        <f t="shared" si="313"/>
        <v>0</v>
      </c>
      <c r="CR318" s="61">
        <f t="shared" si="313"/>
        <v>0</v>
      </c>
      <c r="CS318" s="61">
        <f t="shared" si="313"/>
        <v>0</v>
      </c>
      <c r="CT318" s="61">
        <f t="shared" si="313"/>
        <v>0</v>
      </c>
      <c r="CU318" s="61">
        <f t="shared" si="313"/>
        <v>0</v>
      </c>
      <c r="CV318" s="61">
        <f t="shared" si="313"/>
        <v>0</v>
      </c>
      <c r="CW318" s="61">
        <f t="shared" si="293"/>
        <v>0</v>
      </c>
      <c r="CX318" s="61">
        <f t="shared" si="293"/>
        <v>0</v>
      </c>
      <c r="CY318" s="61">
        <f t="shared" si="293"/>
        <v>0</v>
      </c>
      <c r="CZ318" s="61">
        <f t="shared" si="293"/>
        <v>0</v>
      </c>
      <c r="DA318" s="61">
        <f t="shared" si="293"/>
        <v>0</v>
      </c>
      <c r="DB318" s="61">
        <f t="shared" si="293"/>
        <v>0</v>
      </c>
      <c r="DC318" s="61">
        <f t="shared" si="293"/>
        <v>0</v>
      </c>
      <c r="DD318" s="61">
        <f t="shared" si="293"/>
        <v>0</v>
      </c>
      <c r="DE318" s="61">
        <f t="shared" si="293"/>
        <v>0</v>
      </c>
      <c r="DF318" s="61">
        <f t="shared" si="293"/>
        <v>0</v>
      </c>
      <c r="DG318" s="61">
        <f t="shared" si="293"/>
        <v>0</v>
      </c>
      <c r="DH318" s="61">
        <f t="shared" si="293"/>
        <v>0</v>
      </c>
      <c r="DI318" s="61">
        <f t="shared" si="293"/>
        <v>0</v>
      </c>
      <c r="DJ318" s="61">
        <f t="shared" si="293"/>
        <v>0</v>
      </c>
      <c r="DK318" s="61">
        <f t="shared" si="293"/>
        <v>2.2338182025128899E-16</v>
      </c>
      <c r="DL318" s="61">
        <f t="shared" si="293"/>
        <v>7.7536886479976003E-2</v>
      </c>
      <c r="DM318" s="61">
        <f t="shared" ref="DM318" si="337">AZ318/$BM318</f>
        <v>7.7838000602228299E-2</v>
      </c>
      <c r="DN318" s="61">
        <f t="shared" si="302"/>
        <v>7.7988557663354399E-2</v>
      </c>
      <c r="DO318" s="61">
        <f t="shared" si="302"/>
        <v>7.8139114724480499E-2</v>
      </c>
      <c r="DP318" s="61">
        <f t="shared" si="302"/>
        <v>7.8139114724480596E-2</v>
      </c>
      <c r="DQ318" s="61">
        <f t="shared" si="300"/>
        <v>7.7988557663354496E-2</v>
      </c>
      <c r="DR318" s="61">
        <f t="shared" si="300"/>
        <v>7.7838000602228202E-2</v>
      </c>
      <c r="DS318" s="61">
        <f t="shared" si="280"/>
        <v>7.7536886479975795E-2</v>
      </c>
      <c r="DT318" s="61">
        <f t="shared" si="280"/>
        <v>7.7085215296597398E-2</v>
      </c>
      <c r="DU318" s="61">
        <f t="shared" si="280"/>
        <v>7.6332429990966497E-2</v>
      </c>
      <c r="DV318" s="61">
        <f t="shared" si="280"/>
        <v>7.5579644685335706E-2</v>
      </c>
      <c r="DW318" s="61">
        <f t="shared" si="316"/>
        <v>7.4525745257452494E-2</v>
      </c>
      <c r="DX318" s="61">
        <f t="shared" si="316"/>
        <v>7.3471845829569393E-2</v>
      </c>
      <c r="DY318" s="61">
        <f t="shared" si="316"/>
        <v>0</v>
      </c>
      <c r="DZ318" s="61">
        <f t="shared" si="311"/>
        <v>1</v>
      </c>
    </row>
    <row r="320" spans="2:130">
      <c r="B320" s="60" t="s">
        <v>42</v>
      </c>
      <c r="C320" s="53" t="s">
        <v>149</v>
      </c>
      <c r="N320" s="53"/>
      <c r="U320" s="54"/>
      <c r="W320" s="53"/>
      <c r="AD320" s="54"/>
      <c r="AF320" s="53"/>
      <c r="AM320" s="54"/>
      <c r="AO320" s="53"/>
      <c r="AV320" s="54"/>
      <c r="BN320" s="212" t="s">
        <v>150</v>
      </c>
      <c r="BO320" s="212"/>
    </row>
    <row r="321" spans="1:130">
      <c r="A321" s="59" t="s">
        <v>19</v>
      </c>
      <c r="B321" s="59" t="s">
        <v>24</v>
      </c>
      <c r="C321" s="59" t="s">
        <v>56</v>
      </c>
      <c r="D321" s="59">
        <v>2000</v>
      </c>
      <c r="E321" s="59">
        <v>2001</v>
      </c>
      <c r="F321" s="59">
        <v>2002</v>
      </c>
      <c r="G321" s="59">
        <v>2003</v>
      </c>
      <c r="H321" s="59">
        <v>2004</v>
      </c>
      <c r="I321" s="59">
        <v>2005</v>
      </c>
      <c r="J321" s="59">
        <v>2006</v>
      </c>
      <c r="K321" s="59">
        <v>2007</v>
      </c>
      <c r="L321" s="59">
        <v>2008</v>
      </c>
      <c r="M321" s="59">
        <v>2009</v>
      </c>
      <c r="N321" s="59">
        <v>2010</v>
      </c>
      <c r="O321" s="59">
        <v>2011</v>
      </c>
      <c r="P321" s="59">
        <v>2012</v>
      </c>
      <c r="Q321" s="59">
        <v>2013</v>
      </c>
      <c r="R321" s="59">
        <v>2014</v>
      </c>
      <c r="S321" s="59">
        <v>2015</v>
      </c>
      <c r="T321" s="59">
        <v>2016</v>
      </c>
      <c r="U321" s="59">
        <v>2017</v>
      </c>
      <c r="V321" s="59">
        <v>2018</v>
      </c>
      <c r="W321" s="59">
        <v>2019</v>
      </c>
      <c r="X321" s="59">
        <v>2020</v>
      </c>
      <c r="Y321" s="59">
        <v>2021</v>
      </c>
      <c r="Z321" s="59">
        <v>2022</v>
      </c>
      <c r="AA321" s="59">
        <v>2023</v>
      </c>
      <c r="AB321" s="59">
        <v>2024</v>
      </c>
      <c r="AC321" s="59">
        <v>2025</v>
      </c>
      <c r="AD321" s="59">
        <v>2026</v>
      </c>
      <c r="AE321" s="59">
        <v>2027</v>
      </c>
      <c r="AF321" s="59">
        <v>2028</v>
      </c>
      <c r="AG321" s="59">
        <v>2029</v>
      </c>
      <c r="AH321" s="59">
        <v>2030</v>
      </c>
      <c r="AI321" s="59">
        <v>2031</v>
      </c>
      <c r="AJ321" s="59">
        <v>2032</v>
      </c>
      <c r="AK321" s="59">
        <v>2033</v>
      </c>
      <c r="AL321" s="59">
        <v>2034</v>
      </c>
      <c r="AM321" s="59">
        <v>2035</v>
      </c>
      <c r="AN321" s="59">
        <v>2036</v>
      </c>
      <c r="AO321" s="59">
        <v>2037</v>
      </c>
      <c r="AP321" s="59">
        <v>2038</v>
      </c>
      <c r="AQ321" s="59">
        <v>2039</v>
      </c>
      <c r="AR321" s="59">
        <v>2040</v>
      </c>
      <c r="AS321" s="59">
        <v>2041</v>
      </c>
      <c r="AT321" s="59">
        <v>2042</v>
      </c>
      <c r="AU321" s="59">
        <v>2043</v>
      </c>
      <c r="AV321" s="59">
        <v>2044</v>
      </c>
      <c r="AW321" s="59">
        <v>2045</v>
      </c>
      <c r="AX321" s="59">
        <v>2046</v>
      </c>
      <c r="AY321" s="59">
        <v>2047</v>
      </c>
      <c r="AZ321" s="59">
        <v>2048</v>
      </c>
      <c r="BA321" s="59">
        <v>2049</v>
      </c>
      <c r="BB321" s="59">
        <v>2050</v>
      </c>
      <c r="BC321" s="59">
        <v>2051</v>
      </c>
      <c r="BD321" s="59">
        <v>2052</v>
      </c>
      <c r="BE321" s="59">
        <v>2053</v>
      </c>
      <c r="BF321" s="59">
        <v>2054</v>
      </c>
      <c r="BG321" s="59">
        <v>2055</v>
      </c>
      <c r="BH321" s="59">
        <v>2056</v>
      </c>
      <c r="BI321" s="59">
        <v>2057</v>
      </c>
      <c r="BJ321" s="59">
        <v>2058</v>
      </c>
      <c r="BK321" s="59">
        <v>2059</v>
      </c>
      <c r="BL321" s="59">
        <v>2060</v>
      </c>
      <c r="BM321" s="59" t="s">
        <v>151</v>
      </c>
      <c r="BN321" s="59"/>
      <c r="BO321" s="59"/>
      <c r="BP321" s="59" t="s">
        <v>56</v>
      </c>
      <c r="BQ321" s="59">
        <v>2000</v>
      </c>
      <c r="BR321" s="59">
        <v>2001</v>
      </c>
      <c r="BS321" s="59">
        <v>2002</v>
      </c>
      <c r="BT321" s="59">
        <v>2003</v>
      </c>
      <c r="BU321" s="59">
        <v>2004</v>
      </c>
      <c r="BV321" s="59">
        <v>2005</v>
      </c>
      <c r="BW321" s="59">
        <v>2006</v>
      </c>
      <c r="BX321" s="59">
        <v>2007</v>
      </c>
      <c r="BY321" s="59">
        <v>2008</v>
      </c>
      <c r="BZ321" s="59">
        <v>2009</v>
      </c>
      <c r="CA321" s="59">
        <v>2010</v>
      </c>
      <c r="CB321" s="59">
        <v>2011</v>
      </c>
      <c r="CC321" s="59">
        <v>2012</v>
      </c>
      <c r="CD321" s="59">
        <v>2013</v>
      </c>
      <c r="CE321" s="59">
        <v>2014</v>
      </c>
      <c r="CF321" s="59">
        <v>2015</v>
      </c>
      <c r="CG321" s="59">
        <v>2016</v>
      </c>
      <c r="CH321" s="59">
        <v>2017</v>
      </c>
      <c r="CI321" s="59">
        <v>2018</v>
      </c>
      <c r="CJ321" s="59">
        <v>2019</v>
      </c>
      <c r="CK321" s="59">
        <v>2020</v>
      </c>
      <c r="CL321" s="59">
        <v>2021</v>
      </c>
      <c r="CM321" s="59">
        <v>2022</v>
      </c>
      <c r="CN321" s="59">
        <v>2023</v>
      </c>
      <c r="CO321" s="59">
        <v>2024</v>
      </c>
      <c r="CP321" s="59">
        <v>2025</v>
      </c>
      <c r="CQ321" s="59">
        <v>2026</v>
      </c>
      <c r="CR321" s="59">
        <v>2027</v>
      </c>
      <c r="CS321" s="59">
        <v>2028</v>
      </c>
      <c r="CT321" s="59">
        <v>2029</v>
      </c>
      <c r="CU321" s="59">
        <v>2030</v>
      </c>
      <c r="CV321" s="59">
        <v>2031</v>
      </c>
      <c r="CW321" s="59">
        <v>2032</v>
      </c>
      <c r="CX321" s="59">
        <v>2033</v>
      </c>
      <c r="CY321" s="59">
        <v>2034</v>
      </c>
      <c r="CZ321" s="59">
        <v>2035</v>
      </c>
      <c r="DA321" s="59">
        <v>2036</v>
      </c>
      <c r="DB321" s="59">
        <v>2037</v>
      </c>
      <c r="DC321" s="59">
        <v>2038</v>
      </c>
      <c r="DD321" s="59">
        <v>2039</v>
      </c>
      <c r="DE321" s="59">
        <v>2040</v>
      </c>
      <c r="DF321" s="59">
        <v>2041</v>
      </c>
      <c r="DG321" s="59">
        <v>2042</v>
      </c>
      <c r="DH321" s="59">
        <v>2043</v>
      </c>
      <c r="DI321" s="59">
        <v>2044</v>
      </c>
      <c r="DJ321" s="59">
        <v>2045</v>
      </c>
      <c r="DK321" s="59">
        <v>2046</v>
      </c>
      <c r="DL321" s="59">
        <v>2047</v>
      </c>
      <c r="DM321" s="59">
        <v>2048</v>
      </c>
      <c r="DN321" s="59">
        <v>2049</v>
      </c>
      <c r="DO321" s="59">
        <v>2050</v>
      </c>
      <c r="DP321" s="59">
        <v>2051</v>
      </c>
      <c r="DQ321" s="59">
        <v>2052</v>
      </c>
      <c r="DR321" s="59">
        <v>2053</v>
      </c>
      <c r="DS321" s="59">
        <v>2054</v>
      </c>
      <c r="DT321" s="59">
        <v>2055</v>
      </c>
      <c r="DU321" s="59">
        <v>2056</v>
      </c>
      <c r="DV321" s="59">
        <v>2057</v>
      </c>
      <c r="DW321" s="59">
        <v>2058</v>
      </c>
      <c r="DX321" s="59">
        <v>2059</v>
      </c>
      <c r="DY321" s="59">
        <v>2060</v>
      </c>
      <c r="DZ321" s="59" t="s">
        <v>152</v>
      </c>
    </row>
    <row r="322" spans="1:130">
      <c r="A322" s="53">
        <v>0</v>
      </c>
      <c r="B322" s="63">
        <f>B258</f>
        <v>0</v>
      </c>
      <c r="C322" s="53">
        <v>2000</v>
      </c>
      <c r="D322" s="64">
        <f>VLOOKUP($C$66,$D$3:$K$63,$A$72,0)*B322</f>
        <v>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54">
        <f>SUM(D322:BL322)</f>
        <v>0</v>
      </c>
      <c r="BP322" s="53">
        <v>2000</v>
      </c>
      <c r="BQ322" s="61" t="e">
        <f>D322/$BM322</f>
        <v>#DIV/0!</v>
      </c>
      <c r="BR322" s="61" t="e">
        <f t="shared" ref="BR322:CG337" si="338">E322/$BM322</f>
        <v>#DIV/0!</v>
      </c>
      <c r="BS322" s="61" t="e">
        <f t="shared" si="338"/>
        <v>#DIV/0!</v>
      </c>
      <c r="BT322" s="61" t="e">
        <f t="shared" si="338"/>
        <v>#DIV/0!</v>
      </c>
      <c r="BU322" s="61" t="e">
        <f t="shared" si="338"/>
        <v>#DIV/0!</v>
      </c>
      <c r="BV322" s="61" t="e">
        <f t="shared" si="338"/>
        <v>#DIV/0!</v>
      </c>
      <c r="BW322" s="61" t="e">
        <f t="shared" si="338"/>
        <v>#DIV/0!</v>
      </c>
      <c r="BX322" s="61" t="e">
        <f t="shared" si="338"/>
        <v>#DIV/0!</v>
      </c>
      <c r="BY322" s="61" t="e">
        <f t="shared" si="338"/>
        <v>#DIV/0!</v>
      </c>
      <c r="BZ322" s="61" t="e">
        <f t="shared" si="338"/>
        <v>#DIV/0!</v>
      </c>
      <c r="CA322" s="61" t="e">
        <f t="shared" si="338"/>
        <v>#DIV/0!</v>
      </c>
      <c r="CB322" s="61" t="e">
        <f t="shared" si="338"/>
        <v>#DIV/0!</v>
      </c>
      <c r="CC322" s="61" t="e">
        <f t="shared" si="338"/>
        <v>#DIV/0!</v>
      </c>
      <c r="CD322" s="61" t="e">
        <f t="shared" si="338"/>
        <v>#DIV/0!</v>
      </c>
      <c r="CE322" s="61" t="e">
        <f t="shared" si="338"/>
        <v>#DIV/0!</v>
      </c>
      <c r="CF322" s="61" t="e">
        <f t="shared" si="338"/>
        <v>#DIV/0!</v>
      </c>
      <c r="CG322" s="61" t="e">
        <f t="shared" si="338"/>
        <v>#DIV/0!</v>
      </c>
      <c r="CH322" s="61" t="e">
        <f t="shared" ref="CH322:CW347" si="339">U322/$BM322</f>
        <v>#DIV/0!</v>
      </c>
      <c r="CI322" s="61" t="e">
        <f t="shared" si="339"/>
        <v>#DIV/0!</v>
      </c>
      <c r="CJ322" s="61" t="e">
        <f t="shared" si="339"/>
        <v>#DIV/0!</v>
      </c>
      <c r="CK322" s="61" t="e">
        <f t="shared" si="339"/>
        <v>#DIV/0!</v>
      </c>
      <c r="CL322" s="61" t="e">
        <f t="shared" si="339"/>
        <v>#DIV/0!</v>
      </c>
      <c r="CM322" s="61" t="e">
        <f>Z322/$BM322</f>
        <v>#DIV/0!</v>
      </c>
      <c r="CN322" s="61" t="e">
        <f t="shared" ref="CN322:DC337" si="340">AA322/$BM322</f>
        <v>#DIV/0!</v>
      </c>
      <c r="CO322" s="61" t="e">
        <f t="shared" si="340"/>
        <v>#DIV/0!</v>
      </c>
      <c r="CP322" s="61" t="e">
        <f t="shared" si="340"/>
        <v>#DIV/0!</v>
      </c>
      <c r="CQ322" s="61" t="e">
        <f t="shared" si="340"/>
        <v>#DIV/0!</v>
      </c>
      <c r="CR322" s="61" t="e">
        <f t="shared" si="340"/>
        <v>#DIV/0!</v>
      </c>
      <c r="CS322" s="61" t="e">
        <f t="shared" si="340"/>
        <v>#DIV/0!</v>
      </c>
      <c r="CT322" s="61" t="e">
        <f t="shared" si="340"/>
        <v>#DIV/0!</v>
      </c>
      <c r="CU322" s="61" t="e">
        <f t="shared" si="340"/>
        <v>#DIV/0!</v>
      </c>
      <c r="CV322" s="61" t="e">
        <f t="shared" si="340"/>
        <v>#DIV/0!</v>
      </c>
      <c r="CW322" s="61" t="e">
        <f t="shared" si="340"/>
        <v>#DIV/0!</v>
      </c>
      <c r="CX322" s="61" t="e">
        <f t="shared" si="340"/>
        <v>#DIV/0!</v>
      </c>
      <c r="CY322" s="61" t="e">
        <f t="shared" si="340"/>
        <v>#DIV/0!</v>
      </c>
      <c r="CZ322" s="61" t="e">
        <f t="shared" si="340"/>
        <v>#DIV/0!</v>
      </c>
      <c r="DA322" s="61" t="e">
        <f t="shared" si="340"/>
        <v>#DIV/0!</v>
      </c>
      <c r="DB322" s="61" t="e">
        <f t="shared" si="340"/>
        <v>#DIV/0!</v>
      </c>
      <c r="DC322" s="61" t="e">
        <f t="shared" si="340"/>
        <v>#DIV/0!</v>
      </c>
      <c r="DD322" s="61" t="e">
        <f t="shared" ref="DD322:DS337" si="341">AQ322/$BM322</f>
        <v>#DIV/0!</v>
      </c>
      <c r="DE322" s="61" t="e">
        <f t="shared" si="341"/>
        <v>#DIV/0!</v>
      </c>
      <c r="DF322" s="61" t="e">
        <f t="shared" si="341"/>
        <v>#DIV/0!</v>
      </c>
      <c r="DG322" s="61" t="e">
        <f t="shared" si="341"/>
        <v>#DIV/0!</v>
      </c>
      <c r="DH322" s="61" t="e">
        <f t="shared" si="341"/>
        <v>#DIV/0!</v>
      </c>
      <c r="DI322" s="61" t="e">
        <f t="shared" si="341"/>
        <v>#DIV/0!</v>
      </c>
      <c r="DJ322" s="61" t="e">
        <f t="shared" si="341"/>
        <v>#DIV/0!</v>
      </c>
      <c r="DK322" s="61" t="e">
        <f t="shared" si="341"/>
        <v>#DIV/0!</v>
      </c>
      <c r="DL322" s="61" t="e">
        <f t="shared" si="341"/>
        <v>#DIV/0!</v>
      </c>
      <c r="DM322" s="61" t="e">
        <f t="shared" si="341"/>
        <v>#DIV/0!</v>
      </c>
      <c r="DN322" s="61" t="e">
        <f t="shared" si="341"/>
        <v>#DIV/0!</v>
      </c>
      <c r="DO322" s="61" t="e">
        <f t="shared" si="341"/>
        <v>#DIV/0!</v>
      </c>
      <c r="DP322" s="61" t="e">
        <f t="shared" si="341"/>
        <v>#DIV/0!</v>
      </c>
      <c r="DQ322" s="61" t="e">
        <f t="shared" si="341"/>
        <v>#DIV/0!</v>
      </c>
      <c r="DR322" s="61" t="e">
        <f t="shared" si="341"/>
        <v>#DIV/0!</v>
      </c>
      <c r="DS322" s="61" t="e">
        <f t="shared" si="341"/>
        <v>#DIV/0!</v>
      </c>
      <c r="DT322" s="61" t="e">
        <f t="shared" ref="DT322:DY364" si="342">BG322/$BM322</f>
        <v>#DIV/0!</v>
      </c>
      <c r="DU322" s="61" t="e">
        <f t="shared" si="342"/>
        <v>#DIV/0!</v>
      </c>
      <c r="DV322" s="61" t="e">
        <f t="shared" si="342"/>
        <v>#DIV/0!</v>
      </c>
      <c r="DW322" s="61" t="e">
        <f t="shared" si="342"/>
        <v>#DIV/0!</v>
      </c>
      <c r="DX322" s="61" t="e">
        <f t="shared" si="342"/>
        <v>#DIV/0!</v>
      </c>
      <c r="DY322" s="61" t="e">
        <f t="shared" si="342"/>
        <v>#DIV/0!</v>
      </c>
      <c r="DZ322" s="61" t="e">
        <f>SUM(BQ322:DY322)</f>
        <v>#DIV/0!</v>
      </c>
    </row>
    <row r="323" spans="1:130">
      <c r="A323" s="53">
        <v>1</v>
      </c>
      <c r="B323" s="63">
        <f t="shared" ref="B323:B342" si="343">B259</f>
        <v>7.69230769230769E-2</v>
      </c>
      <c r="C323" s="53">
        <v>2001</v>
      </c>
      <c r="D323" s="64">
        <f>VLOOKUP($C$66,$D$3:$K$63,$A$72,0)*(B323-B322)</f>
        <v>0</v>
      </c>
      <c r="E323" s="64">
        <f>VLOOKUP($C$67,$D$3:$K$63,$A$72,0)*B322</f>
        <v>0</v>
      </c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54">
        <f t="shared" ref="BM323:BM382" si="344">SUM(D323:BL323)</f>
        <v>0</v>
      </c>
      <c r="BP323" s="53">
        <v>2001</v>
      </c>
      <c r="BQ323" s="61" t="e">
        <f t="shared" ref="BQ323:CF352" si="345">D323/$BM323</f>
        <v>#DIV/0!</v>
      </c>
      <c r="BR323" s="61" t="e">
        <f t="shared" si="338"/>
        <v>#DIV/0!</v>
      </c>
      <c r="BS323" s="61" t="e">
        <f t="shared" si="338"/>
        <v>#DIV/0!</v>
      </c>
      <c r="BT323" s="61" t="e">
        <f t="shared" si="338"/>
        <v>#DIV/0!</v>
      </c>
      <c r="BU323" s="61" t="e">
        <f t="shared" si="338"/>
        <v>#DIV/0!</v>
      </c>
      <c r="BV323" s="61" t="e">
        <f t="shared" si="338"/>
        <v>#DIV/0!</v>
      </c>
      <c r="BW323" s="61" t="e">
        <f t="shared" si="338"/>
        <v>#DIV/0!</v>
      </c>
      <c r="BX323" s="61" t="e">
        <f t="shared" si="338"/>
        <v>#DIV/0!</v>
      </c>
      <c r="BY323" s="61" t="e">
        <f t="shared" si="338"/>
        <v>#DIV/0!</v>
      </c>
      <c r="BZ323" s="61" t="e">
        <f t="shared" si="338"/>
        <v>#DIV/0!</v>
      </c>
      <c r="CA323" s="61" t="e">
        <f t="shared" si="338"/>
        <v>#DIV/0!</v>
      </c>
      <c r="CB323" s="61" t="e">
        <f t="shared" si="338"/>
        <v>#DIV/0!</v>
      </c>
      <c r="CC323" s="61" t="e">
        <f t="shared" si="338"/>
        <v>#DIV/0!</v>
      </c>
      <c r="CD323" s="61" t="e">
        <f t="shared" si="338"/>
        <v>#DIV/0!</v>
      </c>
      <c r="CE323" s="61" t="e">
        <f t="shared" si="338"/>
        <v>#DIV/0!</v>
      </c>
      <c r="CF323" s="61" t="e">
        <f t="shared" si="338"/>
        <v>#DIV/0!</v>
      </c>
      <c r="CG323" s="61" t="e">
        <f t="shared" si="338"/>
        <v>#DIV/0!</v>
      </c>
      <c r="CH323" s="61" t="e">
        <f t="shared" si="339"/>
        <v>#DIV/0!</v>
      </c>
      <c r="CI323" s="61" t="e">
        <f t="shared" si="339"/>
        <v>#DIV/0!</v>
      </c>
      <c r="CJ323" s="61" t="e">
        <f t="shared" si="339"/>
        <v>#DIV/0!</v>
      </c>
      <c r="CK323" s="61" t="e">
        <f t="shared" si="339"/>
        <v>#DIV/0!</v>
      </c>
      <c r="CL323" s="61" t="e">
        <f t="shared" si="339"/>
        <v>#DIV/0!</v>
      </c>
      <c r="CM323" s="61" t="e">
        <f t="shared" si="339"/>
        <v>#DIV/0!</v>
      </c>
      <c r="CN323" s="61" t="e">
        <f t="shared" si="340"/>
        <v>#DIV/0!</v>
      </c>
      <c r="CO323" s="61" t="e">
        <f t="shared" si="340"/>
        <v>#DIV/0!</v>
      </c>
      <c r="CP323" s="61" t="e">
        <f t="shared" si="340"/>
        <v>#DIV/0!</v>
      </c>
      <c r="CQ323" s="61" t="e">
        <f t="shared" si="340"/>
        <v>#DIV/0!</v>
      </c>
      <c r="CR323" s="61" t="e">
        <f t="shared" si="340"/>
        <v>#DIV/0!</v>
      </c>
      <c r="CS323" s="61" t="e">
        <f t="shared" si="340"/>
        <v>#DIV/0!</v>
      </c>
      <c r="CT323" s="61" t="e">
        <f t="shared" si="340"/>
        <v>#DIV/0!</v>
      </c>
      <c r="CU323" s="61" t="e">
        <f t="shared" si="340"/>
        <v>#DIV/0!</v>
      </c>
      <c r="CV323" s="61" t="e">
        <f t="shared" si="340"/>
        <v>#DIV/0!</v>
      </c>
      <c r="CW323" s="61" t="e">
        <f t="shared" si="340"/>
        <v>#DIV/0!</v>
      </c>
      <c r="CX323" s="61" t="e">
        <f t="shared" si="340"/>
        <v>#DIV/0!</v>
      </c>
      <c r="CY323" s="61" t="e">
        <f t="shared" si="340"/>
        <v>#DIV/0!</v>
      </c>
      <c r="CZ323" s="61" t="e">
        <f t="shared" si="340"/>
        <v>#DIV/0!</v>
      </c>
      <c r="DA323" s="61" t="e">
        <f t="shared" si="340"/>
        <v>#DIV/0!</v>
      </c>
      <c r="DB323" s="61" t="e">
        <f t="shared" si="340"/>
        <v>#DIV/0!</v>
      </c>
      <c r="DC323" s="61" t="e">
        <f t="shared" si="340"/>
        <v>#DIV/0!</v>
      </c>
      <c r="DD323" s="61" t="e">
        <f t="shared" si="341"/>
        <v>#DIV/0!</v>
      </c>
      <c r="DE323" s="61" t="e">
        <f t="shared" si="341"/>
        <v>#DIV/0!</v>
      </c>
      <c r="DF323" s="61" t="e">
        <f t="shared" si="341"/>
        <v>#DIV/0!</v>
      </c>
      <c r="DG323" s="61" t="e">
        <f t="shared" si="341"/>
        <v>#DIV/0!</v>
      </c>
      <c r="DH323" s="61" t="e">
        <f t="shared" si="341"/>
        <v>#DIV/0!</v>
      </c>
      <c r="DI323" s="61" t="e">
        <f t="shared" si="341"/>
        <v>#DIV/0!</v>
      </c>
      <c r="DJ323" s="61" t="e">
        <f t="shared" si="341"/>
        <v>#DIV/0!</v>
      </c>
      <c r="DK323" s="61" t="e">
        <f t="shared" si="341"/>
        <v>#DIV/0!</v>
      </c>
      <c r="DL323" s="61" t="e">
        <f t="shared" si="341"/>
        <v>#DIV/0!</v>
      </c>
      <c r="DM323" s="61" t="e">
        <f t="shared" si="341"/>
        <v>#DIV/0!</v>
      </c>
      <c r="DN323" s="61" t="e">
        <f t="shared" si="341"/>
        <v>#DIV/0!</v>
      </c>
      <c r="DO323" s="61" t="e">
        <f t="shared" si="341"/>
        <v>#DIV/0!</v>
      </c>
      <c r="DP323" s="61" t="e">
        <f t="shared" si="341"/>
        <v>#DIV/0!</v>
      </c>
      <c r="DQ323" s="61" t="e">
        <f t="shared" si="341"/>
        <v>#DIV/0!</v>
      </c>
      <c r="DR323" s="61" t="e">
        <f t="shared" si="341"/>
        <v>#DIV/0!</v>
      </c>
      <c r="DS323" s="61" t="e">
        <f t="shared" si="341"/>
        <v>#DIV/0!</v>
      </c>
      <c r="DT323" s="61" t="e">
        <f t="shared" si="342"/>
        <v>#DIV/0!</v>
      </c>
      <c r="DU323" s="61" t="e">
        <f t="shared" si="342"/>
        <v>#DIV/0!</v>
      </c>
      <c r="DV323" s="61" t="e">
        <f t="shared" si="342"/>
        <v>#DIV/0!</v>
      </c>
      <c r="DW323" s="61" t="e">
        <f t="shared" si="342"/>
        <v>#DIV/0!</v>
      </c>
      <c r="DX323" s="61" t="e">
        <f t="shared" si="342"/>
        <v>#DIV/0!</v>
      </c>
      <c r="DY323" s="61" t="e">
        <f t="shared" si="342"/>
        <v>#DIV/0!</v>
      </c>
      <c r="DZ323" s="61" t="e">
        <f t="shared" ref="DZ323:DZ361" si="346">SUM(BQ323:DY323)</f>
        <v>#DIV/0!</v>
      </c>
    </row>
    <row r="324" spans="1:130">
      <c r="A324" s="53">
        <v>2</v>
      </c>
      <c r="B324" s="63">
        <f t="shared" si="343"/>
        <v>0.15384615384615399</v>
      </c>
      <c r="C324" s="53">
        <v>2002</v>
      </c>
      <c r="D324" s="64">
        <f t="shared" ref="D324:D342" si="347">VLOOKUP($C$66,$D$3:$K$63,$A$72,0)*(B324-B323)</f>
        <v>0</v>
      </c>
      <c r="E324" s="64">
        <f>VLOOKUP($C$67,$D$3:$K$63,$A$72,0)*(B323-B322)</f>
        <v>0</v>
      </c>
      <c r="F324" s="64">
        <f>VLOOKUP($C$68,$D$3:$K$63,$A$72,0)*B322</f>
        <v>0</v>
      </c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54">
        <f t="shared" si="344"/>
        <v>0</v>
      </c>
      <c r="BP324" s="53">
        <v>2002</v>
      </c>
      <c r="BQ324" s="61" t="e">
        <f t="shared" si="345"/>
        <v>#DIV/0!</v>
      </c>
      <c r="BR324" s="61" t="e">
        <f t="shared" si="338"/>
        <v>#DIV/0!</v>
      </c>
      <c r="BS324" s="61" t="e">
        <f t="shared" si="338"/>
        <v>#DIV/0!</v>
      </c>
      <c r="BT324" s="61" t="e">
        <f t="shared" si="338"/>
        <v>#DIV/0!</v>
      </c>
      <c r="BU324" s="61" t="e">
        <f t="shared" si="338"/>
        <v>#DIV/0!</v>
      </c>
      <c r="BV324" s="61" t="e">
        <f t="shared" si="338"/>
        <v>#DIV/0!</v>
      </c>
      <c r="BW324" s="61" t="e">
        <f t="shared" si="338"/>
        <v>#DIV/0!</v>
      </c>
      <c r="BX324" s="61" t="e">
        <f t="shared" si="338"/>
        <v>#DIV/0!</v>
      </c>
      <c r="BY324" s="61" t="e">
        <f t="shared" si="338"/>
        <v>#DIV/0!</v>
      </c>
      <c r="BZ324" s="61" t="e">
        <f t="shared" si="338"/>
        <v>#DIV/0!</v>
      </c>
      <c r="CA324" s="61" t="e">
        <f t="shared" si="338"/>
        <v>#DIV/0!</v>
      </c>
      <c r="CB324" s="61" t="e">
        <f t="shared" si="338"/>
        <v>#DIV/0!</v>
      </c>
      <c r="CC324" s="61" t="e">
        <f t="shared" si="338"/>
        <v>#DIV/0!</v>
      </c>
      <c r="CD324" s="61" t="e">
        <f t="shared" si="338"/>
        <v>#DIV/0!</v>
      </c>
      <c r="CE324" s="61" t="e">
        <f t="shared" si="338"/>
        <v>#DIV/0!</v>
      </c>
      <c r="CF324" s="61" t="e">
        <f t="shared" si="338"/>
        <v>#DIV/0!</v>
      </c>
      <c r="CG324" s="61" t="e">
        <f t="shared" si="338"/>
        <v>#DIV/0!</v>
      </c>
      <c r="CH324" s="61" t="e">
        <f t="shared" si="339"/>
        <v>#DIV/0!</v>
      </c>
      <c r="CI324" s="61" t="e">
        <f t="shared" si="339"/>
        <v>#DIV/0!</v>
      </c>
      <c r="CJ324" s="61" t="e">
        <f t="shared" si="339"/>
        <v>#DIV/0!</v>
      </c>
      <c r="CK324" s="61" t="e">
        <f t="shared" si="339"/>
        <v>#DIV/0!</v>
      </c>
      <c r="CL324" s="61" t="e">
        <f t="shared" si="339"/>
        <v>#DIV/0!</v>
      </c>
      <c r="CM324" s="61" t="e">
        <f t="shared" si="339"/>
        <v>#DIV/0!</v>
      </c>
      <c r="CN324" s="61" t="e">
        <f t="shared" si="340"/>
        <v>#DIV/0!</v>
      </c>
      <c r="CO324" s="61" t="e">
        <f t="shared" si="340"/>
        <v>#DIV/0!</v>
      </c>
      <c r="CP324" s="61" t="e">
        <f t="shared" si="340"/>
        <v>#DIV/0!</v>
      </c>
      <c r="CQ324" s="61" t="e">
        <f t="shared" si="340"/>
        <v>#DIV/0!</v>
      </c>
      <c r="CR324" s="61" t="e">
        <f t="shared" si="340"/>
        <v>#DIV/0!</v>
      </c>
      <c r="CS324" s="61" t="e">
        <f t="shared" si="340"/>
        <v>#DIV/0!</v>
      </c>
      <c r="CT324" s="61" t="e">
        <f t="shared" si="340"/>
        <v>#DIV/0!</v>
      </c>
      <c r="CU324" s="61" t="e">
        <f t="shared" si="340"/>
        <v>#DIV/0!</v>
      </c>
      <c r="CV324" s="61" t="e">
        <f t="shared" si="340"/>
        <v>#DIV/0!</v>
      </c>
      <c r="CW324" s="61" t="e">
        <f t="shared" si="340"/>
        <v>#DIV/0!</v>
      </c>
      <c r="CX324" s="61" t="e">
        <f t="shared" si="340"/>
        <v>#DIV/0!</v>
      </c>
      <c r="CY324" s="61" t="e">
        <f t="shared" si="340"/>
        <v>#DIV/0!</v>
      </c>
      <c r="CZ324" s="61" t="e">
        <f t="shared" si="340"/>
        <v>#DIV/0!</v>
      </c>
      <c r="DA324" s="61" t="e">
        <f t="shared" si="340"/>
        <v>#DIV/0!</v>
      </c>
      <c r="DB324" s="61" t="e">
        <f t="shared" si="340"/>
        <v>#DIV/0!</v>
      </c>
      <c r="DC324" s="61" t="e">
        <f t="shared" si="340"/>
        <v>#DIV/0!</v>
      </c>
      <c r="DD324" s="61" t="e">
        <f t="shared" si="341"/>
        <v>#DIV/0!</v>
      </c>
      <c r="DE324" s="61" t="e">
        <f t="shared" si="341"/>
        <v>#DIV/0!</v>
      </c>
      <c r="DF324" s="61" t="e">
        <f t="shared" si="341"/>
        <v>#DIV/0!</v>
      </c>
      <c r="DG324" s="61" t="e">
        <f t="shared" si="341"/>
        <v>#DIV/0!</v>
      </c>
      <c r="DH324" s="61" t="e">
        <f t="shared" si="341"/>
        <v>#DIV/0!</v>
      </c>
      <c r="DI324" s="61" t="e">
        <f t="shared" si="341"/>
        <v>#DIV/0!</v>
      </c>
      <c r="DJ324" s="61" t="e">
        <f t="shared" si="341"/>
        <v>#DIV/0!</v>
      </c>
      <c r="DK324" s="61" t="e">
        <f t="shared" si="341"/>
        <v>#DIV/0!</v>
      </c>
      <c r="DL324" s="61" t="e">
        <f t="shared" si="341"/>
        <v>#DIV/0!</v>
      </c>
      <c r="DM324" s="61" t="e">
        <f t="shared" si="341"/>
        <v>#DIV/0!</v>
      </c>
      <c r="DN324" s="61" t="e">
        <f t="shared" si="341"/>
        <v>#DIV/0!</v>
      </c>
      <c r="DO324" s="61" t="e">
        <f t="shared" si="341"/>
        <v>#DIV/0!</v>
      </c>
      <c r="DP324" s="61" t="e">
        <f t="shared" si="341"/>
        <v>#DIV/0!</v>
      </c>
      <c r="DQ324" s="61" t="e">
        <f t="shared" si="341"/>
        <v>#DIV/0!</v>
      </c>
      <c r="DR324" s="61" t="e">
        <f t="shared" si="341"/>
        <v>#DIV/0!</v>
      </c>
      <c r="DS324" s="61" t="e">
        <f t="shared" si="341"/>
        <v>#DIV/0!</v>
      </c>
      <c r="DT324" s="61" t="e">
        <f t="shared" si="342"/>
        <v>#DIV/0!</v>
      </c>
      <c r="DU324" s="61" t="e">
        <f t="shared" si="342"/>
        <v>#DIV/0!</v>
      </c>
      <c r="DV324" s="61" t="e">
        <f t="shared" si="342"/>
        <v>#DIV/0!</v>
      </c>
      <c r="DW324" s="61" t="e">
        <f t="shared" si="342"/>
        <v>#DIV/0!</v>
      </c>
      <c r="DX324" s="61" t="e">
        <f t="shared" si="342"/>
        <v>#DIV/0!</v>
      </c>
      <c r="DY324" s="61" t="e">
        <f t="shared" si="342"/>
        <v>#DIV/0!</v>
      </c>
      <c r="DZ324" s="61" t="e">
        <f t="shared" si="346"/>
        <v>#DIV/0!</v>
      </c>
    </row>
    <row r="325" spans="1:130">
      <c r="A325" s="53">
        <v>3</v>
      </c>
      <c r="B325" s="63">
        <f t="shared" si="343"/>
        <v>0.230769230769231</v>
      </c>
      <c r="C325" s="53">
        <v>2003</v>
      </c>
      <c r="D325" s="64">
        <f t="shared" si="347"/>
        <v>0</v>
      </c>
      <c r="E325" s="64">
        <f t="shared" ref="E325:E343" si="348">VLOOKUP($C$67,$D$3:$K$63,$A$72,0)*(B324-B323)</f>
        <v>0</v>
      </c>
      <c r="F325" s="64">
        <f>VLOOKUP($C$68,$D$3:$K$63,$A$72,0)*(B323-B322)</f>
        <v>0</v>
      </c>
      <c r="G325" s="64">
        <f>VLOOKUP($C$69,$D$3:$K$63,$A$72,0)*B322</f>
        <v>0</v>
      </c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54">
        <f t="shared" si="344"/>
        <v>0</v>
      </c>
      <c r="BP325" s="53">
        <v>2003</v>
      </c>
      <c r="BQ325" s="61" t="e">
        <f t="shared" si="345"/>
        <v>#DIV/0!</v>
      </c>
      <c r="BR325" s="61" t="e">
        <f t="shared" si="338"/>
        <v>#DIV/0!</v>
      </c>
      <c r="BS325" s="61" t="e">
        <f t="shared" si="338"/>
        <v>#DIV/0!</v>
      </c>
      <c r="BT325" s="61" t="e">
        <f t="shared" si="338"/>
        <v>#DIV/0!</v>
      </c>
      <c r="BU325" s="61" t="e">
        <f t="shared" si="338"/>
        <v>#DIV/0!</v>
      </c>
      <c r="BV325" s="61" t="e">
        <f t="shared" si="338"/>
        <v>#DIV/0!</v>
      </c>
      <c r="BW325" s="61" t="e">
        <f t="shared" si="338"/>
        <v>#DIV/0!</v>
      </c>
      <c r="BX325" s="61" t="e">
        <f t="shared" si="338"/>
        <v>#DIV/0!</v>
      </c>
      <c r="BY325" s="61" t="e">
        <f t="shared" si="338"/>
        <v>#DIV/0!</v>
      </c>
      <c r="BZ325" s="61" t="e">
        <f t="shared" si="338"/>
        <v>#DIV/0!</v>
      </c>
      <c r="CA325" s="61" t="e">
        <f t="shared" si="338"/>
        <v>#DIV/0!</v>
      </c>
      <c r="CB325" s="61" t="e">
        <f t="shared" si="338"/>
        <v>#DIV/0!</v>
      </c>
      <c r="CC325" s="61" t="e">
        <f t="shared" si="338"/>
        <v>#DIV/0!</v>
      </c>
      <c r="CD325" s="61" t="e">
        <f t="shared" si="338"/>
        <v>#DIV/0!</v>
      </c>
      <c r="CE325" s="61" t="e">
        <f t="shared" si="338"/>
        <v>#DIV/0!</v>
      </c>
      <c r="CF325" s="61" t="e">
        <f t="shared" si="338"/>
        <v>#DIV/0!</v>
      </c>
      <c r="CG325" s="61" t="e">
        <f t="shared" si="338"/>
        <v>#DIV/0!</v>
      </c>
      <c r="CH325" s="61" t="e">
        <f t="shared" si="339"/>
        <v>#DIV/0!</v>
      </c>
      <c r="CI325" s="61" t="e">
        <f t="shared" si="339"/>
        <v>#DIV/0!</v>
      </c>
      <c r="CJ325" s="61" t="e">
        <f t="shared" si="339"/>
        <v>#DIV/0!</v>
      </c>
      <c r="CK325" s="61" t="e">
        <f t="shared" si="339"/>
        <v>#DIV/0!</v>
      </c>
      <c r="CL325" s="61" t="e">
        <f t="shared" si="339"/>
        <v>#DIV/0!</v>
      </c>
      <c r="CM325" s="61" t="e">
        <f t="shared" si="339"/>
        <v>#DIV/0!</v>
      </c>
      <c r="CN325" s="61" t="e">
        <f t="shared" si="340"/>
        <v>#DIV/0!</v>
      </c>
      <c r="CO325" s="61" t="e">
        <f t="shared" si="340"/>
        <v>#DIV/0!</v>
      </c>
      <c r="CP325" s="61" t="e">
        <f t="shared" si="340"/>
        <v>#DIV/0!</v>
      </c>
      <c r="CQ325" s="61" t="e">
        <f t="shared" si="340"/>
        <v>#DIV/0!</v>
      </c>
      <c r="CR325" s="61" t="e">
        <f t="shared" si="340"/>
        <v>#DIV/0!</v>
      </c>
      <c r="CS325" s="61" t="e">
        <f t="shared" si="340"/>
        <v>#DIV/0!</v>
      </c>
      <c r="CT325" s="61" t="e">
        <f t="shared" si="340"/>
        <v>#DIV/0!</v>
      </c>
      <c r="CU325" s="61" t="e">
        <f t="shared" si="340"/>
        <v>#DIV/0!</v>
      </c>
      <c r="CV325" s="61" t="e">
        <f t="shared" si="340"/>
        <v>#DIV/0!</v>
      </c>
      <c r="CW325" s="61" t="e">
        <f t="shared" si="340"/>
        <v>#DIV/0!</v>
      </c>
      <c r="CX325" s="61" t="e">
        <f t="shared" si="340"/>
        <v>#DIV/0!</v>
      </c>
      <c r="CY325" s="61" t="e">
        <f t="shared" si="340"/>
        <v>#DIV/0!</v>
      </c>
      <c r="CZ325" s="61" t="e">
        <f t="shared" si="340"/>
        <v>#DIV/0!</v>
      </c>
      <c r="DA325" s="61" t="e">
        <f t="shared" si="340"/>
        <v>#DIV/0!</v>
      </c>
      <c r="DB325" s="61" t="e">
        <f t="shared" si="340"/>
        <v>#DIV/0!</v>
      </c>
      <c r="DC325" s="61" t="e">
        <f t="shared" si="340"/>
        <v>#DIV/0!</v>
      </c>
      <c r="DD325" s="61" t="e">
        <f t="shared" si="341"/>
        <v>#DIV/0!</v>
      </c>
      <c r="DE325" s="61" t="e">
        <f t="shared" si="341"/>
        <v>#DIV/0!</v>
      </c>
      <c r="DF325" s="61" t="e">
        <f t="shared" si="341"/>
        <v>#DIV/0!</v>
      </c>
      <c r="DG325" s="61" t="e">
        <f t="shared" si="341"/>
        <v>#DIV/0!</v>
      </c>
      <c r="DH325" s="61" t="e">
        <f t="shared" si="341"/>
        <v>#DIV/0!</v>
      </c>
      <c r="DI325" s="61" t="e">
        <f t="shared" si="341"/>
        <v>#DIV/0!</v>
      </c>
      <c r="DJ325" s="61" t="e">
        <f t="shared" si="341"/>
        <v>#DIV/0!</v>
      </c>
      <c r="DK325" s="61" t="e">
        <f t="shared" si="341"/>
        <v>#DIV/0!</v>
      </c>
      <c r="DL325" s="61" t="e">
        <f t="shared" si="341"/>
        <v>#DIV/0!</v>
      </c>
      <c r="DM325" s="61" t="e">
        <f t="shared" si="341"/>
        <v>#DIV/0!</v>
      </c>
      <c r="DN325" s="61" t="e">
        <f t="shared" si="341"/>
        <v>#DIV/0!</v>
      </c>
      <c r="DO325" s="61" t="e">
        <f t="shared" si="341"/>
        <v>#DIV/0!</v>
      </c>
      <c r="DP325" s="61" t="e">
        <f t="shared" si="341"/>
        <v>#DIV/0!</v>
      </c>
      <c r="DQ325" s="61" t="e">
        <f t="shared" si="341"/>
        <v>#DIV/0!</v>
      </c>
      <c r="DR325" s="61" t="e">
        <f t="shared" si="341"/>
        <v>#DIV/0!</v>
      </c>
      <c r="DS325" s="61" t="e">
        <f t="shared" si="341"/>
        <v>#DIV/0!</v>
      </c>
      <c r="DT325" s="61" t="e">
        <f t="shared" si="342"/>
        <v>#DIV/0!</v>
      </c>
      <c r="DU325" s="61" t="e">
        <f t="shared" si="342"/>
        <v>#DIV/0!</v>
      </c>
      <c r="DV325" s="61" t="e">
        <f t="shared" si="342"/>
        <v>#DIV/0!</v>
      </c>
      <c r="DW325" s="61" t="e">
        <f t="shared" si="342"/>
        <v>#DIV/0!</v>
      </c>
      <c r="DX325" s="61" t="e">
        <f t="shared" si="342"/>
        <v>#DIV/0!</v>
      </c>
      <c r="DY325" s="61" t="e">
        <f t="shared" si="342"/>
        <v>#DIV/0!</v>
      </c>
      <c r="DZ325" s="61" t="e">
        <f t="shared" si="346"/>
        <v>#DIV/0!</v>
      </c>
    </row>
    <row r="326" spans="1:130">
      <c r="A326" s="53">
        <v>4</v>
      </c>
      <c r="B326" s="63">
        <f t="shared" si="343"/>
        <v>0.30769230769230699</v>
      </c>
      <c r="C326" s="53">
        <v>2004</v>
      </c>
      <c r="D326" s="64">
        <f t="shared" si="347"/>
        <v>0</v>
      </c>
      <c r="E326" s="64">
        <f t="shared" si="348"/>
        <v>0</v>
      </c>
      <c r="F326" s="64">
        <f t="shared" ref="F326:F344" si="349">VLOOKUP($C$68,$D$3:$K$63,$A$72,0)*(B324-B323)</f>
        <v>0</v>
      </c>
      <c r="G326" s="64">
        <f>VLOOKUP($C$69,$D$3:$K$63,$A$72,0)*(B323-B322)</f>
        <v>0</v>
      </c>
      <c r="H326" s="64">
        <f>VLOOKUP($C$70,$D$3:$K$63,$A$72,0)*B322</f>
        <v>0</v>
      </c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54">
        <f t="shared" si="344"/>
        <v>0</v>
      </c>
      <c r="BP326" s="53">
        <v>2004</v>
      </c>
      <c r="BQ326" s="61" t="e">
        <f t="shared" si="345"/>
        <v>#DIV/0!</v>
      </c>
      <c r="BR326" s="61" t="e">
        <f t="shared" si="338"/>
        <v>#DIV/0!</v>
      </c>
      <c r="BS326" s="61" t="e">
        <f t="shared" si="338"/>
        <v>#DIV/0!</v>
      </c>
      <c r="BT326" s="61" t="e">
        <f t="shared" si="338"/>
        <v>#DIV/0!</v>
      </c>
      <c r="BU326" s="61" t="e">
        <f t="shared" si="338"/>
        <v>#DIV/0!</v>
      </c>
      <c r="BV326" s="61" t="e">
        <f t="shared" si="338"/>
        <v>#DIV/0!</v>
      </c>
      <c r="BW326" s="61" t="e">
        <f t="shared" si="338"/>
        <v>#DIV/0!</v>
      </c>
      <c r="BX326" s="61" t="e">
        <f t="shared" si="338"/>
        <v>#DIV/0!</v>
      </c>
      <c r="BY326" s="61" t="e">
        <f t="shared" si="338"/>
        <v>#DIV/0!</v>
      </c>
      <c r="BZ326" s="61" t="e">
        <f t="shared" si="338"/>
        <v>#DIV/0!</v>
      </c>
      <c r="CA326" s="61" t="e">
        <f t="shared" si="338"/>
        <v>#DIV/0!</v>
      </c>
      <c r="CB326" s="61" t="e">
        <f t="shared" si="338"/>
        <v>#DIV/0!</v>
      </c>
      <c r="CC326" s="61" t="e">
        <f t="shared" si="338"/>
        <v>#DIV/0!</v>
      </c>
      <c r="CD326" s="61" t="e">
        <f t="shared" si="338"/>
        <v>#DIV/0!</v>
      </c>
      <c r="CE326" s="61" t="e">
        <f t="shared" si="338"/>
        <v>#DIV/0!</v>
      </c>
      <c r="CF326" s="61" t="e">
        <f t="shared" si="338"/>
        <v>#DIV/0!</v>
      </c>
      <c r="CG326" s="61" t="e">
        <f t="shared" si="338"/>
        <v>#DIV/0!</v>
      </c>
      <c r="CH326" s="61" t="e">
        <f t="shared" si="339"/>
        <v>#DIV/0!</v>
      </c>
      <c r="CI326" s="61" t="e">
        <f t="shared" si="339"/>
        <v>#DIV/0!</v>
      </c>
      <c r="CJ326" s="61" t="e">
        <f t="shared" si="339"/>
        <v>#DIV/0!</v>
      </c>
      <c r="CK326" s="61" t="e">
        <f t="shared" si="339"/>
        <v>#DIV/0!</v>
      </c>
      <c r="CL326" s="61" t="e">
        <f t="shared" si="339"/>
        <v>#DIV/0!</v>
      </c>
      <c r="CM326" s="61" t="e">
        <f t="shared" si="339"/>
        <v>#DIV/0!</v>
      </c>
      <c r="CN326" s="61" t="e">
        <f t="shared" si="340"/>
        <v>#DIV/0!</v>
      </c>
      <c r="CO326" s="61" t="e">
        <f t="shared" si="340"/>
        <v>#DIV/0!</v>
      </c>
      <c r="CP326" s="61" t="e">
        <f t="shared" si="340"/>
        <v>#DIV/0!</v>
      </c>
      <c r="CQ326" s="61" t="e">
        <f t="shared" si="340"/>
        <v>#DIV/0!</v>
      </c>
      <c r="CR326" s="61" t="e">
        <f t="shared" si="340"/>
        <v>#DIV/0!</v>
      </c>
      <c r="CS326" s="61" t="e">
        <f t="shared" si="340"/>
        <v>#DIV/0!</v>
      </c>
      <c r="CT326" s="61" t="e">
        <f t="shared" si="340"/>
        <v>#DIV/0!</v>
      </c>
      <c r="CU326" s="61" t="e">
        <f t="shared" si="340"/>
        <v>#DIV/0!</v>
      </c>
      <c r="CV326" s="61" t="e">
        <f t="shared" si="340"/>
        <v>#DIV/0!</v>
      </c>
      <c r="CW326" s="61" t="e">
        <f t="shared" si="340"/>
        <v>#DIV/0!</v>
      </c>
      <c r="CX326" s="61" t="e">
        <f t="shared" si="340"/>
        <v>#DIV/0!</v>
      </c>
      <c r="CY326" s="61" t="e">
        <f t="shared" si="340"/>
        <v>#DIV/0!</v>
      </c>
      <c r="CZ326" s="61" t="e">
        <f t="shared" si="340"/>
        <v>#DIV/0!</v>
      </c>
      <c r="DA326" s="61" t="e">
        <f t="shared" si="340"/>
        <v>#DIV/0!</v>
      </c>
      <c r="DB326" s="61" t="e">
        <f t="shared" si="340"/>
        <v>#DIV/0!</v>
      </c>
      <c r="DC326" s="61" t="e">
        <f t="shared" si="340"/>
        <v>#DIV/0!</v>
      </c>
      <c r="DD326" s="61" t="e">
        <f t="shared" si="341"/>
        <v>#DIV/0!</v>
      </c>
      <c r="DE326" s="61" t="e">
        <f t="shared" si="341"/>
        <v>#DIV/0!</v>
      </c>
      <c r="DF326" s="61" t="e">
        <f t="shared" si="341"/>
        <v>#DIV/0!</v>
      </c>
      <c r="DG326" s="61" t="e">
        <f t="shared" si="341"/>
        <v>#DIV/0!</v>
      </c>
      <c r="DH326" s="61" t="e">
        <f t="shared" si="341"/>
        <v>#DIV/0!</v>
      </c>
      <c r="DI326" s="61" t="e">
        <f t="shared" si="341"/>
        <v>#DIV/0!</v>
      </c>
      <c r="DJ326" s="61" t="e">
        <f t="shared" si="341"/>
        <v>#DIV/0!</v>
      </c>
      <c r="DK326" s="61" t="e">
        <f t="shared" si="341"/>
        <v>#DIV/0!</v>
      </c>
      <c r="DL326" s="61" t="e">
        <f t="shared" si="341"/>
        <v>#DIV/0!</v>
      </c>
      <c r="DM326" s="61" t="e">
        <f t="shared" si="341"/>
        <v>#DIV/0!</v>
      </c>
      <c r="DN326" s="61" t="e">
        <f t="shared" si="341"/>
        <v>#DIV/0!</v>
      </c>
      <c r="DO326" s="61" t="e">
        <f t="shared" si="341"/>
        <v>#DIV/0!</v>
      </c>
      <c r="DP326" s="61" t="e">
        <f t="shared" si="341"/>
        <v>#DIV/0!</v>
      </c>
      <c r="DQ326" s="61" t="e">
        <f t="shared" si="341"/>
        <v>#DIV/0!</v>
      </c>
      <c r="DR326" s="61" t="e">
        <f t="shared" si="341"/>
        <v>#DIV/0!</v>
      </c>
      <c r="DS326" s="61" t="e">
        <f t="shared" si="341"/>
        <v>#DIV/0!</v>
      </c>
      <c r="DT326" s="61" t="e">
        <f t="shared" si="342"/>
        <v>#DIV/0!</v>
      </c>
      <c r="DU326" s="61" t="e">
        <f t="shared" si="342"/>
        <v>#DIV/0!</v>
      </c>
      <c r="DV326" s="61" t="e">
        <f t="shared" si="342"/>
        <v>#DIV/0!</v>
      </c>
      <c r="DW326" s="61" t="e">
        <f t="shared" si="342"/>
        <v>#DIV/0!</v>
      </c>
      <c r="DX326" s="61" t="e">
        <f t="shared" si="342"/>
        <v>#DIV/0!</v>
      </c>
      <c r="DY326" s="61" t="e">
        <f t="shared" si="342"/>
        <v>#DIV/0!</v>
      </c>
      <c r="DZ326" s="61" t="e">
        <f t="shared" si="346"/>
        <v>#DIV/0!</v>
      </c>
    </row>
    <row r="327" spans="1:130">
      <c r="A327" s="53">
        <v>5</v>
      </c>
      <c r="B327" s="63">
        <f t="shared" si="343"/>
        <v>0.38461538461538403</v>
      </c>
      <c r="C327" s="53">
        <v>2005</v>
      </c>
      <c r="D327" s="64">
        <f t="shared" si="347"/>
        <v>0</v>
      </c>
      <c r="E327" s="64">
        <f t="shared" si="348"/>
        <v>0</v>
      </c>
      <c r="F327" s="64">
        <f t="shared" si="349"/>
        <v>0</v>
      </c>
      <c r="G327" s="64">
        <f t="shared" ref="G327:G345" si="350">VLOOKUP($C$69,$D$3:$K$63,$A$72,0)*(B324-B323)</f>
        <v>0</v>
      </c>
      <c r="H327" s="64">
        <f>VLOOKUP($C$70,$D$3:$K$63,$A$72,0)*(B323-B322)</f>
        <v>0</v>
      </c>
      <c r="I327" s="64">
        <f>VLOOKUP($C$71,$D$3:$K$63,$A$72,0)*B322</f>
        <v>0</v>
      </c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54">
        <f t="shared" si="344"/>
        <v>0</v>
      </c>
      <c r="BP327" s="53">
        <v>2005</v>
      </c>
      <c r="BQ327" s="61" t="e">
        <f t="shared" si="345"/>
        <v>#DIV/0!</v>
      </c>
      <c r="BR327" s="61" t="e">
        <f t="shared" si="338"/>
        <v>#DIV/0!</v>
      </c>
      <c r="BS327" s="61" t="e">
        <f t="shared" si="338"/>
        <v>#DIV/0!</v>
      </c>
      <c r="BT327" s="61" t="e">
        <f t="shared" si="338"/>
        <v>#DIV/0!</v>
      </c>
      <c r="BU327" s="61" t="e">
        <f t="shared" si="338"/>
        <v>#DIV/0!</v>
      </c>
      <c r="BV327" s="61" t="e">
        <f t="shared" si="338"/>
        <v>#DIV/0!</v>
      </c>
      <c r="BW327" s="61" t="e">
        <f t="shared" si="338"/>
        <v>#DIV/0!</v>
      </c>
      <c r="BX327" s="61" t="e">
        <f t="shared" si="338"/>
        <v>#DIV/0!</v>
      </c>
      <c r="BY327" s="61" t="e">
        <f t="shared" si="338"/>
        <v>#DIV/0!</v>
      </c>
      <c r="BZ327" s="61" t="e">
        <f t="shared" si="338"/>
        <v>#DIV/0!</v>
      </c>
      <c r="CA327" s="61" t="e">
        <f t="shared" si="338"/>
        <v>#DIV/0!</v>
      </c>
      <c r="CB327" s="61" t="e">
        <f t="shared" si="338"/>
        <v>#DIV/0!</v>
      </c>
      <c r="CC327" s="61" t="e">
        <f t="shared" si="338"/>
        <v>#DIV/0!</v>
      </c>
      <c r="CD327" s="61" t="e">
        <f t="shared" si="338"/>
        <v>#DIV/0!</v>
      </c>
      <c r="CE327" s="61" t="e">
        <f t="shared" si="338"/>
        <v>#DIV/0!</v>
      </c>
      <c r="CF327" s="61" t="e">
        <f t="shared" si="338"/>
        <v>#DIV/0!</v>
      </c>
      <c r="CG327" s="61" t="e">
        <f t="shared" si="338"/>
        <v>#DIV/0!</v>
      </c>
      <c r="CH327" s="61" t="e">
        <f t="shared" si="339"/>
        <v>#DIV/0!</v>
      </c>
      <c r="CI327" s="61" t="e">
        <f t="shared" si="339"/>
        <v>#DIV/0!</v>
      </c>
      <c r="CJ327" s="61" t="e">
        <f t="shared" si="339"/>
        <v>#DIV/0!</v>
      </c>
      <c r="CK327" s="61" t="e">
        <f t="shared" si="339"/>
        <v>#DIV/0!</v>
      </c>
      <c r="CL327" s="61" t="e">
        <f t="shared" si="339"/>
        <v>#DIV/0!</v>
      </c>
      <c r="CM327" s="61" t="e">
        <f t="shared" si="339"/>
        <v>#DIV/0!</v>
      </c>
      <c r="CN327" s="61" t="e">
        <f t="shared" si="340"/>
        <v>#DIV/0!</v>
      </c>
      <c r="CO327" s="61" t="e">
        <f t="shared" si="340"/>
        <v>#DIV/0!</v>
      </c>
      <c r="CP327" s="61" t="e">
        <f t="shared" si="340"/>
        <v>#DIV/0!</v>
      </c>
      <c r="CQ327" s="61" t="e">
        <f t="shared" si="340"/>
        <v>#DIV/0!</v>
      </c>
      <c r="CR327" s="61" t="e">
        <f t="shared" si="340"/>
        <v>#DIV/0!</v>
      </c>
      <c r="CS327" s="61" t="e">
        <f t="shared" si="340"/>
        <v>#DIV/0!</v>
      </c>
      <c r="CT327" s="61" t="e">
        <f t="shared" si="340"/>
        <v>#DIV/0!</v>
      </c>
      <c r="CU327" s="61" t="e">
        <f t="shared" si="340"/>
        <v>#DIV/0!</v>
      </c>
      <c r="CV327" s="61" t="e">
        <f t="shared" si="340"/>
        <v>#DIV/0!</v>
      </c>
      <c r="CW327" s="61" t="e">
        <f t="shared" si="340"/>
        <v>#DIV/0!</v>
      </c>
      <c r="CX327" s="61" t="e">
        <f t="shared" si="340"/>
        <v>#DIV/0!</v>
      </c>
      <c r="CY327" s="61" t="e">
        <f t="shared" si="340"/>
        <v>#DIV/0!</v>
      </c>
      <c r="CZ327" s="61" t="e">
        <f t="shared" si="340"/>
        <v>#DIV/0!</v>
      </c>
      <c r="DA327" s="61" t="e">
        <f t="shared" si="340"/>
        <v>#DIV/0!</v>
      </c>
      <c r="DB327" s="61" t="e">
        <f t="shared" si="340"/>
        <v>#DIV/0!</v>
      </c>
      <c r="DC327" s="61" t="e">
        <f t="shared" si="340"/>
        <v>#DIV/0!</v>
      </c>
      <c r="DD327" s="61" t="e">
        <f t="shared" si="341"/>
        <v>#DIV/0!</v>
      </c>
      <c r="DE327" s="61" t="e">
        <f t="shared" si="341"/>
        <v>#DIV/0!</v>
      </c>
      <c r="DF327" s="61" t="e">
        <f t="shared" si="341"/>
        <v>#DIV/0!</v>
      </c>
      <c r="DG327" s="61" t="e">
        <f t="shared" si="341"/>
        <v>#DIV/0!</v>
      </c>
      <c r="DH327" s="61" t="e">
        <f t="shared" si="341"/>
        <v>#DIV/0!</v>
      </c>
      <c r="DI327" s="61" t="e">
        <f t="shared" si="341"/>
        <v>#DIV/0!</v>
      </c>
      <c r="DJ327" s="61" t="e">
        <f t="shared" si="341"/>
        <v>#DIV/0!</v>
      </c>
      <c r="DK327" s="61" t="e">
        <f t="shared" si="341"/>
        <v>#DIV/0!</v>
      </c>
      <c r="DL327" s="61" t="e">
        <f t="shared" si="341"/>
        <v>#DIV/0!</v>
      </c>
      <c r="DM327" s="61" t="e">
        <f t="shared" si="341"/>
        <v>#DIV/0!</v>
      </c>
      <c r="DN327" s="61" t="e">
        <f t="shared" si="341"/>
        <v>#DIV/0!</v>
      </c>
      <c r="DO327" s="61" t="e">
        <f t="shared" si="341"/>
        <v>#DIV/0!</v>
      </c>
      <c r="DP327" s="61" t="e">
        <f t="shared" si="341"/>
        <v>#DIV/0!</v>
      </c>
      <c r="DQ327" s="61" t="e">
        <f t="shared" si="341"/>
        <v>#DIV/0!</v>
      </c>
      <c r="DR327" s="61" t="e">
        <f t="shared" si="341"/>
        <v>#DIV/0!</v>
      </c>
      <c r="DS327" s="61" t="e">
        <f t="shared" si="341"/>
        <v>#DIV/0!</v>
      </c>
      <c r="DT327" s="61" t="e">
        <f t="shared" si="342"/>
        <v>#DIV/0!</v>
      </c>
      <c r="DU327" s="61" t="e">
        <f t="shared" si="342"/>
        <v>#DIV/0!</v>
      </c>
      <c r="DV327" s="61" t="e">
        <f t="shared" si="342"/>
        <v>#DIV/0!</v>
      </c>
      <c r="DW327" s="61" t="e">
        <f t="shared" si="342"/>
        <v>#DIV/0!</v>
      </c>
      <c r="DX327" s="61" t="e">
        <f t="shared" si="342"/>
        <v>#DIV/0!</v>
      </c>
      <c r="DY327" s="61" t="e">
        <f t="shared" si="342"/>
        <v>#DIV/0!</v>
      </c>
      <c r="DZ327" s="61" t="e">
        <f t="shared" si="346"/>
        <v>#DIV/0!</v>
      </c>
    </row>
    <row r="328" spans="1:130">
      <c r="A328" s="53">
        <v>6</v>
      </c>
      <c r="B328" s="63">
        <f t="shared" si="343"/>
        <v>0.46153846153846101</v>
      </c>
      <c r="C328" s="53">
        <v>2006</v>
      </c>
      <c r="D328" s="64">
        <f t="shared" si="347"/>
        <v>0</v>
      </c>
      <c r="E328" s="64">
        <f t="shared" si="348"/>
        <v>0</v>
      </c>
      <c r="F328" s="64">
        <f t="shared" si="349"/>
        <v>0</v>
      </c>
      <c r="G328" s="64">
        <f t="shared" si="350"/>
        <v>0</v>
      </c>
      <c r="H328" s="64">
        <f t="shared" ref="H328:H346" si="351">VLOOKUP($C$70,$D$3:$K$63,$A$72,0)*(B324-B323)</f>
        <v>0</v>
      </c>
      <c r="I328" s="64">
        <f>VLOOKUP($C$71,$D$3:$K$63,$A$72,0)*(B323-B322)</f>
        <v>0</v>
      </c>
      <c r="J328" s="64">
        <f>VLOOKUP($C$72,$D$3:$K$63,$A$72,0)*B322</f>
        <v>0</v>
      </c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54">
        <f t="shared" si="344"/>
        <v>0</v>
      </c>
      <c r="BP328" s="53">
        <v>2006</v>
      </c>
      <c r="BQ328" s="61" t="e">
        <f t="shared" si="345"/>
        <v>#DIV/0!</v>
      </c>
      <c r="BR328" s="61" t="e">
        <f t="shared" si="338"/>
        <v>#DIV/0!</v>
      </c>
      <c r="BS328" s="61" t="e">
        <f t="shared" si="338"/>
        <v>#DIV/0!</v>
      </c>
      <c r="BT328" s="61" t="e">
        <f t="shared" si="338"/>
        <v>#DIV/0!</v>
      </c>
      <c r="BU328" s="61" t="e">
        <f t="shared" si="338"/>
        <v>#DIV/0!</v>
      </c>
      <c r="BV328" s="61" t="e">
        <f t="shared" si="338"/>
        <v>#DIV/0!</v>
      </c>
      <c r="BW328" s="61" t="e">
        <f t="shared" si="338"/>
        <v>#DIV/0!</v>
      </c>
      <c r="BX328" s="61" t="e">
        <f t="shared" si="338"/>
        <v>#DIV/0!</v>
      </c>
      <c r="BY328" s="61" t="e">
        <f t="shared" si="338"/>
        <v>#DIV/0!</v>
      </c>
      <c r="BZ328" s="61" t="e">
        <f t="shared" si="338"/>
        <v>#DIV/0!</v>
      </c>
      <c r="CA328" s="61" t="e">
        <f t="shared" si="338"/>
        <v>#DIV/0!</v>
      </c>
      <c r="CB328" s="61" t="e">
        <f t="shared" si="338"/>
        <v>#DIV/0!</v>
      </c>
      <c r="CC328" s="61" t="e">
        <f t="shared" si="338"/>
        <v>#DIV/0!</v>
      </c>
      <c r="CD328" s="61" t="e">
        <f t="shared" si="338"/>
        <v>#DIV/0!</v>
      </c>
      <c r="CE328" s="61" t="e">
        <f t="shared" si="338"/>
        <v>#DIV/0!</v>
      </c>
      <c r="CF328" s="61" t="e">
        <f t="shared" si="338"/>
        <v>#DIV/0!</v>
      </c>
      <c r="CG328" s="61" t="e">
        <f t="shared" si="338"/>
        <v>#DIV/0!</v>
      </c>
      <c r="CH328" s="61" t="e">
        <f t="shared" si="339"/>
        <v>#DIV/0!</v>
      </c>
      <c r="CI328" s="61" t="e">
        <f t="shared" si="339"/>
        <v>#DIV/0!</v>
      </c>
      <c r="CJ328" s="61" t="e">
        <f t="shared" si="339"/>
        <v>#DIV/0!</v>
      </c>
      <c r="CK328" s="61" t="e">
        <f t="shared" si="339"/>
        <v>#DIV/0!</v>
      </c>
      <c r="CL328" s="61" t="e">
        <f t="shared" si="339"/>
        <v>#DIV/0!</v>
      </c>
      <c r="CM328" s="61" t="e">
        <f t="shared" si="339"/>
        <v>#DIV/0!</v>
      </c>
      <c r="CN328" s="61" t="e">
        <f t="shared" si="340"/>
        <v>#DIV/0!</v>
      </c>
      <c r="CO328" s="61" t="e">
        <f t="shared" si="340"/>
        <v>#DIV/0!</v>
      </c>
      <c r="CP328" s="61" t="e">
        <f t="shared" si="340"/>
        <v>#DIV/0!</v>
      </c>
      <c r="CQ328" s="61" t="e">
        <f t="shared" si="340"/>
        <v>#DIV/0!</v>
      </c>
      <c r="CR328" s="61" t="e">
        <f t="shared" si="340"/>
        <v>#DIV/0!</v>
      </c>
      <c r="CS328" s="61" t="e">
        <f t="shared" si="340"/>
        <v>#DIV/0!</v>
      </c>
      <c r="CT328" s="61" t="e">
        <f t="shared" si="340"/>
        <v>#DIV/0!</v>
      </c>
      <c r="CU328" s="61" t="e">
        <f t="shared" si="340"/>
        <v>#DIV/0!</v>
      </c>
      <c r="CV328" s="61" t="e">
        <f t="shared" si="340"/>
        <v>#DIV/0!</v>
      </c>
      <c r="CW328" s="61" t="e">
        <f t="shared" si="340"/>
        <v>#DIV/0!</v>
      </c>
      <c r="CX328" s="61" t="e">
        <f t="shared" si="340"/>
        <v>#DIV/0!</v>
      </c>
      <c r="CY328" s="61" t="e">
        <f t="shared" si="340"/>
        <v>#DIV/0!</v>
      </c>
      <c r="CZ328" s="61" t="e">
        <f t="shared" si="340"/>
        <v>#DIV/0!</v>
      </c>
      <c r="DA328" s="61" t="e">
        <f t="shared" si="340"/>
        <v>#DIV/0!</v>
      </c>
      <c r="DB328" s="61" t="e">
        <f t="shared" si="340"/>
        <v>#DIV/0!</v>
      </c>
      <c r="DC328" s="61" t="e">
        <f t="shared" si="340"/>
        <v>#DIV/0!</v>
      </c>
      <c r="DD328" s="61" t="e">
        <f t="shared" si="341"/>
        <v>#DIV/0!</v>
      </c>
      <c r="DE328" s="61" t="e">
        <f t="shared" si="341"/>
        <v>#DIV/0!</v>
      </c>
      <c r="DF328" s="61" t="e">
        <f t="shared" si="341"/>
        <v>#DIV/0!</v>
      </c>
      <c r="DG328" s="61" t="e">
        <f t="shared" si="341"/>
        <v>#DIV/0!</v>
      </c>
      <c r="DH328" s="61" t="e">
        <f t="shared" si="341"/>
        <v>#DIV/0!</v>
      </c>
      <c r="DI328" s="61" t="e">
        <f t="shared" si="341"/>
        <v>#DIV/0!</v>
      </c>
      <c r="DJ328" s="61" t="e">
        <f t="shared" si="341"/>
        <v>#DIV/0!</v>
      </c>
      <c r="DK328" s="61" t="e">
        <f t="shared" si="341"/>
        <v>#DIV/0!</v>
      </c>
      <c r="DL328" s="61" t="e">
        <f t="shared" si="341"/>
        <v>#DIV/0!</v>
      </c>
      <c r="DM328" s="61" t="e">
        <f t="shared" si="341"/>
        <v>#DIV/0!</v>
      </c>
      <c r="DN328" s="61" t="e">
        <f t="shared" si="341"/>
        <v>#DIV/0!</v>
      </c>
      <c r="DO328" s="61" t="e">
        <f t="shared" si="341"/>
        <v>#DIV/0!</v>
      </c>
      <c r="DP328" s="61" t="e">
        <f t="shared" si="341"/>
        <v>#DIV/0!</v>
      </c>
      <c r="DQ328" s="61" t="e">
        <f t="shared" si="341"/>
        <v>#DIV/0!</v>
      </c>
      <c r="DR328" s="61" t="e">
        <f t="shared" si="341"/>
        <v>#DIV/0!</v>
      </c>
      <c r="DS328" s="61" t="e">
        <f t="shared" si="341"/>
        <v>#DIV/0!</v>
      </c>
      <c r="DT328" s="61" t="e">
        <f t="shared" si="342"/>
        <v>#DIV/0!</v>
      </c>
      <c r="DU328" s="61" t="e">
        <f t="shared" si="342"/>
        <v>#DIV/0!</v>
      </c>
      <c r="DV328" s="61" t="e">
        <f t="shared" si="342"/>
        <v>#DIV/0!</v>
      </c>
      <c r="DW328" s="61" t="e">
        <f t="shared" si="342"/>
        <v>#DIV/0!</v>
      </c>
      <c r="DX328" s="61" t="e">
        <f t="shared" si="342"/>
        <v>#DIV/0!</v>
      </c>
      <c r="DY328" s="61" t="e">
        <f t="shared" si="342"/>
        <v>#DIV/0!</v>
      </c>
      <c r="DZ328" s="61" t="e">
        <f t="shared" si="346"/>
        <v>#DIV/0!</v>
      </c>
    </row>
    <row r="329" spans="1:130">
      <c r="A329" s="53">
        <v>7</v>
      </c>
      <c r="B329" s="63">
        <f t="shared" si="343"/>
        <v>0.53846153846153799</v>
      </c>
      <c r="C329" s="53">
        <v>2007</v>
      </c>
      <c r="D329" s="64">
        <f t="shared" si="347"/>
        <v>0</v>
      </c>
      <c r="E329" s="64">
        <f t="shared" si="348"/>
        <v>0</v>
      </c>
      <c r="F329" s="64">
        <f t="shared" si="349"/>
        <v>0</v>
      </c>
      <c r="G329" s="64">
        <f t="shared" si="350"/>
        <v>0</v>
      </c>
      <c r="H329" s="64">
        <f t="shared" si="351"/>
        <v>0</v>
      </c>
      <c r="I329" s="64">
        <f t="shared" ref="I329:I347" si="352">VLOOKUP($C$71,$D$3:$K$63,$A$72,0)*(B324-B323)</f>
        <v>0</v>
      </c>
      <c r="J329" s="64">
        <f>VLOOKUP($C$72,$D$3:$K$63,$A$72,0)*(B323-B322)</f>
        <v>0</v>
      </c>
      <c r="K329" s="64">
        <f>VLOOKUP($C$73,$D$3:$K$63,$A$72,0)*B322</f>
        <v>0</v>
      </c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54">
        <f t="shared" si="344"/>
        <v>0</v>
      </c>
      <c r="BP329" s="53">
        <v>2007</v>
      </c>
      <c r="BQ329" s="61" t="e">
        <f t="shared" si="345"/>
        <v>#DIV/0!</v>
      </c>
      <c r="BR329" s="61" t="e">
        <f t="shared" si="338"/>
        <v>#DIV/0!</v>
      </c>
      <c r="BS329" s="61" t="e">
        <f t="shared" si="338"/>
        <v>#DIV/0!</v>
      </c>
      <c r="BT329" s="61" t="e">
        <f t="shared" si="338"/>
        <v>#DIV/0!</v>
      </c>
      <c r="BU329" s="61" t="e">
        <f t="shared" si="338"/>
        <v>#DIV/0!</v>
      </c>
      <c r="BV329" s="61" t="e">
        <f t="shared" si="338"/>
        <v>#DIV/0!</v>
      </c>
      <c r="BW329" s="61" t="e">
        <f t="shared" si="338"/>
        <v>#DIV/0!</v>
      </c>
      <c r="BX329" s="61" t="e">
        <f t="shared" si="338"/>
        <v>#DIV/0!</v>
      </c>
      <c r="BY329" s="61" t="e">
        <f t="shared" si="338"/>
        <v>#DIV/0!</v>
      </c>
      <c r="BZ329" s="61" t="e">
        <f t="shared" si="338"/>
        <v>#DIV/0!</v>
      </c>
      <c r="CA329" s="61" t="e">
        <f t="shared" si="338"/>
        <v>#DIV/0!</v>
      </c>
      <c r="CB329" s="61" t="e">
        <f t="shared" si="338"/>
        <v>#DIV/0!</v>
      </c>
      <c r="CC329" s="61" t="e">
        <f t="shared" si="338"/>
        <v>#DIV/0!</v>
      </c>
      <c r="CD329" s="61" t="e">
        <f t="shared" si="338"/>
        <v>#DIV/0!</v>
      </c>
      <c r="CE329" s="61" t="e">
        <f t="shared" si="338"/>
        <v>#DIV/0!</v>
      </c>
      <c r="CF329" s="61" t="e">
        <f t="shared" si="338"/>
        <v>#DIV/0!</v>
      </c>
      <c r="CG329" s="61" t="e">
        <f t="shared" si="338"/>
        <v>#DIV/0!</v>
      </c>
      <c r="CH329" s="61" t="e">
        <f t="shared" si="339"/>
        <v>#DIV/0!</v>
      </c>
      <c r="CI329" s="61" t="e">
        <f t="shared" si="339"/>
        <v>#DIV/0!</v>
      </c>
      <c r="CJ329" s="61" t="e">
        <f t="shared" si="339"/>
        <v>#DIV/0!</v>
      </c>
      <c r="CK329" s="61" t="e">
        <f t="shared" si="339"/>
        <v>#DIV/0!</v>
      </c>
      <c r="CL329" s="61" t="e">
        <f t="shared" si="339"/>
        <v>#DIV/0!</v>
      </c>
      <c r="CM329" s="61" t="e">
        <f t="shared" si="339"/>
        <v>#DIV/0!</v>
      </c>
      <c r="CN329" s="61" t="e">
        <f t="shared" si="340"/>
        <v>#DIV/0!</v>
      </c>
      <c r="CO329" s="61" t="e">
        <f t="shared" si="340"/>
        <v>#DIV/0!</v>
      </c>
      <c r="CP329" s="61" t="e">
        <f t="shared" si="340"/>
        <v>#DIV/0!</v>
      </c>
      <c r="CQ329" s="61" t="e">
        <f t="shared" si="340"/>
        <v>#DIV/0!</v>
      </c>
      <c r="CR329" s="61" t="e">
        <f t="shared" si="340"/>
        <v>#DIV/0!</v>
      </c>
      <c r="CS329" s="61" t="e">
        <f t="shared" si="340"/>
        <v>#DIV/0!</v>
      </c>
      <c r="CT329" s="61" t="e">
        <f t="shared" si="340"/>
        <v>#DIV/0!</v>
      </c>
      <c r="CU329" s="61" t="e">
        <f t="shared" si="340"/>
        <v>#DIV/0!</v>
      </c>
      <c r="CV329" s="61" t="e">
        <f t="shared" si="340"/>
        <v>#DIV/0!</v>
      </c>
      <c r="CW329" s="61" t="e">
        <f t="shared" si="340"/>
        <v>#DIV/0!</v>
      </c>
      <c r="CX329" s="61" t="e">
        <f t="shared" si="340"/>
        <v>#DIV/0!</v>
      </c>
      <c r="CY329" s="61" t="e">
        <f t="shared" si="340"/>
        <v>#DIV/0!</v>
      </c>
      <c r="CZ329" s="61" t="e">
        <f t="shared" si="340"/>
        <v>#DIV/0!</v>
      </c>
      <c r="DA329" s="61" t="e">
        <f t="shared" si="340"/>
        <v>#DIV/0!</v>
      </c>
      <c r="DB329" s="61" t="e">
        <f t="shared" si="340"/>
        <v>#DIV/0!</v>
      </c>
      <c r="DC329" s="61" t="e">
        <f t="shared" si="340"/>
        <v>#DIV/0!</v>
      </c>
      <c r="DD329" s="61" t="e">
        <f t="shared" si="341"/>
        <v>#DIV/0!</v>
      </c>
      <c r="DE329" s="61" t="e">
        <f t="shared" si="341"/>
        <v>#DIV/0!</v>
      </c>
      <c r="DF329" s="61" t="e">
        <f t="shared" si="341"/>
        <v>#DIV/0!</v>
      </c>
      <c r="DG329" s="61" t="e">
        <f t="shared" si="341"/>
        <v>#DIV/0!</v>
      </c>
      <c r="DH329" s="61" t="e">
        <f t="shared" si="341"/>
        <v>#DIV/0!</v>
      </c>
      <c r="DI329" s="61" t="e">
        <f t="shared" si="341"/>
        <v>#DIV/0!</v>
      </c>
      <c r="DJ329" s="61" t="e">
        <f t="shared" si="341"/>
        <v>#DIV/0!</v>
      </c>
      <c r="DK329" s="61" t="e">
        <f t="shared" si="341"/>
        <v>#DIV/0!</v>
      </c>
      <c r="DL329" s="61" t="e">
        <f t="shared" si="341"/>
        <v>#DIV/0!</v>
      </c>
      <c r="DM329" s="61" t="e">
        <f t="shared" si="341"/>
        <v>#DIV/0!</v>
      </c>
      <c r="DN329" s="61" t="e">
        <f t="shared" si="341"/>
        <v>#DIV/0!</v>
      </c>
      <c r="DO329" s="61" t="e">
        <f t="shared" si="341"/>
        <v>#DIV/0!</v>
      </c>
      <c r="DP329" s="61" t="e">
        <f t="shared" si="341"/>
        <v>#DIV/0!</v>
      </c>
      <c r="DQ329" s="61" t="e">
        <f t="shared" si="341"/>
        <v>#DIV/0!</v>
      </c>
      <c r="DR329" s="61" t="e">
        <f t="shared" si="341"/>
        <v>#DIV/0!</v>
      </c>
      <c r="DS329" s="61" t="e">
        <f t="shared" si="341"/>
        <v>#DIV/0!</v>
      </c>
      <c r="DT329" s="61" t="e">
        <f t="shared" si="342"/>
        <v>#DIV/0!</v>
      </c>
      <c r="DU329" s="61" t="e">
        <f t="shared" si="342"/>
        <v>#DIV/0!</v>
      </c>
      <c r="DV329" s="61" t="e">
        <f t="shared" si="342"/>
        <v>#DIV/0!</v>
      </c>
      <c r="DW329" s="61" t="e">
        <f t="shared" si="342"/>
        <v>#DIV/0!</v>
      </c>
      <c r="DX329" s="61" t="e">
        <f t="shared" si="342"/>
        <v>#DIV/0!</v>
      </c>
      <c r="DY329" s="61" t="e">
        <f t="shared" si="342"/>
        <v>#DIV/0!</v>
      </c>
      <c r="DZ329" s="61" t="e">
        <f t="shared" si="346"/>
        <v>#DIV/0!</v>
      </c>
    </row>
    <row r="330" spans="1:130">
      <c r="A330" s="53">
        <v>8</v>
      </c>
      <c r="B330" s="63">
        <f t="shared" si="343"/>
        <v>0.61538461538461497</v>
      </c>
      <c r="C330" s="53">
        <v>2008</v>
      </c>
      <c r="D330" s="64">
        <f t="shared" si="347"/>
        <v>0</v>
      </c>
      <c r="E330" s="64">
        <f t="shared" si="348"/>
        <v>0</v>
      </c>
      <c r="F330" s="64">
        <f t="shared" si="349"/>
        <v>0</v>
      </c>
      <c r="G330" s="64">
        <f t="shared" si="350"/>
        <v>0</v>
      </c>
      <c r="H330" s="64">
        <f t="shared" si="351"/>
        <v>0</v>
      </c>
      <c r="I330" s="64">
        <f t="shared" si="352"/>
        <v>0</v>
      </c>
      <c r="J330" s="64">
        <f t="shared" ref="J330:J348" si="353">VLOOKUP($C$72,$D$3:$K$63,$A$72,0)*(B324-B323)</f>
        <v>0</v>
      </c>
      <c r="K330" s="64">
        <f>VLOOKUP($C$73,$D$3:$K$63,$A$72,0)*(B323-B322)</f>
        <v>0</v>
      </c>
      <c r="L330" s="64">
        <f>VLOOKUP($C$74,$D$3:$K$63,$A$72,0)*B322</f>
        <v>0</v>
      </c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54">
        <f t="shared" si="344"/>
        <v>0</v>
      </c>
      <c r="BP330" s="53">
        <v>2008</v>
      </c>
      <c r="BQ330" s="61" t="e">
        <f t="shared" si="345"/>
        <v>#DIV/0!</v>
      </c>
      <c r="BR330" s="61" t="e">
        <f t="shared" si="338"/>
        <v>#DIV/0!</v>
      </c>
      <c r="BS330" s="61" t="e">
        <f t="shared" si="338"/>
        <v>#DIV/0!</v>
      </c>
      <c r="BT330" s="61" t="e">
        <f t="shared" si="338"/>
        <v>#DIV/0!</v>
      </c>
      <c r="BU330" s="61" t="e">
        <f t="shared" si="338"/>
        <v>#DIV/0!</v>
      </c>
      <c r="BV330" s="61" t="e">
        <f t="shared" si="338"/>
        <v>#DIV/0!</v>
      </c>
      <c r="BW330" s="61" t="e">
        <f t="shared" si="338"/>
        <v>#DIV/0!</v>
      </c>
      <c r="BX330" s="61" t="e">
        <f t="shared" si="338"/>
        <v>#DIV/0!</v>
      </c>
      <c r="BY330" s="61" t="e">
        <f t="shared" si="338"/>
        <v>#DIV/0!</v>
      </c>
      <c r="BZ330" s="61" t="e">
        <f t="shared" si="338"/>
        <v>#DIV/0!</v>
      </c>
      <c r="CA330" s="61" t="e">
        <f t="shared" si="338"/>
        <v>#DIV/0!</v>
      </c>
      <c r="CB330" s="61" t="e">
        <f t="shared" si="338"/>
        <v>#DIV/0!</v>
      </c>
      <c r="CC330" s="61" t="e">
        <f t="shared" si="338"/>
        <v>#DIV/0!</v>
      </c>
      <c r="CD330" s="61" t="e">
        <f t="shared" si="338"/>
        <v>#DIV/0!</v>
      </c>
      <c r="CE330" s="61" t="e">
        <f t="shared" si="338"/>
        <v>#DIV/0!</v>
      </c>
      <c r="CF330" s="61" t="e">
        <f t="shared" si="338"/>
        <v>#DIV/0!</v>
      </c>
      <c r="CG330" s="61" t="e">
        <f t="shared" si="338"/>
        <v>#DIV/0!</v>
      </c>
      <c r="CH330" s="61" t="e">
        <f t="shared" si="339"/>
        <v>#DIV/0!</v>
      </c>
      <c r="CI330" s="61" t="e">
        <f t="shared" si="339"/>
        <v>#DIV/0!</v>
      </c>
      <c r="CJ330" s="61" t="e">
        <f t="shared" si="339"/>
        <v>#DIV/0!</v>
      </c>
      <c r="CK330" s="61" t="e">
        <f t="shared" si="339"/>
        <v>#DIV/0!</v>
      </c>
      <c r="CL330" s="61" t="e">
        <f t="shared" si="339"/>
        <v>#DIV/0!</v>
      </c>
      <c r="CM330" s="61" t="e">
        <f t="shared" si="339"/>
        <v>#DIV/0!</v>
      </c>
      <c r="CN330" s="61" t="e">
        <f t="shared" si="340"/>
        <v>#DIV/0!</v>
      </c>
      <c r="CO330" s="61" t="e">
        <f t="shared" si="340"/>
        <v>#DIV/0!</v>
      </c>
      <c r="CP330" s="61" t="e">
        <f t="shared" si="340"/>
        <v>#DIV/0!</v>
      </c>
      <c r="CQ330" s="61" t="e">
        <f t="shared" si="340"/>
        <v>#DIV/0!</v>
      </c>
      <c r="CR330" s="61" t="e">
        <f t="shared" si="340"/>
        <v>#DIV/0!</v>
      </c>
      <c r="CS330" s="61" t="e">
        <f t="shared" si="340"/>
        <v>#DIV/0!</v>
      </c>
      <c r="CT330" s="61" t="e">
        <f t="shared" si="340"/>
        <v>#DIV/0!</v>
      </c>
      <c r="CU330" s="61" t="e">
        <f t="shared" si="340"/>
        <v>#DIV/0!</v>
      </c>
      <c r="CV330" s="61" t="e">
        <f t="shared" si="340"/>
        <v>#DIV/0!</v>
      </c>
      <c r="CW330" s="61" t="e">
        <f t="shared" si="340"/>
        <v>#DIV/0!</v>
      </c>
      <c r="CX330" s="61" t="e">
        <f t="shared" si="340"/>
        <v>#DIV/0!</v>
      </c>
      <c r="CY330" s="61" t="e">
        <f t="shared" si="340"/>
        <v>#DIV/0!</v>
      </c>
      <c r="CZ330" s="61" t="e">
        <f t="shared" si="340"/>
        <v>#DIV/0!</v>
      </c>
      <c r="DA330" s="61" t="e">
        <f t="shared" si="340"/>
        <v>#DIV/0!</v>
      </c>
      <c r="DB330" s="61" t="e">
        <f t="shared" si="340"/>
        <v>#DIV/0!</v>
      </c>
      <c r="DC330" s="61" t="e">
        <f t="shared" si="340"/>
        <v>#DIV/0!</v>
      </c>
      <c r="DD330" s="61" t="e">
        <f t="shared" si="341"/>
        <v>#DIV/0!</v>
      </c>
      <c r="DE330" s="61" t="e">
        <f t="shared" si="341"/>
        <v>#DIV/0!</v>
      </c>
      <c r="DF330" s="61" t="e">
        <f t="shared" si="341"/>
        <v>#DIV/0!</v>
      </c>
      <c r="DG330" s="61" t="e">
        <f t="shared" si="341"/>
        <v>#DIV/0!</v>
      </c>
      <c r="DH330" s="61" t="e">
        <f t="shared" si="341"/>
        <v>#DIV/0!</v>
      </c>
      <c r="DI330" s="61" t="e">
        <f t="shared" si="341"/>
        <v>#DIV/0!</v>
      </c>
      <c r="DJ330" s="61" t="e">
        <f t="shared" si="341"/>
        <v>#DIV/0!</v>
      </c>
      <c r="DK330" s="61" t="e">
        <f t="shared" si="341"/>
        <v>#DIV/0!</v>
      </c>
      <c r="DL330" s="61" t="e">
        <f t="shared" si="341"/>
        <v>#DIV/0!</v>
      </c>
      <c r="DM330" s="61" t="e">
        <f t="shared" si="341"/>
        <v>#DIV/0!</v>
      </c>
      <c r="DN330" s="61" t="e">
        <f t="shared" si="341"/>
        <v>#DIV/0!</v>
      </c>
      <c r="DO330" s="61" t="e">
        <f t="shared" si="341"/>
        <v>#DIV/0!</v>
      </c>
      <c r="DP330" s="61" t="e">
        <f t="shared" si="341"/>
        <v>#DIV/0!</v>
      </c>
      <c r="DQ330" s="61" t="e">
        <f t="shared" si="341"/>
        <v>#DIV/0!</v>
      </c>
      <c r="DR330" s="61" t="e">
        <f t="shared" si="341"/>
        <v>#DIV/0!</v>
      </c>
      <c r="DS330" s="61" t="e">
        <f t="shared" si="341"/>
        <v>#DIV/0!</v>
      </c>
      <c r="DT330" s="61" t="e">
        <f t="shared" si="342"/>
        <v>#DIV/0!</v>
      </c>
      <c r="DU330" s="61" t="e">
        <f t="shared" si="342"/>
        <v>#DIV/0!</v>
      </c>
      <c r="DV330" s="61" t="e">
        <f t="shared" si="342"/>
        <v>#DIV/0!</v>
      </c>
      <c r="DW330" s="61" t="e">
        <f t="shared" si="342"/>
        <v>#DIV/0!</v>
      </c>
      <c r="DX330" s="61" t="e">
        <f t="shared" si="342"/>
        <v>#DIV/0!</v>
      </c>
      <c r="DY330" s="61" t="e">
        <f t="shared" si="342"/>
        <v>#DIV/0!</v>
      </c>
      <c r="DZ330" s="61" t="e">
        <f t="shared" si="346"/>
        <v>#DIV/0!</v>
      </c>
    </row>
    <row r="331" spans="1:130">
      <c r="A331" s="53">
        <v>9</v>
      </c>
      <c r="B331" s="63">
        <f t="shared" si="343"/>
        <v>0.69230769230769196</v>
      </c>
      <c r="C331" s="53">
        <v>2009</v>
      </c>
      <c r="D331" s="64">
        <f t="shared" si="347"/>
        <v>0</v>
      </c>
      <c r="E331" s="64">
        <f t="shared" si="348"/>
        <v>0</v>
      </c>
      <c r="F331" s="64">
        <f t="shared" si="349"/>
        <v>0</v>
      </c>
      <c r="G331" s="64">
        <f t="shared" si="350"/>
        <v>0</v>
      </c>
      <c r="H331" s="64">
        <f t="shared" si="351"/>
        <v>0</v>
      </c>
      <c r="I331" s="64">
        <f t="shared" si="352"/>
        <v>0</v>
      </c>
      <c r="J331" s="64">
        <f t="shared" si="353"/>
        <v>0</v>
      </c>
      <c r="K331" s="64">
        <f t="shared" ref="K331:K349" si="354">VLOOKUP($C$73,$D$3:$K$63,$A$72,0)*(B324-B323)</f>
        <v>0</v>
      </c>
      <c r="L331" s="64">
        <f>VLOOKUP($C$74,$D$3:$K$63,$A$72,0)*(B323-B322)</f>
        <v>0</v>
      </c>
      <c r="M331" s="64">
        <f>VLOOKUP($C$75,$D$3:$K$63,$A$72,0)*B322</f>
        <v>0</v>
      </c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54">
        <f t="shared" si="344"/>
        <v>0</v>
      </c>
      <c r="BP331" s="53">
        <v>2009</v>
      </c>
      <c r="BQ331" s="61" t="e">
        <f t="shared" si="345"/>
        <v>#DIV/0!</v>
      </c>
      <c r="BR331" s="61" t="e">
        <f t="shared" si="338"/>
        <v>#DIV/0!</v>
      </c>
      <c r="BS331" s="61" t="e">
        <f t="shared" si="338"/>
        <v>#DIV/0!</v>
      </c>
      <c r="BT331" s="61" t="e">
        <f t="shared" si="338"/>
        <v>#DIV/0!</v>
      </c>
      <c r="BU331" s="61" t="e">
        <f t="shared" si="338"/>
        <v>#DIV/0!</v>
      </c>
      <c r="BV331" s="61" t="e">
        <f t="shared" si="338"/>
        <v>#DIV/0!</v>
      </c>
      <c r="BW331" s="61" t="e">
        <f t="shared" si="338"/>
        <v>#DIV/0!</v>
      </c>
      <c r="BX331" s="61" t="e">
        <f t="shared" si="338"/>
        <v>#DIV/0!</v>
      </c>
      <c r="BY331" s="61" t="e">
        <f t="shared" si="338"/>
        <v>#DIV/0!</v>
      </c>
      <c r="BZ331" s="61" t="e">
        <f t="shared" si="338"/>
        <v>#DIV/0!</v>
      </c>
      <c r="CA331" s="61" t="e">
        <f t="shared" si="338"/>
        <v>#DIV/0!</v>
      </c>
      <c r="CB331" s="61" t="e">
        <f t="shared" si="338"/>
        <v>#DIV/0!</v>
      </c>
      <c r="CC331" s="61" t="e">
        <f t="shared" si="338"/>
        <v>#DIV/0!</v>
      </c>
      <c r="CD331" s="61" t="e">
        <f t="shared" si="338"/>
        <v>#DIV/0!</v>
      </c>
      <c r="CE331" s="61" t="e">
        <f t="shared" si="338"/>
        <v>#DIV/0!</v>
      </c>
      <c r="CF331" s="61" t="e">
        <f t="shared" si="338"/>
        <v>#DIV/0!</v>
      </c>
      <c r="CG331" s="61" t="e">
        <f t="shared" si="338"/>
        <v>#DIV/0!</v>
      </c>
      <c r="CH331" s="61" t="e">
        <f t="shared" si="339"/>
        <v>#DIV/0!</v>
      </c>
      <c r="CI331" s="61" t="e">
        <f t="shared" si="339"/>
        <v>#DIV/0!</v>
      </c>
      <c r="CJ331" s="61" t="e">
        <f t="shared" si="339"/>
        <v>#DIV/0!</v>
      </c>
      <c r="CK331" s="61" t="e">
        <f t="shared" si="339"/>
        <v>#DIV/0!</v>
      </c>
      <c r="CL331" s="61" t="e">
        <f t="shared" si="339"/>
        <v>#DIV/0!</v>
      </c>
      <c r="CM331" s="61" t="e">
        <f t="shared" si="339"/>
        <v>#DIV/0!</v>
      </c>
      <c r="CN331" s="61" t="e">
        <f t="shared" si="340"/>
        <v>#DIV/0!</v>
      </c>
      <c r="CO331" s="61" t="e">
        <f t="shared" si="340"/>
        <v>#DIV/0!</v>
      </c>
      <c r="CP331" s="61" t="e">
        <f t="shared" si="340"/>
        <v>#DIV/0!</v>
      </c>
      <c r="CQ331" s="61" t="e">
        <f t="shared" si="340"/>
        <v>#DIV/0!</v>
      </c>
      <c r="CR331" s="61" t="e">
        <f t="shared" si="340"/>
        <v>#DIV/0!</v>
      </c>
      <c r="CS331" s="61" t="e">
        <f t="shared" si="340"/>
        <v>#DIV/0!</v>
      </c>
      <c r="CT331" s="61" t="e">
        <f t="shared" si="340"/>
        <v>#DIV/0!</v>
      </c>
      <c r="CU331" s="61" t="e">
        <f t="shared" si="340"/>
        <v>#DIV/0!</v>
      </c>
      <c r="CV331" s="61" t="e">
        <f t="shared" si="340"/>
        <v>#DIV/0!</v>
      </c>
      <c r="CW331" s="61" t="e">
        <f t="shared" si="340"/>
        <v>#DIV/0!</v>
      </c>
      <c r="CX331" s="61" t="e">
        <f t="shared" si="340"/>
        <v>#DIV/0!</v>
      </c>
      <c r="CY331" s="61" t="e">
        <f t="shared" si="340"/>
        <v>#DIV/0!</v>
      </c>
      <c r="CZ331" s="61" t="e">
        <f t="shared" si="340"/>
        <v>#DIV/0!</v>
      </c>
      <c r="DA331" s="61" t="e">
        <f t="shared" si="340"/>
        <v>#DIV/0!</v>
      </c>
      <c r="DB331" s="61" t="e">
        <f t="shared" si="340"/>
        <v>#DIV/0!</v>
      </c>
      <c r="DC331" s="61" t="e">
        <f t="shared" si="340"/>
        <v>#DIV/0!</v>
      </c>
      <c r="DD331" s="61" t="e">
        <f t="shared" si="341"/>
        <v>#DIV/0!</v>
      </c>
      <c r="DE331" s="61" t="e">
        <f t="shared" si="341"/>
        <v>#DIV/0!</v>
      </c>
      <c r="DF331" s="61" t="e">
        <f t="shared" si="341"/>
        <v>#DIV/0!</v>
      </c>
      <c r="DG331" s="61" t="e">
        <f t="shared" si="341"/>
        <v>#DIV/0!</v>
      </c>
      <c r="DH331" s="61" t="e">
        <f t="shared" si="341"/>
        <v>#DIV/0!</v>
      </c>
      <c r="DI331" s="61" t="e">
        <f t="shared" si="341"/>
        <v>#DIV/0!</v>
      </c>
      <c r="DJ331" s="61" t="e">
        <f t="shared" si="341"/>
        <v>#DIV/0!</v>
      </c>
      <c r="DK331" s="61" t="e">
        <f t="shared" si="341"/>
        <v>#DIV/0!</v>
      </c>
      <c r="DL331" s="61" t="e">
        <f t="shared" si="341"/>
        <v>#DIV/0!</v>
      </c>
      <c r="DM331" s="61" t="e">
        <f t="shared" si="341"/>
        <v>#DIV/0!</v>
      </c>
      <c r="DN331" s="61" t="e">
        <f t="shared" si="341"/>
        <v>#DIV/0!</v>
      </c>
      <c r="DO331" s="61" t="e">
        <f t="shared" si="341"/>
        <v>#DIV/0!</v>
      </c>
      <c r="DP331" s="61" t="e">
        <f t="shared" si="341"/>
        <v>#DIV/0!</v>
      </c>
      <c r="DQ331" s="61" t="e">
        <f t="shared" si="341"/>
        <v>#DIV/0!</v>
      </c>
      <c r="DR331" s="61" t="e">
        <f t="shared" si="341"/>
        <v>#DIV/0!</v>
      </c>
      <c r="DS331" s="61" t="e">
        <f t="shared" si="341"/>
        <v>#DIV/0!</v>
      </c>
      <c r="DT331" s="61" t="e">
        <f t="shared" si="342"/>
        <v>#DIV/0!</v>
      </c>
      <c r="DU331" s="61" t="e">
        <f t="shared" si="342"/>
        <v>#DIV/0!</v>
      </c>
      <c r="DV331" s="61" t="e">
        <f t="shared" si="342"/>
        <v>#DIV/0!</v>
      </c>
      <c r="DW331" s="61" t="e">
        <f t="shared" si="342"/>
        <v>#DIV/0!</v>
      </c>
      <c r="DX331" s="61" t="e">
        <f t="shared" si="342"/>
        <v>#DIV/0!</v>
      </c>
      <c r="DY331" s="61" t="e">
        <f t="shared" si="342"/>
        <v>#DIV/0!</v>
      </c>
      <c r="DZ331" s="61" t="e">
        <f t="shared" si="346"/>
        <v>#DIV/0!</v>
      </c>
    </row>
    <row r="332" spans="1:130">
      <c r="A332" s="53">
        <v>10</v>
      </c>
      <c r="B332" s="63">
        <f t="shared" si="343"/>
        <v>0.76923076923076905</v>
      </c>
      <c r="C332" s="53">
        <v>2010</v>
      </c>
      <c r="D332" s="64">
        <f t="shared" si="347"/>
        <v>0</v>
      </c>
      <c r="E332" s="64">
        <f t="shared" si="348"/>
        <v>0</v>
      </c>
      <c r="F332" s="64">
        <f t="shared" si="349"/>
        <v>0</v>
      </c>
      <c r="G332" s="64">
        <f t="shared" si="350"/>
        <v>0</v>
      </c>
      <c r="H332" s="64">
        <f t="shared" si="351"/>
        <v>0</v>
      </c>
      <c r="I332" s="64">
        <f t="shared" si="352"/>
        <v>0</v>
      </c>
      <c r="J332" s="64">
        <f t="shared" si="353"/>
        <v>0</v>
      </c>
      <c r="K332" s="64">
        <f t="shared" si="354"/>
        <v>0</v>
      </c>
      <c r="L332" s="64">
        <f t="shared" ref="L332:L350" si="355">VLOOKUP($C$74,$D$3:$K$63,$A$72,0)*(B324-B323)</f>
        <v>0</v>
      </c>
      <c r="M332" s="64">
        <f>VLOOKUP($C$75,$D$3:$K$63,$A$72,0)*(B323-B322)</f>
        <v>0</v>
      </c>
      <c r="N332" s="64">
        <f>VLOOKUP($C$76,$D$3:$K$63,$A$72,0)*B322</f>
        <v>0</v>
      </c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54">
        <f t="shared" si="344"/>
        <v>0</v>
      </c>
      <c r="BP332" s="53">
        <v>2010</v>
      </c>
      <c r="BQ332" s="61" t="e">
        <f t="shared" si="345"/>
        <v>#DIV/0!</v>
      </c>
      <c r="BR332" s="61" t="e">
        <f t="shared" si="338"/>
        <v>#DIV/0!</v>
      </c>
      <c r="BS332" s="61" t="e">
        <f t="shared" si="338"/>
        <v>#DIV/0!</v>
      </c>
      <c r="BT332" s="61" t="e">
        <f t="shared" si="338"/>
        <v>#DIV/0!</v>
      </c>
      <c r="BU332" s="61" t="e">
        <f t="shared" si="338"/>
        <v>#DIV/0!</v>
      </c>
      <c r="BV332" s="61" t="e">
        <f t="shared" si="338"/>
        <v>#DIV/0!</v>
      </c>
      <c r="BW332" s="61" t="e">
        <f t="shared" si="338"/>
        <v>#DIV/0!</v>
      </c>
      <c r="BX332" s="61" t="e">
        <f t="shared" si="338"/>
        <v>#DIV/0!</v>
      </c>
      <c r="BY332" s="61" t="e">
        <f t="shared" si="338"/>
        <v>#DIV/0!</v>
      </c>
      <c r="BZ332" s="61" t="e">
        <f t="shared" si="338"/>
        <v>#DIV/0!</v>
      </c>
      <c r="CA332" s="61" t="e">
        <f t="shared" si="338"/>
        <v>#DIV/0!</v>
      </c>
      <c r="CB332" s="61" t="e">
        <f t="shared" si="338"/>
        <v>#DIV/0!</v>
      </c>
      <c r="CC332" s="61" t="e">
        <f t="shared" si="338"/>
        <v>#DIV/0!</v>
      </c>
      <c r="CD332" s="61" t="e">
        <f t="shared" si="338"/>
        <v>#DIV/0!</v>
      </c>
      <c r="CE332" s="61" t="e">
        <f t="shared" si="338"/>
        <v>#DIV/0!</v>
      </c>
      <c r="CF332" s="61" t="e">
        <f t="shared" si="338"/>
        <v>#DIV/0!</v>
      </c>
      <c r="CG332" s="61" t="e">
        <f t="shared" si="338"/>
        <v>#DIV/0!</v>
      </c>
      <c r="CH332" s="61" t="e">
        <f t="shared" si="339"/>
        <v>#DIV/0!</v>
      </c>
      <c r="CI332" s="61" t="e">
        <f t="shared" si="339"/>
        <v>#DIV/0!</v>
      </c>
      <c r="CJ332" s="61" t="e">
        <f t="shared" si="339"/>
        <v>#DIV/0!</v>
      </c>
      <c r="CK332" s="61" t="e">
        <f t="shared" si="339"/>
        <v>#DIV/0!</v>
      </c>
      <c r="CL332" s="61" t="e">
        <f t="shared" si="339"/>
        <v>#DIV/0!</v>
      </c>
      <c r="CM332" s="61" t="e">
        <f t="shared" si="339"/>
        <v>#DIV/0!</v>
      </c>
      <c r="CN332" s="61" t="e">
        <f t="shared" si="340"/>
        <v>#DIV/0!</v>
      </c>
      <c r="CO332" s="61" t="e">
        <f t="shared" si="340"/>
        <v>#DIV/0!</v>
      </c>
      <c r="CP332" s="61" t="e">
        <f t="shared" si="340"/>
        <v>#DIV/0!</v>
      </c>
      <c r="CQ332" s="61" t="e">
        <f t="shared" si="340"/>
        <v>#DIV/0!</v>
      </c>
      <c r="CR332" s="61" t="e">
        <f t="shared" si="340"/>
        <v>#DIV/0!</v>
      </c>
      <c r="CS332" s="61" t="e">
        <f t="shared" si="340"/>
        <v>#DIV/0!</v>
      </c>
      <c r="CT332" s="61" t="e">
        <f t="shared" si="340"/>
        <v>#DIV/0!</v>
      </c>
      <c r="CU332" s="61" t="e">
        <f t="shared" si="340"/>
        <v>#DIV/0!</v>
      </c>
      <c r="CV332" s="61" t="e">
        <f t="shared" si="340"/>
        <v>#DIV/0!</v>
      </c>
      <c r="CW332" s="61" t="e">
        <f t="shared" si="340"/>
        <v>#DIV/0!</v>
      </c>
      <c r="CX332" s="61" t="e">
        <f t="shared" si="340"/>
        <v>#DIV/0!</v>
      </c>
      <c r="CY332" s="61" t="e">
        <f t="shared" si="340"/>
        <v>#DIV/0!</v>
      </c>
      <c r="CZ332" s="61" t="e">
        <f t="shared" si="340"/>
        <v>#DIV/0!</v>
      </c>
      <c r="DA332" s="61" t="e">
        <f t="shared" si="340"/>
        <v>#DIV/0!</v>
      </c>
      <c r="DB332" s="61" t="e">
        <f t="shared" si="340"/>
        <v>#DIV/0!</v>
      </c>
      <c r="DC332" s="61" t="e">
        <f t="shared" si="340"/>
        <v>#DIV/0!</v>
      </c>
      <c r="DD332" s="61" t="e">
        <f t="shared" si="341"/>
        <v>#DIV/0!</v>
      </c>
      <c r="DE332" s="61" t="e">
        <f t="shared" si="341"/>
        <v>#DIV/0!</v>
      </c>
      <c r="DF332" s="61" t="e">
        <f t="shared" si="341"/>
        <v>#DIV/0!</v>
      </c>
      <c r="DG332" s="61" t="e">
        <f t="shared" si="341"/>
        <v>#DIV/0!</v>
      </c>
      <c r="DH332" s="61" t="e">
        <f t="shared" si="341"/>
        <v>#DIV/0!</v>
      </c>
      <c r="DI332" s="61" t="e">
        <f t="shared" si="341"/>
        <v>#DIV/0!</v>
      </c>
      <c r="DJ332" s="61" t="e">
        <f t="shared" si="341"/>
        <v>#DIV/0!</v>
      </c>
      <c r="DK332" s="61" t="e">
        <f t="shared" si="341"/>
        <v>#DIV/0!</v>
      </c>
      <c r="DL332" s="61" t="e">
        <f t="shared" si="341"/>
        <v>#DIV/0!</v>
      </c>
      <c r="DM332" s="61" t="e">
        <f t="shared" si="341"/>
        <v>#DIV/0!</v>
      </c>
      <c r="DN332" s="61" t="e">
        <f t="shared" si="341"/>
        <v>#DIV/0!</v>
      </c>
      <c r="DO332" s="61" t="e">
        <f t="shared" si="341"/>
        <v>#DIV/0!</v>
      </c>
      <c r="DP332" s="61" t="e">
        <f t="shared" si="341"/>
        <v>#DIV/0!</v>
      </c>
      <c r="DQ332" s="61" t="e">
        <f t="shared" si="341"/>
        <v>#DIV/0!</v>
      </c>
      <c r="DR332" s="61" t="e">
        <f t="shared" si="341"/>
        <v>#DIV/0!</v>
      </c>
      <c r="DS332" s="61" t="e">
        <f t="shared" si="341"/>
        <v>#DIV/0!</v>
      </c>
      <c r="DT332" s="61" t="e">
        <f t="shared" si="342"/>
        <v>#DIV/0!</v>
      </c>
      <c r="DU332" s="61" t="e">
        <f t="shared" si="342"/>
        <v>#DIV/0!</v>
      </c>
      <c r="DV332" s="61" t="e">
        <f t="shared" si="342"/>
        <v>#DIV/0!</v>
      </c>
      <c r="DW332" s="61" t="e">
        <f t="shared" si="342"/>
        <v>#DIV/0!</v>
      </c>
      <c r="DX332" s="61" t="e">
        <f t="shared" si="342"/>
        <v>#DIV/0!</v>
      </c>
      <c r="DY332" s="61" t="e">
        <f t="shared" si="342"/>
        <v>#DIV/0!</v>
      </c>
      <c r="DZ332" s="61" t="e">
        <f t="shared" si="346"/>
        <v>#DIV/0!</v>
      </c>
    </row>
    <row r="333" spans="1:130">
      <c r="A333" s="53">
        <v>11</v>
      </c>
      <c r="B333" s="63">
        <f t="shared" si="343"/>
        <v>0.84615384615384603</v>
      </c>
      <c r="C333" s="53">
        <v>2011</v>
      </c>
      <c r="D333" s="64">
        <f t="shared" si="347"/>
        <v>0</v>
      </c>
      <c r="E333" s="64">
        <f t="shared" si="348"/>
        <v>0</v>
      </c>
      <c r="F333" s="64">
        <f t="shared" si="349"/>
        <v>0</v>
      </c>
      <c r="G333" s="64">
        <f t="shared" si="350"/>
        <v>0</v>
      </c>
      <c r="H333" s="64">
        <f t="shared" si="351"/>
        <v>0</v>
      </c>
      <c r="I333" s="64">
        <f t="shared" si="352"/>
        <v>0</v>
      </c>
      <c r="J333" s="64">
        <f t="shared" si="353"/>
        <v>0</v>
      </c>
      <c r="K333" s="64">
        <f t="shared" si="354"/>
        <v>0</v>
      </c>
      <c r="L333" s="64">
        <f t="shared" si="355"/>
        <v>0</v>
      </c>
      <c r="M333" s="64">
        <f t="shared" ref="M333:M351" si="356">VLOOKUP($C$75,$D$3:$K$63,$A$72,0)*(B324-B323)</f>
        <v>0</v>
      </c>
      <c r="N333" s="64">
        <f>VLOOKUP($C$76,$D$3:$K$63,$A$72,0)*(B323-B322)</f>
        <v>0</v>
      </c>
      <c r="O333" s="64">
        <f>VLOOKUP($C$77,$D$3:$K$63,$A$72,0)*B322</f>
        <v>0</v>
      </c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54">
        <f t="shared" si="344"/>
        <v>0</v>
      </c>
      <c r="BP333" s="53">
        <v>2011</v>
      </c>
      <c r="BQ333" s="61" t="e">
        <f t="shared" si="345"/>
        <v>#DIV/0!</v>
      </c>
      <c r="BR333" s="61" t="e">
        <f t="shared" si="338"/>
        <v>#DIV/0!</v>
      </c>
      <c r="BS333" s="61" t="e">
        <f t="shared" si="338"/>
        <v>#DIV/0!</v>
      </c>
      <c r="BT333" s="61" t="e">
        <f t="shared" si="338"/>
        <v>#DIV/0!</v>
      </c>
      <c r="BU333" s="61" t="e">
        <f t="shared" si="338"/>
        <v>#DIV/0!</v>
      </c>
      <c r="BV333" s="61" t="e">
        <f t="shared" si="338"/>
        <v>#DIV/0!</v>
      </c>
      <c r="BW333" s="61" t="e">
        <f t="shared" si="338"/>
        <v>#DIV/0!</v>
      </c>
      <c r="BX333" s="61" t="e">
        <f t="shared" si="338"/>
        <v>#DIV/0!</v>
      </c>
      <c r="BY333" s="61" t="e">
        <f t="shared" si="338"/>
        <v>#DIV/0!</v>
      </c>
      <c r="BZ333" s="61" t="e">
        <f t="shared" si="338"/>
        <v>#DIV/0!</v>
      </c>
      <c r="CA333" s="61" t="e">
        <f t="shared" si="338"/>
        <v>#DIV/0!</v>
      </c>
      <c r="CB333" s="61" t="e">
        <f t="shared" si="338"/>
        <v>#DIV/0!</v>
      </c>
      <c r="CC333" s="61" t="e">
        <f t="shared" si="338"/>
        <v>#DIV/0!</v>
      </c>
      <c r="CD333" s="61" t="e">
        <f t="shared" si="338"/>
        <v>#DIV/0!</v>
      </c>
      <c r="CE333" s="61" t="e">
        <f t="shared" si="338"/>
        <v>#DIV/0!</v>
      </c>
      <c r="CF333" s="61" t="e">
        <f t="shared" si="338"/>
        <v>#DIV/0!</v>
      </c>
      <c r="CG333" s="61" t="e">
        <f t="shared" si="338"/>
        <v>#DIV/0!</v>
      </c>
      <c r="CH333" s="61" t="e">
        <f t="shared" si="339"/>
        <v>#DIV/0!</v>
      </c>
      <c r="CI333" s="61" t="e">
        <f t="shared" si="339"/>
        <v>#DIV/0!</v>
      </c>
      <c r="CJ333" s="61" t="e">
        <f t="shared" si="339"/>
        <v>#DIV/0!</v>
      </c>
      <c r="CK333" s="61" t="e">
        <f t="shared" si="339"/>
        <v>#DIV/0!</v>
      </c>
      <c r="CL333" s="61" t="e">
        <f t="shared" si="339"/>
        <v>#DIV/0!</v>
      </c>
      <c r="CM333" s="61" t="e">
        <f t="shared" si="339"/>
        <v>#DIV/0!</v>
      </c>
      <c r="CN333" s="61" t="e">
        <f t="shared" si="340"/>
        <v>#DIV/0!</v>
      </c>
      <c r="CO333" s="61" t="e">
        <f t="shared" si="340"/>
        <v>#DIV/0!</v>
      </c>
      <c r="CP333" s="61" t="e">
        <f t="shared" si="340"/>
        <v>#DIV/0!</v>
      </c>
      <c r="CQ333" s="61" t="e">
        <f t="shared" si="340"/>
        <v>#DIV/0!</v>
      </c>
      <c r="CR333" s="61" t="e">
        <f t="shared" si="340"/>
        <v>#DIV/0!</v>
      </c>
      <c r="CS333" s="61" t="e">
        <f t="shared" si="340"/>
        <v>#DIV/0!</v>
      </c>
      <c r="CT333" s="61" t="e">
        <f t="shared" si="340"/>
        <v>#DIV/0!</v>
      </c>
      <c r="CU333" s="61" t="e">
        <f t="shared" si="340"/>
        <v>#DIV/0!</v>
      </c>
      <c r="CV333" s="61" t="e">
        <f t="shared" si="340"/>
        <v>#DIV/0!</v>
      </c>
      <c r="CW333" s="61" t="e">
        <f t="shared" si="340"/>
        <v>#DIV/0!</v>
      </c>
      <c r="CX333" s="61" t="e">
        <f t="shared" si="340"/>
        <v>#DIV/0!</v>
      </c>
      <c r="CY333" s="61" t="e">
        <f t="shared" si="340"/>
        <v>#DIV/0!</v>
      </c>
      <c r="CZ333" s="61" t="e">
        <f t="shared" si="340"/>
        <v>#DIV/0!</v>
      </c>
      <c r="DA333" s="61" t="e">
        <f t="shared" si="340"/>
        <v>#DIV/0!</v>
      </c>
      <c r="DB333" s="61" t="e">
        <f t="shared" si="340"/>
        <v>#DIV/0!</v>
      </c>
      <c r="DC333" s="61" t="e">
        <f t="shared" si="340"/>
        <v>#DIV/0!</v>
      </c>
      <c r="DD333" s="61" t="e">
        <f t="shared" si="341"/>
        <v>#DIV/0!</v>
      </c>
      <c r="DE333" s="61" t="e">
        <f t="shared" si="341"/>
        <v>#DIV/0!</v>
      </c>
      <c r="DF333" s="61" t="e">
        <f t="shared" si="341"/>
        <v>#DIV/0!</v>
      </c>
      <c r="DG333" s="61" t="e">
        <f t="shared" si="341"/>
        <v>#DIV/0!</v>
      </c>
      <c r="DH333" s="61" t="e">
        <f t="shared" si="341"/>
        <v>#DIV/0!</v>
      </c>
      <c r="DI333" s="61" t="e">
        <f t="shared" si="341"/>
        <v>#DIV/0!</v>
      </c>
      <c r="DJ333" s="61" t="e">
        <f t="shared" si="341"/>
        <v>#DIV/0!</v>
      </c>
      <c r="DK333" s="61" t="e">
        <f t="shared" si="341"/>
        <v>#DIV/0!</v>
      </c>
      <c r="DL333" s="61" t="e">
        <f t="shared" si="341"/>
        <v>#DIV/0!</v>
      </c>
      <c r="DM333" s="61" t="e">
        <f t="shared" si="341"/>
        <v>#DIV/0!</v>
      </c>
      <c r="DN333" s="61" t="e">
        <f t="shared" si="341"/>
        <v>#DIV/0!</v>
      </c>
      <c r="DO333" s="61" t="e">
        <f t="shared" si="341"/>
        <v>#DIV/0!</v>
      </c>
      <c r="DP333" s="61" t="e">
        <f t="shared" si="341"/>
        <v>#DIV/0!</v>
      </c>
      <c r="DQ333" s="61" t="e">
        <f t="shared" si="341"/>
        <v>#DIV/0!</v>
      </c>
      <c r="DR333" s="61" t="e">
        <f t="shared" si="341"/>
        <v>#DIV/0!</v>
      </c>
      <c r="DS333" s="61" t="e">
        <f t="shared" si="341"/>
        <v>#DIV/0!</v>
      </c>
      <c r="DT333" s="61" t="e">
        <f t="shared" si="342"/>
        <v>#DIV/0!</v>
      </c>
      <c r="DU333" s="61" t="e">
        <f t="shared" si="342"/>
        <v>#DIV/0!</v>
      </c>
      <c r="DV333" s="61" t="e">
        <f t="shared" si="342"/>
        <v>#DIV/0!</v>
      </c>
      <c r="DW333" s="61" t="e">
        <f t="shared" si="342"/>
        <v>#DIV/0!</v>
      </c>
      <c r="DX333" s="61" t="e">
        <f t="shared" si="342"/>
        <v>#DIV/0!</v>
      </c>
      <c r="DY333" s="61" t="e">
        <f t="shared" si="342"/>
        <v>#DIV/0!</v>
      </c>
      <c r="DZ333" s="61" t="e">
        <f t="shared" si="346"/>
        <v>#DIV/0!</v>
      </c>
    </row>
    <row r="334" spans="1:130">
      <c r="A334" s="53">
        <v>12</v>
      </c>
      <c r="B334" s="63">
        <f t="shared" si="343"/>
        <v>0.92307692307692302</v>
      </c>
      <c r="C334" s="53">
        <v>2012</v>
      </c>
      <c r="D334" s="64">
        <f t="shared" si="347"/>
        <v>0</v>
      </c>
      <c r="E334" s="64">
        <f t="shared" si="348"/>
        <v>0</v>
      </c>
      <c r="F334" s="64">
        <f t="shared" si="349"/>
        <v>0</v>
      </c>
      <c r="G334" s="64">
        <f t="shared" si="350"/>
        <v>0</v>
      </c>
      <c r="H334" s="64">
        <f t="shared" si="351"/>
        <v>0</v>
      </c>
      <c r="I334" s="64">
        <f t="shared" si="352"/>
        <v>0</v>
      </c>
      <c r="J334" s="64">
        <f t="shared" si="353"/>
        <v>0</v>
      </c>
      <c r="K334" s="64">
        <f t="shared" si="354"/>
        <v>0</v>
      </c>
      <c r="L334" s="64">
        <f t="shared" si="355"/>
        <v>0</v>
      </c>
      <c r="M334" s="64">
        <f t="shared" si="356"/>
        <v>0</v>
      </c>
      <c r="N334" s="64">
        <f t="shared" ref="N334:N352" si="357">VLOOKUP($C$76,$D$3:$K$63,$A$72,0)*(B324-B323)</f>
        <v>0</v>
      </c>
      <c r="O334" s="64">
        <f>VLOOKUP($C$77,$D$3:$K$63,$A$72,0)*(B323-B322)</f>
        <v>0</v>
      </c>
      <c r="P334" s="64">
        <f>VLOOKUP($C$78,$D$3:$K$63,$A$72,0)*B322</f>
        <v>0</v>
      </c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54">
        <f t="shared" si="344"/>
        <v>0</v>
      </c>
      <c r="BP334" s="53">
        <v>2012</v>
      </c>
      <c r="BQ334" s="61" t="e">
        <f t="shared" si="345"/>
        <v>#DIV/0!</v>
      </c>
      <c r="BR334" s="61" t="e">
        <f t="shared" si="338"/>
        <v>#DIV/0!</v>
      </c>
      <c r="BS334" s="61" t="e">
        <f t="shared" si="338"/>
        <v>#DIV/0!</v>
      </c>
      <c r="BT334" s="61" t="e">
        <f t="shared" si="338"/>
        <v>#DIV/0!</v>
      </c>
      <c r="BU334" s="61" t="e">
        <f t="shared" si="338"/>
        <v>#DIV/0!</v>
      </c>
      <c r="BV334" s="61" t="e">
        <f t="shared" si="338"/>
        <v>#DIV/0!</v>
      </c>
      <c r="BW334" s="61" t="e">
        <f t="shared" si="338"/>
        <v>#DIV/0!</v>
      </c>
      <c r="BX334" s="61" t="e">
        <f t="shared" si="338"/>
        <v>#DIV/0!</v>
      </c>
      <c r="BY334" s="61" t="e">
        <f t="shared" si="338"/>
        <v>#DIV/0!</v>
      </c>
      <c r="BZ334" s="61" t="e">
        <f t="shared" si="338"/>
        <v>#DIV/0!</v>
      </c>
      <c r="CA334" s="61" t="e">
        <f t="shared" si="338"/>
        <v>#DIV/0!</v>
      </c>
      <c r="CB334" s="61" t="e">
        <f t="shared" si="338"/>
        <v>#DIV/0!</v>
      </c>
      <c r="CC334" s="61" t="e">
        <f t="shared" si="338"/>
        <v>#DIV/0!</v>
      </c>
      <c r="CD334" s="61" t="e">
        <f t="shared" si="338"/>
        <v>#DIV/0!</v>
      </c>
      <c r="CE334" s="61" t="e">
        <f t="shared" si="338"/>
        <v>#DIV/0!</v>
      </c>
      <c r="CF334" s="61" t="e">
        <f t="shared" si="338"/>
        <v>#DIV/0!</v>
      </c>
      <c r="CG334" s="61" t="e">
        <f t="shared" si="338"/>
        <v>#DIV/0!</v>
      </c>
      <c r="CH334" s="61" t="e">
        <f t="shared" si="339"/>
        <v>#DIV/0!</v>
      </c>
      <c r="CI334" s="61" t="e">
        <f t="shared" si="339"/>
        <v>#DIV/0!</v>
      </c>
      <c r="CJ334" s="61" t="e">
        <f t="shared" si="339"/>
        <v>#DIV/0!</v>
      </c>
      <c r="CK334" s="61" t="e">
        <f t="shared" si="339"/>
        <v>#DIV/0!</v>
      </c>
      <c r="CL334" s="61" t="e">
        <f t="shared" si="339"/>
        <v>#DIV/0!</v>
      </c>
      <c r="CM334" s="61" t="e">
        <f t="shared" si="339"/>
        <v>#DIV/0!</v>
      </c>
      <c r="CN334" s="61" t="e">
        <f t="shared" si="340"/>
        <v>#DIV/0!</v>
      </c>
      <c r="CO334" s="61" t="e">
        <f t="shared" si="340"/>
        <v>#DIV/0!</v>
      </c>
      <c r="CP334" s="61" t="e">
        <f t="shared" si="340"/>
        <v>#DIV/0!</v>
      </c>
      <c r="CQ334" s="61" t="e">
        <f t="shared" si="340"/>
        <v>#DIV/0!</v>
      </c>
      <c r="CR334" s="61" t="e">
        <f t="shared" si="340"/>
        <v>#DIV/0!</v>
      </c>
      <c r="CS334" s="61" t="e">
        <f t="shared" si="340"/>
        <v>#DIV/0!</v>
      </c>
      <c r="CT334" s="61" t="e">
        <f t="shared" si="340"/>
        <v>#DIV/0!</v>
      </c>
      <c r="CU334" s="61" t="e">
        <f t="shared" si="340"/>
        <v>#DIV/0!</v>
      </c>
      <c r="CV334" s="61" t="e">
        <f t="shared" si="340"/>
        <v>#DIV/0!</v>
      </c>
      <c r="CW334" s="61" t="e">
        <f t="shared" si="340"/>
        <v>#DIV/0!</v>
      </c>
      <c r="CX334" s="61" t="e">
        <f t="shared" si="340"/>
        <v>#DIV/0!</v>
      </c>
      <c r="CY334" s="61" t="e">
        <f t="shared" si="340"/>
        <v>#DIV/0!</v>
      </c>
      <c r="CZ334" s="61" t="e">
        <f t="shared" si="340"/>
        <v>#DIV/0!</v>
      </c>
      <c r="DA334" s="61" t="e">
        <f t="shared" si="340"/>
        <v>#DIV/0!</v>
      </c>
      <c r="DB334" s="61" t="e">
        <f t="shared" si="340"/>
        <v>#DIV/0!</v>
      </c>
      <c r="DC334" s="61" t="e">
        <f t="shared" si="340"/>
        <v>#DIV/0!</v>
      </c>
      <c r="DD334" s="61" t="e">
        <f t="shared" si="341"/>
        <v>#DIV/0!</v>
      </c>
      <c r="DE334" s="61" t="e">
        <f t="shared" si="341"/>
        <v>#DIV/0!</v>
      </c>
      <c r="DF334" s="61" t="e">
        <f t="shared" si="341"/>
        <v>#DIV/0!</v>
      </c>
      <c r="DG334" s="61" t="e">
        <f t="shared" si="341"/>
        <v>#DIV/0!</v>
      </c>
      <c r="DH334" s="61" t="e">
        <f t="shared" si="341"/>
        <v>#DIV/0!</v>
      </c>
      <c r="DI334" s="61" t="e">
        <f t="shared" si="341"/>
        <v>#DIV/0!</v>
      </c>
      <c r="DJ334" s="61" t="e">
        <f t="shared" si="341"/>
        <v>#DIV/0!</v>
      </c>
      <c r="DK334" s="61" t="e">
        <f t="shared" si="341"/>
        <v>#DIV/0!</v>
      </c>
      <c r="DL334" s="61" t="e">
        <f t="shared" si="341"/>
        <v>#DIV/0!</v>
      </c>
      <c r="DM334" s="61" t="e">
        <f t="shared" si="341"/>
        <v>#DIV/0!</v>
      </c>
      <c r="DN334" s="61" t="e">
        <f t="shared" si="341"/>
        <v>#DIV/0!</v>
      </c>
      <c r="DO334" s="61" t="e">
        <f t="shared" si="341"/>
        <v>#DIV/0!</v>
      </c>
      <c r="DP334" s="61" t="e">
        <f t="shared" si="341"/>
        <v>#DIV/0!</v>
      </c>
      <c r="DQ334" s="61" t="e">
        <f t="shared" si="341"/>
        <v>#DIV/0!</v>
      </c>
      <c r="DR334" s="61" t="e">
        <f t="shared" si="341"/>
        <v>#DIV/0!</v>
      </c>
      <c r="DS334" s="61" t="e">
        <f t="shared" si="341"/>
        <v>#DIV/0!</v>
      </c>
      <c r="DT334" s="61" t="e">
        <f t="shared" si="342"/>
        <v>#DIV/0!</v>
      </c>
      <c r="DU334" s="61" t="e">
        <f t="shared" si="342"/>
        <v>#DIV/0!</v>
      </c>
      <c r="DV334" s="61" t="e">
        <f t="shared" si="342"/>
        <v>#DIV/0!</v>
      </c>
      <c r="DW334" s="61" t="e">
        <f t="shared" si="342"/>
        <v>#DIV/0!</v>
      </c>
      <c r="DX334" s="61" t="e">
        <f t="shared" si="342"/>
        <v>#DIV/0!</v>
      </c>
      <c r="DY334" s="61" t="e">
        <f t="shared" si="342"/>
        <v>#DIV/0!</v>
      </c>
      <c r="DZ334" s="61" t="e">
        <f t="shared" si="346"/>
        <v>#DIV/0!</v>
      </c>
    </row>
    <row r="335" spans="1:130">
      <c r="A335" s="53">
        <v>13</v>
      </c>
      <c r="B335" s="63">
        <f t="shared" si="343"/>
        <v>1</v>
      </c>
      <c r="C335" s="53">
        <v>2013</v>
      </c>
      <c r="D335" s="64">
        <f t="shared" si="347"/>
        <v>0</v>
      </c>
      <c r="E335" s="64">
        <f t="shared" si="348"/>
        <v>0</v>
      </c>
      <c r="F335" s="64">
        <f t="shared" si="349"/>
        <v>0</v>
      </c>
      <c r="G335" s="64">
        <f t="shared" si="350"/>
        <v>0</v>
      </c>
      <c r="H335" s="64">
        <f t="shared" si="351"/>
        <v>0</v>
      </c>
      <c r="I335" s="64">
        <f t="shared" si="352"/>
        <v>0</v>
      </c>
      <c r="J335" s="64">
        <f t="shared" si="353"/>
        <v>0</v>
      </c>
      <c r="K335" s="64">
        <f t="shared" si="354"/>
        <v>0</v>
      </c>
      <c r="L335" s="64">
        <f t="shared" si="355"/>
        <v>0</v>
      </c>
      <c r="M335" s="64">
        <f t="shared" si="356"/>
        <v>0</v>
      </c>
      <c r="N335" s="64">
        <f t="shared" si="357"/>
        <v>0</v>
      </c>
      <c r="O335" s="64">
        <f t="shared" ref="O335:O353" si="358">VLOOKUP($C$77,$D$3:$K$63,$A$72,0)*(B324-B323)</f>
        <v>0</v>
      </c>
      <c r="P335" s="64">
        <f>VLOOKUP($C$78,$D$3:$K$63,$A$72,0)*(B323-B322)</f>
        <v>0</v>
      </c>
      <c r="Q335" s="64">
        <f>VLOOKUP($C$79,$D$3:$K$63,$A$72,0)*B322</f>
        <v>0</v>
      </c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54">
        <f t="shared" si="344"/>
        <v>0</v>
      </c>
      <c r="BP335" s="53">
        <v>2013</v>
      </c>
      <c r="BQ335" s="61" t="e">
        <f t="shared" si="345"/>
        <v>#DIV/0!</v>
      </c>
      <c r="BR335" s="61" t="e">
        <f t="shared" si="338"/>
        <v>#DIV/0!</v>
      </c>
      <c r="BS335" s="61" t="e">
        <f t="shared" si="338"/>
        <v>#DIV/0!</v>
      </c>
      <c r="BT335" s="61" t="e">
        <f t="shared" si="338"/>
        <v>#DIV/0!</v>
      </c>
      <c r="BU335" s="61" t="e">
        <f t="shared" si="338"/>
        <v>#DIV/0!</v>
      </c>
      <c r="BV335" s="61" t="e">
        <f t="shared" si="338"/>
        <v>#DIV/0!</v>
      </c>
      <c r="BW335" s="61" t="e">
        <f t="shared" si="338"/>
        <v>#DIV/0!</v>
      </c>
      <c r="BX335" s="61" t="e">
        <f t="shared" si="338"/>
        <v>#DIV/0!</v>
      </c>
      <c r="BY335" s="61" t="e">
        <f t="shared" si="338"/>
        <v>#DIV/0!</v>
      </c>
      <c r="BZ335" s="61" t="e">
        <f t="shared" si="338"/>
        <v>#DIV/0!</v>
      </c>
      <c r="CA335" s="61" t="e">
        <f t="shared" si="338"/>
        <v>#DIV/0!</v>
      </c>
      <c r="CB335" s="61" t="e">
        <f t="shared" si="338"/>
        <v>#DIV/0!</v>
      </c>
      <c r="CC335" s="61" t="e">
        <f t="shared" si="338"/>
        <v>#DIV/0!</v>
      </c>
      <c r="CD335" s="61" t="e">
        <f t="shared" si="338"/>
        <v>#DIV/0!</v>
      </c>
      <c r="CE335" s="61" t="e">
        <f t="shared" si="338"/>
        <v>#DIV/0!</v>
      </c>
      <c r="CF335" s="61" t="e">
        <f t="shared" si="338"/>
        <v>#DIV/0!</v>
      </c>
      <c r="CG335" s="61" t="e">
        <f t="shared" si="338"/>
        <v>#DIV/0!</v>
      </c>
      <c r="CH335" s="61" t="e">
        <f t="shared" si="339"/>
        <v>#DIV/0!</v>
      </c>
      <c r="CI335" s="61" t="e">
        <f t="shared" si="339"/>
        <v>#DIV/0!</v>
      </c>
      <c r="CJ335" s="61" t="e">
        <f t="shared" si="339"/>
        <v>#DIV/0!</v>
      </c>
      <c r="CK335" s="61" t="e">
        <f t="shared" si="339"/>
        <v>#DIV/0!</v>
      </c>
      <c r="CL335" s="61" t="e">
        <f t="shared" si="339"/>
        <v>#DIV/0!</v>
      </c>
      <c r="CM335" s="61" t="e">
        <f t="shared" si="339"/>
        <v>#DIV/0!</v>
      </c>
      <c r="CN335" s="61" t="e">
        <f t="shared" si="340"/>
        <v>#DIV/0!</v>
      </c>
      <c r="CO335" s="61" t="e">
        <f t="shared" si="340"/>
        <v>#DIV/0!</v>
      </c>
      <c r="CP335" s="61" t="e">
        <f t="shared" si="340"/>
        <v>#DIV/0!</v>
      </c>
      <c r="CQ335" s="61" t="e">
        <f t="shared" si="340"/>
        <v>#DIV/0!</v>
      </c>
      <c r="CR335" s="61" t="e">
        <f t="shared" si="340"/>
        <v>#DIV/0!</v>
      </c>
      <c r="CS335" s="61" t="e">
        <f t="shared" si="340"/>
        <v>#DIV/0!</v>
      </c>
      <c r="CT335" s="61" t="e">
        <f t="shared" si="340"/>
        <v>#DIV/0!</v>
      </c>
      <c r="CU335" s="61" t="e">
        <f t="shared" si="340"/>
        <v>#DIV/0!</v>
      </c>
      <c r="CV335" s="61" t="e">
        <f t="shared" si="340"/>
        <v>#DIV/0!</v>
      </c>
      <c r="CW335" s="61" t="e">
        <f t="shared" si="340"/>
        <v>#DIV/0!</v>
      </c>
      <c r="CX335" s="61" t="e">
        <f t="shared" si="340"/>
        <v>#DIV/0!</v>
      </c>
      <c r="CY335" s="61" t="e">
        <f t="shared" si="340"/>
        <v>#DIV/0!</v>
      </c>
      <c r="CZ335" s="61" t="e">
        <f t="shared" si="340"/>
        <v>#DIV/0!</v>
      </c>
      <c r="DA335" s="61" t="e">
        <f t="shared" si="340"/>
        <v>#DIV/0!</v>
      </c>
      <c r="DB335" s="61" t="e">
        <f t="shared" si="340"/>
        <v>#DIV/0!</v>
      </c>
      <c r="DC335" s="61" t="e">
        <f t="shared" si="340"/>
        <v>#DIV/0!</v>
      </c>
      <c r="DD335" s="61" t="e">
        <f t="shared" si="341"/>
        <v>#DIV/0!</v>
      </c>
      <c r="DE335" s="61" t="e">
        <f t="shared" si="341"/>
        <v>#DIV/0!</v>
      </c>
      <c r="DF335" s="61" t="e">
        <f t="shared" si="341"/>
        <v>#DIV/0!</v>
      </c>
      <c r="DG335" s="61" t="e">
        <f t="shared" si="341"/>
        <v>#DIV/0!</v>
      </c>
      <c r="DH335" s="61" t="e">
        <f t="shared" si="341"/>
        <v>#DIV/0!</v>
      </c>
      <c r="DI335" s="61" t="e">
        <f t="shared" si="341"/>
        <v>#DIV/0!</v>
      </c>
      <c r="DJ335" s="61" t="e">
        <f t="shared" si="341"/>
        <v>#DIV/0!</v>
      </c>
      <c r="DK335" s="61" t="e">
        <f t="shared" si="341"/>
        <v>#DIV/0!</v>
      </c>
      <c r="DL335" s="61" t="e">
        <f t="shared" si="341"/>
        <v>#DIV/0!</v>
      </c>
      <c r="DM335" s="61" t="e">
        <f t="shared" si="341"/>
        <v>#DIV/0!</v>
      </c>
      <c r="DN335" s="61" t="e">
        <f t="shared" si="341"/>
        <v>#DIV/0!</v>
      </c>
      <c r="DO335" s="61" t="e">
        <f t="shared" si="341"/>
        <v>#DIV/0!</v>
      </c>
      <c r="DP335" s="61" t="e">
        <f t="shared" si="341"/>
        <v>#DIV/0!</v>
      </c>
      <c r="DQ335" s="61" t="e">
        <f t="shared" si="341"/>
        <v>#DIV/0!</v>
      </c>
      <c r="DR335" s="61" t="e">
        <f t="shared" si="341"/>
        <v>#DIV/0!</v>
      </c>
      <c r="DS335" s="61" t="e">
        <f t="shared" si="341"/>
        <v>#DIV/0!</v>
      </c>
      <c r="DT335" s="61" t="e">
        <f t="shared" si="342"/>
        <v>#DIV/0!</v>
      </c>
      <c r="DU335" s="61" t="e">
        <f t="shared" si="342"/>
        <v>#DIV/0!</v>
      </c>
      <c r="DV335" s="61" t="e">
        <f t="shared" si="342"/>
        <v>#DIV/0!</v>
      </c>
      <c r="DW335" s="61" t="e">
        <f t="shared" si="342"/>
        <v>#DIV/0!</v>
      </c>
      <c r="DX335" s="61" t="e">
        <f t="shared" si="342"/>
        <v>#DIV/0!</v>
      </c>
      <c r="DY335" s="61" t="e">
        <f t="shared" si="342"/>
        <v>#DIV/0!</v>
      </c>
      <c r="DZ335" s="61" t="e">
        <f t="shared" si="346"/>
        <v>#DIV/0!</v>
      </c>
    </row>
    <row r="336" spans="1:130">
      <c r="A336" s="53">
        <v>14</v>
      </c>
      <c r="B336" s="63">
        <f t="shared" si="343"/>
        <v>1</v>
      </c>
      <c r="C336" s="53">
        <v>2014</v>
      </c>
      <c r="D336" s="64">
        <f t="shared" si="347"/>
        <v>0</v>
      </c>
      <c r="E336" s="64">
        <f t="shared" si="348"/>
        <v>0</v>
      </c>
      <c r="F336" s="64">
        <f t="shared" si="349"/>
        <v>0</v>
      </c>
      <c r="G336" s="64">
        <f t="shared" si="350"/>
        <v>0</v>
      </c>
      <c r="H336" s="64">
        <f t="shared" si="351"/>
        <v>0</v>
      </c>
      <c r="I336" s="64">
        <f t="shared" si="352"/>
        <v>0</v>
      </c>
      <c r="J336" s="64">
        <f t="shared" si="353"/>
        <v>0</v>
      </c>
      <c r="K336" s="64">
        <f t="shared" si="354"/>
        <v>0</v>
      </c>
      <c r="L336" s="64">
        <f t="shared" si="355"/>
        <v>0</v>
      </c>
      <c r="M336" s="64">
        <f t="shared" si="356"/>
        <v>0</v>
      </c>
      <c r="N336" s="64">
        <f t="shared" si="357"/>
        <v>0</v>
      </c>
      <c r="O336" s="64">
        <f t="shared" si="358"/>
        <v>0</v>
      </c>
      <c r="P336" s="64">
        <f t="shared" ref="P336:P354" si="359">VLOOKUP($C$78,$D$3:$K$63,$A$72,0)*(B324-B323)</f>
        <v>0</v>
      </c>
      <c r="Q336" s="64">
        <f>VLOOKUP($C$79,$D$3:$K$63,$A$72,0)*(B323-B322)</f>
        <v>0</v>
      </c>
      <c r="R336" s="64">
        <f>VLOOKUP($C$80,$D$3:$K$63,$A$72,0)*B322</f>
        <v>0</v>
      </c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54">
        <f t="shared" si="344"/>
        <v>0</v>
      </c>
      <c r="BP336" s="53">
        <v>2014</v>
      </c>
      <c r="BQ336" s="61" t="e">
        <f t="shared" si="345"/>
        <v>#DIV/0!</v>
      </c>
      <c r="BR336" s="61" t="e">
        <f t="shared" si="338"/>
        <v>#DIV/0!</v>
      </c>
      <c r="BS336" s="61" t="e">
        <f t="shared" si="338"/>
        <v>#DIV/0!</v>
      </c>
      <c r="BT336" s="61" t="e">
        <f t="shared" si="338"/>
        <v>#DIV/0!</v>
      </c>
      <c r="BU336" s="61" t="e">
        <f t="shared" si="338"/>
        <v>#DIV/0!</v>
      </c>
      <c r="BV336" s="61" t="e">
        <f t="shared" si="338"/>
        <v>#DIV/0!</v>
      </c>
      <c r="BW336" s="61" t="e">
        <f t="shared" si="338"/>
        <v>#DIV/0!</v>
      </c>
      <c r="BX336" s="61" t="e">
        <f t="shared" si="338"/>
        <v>#DIV/0!</v>
      </c>
      <c r="BY336" s="61" t="e">
        <f t="shared" si="338"/>
        <v>#DIV/0!</v>
      </c>
      <c r="BZ336" s="61" t="e">
        <f t="shared" si="338"/>
        <v>#DIV/0!</v>
      </c>
      <c r="CA336" s="61" t="e">
        <f t="shared" si="338"/>
        <v>#DIV/0!</v>
      </c>
      <c r="CB336" s="61" t="e">
        <f t="shared" si="338"/>
        <v>#DIV/0!</v>
      </c>
      <c r="CC336" s="61" t="e">
        <f t="shared" si="338"/>
        <v>#DIV/0!</v>
      </c>
      <c r="CD336" s="61" t="e">
        <f t="shared" si="338"/>
        <v>#DIV/0!</v>
      </c>
      <c r="CE336" s="61" t="e">
        <f t="shared" si="338"/>
        <v>#DIV/0!</v>
      </c>
      <c r="CF336" s="61" t="e">
        <f t="shared" si="338"/>
        <v>#DIV/0!</v>
      </c>
      <c r="CG336" s="61" t="e">
        <f t="shared" si="338"/>
        <v>#DIV/0!</v>
      </c>
      <c r="CH336" s="61" t="e">
        <f t="shared" si="339"/>
        <v>#DIV/0!</v>
      </c>
      <c r="CI336" s="61" t="e">
        <f t="shared" si="339"/>
        <v>#DIV/0!</v>
      </c>
      <c r="CJ336" s="61" t="e">
        <f t="shared" si="339"/>
        <v>#DIV/0!</v>
      </c>
      <c r="CK336" s="61" t="e">
        <f t="shared" si="339"/>
        <v>#DIV/0!</v>
      </c>
      <c r="CL336" s="61" t="e">
        <f t="shared" si="339"/>
        <v>#DIV/0!</v>
      </c>
      <c r="CM336" s="61" t="e">
        <f t="shared" si="339"/>
        <v>#DIV/0!</v>
      </c>
      <c r="CN336" s="61" t="e">
        <f t="shared" si="340"/>
        <v>#DIV/0!</v>
      </c>
      <c r="CO336" s="61" t="e">
        <f t="shared" si="340"/>
        <v>#DIV/0!</v>
      </c>
      <c r="CP336" s="61" t="e">
        <f t="shared" si="340"/>
        <v>#DIV/0!</v>
      </c>
      <c r="CQ336" s="61" t="e">
        <f t="shared" si="340"/>
        <v>#DIV/0!</v>
      </c>
      <c r="CR336" s="61" t="e">
        <f t="shared" si="340"/>
        <v>#DIV/0!</v>
      </c>
      <c r="CS336" s="61" t="e">
        <f t="shared" si="340"/>
        <v>#DIV/0!</v>
      </c>
      <c r="CT336" s="61" t="e">
        <f t="shared" si="340"/>
        <v>#DIV/0!</v>
      </c>
      <c r="CU336" s="61" t="e">
        <f t="shared" si="340"/>
        <v>#DIV/0!</v>
      </c>
      <c r="CV336" s="61" t="e">
        <f t="shared" si="340"/>
        <v>#DIV/0!</v>
      </c>
      <c r="CW336" s="61" t="e">
        <f t="shared" si="340"/>
        <v>#DIV/0!</v>
      </c>
      <c r="CX336" s="61" t="e">
        <f t="shared" si="340"/>
        <v>#DIV/0!</v>
      </c>
      <c r="CY336" s="61" t="e">
        <f t="shared" si="340"/>
        <v>#DIV/0!</v>
      </c>
      <c r="CZ336" s="61" t="e">
        <f t="shared" si="340"/>
        <v>#DIV/0!</v>
      </c>
      <c r="DA336" s="61" t="e">
        <f t="shared" si="340"/>
        <v>#DIV/0!</v>
      </c>
      <c r="DB336" s="61" t="e">
        <f t="shared" si="340"/>
        <v>#DIV/0!</v>
      </c>
      <c r="DC336" s="61" t="e">
        <f t="shared" si="340"/>
        <v>#DIV/0!</v>
      </c>
      <c r="DD336" s="61" t="e">
        <f t="shared" si="341"/>
        <v>#DIV/0!</v>
      </c>
      <c r="DE336" s="61" t="e">
        <f t="shared" si="341"/>
        <v>#DIV/0!</v>
      </c>
      <c r="DF336" s="61" t="e">
        <f t="shared" si="341"/>
        <v>#DIV/0!</v>
      </c>
      <c r="DG336" s="61" t="e">
        <f t="shared" si="341"/>
        <v>#DIV/0!</v>
      </c>
      <c r="DH336" s="61" t="e">
        <f t="shared" si="341"/>
        <v>#DIV/0!</v>
      </c>
      <c r="DI336" s="61" t="e">
        <f t="shared" si="341"/>
        <v>#DIV/0!</v>
      </c>
      <c r="DJ336" s="61" t="e">
        <f t="shared" si="341"/>
        <v>#DIV/0!</v>
      </c>
      <c r="DK336" s="61" t="e">
        <f t="shared" si="341"/>
        <v>#DIV/0!</v>
      </c>
      <c r="DL336" s="61" t="e">
        <f t="shared" si="341"/>
        <v>#DIV/0!</v>
      </c>
      <c r="DM336" s="61" t="e">
        <f t="shared" si="341"/>
        <v>#DIV/0!</v>
      </c>
      <c r="DN336" s="61" t="e">
        <f t="shared" si="341"/>
        <v>#DIV/0!</v>
      </c>
      <c r="DO336" s="61" t="e">
        <f t="shared" si="341"/>
        <v>#DIV/0!</v>
      </c>
      <c r="DP336" s="61" t="e">
        <f t="shared" si="341"/>
        <v>#DIV/0!</v>
      </c>
      <c r="DQ336" s="61" t="e">
        <f t="shared" si="341"/>
        <v>#DIV/0!</v>
      </c>
      <c r="DR336" s="61" t="e">
        <f t="shared" si="341"/>
        <v>#DIV/0!</v>
      </c>
      <c r="DS336" s="61" t="e">
        <f t="shared" si="341"/>
        <v>#DIV/0!</v>
      </c>
      <c r="DT336" s="61" t="e">
        <f t="shared" si="342"/>
        <v>#DIV/0!</v>
      </c>
      <c r="DU336" s="61" t="e">
        <f t="shared" si="342"/>
        <v>#DIV/0!</v>
      </c>
      <c r="DV336" s="61" t="e">
        <f t="shared" si="342"/>
        <v>#DIV/0!</v>
      </c>
      <c r="DW336" s="61" t="e">
        <f t="shared" si="342"/>
        <v>#DIV/0!</v>
      </c>
      <c r="DX336" s="61" t="e">
        <f t="shared" si="342"/>
        <v>#DIV/0!</v>
      </c>
      <c r="DY336" s="61" t="e">
        <f t="shared" si="342"/>
        <v>#DIV/0!</v>
      </c>
      <c r="DZ336" s="61" t="e">
        <f t="shared" si="346"/>
        <v>#DIV/0!</v>
      </c>
    </row>
    <row r="337" spans="1:130">
      <c r="A337" s="53">
        <v>15</v>
      </c>
      <c r="B337" s="63">
        <f t="shared" si="343"/>
        <v>1</v>
      </c>
      <c r="C337" s="53">
        <v>2015</v>
      </c>
      <c r="D337" s="64">
        <f t="shared" si="347"/>
        <v>0</v>
      </c>
      <c r="E337" s="64">
        <f t="shared" si="348"/>
        <v>0</v>
      </c>
      <c r="F337" s="64">
        <f t="shared" si="349"/>
        <v>0</v>
      </c>
      <c r="G337" s="64">
        <f t="shared" si="350"/>
        <v>0</v>
      </c>
      <c r="H337" s="64">
        <f t="shared" si="351"/>
        <v>0</v>
      </c>
      <c r="I337" s="64">
        <f t="shared" si="352"/>
        <v>0</v>
      </c>
      <c r="J337" s="64">
        <f t="shared" si="353"/>
        <v>0</v>
      </c>
      <c r="K337" s="64">
        <f t="shared" si="354"/>
        <v>0</v>
      </c>
      <c r="L337" s="64">
        <f t="shared" si="355"/>
        <v>0</v>
      </c>
      <c r="M337" s="64">
        <f t="shared" si="356"/>
        <v>0</v>
      </c>
      <c r="N337" s="64">
        <f t="shared" si="357"/>
        <v>0</v>
      </c>
      <c r="O337" s="64">
        <f t="shared" si="358"/>
        <v>0</v>
      </c>
      <c r="P337" s="64">
        <f t="shared" si="359"/>
        <v>0</v>
      </c>
      <c r="Q337" s="64">
        <f t="shared" ref="Q337:Q355" si="360">VLOOKUP($C$79,$D$3:$K$63,$A$72,0)*(B324-B323)</f>
        <v>0</v>
      </c>
      <c r="R337" s="64">
        <f>VLOOKUP($C$80,$D$3:$K$63,$A$72,0)*(B323-B322)</f>
        <v>0</v>
      </c>
      <c r="S337" s="64">
        <f>VLOOKUP($C$81,$D$3:$K$63,$A$72,0)*B322</f>
        <v>0</v>
      </c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54">
        <f t="shared" si="344"/>
        <v>0</v>
      </c>
      <c r="BP337" s="53">
        <v>2015</v>
      </c>
      <c r="BQ337" s="61" t="e">
        <f t="shared" si="345"/>
        <v>#DIV/0!</v>
      </c>
      <c r="BR337" s="61" t="e">
        <f t="shared" si="338"/>
        <v>#DIV/0!</v>
      </c>
      <c r="BS337" s="61" t="e">
        <f t="shared" si="338"/>
        <v>#DIV/0!</v>
      </c>
      <c r="BT337" s="61" t="e">
        <f t="shared" si="338"/>
        <v>#DIV/0!</v>
      </c>
      <c r="BU337" s="61" t="e">
        <f t="shared" si="338"/>
        <v>#DIV/0!</v>
      </c>
      <c r="BV337" s="61" t="e">
        <f t="shared" si="338"/>
        <v>#DIV/0!</v>
      </c>
      <c r="BW337" s="61" t="e">
        <f t="shared" si="338"/>
        <v>#DIV/0!</v>
      </c>
      <c r="BX337" s="61" t="e">
        <f t="shared" si="338"/>
        <v>#DIV/0!</v>
      </c>
      <c r="BY337" s="61" t="e">
        <f t="shared" si="338"/>
        <v>#DIV/0!</v>
      </c>
      <c r="BZ337" s="61" t="e">
        <f t="shared" si="338"/>
        <v>#DIV/0!</v>
      </c>
      <c r="CA337" s="61" t="e">
        <f t="shared" si="338"/>
        <v>#DIV/0!</v>
      </c>
      <c r="CB337" s="61" t="e">
        <f t="shared" si="338"/>
        <v>#DIV/0!</v>
      </c>
      <c r="CC337" s="61" t="e">
        <f t="shared" si="338"/>
        <v>#DIV/0!</v>
      </c>
      <c r="CD337" s="61" t="e">
        <f t="shared" si="338"/>
        <v>#DIV/0!</v>
      </c>
      <c r="CE337" s="61" t="e">
        <f t="shared" si="338"/>
        <v>#DIV/0!</v>
      </c>
      <c r="CF337" s="61" t="e">
        <f t="shared" si="338"/>
        <v>#DIV/0!</v>
      </c>
      <c r="CG337" s="61" t="e">
        <f t="shared" ref="CG337:CV363" si="361">T337/$BM337</f>
        <v>#DIV/0!</v>
      </c>
      <c r="CH337" s="61" t="e">
        <f t="shared" si="339"/>
        <v>#DIV/0!</v>
      </c>
      <c r="CI337" s="61" t="e">
        <f t="shared" si="339"/>
        <v>#DIV/0!</v>
      </c>
      <c r="CJ337" s="61" t="e">
        <f t="shared" si="339"/>
        <v>#DIV/0!</v>
      </c>
      <c r="CK337" s="61" t="e">
        <f t="shared" si="339"/>
        <v>#DIV/0!</v>
      </c>
      <c r="CL337" s="61" t="e">
        <f t="shared" si="339"/>
        <v>#DIV/0!</v>
      </c>
      <c r="CM337" s="61" t="e">
        <f t="shared" si="339"/>
        <v>#DIV/0!</v>
      </c>
      <c r="CN337" s="61" t="e">
        <f t="shared" si="340"/>
        <v>#DIV/0!</v>
      </c>
      <c r="CO337" s="61" t="e">
        <f t="shared" si="340"/>
        <v>#DIV/0!</v>
      </c>
      <c r="CP337" s="61" t="e">
        <f t="shared" si="340"/>
        <v>#DIV/0!</v>
      </c>
      <c r="CQ337" s="61" t="e">
        <f t="shared" si="340"/>
        <v>#DIV/0!</v>
      </c>
      <c r="CR337" s="61" t="e">
        <f t="shared" si="340"/>
        <v>#DIV/0!</v>
      </c>
      <c r="CS337" s="61" t="e">
        <f t="shared" si="340"/>
        <v>#DIV/0!</v>
      </c>
      <c r="CT337" s="61" t="e">
        <f t="shared" si="340"/>
        <v>#DIV/0!</v>
      </c>
      <c r="CU337" s="61" t="e">
        <f t="shared" si="340"/>
        <v>#DIV/0!</v>
      </c>
      <c r="CV337" s="61" t="e">
        <f t="shared" si="340"/>
        <v>#DIV/0!</v>
      </c>
      <c r="CW337" s="61" t="e">
        <f t="shared" si="340"/>
        <v>#DIV/0!</v>
      </c>
      <c r="CX337" s="61" t="e">
        <f t="shared" si="340"/>
        <v>#DIV/0!</v>
      </c>
      <c r="CY337" s="61" t="e">
        <f t="shared" si="340"/>
        <v>#DIV/0!</v>
      </c>
      <c r="CZ337" s="61" t="e">
        <f t="shared" si="340"/>
        <v>#DIV/0!</v>
      </c>
      <c r="DA337" s="61" t="e">
        <f t="shared" si="340"/>
        <v>#DIV/0!</v>
      </c>
      <c r="DB337" s="61" t="e">
        <f t="shared" si="340"/>
        <v>#DIV/0!</v>
      </c>
      <c r="DC337" s="61" t="e">
        <f t="shared" ref="DC337:DR353" si="362">AP337/$BM337</f>
        <v>#DIV/0!</v>
      </c>
      <c r="DD337" s="61" t="e">
        <f t="shared" si="341"/>
        <v>#DIV/0!</v>
      </c>
      <c r="DE337" s="61" t="e">
        <f t="shared" si="341"/>
        <v>#DIV/0!</v>
      </c>
      <c r="DF337" s="61" t="e">
        <f t="shared" si="341"/>
        <v>#DIV/0!</v>
      </c>
      <c r="DG337" s="61" t="e">
        <f t="shared" si="341"/>
        <v>#DIV/0!</v>
      </c>
      <c r="DH337" s="61" t="e">
        <f t="shared" si="341"/>
        <v>#DIV/0!</v>
      </c>
      <c r="DI337" s="61" t="e">
        <f t="shared" si="341"/>
        <v>#DIV/0!</v>
      </c>
      <c r="DJ337" s="61" t="e">
        <f t="shared" si="341"/>
        <v>#DIV/0!</v>
      </c>
      <c r="DK337" s="61" t="e">
        <f t="shared" si="341"/>
        <v>#DIV/0!</v>
      </c>
      <c r="DL337" s="61" t="e">
        <f t="shared" si="341"/>
        <v>#DIV/0!</v>
      </c>
      <c r="DM337" s="61" t="e">
        <f t="shared" si="341"/>
        <v>#DIV/0!</v>
      </c>
      <c r="DN337" s="61" t="e">
        <f t="shared" si="341"/>
        <v>#DIV/0!</v>
      </c>
      <c r="DO337" s="61" t="e">
        <f t="shared" si="341"/>
        <v>#DIV/0!</v>
      </c>
      <c r="DP337" s="61" t="e">
        <f t="shared" si="341"/>
        <v>#DIV/0!</v>
      </c>
      <c r="DQ337" s="61" t="e">
        <f t="shared" si="341"/>
        <v>#DIV/0!</v>
      </c>
      <c r="DR337" s="61" t="e">
        <f t="shared" si="341"/>
        <v>#DIV/0!</v>
      </c>
      <c r="DS337" s="61" t="e">
        <f t="shared" ref="DS337:DV382" si="363">BF337/$BM337</f>
        <v>#DIV/0!</v>
      </c>
      <c r="DT337" s="61" t="e">
        <f t="shared" si="342"/>
        <v>#DIV/0!</v>
      </c>
      <c r="DU337" s="61" t="e">
        <f t="shared" si="342"/>
        <v>#DIV/0!</v>
      </c>
      <c r="DV337" s="61" t="e">
        <f t="shared" si="342"/>
        <v>#DIV/0!</v>
      </c>
      <c r="DW337" s="61" t="e">
        <f t="shared" si="342"/>
        <v>#DIV/0!</v>
      </c>
      <c r="DX337" s="61" t="e">
        <f t="shared" si="342"/>
        <v>#DIV/0!</v>
      </c>
      <c r="DY337" s="61" t="e">
        <f t="shared" si="342"/>
        <v>#DIV/0!</v>
      </c>
      <c r="DZ337" s="61" t="e">
        <f t="shared" si="346"/>
        <v>#DIV/0!</v>
      </c>
    </row>
    <row r="338" spans="1:130">
      <c r="A338" s="53">
        <v>16</v>
      </c>
      <c r="B338" s="63">
        <f t="shared" si="343"/>
        <v>1</v>
      </c>
      <c r="C338" s="53">
        <v>2016</v>
      </c>
      <c r="D338" s="64">
        <f t="shared" si="347"/>
        <v>0</v>
      </c>
      <c r="E338" s="64">
        <f t="shared" si="348"/>
        <v>0</v>
      </c>
      <c r="F338" s="64">
        <f t="shared" si="349"/>
        <v>0</v>
      </c>
      <c r="G338" s="64">
        <f t="shared" si="350"/>
        <v>0</v>
      </c>
      <c r="H338" s="64">
        <f t="shared" si="351"/>
        <v>0</v>
      </c>
      <c r="I338" s="64">
        <f t="shared" si="352"/>
        <v>0</v>
      </c>
      <c r="J338" s="64">
        <f t="shared" si="353"/>
        <v>0</v>
      </c>
      <c r="K338" s="64">
        <f t="shared" si="354"/>
        <v>0</v>
      </c>
      <c r="L338" s="64">
        <f t="shared" si="355"/>
        <v>0</v>
      </c>
      <c r="M338" s="64">
        <f t="shared" si="356"/>
        <v>0</v>
      </c>
      <c r="N338" s="64">
        <f t="shared" si="357"/>
        <v>0</v>
      </c>
      <c r="O338" s="64">
        <f t="shared" si="358"/>
        <v>0</v>
      </c>
      <c r="P338" s="64">
        <f t="shared" si="359"/>
        <v>0</v>
      </c>
      <c r="Q338" s="64">
        <f t="shared" si="360"/>
        <v>0</v>
      </c>
      <c r="R338" s="64">
        <f t="shared" ref="R338:R356" si="364">VLOOKUP($C$80,$D$3:$K$63,$A$72,0)*(B324-B323)</f>
        <v>0</v>
      </c>
      <c r="S338" s="64">
        <f>VLOOKUP($C$81,$D$3:$K$63,$A$72,0)*(B323-B322)</f>
        <v>22.384615384615401</v>
      </c>
      <c r="T338" s="64">
        <f>VLOOKUP($C$82,$D$3:$K$63,$A$72,0)*B322</f>
        <v>0</v>
      </c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54">
        <f t="shared" si="344"/>
        <v>22.384615384615401</v>
      </c>
      <c r="BP338" s="53">
        <v>2016</v>
      </c>
      <c r="BQ338" s="61">
        <f t="shared" si="345"/>
        <v>0</v>
      </c>
      <c r="BR338" s="61">
        <f t="shared" si="345"/>
        <v>0</v>
      </c>
      <c r="BS338" s="61">
        <f t="shared" si="345"/>
        <v>0</v>
      </c>
      <c r="BT338" s="61">
        <f t="shared" si="345"/>
        <v>0</v>
      </c>
      <c r="BU338" s="61">
        <f t="shared" si="345"/>
        <v>0</v>
      </c>
      <c r="BV338" s="61">
        <f t="shared" si="345"/>
        <v>0</v>
      </c>
      <c r="BW338" s="61">
        <f t="shared" si="345"/>
        <v>0</v>
      </c>
      <c r="BX338" s="61">
        <f t="shared" si="345"/>
        <v>0</v>
      </c>
      <c r="BY338" s="61">
        <f t="shared" si="345"/>
        <v>0</v>
      </c>
      <c r="BZ338" s="61">
        <f t="shared" si="345"/>
        <v>0</v>
      </c>
      <c r="CA338" s="61">
        <f t="shared" si="345"/>
        <v>0</v>
      </c>
      <c r="CB338" s="61">
        <f t="shared" si="345"/>
        <v>0</v>
      </c>
      <c r="CC338" s="61">
        <f t="shared" si="345"/>
        <v>0</v>
      </c>
      <c r="CD338" s="61">
        <f t="shared" si="345"/>
        <v>0</v>
      </c>
      <c r="CE338" s="61">
        <f t="shared" si="345"/>
        <v>0</v>
      </c>
      <c r="CF338" s="61">
        <f t="shared" si="345"/>
        <v>1</v>
      </c>
      <c r="CG338" s="61">
        <f t="shared" si="361"/>
        <v>0</v>
      </c>
      <c r="CH338" s="61">
        <f t="shared" si="339"/>
        <v>0</v>
      </c>
      <c r="CI338" s="61">
        <f t="shared" si="339"/>
        <v>0</v>
      </c>
      <c r="CJ338" s="61">
        <f t="shared" si="339"/>
        <v>0</v>
      </c>
      <c r="CK338" s="61">
        <f t="shared" si="339"/>
        <v>0</v>
      </c>
      <c r="CL338" s="61">
        <f t="shared" si="339"/>
        <v>0</v>
      </c>
      <c r="CM338" s="61">
        <f t="shared" si="339"/>
        <v>0</v>
      </c>
      <c r="CN338" s="61">
        <f t="shared" si="339"/>
        <v>0</v>
      </c>
      <c r="CO338" s="61">
        <f t="shared" si="339"/>
        <v>0</v>
      </c>
      <c r="CP338" s="61">
        <f t="shared" si="339"/>
        <v>0</v>
      </c>
      <c r="CQ338" s="61">
        <f t="shared" si="339"/>
        <v>0</v>
      </c>
      <c r="CR338" s="61">
        <f t="shared" si="339"/>
        <v>0</v>
      </c>
      <c r="CS338" s="61">
        <f t="shared" si="339"/>
        <v>0</v>
      </c>
      <c r="CT338" s="61">
        <f t="shared" si="339"/>
        <v>0</v>
      </c>
      <c r="CU338" s="61">
        <f t="shared" si="339"/>
        <v>0</v>
      </c>
      <c r="CV338" s="61">
        <f t="shared" si="339"/>
        <v>0</v>
      </c>
      <c r="CW338" s="61">
        <f t="shared" si="339"/>
        <v>0</v>
      </c>
      <c r="CX338" s="61">
        <f t="shared" ref="CX338:DM365" si="365">AK338/$BM338</f>
        <v>0</v>
      </c>
      <c r="CY338" s="61">
        <f t="shared" si="365"/>
        <v>0</v>
      </c>
      <c r="CZ338" s="61">
        <f t="shared" si="365"/>
        <v>0</v>
      </c>
      <c r="DA338" s="61">
        <f t="shared" si="365"/>
        <v>0</v>
      </c>
      <c r="DB338" s="61">
        <f t="shared" si="365"/>
        <v>0</v>
      </c>
      <c r="DC338" s="61">
        <f t="shared" si="362"/>
        <v>0</v>
      </c>
      <c r="DD338" s="61">
        <f t="shared" si="362"/>
        <v>0</v>
      </c>
      <c r="DE338" s="61">
        <f t="shared" si="362"/>
        <v>0</v>
      </c>
      <c r="DF338" s="61">
        <f t="shared" si="362"/>
        <v>0</v>
      </c>
      <c r="DG338" s="61">
        <f t="shared" si="362"/>
        <v>0</v>
      </c>
      <c r="DH338" s="61">
        <f t="shared" si="362"/>
        <v>0</v>
      </c>
      <c r="DI338" s="61">
        <f t="shared" si="362"/>
        <v>0</v>
      </c>
      <c r="DJ338" s="61">
        <f t="shared" si="362"/>
        <v>0</v>
      </c>
      <c r="DK338" s="61">
        <f t="shared" si="362"/>
        <v>0</v>
      </c>
      <c r="DL338" s="61">
        <f t="shared" si="362"/>
        <v>0</v>
      </c>
      <c r="DM338" s="61">
        <f t="shared" si="362"/>
        <v>0</v>
      </c>
      <c r="DN338" s="61">
        <f t="shared" si="362"/>
        <v>0</v>
      </c>
      <c r="DO338" s="61">
        <f t="shared" si="362"/>
        <v>0</v>
      </c>
      <c r="DP338" s="61">
        <f t="shared" si="362"/>
        <v>0</v>
      </c>
      <c r="DQ338" s="61">
        <f t="shared" si="362"/>
        <v>0</v>
      </c>
      <c r="DR338" s="61">
        <f t="shared" si="362"/>
        <v>0</v>
      </c>
      <c r="DS338" s="61">
        <f t="shared" si="363"/>
        <v>0</v>
      </c>
      <c r="DT338" s="61">
        <f t="shared" si="342"/>
        <v>0</v>
      </c>
      <c r="DU338" s="61">
        <f t="shared" si="342"/>
        <v>0</v>
      </c>
      <c r="DV338" s="61">
        <f t="shared" si="342"/>
        <v>0</v>
      </c>
      <c r="DW338" s="61">
        <f t="shared" si="342"/>
        <v>0</v>
      </c>
      <c r="DX338" s="61">
        <f t="shared" si="342"/>
        <v>0</v>
      </c>
      <c r="DY338" s="61">
        <f t="shared" si="342"/>
        <v>0</v>
      </c>
      <c r="DZ338" s="61">
        <f t="shared" si="346"/>
        <v>1</v>
      </c>
    </row>
    <row r="339" spans="1:130">
      <c r="A339" s="53">
        <v>17</v>
      </c>
      <c r="B339" s="63">
        <f t="shared" si="343"/>
        <v>1</v>
      </c>
      <c r="C339" s="53">
        <v>2017</v>
      </c>
      <c r="D339" s="64">
        <f t="shared" si="347"/>
        <v>0</v>
      </c>
      <c r="E339" s="64">
        <f t="shared" si="348"/>
        <v>0</v>
      </c>
      <c r="F339" s="64">
        <f t="shared" si="349"/>
        <v>0</v>
      </c>
      <c r="G339" s="64">
        <f t="shared" si="350"/>
        <v>0</v>
      </c>
      <c r="H339" s="64">
        <f t="shared" si="351"/>
        <v>0</v>
      </c>
      <c r="I339" s="64">
        <f t="shared" si="352"/>
        <v>0</v>
      </c>
      <c r="J339" s="64">
        <f t="shared" si="353"/>
        <v>0</v>
      </c>
      <c r="K339" s="64">
        <f t="shared" si="354"/>
        <v>0</v>
      </c>
      <c r="L339" s="64">
        <f t="shared" si="355"/>
        <v>0</v>
      </c>
      <c r="M339" s="64">
        <f t="shared" si="356"/>
        <v>0</v>
      </c>
      <c r="N339" s="64">
        <f t="shared" si="357"/>
        <v>0</v>
      </c>
      <c r="O339" s="64">
        <f t="shared" si="358"/>
        <v>0</v>
      </c>
      <c r="P339" s="64">
        <f t="shared" si="359"/>
        <v>0</v>
      </c>
      <c r="Q339" s="64">
        <f t="shared" si="360"/>
        <v>0</v>
      </c>
      <c r="R339" s="64">
        <f t="shared" si="364"/>
        <v>0</v>
      </c>
      <c r="S339" s="64">
        <f t="shared" ref="S339:S357" si="366">VLOOKUP($C$81,$D$3:$K$63,$A$72,0)*(B324-B323)</f>
        <v>22.384615384615401</v>
      </c>
      <c r="T339" s="64">
        <f>VLOOKUP($C$82,$D$3:$K$63,$A$72,0)*(B323-B322)</f>
        <v>15.2307692307692</v>
      </c>
      <c r="U339" s="64">
        <f>VLOOKUP($C$83,$D$3:$K$63,$A$72,0)*B322</f>
        <v>0</v>
      </c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54">
        <f t="shared" si="344"/>
        <v>37.615384615384599</v>
      </c>
      <c r="BP339" s="53">
        <v>2017</v>
      </c>
      <c r="BQ339" s="61">
        <f t="shared" si="345"/>
        <v>0</v>
      </c>
      <c r="BR339" s="61">
        <f t="shared" si="345"/>
        <v>0</v>
      </c>
      <c r="BS339" s="61">
        <f t="shared" si="345"/>
        <v>0</v>
      </c>
      <c r="BT339" s="61">
        <f t="shared" si="345"/>
        <v>0</v>
      </c>
      <c r="BU339" s="61">
        <f t="shared" si="345"/>
        <v>0</v>
      </c>
      <c r="BV339" s="61">
        <f t="shared" si="345"/>
        <v>0</v>
      </c>
      <c r="BW339" s="61">
        <f t="shared" si="345"/>
        <v>0</v>
      </c>
      <c r="BX339" s="61">
        <f t="shared" si="345"/>
        <v>0</v>
      </c>
      <c r="BY339" s="61">
        <f t="shared" si="345"/>
        <v>0</v>
      </c>
      <c r="BZ339" s="61">
        <f t="shared" si="345"/>
        <v>0</v>
      </c>
      <c r="CA339" s="61">
        <f t="shared" si="345"/>
        <v>0</v>
      </c>
      <c r="CB339" s="61">
        <f t="shared" si="345"/>
        <v>0</v>
      </c>
      <c r="CC339" s="61">
        <f t="shared" si="345"/>
        <v>0</v>
      </c>
      <c r="CD339" s="61">
        <f t="shared" si="345"/>
        <v>0</v>
      </c>
      <c r="CE339" s="61">
        <f t="shared" si="345"/>
        <v>0</v>
      </c>
      <c r="CF339" s="61">
        <f t="shared" si="345"/>
        <v>0.59509202453987697</v>
      </c>
      <c r="CG339" s="61">
        <f t="shared" si="361"/>
        <v>0.40490797546012303</v>
      </c>
      <c r="CH339" s="61">
        <f t="shared" si="339"/>
        <v>0</v>
      </c>
      <c r="CI339" s="61">
        <f t="shared" si="339"/>
        <v>0</v>
      </c>
      <c r="CJ339" s="61">
        <f t="shared" si="339"/>
        <v>0</v>
      </c>
      <c r="CK339" s="61">
        <f t="shared" si="339"/>
        <v>0</v>
      </c>
      <c r="CL339" s="61">
        <f t="shared" si="339"/>
        <v>0</v>
      </c>
      <c r="CM339" s="61">
        <f t="shared" si="339"/>
        <v>0</v>
      </c>
      <c r="CN339" s="61">
        <f t="shared" si="339"/>
        <v>0</v>
      </c>
      <c r="CO339" s="61">
        <f t="shared" si="339"/>
        <v>0</v>
      </c>
      <c r="CP339" s="61">
        <f t="shared" si="339"/>
        <v>0</v>
      </c>
      <c r="CQ339" s="61">
        <f t="shared" si="339"/>
        <v>0</v>
      </c>
      <c r="CR339" s="61">
        <f t="shared" si="339"/>
        <v>0</v>
      </c>
      <c r="CS339" s="61">
        <f t="shared" si="339"/>
        <v>0</v>
      </c>
      <c r="CT339" s="61">
        <f t="shared" si="339"/>
        <v>0</v>
      </c>
      <c r="CU339" s="61">
        <f t="shared" si="339"/>
        <v>0</v>
      </c>
      <c r="CV339" s="61">
        <f t="shared" si="339"/>
        <v>0</v>
      </c>
      <c r="CW339" s="61">
        <f t="shared" si="339"/>
        <v>0</v>
      </c>
      <c r="CX339" s="61">
        <f t="shared" si="365"/>
        <v>0</v>
      </c>
      <c r="CY339" s="61">
        <f t="shared" si="365"/>
        <v>0</v>
      </c>
      <c r="CZ339" s="61">
        <f t="shared" si="365"/>
        <v>0</v>
      </c>
      <c r="DA339" s="61">
        <f t="shared" si="365"/>
        <v>0</v>
      </c>
      <c r="DB339" s="61">
        <f t="shared" si="365"/>
        <v>0</v>
      </c>
      <c r="DC339" s="61">
        <f t="shared" si="362"/>
        <v>0</v>
      </c>
      <c r="DD339" s="61">
        <f t="shared" si="362"/>
        <v>0</v>
      </c>
      <c r="DE339" s="61">
        <f t="shared" si="362"/>
        <v>0</v>
      </c>
      <c r="DF339" s="61">
        <f t="shared" si="362"/>
        <v>0</v>
      </c>
      <c r="DG339" s="61">
        <f t="shared" si="362"/>
        <v>0</v>
      </c>
      <c r="DH339" s="61">
        <f t="shared" si="362"/>
        <v>0</v>
      </c>
      <c r="DI339" s="61">
        <f t="shared" si="362"/>
        <v>0</v>
      </c>
      <c r="DJ339" s="61">
        <f t="shared" si="362"/>
        <v>0</v>
      </c>
      <c r="DK339" s="61">
        <f t="shared" si="362"/>
        <v>0</v>
      </c>
      <c r="DL339" s="61">
        <f t="shared" si="362"/>
        <v>0</v>
      </c>
      <c r="DM339" s="61">
        <f t="shared" si="362"/>
        <v>0</v>
      </c>
      <c r="DN339" s="61">
        <f t="shared" si="362"/>
        <v>0</v>
      </c>
      <c r="DO339" s="61">
        <f t="shared" si="362"/>
        <v>0</v>
      </c>
      <c r="DP339" s="61">
        <f t="shared" si="362"/>
        <v>0</v>
      </c>
      <c r="DQ339" s="61">
        <f t="shared" si="362"/>
        <v>0</v>
      </c>
      <c r="DR339" s="61">
        <f t="shared" si="362"/>
        <v>0</v>
      </c>
      <c r="DS339" s="61">
        <f t="shared" si="363"/>
        <v>0</v>
      </c>
      <c r="DT339" s="61">
        <f t="shared" si="342"/>
        <v>0</v>
      </c>
      <c r="DU339" s="61">
        <f t="shared" si="342"/>
        <v>0</v>
      </c>
      <c r="DV339" s="61">
        <f t="shared" si="342"/>
        <v>0</v>
      </c>
      <c r="DW339" s="61">
        <f t="shared" si="342"/>
        <v>0</v>
      </c>
      <c r="DX339" s="61">
        <f t="shared" si="342"/>
        <v>0</v>
      </c>
      <c r="DY339" s="61">
        <f t="shared" si="342"/>
        <v>0</v>
      </c>
      <c r="DZ339" s="61">
        <f t="shared" si="346"/>
        <v>1</v>
      </c>
    </row>
    <row r="340" spans="1:130">
      <c r="A340" s="53">
        <v>18</v>
      </c>
      <c r="B340" s="63">
        <f t="shared" si="343"/>
        <v>1</v>
      </c>
      <c r="C340" s="53">
        <v>2018</v>
      </c>
      <c r="D340" s="64">
        <f t="shared" si="347"/>
        <v>0</v>
      </c>
      <c r="E340" s="64">
        <f t="shared" si="348"/>
        <v>0</v>
      </c>
      <c r="F340" s="64">
        <f t="shared" si="349"/>
        <v>0</v>
      </c>
      <c r="G340" s="64">
        <f t="shared" si="350"/>
        <v>0</v>
      </c>
      <c r="H340" s="64">
        <f t="shared" si="351"/>
        <v>0</v>
      </c>
      <c r="I340" s="64">
        <f t="shared" si="352"/>
        <v>0</v>
      </c>
      <c r="J340" s="64">
        <f t="shared" si="353"/>
        <v>0</v>
      </c>
      <c r="K340" s="64">
        <f t="shared" si="354"/>
        <v>0</v>
      </c>
      <c r="L340" s="64">
        <f t="shared" si="355"/>
        <v>0</v>
      </c>
      <c r="M340" s="64">
        <f t="shared" si="356"/>
        <v>0</v>
      </c>
      <c r="N340" s="64">
        <f t="shared" si="357"/>
        <v>0</v>
      </c>
      <c r="O340" s="64">
        <f t="shared" si="358"/>
        <v>0</v>
      </c>
      <c r="P340" s="64">
        <f t="shared" si="359"/>
        <v>0</v>
      </c>
      <c r="Q340" s="64">
        <f t="shared" si="360"/>
        <v>0</v>
      </c>
      <c r="R340" s="64">
        <f t="shared" si="364"/>
        <v>0</v>
      </c>
      <c r="S340" s="64">
        <f t="shared" si="366"/>
        <v>22.384615384615401</v>
      </c>
      <c r="T340" s="64">
        <f t="shared" ref="T340:T358" si="367">VLOOKUP($C$82,$D$3:$K$63,$A$72,0)*(B324-B323)</f>
        <v>15.2307692307692</v>
      </c>
      <c r="U340" s="64">
        <f>VLOOKUP($C$83,$D$3:$K$63,$A$72,0)*(B323-B322)</f>
        <v>36.230769230769198</v>
      </c>
      <c r="V340" s="64">
        <f>VLOOKUP($C$84,$D$3:$K$63,$A$72,0)*B322</f>
        <v>0</v>
      </c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54">
        <f t="shared" si="344"/>
        <v>73.846153846153797</v>
      </c>
      <c r="BP340" s="53">
        <v>2018</v>
      </c>
      <c r="BQ340" s="61">
        <f t="shared" si="345"/>
        <v>0</v>
      </c>
      <c r="BR340" s="61">
        <f t="shared" si="345"/>
        <v>0</v>
      </c>
      <c r="BS340" s="61">
        <f t="shared" si="345"/>
        <v>0</v>
      </c>
      <c r="BT340" s="61">
        <f t="shared" si="345"/>
        <v>0</v>
      </c>
      <c r="BU340" s="61">
        <f t="shared" si="345"/>
        <v>0</v>
      </c>
      <c r="BV340" s="61">
        <f t="shared" si="345"/>
        <v>0</v>
      </c>
      <c r="BW340" s="61">
        <f t="shared" si="345"/>
        <v>0</v>
      </c>
      <c r="BX340" s="61">
        <f t="shared" si="345"/>
        <v>0</v>
      </c>
      <c r="BY340" s="61">
        <f t="shared" si="345"/>
        <v>0</v>
      </c>
      <c r="BZ340" s="61">
        <f t="shared" si="345"/>
        <v>0</v>
      </c>
      <c r="CA340" s="61">
        <f t="shared" si="345"/>
        <v>0</v>
      </c>
      <c r="CB340" s="61">
        <f t="shared" si="345"/>
        <v>0</v>
      </c>
      <c r="CC340" s="61">
        <f t="shared" si="345"/>
        <v>0</v>
      </c>
      <c r="CD340" s="61">
        <f t="shared" si="345"/>
        <v>0</v>
      </c>
      <c r="CE340" s="61">
        <f t="shared" si="345"/>
        <v>0</v>
      </c>
      <c r="CF340" s="61">
        <f t="shared" si="345"/>
        <v>0.30312499999999998</v>
      </c>
      <c r="CG340" s="61">
        <f t="shared" si="361"/>
        <v>0.20624999999999999</v>
      </c>
      <c r="CH340" s="61">
        <f t="shared" si="339"/>
        <v>0.49062499999999998</v>
      </c>
      <c r="CI340" s="61">
        <f t="shared" si="339"/>
        <v>0</v>
      </c>
      <c r="CJ340" s="61">
        <f t="shared" si="339"/>
        <v>0</v>
      </c>
      <c r="CK340" s="61">
        <f t="shared" si="339"/>
        <v>0</v>
      </c>
      <c r="CL340" s="61">
        <f t="shared" si="339"/>
        <v>0</v>
      </c>
      <c r="CM340" s="61">
        <f t="shared" si="339"/>
        <v>0</v>
      </c>
      <c r="CN340" s="61">
        <f t="shared" si="339"/>
        <v>0</v>
      </c>
      <c r="CO340" s="61">
        <f t="shared" si="339"/>
        <v>0</v>
      </c>
      <c r="CP340" s="61">
        <f t="shared" si="339"/>
        <v>0</v>
      </c>
      <c r="CQ340" s="61">
        <f t="shared" si="339"/>
        <v>0</v>
      </c>
      <c r="CR340" s="61">
        <f t="shared" si="339"/>
        <v>0</v>
      </c>
      <c r="CS340" s="61">
        <f t="shared" si="339"/>
        <v>0</v>
      </c>
      <c r="CT340" s="61">
        <f t="shared" si="339"/>
        <v>0</v>
      </c>
      <c r="CU340" s="61">
        <f t="shared" si="339"/>
        <v>0</v>
      </c>
      <c r="CV340" s="61">
        <f t="shared" si="339"/>
        <v>0</v>
      </c>
      <c r="CW340" s="61">
        <f t="shared" si="339"/>
        <v>0</v>
      </c>
      <c r="CX340" s="61">
        <f t="shared" si="365"/>
        <v>0</v>
      </c>
      <c r="CY340" s="61">
        <f t="shared" si="365"/>
        <v>0</v>
      </c>
      <c r="CZ340" s="61">
        <f t="shared" si="365"/>
        <v>0</v>
      </c>
      <c r="DA340" s="61">
        <f t="shared" si="365"/>
        <v>0</v>
      </c>
      <c r="DB340" s="61">
        <f t="shared" si="365"/>
        <v>0</v>
      </c>
      <c r="DC340" s="61">
        <f t="shared" si="362"/>
        <v>0</v>
      </c>
      <c r="DD340" s="61">
        <f t="shared" si="362"/>
        <v>0</v>
      </c>
      <c r="DE340" s="61">
        <f t="shared" si="362"/>
        <v>0</v>
      </c>
      <c r="DF340" s="61">
        <f t="shared" si="362"/>
        <v>0</v>
      </c>
      <c r="DG340" s="61">
        <f t="shared" si="362"/>
        <v>0</v>
      </c>
      <c r="DH340" s="61">
        <f t="shared" si="362"/>
        <v>0</v>
      </c>
      <c r="DI340" s="61">
        <f t="shared" si="362"/>
        <v>0</v>
      </c>
      <c r="DJ340" s="61">
        <f t="shared" si="362"/>
        <v>0</v>
      </c>
      <c r="DK340" s="61">
        <f t="shared" si="362"/>
        <v>0</v>
      </c>
      <c r="DL340" s="61">
        <f t="shared" si="362"/>
        <v>0</v>
      </c>
      <c r="DM340" s="61">
        <f t="shared" si="362"/>
        <v>0</v>
      </c>
      <c r="DN340" s="61">
        <f t="shared" si="362"/>
        <v>0</v>
      </c>
      <c r="DO340" s="61">
        <f t="shared" si="362"/>
        <v>0</v>
      </c>
      <c r="DP340" s="61">
        <f t="shared" si="362"/>
        <v>0</v>
      </c>
      <c r="DQ340" s="61">
        <f t="shared" si="362"/>
        <v>0</v>
      </c>
      <c r="DR340" s="61">
        <f t="shared" si="362"/>
        <v>0</v>
      </c>
      <c r="DS340" s="61">
        <f t="shared" si="363"/>
        <v>0</v>
      </c>
      <c r="DT340" s="61">
        <f t="shared" si="342"/>
        <v>0</v>
      </c>
      <c r="DU340" s="61">
        <f t="shared" si="342"/>
        <v>0</v>
      </c>
      <c r="DV340" s="61">
        <f t="shared" si="342"/>
        <v>0</v>
      </c>
      <c r="DW340" s="61">
        <f t="shared" si="342"/>
        <v>0</v>
      </c>
      <c r="DX340" s="61">
        <f t="shared" si="342"/>
        <v>0</v>
      </c>
      <c r="DY340" s="61">
        <f t="shared" si="342"/>
        <v>0</v>
      </c>
      <c r="DZ340" s="61">
        <f t="shared" si="346"/>
        <v>1</v>
      </c>
    </row>
    <row r="341" spans="1:130">
      <c r="A341" s="53">
        <v>19</v>
      </c>
      <c r="B341" s="63">
        <f t="shared" si="343"/>
        <v>1</v>
      </c>
      <c r="C341" s="53">
        <v>2019</v>
      </c>
      <c r="D341" s="64">
        <f t="shared" si="347"/>
        <v>0</v>
      </c>
      <c r="E341" s="64">
        <f t="shared" si="348"/>
        <v>0</v>
      </c>
      <c r="F341" s="64">
        <f t="shared" si="349"/>
        <v>0</v>
      </c>
      <c r="G341" s="64">
        <f t="shared" si="350"/>
        <v>0</v>
      </c>
      <c r="H341" s="64">
        <f t="shared" si="351"/>
        <v>0</v>
      </c>
      <c r="I341" s="64">
        <f t="shared" si="352"/>
        <v>0</v>
      </c>
      <c r="J341" s="64">
        <f t="shared" si="353"/>
        <v>0</v>
      </c>
      <c r="K341" s="64">
        <f t="shared" si="354"/>
        <v>0</v>
      </c>
      <c r="L341" s="64">
        <f t="shared" si="355"/>
        <v>0</v>
      </c>
      <c r="M341" s="64">
        <f t="shared" si="356"/>
        <v>0</v>
      </c>
      <c r="N341" s="64">
        <f t="shared" si="357"/>
        <v>0</v>
      </c>
      <c r="O341" s="64">
        <f t="shared" si="358"/>
        <v>0</v>
      </c>
      <c r="P341" s="64">
        <f t="shared" si="359"/>
        <v>0</v>
      </c>
      <c r="Q341" s="64">
        <f t="shared" si="360"/>
        <v>0</v>
      </c>
      <c r="R341" s="64">
        <f t="shared" si="364"/>
        <v>0</v>
      </c>
      <c r="S341" s="64">
        <f t="shared" si="366"/>
        <v>22.384615384615401</v>
      </c>
      <c r="T341" s="64">
        <f t="shared" si="367"/>
        <v>15.2307692307692</v>
      </c>
      <c r="U341" s="64">
        <f t="shared" ref="U341:U359" si="368">VLOOKUP($C$83,$D$3:$K$63,$A$72,0)*(B324-B323)</f>
        <v>36.230769230769198</v>
      </c>
      <c r="V341" s="64">
        <f>VLOOKUP($C$84,$D$3:$K$63,$A$72,0)*(B323-B322)</f>
        <v>2.6153846153846101</v>
      </c>
      <c r="W341" s="64">
        <f>VLOOKUP($C$85,$D$3:$K$63,$A$72,0)*B322</f>
        <v>0</v>
      </c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54">
        <f t="shared" si="344"/>
        <v>76.461538461538396</v>
      </c>
      <c r="BP341" s="53">
        <v>2019</v>
      </c>
      <c r="BQ341" s="61">
        <f t="shared" si="345"/>
        <v>0</v>
      </c>
      <c r="BR341" s="61">
        <f t="shared" si="345"/>
        <v>0</v>
      </c>
      <c r="BS341" s="61">
        <f t="shared" si="345"/>
        <v>0</v>
      </c>
      <c r="BT341" s="61">
        <f t="shared" si="345"/>
        <v>0</v>
      </c>
      <c r="BU341" s="61">
        <f t="shared" si="345"/>
        <v>0</v>
      </c>
      <c r="BV341" s="61">
        <f t="shared" si="345"/>
        <v>0</v>
      </c>
      <c r="BW341" s="61">
        <f t="shared" si="345"/>
        <v>0</v>
      </c>
      <c r="BX341" s="61">
        <f t="shared" si="345"/>
        <v>0</v>
      </c>
      <c r="BY341" s="61">
        <f t="shared" si="345"/>
        <v>0</v>
      </c>
      <c r="BZ341" s="61">
        <f t="shared" si="345"/>
        <v>0</v>
      </c>
      <c r="CA341" s="61">
        <f t="shared" si="345"/>
        <v>0</v>
      </c>
      <c r="CB341" s="61">
        <f t="shared" si="345"/>
        <v>0</v>
      </c>
      <c r="CC341" s="61">
        <f t="shared" si="345"/>
        <v>0</v>
      </c>
      <c r="CD341" s="61">
        <f t="shared" si="345"/>
        <v>0</v>
      </c>
      <c r="CE341" s="61">
        <f t="shared" si="345"/>
        <v>0</v>
      </c>
      <c r="CF341" s="61">
        <f t="shared" si="345"/>
        <v>0.29275653923541201</v>
      </c>
      <c r="CG341" s="61">
        <f t="shared" si="361"/>
        <v>0.199195171026157</v>
      </c>
      <c r="CH341" s="61">
        <f t="shared" si="339"/>
        <v>0.47384305835010099</v>
      </c>
      <c r="CI341" s="61">
        <f t="shared" si="339"/>
        <v>3.4205231388330003E-2</v>
      </c>
      <c r="CJ341" s="61">
        <f t="shared" si="339"/>
        <v>0</v>
      </c>
      <c r="CK341" s="61">
        <f t="shared" si="339"/>
        <v>0</v>
      </c>
      <c r="CL341" s="61">
        <f t="shared" si="339"/>
        <v>0</v>
      </c>
      <c r="CM341" s="61">
        <f t="shared" si="339"/>
        <v>0</v>
      </c>
      <c r="CN341" s="61">
        <f t="shared" si="339"/>
        <v>0</v>
      </c>
      <c r="CO341" s="61">
        <f t="shared" si="339"/>
        <v>0</v>
      </c>
      <c r="CP341" s="61">
        <f t="shared" si="339"/>
        <v>0</v>
      </c>
      <c r="CQ341" s="61">
        <f t="shared" si="339"/>
        <v>0</v>
      </c>
      <c r="CR341" s="61">
        <f t="shared" si="339"/>
        <v>0</v>
      </c>
      <c r="CS341" s="61">
        <f t="shared" si="339"/>
        <v>0</v>
      </c>
      <c r="CT341" s="61">
        <f t="shared" si="339"/>
        <v>0</v>
      </c>
      <c r="CU341" s="61">
        <f t="shared" si="339"/>
        <v>0</v>
      </c>
      <c r="CV341" s="61">
        <f t="shared" si="339"/>
        <v>0</v>
      </c>
      <c r="CW341" s="61">
        <f t="shared" si="339"/>
        <v>0</v>
      </c>
      <c r="CX341" s="61">
        <f t="shared" si="365"/>
        <v>0</v>
      </c>
      <c r="CY341" s="61">
        <f t="shared" si="365"/>
        <v>0</v>
      </c>
      <c r="CZ341" s="61">
        <f t="shared" si="365"/>
        <v>0</v>
      </c>
      <c r="DA341" s="61">
        <f t="shared" si="365"/>
        <v>0</v>
      </c>
      <c r="DB341" s="61">
        <f t="shared" si="365"/>
        <v>0</v>
      </c>
      <c r="DC341" s="61">
        <f t="shared" si="362"/>
        <v>0</v>
      </c>
      <c r="DD341" s="61">
        <f t="shared" si="362"/>
        <v>0</v>
      </c>
      <c r="DE341" s="61">
        <f t="shared" si="362"/>
        <v>0</v>
      </c>
      <c r="DF341" s="61">
        <f t="shared" si="362"/>
        <v>0</v>
      </c>
      <c r="DG341" s="61">
        <f t="shared" si="362"/>
        <v>0</v>
      </c>
      <c r="DH341" s="61">
        <f t="shared" si="362"/>
        <v>0</v>
      </c>
      <c r="DI341" s="61">
        <f t="shared" si="362"/>
        <v>0</v>
      </c>
      <c r="DJ341" s="61">
        <f t="shared" si="362"/>
        <v>0</v>
      </c>
      <c r="DK341" s="61">
        <f t="shared" si="362"/>
        <v>0</v>
      </c>
      <c r="DL341" s="61">
        <f t="shared" si="362"/>
        <v>0</v>
      </c>
      <c r="DM341" s="61">
        <f t="shared" si="362"/>
        <v>0</v>
      </c>
      <c r="DN341" s="61">
        <f t="shared" si="362"/>
        <v>0</v>
      </c>
      <c r="DO341" s="61">
        <f t="shared" si="362"/>
        <v>0</v>
      </c>
      <c r="DP341" s="61">
        <f t="shared" si="362"/>
        <v>0</v>
      </c>
      <c r="DQ341" s="61">
        <f t="shared" si="362"/>
        <v>0</v>
      </c>
      <c r="DR341" s="61">
        <f t="shared" si="362"/>
        <v>0</v>
      </c>
      <c r="DS341" s="61">
        <f t="shared" si="363"/>
        <v>0</v>
      </c>
      <c r="DT341" s="61">
        <f t="shared" si="342"/>
        <v>0</v>
      </c>
      <c r="DU341" s="61">
        <f t="shared" si="342"/>
        <v>0</v>
      </c>
      <c r="DV341" s="61">
        <f t="shared" si="342"/>
        <v>0</v>
      </c>
      <c r="DW341" s="61">
        <f t="shared" si="342"/>
        <v>0</v>
      </c>
      <c r="DX341" s="61">
        <f t="shared" si="342"/>
        <v>0</v>
      </c>
      <c r="DY341" s="61">
        <f t="shared" si="342"/>
        <v>0</v>
      </c>
      <c r="DZ341" s="61">
        <f t="shared" si="346"/>
        <v>1</v>
      </c>
    </row>
    <row r="342" spans="1:130">
      <c r="A342" s="53">
        <v>20</v>
      </c>
      <c r="B342" s="63">
        <f t="shared" si="343"/>
        <v>1</v>
      </c>
      <c r="C342" s="53">
        <v>2020</v>
      </c>
      <c r="D342" s="64">
        <f t="shared" si="347"/>
        <v>0</v>
      </c>
      <c r="E342" s="64">
        <f t="shared" si="348"/>
        <v>0</v>
      </c>
      <c r="F342" s="64">
        <f t="shared" si="349"/>
        <v>0</v>
      </c>
      <c r="G342" s="64">
        <f t="shared" si="350"/>
        <v>0</v>
      </c>
      <c r="H342" s="64">
        <f t="shared" si="351"/>
        <v>0</v>
      </c>
      <c r="I342" s="64">
        <f t="shared" si="352"/>
        <v>0</v>
      </c>
      <c r="J342" s="64">
        <f t="shared" si="353"/>
        <v>0</v>
      </c>
      <c r="K342" s="64">
        <f t="shared" si="354"/>
        <v>0</v>
      </c>
      <c r="L342" s="64">
        <f t="shared" si="355"/>
        <v>0</v>
      </c>
      <c r="M342" s="64">
        <f t="shared" si="356"/>
        <v>0</v>
      </c>
      <c r="N342" s="64">
        <f t="shared" si="357"/>
        <v>0</v>
      </c>
      <c r="O342" s="64">
        <f t="shared" si="358"/>
        <v>0</v>
      </c>
      <c r="P342" s="64">
        <f t="shared" si="359"/>
        <v>0</v>
      </c>
      <c r="Q342" s="64">
        <f t="shared" si="360"/>
        <v>0</v>
      </c>
      <c r="R342" s="64">
        <f t="shared" si="364"/>
        <v>0</v>
      </c>
      <c r="S342" s="64">
        <f t="shared" si="366"/>
        <v>22.384615384615401</v>
      </c>
      <c r="T342" s="64">
        <f t="shared" si="367"/>
        <v>15.2307692307692</v>
      </c>
      <c r="U342" s="64">
        <f t="shared" si="368"/>
        <v>36.230769230769198</v>
      </c>
      <c r="V342" s="64">
        <f t="shared" ref="V342:V360" si="369">VLOOKUP($C$84,$D$3:$K$63,$A$72,0)*(B324-B323)</f>
        <v>2.6153846153846101</v>
      </c>
      <c r="W342" s="64">
        <f>VLOOKUP($C$85,$D$3:$K$63,$A$72,0)*(B323-B322)</f>
        <v>0</v>
      </c>
      <c r="X342" s="64">
        <f>VLOOKUP($C$86,$D$3:$K$63,$A$72,0)*B322</f>
        <v>0</v>
      </c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54">
        <f t="shared" si="344"/>
        <v>76.461538461538396</v>
      </c>
      <c r="BP342" s="53">
        <v>2020</v>
      </c>
      <c r="BQ342" s="61">
        <f t="shared" si="345"/>
        <v>0</v>
      </c>
      <c r="BR342" s="61">
        <f t="shared" si="345"/>
        <v>0</v>
      </c>
      <c r="BS342" s="61">
        <f t="shared" si="345"/>
        <v>0</v>
      </c>
      <c r="BT342" s="61">
        <f t="shared" si="345"/>
        <v>0</v>
      </c>
      <c r="BU342" s="61">
        <f t="shared" si="345"/>
        <v>0</v>
      </c>
      <c r="BV342" s="61">
        <f t="shared" si="345"/>
        <v>0</v>
      </c>
      <c r="BW342" s="61">
        <f t="shared" si="345"/>
        <v>0</v>
      </c>
      <c r="BX342" s="61">
        <f t="shared" si="345"/>
        <v>0</v>
      </c>
      <c r="BY342" s="61">
        <f t="shared" si="345"/>
        <v>0</v>
      </c>
      <c r="BZ342" s="61">
        <f t="shared" si="345"/>
        <v>0</v>
      </c>
      <c r="CA342" s="61">
        <f t="shared" si="345"/>
        <v>0</v>
      </c>
      <c r="CB342" s="61">
        <f t="shared" si="345"/>
        <v>0</v>
      </c>
      <c r="CC342" s="61">
        <f t="shared" si="345"/>
        <v>0</v>
      </c>
      <c r="CD342" s="61">
        <f t="shared" si="345"/>
        <v>0</v>
      </c>
      <c r="CE342" s="61">
        <f t="shared" si="345"/>
        <v>0</v>
      </c>
      <c r="CF342" s="61">
        <f t="shared" si="345"/>
        <v>0.29275653923541201</v>
      </c>
      <c r="CG342" s="61">
        <f t="shared" si="361"/>
        <v>0.199195171026157</v>
      </c>
      <c r="CH342" s="61">
        <f t="shared" si="339"/>
        <v>0.47384305835010099</v>
      </c>
      <c r="CI342" s="61">
        <f t="shared" si="339"/>
        <v>3.4205231388330003E-2</v>
      </c>
      <c r="CJ342" s="61">
        <f t="shared" si="339"/>
        <v>0</v>
      </c>
      <c r="CK342" s="61">
        <f t="shared" si="339"/>
        <v>0</v>
      </c>
      <c r="CL342" s="61">
        <f t="shared" si="339"/>
        <v>0</v>
      </c>
      <c r="CM342" s="61">
        <f t="shared" si="339"/>
        <v>0</v>
      </c>
      <c r="CN342" s="61">
        <f t="shared" si="339"/>
        <v>0</v>
      </c>
      <c r="CO342" s="61">
        <f t="shared" si="339"/>
        <v>0</v>
      </c>
      <c r="CP342" s="61">
        <f t="shared" si="339"/>
        <v>0</v>
      </c>
      <c r="CQ342" s="61">
        <f t="shared" si="339"/>
        <v>0</v>
      </c>
      <c r="CR342" s="61">
        <f t="shared" si="339"/>
        <v>0</v>
      </c>
      <c r="CS342" s="61">
        <f t="shared" si="339"/>
        <v>0</v>
      </c>
      <c r="CT342" s="61">
        <f t="shared" si="339"/>
        <v>0</v>
      </c>
      <c r="CU342" s="61">
        <f t="shared" si="339"/>
        <v>0</v>
      </c>
      <c r="CV342" s="61">
        <f t="shared" si="339"/>
        <v>0</v>
      </c>
      <c r="CW342" s="61">
        <f t="shared" si="339"/>
        <v>0</v>
      </c>
      <c r="CX342" s="61">
        <f t="shared" si="365"/>
        <v>0</v>
      </c>
      <c r="CY342" s="61">
        <f t="shared" si="365"/>
        <v>0</v>
      </c>
      <c r="CZ342" s="61">
        <f t="shared" si="365"/>
        <v>0</v>
      </c>
      <c r="DA342" s="61">
        <f t="shared" si="365"/>
        <v>0</v>
      </c>
      <c r="DB342" s="61">
        <f t="shared" si="365"/>
        <v>0</v>
      </c>
      <c r="DC342" s="61">
        <f t="shared" si="362"/>
        <v>0</v>
      </c>
      <c r="DD342" s="61">
        <f t="shared" si="362"/>
        <v>0</v>
      </c>
      <c r="DE342" s="61">
        <f t="shared" si="362"/>
        <v>0</v>
      </c>
      <c r="DF342" s="61">
        <f t="shared" si="362"/>
        <v>0</v>
      </c>
      <c r="DG342" s="61">
        <f t="shared" si="362"/>
        <v>0</v>
      </c>
      <c r="DH342" s="61">
        <f t="shared" si="362"/>
        <v>0</v>
      </c>
      <c r="DI342" s="61">
        <f t="shared" si="362"/>
        <v>0</v>
      </c>
      <c r="DJ342" s="61">
        <f t="shared" si="362"/>
        <v>0</v>
      </c>
      <c r="DK342" s="61">
        <f t="shared" si="362"/>
        <v>0</v>
      </c>
      <c r="DL342" s="61">
        <f t="shared" si="362"/>
        <v>0</v>
      </c>
      <c r="DM342" s="61">
        <f t="shared" si="362"/>
        <v>0</v>
      </c>
      <c r="DN342" s="61">
        <f t="shared" si="362"/>
        <v>0</v>
      </c>
      <c r="DO342" s="61">
        <f t="shared" si="362"/>
        <v>0</v>
      </c>
      <c r="DP342" s="61">
        <f t="shared" si="362"/>
        <v>0</v>
      </c>
      <c r="DQ342" s="61">
        <f t="shared" si="362"/>
        <v>0</v>
      </c>
      <c r="DR342" s="61">
        <f t="shared" si="362"/>
        <v>0</v>
      </c>
      <c r="DS342" s="61">
        <f t="shared" si="363"/>
        <v>0</v>
      </c>
      <c r="DT342" s="61">
        <f t="shared" si="342"/>
        <v>0</v>
      </c>
      <c r="DU342" s="61">
        <f t="shared" si="342"/>
        <v>0</v>
      </c>
      <c r="DV342" s="61">
        <f t="shared" si="342"/>
        <v>0</v>
      </c>
      <c r="DW342" s="61">
        <f t="shared" si="342"/>
        <v>0</v>
      </c>
      <c r="DX342" s="61">
        <f t="shared" si="342"/>
        <v>0</v>
      </c>
      <c r="DY342" s="61">
        <f t="shared" si="342"/>
        <v>0</v>
      </c>
      <c r="DZ342" s="61">
        <f t="shared" si="346"/>
        <v>1</v>
      </c>
    </row>
    <row r="343" spans="1:130">
      <c r="C343" s="53">
        <v>2021</v>
      </c>
      <c r="D343" s="64"/>
      <c r="E343" s="64">
        <f t="shared" si="348"/>
        <v>0</v>
      </c>
      <c r="F343" s="64">
        <f t="shared" si="349"/>
        <v>0</v>
      </c>
      <c r="G343" s="64">
        <f t="shared" si="350"/>
        <v>0</v>
      </c>
      <c r="H343" s="64">
        <f t="shared" si="351"/>
        <v>0</v>
      </c>
      <c r="I343" s="64">
        <f t="shared" si="352"/>
        <v>0</v>
      </c>
      <c r="J343" s="64">
        <f t="shared" si="353"/>
        <v>0</v>
      </c>
      <c r="K343" s="64">
        <f t="shared" si="354"/>
        <v>0</v>
      </c>
      <c r="L343" s="64">
        <f t="shared" si="355"/>
        <v>0</v>
      </c>
      <c r="M343" s="64">
        <f t="shared" si="356"/>
        <v>0</v>
      </c>
      <c r="N343" s="64">
        <f t="shared" si="357"/>
        <v>0</v>
      </c>
      <c r="O343" s="64">
        <f t="shared" si="358"/>
        <v>0</v>
      </c>
      <c r="P343" s="64">
        <f t="shared" si="359"/>
        <v>0</v>
      </c>
      <c r="Q343" s="64">
        <f t="shared" si="360"/>
        <v>0</v>
      </c>
      <c r="R343" s="64">
        <f t="shared" si="364"/>
        <v>0</v>
      </c>
      <c r="S343" s="64">
        <f t="shared" si="366"/>
        <v>22.384615384615401</v>
      </c>
      <c r="T343" s="64">
        <f t="shared" si="367"/>
        <v>15.2307692307692</v>
      </c>
      <c r="U343" s="64">
        <f t="shared" si="368"/>
        <v>36.230769230769198</v>
      </c>
      <c r="V343" s="64">
        <f t="shared" si="369"/>
        <v>2.6153846153846101</v>
      </c>
      <c r="W343" s="64">
        <f t="shared" ref="W343:W361" si="370">VLOOKUP($C$85,$D$3:$K$63,$A$72,0)*(B324-B323)</f>
        <v>0</v>
      </c>
      <c r="X343" s="64">
        <f>VLOOKUP($C$86,$D$3:$K$63,$A$72,0)*(B323-B322)</f>
        <v>0</v>
      </c>
      <c r="Y343" s="64">
        <f>VLOOKUP($C$87,$D$3:$K$63,$A$72,0)*B322</f>
        <v>0</v>
      </c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54">
        <f t="shared" si="344"/>
        <v>76.461538461538396</v>
      </c>
      <c r="BP343" s="53">
        <v>2021</v>
      </c>
      <c r="BQ343" s="61">
        <f t="shared" si="345"/>
        <v>0</v>
      </c>
      <c r="BR343" s="61">
        <f t="shared" si="345"/>
        <v>0</v>
      </c>
      <c r="BS343" s="61">
        <f t="shared" si="345"/>
        <v>0</v>
      </c>
      <c r="BT343" s="61">
        <f t="shared" si="345"/>
        <v>0</v>
      </c>
      <c r="BU343" s="61">
        <f t="shared" si="345"/>
        <v>0</v>
      </c>
      <c r="BV343" s="61">
        <f t="shared" si="345"/>
        <v>0</v>
      </c>
      <c r="BW343" s="61">
        <f t="shared" si="345"/>
        <v>0</v>
      </c>
      <c r="BX343" s="61">
        <f t="shared" si="345"/>
        <v>0</v>
      </c>
      <c r="BY343" s="61">
        <f t="shared" si="345"/>
        <v>0</v>
      </c>
      <c r="BZ343" s="61">
        <f t="shared" si="345"/>
        <v>0</v>
      </c>
      <c r="CA343" s="61">
        <f t="shared" si="345"/>
        <v>0</v>
      </c>
      <c r="CB343" s="61">
        <f t="shared" si="345"/>
        <v>0</v>
      </c>
      <c r="CC343" s="61">
        <f t="shared" si="345"/>
        <v>0</v>
      </c>
      <c r="CD343" s="61">
        <f t="shared" si="345"/>
        <v>0</v>
      </c>
      <c r="CE343" s="61">
        <f t="shared" si="345"/>
        <v>0</v>
      </c>
      <c r="CF343" s="61">
        <f t="shared" si="345"/>
        <v>0.29275653923541201</v>
      </c>
      <c r="CG343" s="61">
        <f t="shared" si="361"/>
        <v>0.199195171026157</v>
      </c>
      <c r="CH343" s="61">
        <f t="shared" si="339"/>
        <v>0.47384305835010099</v>
      </c>
      <c r="CI343" s="61">
        <f t="shared" si="339"/>
        <v>3.4205231388330003E-2</v>
      </c>
      <c r="CJ343" s="61">
        <f t="shared" si="339"/>
        <v>0</v>
      </c>
      <c r="CK343" s="61">
        <f t="shared" si="339"/>
        <v>0</v>
      </c>
      <c r="CL343" s="61">
        <f t="shared" si="339"/>
        <v>0</v>
      </c>
      <c r="CM343" s="61">
        <f t="shared" si="339"/>
        <v>0</v>
      </c>
      <c r="CN343" s="61">
        <f t="shared" si="339"/>
        <v>0</v>
      </c>
      <c r="CO343" s="61">
        <f t="shared" si="339"/>
        <v>0</v>
      </c>
      <c r="CP343" s="61">
        <f t="shared" si="339"/>
        <v>0</v>
      </c>
      <c r="CQ343" s="61">
        <f t="shared" si="339"/>
        <v>0</v>
      </c>
      <c r="CR343" s="61">
        <f t="shared" si="339"/>
        <v>0</v>
      </c>
      <c r="CS343" s="61">
        <f t="shared" si="339"/>
        <v>0</v>
      </c>
      <c r="CT343" s="61">
        <f t="shared" si="339"/>
        <v>0</v>
      </c>
      <c r="CU343" s="61">
        <f t="shared" si="339"/>
        <v>0</v>
      </c>
      <c r="CV343" s="61">
        <f t="shared" si="339"/>
        <v>0</v>
      </c>
      <c r="CW343" s="61">
        <f t="shared" si="339"/>
        <v>0</v>
      </c>
      <c r="CX343" s="61">
        <f t="shared" si="365"/>
        <v>0</v>
      </c>
      <c r="CY343" s="61">
        <f t="shared" si="365"/>
        <v>0</v>
      </c>
      <c r="CZ343" s="61">
        <f t="shared" si="365"/>
        <v>0</v>
      </c>
      <c r="DA343" s="61">
        <f t="shared" si="365"/>
        <v>0</v>
      </c>
      <c r="DB343" s="61">
        <f t="shared" si="365"/>
        <v>0</v>
      </c>
      <c r="DC343" s="61">
        <f t="shared" si="362"/>
        <v>0</v>
      </c>
      <c r="DD343" s="61">
        <f t="shared" si="362"/>
        <v>0</v>
      </c>
      <c r="DE343" s="61">
        <f t="shared" si="362"/>
        <v>0</v>
      </c>
      <c r="DF343" s="61">
        <f t="shared" si="362"/>
        <v>0</v>
      </c>
      <c r="DG343" s="61">
        <f t="shared" si="362"/>
        <v>0</v>
      </c>
      <c r="DH343" s="61">
        <f t="shared" si="362"/>
        <v>0</v>
      </c>
      <c r="DI343" s="61">
        <f t="shared" si="362"/>
        <v>0</v>
      </c>
      <c r="DJ343" s="61">
        <f t="shared" si="362"/>
        <v>0</v>
      </c>
      <c r="DK343" s="61">
        <f t="shared" si="362"/>
        <v>0</v>
      </c>
      <c r="DL343" s="61">
        <f t="shared" si="362"/>
        <v>0</v>
      </c>
      <c r="DM343" s="61">
        <f t="shared" si="362"/>
        <v>0</v>
      </c>
      <c r="DN343" s="61">
        <f t="shared" si="362"/>
        <v>0</v>
      </c>
      <c r="DO343" s="61">
        <f t="shared" si="362"/>
        <v>0</v>
      </c>
      <c r="DP343" s="61">
        <f t="shared" si="362"/>
        <v>0</v>
      </c>
      <c r="DQ343" s="61">
        <f t="shared" si="362"/>
        <v>0</v>
      </c>
      <c r="DR343" s="61">
        <f t="shared" si="362"/>
        <v>0</v>
      </c>
      <c r="DS343" s="61">
        <f t="shared" si="363"/>
        <v>0</v>
      </c>
      <c r="DT343" s="61">
        <f t="shared" si="342"/>
        <v>0</v>
      </c>
      <c r="DU343" s="61">
        <f t="shared" si="342"/>
        <v>0</v>
      </c>
      <c r="DV343" s="61">
        <f t="shared" si="342"/>
        <v>0</v>
      </c>
      <c r="DW343" s="61">
        <f t="shared" si="342"/>
        <v>0</v>
      </c>
      <c r="DX343" s="61">
        <f t="shared" si="342"/>
        <v>0</v>
      </c>
      <c r="DY343" s="61">
        <f t="shared" si="342"/>
        <v>0</v>
      </c>
      <c r="DZ343" s="61">
        <f t="shared" si="346"/>
        <v>1</v>
      </c>
    </row>
    <row r="344" spans="1:130">
      <c r="C344" s="53">
        <v>2022</v>
      </c>
      <c r="D344" s="64"/>
      <c r="E344" s="64"/>
      <c r="F344" s="64">
        <f t="shared" si="349"/>
        <v>0</v>
      </c>
      <c r="G344" s="64">
        <f t="shared" si="350"/>
        <v>0</v>
      </c>
      <c r="H344" s="64">
        <f t="shared" si="351"/>
        <v>0</v>
      </c>
      <c r="I344" s="64">
        <f t="shared" si="352"/>
        <v>0</v>
      </c>
      <c r="J344" s="64">
        <f t="shared" si="353"/>
        <v>0</v>
      </c>
      <c r="K344" s="64">
        <f t="shared" si="354"/>
        <v>0</v>
      </c>
      <c r="L344" s="64">
        <f t="shared" si="355"/>
        <v>0</v>
      </c>
      <c r="M344" s="64">
        <f t="shared" si="356"/>
        <v>0</v>
      </c>
      <c r="N344" s="64">
        <f t="shared" si="357"/>
        <v>0</v>
      </c>
      <c r="O344" s="64">
        <f t="shared" si="358"/>
        <v>0</v>
      </c>
      <c r="P344" s="64">
        <f t="shared" si="359"/>
        <v>0</v>
      </c>
      <c r="Q344" s="64">
        <f t="shared" si="360"/>
        <v>0</v>
      </c>
      <c r="R344" s="64">
        <f t="shared" si="364"/>
        <v>0</v>
      </c>
      <c r="S344" s="64">
        <f t="shared" si="366"/>
        <v>22.384615384615401</v>
      </c>
      <c r="T344" s="64">
        <f t="shared" si="367"/>
        <v>15.2307692307692</v>
      </c>
      <c r="U344" s="64">
        <f t="shared" si="368"/>
        <v>36.230769230769198</v>
      </c>
      <c r="V344" s="64">
        <f t="shared" si="369"/>
        <v>2.6153846153846101</v>
      </c>
      <c r="W344" s="64">
        <f t="shared" si="370"/>
        <v>0</v>
      </c>
      <c r="X344" s="64">
        <f t="shared" ref="X344:X362" si="371">VLOOKUP($C$86,$D$3:$K$63,$A$72,0)*(B324-B323)</f>
        <v>0</v>
      </c>
      <c r="Y344" s="64">
        <f>VLOOKUP($C$87,$D$3:$K$63,$A$72,0)*(B323-B322)</f>
        <v>0</v>
      </c>
      <c r="Z344" s="64">
        <f>VLOOKUP($C$88,$D$3:$K$63,$A$72,0)*B322</f>
        <v>0</v>
      </c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54">
        <f t="shared" si="344"/>
        <v>76.461538461538396</v>
      </c>
      <c r="BP344" s="53">
        <v>2022</v>
      </c>
      <c r="BQ344" s="61">
        <f t="shared" si="345"/>
        <v>0</v>
      </c>
      <c r="BR344" s="61">
        <f t="shared" si="345"/>
        <v>0</v>
      </c>
      <c r="BS344" s="61">
        <f t="shared" si="345"/>
        <v>0</v>
      </c>
      <c r="BT344" s="61">
        <f t="shared" si="345"/>
        <v>0</v>
      </c>
      <c r="BU344" s="61">
        <f t="shared" si="345"/>
        <v>0</v>
      </c>
      <c r="BV344" s="61">
        <f t="shared" si="345"/>
        <v>0</v>
      </c>
      <c r="BW344" s="61">
        <f t="shared" si="345"/>
        <v>0</v>
      </c>
      <c r="BX344" s="61">
        <f t="shared" si="345"/>
        <v>0</v>
      </c>
      <c r="BY344" s="61">
        <f t="shared" si="345"/>
        <v>0</v>
      </c>
      <c r="BZ344" s="61">
        <f t="shared" si="345"/>
        <v>0</v>
      </c>
      <c r="CA344" s="61">
        <f t="shared" si="345"/>
        <v>0</v>
      </c>
      <c r="CB344" s="61">
        <f t="shared" si="345"/>
        <v>0</v>
      </c>
      <c r="CC344" s="61">
        <f t="shared" si="345"/>
        <v>0</v>
      </c>
      <c r="CD344" s="61">
        <f t="shared" si="345"/>
        <v>0</v>
      </c>
      <c r="CE344" s="61">
        <f t="shared" si="345"/>
        <v>0</v>
      </c>
      <c r="CF344" s="61">
        <f t="shared" si="345"/>
        <v>0.29275653923541201</v>
      </c>
      <c r="CG344" s="61">
        <f t="shared" si="361"/>
        <v>0.199195171026157</v>
      </c>
      <c r="CH344" s="61">
        <f t="shared" si="339"/>
        <v>0.47384305835010099</v>
      </c>
      <c r="CI344" s="61">
        <f t="shared" si="339"/>
        <v>3.4205231388330003E-2</v>
      </c>
      <c r="CJ344" s="61">
        <f t="shared" si="339"/>
        <v>0</v>
      </c>
      <c r="CK344" s="61">
        <f t="shared" si="339"/>
        <v>0</v>
      </c>
      <c r="CL344" s="61">
        <f t="shared" si="339"/>
        <v>0</v>
      </c>
      <c r="CM344" s="61">
        <f t="shared" si="339"/>
        <v>0</v>
      </c>
      <c r="CN344" s="61">
        <f t="shared" si="339"/>
        <v>0</v>
      </c>
      <c r="CO344" s="61">
        <f t="shared" si="339"/>
        <v>0</v>
      </c>
      <c r="CP344" s="61">
        <f t="shared" si="339"/>
        <v>0</v>
      </c>
      <c r="CQ344" s="61">
        <f t="shared" si="339"/>
        <v>0</v>
      </c>
      <c r="CR344" s="61">
        <f t="shared" si="339"/>
        <v>0</v>
      </c>
      <c r="CS344" s="61">
        <f t="shared" si="339"/>
        <v>0</v>
      </c>
      <c r="CT344" s="61">
        <f t="shared" si="339"/>
        <v>0</v>
      </c>
      <c r="CU344" s="61">
        <f t="shared" si="339"/>
        <v>0</v>
      </c>
      <c r="CV344" s="61">
        <f t="shared" si="339"/>
        <v>0</v>
      </c>
      <c r="CW344" s="61">
        <f t="shared" si="339"/>
        <v>0</v>
      </c>
      <c r="CX344" s="61">
        <f t="shared" si="365"/>
        <v>0</v>
      </c>
      <c r="CY344" s="61">
        <f t="shared" si="365"/>
        <v>0</v>
      </c>
      <c r="CZ344" s="61">
        <f t="shared" si="365"/>
        <v>0</v>
      </c>
      <c r="DA344" s="61">
        <f t="shared" si="365"/>
        <v>0</v>
      </c>
      <c r="DB344" s="61">
        <f t="shared" si="365"/>
        <v>0</v>
      </c>
      <c r="DC344" s="61">
        <f t="shared" si="362"/>
        <v>0</v>
      </c>
      <c r="DD344" s="61">
        <f t="shared" si="362"/>
        <v>0</v>
      </c>
      <c r="DE344" s="61">
        <f t="shared" si="362"/>
        <v>0</v>
      </c>
      <c r="DF344" s="61">
        <f t="shared" si="362"/>
        <v>0</v>
      </c>
      <c r="DG344" s="61">
        <f t="shared" si="362"/>
        <v>0</v>
      </c>
      <c r="DH344" s="61">
        <f t="shared" si="362"/>
        <v>0</v>
      </c>
      <c r="DI344" s="61">
        <f t="shared" si="362"/>
        <v>0</v>
      </c>
      <c r="DJ344" s="61">
        <f t="shared" si="362"/>
        <v>0</v>
      </c>
      <c r="DK344" s="61">
        <f t="shared" si="362"/>
        <v>0</v>
      </c>
      <c r="DL344" s="61">
        <f t="shared" si="362"/>
        <v>0</v>
      </c>
      <c r="DM344" s="61">
        <f t="shared" si="362"/>
        <v>0</v>
      </c>
      <c r="DN344" s="61">
        <f t="shared" si="362"/>
        <v>0</v>
      </c>
      <c r="DO344" s="61">
        <f t="shared" si="362"/>
        <v>0</v>
      </c>
      <c r="DP344" s="61">
        <f t="shared" si="362"/>
        <v>0</v>
      </c>
      <c r="DQ344" s="61">
        <f t="shared" si="362"/>
        <v>0</v>
      </c>
      <c r="DR344" s="61">
        <f t="shared" si="362"/>
        <v>0</v>
      </c>
      <c r="DS344" s="61">
        <f t="shared" si="363"/>
        <v>0</v>
      </c>
      <c r="DT344" s="61">
        <f t="shared" si="342"/>
        <v>0</v>
      </c>
      <c r="DU344" s="61">
        <f t="shared" si="342"/>
        <v>0</v>
      </c>
      <c r="DV344" s="61">
        <f t="shared" si="342"/>
        <v>0</v>
      </c>
      <c r="DW344" s="61">
        <f t="shared" si="342"/>
        <v>0</v>
      </c>
      <c r="DX344" s="61">
        <f t="shared" si="342"/>
        <v>0</v>
      </c>
      <c r="DY344" s="61">
        <f t="shared" si="342"/>
        <v>0</v>
      </c>
      <c r="DZ344" s="61">
        <f t="shared" si="346"/>
        <v>1</v>
      </c>
    </row>
    <row r="345" spans="1:130">
      <c r="C345" s="53">
        <v>2023</v>
      </c>
      <c r="D345" s="64"/>
      <c r="E345" s="64"/>
      <c r="F345" s="64"/>
      <c r="G345" s="64">
        <f t="shared" si="350"/>
        <v>0</v>
      </c>
      <c r="H345" s="64">
        <f t="shared" si="351"/>
        <v>0</v>
      </c>
      <c r="I345" s="64">
        <f t="shared" si="352"/>
        <v>0</v>
      </c>
      <c r="J345" s="64">
        <f t="shared" si="353"/>
        <v>0</v>
      </c>
      <c r="K345" s="64">
        <f t="shared" si="354"/>
        <v>0</v>
      </c>
      <c r="L345" s="64">
        <f t="shared" si="355"/>
        <v>0</v>
      </c>
      <c r="M345" s="64">
        <f t="shared" si="356"/>
        <v>0</v>
      </c>
      <c r="N345" s="64">
        <f t="shared" si="357"/>
        <v>0</v>
      </c>
      <c r="O345" s="64">
        <f t="shared" si="358"/>
        <v>0</v>
      </c>
      <c r="P345" s="64">
        <f t="shared" si="359"/>
        <v>0</v>
      </c>
      <c r="Q345" s="64">
        <f t="shared" si="360"/>
        <v>0</v>
      </c>
      <c r="R345" s="64">
        <f t="shared" si="364"/>
        <v>0</v>
      </c>
      <c r="S345" s="64">
        <f t="shared" si="366"/>
        <v>22.384615384615401</v>
      </c>
      <c r="T345" s="64">
        <f t="shared" si="367"/>
        <v>15.2307692307692</v>
      </c>
      <c r="U345" s="64">
        <f t="shared" si="368"/>
        <v>36.230769230769198</v>
      </c>
      <c r="V345" s="64">
        <f t="shared" si="369"/>
        <v>2.6153846153846101</v>
      </c>
      <c r="W345" s="64">
        <f t="shared" si="370"/>
        <v>0</v>
      </c>
      <c r="X345" s="64">
        <f t="shared" si="371"/>
        <v>0</v>
      </c>
      <c r="Y345" s="64">
        <f t="shared" ref="Y345:Y363" si="372">VLOOKUP($C$87,$D$3:$K$63,$A$72,0)*(B324-B323)</f>
        <v>0</v>
      </c>
      <c r="Z345" s="64">
        <f>VLOOKUP($C$88,$D$3:$K$63,$A$72,0)*(B323-B322)</f>
        <v>0</v>
      </c>
      <c r="AA345" s="64">
        <f>VLOOKUP($C$89,$D$3:$K$63,$A$72,0)*B322</f>
        <v>0</v>
      </c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54">
        <f t="shared" si="344"/>
        <v>76.461538461538396</v>
      </c>
      <c r="BP345" s="53">
        <v>2023</v>
      </c>
      <c r="BQ345" s="61">
        <f t="shared" si="345"/>
        <v>0</v>
      </c>
      <c r="BR345" s="61">
        <f t="shared" si="345"/>
        <v>0</v>
      </c>
      <c r="BS345" s="61">
        <f t="shared" si="345"/>
        <v>0</v>
      </c>
      <c r="BT345" s="61">
        <f t="shared" si="345"/>
        <v>0</v>
      </c>
      <c r="BU345" s="61">
        <f t="shared" si="345"/>
        <v>0</v>
      </c>
      <c r="BV345" s="61">
        <f t="shared" si="345"/>
        <v>0</v>
      </c>
      <c r="BW345" s="61">
        <f t="shared" si="345"/>
        <v>0</v>
      </c>
      <c r="BX345" s="61">
        <f t="shared" si="345"/>
        <v>0</v>
      </c>
      <c r="BY345" s="61">
        <f t="shared" si="345"/>
        <v>0</v>
      </c>
      <c r="BZ345" s="61">
        <f t="shared" si="345"/>
        <v>0</v>
      </c>
      <c r="CA345" s="61">
        <f t="shared" si="345"/>
        <v>0</v>
      </c>
      <c r="CB345" s="61">
        <f t="shared" si="345"/>
        <v>0</v>
      </c>
      <c r="CC345" s="61">
        <f t="shared" si="345"/>
        <v>0</v>
      </c>
      <c r="CD345" s="61">
        <f t="shared" si="345"/>
        <v>0</v>
      </c>
      <c r="CE345" s="61">
        <f t="shared" si="345"/>
        <v>0</v>
      </c>
      <c r="CF345" s="61">
        <f t="shared" si="345"/>
        <v>0.292756539235413</v>
      </c>
      <c r="CG345" s="61">
        <f t="shared" si="361"/>
        <v>0.199195171026157</v>
      </c>
      <c r="CH345" s="61">
        <f t="shared" si="339"/>
        <v>0.47384305835009999</v>
      </c>
      <c r="CI345" s="61">
        <f t="shared" si="339"/>
        <v>3.4205231388330003E-2</v>
      </c>
      <c r="CJ345" s="61">
        <f t="shared" si="339"/>
        <v>0</v>
      </c>
      <c r="CK345" s="61">
        <f t="shared" si="339"/>
        <v>0</v>
      </c>
      <c r="CL345" s="61">
        <f t="shared" si="339"/>
        <v>0</v>
      </c>
      <c r="CM345" s="61">
        <f t="shared" si="339"/>
        <v>0</v>
      </c>
      <c r="CN345" s="61">
        <f t="shared" si="339"/>
        <v>0</v>
      </c>
      <c r="CO345" s="61">
        <f t="shared" si="339"/>
        <v>0</v>
      </c>
      <c r="CP345" s="61">
        <f t="shared" si="339"/>
        <v>0</v>
      </c>
      <c r="CQ345" s="61">
        <f t="shared" si="339"/>
        <v>0</v>
      </c>
      <c r="CR345" s="61">
        <f t="shared" si="339"/>
        <v>0</v>
      </c>
      <c r="CS345" s="61">
        <f t="shared" si="339"/>
        <v>0</v>
      </c>
      <c r="CT345" s="61">
        <f t="shared" si="339"/>
        <v>0</v>
      </c>
      <c r="CU345" s="61">
        <f t="shared" si="339"/>
        <v>0</v>
      </c>
      <c r="CV345" s="61">
        <f t="shared" si="339"/>
        <v>0</v>
      </c>
      <c r="CW345" s="61">
        <f t="shared" si="339"/>
        <v>0</v>
      </c>
      <c r="CX345" s="61">
        <f t="shared" si="365"/>
        <v>0</v>
      </c>
      <c r="CY345" s="61">
        <f t="shared" si="365"/>
        <v>0</v>
      </c>
      <c r="CZ345" s="61">
        <f t="shared" si="365"/>
        <v>0</v>
      </c>
      <c r="DA345" s="61">
        <f t="shared" si="365"/>
        <v>0</v>
      </c>
      <c r="DB345" s="61">
        <f t="shared" si="365"/>
        <v>0</v>
      </c>
      <c r="DC345" s="61">
        <f t="shared" si="362"/>
        <v>0</v>
      </c>
      <c r="DD345" s="61">
        <f t="shared" si="362"/>
        <v>0</v>
      </c>
      <c r="DE345" s="61">
        <f t="shared" si="362"/>
        <v>0</v>
      </c>
      <c r="DF345" s="61">
        <f t="shared" si="362"/>
        <v>0</v>
      </c>
      <c r="DG345" s="61">
        <f t="shared" si="362"/>
        <v>0</v>
      </c>
      <c r="DH345" s="61">
        <f t="shared" si="362"/>
        <v>0</v>
      </c>
      <c r="DI345" s="61">
        <f t="shared" si="362"/>
        <v>0</v>
      </c>
      <c r="DJ345" s="61">
        <f t="shared" si="362"/>
        <v>0</v>
      </c>
      <c r="DK345" s="61">
        <f t="shared" si="362"/>
        <v>0</v>
      </c>
      <c r="DL345" s="61">
        <f t="shared" si="362"/>
        <v>0</v>
      </c>
      <c r="DM345" s="61">
        <f t="shared" si="362"/>
        <v>0</v>
      </c>
      <c r="DN345" s="61">
        <f t="shared" si="362"/>
        <v>0</v>
      </c>
      <c r="DO345" s="61">
        <f t="shared" si="362"/>
        <v>0</v>
      </c>
      <c r="DP345" s="61">
        <f t="shared" si="362"/>
        <v>0</v>
      </c>
      <c r="DQ345" s="61">
        <f t="shared" si="362"/>
        <v>0</v>
      </c>
      <c r="DR345" s="61">
        <f t="shared" si="362"/>
        <v>0</v>
      </c>
      <c r="DS345" s="61">
        <f t="shared" si="363"/>
        <v>0</v>
      </c>
      <c r="DT345" s="61">
        <f t="shared" si="342"/>
        <v>0</v>
      </c>
      <c r="DU345" s="61">
        <f t="shared" si="342"/>
        <v>0</v>
      </c>
      <c r="DV345" s="61">
        <f t="shared" si="342"/>
        <v>0</v>
      </c>
      <c r="DW345" s="61">
        <f t="shared" si="342"/>
        <v>0</v>
      </c>
      <c r="DX345" s="61">
        <f t="shared" si="342"/>
        <v>0</v>
      </c>
      <c r="DY345" s="61">
        <f t="shared" si="342"/>
        <v>0</v>
      </c>
      <c r="DZ345" s="61">
        <f t="shared" si="346"/>
        <v>1</v>
      </c>
    </row>
    <row r="346" spans="1:130">
      <c r="C346" s="53">
        <v>2024</v>
      </c>
      <c r="D346" s="64"/>
      <c r="E346" s="64"/>
      <c r="F346" s="64"/>
      <c r="G346" s="64"/>
      <c r="H346" s="64">
        <f t="shared" si="351"/>
        <v>0</v>
      </c>
      <c r="I346" s="64">
        <f t="shared" si="352"/>
        <v>0</v>
      </c>
      <c r="J346" s="64">
        <f t="shared" si="353"/>
        <v>0</v>
      </c>
      <c r="K346" s="64">
        <f t="shared" si="354"/>
        <v>0</v>
      </c>
      <c r="L346" s="64">
        <f t="shared" si="355"/>
        <v>0</v>
      </c>
      <c r="M346" s="64">
        <f t="shared" si="356"/>
        <v>0</v>
      </c>
      <c r="N346" s="64">
        <f t="shared" si="357"/>
        <v>0</v>
      </c>
      <c r="O346" s="64">
        <f t="shared" si="358"/>
        <v>0</v>
      </c>
      <c r="P346" s="64">
        <f t="shared" si="359"/>
        <v>0</v>
      </c>
      <c r="Q346" s="64">
        <f t="shared" si="360"/>
        <v>0</v>
      </c>
      <c r="R346" s="64">
        <f t="shared" si="364"/>
        <v>0</v>
      </c>
      <c r="S346" s="64">
        <f t="shared" si="366"/>
        <v>22.384615384615401</v>
      </c>
      <c r="T346" s="64">
        <f t="shared" si="367"/>
        <v>15.2307692307692</v>
      </c>
      <c r="U346" s="64">
        <f t="shared" si="368"/>
        <v>36.230769230769198</v>
      </c>
      <c r="V346" s="64">
        <f t="shared" si="369"/>
        <v>2.6153846153846101</v>
      </c>
      <c r="W346" s="64">
        <f t="shared" si="370"/>
        <v>0</v>
      </c>
      <c r="X346" s="64">
        <f t="shared" si="371"/>
        <v>0</v>
      </c>
      <c r="Y346" s="64">
        <f t="shared" si="372"/>
        <v>0</v>
      </c>
      <c r="Z346" s="64">
        <f t="shared" ref="Z346:Z364" si="373">VLOOKUP($C$88,$D$3:$K$63,$A$72,0)*(B324-B323)</f>
        <v>0</v>
      </c>
      <c r="AA346" s="64">
        <f>VLOOKUP($C$89,$D$3:$K$63,$A$72,0)*(B323-B322)</f>
        <v>0</v>
      </c>
      <c r="AB346" s="64">
        <f>VLOOKUP($C$90,$D$3:$K$63,$A$72,0)*B322</f>
        <v>0</v>
      </c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54">
        <f t="shared" si="344"/>
        <v>76.461538461538495</v>
      </c>
      <c r="BP346" s="53">
        <v>2024</v>
      </c>
      <c r="BQ346" s="61">
        <f t="shared" si="345"/>
        <v>0</v>
      </c>
      <c r="BR346" s="61">
        <f t="shared" si="345"/>
        <v>0</v>
      </c>
      <c r="BS346" s="61">
        <f t="shared" si="345"/>
        <v>0</v>
      </c>
      <c r="BT346" s="61">
        <f t="shared" si="345"/>
        <v>0</v>
      </c>
      <c r="BU346" s="61">
        <f t="shared" si="345"/>
        <v>0</v>
      </c>
      <c r="BV346" s="61">
        <f t="shared" si="345"/>
        <v>0</v>
      </c>
      <c r="BW346" s="61">
        <f t="shared" si="345"/>
        <v>0</v>
      </c>
      <c r="BX346" s="61">
        <f t="shared" si="345"/>
        <v>0</v>
      </c>
      <c r="BY346" s="61">
        <f t="shared" si="345"/>
        <v>0</v>
      </c>
      <c r="BZ346" s="61">
        <f t="shared" si="345"/>
        <v>0</v>
      </c>
      <c r="CA346" s="61">
        <f t="shared" si="345"/>
        <v>0</v>
      </c>
      <c r="CB346" s="61">
        <f t="shared" si="345"/>
        <v>0</v>
      </c>
      <c r="CC346" s="61">
        <f t="shared" si="345"/>
        <v>0</v>
      </c>
      <c r="CD346" s="61">
        <f t="shared" si="345"/>
        <v>0</v>
      </c>
      <c r="CE346" s="61">
        <f t="shared" si="345"/>
        <v>0</v>
      </c>
      <c r="CF346" s="61">
        <f t="shared" si="345"/>
        <v>0.292756539235413</v>
      </c>
      <c r="CG346" s="61">
        <f t="shared" si="361"/>
        <v>0.199195171026157</v>
      </c>
      <c r="CH346" s="61">
        <f t="shared" si="339"/>
        <v>0.47384305835009999</v>
      </c>
      <c r="CI346" s="61">
        <f t="shared" si="339"/>
        <v>3.4205231388330003E-2</v>
      </c>
      <c r="CJ346" s="61">
        <f t="shared" si="339"/>
        <v>0</v>
      </c>
      <c r="CK346" s="61">
        <f t="shared" si="339"/>
        <v>0</v>
      </c>
      <c r="CL346" s="61">
        <f t="shared" si="339"/>
        <v>0</v>
      </c>
      <c r="CM346" s="61">
        <f t="shared" si="339"/>
        <v>0</v>
      </c>
      <c r="CN346" s="61">
        <f t="shared" si="339"/>
        <v>0</v>
      </c>
      <c r="CO346" s="61">
        <f t="shared" si="339"/>
        <v>0</v>
      </c>
      <c r="CP346" s="61">
        <f t="shared" si="339"/>
        <v>0</v>
      </c>
      <c r="CQ346" s="61">
        <f t="shared" si="339"/>
        <v>0</v>
      </c>
      <c r="CR346" s="61">
        <f t="shared" si="339"/>
        <v>0</v>
      </c>
      <c r="CS346" s="61">
        <f t="shared" si="339"/>
        <v>0</v>
      </c>
      <c r="CT346" s="61">
        <f t="shared" si="339"/>
        <v>0</v>
      </c>
      <c r="CU346" s="61">
        <f t="shared" si="339"/>
        <v>0</v>
      </c>
      <c r="CV346" s="61">
        <f t="shared" si="339"/>
        <v>0</v>
      </c>
      <c r="CW346" s="61">
        <f t="shared" si="339"/>
        <v>0</v>
      </c>
      <c r="CX346" s="61">
        <f t="shared" si="365"/>
        <v>0</v>
      </c>
      <c r="CY346" s="61">
        <f t="shared" si="365"/>
        <v>0</v>
      </c>
      <c r="CZ346" s="61">
        <f t="shared" si="365"/>
        <v>0</v>
      </c>
      <c r="DA346" s="61">
        <f t="shared" si="365"/>
        <v>0</v>
      </c>
      <c r="DB346" s="61">
        <f t="shared" si="365"/>
        <v>0</v>
      </c>
      <c r="DC346" s="61">
        <f t="shared" si="362"/>
        <v>0</v>
      </c>
      <c r="DD346" s="61">
        <f t="shared" si="362"/>
        <v>0</v>
      </c>
      <c r="DE346" s="61">
        <f t="shared" si="362"/>
        <v>0</v>
      </c>
      <c r="DF346" s="61">
        <f t="shared" si="362"/>
        <v>0</v>
      </c>
      <c r="DG346" s="61">
        <f t="shared" si="362"/>
        <v>0</v>
      </c>
      <c r="DH346" s="61">
        <f t="shared" si="362"/>
        <v>0</v>
      </c>
      <c r="DI346" s="61">
        <f t="shared" si="362"/>
        <v>0</v>
      </c>
      <c r="DJ346" s="61">
        <f t="shared" si="362"/>
        <v>0</v>
      </c>
      <c r="DK346" s="61">
        <f t="shared" si="362"/>
        <v>0</v>
      </c>
      <c r="DL346" s="61">
        <f t="shared" si="362"/>
        <v>0</v>
      </c>
      <c r="DM346" s="61">
        <f t="shared" si="362"/>
        <v>0</v>
      </c>
      <c r="DN346" s="61">
        <f t="shared" si="362"/>
        <v>0</v>
      </c>
      <c r="DO346" s="61">
        <f t="shared" si="362"/>
        <v>0</v>
      </c>
      <c r="DP346" s="61">
        <f t="shared" si="362"/>
        <v>0</v>
      </c>
      <c r="DQ346" s="61">
        <f t="shared" si="362"/>
        <v>0</v>
      </c>
      <c r="DR346" s="61">
        <f t="shared" si="362"/>
        <v>0</v>
      </c>
      <c r="DS346" s="61">
        <f t="shared" si="363"/>
        <v>0</v>
      </c>
      <c r="DT346" s="61">
        <f t="shared" si="342"/>
        <v>0</v>
      </c>
      <c r="DU346" s="61">
        <f t="shared" si="342"/>
        <v>0</v>
      </c>
      <c r="DV346" s="61">
        <f t="shared" si="342"/>
        <v>0</v>
      </c>
      <c r="DW346" s="61">
        <f t="shared" si="342"/>
        <v>0</v>
      </c>
      <c r="DX346" s="61">
        <f t="shared" si="342"/>
        <v>0</v>
      </c>
      <c r="DY346" s="61">
        <f t="shared" si="342"/>
        <v>0</v>
      </c>
      <c r="DZ346" s="61">
        <f t="shared" si="346"/>
        <v>1</v>
      </c>
    </row>
    <row r="347" spans="1:130">
      <c r="C347" s="53">
        <v>2025</v>
      </c>
      <c r="D347" s="64"/>
      <c r="E347" s="64"/>
      <c r="F347" s="64"/>
      <c r="G347" s="64"/>
      <c r="H347" s="64"/>
      <c r="I347" s="64">
        <f t="shared" si="352"/>
        <v>0</v>
      </c>
      <c r="J347" s="64">
        <f t="shared" si="353"/>
        <v>0</v>
      </c>
      <c r="K347" s="64">
        <f t="shared" si="354"/>
        <v>0</v>
      </c>
      <c r="L347" s="64">
        <f t="shared" si="355"/>
        <v>0</v>
      </c>
      <c r="M347" s="64">
        <f t="shared" si="356"/>
        <v>0</v>
      </c>
      <c r="N347" s="64">
        <f t="shared" si="357"/>
        <v>0</v>
      </c>
      <c r="O347" s="64">
        <f t="shared" si="358"/>
        <v>0</v>
      </c>
      <c r="P347" s="64">
        <f t="shared" si="359"/>
        <v>0</v>
      </c>
      <c r="Q347" s="64">
        <f t="shared" si="360"/>
        <v>0</v>
      </c>
      <c r="R347" s="64">
        <f t="shared" si="364"/>
        <v>0</v>
      </c>
      <c r="S347" s="64">
        <f t="shared" si="366"/>
        <v>22.384615384615401</v>
      </c>
      <c r="T347" s="64">
        <f t="shared" si="367"/>
        <v>15.2307692307692</v>
      </c>
      <c r="U347" s="64">
        <f t="shared" si="368"/>
        <v>36.230769230769297</v>
      </c>
      <c r="V347" s="64">
        <f t="shared" si="369"/>
        <v>2.6153846153846101</v>
      </c>
      <c r="W347" s="64">
        <f t="shared" si="370"/>
        <v>0</v>
      </c>
      <c r="X347" s="64">
        <f t="shared" si="371"/>
        <v>0</v>
      </c>
      <c r="Y347" s="64">
        <f t="shared" si="372"/>
        <v>0</v>
      </c>
      <c r="Z347" s="64">
        <f t="shared" si="373"/>
        <v>0</v>
      </c>
      <c r="AA347" s="64">
        <f t="shared" ref="AA347:AA365" si="374">VLOOKUP($C$89,$D$3:$K$63,$A$72,0)*(B324-B323)</f>
        <v>0</v>
      </c>
      <c r="AB347" s="64">
        <f>VLOOKUP($C$90,$D$3:$K$63,$A$72,0)*(B323-B322)</f>
        <v>0</v>
      </c>
      <c r="AC347" s="64">
        <f>VLOOKUP($C$91,$D$3:$K$63,$A$72,0)*B322</f>
        <v>0</v>
      </c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54">
        <f t="shared" si="344"/>
        <v>76.461538461538495</v>
      </c>
      <c r="BP347" s="53">
        <v>2025</v>
      </c>
      <c r="BQ347" s="61">
        <f t="shared" si="345"/>
        <v>0</v>
      </c>
      <c r="BR347" s="61">
        <f t="shared" si="345"/>
        <v>0</v>
      </c>
      <c r="BS347" s="61">
        <f t="shared" si="345"/>
        <v>0</v>
      </c>
      <c r="BT347" s="61">
        <f t="shared" si="345"/>
        <v>0</v>
      </c>
      <c r="BU347" s="61">
        <f t="shared" si="345"/>
        <v>0</v>
      </c>
      <c r="BV347" s="61">
        <f t="shared" si="345"/>
        <v>0</v>
      </c>
      <c r="BW347" s="61">
        <f t="shared" si="345"/>
        <v>0</v>
      </c>
      <c r="BX347" s="61">
        <f t="shared" si="345"/>
        <v>0</v>
      </c>
      <c r="BY347" s="61">
        <f t="shared" si="345"/>
        <v>0</v>
      </c>
      <c r="BZ347" s="61">
        <f t="shared" si="345"/>
        <v>0</v>
      </c>
      <c r="CA347" s="61">
        <f t="shared" si="345"/>
        <v>0</v>
      </c>
      <c r="CB347" s="61">
        <f t="shared" si="345"/>
        <v>0</v>
      </c>
      <c r="CC347" s="61">
        <f t="shared" si="345"/>
        <v>0</v>
      </c>
      <c r="CD347" s="61">
        <f t="shared" si="345"/>
        <v>0</v>
      </c>
      <c r="CE347" s="61">
        <f t="shared" si="345"/>
        <v>0</v>
      </c>
      <c r="CF347" s="61">
        <f t="shared" si="345"/>
        <v>0.29275653923541201</v>
      </c>
      <c r="CG347" s="61">
        <f t="shared" si="361"/>
        <v>0.199195171026157</v>
      </c>
      <c r="CH347" s="61">
        <f t="shared" si="339"/>
        <v>0.47384305835010099</v>
      </c>
      <c r="CI347" s="61">
        <f t="shared" si="339"/>
        <v>3.4205231388329899E-2</v>
      </c>
      <c r="CJ347" s="61">
        <f t="shared" si="339"/>
        <v>0</v>
      </c>
      <c r="CK347" s="61">
        <f t="shared" si="339"/>
        <v>0</v>
      </c>
      <c r="CL347" s="61">
        <f t="shared" si="339"/>
        <v>0</v>
      </c>
      <c r="CM347" s="61">
        <f t="shared" si="339"/>
        <v>0</v>
      </c>
      <c r="CN347" s="61">
        <f t="shared" si="339"/>
        <v>0</v>
      </c>
      <c r="CO347" s="61">
        <f t="shared" si="339"/>
        <v>0</v>
      </c>
      <c r="CP347" s="61">
        <f t="shared" si="339"/>
        <v>0</v>
      </c>
      <c r="CQ347" s="61">
        <f t="shared" si="339"/>
        <v>0</v>
      </c>
      <c r="CR347" s="61">
        <f t="shared" si="339"/>
        <v>0</v>
      </c>
      <c r="CS347" s="61">
        <f t="shared" si="339"/>
        <v>0</v>
      </c>
      <c r="CT347" s="61">
        <f t="shared" si="339"/>
        <v>0</v>
      </c>
      <c r="CU347" s="61">
        <f t="shared" si="339"/>
        <v>0</v>
      </c>
      <c r="CV347" s="61">
        <f t="shared" si="339"/>
        <v>0</v>
      </c>
      <c r="CW347" s="61">
        <f t="shared" si="339"/>
        <v>0</v>
      </c>
      <c r="CX347" s="61">
        <f t="shared" si="365"/>
        <v>0</v>
      </c>
      <c r="CY347" s="61">
        <f t="shared" si="365"/>
        <v>0</v>
      </c>
      <c r="CZ347" s="61">
        <f t="shared" si="365"/>
        <v>0</v>
      </c>
      <c r="DA347" s="61">
        <f t="shared" si="365"/>
        <v>0</v>
      </c>
      <c r="DB347" s="61">
        <f t="shared" si="365"/>
        <v>0</v>
      </c>
      <c r="DC347" s="61">
        <f t="shared" si="362"/>
        <v>0</v>
      </c>
      <c r="DD347" s="61">
        <f t="shared" si="362"/>
        <v>0</v>
      </c>
      <c r="DE347" s="61">
        <f t="shared" si="362"/>
        <v>0</v>
      </c>
      <c r="DF347" s="61">
        <f t="shared" si="362"/>
        <v>0</v>
      </c>
      <c r="DG347" s="61">
        <f t="shared" si="362"/>
        <v>0</v>
      </c>
      <c r="DH347" s="61">
        <f t="shared" si="362"/>
        <v>0</v>
      </c>
      <c r="DI347" s="61">
        <f t="shared" si="362"/>
        <v>0</v>
      </c>
      <c r="DJ347" s="61">
        <f t="shared" si="362"/>
        <v>0</v>
      </c>
      <c r="DK347" s="61">
        <f t="shared" si="362"/>
        <v>0</v>
      </c>
      <c r="DL347" s="61">
        <f t="shared" si="362"/>
        <v>0</v>
      </c>
      <c r="DM347" s="61">
        <f t="shared" si="362"/>
        <v>0</v>
      </c>
      <c r="DN347" s="61">
        <f t="shared" si="362"/>
        <v>0</v>
      </c>
      <c r="DO347" s="61">
        <f t="shared" si="362"/>
        <v>0</v>
      </c>
      <c r="DP347" s="61">
        <f t="shared" si="362"/>
        <v>0</v>
      </c>
      <c r="DQ347" s="61">
        <f t="shared" si="362"/>
        <v>0</v>
      </c>
      <c r="DR347" s="61">
        <f t="shared" si="362"/>
        <v>0</v>
      </c>
      <c r="DS347" s="61">
        <f t="shared" si="363"/>
        <v>0</v>
      </c>
      <c r="DT347" s="61">
        <f t="shared" si="342"/>
        <v>0</v>
      </c>
      <c r="DU347" s="61">
        <f t="shared" si="342"/>
        <v>0</v>
      </c>
      <c r="DV347" s="61">
        <f t="shared" si="342"/>
        <v>0</v>
      </c>
      <c r="DW347" s="61">
        <f t="shared" si="342"/>
        <v>0</v>
      </c>
      <c r="DX347" s="61">
        <f t="shared" si="342"/>
        <v>0</v>
      </c>
      <c r="DY347" s="61">
        <f t="shared" si="342"/>
        <v>0</v>
      </c>
      <c r="DZ347" s="61">
        <f t="shared" si="346"/>
        <v>1</v>
      </c>
    </row>
    <row r="348" spans="1:130">
      <c r="C348" s="53">
        <v>2026</v>
      </c>
      <c r="D348" s="64"/>
      <c r="E348" s="64"/>
      <c r="F348" s="64"/>
      <c r="G348" s="64"/>
      <c r="H348" s="64"/>
      <c r="I348" s="64"/>
      <c r="J348" s="64">
        <f t="shared" si="353"/>
        <v>0</v>
      </c>
      <c r="K348" s="64">
        <f t="shared" si="354"/>
        <v>0</v>
      </c>
      <c r="L348" s="64">
        <f t="shared" si="355"/>
        <v>0</v>
      </c>
      <c r="M348" s="64">
        <f t="shared" si="356"/>
        <v>0</v>
      </c>
      <c r="N348" s="64">
        <f t="shared" si="357"/>
        <v>0</v>
      </c>
      <c r="O348" s="64">
        <f t="shared" si="358"/>
        <v>0</v>
      </c>
      <c r="P348" s="64">
        <f t="shared" si="359"/>
        <v>0</v>
      </c>
      <c r="Q348" s="64">
        <f t="shared" si="360"/>
        <v>0</v>
      </c>
      <c r="R348" s="64">
        <f t="shared" si="364"/>
        <v>0</v>
      </c>
      <c r="S348" s="64">
        <f t="shared" si="366"/>
        <v>22.384615384615401</v>
      </c>
      <c r="T348" s="64">
        <f t="shared" si="367"/>
        <v>15.2307692307692</v>
      </c>
      <c r="U348" s="64">
        <f t="shared" si="368"/>
        <v>36.230769230769297</v>
      </c>
      <c r="V348" s="64">
        <f t="shared" si="369"/>
        <v>2.6153846153846199</v>
      </c>
      <c r="W348" s="64">
        <f t="shared" si="370"/>
        <v>0</v>
      </c>
      <c r="X348" s="64">
        <f t="shared" si="371"/>
        <v>0</v>
      </c>
      <c r="Y348" s="64">
        <f t="shared" si="372"/>
        <v>0</v>
      </c>
      <c r="Z348" s="64">
        <f t="shared" si="373"/>
        <v>0</v>
      </c>
      <c r="AA348" s="64">
        <f t="shared" si="374"/>
        <v>0</v>
      </c>
      <c r="AB348" s="64">
        <f t="shared" ref="AB348:AB366" si="375">VLOOKUP($C$90,$D$3:$K$63,$A$72,0)*(B324-B323)</f>
        <v>0</v>
      </c>
      <c r="AC348" s="64">
        <f>VLOOKUP($C$91,$D$3:$K$63,$A$72,0)*(B323-B322)</f>
        <v>0</v>
      </c>
      <c r="AD348" s="64">
        <f>VLOOKUP($C$92,$D$3:$K$63,$A$72,0)*B322</f>
        <v>0</v>
      </c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54">
        <f t="shared" si="344"/>
        <v>76.461538461538495</v>
      </c>
      <c r="BP348" s="53">
        <v>2026</v>
      </c>
      <c r="BQ348" s="61">
        <f t="shared" si="345"/>
        <v>0</v>
      </c>
      <c r="BR348" s="61">
        <f t="shared" si="345"/>
        <v>0</v>
      </c>
      <c r="BS348" s="61">
        <f t="shared" si="345"/>
        <v>0</v>
      </c>
      <c r="BT348" s="61">
        <f t="shared" si="345"/>
        <v>0</v>
      </c>
      <c r="BU348" s="61">
        <f t="shared" si="345"/>
        <v>0</v>
      </c>
      <c r="BV348" s="61">
        <f t="shared" si="345"/>
        <v>0</v>
      </c>
      <c r="BW348" s="61">
        <f t="shared" si="345"/>
        <v>0</v>
      </c>
      <c r="BX348" s="61">
        <f t="shared" si="345"/>
        <v>0</v>
      </c>
      <c r="BY348" s="61">
        <f t="shared" si="345"/>
        <v>0</v>
      </c>
      <c r="BZ348" s="61">
        <f t="shared" si="345"/>
        <v>0</v>
      </c>
      <c r="CA348" s="61">
        <f t="shared" si="345"/>
        <v>0</v>
      </c>
      <c r="CB348" s="61">
        <f t="shared" si="345"/>
        <v>0</v>
      </c>
      <c r="CC348" s="61">
        <f t="shared" si="345"/>
        <v>0</v>
      </c>
      <c r="CD348" s="61">
        <f t="shared" si="345"/>
        <v>0</v>
      </c>
      <c r="CE348" s="61">
        <f t="shared" si="345"/>
        <v>0</v>
      </c>
      <c r="CF348" s="61">
        <f t="shared" si="345"/>
        <v>0.29275653923541201</v>
      </c>
      <c r="CG348" s="61">
        <f t="shared" si="361"/>
        <v>0.199195171026157</v>
      </c>
      <c r="CH348" s="61">
        <f t="shared" si="361"/>
        <v>0.47384305835010099</v>
      </c>
      <c r="CI348" s="61">
        <f t="shared" si="361"/>
        <v>3.4205231388330003E-2</v>
      </c>
      <c r="CJ348" s="61">
        <f t="shared" si="361"/>
        <v>0</v>
      </c>
      <c r="CK348" s="61">
        <f t="shared" si="361"/>
        <v>0</v>
      </c>
      <c r="CL348" s="61">
        <f t="shared" si="361"/>
        <v>0</v>
      </c>
      <c r="CM348" s="61">
        <f t="shared" si="361"/>
        <v>0</v>
      </c>
      <c r="CN348" s="61">
        <f t="shared" si="361"/>
        <v>0</v>
      </c>
      <c r="CO348" s="61">
        <f t="shared" si="361"/>
        <v>0</v>
      </c>
      <c r="CP348" s="61">
        <f t="shared" si="361"/>
        <v>0</v>
      </c>
      <c r="CQ348" s="61">
        <f t="shared" si="361"/>
        <v>0</v>
      </c>
      <c r="CR348" s="61">
        <f t="shared" si="361"/>
        <v>0</v>
      </c>
      <c r="CS348" s="61">
        <f t="shared" si="361"/>
        <v>0</v>
      </c>
      <c r="CT348" s="61">
        <f t="shared" si="361"/>
        <v>0</v>
      </c>
      <c r="CU348" s="61">
        <f t="shared" si="361"/>
        <v>0</v>
      </c>
      <c r="CV348" s="61">
        <f t="shared" si="361"/>
        <v>0</v>
      </c>
      <c r="CW348" s="61">
        <f t="shared" ref="CW348:DL382" si="376">AJ348/$BM348</f>
        <v>0</v>
      </c>
      <c r="CX348" s="61">
        <f t="shared" si="365"/>
        <v>0</v>
      </c>
      <c r="CY348" s="61">
        <f t="shared" si="365"/>
        <v>0</v>
      </c>
      <c r="CZ348" s="61">
        <f t="shared" si="365"/>
        <v>0</v>
      </c>
      <c r="DA348" s="61">
        <f t="shared" si="365"/>
        <v>0</v>
      </c>
      <c r="DB348" s="61">
        <f t="shared" si="365"/>
        <v>0</v>
      </c>
      <c r="DC348" s="61">
        <f t="shared" si="362"/>
        <v>0</v>
      </c>
      <c r="DD348" s="61">
        <f t="shared" si="362"/>
        <v>0</v>
      </c>
      <c r="DE348" s="61">
        <f t="shared" si="362"/>
        <v>0</v>
      </c>
      <c r="DF348" s="61">
        <f t="shared" si="362"/>
        <v>0</v>
      </c>
      <c r="DG348" s="61">
        <f t="shared" si="362"/>
        <v>0</v>
      </c>
      <c r="DH348" s="61">
        <f t="shared" si="362"/>
        <v>0</v>
      </c>
      <c r="DI348" s="61">
        <f t="shared" si="362"/>
        <v>0</v>
      </c>
      <c r="DJ348" s="61">
        <f t="shared" si="362"/>
        <v>0</v>
      </c>
      <c r="DK348" s="61">
        <f t="shared" si="362"/>
        <v>0</v>
      </c>
      <c r="DL348" s="61">
        <f t="shared" si="362"/>
        <v>0</v>
      </c>
      <c r="DM348" s="61">
        <f t="shared" si="362"/>
        <v>0</v>
      </c>
      <c r="DN348" s="61">
        <f t="shared" si="362"/>
        <v>0</v>
      </c>
      <c r="DO348" s="61">
        <f t="shared" si="362"/>
        <v>0</v>
      </c>
      <c r="DP348" s="61">
        <f t="shared" si="362"/>
        <v>0</v>
      </c>
      <c r="DQ348" s="61">
        <f t="shared" si="362"/>
        <v>0</v>
      </c>
      <c r="DR348" s="61">
        <f t="shared" si="362"/>
        <v>0</v>
      </c>
      <c r="DS348" s="61">
        <f t="shared" si="363"/>
        <v>0</v>
      </c>
      <c r="DT348" s="61">
        <f t="shared" si="342"/>
        <v>0</v>
      </c>
      <c r="DU348" s="61">
        <f t="shared" si="342"/>
        <v>0</v>
      </c>
      <c r="DV348" s="61">
        <f t="shared" si="342"/>
        <v>0</v>
      </c>
      <c r="DW348" s="61">
        <f t="shared" si="342"/>
        <v>0</v>
      </c>
      <c r="DX348" s="61">
        <f t="shared" si="342"/>
        <v>0</v>
      </c>
      <c r="DY348" s="61">
        <f t="shared" si="342"/>
        <v>0</v>
      </c>
      <c r="DZ348" s="61">
        <f t="shared" si="346"/>
        <v>1</v>
      </c>
    </row>
    <row r="349" spans="1:130">
      <c r="C349" s="53">
        <v>2027</v>
      </c>
      <c r="D349" s="64"/>
      <c r="E349" s="64"/>
      <c r="F349" s="64"/>
      <c r="G349" s="64"/>
      <c r="H349" s="64"/>
      <c r="I349" s="64"/>
      <c r="J349" s="64"/>
      <c r="K349" s="64">
        <f t="shared" si="354"/>
        <v>0</v>
      </c>
      <c r="L349" s="64">
        <f t="shared" si="355"/>
        <v>0</v>
      </c>
      <c r="M349" s="64">
        <f t="shared" si="356"/>
        <v>0</v>
      </c>
      <c r="N349" s="64">
        <f t="shared" si="357"/>
        <v>0</v>
      </c>
      <c r="O349" s="64">
        <f t="shared" si="358"/>
        <v>0</v>
      </c>
      <c r="P349" s="64">
        <f t="shared" si="359"/>
        <v>0</v>
      </c>
      <c r="Q349" s="64">
        <f t="shared" si="360"/>
        <v>0</v>
      </c>
      <c r="R349" s="64">
        <f t="shared" si="364"/>
        <v>0</v>
      </c>
      <c r="S349" s="64">
        <f t="shared" si="366"/>
        <v>22.384615384615401</v>
      </c>
      <c r="T349" s="64">
        <f t="shared" si="367"/>
        <v>15.2307692307692</v>
      </c>
      <c r="U349" s="64">
        <f t="shared" si="368"/>
        <v>36.230769230769198</v>
      </c>
      <c r="V349" s="64">
        <f t="shared" si="369"/>
        <v>2.6153846153846199</v>
      </c>
      <c r="W349" s="64">
        <f t="shared" si="370"/>
        <v>0</v>
      </c>
      <c r="X349" s="64">
        <f t="shared" si="371"/>
        <v>0</v>
      </c>
      <c r="Y349" s="64">
        <f t="shared" si="372"/>
        <v>0</v>
      </c>
      <c r="Z349" s="64">
        <f t="shared" si="373"/>
        <v>0</v>
      </c>
      <c r="AA349" s="64">
        <f t="shared" si="374"/>
        <v>0</v>
      </c>
      <c r="AB349" s="64">
        <f t="shared" si="375"/>
        <v>0</v>
      </c>
      <c r="AC349" s="64">
        <f t="shared" ref="AC349:AC367" si="377">VLOOKUP($C$91,$D$3:$K$63,$A$72,0)*(B324-B323)</f>
        <v>0</v>
      </c>
      <c r="AD349" s="64">
        <f>VLOOKUP($C$92,$D$3:$K$63,$A$72,0)*(B323-B322)</f>
        <v>0</v>
      </c>
      <c r="AE349" s="64">
        <f>VLOOKUP($C$93,$D$3:$K$63,$A$72,0)*B322</f>
        <v>0</v>
      </c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54">
        <f t="shared" si="344"/>
        <v>76.461538461538396</v>
      </c>
      <c r="BP349" s="53">
        <v>2027</v>
      </c>
      <c r="BQ349" s="61">
        <f t="shared" si="345"/>
        <v>0</v>
      </c>
      <c r="BR349" s="61">
        <f t="shared" si="345"/>
        <v>0</v>
      </c>
      <c r="BS349" s="61">
        <f t="shared" si="345"/>
        <v>0</v>
      </c>
      <c r="BT349" s="61">
        <f t="shared" si="345"/>
        <v>0</v>
      </c>
      <c r="BU349" s="61">
        <f t="shared" si="345"/>
        <v>0</v>
      </c>
      <c r="BV349" s="61">
        <f t="shared" si="345"/>
        <v>0</v>
      </c>
      <c r="BW349" s="61">
        <f t="shared" si="345"/>
        <v>0</v>
      </c>
      <c r="BX349" s="61">
        <f t="shared" si="345"/>
        <v>0</v>
      </c>
      <c r="BY349" s="61">
        <f t="shared" si="345"/>
        <v>0</v>
      </c>
      <c r="BZ349" s="61">
        <f t="shared" si="345"/>
        <v>0</v>
      </c>
      <c r="CA349" s="61">
        <f t="shared" si="345"/>
        <v>0</v>
      </c>
      <c r="CB349" s="61">
        <f t="shared" si="345"/>
        <v>0</v>
      </c>
      <c r="CC349" s="61">
        <f t="shared" si="345"/>
        <v>0</v>
      </c>
      <c r="CD349" s="61">
        <f t="shared" si="345"/>
        <v>0</v>
      </c>
      <c r="CE349" s="61">
        <f t="shared" si="345"/>
        <v>0</v>
      </c>
      <c r="CF349" s="61">
        <f t="shared" si="345"/>
        <v>0.292756539235413</v>
      </c>
      <c r="CG349" s="61">
        <f t="shared" si="361"/>
        <v>0.199195171026157</v>
      </c>
      <c r="CH349" s="61">
        <f t="shared" si="361"/>
        <v>0.47384305835009999</v>
      </c>
      <c r="CI349" s="61">
        <f t="shared" si="361"/>
        <v>3.4205231388330003E-2</v>
      </c>
      <c r="CJ349" s="61">
        <f t="shared" si="361"/>
        <v>0</v>
      </c>
      <c r="CK349" s="61">
        <f t="shared" si="361"/>
        <v>0</v>
      </c>
      <c r="CL349" s="61">
        <f t="shared" si="361"/>
        <v>0</v>
      </c>
      <c r="CM349" s="61">
        <f t="shared" si="361"/>
        <v>0</v>
      </c>
      <c r="CN349" s="61">
        <f t="shared" si="361"/>
        <v>0</v>
      </c>
      <c r="CO349" s="61">
        <f t="shared" si="361"/>
        <v>0</v>
      </c>
      <c r="CP349" s="61">
        <f t="shared" si="361"/>
        <v>0</v>
      </c>
      <c r="CQ349" s="61">
        <f t="shared" si="361"/>
        <v>0</v>
      </c>
      <c r="CR349" s="61">
        <f t="shared" si="361"/>
        <v>0</v>
      </c>
      <c r="CS349" s="61">
        <f t="shared" si="361"/>
        <v>0</v>
      </c>
      <c r="CT349" s="61">
        <f t="shared" si="361"/>
        <v>0</v>
      </c>
      <c r="CU349" s="61">
        <f t="shared" si="361"/>
        <v>0</v>
      </c>
      <c r="CV349" s="61">
        <f t="shared" si="361"/>
        <v>0</v>
      </c>
      <c r="CW349" s="61">
        <f t="shared" si="376"/>
        <v>0</v>
      </c>
      <c r="CX349" s="61">
        <f t="shared" si="365"/>
        <v>0</v>
      </c>
      <c r="CY349" s="61">
        <f t="shared" si="365"/>
        <v>0</v>
      </c>
      <c r="CZ349" s="61">
        <f t="shared" si="365"/>
        <v>0</v>
      </c>
      <c r="DA349" s="61">
        <f t="shared" si="365"/>
        <v>0</v>
      </c>
      <c r="DB349" s="61">
        <f t="shared" si="365"/>
        <v>0</v>
      </c>
      <c r="DC349" s="61">
        <f t="shared" si="362"/>
        <v>0</v>
      </c>
      <c r="DD349" s="61">
        <f t="shared" si="362"/>
        <v>0</v>
      </c>
      <c r="DE349" s="61">
        <f t="shared" si="362"/>
        <v>0</v>
      </c>
      <c r="DF349" s="61">
        <f t="shared" si="362"/>
        <v>0</v>
      </c>
      <c r="DG349" s="61">
        <f t="shared" si="362"/>
        <v>0</v>
      </c>
      <c r="DH349" s="61">
        <f t="shared" si="362"/>
        <v>0</v>
      </c>
      <c r="DI349" s="61">
        <f t="shared" si="362"/>
        <v>0</v>
      </c>
      <c r="DJ349" s="61">
        <f t="shared" si="362"/>
        <v>0</v>
      </c>
      <c r="DK349" s="61">
        <f t="shared" si="362"/>
        <v>0</v>
      </c>
      <c r="DL349" s="61">
        <f t="shared" si="362"/>
        <v>0</v>
      </c>
      <c r="DM349" s="61">
        <f t="shared" si="362"/>
        <v>0</v>
      </c>
      <c r="DN349" s="61">
        <f t="shared" si="362"/>
        <v>0</v>
      </c>
      <c r="DO349" s="61">
        <f t="shared" si="362"/>
        <v>0</v>
      </c>
      <c r="DP349" s="61">
        <f t="shared" si="362"/>
        <v>0</v>
      </c>
      <c r="DQ349" s="61">
        <f t="shared" si="362"/>
        <v>0</v>
      </c>
      <c r="DR349" s="61">
        <f t="shared" si="362"/>
        <v>0</v>
      </c>
      <c r="DS349" s="61">
        <f t="shared" si="363"/>
        <v>0</v>
      </c>
      <c r="DT349" s="61">
        <f t="shared" si="342"/>
        <v>0</v>
      </c>
      <c r="DU349" s="61">
        <f t="shared" si="342"/>
        <v>0</v>
      </c>
      <c r="DV349" s="61">
        <f t="shared" si="342"/>
        <v>0</v>
      </c>
      <c r="DW349" s="61">
        <f t="shared" si="342"/>
        <v>0</v>
      </c>
      <c r="DX349" s="61">
        <f t="shared" si="342"/>
        <v>0</v>
      </c>
      <c r="DY349" s="61">
        <f t="shared" si="342"/>
        <v>0</v>
      </c>
      <c r="DZ349" s="61">
        <f t="shared" si="346"/>
        <v>1</v>
      </c>
    </row>
    <row r="350" spans="1:130">
      <c r="C350" s="53">
        <v>2028</v>
      </c>
      <c r="D350" s="64"/>
      <c r="E350" s="64"/>
      <c r="F350" s="64"/>
      <c r="G350" s="64"/>
      <c r="H350" s="64"/>
      <c r="I350" s="64"/>
      <c r="J350" s="64"/>
      <c r="K350" s="64"/>
      <c r="L350" s="64">
        <f t="shared" si="355"/>
        <v>0</v>
      </c>
      <c r="M350" s="64">
        <f t="shared" si="356"/>
        <v>0</v>
      </c>
      <c r="N350" s="64">
        <f t="shared" si="357"/>
        <v>0</v>
      </c>
      <c r="O350" s="64">
        <f t="shared" si="358"/>
        <v>0</v>
      </c>
      <c r="P350" s="64">
        <f t="shared" si="359"/>
        <v>0</v>
      </c>
      <c r="Q350" s="64">
        <f t="shared" si="360"/>
        <v>0</v>
      </c>
      <c r="R350" s="64">
        <f t="shared" si="364"/>
        <v>0</v>
      </c>
      <c r="S350" s="64">
        <f t="shared" si="366"/>
        <v>22.384615384615401</v>
      </c>
      <c r="T350" s="64">
        <f t="shared" si="367"/>
        <v>15.2307692307692</v>
      </c>
      <c r="U350" s="64">
        <f t="shared" si="368"/>
        <v>36.230769230769198</v>
      </c>
      <c r="V350" s="64">
        <f t="shared" si="369"/>
        <v>2.6153846153846101</v>
      </c>
      <c r="W350" s="64">
        <f t="shared" si="370"/>
        <v>0</v>
      </c>
      <c r="X350" s="64">
        <f t="shared" si="371"/>
        <v>0</v>
      </c>
      <c r="Y350" s="64">
        <f t="shared" si="372"/>
        <v>0</v>
      </c>
      <c r="Z350" s="64">
        <f t="shared" si="373"/>
        <v>0</v>
      </c>
      <c r="AA350" s="64">
        <f t="shared" si="374"/>
        <v>0</v>
      </c>
      <c r="AB350" s="64">
        <f t="shared" si="375"/>
        <v>0</v>
      </c>
      <c r="AC350" s="64">
        <f t="shared" si="377"/>
        <v>0</v>
      </c>
      <c r="AD350" s="64">
        <f t="shared" ref="AD350:AD368" si="378">VLOOKUP($C$92,$D$3:$K$63,$A$72,0)*(B324-B323)</f>
        <v>0</v>
      </c>
      <c r="AE350" s="64">
        <f>VLOOKUP($C$93,$D$3:$K$63,$A$72,0)*(B323-B322)</f>
        <v>0</v>
      </c>
      <c r="AF350" s="64">
        <f>VLOOKUP($C$94,$D$3:$K$63,$A$72,0)*B322</f>
        <v>0</v>
      </c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54">
        <f t="shared" si="344"/>
        <v>76.461538461538495</v>
      </c>
      <c r="BP350" s="53">
        <v>2028</v>
      </c>
      <c r="BQ350" s="61">
        <f t="shared" si="345"/>
        <v>0</v>
      </c>
      <c r="BR350" s="61">
        <f t="shared" si="345"/>
        <v>0</v>
      </c>
      <c r="BS350" s="61">
        <f t="shared" si="345"/>
        <v>0</v>
      </c>
      <c r="BT350" s="61">
        <f t="shared" si="345"/>
        <v>0</v>
      </c>
      <c r="BU350" s="61">
        <f t="shared" si="345"/>
        <v>0</v>
      </c>
      <c r="BV350" s="61">
        <f t="shared" si="345"/>
        <v>0</v>
      </c>
      <c r="BW350" s="61">
        <f t="shared" si="345"/>
        <v>0</v>
      </c>
      <c r="BX350" s="61">
        <f t="shared" si="345"/>
        <v>0</v>
      </c>
      <c r="BY350" s="61">
        <f t="shared" si="345"/>
        <v>0</v>
      </c>
      <c r="BZ350" s="61">
        <f t="shared" si="345"/>
        <v>0</v>
      </c>
      <c r="CA350" s="61">
        <f t="shared" si="345"/>
        <v>0</v>
      </c>
      <c r="CB350" s="61">
        <f t="shared" si="345"/>
        <v>0</v>
      </c>
      <c r="CC350" s="61">
        <f t="shared" si="345"/>
        <v>0</v>
      </c>
      <c r="CD350" s="61">
        <f t="shared" si="345"/>
        <v>0</v>
      </c>
      <c r="CE350" s="61">
        <f t="shared" si="345"/>
        <v>0</v>
      </c>
      <c r="CF350" s="61">
        <f t="shared" si="345"/>
        <v>0.292756539235413</v>
      </c>
      <c r="CG350" s="61">
        <f t="shared" si="361"/>
        <v>0.199195171026157</v>
      </c>
      <c r="CH350" s="61">
        <f t="shared" si="361"/>
        <v>0.47384305835009999</v>
      </c>
      <c r="CI350" s="61">
        <f t="shared" si="361"/>
        <v>3.4205231388330003E-2</v>
      </c>
      <c r="CJ350" s="61">
        <f t="shared" si="361"/>
        <v>0</v>
      </c>
      <c r="CK350" s="61">
        <f t="shared" si="361"/>
        <v>0</v>
      </c>
      <c r="CL350" s="61">
        <f t="shared" si="361"/>
        <v>0</v>
      </c>
      <c r="CM350" s="61">
        <f t="shared" si="361"/>
        <v>0</v>
      </c>
      <c r="CN350" s="61">
        <f t="shared" si="361"/>
        <v>0</v>
      </c>
      <c r="CO350" s="61">
        <f t="shared" si="361"/>
        <v>0</v>
      </c>
      <c r="CP350" s="61">
        <f t="shared" si="361"/>
        <v>0</v>
      </c>
      <c r="CQ350" s="61">
        <f t="shared" si="361"/>
        <v>0</v>
      </c>
      <c r="CR350" s="61">
        <f t="shared" si="361"/>
        <v>0</v>
      </c>
      <c r="CS350" s="61">
        <f t="shared" si="361"/>
        <v>0</v>
      </c>
      <c r="CT350" s="61">
        <f t="shared" si="361"/>
        <v>0</v>
      </c>
      <c r="CU350" s="61">
        <f t="shared" si="361"/>
        <v>0</v>
      </c>
      <c r="CV350" s="61">
        <f t="shared" si="361"/>
        <v>0</v>
      </c>
      <c r="CW350" s="61">
        <f t="shared" si="376"/>
        <v>0</v>
      </c>
      <c r="CX350" s="61">
        <f t="shared" si="365"/>
        <v>0</v>
      </c>
      <c r="CY350" s="61">
        <f t="shared" si="365"/>
        <v>0</v>
      </c>
      <c r="CZ350" s="61">
        <f t="shared" si="365"/>
        <v>0</v>
      </c>
      <c r="DA350" s="61">
        <f t="shared" si="365"/>
        <v>0</v>
      </c>
      <c r="DB350" s="61">
        <f t="shared" si="365"/>
        <v>0</v>
      </c>
      <c r="DC350" s="61">
        <f t="shared" si="362"/>
        <v>0</v>
      </c>
      <c r="DD350" s="61">
        <f t="shared" si="362"/>
        <v>0</v>
      </c>
      <c r="DE350" s="61">
        <f t="shared" si="362"/>
        <v>0</v>
      </c>
      <c r="DF350" s="61">
        <f t="shared" si="362"/>
        <v>0</v>
      </c>
      <c r="DG350" s="61">
        <f t="shared" si="362"/>
        <v>0</v>
      </c>
      <c r="DH350" s="61">
        <f t="shared" si="362"/>
        <v>0</v>
      </c>
      <c r="DI350" s="61">
        <f t="shared" si="362"/>
        <v>0</v>
      </c>
      <c r="DJ350" s="61">
        <f t="shared" si="362"/>
        <v>0</v>
      </c>
      <c r="DK350" s="61">
        <f t="shared" si="362"/>
        <v>0</v>
      </c>
      <c r="DL350" s="61">
        <f t="shared" si="362"/>
        <v>0</v>
      </c>
      <c r="DM350" s="61">
        <f t="shared" si="362"/>
        <v>0</v>
      </c>
      <c r="DN350" s="61">
        <f t="shared" si="362"/>
        <v>0</v>
      </c>
      <c r="DO350" s="61">
        <f t="shared" si="362"/>
        <v>0</v>
      </c>
      <c r="DP350" s="61">
        <f t="shared" si="362"/>
        <v>0</v>
      </c>
      <c r="DQ350" s="61">
        <f t="shared" si="362"/>
        <v>0</v>
      </c>
      <c r="DR350" s="61">
        <f t="shared" si="362"/>
        <v>0</v>
      </c>
      <c r="DS350" s="61">
        <f t="shared" si="363"/>
        <v>0</v>
      </c>
      <c r="DT350" s="61">
        <f t="shared" si="342"/>
        <v>0</v>
      </c>
      <c r="DU350" s="61">
        <f t="shared" si="342"/>
        <v>0</v>
      </c>
      <c r="DV350" s="61">
        <f t="shared" si="342"/>
        <v>0</v>
      </c>
      <c r="DW350" s="61">
        <f t="shared" si="342"/>
        <v>0</v>
      </c>
      <c r="DX350" s="61">
        <f t="shared" si="342"/>
        <v>0</v>
      </c>
      <c r="DY350" s="61">
        <f t="shared" si="342"/>
        <v>0</v>
      </c>
      <c r="DZ350" s="61">
        <f t="shared" si="346"/>
        <v>1</v>
      </c>
    </row>
    <row r="351" spans="1:130">
      <c r="C351" s="53">
        <v>2029</v>
      </c>
      <c r="D351" s="64"/>
      <c r="E351" s="64"/>
      <c r="F351" s="64"/>
      <c r="G351" s="64"/>
      <c r="H351" s="64"/>
      <c r="I351" s="64"/>
      <c r="J351" s="64"/>
      <c r="K351" s="64"/>
      <c r="L351" s="64"/>
      <c r="M351" s="64">
        <f t="shared" si="356"/>
        <v>0</v>
      </c>
      <c r="N351" s="64">
        <f t="shared" si="357"/>
        <v>0</v>
      </c>
      <c r="O351" s="64">
        <f t="shared" si="358"/>
        <v>0</v>
      </c>
      <c r="P351" s="64">
        <f t="shared" si="359"/>
        <v>0</v>
      </c>
      <c r="Q351" s="64">
        <f t="shared" si="360"/>
        <v>0</v>
      </c>
      <c r="R351" s="64">
        <f t="shared" si="364"/>
        <v>0</v>
      </c>
      <c r="S351" s="64">
        <f t="shared" si="366"/>
        <v>6.4614980033184098E-14</v>
      </c>
      <c r="T351" s="64">
        <f t="shared" si="367"/>
        <v>15.2307692307692</v>
      </c>
      <c r="U351" s="64">
        <f t="shared" si="368"/>
        <v>36.230769230769297</v>
      </c>
      <c r="V351" s="64">
        <f t="shared" si="369"/>
        <v>2.6153846153846101</v>
      </c>
      <c r="W351" s="64">
        <f t="shared" si="370"/>
        <v>0</v>
      </c>
      <c r="X351" s="64">
        <f t="shared" si="371"/>
        <v>0</v>
      </c>
      <c r="Y351" s="64">
        <f t="shared" si="372"/>
        <v>0</v>
      </c>
      <c r="Z351" s="64">
        <f t="shared" si="373"/>
        <v>0</v>
      </c>
      <c r="AA351" s="64">
        <f t="shared" si="374"/>
        <v>0</v>
      </c>
      <c r="AB351" s="64">
        <f t="shared" si="375"/>
        <v>0</v>
      </c>
      <c r="AC351" s="64">
        <f t="shared" si="377"/>
        <v>0</v>
      </c>
      <c r="AD351" s="64">
        <f t="shared" si="378"/>
        <v>0</v>
      </c>
      <c r="AE351" s="64">
        <f t="shared" ref="AE351:AE369" si="379">VLOOKUP($C$93,$D$3:$K$63,$A$72,0)*(B324-B323)</f>
        <v>0</v>
      </c>
      <c r="AF351" s="64">
        <f>VLOOKUP($C$94,$D$3:$K$63,$A$72,0)*(B323-B322)</f>
        <v>0</v>
      </c>
      <c r="AG351" s="64">
        <f>VLOOKUP($C$95,$D$3:$K$63,$A$72,0)*B322</f>
        <v>0</v>
      </c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54">
        <f t="shared" si="344"/>
        <v>54.076923076923201</v>
      </c>
      <c r="BP351" s="53">
        <v>2029</v>
      </c>
      <c r="BQ351" s="61">
        <f t="shared" si="345"/>
        <v>0</v>
      </c>
      <c r="BR351" s="61">
        <f t="shared" si="345"/>
        <v>0</v>
      </c>
      <c r="BS351" s="61">
        <f t="shared" si="345"/>
        <v>0</v>
      </c>
      <c r="BT351" s="61">
        <f t="shared" si="345"/>
        <v>0</v>
      </c>
      <c r="BU351" s="61">
        <f t="shared" si="345"/>
        <v>0</v>
      </c>
      <c r="BV351" s="61">
        <f t="shared" si="345"/>
        <v>0</v>
      </c>
      <c r="BW351" s="61">
        <f t="shared" si="345"/>
        <v>0</v>
      </c>
      <c r="BX351" s="61">
        <f t="shared" si="345"/>
        <v>0</v>
      </c>
      <c r="BY351" s="61">
        <f t="shared" si="345"/>
        <v>0</v>
      </c>
      <c r="BZ351" s="61">
        <f t="shared" si="345"/>
        <v>0</v>
      </c>
      <c r="CA351" s="61">
        <f t="shared" si="345"/>
        <v>0</v>
      </c>
      <c r="CB351" s="61">
        <f t="shared" si="345"/>
        <v>0</v>
      </c>
      <c r="CC351" s="61">
        <f t="shared" si="345"/>
        <v>0</v>
      </c>
      <c r="CD351" s="61">
        <f t="shared" si="345"/>
        <v>0</v>
      </c>
      <c r="CE351" s="61">
        <f t="shared" si="345"/>
        <v>0</v>
      </c>
      <c r="CF351" s="61">
        <f t="shared" si="345"/>
        <v>1.1948716080105101E-15</v>
      </c>
      <c r="CG351" s="61">
        <f t="shared" si="361"/>
        <v>0.28165007112375501</v>
      </c>
      <c r="CH351" s="61">
        <f t="shared" si="361"/>
        <v>0.66998577524893199</v>
      </c>
      <c r="CI351" s="61">
        <f t="shared" si="361"/>
        <v>4.8364153627311397E-2</v>
      </c>
      <c r="CJ351" s="61">
        <f t="shared" si="361"/>
        <v>0</v>
      </c>
      <c r="CK351" s="61">
        <f t="shared" si="361"/>
        <v>0</v>
      </c>
      <c r="CL351" s="61">
        <f t="shared" si="361"/>
        <v>0</v>
      </c>
      <c r="CM351" s="61">
        <f t="shared" si="361"/>
        <v>0</v>
      </c>
      <c r="CN351" s="61">
        <f t="shared" si="361"/>
        <v>0</v>
      </c>
      <c r="CO351" s="61">
        <f t="shared" si="361"/>
        <v>0</v>
      </c>
      <c r="CP351" s="61">
        <f t="shared" si="361"/>
        <v>0</v>
      </c>
      <c r="CQ351" s="61">
        <f t="shared" si="361"/>
        <v>0</v>
      </c>
      <c r="CR351" s="61">
        <f t="shared" si="361"/>
        <v>0</v>
      </c>
      <c r="CS351" s="61">
        <f t="shared" si="361"/>
        <v>0</v>
      </c>
      <c r="CT351" s="61">
        <f t="shared" si="361"/>
        <v>0</v>
      </c>
      <c r="CU351" s="61">
        <f t="shared" si="361"/>
        <v>0</v>
      </c>
      <c r="CV351" s="61">
        <f t="shared" si="361"/>
        <v>0</v>
      </c>
      <c r="CW351" s="61">
        <f t="shared" si="376"/>
        <v>0</v>
      </c>
      <c r="CX351" s="61">
        <f t="shared" si="365"/>
        <v>0</v>
      </c>
      <c r="CY351" s="61">
        <f t="shared" si="365"/>
        <v>0</v>
      </c>
      <c r="CZ351" s="61">
        <f t="shared" si="365"/>
        <v>0</v>
      </c>
      <c r="DA351" s="61">
        <f t="shared" si="365"/>
        <v>0</v>
      </c>
      <c r="DB351" s="61">
        <f t="shared" si="365"/>
        <v>0</v>
      </c>
      <c r="DC351" s="61">
        <f t="shared" si="362"/>
        <v>0</v>
      </c>
      <c r="DD351" s="61">
        <f t="shared" si="362"/>
        <v>0</v>
      </c>
      <c r="DE351" s="61">
        <f t="shared" si="362"/>
        <v>0</v>
      </c>
      <c r="DF351" s="61">
        <f t="shared" si="362"/>
        <v>0</v>
      </c>
      <c r="DG351" s="61">
        <f t="shared" si="362"/>
        <v>0</v>
      </c>
      <c r="DH351" s="61">
        <f t="shared" si="362"/>
        <v>0</v>
      </c>
      <c r="DI351" s="61">
        <f t="shared" si="362"/>
        <v>0</v>
      </c>
      <c r="DJ351" s="61">
        <f t="shared" si="362"/>
        <v>0</v>
      </c>
      <c r="DK351" s="61">
        <f t="shared" si="362"/>
        <v>0</v>
      </c>
      <c r="DL351" s="61">
        <f t="shared" si="362"/>
        <v>0</v>
      </c>
      <c r="DM351" s="61">
        <f t="shared" si="362"/>
        <v>0</v>
      </c>
      <c r="DN351" s="61">
        <f t="shared" si="362"/>
        <v>0</v>
      </c>
      <c r="DO351" s="61">
        <f t="shared" si="362"/>
        <v>0</v>
      </c>
      <c r="DP351" s="61">
        <f t="shared" si="362"/>
        <v>0</v>
      </c>
      <c r="DQ351" s="61">
        <f t="shared" si="362"/>
        <v>0</v>
      </c>
      <c r="DR351" s="61">
        <f t="shared" si="362"/>
        <v>0</v>
      </c>
      <c r="DS351" s="61">
        <f t="shared" si="363"/>
        <v>0</v>
      </c>
      <c r="DT351" s="61">
        <f t="shared" si="342"/>
        <v>0</v>
      </c>
      <c r="DU351" s="61">
        <f t="shared" si="342"/>
        <v>0</v>
      </c>
      <c r="DV351" s="61">
        <f t="shared" si="342"/>
        <v>0</v>
      </c>
      <c r="DW351" s="61">
        <f t="shared" si="342"/>
        <v>0</v>
      </c>
      <c r="DX351" s="61">
        <f t="shared" si="342"/>
        <v>0</v>
      </c>
      <c r="DY351" s="61">
        <f t="shared" si="342"/>
        <v>0</v>
      </c>
      <c r="DZ351" s="61">
        <f t="shared" si="346"/>
        <v>1</v>
      </c>
    </row>
    <row r="352" spans="1:130">
      <c r="C352" s="53">
        <v>2030</v>
      </c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>
        <f t="shared" si="357"/>
        <v>0</v>
      </c>
      <c r="O352" s="64">
        <f t="shared" si="358"/>
        <v>0</v>
      </c>
      <c r="P352" s="64">
        <f t="shared" si="359"/>
        <v>0</v>
      </c>
      <c r="Q352" s="64">
        <f t="shared" si="360"/>
        <v>0</v>
      </c>
      <c r="R352" s="64">
        <f t="shared" si="364"/>
        <v>0</v>
      </c>
      <c r="S352" s="64">
        <f t="shared" si="366"/>
        <v>0</v>
      </c>
      <c r="T352" s="64">
        <f t="shared" si="367"/>
        <v>4.3964831775156199E-14</v>
      </c>
      <c r="U352" s="64">
        <f t="shared" si="368"/>
        <v>36.230769230769297</v>
      </c>
      <c r="V352" s="64">
        <f t="shared" si="369"/>
        <v>2.6153846153846199</v>
      </c>
      <c r="W352" s="64">
        <f t="shared" si="370"/>
        <v>0</v>
      </c>
      <c r="X352" s="64">
        <f t="shared" si="371"/>
        <v>0</v>
      </c>
      <c r="Y352" s="64">
        <f t="shared" si="372"/>
        <v>0</v>
      </c>
      <c r="Z352" s="64">
        <f t="shared" si="373"/>
        <v>0</v>
      </c>
      <c r="AA352" s="64">
        <f t="shared" si="374"/>
        <v>0</v>
      </c>
      <c r="AB352" s="64">
        <f t="shared" si="375"/>
        <v>0</v>
      </c>
      <c r="AC352" s="64">
        <f t="shared" si="377"/>
        <v>0</v>
      </c>
      <c r="AD352" s="64">
        <f t="shared" si="378"/>
        <v>0</v>
      </c>
      <c r="AE352" s="64">
        <f t="shared" si="379"/>
        <v>0</v>
      </c>
      <c r="AF352" s="64">
        <f t="shared" ref="AF352:AF370" si="380">VLOOKUP($C$94,$D$3:$K$63,$A$72,0)*(B324-B323)</f>
        <v>0</v>
      </c>
      <c r="AG352" s="64">
        <f>VLOOKUP($C$95,$D$3:$K$63,$A$72,0)*(B323-B322)</f>
        <v>0.230769230769231</v>
      </c>
      <c r="AH352" s="64">
        <f>VLOOKUP($C$96,$D$3:$K$63,$A$72,0)*B322</f>
        <v>0</v>
      </c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54">
        <f t="shared" si="344"/>
        <v>39.076923076923201</v>
      </c>
      <c r="BP352" s="53">
        <v>2030</v>
      </c>
      <c r="BQ352" s="61">
        <f t="shared" si="345"/>
        <v>0</v>
      </c>
      <c r="BR352" s="61">
        <f t="shared" si="345"/>
        <v>0</v>
      </c>
      <c r="BS352" s="61">
        <f t="shared" si="345"/>
        <v>0</v>
      </c>
      <c r="BT352" s="61">
        <f t="shared" si="345"/>
        <v>0</v>
      </c>
      <c r="BU352" s="61">
        <f t="shared" si="345"/>
        <v>0</v>
      </c>
      <c r="BV352" s="61">
        <f t="shared" si="345"/>
        <v>0</v>
      </c>
      <c r="BW352" s="61">
        <f t="shared" si="345"/>
        <v>0</v>
      </c>
      <c r="BX352" s="61">
        <f t="shared" si="345"/>
        <v>0</v>
      </c>
      <c r="BY352" s="61">
        <f t="shared" si="345"/>
        <v>0</v>
      </c>
      <c r="BZ352" s="61">
        <f t="shared" si="345"/>
        <v>0</v>
      </c>
      <c r="CA352" s="61">
        <f t="shared" si="345"/>
        <v>0</v>
      </c>
      <c r="CB352" s="61">
        <f t="shared" si="345"/>
        <v>0</v>
      </c>
      <c r="CC352" s="61">
        <f t="shared" si="345"/>
        <v>0</v>
      </c>
      <c r="CD352" s="61">
        <f t="shared" si="345"/>
        <v>0</v>
      </c>
      <c r="CE352" s="61">
        <f t="shared" si="345"/>
        <v>0</v>
      </c>
      <c r="CF352" s="61">
        <f t="shared" si="345"/>
        <v>0</v>
      </c>
      <c r="CG352" s="61">
        <f t="shared" si="361"/>
        <v>1.1250842777106899E-15</v>
      </c>
      <c r="CH352" s="61">
        <f t="shared" si="361"/>
        <v>0.92716535433070801</v>
      </c>
      <c r="CI352" s="61">
        <f t="shared" si="361"/>
        <v>6.6929133858267598E-2</v>
      </c>
      <c r="CJ352" s="61">
        <f t="shared" si="361"/>
        <v>0</v>
      </c>
      <c r="CK352" s="61">
        <f t="shared" si="361"/>
        <v>0</v>
      </c>
      <c r="CL352" s="61">
        <f t="shared" si="361"/>
        <v>0</v>
      </c>
      <c r="CM352" s="61">
        <f t="shared" si="361"/>
        <v>0</v>
      </c>
      <c r="CN352" s="61">
        <f t="shared" si="361"/>
        <v>0</v>
      </c>
      <c r="CO352" s="61">
        <f t="shared" si="361"/>
        <v>0</v>
      </c>
      <c r="CP352" s="61">
        <f t="shared" si="361"/>
        <v>0</v>
      </c>
      <c r="CQ352" s="61">
        <f t="shared" si="361"/>
        <v>0</v>
      </c>
      <c r="CR352" s="61">
        <f t="shared" si="361"/>
        <v>0</v>
      </c>
      <c r="CS352" s="61">
        <f t="shared" si="361"/>
        <v>0</v>
      </c>
      <c r="CT352" s="61">
        <f t="shared" si="361"/>
        <v>5.9055118110236098E-3</v>
      </c>
      <c r="CU352" s="61">
        <f t="shared" si="361"/>
        <v>0</v>
      </c>
      <c r="CV352" s="61">
        <f t="shared" si="361"/>
        <v>0</v>
      </c>
      <c r="CW352" s="61">
        <f t="shared" si="376"/>
        <v>0</v>
      </c>
      <c r="CX352" s="61">
        <f t="shared" si="365"/>
        <v>0</v>
      </c>
      <c r="CY352" s="61">
        <f t="shared" si="365"/>
        <v>0</v>
      </c>
      <c r="CZ352" s="61">
        <f t="shared" si="365"/>
        <v>0</v>
      </c>
      <c r="DA352" s="61">
        <f t="shared" si="365"/>
        <v>0</v>
      </c>
      <c r="DB352" s="61">
        <f t="shared" si="365"/>
        <v>0</v>
      </c>
      <c r="DC352" s="61">
        <f t="shared" si="362"/>
        <v>0</v>
      </c>
      <c r="DD352" s="61">
        <f t="shared" si="362"/>
        <v>0</v>
      </c>
      <c r="DE352" s="61">
        <f t="shared" si="362"/>
        <v>0</v>
      </c>
      <c r="DF352" s="61">
        <f t="shared" si="362"/>
        <v>0</v>
      </c>
      <c r="DG352" s="61">
        <f t="shared" si="362"/>
        <v>0</v>
      </c>
      <c r="DH352" s="61">
        <f t="shared" si="362"/>
        <v>0</v>
      </c>
      <c r="DI352" s="61">
        <f t="shared" si="362"/>
        <v>0</v>
      </c>
      <c r="DJ352" s="61">
        <f t="shared" si="362"/>
        <v>0</v>
      </c>
      <c r="DK352" s="61">
        <f t="shared" si="362"/>
        <v>0</v>
      </c>
      <c r="DL352" s="61">
        <f t="shared" si="362"/>
        <v>0</v>
      </c>
      <c r="DM352" s="61">
        <f t="shared" si="362"/>
        <v>0</v>
      </c>
      <c r="DN352" s="61">
        <f t="shared" si="362"/>
        <v>0</v>
      </c>
      <c r="DO352" s="61">
        <f t="shared" si="362"/>
        <v>0</v>
      </c>
      <c r="DP352" s="61">
        <f t="shared" si="362"/>
        <v>0</v>
      </c>
      <c r="DQ352" s="61">
        <f t="shared" si="362"/>
        <v>0</v>
      </c>
      <c r="DR352" s="61">
        <f t="shared" si="362"/>
        <v>0</v>
      </c>
      <c r="DS352" s="61">
        <f t="shared" si="363"/>
        <v>0</v>
      </c>
      <c r="DT352" s="61">
        <f t="shared" si="342"/>
        <v>0</v>
      </c>
      <c r="DU352" s="61">
        <f t="shared" si="342"/>
        <v>0</v>
      </c>
      <c r="DV352" s="61">
        <f t="shared" si="342"/>
        <v>0</v>
      </c>
      <c r="DW352" s="61">
        <f t="shared" si="342"/>
        <v>0</v>
      </c>
      <c r="DX352" s="61">
        <f t="shared" si="342"/>
        <v>0</v>
      </c>
      <c r="DY352" s="61">
        <f t="shared" si="342"/>
        <v>0</v>
      </c>
      <c r="DZ352" s="61">
        <f t="shared" si="346"/>
        <v>1</v>
      </c>
    </row>
    <row r="353" spans="3:130">
      <c r="C353" s="53">
        <v>2031</v>
      </c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>
        <f t="shared" si="358"/>
        <v>0</v>
      </c>
      <c r="P353" s="64">
        <f t="shared" si="359"/>
        <v>0</v>
      </c>
      <c r="Q353" s="64">
        <f t="shared" si="360"/>
        <v>0</v>
      </c>
      <c r="R353" s="64">
        <f t="shared" si="364"/>
        <v>0</v>
      </c>
      <c r="S353" s="64">
        <f t="shared" si="366"/>
        <v>0</v>
      </c>
      <c r="T353" s="64">
        <f t="shared" si="367"/>
        <v>0</v>
      </c>
      <c r="U353" s="64">
        <f t="shared" si="368"/>
        <v>1.0458300891969E-13</v>
      </c>
      <c r="V353" s="64">
        <f t="shared" si="369"/>
        <v>2.6153846153846199</v>
      </c>
      <c r="W353" s="64">
        <f t="shared" si="370"/>
        <v>0</v>
      </c>
      <c r="X353" s="64">
        <f t="shared" si="371"/>
        <v>0</v>
      </c>
      <c r="Y353" s="64">
        <f t="shared" si="372"/>
        <v>0</v>
      </c>
      <c r="Z353" s="64">
        <f t="shared" si="373"/>
        <v>0</v>
      </c>
      <c r="AA353" s="64">
        <f t="shared" si="374"/>
        <v>0</v>
      </c>
      <c r="AB353" s="64">
        <f t="shared" si="375"/>
        <v>0</v>
      </c>
      <c r="AC353" s="64">
        <f t="shared" si="377"/>
        <v>0</v>
      </c>
      <c r="AD353" s="64">
        <f t="shared" si="378"/>
        <v>0</v>
      </c>
      <c r="AE353" s="64">
        <f t="shared" si="379"/>
        <v>0</v>
      </c>
      <c r="AF353" s="64">
        <f t="shared" si="380"/>
        <v>0</v>
      </c>
      <c r="AG353" s="64">
        <f t="shared" ref="AG353:AG371" si="381">VLOOKUP($C$95,$D$3:$K$63,$A$72,0)*(B324-B323)</f>
        <v>0.230769230769231</v>
      </c>
      <c r="AH353" s="64">
        <f>VLOOKUP($C$96,$D$3:$K$63,$A$72,0)*(B323-B322)</f>
        <v>0.230769230769231</v>
      </c>
      <c r="AI353" s="64">
        <f>VLOOKUP($C$97,$D$3:$K$63,$A$72,0)*B322</f>
        <v>0</v>
      </c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54">
        <f t="shared" si="344"/>
        <v>3.0769230769231801</v>
      </c>
      <c r="BP353" s="53">
        <v>2031</v>
      </c>
      <c r="BQ353" s="61">
        <f t="shared" ref="BQ353:CF368" si="382">D353/$BM353</f>
        <v>0</v>
      </c>
      <c r="BR353" s="61">
        <f t="shared" si="382"/>
        <v>0</v>
      </c>
      <c r="BS353" s="61">
        <f t="shared" si="382"/>
        <v>0</v>
      </c>
      <c r="BT353" s="61">
        <f t="shared" si="382"/>
        <v>0</v>
      </c>
      <c r="BU353" s="61">
        <f t="shared" si="382"/>
        <v>0</v>
      </c>
      <c r="BV353" s="61">
        <f t="shared" si="382"/>
        <v>0</v>
      </c>
      <c r="BW353" s="61">
        <f t="shared" si="382"/>
        <v>0</v>
      </c>
      <c r="BX353" s="61">
        <f t="shared" si="382"/>
        <v>0</v>
      </c>
      <c r="BY353" s="61">
        <f t="shared" si="382"/>
        <v>0</v>
      </c>
      <c r="BZ353" s="61">
        <f t="shared" si="382"/>
        <v>0</v>
      </c>
      <c r="CA353" s="61">
        <f t="shared" si="382"/>
        <v>0</v>
      </c>
      <c r="CB353" s="61">
        <f t="shared" si="382"/>
        <v>0</v>
      </c>
      <c r="CC353" s="61">
        <f t="shared" si="382"/>
        <v>0</v>
      </c>
      <c r="CD353" s="61">
        <f t="shared" si="382"/>
        <v>0</v>
      </c>
      <c r="CE353" s="61">
        <f t="shared" si="382"/>
        <v>0</v>
      </c>
      <c r="CF353" s="61">
        <f t="shared" si="382"/>
        <v>0</v>
      </c>
      <c r="CG353" s="61">
        <f t="shared" si="361"/>
        <v>0</v>
      </c>
      <c r="CH353" s="61">
        <f t="shared" si="361"/>
        <v>3.3989477898897997E-14</v>
      </c>
      <c r="CI353" s="61">
        <f t="shared" si="361"/>
        <v>0.849999999999971</v>
      </c>
      <c r="CJ353" s="61">
        <f t="shared" si="361"/>
        <v>0</v>
      </c>
      <c r="CK353" s="61">
        <f t="shared" si="361"/>
        <v>0</v>
      </c>
      <c r="CL353" s="61">
        <f t="shared" si="361"/>
        <v>0</v>
      </c>
      <c r="CM353" s="61">
        <f t="shared" si="361"/>
        <v>0</v>
      </c>
      <c r="CN353" s="61">
        <f t="shared" si="361"/>
        <v>0</v>
      </c>
      <c r="CO353" s="61">
        <f t="shared" si="361"/>
        <v>0</v>
      </c>
      <c r="CP353" s="61">
        <f t="shared" si="361"/>
        <v>0</v>
      </c>
      <c r="CQ353" s="61">
        <f t="shared" si="361"/>
        <v>0</v>
      </c>
      <c r="CR353" s="61">
        <f t="shared" si="361"/>
        <v>0</v>
      </c>
      <c r="CS353" s="61">
        <f t="shared" si="361"/>
        <v>0</v>
      </c>
      <c r="CT353" s="61">
        <f t="shared" si="361"/>
        <v>7.4999999999997305E-2</v>
      </c>
      <c r="CU353" s="61">
        <f t="shared" si="361"/>
        <v>7.4999999999997305E-2</v>
      </c>
      <c r="CV353" s="61">
        <f t="shared" si="361"/>
        <v>0</v>
      </c>
      <c r="CW353" s="61">
        <f t="shared" si="376"/>
        <v>0</v>
      </c>
      <c r="CX353" s="61">
        <f t="shared" si="365"/>
        <v>0</v>
      </c>
      <c r="CY353" s="61">
        <f t="shared" si="365"/>
        <v>0</v>
      </c>
      <c r="CZ353" s="61">
        <f t="shared" si="365"/>
        <v>0</v>
      </c>
      <c r="DA353" s="61">
        <f t="shared" si="365"/>
        <v>0</v>
      </c>
      <c r="DB353" s="61">
        <f t="shared" si="365"/>
        <v>0</v>
      </c>
      <c r="DC353" s="61">
        <f t="shared" si="362"/>
        <v>0</v>
      </c>
      <c r="DD353" s="61">
        <f t="shared" si="362"/>
        <v>0</v>
      </c>
      <c r="DE353" s="61">
        <f t="shared" si="362"/>
        <v>0</v>
      </c>
      <c r="DF353" s="61">
        <f t="shared" si="362"/>
        <v>0</v>
      </c>
      <c r="DG353" s="61">
        <f t="shared" si="362"/>
        <v>0</v>
      </c>
      <c r="DH353" s="61">
        <f t="shared" si="362"/>
        <v>0</v>
      </c>
      <c r="DI353" s="61">
        <f t="shared" si="362"/>
        <v>0</v>
      </c>
      <c r="DJ353" s="61">
        <f t="shared" si="362"/>
        <v>0</v>
      </c>
      <c r="DK353" s="61">
        <f t="shared" si="362"/>
        <v>0</v>
      </c>
      <c r="DL353" s="61">
        <f t="shared" si="362"/>
        <v>0</v>
      </c>
      <c r="DM353" s="61">
        <f t="shared" si="362"/>
        <v>0</v>
      </c>
      <c r="DN353" s="61">
        <f t="shared" si="362"/>
        <v>0</v>
      </c>
      <c r="DO353" s="61">
        <f t="shared" si="362"/>
        <v>0</v>
      </c>
      <c r="DP353" s="61">
        <f t="shared" si="362"/>
        <v>0</v>
      </c>
      <c r="DQ353" s="61">
        <f t="shared" ref="DQ353:DR382" si="383">BD353/$BM353</f>
        <v>0</v>
      </c>
      <c r="DR353" s="61">
        <f t="shared" si="383"/>
        <v>0</v>
      </c>
      <c r="DS353" s="61">
        <f t="shared" si="363"/>
        <v>0</v>
      </c>
      <c r="DT353" s="61">
        <f t="shared" si="342"/>
        <v>0</v>
      </c>
      <c r="DU353" s="61">
        <f t="shared" si="342"/>
        <v>0</v>
      </c>
      <c r="DV353" s="61">
        <f t="shared" si="342"/>
        <v>0</v>
      </c>
      <c r="DW353" s="61">
        <f t="shared" si="342"/>
        <v>0</v>
      </c>
      <c r="DX353" s="61">
        <f t="shared" si="342"/>
        <v>0</v>
      </c>
      <c r="DY353" s="61">
        <f t="shared" si="342"/>
        <v>0</v>
      </c>
      <c r="DZ353" s="61">
        <f t="shared" si="346"/>
        <v>1</v>
      </c>
    </row>
    <row r="354" spans="3:130">
      <c r="C354" s="53">
        <v>2032</v>
      </c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>
        <f t="shared" si="359"/>
        <v>0</v>
      </c>
      <c r="Q354" s="64">
        <f t="shared" si="360"/>
        <v>0</v>
      </c>
      <c r="R354" s="64">
        <f t="shared" si="364"/>
        <v>0</v>
      </c>
      <c r="S354" s="64">
        <f t="shared" si="366"/>
        <v>0</v>
      </c>
      <c r="T354" s="64">
        <f t="shared" si="367"/>
        <v>0</v>
      </c>
      <c r="U354" s="64">
        <f t="shared" si="368"/>
        <v>0</v>
      </c>
      <c r="V354" s="64">
        <f t="shared" si="369"/>
        <v>7.5495165674510597E-15</v>
      </c>
      <c r="W354" s="64">
        <f t="shared" si="370"/>
        <v>0</v>
      </c>
      <c r="X354" s="64">
        <f t="shared" si="371"/>
        <v>0</v>
      </c>
      <c r="Y354" s="64">
        <f t="shared" si="372"/>
        <v>0</v>
      </c>
      <c r="Z354" s="64">
        <f t="shared" si="373"/>
        <v>0</v>
      </c>
      <c r="AA354" s="64">
        <f t="shared" si="374"/>
        <v>0</v>
      </c>
      <c r="AB354" s="64">
        <f t="shared" si="375"/>
        <v>0</v>
      </c>
      <c r="AC354" s="64">
        <f t="shared" si="377"/>
        <v>0</v>
      </c>
      <c r="AD354" s="64">
        <f t="shared" si="378"/>
        <v>0</v>
      </c>
      <c r="AE354" s="64">
        <f t="shared" si="379"/>
        <v>0</v>
      </c>
      <c r="AF354" s="64">
        <f t="shared" si="380"/>
        <v>0</v>
      </c>
      <c r="AG354" s="64">
        <f t="shared" si="381"/>
        <v>0.230769230769231</v>
      </c>
      <c r="AH354" s="64">
        <f t="shared" ref="AH354:AH372" si="384">VLOOKUP($C$96,$D$3:$K$63,$A$72,0)*(B324-B323)</f>
        <v>0.230769230769231</v>
      </c>
      <c r="AI354" s="64">
        <f>VLOOKUP($C$97,$D$3:$K$63,$A$72,0)*(B323-B322)</f>
        <v>0.230769230769231</v>
      </c>
      <c r="AJ354" s="64">
        <f>VLOOKUP($C$98,$D$3:$K$63,$A$72,0)*B322</f>
        <v>0</v>
      </c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54">
        <f t="shared" si="344"/>
        <v>0.69230769230769895</v>
      </c>
      <c r="BP354" s="53">
        <v>2032</v>
      </c>
      <c r="BQ354" s="61">
        <f t="shared" si="382"/>
        <v>0</v>
      </c>
      <c r="BR354" s="61">
        <f t="shared" si="382"/>
        <v>0</v>
      </c>
      <c r="BS354" s="61">
        <f t="shared" si="382"/>
        <v>0</v>
      </c>
      <c r="BT354" s="61">
        <f t="shared" si="382"/>
        <v>0</v>
      </c>
      <c r="BU354" s="61">
        <f t="shared" si="382"/>
        <v>0</v>
      </c>
      <c r="BV354" s="61">
        <f t="shared" si="382"/>
        <v>0</v>
      </c>
      <c r="BW354" s="61">
        <f t="shared" si="382"/>
        <v>0</v>
      </c>
      <c r="BX354" s="61">
        <f t="shared" si="382"/>
        <v>0</v>
      </c>
      <c r="BY354" s="61">
        <f t="shared" si="382"/>
        <v>0</v>
      </c>
      <c r="BZ354" s="61">
        <f t="shared" si="382"/>
        <v>0</v>
      </c>
      <c r="CA354" s="61">
        <f t="shared" si="382"/>
        <v>0</v>
      </c>
      <c r="CB354" s="61">
        <f t="shared" si="382"/>
        <v>0</v>
      </c>
      <c r="CC354" s="61">
        <f t="shared" si="382"/>
        <v>0</v>
      </c>
      <c r="CD354" s="61">
        <f t="shared" si="382"/>
        <v>0</v>
      </c>
      <c r="CE354" s="61">
        <f t="shared" si="382"/>
        <v>0</v>
      </c>
      <c r="CF354" s="61">
        <f t="shared" si="382"/>
        <v>0</v>
      </c>
      <c r="CG354" s="61">
        <f t="shared" si="361"/>
        <v>0</v>
      </c>
      <c r="CH354" s="61">
        <f t="shared" si="361"/>
        <v>0</v>
      </c>
      <c r="CI354" s="61">
        <f t="shared" si="361"/>
        <v>1.0904857264095901E-14</v>
      </c>
      <c r="CJ354" s="61">
        <f t="shared" si="361"/>
        <v>0</v>
      </c>
      <c r="CK354" s="61">
        <f t="shared" si="361"/>
        <v>0</v>
      </c>
      <c r="CL354" s="61">
        <f t="shared" si="361"/>
        <v>0</v>
      </c>
      <c r="CM354" s="61">
        <f t="shared" si="361"/>
        <v>0</v>
      </c>
      <c r="CN354" s="61">
        <f t="shared" si="361"/>
        <v>0</v>
      </c>
      <c r="CO354" s="61">
        <f t="shared" si="361"/>
        <v>0</v>
      </c>
      <c r="CP354" s="61">
        <f t="shared" si="361"/>
        <v>0</v>
      </c>
      <c r="CQ354" s="61">
        <f t="shared" si="361"/>
        <v>0</v>
      </c>
      <c r="CR354" s="61">
        <f t="shared" si="361"/>
        <v>0</v>
      </c>
      <c r="CS354" s="61">
        <f t="shared" si="361"/>
        <v>0</v>
      </c>
      <c r="CT354" s="61">
        <f t="shared" si="361"/>
        <v>0.33333333333332998</v>
      </c>
      <c r="CU354" s="61">
        <f t="shared" si="361"/>
        <v>0.33333333333332998</v>
      </c>
      <c r="CV354" s="61">
        <f t="shared" si="361"/>
        <v>0.33333333333332998</v>
      </c>
      <c r="CW354" s="61">
        <f t="shared" si="376"/>
        <v>0</v>
      </c>
      <c r="CX354" s="61">
        <f t="shared" si="365"/>
        <v>0</v>
      </c>
      <c r="CY354" s="61">
        <f t="shared" si="365"/>
        <v>0</v>
      </c>
      <c r="CZ354" s="61">
        <f t="shared" si="365"/>
        <v>0</v>
      </c>
      <c r="DA354" s="61">
        <f t="shared" si="365"/>
        <v>0</v>
      </c>
      <c r="DB354" s="61">
        <f t="shared" si="365"/>
        <v>0</v>
      </c>
      <c r="DC354" s="61">
        <f t="shared" si="365"/>
        <v>0</v>
      </c>
      <c r="DD354" s="61">
        <f t="shared" si="365"/>
        <v>0</v>
      </c>
      <c r="DE354" s="61">
        <f t="shared" si="365"/>
        <v>0</v>
      </c>
      <c r="DF354" s="61">
        <f t="shared" si="365"/>
        <v>0</v>
      </c>
      <c r="DG354" s="61">
        <f t="shared" si="365"/>
        <v>0</v>
      </c>
      <c r="DH354" s="61">
        <f t="shared" si="365"/>
        <v>0</v>
      </c>
      <c r="DI354" s="61">
        <f t="shared" si="365"/>
        <v>0</v>
      </c>
      <c r="DJ354" s="61">
        <f t="shared" si="365"/>
        <v>0</v>
      </c>
      <c r="DK354" s="61">
        <f t="shared" si="365"/>
        <v>0</v>
      </c>
      <c r="DL354" s="61">
        <f t="shared" si="365"/>
        <v>0</v>
      </c>
      <c r="DM354" s="61">
        <f t="shared" si="365"/>
        <v>0</v>
      </c>
      <c r="DN354" s="61">
        <f t="shared" ref="DN354:DP382" si="385">BA354/$BM354</f>
        <v>0</v>
      </c>
      <c r="DO354" s="61">
        <f t="shared" si="385"/>
        <v>0</v>
      </c>
      <c r="DP354" s="61">
        <f t="shared" si="385"/>
        <v>0</v>
      </c>
      <c r="DQ354" s="61">
        <f t="shared" si="383"/>
        <v>0</v>
      </c>
      <c r="DR354" s="61">
        <f t="shared" si="383"/>
        <v>0</v>
      </c>
      <c r="DS354" s="61">
        <f t="shared" si="363"/>
        <v>0</v>
      </c>
      <c r="DT354" s="61">
        <f t="shared" si="342"/>
        <v>0</v>
      </c>
      <c r="DU354" s="61">
        <f t="shared" si="342"/>
        <v>0</v>
      </c>
      <c r="DV354" s="61">
        <f t="shared" si="342"/>
        <v>0</v>
      </c>
      <c r="DW354" s="61">
        <f t="shared" si="342"/>
        <v>0</v>
      </c>
      <c r="DX354" s="61">
        <f t="shared" si="342"/>
        <v>0</v>
      </c>
      <c r="DY354" s="61">
        <f t="shared" si="342"/>
        <v>0</v>
      </c>
      <c r="DZ354" s="61">
        <f t="shared" si="346"/>
        <v>1</v>
      </c>
    </row>
    <row r="355" spans="3:130">
      <c r="C355" s="53">
        <v>2033</v>
      </c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>
        <f t="shared" si="360"/>
        <v>0</v>
      </c>
      <c r="R355" s="64">
        <f t="shared" si="364"/>
        <v>0</v>
      </c>
      <c r="S355" s="64">
        <f t="shared" si="366"/>
        <v>0</v>
      </c>
      <c r="T355" s="64">
        <f t="shared" si="367"/>
        <v>0</v>
      </c>
      <c r="U355" s="64">
        <f t="shared" si="368"/>
        <v>0</v>
      </c>
      <c r="V355" s="64">
        <f t="shared" si="369"/>
        <v>0</v>
      </c>
      <c r="W355" s="64">
        <f t="shared" si="370"/>
        <v>0</v>
      </c>
      <c r="X355" s="64">
        <f t="shared" si="371"/>
        <v>0</v>
      </c>
      <c r="Y355" s="64">
        <f t="shared" si="372"/>
        <v>0</v>
      </c>
      <c r="Z355" s="64">
        <f t="shared" si="373"/>
        <v>0</v>
      </c>
      <c r="AA355" s="64">
        <f t="shared" si="374"/>
        <v>0</v>
      </c>
      <c r="AB355" s="64">
        <f t="shared" si="375"/>
        <v>0</v>
      </c>
      <c r="AC355" s="64">
        <f t="shared" si="377"/>
        <v>0</v>
      </c>
      <c r="AD355" s="64">
        <f t="shared" si="378"/>
        <v>0</v>
      </c>
      <c r="AE355" s="64">
        <f t="shared" si="379"/>
        <v>0</v>
      </c>
      <c r="AF355" s="64">
        <f t="shared" si="380"/>
        <v>0</v>
      </c>
      <c r="AG355" s="64">
        <f t="shared" si="381"/>
        <v>0.230769230769231</v>
      </c>
      <c r="AH355" s="64">
        <f t="shared" si="384"/>
        <v>0.230769230769231</v>
      </c>
      <c r="AI355" s="64">
        <f t="shared" ref="AI355:AI373" si="386">VLOOKUP($C$97,$D$3:$K$63,$A$72,0)*(B324-B323)</f>
        <v>0.230769230769231</v>
      </c>
      <c r="AJ355" s="64">
        <f>VLOOKUP($C$98,$D$3:$K$63,$A$72,0)*(B323-B322)</f>
        <v>0.46153846153846101</v>
      </c>
      <c r="AK355" s="64">
        <f>VLOOKUP($C$99,$D$3:$K$63,$A$72,0)*B322</f>
        <v>0</v>
      </c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54">
        <f t="shared" si="344"/>
        <v>1.15384615384615</v>
      </c>
      <c r="BP355" s="53">
        <v>2033</v>
      </c>
      <c r="BQ355" s="61">
        <f t="shared" si="382"/>
        <v>0</v>
      </c>
      <c r="BR355" s="61">
        <f t="shared" si="382"/>
        <v>0</v>
      </c>
      <c r="BS355" s="61">
        <f t="shared" si="382"/>
        <v>0</v>
      </c>
      <c r="BT355" s="61">
        <f t="shared" si="382"/>
        <v>0</v>
      </c>
      <c r="BU355" s="61">
        <f t="shared" si="382"/>
        <v>0</v>
      </c>
      <c r="BV355" s="61">
        <f t="shared" si="382"/>
        <v>0</v>
      </c>
      <c r="BW355" s="61">
        <f t="shared" si="382"/>
        <v>0</v>
      </c>
      <c r="BX355" s="61">
        <f t="shared" si="382"/>
        <v>0</v>
      </c>
      <c r="BY355" s="61">
        <f t="shared" si="382"/>
        <v>0</v>
      </c>
      <c r="BZ355" s="61">
        <f t="shared" si="382"/>
        <v>0</v>
      </c>
      <c r="CA355" s="61">
        <f t="shared" si="382"/>
        <v>0</v>
      </c>
      <c r="CB355" s="61">
        <f t="shared" si="382"/>
        <v>0</v>
      </c>
      <c r="CC355" s="61">
        <f t="shared" si="382"/>
        <v>0</v>
      </c>
      <c r="CD355" s="61">
        <f t="shared" si="382"/>
        <v>0</v>
      </c>
      <c r="CE355" s="61">
        <f t="shared" si="382"/>
        <v>0</v>
      </c>
      <c r="CF355" s="61">
        <f t="shared" si="382"/>
        <v>0</v>
      </c>
      <c r="CG355" s="61">
        <f t="shared" si="361"/>
        <v>0</v>
      </c>
      <c r="CH355" s="61">
        <f t="shared" si="361"/>
        <v>0</v>
      </c>
      <c r="CI355" s="61">
        <f t="shared" si="361"/>
        <v>0</v>
      </c>
      <c r="CJ355" s="61">
        <f t="shared" si="361"/>
        <v>0</v>
      </c>
      <c r="CK355" s="61">
        <f t="shared" si="361"/>
        <v>0</v>
      </c>
      <c r="CL355" s="61">
        <f t="shared" si="361"/>
        <v>0</v>
      </c>
      <c r="CM355" s="61">
        <f t="shared" si="361"/>
        <v>0</v>
      </c>
      <c r="CN355" s="61">
        <f t="shared" si="361"/>
        <v>0</v>
      </c>
      <c r="CO355" s="61">
        <f t="shared" si="361"/>
        <v>0</v>
      </c>
      <c r="CP355" s="61">
        <f t="shared" si="361"/>
        <v>0</v>
      </c>
      <c r="CQ355" s="61">
        <f t="shared" si="361"/>
        <v>0</v>
      </c>
      <c r="CR355" s="61">
        <f t="shared" si="361"/>
        <v>0</v>
      </c>
      <c r="CS355" s="61">
        <f t="shared" si="361"/>
        <v>0</v>
      </c>
      <c r="CT355" s="61">
        <f t="shared" si="361"/>
        <v>0.2</v>
      </c>
      <c r="CU355" s="61">
        <f t="shared" si="361"/>
        <v>0.2</v>
      </c>
      <c r="CV355" s="61">
        <f t="shared" si="361"/>
        <v>0.2</v>
      </c>
      <c r="CW355" s="61">
        <f t="shared" si="376"/>
        <v>0.4</v>
      </c>
      <c r="CX355" s="61">
        <f t="shared" si="365"/>
        <v>0</v>
      </c>
      <c r="CY355" s="61">
        <f t="shared" si="365"/>
        <v>0</v>
      </c>
      <c r="CZ355" s="61">
        <f t="shared" si="365"/>
        <v>0</v>
      </c>
      <c r="DA355" s="61">
        <f t="shared" si="365"/>
        <v>0</v>
      </c>
      <c r="DB355" s="61">
        <f t="shared" si="365"/>
        <v>0</v>
      </c>
      <c r="DC355" s="61">
        <f t="shared" si="365"/>
        <v>0</v>
      </c>
      <c r="DD355" s="61">
        <f t="shared" si="365"/>
        <v>0</v>
      </c>
      <c r="DE355" s="61">
        <f t="shared" si="365"/>
        <v>0</v>
      </c>
      <c r="DF355" s="61">
        <f t="shared" si="365"/>
        <v>0</v>
      </c>
      <c r="DG355" s="61">
        <f t="shared" si="365"/>
        <v>0</v>
      </c>
      <c r="DH355" s="61">
        <f t="shared" si="365"/>
        <v>0</v>
      </c>
      <c r="DI355" s="61">
        <f t="shared" si="365"/>
        <v>0</v>
      </c>
      <c r="DJ355" s="61">
        <f t="shared" si="365"/>
        <v>0</v>
      </c>
      <c r="DK355" s="61">
        <f t="shared" si="365"/>
        <v>0</v>
      </c>
      <c r="DL355" s="61">
        <f t="shared" si="365"/>
        <v>0</v>
      </c>
      <c r="DM355" s="61">
        <f t="shared" si="365"/>
        <v>0</v>
      </c>
      <c r="DN355" s="61">
        <f t="shared" si="385"/>
        <v>0</v>
      </c>
      <c r="DO355" s="61">
        <f t="shared" si="385"/>
        <v>0</v>
      </c>
      <c r="DP355" s="61">
        <f t="shared" si="385"/>
        <v>0</v>
      </c>
      <c r="DQ355" s="61">
        <f t="shared" si="383"/>
        <v>0</v>
      </c>
      <c r="DR355" s="61">
        <f t="shared" si="383"/>
        <v>0</v>
      </c>
      <c r="DS355" s="61">
        <f t="shared" si="363"/>
        <v>0</v>
      </c>
      <c r="DT355" s="61">
        <f t="shared" si="342"/>
        <v>0</v>
      </c>
      <c r="DU355" s="61">
        <f t="shared" si="342"/>
        <v>0</v>
      </c>
      <c r="DV355" s="61">
        <f t="shared" si="342"/>
        <v>0</v>
      </c>
      <c r="DW355" s="61">
        <f t="shared" si="342"/>
        <v>0</v>
      </c>
      <c r="DX355" s="61">
        <f t="shared" si="342"/>
        <v>0</v>
      </c>
      <c r="DY355" s="61">
        <f t="shared" si="342"/>
        <v>0</v>
      </c>
      <c r="DZ355" s="61">
        <f t="shared" si="346"/>
        <v>1</v>
      </c>
    </row>
    <row r="356" spans="3:130">
      <c r="C356" s="53">
        <v>2034</v>
      </c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>
        <f t="shared" si="364"/>
        <v>0</v>
      </c>
      <c r="S356" s="64">
        <f t="shared" si="366"/>
        <v>0</v>
      </c>
      <c r="T356" s="64">
        <f t="shared" si="367"/>
        <v>0</v>
      </c>
      <c r="U356" s="64">
        <f t="shared" si="368"/>
        <v>0</v>
      </c>
      <c r="V356" s="64">
        <f t="shared" si="369"/>
        <v>0</v>
      </c>
      <c r="W356" s="64">
        <f t="shared" si="370"/>
        <v>0</v>
      </c>
      <c r="X356" s="64">
        <f t="shared" si="371"/>
        <v>0</v>
      </c>
      <c r="Y356" s="64">
        <f t="shared" si="372"/>
        <v>0</v>
      </c>
      <c r="Z356" s="64">
        <f t="shared" si="373"/>
        <v>0</v>
      </c>
      <c r="AA356" s="64">
        <f t="shared" si="374"/>
        <v>0</v>
      </c>
      <c r="AB356" s="64">
        <f t="shared" si="375"/>
        <v>0</v>
      </c>
      <c r="AC356" s="64">
        <f t="shared" si="377"/>
        <v>0</v>
      </c>
      <c r="AD356" s="64">
        <f t="shared" si="378"/>
        <v>0</v>
      </c>
      <c r="AE356" s="64">
        <f t="shared" si="379"/>
        <v>0</v>
      </c>
      <c r="AF356" s="64">
        <f t="shared" si="380"/>
        <v>0</v>
      </c>
      <c r="AG356" s="64">
        <f t="shared" si="381"/>
        <v>0.230769230769231</v>
      </c>
      <c r="AH356" s="64">
        <f t="shared" si="384"/>
        <v>0.230769230769231</v>
      </c>
      <c r="AI356" s="64">
        <f t="shared" si="386"/>
        <v>0.230769230769231</v>
      </c>
      <c r="AJ356" s="64">
        <f t="shared" ref="AJ356:AJ374" si="387">VLOOKUP($C$98,$D$3:$K$63,$A$72,0)*(B324-B323)</f>
        <v>0.46153846153846101</v>
      </c>
      <c r="AK356" s="64">
        <f>VLOOKUP($C$99,$D$3:$K$63,$A$72,0)*(B323-B322)</f>
        <v>0.46153846153846101</v>
      </c>
      <c r="AL356" s="64">
        <f>VLOOKUP($C$100,$D$3:$K$63,$A$72,0)*B322</f>
        <v>0</v>
      </c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54">
        <f t="shared" si="344"/>
        <v>1.6153846153846101</v>
      </c>
      <c r="BP356" s="53">
        <v>2034</v>
      </c>
      <c r="BQ356" s="61">
        <f t="shared" si="382"/>
        <v>0</v>
      </c>
      <c r="BR356" s="61">
        <f t="shared" si="382"/>
        <v>0</v>
      </c>
      <c r="BS356" s="61">
        <f t="shared" si="382"/>
        <v>0</v>
      </c>
      <c r="BT356" s="61">
        <f t="shared" si="382"/>
        <v>0</v>
      </c>
      <c r="BU356" s="61">
        <f t="shared" si="382"/>
        <v>0</v>
      </c>
      <c r="BV356" s="61">
        <f t="shared" si="382"/>
        <v>0</v>
      </c>
      <c r="BW356" s="61">
        <f t="shared" si="382"/>
        <v>0</v>
      </c>
      <c r="BX356" s="61">
        <f t="shared" si="382"/>
        <v>0</v>
      </c>
      <c r="BY356" s="61">
        <f t="shared" si="382"/>
        <v>0</v>
      </c>
      <c r="BZ356" s="61">
        <f t="shared" si="382"/>
        <v>0</v>
      </c>
      <c r="CA356" s="61">
        <f t="shared" si="382"/>
        <v>0</v>
      </c>
      <c r="CB356" s="61">
        <f t="shared" si="382"/>
        <v>0</v>
      </c>
      <c r="CC356" s="61">
        <f t="shared" si="382"/>
        <v>0</v>
      </c>
      <c r="CD356" s="61">
        <f t="shared" si="382"/>
        <v>0</v>
      </c>
      <c r="CE356" s="61">
        <f t="shared" si="382"/>
        <v>0</v>
      </c>
      <c r="CF356" s="61">
        <f t="shared" si="382"/>
        <v>0</v>
      </c>
      <c r="CG356" s="61">
        <f t="shared" si="361"/>
        <v>0</v>
      </c>
      <c r="CH356" s="61">
        <f t="shared" si="361"/>
        <v>0</v>
      </c>
      <c r="CI356" s="61">
        <f t="shared" si="361"/>
        <v>0</v>
      </c>
      <c r="CJ356" s="61">
        <f t="shared" si="361"/>
        <v>0</v>
      </c>
      <c r="CK356" s="61">
        <f t="shared" si="361"/>
        <v>0</v>
      </c>
      <c r="CL356" s="61">
        <f t="shared" si="361"/>
        <v>0</v>
      </c>
      <c r="CM356" s="61">
        <f t="shared" si="361"/>
        <v>0</v>
      </c>
      <c r="CN356" s="61">
        <f t="shared" si="361"/>
        <v>0</v>
      </c>
      <c r="CO356" s="61">
        <f t="shared" si="361"/>
        <v>0</v>
      </c>
      <c r="CP356" s="61">
        <f t="shared" si="361"/>
        <v>0</v>
      </c>
      <c r="CQ356" s="61">
        <f t="shared" si="361"/>
        <v>0</v>
      </c>
      <c r="CR356" s="61">
        <f t="shared" si="361"/>
        <v>0</v>
      </c>
      <c r="CS356" s="61">
        <f t="shared" si="361"/>
        <v>0</v>
      </c>
      <c r="CT356" s="61">
        <f t="shared" si="361"/>
        <v>0.14285714285714299</v>
      </c>
      <c r="CU356" s="61">
        <f t="shared" si="361"/>
        <v>0.14285714285714299</v>
      </c>
      <c r="CV356" s="61">
        <f t="shared" si="361"/>
        <v>0.14285714285714299</v>
      </c>
      <c r="CW356" s="61">
        <f t="shared" si="376"/>
        <v>0.28571428571428598</v>
      </c>
      <c r="CX356" s="61">
        <f t="shared" si="365"/>
        <v>0.28571428571428598</v>
      </c>
      <c r="CY356" s="61">
        <f t="shared" si="365"/>
        <v>0</v>
      </c>
      <c r="CZ356" s="61">
        <f t="shared" si="365"/>
        <v>0</v>
      </c>
      <c r="DA356" s="61">
        <f t="shared" si="365"/>
        <v>0</v>
      </c>
      <c r="DB356" s="61">
        <f t="shared" si="365"/>
        <v>0</v>
      </c>
      <c r="DC356" s="61">
        <f t="shared" si="365"/>
        <v>0</v>
      </c>
      <c r="DD356" s="61">
        <f t="shared" si="365"/>
        <v>0</v>
      </c>
      <c r="DE356" s="61">
        <f t="shared" si="365"/>
        <v>0</v>
      </c>
      <c r="DF356" s="61">
        <f t="shared" si="365"/>
        <v>0</v>
      </c>
      <c r="DG356" s="61">
        <f t="shared" si="365"/>
        <v>0</v>
      </c>
      <c r="DH356" s="61">
        <f t="shared" si="365"/>
        <v>0</v>
      </c>
      <c r="DI356" s="61">
        <f t="shared" si="365"/>
        <v>0</v>
      </c>
      <c r="DJ356" s="61">
        <f t="shared" si="365"/>
        <v>0</v>
      </c>
      <c r="DK356" s="61">
        <f t="shared" si="365"/>
        <v>0</v>
      </c>
      <c r="DL356" s="61">
        <f t="shared" si="365"/>
        <v>0</v>
      </c>
      <c r="DM356" s="61">
        <f t="shared" si="365"/>
        <v>0</v>
      </c>
      <c r="DN356" s="61">
        <f t="shared" si="385"/>
        <v>0</v>
      </c>
      <c r="DO356" s="61">
        <f t="shared" si="385"/>
        <v>0</v>
      </c>
      <c r="DP356" s="61">
        <f t="shared" si="385"/>
        <v>0</v>
      </c>
      <c r="DQ356" s="61">
        <f t="shared" si="383"/>
        <v>0</v>
      </c>
      <c r="DR356" s="61">
        <f t="shared" si="383"/>
        <v>0</v>
      </c>
      <c r="DS356" s="61">
        <f t="shared" si="363"/>
        <v>0</v>
      </c>
      <c r="DT356" s="61">
        <f t="shared" si="342"/>
        <v>0</v>
      </c>
      <c r="DU356" s="61">
        <f t="shared" si="342"/>
        <v>0</v>
      </c>
      <c r="DV356" s="61">
        <f t="shared" si="342"/>
        <v>0</v>
      </c>
      <c r="DW356" s="61">
        <f t="shared" si="342"/>
        <v>0</v>
      </c>
      <c r="DX356" s="61">
        <f t="shared" si="342"/>
        <v>0</v>
      </c>
      <c r="DY356" s="61">
        <f t="shared" si="342"/>
        <v>0</v>
      </c>
      <c r="DZ356" s="61">
        <f t="shared" si="346"/>
        <v>1</v>
      </c>
    </row>
    <row r="357" spans="3:130">
      <c r="C357" s="53">
        <v>2035</v>
      </c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>
        <f t="shared" si="366"/>
        <v>0</v>
      </c>
      <c r="T357" s="64">
        <f t="shared" si="367"/>
        <v>0</v>
      </c>
      <c r="U357" s="64">
        <f t="shared" si="368"/>
        <v>0</v>
      </c>
      <c r="V357" s="64">
        <f t="shared" si="369"/>
        <v>0</v>
      </c>
      <c r="W357" s="64">
        <f t="shared" si="370"/>
        <v>0</v>
      </c>
      <c r="X357" s="64">
        <f t="shared" si="371"/>
        <v>0</v>
      </c>
      <c r="Y357" s="64">
        <f t="shared" si="372"/>
        <v>0</v>
      </c>
      <c r="Z357" s="64">
        <f t="shared" si="373"/>
        <v>0</v>
      </c>
      <c r="AA357" s="64">
        <f t="shared" si="374"/>
        <v>0</v>
      </c>
      <c r="AB357" s="64">
        <f t="shared" si="375"/>
        <v>0</v>
      </c>
      <c r="AC357" s="64">
        <f t="shared" si="377"/>
        <v>0</v>
      </c>
      <c r="AD357" s="64">
        <f t="shared" si="378"/>
        <v>0</v>
      </c>
      <c r="AE357" s="64">
        <f t="shared" si="379"/>
        <v>0</v>
      </c>
      <c r="AF357" s="64">
        <f t="shared" si="380"/>
        <v>0</v>
      </c>
      <c r="AG357" s="64">
        <f t="shared" si="381"/>
        <v>0.230769230769231</v>
      </c>
      <c r="AH357" s="64">
        <f t="shared" si="384"/>
        <v>0.230769230769231</v>
      </c>
      <c r="AI357" s="64">
        <f t="shared" si="386"/>
        <v>0.230769230769231</v>
      </c>
      <c r="AJ357" s="64">
        <f t="shared" si="387"/>
        <v>0.46153846153846101</v>
      </c>
      <c r="AK357" s="64">
        <f t="shared" ref="AK357:AK375" si="388">VLOOKUP($C$99,$D$3:$K$63,$A$72,0)*(B324-B323)</f>
        <v>0.46153846153846101</v>
      </c>
      <c r="AL357" s="64">
        <f>VLOOKUP($C$100,$D$3:$K$63,$A$72,0)*(B323-B322)</f>
        <v>0.46153846153846101</v>
      </c>
      <c r="AM357" s="64">
        <f>VLOOKUP($C$101,$D$3:$K$63,$A$72,0)*B322</f>
        <v>0</v>
      </c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54">
        <f t="shared" si="344"/>
        <v>2.0769230769230802</v>
      </c>
      <c r="BP357" s="53">
        <v>2035</v>
      </c>
      <c r="BQ357" s="61">
        <f t="shared" si="382"/>
        <v>0</v>
      </c>
      <c r="BR357" s="61">
        <f t="shared" si="382"/>
        <v>0</v>
      </c>
      <c r="BS357" s="61">
        <f t="shared" si="382"/>
        <v>0</v>
      </c>
      <c r="BT357" s="61">
        <f t="shared" si="382"/>
        <v>0</v>
      </c>
      <c r="BU357" s="61">
        <f t="shared" si="382"/>
        <v>0</v>
      </c>
      <c r="BV357" s="61">
        <f t="shared" si="382"/>
        <v>0</v>
      </c>
      <c r="BW357" s="61">
        <f t="shared" si="382"/>
        <v>0</v>
      </c>
      <c r="BX357" s="61">
        <f t="shared" si="382"/>
        <v>0</v>
      </c>
      <c r="BY357" s="61">
        <f t="shared" si="382"/>
        <v>0</v>
      </c>
      <c r="BZ357" s="61">
        <f t="shared" si="382"/>
        <v>0</v>
      </c>
      <c r="CA357" s="61">
        <f t="shared" si="382"/>
        <v>0</v>
      </c>
      <c r="CB357" s="61">
        <f t="shared" si="382"/>
        <v>0</v>
      </c>
      <c r="CC357" s="61">
        <f t="shared" si="382"/>
        <v>0</v>
      </c>
      <c r="CD357" s="61">
        <f t="shared" si="382"/>
        <v>0</v>
      </c>
      <c r="CE357" s="61">
        <f t="shared" si="382"/>
        <v>0</v>
      </c>
      <c r="CF357" s="61">
        <f t="shared" si="382"/>
        <v>0</v>
      </c>
      <c r="CG357" s="61">
        <f t="shared" si="361"/>
        <v>0</v>
      </c>
      <c r="CH357" s="61">
        <f t="shared" si="361"/>
        <v>0</v>
      </c>
      <c r="CI357" s="61">
        <f t="shared" si="361"/>
        <v>0</v>
      </c>
      <c r="CJ357" s="61">
        <f t="shared" si="361"/>
        <v>0</v>
      </c>
      <c r="CK357" s="61">
        <f t="shared" si="361"/>
        <v>0</v>
      </c>
      <c r="CL357" s="61">
        <f t="shared" si="361"/>
        <v>0</v>
      </c>
      <c r="CM357" s="61">
        <f t="shared" si="361"/>
        <v>0</v>
      </c>
      <c r="CN357" s="61">
        <f t="shared" si="361"/>
        <v>0</v>
      </c>
      <c r="CO357" s="61">
        <f t="shared" si="361"/>
        <v>0</v>
      </c>
      <c r="CP357" s="61">
        <f t="shared" si="361"/>
        <v>0</v>
      </c>
      <c r="CQ357" s="61">
        <f t="shared" si="361"/>
        <v>0</v>
      </c>
      <c r="CR357" s="61">
        <f t="shared" si="361"/>
        <v>0</v>
      </c>
      <c r="CS357" s="61">
        <f t="shared" si="361"/>
        <v>0</v>
      </c>
      <c r="CT357" s="61">
        <f t="shared" si="361"/>
        <v>0.11111111111111099</v>
      </c>
      <c r="CU357" s="61">
        <f t="shared" si="361"/>
        <v>0.11111111111111099</v>
      </c>
      <c r="CV357" s="61">
        <f t="shared" si="361"/>
        <v>0.11111111111111099</v>
      </c>
      <c r="CW357" s="61">
        <f t="shared" si="376"/>
        <v>0.22222222222222199</v>
      </c>
      <c r="CX357" s="61">
        <f t="shared" si="365"/>
        <v>0.22222222222222199</v>
      </c>
      <c r="CY357" s="61">
        <f t="shared" si="365"/>
        <v>0.22222222222222199</v>
      </c>
      <c r="CZ357" s="61">
        <f t="shared" si="365"/>
        <v>0</v>
      </c>
      <c r="DA357" s="61">
        <f t="shared" si="365"/>
        <v>0</v>
      </c>
      <c r="DB357" s="61">
        <f t="shared" si="365"/>
        <v>0</v>
      </c>
      <c r="DC357" s="61">
        <f t="shared" si="365"/>
        <v>0</v>
      </c>
      <c r="DD357" s="61">
        <f t="shared" si="365"/>
        <v>0</v>
      </c>
      <c r="DE357" s="61">
        <f t="shared" si="365"/>
        <v>0</v>
      </c>
      <c r="DF357" s="61">
        <f t="shared" si="365"/>
        <v>0</v>
      </c>
      <c r="DG357" s="61">
        <f t="shared" si="365"/>
        <v>0</v>
      </c>
      <c r="DH357" s="61">
        <f t="shared" si="365"/>
        <v>0</v>
      </c>
      <c r="DI357" s="61">
        <f t="shared" si="365"/>
        <v>0</v>
      </c>
      <c r="DJ357" s="61">
        <f t="shared" si="365"/>
        <v>0</v>
      </c>
      <c r="DK357" s="61">
        <f t="shared" si="365"/>
        <v>0</v>
      </c>
      <c r="DL357" s="61">
        <f t="shared" si="365"/>
        <v>0</v>
      </c>
      <c r="DM357" s="61">
        <f t="shared" si="365"/>
        <v>0</v>
      </c>
      <c r="DN357" s="61">
        <f t="shared" si="385"/>
        <v>0</v>
      </c>
      <c r="DO357" s="61">
        <f t="shared" si="385"/>
        <v>0</v>
      </c>
      <c r="DP357" s="61">
        <f t="shared" si="385"/>
        <v>0</v>
      </c>
      <c r="DQ357" s="61">
        <f t="shared" si="383"/>
        <v>0</v>
      </c>
      <c r="DR357" s="61">
        <f t="shared" si="383"/>
        <v>0</v>
      </c>
      <c r="DS357" s="61">
        <f t="shared" si="363"/>
        <v>0</v>
      </c>
      <c r="DT357" s="61">
        <f t="shared" si="342"/>
        <v>0</v>
      </c>
      <c r="DU357" s="61">
        <f t="shared" si="342"/>
        <v>0</v>
      </c>
      <c r="DV357" s="61">
        <f t="shared" si="342"/>
        <v>0</v>
      </c>
      <c r="DW357" s="61">
        <f t="shared" si="342"/>
        <v>0</v>
      </c>
      <c r="DX357" s="61">
        <f t="shared" si="342"/>
        <v>0</v>
      </c>
      <c r="DY357" s="61">
        <f t="shared" si="342"/>
        <v>0</v>
      </c>
      <c r="DZ357" s="61">
        <f t="shared" si="346"/>
        <v>1</v>
      </c>
    </row>
    <row r="358" spans="3:130">
      <c r="C358" s="53">
        <v>2036</v>
      </c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>
        <f t="shared" si="367"/>
        <v>0</v>
      </c>
      <c r="U358" s="64">
        <f t="shared" si="368"/>
        <v>0</v>
      </c>
      <c r="V358" s="64">
        <f t="shared" si="369"/>
        <v>0</v>
      </c>
      <c r="W358" s="64">
        <f t="shared" si="370"/>
        <v>0</v>
      </c>
      <c r="X358" s="64">
        <f t="shared" si="371"/>
        <v>0</v>
      </c>
      <c r="Y358" s="64">
        <f t="shared" si="372"/>
        <v>0</v>
      </c>
      <c r="Z358" s="64">
        <f t="shared" si="373"/>
        <v>0</v>
      </c>
      <c r="AA358" s="64">
        <f t="shared" si="374"/>
        <v>0</v>
      </c>
      <c r="AB358" s="64">
        <f t="shared" si="375"/>
        <v>0</v>
      </c>
      <c r="AC358" s="64">
        <f t="shared" si="377"/>
        <v>0</v>
      </c>
      <c r="AD358" s="64">
        <f t="shared" si="378"/>
        <v>0</v>
      </c>
      <c r="AE358" s="64">
        <f t="shared" si="379"/>
        <v>0</v>
      </c>
      <c r="AF358" s="64">
        <f t="shared" si="380"/>
        <v>0</v>
      </c>
      <c r="AG358" s="64">
        <f t="shared" si="381"/>
        <v>0.230769230769231</v>
      </c>
      <c r="AH358" s="64">
        <f t="shared" si="384"/>
        <v>0.230769230769231</v>
      </c>
      <c r="AI358" s="64">
        <f t="shared" si="386"/>
        <v>0.230769230769231</v>
      </c>
      <c r="AJ358" s="64">
        <f t="shared" si="387"/>
        <v>0.46153846153846101</v>
      </c>
      <c r="AK358" s="64">
        <f t="shared" si="388"/>
        <v>0.46153846153846101</v>
      </c>
      <c r="AL358" s="64">
        <f t="shared" ref="AL358:AL376" si="389">VLOOKUP($C$100,$D$3:$K$63,$A$72,0)*(B324-B323)</f>
        <v>0.46153846153846101</v>
      </c>
      <c r="AM358" s="64">
        <f>VLOOKUP($C$101,$D$3:$K$63,$A$72,0)*(B323-B322)</f>
        <v>0.69230769230769196</v>
      </c>
      <c r="AN358" s="64">
        <f>VLOOKUP($C$102,$D$3:$K$63,$A$72,0)*B322</f>
        <v>0</v>
      </c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54">
        <f t="shared" si="344"/>
        <v>2.7692307692307701</v>
      </c>
      <c r="BP358" s="53">
        <v>2036</v>
      </c>
      <c r="BQ358" s="61">
        <f t="shared" si="382"/>
        <v>0</v>
      </c>
      <c r="BR358" s="61">
        <f t="shared" si="382"/>
        <v>0</v>
      </c>
      <c r="BS358" s="61">
        <f t="shared" si="382"/>
        <v>0</v>
      </c>
      <c r="BT358" s="61">
        <f t="shared" si="382"/>
        <v>0</v>
      </c>
      <c r="BU358" s="61">
        <f t="shared" si="382"/>
        <v>0</v>
      </c>
      <c r="BV358" s="61">
        <f t="shared" si="382"/>
        <v>0</v>
      </c>
      <c r="BW358" s="61">
        <f t="shared" si="382"/>
        <v>0</v>
      </c>
      <c r="BX358" s="61">
        <f t="shared" si="382"/>
        <v>0</v>
      </c>
      <c r="BY358" s="61">
        <f t="shared" si="382"/>
        <v>0</v>
      </c>
      <c r="BZ358" s="61">
        <f t="shared" si="382"/>
        <v>0</v>
      </c>
      <c r="CA358" s="61">
        <f t="shared" si="382"/>
        <v>0</v>
      </c>
      <c r="CB358" s="61">
        <f t="shared" si="382"/>
        <v>0</v>
      </c>
      <c r="CC358" s="61">
        <f t="shared" si="382"/>
        <v>0</v>
      </c>
      <c r="CD358" s="61">
        <f t="shared" si="382"/>
        <v>0</v>
      </c>
      <c r="CE358" s="61">
        <f t="shared" si="382"/>
        <v>0</v>
      </c>
      <c r="CF358" s="61">
        <f t="shared" si="382"/>
        <v>0</v>
      </c>
      <c r="CG358" s="61">
        <f t="shared" si="361"/>
        <v>0</v>
      </c>
      <c r="CH358" s="61">
        <f t="shared" si="361"/>
        <v>0</v>
      </c>
      <c r="CI358" s="61">
        <f t="shared" si="361"/>
        <v>0</v>
      </c>
      <c r="CJ358" s="61">
        <f t="shared" si="361"/>
        <v>0</v>
      </c>
      <c r="CK358" s="61">
        <f t="shared" si="361"/>
        <v>0</v>
      </c>
      <c r="CL358" s="61">
        <f t="shared" si="361"/>
        <v>0</v>
      </c>
      <c r="CM358" s="61">
        <f t="shared" si="361"/>
        <v>0</v>
      </c>
      <c r="CN358" s="61">
        <f t="shared" si="361"/>
        <v>0</v>
      </c>
      <c r="CO358" s="61">
        <f t="shared" si="361"/>
        <v>0</v>
      </c>
      <c r="CP358" s="61">
        <f t="shared" si="361"/>
        <v>0</v>
      </c>
      <c r="CQ358" s="61">
        <f t="shared" si="361"/>
        <v>0</v>
      </c>
      <c r="CR358" s="61">
        <f t="shared" si="361"/>
        <v>0</v>
      </c>
      <c r="CS358" s="61">
        <f t="shared" si="361"/>
        <v>0</v>
      </c>
      <c r="CT358" s="61">
        <f t="shared" si="361"/>
        <v>8.3333333333333301E-2</v>
      </c>
      <c r="CU358" s="61">
        <f t="shared" si="361"/>
        <v>8.3333333333333301E-2</v>
      </c>
      <c r="CV358" s="61">
        <f t="shared" si="361"/>
        <v>8.3333333333333301E-2</v>
      </c>
      <c r="CW358" s="61">
        <f t="shared" si="376"/>
        <v>0.16666666666666699</v>
      </c>
      <c r="CX358" s="61">
        <f t="shared" si="365"/>
        <v>0.16666666666666699</v>
      </c>
      <c r="CY358" s="61">
        <f t="shared" si="365"/>
        <v>0.16666666666666699</v>
      </c>
      <c r="CZ358" s="61">
        <f t="shared" si="365"/>
        <v>0.25</v>
      </c>
      <c r="DA358" s="61">
        <f t="shared" si="365"/>
        <v>0</v>
      </c>
      <c r="DB358" s="61">
        <f t="shared" si="365"/>
        <v>0</v>
      </c>
      <c r="DC358" s="61">
        <f t="shared" si="365"/>
        <v>0</v>
      </c>
      <c r="DD358" s="61">
        <f t="shared" si="365"/>
        <v>0</v>
      </c>
      <c r="DE358" s="61">
        <f t="shared" si="365"/>
        <v>0</v>
      </c>
      <c r="DF358" s="61">
        <f t="shared" si="365"/>
        <v>0</v>
      </c>
      <c r="DG358" s="61">
        <f t="shared" si="365"/>
        <v>0</v>
      </c>
      <c r="DH358" s="61">
        <f t="shared" si="365"/>
        <v>0</v>
      </c>
      <c r="DI358" s="61">
        <f t="shared" si="365"/>
        <v>0</v>
      </c>
      <c r="DJ358" s="61">
        <f t="shared" si="365"/>
        <v>0</v>
      </c>
      <c r="DK358" s="61">
        <f t="shared" si="365"/>
        <v>0</v>
      </c>
      <c r="DL358" s="61">
        <f t="shared" si="365"/>
        <v>0</v>
      </c>
      <c r="DM358" s="61">
        <f t="shared" si="365"/>
        <v>0</v>
      </c>
      <c r="DN358" s="61">
        <f t="shared" si="385"/>
        <v>0</v>
      </c>
      <c r="DO358" s="61">
        <f t="shared" si="385"/>
        <v>0</v>
      </c>
      <c r="DP358" s="61">
        <f t="shared" si="385"/>
        <v>0</v>
      </c>
      <c r="DQ358" s="61">
        <f t="shared" si="383"/>
        <v>0</v>
      </c>
      <c r="DR358" s="61">
        <f t="shared" si="383"/>
        <v>0</v>
      </c>
      <c r="DS358" s="61">
        <f t="shared" si="363"/>
        <v>0</v>
      </c>
      <c r="DT358" s="61">
        <f t="shared" si="342"/>
        <v>0</v>
      </c>
      <c r="DU358" s="61">
        <f t="shared" si="342"/>
        <v>0</v>
      </c>
      <c r="DV358" s="61">
        <f t="shared" si="342"/>
        <v>0</v>
      </c>
      <c r="DW358" s="61">
        <f t="shared" si="342"/>
        <v>0</v>
      </c>
      <c r="DX358" s="61">
        <f t="shared" si="342"/>
        <v>0</v>
      </c>
      <c r="DY358" s="61">
        <f t="shared" si="342"/>
        <v>0</v>
      </c>
      <c r="DZ358" s="61">
        <f t="shared" si="346"/>
        <v>1</v>
      </c>
    </row>
    <row r="359" spans="3:130">
      <c r="C359" s="53">
        <v>2037</v>
      </c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>
        <f t="shared" si="368"/>
        <v>0</v>
      </c>
      <c r="V359" s="64">
        <f t="shared" si="369"/>
        <v>0</v>
      </c>
      <c r="W359" s="64">
        <f t="shared" si="370"/>
        <v>0</v>
      </c>
      <c r="X359" s="64">
        <f t="shared" si="371"/>
        <v>0</v>
      </c>
      <c r="Y359" s="64">
        <f t="shared" si="372"/>
        <v>0</v>
      </c>
      <c r="Z359" s="64">
        <f t="shared" si="373"/>
        <v>0</v>
      </c>
      <c r="AA359" s="64">
        <f t="shared" si="374"/>
        <v>0</v>
      </c>
      <c r="AB359" s="64">
        <f t="shared" si="375"/>
        <v>0</v>
      </c>
      <c r="AC359" s="64">
        <f t="shared" si="377"/>
        <v>0</v>
      </c>
      <c r="AD359" s="64">
        <f t="shared" si="378"/>
        <v>0</v>
      </c>
      <c r="AE359" s="64">
        <f t="shared" si="379"/>
        <v>0</v>
      </c>
      <c r="AF359" s="64">
        <f t="shared" si="380"/>
        <v>0</v>
      </c>
      <c r="AG359" s="64">
        <f t="shared" si="381"/>
        <v>0.230769230769231</v>
      </c>
      <c r="AH359" s="64">
        <f t="shared" si="384"/>
        <v>0.230769230769231</v>
      </c>
      <c r="AI359" s="64">
        <f t="shared" si="386"/>
        <v>0.230769230769231</v>
      </c>
      <c r="AJ359" s="64">
        <f t="shared" si="387"/>
        <v>0.46153846153846101</v>
      </c>
      <c r="AK359" s="64">
        <f t="shared" si="388"/>
        <v>0.46153846153846101</v>
      </c>
      <c r="AL359" s="64">
        <f t="shared" si="389"/>
        <v>0.46153846153846101</v>
      </c>
      <c r="AM359" s="64">
        <f t="shared" ref="AM359:AM377" si="390">VLOOKUP($C$101,$D$3:$K$63,$A$72,0)*(B324-B323)</f>
        <v>0.69230769230769196</v>
      </c>
      <c r="AN359" s="64">
        <f>VLOOKUP($C$102,$D$3:$K$63,$A$72,0)*(B323-B322)</f>
        <v>0.69230769230769196</v>
      </c>
      <c r="AO359" s="64">
        <f>VLOOKUP($C$103,$D$3:$K$63,$A$72,0)*B322</f>
        <v>0</v>
      </c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54">
        <f t="shared" si="344"/>
        <v>3.4615384615384599</v>
      </c>
      <c r="BP359" s="53">
        <v>2037</v>
      </c>
      <c r="BQ359" s="61">
        <f t="shared" si="382"/>
        <v>0</v>
      </c>
      <c r="BR359" s="61">
        <f t="shared" si="382"/>
        <v>0</v>
      </c>
      <c r="BS359" s="61">
        <f t="shared" si="382"/>
        <v>0</v>
      </c>
      <c r="BT359" s="61">
        <f t="shared" si="382"/>
        <v>0</v>
      </c>
      <c r="BU359" s="61">
        <f t="shared" si="382"/>
        <v>0</v>
      </c>
      <c r="BV359" s="61">
        <f t="shared" si="382"/>
        <v>0</v>
      </c>
      <c r="BW359" s="61">
        <f t="shared" si="382"/>
        <v>0</v>
      </c>
      <c r="BX359" s="61">
        <f t="shared" si="382"/>
        <v>0</v>
      </c>
      <c r="BY359" s="61">
        <f t="shared" si="382"/>
        <v>0</v>
      </c>
      <c r="BZ359" s="61">
        <f t="shared" si="382"/>
        <v>0</v>
      </c>
      <c r="CA359" s="61">
        <f t="shared" si="382"/>
        <v>0</v>
      </c>
      <c r="CB359" s="61">
        <f t="shared" si="382"/>
        <v>0</v>
      </c>
      <c r="CC359" s="61">
        <f t="shared" si="382"/>
        <v>0</v>
      </c>
      <c r="CD359" s="61">
        <f t="shared" si="382"/>
        <v>0</v>
      </c>
      <c r="CE359" s="61">
        <f t="shared" si="382"/>
        <v>0</v>
      </c>
      <c r="CF359" s="61">
        <f t="shared" si="382"/>
        <v>0</v>
      </c>
      <c r="CG359" s="61">
        <f t="shared" si="361"/>
        <v>0</v>
      </c>
      <c r="CH359" s="61">
        <f t="shared" si="361"/>
        <v>0</v>
      </c>
      <c r="CI359" s="61">
        <f t="shared" si="361"/>
        <v>0</v>
      </c>
      <c r="CJ359" s="61">
        <f t="shared" si="361"/>
        <v>0</v>
      </c>
      <c r="CK359" s="61">
        <f t="shared" si="361"/>
        <v>0</v>
      </c>
      <c r="CL359" s="61">
        <f t="shared" si="361"/>
        <v>0</v>
      </c>
      <c r="CM359" s="61">
        <f t="shared" si="361"/>
        <v>0</v>
      </c>
      <c r="CN359" s="61">
        <f t="shared" si="361"/>
        <v>0</v>
      </c>
      <c r="CO359" s="61">
        <f t="shared" si="361"/>
        <v>0</v>
      </c>
      <c r="CP359" s="61">
        <f t="shared" si="361"/>
        <v>0</v>
      </c>
      <c r="CQ359" s="61">
        <f t="shared" si="361"/>
        <v>0</v>
      </c>
      <c r="CR359" s="61">
        <f t="shared" si="361"/>
        <v>0</v>
      </c>
      <c r="CS359" s="61">
        <f t="shared" si="361"/>
        <v>0</v>
      </c>
      <c r="CT359" s="61">
        <f t="shared" si="361"/>
        <v>6.6666666666666805E-2</v>
      </c>
      <c r="CU359" s="61">
        <f t="shared" si="361"/>
        <v>6.6666666666666693E-2</v>
      </c>
      <c r="CV359" s="61">
        <f t="shared" si="361"/>
        <v>6.6666666666666693E-2</v>
      </c>
      <c r="CW359" s="61">
        <f t="shared" si="376"/>
        <v>0.133333333333333</v>
      </c>
      <c r="CX359" s="61">
        <f t="shared" si="365"/>
        <v>0.133333333333333</v>
      </c>
      <c r="CY359" s="61">
        <f t="shared" si="365"/>
        <v>0.133333333333333</v>
      </c>
      <c r="CZ359" s="61">
        <f t="shared" si="365"/>
        <v>0.2</v>
      </c>
      <c r="DA359" s="61">
        <f t="shared" si="365"/>
        <v>0.2</v>
      </c>
      <c r="DB359" s="61">
        <f t="shared" si="365"/>
        <v>0</v>
      </c>
      <c r="DC359" s="61">
        <f t="shared" si="365"/>
        <v>0</v>
      </c>
      <c r="DD359" s="61">
        <f t="shared" si="365"/>
        <v>0</v>
      </c>
      <c r="DE359" s="61">
        <f t="shared" si="365"/>
        <v>0</v>
      </c>
      <c r="DF359" s="61">
        <f t="shared" si="365"/>
        <v>0</v>
      </c>
      <c r="DG359" s="61">
        <f t="shared" si="365"/>
        <v>0</v>
      </c>
      <c r="DH359" s="61">
        <f t="shared" si="365"/>
        <v>0</v>
      </c>
      <c r="DI359" s="61">
        <f t="shared" si="365"/>
        <v>0</v>
      </c>
      <c r="DJ359" s="61">
        <f t="shared" si="365"/>
        <v>0</v>
      </c>
      <c r="DK359" s="61">
        <f t="shared" si="365"/>
        <v>0</v>
      </c>
      <c r="DL359" s="61">
        <f t="shared" si="365"/>
        <v>0</v>
      </c>
      <c r="DM359" s="61">
        <f t="shared" si="365"/>
        <v>0</v>
      </c>
      <c r="DN359" s="61">
        <f t="shared" si="385"/>
        <v>0</v>
      </c>
      <c r="DO359" s="61">
        <f t="shared" si="385"/>
        <v>0</v>
      </c>
      <c r="DP359" s="61">
        <f t="shared" si="385"/>
        <v>0</v>
      </c>
      <c r="DQ359" s="61">
        <f t="shared" si="383"/>
        <v>0</v>
      </c>
      <c r="DR359" s="61">
        <f t="shared" si="383"/>
        <v>0</v>
      </c>
      <c r="DS359" s="61">
        <f t="shared" si="363"/>
        <v>0</v>
      </c>
      <c r="DT359" s="61">
        <f t="shared" si="342"/>
        <v>0</v>
      </c>
      <c r="DU359" s="61">
        <f t="shared" si="342"/>
        <v>0</v>
      </c>
      <c r="DV359" s="61">
        <f t="shared" si="342"/>
        <v>0</v>
      </c>
      <c r="DW359" s="61">
        <f t="shared" si="342"/>
        <v>0</v>
      </c>
      <c r="DX359" s="61">
        <f t="shared" si="342"/>
        <v>0</v>
      </c>
      <c r="DY359" s="61">
        <f t="shared" si="342"/>
        <v>0</v>
      </c>
      <c r="DZ359" s="61">
        <f t="shared" si="346"/>
        <v>1</v>
      </c>
    </row>
    <row r="360" spans="3:130">
      <c r="C360" s="53">
        <v>2038</v>
      </c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>
        <f t="shared" si="369"/>
        <v>0</v>
      </c>
      <c r="W360" s="64">
        <f t="shared" si="370"/>
        <v>0</v>
      </c>
      <c r="X360" s="64">
        <f t="shared" si="371"/>
        <v>0</v>
      </c>
      <c r="Y360" s="64">
        <f t="shared" si="372"/>
        <v>0</v>
      </c>
      <c r="Z360" s="64">
        <f t="shared" si="373"/>
        <v>0</v>
      </c>
      <c r="AA360" s="64">
        <f t="shared" si="374"/>
        <v>0</v>
      </c>
      <c r="AB360" s="64">
        <f t="shared" si="375"/>
        <v>0</v>
      </c>
      <c r="AC360" s="64">
        <f t="shared" si="377"/>
        <v>0</v>
      </c>
      <c r="AD360" s="64">
        <f t="shared" si="378"/>
        <v>0</v>
      </c>
      <c r="AE360" s="64">
        <f t="shared" si="379"/>
        <v>0</v>
      </c>
      <c r="AF360" s="64">
        <f t="shared" si="380"/>
        <v>0</v>
      </c>
      <c r="AG360" s="64">
        <f t="shared" si="381"/>
        <v>0.230769230769231</v>
      </c>
      <c r="AH360" s="64">
        <f t="shared" si="384"/>
        <v>0.230769230769231</v>
      </c>
      <c r="AI360" s="64">
        <f t="shared" si="386"/>
        <v>0.230769230769231</v>
      </c>
      <c r="AJ360" s="64">
        <f t="shared" si="387"/>
        <v>0.46153846153846101</v>
      </c>
      <c r="AK360" s="64">
        <f t="shared" si="388"/>
        <v>0.46153846153846101</v>
      </c>
      <c r="AL360" s="64">
        <f t="shared" si="389"/>
        <v>0.46153846153846101</v>
      </c>
      <c r="AM360" s="64">
        <f t="shared" si="390"/>
        <v>0.69230769230769196</v>
      </c>
      <c r="AN360" s="64">
        <f t="shared" ref="AN360:AN378" si="391">VLOOKUP($C$102,$D$3:$K$63,$A$72,0)*(B324-B323)</f>
        <v>0.69230769230769196</v>
      </c>
      <c r="AO360" s="64">
        <f>VLOOKUP($C$103,$D$3:$K$63,$A$72,0)*(B323-B322)</f>
        <v>0.69230769230769196</v>
      </c>
      <c r="AP360" s="64">
        <f>VLOOKUP($C$104,$D$3:$K$63,$A$72,0)*B322</f>
        <v>0</v>
      </c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54">
        <f t="shared" si="344"/>
        <v>4.1538461538461497</v>
      </c>
      <c r="BP360" s="53">
        <v>2038</v>
      </c>
      <c r="BQ360" s="61">
        <f t="shared" si="382"/>
        <v>0</v>
      </c>
      <c r="BR360" s="61">
        <f t="shared" si="382"/>
        <v>0</v>
      </c>
      <c r="BS360" s="61">
        <f t="shared" si="382"/>
        <v>0</v>
      </c>
      <c r="BT360" s="61">
        <f t="shared" si="382"/>
        <v>0</v>
      </c>
      <c r="BU360" s="61">
        <f t="shared" si="382"/>
        <v>0</v>
      </c>
      <c r="BV360" s="61">
        <f t="shared" si="382"/>
        <v>0</v>
      </c>
      <c r="BW360" s="61">
        <f t="shared" si="382"/>
        <v>0</v>
      </c>
      <c r="BX360" s="61">
        <f t="shared" si="382"/>
        <v>0</v>
      </c>
      <c r="BY360" s="61">
        <f t="shared" si="382"/>
        <v>0</v>
      </c>
      <c r="BZ360" s="61">
        <f t="shared" si="382"/>
        <v>0</v>
      </c>
      <c r="CA360" s="61">
        <f t="shared" si="382"/>
        <v>0</v>
      </c>
      <c r="CB360" s="61">
        <f t="shared" si="382"/>
        <v>0</v>
      </c>
      <c r="CC360" s="61">
        <f t="shared" si="382"/>
        <v>0</v>
      </c>
      <c r="CD360" s="61">
        <f t="shared" si="382"/>
        <v>0</v>
      </c>
      <c r="CE360" s="61">
        <f t="shared" si="382"/>
        <v>0</v>
      </c>
      <c r="CF360" s="61">
        <f t="shared" si="382"/>
        <v>0</v>
      </c>
      <c r="CG360" s="61">
        <f t="shared" si="361"/>
        <v>0</v>
      </c>
      <c r="CH360" s="61">
        <f t="shared" si="361"/>
        <v>0</v>
      </c>
      <c r="CI360" s="61">
        <f t="shared" si="361"/>
        <v>0</v>
      </c>
      <c r="CJ360" s="61">
        <f t="shared" si="361"/>
        <v>0</v>
      </c>
      <c r="CK360" s="61">
        <f t="shared" si="361"/>
        <v>0</v>
      </c>
      <c r="CL360" s="61">
        <f t="shared" si="361"/>
        <v>0</v>
      </c>
      <c r="CM360" s="61">
        <f t="shared" si="361"/>
        <v>0</v>
      </c>
      <c r="CN360" s="61">
        <f t="shared" si="361"/>
        <v>0</v>
      </c>
      <c r="CO360" s="61">
        <f t="shared" si="361"/>
        <v>0</v>
      </c>
      <c r="CP360" s="61">
        <f t="shared" si="361"/>
        <v>0</v>
      </c>
      <c r="CQ360" s="61">
        <f t="shared" si="361"/>
        <v>0</v>
      </c>
      <c r="CR360" s="61">
        <f t="shared" si="361"/>
        <v>0</v>
      </c>
      <c r="CS360" s="61">
        <f t="shared" si="361"/>
        <v>0</v>
      </c>
      <c r="CT360" s="61">
        <f t="shared" si="361"/>
        <v>5.5555555555555601E-2</v>
      </c>
      <c r="CU360" s="61">
        <f t="shared" si="361"/>
        <v>5.5555555555555601E-2</v>
      </c>
      <c r="CV360" s="61">
        <f t="shared" si="361"/>
        <v>5.5555555555555601E-2</v>
      </c>
      <c r="CW360" s="61">
        <f t="shared" si="376"/>
        <v>0.11111111111111099</v>
      </c>
      <c r="CX360" s="61">
        <f t="shared" si="365"/>
        <v>0.11111111111111099</v>
      </c>
      <c r="CY360" s="61">
        <f t="shared" si="365"/>
        <v>0.11111111111111099</v>
      </c>
      <c r="CZ360" s="61">
        <f t="shared" si="365"/>
        <v>0.16666666666666699</v>
      </c>
      <c r="DA360" s="61">
        <f t="shared" si="365"/>
        <v>0.16666666666666699</v>
      </c>
      <c r="DB360" s="61">
        <f t="shared" si="365"/>
        <v>0.16666666666666699</v>
      </c>
      <c r="DC360" s="61">
        <f t="shared" si="365"/>
        <v>0</v>
      </c>
      <c r="DD360" s="61">
        <f t="shared" si="365"/>
        <v>0</v>
      </c>
      <c r="DE360" s="61">
        <f t="shared" si="365"/>
        <v>0</v>
      </c>
      <c r="DF360" s="61">
        <f t="shared" si="365"/>
        <v>0</v>
      </c>
      <c r="DG360" s="61">
        <f t="shared" si="365"/>
        <v>0</v>
      </c>
      <c r="DH360" s="61">
        <f t="shared" si="365"/>
        <v>0</v>
      </c>
      <c r="DI360" s="61">
        <f t="shared" si="365"/>
        <v>0</v>
      </c>
      <c r="DJ360" s="61">
        <f t="shared" si="365"/>
        <v>0</v>
      </c>
      <c r="DK360" s="61">
        <f t="shared" si="365"/>
        <v>0</v>
      </c>
      <c r="DL360" s="61">
        <f t="shared" si="365"/>
        <v>0</v>
      </c>
      <c r="DM360" s="61">
        <f t="shared" si="365"/>
        <v>0</v>
      </c>
      <c r="DN360" s="61">
        <f t="shared" si="385"/>
        <v>0</v>
      </c>
      <c r="DO360" s="61">
        <f t="shared" si="385"/>
        <v>0</v>
      </c>
      <c r="DP360" s="61">
        <f t="shared" si="385"/>
        <v>0</v>
      </c>
      <c r="DQ360" s="61">
        <f t="shared" si="383"/>
        <v>0</v>
      </c>
      <c r="DR360" s="61">
        <f t="shared" si="383"/>
        <v>0</v>
      </c>
      <c r="DS360" s="61">
        <f t="shared" si="363"/>
        <v>0</v>
      </c>
      <c r="DT360" s="61">
        <f t="shared" si="342"/>
        <v>0</v>
      </c>
      <c r="DU360" s="61">
        <f t="shared" si="342"/>
        <v>0</v>
      </c>
      <c r="DV360" s="61">
        <f t="shared" si="342"/>
        <v>0</v>
      </c>
      <c r="DW360" s="61">
        <f t="shared" si="342"/>
        <v>0</v>
      </c>
      <c r="DX360" s="61">
        <f t="shared" si="342"/>
        <v>0</v>
      </c>
      <c r="DY360" s="61">
        <f t="shared" si="342"/>
        <v>0</v>
      </c>
      <c r="DZ360" s="61">
        <f t="shared" si="346"/>
        <v>1</v>
      </c>
    </row>
    <row r="361" spans="3:130">
      <c r="C361" s="53">
        <v>2039</v>
      </c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>
        <f t="shared" si="370"/>
        <v>0</v>
      </c>
      <c r="X361" s="64">
        <f t="shared" si="371"/>
        <v>0</v>
      </c>
      <c r="Y361" s="64">
        <f t="shared" si="372"/>
        <v>0</v>
      </c>
      <c r="Z361" s="64">
        <f t="shared" si="373"/>
        <v>0</v>
      </c>
      <c r="AA361" s="64">
        <f t="shared" si="374"/>
        <v>0</v>
      </c>
      <c r="AB361" s="64">
        <f t="shared" si="375"/>
        <v>0</v>
      </c>
      <c r="AC361" s="64">
        <f t="shared" si="377"/>
        <v>0</v>
      </c>
      <c r="AD361" s="64">
        <f t="shared" si="378"/>
        <v>0</v>
      </c>
      <c r="AE361" s="64">
        <f t="shared" si="379"/>
        <v>0</v>
      </c>
      <c r="AF361" s="64">
        <f t="shared" si="380"/>
        <v>0</v>
      </c>
      <c r="AG361" s="64">
        <f t="shared" si="381"/>
        <v>0.230769230769231</v>
      </c>
      <c r="AH361" s="64">
        <f t="shared" si="384"/>
        <v>0.230769230769231</v>
      </c>
      <c r="AI361" s="64">
        <f t="shared" si="386"/>
        <v>0.230769230769231</v>
      </c>
      <c r="AJ361" s="64">
        <f t="shared" si="387"/>
        <v>0.46153846153846101</v>
      </c>
      <c r="AK361" s="64">
        <f t="shared" si="388"/>
        <v>0.46153846153846101</v>
      </c>
      <c r="AL361" s="64">
        <f t="shared" si="389"/>
        <v>0.46153846153846101</v>
      </c>
      <c r="AM361" s="64">
        <f t="shared" si="390"/>
        <v>0.69230769230769196</v>
      </c>
      <c r="AN361" s="64">
        <f t="shared" si="391"/>
        <v>0.69230769230769196</v>
      </c>
      <c r="AO361" s="64">
        <f t="shared" ref="AO361:AO379" si="392">VLOOKUP($C$103,$D$3:$K$63,$A$72,0)*(B324-B323)</f>
        <v>0.69230769230769196</v>
      </c>
      <c r="AP361" s="64">
        <f>VLOOKUP($C$104,$D$3:$K$63,$A$72,0)*(B323-B322)</f>
        <v>0.92307692307692202</v>
      </c>
      <c r="AQ361" s="64">
        <f>VLOOKUP($C$105,$D$3:$K$63,$A$72,0)*B322</f>
        <v>0</v>
      </c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54">
        <f t="shared" si="344"/>
        <v>5.0769230769230704</v>
      </c>
      <c r="BP361" s="53">
        <v>2039</v>
      </c>
      <c r="BQ361" s="61">
        <f t="shared" si="382"/>
        <v>0</v>
      </c>
      <c r="BR361" s="61">
        <f t="shared" si="382"/>
        <v>0</v>
      </c>
      <c r="BS361" s="61">
        <f t="shared" si="382"/>
        <v>0</v>
      </c>
      <c r="BT361" s="61">
        <f t="shared" si="382"/>
        <v>0</v>
      </c>
      <c r="BU361" s="61">
        <f t="shared" si="382"/>
        <v>0</v>
      </c>
      <c r="BV361" s="61">
        <f t="shared" si="382"/>
        <v>0</v>
      </c>
      <c r="BW361" s="61">
        <f t="shared" si="382"/>
        <v>0</v>
      </c>
      <c r="BX361" s="61">
        <f t="shared" si="382"/>
        <v>0</v>
      </c>
      <c r="BY361" s="61">
        <f t="shared" si="382"/>
        <v>0</v>
      </c>
      <c r="BZ361" s="61">
        <f t="shared" si="382"/>
        <v>0</v>
      </c>
      <c r="CA361" s="61">
        <f t="shared" si="382"/>
        <v>0</v>
      </c>
      <c r="CB361" s="61">
        <f t="shared" si="382"/>
        <v>0</v>
      </c>
      <c r="CC361" s="61">
        <f t="shared" si="382"/>
        <v>0</v>
      </c>
      <c r="CD361" s="61">
        <f t="shared" si="382"/>
        <v>0</v>
      </c>
      <c r="CE361" s="61">
        <f t="shared" si="382"/>
        <v>0</v>
      </c>
      <c r="CF361" s="61">
        <f t="shared" si="382"/>
        <v>0</v>
      </c>
      <c r="CG361" s="61">
        <f t="shared" si="361"/>
        <v>0</v>
      </c>
      <c r="CH361" s="61">
        <f t="shared" si="361"/>
        <v>0</v>
      </c>
      <c r="CI361" s="61">
        <f t="shared" si="361"/>
        <v>0</v>
      </c>
      <c r="CJ361" s="61">
        <f t="shared" si="361"/>
        <v>0</v>
      </c>
      <c r="CK361" s="61">
        <f t="shared" si="361"/>
        <v>0</v>
      </c>
      <c r="CL361" s="61">
        <f t="shared" si="361"/>
        <v>0</v>
      </c>
      <c r="CM361" s="61">
        <f t="shared" si="361"/>
        <v>0</v>
      </c>
      <c r="CN361" s="61">
        <f t="shared" si="361"/>
        <v>0</v>
      </c>
      <c r="CO361" s="61">
        <f t="shared" si="361"/>
        <v>0</v>
      </c>
      <c r="CP361" s="61">
        <f t="shared" si="361"/>
        <v>0</v>
      </c>
      <c r="CQ361" s="61">
        <f t="shared" si="361"/>
        <v>0</v>
      </c>
      <c r="CR361" s="61">
        <f t="shared" si="361"/>
        <v>0</v>
      </c>
      <c r="CS361" s="61">
        <f t="shared" si="361"/>
        <v>0</v>
      </c>
      <c r="CT361" s="61">
        <f t="shared" si="361"/>
        <v>4.54545454545454E-2</v>
      </c>
      <c r="CU361" s="61">
        <f t="shared" si="361"/>
        <v>4.5454545454545497E-2</v>
      </c>
      <c r="CV361" s="61">
        <f t="shared" si="361"/>
        <v>4.5454545454545497E-2</v>
      </c>
      <c r="CW361" s="61">
        <f t="shared" si="376"/>
        <v>9.0909090909090898E-2</v>
      </c>
      <c r="CX361" s="61">
        <f t="shared" si="365"/>
        <v>9.0909090909090898E-2</v>
      </c>
      <c r="CY361" s="61">
        <f t="shared" si="365"/>
        <v>9.0909090909090898E-2</v>
      </c>
      <c r="CZ361" s="61">
        <f t="shared" si="365"/>
        <v>0.13636363636363599</v>
      </c>
      <c r="DA361" s="61">
        <f t="shared" si="365"/>
        <v>0.13636363636363599</v>
      </c>
      <c r="DB361" s="61">
        <f t="shared" si="365"/>
        <v>0.13636363636363599</v>
      </c>
      <c r="DC361" s="61">
        <f>AP361/$BM361</f>
        <v>0.18181818181818199</v>
      </c>
      <c r="DD361" s="61">
        <f t="shared" si="365"/>
        <v>0</v>
      </c>
      <c r="DE361" s="61">
        <f t="shared" si="365"/>
        <v>0</v>
      </c>
      <c r="DF361" s="61">
        <f t="shared" si="365"/>
        <v>0</v>
      </c>
      <c r="DG361" s="61">
        <f t="shared" si="365"/>
        <v>0</v>
      </c>
      <c r="DH361" s="61">
        <f t="shared" si="365"/>
        <v>0</v>
      </c>
      <c r="DI361" s="61">
        <f t="shared" si="365"/>
        <v>0</v>
      </c>
      <c r="DJ361" s="61">
        <f t="shared" si="365"/>
        <v>0</v>
      </c>
      <c r="DK361" s="61">
        <f t="shared" si="365"/>
        <v>0</v>
      </c>
      <c r="DL361" s="61">
        <f t="shared" si="365"/>
        <v>0</v>
      </c>
      <c r="DM361" s="61">
        <f t="shared" si="365"/>
        <v>0</v>
      </c>
      <c r="DN361" s="61">
        <f t="shared" si="385"/>
        <v>0</v>
      </c>
      <c r="DO361" s="61">
        <f t="shared" si="385"/>
        <v>0</v>
      </c>
      <c r="DP361" s="61">
        <f t="shared" si="385"/>
        <v>0</v>
      </c>
      <c r="DQ361" s="61">
        <f t="shared" si="383"/>
        <v>0</v>
      </c>
      <c r="DR361" s="61">
        <f t="shared" si="383"/>
        <v>0</v>
      </c>
      <c r="DS361" s="61">
        <f t="shared" si="363"/>
        <v>0</v>
      </c>
      <c r="DT361" s="61">
        <f t="shared" si="342"/>
        <v>0</v>
      </c>
      <c r="DU361" s="61">
        <f t="shared" si="342"/>
        <v>0</v>
      </c>
      <c r="DV361" s="61">
        <f t="shared" si="342"/>
        <v>0</v>
      </c>
      <c r="DW361" s="61">
        <f t="shared" si="342"/>
        <v>0</v>
      </c>
      <c r="DX361" s="61">
        <f t="shared" si="342"/>
        <v>0</v>
      </c>
      <c r="DY361" s="61">
        <f t="shared" si="342"/>
        <v>0</v>
      </c>
      <c r="DZ361" s="61">
        <f t="shared" si="346"/>
        <v>1</v>
      </c>
    </row>
    <row r="362" spans="3:130">
      <c r="C362" s="53">
        <v>2040</v>
      </c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>
        <f t="shared" si="371"/>
        <v>0</v>
      </c>
      <c r="Y362" s="64">
        <f t="shared" si="372"/>
        <v>0</v>
      </c>
      <c r="Z362" s="64">
        <f t="shared" si="373"/>
        <v>0</v>
      </c>
      <c r="AA362" s="64">
        <f t="shared" si="374"/>
        <v>0</v>
      </c>
      <c r="AB362" s="64">
        <f t="shared" si="375"/>
        <v>0</v>
      </c>
      <c r="AC362" s="64">
        <f t="shared" si="377"/>
        <v>0</v>
      </c>
      <c r="AD362" s="64">
        <f t="shared" si="378"/>
        <v>0</v>
      </c>
      <c r="AE362" s="64">
        <f t="shared" si="379"/>
        <v>0</v>
      </c>
      <c r="AF362" s="64">
        <f t="shared" si="380"/>
        <v>0</v>
      </c>
      <c r="AG362" s="64">
        <f t="shared" si="381"/>
        <v>0.230769230769231</v>
      </c>
      <c r="AH362" s="64">
        <f t="shared" si="384"/>
        <v>0.230769230769231</v>
      </c>
      <c r="AI362" s="64">
        <f t="shared" si="386"/>
        <v>0.230769230769231</v>
      </c>
      <c r="AJ362" s="64">
        <f t="shared" si="387"/>
        <v>0.46153846153846201</v>
      </c>
      <c r="AK362" s="64">
        <f t="shared" si="388"/>
        <v>0.46153846153846101</v>
      </c>
      <c r="AL362" s="64">
        <f t="shared" si="389"/>
        <v>0.46153846153846101</v>
      </c>
      <c r="AM362" s="64">
        <f t="shared" si="390"/>
        <v>0.69230769230769196</v>
      </c>
      <c r="AN362" s="64">
        <f t="shared" si="391"/>
        <v>0.69230769230769196</v>
      </c>
      <c r="AO362" s="64">
        <f t="shared" si="392"/>
        <v>0.69230769230769196</v>
      </c>
      <c r="AP362" s="64">
        <f t="shared" ref="AP362:AP380" si="393">VLOOKUP($C$104,$D$3:$K$63,$A$72,0)*(B324-B323)</f>
        <v>0.92307692307692202</v>
      </c>
      <c r="AQ362" s="64">
        <f>VLOOKUP($C$105,$D$3:$K$63,$A$72,0)*(B323-B322)</f>
        <v>0.92307692307692202</v>
      </c>
      <c r="AR362" s="64">
        <f>VLOOKUP($C$106,$D$3:$K$63,$A$72,0)*B322</f>
        <v>0</v>
      </c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54">
        <f t="shared" si="344"/>
        <v>6</v>
      </c>
      <c r="BP362" s="53">
        <v>2040</v>
      </c>
      <c r="BQ362" s="61">
        <f t="shared" si="382"/>
        <v>0</v>
      </c>
      <c r="BR362" s="61">
        <f t="shared" si="382"/>
        <v>0</v>
      </c>
      <c r="BS362" s="61">
        <f t="shared" si="382"/>
        <v>0</v>
      </c>
      <c r="BT362" s="61">
        <f t="shared" si="382"/>
        <v>0</v>
      </c>
      <c r="BU362" s="61">
        <f t="shared" si="382"/>
        <v>0</v>
      </c>
      <c r="BV362" s="61">
        <f t="shared" si="382"/>
        <v>0</v>
      </c>
      <c r="BW362" s="61">
        <f t="shared" si="382"/>
        <v>0</v>
      </c>
      <c r="BX362" s="61">
        <f t="shared" si="382"/>
        <v>0</v>
      </c>
      <c r="BY362" s="61">
        <f t="shared" si="382"/>
        <v>0</v>
      </c>
      <c r="BZ362" s="61">
        <f t="shared" si="382"/>
        <v>0</v>
      </c>
      <c r="CA362" s="61">
        <f t="shared" si="382"/>
        <v>0</v>
      </c>
      <c r="CB362" s="61">
        <f t="shared" si="382"/>
        <v>0</v>
      </c>
      <c r="CC362" s="61">
        <f t="shared" si="382"/>
        <v>0</v>
      </c>
      <c r="CD362" s="61">
        <f t="shared" si="382"/>
        <v>0</v>
      </c>
      <c r="CE362" s="61">
        <f t="shared" si="382"/>
        <v>0</v>
      </c>
      <c r="CF362" s="61">
        <f t="shared" si="382"/>
        <v>0</v>
      </c>
      <c r="CG362" s="61">
        <f t="shared" si="361"/>
        <v>0</v>
      </c>
      <c r="CH362" s="61">
        <f t="shared" si="361"/>
        <v>0</v>
      </c>
      <c r="CI362" s="61">
        <f t="shared" si="361"/>
        <v>0</v>
      </c>
      <c r="CJ362" s="61">
        <f t="shared" si="361"/>
        <v>0</v>
      </c>
      <c r="CK362" s="61">
        <f t="shared" si="361"/>
        <v>0</v>
      </c>
      <c r="CL362" s="61">
        <f t="shared" si="361"/>
        <v>0</v>
      </c>
      <c r="CM362" s="61">
        <f t="shared" si="361"/>
        <v>0</v>
      </c>
      <c r="CN362" s="61">
        <f t="shared" si="361"/>
        <v>0</v>
      </c>
      <c r="CO362" s="61">
        <f t="shared" si="361"/>
        <v>0</v>
      </c>
      <c r="CP362" s="61">
        <f t="shared" si="361"/>
        <v>0</v>
      </c>
      <c r="CQ362" s="61">
        <f t="shared" si="361"/>
        <v>0</v>
      </c>
      <c r="CR362" s="61">
        <f t="shared" si="361"/>
        <v>0</v>
      </c>
      <c r="CS362" s="61">
        <f t="shared" si="361"/>
        <v>0</v>
      </c>
      <c r="CT362" s="61">
        <f t="shared" si="361"/>
        <v>3.8461538461538498E-2</v>
      </c>
      <c r="CU362" s="61">
        <f t="shared" si="361"/>
        <v>3.8461538461538498E-2</v>
      </c>
      <c r="CV362" s="61">
        <f t="shared" si="361"/>
        <v>3.8461538461538498E-2</v>
      </c>
      <c r="CW362" s="61">
        <f t="shared" si="376"/>
        <v>7.6923076923076997E-2</v>
      </c>
      <c r="CX362" s="61">
        <f t="shared" si="365"/>
        <v>7.69230769230769E-2</v>
      </c>
      <c r="CY362" s="61">
        <f t="shared" si="365"/>
        <v>7.69230769230769E-2</v>
      </c>
      <c r="CZ362" s="61">
        <f t="shared" si="365"/>
        <v>0.115384615384615</v>
      </c>
      <c r="DA362" s="61">
        <f t="shared" si="365"/>
        <v>0.115384615384615</v>
      </c>
      <c r="DB362" s="61">
        <f t="shared" si="365"/>
        <v>0.115384615384615</v>
      </c>
      <c r="DC362" s="61">
        <f>AP361/$BM362</f>
        <v>0.15384615384615399</v>
      </c>
      <c r="DD362" s="61">
        <f t="shared" si="365"/>
        <v>0.15384615384615399</v>
      </c>
      <c r="DE362" s="61">
        <f t="shared" si="365"/>
        <v>0</v>
      </c>
      <c r="DF362" s="61">
        <f t="shared" si="365"/>
        <v>0</v>
      </c>
      <c r="DG362" s="61">
        <f t="shared" si="365"/>
        <v>0</v>
      </c>
      <c r="DH362" s="61">
        <f t="shared" si="365"/>
        <v>0</v>
      </c>
      <c r="DI362" s="61">
        <f t="shared" si="365"/>
        <v>0</v>
      </c>
      <c r="DJ362" s="61">
        <f t="shared" si="365"/>
        <v>0</v>
      </c>
      <c r="DK362" s="61">
        <f t="shared" si="365"/>
        <v>0</v>
      </c>
      <c r="DL362" s="61">
        <f t="shared" si="365"/>
        <v>0</v>
      </c>
      <c r="DM362" s="61">
        <f t="shared" si="365"/>
        <v>0</v>
      </c>
      <c r="DN362" s="61">
        <f t="shared" si="385"/>
        <v>0</v>
      </c>
      <c r="DO362" s="61">
        <f t="shared" si="385"/>
        <v>0</v>
      </c>
      <c r="DP362" s="61">
        <f t="shared" si="385"/>
        <v>0</v>
      </c>
      <c r="DQ362" s="61">
        <f t="shared" si="383"/>
        <v>0</v>
      </c>
      <c r="DR362" s="61">
        <f t="shared" si="383"/>
        <v>0</v>
      </c>
      <c r="DS362" s="61">
        <f t="shared" si="363"/>
        <v>0</v>
      </c>
      <c r="DT362" s="61">
        <f t="shared" si="342"/>
        <v>0</v>
      </c>
      <c r="DU362" s="61">
        <f t="shared" si="342"/>
        <v>0</v>
      </c>
      <c r="DV362" s="61">
        <f t="shared" si="342"/>
        <v>0</v>
      </c>
      <c r="DW362" s="61">
        <f t="shared" si="342"/>
        <v>0</v>
      </c>
      <c r="DX362" s="61">
        <f t="shared" si="342"/>
        <v>0</v>
      </c>
      <c r="DY362" s="61">
        <f t="shared" si="342"/>
        <v>0</v>
      </c>
      <c r="DZ362" s="61">
        <f t="shared" ref="DZ362:DZ382" si="394">SUM(BQ362:DY362)</f>
        <v>1</v>
      </c>
    </row>
    <row r="363" spans="3:130">
      <c r="C363" s="53">
        <v>2041</v>
      </c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>
        <f t="shared" si="372"/>
        <v>0</v>
      </c>
      <c r="Z363" s="64">
        <f t="shared" si="373"/>
        <v>0</v>
      </c>
      <c r="AA363" s="64">
        <f t="shared" si="374"/>
        <v>0</v>
      </c>
      <c r="AB363" s="64">
        <f t="shared" si="375"/>
        <v>0</v>
      </c>
      <c r="AC363" s="64">
        <f t="shared" si="377"/>
        <v>0</v>
      </c>
      <c r="AD363" s="64">
        <f t="shared" si="378"/>
        <v>0</v>
      </c>
      <c r="AE363" s="64">
        <f t="shared" si="379"/>
        <v>0</v>
      </c>
      <c r="AF363" s="64">
        <f t="shared" si="380"/>
        <v>0</v>
      </c>
      <c r="AG363" s="64">
        <f t="shared" si="381"/>
        <v>0.230769230769231</v>
      </c>
      <c r="AH363" s="64">
        <f t="shared" si="384"/>
        <v>0.230769230769231</v>
      </c>
      <c r="AI363" s="64">
        <f t="shared" si="386"/>
        <v>0.230769230769231</v>
      </c>
      <c r="AJ363" s="64">
        <f t="shared" si="387"/>
        <v>0.46153846153846201</v>
      </c>
      <c r="AK363" s="64">
        <f t="shared" si="388"/>
        <v>0.46153846153846201</v>
      </c>
      <c r="AL363" s="64">
        <f t="shared" si="389"/>
        <v>0.46153846153846101</v>
      </c>
      <c r="AM363" s="64">
        <f t="shared" si="390"/>
        <v>0.69230769230769196</v>
      </c>
      <c r="AN363" s="64">
        <f t="shared" si="391"/>
        <v>0.69230769230769196</v>
      </c>
      <c r="AO363" s="64">
        <f t="shared" si="392"/>
        <v>0.69230769230769196</v>
      </c>
      <c r="AP363" s="64">
        <f t="shared" si="393"/>
        <v>0.92307692307692202</v>
      </c>
      <c r="AQ363" s="64">
        <f t="shared" ref="AQ363:AQ381" si="395">VLOOKUP($C$105,$D$3:$K$63,$A$72,0)*(B324-B323)</f>
        <v>0.92307692307692202</v>
      </c>
      <c r="AR363" s="64">
        <f>VLOOKUP($C$106,$D$3:$K$63,$A$72,0)*(B323-B322)</f>
        <v>0.92307692307692202</v>
      </c>
      <c r="AS363" s="64">
        <f>VLOOKUP($C$107,$D$3:$K$63,$A$72,0)*B322</f>
        <v>0</v>
      </c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54">
        <f t="shared" si="344"/>
        <v>6.9230769230769198</v>
      </c>
      <c r="BP363" s="53">
        <v>2041</v>
      </c>
      <c r="BQ363" s="61">
        <f t="shared" si="382"/>
        <v>0</v>
      </c>
      <c r="BR363" s="61">
        <f t="shared" si="382"/>
        <v>0</v>
      </c>
      <c r="BS363" s="61">
        <f t="shared" si="382"/>
        <v>0</v>
      </c>
      <c r="BT363" s="61">
        <f t="shared" si="382"/>
        <v>0</v>
      </c>
      <c r="BU363" s="61">
        <f t="shared" si="382"/>
        <v>0</v>
      </c>
      <c r="BV363" s="61">
        <f t="shared" si="382"/>
        <v>0</v>
      </c>
      <c r="BW363" s="61">
        <f t="shared" si="382"/>
        <v>0</v>
      </c>
      <c r="BX363" s="61">
        <f t="shared" si="382"/>
        <v>0</v>
      </c>
      <c r="BY363" s="61">
        <f t="shared" si="382"/>
        <v>0</v>
      </c>
      <c r="BZ363" s="61">
        <f t="shared" si="382"/>
        <v>0</v>
      </c>
      <c r="CA363" s="61">
        <f t="shared" si="382"/>
        <v>0</v>
      </c>
      <c r="CB363" s="61">
        <f t="shared" si="382"/>
        <v>0</v>
      </c>
      <c r="CC363" s="61">
        <f t="shared" si="382"/>
        <v>0</v>
      </c>
      <c r="CD363" s="61">
        <f t="shared" si="382"/>
        <v>0</v>
      </c>
      <c r="CE363" s="61">
        <f t="shared" si="382"/>
        <v>0</v>
      </c>
      <c r="CF363" s="61">
        <f t="shared" si="382"/>
        <v>0</v>
      </c>
      <c r="CG363" s="61">
        <f t="shared" si="361"/>
        <v>0</v>
      </c>
      <c r="CH363" s="61">
        <f t="shared" si="361"/>
        <v>0</v>
      </c>
      <c r="CI363" s="61">
        <f t="shared" si="361"/>
        <v>0</v>
      </c>
      <c r="CJ363" s="61">
        <f t="shared" si="361"/>
        <v>0</v>
      </c>
      <c r="CK363" s="61">
        <f t="shared" ref="CK363:CV382" si="396">X363/$BM363</f>
        <v>0</v>
      </c>
      <c r="CL363" s="61">
        <f t="shared" si="396"/>
        <v>0</v>
      </c>
      <c r="CM363" s="61">
        <f t="shared" si="396"/>
        <v>0</v>
      </c>
      <c r="CN363" s="61">
        <f t="shared" si="396"/>
        <v>0</v>
      </c>
      <c r="CO363" s="61">
        <f t="shared" si="396"/>
        <v>0</v>
      </c>
      <c r="CP363" s="61">
        <f t="shared" si="396"/>
        <v>0</v>
      </c>
      <c r="CQ363" s="61">
        <f t="shared" si="396"/>
        <v>0</v>
      </c>
      <c r="CR363" s="61">
        <f t="shared" si="396"/>
        <v>0</v>
      </c>
      <c r="CS363" s="61">
        <f t="shared" si="396"/>
        <v>0</v>
      </c>
      <c r="CT363" s="61">
        <f t="shared" si="396"/>
        <v>3.3333333333333402E-2</v>
      </c>
      <c r="CU363" s="61">
        <f t="shared" si="396"/>
        <v>3.3333333333333298E-2</v>
      </c>
      <c r="CV363" s="61">
        <f t="shared" si="396"/>
        <v>3.3333333333333298E-2</v>
      </c>
      <c r="CW363" s="61">
        <f t="shared" si="376"/>
        <v>6.6666666666666693E-2</v>
      </c>
      <c r="CX363" s="61">
        <f t="shared" si="365"/>
        <v>6.6666666666666693E-2</v>
      </c>
      <c r="CY363" s="61">
        <f t="shared" si="365"/>
        <v>6.6666666666666693E-2</v>
      </c>
      <c r="CZ363" s="61">
        <f t="shared" si="365"/>
        <v>0.1</v>
      </c>
      <c r="DA363" s="61">
        <f t="shared" si="365"/>
        <v>0.1</v>
      </c>
      <c r="DB363" s="61">
        <f t="shared" si="365"/>
        <v>0.1</v>
      </c>
      <c r="DC363" s="61">
        <f t="shared" si="365"/>
        <v>0.133333333333333</v>
      </c>
      <c r="DD363" s="61">
        <f t="shared" si="365"/>
        <v>0.133333333333333</v>
      </c>
      <c r="DE363" s="61">
        <f t="shared" si="365"/>
        <v>0.133333333333333</v>
      </c>
      <c r="DF363" s="61">
        <f t="shared" si="365"/>
        <v>0</v>
      </c>
      <c r="DG363" s="61">
        <f t="shared" si="365"/>
        <v>0</v>
      </c>
      <c r="DH363" s="61">
        <f t="shared" si="365"/>
        <v>0</v>
      </c>
      <c r="DI363" s="61">
        <f t="shared" si="365"/>
        <v>0</v>
      </c>
      <c r="DJ363" s="61">
        <f t="shared" si="365"/>
        <v>0</v>
      </c>
      <c r="DK363" s="61">
        <f t="shared" si="365"/>
        <v>0</v>
      </c>
      <c r="DL363" s="61">
        <f t="shared" si="365"/>
        <v>0</v>
      </c>
      <c r="DM363" s="61">
        <f t="shared" si="365"/>
        <v>0</v>
      </c>
      <c r="DN363" s="61">
        <f t="shared" si="385"/>
        <v>0</v>
      </c>
      <c r="DO363" s="61">
        <f t="shared" si="385"/>
        <v>0</v>
      </c>
      <c r="DP363" s="61">
        <f t="shared" si="385"/>
        <v>0</v>
      </c>
      <c r="DQ363" s="61">
        <f t="shared" si="383"/>
        <v>0</v>
      </c>
      <c r="DR363" s="61">
        <f t="shared" si="383"/>
        <v>0</v>
      </c>
      <c r="DS363" s="61">
        <f t="shared" si="363"/>
        <v>0</v>
      </c>
      <c r="DT363" s="61">
        <f t="shared" si="342"/>
        <v>0</v>
      </c>
      <c r="DU363" s="61">
        <f t="shared" si="342"/>
        <v>0</v>
      </c>
      <c r="DV363" s="61">
        <f t="shared" si="342"/>
        <v>0</v>
      </c>
      <c r="DW363" s="61">
        <f t="shared" si="342"/>
        <v>0</v>
      </c>
      <c r="DX363" s="61">
        <f t="shared" si="342"/>
        <v>0</v>
      </c>
      <c r="DY363" s="61">
        <f t="shared" si="342"/>
        <v>0</v>
      </c>
      <c r="DZ363" s="61">
        <f t="shared" si="394"/>
        <v>1</v>
      </c>
    </row>
    <row r="364" spans="3:130">
      <c r="C364" s="53">
        <v>2042</v>
      </c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>
        <f t="shared" si="373"/>
        <v>0</v>
      </c>
      <c r="AA364" s="64">
        <f t="shared" si="374"/>
        <v>0</v>
      </c>
      <c r="AB364" s="64">
        <f t="shared" si="375"/>
        <v>0</v>
      </c>
      <c r="AC364" s="64">
        <f t="shared" si="377"/>
        <v>0</v>
      </c>
      <c r="AD364" s="64">
        <f t="shared" si="378"/>
        <v>0</v>
      </c>
      <c r="AE364" s="64">
        <f t="shared" si="379"/>
        <v>0</v>
      </c>
      <c r="AF364" s="64">
        <f t="shared" si="380"/>
        <v>0</v>
      </c>
      <c r="AG364" s="64">
        <f t="shared" si="381"/>
        <v>0.230769230769231</v>
      </c>
      <c r="AH364" s="64">
        <f t="shared" si="384"/>
        <v>0.230769230769231</v>
      </c>
      <c r="AI364" s="64">
        <f t="shared" si="386"/>
        <v>0.230769230769231</v>
      </c>
      <c r="AJ364" s="64">
        <f t="shared" si="387"/>
        <v>0.46153846153846101</v>
      </c>
      <c r="AK364" s="64">
        <f t="shared" si="388"/>
        <v>0.46153846153846201</v>
      </c>
      <c r="AL364" s="64">
        <f t="shared" si="389"/>
        <v>0.46153846153846201</v>
      </c>
      <c r="AM364" s="64">
        <f t="shared" si="390"/>
        <v>0.69230769230769196</v>
      </c>
      <c r="AN364" s="64">
        <f t="shared" si="391"/>
        <v>0.69230769230769196</v>
      </c>
      <c r="AO364" s="64">
        <f t="shared" si="392"/>
        <v>0.69230769230769196</v>
      </c>
      <c r="AP364" s="64">
        <f t="shared" si="393"/>
        <v>0.92307692307692202</v>
      </c>
      <c r="AQ364" s="64">
        <f t="shared" si="395"/>
        <v>0.92307692307692202</v>
      </c>
      <c r="AR364" s="64">
        <f t="shared" ref="AR364:AR382" si="397">VLOOKUP($C$106,$D$3:$K$63,$A$72,0)*(B324-B323)</f>
        <v>0.92307692307692202</v>
      </c>
      <c r="AS364" s="64">
        <f>VLOOKUP($C$107,$D$3:$K$63,$A$72,0)*(B323-B322)</f>
        <v>1.15384615384615</v>
      </c>
      <c r="AT364" s="64">
        <f>VLOOKUP($C$108,$D$3:$K$63,$A$72,0)*B322</f>
        <v>0</v>
      </c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54">
        <f t="shared" si="344"/>
        <v>8.0769230769230695</v>
      </c>
      <c r="BP364" s="53">
        <v>2042</v>
      </c>
      <c r="BQ364" s="61">
        <f t="shared" si="382"/>
        <v>0</v>
      </c>
      <c r="BR364" s="61">
        <f t="shared" si="382"/>
        <v>0</v>
      </c>
      <c r="BS364" s="61">
        <f t="shared" si="382"/>
        <v>0</v>
      </c>
      <c r="BT364" s="61">
        <f t="shared" si="382"/>
        <v>0</v>
      </c>
      <c r="BU364" s="61">
        <f t="shared" si="382"/>
        <v>0</v>
      </c>
      <c r="BV364" s="61">
        <f t="shared" si="382"/>
        <v>0</v>
      </c>
      <c r="BW364" s="61">
        <f t="shared" si="382"/>
        <v>0</v>
      </c>
      <c r="BX364" s="61">
        <f t="shared" si="382"/>
        <v>0</v>
      </c>
      <c r="BY364" s="61">
        <f t="shared" si="382"/>
        <v>0</v>
      </c>
      <c r="BZ364" s="61">
        <f t="shared" si="382"/>
        <v>0</v>
      </c>
      <c r="CA364" s="61">
        <f t="shared" si="382"/>
        <v>0</v>
      </c>
      <c r="CB364" s="61">
        <f t="shared" si="382"/>
        <v>0</v>
      </c>
      <c r="CC364" s="61">
        <f t="shared" si="382"/>
        <v>0</v>
      </c>
      <c r="CD364" s="61">
        <f t="shared" si="382"/>
        <v>0</v>
      </c>
      <c r="CE364" s="61">
        <f t="shared" si="382"/>
        <v>0</v>
      </c>
      <c r="CF364" s="61">
        <f t="shared" si="382"/>
        <v>0</v>
      </c>
      <c r="CG364" s="61">
        <f t="shared" ref="CG364:CJ382" si="398">T364/$BM364</f>
        <v>0</v>
      </c>
      <c r="CH364" s="61">
        <f t="shared" si="398"/>
        <v>0</v>
      </c>
      <c r="CI364" s="61">
        <f t="shared" si="398"/>
        <v>0</v>
      </c>
      <c r="CJ364" s="61">
        <f t="shared" si="398"/>
        <v>0</v>
      </c>
      <c r="CK364" s="61">
        <f t="shared" si="396"/>
        <v>0</v>
      </c>
      <c r="CL364" s="61">
        <f t="shared" si="396"/>
        <v>0</v>
      </c>
      <c r="CM364" s="61">
        <f t="shared" si="396"/>
        <v>0</v>
      </c>
      <c r="CN364" s="61">
        <f t="shared" si="396"/>
        <v>0</v>
      </c>
      <c r="CO364" s="61">
        <f t="shared" si="396"/>
        <v>0</v>
      </c>
      <c r="CP364" s="61">
        <f t="shared" si="396"/>
        <v>0</v>
      </c>
      <c r="CQ364" s="61">
        <f t="shared" si="396"/>
        <v>0</v>
      </c>
      <c r="CR364" s="61">
        <f t="shared" si="396"/>
        <v>0</v>
      </c>
      <c r="CS364" s="61">
        <f t="shared" si="396"/>
        <v>0</v>
      </c>
      <c r="CT364" s="61">
        <f t="shared" si="396"/>
        <v>2.8571428571428598E-2</v>
      </c>
      <c r="CU364" s="61">
        <f t="shared" si="396"/>
        <v>2.8571428571428598E-2</v>
      </c>
      <c r="CV364" s="61">
        <f t="shared" si="396"/>
        <v>2.8571428571428598E-2</v>
      </c>
      <c r="CW364" s="61">
        <f t="shared" si="376"/>
        <v>5.7142857142857099E-2</v>
      </c>
      <c r="CX364" s="61">
        <f t="shared" si="365"/>
        <v>5.7142857142857197E-2</v>
      </c>
      <c r="CY364" s="61">
        <f t="shared" si="365"/>
        <v>5.7142857142857197E-2</v>
      </c>
      <c r="CZ364" s="61">
        <f t="shared" si="365"/>
        <v>8.5714285714285701E-2</v>
      </c>
      <c r="DA364" s="61">
        <f t="shared" si="365"/>
        <v>8.5714285714285701E-2</v>
      </c>
      <c r="DB364" s="61">
        <f t="shared" si="365"/>
        <v>8.5714285714285701E-2</v>
      </c>
      <c r="DC364" s="61">
        <f t="shared" si="365"/>
        <v>0.114285714285714</v>
      </c>
      <c r="DD364" s="61">
        <f t="shared" si="365"/>
        <v>0.114285714285714</v>
      </c>
      <c r="DE364" s="61">
        <f t="shared" si="365"/>
        <v>0.114285714285714</v>
      </c>
      <c r="DF364" s="61">
        <f t="shared" si="365"/>
        <v>0.14285714285714299</v>
      </c>
      <c r="DG364" s="61">
        <f t="shared" si="365"/>
        <v>0</v>
      </c>
      <c r="DH364" s="61">
        <f t="shared" si="365"/>
        <v>0</v>
      </c>
      <c r="DI364" s="61">
        <f t="shared" si="365"/>
        <v>0</v>
      </c>
      <c r="DJ364" s="61">
        <f t="shared" si="365"/>
        <v>0</v>
      </c>
      <c r="DK364" s="61">
        <f t="shared" si="365"/>
        <v>0</v>
      </c>
      <c r="DL364" s="61">
        <f t="shared" si="365"/>
        <v>0</v>
      </c>
      <c r="DM364" s="61">
        <f t="shared" si="365"/>
        <v>0</v>
      </c>
      <c r="DN364" s="61">
        <f t="shared" si="385"/>
        <v>0</v>
      </c>
      <c r="DO364" s="61">
        <f t="shared" si="385"/>
        <v>0</v>
      </c>
      <c r="DP364" s="61">
        <f t="shared" si="385"/>
        <v>0</v>
      </c>
      <c r="DQ364" s="61">
        <f t="shared" si="383"/>
        <v>0</v>
      </c>
      <c r="DR364" s="61">
        <f t="shared" si="383"/>
        <v>0</v>
      </c>
      <c r="DS364" s="61">
        <f t="shared" si="363"/>
        <v>0</v>
      </c>
      <c r="DT364" s="61">
        <f t="shared" si="342"/>
        <v>0</v>
      </c>
      <c r="DU364" s="61">
        <f t="shared" si="342"/>
        <v>0</v>
      </c>
      <c r="DV364" s="61">
        <f t="shared" si="342"/>
        <v>0</v>
      </c>
      <c r="DW364" s="61">
        <f t="shared" ref="DW364:DY382" si="399">BJ364/$BM364</f>
        <v>0</v>
      </c>
      <c r="DX364" s="61">
        <f t="shared" si="399"/>
        <v>0</v>
      </c>
      <c r="DY364" s="61">
        <f t="shared" si="399"/>
        <v>0</v>
      </c>
      <c r="DZ364" s="61">
        <f t="shared" si="394"/>
        <v>1</v>
      </c>
    </row>
    <row r="365" spans="3:130">
      <c r="C365" s="53">
        <v>2043</v>
      </c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>
        <f t="shared" si="374"/>
        <v>0</v>
      </c>
      <c r="AB365" s="64">
        <f t="shared" si="375"/>
        <v>0</v>
      </c>
      <c r="AC365" s="64">
        <f t="shared" si="377"/>
        <v>0</v>
      </c>
      <c r="AD365" s="64">
        <f t="shared" si="378"/>
        <v>0</v>
      </c>
      <c r="AE365" s="64">
        <f t="shared" si="379"/>
        <v>0</v>
      </c>
      <c r="AF365" s="64">
        <f t="shared" si="380"/>
        <v>0</v>
      </c>
      <c r="AG365" s="64">
        <f t="shared" si="381"/>
        <v>6.6613381477509402E-16</v>
      </c>
      <c r="AH365" s="64">
        <f t="shared" si="384"/>
        <v>0.230769230769231</v>
      </c>
      <c r="AI365" s="64">
        <f t="shared" si="386"/>
        <v>0.230769230769231</v>
      </c>
      <c r="AJ365" s="64">
        <f t="shared" si="387"/>
        <v>0.46153846153846101</v>
      </c>
      <c r="AK365" s="64">
        <f t="shared" si="388"/>
        <v>0.46153846153846101</v>
      </c>
      <c r="AL365" s="64">
        <f t="shared" si="389"/>
        <v>0.46153846153846201</v>
      </c>
      <c r="AM365" s="64">
        <f t="shared" si="390"/>
        <v>0.69230769230769296</v>
      </c>
      <c r="AN365" s="64">
        <f t="shared" si="391"/>
        <v>0.69230769230769196</v>
      </c>
      <c r="AO365" s="64">
        <f t="shared" si="392"/>
        <v>0.69230769230769196</v>
      </c>
      <c r="AP365" s="64">
        <f t="shared" si="393"/>
        <v>0.92307692307692202</v>
      </c>
      <c r="AQ365" s="64">
        <f t="shared" si="395"/>
        <v>0.92307692307692202</v>
      </c>
      <c r="AR365" s="64">
        <f t="shared" si="397"/>
        <v>0.92307692307692202</v>
      </c>
      <c r="AS365" s="64">
        <f t="shared" ref="AS365:AS382" si="400">VLOOKUP($C$107,$D$3:$K$63,$A$72,0)*(B324-B323)</f>
        <v>1.15384615384615</v>
      </c>
      <c r="AT365" s="64">
        <f>VLOOKUP($C$108,$D$3:$K$63,$A$72,0)*(B323-B322)</f>
        <v>1.15384615384615</v>
      </c>
      <c r="AU365" s="64">
        <f>VLOOKUP($C$109,$D$3:$K$63,$A$72,0)*B322</f>
        <v>0</v>
      </c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54">
        <f t="shared" si="344"/>
        <v>9</v>
      </c>
      <c r="BP365" s="53">
        <v>2043</v>
      </c>
      <c r="BQ365" s="61">
        <f t="shared" si="382"/>
        <v>0</v>
      </c>
      <c r="BR365" s="61">
        <f t="shared" si="382"/>
        <v>0</v>
      </c>
      <c r="BS365" s="61">
        <f t="shared" si="382"/>
        <v>0</v>
      </c>
      <c r="BT365" s="61">
        <f t="shared" si="382"/>
        <v>0</v>
      </c>
      <c r="BU365" s="61">
        <f t="shared" si="382"/>
        <v>0</v>
      </c>
      <c r="BV365" s="61">
        <f t="shared" si="382"/>
        <v>0</v>
      </c>
      <c r="BW365" s="61">
        <f t="shared" si="382"/>
        <v>0</v>
      </c>
      <c r="BX365" s="61">
        <f t="shared" si="382"/>
        <v>0</v>
      </c>
      <c r="BY365" s="61">
        <f t="shared" si="382"/>
        <v>0</v>
      </c>
      <c r="BZ365" s="61">
        <f t="shared" si="382"/>
        <v>0</v>
      </c>
      <c r="CA365" s="61">
        <f t="shared" si="382"/>
        <v>0</v>
      </c>
      <c r="CB365" s="61">
        <f t="shared" si="382"/>
        <v>0</v>
      </c>
      <c r="CC365" s="61">
        <f t="shared" si="382"/>
        <v>0</v>
      </c>
      <c r="CD365" s="61">
        <f t="shared" si="382"/>
        <v>0</v>
      </c>
      <c r="CE365" s="61">
        <f t="shared" si="382"/>
        <v>0</v>
      </c>
      <c r="CF365" s="61">
        <f t="shared" si="382"/>
        <v>0</v>
      </c>
      <c r="CG365" s="61">
        <f t="shared" si="398"/>
        <v>0</v>
      </c>
      <c r="CH365" s="61">
        <f t="shared" si="398"/>
        <v>0</v>
      </c>
      <c r="CI365" s="61">
        <f t="shared" si="398"/>
        <v>0</v>
      </c>
      <c r="CJ365" s="61">
        <f t="shared" si="398"/>
        <v>0</v>
      </c>
      <c r="CK365" s="61">
        <f t="shared" si="396"/>
        <v>0</v>
      </c>
      <c r="CL365" s="61">
        <f t="shared" si="396"/>
        <v>0</v>
      </c>
      <c r="CM365" s="61">
        <f t="shared" si="396"/>
        <v>0</v>
      </c>
      <c r="CN365" s="61">
        <f t="shared" si="396"/>
        <v>0</v>
      </c>
      <c r="CO365" s="61">
        <f t="shared" si="396"/>
        <v>0</v>
      </c>
      <c r="CP365" s="61">
        <f t="shared" si="396"/>
        <v>0</v>
      </c>
      <c r="CQ365" s="61">
        <f t="shared" si="396"/>
        <v>0</v>
      </c>
      <c r="CR365" s="61">
        <f t="shared" si="396"/>
        <v>0</v>
      </c>
      <c r="CS365" s="61">
        <f t="shared" si="396"/>
        <v>0</v>
      </c>
      <c r="CT365" s="61">
        <f t="shared" si="396"/>
        <v>7.4014868308343802E-17</v>
      </c>
      <c r="CU365" s="61">
        <f t="shared" si="396"/>
        <v>2.5641025641025699E-2</v>
      </c>
      <c r="CV365" s="61">
        <f t="shared" si="396"/>
        <v>2.5641025641025699E-2</v>
      </c>
      <c r="CW365" s="61">
        <f t="shared" si="376"/>
        <v>5.1282051282051301E-2</v>
      </c>
      <c r="CX365" s="61">
        <f t="shared" si="365"/>
        <v>5.1282051282051301E-2</v>
      </c>
      <c r="CY365" s="61">
        <f t="shared" ref="CY365:DM381" si="401">AL365/$BM365</f>
        <v>5.1282051282051301E-2</v>
      </c>
      <c r="CZ365" s="61">
        <f t="shared" si="401"/>
        <v>7.6923076923076997E-2</v>
      </c>
      <c r="DA365" s="61">
        <f t="shared" si="401"/>
        <v>7.69230769230769E-2</v>
      </c>
      <c r="DB365" s="61">
        <f t="shared" si="401"/>
        <v>7.69230769230769E-2</v>
      </c>
      <c r="DC365" s="61">
        <f t="shared" si="401"/>
        <v>0.102564102564103</v>
      </c>
      <c r="DD365" s="61">
        <f t="shared" si="401"/>
        <v>0.102564102564103</v>
      </c>
      <c r="DE365" s="61">
        <f t="shared" si="401"/>
        <v>0.102564102564103</v>
      </c>
      <c r="DF365" s="61">
        <f t="shared" si="401"/>
        <v>0.128205128205128</v>
      </c>
      <c r="DG365" s="61">
        <f t="shared" si="401"/>
        <v>0.128205128205128</v>
      </c>
      <c r="DH365" s="61">
        <f t="shared" si="401"/>
        <v>0</v>
      </c>
      <c r="DI365" s="61">
        <f t="shared" si="401"/>
        <v>0</v>
      </c>
      <c r="DJ365" s="61">
        <f t="shared" si="401"/>
        <v>0</v>
      </c>
      <c r="DK365" s="61">
        <f t="shared" si="401"/>
        <v>0</v>
      </c>
      <c r="DL365" s="61">
        <f t="shared" si="401"/>
        <v>0</v>
      </c>
      <c r="DM365" s="61">
        <f t="shared" si="401"/>
        <v>0</v>
      </c>
      <c r="DN365" s="61">
        <f t="shared" si="385"/>
        <v>0</v>
      </c>
      <c r="DO365" s="61">
        <f t="shared" si="385"/>
        <v>0</v>
      </c>
      <c r="DP365" s="61">
        <f t="shared" si="385"/>
        <v>0</v>
      </c>
      <c r="DQ365" s="61">
        <f t="shared" si="383"/>
        <v>0</v>
      </c>
      <c r="DR365" s="61">
        <f t="shared" si="383"/>
        <v>0</v>
      </c>
      <c r="DS365" s="61">
        <f t="shared" si="363"/>
        <v>0</v>
      </c>
      <c r="DT365" s="61">
        <f t="shared" si="363"/>
        <v>0</v>
      </c>
      <c r="DU365" s="61">
        <f t="shared" si="363"/>
        <v>0</v>
      </c>
      <c r="DV365" s="61">
        <f t="shared" si="363"/>
        <v>0</v>
      </c>
      <c r="DW365" s="61">
        <f t="shared" si="399"/>
        <v>0</v>
      </c>
      <c r="DX365" s="61">
        <f t="shared" si="399"/>
        <v>0</v>
      </c>
      <c r="DY365" s="61">
        <f t="shared" si="399"/>
        <v>0</v>
      </c>
      <c r="DZ365" s="61">
        <f t="shared" si="394"/>
        <v>1</v>
      </c>
    </row>
    <row r="366" spans="3:130">
      <c r="C366" s="53">
        <v>2044</v>
      </c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>
        <f t="shared" si="375"/>
        <v>0</v>
      </c>
      <c r="AC366" s="64">
        <f t="shared" si="377"/>
        <v>0</v>
      </c>
      <c r="AD366" s="64">
        <f t="shared" si="378"/>
        <v>0</v>
      </c>
      <c r="AE366" s="64">
        <f t="shared" si="379"/>
        <v>0</v>
      </c>
      <c r="AF366" s="64">
        <f t="shared" si="380"/>
        <v>0</v>
      </c>
      <c r="AG366" s="64">
        <f t="shared" si="381"/>
        <v>0</v>
      </c>
      <c r="AH366" s="64">
        <f t="shared" si="384"/>
        <v>6.6613381477509402E-16</v>
      </c>
      <c r="AI366" s="64">
        <f t="shared" si="386"/>
        <v>0.230769230769231</v>
      </c>
      <c r="AJ366" s="64">
        <f t="shared" si="387"/>
        <v>0.46153846153846201</v>
      </c>
      <c r="AK366" s="64">
        <f t="shared" si="388"/>
        <v>0.46153846153846101</v>
      </c>
      <c r="AL366" s="64">
        <f t="shared" si="389"/>
        <v>0.46153846153846101</v>
      </c>
      <c r="AM366" s="64">
        <f t="shared" si="390"/>
        <v>0.69230769230769296</v>
      </c>
      <c r="AN366" s="64">
        <f t="shared" si="391"/>
        <v>0.69230769230769296</v>
      </c>
      <c r="AO366" s="64">
        <f t="shared" si="392"/>
        <v>0.69230769230769196</v>
      </c>
      <c r="AP366" s="64">
        <f t="shared" si="393"/>
        <v>0.92307692307692202</v>
      </c>
      <c r="AQ366" s="64">
        <f t="shared" si="395"/>
        <v>0.92307692307692202</v>
      </c>
      <c r="AR366" s="64">
        <f t="shared" si="397"/>
        <v>0.92307692307692202</v>
      </c>
      <c r="AS366" s="64">
        <f t="shared" si="400"/>
        <v>1.15384615384615</v>
      </c>
      <c r="AT366" s="64">
        <f t="shared" ref="AT366:AT382" si="402">VLOOKUP($C$108,$D$3:$K$63,$A$72,0)*(B324-B323)</f>
        <v>1.15384615384615</v>
      </c>
      <c r="AU366" s="64">
        <f>VLOOKUP($C$109,$D$3:$K$63,$A$72,0)*(B323-B322)</f>
        <v>1.15384615384615</v>
      </c>
      <c r="AV366" s="64">
        <f>VLOOKUP($C$110,$D$3:$K$63,$A$72,0)*B322</f>
        <v>0</v>
      </c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54">
        <f t="shared" si="344"/>
        <v>9.9230769230769198</v>
      </c>
      <c r="BP366" s="53">
        <v>2044</v>
      </c>
      <c r="BQ366" s="61">
        <f t="shared" si="382"/>
        <v>0</v>
      </c>
      <c r="BR366" s="61">
        <f t="shared" si="382"/>
        <v>0</v>
      </c>
      <c r="BS366" s="61">
        <f t="shared" si="382"/>
        <v>0</v>
      </c>
      <c r="BT366" s="61">
        <f t="shared" si="382"/>
        <v>0</v>
      </c>
      <c r="BU366" s="61">
        <f t="shared" si="382"/>
        <v>0</v>
      </c>
      <c r="BV366" s="61">
        <f t="shared" si="382"/>
        <v>0</v>
      </c>
      <c r="BW366" s="61">
        <f t="shared" si="382"/>
        <v>0</v>
      </c>
      <c r="BX366" s="61">
        <f t="shared" si="382"/>
        <v>0</v>
      </c>
      <c r="BY366" s="61">
        <f t="shared" si="382"/>
        <v>0</v>
      </c>
      <c r="BZ366" s="61">
        <f t="shared" si="382"/>
        <v>0</v>
      </c>
      <c r="CA366" s="61">
        <f t="shared" si="382"/>
        <v>0</v>
      </c>
      <c r="CB366" s="61">
        <f t="shared" si="382"/>
        <v>0</v>
      </c>
      <c r="CC366" s="61">
        <f t="shared" si="382"/>
        <v>0</v>
      </c>
      <c r="CD366" s="61">
        <f t="shared" si="382"/>
        <v>0</v>
      </c>
      <c r="CE366" s="61">
        <f t="shared" si="382"/>
        <v>0</v>
      </c>
      <c r="CF366" s="61">
        <f t="shared" si="382"/>
        <v>0</v>
      </c>
      <c r="CG366" s="61">
        <f t="shared" si="398"/>
        <v>0</v>
      </c>
      <c r="CH366" s="61">
        <f t="shared" si="398"/>
        <v>0</v>
      </c>
      <c r="CI366" s="61">
        <f t="shared" si="398"/>
        <v>0</v>
      </c>
      <c r="CJ366" s="61">
        <f t="shared" si="398"/>
        <v>0</v>
      </c>
      <c r="CK366" s="61">
        <f t="shared" si="396"/>
        <v>0</v>
      </c>
      <c r="CL366" s="61">
        <f t="shared" si="396"/>
        <v>0</v>
      </c>
      <c r="CM366" s="61">
        <f t="shared" si="396"/>
        <v>0</v>
      </c>
      <c r="CN366" s="61">
        <f t="shared" si="396"/>
        <v>0</v>
      </c>
      <c r="CO366" s="61">
        <f t="shared" si="396"/>
        <v>0</v>
      </c>
      <c r="CP366" s="61">
        <f t="shared" si="396"/>
        <v>0</v>
      </c>
      <c r="CQ366" s="61">
        <f t="shared" si="396"/>
        <v>0</v>
      </c>
      <c r="CR366" s="61">
        <f t="shared" si="396"/>
        <v>0</v>
      </c>
      <c r="CS366" s="61">
        <f t="shared" si="396"/>
        <v>0</v>
      </c>
      <c r="CT366" s="61">
        <f t="shared" si="396"/>
        <v>0</v>
      </c>
      <c r="CU366" s="61">
        <f t="shared" si="396"/>
        <v>6.7129764279660599E-17</v>
      </c>
      <c r="CV366" s="61">
        <f t="shared" si="396"/>
        <v>2.32558139534884E-2</v>
      </c>
      <c r="CW366" s="61">
        <f t="shared" si="376"/>
        <v>4.6511627906976799E-2</v>
      </c>
      <c r="CX366" s="61">
        <f t="shared" si="376"/>
        <v>4.6511627906976702E-2</v>
      </c>
      <c r="CY366" s="61">
        <f t="shared" si="401"/>
        <v>4.6511627906976702E-2</v>
      </c>
      <c r="CZ366" s="61">
        <f t="shared" si="401"/>
        <v>6.9767441860465199E-2</v>
      </c>
      <c r="DA366" s="61">
        <f t="shared" si="401"/>
        <v>6.9767441860465199E-2</v>
      </c>
      <c r="DB366" s="61">
        <f t="shared" si="401"/>
        <v>6.9767441860465101E-2</v>
      </c>
      <c r="DC366" s="61">
        <f t="shared" si="401"/>
        <v>9.3023255813953501E-2</v>
      </c>
      <c r="DD366" s="61">
        <f t="shared" si="401"/>
        <v>9.3023255813953501E-2</v>
      </c>
      <c r="DE366" s="61">
        <f t="shared" si="401"/>
        <v>9.3023255813953501E-2</v>
      </c>
      <c r="DF366" s="61">
        <f t="shared" si="401"/>
        <v>0.116279069767442</v>
      </c>
      <c r="DG366" s="61">
        <f t="shared" si="401"/>
        <v>0.116279069767442</v>
      </c>
      <c r="DH366" s="61">
        <f t="shared" si="401"/>
        <v>0.116279069767442</v>
      </c>
      <c r="DI366" s="61">
        <f t="shared" si="401"/>
        <v>0</v>
      </c>
      <c r="DJ366" s="61">
        <f t="shared" si="401"/>
        <v>0</v>
      </c>
      <c r="DK366" s="61">
        <f t="shared" si="401"/>
        <v>0</v>
      </c>
      <c r="DL366" s="61">
        <f t="shared" si="401"/>
        <v>0</v>
      </c>
      <c r="DM366" s="61">
        <f t="shared" si="401"/>
        <v>0</v>
      </c>
      <c r="DN366" s="61">
        <f t="shared" si="385"/>
        <v>0</v>
      </c>
      <c r="DO366" s="61">
        <f t="shared" si="385"/>
        <v>0</v>
      </c>
      <c r="DP366" s="61">
        <f t="shared" si="385"/>
        <v>0</v>
      </c>
      <c r="DQ366" s="61">
        <f t="shared" si="383"/>
        <v>0</v>
      </c>
      <c r="DR366" s="61">
        <f t="shared" si="383"/>
        <v>0</v>
      </c>
      <c r="DS366" s="61">
        <f t="shared" si="363"/>
        <v>0</v>
      </c>
      <c r="DT366" s="61">
        <f t="shared" si="363"/>
        <v>0</v>
      </c>
      <c r="DU366" s="61">
        <f t="shared" si="363"/>
        <v>0</v>
      </c>
      <c r="DV366" s="61">
        <f t="shared" si="363"/>
        <v>0</v>
      </c>
      <c r="DW366" s="61">
        <f t="shared" si="399"/>
        <v>0</v>
      </c>
      <c r="DX366" s="61">
        <f t="shared" si="399"/>
        <v>0</v>
      </c>
      <c r="DY366" s="61">
        <f t="shared" si="399"/>
        <v>0</v>
      </c>
      <c r="DZ366" s="61">
        <f t="shared" si="394"/>
        <v>1</v>
      </c>
    </row>
    <row r="367" spans="3:130">
      <c r="C367" s="53">
        <v>2045</v>
      </c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>
        <f t="shared" si="377"/>
        <v>0</v>
      </c>
      <c r="AD367" s="64">
        <f t="shared" si="378"/>
        <v>0</v>
      </c>
      <c r="AE367" s="64">
        <f t="shared" si="379"/>
        <v>0</v>
      </c>
      <c r="AF367" s="64">
        <f t="shared" si="380"/>
        <v>0</v>
      </c>
      <c r="AG367" s="64">
        <f t="shared" si="381"/>
        <v>0</v>
      </c>
      <c r="AH367" s="64">
        <f t="shared" si="384"/>
        <v>0</v>
      </c>
      <c r="AI367" s="64">
        <f t="shared" si="386"/>
        <v>6.6613381477509402E-16</v>
      </c>
      <c r="AJ367" s="64">
        <f t="shared" si="387"/>
        <v>0.46153846153846201</v>
      </c>
      <c r="AK367" s="64">
        <f t="shared" si="388"/>
        <v>0.46153846153846201</v>
      </c>
      <c r="AL367" s="64">
        <f t="shared" si="389"/>
        <v>0.46153846153846101</v>
      </c>
      <c r="AM367" s="64">
        <f t="shared" si="390"/>
        <v>0.69230769230769196</v>
      </c>
      <c r="AN367" s="64">
        <f t="shared" si="391"/>
        <v>0.69230769230769296</v>
      </c>
      <c r="AO367" s="64">
        <f t="shared" si="392"/>
        <v>0.69230769230769296</v>
      </c>
      <c r="AP367" s="64">
        <f t="shared" si="393"/>
        <v>0.92307692307692202</v>
      </c>
      <c r="AQ367" s="64">
        <f t="shared" si="395"/>
        <v>0.92307692307692202</v>
      </c>
      <c r="AR367" s="64">
        <f t="shared" si="397"/>
        <v>0.92307692307692202</v>
      </c>
      <c r="AS367" s="64">
        <f t="shared" si="400"/>
        <v>1.15384615384615</v>
      </c>
      <c r="AT367" s="64">
        <f t="shared" si="402"/>
        <v>1.15384615384615</v>
      </c>
      <c r="AU367" s="64">
        <f t="shared" ref="AU367:AU382" si="403">VLOOKUP($C$109,$D$3:$K$63,$A$72,0)*(B324-B323)</f>
        <v>1.15384615384615</v>
      </c>
      <c r="AV367" s="64">
        <f>VLOOKUP($C$110,$D$3:$K$63,$A$72,0)*(B323-B322)</f>
        <v>1.15384615384615</v>
      </c>
      <c r="AW367" s="64">
        <f>VLOOKUP($C$111,$D$3:$K$63,$A$72,0)*B322</f>
        <v>0</v>
      </c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54">
        <f t="shared" si="344"/>
        <v>10.846153846153801</v>
      </c>
      <c r="BP367" s="53">
        <v>2045</v>
      </c>
      <c r="BQ367" s="61">
        <f t="shared" si="382"/>
        <v>0</v>
      </c>
      <c r="BR367" s="61">
        <f t="shared" si="382"/>
        <v>0</v>
      </c>
      <c r="BS367" s="61">
        <f t="shared" si="382"/>
        <v>0</v>
      </c>
      <c r="BT367" s="61">
        <f t="shared" si="382"/>
        <v>0</v>
      </c>
      <c r="BU367" s="61">
        <f t="shared" si="382"/>
        <v>0</v>
      </c>
      <c r="BV367" s="61">
        <f t="shared" si="382"/>
        <v>0</v>
      </c>
      <c r="BW367" s="61">
        <f t="shared" si="382"/>
        <v>0</v>
      </c>
      <c r="BX367" s="61">
        <f t="shared" si="382"/>
        <v>0</v>
      </c>
      <c r="BY367" s="61">
        <f t="shared" si="382"/>
        <v>0</v>
      </c>
      <c r="BZ367" s="61">
        <f t="shared" si="382"/>
        <v>0</v>
      </c>
      <c r="CA367" s="61">
        <f t="shared" si="382"/>
        <v>0</v>
      </c>
      <c r="CB367" s="61">
        <f t="shared" si="382"/>
        <v>0</v>
      </c>
      <c r="CC367" s="61">
        <f t="shared" si="382"/>
        <v>0</v>
      </c>
      <c r="CD367" s="61">
        <f t="shared" si="382"/>
        <v>0</v>
      </c>
      <c r="CE367" s="61">
        <f t="shared" si="382"/>
        <v>0</v>
      </c>
      <c r="CF367" s="61">
        <f t="shared" si="382"/>
        <v>0</v>
      </c>
      <c r="CG367" s="61">
        <f t="shared" si="398"/>
        <v>0</v>
      </c>
      <c r="CH367" s="61">
        <f t="shared" si="398"/>
        <v>0</v>
      </c>
      <c r="CI367" s="61">
        <f t="shared" si="398"/>
        <v>0</v>
      </c>
      <c r="CJ367" s="61">
        <f t="shared" si="398"/>
        <v>0</v>
      </c>
      <c r="CK367" s="61">
        <f t="shared" si="396"/>
        <v>0</v>
      </c>
      <c r="CL367" s="61">
        <f t="shared" si="396"/>
        <v>0</v>
      </c>
      <c r="CM367" s="61">
        <f t="shared" si="396"/>
        <v>0</v>
      </c>
      <c r="CN367" s="61">
        <f t="shared" si="396"/>
        <v>0</v>
      </c>
      <c r="CO367" s="61">
        <f t="shared" si="396"/>
        <v>0</v>
      </c>
      <c r="CP367" s="61">
        <f t="shared" si="396"/>
        <v>0</v>
      </c>
      <c r="CQ367" s="61">
        <f t="shared" si="396"/>
        <v>0</v>
      </c>
      <c r="CR367" s="61">
        <f t="shared" si="396"/>
        <v>0</v>
      </c>
      <c r="CS367" s="61">
        <f t="shared" si="396"/>
        <v>0</v>
      </c>
      <c r="CT367" s="61">
        <f t="shared" si="396"/>
        <v>0</v>
      </c>
      <c r="CU367" s="61">
        <f t="shared" si="396"/>
        <v>0</v>
      </c>
      <c r="CV367" s="61">
        <f t="shared" si="396"/>
        <v>6.1416592851604394E-17</v>
      </c>
      <c r="CW367" s="61">
        <f t="shared" si="376"/>
        <v>4.2553191489361701E-2</v>
      </c>
      <c r="CX367" s="61">
        <f t="shared" si="376"/>
        <v>4.2553191489361701E-2</v>
      </c>
      <c r="CY367" s="61">
        <f t="shared" si="401"/>
        <v>4.2553191489361701E-2</v>
      </c>
      <c r="CZ367" s="61">
        <f t="shared" si="401"/>
        <v>6.3829787234042507E-2</v>
      </c>
      <c r="DA367" s="61">
        <f t="shared" si="401"/>
        <v>6.3829787234042604E-2</v>
      </c>
      <c r="DB367" s="61">
        <f t="shared" si="401"/>
        <v>6.3829787234042604E-2</v>
      </c>
      <c r="DC367" s="61">
        <f t="shared" si="401"/>
        <v>8.5106382978723402E-2</v>
      </c>
      <c r="DD367" s="61">
        <f t="shared" si="401"/>
        <v>8.5106382978723402E-2</v>
      </c>
      <c r="DE367" s="61">
        <f t="shared" si="401"/>
        <v>8.5106382978723402E-2</v>
      </c>
      <c r="DF367" s="61">
        <f t="shared" si="401"/>
        <v>0.10638297872340401</v>
      </c>
      <c r="DG367" s="61">
        <f t="shared" si="401"/>
        <v>0.10638297872340401</v>
      </c>
      <c r="DH367" s="61">
        <f t="shared" si="401"/>
        <v>0.10638297872340401</v>
      </c>
      <c r="DI367" s="61">
        <f t="shared" si="401"/>
        <v>0.10638297872340401</v>
      </c>
      <c r="DJ367" s="61">
        <f t="shared" si="401"/>
        <v>0</v>
      </c>
      <c r="DK367" s="61">
        <f t="shared" si="401"/>
        <v>0</v>
      </c>
      <c r="DL367" s="61">
        <f t="shared" si="401"/>
        <v>0</v>
      </c>
      <c r="DM367" s="61">
        <f t="shared" si="401"/>
        <v>0</v>
      </c>
      <c r="DN367" s="61">
        <f t="shared" si="385"/>
        <v>0</v>
      </c>
      <c r="DO367" s="61">
        <f t="shared" si="385"/>
        <v>0</v>
      </c>
      <c r="DP367" s="61">
        <f t="shared" si="385"/>
        <v>0</v>
      </c>
      <c r="DQ367" s="61">
        <f t="shared" si="383"/>
        <v>0</v>
      </c>
      <c r="DR367" s="61">
        <f t="shared" si="383"/>
        <v>0</v>
      </c>
      <c r="DS367" s="61">
        <f t="shared" si="363"/>
        <v>0</v>
      </c>
      <c r="DT367" s="61">
        <f t="shared" si="363"/>
        <v>0</v>
      </c>
      <c r="DU367" s="61">
        <f t="shared" si="363"/>
        <v>0</v>
      </c>
      <c r="DV367" s="61">
        <f t="shared" si="363"/>
        <v>0</v>
      </c>
      <c r="DW367" s="61">
        <f t="shared" si="399"/>
        <v>0</v>
      </c>
      <c r="DX367" s="61">
        <f t="shared" si="399"/>
        <v>0</v>
      </c>
      <c r="DY367" s="61">
        <f t="shared" si="399"/>
        <v>0</v>
      </c>
      <c r="DZ367" s="61">
        <f t="shared" si="394"/>
        <v>1</v>
      </c>
    </row>
    <row r="368" spans="3:130">
      <c r="C368" s="53">
        <v>2046</v>
      </c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>
        <f t="shared" si="378"/>
        <v>0</v>
      </c>
      <c r="AE368" s="64">
        <f t="shared" si="379"/>
        <v>0</v>
      </c>
      <c r="AF368" s="64">
        <f t="shared" si="380"/>
        <v>0</v>
      </c>
      <c r="AG368" s="64">
        <f t="shared" si="381"/>
        <v>0</v>
      </c>
      <c r="AH368" s="64">
        <f t="shared" si="384"/>
        <v>0</v>
      </c>
      <c r="AI368" s="64">
        <f t="shared" si="386"/>
        <v>0</v>
      </c>
      <c r="AJ368" s="64">
        <f t="shared" si="387"/>
        <v>1.33226762955019E-15</v>
      </c>
      <c r="AK368" s="64">
        <f t="shared" si="388"/>
        <v>0.46153846153846201</v>
      </c>
      <c r="AL368" s="64">
        <f t="shared" si="389"/>
        <v>0.46153846153846201</v>
      </c>
      <c r="AM368" s="64">
        <f t="shared" si="390"/>
        <v>0.69230769230769196</v>
      </c>
      <c r="AN368" s="64">
        <f t="shared" si="391"/>
        <v>0.69230769230769196</v>
      </c>
      <c r="AO368" s="64">
        <f t="shared" si="392"/>
        <v>0.69230769230769296</v>
      </c>
      <c r="AP368" s="64">
        <f t="shared" si="393"/>
        <v>0.92307692307692402</v>
      </c>
      <c r="AQ368" s="64">
        <f t="shared" si="395"/>
        <v>0.92307692307692202</v>
      </c>
      <c r="AR368" s="64">
        <f t="shared" si="397"/>
        <v>0.92307692307692202</v>
      </c>
      <c r="AS368" s="64">
        <f t="shared" si="400"/>
        <v>1.15384615384615</v>
      </c>
      <c r="AT368" s="64">
        <f t="shared" si="402"/>
        <v>1.15384615384615</v>
      </c>
      <c r="AU368" s="64">
        <f t="shared" si="403"/>
        <v>1.15384615384615</v>
      </c>
      <c r="AV368" s="64">
        <f t="shared" ref="AV368:AV382" si="404">VLOOKUP($C$110,$D$3:$K$63,$A$72,0)*(B324-B323)</f>
        <v>1.15384615384615</v>
      </c>
      <c r="AW368" s="64">
        <f>VLOOKUP($C$111,$D$3:$K$63,$A$72,0)*(B323-B322)</f>
        <v>1.15384615384615</v>
      </c>
      <c r="AX368" s="64">
        <f>VLOOKUP($C$112,$D$3:$K$63,$A$72,0)*B322</f>
        <v>0</v>
      </c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54">
        <f t="shared" si="344"/>
        <v>11.538461538461499</v>
      </c>
      <c r="BP368" s="53">
        <v>2046</v>
      </c>
      <c r="BQ368" s="61">
        <f t="shared" si="382"/>
        <v>0</v>
      </c>
      <c r="BR368" s="61">
        <f t="shared" si="382"/>
        <v>0</v>
      </c>
      <c r="BS368" s="61">
        <f t="shared" si="382"/>
        <v>0</v>
      </c>
      <c r="BT368" s="61">
        <f t="shared" si="382"/>
        <v>0</v>
      </c>
      <c r="BU368" s="61">
        <f t="shared" si="382"/>
        <v>0</v>
      </c>
      <c r="BV368" s="61">
        <f t="shared" si="382"/>
        <v>0</v>
      </c>
      <c r="BW368" s="61">
        <f t="shared" si="382"/>
        <v>0</v>
      </c>
      <c r="BX368" s="61">
        <f t="shared" si="382"/>
        <v>0</v>
      </c>
      <c r="BY368" s="61">
        <f t="shared" si="382"/>
        <v>0</v>
      </c>
      <c r="BZ368" s="61">
        <f t="shared" si="382"/>
        <v>0</v>
      </c>
      <c r="CA368" s="61">
        <f t="shared" si="382"/>
        <v>0</v>
      </c>
      <c r="CB368" s="61">
        <f t="shared" si="382"/>
        <v>0</v>
      </c>
      <c r="CC368" s="61">
        <f t="shared" si="382"/>
        <v>0</v>
      </c>
      <c r="CD368" s="61">
        <f t="shared" si="382"/>
        <v>0</v>
      </c>
      <c r="CE368" s="61">
        <f t="shared" si="382"/>
        <v>0</v>
      </c>
      <c r="CF368" s="61">
        <f t="shared" ref="CF368:CF382" si="405">S368/$BM368</f>
        <v>0</v>
      </c>
      <c r="CG368" s="61">
        <f t="shared" si="398"/>
        <v>0</v>
      </c>
      <c r="CH368" s="61">
        <f t="shared" si="398"/>
        <v>0</v>
      </c>
      <c r="CI368" s="61">
        <f t="shared" si="398"/>
        <v>0</v>
      </c>
      <c r="CJ368" s="61">
        <f t="shared" si="398"/>
        <v>0</v>
      </c>
      <c r="CK368" s="61">
        <f t="shared" si="396"/>
        <v>0</v>
      </c>
      <c r="CL368" s="61">
        <f t="shared" si="396"/>
        <v>0</v>
      </c>
      <c r="CM368" s="61">
        <f t="shared" si="396"/>
        <v>0</v>
      </c>
      <c r="CN368" s="61">
        <f t="shared" si="396"/>
        <v>0</v>
      </c>
      <c r="CO368" s="61">
        <f t="shared" si="396"/>
        <v>0</v>
      </c>
      <c r="CP368" s="61">
        <f t="shared" si="396"/>
        <v>0</v>
      </c>
      <c r="CQ368" s="61">
        <f t="shared" si="396"/>
        <v>0</v>
      </c>
      <c r="CR368" s="61">
        <f t="shared" si="396"/>
        <v>0</v>
      </c>
      <c r="CS368" s="61">
        <f t="shared" si="396"/>
        <v>0</v>
      </c>
      <c r="CT368" s="61">
        <f t="shared" si="396"/>
        <v>0</v>
      </c>
      <c r="CU368" s="61">
        <f t="shared" si="396"/>
        <v>0</v>
      </c>
      <c r="CV368" s="61">
        <f t="shared" si="396"/>
        <v>0</v>
      </c>
      <c r="CW368" s="61">
        <f t="shared" si="376"/>
        <v>1.1546319456101599E-16</v>
      </c>
      <c r="CX368" s="61">
        <f t="shared" si="376"/>
        <v>0.04</v>
      </c>
      <c r="CY368" s="61">
        <f t="shared" si="401"/>
        <v>0.04</v>
      </c>
      <c r="CZ368" s="61">
        <f t="shared" si="401"/>
        <v>0.06</v>
      </c>
      <c r="DA368" s="61">
        <f t="shared" si="401"/>
        <v>0.06</v>
      </c>
      <c r="DB368" s="61">
        <f t="shared" si="401"/>
        <v>6.0000000000000102E-2</v>
      </c>
      <c r="DC368" s="61">
        <f t="shared" si="401"/>
        <v>8.0000000000000099E-2</v>
      </c>
      <c r="DD368" s="61">
        <f t="shared" si="401"/>
        <v>0.08</v>
      </c>
      <c r="DE368" s="61">
        <f t="shared" si="401"/>
        <v>0.08</v>
      </c>
      <c r="DF368" s="61">
        <f t="shared" si="401"/>
        <v>9.9999999999999895E-2</v>
      </c>
      <c r="DG368" s="61">
        <f t="shared" si="401"/>
        <v>9.9999999999999895E-2</v>
      </c>
      <c r="DH368" s="61">
        <f t="shared" si="401"/>
        <v>9.9999999999999895E-2</v>
      </c>
      <c r="DI368" s="61">
        <f t="shared" si="401"/>
        <v>9.9999999999999895E-2</v>
      </c>
      <c r="DJ368" s="61">
        <f t="shared" si="401"/>
        <v>9.9999999999999895E-2</v>
      </c>
      <c r="DK368" s="61">
        <f t="shared" si="401"/>
        <v>0</v>
      </c>
      <c r="DL368" s="61">
        <f t="shared" si="401"/>
        <v>0</v>
      </c>
      <c r="DM368" s="61">
        <f t="shared" si="401"/>
        <v>0</v>
      </c>
      <c r="DN368" s="61">
        <f t="shared" si="385"/>
        <v>0</v>
      </c>
      <c r="DO368" s="61">
        <f t="shared" si="385"/>
        <v>0</v>
      </c>
      <c r="DP368" s="61">
        <f t="shared" si="385"/>
        <v>0</v>
      </c>
      <c r="DQ368" s="61">
        <f t="shared" si="383"/>
        <v>0</v>
      </c>
      <c r="DR368" s="61">
        <f t="shared" si="383"/>
        <v>0</v>
      </c>
      <c r="DS368" s="61">
        <f t="shared" si="363"/>
        <v>0</v>
      </c>
      <c r="DT368" s="61">
        <f t="shared" si="363"/>
        <v>0</v>
      </c>
      <c r="DU368" s="61">
        <f t="shared" si="363"/>
        <v>0</v>
      </c>
      <c r="DV368" s="61">
        <f t="shared" si="363"/>
        <v>0</v>
      </c>
      <c r="DW368" s="61">
        <f t="shared" si="399"/>
        <v>0</v>
      </c>
      <c r="DX368" s="61">
        <f t="shared" si="399"/>
        <v>0</v>
      </c>
      <c r="DY368" s="61">
        <f t="shared" si="399"/>
        <v>0</v>
      </c>
      <c r="DZ368" s="61">
        <f t="shared" si="394"/>
        <v>1</v>
      </c>
    </row>
    <row r="369" spans="2:130">
      <c r="C369" s="53">
        <v>2047</v>
      </c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>
        <f t="shared" si="379"/>
        <v>0</v>
      </c>
      <c r="AF369" s="64">
        <f t="shared" si="380"/>
        <v>0</v>
      </c>
      <c r="AG369" s="64">
        <f t="shared" si="381"/>
        <v>0</v>
      </c>
      <c r="AH369" s="64">
        <f t="shared" si="384"/>
        <v>0</v>
      </c>
      <c r="AI369" s="64">
        <f t="shared" si="386"/>
        <v>0</v>
      </c>
      <c r="AJ369" s="64">
        <f t="shared" si="387"/>
        <v>0</v>
      </c>
      <c r="AK369" s="64">
        <f t="shared" si="388"/>
        <v>1.33226762955019E-15</v>
      </c>
      <c r="AL369" s="64">
        <f t="shared" si="389"/>
        <v>0.46153846153846201</v>
      </c>
      <c r="AM369" s="64">
        <f t="shared" si="390"/>
        <v>0.69230769230769296</v>
      </c>
      <c r="AN369" s="64">
        <f t="shared" si="391"/>
        <v>0.69230769230769196</v>
      </c>
      <c r="AO369" s="64">
        <f t="shared" si="392"/>
        <v>0.69230769230769196</v>
      </c>
      <c r="AP369" s="64">
        <f t="shared" si="393"/>
        <v>0.92307692307692402</v>
      </c>
      <c r="AQ369" s="64">
        <f t="shared" si="395"/>
        <v>0.92307692307692402</v>
      </c>
      <c r="AR369" s="64">
        <f t="shared" si="397"/>
        <v>0.92307692307692202</v>
      </c>
      <c r="AS369" s="64">
        <f t="shared" si="400"/>
        <v>1.15384615384615</v>
      </c>
      <c r="AT369" s="64">
        <f t="shared" si="402"/>
        <v>1.15384615384615</v>
      </c>
      <c r="AU369" s="64">
        <f t="shared" si="403"/>
        <v>1.15384615384615</v>
      </c>
      <c r="AV369" s="64">
        <f t="shared" si="404"/>
        <v>1.15384615384615</v>
      </c>
      <c r="AW369" s="64">
        <f t="shared" ref="AW369:AW382" si="406">VLOOKUP($C$111,$D$3:$K$63,$A$72,0)*(B324-B323)</f>
        <v>1.15384615384615</v>
      </c>
      <c r="AX369" s="64">
        <f>VLOOKUP($C$112,$D$3:$K$63,$A$72,0)*(B323-B322)</f>
        <v>1.15384615384615</v>
      </c>
      <c r="AY369" s="64">
        <f>VLOOKUP($C$113,$D$3:$K$63,$A$72,0)*B322</f>
        <v>0</v>
      </c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54">
        <f t="shared" si="344"/>
        <v>12.2307692307692</v>
      </c>
      <c r="BP369" s="53">
        <v>2047</v>
      </c>
      <c r="BQ369" s="61">
        <f t="shared" ref="BQ369:CE382" si="407">D369/$BM369</f>
        <v>0</v>
      </c>
      <c r="BR369" s="61">
        <f t="shared" si="407"/>
        <v>0</v>
      </c>
      <c r="BS369" s="61">
        <f t="shared" si="407"/>
        <v>0</v>
      </c>
      <c r="BT369" s="61">
        <f t="shared" si="407"/>
        <v>0</v>
      </c>
      <c r="BU369" s="61">
        <f t="shared" si="407"/>
        <v>0</v>
      </c>
      <c r="BV369" s="61">
        <f t="shared" si="407"/>
        <v>0</v>
      </c>
      <c r="BW369" s="61">
        <f t="shared" si="407"/>
        <v>0</v>
      </c>
      <c r="BX369" s="61">
        <f t="shared" si="407"/>
        <v>0</v>
      </c>
      <c r="BY369" s="61">
        <f t="shared" si="407"/>
        <v>0</v>
      </c>
      <c r="BZ369" s="61">
        <f t="shared" si="407"/>
        <v>0</v>
      </c>
      <c r="CA369" s="61">
        <f t="shared" si="407"/>
        <v>0</v>
      </c>
      <c r="CB369" s="61">
        <f t="shared" si="407"/>
        <v>0</v>
      </c>
      <c r="CC369" s="61">
        <f t="shared" si="407"/>
        <v>0</v>
      </c>
      <c r="CD369" s="61">
        <f t="shared" si="407"/>
        <v>0</v>
      </c>
      <c r="CE369" s="61">
        <f t="shared" si="407"/>
        <v>0</v>
      </c>
      <c r="CF369" s="61">
        <f t="shared" si="405"/>
        <v>0</v>
      </c>
      <c r="CG369" s="61">
        <f t="shared" si="398"/>
        <v>0</v>
      </c>
      <c r="CH369" s="61">
        <f t="shared" si="398"/>
        <v>0</v>
      </c>
      <c r="CI369" s="61">
        <f t="shared" si="398"/>
        <v>0</v>
      </c>
      <c r="CJ369" s="61">
        <f t="shared" si="398"/>
        <v>0</v>
      </c>
      <c r="CK369" s="61">
        <f t="shared" si="396"/>
        <v>0</v>
      </c>
      <c r="CL369" s="61">
        <f t="shared" si="396"/>
        <v>0</v>
      </c>
      <c r="CM369" s="61">
        <f t="shared" si="396"/>
        <v>0</v>
      </c>
      <c r="CN369" s="61">
        <f t="shared" si="396"/>
        <v>0</v>
      </c>
      <c r="CO369" s="61">
        <f t="shared" si="396"/>
        <v>0</v>
      </c>
      <c r="CP369" s="61">
        <f t="shared" si="396"/>
        <v>0</v>
      </c>
      <c r="CQ369" s="61">
        <f t="shared" si="396"/>
        <v>0</v>
      </c>
      <c r="CR369" s="61">
        <f t="shared" si="396"/>
        <v>0</v>
      </c>
      <c r="CS369" s="61">
        <f t="shared" si="396"/>
        <v>0</v>
      </c>
      <c r="CT369" s="61">
        <f t="shared" si="396"/>
        <v>0</v>
      </c>
      <c r="CU369" s="61">
        <f t="shared" si="396"/>
        <v>0</v>
      </c>
      <c r="CV369" s="61">
        <f t="shared" si="396"/>
        <v>0</v>
      </c>
      <c r="CW369" s="61">
        <f t="shared" si="376"/>
        <v>0</v>
      </c>
      <c r="CX369" s="61">
        <f t="shared" si="376"/>
        <v>1.08927542038695E-16</v>
      </c>
      <c r="CY369" s="61">
        <f t="shared" si="401"/>
        <v>3.77358490566038E-2</v>
      </c>
      <c r="CZ369" s="61">
        <f t="shared" si="401"/>
        <v>5.6603773584905703E-2</v>
      </c>
      <c r="DA369" s="61">
        <f t="shared" si="401"/>
        <v>5.6603773584905599E-2</v>
      </c>
      <c r="DB369" s="61">
        <f t="shared" si="401"/>
        <v>5.6603773584905599E-2</v>
      </c>
      <c r="DC369" s="61">
        <f t="shared" si="401"/>
        <v>7.54716981132076E-2</v>
      </c>
      <c r="DD369" s="61">
        <f t="shared" si="401"/>
        <v>7.54716981132076E-2</v>
      </c>
      <c r="DE369" s="61">
        <f t="shared" si="401"/>
        <v>7.5471698113207503E-2</v>
      </c>
      <c r="DF369" s="61">
        <f t="shared" si="401"/>
        <v>9.4339622641509399E-2</v>
      </c>
      <c r="DG369" s="61">
        <f t="shared" si="401"/>
        <v>9.4339622641509399E-2</v>
      </c>
      <c r="DH369" s="61">
        <f t="shared" si="401"/>
        <v>9.4339622641509399E-2</v>
      </c>
      <c r="DI369" s="61">
        <f t="shared" si="401"/>
        <v>9.4339622641509399E-2</v>
      </c>
      <c r="DJ369" s="61">
        <f t="shared" si="401"/>
        <v>9.4339622641509399E-2</v>
      </c>
      <c r="DK369" s="61">
        <f t="shared" si="401"/>
        <v>9.4339622641509399E-2</v>
      </c>
      <c r="DL369" s="61">
        <f t="shared" si="401"/>
        <v>0</v>
      </c>
      <c r="DM369" s="61">
        <f t="shared" si="401"/>
        <v>0</v>
      </c>
      <c r="DN369" s="61">
        <f t="shared" si="385"/>
        <v>0</v>
      </c>
      <c r="DO369" s="61">
        <f t="shared" si="385"/>
        <v>0</v>
      </c>
      <c r="DP369" s="61">
        <f t="shared" si="385"/>
        <v>0</v>
      </c>
      <c r="DQ369" s="61">
        <f t="shared" si="383"/>
        <v>0</v>
      </c>
      <c r="DR369" s="61">
        <f t="shared" si="383"/>
        <v>0</v>
      </c>
      <c r="DS369" s="61">
        <f t="shared" si="363"/>
        <v>0</v>
      </c>
      <c r="DT369" s="61">
        <f t="shared" si="363"/>
        <v>0</v>
      </c>
      <c r="DU369" s="61">
        <f t="shared" si="363"/>
        <v>0</v>
      </c>
      <c r="DV369" s="61">
        <f t="shared" si="363"/>
        <v>0</v>
      </c>
      <c r="DW369" s="61">
        <f t="shared" si="399"/>
        <v>0</v>
      </c>
      <c r="DX369" s="61">
        <f t="shared" si="399"/>
        <v>0</v>
      </c>
      <c r="DY369" s="61">
        <f t="shared" si="399"/>
        <v>0</v>
      </c>
      <c r="DZ369" s="61">
        <f t="shared" si="394"/>
        <v>1</v>
      </c>
    </row>
    <row r="370" spans="2:130">
      <c r="C370" s="53">
        <v>2048</v>
      </c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>
        <f t="shared" si="380"/>
        <v>0</v>
      </c>
      <c r="AG370" s="64">
        <f t="shared" si="381"/>
        <v>0</v>
      </c>
      <c r="AH370" s="64">
        <f t="shared" si="384"/>
        <v>0</v>
      </c>
      <c r="AI370" s="64">
        <f t="shared" si="386"/>
        <v>0</v>
      </c>
      <c r="AJ370" s="64">
        <f t="shared" si="387"/>
        <v>0</v>
      </c>
      <c r="AK370" s="64">
        <f t="shared" si="388"/>
        <v>0</v>
      </c>
      <c r="AL370" s="64">
        <f t="shared" si="389"/>
        <v>1.33226762955019E-15</v>
      </c>
      <c r="AM370" s="64">
        <f t="shared" si="390"/>
        <v>0.69230769230769296</v>
      </c>
      <c r="AN370" s="64">
        <f t="shared" si="391"/>
        <v>0.69230769230769296</v>
      </c>
      <c r="AO370" s="64">
        <f t="shared" si="392"/>
        <v>0.69230769230769196</v>
      </c>
      <c r="AP370" s="64">
        <f t="shared" si="393"/>
        <v>0.92307692307692202</v>
      </c>
      <c r="AQ370" s="64">
        <f t="shared" si="395"/>
        <v>0.92307692307692402</v>
      </c>
      <c r="AR370" s="64">
        <f t="shared" si="397"/>
        <v>0.92307692307692402</v>
      </c>
      <c r="AS370" s="64">
        <f t="shared" si="400"/>
        <v>1.15384615384615</v>
      </c>
      <c r="AT370" s="64">
        <f t="shared" si="402"/>
        <v>1.15384615384615</v>
      </c>
      <c r="AU370" s="64">
        <f t="shared" si="403"/>
        <v>1.15384615384615</v>
      </c>
      <c r="AV370" s="64">
        <f t="shared" si="404"/>
        <v>1.15384615384615</v>
      </c>
      <c r="AW370" s="64">
        <f t="shared" si="406"/>
        <v>1.15384615384615</v>
      </c>
      <c r="AX370" s="64">
        <f t="shared" ref="AX370:AX382" si="408">VLOOKUP($C$112,$D$3:$K$63,$A$72,0)*(B324-B323)</f>
        <v>1.15384615384615</v>
      </c>
      <c r="AY370" s="64">
        <f>VLOOKUP($C$113,$D$3:$K$63,$A$72,0)*(B323-B322)</f>
        <v>1.15384615384615</v>
      </c>
      <c r="AZ370" s="64">
        <f>VLOOKUP($C$114,$D$3:$K$63,$A$72,0)*B322</f>
        <v>0</v>
      </c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54">
        <f t="shared" si="344"/>
        <v>12.9230769230769</v>
      </c>
      <c r="BP370" s="53">
        <v>2048</v>
      </c>
      <c r="BQ370" s="61">
        <f t="shared" si="407"/>
        <v>0</v>
      </c>
      <c r="BR370" s="61">
        <f t="shared" si="407"/>
        <v>0</v>
      </c>
      <c r="BS370" s="61">
        <f t="shared" si="407"/>
        <v>0</v>
      </c>
      <c r="BT370" s="61">
        <f t="shared" si="407"/>
        <v>0</v>
      </c>
      <c r="BU370" s="61">
        <f t="shared" si="407"/>
        <v>0</v>
      </c>
      <c r="BV370" s="61">
        <f t="shared" si="407"/>
        <v>0</v>
      </c>
      <c r="BW370" s="61">
        <f t="shared" si="407"/>
        <v>0</v>
      </c>
      <c r="BX370" s="61">
        <f t="shared" si="407"/>
        <v>0</v>
      </c>
      <c r="BY370" s="61">
        <f t="shared" si="407"/>
        <v>0</v>
      </c>
      <c r="BZ370" s="61">
        <f t="shared" si="407"/>
        <v>0</v>
      </c>
      <c r="CA370" s="61">
        <f t="shared" si="407"/>
        <v>0</v>
      </c>
      <c r="CB370" s="61">
        <f t="shared" si="407"/>
        <v>0</v>
      </c>
      <c r="CC370" s="61">
        <f t="shared" si="407"/>
        <v>0</v>
      </c>
      <c r="CD370" s="61">
        <f t="shared" si="407"/>
        <v>0</v>
      </c>
      <c r="CE370" s="61">
        <f t="shared" si="407"/>
        <v>0</v>
      </c>
      <c r="CF370" s="61">
        <f t="shared" si="405"/>
        <v>0</v>
      </c>
      <c r="CG370" s="61">
        <f t="shared" si="398"/>
        <v>0</v>
      </c>
      <c r="CH370" s="61">
        <f t="shared" si="398"/>
        <v>0</v>
      </c>
      <c r="CI370" s="61">
        <f t="shared" si="398"/>
        <v>0</v>
      </c>
      <c r="CJ370" s="61">
        <f t="shared" si="398"/>
        <v>0</v>
      </c>
      <c r="CK370" s="61">
        <f t="shared" si="396"/>
        <v>0</v>
      </c>
      <c r="CL370" s="61">
        <f t="shared" si="396"/>
        <v>0</v>
      </c>
      <c r="CM370" s="61">
        <f t="shared" si="396"/>
        <v>0</v>
      </c>
      <c r="CN370" s="61">
        <f t="shared" si="396"/>
        <v>0</v>
      </c>
      <c r="CO370" s="61">
        <f t="shared" si="396"/>
        <v>0</v>
      </c>
      <c r="CP370" s="61">
        <f t="shared" si="396"/>
        <v>0</v>
      </c>
      <c r="CQ370" s="61">
        <f t="shared" si="396"/>
        <v>0</v>
      </c>
      <c r="CR370" s="61">
        <f t="shared" si="396"/>
        <v>0</v>
      </c>
      <c r="CS370" s="61">
        <f t="shared" si="396"/>
        <v>0</v>
      </c>
      <c r="CT370" s="61">
        <f t="shared" si="396"/>
        <v>0</v>
      </c>
      <c r="CU370" s="61">
        <f t="shared" si="396"/>
        <v>0</v>
      </c>
      <c r="CV370" s="61">
        <f t="shared" si="396"/>
        <v>0</v>
      </c>
      <c r="CW370" s="61">
        <f t="shared" si="376"/>
        <v>0</v>
      </c>
      <c r="CX370" s="61">
        <f t="shared" si="376"/>
        <v>0</v>
      </c>
      <c r="CY370" s="61">
        <f t="shared" si="401"/>
        <v>1.03092138000907E-16</v>
      </c>
      <c r="CZ370" s="61">
        <f t="shared" si="401"/>
        <v>5.3571428571428603E-2</v>
      </c>
      <c r="DA370" s="61">
        <f t="shared" si="401"/>
        <v>5.3571428571428603E-2</v>
      </c>
      <c r="DB370" s="61">
        <f t="shared" si="401"/>
        <v>5.3571428571428499E-2</v>
      </c>
      <c r="DC370" s="61">
        <f t="shared" si="401"/>
        <v>7.1428571428571397E-2</v>
      </c>
      <c r="DD370" s="61">
        <f t="shared" si="401"/>
        <v>7.1428571428571494E-2</v>
      </c>
      <c r="DE370" s="61">
        <f t="shared" si="401"/>
        <v>7.1428571428571494E-2</v>
      </c>
      <c r="DF370" s="61">
        <f t="shared" si="401"/>
        <v>8.9285714285714204E-2</v>
      </c>
      <c r="DG370" s="61">
        <f t="shared" si="401"/>
        <v>8.9285714285714204E-2</v>
      </c>
      <c r="DH370" s="61">
        <f t="shared" si="401"/>
        <v>8.9285714285714204E-2</v>
      </c>
      <c r="DI370" s="61">
        <f t="shared" si="401"/>
        <v>8.9285714285714204E-2</v>
      </c>
      <c r="DJ370" s="61">
        <f t="shared" si="401"/>
        <v>8.9285714285714204E-2</v>
      </c>
      <c r="DK370" s="61">
        <f t="shared" si="401"/>
        <v>8.9285714285714204E-2</v>
      </c>
      <c r="DL370" s="61">
        <f t="shared" si="401"/>
        <v>8.9285714285714204E-2</v>
      </c>
      <c r="DM370" s="61">
        <f t="shared" si="401"/>
        <v>0</v>
      </c>
      <c r="DN370" s="61">
        <f t="shared" si="385"/>
        <v>0</v>
      </c>
      <c r="DO370" s="61">
        <f t="shared" si="385"/>
        <v>0</v>
      </c>
      <c r="DP370" s="61">
        <f t="shared" si="385"/>
        <v>0</v>
      </c>
      <c r="DQ370" s="61">
        <f t="shared" si="383"/>
        <v>0</v>
      </c>
      <c r="DR370" s="61">
        <f t="shared" si="383"/>
        <v>0</v>
      </c>
      <c r="DS370" s="61">
        <f t="shared" si="363"/>
        <v>0</v>
      </c>
      <c r="DT370" s="61">
        <f t="shared" si="363"/>
        <v>0</v>
      </c>
      <c r="DU370" s="61">
        <f t="shared" si="363"/>
        <v>0</v>
      </c>
      <c r="DV370" s="61">
        <f t="shared" si="363"/>
        <v>0</v>
      </c>
      <c r="DW370" s="61">
        <f t="shared" si="399"/>
        <v>0</v>
      </c>
      <c r="DX370" s="61">
        <f t="shared" si="399"/>
        <v>0</v>
      </c>
      <c r="DY370" s="61">
        <f t="shared" si="399"/>
        <v>0</v>
      </c>
      <c r="DZ370" s="61">
        <f t="shared" si="394"/>
        <v>1</v>
      </c>
    </row>
    <row r="371" spans="2:130">
      <c r="C371" s="53">
        <v>2049</v>
      </c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>
        <f t="shared" si="381"/>
        <v>0</v>
      </c>
      <c r="AH371" s="64">
        <f t="shared" si="384"/>
        <v>0</v>
      </c>
      <c r="AI371" s="64">
        <f t="shared" si="386"/>
        <v>0</v>
      </c>
      <c r="AJ371" s="64">
        <f t="shared" si="387"/>
        <v>0</v>
      </c>
      <c r="AK371" s="64">
        <f t="shared" si="388"/>
        <v>0</v>
      </c>
      <c r="AL371" s="64">
        <f t="shared" si="389"/>
        <v>0</v>
      </c>
      <c r="AM371" s="64">
        <f t="shared" si="390"/>
        <v>1.9984014443252802E-15</v>
      </c>
      <c r="AN371" s="64">
        <f t="shared" si="391"/>
        <v>0.69230769230769296</v>
      </c>
      <c r="AO371" s="64">
        <f t="shared" si="392"/>
        <v>0.69230769230769296</v>
      </c>
      <c r="AP371" s="64">
        <f t="shared" si="393"/>
        <v>0.92307692307692202</v>
      </c>
      <c r="AQ371" s="64">
        <f t="shared" si="395"/>
        <v>0.92307692307692202</v>
      </c>
      <c r="AR371" s="64">
        <f t="shared" si="397"/>
        <v>0.92307692307692402</v>
      </c>
      <c r="AS371" s="64">
        <f t="shared" si="400"/>
        <v>1.15384615384615</v>
      </c>
      <c r="AT371" s="64">
        <f t="shared" si="402"/>
        <v>1.15384615384615</v>
      </c>
      <c r="AU371" s="64">
        <f t="shared" si="403"/>
        <v>1.15384615384615</v>
      </c>
      <c r="AV371" s="64">
        <f t="shared" si="404"/>
        <v>1.15384615384615</v>
      </c>
      <c r="AW371" s="64">
        <f t="shared" si="406"/>
        <v>1.15384615384615</v>
      </c>
      <c r="AX371" s="64">
        <f t="shared" si="408"/>
        <v>1.15384615384615</v>
      </c>
      <c r="AY371" s="64">
        <f t="shared" ref="AY371:AY382" si="409">VLOOKUP($C$113,$D$3:$K$63,$A$72,0)*(B324-B323)</f>
        <v>1.15384615384615</v>
      </c>
      <c r="AZ371" s="64">
        <f>VLOOKUP($C$114,$D$3:$K$63,$A$72,0)*(B323-B322)</f>
        <v>1.15384615384615</v>
      </c>
      <c r="BA371" s="64">
        <f>VLOOKUP($C$115,$D$3:$K$63,$A$72,0)*B322</f>
        <v>0</v>
      </c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54">
        <f t="shared" si="344"/>
        <v>13.384615384615399</v>
      </c>
      <c r="BP371" s="53">
        <v>2049</v>
      </c>
      <c r="BQ371" s="61">
        <f t="shared" si="407"/>
        <v>0</v>
      </c>
      <c r="BR371" s="61">
        <f t="shared" si="407"/>
        <v>0</v>
      </c>
      <c r="BS371" s="61">
        <f t="shared" si="407"/>
        <v>0</v>
      </c>
      <c r="BT371" s="61">
        <f t="shared" si="407"/>
        <v>0</v>
      </c>
      <c r="BU371" s="61">
        <f t="shared" si="407"/>
        <v>0</v>
      </c>
      <c r="BV371" s="61">
        <f t="shared" si="407"/>
        <v>0</v>
      </c>
      <c r="BW371" s="61">
        <f t="shared" si="407"/>
        <v>0</v>
      </c>
      <c r="BX371" s="61">
        <f t="shared" si="407"/>
        <v>0</v>
      </c>
      <c r="BY371" s="61">
        <f t="shared" si="407"/>
        <v>0</v>
      </c>
      <c r="BZ371" s="61">
        <f t="shared" si="407"/>
        <v>0</v>
      </c>
      <c r="CA371" s="61">
        <f t="shared" si="407"/>
        <v>0</v>
      </c>
      <c r="CB371" s="61">
        <f t="shared" si="407"/>
        <v>0</v>
      </c>
      <c r="CC371" s="61">
        <f t="shared" si="407"/>
        <v>0</v>
      </c>
      <c r="CD371" s="61">
        <f t="shared" si="407"/>
        <v>0</v>
      </c>
      <c r="CE371" s="61">
        <f t="shared" si="407"/>
        <v>0</v>
      </c>
      <c r="CF371" s="61">
        <f t="shared" si="405"/>
        <v>0</v>
      </c>
      <c r="CG371" s="61">
        <f t="shared" si="398"/>
        <v>0</v>
      </c>
      <c r="CH371" s="61">
        <f t="shared" si="398"/>
        <v>0</v>
      </c>
      <c r="CI371" s="61">
        <f t="shared" si="398"/>
        <v>0</v>
      </c>
      <c r="CJ371" s="61">
        <f t="shared" si="398"/>
        <v>0</v>
      </c>
      <c r="CK371" s="61">
        <f t="shared" si="396"/>
        <v>0</v>
      </c>
      <c r="CL371" s="61">
        <f t="shared" si="396"/>
        <v>0</v>
      </c>
      <c r="CM371" s="61">
        <f t="shared" si="396"/>
        <v>0</v>
      </c>
      <c r="CN371" s="61">
        <f t="shared" si="396"/>
        <v>0</v>
      </c>
      <c r="CO371" s="61">
        <f t="shared" si="396"/>
        <v>0</v>
      </c>
      <c r="CP371" s="61">
        <f t="shared" si="396"/>
        <v>0</v>
      </c>
      <c r="CQ371" s="61">
        <f t="shared" si="396"/>
        <v>0</v>
      </c>
      <c r="CR371" s="61">
        <f t="shared" si="396"/>
        <v>0</v>
      </c>
      <c r="CS371" s="61">
        <f t="shared" si="396"/>
        <v>0</v>
      </c>
      <c r="CT371" s="61">
        <f t="shared" si="396"/>
        <v>0</v>
      </c>
      <c r="CU371" s="61">
        <f t="shared" si="396"/>
        <v>0</v>
      </c>
      <c r="CV371" s="61">
        <f t="shared" si="396"/>
        <v>0</v>
      </c>
      <c r="CW371" s="61">
        <f t="shared" si="376"/>
        <v>0</v>
      </c>
      <c r="CX371" s="61">
        <f t="shared" si="376"/>
        <v>0</v>
      </c>
      <c r="CY371" s="61">
        <f t="shared" si="401"/>
        <v>0</v>
      </c>
      <c r="CZ371" s="61">
        <f t="shared" si="401"/>
        <v>1.4930585503579699E-16</v>
      </c>
      <c r="DA371" s="61">
        <f t="shared" si="401"/>
        <v>5.1724137931034503E-2</v>
      </c>
      <c r="DB371" s="61">
        <f t="shared" si="401"/>
        <v>5.1724137931034503E-2</v>
      </c>
      <c r="DC371" s="61">
        <f t="shared" si="401"/>
        <v>6.8965517241379296E-2</v>
      </c>
      <c r="DD371" s="61">
        <f t="shared" si="401"/>
        <v>6.8965517241379296E-2</v>
      </c>
      <c r="DE371" s="61">
        <f t="shared" si="401"/>
        <v>6.8965517241379407E-2</v>
      </c>
      <c r="DF371" s="61">
        <f t="shared" si="401"/>
        <v>8.6206896551724199E-2</v>
      </c>
      <c r="DG371" s="61">
        <f t="shared" si="401"/>
        <v>8.6206896551724102E-2</v>
      </c>
      <c r="DH371" s="61">
        <f t="shared" si="401"/>
        <v>8.6206896551724102E-2</v>
      </c>
      <c r="DI371" s="61">
        <f t="shared" si="401"/>
        <v>8.6206896551724102E-2</v>
      </c>
      <c r="DJ371" s="61">
        <f t="shared" si="401"/>
        <v>8.6206896551724102E-2</v>
      </c>
      <c r="DK371" s="61">
        <f t="shared" si="401"/>
        <v>8.6206896551724102E-2</v>
      </c>
      <c r="DL371" s="61">
        <f t="shared" si="401"/>
        <v>8.6206896551724102E-2</v>
      </c>
      <c r="DM371" s="61">
        <f t="shared" si="401"/>
        <v>8.6206896551724102E-2</v>
      </c>
      <c r="DN371" s="61">
        <f t="shared" si="385"/>
        <v>0</v>
      </c>
      <c r="DO371" s="61">
        <f t="shared" si="385"/>
        <v>0</v>
      </c>
      <c r="DP371" s="61">
        <f t="shared" si="385"/>
        <v>0</v>
      </c>
      <c r="DQ371" s="61">
        <f t="shared" si="383"/>
        <v>0</v>
      </c>
      <c r="DR371" s="61">
        <f t="shared" si="383"/>
        <v>0</v>
      </c>
      <c r="DS371" s="61">
        <f t="shared" si="363"/>
        <v>0</v>
      </c>
      <c r="DT371" s="61">
        <f t="shared" si="363"/>
        <v>0</v>
      </c>
      <c r="DU371" s="61">
        <f t="shared" si="363"/>
        <v>0</v>
      </c>
      <c r="DV371" s="61">
        <f t="shared" si="363"/>
        <v>0</v>
      </c>
      <c r="DW371" s="61">
        <f t="shared" si="399"/>
        <v>0</v>
      </c>
      <c r="DX371" s="61">
        <f t="shared" si="399"/>
        <v>0</v>
      </c>
      <c r="DY371" s="61">
        <f t="shared" si="399"/>
        <v>0</v>
      </c>
      <c r="DZ371" s="61">
        <f t="shared" si="394"/>
        <v>1</v>
      </c>
    </row>
    <row r="372" spans="2:130">
      <c r="C372" s="53">
        <v>2050</v>
      </c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>
        <f t="shared" si="384"/>
        <v>0</v>
      </c>
      <c r="AI372" s="64">
        <f t="shared" si="386"/>
        <v>0</v>
      </c>
      <c r="AJ372" s="64">
        <f t="shared" si="387"/>
        <v>0</v>
      </c>
      <c r="AK372" s="64">
        <f t="shared" si="388"/>
        <v>0</v>
      </c>
      <c r="AL372" s="64">
        <f t="shared" si="389"/>
        <v>0</v>
      </c>
      <c r="AM372" s="64">
        <f t="shared" si="390"/>
        <v>0</v>
      </c>
      <c r="AN372" s="64">
        <f t="shared" si="391"/>
        <v>1.9984014443252802E-15</v>
      </c>
      <c r="AO372" s="64">
        <f t="shared" si="392"/>
        <v>0.69230769230769296</v>
      </c>
      <c r="AP372" s="64">
        <f t="shared" si="393"/>
        <v>0.92307692307692402</v>
      </c>
      <c r="AQ372" s="64">
        <f t="shared" si="395"/>
        <v>0.92307692307692202</v>
      </c>
      <c r="AR372" s="64">
        <f t="shared" si="397"/>
        <v>0.92307692307692202</v>
      </c>
      <c r="AS372" s="64">
        <f t="shared" si="400"/>
        <v>1.15384615384615</v>
      </c>
      <c r="AT372" s="64">
        <f t="shared" si="402"/>
        <v>1.15384615384615</v>
      </c>
      <c r="AU372" s="64">
        <f t="shared" si="403"/>
        <v>1.15384615384615</v>
      </c>
      <c r="AV372" s="64">
        <f t="shared" si="404"/>
        <v>1.15384615384615</v>
      </c>
      <c r="AW372" s="64">
        <f t="shared" si="406"/>
        <v>1.15384615384615</v>
      </c>
      <c r="AX372" s="64">
        <f t="shared" si="408"/>
        <v>1.15384615384615</v>
      </c>
      <c r="AY372" s="64">
        <f t="shared" si="409"/>
        <v>1.15384615384615</v>
      </c>
      <c r="AZ372" s="64">
        <f t="shared" ref="AZ372:AZ382" si="410">VLOOKUP($C$114,$D$3:$K$63,$A$72,0)*(B324-B323)</f>
        <v>1.15384615384615</v>
      </c>
      <c r="BA372" s="64">
        <f>VLOOKUP($C$115,$D$3:$K$63,$A$72,0)*(B323-B322)</f>
        <v>1.3846153846153799</v>
      </c>
      <c r="BB372" s="64">
        <f>VLOOKUP($C$116,$D$3:$K$63,$A$72,0)*B322</f>
        <v>0</v>
      </c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54">
        <f t="shared" si="344"/>
        <v>14.0769230769231</v>
      </c>
      <c r="BP372" s="53">
        <v>2050</v>
      </c>
      <c r="BQ372" s="61">
        <f t="shared" si="407"/>
        <v>0</v>
      </c>
      <c r="BR372" s="61">
        <f t="shared" si="407"/>
        <v>0</v>
      </c>
      <c r="BS372" s="61">
        <f t="shared" si="407"/>
        <v>0</v>
      </c>
      <c r="BT372" s="61">
        <f t="shared" si="407"/>
        <v>0</v>
      </c>
      <c r="BU372" s="61">
        <f t="shared" si="407"/>
        <v>0</v>
      </c>
      <c r="BV372" s="61">
        <f t="shared" si="407"/>
        <v>0</v>
      </c>
      <c r="BW372" s="61">
        <f t="shared" si="407"/>
        <v>0</v>
      </c>
      <c r="BX372" s="61">
        <f t="shared" si="407"/>
        <v>0</v>
      </c>
      <c r="BY372" s="61">
        <f t="shared" si="407"/>
        <v>0</v>
      </c>
      <c r="BZ372" s="61">
        <f t="shared" si="407"/>
        <v>0</v>
      </c>
      <c r="CA372" s="61">
        <f t="shared" si="407"/>
        <v>0</v>
      </c>
      <c r="CB372" s="61">
        <f t="shared" si="407"/>
        <v>0</v>
      </c>
      <c r="CC372" s="61">
        <f t="shared" si="407"/>
        <v>0</v>
      </c>
      <c r="CD372" s="61">
        <f t="shared" si="407"/>
        <v>0</v>
      </c>
      <c r="CE372" s="61">
        <f t="shared" si="407"/>
        <v>0</v>
      </c>
      <c r="CF372" s="61">
        <f t="shared" si="405"/>
        <v>0</v>
      </c>
      <c r="CG372" s="61">
        <f t="shared" si="398"/>
        <v>0</v>
      </c>
      <c r="CH372" s="61">
        <f t="shared" si="398"/>
        <v>0</v>
      </c>
      <c r="CI372" s="61">
        <f t="shared" si="398"/>
        <v>0</v>
      </c>
      <c r="CJ372" s="61">
        <f t="shared" si="398"/>
        <v>0</v>
      </c>
      <c r="CK372" s="61">
        <f t="shared" si="396"/>
        <v>0</v>
      </c>
      <c r="CL372" s="61">
        <f t="shared" si="396"/>
        <v>0</v>
      </c>
      <c r="CM372" s="61">
        <f t="shared" si="396"/>
        <v>0</v>
      </c>
      <c r="CN372" s="61">
        <f t="shared" si="396"/>
        <v>0</v>
      </c>
      <c r="CO372" s="61">
        <f t="shared" si="396"/>
        <v>0</v>
      </c>
      <c r="CP372" s="61">
        <f t="shared" si="396"/>
        <v>0</v>
      </c>
      <c r="CQ372" s="61">
        <f t="shared" si="396"/>
        <v>0</v>
      </c>
      <c r="CR372" s="61">
        <f t="shared" si="396"/>
        <v>0</v>
      </c>
      <c r="CS372" s="61">
        <f t="shared" si="396"/>
        <v>0</v>
      </c>
      <c r="CT372" s="61">
        <f t="shared" si="396"/>
        <v>0</v>
      </c>
      <c r="CU372" s="61">
        <f t="shared" si="396"/>
        <v>0</v>
      </c>
      <c r="CV372" s="61">
        <f t="shared" si="396"/>
        <v>0</v>
      </c>
      <c r="CW372" s="61">
        <f t="shared" si="376"/>
        <v>0</v>
      </c>
      <c r="CX372" s="61">
        <f t="shared" si="376"/>
        <v>0</v>
      </c>
      <c r="CY372" s="61">
        <f t="shared" si="401"/>
        <v>0</v>
      </c>
      <c r="CZ372" s="61">
        <f t="shared" si="401"/>
        <v>0</v>
      </c>
      <c r="DA372" s="61">
        <f t="shared" si="401"/>
        <v>1.41962944132397E-16</v>
      </c>
      <c r="DB372" s="61">
        <f t="shared" si="401"/>
        <v>4.91803278688525E-2</v>
      </c>
      <c r="DC372" s="61">
        <f t="shared" si="401"/>
        <v>6.5573770491803296E-2</v>
      </c>
      <c r="DD372" s="61">
        <f t="shared" si="401"/>
        <v>6.5573770491803199E-2</v>
      </c>
      <c r="DE372" s="61">
        <f t="shared" si="401"/>
        <v>6.5573770491803199E-2</v>
      </c>
      <c r="DF372" s="61">
        <f t="shared" si="401"/>
        <v>8.1967213114754203E-2</v>
      </c>
      <c r="DG372" s="61">
        <f t="shared" si="401"/>
        <v>8.1967213114754203E-2</v>
      </c>
      <c r="DH372" s="61">
        <f t="shared" si="401"/>
        <v>8.1967213114754106E-2</v>
      </c>
      <c r="DI372" s="61">
        <f t="shared" si="401"/>
        <v>8.1967213114754106E-2</v>
      </c>
      <c r="DJ372" s="61">
        <f t="shared" si="401"/>
        <v>8.1967213114754106E-2</v>
      </c>
      <c r="DK372" s="61">
        <f t="shared" si="401"/>
        <v>8.1967213114754106E-2</v>
      </c>
      <c r="DL372" s="61">
        <f t="shared" si="401"/>
        <v>8.1967213114754106E-2</v>
      </c>
      <c r="DM372" s="61">
        <f t="shared" si="401"/>
        <v>8.1967213114754106E-2</v>
      </c>
      <c r="DN372" s="61">
        <f t="shared" si="385"/>
        <v>9.8360655737704902E-2</v>
      </c>
      <c r="DO372" s="61">
        <f t="shared" si="385"/>
        <v>0</v>
      </c>
      <c r="DP372" s="61">
        <f t="shared" si="385"/>
        <v>0</v>
      </c>
      <c r="DQ372" s="61">
        <f t="shared" si="383"/>
        <v>0</v>
      </c>
      <c r="DR372" s="61">
        <f t="shared" si="383"/>
        <v>0</v>
      </c>
      <c r="DS372" s="61">
        <f t="shared" si="363"/>
        <v>0</v>
      </c>
      <c r="DT372" s="61">
        <f t="shared" si="363"/>
        <v>0</v>
      </c>
      <c r="DU372" s="61">
        <f t="shared" si="363"/>
        <v>0</v>
      </c>
      <c r="DV372" s="61">
        <f t="shared" si="363"/>
        <v>0</v>
      </c>
      <c r="DW372" s="61">
        <f t="shared" si="399"/>
        <v>0</v>
      </c>
      <c r="DX372" s="61">
        <f t="shared" si="399"/>
        <v>0</v>
      </c>
      <c r="DY372" s="61">
        <f t="shared" si="399"/>
        <v>0</v>
      </c>
      <c r="DZ372" s="61">
        <f t="shared" si="394"/>
        <v>1</v>
      </c>
    </row>
    <row r="373" spans="2:130">
      <c r="C373" s="53">
        <v>2051</v>
      </c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>
        <f t="shared" si="386"/>
        <v>0</v>
      </c>
      <c r="AJ373" s="64">
        <f t="shared" si="387"/>
        <v>0</v>
      </c>
      <c r="AK373" s="64">
        <f t="shared" si="388"/>
        <v>0</v>
      </c>
      <c r="AL373" s="64">
        <f t="shared" si="389"/>
        <v>0</v>
      </c>
      <c r="AM373" s="64">
        <f t="shared" si="390"/>
        <v>0</v>
      </c>
      <c r="AN373" s="64">
        <f t="shared" si="391"/>
        <v>0</v>
      </c>
      <c r="AO373" s="64">
        <f t="shared" si="392"/>
        <v>1.9984014443252802E-15</v>
      </c>
      <c r="AP373" s="64">
        <f t="shared" si="393"/>
        <v>0.92307692307692402</v>
      </c>
      <c r="AQ373" s="64">
        <f t="shared" si="395"/>
        <v>0.92307692307692402</v>
      </c>
      <c r="AR373" s="64">
        <f t="shared" si="397"/>
        <v>0.92307692307692202</v>
      </c>
      <c r="AS373" s="64">
        <f t="shared" si="400"/>
        <v>1.15384615384615</v>
      </c>
      <c r="AT373" s="64">
        <f t="shared" si="402"/>
        <v>1.15384615384615</v>
      </c>
      <c r="AU373" s="64">
        <f t="shared" si="403"/>
        <v>1.15384615384615</v>
      </c>
      <c r="AV373" s="64">
        <f t="shared" si="404"/>
        <v>1.15384615384615</v>
      </c>
      <c r="AW373" s="64">
        <f t="shared" si="406"/>
        <v>1.15384615384615</v>
      </c>
      <c r="AX373" s="64">
        <f t="shared" si="408"/>
        <v>1.15384615384615</v>
      </c>
      <c r="AY373" s="64">
        <f t="shared" si="409"/>
        <v>1.15384615384615</v>
      </c>
      <c r="AZ373" s="64">
        <f t="shared" si="410"/>
        <v>1.15384615384615</v>
      </c>
      <c r="BA373" s="64">
        <f t="shared" ref="BA373:BA382" si="411">VLOOKUP($C$115,$D$3:$K$63,$A$72,0)*(B324-B323)</f>
        <v>1.3846153846153799</v>
      </c>
      <c r="BB373" s="64">
        <f>VLOOKUP($C$116,$D$3:$K$63,$A$72,0)*(B323-B322)</f>
        <v>1.3846153846153799</v>
      </c>
      <c r="BC373" s="64">
        <f>VLOOKUP($C$117,$D$3:$K$63,$A$72,0)*B322</f>
        <v>0</v>
      </c>
      <c r="BD373" s="64"/>
      <c r="BE373" s="64"/>
      <c r="BF373" s="64"/>
      <c r="BG373" s="64"/>
      <c r="BH373" s="64"/>
      <c r="BI373" s="64"/>
      <c r="BJ373" s="64"/>
      <c r="BK373" s="64"/>
      <c r="BL373" s="64"/>
      <c r="BM373" s="54">
        <f t="shared" si="344"/>
        <v>14.7692307692308</v>
      </c>
      <c r="BP373" s="53">
        <v>2051</v>
      </c>
      <c r="BQ373" s="61">
        <f t="shared" si="407"/>
        <v>0</v>
      </c>
      <c r="BR373" s="61">
        <f t="shared" si="407"/>
        <v>0</v>
      </c>
      <c r="BS373" s="61">
        <f t="shared" si="407"/>
        <v>0</v>
      </c>
      <c r="BT373" s="61">
        <f t="shared" si="407"/>
        <v>0</v>
      </c>
      <c r="BU373" s="61">
        <f t="shared" si="407"/>
        <v>0</v>
      </c>
      <c r="BV373" s="61">
        <f t="shared" si="407"/>
        <v>0</v>
      </c>
      <c r="BW373" s="61">
        <f t="shared" si="407"/>
        <v>0</v>
      </c>
      <c r="BX373" s="61">
        <f t="shared" si="407"/>
        <v>0</v>
      </c>
      <c r="BY373" s="61">
        <f t="shared" si="407"/>
        <v>0</v>
      </c>
      <c r="BZ373" s="61">
        <f t="shared" si="407"/>
        <v>0</v>
      </c>
      <c r="CA373" s="61">
        <f t="shared" si="407"/>
        <v>0</v>
      </c>
      <c r="CB373" s="61">
        <f t="shared" si="407"/>
        <v>0</v>
      </c>
      <c r="CC373" s="61">
        <f t="shared" si="407"/>
        <v>0</v>
      </c>
      <c r="CD373" s="61">
        <f t="shared" si="407"/>
        <v>0</v>
      </c>
      <c r="CE373" s="61">
        <f t="shared" si="407"/>
        <v>0</v>
      </c>
      <c r="CF373" s="61">
        <f t="shared" si="405"/>
        <v>0</v>
      </c>
      <c r="CG373" s="61">
        <f t="shared" si="398"/>
        <v>0</v>
      </c>
      <c r="CH373" s="61">
        <f t="shared" si="398"/>
        <v>0</v>
      </c>
      <c r="CI373" s="61">
        <f t="shared" si="398"/>
        <v>0</v>
      </c>
      <c r="CJ373" s="61">
        <f t="shared" si="398"/>
        <v>0</v>
      </c>
      <c r="CK373" s="61">
        <f t="shared" si="396"/>
        <v>0</v>
      </c>
      <c r="CL373" s="61">
        <f t="shared" si="396"/>
        <v>0</v>
      </c>
      <c r="CM373" s="61">
        <f t="shared" si="396"/>
        <v>0</v>
      </c>
      <c r="CN373" s="61">
        <f t="shared" si="396"/>
        <v>0</v>
      </c>
      <c r="CO373" s="61">
        <f t="shared" si="396"/>
        <v>0</v>
      </c>
      <c r="CP373" s="61">
        <f t="shared" si="396"/>
        <v>0</v>
      </c>
      <c r="CQ373" s="61">
        <f t="shared" si="396"/>
        <v>0</v>
      </c>
      <c r="CR373" s="61">
        <f t="shared" si="396"/>
        <v>0</v>
      </c>
      <c r="CS373" s="61">
        <f t="shared" si="396"/>
        <v>0</v>
      </c>
      <c r="CT373" s="61">
        <f t="shared" si="396"/>
        <v>0</v>
      </c>
      <c r="CU373" s="61">
        <f t="shared" si="396"/>
        <v>0</v>
      </c>
      <c r="CV373" s="61">
        <f t="shared" si="396"/>
        <v>0</v>
      </c>
      <c r="CW373" s="61">
        <f t="shared" si="376"/>
        <v>0</v>
      </c>
      <c r="CX373" s="61">
        <f t="shared" si="376"/>
        <v>0</v>
      </c>
      <c r="CY373" s="61">
        <f t="shared" si="401"/>
        <v>0</v>
      </c>
      <c r="CZ373" s="61">
        <f t="shared" si="401"/>
        <v>0</v>
      </c>
      <c r="DA373" s="61">
        <f t="shared" si="401"/>
        <v>0</v>
      </c>
      <c r="DB373" s="61">
        <f t="shared" si="401"/>
        <v>1.35308431126191E-16</v>
      </c>
      <c r="DC373" s="61">
        <f t="shared" si="401"/>
        <v>6.2500000000000097E-2</v>
      </c>
      <c r="DD373" s="61">
        <f t="shared" si="401"/>
        <v>6.2500000000000097E-2</v>
      </c>
      <c r="DE373" s="61">
        <f t="shared" si="401"/>
        <v>6.25E-2</v>
      </c>
      <c r="DF373" s="61">
        <f t="shared" si="401"/>
        <v>7.8125E-2</v>
      </c>
      <c r="DG373" s="61">
        <f t="shared" si="401"/>
        <v>7.8125000000000097E-2</v>
      </c>
      <c r="DH373" s="61">
        <f t="shared" si="401"/>
        <v>7.8125000000000097E-2</v>
      </c>
      <c r="DI373" s="61">
        <f t="shared" si="401"/>
        <v>7.8125E-2</v>
      </c>
      <c r="DJ373" s="61">
        <f t="shared" si="401"/>
        <v>7.8125E-2</v>
      </c>
      <c r="DK373" s="61">
        <f t="shared" si="401"/>
        <v>7.8125E-2</v>
      </c>
      <c r="DL373" s="61">
        <f t="shared" si="401"/>
        <v>7.8125E-2</v>
      </c>
      <c r="DM373" s="61">
        <f t="shared" si="401"/>
        <v>7.8125E-2</v>
      </c>
      <c r="DN373" s="61">
        <f t="shared" si="385"/>
        <v>9.3749999999999903E-2</v>
      </c>
      <c r="DO373" s="61">
        <f t="shared" si="385"/>
        <v>9.3749999999999903E-2</v>
      </c>
      <c r="DP373" s="61">
        <f t="shared" si="385"/>
        <v>0</v>
      </c>
      <c r="DQ373" s="61">
        <f t="shared" si="383"/>
        <v>0</v>
      </c>
      <c r="DR373" s="61">
        <f t="shared" si="383"/>
        <v>0</v>
      </c>
      <c r="DS373" s="61">
        <f t="shared" si="363"/>
        <v>0</v>
      </c>
      <c r="DT373" s="61">
        <f t="shared" si="363"/>
        <v>0</v>
      </c>
      <c r="DU373" s="61">
        <f t="shared" si="363"/>
        <v>0</v>
      </c>
      <c r="DV373" s="61">
        <f t="shared" si="363"/>
        <v>0</v>
      </c>
      <c r="DW373" s="61">
        <f t="shared" si="399"/>
        <v>0</v>
      </c>
      <c r="DX373" s="61">
        <f t="shared" si="399"/>
        <v>0</v>
      </c>
      <c r="DY373" s="61">
        <f t="shared" si="399"/>
        <v>0</v>
      </c>
      <c r="DZ373" s="61">
        <f t="shared" si="394"/>
        <v>1</v>
      </c>
    </row>
    <row r="374" spans="2:130">
      <c r="C374" s="53">
        <v>2052</v>
      </c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>
        <f t="shared" si="387"/>
        <v>0</v>
      </c>
      <c r="AK374" s="64">
        <f t="shared" si="388"/>
        <v>0</v>
      </c>
      <c r="AL374" s="64">
        <f t="shared" si="389"/>
        <v>0</v>
      </c>
      <c r="AM374" s="64">
        <f t="shared" si="390"/>
        <v>0</v>
      </c>
      <c r="AN374" s="64">
        <f t="shared" si="391"/>
        <v>0</v>
      </c>
      <c r="AO374" s="64">
        <f t="shared" si="392"/>
        <v>0</v>
      </c>
      <c r="AP374" s="64">
        <f t="shared" si="393"/>
        <v>2.66453525910038E-15</v>
      </c>
      <c r="AQ374" s="64">
        <f t="shared" si="395"/>
        <v>0.92307692307692402</v>
      </c>
      <c r="AR374" s="64">
        <f t="shared" si="397"/>
        <v>0.92307692307692402</v>
      </c>
      <c r="AS374" s="64">
        <f t="shared" si="400"/>
        <v>1.15384615384615</v>
      </c>
      <c r="AT374" s="64">
        <f t="shared" si="402"/>
        <v>1.15384615384615</v>
      </c>
      <c r="AU374" s="64">
        <f t="shared" si="403"/>
        <v>1.15384615384615</v>
      </c>
      <c r="AV374" s="64">
        <f t="shared" si="404"/>
        <v>1.15384615384615</v>
      </c>
      <c r="AW374" s="64">
        <f t="shared" si="406"/>
        <v>1.15384615384615</v>
      </c>
      <c r="AX374" s="64">
        <f t="shared" si="408"/>
        <v>1.15384615384615</v>
      </c>
      <c r="AY374" s="64">
        <f t="shared" si="409"/>
        <v>1.15384615384615</v>
      </c>
      <c r="AZ374" s="64">
        <f t="shared" si="410"/>
        <v>1.15384615384615</v>
      </c>
      <c r="BA374" s="64">
        <f t="shared" si="411"/>
        <v>1.3846153846153799</v>
      </c>
      <c r="BB374" s="64">
        <f t="shared" ref="BB374:BB382" si="412">VLOOKUP($C$116,$D$3:$K$63,$A$72,0)*(B324-B323)</f>
        <v>1.3846153846153799</v>
      </c>
      <c r="BC374" s="64">
        <f>VLOOKUP($C$117,$D$3:$K$63,$A$72,0)*(B323-B322)</f>
        <v>1.3846153846153799</v>
      </c>
      <c r="BD374" s="64">
        <f>VLOOKUP($C$118,$D$3:$K$63,$A$72,0)*B322</f>
        <v>0</v>
      </c>
      <c r="BE374" s="64"/>
      <c r="BF374" s="64"/>
      <c r="BG374" s="64"/>
      <c r="BH374" s="64"/>
      <c r="BI374" s="64"/>
      <c r="BJ374" s="64"/>
      <c r="BK374" s="64"/>
      <c r="BL374" s="64"/>
      <c r="BM374" s="54">
        <f t="shared" si="344"/>
        <v>15.2307692307692</v>
      </c>
      <c r="BP374" s="53">
        <v>2052</v>
      </c>
      <c r="BQ374" s="61">
        <f t="shared" si="407"/>
        <v>0</v>
      </c>
      <c r="BR374" s="61">
        <f t="shared" si="407"/>
        <v>0</v>
      </c>
      <c r="BS374" s="61">
        <f t="shared" si="407"/>
        <v>0</v>
      </c>
      <c r="BT374" s="61">
        <f t="shared" si="407"/>
        <v>0</v>
      </c>
      <c r="BU374" s="61">
        <f t="shared" si="407"/>
        <v>0</v>
      </c>
      <c r="BV374" s="61">
        <f t="shared" si="407"/>
        <v>0</v>
      </c>
      <c r="BW374" s="61">
        <f t="shared" si="407"/>
        <v>0</v>
      </c>
      <c r="BX374" s="61">
        <f t="shared" si="407"/>
        <v>0</v>
      </c>
      <c r="BY374" s="61">
        <f t="shared" si="407"/>
        <v>0</v>
      </c>
      <c r="BZ374" s="61">
        <f t="shared" si="407"/>
        <v>0</v>
      </c>
      <c r="CA374" s="61">
        <f t="shared" si="407"/>
        <v>0</v>
      </c>
      <c r="CB374" s="61">
        <f t="shared" si="407"/>
        <v>0</v>
      </c>
      <c r="CC374" s="61">
        <f t="shared" si="407"/>
        <v>0</v>
      </c>
      <c r="CD374" s="61">
        <f t="shared" si="407"/>
        <v>0</v>
      </c>
      <c r="CE374" s="61">
        <f t="shared" si="407"/>
        <v>0</v>
      </c>
      <c r="CF374" s="61">
        <f t="shared" si="405"/>
        <v>0</v>
      </c>
      <c r="CG374" s="61">
        <f t="shared" si="398"/>
        <v>0</v>
      </c>
      <c r="CH374" s="61">
        <f t="shared" si="398"/>
        <v>0</v>
      </c>
      <c r="CI374" s="61">
        <f t="shared" si="398"/>
        <v>0</v>
      </c>
      <c r="CJ374" s="61">
        <f t="shared" si="398"/>
        <v>0</v>
      </c>
      <c r="CK374" s="61">
        <f t="shared" si="396"/>
        <v>0</v>
      </c>
      <c r="CL374" s="61">
        <f t="shared" si="396"/>
        <v>0</v>
      </c>
      <c r="CM374" s="61">
        <f t="shared" si="396"/>
        <v>0</v>
      </c>
      <c r="CN374" s="61">
        <f t="shared" si="396"/>
        <v>0</v>
      </c>
      <c r="CO374" s="61">
        <f t="shared" si="396"/>
        <v>0</v>
      </c>
      <c r="CP374" s="61">
        <f t="shared" si="396"/>
        <v>0</v>
      </c>
      <c r="CQ374" s="61">
        <f t="shared" si="396"/>
        <v>0</v>
      </c>
      <c r="CR374" s="61">
        <f t="shared" si="396"/>
        <v>0</v>
      </c>
      <c r="CS374" s="61">
        <f t="shared" si="396"/>
        <v>0</v>
      </c>
      <c r="CT374" s="61">
        <f t="shared" si="396"/>
        <v>0</v>
      </c>
      <c r="CU374" s="61">
        <f t="shared" si="396"/>
        <v>0</v>
      </c>
      <c r="CV374" s="61">
        <f t="shared" si="396"/>
        <v>0</v>
      </c>
      <c r="CW374" s="61">
        <f t="shared" si="376"/>
        <v>0</v>
      </c>
      <c r="CX374" s="61">
        <f t="shared" si="376"/>
        <v>0</v>
      </c>
      <c r="CY374" s="61">
        <f t="shared" si="401"/>
        <v>0</v>
      </c>
      <c r="CZ374" s="61">
        <f t="shared" si="401"/>
        <v>0</v>
      </c>
      <c r="DA374" s="61">
        <f t="shared" si="401"/>
        <v>0</v>
      </c>
      <c r="DB374" s="61">
        <f t="shared" si="401"/>
        <v>0</v>
      </c>
      <c r="DC374" s="61">
        <f t="shared" si="401"/>
        <v>1.7494423418335799E-16</v>
      </c>
      <c r="DD374" s="61">
        <f t="shared" si="401"/>
        <v>6.0606060606060698E-2</v>
      </c>
      <c r="DE374" s="61">
        <f t="shared" si="401"/>
        <v>6.0606060606060698E-2</v>
      </c>
      <c r="DF374" s="61">
        <f t="shared" si="401"/>
        <v>7.5757575757575704E-2</v>
      </c>
      <c r="DG374" s="61">
        <f t="shared" si="401"/>
        <v>7.5757575757575704E-2</v>
      </c>
      <c r="DH374" s="61">
        <f t="shared" si="401"/>
        <v>7.5757575757575801E-2</v>
      </c>
      <c r="DI374" s="61">
        <f t="shared" si="401"/>
        <v>7.5757575757575801E-2</v>
      </c>
      <c r="DJ374" s="61">
        <f t="shared" si="401"/>
        <v>7.5757575757575704E-2</v>
      </c>
      <c r="DK374" s="61">
        <f t="shared" si="401"/>
        <v>7.5757575757575704E-2</v>
      </c>
      <c r="DL374" s="61">
        <f t="shared" si="401"/>
        <v>7.5757575757575704E-2</v>
      </c>
      <c r="DM374" s="61">
        <f t="shared" si="401"/>
        <v>7.5757575757575704E-2</v>
      </c>
      <c r="DN374" s="61">
        <f t="shared" si="385"/>
        <v>9.0909090909090898E-2</v>
      </c>
      <c r="DO374" s="61">
        <f t="shared" si="385"/>
        <v>9.0909090909090898E-2</v>
      </c>
      <c r="DP374" s="61">
        <f t="shared" si="385"/>
        <v>9.0909090909090898E-2</v>
      </c>
      <c r="DQ374" s="61">
        <f t="shared" si="383"/>
        <v>0</v>
      </c>
      <c r="DR374" s="61">
        <f t="shared" si="383"/>
        <v>0</v>
      </c>
      <c r="DS374" s="61">
        <f t="shared" si="363"/>
        <v>0</v>
      </c>
      <c r="DT374" s="61">
        <f t="shared" si="363"/>
        <v>0</v>
      </c>
      <c r="DU374" s="61">
        <f t="shared" si="363"/>
        <v>0</v>
      </c>
      <c r="DV374" s="61">
        <f t="shared" si="363"/>
        <v>0</v>
      </c>
      <c r="DW374" s="61">
        <f t="shared" si="399"/>
        <v>0</v>
      </c>
      <c r="DX374" s="61">
        <f t="shared" si="399"/>
        <v>0</v>
      </c>
      <c r="DY374" s="61">
        <f t="shared" si="399"/>
        <v>0</v>
      </c>
      <c r="DZ374" s="61">
        <f t="shared" si="394"/>
        <v>1</v>
      </c>
    </row>
    <row r="375" spans="2:130">
      <c r="C375" s="53">
        <v>2053</v>
      </c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>
        <f t="shared" si="388"/>
        <v>0</v>
      </c>
      <c r="AL375" s="64">
        <f t="shared" si="389"/>
        <v>0</v>
      </c>
      <c r="AM375" s="64">
        <f t="shared" si="390"/>
        <v>0</v>
      </c>
      <c r="AN375" s="64">
        <f t="shared" si="391"/>
        <v>0</v>
      </c>
      <c r="AO375" s="64">
        <f t="shared" si="392"/>
        <v>0</v>
      </c>
      <c r="AP375" s="64">
        <f t="shared" si="393"/>
        <v>0</v>
      </c>
      <c r="AQ375" s="64">
        <f t="shared" si="395"/>
        <v>2.66453525910038E-15</v>
      </c>
      <c r="AR375" s="64">
        <f t="shared" si="397"/>
        <v>0.92307692307692402</v>
      </c>
      <c r="AS375" s="64">
        <f t="shared" si="400"/>
        <v>1.15384615384615</v>
      </c>
      <c r="AT375" s="64">
        <f t="shared" si="402"/>
        <v>1.15384615384615</v>
      </c>
      <c r="AU375" s="64">
        <f t="shared" si="403"/>
        <v>1.15384615384615</v>
      </c>
      <c r="AV375" s="64">
        <f t="shared" si="404"/>
        <v>1.15384615384615</v>
      </c>
      <c r="AW375" s="64">
        <f t="shared" si="406"/>
        <v>1.15384615384615</v>
      </c>
      <c r="AX375" s="64">
        <f t="shared" si="408"/>
        <v>1.15384615384615</v>
      </c>
      <c r="AY375" s="64">
        <f t="shared" si="409"/>
        <v>1.15384615384615</v>
      </c>
      <c r="AZ375" s="64">
        <f t="shared" si="410"/>
        <v>1.15384615384615</v>
      </c>
      <c r="BA375" s="64">
        <f t="shared" si="411"/>
        <v>1.3846153846153799</v>
      </c>
      <c r="BB375" s="64">
        <f t="shared" si="412"/>
        <v>1.3846153846153799</v>
      </c>
      <c r="BC375" s="64">
        <f t="shared" ref="BC375:BC382" si="413">VLOOKUP($C$117,$D$3:$K$63,$A$72,0)*(B324-B323)</f>
        <v>1.3846153846153799</v>
      </c>
      <c r="BD375" s="64">
        <f>VLOOKUP($C$118,$D$3:$K$63,$A$72,0)*(B323-B322)</f>
        <v>1.3846153846153799</v>
      </c>
      <c r="BE375" s="64">
        <f>VLOOKUP($C$119,$D$3:$K$63,$A$72,0)*B322</f>
        <v>0</v>
      </c>
      <c r="BF375" s="64"/>
      <c r="BG375" s="64"/>
      <c r="BH375" s="64"/>
      <c r="BI375" s="64"/>
      <c r="BJ375" s="64"/>
      <c r="BK375" s="64"/>
      <c r="BL375" s="64"/>
      <c r="BM375" s="54">
        <f t="shared" si="344"/>
        <v>15.692307692307701</v>
      </c>
      <c r="BP375" s="53">
        <v>2053</v>
      </c>
      <c r="BQ375" s="61">
        <f t="shared" si="407"/>
        <v>0</v>
      </c>
      <c r="BR375" s="61">
        <f t="shared" si="407"/>
        <v>0</v>
      </c>
      <c r="BS375" s="61">
        <f t="shared" si="407"/>
        <v>0</v>
      </c>
      <c r="BT375" s="61">
        <f t="shared" si="407"/>
        <v>0</v>
      </c>
      <c r="BU375" s="61">
        <f t="shared" si="407"/>
        <v>0</v>
      </c>
      <c r="BV375" s="61">
        <f t="shared" si="407"/>
        <v>0</v>
      </c>
      <c r="BW375" s="61">
        <f t="shared" si="407"/>
        <v>0</v>
      </c>
      <c r="BX375" s="61">
        <f t="shared" si="407"/>
        <v>0</v>
      </c>
      <c r="BY375" s="61">
        <f t="shared" si="407"/>
        <v>0</v>
      </c>
      <c r="BZ375" s="61">
        <f t="shared" si="407"/>
        <v>0</v>
      </c>
      <c r="CA375" s="61">
        <f t="shared" si="407"/>
        <v>0</v>
      </c>
      <c r="CB375" s="61">
        <f t="shared" si="407"/>
        <v>0</v>
      </c>
      <c r="CC375" s="61">
        <f t="shared" si="407"/>
        <v>0</v>
      </c>
      <c r="CD375" s="61">
        <f t="shared" si="407"/>
        <v>0</v>
      </c>
      <c r="CE375" s="61">
        <f t="shared" si="407"/>
        <v>0</v>
      </c>
      <c r="CF375" s="61">
        <f t="shared" si="405"/>
        <v>0</v>
      </c>
      <c r="CG375" s="61">
        <f t="shared" si="398"/>
        <v>0</v>
      </c>
      <c r="CH375" s="61">
        <f t="shared" si="398"/>
        <v>0</v>
      </c>
      <c r="CI375" s="61">
        <f t="shared" si="398"/>
        <v>0</v>
      </c>
      <c r="CJ375" s="61">
        <f t="shared" si="398"/>
        <v>0</v>
      </c>
      <c r="CK375" s="61">
        <f t="shared" si="396"/>
        <v>0</v>
      </c>
      <c r="CL375" s="61">
        <f t="shared" si="396"/>
        <v>0</v>
      </c>
      <c r="CM375" s="61">
        <f t="shared" si="396"/>
        <v>0</v>
      </c>
      <c r="CN375" s="61">
        <f t="shared" si="396"/>
        <v>0</v>
      </c>
      <c r="CO375" s="61">
        <f t="shared" si="396"/>
        <v>0</v>
      </c>
      <c r="CP375" s="61">
        <f t="shared" si="396"/>
        <v>0</v>
      </c>
      <c r="CQ375" s="61">
        <f t="shared" si="396"/>
        <v>0</v>
      </c>
      <c r="CR375" s="61">
        <f t="shared" si="396"/>
        <v>0</v>
      </c>
      <c r="CS375" s="61">
        <f t="shared" si="396"/>
        <v>0</v>
      </c>
      <c r="CT375" s="61">
        <f t="shared" si="396"/>
        <v>0</v>
      </c>
      <c r="CU375" s="61">
        <f t="shared" si="396"/>
        <v>0</v>
      </c>
      <c r="CV375" s="61">
        <f t="shared" si="396"/>
        <v>0</v>
      </c>
      <c r="CW375" s="61">
        <f t="shared" si="376"/>
        <v>0</v>
      </c>
      <c r="CX375" s="61">
        <f t="shared" si="376"/>
        <v>0</v>
      </c>
      <c r="CY375" s="61">
        <f t="shared" si="401"/>
        <v>0</v>
      </c>
      <c r="CZ375" s="61">
        <f t="shared" si="401"/>
        <v>0</v>
      </c>
      <c r="DA375" s="61">
        <f t="shared" si="401"/>
        <v>0</v>
      </c>
      <c r="DB375" s="61">
        <f t="shared" si="401"/>
        <v>0</v>
      </c>
      <c r="DC375" s="61">
        <f t="shared" si="401"/>
        <v>0</v>
      </c>
      <c r="DD375" s="61">
        <f t="shared" si="401"/>
        <v>1.6979881553090601E-16</v>
      </c>
      <c r="DE375" s="61">
        <f t="shared" si="401"/>
        <v>5.8823529411764802E-2</v>
      </c>
      <c r="DF375" s="61">
        <f t="shared" si="401"/>
        <v>7.3529411764705899E-2</v>
      </c>
      <c r="DG375" s="61">
        <f t="shared" si="401"/>
        <v>7.3529411764705802E-2</v>
      </c>
      <c r="DH375" s="61">
        <f t="shared" si="401"/>
        <v>7.3529411764705802E-2</v>
      </c>
      <c r="DI375" s="61">
        <f t="shared" si="401"/>
        <v>7.3529411764705899E-2</v>
      </c>
      <c r="DJ375" s="61">
        <f t="shared" si="401"/>
        <v>7.3529411764705899E-2</v>
      </c>
      <c r="DK375" s="61">
        <f t="shared" si="401"/>
        <v>7.3529411764705802E-2</v>
      </c>
      <c r="DL375" s="61">
        <f t="shared" si="401"/>
        <v>7.3529411764705802E-2</v>
      </c>
      <c r="DM375" s="61">
        <f t="shared" si="401"/>
        <v>7.3529411764705802E-2</v>
      </c>
      <c r="DN375" s="61">
        <f t="shared" si="385"/>
        <v>8.8235294117646995E-2</v>
      </c>
      <c r="DO375" s="61">
        <f t="shared" si="385"/>
        <v>8.8235294117646995E-2</v>
      </c>
      <c r="DP375" s="61">
        <f t="shared" si="385"/>
        <v>8.8235294117646995E-2</v>
      </c>
      <c r="DQ375" s="61">
        <f t="shared" si="383"/>
        <v>8.8235294117646995E-2</v>
      </c>
      <c r="DR375" s="61">
        <f t="shared" si="383"/>
        <v>0</v>
      </c>
      <c r="DS375" s="61">
        <f t="shared" si="363"/>
        <v>0</v>
      </c>
      <c r="DT375" s="61">
        <f t="shared" si="363"/>
        <v>0</v>
      </c>
      <c r="DU375" s="61">
        <f t="shared" si="363"/>
        <v>0</v>
      </c>
      <c r="DV375" s="61">
        <f t="shared" si="363"/>
        <v>0</v>
      </c>
      <c r="DW375" s="61">
        <f t="shared" si="399"/>
        <v>0</v>
      </c>
      <c r="DX375" s="61">
        <f t="shared" si="399"/>
        <v>0</v>
      </c>
      <c r="DY375" s="61">
        <f t="shared" si="399"/>
        <v>0</v>
      </c>
      <c r="DZ375" s="61">
        <f t="shared" si="394"/>
        <v>1</v>
      </c>
    </row>
    <row r="376" spans="2:130">
      <c r="C376" s="53">
        <v>2054</v>
      </c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>
        <f t="shared" si="389"/>
        <v>0</v>
      </c>
      <c r="AM376" s="64">
        <f t="shared" si="390"/>
        <v>0</v>
      </c>
      <c r="AN376" s="64">
        <f t="shared" si="391"/>
        <v>0</v>
      </c>
      <c r="AO376" s="64">
        <f t="shared" si="392"/>
        <v>0</v>
      </c>
      <c r="AP376" s="64">
        <f t="shared" si="393"/>
        <v>0</v>
      </c>
      <c r="AQ376" s="64">
        <f t="shared" si="395"/>
        <v>0</v>
      </c>
      <c r="AR376" s="64">
        <f t="shared" si="397"/>
        <v>2.66453525910038E-15</v>
      </c>
      <c r="AS376" s="64">
        <f t="shared" si="400"/>
        <v>1.15384615384615</v>
      </c>
      <c r="AT376" s="64">
        <f t="shared" si="402"/>
        <v>1.15384615384615</v>
      </c>
      <c r="AU376" s="64">
        <f t="shared" si="403"/>
        <v>1.15384615384615</v>
      </c>
      <c r="AV376" s="64">
        <f t="shared" si="404"/>
        <v>1.15384615384615</v>
      </c>
      <c r="AW376" s="64">
        <f t="shared" si="406"/>
        <v>1.15384615384615</v>
      </c>
      <c r="AX376" s="64">
        <f t="shared" si="408"/>
        <v>1.15384615384615</v>
      </c>
      <c r="AY376" s="64">
        <f t="shared" si="409"/>
        <v>1.15384615384615</v>
      </c>
      <c r="AZ376" s="64">
        <f t="shared" si="410"/>
        <v>1.15384615384615</v>
      </c>
      <c r="BA376" s="64">
        <f t="shared" si="411"/>
        <v>1.3846153846153799</v>
      </c>
      <c r="BB376" s="64">
        <f t="shared" si="412"/>
        <v>1.3846153846153799</v>
      </c>
      <c r="BC376" s="64">
        <f t="shared" si="413"/>
        <v>1.3846153846153799</v>
      </c>
      <c r="BD376" s="64">
        <f t="shared" ref="BD376:BD382" si="414">VLOOKUP($C$118,$D$3:$K$63,$A$72,0)*(B324-B323)</f>
        <v>1.3846153846153799</v>
      </c>
      <c r="BE376" s="64">
        <f>VLOOKUP($C$119,$D$3:$K$63,$A$72,0)*(B323-B322)</f>
        <v>1.3846153846153799</v>
      </c>
      <c r="BF376" s="64">
        <f>VLOOKUP($C$120,$D$3:$K$63,$A$72,0)*B322</f>
        <v>0</v>
      </c>
      <c r="BG376" s="64"/>
      <c r="BH376" s="64"/>
      <c r="BI376" s="64"/>
      <c r="BJ376" s="64"/>
      <c r="BK376" s="64"/>
      <c r="BL376" s="64"/>
      <c r="BM376" s="54">
        <f t="shared" si="344"/>
        <v>16.153846153846199</v>
      </c>
      <c r="BP376" s="53">
        <v>2054</v>
      </c>
      <c r="BQ376" s="61">
        <f t="shared" si="407"/>
        <v>0</v>
      </c>
      <c r="BR376" s="61">
        <f t="shared" si="407"/>
        <v>0</v>
      </c>
      <c r="BS376" s="61">
        <f t="shared" si="407"/>
        <v>0</v>
      </c>
      <c r="BT376" s="61">
        <f t="shared" si="407"/>
        <v>0</v>
      </c>
      <c r="BU376" s="61">
        <f t="shared" si="407"/>
        <v>0</v>
      </c>
      <c r="BV376" s="61">
        <f t="shared" si="407"/>
        <v>0</v>
      </c>
      <c r="BW376" s="61">
        <f t="shared" si="407"/>
        <v>0</v>
      </c>
      <c r="BX376" s="61">
        <f t="shared" si="407"/>
        <v>0</v>
      </c>
      <c r="BY376" s="61">
        <f t="shared" si="407"/>
        <v>0</v>
      </c>
      <c r="BZ376" s="61">
        <f t="shared" si="407"/>
        <v>0</v>
      </c>
      <c r="CA376" s="61">
        <f t="shared" si="407"/>
        <v>0</v>
      </c>
      <c r="CB376" s="61">
        <f t="shared" si="407"/>
        <v>0</v>
      </c>
      <c r="CC376" s="61">
        <f t="shared" si="407"/>
        <v>0</v>
      </c>
      <c r="CD376" s="61">
        <f t="shared" si="407"/>
        <v>0</v>
      </c>
      <c r="CE376" s="61">
        <f t="shared" si="407"/>
        <v>0</v>
      </c>
      <c r="CF376" s="61">
        <f t="shared" si="405"/>
        <v>0</v>
      </c>
      <c r="CG376" s="61">
        <f t="shared" si="398"/>
        <v>0</v>
      </c>
      <c r="CH376" s="61">
        <f t="shared" si="398"/>
        <v>0</v>
      </c>
      <c r="CI376" s="61">
        <f t="shared" si="398"/>
        <v>0</v>
      </c>
      <c r="CJ376" s="61">
        <f t="shared" si="398"/>
        <v>0</v>
      </c>
      <c r="CK376" s="61">
        <f t="shared" si="396"/>
        <v>0</v>
      </c>
      <c r="CL376" s="61">
        <f t="shared" si="396"/>
        <v>0</v>
      </c>
      <c r="CM376" s="61">
        <f t="shared" si="396"/>
        <v>0</v>
      </c>
      <c r="CN376" s="61">
        <f t="shared" si="396"/>
        <v>0</v>
      </c>
      <c r="CO376" s="61">
        <f t="shared" si="396"/>
        <v>0</v>
      </c>
      <c r="CP376" s="61">
        <f t="shared" si="396"/>
        <v>0</v>
      </c>
      <c r="CQ376" s="61">
        <f t="shared" si="396"/>
        <v>0</v>
      </c>
      <c r="CR376" s="61">
        <f t="shared" si="396"/>
        <v>0</v>
      </c>
      <c r="CS376" s="61">
        <f t="shared" si="396"/>
        <v>0</v>
      </c>
      <c r="CT376" s="61">
        <f t="shared" si="396"/>
        <v>0</v>
      </c>
      <c r="CU376" s="61">
        <f t="shared" si="396"/>
        <v>0</v>
      </c>
      <c r="CV376" s="61">
        <f t="shared" si="396"/>
        <v>0</v>
      </c>
      <c r="CW376" s="61">
        <f t="shared" si="376"/>
        <v>0</v>
      </c>
      <c r="CX376" s="61">
        <f t="shared" si="376"/>
        <v>0</v>
      </c>
      <c r="CY376" s="61">
        <f t="shared" si="401"/>
        <v>0</v>
      </c>
      <c r="CZ376" s="61">
        <f t="shared" si="401"/>
        <v>0</v>
      </c>
      <c r="DA376" s="61">
        <f t="shared" si="401"/>
        <v>0</v>
      </c>
      <c r="DB376" s="61">
        <f t="shared" si="401"/>
        <v>0</v>
      </c>
      <c r="DC376" s="61">
        <f t="shared" si="401"/>
        <v>0</v>
      </c>
      <c r="DD376" s="61">
        <f t="shared" si="401"/>
        <v>0</v>
      </c>
      <c r="DE376" s="61">
        <f t="shared" si="401"/>
        <v>1.6494742080145201E-16</v>
      </c>
      <c r="DF376" s="61">
        <f t="shared" si="401"/>
        <v>7.1428571428571494E-2</v>
      </c>
      <c r="DG376" s="61">
        <f t="shared" si="401"/>
        <v>7.1428571428571494E-2</v>
      </c>
      <c r="DH376" s="61">
        <f t="shared" si="401"/>
        <v>7.1428571428571397E-2</v>
      </c>
      <c r="DI376" s="61">
        <f t="shared" si="401"/>
        <v>7.1428571428571397E-2</v>
      </c>
      <c r="DJ376" s="61">
        <f t="shared" si="401"/>
        <v>7.1428571428571494E-2</v>
      </c>
      <c r="DK376" s="61">
        <f t="shared" si="401"/>
        <v>7.1428571428571494E-2</v>
      </c>
      <c r="DL376" s="61">
        <f t="shared" si="401"/>
        <v>7.1428571428571397E-2</v>
      </c>
      <c r="DM376" s="61">
        <f t="shared" si="401"/>
        <v>7.1428571428571397E-2</v>
      </c>
      <c r="DN376" s="61">
        <f t="shared" si="385"/>
        <v>8.5714285714285701E-2</v>
      </c>
      <c r="DO376" s="61">
        <f t="shared" si="385"/>
        <v>8.5714285714285701E-2</v>
      </c>
      <c r="DP376" s="61">
        <f t="shared" si="385"/>
        <v>8.5714285714285701E-2</v>
      </c>
      <c r="DQ376" s="61">
        <f t="shared" si="383"/>
        <v>8.5714285714285701E-2</v>
      </c>
      <c r="DR376" s="61">
        <f t="shared" si="383"/>
        <v>8.5714285714285701E-2</v>
      </c>
      <c r="DS376" s="61">
        <f t="shared" si="363"/>
        <v>0</v>
      </c>
      <c r="DT376" s="61">
        <f t="shared" si="363"/>
        <v>0</v>
      </c>
      <c r="DU376" s="61">
        <f t="shared" si="363"/>
        <v>0</v>
      </c>
      <c r="DV376" s="61">
        <f t="shared" si="363"/>
        <v>0</v>
      </c>
      <c r="DW376" s="61">
        <f t="shared" si="399"/>
        <v>0</v>
      </c>
      <c r="DX376" s="61">
        <f t="shared" si="399"/>
        <v>0</v>
      </c>
      <c r="DY376" s="61">
        <f t="shared" si="399"/>
        <v>0</v>
      </c>
      <c r="DZ376" s="61">
        <f t="shared" si="394"/>
        <v>1</v>
      </c>
    </row>
    <row r="377" spans="2:130">
      <c r="C377" s="53">
        <v>2055</v>
      </c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>
        <f t="shared" si="390"/>
        <v>0</v>
      </c>
      <c r="AN377" s="64">
        <f t="shared" si="391"/>
        <v>0</v>
      </c>
      <c r="AO377" s="64">
        <f t="shared" si="392"/>
        <v>0</v>
      </c>
      <c r="AP377" s="64">
        <f t="shared" si="393"/>
        <v>0</v>
      </c>
      <c r="AQ377" s="64">
        <f t="shared" si="395"/>
        <v>0</v>
      </c>
      <c r="AR377" s="64">
        <f t="shared" si="397"/>
        <v>0</v>
      </c>
      <c r="AS377" s="64">
        <f t="shared" si="400"/>
        <v>3.33066907387547E-15</v>
      </c>
      <c r="AT377" s="64">
        <f t="shared" si="402"/>
        <v>1.15384615384615</v>
      </c>
      <c r="AU377" s="64">
        <f t="shared" si="403"/>
        <v>1.15384615384615</v>
      </c>
      <c r="AV377" s="64">
        <f t="shared" si="404"/>
        <v>1.15384615384615</v>
      </c>
      <c r="AW377" s="64">
        <f t="shared" si="406"/>
        <v>1.15384615384615</v>
      </c>
      <c r="AX377" s="64">
        <f t="shared" si="408"/>
        <v>1.15384615384615</v>
      </c>
      <c r="AY377" s="64">
        <f t="shared" si="409"/>
        <v>1.15384615384615</v>
      </c>
      <c r="AZ377" s="64">
        <f t="shared" si="410"/>
        <v>1.15384615384615</v>
      </c>
      <c r="BA377" s="64">
        <f t="shared" si="411"/>
        <v>1.3846153846153799</v>
      </c>
      <c r="BB377" s="64">
        <f t="shared" si="412"/>
        <v>1.3846153846153799</v>
      </c>
      <c r="BC377" s="64">
        <f t="shared" si="413"/>
        <v>1.3846153846153799</v>
      </c>
      <c r="BD377" s="64">
        <f t="shared" si="414"/>
        <v>1.3846153846153799</v>
      </c>
      <c r="BE377" s="64">
        <f t="shared" ref="BE377:BE382" si="415">VLOOKUP($C$119,$D$3:$K$63,$A$72,0)*(B324-B323)</f>
        <v>1.3846153846153799</v>
      </c>
      <c r="BF377" s="64">
        <f>VLOOKUP($C$120,$D$3:$K$63,$A$72,0)*(B323-B322)</f>
        <v>1.3846153846153799</v>
      </c>
      <c r="BG377" s="64">
        <f>VLOOKUP($C$121,$D$3:$K$63,$A$72,0)*B322</f>
        <v>0</v>
      </c>
      <c r="BH377" s="64"/>
      <c r="BI377" s="64"/>
      <c r="BJ377" s="64"/>
      <c r="BK377" s="64"/>
      <c r="BL377" s="64"/>
      <c r="BM377" s="54">
        <f t="shared" si="344"/>
        <v>16.384615384615401</v>
      </c>
      <c r="BP377" s="53">
        <v>2055</v>
      </c>
      <c r="BQ377" s="61">
        <f t="shared" si="407"/>
        <v>0</v>
      </c>
      <c r="BR377" s="61">
        <f t="shared" si="407"/>
        <v>0</v>
      </c>
      <c r="BS377" s="61">
        <f t="shared" si="407"/>
        <v>0</v>
      </c>
      <c r="BT377" s="61">
        <f t="shared" si="407"/>
        <v>0</v>
      </c>
      <c r="BU377" s="61">
        <f t="shared" si="407"/>
        <v>0</v>
      </c>
      <c r="BV377" s="61">
        <f t="shared" si="407"/>
        <v>0</v>
      </c>
      <c r="BW377" s="61">
        <f t="shared" si="407"/>
        <v>0</v>
      </c>
      <c r="BX377" s="61">
        <f t="shared" si="407"/>
        <v>0</v>
      </c>
      <c r="BY377" s="61">
        <f t="shared" si="407"/>
        <v>0</v>
      </c>
      <c r="BZ377" s="61">
        <f t="shared" si="407"/>
        <v>0</v>
      </c>
      <c r="CA377" s="61">
        <f t="shared" si="407"/>
        <v>0</v>
      </c>
      <c r="CB377" s="61">
        <f t="shared" si="407"/>
        <v>0</v>
      </c>
      <c r="CC377" s="61">
        <f t="shared" si="407"/>
        <v>0</v>
      </c>
      <c r="CD377" s="61">
        <f t="shared" si="407"/>
        <v>0</v>
      </c>
      <c r="CE377" s="61">
        <f t="shared" si="407"/>
        <v>0</v>
      </c>
      <c r="CF377" s="61">
        <f t="shared" si="405"/>
        <v>0</v>
      </c>
      <c r="CG377" s="61">
        <f t="shared" si="398"/>
        <v>0</v>
      </c>
      <c r="CH377" s="61">
        <f t="shared" si="398"/>
        <v>0</v>
      </c>
      <c r="CI377" s="61">
        <f t="shared" si="398"/>
        <v>0</v>
      </c>
      <c r="CJ377" s="61">
        <f t="shared" si="398"/>
        <v>0</v>
      </c>
      <c r="CK377" s="61">
        <f t="shared" si="396"/>
        <v>0</v>
      </c>
      <c r="CL377" s="61">
        <f t="shared" si="396"/>
        <v>0</v>
      </c>
      <c r="CM377" s="61">
        <f t="shared" si="396"/>
        <v>0</v>
      </c>
      <c r="CN377" s="61">
        <f t="shared" si="396"/>
        <v>0</v>
      </c>
      <c r="CO377" s="61">
        <f t="shared" si="396"/>
        <v>0</v>
      </c>
      <c r="CP377" s="61">
        <f t="shared" si="396"/>
        <v>0</v>
      </c>
      <c r="CQ377" s="61">
        <f t="shared" si="396"/>
        <v>0</v>
      </c>
      <c r="CR377" s="61">
        <f t="shared" si="396"/>
        <v>0</v>
      </c>
      <c r="CS377" s="61">
        <f t="shared" si="396"/>
        <v>0</v>
      </c>
      <c r="CT377" s="61">
        <f t="shared" si="396"/>
        <v>0</v>
      </c>
      <c r="CU377" s="61">
        <f t="shared" si="396"/>
        <v>0</v>
      </c>
      <c r="CV377" s="61">
        <f t="shared" si="396"/>
        <v>0</v>
      </c>
      <c r="CW377" s="61">
        <f t="shared" si="376"/>
        <v>0</v>
      </c>
      <c r="CX377" s="61">
        <f t="shared" si="376"/>
        <v>0</v>
      </c>
      <c r="CY377" s="61">
        <f t="shared" si="401"/>
        <v>0</v>
      </c>
      <c r="CZ377" s="61">
        <f t="shared" si="401"/>
        <v>0</v>
      </c>
      <c r="DA377" s="61">
        <f t="shared" si="401"/>
        <v>0</v>
      </c>
      <c r="DB377" s="61">
        <f t="shared" si="401"/>
        <v>0</v>
      </c>
      <c r="DC377" s="61">
        <f t="shared" si="401"/>
        <v>0</v>
      </c>
      <c r="DD377" s="61">
        <f t="shared" si="401"/>
        <v>0</v>
      </c>
      <c r="DE377" s="61">
        <f t="shared" si="401"/>
        <v>0</v>
      </c>
      <c r="DF377" s="61">
        <f t="shared" si="401"/>
        <v>2.0328027211446501E-16</v>
      </c>
      <c r="DG377" s="61">
        <f t="shared" si="401"/>
        <v>7.0422535211267706E-2</v>
      </c>
      <c r="DH377" s="61">
        <f t="shared" si="401"/>
        <v>7.0422535211267706E-2</v>
      </c>
      <c r="DI377" s="61">
        <f t="shared" si="401"/>
        <v>7.0422535211267595E-2</v>
      </c>
      <c r="DJ377" s="61">
        <f t="shared" si="401"/>
        <v>7.0422535211267595E-2</v>
      </c>
      <c r="DK377" s="61">
        <f t="shared" si="401"/>
        <v>7.0422535211267706E-2</v>
      </c>
      <c r="DL377" s="61">
        <f t="shared" si="401"/>
        <v>7.0422535211267706E-2</v>
      </c>
      <c r="DM377" s="61">
        <f t="shared" si="401"/>
        <v>7.0422535211267595E-2</v>
      </c>
      <c r="DN377" s="61">
        <f t="shared" si="385"/>
        <v>8.4507042253521097E-2</v>
      </c>
      <c r="DO377" s="61">
        <f t="shared" si="385"/>
        <v>8.4507042253521097E-2</v>
      </c>
      <c r="DP377" s="61">
        <f t="shared" si="385"/>
        <v>8.4507042253521097E-2</v>
      </c>
      <c r="DQ377" s="61">
        <f t="shared" si="383"/>
        <v>8.4507042253521097E-2</v>
      </c>
      <c r="DR377" s="61">
        <f t="shared" si="383"/>
        <v>8.4507042253521097E-2</v>
      </c>
      <c r="DS377" s="61">
        <f t="shared" si="363"/>
        <v>8.4507042253521097E-2</v>
      </c>
      <c r="DT377" s="61">
        <f t="shared" si="363"/>
        <v>0</v>
      </c>
      <c r="DU377" s="61">
        <f t="shared" si="363"/>
        <v>0</v>
      </c>
      <c r="DV377" s="61">
        <f t="shared" si="363"/>
        <v>0</v>
      </c>
      <c r="DW377" s="61">
        <f t="shared" si="399"/>
        <v>0</v>
      </c>
      <c r="DX377" s="61">
        <f t="shared" si="399"/>
        <v>0</v>
      </c>
      <c r="DY377" s="61">
        <f t="shared" si="399"/>
        <v>0</v>
      </c>
      <c r="DZ377" s="61">
        <f t="shared" si="394"/>
        <v>1</v>
      </c>
    </row>
    <row r="378" spans="2:130">
      <c r="C378" s="53">
        <v>2056</v>
      </c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>
        <f t="shared" si="391"/>
        <v>0</v>
      </c>
      <c r="AO378" s="64">
        <f t="shared" si="392"/>
        <v>0</v>
      </c>
      <c r="AP378" s="64">
        <f t="shared" si="393"/>
        <v>0</v>
      </c>
      <c r="AQ378" s="64">
        <f t="shared" si="395"/>
        <v>0</v>
      </c>
      <c r="AR378" s="64">
        <f t="shared" si="397"/>
        <v>0</v>
      </c>
      <c r="AS378" s="64">
        <f t="shared" si="400"/>
        <v>0</v>
      </c>
      <c r="AT378" s="64">
        <f t="shared" si="402"/>
        <v>3.33066907387547E-15</v>
      </c>
      <c r="AU378" s="64">
        <f t="shared" si="403"/>
        <v>1.15384615384615</v>
      </c>
      <c r="AV378" s="64">
        <f t="shared" si="404"/>
        <v>1.15384615384615</v>
      </c>
      <c r="AW378" s="64">
        <f t="shared" si="406"/>
        <v>1.15384615384615</v>
      </c>
      <c r="AX378" s="64">
        <f t="shared" si="408"/>
        <v>1.15384615384615</v>
      </c>
      <c r="AY378" s="64">
        <f t="shared" si="409"/>
        <v>1.15384615384615</v>
      </c>
      <c r="AZ378" s="64">
        <f t="shared" si="410"/>
        <v>1.15384615384615</v>
      </c>
      <c r="BA378" s="64">
        <f t="shared" si="411"/>
        <v>1.3846153846153799</v>
      </c>
      <c r="BB378" s="64">
        <f t="shared" si="412"/>
        <v>1.3846153846153799</v>
      </c>
      <c r="BC378" s="64">
        <f t="shared" si="413"/>
        <v>1.3846153846153799</v>
      </c>
      <c r="BD378" s="64">
        <f t="shared" si="414"/>
        <v>1.3846153846153799</v>
      </c>
      <c r="BE378" s="64">
        <f t="shared" si="415"/>
        <v>1.3846153846153799</v>
      </c>
      <c r="BF378" s="64">
        <f t="shared" ref="BF378:BF382" si="416">VLOOKUP($C$120,$D$3:$K$63,$A$72,0)*(B324-B323)</f>
        <v>1.3846153846153799</v>
      </c>
      <c r="BG378" s="64">
        <f>VLOOKUP($C$121,$D$3:$K$63,$A$72,0)*(B323-B322)</f>
        <v>1.3846153846153799</v>
      </c>
      <c r="BH378" s="64">
        <f>VLOOKUP($C$122,$D$3:$K$63,$A$72,0)*B322</f>
        <v>0</v>
      </c>
      <c r="BI378" s="64"/>
      <c r="BJ378" s="64"/>
      <c r="BK378" s="64"/>
      <c r="BL378" s="64"/>
      <c r="BM378" s="54">
        <f t="shared" si="344"/>
        <v>16.615384615384599</v>
      </c>
      <c r="BP378" s="53">
        <v>2056</v>
      </c>
      <c r="BQ378" s="61">
        <f t="shared" si="407"/>
        <v>0</v>
      </c>
      <c r="BR378" s="61">
        <f t="shared" si="407"/>
        <v>0</v>
      </c>
      <c r="BS378" s="61">
        <f t="shared" si="407"/>
        <v>0</v>
      </c>
      <c r="BT378" s="61">
        <f t="shared" si="407"/>
        <v>0</v>
      </c>
      <c r="BU378" s="61">
        <f t="shared" si="407"/>
        <v>0</v>
      </c>
      <c r="BV378" s="61">
        <f t="shared" si="407"/>
        <v>0</v>
      </c>
      <c r="BW378" s="61">
        <f t="shared" si="407"/>
        <v>0</v>
      </c>
      <c r="BX378" s="61">
        <f t="shared" si="407"/>
        <v>0</v>
      </c>
      <c r="BY378" s="61">
        <f t="shared" si="407"/>
        <v>0</v>
      </c>
      <c r="BZ378" s="61">
        <f t="shared" si="407"/>
        <v>0</v>
      </c>
      <c r="CA378" s="61">
        <f t="shared" si="407"/>
        <v>0</v>
      </c>
      <c r="CB378" s="61">
        <f t="shared" si="407"/>
        <v>0</v>
      </c>
      <c r="CC378" s="61">
        <f t="shared" si="407"/>
        <v>0</v>
      </c>
      <c r="CD378" s="61">
        <f t="shared" si="407"/>
        <v>0</v>
      </c>
      <c r="CE378" s="61">
        <f t="shared" si="407"/>
        <v>0</v>
      </c>
      <c r="CF378" s="61">
        <f t="shared" si="405"/>
        <v>0</v>
      </c>
      <c r="CG378" s="61">
        <f t="shared" si="398"/>
        <v>0</v>
      </c>
      <c r="CH378" s="61">
        <f t="shared" si="398"/>
        <v>0</v>
      </c>
      <c r="CI378" s="61">
        <f t="shared" si="398"/>
        <v>0</v>
      </c>
      <c r="CJ378" s="61">
        <f t="shared" si="398"/>
        <v>0</v>
      </c>
      <c r="CK378" s="61">
        <f t="shared" si="396"/>
        <v>0</v>
      </c>
      <c r="CL378" s="61">
        <f t="shared" si="396"/>
        <v>0</v>
      </c>
      <c r="CM378" s="61">
        <f t="shared" si="396"/>
        <v>0</v>
      </c>
      <c r="CN378" s="61">
        <f t="shared" si="396"/>
        <v>0</v>
      </c>
      <c r="CO378" s="61">
        <f t="shared" si="396"/>
        <v>0</v>
      </c>
      <c r="CP378" s="61">
        <f t="shared" si="396"/>
        <v>0</v>
      </c>
      <c r="CQ378" s="61">
        <f t="shared" si="396"/>
        <v>0</v>
      </c>
      <c r="CR378" s="61">
        <f t="shared" si="396"/>
        <v>0</v>
      </c>
      <c r="CS378" s="61">
        <f t="shared" si="396"/>
        <v>0</v>
      </c>
      <c r="CT378" s="61">
        <f t="shared" si="396"/>
        <v>0</v>
      </c>
      <c r="CU378" s="61">
        <f t="shared" si="396"/>
        <v>0</v>
      </c>
      <c r="CV378" s="61">
        <f t="shared" si="396"/>
        <v>0</v>
      </c>
      <c r="CW378" s="61">
        <f t="shared" si="376"/>
        <v>0</v>
      </c>
      <c r="CX378" s="61">
        <f t="shared" si="376"/>
        <v>0</v>
      </c>
      <c r="CY378" s="61">
        <f t="shared" si="401"/>
        <v>0</v>
      </c>
      <c r="CZ378" s="61">
        <f t="shared" si="401"/>
        <v>0</v>
      </c>
      <c r="DA378" s="61">
        <f t="shared" si="401"/>
        <v>0</v>
      </c>
      <c r="DB378" s="61">
        <f t="shared" si="401"/>
        <v>0</v>
      </c>
      <c r="DC378" s="61">
        <f t="shared" si="401"/>
        <v>0</v>
      </c>
      <c r="DD378" s="61">
        <f t="shared" si="401"/>
        <v>0</v>
      </c>
      <c r="DE378" s="61">
        <f t="shared" si="401"/>
        <v>0</v>
      </c>
      <c r="DF378" s="61">
        <f t="shared" si="401"/>
        <v>0</v>
      </c>
      <c r="DG378" s="61">
        <f t="shared" si="401"/>
        <v>2.0045693500176401E-16</v>
      </c>
      <c r="DH378" s="61">
        <f t="shared" si="401"/>
        <v>6.9444444444444503E-2</v>
      </c>
      <c r="DI378" s="61">
        <f t="shared" si="401"/>
        <v>6.9444444444444503E-2</v>
      </c>
      <c r="DJ378" s="61">
        <f t="shared" si="401"/>
        <v>6.9444444444444406E-2</v>
      </c>
      <c r="DK378" s="61">
        <f t="shared" si="401"/>
        <v>6.9444444444444406E-2</v>
      </c>
      <c r="DL378" s="61">
        <f t="shared" si="401"/>
        <v>6.9444444444444503E-2</v>
      </c>
      <c r="DM378" s="61">
        <f t="shared" si="401"/>
        <v>6.9444444444444503E-2</v>
      </c>
      <c r="DN378" s="61">
        <f t="shared" si="385"/>
        <v>8.3333333333333301E-2</v>
      </c>
      <c r="DO378" s="61">
        <f t="shared" si="385"/>
        <v>8.3333333333333301E-2</v>
      </c>
      <c r="DP378" s="61">
        <f t="shared" si="385"/>
        <v>8.3333333333333301E-2</v>
      </c>
      <c r="DQ378" s="61">
        <f t="shared" si="383"/>
        <v>8.3333333333333301E-2</v>
      </c>
      <c r="DR378" s="61">
        <f t="shared" si="383"/>
        <v>8.3333333333333301E-2</v>
      </c>
      <c r="DS378" s="61">
        <f t="shared" si="363"/>
        <v>8.3333333333333301E-2</v>
      </c>
      <c r="DT378" s="61">
        <f t="shared" si="363"/>
        <v>8.3333333333333301E-2</v>
      </c>
      <c r="DU378" s="61">
        <f t="shared" si="363"/>
        <v>0</v>
      </c>
      <c r="DV378" s="61">
        <f t="shared" si="363"/>
        <v>0</v>
      </c>
      <c r="DW378" s="61">
        <f t="shared" si="399"/>
        <v>0</v>
      </c>
      <c r="DX378" s="61">
        <f t="shared" si="399"/>
        <v>0</v>
      </c>
      <c r="DY378" s="61">
        <f t="shared" si="399"/>
        <v>0</v>
      </c>
      <c r="DZ378" s="61">
        <f t="shared" si="394"/>
        <v>1</v>
      </c>
    </row>
    <row r="379" spans="2:130">
      <c r="C379" s="53">
        <v>2057</v>
      </c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>
        <f t="shared" si="392"/>
        <v>0</v>
      </c>
      <c r="AP379" s="64">
        <f t="shared" si="393"/>
        <v>0</v>
      </c>
      <c r="AQ379" s="64">
        <f t="shared" si="395"/>
        <v>0</v>
      </c>
      <c r="AR379" s="64">
        <f t="shared" si="397"/>
        <v>0</v>
      </c>
      <c r="AS379" s="64">
        <f t="shared" si="400"/>
        <v>0</v>
      </c>
      <c r="AT379" s="64">
        <f t="shared" si="402"/>
        <v>0</v>
      </c>
      <c r="AU379" s="64">
        <f t="shared" si="403"/>
        <v>3.33066907387547E-15</v>
      </c>
      <c r="AV379" s="64">
        <f t="shared" si="404"/>
        <v>1.15384615384615</v>
      </c>
      <c r="AW379" s="64">
        <f t="shared" si="406"/>
        <v>1.15384615384615</v>
      </c>
      <c r="AX379" s="64">
        <f t="shared" si="408"/>
        <v>1.15384615384615</v>
      </c>
      <c r="AY379" s="64">
        <f t="shared" si="409"/>
        <v>1.15384615384615</v>
      </c>
      <c r="AZ379" s="64">
        <f t="shared" si="410"/>
        <v>1.15384615384615</v>
      </c>
      <c r="BA379" s="64">
        <f t="shared" si="411"/>
        <v>1.3846153846153899</v>
      </c>
      <c r="BB379" s="64">
        <f t="shared" si="412"/>
        <v>1.3846153846153799</v>
      </c>
      <c r="BC379" s="64">
        <f t="shared" si="413"/>
        <v>1.3846153846153799</v>
      </c>
      <c r="BD379" s="64">
        <f t="shared" si="414"/>
        <v>1.3846153846153799</v>
      </c>
      <c r="BE379" s="64">
        <f t="shared" si="415"/>
        <v>1.3846153846153799</v>
      </c>
      <c r="BF379" s="64">
        <f t="shared" si="416"/>
        <v>1.3846153846153799</v>
      </c>
      <c r="BG379" s="64">
        <f t="shared" ref="BG379:BG382" si="417">VLOOKUP($C$121,$D$3:$K$63,$A$72,0)*(B324-B323)</f>
        <v>1.3846153846153799</v>
      </c>
      <c r="BH379" s="64">
        <f>VLOOKUP($C$122,$D$3:$K$63,$A$72,0)*(B323-B322)</f>
        <v>1.15384615384615</v>
      </c>
      <c r="BI379" s="64">
        <f>VLOOKUP($C$123,$D$3:$K$63,$A$72,0)*B322</f>
        <v>0</v>
      </c>
      <c r="BJ379" s="64"/>
      <c r="BK379" s="64"/>
      <c r="BL379" s="64"/>
      <c r="BM379" s="54">
        <f t="shared" si="344"/>
        <v>16.615384615384599</v>
      </c>
      <c r="BP379" s="53">
        <v>2057</v>
      </c>
      <c r="BQ379" s="61">
        <f t="shared" si="407"/>
        <v>0</v>
      </c>
      <c r="BR379" s="61">
        <f t="shared" si="407"/>
        <v>0</v>
      </c>
      <c r="BS379" s="61">
        <f t="shared" si="407"/>
        <v>0</v>
      </c>
      <c r="BT379" s="61">
        <f t="shared" si="407"/>
        <v>0</v>
      </c>
      <c r="BU379" s="61">
        <f t="shared" si="407"/>
        <v>0</v>
      </c>
      <c r="BV379" s="61">
        <f t="shared" si="407"/>
        <v>0</v>
      </c>
      <c r="BW379" s="61">
        <f t="shared" si="407"/>
        <v>0</v>
      </c>
      <c r="BX379" s="61">
        <f t="shared" si="407"/>
        <v>0</v>
      </c>
      <c r="BY379" s="61">
        <f t="shared" si="407"/>
        <v>0</v>
      </c>
      <c r="BZ379" s="61">
        <f t="shared" si="407"/>
        <v>0</v>
      </c>
      <c r="CA379" s="61">
        <f t="shared" si="407"/>
        <v>0</v>
      </c>
      <c r="CB379" s="61">
        <f t="shared" si="407"/>
        <v>0</v>
      </c>
      <c r="CC379" s="61">
        <f t="shared" si="407"/>
        <v>0</v>
      </c>
      <c r="CD379" s="61">
        <f t="shared" si="407"/>
        <v>0</v>
      </c>
      <c r="CE379" s="61">
        <f t="shared" si="407"/>
        <v>0</v>
      </c>
      <c r="CF379" s="61">
        <f t="shared" si="405"/>
        <v>0</v>
      </c>
      <c r="CG379" s="61">
        <f t="shared" si="398"/>
        <v>0</v>
      </c>
      <c r="CH379" s="61">
        <f t="shared" si="398"/>
        <v>0</v>
      </c>
      <c r="CI379" s="61">
        <f t="shared" si="398"/>
        <v>0</v>
      </c>
      <c r="CJ379" s="61">
        <f t="shared" si="398"/>
        <v>0</v>
      </c>
      <c r="CK379" s="61">
        <f t="shared" si="396"/>
        <v>0</v>
      </c>
      <c r="CL379" s="61">
        <f t="shared" si="396"/>
        <v>0</v>
      </c>
      <c r="CM379" s="61">
        <f t="shared" si="396"/>
        <v>0</v>
      </c>
      <c r="CN379" s="61">
        <f t="shared" si="396"/>
        <v>0</v>
      </c>
      <c r="CO379" s="61">
        <f t="shared" si="396"/>
        <v>0</v>
      </c>
      <c r="CP379" s="61">
        <f t="shared" si="396"/>
        <v>0</v>
      </c>
      <c r="CQ379" s="61">
        <f t="shared" si="396"/>
        <v>0</v>
      </c>
      <c r="CR379" s="61">
        <f t="shared" si="396"/>
        <v>0</v>
      </c>
      <c r="CS379" s="61">
        <f t="shared" si="396"/>
        <v>0</v>
      </c>
      <c r="CT379" s="61">
        <f t="shared" si="396"/>
        <v>0</v>
      </c>
      <c r="CU379" s="61">
        <f t="shared" si="396"/>
        <v>0</v>
      </c>
      <c r="CV379" s="61">
        <f t="shared" si="396"/>
        <v>0</v>
      </c>
      <c r="CW379" s="61">
        <f t="shared" si="376"/>
        <v>0</v>
      </c>
      <c r="CX379" s="61">
        <f t="shared" si="376"/>
        <v>0</v>
      </c>
      <c r="CY379" s="61">
        <f t="shared" si="401"/>
        <v>0</v>
      </c>
      <c r="CZ379" s="61">
        <f t="shared" si="401"/>
        <v>0</v>
      </c>
      <c r="DA379" s="61">
        <f t="shared" si="401"/>
        <v>0</v>
      </c>
      <c r="DB379" s="61">
        <f t="shared" si="401"/>
        <v>0</v>
      </c>
      <c r="DC379" s="61">
        <f t="shared" si="401"/>
        <v>0</v>
      </c>
      <c r="DD379" s="61">
        <f t="shared" si="401"/>
        <v>0</v>
      </c>
      <c r="DE379" s="61">
        <f t="shared" si="401"/>
        <v>0</v>
      </c>
      <c r="DF379" s="61">
        <f t="shared" si="401"/>
        <v>0</v>
      </c>
      <c r="DG379" s="61">
        <f t="shared" si="401"/>
        <v>0</v>
      </c>
      <c r="DH379" s="61">
        <f t="shared" si="401"/>
        <v>2.0045693500176401E-16</v>
      </c>
      <c r="DI379" s="61">
        <f t="shared" si="401"/>
        <v>6.9444444444444503E-2</v>
      </c>
      <c r="DJ379" s="61">
        <f t="shared" si="401"/>
        <v>6.9444444444444503E-2</v>
      </c>
      <c r="DK379" s="61">
        <f t="shared" si="401"/>
        <v>6.9444444444444406E-2</v>
      </c>
      <c r="DL379" s="61">
        <f t="shared" si="401"/>
        <v>6.9444444444444406E-2</v>
      </c>
      <c r="DM379" s="61">
        <f t="shared" si="401"/>
        <v>6.9444444444444503E-2</v>
      </c>
      <c r="DN379" s="61">
        <f t="shared" si="385"/>
        <v>8.3333333333333398E-2</v>
      </c>
      <c r="DO379" s="61">
        <f t="shared" si="385"/>
        <v>8.3333333333333301E-2</v>
      </c>
      <c r="DP379" s="61">
        <f t="shared" si="385"/>
        <v>8.3333333333333301E-2</v>
      </c>
      <c r="DQ379" s="61">
        <f t="shared" si="383"/>
        <v>8.3333333333333301E-2</v>
      </c>
      <c r="DR379" s="61">
        <f t="shared" si="383"/>
        <v>8.3333333333333301E-2</v>
      </c>
      <c r="DS379" s="61">
        <f t="shared" si="363"/>
        <v>8.3333333333333301E-2</v>
      </c>
      <c r="DT379" s="61">
        <f t="shared" si="363"/>
        <v>8.3333333333333301E-2</v>
      </c>
      <c r="DU379" s="61">
        <f t="shared" si="363"/>
        <v>6.9444444444444406E-2</v>
      </c>
      <c r="DV379" s="61">
        <f t="shared" si="363"/>
        <v>0</v>
      </c>
      <c r="DW379" s="61">
        <f t="shared" si="399"/>
        <v>0</v>
      </c>
      <c r="DX379" s="61">
        <f t="shared" si="399"/>
        <v>0</v>
      </c>
      <c r="DY379" s="61">
        <f t="shared" si="399"/>
        <v>0</v>
      </c>
      <c r="DZ379" s="61">
        <f t="shared" si="394"/>
        <v>1</v>
      </c>
    </row>
    <row r="380" spans="2:130">
      <c r="C380" s="53">
        <v>2058</v>
      </c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>
        <f t="shared" si="393"/>
        <v>0</v>
      </c>
      <c r="AQ380" s="64">
        <f t="shared" si="395"/>
        <v>0</v>
      </c>
      <c r="AR380" s="64">
        <f t="shared" si="397"/>
        <v>0</v>
      </c>
      <c r="AS380" s="64">
        <f t="shared" si="400"/>
        <v>0</v>
      </c>
      <c r="AT380" s="64">
        <f t="shared" si="402"/>
        <v>0</v>
      </c>
      <c r="AU380" s="64">
        <f t="shared" si="403"/>
        <v>0</v>
      </c>
      <c r="AV380" s="64">
        <f t="shared" si="404"/>
        <v>3.33066907387547E-15</v>
      </c>
      <c r="AW380" s="64">
        <f t="shared" si="406"/>
        <v>1.15384615384615</v>
      </c>
      <c r="AX380" s="64">
        <f t="shared" si="408"/>
        <v>1.15384615384615</v>
      </c>
      <c r="AY380" s="64">
        <f t="shared" si="409"/>
        <v>1.15384615384615</v>
      </c>
      <c r="AZ380" s="64">
        <f t="shared" si="410"/>
        <v>1.15384615384615</v>
      </c>
      <c r="BA380" s="64">
        <f t="shared" si="411"/>
        <v>1.3846153846153899</v>
      </c>
      <c r="BB380" s="64">
        <f t="shared" si="412"/>
        <v>1.3846153846153899</v>
      </c>
      <c r="BC380" s="64">
        <f t="shared" si="413"/>
        <v>1.3846153846153799</v>
      </c>
      <c r="BD380" s="64">
        <f t="shared" si="414"/>
        <v>1.3846153846153799</v>
      </c>
      <c r="BE380" s="64">
        <f t="shared" si="415"/>
        <v>1.3846153846153799</v>
      </c>
      <c r="BF380" s="64">
        <f t="shared" si="416"/>
        <v>1.3846153846153799</v>
      </c>
      <c r="BG380" s="64">
        <f t="shared" si="417"/>
        <v>1.3846153846153799</v>
      </c>
      <c r="BH380" s="64">
        <f t="shared" ref="BH380:BH382" si="418">VLOOKUP($C$122,$D$3:$K$63,$A$72,0)*(B324-B323)</f>
        <v>1.15384615384615</v>
      </c>
      <c r="BI380" s="64">
        <f>VLOOKUP($C$123,$D$3:$K$63,$A$72,0)*(B323-B322)</f>
        <v>1.15384615384615</v>
      </c>
      <c r="BJ380" s="64">
        <f>VLOOKUP($C$124,$D$3:$K$63,$A$72,0)*B322</f>
        <v>0</v>
      </c>
      <c r="BK380" s="64"/>
      <c r="BL380" s="64"/>
      <c r="BM380" s="54">
        <f t="shared" si="344"/>
        <v>16.615384615384599</v>
      </c>
      <c r="BP380" s="53">
        <v>2058</v>
      </c>
      <c r="BQ380" s="61">
        <f t="shared" si="407"/>
        <v>0</v>
      </c>
      <c r="BR380" s="61">
        <f t="shared" si="407"/>
        <v>0</v>
      </c>
      <c r="BS380" s="61">
        <f t="shared" si="407"/>
        <v>0</v>
      </c>
      <c r="BT380" s="61">
        <f t="shared" si="407"/>
        <v>0</v>
      </c>
      <c r="BU380" s="61">
        <f t="shared" si="407"/>
        <v>0</v>
      </c>
      <c r="BV380" s="61">
        <f t="shared" si="407"/>
        <v>0</v>
      </c>
      <c r="BW380" s="61">
        <f t="shared" si="407"/>
        <v>0</v>
      </c>
      <c r="BX380" s="61">
        <f t="shared" si="407"/>
        <v>0</v>
      </c>
      <c r="BY380" s="61">
        <f t="shared" si="407"/>
        <v>0</v>
      </c>
      <c r="BZ380" s="61">
        <f t="shared" si="407"/>
        <v>0</v>
      </c>
      <c r="CA380" s="61">
        <f t="shared" si="407"/>
        <v>0</v>
      </c>
      <c r="CB380" s="61">
        <f t="shared" si="407"/>
        <v>0</v>
      </c>
      <c r="CC380" s="61">
        <f t="shared" si="407"/>
        <v>0</v>
      </c>
      <c r="CD380" s="61">
        <f t="shared" si="407"/>
        <v>0</v>
      </c>
      <c r="CE380" s="61">
        <f t="shared" si="407"/>
        <v>0</v>
      </c>
      <c r="CF380" s="61">
        <f t="shared" si="405"/>
        <v>0</v>
      </c>
      <c r="CG380" s="61">
        <f t="shared" si="398"/>
        <v>0</v>
      </c>
      <c r="CH380" s="61">
        <f t="shared" si="398"/>
        <v>0</v>
      </c>
      <c r="CI380" s="61">
        <f t="shared" si="398"/>
        <v>0</v>
      </c>
      <c r="CJ380" s="61">
        <f t="shared" si="398"/>
        <v>0</v>
      </c>
      <c r="CK380" s="61">
        <f t="shared" si="396"/>
        <v>0</v>
      </c>
      <c r="CL380" s="61">
        <f t="shared" si="396"/>
        <v>0</v>
      </c>
      <c r="CM380" s="61">
        <f t="shared" si="396"/>
        <v>0</v>
      </c>
      <c r="CN380" s="61">
        <f t="shared" si="396"/>
        <v>0</v>
      </c>
      <c r="CO380" s="61">
        <f t="shared" si="396"/>
        <v>0</v>
      </c>
      <c r="CP380" s="61">
        <f t="shared" si="396"/>
        <v>0</v>
      </c>
      <c r="CQ380" s="61">
        <f t="shared" si="396"/>
        <v>0</v>
      </c>
      <c r="CR380" s="61">
        <f t="shared" si="396"/>
        <v>0</v>
      </c>
      <c r="CS380" s="61">
        <f t="shared" si="396"/>
        <v>0</v>
      </c>
      <c r="CT380" s="61">
        <f t="shared" si="396"/>
        <v>0</v>
      </c>
      <c r="CU380" s="61">
        <f t="shared" si="396"/>
        <v>0</v>
      </c>
      <c r="CV380" s="61">
        <f t="shared" si="396"/>
        <v>0</v>
      </c>
      <c r="CW380" s="61">
        <f t="shared" si="376"/>
        <v>0</v>
      </c>
      <c r="CX380" s="61">
        <f t="shared" si="376"/>
        <v>0</v>
      </c>
      <c r="CY380" s="61">
        <f t="shared" si="401"/>
        <v>0</v>
      </c>
      <c r="CZ380" s="61">
        <f t="shared" si="401"/>
        <v>0</v>
      </c>
      <c r="DA380" s="61">
        <f t="shared" si="401"/>
        <v>0</v>
      </c>
      <c r="DB380" s="61">
        <f t="shared" si="401"/>
        <v>0</v>
      </c>
      <c r="DC380" s="61">
        <f t="shared" si="401"/>
        <v>0</v>
      </c>
      <c r="DD380" s="61">
        <f t="shared" si="401"/>
        <v>0</v>
      </c>
      <c r="DE380" s="61">
        <f t="shared" si="401"/>
        <v>0</v>
      </c>
      <c r="DF380" s="61">
        <f t="shared" si="401"/>
        <v>0</v>
      </c>
      <c r="DG380" s="61">
        <f t="shared" si="401"/>
        <v>0</v>
      </c>
      <c r="DH380" s="61">
        <f t="shared" si="401"/>
        <v>0</v>
      </c>
      <c r="DI380" s="61">
        <f t="shared" si="401"/>
        <v>2.0045693500176401E-16</v>
      </c>
      <c r="DJ380" s="61">
        <f t="shared" si="401"/>
        <v>6.9444444444444503E-2</v>
      </c>
      <c r="DK380" s="61">
        <f t="shared" si="401"/>
        <v>6.9444444444444503E-2</v>
      </c>
      <c r="DL380" s="61">
        <f t="shared" si="401"/>
        <v>6.9444444444444406E-2</v>
      </c>
      <c r="DM380" s="61">
        <f t="shared" si="401"/>
        <v>6.9444444444444406E-2</v>
      </c>
      <c r="DN380" s="61">
        <f t="shared" si="385"/>
        <v>8.3333333333333398E-2</v>
      </c>
      <c r="DO380" s="61">
        <f t="shared" si="385"/>
        <v>8.3333333333333398E-2</v>
      </c>
      <c r="DP380" s="61">
        <f t="shared" si="385"/>
        <v>8.3333333333333301E-2</v>
      </c>
      <c r="DQ380" s="61">
        <f t="shared" si="383"/>
        <v>8.3333333333333301E-2</v>
      </c>
      <c r="DR380" s="61">
        <f t="shared" si="383"/>
        <v>8.3333333333333301E-2</v>
      </c>
      <c r="DS380" s="61">
        <f t="shared" si="363"/>
        <v>8.3333333333333301E-2</v>
      </c>
      <c r="DT380" s="61">
        <f t="shared" si="363"/>
        <v>8.3333333333333301E-2</v>
      </c>
      <c r="DU380" s="61">
        <f t="shared" si="363"/>
        <v>6.9444444444444406E-2</v>
      </c>
      <c r="DV380" s="61">
        <f t="shared" si="363"/>
        <v>6.9444444444444406E-2</v>
      </c>
      <c r="DW380" s="61">
        <f t="shared" si="399"/>
        <v>0</v>
      </c>
      <c r="DX380" s="61">
        <f t="shared" si="399"/>
        <v>0</v>
      </c>
      <c r="DY380" s="61">
        <f t="shared" si="399"/>
        <v>0</v>
      </c>
      <c r="DZ380" s="61">
        <f t="shared" si="394"/>
        <v>1</v>
      </c>
    </row>
    <row r="381" spans="2:130">
      <c r="C381" s="53">
        <v>2059</v>
      </c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>
        <f t="shared" si="395"/>
        <v>0</v>
      </c>
      <c r="AR381" s="64">
        <f t="shared" si="397"/>
        <v>0</v>
      </c>
      <c r="AS381" s="64">
        <f t="shared" si="400"/>
        <v>0</v>
      </c>
      <c r="AT381" s="64">
        <f t="shared" si="402"/>
        <v>0</v>
      </c>
      <c r="AU381" s="64">
        <f t="shared" si="403"/>
        <v>0</v>
      </c>
      <c r="AV381" s="64">
        <f t="shared" si="404"/>
        <v>0</v>
      </c>
      <c r="AW381" s="64">
        <f t="shared" si="406"/>
        <v>3.33066907387547E-15</v>
      </c>
      <c r="AX381" s="64">
        <f t="shared" si="408"/>
        <v>1.15384615384615</v>
      </c>
      <c r="AY381" s="64">
        <f t="shared" si="409"/>
        <v>1.15384615384615</v>
      </c>
      <c r="AZ381" s="64">
        <f t="shared" si="410"/>
        <v>1.15384615384615</v>
      </c>
      <c r="BA381" s="64">
        <f t="shared" si="411"/>
        <v>1.3846153846153799</v>
      </c>
      <c r="BB381" s="64">
        <f t="shared" si="412"/>
        <v>1.3846153846153899</v>
      </c>
      <c r="BC381" s="64">
        <f t="shared" si="413"/>
        <v>1.3846153846153899</v>
      </c>
      <c r="BD381" s="64">
        <f t="shared" si="414"/>
        <v>1.3846153846153799</v>
      </c>
      <c r="BE381" s="64">
        <f t="shared" si="415"/>
        <v>1.3846153846153799</v>
      </c>
      <c r="BF381" s="64">
        <f t="shared" si="416"/>
        <v>1.3846153846153799</v>
      </c>
      <c r="BG381" s="64">
        <f t="shared" si="417"/>
        <v>1.3846153846153799</v>
      </c>
      <c r="BH381" s="64">
        <f t="shared" si="418"/>
        <v>1.15384615384615</v>
      </c>
      <c r="BI381" s="64">
        <f t="shared" ref="BI381:BI382" si="419">VLOOKUP($C$123,$D$3:$K$63,$A$72,0)*(B324-B323)</f>
        <v>1.15384615384615</v>
      </c>
      <c r="BJ381" s="64">
        <f>VLOOKUP($C$124,$D$3:$K$63,$A$72,0)*(B323-B322)</f>
        <v>1.15384615384615</v>
      </c>
      <c r="BK381" s="64">
        <f>VLOOKUP($C$125,$D$3:$K$63,$A$72,0)*B322</f>
        <v>0</v>
      </c>
      <c r="BL381" s="64"/>
      <c r="BM381" s="54">
        <f t="shared" si="344"/>
        <v>16.615384615384599</v>
      </c>
      <c r="BP381" s="53">
        <v>2059</v>
      </c>
      <c r="BQ381" s="61">
        <f t="shared" si="407"/>
        <v>0</v>
      </c>
      <c r="BR381" s="61">
        <f t="shared" si="407"/>
        <v>0</v>
      </c>
      <c r="BS381" s="61">
        <f t="shared" si="407"/>
        <v>0</v>
      </c>
      <c r="BT381" s="61">
        <f t="shared" si="407"/>
        <v>0</v>
      </c>
      <c r="BU381" s="61">
        <f t="shared" si="407"/>
        <v>0</v>
      </c>
      <c r="BV381" s="61">
        <f t="shared" si="407"/>
        <v>0</v>
      </c>
      <c r="BW381" s="61">
        <f t="shared" si="407"/>
        <v>0</v>
      </c>
      <c r="BX381" s="61">
        <f t="shared" si="407"/>
        <v>0</v>
      </c>
      <c r="BY381" s="61">
        <f t="shared" si="407"/>
        <v>0</v>
      </c>
      <c r="BZ381" s="61">
        <f t="shared" si="407"/>
        <v>0</v>
      </c>
      <c r="CA381" s="61">
        <f t="shared" si="407"/>
        <v>0</v>
      </c>
      <c r="CB381" s="61">
        <f t="shared" si="407"/>
        <v>0</v>
      </c>
      <c r="CC381" s="61">
        <f t="shared" si="407"/>
        <v>0</v>
      </c>
      <c r="CD381" s="61">
        <f t="shared" si="407"/>
        <v>0</v>
      </c>
      <c r="CE381" s="61">
        <f t="shared" si="407"/>
        <v>0</v>
      </c>
      <c r="CF381" s="61">
        <f t="shared" si="405"/>
        <v>0</v>
      </c>
      <c r="CG381" s="61">
        <f t="shared" si="398"/>
        <v>0</v>
      </c>
      <c r="CH381" s="61">
        <f t="shared" si="398"/>
        <v>0</v>
      </c>
      <c r="CI381" s="61">
        <f t="shared" si="398"/>
        <v>0</v>
      </c>
      <c r="CJ381" s="61">
        <f t="shared" si="398"/>
        <v>0</v>
      </c>
      <c r="CK381" s="61">
        <f t="shared" si="396"/>
        <v>0</v>
      </c>
      <c r="CL381" s="61">
        <f t="shared" si="396"/>
        <v>0</v>
      </c>
      <c r="CM381" s="61">
        <f t="shared" si="396"/>
        <v>0</v>
      </c>
      <c r="CN381" s="61">
        <f t="shared" si="396"/>
        <v>0</v>
      </c>
      <c r="CO381" s="61">
        <f t="shared" si="396"/>
        <v>0</v>
      </c>
      <c r="CP381" s="61">
        <f t="shared" si="396"/>
        <v>0</v>
      </c>
      <c r="CQ381" s="61">
        <f t="shared" si="396"/>
        <v>0</v>
      </c>
      <c r="CR381" s="61">
        <f t="shared" si="396"/>
        <v>0</v>
      </c>
      <c r="CS381" s="61">
        <f t="shared" si="396"/>
        <v>0</v>
      </c>
      <c r="CT381" s="61">
        <f t="shared" si="396"/>
        <v>0</v>
      </c>
      <c r="CU381" s="61">
        <f t="shared" si="396"/>
        <v>0</v>
      </c>
      <c r="CV381" s="61">
        <f t="shared" si="396"/>
        <v>0</v>
      </c>
      <c r="CW381" s="61">
        <f t="shared" si="376"/>
        <v>0</v>
      </c>
      <c r="CX381" s="61">
        <f t="shared" si="376"/>
        <v>0</v>
      </c>
      <c r="CY381" s="61">
        <f t="shared" si="401"/>
        <v>0</v>
      </c>
      <c r="CZ381" s="61">
        <f t="shared" si="401"/>
        <v>0</v>
      </c>
      <c r="DA381" s="61">
        <f t="shared" si="401"/>
        <v>0</v>
      </c>
      <c r="DB381" s="61">
        <f t="shared" si="401"/>
        <v>0</v>
      </c>
      <c r="DC381" s="61">
        <f t="shared" si="401"/>
        <v>0</v>
      </c>
      <c r="DD381" s="61">
        <f t="shared" si="401"/>
        <v>0</v>
      </c>
      <c r="DE381" s="61">
        <f t="shared" si="401"/>
        <v>0</v>
      </c>
      <c r="DF381" s="61">
        <f t="shared" si="401"/>
        <v>0</v>
      </c>
      <c r="DG381" s="61">
        <f t="shared" si="401"/>
        <v>0</v>
      </c>
      <c r="DH381" s="61">
        <f t="shared" si="401"/>
        <v>0</v>
      </c>
      <c r="DI381" s="61">
        <f t="shared" si="401"/>
        <v>0</v>
      </c>
      <c r="DJ381" s="61">
        <f t="shared" si="401"/>
        <v>2.0045693500176401E-16</v>
      </c>
      <c r="DK381" s="61">
        <f t="shared" si="401"/>
        <v>6.9444444444444503E-2</v>
      </c>
      <c r="DL381" s="61">
        <f t="shared" si="401"/>
        <v>6.9444444444444503E-2</v>
      </c>
      <c r="DM381" s="61">
        <f t="shared" si="401"/>
        <v>6.9444444444444406E-2</v>
      </c>
      <c r="DN381" s="61">
        <f t="shared" si="385"/>
        <v>8.3333333333333301E-2</v>
      </c>
      <c r="DO381" s="61">
        <f t="shared" si="385"/>
        <v>8.3333333333333398E-2</v>
      </c>
      <c r="DP381" s="61">
        <f t="shared" si="385"/>
        <v>8.3333333333333398E-2</v>
      </c>
      <c r="DQ381" s="61">
        <f t="shared" si="383"/>
        <v>8.3333333333333301E-2</v>
      </c>
      <c r="DR381" s="61">
        <f t="shared" si="383"/>
        <v>8.3333333333333301E-2</v>
      </c>
      <c r="DS381" s="61">
        <f t="shared" si="363"/>
        <v>8.3333333333333301E-2</v>
      </c>
      <c r="DT381" s="61">
        <f t="shared" si="363"/>
        <v>8.3333333333333301E-2</v>
      </c>
      <c r="DU381" s="61">
        <f t="shared" si="363"/>
        <v>6.9444444444444406E-2</v>
      </c>
      <c r="DV381" s="61">
        <f t="shared" si="363"/>
        <v>6.9444444444444406E-2</v>
      </c>
      <c r="DW381" s="61">
        <f t="shared" si="399"/>
        <v>6.9444444444444406E-2</v>
      </c>
      <c r="DX381" s="61">
        <f t="shared" si="399"/>
        <v>0</v>
      </c>
      <c r="DY381" s="61">
        <f t="shared" si="399"/>
        <v>0</v>
      </c>
      <c r="DZ381" s="61">
        <f t="shared" si="394"/>
        <v>1</v>
      </c>
    </row>
    <row r="382" spans="2:130">
      <c r="C382" s="53">
        <v>2060</v>
      </c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>
        <f t="shared" si="397"/>
        <v>0</v>
      </c>
      <c r="AS382" s="64">
        <f t="shared" si="400"/>
        <v>0</v>
      </c>
      <c r="AT382" s="64">
        <f t="shared" si="402"/>
        <v>0</v>
      </c>
      <c r="AU382" s="64">
        <f t="shared" si="403"/>
        <v>0</v>
      </c>
      <c r="AV382" s="64">
        <f t="shared" si="404"/>
        <v>0</v>
      </c>
      <c r="AW382" s="64">
        <f t="shared" si="406"/>
        <v>0</v>
      </c>
      <c r="AX382" s="64">
        <f t="shared" si="408"/>
        <v>3.33066907387547E-15</v>
      </c>
      <c r="AY382" s="64">
        <f t="shared" si="409"/>
        <v>1.15384615384615</v>
      </c>
      <c r="AZ382" s="64">
        <f t="shared" si="410"/>
        <v>1.15384615384615</v>
      </c>
      <c r="BA382" s="64">
        <f t="shared" si="411"/>
        <v>1.3846153846153799</v>
      </c>
      <c r="BB382" s="64">
        <f t="shared" si="412"/>
        <v>1.3846153846153799</v>
      </c>
      <c r="BC382" s="64">
        <f t="shared" si="413"/>
        <v>1.3846153846153899</v>
      </c>
      <c r="BD382" s="64">
        <f t="shared" si="414"/>
        <v>1.3846153846153899</v>
      </c>
      <c r="BE382" s="64">
        <f t="shared" si="415"/>
        <v>1.3846153846153799</v>
      </c>
      <c r="BF382" s="64">
        <f t="shared" si="416"/>
        <v>1.3846153846153799</v>
      </c>
      <c r="BG382" s="64">
        <f t="shared" si="417"/>
        <v>1.3846153846153799</v>
      </c>
      <c r="BH382" s="64">
        <f t="shared" si="418"/>
        <v>1.15384615384615</v>
      </c>
      <c r="BI382" s="64">
        <f t="shared" si="419"/>
        <v>1.15384615384615</v>
      </c>
      <c r="BJ382" s="64">
        <f>VLOOKUP($C$124,$D$3:$K$63,$A$72,0)*(B324-B323)</f>
        <v>1.15384615384615</v>
      </c>
      <c r="BK382" s="64">
        <f>VLOOKUP($C$125,$D$3:$K$63,$A$72,0)*(B323-B322)</f>
        <v>1.15384615384615</v>
      </c>
      <c r="BL382" s="64">
        <f>VLOOKUP($C$126,$D$3:$K$63,$A$72,0)*B322</f>
        <v>0</v>
      </c>
      <c r="BM382" s="54">
        <f t="shared" si="344"/>
        <v>16.615384615384599</v>
      </c>
      <c r="BP382" s="53">
        <v>2060</v>
      </c>
      <c r="BQ382" s="61">
        <f t="shared" si="407"/>
        <v>0</v>
      </c>
      <c r="BR382" s="61">
        <f t="shared" si="407"/>
        <v>0</v>
      </c>
      <c r="BS382" s="61">
        <f t="shared" si="407"/>
        <v>0</v>
      </c>
      <c r="BT382" s="61">
        <f t="shared" si="407"/>
        <v>0</v>
      </c>
      <c r="BU382" s="61">
        <f t="shared" si="407"/>
        <v>0</v>
      </c>
      <c r="BV382" s="61">
        <f t="shared" si="407"/>
        <v>0</v>
      </c>
      <c r="BW382" s="61">
        <f t="shared" si="407"/>
        <v>0</v>
      </c>
      <c r="BX382" s="61">
        <f t="shared" si="407"/>
        <v>0</v>
      </c>
      <c r="BY382" s="61">
        <f t="shared" si="407"/>
        <v>0</v>
      </c>
      <c r="BZ382" s="61">
        <f t="shared" si="407"/>
        <v>0</v>
      </c>
      <c r="CA382" s="61">
        <f t="shared" si="407"/>
        <v>0</v>
      </c>
      <c r="CB382" s="61">
        <f t="shared" si="407"/>
        <v>0</v>
      </c>
      <c r="CC382" s="61">
        <f t="shared" si="407"/>
        <v>0</v>
      </c>
      <c r="CD382" s="61">
        <f t="shared" si="407"/>
        <v>0</v>
      </c>
      <c r="CE382" s="61">
        <f t="shared" si="407"/>
        <v>0</v>
      </c>
      <c r="CF382" s="61">
        <f t="shared" si="405"/>
        <v>0</v>
      </c>
      <c r="CG382" s="61">
        <f t="shared" si="398"/>
        <v>0</v>
      </c>
      <c r="CH382" s="61">
        <f t="shared" si="398"/>
        <v>0</v>
      </c>
      <c r="CI382" s="61">
        <f t="shared" si="398"/>
        <v>0</v>
      </c>
      <c r="CJ382" s="61">
        <f t="shared" si="398"/>
        <v>0</v>
      </c>
      <c r="CK382" s="61">
        <f t="shared" si="396"/>
        <v>0</v>
      </c>
      <c r="CL382" s="61">
        <f t="shared" si="396"/>
        <v>0</v>
      </c>
      <c r="CM382" s="61">
        <f t="shared" si="396"/>
        <v>0</v>
      </c>
      <c r="CN382" s="61">
        <f t="shared" si="396"/>
        <v>0</v>
      </c>
      <c r="CO382" s="61">
        <f t="shared" si="396"/>
        <v>0</v>
      </c>
      <c r="CP382" s="61">
        <f t="shared" si="396"/>
        <v>0</v>
      </c>
      <c r="CQ382" s="61">
        <f t="shared" si="396"/>
        <v>0</v>
      </c>
      <c r="CR382" s="61">
        <f t="shared" si="396"/>
        <v>0</v>
      </c>
      <c r="CS382" s="61">
        <f t="shared" si="396"/>
        <v>0</v>
      </c>
      <c r="CT382" s="61">
        <f t="shared" si="396"/>
        <v>0</v>
      </c>
      <c r="CU382" s="61">
        <f t="shared" si="396"/>
        <v>0</v>
      </c>
      <c r="CV382" s="61">
        <f t="shared" si="396"/>
        <v>0</v>
      </c>
      <c r="CW382" s="61">
        <f t="shared" si="376"/>
        <v>0</v>
      </c>
      <c r="CX382" s="61">
        <f t="shared" si="376"/>
        <v>0</v>
      </c>
      <c r="CY382" s="61">
        <f t="shared" si="376"/>
        <v>0</v>
      </c>
      <c r="CZ382" s="61">
        <f t="shared" si="376"/>
        <v>0</v>
      </c>
      <c r="DA382" s="61">
        <f t="shared" si="376"/>
        <v>0</v>
      </c>
      <c r="DB382" s="61">
        <f t="shared" si="376"/>
        <v>0</v>
      </c>
      <c r="DC382" s="61">
        <f t="shared" si="376"/>
        <v>0</v>
      </c>
      <c r="DD382" s="61">
        <f t="shared" si="376"/>
        <v>0</v>
      </c>
      <c r="DE382" s="61">
        <f t="shared" si="376"/>
        <v>0</v>
      </c>
      <c r="DF382" s="61">
        <f t="shared" si="376"/>
        <v>0</v>
      </c>
      <c r="DG382" s="61">
        <f t="shared" si="376"/>
        <v>0</v>
      </c>
      <c r="DH382" s="61">
        <f t="shared" si="376"/>
        <v>0</v>
      </c>
      <c r="DI382" s="61">
        <f t="shared" si="376"/>
        <v>0</v>
      </c>
      <c r="DJ382" s="61">
        <f t="shared" si="376"/>
        <v>0</v>
      </c>
      <c r="DK382" s="61">
        <f t="shared" si="376"/>
        <v>2.0045693500176401E-16</v>
      </c>
      <c r="DL382" s="61">
        <f t="shared" si="376"/>
        <v>6.9444444444444503E-2</v>
      </c>
      <c r="DM382" s="61">
        <f t="shared" ref="DM382" si="420">AZ382/$BM382</f>
        <v>6.9444444444444503E-2</v>
      </c>
      <c r="DN382" s="61">
        <f t="shared" si="385"/>
        <v>8.3333333333333301E-2</v>
      </c>
      <c r="DO382" s="61">
        <f t="shared" si="385"/>
        <v>8.3333333333333301E-2</v>
      </c>
      <c r="DP382" s="61">
        <f t="shared" si="385"/>
        <v>8.3333333333333398E-2</v>
      </c>
      <c r="DQ382" s="61">
        <f t="shared" si="383"/>
        <v>8.3333333333333398E-2</v>
      </c>
      <c r="DR382" s="61">
        <f t="shared" si="383"/>
        <v>8.3333333333333301E-2</v>
      </c>
      <c r="DS382" s="61">
        <f t="shared" si="363"/>
        <v>8.3333333333333301E-2</v>
      </c>
      <c r="DT382" s="61">
        <f t="shared" si="363"/>
        <v>8.3333333333333301E-2</v>
      </c>
      <c r="DU382" s="61">
        <f t="shared" si="363"/>
        <v>6.9444444444444406E-2</v>
      </c>
      <c r="DV382" s="61">
        <f t="shared" si="363"/>
        <v>6.9444444444444406E-2</v>
      </c>
      <c r="DW382" s="61">
        <f t="shared" si="399"/>
        <v>6.9444444444444406E-2</v>
      </c>
      <c r="DX382" s="61">
        <f t="shared" si="399"/>
        <v>6.9444444444444406E-2</v>
      </c>
      <c r="DY382" s="61">
        <f t="shared" si="399"/>
        <v>0</v>
      </c>
      <c r="DZ382" s="61">
        <f t="shared" si="394"/>
        <v>1</v>
      </c>
    </row>
    <row r="384" spans="2:130">
      <c r="B384" s="60" t="s">
        <v>44</v>
      </c>
      <c r="C384" s="53" t="s">
        <v>149</v>
      </c>
      <c r="N384" s="53"/>
      <c r="U384" s="54"/>
      <c r="W384" s="53"/>
      <c r="AD384" s="54"/>
      <c r="AF384" s="53"/>
      <c r="AM384" s="54"/>
      <c r="AO384" s="53"/>
      <c r="AV384" s="54"/>
      <c r="BN384" s="212" t="s">
        <v>150</v>
      </c>
      <c r="BO384" s="212"/>
    </row>
    <row r="385" spans="1:130">
      <c r="A385" s="59" t="s">
        <v>19</v>
      </c>
      <c r="B385" s="59" t="s">
        <v>24</v>
      </c>
      <c r="C385" s="59" t="s">
        <v>56</v>
      </c>
      <c r="D385" s="59">
        <v>2000</v>
      </c>
      <c r="E385" s="59">
        <v>2001</v>
      </c>
      <c r="F385" s="59">
        <v>2002</v>
      </c>
      <c r="G385" s="59">
        <v>2003</v>
      </c>
      <c r="H385" s="59">
        <v>2004</v>
      </c>
      <c r="I385" s="59">
        <v>2005</v>
      </c>
      <c r="J385" s="59">
        <v>2006</v>
      </c>
      <c r="K385" s="59">
        <v>2007</v>
      </c>
      <c r="L385" s="59">
        <v>2008</v>
      </c>
      <c r="M385" s="59">
        <v>2009</v>
      </c>
      <c r="N385" s="59">
        <v>2010</v>
      </c>
      <c r="O385" s="59">
        <v>2011</v>
      </c>
      <c r="P385" s="59">
        <v>2012</v>
      </c>
      <c r="Q385" s="59">
        <v>2013</v>
      </c>
      <c r="R385" s="59">
        <v>2014</v>
      </c>
      <c r="S385" s="59">
        <v>2015</v>
      </c>
      <c r="T385" s="59">
        <v>2016</v>
      </c>
      <c r="U385" s="59">
        <v>2017</v>
      </c>
      <c r="V385" s="59">
        <v>2018</v>
      </c>
      <c r="W385" s="59">
        <v>2019</v>
      </c>
      <c r="X385" s="59">
        <v>2020</v>
      </c>
      <c r="Y385" s="59">
        <v>2021</v>
      </c>
      <c r="Z385" s="59">
        <v>2022</v>
      </c>
      <c r="AA385" s="59">
        <v>2023</v>
      </c>
      <c r="AB385" s="59">
        <v>2024</v>
      </c>
      <c r="AC385" s="59">
        <v>2025</v>
      </c>
      <c r="AD385" s="59">
        <v>2026</v>
      </c>
      <c r="AE385" s="59">
        <v>2027</v>
      </c>
      <c r="AF385" s="59">
        <v>2028</v>
      </c>
      <c r="AG385" s="59">
        <v>2029</v>
      </c>
      <c r="AH385" s="59">
        <v>2030</v>
      </c>
      <c r="AI385" s="59">
        <v>2031</v>
      </c>
      <c r="AJ385" s="59">
        <v>2032</v>
      </c>
      <c r="AK385" s="59">
        <v>2033</v>
      </c>
      <c r="AL385" s="59">
        <v>2034</v>
      </c>
      <c r="AM385" s="59">
        <v>2035</v>
      </c>
      <c r="AN385" s="59">
        <v>2036</v>
      </c>
      <c r="AO385" s="59">
        <v>2037</v>
      </c>
      <c r="AP385" s="59">
        <v>2038</v>
      </c>
      <c r="AQ385" s="59">
        <v>2039</v>
      </c>
      <c r="AR385" s="59">
        <v>2040</v>
      </c>
      <c r="AS385" s="59">
        <v>2041</v>
      </c>
      <c r="AT385" s="59">
        <v>2042</v>
      </c>
      <c r="AU385" s="59">
        <v>2043</v>
      </c>
      <c r="AV385" s="59">
        <v>2044</v>
      </c>
      <c r="AW385" s="59">
        <v>2045</v>
      </c>
      <c r="AX385" s="59">
        <v>2046</v>
      </c>
      <c r="AY385" s="59">
        <v>2047</v>
      </c>
      <c r="AZ385" s="59">
        <v>2048</v>
      </c>
      <c r="BA385" s="59">
        <v>2049</v>
      </c>
      <c r="BB385" s="59">
        <v>2050</v>
      </c>
      <c r="BC385" s="59">
        <v>2051</v>
      </c>
      <c r="BD385" s="59">
        <v>2052</v>
      </c>
      <c r="BE385" s="59">
        <v>2053</v>
      </c>
      <c r="BF385" s="59">
        <v>2054</v>
      </c>
      <c r="BG385" s="59">
        <v>2055</v>
      </c>
      <c r="BH385" s="59">
        <v>2056</v>
      </c>
      <c r="BI385" s="59">
        <v>2057</v>
      </c>
      <c r="BJ385" s="59">
        <v>2058</v>
      </c>
      <c r="BK385" s="59">
        <v>2059</v>
      </c>
      <c r="BL385" s="59">
        <v>2060</v>
      </c>
      <c r="BM385" s="59" t="s">
        <v>151</v>
      </c>
      <c r="BN385" s="59"/>
      <c r="BO385" s="59"/>
      <c r="BP385" s="59" t="s">
        <v>56</v>
      </c>
      <c r="BQ385" s="59">
        <v>2000</v>
      </c>
      <c r="BR385" s="59">
        <v>2001</v>
      </c>
      <c r="BS385" s="59">
        <v>2002</v>
      </c>
      <c r="BT385" s="59">
        <v>2003</v>
      </c>
      <c r="BU385" s="59">
        <v>2004</v>
      </c>
      <c r="BV385" s="59">
        <v>2005</v>
      </c>
      <c r="BW385" s="59">
        <v>2006</v>
      </c>
      <c r="BX385" s="59">
        <v>2007</v>
      </c>
      <c r="BY385" s="59">
        <v>2008</v>
      </c>
      <c r="BZ385" s="59">
        <v>2009</v>
      </c>
      <c r="CA385" s="59">
        <v>2010</v>
      </c>
      <c r="CB385" s="59">
        <v>2011</v>
      </c>
      <c r="CC385" s="59">
        <v>2012</v>
      </c>
      <c r="CD385" s="59">
        <v>2013</v>
      </c>
      <c r="CE385" s="59">
        <v>2014</v>
      </c>
      <c r="CF385" s="59">
        <v>2015</v>
      </c>
      <c r="CG385" s="59">
        <v>2016</v>
      </c>
      <c r="CH385" s="59">
        <v>2017</v>
      </c>
      <c r="CI385" s="59">
        <v>2018</v>
      </c>
      <c r="CJ385" s="59">
        <v>2019</v>
      </c>
      <c r="CK385" s="59">
        <v>2020</v>
      </c>
      <c r="CL385" s="59">
        <v>2021</v>
      </c>
      <c r="CM385" s="59">
        <v>2022</v>
      </c>
      <c r="CN385" s="59">
        <v>2023</v>
      </c>
      <c r="CO385" s="59">
        <v>2024</v>
      </c>
      <c r="CP385" s="59">
        <v>2025</v>
      </c>
      <c r="CQ385" s="59">
        <v>2026</v>
      </c>
      <c r="CR385" s="59">
        <v>2027</v>
      </c>
      <c r="CS385" s="59">
        <v>2028</v>
      </c>
      <c r="CT385" s="59">
        <v>2029</v>
      </c>
      <c r="CU385" s="59">
        <v>2030</v>
      </c>
      <c r="CV385" s="59">
        <v>2031</v>
      </c>
      <c r="CW385" s="59">
        <v>2032</v>
      </c>
      <c r="CX385" s="59">
        <v>2033</v>
      </c>
      <c r="CY385" s="59">
        <v>2034</v>
      </c>
      <c r="CZ385" s="59">
        <v>2035</v>
      </c>
      <c r="DA385" s="59">
        <v>2036</v>
      </c>
      <c r="DB385" s="59">
        <v>2037</v>
      </c>
      <c r="DC385" s="59">
        <v>2038</v>
      </c>
      <c r="DD385" s="59">
        <v>2039</v>
      </c>
      <c r="DE385" s="59">
        <v>2040</v>
      </c>
      <c r="DF385" s="59">
        <v>2041</v>
      </c>
      <c r="DG385" s="59">
        <v>2042</v>
      </c>
      <c r="DH385" s="59">
        <v>2043</v>
      </c>
      <c r="DI385" s="59">
        <v>2044</v>
      </c>
      <c r="DJ385" s="59">
        <v>2045</v>
      </c>
      <c r="DK385" s="59">
        <v>2046</v>
      </c>
      <c r="DL385" s="59">
        <v>2047</v>
      </c>
      <c r="DM385" s="59">
        <v>2048</v>
      </c>
      <c r="DN385" s="59">
        <v>2049</v>
      </c>
      <c r="DO385" s="59">
        <v>2050</v>
      </c>
      <c r="DP385" s="59">
        <v>2051</v>
      </c>
      <c r="DQ385" s="59">
        <v>2052</v>
      </c>
      <c r="DR385" s="59">
        <v>2053</v>
      </c>
      <c r="DS385" s="59">
        <v>2054</v>
      </c>
      <c r="DT385" s="59">
        <v>2055</v>
      </c>
      <c r="DU385" s="59">
        <v>2056</v>
      </c>
      <c r="DV385" s="59">
        <v>2057</v>
      </c>
      <c r="DW385" s="59">
        <v>2058</v>
      </c>
      <c r="DX385" s="59">
        <v>2059</v>
      </c>
      <c r="DY385" s="59">
        <v>2060</v>
      </c>
      <c r="DZ385" s="59" t="s">
        <v>152</v>
      </c>
    </row>
    <row r="386" spans="1:130">
      <c r="A386" s="53">
        <v>0</v>
      </c>
      <c r="B386" s="63">
        <f>B322</f>
        <v>0</v>
      </c>
      <c r="C386" s="53">
        <v>2000</v>
      </c>
      <c r="D386" s="64">
        <f>VLOOKUP($C$66,$D$3:$K$63,$A$73,0)*B386</f>
        <v>0</v>
      </c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54">
        <f>SUM(D386:BL386)</f>
        <v>0</v>
      </c>
      <c r="BP386" s="53">
        <v>2000</v>
      </c>
      <c r="BQ386" s="61" t="e">
        <f>D386/$BM386</f>
        <v>#DIV/0!</v>
      </c>
      <c r="BR386" s="61" t="e">
        <f t="shared" ref="BR386:CG401" si="421">E386/$BM386</f>
        <v>#DIV/0!</v>
      </c>
      <c r="BS386" s="61" t="e">
        <f t="shared" si="421"/>
        <v>#DIV/0!</v>
      </c>
      <c r="BT386" s="61" t="e">
        <f t="shared" si="421"/>
        <v>#DIV/0!</v>
      </c>
      <c r="BU386" s="61" t="e">
        <f t="shared" si="421"/>
        <v>#DIV/0!</v>
      </c>
      <c r="BV386" s="61" t="e">
        <f t="shared" si="421"/>
        <v>#DIV/0!</v>
      </c>
      <c r="BW386" s="61" t="e">
        <f t="shared" si="421"/>
        <v>#DIV/0!</v>
      </c>
      <c r="BX386" s="61" t="e">
        <f t="shared" si="421"/>
        <v>#DIV/0!</v>
      </c>
      <c r="BY386" s="61" t="e">
        <f t="shared" si="421"/>
        <v>#DIV/0!</v>
      </c>
      <c r="BZ386" s="61" t="e">
        <f t="shared" si="421"/>
        <v>#DIV/0!</v>
      </c>
      <c r="CA386" s="61" t="e">
        <f t="shared" si="421"/>
        <v>#DIV/0!</v>
      </c>
      <c r="CB386" s="61" t="e">
        <f t="shared" si="421"/>
        <v>#DIV/0!</v>
      </c>
      <c r="CC386" s="61" t="e">
        <f t="shared" si="421"/>
        <v>#DIV/0!</v>
      </c>
      <c r="CD386" s="61" t="e">
        <f t="shared" si="421"/>
        <v>#DIV/0!</v>
      </c>
      <c r="CE386" s="61" t="e">
        <f t="shared" si="421"/>
        <v>#DIV/0!</v>
      </c>
      <c r="CF386" s="61" t="e">
        <f t="shared" si="421"/>
        <v>#DIV/0!</v>
      </c>
      <c r="CG386" s="61" t="e">
        <f t="shared" si="421"/>
        <v>#DIV/0!</v>
      </c>
      <c r="CH386" s="61" t="e">
        <f t="shared" ref="CH386:CW411" si="422">U386/$BM386</f>
        <v>#DIV/0!</v>
      </c>
      <c r="CI386" s="61" t="e">
        <f t="shared" si="422"/>
        <v>#DIV/0!</v>
      </c>
      <c r="CJ386" s="61" t="e">
        <f t="shared" si="422"/>
        <v>#DIV/0!</v>
      </c>
      <c r="CK386" s="61" t="e">
        <f t="shared" si="422"/>
        <v>#DIV/0!</v>
      </c>
      <c r="CL386" s="61" t="e">
        <f t="shared" si="422"/>
        <v>#DIV/0!</v>
      </c>
      <c r="CM386" s="61" t="e">
        <f>Z386/$BM386</f>
        <v>#DIV/0!</v>
      </c>
      <c r="CN386" s="61" t="e">
        <f t="shared" ref="CN386:DC401" si="423">AA386/$BM386</f>
        <v>#DIV/0!</v>
      </c>
      <c r="CO386" s="61" t="e">
        <f t="shared" si="423"/>
        <v>#DIV/0!</v>
      </c>
      <c r="CP386" s="61" t="e">
        <f t="shared" si="423"/>
        <v>#DIV/0!</v>
      </c>
      <c r="CQ386" s="61" t="e">
        <f t="shared" si="423"/>
        <v>#DIV/0!</v>
      </c>
      <c r="CR386" s="61" t="e">
        <f t="shared" si="423"/>
        <v>#DIV/0!</v>
      </c>
      <c r="CS386" s="61" t="e">
        <f t="shared" si="423"/>
        <v>#DIV/0!</v>
      </c>
      <c r="CT386" s="61" t="e">
        <f t="shared" si="423"/>
        <v>#DIV/0!</v>
      </c>
      <c r="CU386" s="61" t="e">
        <f t="shared" si="423"/>
        <v>#DIV/0!</v>
      </c>
      <c r="CV386" s="61" t="e">
        <f t="shared" si="423"/>
        <v>#DIV/0!</v>
      </c>
      <c r="CW386" s="61" t="e">
        <f t="shared" si="423"/>
        <v>#DIV/0!</v>
      </c>
      <c r="CX386" s="61" t="e">
        <f t="shared" si="423"/>
        <v>#DIV/0!</v>
      </c>
      <c r="CY386" s="61" t="e">
        <f t="shared" si="423"/>
        <v>#DIV/0!</v>
      </c>
      <c r="CZ386" s="61" t="e">
        <f t="shared" si="423"/>
        <v>#DIV/0!</v>
      </c>
      <c r="DA386" s="61" t="e">
        <f t="shared" si="423"/>
        <v>#DIV/0!</v>
      </c>
      <c r="DB386" s="61" t="e">
        <f t="shared" si="423"/>
        <v>#DIV/0!</v>
      </c>
      <c r="DC386" s="61" t="e">
        <f t="shared" si="423"/>
        <v>#DIV/0!</v>
      </c>
      <c r="DD386" s="61" t="e">
        <f t="shared" ref="DD386:DS401" si="424">AQ386/$BM386</f>
        <v>#DIV/0!</v>
      </c>
      <c r="DE386" s="61" t="e">
        <f t="shared" si="424"/>
        <v>#DIV/0!</v>
      </c>
      <c r="DF386" s="61" t="e">
        <f t="shared" si="424"/>
        <v>#DIV/0!</v>
      </c>
      <c r="DG386" s="61" t="e">
        <f t="shared" si="424"/>
        <v>#DIV/0!</v>
      </c>
      <c r="DH386" s="61" t="e">
        <f t="shared" si="424"/>
        <v>#DIV/0!</v>
      </c>
      <c r="DI386" s="61" t="e">
        <f t="shared" si="424"/>
        <v>#DIV/0!</v>
      </c>
      <c r="DJ386" s="61" t="e">
        <f t="shared" si="424"/>
        <v>#DIV/0!</v>
      </c>
      <c r="DK386" s="61" t="e">
        <f t="shared" si="424"/>
        <v>#DIV/0!</v>
      </c>
      <c r="DL386" s="61" t="e">
        <f t="shared" si="424"/>
        <v>#DIV/0!</v>
      </c>
      <c r="DM386" s="61" t="e">
        <f t="shared" si="424"/>
        <v>#DIV/0!</v>
      </c>
      <c r="DN386" s="61" t="e">
        <f t="shared" si="424"/>
        <v>#DIV/0!</v>
      </c>
      <c r="DO386" s="61" t="e">
        <f t="shared" si="424"/>
        <v>#DIV/0!</v>
      </c>
      <c r="DP386" s="61" t="e">
        <f t="shared" si="424"/>
        <v>#DIV/0!</v>
      </c>
      <c r="DQ386" s="61" t="e">
        <f t="shared" si="424"/>
        <v>#DIV/0!</v>
      </c>
      <c r="DR386" s="61" t="e">
        <f t="shared" si="424"/>
        <v>#DIV/0!</v>
      </c>
      <c r="DS386" s="61" t="e">
        <f t="shared" si="424"/>
        <v>#DIV/0!</v>
      </c>
      <c r="DT386" s="61" t="e">
        <f t="shared" ref="DT386:DY428" si="425">BG386/$BM386</f>
        <v>#DIV/0!</v>
      </c>
      <c r="DU386" s="61" t="e">
        <f t="shared" si="425"/>
        <v>#DIV/0!</v>
      </c>
      <c r="DV386" s="61" t="e">
        <f t="shared" si="425"/>
        <v>#DIV/0!</v>
      </c>
      <c r="DW386" s="61" t="e">
        <f t="shared" si="425"/>
        <v>#DIV/0!</v>
      </c>
      <c r="DX386" s="61" t="e">
        <f t="shared" si="425"/>
        <v>#DIV/0!</v>
      </c>
      <c r="DY386" s="61" t="e">
        <f t="shared" si="425"/>
        <v>#DIV/0!</v>
      </c>
      <c r="DZ386" s="61" t="e">
        <f>SUM(BQ386:DY386)</f>
        <v>#DIV/0!</v>
      </c>
    </row>
    <row r="387" spans="1:130">
      <c r="A387" s="53">
        <v>1</v>
      </c>
      <c r="B387" s="63">
        <f t="shared" ref="B387:B406" si="426">B323</f>
        <v>7.69230769230769E-2</v>
      </c>
      <c r="C387" s="53">
        <v>2001</v>
      </c>
      <c r="D387" s="64">
        <f>VLOOKUP($C$66,$D$3:$K$63,$A$73,0)*(B387-B386)</f>
        <v>0</v>
      </c>
      <c r="E387" s="64">
        <f>VLOOKUP($C$67,$D$3:$K$63,$A$73,0)*B386</f>
        <v>0</v>
      </c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54">
        <f t="shared" ref="BM387:BM446" si="427">SUM(D387:BL387)</f>
        <v>0</v>
      </c>
      <c r="BP387" s="53">
        <v>2001</v>
      </c>
      <c r="BQ387" s="61" t="e">
        <f t="shared" ref="BQ387:CF416" si="428">D387/$BM387</f>
        <v>#DIV/0!</v>
      </c>
      <c r="BR387" s="61" t="e">
        <f t="shared" si="421"/>
        <v>#DIV/0!</v>
      </c>
      <c r="BS387" s="61" t="e">
        <f t="shared" si="421"/>
        <v>#DIV/0!</v>
      </c>
      <c r="BT387" s="61" t="e">
        <f t="shared" si="421"/>
        <v>#DIV/0!</v>
      </c>
      <c r="BU387" s="61" t="e">
        <f t="shared" si="421"/>
        <v>#DIV/0!</v>
      </c>
      <c r="BV387" s="61" t="e">
        <f t="shared" si="421"/>
        <v>#DIV/0!</v>
      </c>
      <c r="BW387" s="61" t="e">
        <f t="shared" si="421"/>
        <v>#DIV/0!</v>
      </c>
      <c r="BX387" s="61" t="e">
        <f t="shared" si="421"/>
        <v>#DIV/0!</v>
      </c>
      <c r="BY387" s="61" t="e">
        <f t="shared" si="421"/>
        <v>#DIV/0!</v>
      </c>
      <c r="BZ387" s="61" t="e">
        <f t="shared" si="421"/>
        <v>#DIV/0!</v>
      </c>
      <c r="CA387" s="61" t="e">
        <f t="shared" si="421"/>
        <v>#DIV/0!</v>
      </c>
      <c r="CB387" s="61" t="e">
        <f t="shared" si="421"/>
        <v>#DIV/0!</v>
      </c>
      <c r="CC387" s="61" t="e">
        <f t="shared" si="421"/>
        <v>#DIV/0!</v>
      </c>
      <c r="CD387" s="61" t="e">
        <f t="shared" si="421"/>
        <v>#DIV/0!</v>
      </c>
      <c r="CE387" s="61" t="e">
        <f t="shared" si="421"/>
        <v>#DIV/0!</v>
      </c>
      <c r="CF387" s="61" t="e">
        <f t="shared" si="421"/>
        <v>#DIV/0!</v>
      </c>
      <c r="CG387" s="61" t="e">
        <f t="shared" si="421"/>
        <v>#DIV/0!</v>
      </c>
      <c r="CH387" s="61" t="e">
        <f t="shared" si="422"/>
        <v>#DIV/0!</v>
      </c>
      <c r="CI387" s="61" t="e">
        <f t="shared" si="422"/>
        <v>#DIV/0!</v>
      </c>
      <c r="CJ387" s="61" t="e">
        <f t="shared" si="422"/>
        <v>#DIV/0!</v>
      </c>
      <c r="CK387" s="61" t="e">
        <f t="shared" si="422"/>
        <v>#DIV/0!</v>
      </c>
      <c r="CL387" s="61" t="e">
        <f t="shared" si="422"/>
        <v>#DIV/0!</v>
      </c>
      <c r="CM387" s="61" t="e">
        <f t="shared" si="422"/>
        <v>#DIV/0!</v>
      </c>
      <c r="CN387" s="61" t="e">
        <f t="shared" si="423"/>
        <v>#DIV/0!</v>
      </c>
      <c r="CO387" s="61" t="e">
        <f t="shared" si="423"/>
        <v>#DIV/0!</v>
      </c>
      <c r="CP387" s="61" t="e">
        <f t="shared" si="423"/>
        <v>#DIV/0!</v>
      </c>
      <c r="CQ387" s="61" t="e">
        <f t="shared" si="423"/>
        <v>#DIV/0!</v>
      </c>
      <c r="CR387" s="61" t="e">
        <f t="shared" si="423"/>
        <v>#DIV/0!</v>
      </c>
      <c r="CS387" s="61" t="e">
        <f t="shared" si="423"/>
        <v>#DIV/0!</v>
      </c>
      <c r="CT387" s="61" t="e">
        <f t="shared" si="423"/>
        <v>#DIV/0!</v>
      </c>
      <c r="CU387" s="61" t="e">
        <f t="shared" si="423"/>
        <v>#DIV/0!</v>
      </c>
      <c r="CV387" s="61" t="e">
        <f t="shared" si="423"/>
        <v>#DIV/0!</v>
      </c>
      <c r="CW387" s="61" t="e">
        <f t="shared" si="423"/>
        <v>#DIV/0!</v>
      </c>
      <c r="CX387" s="61" t="e">
        <f t="shared" si="423"/>
        <v>#DIV/0!</v>
      </c>
      <c r="CY387" s="61" t="e">
        <f t="shared" si="423"/>
        <v>#DIV/0!</v>
      </c>
      <c r="CZ387" s="61" t="e">
        <f t="shared" si="423"/>
        <v>#DIV/0!</v>
      </c>
      <c r="DA387" s="61" t="e">
        <f t="shared" si="423"/>
        <v>#DIV/0!</v>
      </c>
      <c r="DB387" s="61" t="e">
        <f t="shared" si="423"/>
        <v>#DIV/0!</v>
      </c>
      <c r="DC387" s="61" t="e">
        <f t="shared" si="423"/>
        <v>#DIV/0!</v>
      </c>
      <c r="DD387" s="61" t="e">
        <f t="shared" si="424"/>
        <v>#DIV/0!</v>
      </c>
      <c r="DE387" s="61" t="e">
        <f t="shared" si="424"/>
        <v>#DIV/0!</v>
      </c>
      <c r="DF387" s="61" t="e">
        <f t="shared" si="424"/>
        <v>#DIV/0!</v>
      </c>
      <c r="DG387" s="61" t="e">
        <f t="shared" si="424"/>
        <v>#DIV/0!</v>
      </c>
      <c r="DH387" s="61" t="e">
        <f t="shared" si="424"/>
        <v>#DIV/0!</v>
      </c>
      <c r="DI387" s="61" t="e">
        <f t="shared" si="424"/>
        <v>#DIV/0!</v>
      </c>
      <c r="DJ387" s="61" t="e">
        <f t="shared" si="424"/>
        <v>#DIV/0!</v>
      </c>
      <c r="DK387" s="61" t="e">
        <f t="shared" si="424"/>
        <v>#DIV/0!</v>
      </c>
      <c r="DL387" s="61" t="e">
        <f t="shared" si="424"/>
        <v>#DIV/0!</v>
      </c>
      <c r="DM387" s="61" t="e">
        <f t="shared" si="424"/>
        <v>#DIV/0!</v>
      </c>
      <c r="DN387" s="61" t="e">
        <f t="shared" si="424"/>
        <v>#DIV/0!</v>
      </c>
      <c r="DO387" s="61" t="e">
        <f t="shared" si="424"/>
        <v>#DIV/0!</v>
      </c>
      <c r="DP387" s="61" t="e">
        <f t="shared" si="424"/>
        <v>#DIV/0!</v>
      </c>
      <c r="DQ387" s="61" t="e">
        <f t="shared" si="424"/>
        <v>#DIV/0!</v>
      </c>
      <c r="DR387" s="61" t="e">
        <f t="shared" si="424"/>
        <v>#DIV/0!</v>
      </c>
      <c r="DS387" s="61" t="e">
        <f t="shared" si="424"/>
        <v>#DIV/0!</v>
      </c>
      <c r="DT387" s="61" t="e">
        <f t="shared" si="425"/>
        <v>#DIV/0!</v>
      </c>
      <c r="DU387" s="61" t="e">
        <f t="shared" si="425"/>
        <v>#DIV/0!</v>
      </c>
      <c r="DV387" s="61" t="e">
        <f t="shared" si="425"/>
        <v>#DIV/0!</v>
      </c>
      <c r="DW387" s="61" t="e">
        <f t="shared" si="425"/>
        <v>#DIV/0!</v>
      </c>
      <c r="DX387" s="61" t="e">
        <f t="shared" si="425"/>
        <v>#DIV/0!</v>
      </c>
      <c r="DY387" s="61" t="e">
        <f t="shared" si="425"/>
        <v>#DIV/0!</v>
      </c>
      <c r="DZ387" s="61" t="e">
        <f t="shared" ref="DZ387:DZ425" si="429">SUM(BQ387:DY387)</f>
        <v>#DIV/0!</v>
      </c>
    </row>
    <row r="388" spans="1:130">
      <c r="A388" s="53">
        <v>2</v>
      </c>
      <c r="B388" s="63">
        <f t="shared" si="426"/>
        <v>0.15384615384615399</v>
      </c>
      <c r="C388" s="53">
        <v>2002</v>
      </c>
      <c r="D388" s="64">
        <f t="shared" ref="D388:D406" si="430">VLOOKUP($C$66,$D$3:$K$63,$A$73,0)*(B388-B387)</f>
        <v>0</v>
      </c>
      <c r="E388" s="64">
        <f>VLOOKUP($C$67,$D$3:$K$63,$A$73,0)*(B387-B386)</f>
        <v>0</v>
      </c>
      <c r="F388" s="64">
        <f>VLOOKUP($C$68,$D$3:$K$63,$A$73,0)*B386</f>
        <v>0</v>
      </c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54">
        <f t="shared" si="427"/>
        <v>0</v>
      </c>
      <c r="BP388" s="53">
        <v>2002</v>
      </c>
      <c r="BQ388" s="61" t="e">
        <f t="shared" si="428"/>
        <v>#DIV/0!</v>
      </c>
      <c r="BR388" s="61" t="e">
        <f t="shared" si="421"/>
        <v>#DIV/0!</v>
      </c>
      <c r="BS388" s="61" t="e">
        <f t="shared" si="421"/>
        <v>#DIV/0!</v>
      </c>
      <c r="BT388" s="61" t="e">
        <f t="shared" si="421"/>
        <v>#DIV/0!</v>
      </c>
      <c r="BU388" s="61" t="e">
        <f t="shared" si="421"/>
        <v>#DIV/0!</v>
      </c>
      <c r="BV388" s="61" t="e">
        <f t="shared" si="421"/>
        <v>#DIV/0!</v>
      </c>
      <c r="BW388" s="61" t="e">
        <f t="shared" si="421"/>
        <v>#DIV/0!</v>
      </c>
      <c r="BX388" s="61" t="e">
        <f t="shared" si="421"/>
        <v>#DIV/0!</v>
      </c>
      <c r="BY388" s="61" t="e">
        <f t="shared" si="421"/>
        <v>#DIV/0!</v>
      </c>
      <c r="BZ388" s="61" t="e">
        <f t="shared" si="421"/>
        <v>#DIV/0!</v>
      </c>
      <c r="CA388" s="61" t="e">
        <f t="shared" si="421"/>
        <v>#DIV/0!</v>
      </c>
      <c r="CB388" s="61" t="e">
        <f t="shared" si="421"/>
        <v>#DIV/0!</v>
      </c>
      <c r="CC388" s="61" t="e">
        <f t="shared" si="421"/>
        <v>#DIV/0!</v>
      </c>
      <c r="CD388" s="61" t="e">
        <f t="shared" si="421"/>
        <v>#DIV/0!</v>
      </c>
      <c r="CE388" s="61" t="e">
        <f t="shared" si="421"/>
        <v>#DIV/0!</v>
      </c>
      <c r="CF388" s="61" t="e">
        <f t="shared" si="421"/>
        <v>#DIV/0!</v>
      </c>
      <c r="CG388" s="61" t="e">
        <f t="shared" si="421"/>
        <v>#DIV/0!</v>
      </c>
      <c r="CH388" s="61" t="e">
        <f t="shared" si="422"/>
        <v>#DIV/0!</v>
      </c>
      <c r="CI388" s="61" t="e">
        <f t="shared" si="422"/>
        <v>#DIV/0!</v>
      </c>
      <c r="CJ388" s="61" t="e">
        <f t="shared" si="422"/>
        <v>#DIV/0!</v>
      </c>
      <c r="CK388" s="61" t="e">
        <f t="shared" si="422"/>
        <v>#DIV/0!</v>
      </c>
      <c r="CL388" s="61" t="e">
        <f t="shared" si="422"/>
        <v>#DIV/0!</v>
      </c>
      <c r="CM388" s="61" t="e">
        <f t="shared" si="422"/>
        <v>#DIV/0!</v>
      </c>
      <c r="CN388" s="61" t="e">
        <f t="shared" si="423"/>
        <v>#DIV/0!</v>
      </c>
      <c r="CO388" s="61" t="e">
        <f t="shared" si="423"/>
        <v>#DIV/0!</v>
      </c>
      <c r="CP388" s="61" t="e">
        <f t="shared" si="423"/>
        <v>#DIV/0!</v>
      </c>
      <c r="CQ388" s="61" t="e">
        <f t="shared" si="423"/>
        <v>#DIV/0!</v>
      </c>
      <c r="CR388" s="61" t="e">
        <f t="shared" si="423"/>
        <v>#DIV/0!</v>
      </c>
      <c r="CS388" s="61" t="e">
        <f t="shared" si="423"/>
        <v>#DIV/0!</v>
      </c>
      <c r="CT388" s="61" t="e">
        <f t="shared" si="423"/>
        <v>#DIV/0!</v>
      </c>
      <c r="CU388" s="61" t="e">
        <f t="shared" si="423"/>
        <v>#DIV/0!</v>
      </c>
      <c r="CV388" s="61" t="e">
        <f t="shared" si="423"/>
        <v>#DIV/0!</v>
      </c>
      <c r="CW388" s="61" t="e">
        <f t="shared" si="423"/>
        <v>#DIV/0!</v>
      </c>
      <c r="CX388" s="61" t="e">
        <f t="shared" si="423"/>
        <v>#DIV/0!</v>
      </c>
      <c r="CY388" s="61" t="e">
        <f t="shared" si="423"/>
        <v>#DIV/0!</v>
      </c>
      <c r="CZ388" s="61" t="e">
        <f t="shared" si="423"/>
        <v>#DIV/0!</v>
      </c>
      <c r="DA388" s="61" t="e">
        <f t="shared" si="423"/>
        <v>#DIV/0!</v>
      </c>
      <c r="DB388" s="61" t="e">
        <f t="shared" si="423"/>
        <v>#DIV/0!</v>
      </c>
      <c r="DC388" s="61" t="e">
        <f t="shared" si="423"/>
        <v>#DIV/0!</v>
      </c>
      <c r="DD388" s="61" t="e">
        <f t="shared" si="424"/>
        <v>#DIV/0!</v>
      </c>
      <c r="DE388" s="61" t="e">
        <f t="shared" si="424"/>
        <v>#DIV/0!</v>
      </c>
      <c r="DF388" s="61" t="e">
        <f t="shared" si="424"/>
        <v>#DIV/0!</v>
      </c>
      <c r="DG388" s="61" t="e">
        <f t="shared" si="424"/>
        <v>#DIV/0!</v>
      </c>
      <c r="DH388" s="61" t="e">
        <f t="shared" si="424"/>
        <v>#DIV/0!</v>
      </c>
      <c r="DI388" s="61" t="e">
        <f t="shared" si="424"/>
        <v>#DIV/0!</v>
      </c>
      <c r="DJ388" s="61" t="e">
        <f t="shared" si="424"/>
        <v>#DIV/0!</v>
      </c>
      <c r="DK388" s="61" t="e">
        <f t="shared" si="424"/>
        <v>#DIV/0!</v>
      </c>
      <c r="DL388" s="61" t="e">
        <f t="shared" si="424"/>
        <v>#DIV/0!</v>
      </c>
      <c r="DM388" s="61" t="e">
        <f t="shared" si="424"/>
        <v>#DIV/0!</v>
      </c>
      <c r="DN388" s="61" t="e">
        <f t="shared" si="424"/>
        <v>#DIV/0!</v>
      </c>
      <c r="DO388" s="61" t="e">
        <f t="shared" si="424"/>
        <v>#DIV/0!</v>
      </c>
      <c r="DP388" s="61" t="e">
        <f t="shared" si="424"/>
        <v>#DIV/0!</v>
      </c>
      <c r="DQ388" s="61" t="e">
        <f t="shared" si="424"/>
        <v>#DIV/0!</v>
      </c>
      <c r="DR388" s="61" t="e">
        <f t="shared" si="424"/>
        <v>#DIV/0!</v>
      </c>
      <c r="DS388" s="61" t="e">
        <f t="shared" si="424"/>
        <v>#DIV/0!</v>
      </c>
      <c r="DT388" s="61" t="e">
        <f t="shared" si="425"/>
        <v>#DIV/0!</v>
      </c>
      <c r="DU388" s="61" t="e">
        <f t="shared" si="425"/>
        <v>#DIV/0!</v>
      </c>
      <c r="DV388" s="61" t="e">
        <f t="shared" si="425"/>
        <v>#DIV/0!</v>
      </c>
      <c r="DW388" s="61" t="e">
        <f t="shared" si="425"/>
        <v>#DIV/0!</v>
      </c>
      <c r="DX388" s="61" t="e">
        <f t="shared" si="425"/>
        <v>#DIV/0!</v>
      </c>
      <c r="DY388" s="61" t="e">
        <f t="shared" si="425"/>
        <v>#DIV/0!</v>
      </c>
      <c r="DZ388" s="61" t="e">
        <f t="shared" si="429"/>
        <v>#DIV/0!</v>
      </c>
    </row>
    <row r="389" spans="1:130">
      <c r="A389" s="53">
        <v>3</v>
      </c>
      <c r="B389" s="63">
        <f t="shared" si="426"/>
        <v>0.230769230769231</v>
      </c>
      <c r="C389" s="53">
        <v>2003</v>
      </c>
      <c r="D389" s="64">
        <f t="shared" si="430"/>
        <v>0</v>
      </c>
      <c r="E389" s="64">
        <f t="shared" ref="E389:E407" si="431">VLOOKUP($C$67,$D$3:$K$63,$A$73,0)*(B388-B387)</f>
        <v>0</v>
      </c>
      <c r="F389" s="64">
        <f>VLOOKUP($C$68,$D$3:$K$63,$A$73,0)*(B387-B386)</f>
        <v>0</v>
      </c>
      <c r="G389" s="64">
        <f>VLOOKUP($C$69,$D$3:$K$63,$A$73,0)*B386</f>
        <v>0</v>
      </c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54">
        <f t="shared" si="427"/>
        <v>0</v>
      </c>
      <c r="BP389" s="53">
        <v>2003</v>
      </c>
      <c r="BQ389" s="61" t="e">
        <f t="shared" si="428"/>
        <v>#DIV/0!</v>
      </c>
      <c r="BR389" s="61" t="e">
        <f t="shared" si="421"/>
        <v>#DIV/0!</v>
      </c>
      <c r="BS389" s="61" t="e">
        <f t="shared" si="421"/>
        <v>#DIV/0!</v>
      </c>
      <c r="BT389" s="61" t="e">
        <f t="shared" si="421"/>
        <v>#DIV/0!</v>
      </c>
      <c r="BU389" s="61" t="e">
        <f t="shared" si="421"/>
        <v>#DIV/0!</v>
      </c>
      <c r="BV389" s="61" t="e">
        <f t="shared" si="421"/>
        <v>#DIV/0!</v>
      </c>
      <c r="BW389" s="61" t="e">
        <f t="shared" si="421"/>
        <v>#DIV/0!</v>
      </c>
      <c r="BX389" s="61" t="e">
        <f t="shared" si="421"/>
        <v>#DIV/0!</v>
      </c>
      <c r="BY389" s="61" t="e">
        <f t="shared" si="421"/>
        <v>#DIV/0!</v>
      </c>
      <c r="BZ389" s="61" t="e">
        <f t="shared" si="421"/>
        <v>#DIV/0!</v>
      </c>
      <c r="CA389" s="61" t="e">
        <f t="shared" si="421"/>
        <v>#DIV/0!</v>
      </c>
      <c r="CB389" s="61" t="e">
        <f t="shared" si="421"/>
        <v>#DIV/0!</v>
      </c>
      <c r="CC389" s="61" t="e">
        <f t="shared" si="421"/>
        <v>#DIV/0!</v>
      </c>
      <c r="CD389" s="61" t="e">
        <f t="shared" si="421"/>
        <v>#DIV/0!</v>
      </c>
      <c r="CE389" s="61" t="e">
        <f t="shared" si="421"/>
        <v>#DIV/0!</v>
      </c>
      <c r="CF389" s="61" t="e">
        <f t="shared" si="421"/>
        <v>#DIV/0!</v>
      </c>
      <c r="CG389" s="61" t="e">
        <f t="shared" si="421"/>
        <v>#DIV/0!</v>
      </c>
      <c r="CH389" s="61" t="e">
        <f t="shared" si="422"/>
        <v>#DIV/0!</v>
      </c>
      <c r="CI389" s="61" t="e">
        <f t="shared" si="422"/>
        <v>#DIV/0!</v>
      </c>
      <c r="CJ389" s="61" t="e">
        <f t="shared" si="422"/>
        <v>#DIV/0!</v>
      </c>
      <c r="CK389" s="61" t="e">
        <f t="shared" si="422"/>
        <v>#DIV/0!</v>
      </c>
      <c r="CL389" s="61" t="e">
        <f t="shared" si="422"/>
        <v>#DIV/0!</v>
      </c>
      <c r="CM389" s="61" t="e">
        <f t="shared" si="422"/>
        <v>#DIV/0!</v>
      </c>
      <c r="CN389" s="61" t="e">
        <f t="shared" si="423"/>
        <v>#DIV/0!</v>
      </c>
      <c r="CO389" s="61" t="e">
        <f t="shared" si="423"/>
        <v>#DIV/0!</v>
      </c>
      <c r="CP389" s="61" t="e">
        <f t="shared" si="423"/>
        <v>#DIV/0!</v>
      </c>
      <c r="CQ389" s="61" t="e">
        <f t="shared" si="423"/>
        <v>#DIV/0!</v>
      </c>
      <c r="CR389" s="61" t="e">
        <f t="shared" si="423"/>
        <v>#DIV/0!</v>
      </c>
      <c r="CS389" s="61" t="e">
        <f t="shared" si="423"/>
        <v>#DIV/0!</v>
      </c>
      <c r="CT389" s="61" t="e">
        <f t="shared" si="423"/>
        <v>#DIV/0!</v>
      </c>
      <c r="CU389" s="61" t="e">
        <f t="shared" si="423"/>
        <v>#DIV/0!</v>
      </c>
      <c r="CV389" s="61" t="e">
        <f t="shared" si="423"/>
        <v>#DIV/0!</v>
      </c>
      <c r="CW389" s="61" t="e">
        <f t="shared" si="423"/>
        <v>#DIV/0!</v>
      </c>
      <c r="CX389" s="61" t="e">
        <f t="shared" si="423"/>
        <v>#DIV/0!</v>
      </c>
      <c r="CY389" s="61" t="e">
        <f t="shared" si="423"/>
        <v>#DIV/0!</v>
      </c>
      <c r="CZ389" s="61" t="e">
        <f t="shared" si="423"/>
        <v>#DIV/0!</v>
      </c>
      <c r="DA389" s="61" t="e">
        <f t="shared" si="423"/>
        <v>#DIV/0!</v>
      </c>
      <c r="DB389" s="61" t="e">
        <f t="shared" si="423"/>
        <v>#DIV/0!</v>
      </c>
      <c r="DC389" s="61" t="e">
        <f t="shared" si="423"/>
        <v>#DIV/0!</v>
      </c>
      <c r="DD389" s="61" t="e">
        <f t="shared" si="424"/>
        <v>#DIV/0!</v>
      </c>
      <c r="DE389" s="61" t="e">
        <f t="shared" si="424"/>
        <v>#DIV/0!</v>
      </c>
      <c r="DF389" s="61" t="e">
        <f t="shared" si="424"/>
        <v>#DIV/0!</v>
      </c>
      <c r="DG389" s="61" t="e">
        <f t="shared" si="424"/>
        <v>#DIV/0!</v>
      </c>
      <c r="DH389" s="61" t="e">
        <f t="shared" si="424"/>
        <v>#DIV/0!</v>
      </c>
      <c r="DI389" s="61" t="e">
        <f t="shared" si="424"/>
        <v>#DIV/0!</v>
      </c>
      <c r="DJ389" s="61" t="e">
        <f t="shared" si="424"/>
        <v>#DIV/0!</v>
      </c>
      <c r="DK389" s="61" t="e">
        <f t="shared" si="424"/>
        <v>#DIV/0!</v>
      </c>
      <c r="DL389" s="61" t="e">
        <f t="shared" si="424"/>
        <v>#DIV/0!</v>
      </c>
      <c r="DM389" s="61" t="e">
        <f t="shared" si="424"/>
        <v>#DIV/0!</v>
      </c>
      <c r="DN389" s="61" t="e">
        <f t="shared" si="424"/>
        <v>#DIV/0!</v>
      </c>
      <c r="DO389" s="61" t="e">
        <f t="shared" si="424"/>
        <v>#DIV/0!</v>
      </c>
      <c r="DP389" s="61" t="e">
        <f t="shared" si="424"/>
        <v>#DIV/0!</v>
      </c>
      <c r="DQ389" s="61" t="e">
        <f t="shared" si="424"/>
        <v>#DIV/0!</v>
      </c>
      <c r="DR389" s="61" t="e">
        <f t="shared" si="424"/>
        <v>#DIV/0!</v>
      </c>
      <c r="DS389" s="61" t="e">
        <f t="shared" si="424"/>
        <v>#DIV/0!</v>
      </c>
      <c r="DT389" s="61" t="e">
        <f t="shared" si="425"/>
        <v>#DIV/0!</v>
      </c>
      <c r="DU389" s="61" t="e">
        <f t="shared" si="425"/>
        <v>#DIV/0!</v>
      </c>
      <c r="DV389" s="61" t="e">
        <f t="shared" si="425"/>
        <v>#DIV/0!</v>
      </c>
      <c r="DW389" s="61" t="e">
        <f t="shared" si="425"/>
        <v>#DIV/0!</v>
      </c>
      <c r="DX389" s="61" t="e">
        <f t="shared" si="425"/>
        <v>#DIV/0!</v>
      </c>
      <c r="DY389" s="61" t="e">
        <f t="shared" si="425"/>
        <v>#DIV/0!</v>
      </c>
      <c r="DZ389" s="61" t="e">
        <f t="shared" si="429"/>
        <v>#DIV/0!</v>
      </c>
    </row>
    <row r="390" spans="1:130">
      <c r="A390" s="53">
        <v>4</v>
      </c>
      <c r="B390" s="63">
        <f t="shared" si="426"/>
        <v>0.30769230769230699</v>
      </c>
      <c r="C390" s="53">
        <v>2004</v>
      </c>
      <c r="D390" s="64">
        <f t="shared" si="430"/>
        <v>0</v>
      </c>
      <c r="E390" s="64">
        <f t="shared" si="431"/>
        <v>0</v>
      </c>
      <c r="F390" s="64">
        <f t="shared" ref="F390:F408" si="432">VLOOKUP($C$68,$D$3:$K$63,$A$73,0)*(B388-B387)</f>
        <v>0</v>
      </c>
      <c r="G390" s="64">
        <f>VLOOKUP($C$69,$D$3:$K$63,$A$73,0)*(B387-B386)</f>
        <v>0</v>
      </c>
      <c r="H390" s="64">
        <f>VLOOKUP($C$70,$D$3:$K$63,$A$73,0)*B386</f>
        <v>0</v>
      </c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54">
        <f t="shared" si="427"/>
        <v>0</v>
      </c>
      <c r="BP390" s="53">
        <v>2004</v>
      </c>
      <c r="BQ390" s="61" t="e">
        <f t="shared" si="428"/>
        <v>#DIV/0!</v>
      </c>
      <c r="BR390" s="61" t="e">
        <f t="shared" si="421"/>
        <v>#DIV/0!</v>
      </c>
      <c r="BS390" s="61" t="e">
        <f t="shared" si="421"/>
        <v>#DIV/0!</v>
      </c>
      <c r="BT390" s="61" t="e">
        <f t="shared" si="421"/>
        <v>#DIV/0!</v>
      </c>
      <c r="BU390" s="61" t="e">
        <f t="shared" si="421"/>
        <v>#DIV/0!</v>
      </c>
      <c r="BV390" s="61" t="e">
        <f t="shared" si="421"/>
        <v>#DIV/0!</v>
      </c>
      <c r="BW390" s="61" t="e">
        <f t="shared" si="421"/>
        <v>#DIV/0!</v>
      </c>
      <c r="BX390" s="61" t="e">
        <f t="shared" si="421"/>
        <v>#DIV/0!</v>
      </c>
      <c r="BY390" s="61" t="e">
        <f t="shared" si="421"/>
        <v>#DIV/0!</v>
      </c>
      <c r="BZ390" s="61" t="e">
        <f t="shared" si="421"/>
        <v>#DIV/0!</v>
      </c>
      <c r="CA390" s="61" t="e">
        <f t="shared" si="421"/>
        <v>#DIV/0!</v>
      </c>
      <c r="CB390" s="61" t="e">
        <f t="shared" si="421"/>
        <v>#DIV/0!</v>
      </c>
      <c r="CC390" s="61" t="e">
        <f t="shared" si="421"/>
        <v>#DIV/0!</v>
      </c>
      <c r="CD390" s="61" t="e">
        <f t="shared" si="421"/>
        <v>#DIV/0!</v>
      </c>
      <c r="CE390" s="61" t="e">
        <f t="shared" si="421"/>
        <v>#DIV/0!</v>
      </c>
      <c r="CF390" s="61" t="e">
        <f t="shared" si="421"/>
        <v>#DIV/0!</v>
      </c>
      <c r="CG390" s="61" t="e">
        <f t="shared" si="421"/>
        <v>#DIV/0!</v>
      </c>
      <c r="CH390" s="61" t="e">
        <f t="shared" si="422"/>
        <v>#DIV/0!</v>
      </c>
      <c r="CI390" s="61" t="e">
        <f t="shared" si="422"/>
        <v>#DIV/0!</v>
      </c>
      <c r="CJ390" s="61" t="e">
        <f t="shared" si="422"/>
        <v>#DIV/0!</v>
      </c>
      <c r="CK390" s="61" t="e">
        <f t="shared" si="422"/>
        <v>#DIV/0!</v>
      </c>
      <c r="CL390" s="61" t="e">
        <f t="shared" si="422"/>
        <v>#DIV/0!</v>
      </c>
      <c r="CM390" s="61" t="e">
        <f t="shared" si="422"/>
        <v>#DIV/0!</v>
      </c>
      <c r="CN390" s="61" t="e">
        <f t="shared" si="423"/>
        <v>#DIV/0!</v>
      </c>
      <c r="CO390" s="61" t="e">
        <f t="shared" si="423"/>
        <v>#DIV/0!</v>
      </c>
      <c r="CP390" s="61" t="e">
        <f t="shared" si="423"/>
        <v>#DIV/0!</v>
      </c>
      <c r="CQ390" s="61" t="e">
        <f t="shared" si="423"/>
        <v>#DIV/0!</v>
      </c>
      <c r="CR390" s="61" t="e">
        <f t="shared" si="423"/>
        <v>#DIV/0!</v>
      </c>
      <c r="CS390" s="61" t="e">
        <f t="shared" si="423"/>
        <v>#DIV/0!</v>
      </c>
      <c r="CT390" s="61" t="e">
        <f t="shared" si="423"/>
        <v>#DIV/0!</v>
      </c>
      <c r="CU390" s="61" t="e">
        <f t="shared" si="423"/>
        <v>#DIV/0!</v>
      </c>
      <c r="CV390" s="61" t="e">
        <f t="shared" si="423"/>
        <v>#DIV/0!</v>
      </c>
      <c r="CW390" s="61" t="e">
        <f t="shared" si="423"/>
        <v>#DIV/0!</v>
      </c>
      <c r="CX390" s="61" t="e">
        <f t="shared" si="423"/>
        <v>#DIV/0!</v>
      </c>
      <c r="CY390" s="61" t="e">
        <f t="shared" si="423"/>
        <v>#DIV/0!</v>
      </c>
      <c r="CZ390" s="61" t="e">
        <f t="shared" si="423"/>
        <v>#DIV/0!</v>
      </c>
      <c r="DA390" s="61" t="e">
        <f t="shared" si="423"/>
        <v>#DIV/0!</v>
      </c>
      <c r="DB390" s="61" t="e">
        <f t="shared" si="423"/>
        <v>#DIV/0!</v>
      </c>
      <c r="DC390" s="61" t="e">
        <f t="shared" si="423"/>
        <v>#DIV/0!</v>
      </c>
      <c r="DD390" s="61" t="e">
        <f t="shared" si="424"/>
        <v>#DIV/0!</v>
      </c>
      <c r="DE390" s="61" t="e">
        <f t="shared" si="424"/>
        <v>#DIV/0!</v>
      </c>
      <c r="DF390" s="61" t="e">
        <f t="shared" si="424"/>
        <v>#DIV/0!</v>
      </c>
      <c r="DG390" s="61" t="e">
        <f t="shared" si="424"/>
        <v>#DIV/0!</v>
      </c>
      <c r="DH390" s="61" t="e">
        <f t="shared" si="424"/>
        <v>#DIV/0!</v>
      </c>
      <c r="DI390" s="61" t="e">
        <f t="shared" si="424"/>
        <v>#DIV/0!</v>
      </c>
      <c r="DJ390" s="61" t="e">
        <f t="shared" si="424"/>
        <v>#DIV/0!</v>
      </c>
      <c r="DK390" s="61" t="e">
        <f t="shared" si="424"/>
        <v>#DIV/0!</v>
      </c>
      <c r="DL390" s="61" t="e">
        <f t="shared" si="424"/>
        <v>#DIV/0!</v>
      </c>
      <c r="DM390" s="61" t="e">
        <f t="shared" si="424"/>
        <v>#DIV/0!</v>
      </c>
      <c r="DN390" s="61" t="e">
        <f t="shared" si="424"/>
        <v>#DIV/0!</v>
      </c>
      <c r="DO390" s="61" t="e">
        <f t="shared" si="424"/>
        <v>#DIV/0!</v>
      </c>
      <c r="DP390" s="61" t="e">
        <f t="shared" si="424"/>
        <v>#DIV/0!</v>
      </c>
      <c r="DQ390" s="61" t="e">
        <f t="shared" si="424"/>
        <v>#DIV/0!</v>
      </c>
      <c r="DR390" s="61" t="e">
        <f t="shared" si="424"/>
        <v>#DIV/0!</v>
      </c>
      <c r="DS390" s="61" t="e">
        <f t="shared" si="424"/>
        <v>#DIV/0!</v>
      </c>
      <c r="DT390" s="61" t="e">
        <f t="shared" si="425"/>
        <v>#DIV/0!</v>
      </c>
      <c r="DU390" s="61" t="e">
        <f t="shared" si="425"/>
        <v>#DIV/0!</v>
      </c>
      <c r="DV390" s="61" t="e">
        <f t="shared" si="425"/>
        <v>#DIV/0!</v>
      </c>
      <c r="DW390" s="61" t="e">
        <f t="shared" si="425"/>
        <v>#DIV/0!</v>
      </c>
      <c r="DX390" s="61" t="e">
        <f t="shared" si="425"/>
        <v>#DIV/0!</v>
      </c>
      <c r="DY390" s="61" t="e">
        <f t="shared" si="425"/>
        <v>#DIV/0!</v>
      </c>
      <c r="DZ390" s="61" t="e">
        <f t="shared" si="429"/>
        <v>#DIV/0!</v>
      </c>
    </row>
    <row r="391" spans="1:130">
      <c r="A391" s="53">
        <v>5</v>
      </c>
      <c r="B391" s="63">
        <f t="shared" si="426"/>
        <v>0.38461538461538403</v>
      </c>
      <c r="C391" s="53">
        <v>2005</v>
      </c>
      <c r="D391" s="64">
        <f t="shared" si="430"/>
        <v>0</v>
      </c>
      <c r="E391" s="64">
        <f t="shared" si="431"/>
        <v>0</v>
      </c>
      <c r="F391" s="64">
        <f t="shared" si="432"/>
        <v>0</v>
      </c>
      <c r="G391" s="64">
        <f t="shared" ref="G391:G409" si="433">VLOOKUP($C$69,$D$3:$K$63,$A$73,0)*(B388-B387)</f>
        <v>0</v>
      </c>
      <c r="H391" s="64">
        <f>VLOOKUP($C$70,$D$3:$K$63,$A$73,0)*(B387-B386)</f>
        <v>0</v>
      </c>
      <c r="I391" s="64">
        <f>VLOOKUP($C$71,$D$3:$K$63,$A$73,0)*B386</f>
        <v>0</v>
      </c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54">
        <f t="shared" si="427"/>
        <v>0</v>
      </c>
      <c r="BP391" s="53">
        <v>2005</v>
      </c>
      <c r="BQ391" s="61" t="e">
        <f t="shared" si="428"/>
        <v>#DIV/0!</v>
      </c>
      <c r="BR391" s="61" t="e">
        <f t="shared" si="421"/>
        <v>#DIV/0!</v>
      </c>
      <c r="BS391" s="61" t="e">
        <f t="shared" si="421"/>
        <v>#DIV/0!</v>
      </c>
      <c r="BT391" s="61" t="e">
        <f t="shared" si="421"/>
        <v>#DIV/0!</v>
      </c>
      <c r="BU391" s="61" t="e">
        <f t="shared" si="421"/>
        <v>#DIV/0!</v>
      </c>
      <c r="BV391" s="61" t="e">
        <f t="shared" si="421"/>
        <v>#DIV/0!</v>
      </c>
      <c r="BW391" s="61" t="e">
        <f t="shared" si="421"/>
        <v>#DIV/0!</v>
      </c>
      <c r="BX391" s="61" t="e">
        <f t="shared" si="421"/>
        <v>#DIV/0!</v>
      </c>
      <c r="BY391" s="61" t="e">
        <f t="shared" si="421"/>
        <v>#DIV/0!</v>
      </c>
      <c r="BZ391" s="61" t="e">
        <f t="shared" si="421"/>
        <v>#DIV/0!</v>
      </c>
      <c r="CA391" s="61" t="e">
        <f t="shared" si="421"/>
        <v>#DIV/0!</v>
      </c>
      <c r="CB391" s="61" t="e">
        <f t="shared" si="421"/>
        <v>#DIV/0!</v>
      </c>
      <c r="CC391" s="61" t="e">
        <f t="shared" si="421"/>
        <v>#DIV/0!</v>
      </c>
      <c r="CD391" s="61" t="e">
        <f t="shared" si="421"/>
        <v>#DIV/0!</v>
      </c>
      <c r="CE391" s="61" t="e">
        <f t="shared" si="421"/>
        <v>#DIV/0!</v>
      </c>
      <c r="CF391" s="61" t="e">
        <f t="shared" si="421"/>
        <v>#DIV/0!</v>
      </c>
      <c r="CG391" s="61" t="e">
        <f t="shared" si="421"/>
        <v>#DIV/0!</v>
      </c>
      <c r="CH391" s="61" t="e">
        <f t="shared" si="422"/>
        <v>#DIV/0!</v>
      </c>
      <c r="CI391" s="61" t="e">
        <f t="shared" si="422"/>
        <v>#DIV/0!</v>
      </c>
      <c r="CJ391" s="61" t="e">
        <f t="shared" si="422"/>
        <v>#DIV/0!</v>
      </c>
      <c r="CK391" s="61" t="e">
        <f t="shared" si="422"/>
        <v>#DIV/0!</v>
      </c>
      <c r="CL391" s="61" t="e">
        <f t="shared" si="422"/>
        <v>#DIV/0!</v>
      </c>
      <c r="CM391" s="61" t="e">
        <f t="shared" si="422"/>
        <v>#DIV/0!</v>
      </c>
      <c r="CN391" s="61" t="e">
        <f t="shared" si="423"/>
        <v>#DIV/0!</v>
      </c>
      <c r="CO391" s="61" t="e">
        <f t="shared" si="423"/>
        <v>#DIV/0!</v>
      </c>
      <c r="CP391" s="61" t="e">
        <f t="shared" si="423"/>
        <v>#DIV/0!</v>
      </c>
      <c r="CQ391" s="61" t="e">
        <f t="shared" si="423"/>
        <v>#DIV/0!</v>
      </c>
      <c r="CR391" s="61" t="e">
        <f t="shared" si="423"/>
        <v>#DIV/0!</v>
      </c>
      <c r="CS391" s="61" t="e">
        <f t="shared" si="423"/>
        <v>#DIV/0!</v>
      </c>
      <c r="CT391" s="61" t="e">
        <f t="shared" si="423"/>
        <v>#DIV/0!</v>
      </c>
      <c r="CU391" s="61" t="e">
        <f t="shared" si="423"/>
        <v>#DIV/0!</v>
      </c>
      <c r="CV391" s="61" t="e">
        <f t="shared" si="423"/>
        <v>#DIV/0!</v>
      </c>
      <c r="CW391" s="61" t="e">
        <f t="shared" si="423"/>
        <v>#DIV/0!</v>
      </c>
      <c r="CX391" s="61" t="e">
        <f t="shared" si="423"/>
        <v>#DIV/0!</v>
      </c>
      <c r="CY391" s="61" t="e">
        <f t="shared" si="423"/>
        <v>#DIV/0!</v>
      </c>
      <c r="CZ391" s="61" t="e">
        <f t="shared" si="423"/>
        <v>#DIV/0!</v>
      </c>
      <c r="DA391" s="61" t="e">
        <f t="shared" si="423"/>
        <v>#DIV/0!</v>
      </c>
      <c r="DB391" s="61" t="e">
        <f t="shared" si="423"/>
        <v>#DIV/0!</v>
      </c>
      <c r="DC391" s="61" t="e">
        <f t="shared" si="423"/>
        <v>#DIV/0!</v>
      </c>
      <c r="DD391" s="61" t="e">
        <f t="shared" si="424"/>
        <v>#DIV/0!</v>
      </c>
      <c r="DE391" s="61" t="e">
        <f t="shared" si="424"/>
        <v>#DIV/0!</v>
      </c>
      <c r="DF391" s="61" t="e">
        <f t="shared" si="424"/>
        <v>#DIV/0!</v>
      </c>
      <c r="DG391" s="61" t="e">
        <f t="shared" si="424"/>
        <v>#DIV/0!</v>
      </c>
      <c r="DH391" s="61" t="e">
        <f t="shared" si="424"/>
        <v>#DIV/0!</v>
      </c>
      <c r="DI391" s="61" t="e">
        <f t="shared" si="424"/>
        <v>#DIV/0!</v>
      </c>
      <c r="DJ391" s="61" t="e">
        <f t="shared" si="424"/>
        <v>#DIV/0!</v>
      </c>
      <c r="DK391" s="61" t="e">
        <f t="shared" si="424"/>
        <v>#DIV/0!</v>
      </c>
      <c r="DL391" s="61" t="e">
        <f t="shared" si="424"/>
        <v>#DIV/0!</v>
      </c>
      <c r="DM391" s="61" t="e">
        <f t="shared" si="424"/>
        <v>#DIV/0!</v>
      </c>
      <c r="DN391" s="61" t="e">
        <f t="shared" si="424"/>
        <v>#DIV/0!</v>
      </c>
      <c r="DO391" s="61" t="e">
        <f t="shared" si="424"/>
        <v>#DIV/0!</v>
      </c>
      <c r="DP391" s="61" t="e">
        <f t="shared" si="424"/>
        <v>#DIV/0!</v>
      </c>
      <c r="DQ391" s="61" t="e">
        <f t="shared" si="424"/>
        <v>#DIV/0!</v>
      </c>
      <c r="DR391" s="61" t="e">
        <f t="shared" si="424"/>
        <v>#DIV/0!</v>
      </c>
      <c r="DS391" s="61" t="e">
        <f t="shared" si="424"/>
        <v>#DIV/0!</v>
      </c>
      <c r="DT391" s="61" t="e">
        <f t="shared" si="425"/>
        <v>#DIV/0!</v>
      </c>
      <c r="DU391" s="61" t="e">
        <f t="shared" si="425"/>
        <v>#DIV/0!</v>
      </c>
      <c r="DV391" s="61" t="e">
        <f t="shared" si="425"/>
        <v>#DIV/0!</v>
      </c>
      <c r="DW391" s="61" t="e">
        <f t="shared" si="425"/>
        <v>#DIV/0!</v>
      </c>
      <c r="DX391" s="61" t="e">
        <f t="shared" si="425"/>
        <v>#DIV/0!</v>
      </c>
      <c r="DY391" s="61" t="e">
        <f t="shared" si="425"/>
        <v>#DIV/0!</v>
      </c>
      <c r="DZ391" s="61" t="e">
        <f t="shared" si="429"/>
        <v>#DIV/0!</v>
      </c>
    </row>
    <row r="392" spans="1:130">
      <c r="A392" s="53">
        <v>6</v>
      </c>
      <c r="B392" s="63">
        <f t="shared" si="426"/>
        <v>0.46153846153846101</v>
      </c>
      <c r="C392" s="53">
        <v>2006</v>
      </c>
      <c r="D392" s="64">
        <f t="shared" si="430"/>
        <v>0</v>
      </c>
      <c r="E392" s="64">
        <f t="shared" si="431"/>
        <v>0</v>
      </c>
      <c r="F392" s="64">
        <f t="shared" si="432"/>
        <v>0</v>
      </c>
      <c r="G392" s="64">
        <f t="shared" si="433"/>
        <v>0</v>
      </c>
      <c r="H392" s="64">
        <f t="shared" ref="H392:H410" si="434">VLOOKUP($C$70,$D$3:$K$63,$A$73,0)*(B388-B387)</f>
        <v>0</v>
      </c>
      <c r="I392" s="64">
        <f>VLOOKUP($C$71,$D$3:$K$63,$A$73,0)*(B387-B386)</f>
        <v>0</v>
      </c>
      <c r="J392" s="64">
        <f>VLOOKUP($C$72,$D$3:$K$63,$A$73,0)*B386</f>
        <v>0</v>
      </c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54">
        <f t="shared" si="427"/>
        <v>0</v>
      </c>
      <c r="BP392" s="53">
        <v>2006</v>
      </c>
      <c r="BQ392" s="61" t="e">
        <f t="shared" si="428"/>
        <v>#DIV/0!</v>
      </c>
      <c r="BR392" s="61" t="e">
        <f t="shared" si="421"/>
        <v>#DIV/0!</v>
      </c>
      <c r="BS392" s="61" t="e">
        <f t="shared" si="421"/>
        <v>#DIV/0!</v>
      </c>
      <c r="BT392" s="61" t="e">
        <f t="shared" si="421"/>
        <v>#DIV/0!</v>
      </c>
      <c r="BU392" s="61" t="e">
        <f t="shared" si="421"/>
        <v>#DIV/0!</v>
      </c>
      <c r="BV392" s="61" t="e">
        <f t="shared" si="421"/>
        <v>#DIV/0!</v>
      </c>
      <c r="BW392" s="61" t="e">
        <f t="shared" si="421"/>
        <v>#DIV/0!</v>
      </c>
      <c r="BX392" s="61" t="e">
        <f t="shared" si="421"/>
        <v>#DIV/0!</v>
      </c>
      <c r="BY392" s="61" t="e">
        <f t="shared" si="421"/>
        <v>#DIV/0!</v>
      </c>
      <c r="BZ392" s="61" t="e">
        <f t="shared" si="421"/>
        <v>#DIV/0!</v>
      </c>
      <c r="CA392" s="61" t="e">
        <f t="shared" si="421"/>
        <v>#DIV/0!</v>
      </c>
      <c r="CB392" s="61" t="e">
        <f t="shared" si="421"/>
        <v>#DIV/0!</v>
      </c>
      <c r="CC392" s="61" t="e">
        <f t="shared" si="421"/>
        <v>#DIV/0!</v>
      </c>
      <c r="CD392" s="61" t="e">
        <f t="shared" si="421"/>
        <v>#DIV/0!</v>
      </c>
      <c r="CE392" s="61" t="e">
        <f t="shared" si="421"/>
        <v>#DIV/0!</v>
      </c>
      <c r="CF392" s="61" t="e">
        <f t="shared" si="421"/>
        <v>#DIV/0!</v>
      </c>
      <c r="CG392" s="61" t="e">
        <f t="shared" si="421"/>
        <v>#DIV/0!</v>
      </c>
      <c r="CH392" s="61" t="e">
        <f t="shared" si="422"/>
        <v>#DIV/0!</v>
      </c>
      <c r="CI392" s="61" t="e">
        <f t="shared" si="422"/>
        <v>#DIV/0!</v>
      </c>
      <c r="CJ392" s="61" t="e">
        <f t="shared" si="422"/>
        <v>#DIV/0!</v>
      </c>
      <c r="CK392" s="61" t="e">
        <f t="shared" si="422"/>
        <v>#DIV/0!</v>
      </c>
      <c r="CL392" s="61" t="e">
        <f t="shared" si="422"/>
        <v>#DIV/0!</v>
      </c>
      <c r="CM392" s="61" t="e">
        <f t="shared" si="422"/>
        <v>#DIV/0!</v>
      </c>
      <c r="CN392" s="61" t="e">
        <f t="shared" si="423"/>
        <v>#DIV/0!</v>
      </c>
      <c r="CO392" s="61" t="e">
        <f t="shared" si="423"/>
        <v>#DIV/0!</v>
      </c>
      <c r="CP392" s="61" t="e">
        <f t="shared" si="423"/>
        <v>#DIV/0!</v>
      </c>
      <c r="CQ392" s="61" t="e">
        <f t="shared" si="423"/>
        <v>#DIV/0!</v>
      </c>
      <c r="CR392" s="61" t="e">
        <f t="shared" si="423"/>
        <v>#DIV/0!</v>
      </c>
      <c r="CS392" s="61" t="e">
        <f t="shared" si="423"/>
        <v>#DIV/0!</v>
      </c>
      <c r="CT392" s="61" t="e">
        <f t="shared" si="423"/>
        <v>#DIV/0!</v>
      </c>
      <c r="CU392" s="61" t="e">
        <f t="shared" si="423"/>
        <v>#DIV/0!</v>
      </c>
      <c r="CV392" s="61" t="e">
        <f t="shared" si="423"/>
        <v>#DIV/0!</v>
      </c>
      <c r="CW392" s="61" t="e">
        <f t="shared" si="423"/>
        <v>#DIV/0!</v>
      </c>
      <c r="CX392" s="61" t="e">
        <f t="shared" si="423"/>
        <v>#DIV/0!</v>
      </c>
      <c r="CY392" s="61" t="e">
        <f t="shared" si="423"/>
        <v>#DIV/0!</v>
      </c>
      <c r="CZ392" s="61" t="e">
        <f t="shared" si="423"/>
        <v>#DIV/0!</v>
      </c>
      <c r="DA392" s="61" t="e">
        <f t="shared" si="423"/>
        <v>#DIV/0!</v>
      </c>
      <c r="DB392" s="61" t="e">
        <f t="shared" si="423"/>
        <v>#DIV/0!</v>
      </c>
      <c r="DC392" s="61" t="e">
        <f t="shared" si="423"/>
        <v>#DIV/0!</v>
      </c>
      <c r="DD392" s="61" t="e">
        <f t="shared" si="424"/>
        <v>#DIV/0!</v>
      </c>
      <c r="DE392" s="61" t="e">
        <f t="shared" si="424"/>
        <v>#DIV/0!</v>
      </c>
      <c r="DF392" s="61" t="e">
        <f t="shared" si="424"/>
        <v>#DIV/0!</v>
      </c>
      <c r="DG392" s="61" t="e">
        <f t="shared" si="424"/>
        <v>#DIV/0!</v>
      </c>
      <c r="DH392" s="61" t="e">
        <f t="shared" si="424"/>
        <v>#DIV/0!</v>
      </c>
      <c r="DI392" s="61" t="e">
        <f t="shared" si="424"/>
        <v>#DIV/0!</v>
      </c>
      <c r="DJ392" s="61" t="e">
        <f t="shared" si="424"/>
        <v>#DIV/0!</v>
      </c>
      <c r="DK392" s="61" t="e">
        <f t="shared" si="424"/>
        <v>#DIV/0!</v>
      </c>
      <c r="DL392" s="61" t="e">
        <f t="shared" si="424"/>
        <v>#DIV/0!</v>
      </c>
      <c r="DM392" s="61" t="e">
        <f t="shared" si="424"/>
        <v>#DIV/0!</v>
      </c>
      <c r="DN392" s="61" t="e">
        <f t="shared" si="424"/>
        <v>#DIV/0!</v>
      </c>
      <c r="DO392" s="61" t="e">
        <f t="shared" si="424"/>
        <v>#DIV/0!</v>
      </c>
      <c r="DP392" s="61" t="e">
        <f t="shared" si="424"/>
        <v>#DIV/0!</v>
      </c>
      <c r="DQ392" s="61" t="e">
        <f t="shared" si="424"/>
        <v>#DIV/0!</v>
      </c>
      <c r="DR392" s="61" t="e">
        <f t="shared" si="424"/>
        <v>#DIV/0!</v>
      </c>
      <c r="DS392" s="61" t="e">
        <f t="shared" si="424"/>
        <v>#DIV/0!</v>
      </c>
      <c r="DT392" s="61" t="e">
        <f t="shared" si="425"/>
        <v>#DIV/0!</v>
      </c>
      <c r="DU392" s="61" t="e">
        <f t="shared" si="425"/>
        <v>#DIV/0!</v>
      </c>
      <c r="DV392" s="61" t="e">
        <f t="shared" si="425"/>
        <v>#DIV/0!</v>
      </c>
      <c r="DW392" s="61" t="e">
        <f t="shared" si="425"/>
        <v>#DIV/0!</v>
      </c>
      <c r="DX392" s="61" t="e">
        <f t="shared" si="425"/>
        <v>#DIV/0!</v>
      </c>
      <c r="DY392" s="61" t="e">
        <f t="shared" si="425"/>
        <v>#DIV/0!</v>
      </c>
      <c r="DZ392" s="61" t="e">
        <f t="shared" si="429"/>
        <v>#DIV/0!</v>
      </c>
    </row>
    <row r="393" spans="1:130">
      <c r="A393" s="53">
        <v>7</v>
      </c>
      <c r="B393" s="63">
        <f t="shared" si="426"/>
        <v>0.53846153846153799</v>
      </c>
      <c r="C393" s="53">
        <v>2007</v>
      </c>
      <c r="D393" s="64">
        <f t="shared" si="430"/>
        <v>0</v>
      </c>
      <c r="E393" s="64">
        <f t="shared" si="431"/>
        <v>0</v>
      </c>
      <c r="F393" s="64">
        <f t="shared" si="432"/>
        <v>0</v>
      </c>
      <c r="G393" s="64">
        <f t="shared" si="433"/>
        <v>0</v>
      </c>
      <c r="H393" s="64">
        <f t="shared" si="434"/>
        <v>0</v>
      </c>
      <c r="I393" s="64">
        <f t="shared" ref="I393:I411" si="435">VLOOKUP($C$71,$D$3:$K$63,$A$73,0)*(B388-B387)</f>
        <v>0</v>
      </c>
      <c r="J393" s="64">
        <f>VLOOKUP($C$72,$D$3:$K$63,$A$73,0)*(B387-B386)</f>
        <v>0</v>
      </c>
      <c r="K393" s="64">
        <f>VLOOKUP($C$73,$D$3:$K$63,$A$73,0)*B386</f>
        <v>0</v>
      </c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54">
        <f t="shared" si="427"/>
        <v>0</v>
      </c>
      <c r="BP393" s="53">
        <v>2007</v>
      </c>
      <c r="BQ393" s="61" t="e">
        <f t="shared" si="428"/>
        <v>#DIV/0!</v>
      </c>
      <c r="BR393" s="61" t="e">
        <f t="shared" si="421"/>
        <v>#DIV/0!</v>
      </c>
      <c r="BS393" s="61" t="e">
        <f t="shared" si="421"/>
        <v>#DIV/0!</v>
      </c>
      <c r="BT393" s="61" t="e">
        <f t="shared" si="421"/>
        <v>#DIV/0!</v>
      </c>
      <c r="BU393" s="61" t="e">
        <f t="shared" si="421"/>
        <v>#DIV/0!</v>
      </c>
      <c r="BV393" s="61" t="e">
        <f t="shared" si="421"/>
        <v>#DIV/0!</v>
      </c>
      <c r="BW393" s="61" t="e">
        <f t="shared" si="421"/>
        <v>#DIV/0!</v>
      </c>
      <c r="BX393" s="61" t="e">
        <f t="shared" si="421"/>
        <v>#DIV/0!</v>
      </c>
      <c r="BY393" s="61" t="e">
        <f t="shared" si="421"/>
        <v>#DIV/0!</v>
      </c>
      <c r="BZ393" s="61" t="e">
        <f t="shared" si="421"/>
        <v>#DIV/0!</v>
      </c>
      <c r="CA393" s="61" t="e">
        <f t="shared" si="421"/>
        <v>#DIV/0!</v>
      </c>
      <c r="CB393" s="61" t="e">
        <f t="shared" si="421"/>
        <v>#DIV/0!</v>
      </c>
      <c r="CC393" s="61" t="e">
        <f t="shared" si="421"/>
        <v>#DIV/0!</v>
      </c>
      <c r="CD393" s="61" t="e">
        <f t="shared" si="421"/>
        <v>#DIV/0!</v>
      </c>
      <c r="CE393" s="61" t="e">
        <f t="shared" si="421"/>
        <v>#DIV/0!</v>
      </c>
      <c r="CF393" s="61" t="e">
        <f t="shared" si="421"/>
        <v>#DIV/0!</v>
      </c>
      <c r="CG393" s="61" t="e">
        <f t="shared" si="421"/>
        <v>#DIV/0!</v>
      </c>
      <c r="CH393" s="61" t="e">
        <f t="shared" si="422"/>
        <v>#DIV/0!</v>
      </c>
      <c r="CI393" s="61" t="e">
        <f t="shared" si="422"/>
        <v>#DIV/0!</v>
      </c>
      <c r="CJ393" s="61" t="e">
        <f t="shared" si="422"/>
        <v>#DIV/0!</v>
      </c>
      <c r="CK393" s="61" t="e">
        <f t="shared" si="422"/>
        <v>#DIV/0!</v>
      </c>
      <c r="CL393" s="61" t="e">
        <f t="shared" si="422"/>
        <v>#DIV/0!</v>
      </c>
      <c r="CM393" s="61" t="e">
        <f t="shared" si="422"/>
        <v>#DIV/0!</v>
      </c>
      <c r="CN393" s="61" t="e">
        <f t="shared" si="423"/>
        <v>#DIV/0!</v>
      </c>
      <c r="CO393" s="61" t="e">
        <f t="shared" si="423"/>
        <v>#DIV/0!</v>
      </c>
      <c r="CP393" s="61" t="e">
        <f t="shared" si="423"/>
        <v>#DIV/0!</v>
      </c>
      <c r="CQ393" s="61" t="e">
        <f t="shared" si="423"/>
        <v>#DIV/0!</v>
      </c>
      <c r="CR393" s="61" t="e">
        <f t="shared" si="423"/>
        <v>#DIV/0!</v>
      </c>
      <c r="CS393" s="61" t="e">
        <f t="shared" si="423"/>
        <v>#DIV/0!</v>
      </c>
      <c r="CT393" s="61" t="e">
        <f t="shared" si="423"/>
        <v>#DIV/0!</v>
      </c>
      <c r="CU393" s="61" t="e">
        <f t="shared" si="423"/>
        <v>#DIV/0!</v>
      </c>
      <c r="CV393" s="61" t="e">
        <f t="shared" si="423"/>
        <v>#DIV/0!</v>
      </c>
      <c r="CW393" s="61" t="e">
        <f t="shared" si="423"/>
        <v>#DIV/0!</v>
      </c>
      <c r="CX393" s="61" t="e">
        <f t="shared" si="423"/>
        <v>#DIV/0!</v>
      </c>
      <c r="CY393" s="61" t="e">
        <f t="shared" si="423"/>
        <v>#DIV/0!</v>
      </c>
      <c r="CZ393" s="61" t="e">
        <f t="shared" si="423"/>
        <v>#DIV/0!</v>
      </c>
      <c r="DA393" s="61" t="e">
        <f t="shared" si="423"/>
        <v>#DIV/0!</v>
      </c>
      <c r="DB393" s="61" t="e">
        <f t="shared" si="423"/>
        <v>#DIV/0!</v>
      </c>
      <c r="DC393" s="61" t="e">
        <f t="shared" si="423"/>
        <v>#DIV/0!</v>
      </c>
      <c r="DD393" s="61" t="e">
        <f t="shared" si="424"/>
        <v>#DIV/0!</v>
      </c>
      <c r="DE393" s="61" t="e">
        <f t="shared" si="424"/>
        <v>#DIV/0!</v>
      </c>
      <c r="DF393" s="61" t="e">
        <f t="shared" si="424"/>
        <v>#DIV/0!</v>
      </c>
      <c r="DG393" s="61" t="e">
        <f t="shared" si="424"/>
        <v>#DIV/0!</v>
      </c>
      <c r="DH393" s="61" t="e">
        <f t="shared" si="424"/>
        <v>#DIV/0!</v>
      </c>
      <c r="DI393" s="61" t="e">
        <f t="shared" si="424"/>
        <v>#DIV/0!</v>
      </c>
      <c r="DJ393" s="61" t="e">
        <f t="shared" si="424"/>
        <v>#DIV/0!</v>
      </c>
      <c r="DK393" s="61" t="e">
        <f t="shared" si="424"/>
        <v>#DIV/0!</v>
      </c>
      <c r="DL393" s="61" t="e">
        <f t="shared" si="424"/>
        <v>#DIV/0!</v>
      </c>
      <c r="DM393" s="61" t="e">
        <f t="shared" si="424"/>
        <v>#DIV/0!</v>
      </c>
      <c r="DN393" s="61" t="e">
        <f t="shared" si="424"/>
        <v>#DIV/0!</v>
      </c>
      <c r="DO393" s="61" t="e">
        <f t="shared" si="424"/>
        <v>#DIV/0!</v>
      </c>
      <c r="DP393" s="61" t="e">
        <f t="shared" si="424"/>
        <v>#DIV/0!</v>
      </c>
      <c r="DQ393" s="61" t="e">
        <f t="shared" si="424"/>
        <v>#DIV/0!</v>
      </c>
      <c r="DR393" s="61" t="e">
        <f t="shared" si="424"/>
        <v>#DIV/0!</v>
      </c>
      <c r="DS393" s="61" t="e">
        <f t="shared" si="424"/>
        <v>#DIV/0!</v>
      </c>
      <c r="DT393" s="61" t="e">
        <f t="shared" si="425"/>
        <v>#DIV/0!</v>
      </c>
      <c r="DU393" s="61" t="e">
        <f t="shared" si="425"/>
        <v>#DIV/0!</v>
      </c>
      <c r="DV393" s="61" t="e">
        <f t="shared" si="425"/>
        <v>#DIV/0!</v>
      </c>
      <c r="DW393" s="61" t="e">
        <f t="shared" si="425"/>
        <v>#DIV/0!</v>
      </c>
      <c r="DX393" s="61" t="e">
        <f t="shared" si="425"/>
        <v>#DIV/0!</v>
      </c>
      <c r="DY393" s="61" t="e">
        <f t="shared" si="425"/>
        <v>#DIV/0!</v>
      </c>
      <c r="DZ393" s="61" t="e">
        <f t="shared" si="429"/>
        <v>#DIV/0!</v>
      </c>
    </row>
    <row r="394" spans="1:130">
      <c r="A394" s="53">
        <v>8</v>
      </c>
      <c r="B394" s="63">
        <f t="shared" si="426"/>
        <v>0.61538461538461497</v>
      </c>
      <c r="C394" s="53">
        <v>2008</v>
      </c>
      <c r="D394" s="64">
        <f t="shared" si="430"/>
        <v>0</v>
      </c>
      <c r="E394" s="64">
        <f t="shared" si="431"/>
        <v>0</v>
      </c>
      <c r="F394" s="64">
        <f t="shared" si="432"/>
        <v>0</v>
      </c>
      <c r="G394" s="64">
        <f t="shared" si="433"/>
        <v>0</v>
      </c>
      <c r="H394" s="64">
        <f t="shared" si="434"/>
        <v>0</v>
      </c>
      <c r="I394" s="64">
        <f t="shared" si="435"/>
        <v>0</v>
      </c>
      <c r="J394" s="64">
        <f t="shared" ref="J394:J412" si="436">VLOOKUP($C$72,$D$3:$K$63,$A$73,0)*(B388-B387)</f>
        <v>0</v>
      </c>
      <c r="K394" s="64">
        <f>VLOOKUP($C$73,$D$3:$K$63,$A$73,0)*(B387-B386)</f>
        <v>0</v>
      </c>
      <c r="L394" s="64">
        <f>VLOOKUP($C$74,$D$3:$K$63,$A$73,0)*B386</f>
        <v>0</v>
      </c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54">
        <f t="shared" si="427"/>
        <v>0</v>
      </c>
      <c r="BP394" s="53">
        <v>2008</v>
      </c>
      <c r="BQ394" s="61" t="e">
        <f t="shared" si="428"/>
        <v>#DIV/0!</v>
      </c>
      <c r="BR394" s="61" t="e">
        <f t="shared" si="421"/>
        <v>#DIV/0!</v>
      </c>
      <c r="BS394" s="61" t="e">
        <f t="shared" si="421"/>
        <v>#DIV/0!</v>
      </c>
      <c r="BT394" s="61" t="e">
        <f t="shared" si="421"/>
        <v>#DIV/0!</v>
      </c>
      <c r="BU394" s="61" t="e">
        <f t="shared" si="421"/>
        <v>#DIV/0!</v>
      </c>
      <c r="BV394" s="61" t="e">
        <f t="shared" si="421"/>
        <v>#DIV/0!</v>
      </c>
      <c r="BW394" s="61" t="e">
        <f t="shared" si="421"/>
        <v>#DIV/0!</v>
      </c>
      <c r="BX394" s="61" t="e">
        <f t="shared" si="421"/>
        <v>#DIV/0!</v>
      </c>
      <c r="BY394" s="61" t="e">
        <f t="shared" si="421"/>
        <v>#DIV/0!</v>
      </c>
      <c r="BZ394" s="61" t="e">
        <f t="shared" si="421"/>
        <v>#DIV/0!</v>
      </c>
      <c r="CA394" s="61" t="e">
        <f t="shared" si="421"/>
        <v>#DIV/0!</v>
      </c>
      <c r="CB394" s="61" t="e">
        <f t="shared" si="421"/>
        <v>#DIV/0!</v>
      </c>
      <c r="CC394" s="61" t="e">
        <f t="shared" si="421"/>
        <v>#DIV/0!</v>
      </c>
      <c r="CD394" s="61" t="e">
        <f t="shared" si="421"/>
        <v>#DIV/0!</v>
      </c>
      <c r="CE394" s="61" t="e">
        <f t="shared" si="421"/>
        <v>#DIV/0!</v>
      </c>
      <c r="CF394" s="61" t="e">
        <f t="shared" si="421"/>
        <v>#DIV/0!</v>
      </c>
      <c r="CG394" s="61" t="e">
        <f t="shared" si="421"/>
        <v>#DIV/0!</v>
      </c>
      <c r="CH394" s="61" t="e">
        <f t="shared" si="422"/>
        <v>#DIV/0!</v>
      </c>
      <c r="CI394" s="61" t="e">
        <f t="shared" si="422"/>
        <v>#DIV/0!</v>
      </c>
      <c r="CJ394" s="61" t="e">
        <f t="shared" si="422"/>
        <v>#DIV/0!</v>
      </c>
      <c r="CK394" s="61" t="e">
        <f t="shared" si="422"/>
        <v>#DIV/0!</v>
      </c>
      <c r="CL394" s="61" t="e">
        <f t="shared" si="422"/>
        <v>#DIV/0!</v>
      </c>
      <c r="CM394" s="61" t="e">
        <f t="shared" si="422"/>
        <v>#DIV/0!</v>
      </c>
      <c r="CN394" s="61" t="e">
        <f t="shared" si="423"/>
        <v>#DIV/0!</v>
      </c>
      <c r="CO394" s="61" t="e">
        <f t="shared" si="423"/>
        <v>#DIV/0!</v>
      </c>
      <c r="CP394" s="61" t="e">
        <f t="shared" si="423"/>
        <v>#DIV/0!</v>
      </c>
      <c r="CQ394" s="61" t="e">
        <f t="shared" si="423"/>
        <v>#DIV/0!</v>
      </c>
      <c r="CR394" s="61" t="e">
        <f t="shared" si="423"/>
        <v>#DIV/0!</v>
      </c>
      <c r="CS394" s="61" t="e">
        <f t="shared" si="423"/>
        <v>#DIV/0!</v>
      </c>
      <c r="CT394" s="61" t="e">
        <f t="shared" si="423"/>
        <v>#DIV/0!</v>
      </c>
      <c r="CU394" s="61" t="e">
        <f t="shared" si="423"/>
        <v>#DIV/0!</v>
      </c>
      <c r="CV394" s="61" t="e">
        <f t="shared" si="423"/>
        <v>#DIV/0!</v>
      </c>
      <c r="CW394" s="61" t="e">
        <f t="shared" si="423"/>
        <v>#DIV/0!</v>
      </c>
      <c r="CX394" s="61" t="e">
        <f t="shared" si="423"/>
        <v>#DIV/0!</v>
      </c>
      <c r="CY394" s="61" t="e">
        <f t="shared" si="423"/>
        <v>#DIV/0!</v>
      </c>
      <c r="CZ394" s="61" t="e">
        <f t="shared" si="423"/>
        <v>#DIV/0!</v>
      </c>
      <c r="DA394" s="61" t="e">
        <f t="shared" si="423"/>
        <v>#DIV/0!</v>
      </c>
      <c r="DB394" s="61" t="e">
        <f t="shared" si="423"/>
        <v>#DIV/0!</v>
      </c>
      <c r="DC394" s="61" t="e">
        <f t="shared" si="423"/>
        <v>#DIV/0!</v>
      </c>
      <c r="DD394" s="61" t="e">
        <f t="shared" si="424"/>
        <v>#DIV/0!</v>
      </c>
      <c r="DE394" s="61" t="e">
        <f t="shared" si="424"/>
        <v>#DIV/0!</v>
      </c>
      <c r="DF394" s="61" t="e">
        <f t="shared" si="424"/>
        <v>#DIV/0!</v>
      </c>
      <c r="DG394" s="61" t="e">
        <f t="shared" si="424"/>
        <v>#DIV/0!</v>
      </c>
      <c r="DH394" s="61" t="e">
        <f t="shared" si="424"/>
        <v>#DIV/0!</v>
      </c>
      <c r="DI394" s="61" t="e">
        <f t="shared" si="424"/>
        <v>#DIV/0!</v>
      </c>
      <c r="DJ394" s="61" t="e">
        <f t="shared" si="424"/>
        <v>#DIV/0!</v>
      </c>
      <c r="DK394" s="61" t="e">
        <f t="shared" si="424"/>
        <v>#DIV/0!</v>
      </c>
      <c r="DL394" s="61" t="e">
        <f t="shared" si="424"/>
        <v>#DIV/0!</v>
      </c>
      <c r="DM394" s="61" t="e">
        <f t="shared" si="424"/>
        <v>#DIV/0!</v>
      </c>
      <c r="DN394" s="61" t="e">
        <f t="shared" si="424"/>
        <v>#DIV/0!</v>
      </c>
      <c r="DO394" s="61" t="e">
        <f t="shared" si="424"/>
        <v>#DIV/0!</v>
      </c>
      <c r="DP394" s="61" t="e">
        <f t="shared" si="424"/>
        <v>#DIV/0!</v>
      </c>
      <c r="DQ394" s="61" t="e">
        <f t="shared" si="424"/>
        <v>#DIV/0!</v>
      </c>
      <c r="DR394" s="61" t="e">
        <f t="shared" si="424"/>
        <v>#DIV/0!</v>
      </c>
      <c r="DS394" s="61" t="e">
        <f t="shared" si="424"/>
        <v>#DIV/0!</v>
      </c>
      <c r="DT394" s="61" t="e">
        <f t="shared" si="425"/>
        <v>#DIV/0!</v>
      </c>
      <c r="DU394" s="61" t="e">
        <f t="shared" si="425"/>
        <v>#DIV/0!</v>
      </c>
      <c r="DV394" s="61" t="e">
        <f t="shared" si="425"/>
        <v>#DIV/0!</v>
      </c>
      <c r="DW394" s="61" t="e">
        <f t="shared" si="425"/>
        <v>#DIV/0!</v>
      </c>
      <c r="DX394" s="61" t="e">
        <f t="shared" si="425"/>
        <v>#DIV/0!</v>
      </c>
      <c r="DY394" s="61" t="e">
        <f t="shared" si="425"/>
        <v>#DIV/0!</v>
      </c>
      <c r="DZ394" s="61" t="e">
        <f t="shared" si="429"/>
        <v>#DIV/0!</v>
      </c>
    </row>
    <row r="395" spans="1:130">
      <c r="A395" s="53">
        <v>9</v>
      </c>
      <c r="B395" s="63">
        <f t="shared" si="426"/>
        <v>0.69230769230769196</v>
      </c>
      <c r="C395" s="53">
        <v>2009</v>
      </c>
      <c r="D395" s="64">
        <f t="shared" si="430"/>
        <v>0</v>
      </c>
      <c r="E395" s="64">
        <f t="shared" si="431"/>
        <v>0</v>
      </c>
      <c r="F395" s="64">
        <f t="shared" si="432"/>
        <v>0</v>
      </c>
      <c r="G395" s="64">
        <f t="shared" si="433"/>
        <v>0</v>
      </c>
      <c r="H395" s="64">
        <f t="shared" si="434"/>
        <v>0</v>
      </c>
      <c r="I395" s="64">
        <f t="shared" si="435"/>
        <v>0</v>
      </c>
      <c r="J395" s="64">
        <f t="shared" si="436"/>
        <v>0</v>
      </c>
      <c r="K395" s="64">
        <f t="shared" ref="K395:K413" si="437">VLOOKUP($C$73,$D$3:$K$63,$A$73,0)*(B388-B387)</f>
        <v>0</v>
      </c>
      <c r="L395" s="64">
        <f>VLOOKUP($C$74,$D$3:$K$63,$A$73,0)*(B387-B386)</f>
        <v>0</v>
      </c>
      <c r="M395" s="64">
        <f>VLOOKUP($C$75,$D$3:$K$63,$A$73,0)*B386</f>
        <v>0</v>
      </c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54">
        <f t="shared" si="427"/>
        <v>0</v>
      </c>
      <c r="BP395" s="53">
        <v>2009</v>
      </c>
      <c r="BQ395" s="61" t="e">
        <f t="shared" si="428"/>
        <v>#DIV/0!</v>
      </c>
      <c r="BR395" s="61" t="e">
        <f t="shared" si="421"/>
        <v>#DIV/0!</v>
      </c>
      <c r="BS395" s="61" t="e">
        <f t="shared" si="421"/>
        <v>#DIV/0!</v>
      </c>
      <c r="BT395" s="61" t="e">
        <f t="shared" si="421"/>
        <v>#DIV/0!</v>
      </c>
      <c r="BU395" s="61" t="e">
        <f t="shared" si="421"/>
        <v>#DIV/0!</v>
      </c>
      <c r="BV395" s="61" t="e">
        <f t="shared" si="421"/>
        <v>#DIV/0!</v>
      </c>
      <c r="BW395" s="61" t="e">
        <f t="shared" si="421"/>
        <v>#DIV/0!</v>
      </c>
      <c r="BX395" s="61" t="e">
        <f t="shared" si="421"/>
        <v>#DIV/0!</v>
      </c>
      <c r="BY395" s="61" t="e">
        <f t="shared" si="421"/>
        <v>#DIV/0!</v>
      </c>
      <c r="BZ395" s="61" t="e">
        <f t="shared" si="421"/>
        <v>#DIV/0!</v>
      </c>
      <c r="CA395" s="61" t="e">
        <f t="shared" si="421"/>
        <v>#DIV/0!</v>
      </c>
      <c r="CB395" s="61" t="e">
        <f t="shared" si="421"/>
        <v>#DIV/0!</v>
      </c>
      <c r="CC395" s="61" t="e">
        <f t="shared" si="421"/>
        <v>#DIV/0!</v>
      </c>
      <c r="CD395" s="61" t="e">
        <f t="shared" si="421"/>
        <v>#DIV/0!</v>
      </c>
      <c r="CE395" s="61" t="e">
        <f t="shared" si="421"/>
        <v>#DIV/0!</v>
      </c>
      <c r="CF395" s="61" t="e">
        <f t="shared" si="421"/>
        <v>#DIV/0!</v>
      </c>
      <c r="CG395" s="61" t="e">
        <f t="shared" si="421"/>
        <v>#DIV/0!</v>
      </c>
      <c r="CH395" s="61" t="e">
        <f t="shared" si="422"/>
        <v>#DIV/0!</v>
      </c>
      <c r="CI395" s="61" t="e">
        <f t="shared" si="422"/>
        <v>#DIV/0!</v>
      </c>
      <c r="CJ395" s="61" t="e">
        <f t="shared" si="422"/>
        <v>#DIV/0!</v>
      </c>
      <c r="CK395" s="61" t="e">
        <f t="shared" si="422"/>
        <v>#DIV/0!</v>
      </c>
      <c r="CL395" s="61" t="e">
        <f t="shared" si="422"/>
        <v>#DIV/0!</v>
      </c>
      <c r="CM395" s="61" t="e">
        <f t="shared" si="422"/>
        <v>#DIV/0!</v>
      </c>
      <c r="CN395" s="61" t="e">
        <f t="shared" si="423"/>
        <v>#DIV/0!</v>
      </c>
      <c r="CO395" s="61" t="e">
        <f t="shared" si="423"/>
        <v>#DIV/0!</v>
      </c>
      <c r="CP395" s="61" t="e">
        <f t="shared" si="423"/>
        <v>#DIV/0!</v>
      </c>
      <c r="CQ395" s="61" t="e">
        <f t="shared" si="423"/>
        <v>#DIV/0!</v>
      </c>
      <c r="CR395" s="61" t="e">
        <f t="shared" si="423"/>
        <v>#DIV/0!</v>
      </c>
      <c r="CS395" s="61" t="e">
        <f t="shared" si="423"/>
        <v>#DIV/0!</v>
      </c>
      <c r="CT395" s="61" t="e">
        <f t="shared" si="423"/>
        <v>#DIV/0!</v>
      </c>
      <c r="CU395" s="61" t="e">
        <f t="shared" si="423"/>
        <v>#DIV/0!</v>
      </c>
      <c r="CV395" s="61" t="e">
        <f t="shared" si="423"/>
        <v>#DIV/0!</v>
      </c>
      <c r="CW395" s="61" t="e">
        <f t="shared" si="423"/>
        <v>#DIV/0!</v>
      </c>
      <c r="CX395" s="61" t="e">
        <f t="shared" si="423"/>
        <v>#DIV/0!</v>
      </c>
      <c r="CY395" s="61" t="e">
        <f t="shared" si="423"/>
        <v>#DIV/0!</v>
      </c>
      <c r="CZ395" s="61" t="e">
        <f t="shared" si="423"/>
        <v>#DIV/0!</v>
      </c>
      <c r="DA395" s="61" t="e">
        <f t="shared" si="423"/>
        <v>#DIV/0!</v>
      </c>
      <c r="DB395" s="61" t="e">
        <f t="shared" si="423"/>
        <v>#DIV/0!</v>
      </c>
      <c r="DC395" s="61" t="e">
        <f t="shared" si="423"/>
        <v>#DIV/0!</v>
      </c>
      <c r="DD395" s="61" t="e">
        <f t="shared" si="424"/>
        <v>#DIV/0!</v>
      </c>
      <c r="DE395" s="61" t="e">
        <f t="shared" si="424"/>
        <v>#DIV/0!</v>
      </c>
      <c r="DF395" s="61" t="e">
        <f t="shared" si="424"/>
        <v>#DIV/0!</v>
      </c>
      <c r="DG395" s="61" t="e">
        <f t="shared" si="424"/>
        <v>#DIV/0!</v>
      </c>
      <c r="DH395" s="61" t="e">
        <f t="shared" si="424"/>
        <v>#DIV/0!</v>
      </c>
      <c r="DI395" s="61" t="e">
        <f t="shared" si="424"/>
        <v>#DIV/0!</v>
      </c>
      <c r="DJ395" s="61" t="e">
        <f t="shared" si="424"/>
        <v>#DIV/0!</v>
      </c>
      <c r="DK395" s="61" t="e">
        <f t="shared" si="424"/>
        <v>#DIV/0!</v>
      </c>
      <c r="DL395" s="61" t="e">
        <f t="shared" si="424"/>
        <v>#DIV/0!</v>
      </c>
      <c r="DM395" s="61" t="e">
        <f t="shared" si="424"/>
        <v>#DIV/0!</v>
      </c>
      <c r="DN395" s="61" t="e">
        <f t="shared" si="424"/>
        <v>#DIV/0!</v>
      </c>
      <c r="DO395" s="61" t="e">
        <f t="shared" si="424"/>
        <v>#DIV/0!</v>
      </c>
      <c r="DP395" s="61" t="e">
        <f t="shared" si="424"/>
        <v>#DIV/0!</v>
      </c>
      <c r="DQ395" s="61" t="e">
        <f t="shared" si="424"/>
        <v>#DIV/0!</v>
      </c>
      <c r="DR395" s="61" t="e">
        <f t="shared" si="424"/>
        <v>#DIV/0!</v>
      </c>
      <c r="DS395" s="61" t="e">
        <f t="shared" si="424"/>
        <v>#DIV/0!</v>
      </c>
      <c r="DT395" s="61" t="e">
        <f t="shared" si="425"/>
        <v>#DIV/0!</v>
      </c>
      <c r="DU395" s="61" t="e">
        <f t="shared" si="425"/>
        <v>#DIV/0!</v>
      </c>
      <c r="DV395" s="61" t="e">
        <f t="shared" si="425"/>
        <v>#DIV/0!</v>
      </c>
      <c r="DW395" s="61" t="e">
        <f t="shared" si="425"/>
        <v>#DIV/0!</v>
      </c>
      <c r="DX395" s="61" t="e">
        <f t="shared" si="425"/>
        <v>#DIV/0!</v>
      </c>
      <c r="DY395" s="61" t="e">
        <f t="shared" si="425"/>
        <v>#DIV/0!</v>
      </c>
      <c r="DZ395" s="61" t="e">
        <f t="shared" si="429"/>
        <v>#DIV/0!</v>
      </c>
    </row>
    <row r="396" spans="1:130">
      <c r="A396" s="53">
        <v>10</v>
      </c>
      <c r="B396" s="63">
        <f t="shared" si="426"/>
        <v>0.76923076923076905</v>
      </c>
      <c r="C396" s="53">
        <v>2010</v>
      </c>
      <c r="D396" s="64">
        <f t="shared" si="430"/>
        <v>0</v>
      </c>
      <c r="E396" s="64">
        <f t="shared" si="431"/>
        <v>0</v>
      </c>
      <c r="F396" s="64">
        <f t="shared" si="432"/>
        <v>0</v>
      </c>
      <c r="G396" s="64">
        <f t="shared" si="433"/>
        <v>0</v>
      </c>
      <c r="H396" s="64">
        <f t="shared" si="434"/>
        <v>0</v>
      </c>
      <c r="I396" s="64">
        <f t="shared" si="435"/>
        <v>0</v>
      </c>
      <c r="J396" s="64">
        <f t="shared" si="436"/>
        <v>0</v>
      </c>
      <c r="K396" s="64">
        <f t="shared" si="437"/>
        <v>0</v>
      </c>
      <c r="L396" s="64">
        <f t="shared" ref="L396:L414" si="438">VLOOKUP($C$74,$D$3:$K$63,$A$73,0)*(B388-B387)</f>
        <v>0</v>
      </c>
      <c r="M396" s="64">
        <f>VLOOKUP($C$75,$D$3:$K$63,$A$73,0)*(B387-B386)</f>
        <v>0</v>
      </c>
      <c r="N396" s="64">
        <f>VLOOKUP($C$76,$D$3:$K$63,$A$73,0)*B386</f>
        <v>0</v>
      </c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54">
        <f t="shared" si="427"/>
        <v>0</v>
      </c>
      <c r="BP396" s="53">
        <v>2010</v>
      </c>
      <c r="BQ396" s="61" t="e">
        <f t="shared" si="428"/>
        <v>#DIV/0!</v>
      </c>
      <c r="BR396" s="61" t="e">
        <f t="shared" si="421"/>
        <v>#DIV/0!</v>
      </c>
      <c r="BS396" s="61" t="e">
        <f t="shared" si="421"/>
        <v>#DIV/0!</v>
      </c>
      <c r="BT396" s="61" t="e">
        <f t="shared" si="421"/>
        <v>#DIV/0!</v>
      </c>
      <c r="BU396" s="61" t="e">
        <f t="shared" si="421"/>
        <v>#DIV/0!</v>
      </c>
      <c r="BV396" s="61" t="e">
        <f t="shared" si="421"/>
        <v>#DIV/0!</v>
      </c>
      <c r="BW396" s="61" t="e">
        <f t="shared" si="421"/>
        <v>#DIV/0!</v>
      </c>
      <c r="BX396" s="61" t="e">
        <f t="shared" si="421"/>
        <v>#DIV/0!</v>
      </c>
      <c r="BY396" s="61" t="e">
        <f t="shared" si="421"/>
        <v>#DIV/0!</v>
      </c>
      <c r="BZ396" s="61" t="e">
        <f t="shared" si="421"/>
        <v>#DIV/0!</v>
      </c>
      <c r="CA396" s="61" t="e">
        <f t="shared" si="421"/>
        <v>#DIV/0!</v>
      </c>
      <c r="CB396" s="61" t="e">
        <f t="shared" si="421"/>
        <v>#DIV/0!</v>
      </c>
      <c r="CC396" s="61" t="e">
        <f t="shared" si="421"/>
        <v>#DIV/0!</v>
      </c>
      <c r="CD396" s="61" t="e">
        <f t="shared" si="421"/>
        <v>#DIV/0!</v>
      </c>
      <c r="CE396" s="61" t="e">
        <f t="shared" si="421"/>
        <v>#DIV/0!</v>
      </c>
      <c r="CF396" s="61" t="e">
        <f t="shared" si="421"/>
        <v>#DIV/0!</v>
      </c>
      <c r="CG396" s="61" t="e">
        <f t="shared" si="421"/>
        <v>#DIV/0!</v>
      </c>
      <c r="CH396" s="61" t="e">
        <f t="shared" si="422"/>
        <v>#DIV/0!</v>
      </c>
      <c r="CI396" s="61" t="e">
        <f t="shared" si="422"/>
        <v>#DIV/0!</v>
      </c>
      <c r="CJ396" s="61" t="e">
        <f t="shared" si="422"/>
        <v>#DIV/0!</v>
      </c>
      <c r="CK396" s="61" t="e">
        <f t="shared" si="422"/>
        <v>#DIV/0!</v>
      </c>
      <c r="CL396" s="61" t="e">
        <f t="shared" si="422"/>
        <v>#DIV/0!</v>
      </c>
      <c r="CM396" s="61" t="e">
        <f t="shared" si="422"/>
        <v>#DIV/0!</v>
      </c>
      <c r="CN396" s="61" t="e">
        <f t="shared" si="423"/>
        <v>#DIV/0!</v>
      </c>
      <c r="CO396" s="61" t="e">
        <f t="shared" si="423"/>
        <v>#DIV/0!</v>
      </c>
      <c r="CP396" s="61" t="e">
        <f t="shared" si="423"/>
        <v>#DIV/0!</v>
      </c>
      <c r="CQ396" s="61" t="e">
        <f t="shared" si="423"/>
        <v>#DIV/0!</v>
      </c>
      <c r="CR396" s="61" t="e">
        <f t="shared" si="423"/>
        <v>#DIV/0!</v>
      </c>
      <c r="CS396" s="61" t="e">
        <f t="shared" si="423"/>
        <v>#DIV/0!</v>
      </c>
      <c r="CT396" s="61" t="e">
        <f t="shared" si="423"/>
        <v>#DIV/0!</v>
      </c>
      <c r="CU396" s="61" t="e">
        <f t="shared" si="423"/>
        <v>#DIV/0!</v>
      </c>
      <c r="CV396" s="61" t="e">
        <f t="shared" si="423"/>
        <v>#DIV/0!</v>
      </c>
      <c r="CW396" s="61" t="e">
        <f t="shared" si="423"/>
        <v>#DIV/0!</v>
      </c>
      <c r="CX396" s="61" t="e">
        <f t="shared" si="423"/>
        <v>#DIV/0!</v>
      </c>
      <c r="CY396" s="61" t="e">
        <f t="shared" si="423"/>
        <v>#DIV/0!</v>
      </c>
      <c r="CZ396" s="61" t="e">
        <f t="shared" si="423"/>
        <v>#DIV/0!</v>
      </c>
      <c r="DA396" s="61" t="e">
        <f t="shared" si="423"/>
        <v>#DIV/0!</v>
      </c>
      <c r="DB396" s="61" t="e">
        <f t="shared" si="423"/>
        <v>#DIV/0!</v>
      </c>
      <c r="DC396" s="61" t="e">
        <f t="shared" si="423"/>
        <v>#DIV/0!</v>
      </c>
      <c r="DD396" s="61" t="e">
        <f t="shared" si="424"/>
        <v>#DIV/0!</v>
      </c>
      <c r="DE396" s="61" t="e">
        <f t="shared" si="424"/>
        <v>#DIV/0!</v>
      </c>
      <c r="DF396" s="61" t="e">
        <f t="shared" si="424"/>
        <v>#DIV/0!</v>
      </c>
      <c r="DG396" s="61" t="e">
        <f t="shared" si="424"/>
        <v>#DIV/0!</v>
      </c>
      <c r="DH396" s="61" t="e">
        <f t="shared" si="424"/>
        <v>#DIV/0!</v>
      </c>
      <c r="DI396" s="61" t="e">
        <f t="shared" si="424"/>
        <v>#DIV/0!</v>
      </c>
      <c r="DJ396" s="61" t="e">
        <f t="shared" si="424"/>
        <v>#DIV/0!</v>
      </c>
      <c r="DK396" s="61" t="e">
        <f t="shared" si="424"/>
        <v>#DIV/0!</v>
      </c>
      <c r="DL396" s="61" t="e">
        <f t="shared" si="424"/>
        <v>#DIV/0!</v>
      </c>
      <c r="DM396" s="61" t="e">
        <f t="shared" si="424"/>
        <v>#DIV/0!</v>
      </c>
      <c r="DN396" s="61" t="e">
        <f t="shared" si="424"/>
        <v>#DIV/0!</v>
      </c>
      <c r="DO396" s="61" t="e">
        <f t="shared" si="424"/>
        <v>#DIV/0!</v>
      </c>
      <c r="DP396" s="61" t="e">
        <f t="shared" si="424"/>
        <v>#DIV/0!</v>
      </c>
      <c r="DQ396" s="61" t="e">
        <f t="shared" si="424"/>
        <v>#DIV/0!</v>
      </c>
      <c r="DR396" s="61" t="e">
        <f t="shared" si="424"/>
        <v>#DIV/0!</v>
      </c>
      <c r="DS396" s="61" t="e">
        <f t="shared" si="424"/>
        <v>#DIV/0!</v>
      </c>
      <c r="DT396" s="61" t="e">
        <f t="shared" si="425"/>
        <v>#DIV/0!</v>
      </c>
      <c r="DU396" s="61" t="e">
        <f t="shared" si="425"/>
        <v>#DIV/0!</v>
      </c>
      <c r="DV396" s="61" t="e">
        <f t="shared" si="425"/>
        <v>#DIV/0!</v>
      </c>
      <c r="DW396" s="61" t="e">
        <f t="shared" si="425"/>
        <v>#DIV/0!</v>
      </c>
      <c r="DX396" s="61" t="e">
        <f t="shared" si="425"/>
        <v>#DIV/0!</v>
      </c>
      <c r="DY396" s="61" t="e">
        <f t="shared" si="425"/>
        <v>#DIV/0!</v>
      </c>
      <c r="DZ396" s="61" t="e">
        <f t="shared" si="429"/>
        <v>#DIV/0!</v>
      </c>
    </row>
    <row r="397" spans="1:130">
      <c r="A397" s="53">
        <v>11</v>
      </c>
      <c r="B397" s="63">
        <f t="shared" si="426"/>
        <v>0.84615384615384603</v>
      </c>
      <c r="C397" s="53">
        <v>2011</v>
      </c>
      <c r="D397" s="64">
        <f t="shared" si="430"/>
        <v>0</v>
      </c>
      <c r="E397" s="64">
        <f t="shared" si="431"/>
        <v>0</v>
      </c>
      <c r="F397" s="64">
        <f t="shared" si="432"/>
        <v>0</v>
      </c>
      <c r="G397" s="64">
        <f t="shared" si="433"/>
        <v>0</v>
      </c>
      <c r="H397" s="64">
        <f t="shared" si="434"/>
        <v>0</v>
      </c>
      <c r="I397" s="64">
        <f t="shared" si="435"/>
        <v>0</v>
      </c>
      <c r="J397" s="64">
        <f t="shared" si="436"/>
        <v>0</v>
      </c>
      <c r="K397" s="64">
        <f t="shared" si="437"/>
        <v>0</v>
      </c>
      <c r="L397" s="64">
        <f t="shared" si="438"/>
        <v>0</v>
      </c>
      <c r="M397" s="64">
        <f t="shared" ref="M397:M415" si="439">VLOOKUP($C$75,$D$3:$K$63,$A$73,0)*(B388-B387)</f>
        <v>0</v>
      </c>
      <c r="N397" s="64">
        <f>VLOOKUP($C$76,$D$3:$K$63,$A$73,0)*(B387-B386)</f>
        <v>0</v>
      </c>
      <c r="O397" s="64">
        <f>VLOOKUP($C$77,$D$3:$K$63,$A$73,0)*B386</f>
        <v>0</v>
      </c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54">
        <f t="shared" si="427"/>
        <v>0</v>
      </c>
      <c r="BP397" s="53">
        <v>2011</v>
      </c>
      <c r="BQ397" s="61" t="e">
        <f t="shared" si="428"/>
        <v>#DIV/0!</v>
      </c>
      <c r="BR397" s="61" t="e">
        <f t="shared" si="421"/>
        <v>#DIV/0!</v>
      </c>
      <c r="BS397" s="61" t="e">
        <f t="shared" si="421"/>
        <v>#DIV/0!</v>
      </c>
      <c r="BT397" s="61" t="e">
        <f t="shared" si="421"/>
        <v>#DIV/0!</v>
      </c>
      <c r="BU397" s="61" t="e">
        <f t="shared" si="421"/>
        <v>#DIV/0!</v>
      </c>
      <c r="BV397" s="61" t="e">
        <f t="shared" si="421"/>
        <v>#DIV/0!</v>
      </c>
      <c r="BW397" s="61" t="e">
        <f t="shared" si="421"/>
        <v>#DIV/0!</v>
      </c>
      <c r="BX397" s="61" t="e">
        <f t="shared" si="421"/>
        <v>#DIV/0!</v>
      </c>
      <c r="BY397" s="61" t="e">
        <f t="shared" si="421"/>
        <v>#DIV/0!</v>
      </c>
      <c r="BZ397" s="61" t="e">
        <f t="shared" si="421"/>
        <v>#DIV/0!</v>
      </c>
      <c r="CA397" s="61" t="e">
        <f t="shared" si="421"/>
        <v>#DIV/0!</v>
      </c>
      <c r="CB397" s="61" t="e">
        <f t="shared" si="421"/>
        <v>#DIV/0!</v>
      </c>
      <c r="CC397" s="61" t="e">
        <f t="shared" si="421"/>
        <v>#DIV/0!</v>
      </c>
      <c r="CD397" s="61" t="e">
        <f t="shared" si="421"/>
        <v>#DIV/0!</v>
      </c>
      <c r="CE397" s="61" t="e">
        <f t="shared" si="421"/>
        <v>#DIV/0!</v>
      </c>
      <c r="CF397" s="61" t="e">
        <f t="shared" si="421"/>
        <v>#DIV/0!</v>
      </c>
      <c r="CG397" s="61" t="e">
        <f t="shared" si="421"/>
        <v>#DIV/0!</v>
      </c>
      <c r="CH397" s="61" t="e">
        <f t="shared" si="422"/>
        <v>#DIV/0!</v>
      </c>
      <c r="CI397" s="61" t="e">
        <f t="shared" si="422"/>
        <v>#DIV/0!</v>
      </c>
      <c r="CJ397" s="61" t="e">
        <f t="shared" si="422"/>
        <v>#DIV/0!</v>
      </c>
      <c r="CK397" s="61" t="e">
        <f t="shared" si="422"/>
        <v>#DIV/0!</v>
      </c>
      <c r="CL397" s="61" t="e">
        <f t="shared" si="422"/>
        <v>#DIV/0!</v>
      </c>
      <c r="CM397" s="61" t="e">
        <f t="shared" si="422"/>
        <v>#DIV/0!</v>
      </c>
      <c r="CN397" s="61" t="e">
        <f t="shared" si="423"/>
        <v>#DIV/0!</v>
      </c>
      <c r="CO397" s="61" t="e">
        <f t="shared" si="423"/>
        <v>#DIV/0!</v>
      </c>
      <c r="CP397" s="61" t="e">
        <f t="shared" si="423"/>
        <v>#DIV/0!</v>
      </c>
      <c r="CQ397" s="61" t="e">
        <f t="shared" si="423"/>
        <v>#DIV/0!</v>
      </c>
      <c r="CR397" s="61" t="e">
        <f t="shared" si="423"/>
        <v>#DIV/0!</v>
      </c>
      <c r="CS397" s="61" t="e">
        <f t="shared" si="423"/>
        <v>#DIV/0!</v>
      </c>
      <c r="CT397" s="61" t="e">
        <f t="shared" si="423"/>
        <v>#DIV/0!</v>
      </c>
      <c r="CU397" s="61" t="e">
        <f t="shared" si="423"/>
        <v>#DIV/0!</v>
      </c>
      <c r="CV397" s="61" t="e">
        <f t="shared" si="423"/>
        <v>#DIV/0!</v>
      </c>
      <c r="CW397" s="61" t="e">
        <f t="shared" si="423"/>
        <v>#DIV/0!</v>
      </c>
      <c r="CX397" s="61" t="e">
        <f t="shared" si="423"/>
        <v>#DIV/0!</v>
      </c>
      <c r="CY397" s="61" t="e">
        <f t="shared" si="423"/>
        <v>#DIV/0!</v>
      </c>
      <c r="CZ397" s="61" t="e">
        <f t="shared" si="423"/>
        <v>#DIV/0!</v>
      </c>
      <c r="DA397" s="61" t="e">
        <f t="shared" si="423"/>
        <v>#DIV/0!</v>
      </c>
      <c r="DB397" s="61" t="e">
        <f t="shared" si="423"/>
        <v>#DIV/0!</v>
      </c>
      <c r="DC397" s="61" t="e">
        <f t="shared" si="423"/>
        <v>#DIV/0!</v>
      </c>
      <c r="DD397" s="61" t="e">
        <f t="shared" si="424"/>
        <v>#DIV/0!</v>
      </c>
      <c r="DE397" s="61" t="e">
        <f t="shared" si="424"/>
        <v>#DIV/0!</v>
      </c>
      <c r="DF397" s="61" t="e">
        <f t="shared" si="424"/>
        <v>#DIV/0!</v>
      </c>
      <c r="DG397" s="61" t="e">
        <f t="shared" si="424"/>
        <v>#DIV/0!</v>
      </c>
      <c r="DH397" s="61" t="e">
        <f t="shared" si="424"/>
        <v>#DIV/0!</v>
      </c>
      <c r="DI397" s="61" t="e">
        <f t="shared" si="424"/>
        <v>#DIV/0!</v>
      </c>
      <c r="DJ397" s="61" t="e">
        <f t="shared" si="424"/>
        <v>#DIV/0!</v>
      </c>
      <c r="DK397" s="61" t="e">
        <f t="shared" si="424"/>
        <v>#DIV/0!</v>
      </c>
      <c r="DL397" s="61" t="e">
        <f t="shared" si="424"/>
        <v>#DIV/0!</v>
      </c>
      <c r="DM397" s="61" t="e">
        <f t="shared" si="424"/>
        <v>#DIV/0!</v>
      </c>
      <c r="DN397" s="61" t="e">
        <f t="shared" si="424"/>
        <v>#DIV/0!</v>
      </c>
      <c r="DO397" s="61" t="e">
        <f t="shared" si="424"/>
        <v>#DIV/0!</v>
      </c>
      <c r="DP397" s="61" t="e">
        <f t="shared" si="424"/>
        <v>#DIV/0!</v>
      </c>
      <c r="DQ397" s="61" t="e">
        <f t="shared" si="424"/>
        <v>#DIV/0!</v>
      </c>
      <c r="DR397" s="61" t="e">
        <f t="shared" si="424"/>
        <v>#DIV/0!</v>
      </c>
      <c r="DS397" s="61" t="e">
        <f t="shared" si="424"/>
        <v>#DIV/0!</v>
      </c>
      <c r="DT397" s="61" t="e">
        <f t="shared" si="425"/>
        <v>#DIV/0!</v>
      </c>
      <c r="DU397" s="61" t="e">
        <f t="shared" si="425"/>
        <v>#DIV/0!</v>
      </c>
      <c r="DV397" s="61" t="e">
        <f t="shared" si="425"/>
        <v>#DIV/0!</v>
      </c>
      <c r="DW397" s="61" t="e">
        <f t="shared" si="425"/>
        <v>#DIV/0!</v>
      </c>
      <c r="DX397" s="61" t="e">
        <f t="shared" si="425"/>
        <v>#DIV/0!</v>
      </c>
      <c r="DY397" s="61" t="e">
        <f t="shared" si="425"/>
        <v>#DIV/0!</v>
      </c>
      <c r="DZ397" s="61" t="e">
        <f t="shared" si="429"/>
        <v>#DIV/0!</v>
      </c>
    </row>
    <row r="398" spans="1:130">
      <c r="A398" s="53">
        <v>12</v>
      </c>
      <c r="B398" s="63">
        <f t="shared" si="426"/>
        <v>0.92307692307692302</v>
      </c>
      <c r="C398" s="53">
        <v>2012</v>
      </c>
      <c r="D398" s="64">
        <f t="shared" si="430"/>
        <v>0</v>
      </c>
      <c r="E398" s="64">
        <f t="shared" si="431"/>
        <v>0</v>
      </c>
      <c r="F398" s="64">
        <f t="shared" si="432"/>
        <v>0</v>
      </c>
      <c r="G398" s="64">
        <f t="shared" si="433"/>
        <v>0</v>
      </c>
      <c r="H398" s="64">
        <f t="shared" si="434"/>
        <v>0</v>
      </c>
      <c r="I398" s="64">
        <f t="shared" si="435"/>
        <v>0</v>
      </c>
      <c r="J398" s="64">
        <f t="shared" si="436"/>
        <v>0</v>
      </c>
      <c r="K398" s="64">
        <f t="shared" si="437"/>
        <v>0</v>
      </c>
      <c r="L398" s="64">
        <f t="shared" si="438"/>
        <v>0</v>
      </c>
      <c r="M398" s="64">
        <f t="shared" si="439"/>
        <v>0</v>
      </c>
      <c r="N398" s="64">
        <f t="shared" ref="N398:N416" si="440">VLOOKUP($C$76,$D$3:$K$63,$A$73,0)*(B388-B387)</f>
        <v>0</v>
      </c>
      <c r="O398" s="64">
        <f>VLOOKUP($C$77,$D$3:$K$63,$A$73,0)*(B387-B386)</f>
        <v>0</v>
      </c>
      <c r="P398" s="64">
        <f>VLOOKUP($C$78,$D$3:$K$63,$A$73,0)*B386</f>
        <v>0</v>
      </c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54">
        <f t="shared" si="427"/>
        <v>0</v>
      </c>
      <c r="BP398" s="53">
        <v>2012</v>
      </c>
      <c r="BQ398" s="61" t="e">
        <f t="shared" si="428"/>
        <v>#DIV/0!</v>
      </c>
      <c r="BR398" s="61" t="e">
        <f t="shared" si="421"/>
        <v>#DIV/0!</v>
      </c>
      <c r="BS398" s="61" t="e">
        <f t="shared" si="421"/>
        <v>#DIV/0!</v>
      </c>
      <c r="BT398" s="61" t="e">
        <f t="shared" si="421"/>
        <v>#DIV/0!</v>
      </c>
      <c r="BU398" s="61" t="e">
        <f t="shared" si="421"/>
        <v>#DIV/0!</v>
      </c>
      <c r="BV398" s="61" t="e">
        <f t="shared" si="421"/>
        <v>#DIV/0!</v>
      </c>
      <c r="BW398" s="61" t="e">
        <f t="shared" si="421"/>
        <v>#DIV/0!</v>
      </c>
      <c r="BX398" s="61" t="e">
        <f t="shared" si="421"/>
        <v>#DIV/0!</v>
      </c>
      <c r="BY398" s="61" t="e">
        <f t="shared" si="421"/>
        <v>#DIV/0!</v>
      </c>
      <c r="BZ398" s="61" t="e">
        <f t="shared" si="421"/>
        <v>#DIV/0!</v>
      </c>
      <c r="CA398" s="61" t="e">
        <f t="shared" si="421"/>
        <v>#DIV/0!</v>
      </c>
      <c r="CB398" s="61" t="e">
        <f t="shared" si="421"/>
        <v>#DIV/0!</v>
      </c>
      <c r="CC398" s="61" t="e">
        <f t="shared" si="421"/>
        <v>#DIV/0!</v>
      </c>
      <c r="CD398" s="61" t="e">
        <f t="shared" si="421"/>
        <v>#DIV/0!</v>
      </c>
      <c r="CE398" s="61" t="e">
        <f t="shared" si="421"/>
        <v>#DIV/0!</v>
      </c>
      <c r="CF398" s="61" t="e">
        <f t="shared" si="421"/>
        <v>#DIV/0!</v>
      </c>
      <c r="CG398" s="61" t="e">
        <f t="shared" si="421"/>
        <v>#DIV/0!</v>
      </c>
      <c r="CH398" s="61" t="e">
        <f t="shared" si="422"/>
        <v>#DIV/0!</v>
      </c>
      <c r="CI398" s="61" t="e">
        <f t="shared" si="422"/>
        <v>#DIV/0!</v>
      </c>
      <c r="CJ398" s="61" t="e">
        <f t="shared" si="422"/>
        <v>#DIV/0!</v>
      </c>
      <c r="CK398" s="61" t="e">
        <f t="shared" si="422"/>
        <v>#DIV/0!</v>
      </c>
      <c r="CL398" s="61" t="e">
        <f t="shared" si="422"/>
        <v>#DIV/0!</v>
      </c>
      <c r="CM398" s="61" t="e">
        <f t="shared" si="422"/>
        <v>#DIV/0!</v>
      </c>
      <c r="CN398" s="61" t="e">
        <f t="shared" si="423"/>
        <v>#DIV/0!</v>
      </c>
      <c r="CO398" s="61" t="e">
        <f t="shared" si="423"/>
        <v>#DIV/0!</v>
      </c>
      <c r="CP398" s="61" t="e">
        <f t="shared" si="423"/>
        <v>#DIV/0!</v>
      </c>
      <c r="CQ398" s="61" t="e">
        <f t="shared" si="423"/>
        <v>#DIV/0!</v>
      </c>
      <c r="CR398" s="61" t="e">
        <f t="shared" si="423"/>
        <v>#DIV/0!</v>
      </c>
      <c r="CS398" s="61" t="e">
        <f t="shared" si="423"/>
        <v>#DIV/0!</v>
      </c>
      <c r="CT398" s="61" t="e">
        <f t="shared" si="423"/>
        <v>#DIV/0!</v>
      </c>
      <c r="CU398" s="61" t="e">
        <f t="shared" si="423"/>
        <v>#DIV/0!</v>
      </c>
      <c r="CV398" s="61" t="e">
        <f t="shared" si="423"/>
        <v>#DIV/0!</v>
      </c>
      <c r="CW398" s="61" t="e">
        <f t="shared" si="423"/>
        <v>#DIV/0!</v>
      </c>
      <c r="CX398" s="61" t="e">
        <f t="shared" si="423"/>
        <v>#DIV/0!</v>
      </c>
      <c r="CY398" s="61" t="e">
        <f t="shared" si="423"/>
        <v>#DIV/0!</v>
      </c>
      <c r="CZ398" s="61" t="e">
        <f t="shared" si="423"/>
        <v>#DIV/0!</v>
      </c>
      <c r="DA398" s="61" t="e">
        <f t="shared" si="423"/>
        <v>#DIV/0!</v>
      </c>
      <c r="DB398" s="61" t="e">
        <f t="shared" si="423"/>
        <v>#DIV/0!</v>
      </c>
      <c r="DC398" s="61" t="e">
        <f t="shared" si="423"/>
        <v>#DIV/0!</v>
      </c>
      <c r="DD398" s="61" t="e">
        <f t="shared" si="424"/>
        <v>#DIV/0!</v>
      </c>
      <c r="DE398" s="61" t="e">
        <f t="shared" si="424"/>
        <v>#DIV/0!</v>
      </c>
      <c r="DF398" s="61" t="e">
        <f t="shared" si="424"/>
        <v>#DIV/0!</v>
      </c>
      <c r="DG398" s="61" t="e">
        <f t="shared" si="424"/>
        <v>#DIV/0!</v>
      </c>
      <c r="DH398" s="61" t="e">
        <f t="shared" si="424"/>
        <v>#DIV/0!</v>
      </c>
      <c r="DI398" s="61" t="e">
        <f t="shared" si="424"/>
        <v>#DIV/0!</v>
      </c>
      <c r="DJ398" s="61" t="e">
        <f t="shared" si="424"/>
        <v>#DIV/0!</v>
      </c>
      <c r="DK398" s="61" t="e">
        <f t="shared" si="424"/>
        <v>#DIV/0!</v>
      </c>
      <c r="DL398" s="61" t="e">
        <f t="shared" si="424"/>
        <v>#DIV/0!</v>
      </c>
      <c r="DM398" s="61" t="e">
        <f t="shared" si="424"/>
        <v>#DIV/0!</v>
      </c>
      <c r="DN398" s="61" t="e">
        <f t="shared" si="424"/>
        <v>#DIV/0!</v>
      </c>
      <c r="DO398" s="61" t="e">
        <f t="shared" si="424"/>
        <v>#DIV/0!</v>
      </c>
      <c r="DP398" s="61" t="e">
        <f t="shared" si="424"/>
        <v>#DIV/0!</v>
      </c>
      <c r="DQ398" s="61" t="e">
        <f t="shared" si="424"/>
        <v>#DIV/0!</v>
      </c>
      <c r="DR398" s="61" t="e">
        <f t="shared" si="424"/>
        <v>#DIV/0!</v>
      </c>
      <c r="DS398" s="61" t="e">
        <f t="shared" si="424"/>
        <v>#DIV/0!</v>
      </c>
      <c r="DT398" s="61" t="e">
        <f t="shared" si="425"/>
        <v>#DIV/0!</v>
      </c>
      <c r="DU398" s="61" t="e">
        <f t="shared" si="425"/>
        <v>#DIV/0!</v>
      </c>
      <c r="DV398" s="61" t="e">
        <f t="shared" si="425"/>
        <v>#DIV/0!</v>
      </c>
      <c r="DW398" s="61" t="e">
        <f t="shared" si="425"/>
        <v>#DIV/0!</v>
      </c>
      <c r="DX398" s="61" t="e">
        <f t="shared" si="425"/>
        <v>#DIV/0!</v>
      </c>
      <c r="DY398" s="61" t="e">
        <f t="shared" si="425"/>
        <v>#DIV/0!</v>
      </c>
      <c r="DZ398" s="61" t="e">
        <f t="shared" si="429"/>
        <v>#DIV/0!</v>
      </c>
    </row>
    <row r="399" spans="1:130">
      <c r="A399" s="53">
        <v>13</v>
      </c>
      <c r="B399" s="63">
        <f t="shared" si="426"/>
        <v>1</v>
      </c>
      <c r="C399" s="53">
        <v>2013</v>
      </c>
      <c r="D399" s="64">
        <f t="shared" si="430"/>
        <v>0</v>
      </c>
      <c r="E399" s="64">
        <f t="shared" si="431"/>
        <v>0</v>
      </c>
      <c r="F399" s="64">
        <f t="shared" si="432"/>
        <v>0</v>
      </c>
      <c r="G399" s="64">
        <f t="shared" si="433"/>
        <v>0</v>
      </c>
      <c r="H399" s="64">
        <f t="shared" si="434"/>
        <v>0</v>
      </c>
      <c r="I399" s="64">
        <f t="shared" si="435"/>
        <v>0</v>
      </c>
      <c r="J399" s="64">
        <f t="shared" si="436"/>
        <v>0</v>
      </c>
      <c r="K399" s="64">
        <f t="shared" si="437"/>
        <v>0</v>
      </c>
      <c r="L399" s="64">
        <f t="shared" si="438"/>
        <v>0</v>
      </c>
      <c r="M399" s="64">
        <f t="shared" si="439"/>
        <v>0</v>
      </c>
      <c r="N399" s="64">
        <f t="shared" si="440"/>
        <v>0</v>
      </c>
      <c r="O399" s="64">
        <f t="shared" ref="O399:O417" si="441">VLOOKUP($C$77,$D$3:$K$63,$A$73,0)*(B388-B387)</f>
        <v>0</v>
      </c>
      <c r="P399" s="64">
        <f>VLOOKUP($C$78,$D$3:$K$63,$A$73,0)*(B387-B386)</f>
        <v>0</v>
      </c>
      <c r="Q399" s="64">
        <f>VLOOKUP($C$79,$D$3:$K$63,$A$73,0)*B386</f>
        <v>0</v>
      </c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54">
        <f t="shared" si="427"/>
        <v>0</v>
      </c>
      <c r="BP399" s="53">
        <v>2013</v>
      </c>
      <c r="BQ399" s="61" t="e">
        <f t="shared" si="428"/>
        <v>#DIV/0!</v>
      </c>
      <c r="BR399" s="61" t="e">
        <f t="shared" si="421"/>
        <v>#DIV/0!</v>
      </c>
      <c r="BS399" s="61" t="e">
        <f t="shared" si="421"/>
        <v>#DIV/0!</v>
      </c>
      <c r="BT399" s="61" t="e">
        <f t="shared" si="421"/>
        <v>#DIV/0!</v>
      </c>
      <c r="BU399" s="61" t="e">
        <f t="shared" si="421"/>
        <v>#DIV/0!</v>
      </c>
      <c r="BV399" s="61" t="e">
        <f t="shared" si="421"/>
        <v>#DIV/0!</v>
      </c>
      <c r="BW399" s="61" t="e">
        <f t="shared" si="421"/>
        <v>#DIV/0!</v>
      </c>
      <c r="BX399" s="61" t="e">
        <f t="shared" si="421"/>
        <v>#DIV/0!</v>
      </c>
      <c r="BY399" s="61" t="e">
        <f t="shared" si="421"/>
        <v>#DIV/0!</v>
      </c>
      <c r="BZ399" s="61" t="e">
        <f t="shared" si="421"/>
        <v>#DIV/0!</v>
      </c>
      <c r="CA399" s="61" t="e">
        <f t="shared" si="421"/>
        <v>#DIV/0!</v>
      </c>
      <c r="CB399" s="61" t="e">
        <f t="shared" si="421"/>
        <v>#DIV/0!</v>
      </c>
      <c r="CC399" s="61" t="e">
        <f t="shared" si="421"/>
        <v>#DIV/0!</v>
      </c>
      <c r="CD399" s="61" t="e">
        <f t="shared" si="421"/>
        <v>#DIV/0!</v>
      </c>
      <c r="CE399" s="61" t="e">
        <f t="shared" si="421"/>
        <v>#DIV/0!</v>
      </c>
      <c r="CF399" s="61" t="e">
        <f t="shared" si="421"/>
        <v>#DIV/0!</v>
      </c>
      <c r="CG399" s="61" t="e">
        <f t="shared" si="421"/>
        <v>#DIV/0!</v>
      </c>
      <c r="CH399" s="61" t="e">
        <f t="shared" si="422"/>
        <v>#DIV/0!</v>
      </c>
      <c r="CI399" s="61" t="e">
        <f t="shared" si="422"/>
        <v>#DIV/0!</v>
      </c>
      <c r="CJ399" s="61" t="e">
        <f t="shared" si="422"/>
        <v>#DIV/0!</v>
      </c>
      <c r="CK399" s="61" t="e">
        <f t="shared" si="422"/>
        <v>#DIV/0!</v>
      </c>
      <c r="CL399" s="61" t="e">
        <f t="shared" si="422"/>
        <v>#DIV/0!</v>
      </c>
      <c r="CM399" s="61" t="e">
        <f t="shared" si="422"/>
        <v>#DIV/0!</v>
      </c>
      <c r="CN399" s="61" t="e">
        <f t="shared" si="423"/>
        <v>#DIV/0!</v>
      </c>
      <c r="CO399" s="61" t="e">
        <f t="shared" si="423"/>
        <v>#DIV/0!</v>
      </c>
      <c r="CP399" s="61" t="e">
        <f t="shared" si="423"/>
        <v>#DIV/0!</v>
      </c>
      <c r="CQ399" s="61" t="e">
        <f t="shared" si="423"/>
        <v>#DIV/0!</v>
      </c>
      <c r="CR399" s="61" t="e">
        <f t="shared" si="423"/>
        <v>#DIV/0!</v>
      </c>
      <c r="CS399" s="61" t="e">
        <f t="shared" si="423"/>
        <v>#DIV/0!</v>
      </c>
      <c r="CT399" s="61" t="e">
        <f t="shared" si="423"/>
        <v>#DIV/0!</v>
      </c>
      <c r="CU399" s="61" t="e">
        <f t="shared" si="423"/>
        <v>#DIV/0!</v>
      </c>
      <c r="CV399" s="61" t="e">
        <f t="shared" si="423"/>
        <v>#DIV/0!</v>
      </c>
      <c r="CW399" s="61" t="e">
        <f t="shared" si="423"/>
        <v>#DIV/0!</v>
      </c>
      <c r="CX399" s="61" t="e">
        <f t="shared" si="423"/>
        <v>#DIV/0!</v>
      </c>
      <c r="CY399" s="61" t="e">
        <f t="shared" si="423"/>
        <v>#DIV/0!</v>
      </c>
      <c r="CZ399" s="61" t="e">
        <f t="shared" si="423"/>
        <v>#DIV/0!</v>
      </c>
      <c r="DA399" s="61" t="e">
        <f t="shared" si="423"/>
        <v>#DIV/0!</v>
      </c>
      <c r="DB399" s="61" t="e">
        <f t="shared" si="423"/>
        <v>#DIV/0!</v>
      </c>
      <c r="DC399" s="61" t="e">
        <f t="shared" si="423"/>
        <v>#DIV/0!</v>
      </c>
      <c r="DD399" s="61" t="e">
        <f t="shared" si="424"/>
        <v>#DIV/0!</v>
      </c>
      <c r="DE399" s="61" t="e">
        <f t="shared" si="424"/>
        <v>#DIV/0!</v>
      </c>
      <c r="DF399" s="61" t="e">
        <f t="shared" si="424"/>
        <v>#DIV/0!</v>
      </c>
      <c r="DG399" s="61" t="e">
        <f t="shared" si="424"/>
        <v>#DIV/0!</v>
      </c>
      <c r="DH399" s="61" t="e">
        <f t="shared" si="424"/>
        <v>#DIV/0!</v>
      </c>
      <c r="DI399" s="61" t="e">
        <f t="shared" si="424"/>
        <v>#DIV/0!</v>
      </c>
      <c r="DJ399" s="61" t="e">
        <f t="shared" si="424"/>
        <v>#DIV/0!</v>
      </c>
      <c r="DK399" s="61" t="e">
        <f t="shared" si="424"/>
        <v>#DIV/0!</v>
      </c>
      <c r="DL399" s="61" t="e">
        <f t="shared" si="424"/>
        <v>#DIV/0!</v>
      </c>
      <c r="DM399" s="61" t="e">
        <f t="shared" si="424"/>
        <v>#DIV/0!</v>
      </c>
      <c r="DN399" s="61" t="e">
        <f t="shared" si="424"/>
        <v>#DIV/0!</v>
      </c>
      <c r="DO399" s="61" t="e">
        <f t="shared" si="424"/>
        <v>#DIV/0!</v>
      </c>
      <c r="DP399" s="61" t="e">
        <f t="shared" si="424"/>
        <v>#DIV/0!</v>
      </c>
      <c r="DQ399" s="61" t="e">
        <f t="shared" si="424"/>
        <v>#DIV/0!</v>
      </c>
      <c r="DR399" s="61" t="e">
        <f t="shared" si="424"/>
        <v>#DIV/0!</v>
      </c>
      <c r="DS399" s="61" t="e">
        <f t="shared" si="424"/>
        <v>#DIV/0!</v>
      </c>
      <c r="DT399" s="61" t="e">
        <f t="shared" si="425"/>
        <v>#DIV/0!</v>
      </c>
      <c r="DU399" s="61" t="e">
        <f t="shared" si="425"/>
        <v>#DIV/0!</v>
      </c>
      <c r="DV399" s="61" t="e">
        <f t="shared" si="425"/>
        <v>#DIV/0!</v>
      </c>
      <c r="DW399" s="61" t="e">
        <f t="shared" si="425"/>
        <v>#DIV/0!</v>
      </c>
      <c r="DX399" s="61" t="e">
        <f t="shared" si="425"/>
        <v>#DIV/0!</v>
      </c>
      <c r="DY399" s="61" t="e">
        <f t="shared" si="425"/>
        <v>#DIV/0!</v>
      </c>
      <c r="DZ399" s="61" t="e">
        <f t="shared" si="429"/>
        <v>#DIV/0!</v>
      </c>
    </row>
    <row r="400" spans="1:130">
      <c r="A400" s="53">
        <v>14</v>
      </c>
      <c r="B400" s="63">
        <f t="shared" si="426"/>
        <v>1</v>
      </c>
      <c r="C400" s="53">
        <v>2014</v>
      </c>
      <c r="D400" s="64">
        <f t="shared" si="430"/>
        <v>0</v>
      </c>
      <c r="E400" s="64">
        <f t="shared" si="431"/>
        <v>0</v>
      </c>
      <c r="F400" s="64">
        <f t="shared" si="432"/>
        <v>0</v>
      </c>
      <c r="G400" s="64">
        <f t="shared" si="433"/>
        <v>0</v>
      </c>
      <c r="H400" s="64">
        <f t="shared" si="434"/>
        <v>0</v>
      </c>
      <c r="I400" s="64">
        <f t="shared" si="435"/>
        <v>0</v>
      </c>
      <c r="J400" s="64">
        <f t="shared" si="436"/>
        <v>0</v>
      </c>
      <c r="K400" s="64">
        <f t="shared" si="437"/>
        <v>0</v>
      </c>
      <c r="L400" s="64">
        <f t="shared" si="438"/>
        <v>0</v>
      </c>
      <c r="M400" s="64">
        <f t="shared" si="439"/>
        <v>0</v>
      </c>
      <c r="N400" s="64">
        <f t="shared" si="440"/>
        <v>0</v>
      </c>
      <c r="O400" s="64">
        <f t="shared" si="441"/>
        <v>0</v>
      </c>
      <c r="P400" s="64">
        <f t="shared" ref="P400:P418" si="442">VLOOKUP($C$78,$D$3:$K$63,$A$73,0)*(B388-B387)</f>
        <v>0</v>
      </c>
      <c r="Q400" s="64">
        <f>VLOOKUP($C$79,$D$3:$K$63,$A$73,0)*(B387-B386)</f>
        <v>0</v>
      </c>
      <c r="R400" s="64">
        <f>VLOOKUP($C$80,$D$3:$K$63,$A$73,0)*B386</f>
        <v>0</v>
      </c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54">
        <f t="shared" si="427"/>
        <v>0</v>
      </c>
      <c r="BP400" s="53">
        <v>2014</v>
      </c>
      <c r="BQ400" s="61" t="e">
        <f t="shared" si="428"/>
        <v>#DIV/0!</v>
      </c>
      <c r="BR400" s="61" t="e">
        <f t="shared" si="421"/>
        <v>#DIV/0!</v>
      </c>
      <c r="BS400" s="61" t="e">
        <f t="shared" si="421"/>
        <v>#DIV/0!</v>
      </c>
      <c r="BT400" s="61" t="e">
        <f t="shared" si="421"/>
        <v>#DIV/0!</v>
      </c>
      <c r="BU400" s="61" t="e">
        <f t="shared" si="421"/>
        <v>#DIV/0!</v>
      </c>
      <c r="BV400" s="61" t="e">
        <f t="shared" si="421"/>
        <v>#DIV/0!</v>
      </c>
      <c r="BW400" s="61" t="e">
        <f t="shared" si="421"/>
        <v>#DIV/0!</v>
      </c>
      <c r="BX400" s="61" t="e">
        <f t="shared" si="421"/>
        <v>#DIV/0!</v>
      </c>
      <c r="BY400" s="61" t="e">
        <f t="shared" si="421"/>
        <v>#DIV/0!</v>
      </c>
      <c r="BZ400" s="61" t="e">
        <f t="shared" si="421"/>
        <v>#DIV/0!</v>
      </c>
      <c r="CA400" s="61" t="e">
        <f t="shared" si="421"/>
        <v>#DIV/0!</v>
      </c>
      <c r="CB400" s="61" t="e">
        <f t="shared" si="421"/>
        <v>#DIV/0!</v>
      </c>
      <c r="CC400" s="61" t="e">
        <f t="shared" si="421"/>
        <v>#DIV/0!</v>
      </c>
      <c r="CD400" s="61" t="e">
        <f t="shared" si="421"/>
        <v>#DIV/0!</v>
      </c>
      <c r="CE400" s="61" t="e">
        <f t="shared" si="421"/>
        <v>#DIV/0!</v>
      </c>
      <c r="CF400" s="61" t="e">
        <f t="shared" si="421"/>
        <v>#DIV/0!</v>
      </c>
      <c r="CG400" s="61" t="e">
        <f t="shared" si="421"/>
        <v>#DIV/0!</v>
      </c>
      <c r="CH400" s="61" t="e">
        <f t="shared" si="422"/>
        <v>#DIV/0!</v>
      </c>
      <c r="CI400" s="61" t="e">
        <f t="shared" si="422"/>
        <v>#DIV/0!</v>
      </c>
      <c r="CJ400" s="61" t="e">
        <f t="shared" si="422"/>
        <v>#DIV/0!</v>
      </c>
      <c r="CK400" s="61" t="e">
        <f t="shared" si="422"/>
        <v>#DIV/0!</v>
      </c>
      <c r="CL400" s="61" t="e">
        <f t="shared" si="422"/>
        <v>#DIV/0!</v>
      </c>
      <c r="CM400" s="61" t="e">
        <f t="shared" si="422"/>
        <v>#DIV/0!</v>
      </c>
      <c r="CN400" s="61" t="e">
        <f t="shared" si="423"/>
        <v>#DIV/0!</v>
      </c>
      <c r="CO400" s="61" t="e">
        <f t="shared" si="423"/>
        <v>#DIV/0!</v>
      </c>
      <c r="CP400" s="61" t="e">
        <f t="shared" si="423"/>
        <v>#DIV/0!</v>
      </c>
      <c r="CQ400" s="61" t="e">
        <f t="shared" si="423"/>
        <v>#DIV/0!</v>
      </c>
      <c r="CR400" s="61" t="e">
        <f t="shared" si="423"/>
        <v>#DIV/0!</v>
      </c>
      <c r="CS400" s="61" t="e">
        <f t="shared" si="423"/>
        <v>#DIV/0!</v>
      </c>
      <c r="CT400" s="61" t="e">
        <f t="shared" si="423"/>
        <v>#DIV/0!</v>
      </c>
      <c r="CU400" s="61" t="e">
        <f t="shared" si="423"/>
        <v>#DIV/0!</v>
      </c>
      <c r="CV400" s="61" t="e">
        <f t="shared" si="423"/>
        <v>#DIV/0!</v>
      </c>
      <c r="CW400" s="61" t="e">
        <f t="shared" si="423"/>
        <v>#DIV/0!</v>
      </c>
      <c r="CX400" s="61" t="e">
        <f t="shared" si="423"/>
        <v>#DIV/0!</v>
      </c>
      <c r="CY400" s="61" t="e">
        <f t="shared" si="423"/>
        <v>#DIV/0!</v>
      </c>
      <c r="CZ400" s="61" t="e">
        <f t="shared" si="423"/>
        <v>#DIV/0!</v>
      </c>
      <c r="DA400" s="61" t="e">
        <f t="shared" si="423"/>
        <v>#DIV/0!</v>
      </c>
      <c r="DB400" s="61" t="e">
        <f t="shared" si="423"/>
        <v>#DIV/0!</v>
      </c>
      <c r="DC400" s="61" t="e">
        <f t="shared" si="423"/>
        <v>#DIV/0!</v>
      </c>
      <c r="DD400" s="61" t="e">
        <f t="shared" si="424"/>
        <v>#DIV/0!</v>
      </c>
      <c r="DE400" s="61" t="e">
        <f t="shared" si="424"/>
        <v>#DIV/0!</v>
      </c>
      <c r="DF400" s="61" t="e">
        <f t="shared" si="424"/>
        <v>#DIV/0!</v>
      </c>
      <c r="DG400" s="61" t="e">
        <f t="shared" si="424"/>
        <v>#DIV/0!</v>
      </c>
      <c r="DH400" s="61" t="e">
        <f t="shared" si="424"/>
        <v>#DIV/0!</v>
      </c>
      <c r="DI400" s="61" t="e">
        <f t="shared" si="424"/>
        <v>#DIV/0!</v>
      </c>
      <c r="DJ400" s="61" t="e">
        <f t="shared" si="424"/>
        <v>#DIV/0!</v>
      </c>
      <c r="DK400" s="61" t="e">
        <f t="shared" si="424"/>
        <v>#DIV/0!</v>
      </c>
      <c r="DL400" s="61" t="e">
        <f t="shared" si="424"/>
        <v>#DIV/0!</v>
      </c>
      <c r="DM400" s="61" t="e">
        <f t="shared" si="424"/>
        <v>#DIV/0!</v>
      </c>
      <c r="DN400" s="61" t="e">
        <f t="shared" si="424"/>
        <v>#DIV/0!</v>
      </c>
      <c r="DO400" s="61" t="e">
        <f t="shared" si="424"/>
        <v>#DIV/0!</v>
      </c>
      <c r="DP400" s="61" t="e">
        <f t="shared" si="424"/>
        <v>#DIV/0!</v>
      </c>
      <c r="DQ400" s="61" t="e">
        <f t="shared" si="424"/>
        <v>#DIV/0!</v>
      </c>
      <c r="DR400" s="61" t="e">
        <f t="shared" si="424"/>
        <v>#DIV/0!</v>
      </c>
      <c r="DS400" s="61" t="e">
        <f t="shared" si="424"/>
        <v>#DIV/0!</v>
      </c>
      <c r="DT400" s="61" t="e">
        <f t="shared" si="425"/>
        <v>#DIV/0!</v>
      </c>
      <c r="DU400" s="61" t="e">
        <f t="shared" si="425"/>
        <v>#DIV/0!</v>
      </c>
      <c r="DV400" s="61" t="e">
        <f t="shared" si="425"/>
        <v>#DIV/0!</v>
      </c>
      <c r="DW400" s="61" t="e">
        <f t="shared" si="425"/>
        <v>#DIV/0!</v>
      </c>
      <c r="DX400" s="61" t="e">
        <f t="shared" si="425"/>
        <v>#DIV/0!</v>
      </c>
      <c r="DY400" s="61" t="e">
        <f t="shared" si="425"/>
        <v>#DIV/0!</v>
      </c>
      <c r="DZ400" s="61" t="e">
        <f t="shared" si="429"/>
        <v>#DIV/0!</v>
      </c>
    </row>
    <row r="401" spans="1:130">
      <c r="A401" s="53">
        <v>15</v>
      </c>
      <c r="B401" s="63">
        <f t="shared" si="426"/>
        <v>1</v>
      </c>
      <c r="C401" s="53">
        <v>2015</v>
      </c>
      <c r="D401" s="64">
        <f t="shared" si="430"/>
        <v>0</v>
      </c>
      <c r="E401" s="64">
        <f t="shared" si="431"/>
        <v>0</v>
      </c>
      <c r="F401" s="64">
        <f t="shared" si="432"/>
        <v>0</v>
      </c>
      <c r="G401" s="64">
        <f t="shared" si="433"/>
        <v>0</v>
      </c>
      <c r="H401" s="64">
        <f t="shared" si="434"/>
        <v>0</v>
      </c>
      <c r="I401" s="64">
        <f t="shared" si="435"/>
        <v>0</v>
      </c>
      <c r="J401" s="64">
        <f t="shared" si="436"/>
        <v>0</v>
      </c>
      <c r="K401" s="64">
        <f t="shared" si="437"/>
        <v>0</v>
      </c>
      <c r="L401" s="64">
        <f t="shared" si="438"/>
        <v>0</v>
      </c>
      <c r="M401" s="64">
        <f t="shared" si="439"/>
        <v>0</v>
      </c>
      <c r="N401" s="64">
        <f t="shared" si="440"/>
        <v>0</v>
      </c>
      <c r="O401" s="64">
        <f t="shared" si="441"/>
        <v>0</v>
      </c>
      <c r="P401" s="64">
        <f t="shared" si="442"/>
        <v>0</v>
      </c>
      <c r="Q401" s="64">
        <f t="shared" ref="Q401:Q419" si="443">VLOOKUP($C$79,$D$3:$K$63,$A$73,0)*(B388-B387)</f>
        <v>0</v>
      </c>
      <c r="R401" s="64">
        <f>VLOOKUP($C$80,$D$3:$K$63,$A$73,0)*(B387-B386)</f>
        <v>0</v>
      </c>
      <c r="S401" s="64">
        <f>VLOOKUP($C$81,$D$3:$K$63,$A$73,0)*B386</f>
        <v>0</v>
      </c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54">
        <f t="shared" si="427"/>
        <v>0</v>
      </c>
      <c r="BP401" s="53">
        <v>2015</v>
      </c>
      <c r="BQ401" s="61" t="e">
        <f t="shared" si="428"/>
        <v>#DIV/0!</v>
      </c>
      <c r="BR401" s="61" t="e">
        <f t="shared" si="421"/>
        <v>#DIV/0!</v>
      </c>
      <c r="BS401" s="61" t="e">
        <f t="shared" si="421"/>
        <v>#DIV/0!</v>
      </c>
      <c r="BT401" s="61" t="e">
        <f t="shared" si="421"/>
        <v>#DIV/0!</v>
      </c>
      <c r="BU401" s="61" t="e">
        <f t="shared" si="421"/>
        <v>#DIV/0!</v>
      </c>
      <c r="BV401" s="61" t="e">
        <f t="shared" si="421"/>
        <v>#DIV/0!</v>
      </c>
      <c r="BW401" s="61" t="e">
        <f t="shared" si="421"/>
        <v>#DIV/0!</v>
      </c>
      <c r="BX401" s="61" t="e">
        <f t="shared" si="421"/>
        <v>#DIV/0!</v>
      </c>
      <c r="BY401" s="61" t="e">
        <f t="shared" si="421"/>
        <v>#DIV/0!</v>
      </c>
      <c r="BZ401" s="61" t="e">
        <f t="shared" si="421"/>
        <v>#DIV/0!</v>
      </c>
      <c r="CA401" s="61" t="e">
        <f t="shared" si="421"/>
        <v>#DIV/0!</v>
      </c>
      <c r="CB401" s="61" t="e">
        <f t="shared" si="421"/>
        <v>#DIV/0!</v>
      </c>
      <c r="CC401" s="61" t="e">
        <f t="shared" si="421"/>
        <v>#DIV/0!</v>
      </c>
      <c r="CD401" s="61" t="e">
        <f t="shared" si="421"/>
        <v>#DIV/0!</v>
      </c>
      <c r="CE401" s="61" t="e">
        <f t="shared" si="421"/>
        <v>#DIV/0!</v>
      </c>
      <c r="CF401" s="61" t="e">
        <f t="shared" si="421"/>
        <v>#DIV/0!</v>
      </c>
      <c r="CG401" s="61" t="e">
        <f t="shared" ref="CG401:CV427" si="444">T401/$BM401</f>
        <v>#DIV/0!</v>
      </c>
      <c r="CH401" s="61" t="e">
        <f t="shared" si="422"/>
        <v>#DIV/0!</v>
      </c>
      <c r="CI401" s="61" t="e">
        <f t="shared" si="422"/>
        <v>#DIV/0!</v>
      </c>
      <c r="CJ401" s="61" t="e">
        <f t="shared" si="422"/>
        <v>#DIV/0!</v>
      </c>
      <c r="CK401" s="61" t="e">
        <f t="shared" si="422"/>
        <v>#DIV/0!</v>
      </c>
      <c r="CL401" s="61" t="e">
        <f t="shared" si="422"/>
        <v>#DIV/0!</v>
      </c>
      <c r="CM401" s="61" t="e">
        <f t="shared" si="422"/>
        <v>#DIV/0!</v>
      </c>
      <c r="CN401" s="61" t="e">
        <f t="shared" si="423"/>
        <v>#DIV/0!</v>
      </c>
      <c r="CO401" s="61" t="e">
        <f t="shared" si="423"/>
        <v>#DIV/0!</v>
      </c>
      <c r="CP401" s="61" t="e">
        <f t="shared" si="423"/>
        <v>#DIV/0!</v>
      </c>
      <c r="CQ401" s="61" t="e">
        <f t="shared" si="423"/>
        <v>#DIV/0!</v>
      </c>
      <c r="CR401" s="61" t="e">
        <f t="shared" si="423"/>
        <v>#DIV/0!</v>
      </c>
      <c r="CS401" s="61" t="e">
        <f t="shared" si="423"/>
        <v>#DIV/0!</v>
      </c>
      <c r="CT401" s="61" t="e">
        <f t="shared" si="423"/>
        <v>#DIV/0!</v>
      </c>
      <c r="CU401" s="61" t="e">
        <f t="shared" si="423"/>
        <v>#DIV/0!</v>
      </c>
      <c r="CV401" s="61" t="e">
        <f t="shared" si="423"/>
        <v>#DIV/0!</v>
      </c>
      <c r="CW401" s="61" t="e">
        <f t="shared" si="423"/>
        <v>#DIV/0!</v>
      </c>
      <c r="CX401" s="61" t="e">
        <f t="shared" si="423"/>
        <v>#DIV/0!</v>
      </c>
      <c r="CY401" s="61" t="e">
        <f t="shared" si="423"/>
        <v>#DIV/0!</v>
      </c>
      <c r="CZ401" s="61" t="e">
        <f t="shared" si="423"/>
        <v>#DIV/0!</v>
      </c>
      <c r="DA401" s="61" t="e">
        <f t="shared" si="423"/>
        <v>#DIV/0!</v>
      </c>
      <c r="DB401" s="61" t="e">
        <f t="shared" si="423"/>
        <v>#DIV/0!</v>
      </c>
      <c r="DC401" s="61" t="e">
        <f t="shared" ref="DC401:DR417" si="445">AP401/$BM401</f>
        <v>#DIV/0!</v>
      </c>
      <c r="DD401" s="61" t="e">
        <f t="shared" si="424"/>
        <v>#DIV/0!</v>
      </c>
      <c r="DE401" s="61" t="e">
        <f t="shared" si="424"/>
        <v>#DIV/0!</v>
      </c>
      <c r="DF401" s="61" t="e">
        <f t="shared" si="424"/>
        <v>#DIV/0!</v>
      </c>
      <c r="DG401" s="61" t="e">
        <f t="shared" si="424"/>
        <v>#DIV/0!</v>
      </c>
      <c r="DH401" s="61" t="e">
        <f t="shared" si="424"/>
        <v>#DIV/0!</v>
      </c>
      <c r="DI401" s="61" t="e">
        <f t="shared" si="424"/>
        <v>#DIV/0!</v>
      </c>
      <c r="DJ401" s="61" t="e">
        <f t="shared" si="424"/>
        <v>#DIV/0!</v>
      </c>
      <c r="DK401" s="61" t="e">
        <f t="shared" si="424"/>
        <v>#DIV/0!</v>
      </c>
      <c r="DL401" s="61" t="e">
        <f t="shared" si="424"/>
        <v>#DIV/0!</v>
      </c>
      <c r="DM401" s="61" t="e">
        <f t="shared" si="424"/>
        <v>#DIV/0!</v>
      </c>
      <c r="DN401" s="61" t="e">
        <f t="shared" si="424"/>
        <v>#DIV/0!</v>
      </c>
      <c r="DO401" s="61" t="e">
        <f t="shared" si="424"/>
        <v>#DIV/0!</v>
      </c>
      <c r="DP401" s="61" t="e">
        <f t="shared" si="424"/>
        <v>#DIV/0!</v>
      </c>
      <c r="DQ401" s="61" t="e">
        <f t="shared" si="424"/>
        <v>#DIV/0!</v>
      </c>
      <c r="DR401" s="61" t="e">
        <f t="shared" si="424"/>
        <v>#DIV/0!</v>
      </c>
      <c r="DS401" s="61" t="e">
        <f t="shared" ref="DS401:DV446" si="446">BF401/$BM401</f>
        <v>#DIV/0!</v>
      </c>
      <c r="DT401" s="61" t="e">
        <f t="shared" si="425"/>
        <v>#DIV/0!</v>
      </c>
      <c r="DU401" s="61" t="e">
        <f t="shared" si="425"/>
        <v>#DIV/0!</v>
      </c>
      <c r="DV401" s="61" t="e">
        <f t="shared" si="425"/>
        <v>#DIV/0!</v>
      </c>
      <c r="DW401" s="61" t="e">
        <f t="shared" si="425"/>
        <v>#DIV/0!</v>
      </c>
      <c r="DX401" s="61" t="e">
        <f t="shared" si="425"/>
        <v>#DIV/0!</v>
      </c>
      <c r="DY401" s="61" t="e">
        <f t="shared" si="425"/>
        <v>#DIV/0!</v>
      </c>
      <c r="DZ401" s="61" t="e">
        <f t="shared" si="429"/>
        <v>#DIV/0!</v>
      </c>
    </row>
    <row r="402" spans="1:130">
      <c r="A402" s="53">
        <v>16</v>
      </c>
      <c r="B402" s="63">
        <f t="shared" si="426"/>
        <v>1</v>
      </c>
      <c r="C402" s="53">
        <v>2016</v>
      </c>
      <c r="D402" s="64">
        <f t="shared" si="430"/>
        <v>0</v>
      </c>
      <c r="E402" s="64">
        <f t="shared" si="431"/>
        <v>0</v>
      </c>
      <c r="F402" s="64">
        <f t="shared" si="432"/>
        <v>0</v>
      </c>
      <c r="G402" s="64">
        <f t="shared" si="433"/>
        <v>0</v>
      </c>
      <c r="H402" s="64">
        <f t="shared" si="434"/>
        <v>0</v>
      </c>
      <c r="I402" s="64">
        <f t="shared" si="435"/>
        <v>0</v>
      </c>
      <c r="J402" s="64">
        <f t="shared" si="436"/>
        <v>0</v>
      </c>
      <c r="K402" s="64">
        <f t="shared" si="437"/>
        <v>0</v>
      </c>
      <c r="L402" s="64">
        <f t="shared" si="438"/>
        <v>0</v>
      </c>
      <c r="M402" s="64">
        <f t="shared" si="439"/>
        <v>0</v>
      </c>
      <c r="N402" s="64">
        <f t="shared" si="440"/>
        <v>0</v>
      </c>
      <c r="O402" s="64">
        <f t="shared" si="441"/>
        <v>0</v>
      </c>
      <c r="P402" s="64">
        <f t="shared" si="442"/>
        <v>0</v>
      </c>
      <c r="Q402" s="64">
        <f t="shared" si="443"/>
        <v>0</v>
      </c>
      <c r="R402" s="64">
        <f t="shared" ref="R402:R420" si="447">VLOOKUP($C$80,$D$3:$K$63,$A$73,0)*(B388-B387)</f>
        <v>0</v>
      </c>
      <c r="S402" s="64">
        <f>VLOOKUP($C$81,$D$3:$K$63,$A$73,0)*(B387-B386)</f>
        <v>0</v>
      </c>
      <c r="T402" s="64">
        <f>VLOOKUP($C$82,$D$3:$K$63,$A$73,0)*B386</f>
        <v>0</v>
      </c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54">
        <f t="shared" si="427"/>
        <v>0</v>
      </c>
      <c r="BP402" s="53">
        <v>2016</v>
      </c>
      <c r="BQ402" s="61" t="e">
        <f t="shared" si="428"/>
        <v>#DIV/0!</v>
      </c>
      <c r="BR402" s="61" t="e">
        <f t="shared" si="428"/>
        <v>#DIV/0!</v>
      </c>
      <c r="BS402" s="61" t="e">
        <f t="shared" si="428"/>
        <v>#DIV/0!</v>
      </c>
      <c r="BT402" s="61" t="e">
        <f t="shared" si="428"/>
        <v>#DIV/0!</v>
      </c>
      <c r="BU402" s="61" t="e">
        <f t="shared" si="428"/>
        <v>#DIV/0!</v>
      </c>
      <c r="BV402" s="61" t="e">
        <f t="shared" si="428"/>
        <v>#DIV/0!</v>
      </c>
      <c r="BW402" s="61" t="e">
        <f t="shared" si="428"/>
        <v>#DIV/0!</v>
      </c>
      <c r="BX402" s="61" t="e">
        <f t="shared" si="428"/>
        <v>#DIV/0!</v>
      </c>
      <c r="BY402" s="61" t="e">
        <f t="shared" si="428"/>
        <v>#DIV/0!</v>
      </c>
      <c r="BZ402" s="61" t="e">
        <f t="shared" si="428"/>
        <v>#DIV/0!</v>
      </c>
      <c r="CA402" s="61" t="e">
        <f t="shared" si="428"/>
        <v>#DIV/0!</v>
      </c>
      <c r="CB402" s="61" t="e">
        <f t="shared" si="428"/>
        <v>#DIV/0!</v>
      </c>
      <c r="CC402" s="61" t="e">
        <f t="shared" si="428"/>
        <v>#DIV/0!</v>
      </c>
      <c r="CD402" s="61" t="e">
        <f t="shared" si="428"/>
        <v>#DIV/0!</v>
      </c>
      <c r="CE402" s="61" t="e">
        <f t="shared" si="428"/>
        <v>#DIV/0!</v>
      </c>
      <c r="CF402" s="61" t="e">
        <f t="shared" si="428"/>
        <v>#DIV/0!</v>
      </c>
      <c r="CG402" s="61" t="e">
        <f t="shared" si="444"/>
        <v>#DIV/0!</v>
      </c>
      <c r="CH402" s="61" t="e">
        <f t="shared" si="422"/>
        <v>#DIV/0!</v>
      </c>
      <c r="CI402" s="61" t="e">
        <f t="shared" si="422"/>
        <v>#DIV/0!</v>
      </c>
      <c r="CJ402" s="61" t="e">
        <f t="shared" si="422"/>
        <v>#DIV/0!</v>
      </c>
      <c r="CK402" s="61" t="e">
        <f t="shared" si="422"/>
        <v>#DIV/0!</v>
      </c>
      <c r="CL402" s="61" t="e">
        <f t="shared" si="422"/>
        <v>#DIV/0!</v>
      </c>
      <c r="CM402" s="61" t="e">
        <f t="shared" si="422"/>
        <v>#DIV/0!</v>
      </c>
      <c r="CN402" s="61" t="e">
        <f t="shared" si="422"/>
        <v>#DIV/0!</v>
      </c>
      <c r="CO402" s="61" t="e">
        <f t="shared" si="422"/>
        <v>#DIV/0!</v>
      </c>
      <c r="CP402" s="61" t="e">
        <f t="shared" si="422"/>
        <v>#DIV/0!</v>
      </c>
      <c r="CQ402" s="61" t="e">
        <f t="shared" si="422"/>
        <v>#DIV/0!</v>
      </c>
      <c r="CR402" s="61" t="e">
        <f t="shared" si="422"/>
        <v>#DIV/0!</v>
      </c>
      <c r="CS402" s="61" t="e">
        <f t="shared" si="422"/>
        <v>#DIV/0!</v>
      </c>
      <c r="CT402" s="61" t="e">
        <f t="shared" si="422"/>
        <v>#DIV/0!</v>
      </c>
      <c r="CU402" s="61" t="e">
        <f t="shared" si="422"/>
        <v>#DIV/0!</v>
      </c>
      <c r="CV402" s="61" t="e">
        <f t="shared" si="422"/>
        <v>#DIV/0!</v>
      </c>
      <c r="CW402" s="61" t="e">
        <f t="shared" si="422"/>
        <v>#DIV/0!</v>
      </c>
      <c r="CX402" s="61" t="e">
        <f t="shared" ref="CX402:DM429" si="448">AK402/$BM402</f>
        <v>#DIV/0!</v>
      </c>
      <c r="CY402" s="61" t="e">
        <f t="shared" si="448"/>
        <v>#DIV/0!</v>
      </c>
      <c r="CZ402" s="61" t="e">
        <f t="shared" si="448"/>
        <v>#DIV/0!</v>
      </c>
      <c r="DA402" s="61" t="e">
        <f t="shared" si="448"/>
        <v>#DIV/0!</v>
      </c>
      <c r="DB402" s="61" t="e">
        <f t="shared" si="448"/>
        <v>#DIV/0!</v>
      </c>
      <c r="DC402" s="61" t="e">
        <f t="shared" si="445"/>
        <v>#DIV/0!</v>
      </c>
      <c r="DD402" s="61" t="e">
        <f t="shared" si="445"/>
        <v>#DIV/0!</v>
      </c>
      <c r="DE402" s="61" t="e">
        <f t="shared" si="445"/>
        <v>#DIV/0!</v>
      </c>
      <c r="DF402" s="61" t="e">
        <f t="shared" si="445"/>
        <v>#DIV/0!</v>
      </c>
      <c r="DG402" s="61" t="e">
        <f t="shared" si="445"/>
        <v>#DIV/0!</v>
      </c>
      <c r="DH402" s="61" t="e">
        <f t="shared" si="445"/>
        <v>#DIV/0!</v>
      </c>
      <c r="DI402" s="61" t="e">
        <f t="shared" si="445"/>
        <v>#DIV/0!</v>
      </c>
      <c r="DJ402" s="61" t="e">
        <f t="shared" si="445"/>
        <v>#DIV/0!</v>
      </c>
      <c r="DK402" s="61" t="e">
        <f t="shared" si="445"/>
        <v>#DIV/0!</v>
      </c>
      <c r="DL402" s="61" t="e">
        <f t="shared" si="445"/>
        <v>#DIV/0!</v>
      </c>
      <c r="DM402" s="61" t="e">
        <f t="shared" si="445"/>
        <v>#DIV/0!</v>
      </c>
      <c r="DN402" s="61" t="e">
        <f t="shared" si="445"/>
        <v>#DIV/0!</v>
      </c>
      <c r="DO402" s="61" t="e">
        <f t="shared" si="445"/>
        <v>#DIV/0!</v>
      </c>
      <c r="DP402" s="61" t="e">
        <f t="shared" si="445"/>
        <v>#DIV/0!</v>
      </c>
      <c r="DQ402" s="61" t="e">
        <f t="shared" si="445"/>
        <v>#DIV/0!</v>
      </c>
      <c r="DR402" s="61" t="e">
        <f t="shared" si="445"/>
        <v>#DIV/0!</v>
      </c>
      <c r="DS402" s="61" t="e">
        <f t="shared" si="446"/>
        <v>#DIV/0!</v>
      </c>
      <c r="DT402" s="61" t="e">
        <f t="shared" si="425"/>
        <v>#DIV/0!</v>
      </c>
      <c r="DU402" s="61" t="e">
        <f t="shared" si="425"/>
        <v>#DIV/0!</v>
      </c>
      <c r="DV402" s="61" t="e">
        <f t="shared" si="425"/>
        <v>#DIV/0!</v>
      </c>
      <c r="DW402" s="61" t="e">
        <f t="shared" si="425"/>
        <v>#DIV/0!</v>
      </c>
      <c r="DX402" s="61" t="e">
        <f t="shared" si="425"/>
        <v>#DIV/0!</v>
      </c>
      <c r="DY402" s="61" t="e">
        <f t="shared" si="425"/>
        <v>#DIV/0!</v>
      </c>
      <c r="DZ402" s="61" t="e">
        <f t="shared" si="429"/>
        <v>#DIV/0!</v>
      </c>
    </row>
    <row r="403" spans="1:130">
      <c r="A403" s="53">
        <v>17</v>
      </c>
      <c r="B403" s="63">
        <f t="shared" si="426"/>
        <v>1</v>
      </c>
      <c r="C403" s="53">
        <v>2017</v>
      </c>
      <c r="D403" s="64">
        <f t="shared" si="430"/>
        <v>0</v>
      </c>
      <c r="E403" s="64">
        <f t="shared" si="431"/>
        <v>0</v>
      </c>
      <c r="F403" s="64">
        <f t="shared" si="432"/>
        <v>0</v>
      </c>
      <c r="G403" s="64">
        <f t="shared" si="433"/>
        <v>0</v>
      </c>
      <c r="H403" s="64">
        <f t="shared" si="434"/>
        <v>0</v>
      </c>
      <c r="I403" s="64">
        <f t="shared" si="435"/>
        <v>0</v>
      </c>
      <c r="J403" s="64">
        <f t="shared" si="436"/>
        <v>0</v>
      </c>
      <c r="K403" s="64">
        <f t="shared" si="437"/>
        <v>0</v>
      </c>
      <c r="L403" s="64">
        <f t="shared" si="438"/>
        <v>0</v>
      </c>
      <c r="M403" s="64">
        <f t="shared" si="439"/>
        <v>0</v>
      </c>
      <c r="N403" s="64">
        <f t="shared" si="440"/>
        <v>0</v>
      </c>
      <c r="O403" s="64">
        <f t="shared" si="441"/>
        <v>0</v>
      </c>
      <c r="P403" s="64">
        <f t="shared" si="442"/>
        <v>0</v>
      </c>
      <c r="Q403" s="64">
        <f t="shared" si="443"/>
        <v>0</v>
      </c>
      <c r="R403" s="64">
        <f t="shared" si="447"/>
        <v>0</v>
      </c>
      <c r="S403" s="64">
        <f t="shared" ref="S403:S421" si="449">VLOOKUP($C$81,$D$3:$K$63,$A$73,0)*(B388-B387)</f>
        <v>0</v>
      </c>
      <c r="T403" s="64">
        <f>VLOOKUP($C$82,$D$3:$K$63,$A$73,0)*(B387-B386)</f>
        <v>0</v>
      </c>
      <c r="U403" s="64">
        <f>VLOOKUP($C$83,$D$3:$K$63,$A$73,0)*B386</f>
        <v>0</v>
      </c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54">
        <f t="shared" si="427"/>
        <v>0</v>
      </c>
      <c r="BP403" s="53">
        <v>2017</v>
      </c>
      <c r="BQ403" s="61" t="e">
        <f t="shared" si="428"/>
        <v>#DIV/0!</v>
      </c>
      <c r="BR403" s="61" t="e">
        <f t="shared" si="428"/>
        <v>#DIV/0!</v>
      </c>
      <c r="BS403" s="61" t="e">
        <f t="shared" si="428"/>
        <v>#DIV/0!</v>
      </c>
      <c r="BT403" s="61" t="e">
        <f t="shared" si="428"/>
        <v>#DIV/0!</v>
      </c>
      <c r="BU403" s="61" t="e">
        <f t="shared" si="428"/>
        <v>#DIV/0!</v>
      </c>
      <c r="BV403" s="61" t="e">
        <f t="shared" si="428"/>
        <v>#DIV/0!</v>
      </c>
      <c r="BW403" s="61" t="e">
        <f t="shared" si="428"/>
        <v>#DIV/0!</v>
      </c>
      <c r="BX403" s="61" t="e">
        <f t="shared" si="428"/>
        <v>#DIV/0!</v>
      </c>
      <c r="BY403" s="61" t="e">
        <f t="shared" si="428"/>
        <v>#DIV/0!</v>
      </c>
      <c r="BZ403" s="61" t="e">
        <f t="shared" si="428"/>
        <v>#DIV/0!</v>
      </c>
      <c r="CA403" s="61" t="e">
        <f t="shared" si="428"/>
        <v>#DIV/0!</v>
      </c>
      <c r="CB403" s="61" t="e">
        <f t="shared" si="428"/>
        <v>#DIV/0!</v>
      </c>
      <c r="CC403" s="61" t="e">
        <f t="shared" si="428"/>
        <v>#DIV/0!</v>
      </c>
      <c r="CD403" s="61" t="e">
        <f t="shared" si="428"/>
        <v>#DIV/0!</v>
      </c>
      <c r="CE403" s="61" t="e">
        <f t="shared" si="428"/>
        <v>#DIV/0!</v>
      </c>
      <c r="CF403" s="61" t="e">
        <f t="shared" si="428"/>
        <v>#DIV/0!</v>
      </c>
      <c r="CG403" s="61" t="e">
        <f t="shared" si="444"/>
        <v>#DIV/0!</v>
      </c>
      <c r="CH403" s="61" t="e">
        <f t="shared" si="422"/>
        <v>#DIV/0!</v>
      </c>
      <c r="CI403" s="61" t="e">
        <f t="shared" si="422"/>
        <v>#DIV/0!</v>
      </c>
      <c r="CJ403" s="61" t="e">
        <f t="shared" si="422"/>
        <v>#DIV/0!</v>
      </c>
      <c r="CK403" s="61" t="e">
        <f t="shared" si="422"/>
        <v>#DIV/0!</v>
      </c>
      <c r="CL403" s="61" t="e">
        <f t="shared" si="422"/>
        <v>#DIV/0!</v>
      </c>
      <c r="CM403" s="61" t="e">
        <f t="shared" si="422"/>
        <v>#DIV/0!</v>
      </c>
      <c r="CN403" s="61" t="e">
        <f t="shared" si="422"/>
        <v>#DIV/0!</v>
      </c>
      <c r="CO403" s="61" t="e">
        <f t="shared" si="422"/>
        <v>#DIV/0!</v>
      </c>
      <c r="CP403" s="61" t="e">
        <f t="shared" si="422"/>
        <v>#DIV/0!</v>
      </c>
      <c r="CQ403" s="61" t="e">
        <f t="shared" si="422"/>
        <v>#DIV/0!</v>
      </c>
      <c r="CR403" s="61" t="e">
        <f t="shared" si="422"/>
        <v>#DIV/0!</v>
      </c>
      <c r="CS403" s="61" t="e">
        <f t="shared" si="422"/>
        <v>#DIV/0!</v>
      </c>
      <c r="CT403" s="61" t="e">
        <f t="shared" si="422"/>
        <v>#DIV/0!</v>
      </c>
      <c r="CU403" s="61" t="e">
        <f t="shared" si="422"/>
        <v>#DIV/0!</v>
      </c>
      <c r="CV403" s="61" t="e">
        <f t="shared" si="422"/>
        <v>#DIV/0!</v>
      </c>
      <c r="CW403" s="61" t="e">
        <f t="shared" si="422"/>
        <v>#DIV/0!</v>
      </c>
      <c r="CX403" s="61" t="e">
        <f t="shared" si="448"/>
        <v>#DIV/0!</v>
      </c>
      <c r="CY403" s="61" t="e">
        <f t="shared" si="448"/>
        <v>#DIV/0!</v>
      </c>
      <c r="CZ403" s="61" t="e">
        <f t="shared" si="448"/>
        <v>#DIV/0!</v>
      </c>
      <c r="DA403" s="61" t="e">
        <f t="shared" si="448"/>
        <v>#DIV/0!</v>
      </c>
      <c r="DB403" s="61" t="e">
        <f t="shared" si="448"/>
        <v>#DIV/0!</v>
      </c>
      <c r="DC403" s="61" t="e">
        <f t="shared" si="445"/>
        <v>#DIV/0!</v>
      </c>
      <c r="DD403" s="61" t="e">
        <f t="shared" si="445"/>
        <v>#DIV/0!</v>
      </c>
      <c r="DE403" s="61" t="e">
        <f t="shared" si="445"/>
        <v>#DIV/0!</v>
      </c>
      <c r="DF403" s="61" t="e">
        <f t="shared" si="445"/>
        <v>#DIV/0!</v>
      </c>
      <c r="DG403" s="61" t="e">
        <f t="shared" si="445"/>
        <v>#DIV/0!</v>
      </c>
      <c r="DH403" s="61" t="e">
        <f t="shared" si="445"/>
        <v>#DIV/0!</v>
      </c>
      <c r="DI403" s="61" t="e">
        <f t="shared" si="445"/>
        <v>#DIV/0!</v>
      </c>
      <c r="DJ403" s="61" t="e">
        <f t="shared" si="445"/>
        <v>#DIV/0!</v>
      </c>
      <c r="DK403" s="61" t="e">
        <f t="shared" si="445"/>
        <v>#DIV/0!</v>
      </c>
      <c r="DL403" s="61" t="e">
        <f t="shared" si="445"/>
        <v>#DIV/0!</v>
      </c>
      <c r="DM403" s="61" t="e">
        <f t="shared" si="445"/>
        <v>#DIV/0!</v>
      </c>
      <c r="DN403" s="61" t="e">
        <f t="shared" si="445"/>
        <v>#DIV/0!</v>
      </c>
      <c r="DO403" s="61" t="e">
        <f t="shared" si="445"/>
        <v>#DIV/0!</v>
      </c>
      <c r="DP403" s="61" t="e">
        <f t="shared" si="445"/>
        <v>#DIV/0!</v>
      </c>
      <c r="DQ403" s="61" t="e">
        <f t="shared" si="445"/>
        <v>#DIV/0!</v>
      </c>
      <c r="DR403" s="61" t="e">
        <f t="shared" si="445"/>
        <v>#DIV/0!</v>
      </c>
      <c r="DS403" s="61" t="e">
        <f t="shared" si="446"/>
        <v>#DIV/0!</v>
      </c>
      <c r="DT403" s="61" t="e">
        <f t="shared" si="425"/>
        <v>#DIV/0!</v>
      </c>
      <c r="DU403" s="61" t="e">
        <f t="shared" si="425"/>
        <v>#DIV/0!</v>
      </c>
      <c r="DV403" s="61" t="e">
        <f t="shared" si="425"/>
        <v>#DIV/0!</v>
      </c>
      <c r="DW403" s="61" t="e">
        <f t="shared" si="425"/>
        <v>#DIV/0!</v>
      </c>
      <c r="DX403" s="61" t="e">
        <f t="shared" si="425"/>
        <v>#DIV/0!</v>
      </c>
      <c r="DY403" s="61" t="e">
        <f t="shared" si="425"/>
        <v>#DIV/0!</v>
      </c>
      <c r="DZ403" s="61" t="e">
        <f t="shared" si="429"/>
        <v>#DIV/0!</v>
      </c>
    </row>
    <row r="404" spans="1:130">
      <c r="A404" s="53">
        <v>18</v>
      </c>
      <c r="B404" s="63">
        <f t="shared" si="426"/>
        <v>1</v>
      </c>
      <c r="C404" s="53">
        <v>2018</v>
      </c>
      <c r="D404" s="64">
        <f t="shared" si="430"/>
        <v>0</v>
      </c>
      <c r="E404" s="64">
        <f t="shared" si="431"/>
        <v>0</v>
      </c>
      <c r="F404" s="64">
        <f t="shared" si="432"/>
        <v>0</v>
      </c>
      <c r="G404" s="64">
        <f t="shared" si="433"/>
        <v>0</v>
      </c>
      <c r="H404" s="64">
        <f t="shared" si="434"/>
        <v>0</v>
      </c>
      <c r="I404" s="64">
        <f t="shared" si="435"/>
        <v>0</v>
      </c>
      <c r="J404" s="64">
        <f t="shared" si="436"/>
        <v>0</v>
      </c>
      <c r="K404" s="64">
        <f t="shared" si="437"/>
        <v>0</v>
      </c>
      <c r="L404" s="64">
        <f t="shared" si="438"/>
        <v>0</v>
      </c>
      <c r="M404" s="64">
        <f t="shared" si="439"/>
        <v>0</v>
      </c>
      <c r="N404" s="64">
        <f t="shared" si="440"/>
        <v>0</v>
      </c>
      <c r="O404" s="64">
        <f t="shared" si="441"/>
        <v>0</v>
      </c>
      <c r="P404" s="64">
        <f t="shared" si="442"/>
        <v>0</v>
      </c>
      <c r="Q404" s="64">
        <f t="shared" si="443"/>
        <v>0</v>
      </c>
      <c r="R404" s="64">
        <f t="shared" si="447"/>
        <v>0</v>
      </c>
      <c r="S404" s="64">
        <f t="shared" si="449"/>
        <v>0</v>
      </c>
      <c r="T404" s="64">
        <f t="shared" ref="T404:T422" si="450">VLOOKUP($C$82,$D$3:$K$63,$A$73,0)*(B388-B387)</f>
        <v>0</v>
      </c>
      <c r="U404" s="64">
        <f>VLOOKUP($C$83,$D$3:$K$63,$A$73,0)*(B387-B386)</f>
        <v>0</v>
      </c>
      <c r="V404" s="64">
        <f>VLOOKUP($C$84,$D$3:$K$63,$A$73,0)*B386</f>
        <v>0</v>
      </c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54">
        <f t="shared" si="427"/>
        <v>0</v>
      </c>
      <c r="BP404" s="53">
        <v>2018</v>
      </c>
      <c r="BQ404" s="61" t="e">
        <f t="shared" si="428"/>
        <v>#DIV/0!</v>
      </c>
      <c r="BR404" s="61" t="e">
        <f t="shared" si="428"/>
        <v>#DIV/0!</v>
      </c>
      <c r="BS404" s="61" t="e">
        <f t="shared" si="428"/>
        <v>#DIV/0!</v>
      </c>
      <c r="BT404" s="61" t="e">
        <f t="shared" si="428"/>
        <v>#DIV/0!</v>
      </c>
      <c r="BU404" s="61" t="e">
        <f t="shared" si="428"/>
        <v>#DIV/0!</v>
      </c>
      <c r="BV404" s="61" t="e">
        <f t="shared" si="428"/>
        <v>#DIV/0!</v>
      </c>
      <c r="BW404" s="61" t="e">
        <f t="shared" si="428"/>
        <v>#DIV/0!</v>
      </c>
      <c r="BX404" s="61" t="e">
        <f t="shared" si="428"/>
        <v>#DIV/0!</v>
      </c>
      <c r="BY404" s="61" t="e">
        <f t="shared" si="428"/>
        <v>#DIV/0!</v>
      </c>
      <c r="BZ404" s="61" t="e">
        <f t="shared" si="428"/>
        <v>#DIV/0!</v>
      </c>
      <c r="CA404" s="61" t="e">
        <f t="shared" si="428"/>
        <v>#DIV/0!</v>
      </c>
      <c r="CB404" s="61" t="e">
        <f t="shared" si="428"/>
        <v>#DIV/0!</v>
      </c>
      <c r="CC404" s="61" t="e">
        <f t="shared" si="428"/>
        <v>#DIV/0!</v>
      </c>
      <c r="CD404" s="61" t="e">
        <f t="shared" si="428"/>
        <v>#DIV/0!</v>
      </c>
      <c r="CE404" s="61" t="e">
        <f t="shared" si="428"/>
        <v>#DIV/0!</v>
      </c>
      <c r="CF404" s="61" t="e">
        <f t="shared" si="428"/>
        <v>#DIV/0!</v>
      </c>
      <c r="CG404" s="61" t="e">
        <f t="shared" si="444"/>
        <v>#DIV/0!</v>
      </c>
      <c r="CH404" s="61" t="e">
        <f t="shared" si="422"/>
        <v>#DIV/0!</v>
      </c>
      <c r="CI404" s="61" t="e">
        <f t="shared" si="422"/>
        <v>#DIV/0!</v>
      </c>
      <c r="CJ404" s="61" t="e">
        <f t="shared" si="422"/>
        <v>#DIV/0!</v>
      </c>
      <c r="CK404" s="61" t="e">
        <f t="shared" si="422"/>
        <v>#DIV/0!</v>
      </c>
      <c r="CL404" s="61" t="e">
        <f t="shared" si="422"/>
        <v>#DIV/0!</v>
      </c>
      <c r="CM404" s="61" t="e">
        <f t="shared" si="422"/>
        <v>#DIV/0!</v>
      </c>
      <c r="CN404" s="61" t="e">
        <f t="shared" si="422"/>
        <v>#DIV/0!</v>
      </c>
      <c r="CO404" s="61" t="e">
        <f t="shared" si="422"/>
        <v>#DIV/0!</v>
      </c>
      <c r="CP404" s="61" t="e">
        <f t="shared" si="422"/>
        <v>#DIV/0!</v>
      </c>
      <c r="CQ404" s="61" t="e">
        <f t="shared" si="422"/>
        <v>#DIV/0!</v>
      </c>
      <c r="CR404" s="61" t="e">
        <f t="shared" si="422"/>
        <v>#DIV/0!</v>
      </c>
      <c r="CS404" s="61" t="e">
        <f t="shared" si="422"/>
        <v>#DIV/0!</v>
      </c>
      <c r="CT404" s="61" t="e">
        <f t="shared" si="422"/>
        <v>#DIV/0!</v>
      </c>
      <c r="CU404" s="61" t="e">
        <f t="shared" si="422"/>
        <v>#DIV/0!</v>
      </c>
      <c r="CV404" s="61" t="e">
        <f t="shared" si="422"/>
        <v>#DIV/0!</v>
      </c>
      <c r="CW404" s="61" t="e">
        <f t="shared" si="422"/>
        <v>#DIV/0!</v>
      </c>
      <c r="CX404" s="61" t="e">
        <f t="shared" si="448"/>
        <v>#DIV/0!</v>
      </c>
      <c r="CY404" s="61" t="e">
        <f t="shared" si="448"/>
        <v>#DIV/0!</v>
      </c>
      <c r="CZ404" s="61" t="e">
        <f t="shared" si="448"/>
        <v>#DIV/0!</v>
      </c>
      <c r="DA404" s="61" t="e">
        <f t="shared" si="448"/>
        <v>#DIV/0!</v>
      </c>
      <c r="DB404" s="61" t="e">
        <f t="shared" si="448"/>
        <v>#DIV/0!</v>
      </c>
      <c r="DC404" s="61" t="e">
        <f t="shared" si="445"/>
        <v>#DIV/0!</v>
      </c>
      <c r="DD404" s="61" t="e">
        <f t="shared" si="445"/>
        <v>#DIV/0!</v>
      </c>
      <c r="DE404" s="61" t="e">
        <f t="shared" si="445"/>
        <v>#DIV/0!</v>
      </c>
      <c r="DF404" s="61" t="e">
        <f t="shared" si="445"/>
        <v>#DIV/0!</v>
      </c>
      <c r="DG404" s="61" t="e">
        <f t="shared" si="445"/>
        <v>#DIV/0!</v>
      </c>
      <c r="DH404" s="61" t="e">
        <f t="shared" si="445"/>
        <v>#DIV/0!</v>
      </c>
      <c r="DI404" s="61" t="e">
        <f t="shared" si="445"/>
        <v>#DIV/0!</v>
      </c>
      <c r="DJ404" s="61" t="e">
        <f t="shared" si="445"/>
        <v>#DIV/0!</v>
      </c>
      <c r="DK404" s="61" t="e">
        <f t="shared" si="445"/>
        <v>#DIV/0!</v>
      </c>
      <c r="DL404" s="61" t="e">
        <f t="shared" si="445"/>
        <v>#DIV/0!</v>
      </c>
      <c r="DM404" s="61" t="e">
        <f t="shared" si="445"/>
        <v>#DIV/0!</v>
      </c>
      <c r="DN404" s="61" t="e">
        <f t="shared" si="445"/>
        <v>#DIV/0!</v>
      </c>
      <c r="DO404" s="61" t="e">
        <f t="shared" si="445"/>
        <v>#DIV/0!</v>
      </c>
      <c r="DP404" s="61" t="e">
        <f t="shared" si="445"/>
        <v>#DIV/0!</v>
      </c>
      <c r="DQ404" s="61" t="e">
        <f t="shared" si="445"/>
        <v>#DIV/0!</v>
      </c>
      <c r="DR404" s="61" t="e">
        <f t="shared" si="445"/>
        <v>#DIV/0!</v>
      </c>
      <c r="DS404" s="61" t="e">
        <f t="shared" si="446"/>
        <v>#DIV/0!</v>
      </c>
      <c r="DT404" s="61" t="e">
        <f t="shared" si="425"/>
        <v>#DIV/0!</v>
      </c>
      <c r="DU404" s="61" t="e">
        <f t="shared" si="425"/>
        <v>#DIV/0!</v>
      </c>
      <c r="DV404" s="61" t="e">
        <f t="shared" si="425"/>
        <v>#DIV/0!</v>
      </c>
      <c r="DW404" s="61" t="e">
        <f t="shared" si="425"/>
        <v>#DIV/0!</v>
      </c>
      <c r="DX404" s="61" t="e">
        <f t="shared" si="425"/>
        <v>#DIV/0!</v>
      </c>
      <c r="DY404" s="61" t="e">
        <f t="shared" si="425"/>
        <v>#DIV/0!</v>
      </c>
      <c r="DZ404" s="61" t="e">
        <f t="shared" si="429"/>
        <v>#DIV/0!</v>
      </c>
    </row>
    <row r="405" spans="1:130">
      <c r="A405" s="53">
        <v>19</v>
      </c>
      <c r="B405" s="63">
        <f t="shared" si="426"/>
        <v>1</v>
      </c>
      <c r="C405" s="53">
        <v>2019</v>
      </c>
      <c r="D405" s="64">
        <f t="shared" si="430"/>
        <v>0</v>
      </c>
      <c r="E405" s="64">
        <f t="shared" si="431"/>
        <v>0</v>
      </c>
      <c r="F405" s="64">
        <f t="shared" si="432"/>
        <v>0</v>
      </c>
      <c r="G405" s="64">
        <f t="shared" si="433"/>
        <v>0</v>
      </c>
      <c r="H405" s="64">
        <f t="shared" si="434"/>
        <v>0</v>
      </c>
      <c r="I405" s="64">
        <f t="shared" si="435"/>
        <v>0</v>
      </c>
      <c r="J405" s="64">
        <f t="shared" si="436"/>
        <v>0</v>
      </c>
      <c r="K405" s="64">
        <f t="shared" si="437"/>
        <v>0</v>
      </c>
      <c r="L405" s="64">
        <f t="shared" si="438"/>
        <v>0</v>
      </c>
      <c r="M405" s="64">
        <f t="shared" si="439"/>
        <v>0</v>
      </c>
      <c r="N405" s="64">
        <f t="shared" si="440"/>
        <v>0</v>
      </c>
      <c r="O405" s="64">
        <f t="shared" si="441"/>
        <v>0</v>
      </c>
      <c r="P405" s="64">
        <f t="shared" si="442"/>
        <v>0</v>
      </c>
      <c r="Q405" s="64">
        <f t="shared" si="443"/>
        <v>0</v>
      </c>
      <c r="R405" s="64">
        <f t="shared" si="447"/>
        <v>0</v>
      </c>
      <c r="S405" s="64">
        <f t="shared" si="449"/>
        <v>0</v>
      </c>
      <c r="T405" s="64">
        <f t="shared" si="450"/>
        <v>0</v>
      </c>
      <c r="U405" s="64">
        <f t="shared" ref="U405:U423" si="451">VLOOKUP($C$83,$D$3:$K$63,$A$73,0)*(B388-B387)</f>
        <v>0</v>
      </c>
      <c r="V405" s="64">
        <f>VLOOKUP($C$84,$D$3:$K$63,$A$73,0)*(B387-B386)</f>
        <v>0</v>
      </c>
      <c r="W405" s="64">
        <f>VLOOKUP($C$85,$D$3:$K$63,$A$73,0)*B386</f>
        <v>0</v>
      </c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54">
        <f t="shared" si="427"/>
        <v>0</v>
      </c>
      <c r="BP405" s="53">
        <v>2019</v>
      </c>
      <c r="BQ405" s="61" t="e">
        <f t="shared" si="428"/>
        <v>#DIV/0!</v>
      </c>
      <c r="BR405" s="61" t="e">
        <f t="shared" si="428"/>
        <v>#DIV/0!</v>
      </c>
      <c r="BS405" s="61" t="e">
        <f t="shared" si="428"/>
        <v>#DIV/0!</v>
      </c>
      <c r="BT405" s="61" t="e">
        <f t="shared" si="428"/>
        <v>#DIV/0!</v>
      </c>
      <c r="BU405" s="61" t="e">
        <f t="shared" si="428"/>
        <v>#DIV/0!</v>
      </c>
      <c r="BV405" s="61" t="e">
        <f t="shared" si="428"/>
        <v>#DIV/0!</v>
      </c>
      <c r="BW405" s="61" t="e">
        <f t="shared" si="428"/>
        <v>#DIV/0!</v>
      </c>
      <c r="BX405" s="61" t="e">
        <f t="shared" si="428"/>
        <v>#DIV/0!</v>
      </c>
      <c r="BY405" s="61" t="e">
        <f t="shared" si="428"/>
        <v>#DIV/0!</v>
      </c>
      <c r="BZ405" s="61" t="e">
        <f t="shared" si="428"/>
        <v>#DIV/0!</v>
      </c>
      <c r="CA405" s="61" t="e">
        <f t="shared" si="428"/>
        <v>#DIV/0!</v>
      </c>
      <c r="CB405" s="61" t="e">
        <f t="shared" si="428"/>
        <v>#DIV/0!</v>
      </c>
      <c r="CC405" s="61" t="e">
        <f t="shared" si="428"/>
        <v>#DIV/0!</v>
      </c>
      <c r="CD405" s="61" t="e">
        <f t="shared" si="428"/>
        <v>#DIV/0!</v>
      </c>
      <c r="CE405" s="61" t="e">
        <f t="shared" si="428"/>
        <v>#DIV/0!</v>
      </c>
      <c r="CF405" s="61" t="e">
        <f t="shared" si="428"/>
        <v>#DIV/0!</v>
      </c>
      <c r="CG405" s="61" t="e">
        <f t="shared" si="444"/>
        <v>#DIV/0!</v>
      </c>
      <c r="CH405" s="61" t="e">
        <f t="shared" si="422"/>
        <v>#DIV/0!</v>
      </c>
      <c r="CI405" s="61" t="e">
        <f t="shared" si="422"/>
        <v>#DIV/0!</v>
      </c>
      <c r="CJ405" s="61" t="e">
        <f t="shared" si="422"/>
        <v>#DIV/0!</v>
      </c>
      <c r="CK405" s="61" t="e">
        <f t="shared" si="422"/>
        <v>#DIV/0!</v>
      </c>
      <c r="CL405" s="61" t="e">
        <f t="shared" si="422"/>
        <v>#DIV/0!</v>
      </c>
      <c r="CM405" s="61" t="e">
        <f t="shared" si="422"/>
        <v>#DIV/0!</v>
      </c>
      <c r="CN405" s="61" t="e">
        <f t="shared" si="422"/>
        <v>#DIV/0!</v>
      </c>
      <c r="CO405" s="61" t="e">
        <f t="shared" si="422"/>
        <v>#DIV/0!</v>
      </c>
      <c r="CP405" s="61" t="e">
        <f t="shared" si="422"/>
        <v>#DIV/0!</v>
      </c>
      <c r="CQ405" s="61" t="e">
        <f t="shared" si="422"/>
        <v>#DIV/0!</v>
      </c>
      <c r="CR405" s="61" t="e">
        <f t="shared" si="422"/>
        <v>#DIV/0!</v>
      </c>
      <c r="CS405" s="61" t="e">
        <f t="shared" si="422"/>
        <v>#DIV/0!</v>
      </c>
      <c r="CT405" s="61" t="e">
        <f t="shared" si="422"/>
        <v>#DIV/0!</v>
      </c>
      <c r="CU405" s="61" t="e">
        <f t="shared" si="422"/>
        <v>#DIV/0!</v>
      </c>
      <c r="CV405" s="61" t="e">
        <f t="shared" si="422"/>
        <v>#DIV/0!</v>
      </c>
      <c r="CW405" s="61" t="e">
        <f t="shared" si="422"/>
        <v>#DIV/0!</v>
      </c>
      <c r="CX405" s="61" t="e">
        <f t="shared" si="448"/>
        <v>#DIV/0!</v>
      </c>
      <c r="CY405" s="61" t="e">
        <f t="shared" si="448"/>
        <v>#DIV/0!</v>
      </c>
      <c r="CZ405" s="61" t="e">
        <f t="shared" si="448"/>
        <v>#DIV/0!</v>
      </c>
      <c r="DA405" s="61" t="e">
        <f t="shared" si="448"/>
        <v>#DIV/0!</v>
      </c>
      <c r="DB405" s="61" t="e">
        <f t="shared" si="448"/>
        <v>#DIV/0!</v>
      </c>
      <c r="DC405" s="61" t="e">
        <f t="shared" si="445"/>
        <v>#DIV/0!</v>
      </c>
      <c r="DD405" s="61" t="e">
        <f t="shared" si="445"/>
        <v>#DIV/0!</v>
      </c>
      <c r="DE405" s="61" t="e">
        <f t="shared" si="445"/>
        <v>#DIV/0!</v>
      </c>
      <c r="DF405" s="61" t="e">
        <f t="shared" si="445"/>
        <v>#DIV/0!</v>
      </c>
      <c r="DG405" s="61" t="e">
        <f t="shared" si="445"/>
        <v>#DIV/0!</v>
      </c>
      <c r="DH405" s="61" t="e">
        <f t="shared" si="445"/>
        <v>#DIV/0!</v>
      </c>
      <c r="DI405" s="61" t="e">
        <f t="shared" si="445"/>
        <v>#DIV/0!</v>
      </c>
      <c r="DJ405" s="61" t="e">
        <f t="shared" si="445"/>
        <v>#DIV/0!</v>
      </c>
      <c r="DK405" s="61" t="e">
        <f t="shared" si="445"/>
        <v>#DIV/0!</v>
      </c>
      <c r="DL405" s="61" t="e">
        <f t="shared" si="445"/>
        <v>#DIV/0!</v>
      </c>
      <c r="DM405" s="61" t="e">
        <f t="shared" si="445"/>
        <v>#DIV/0!</v>
      </c>
      <c r="DN405" s="61" t="e">
        <f t="shared" si="445"/>
        <v>#DIV/0!</v>
      </c>
      <c r="DO405" s="61" t="e">
        <f t="shared" si="445"/>
        <v>#DIV/0!</v>
      </c>
      <c r="DP405" s="61" t="e">
        <f t="shared" si="445"/>
        <v>#DIV/0!</v>
      </c>
      <c r="DQ405" s="61" t="e">
        <f t="shared" si="445"/>
        <v>#DIV/0!</v>
      </c>
      <c r="DR405" s="61" t="e">
        <f t="shared" si="445"/>
        <v>#DIV/0!</v>
      </c>
      <c r="DS405" s="61" t="e">
        <f t="shared" si="446"/>
        <v>#DIV/0!</v>
      </c>
      <c r="DT405" s="61" t="e">
        <f t="shared" si="425"/>
        <v>#DIV/0!</v>
      </c>
      <c r="DU405" s="61" t="e">
        <f t="shared" si="425"/>
        <v>#DIV/0!</v>
      </c>
      <c r="DV405" s="61" t="e">
        <f t="shared" si="425"/>
        <v>#DIV/0!</v>
      </c>
      <c r="DW405" s="61" t="e">
        <f t="shared" si="425"/>
        <v>#DIV/0!</v>
      </c>
      <c r="DX405" s="61" t="e">
        <f t="shared" si="425"/>
        <v>#DIV/0!</v>
      </c>
      <c r="DY405" s="61" t="e">
        <f t="shared" si="425"/>
        <v>#DIV/0!</v>
      </c>
      <c r="DZ405" s="61" t="e">
        <f t="shared" si="429"/>
        <v>#DIV/0!</v>
      </c>
    </row>
    <row r="406" spans="1:130">
      <c r="A406" s="53">
        <v>20</v>
      </c>
      <c r="B406" s="63">
        <f t="shared" si="426"/>
        <v>1</v>
      </c>
      <c r="C406" s="53">
        <v>2020</v>
      </c>
      <c r="D406" s="64">
        <f t="shared" si="430"/>
        <v>0</v>
      </c>
      <c r="E406" s="64">
        <f t="shared" si="431"/>
        <v>0</v>
      </c>
      <c r="F406" s="64">
        <f t="shared" si="432"/>
        <v>0</v>
      </c>
      <c r="G406" s="64">
        <f t="shared" si="433"/>
        <v>0</v>
      </c>
      <c r="H406" s="64">
        <f t="shared" si="434"/>
        <v>0</v>
      </c>
      <c r="I406" s="64">
        <f t="shared" si="435"/>
        <v>0</v>
      </c>
      <c r="J406" s="64">
        <f t="shared" si="436"/>
        <v>0</v>
      </c>
      <c r="K406" s="64">
        <f t="shared" si="437"/>
        <v>0</v>
      </c>
      <c r="L406" s="64">
        <f t="shared" si="438"/>
        <v>0</v>
      </c>
      <c r="M406" s="64">
        <f t="shared" si="439"/>
        <v>0</v>
      </c>
      <c r="N406" s="64">
        <f t="shared" si="440"/>
        <v>0</v>
      </c>
      <c r="O406" s="64">
        <f t="shared" si="441"/>
        <v>0</v>
      </c>
      <c r="P406" s="64">
        <f t="shared" si="442"/>
        <v>0</v>
      </c>
      <c r="Q406" s="64">
        <f t="shared" si="443"/>
        <v>0</v>
      </c>
      <c r="R406" s="64">
        <f t="shared" si="447"/>
        <v>0</v>
      </c>
      <c r="S406" s="64">
        <f t="shared" si="449"/>
        <v>0</v>
      </c>
      <c r="T406" s="64">
        <f t="shared" si="450"/>
        <v>0</v>
      </c>
      <c r="U406" s="64">
        <f t="shared" si="451"/>
        <v>0</v>
      </c>
      <c r="V406" s="64">
        <f t="shared" ref="V406:V424" si="452">VLOOKUP($C$84,$D$3:$K$63,$A$73,0)*(B388-B387)</f>
        <v>0</v>
      </c>
      <c r="W406" s="64">
        <f>VLOOKUP($C$85,$D$3:$K$63,$A$73,0)*(B387-B386)</f>
        <v>0</v>
      </c>
      <c r="X406" s="64">
        <f>VLOOKUP($C$86,$D$3:$K$63,$A$73,0)*B386</f>
        <v>0</v>
      </c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54">
        <f t="shared" si="427"/>
        <v>0</v>
      </c>
      <c r="BP406" s="53">
        <v>2020</v>
      </c>
      <c r="BQ406" s="61" t="e">
        <f t="shared" si="428"/>
        <v>#DIV/0!</v>
      </c>
      <c r="BR406" s="61" t="e">
        <f t="shared" si="428"/>
        <v>#DIV/0!</v>
      </c>
      <c r="BS406" s="61" t="e">
        <f t="shared" si="428"/>
        <v>#DIV/0!</v>
      </c>
      <c r="BT406" s="61" t="e">
        <f t="shared" si="428"/>
        <v>#DIV/0!</v>
      </c>
      <c r="BU406" s="61" t="e">
        <f t="shared" si="428"/>
        <v>#DIV/0!</v>
      </c>
      <c r="BV406" s="61" t="e">
        <f t="shared" si="428"/>
        <v>#DIV/0!</v>
      </c>
      <c r="BW406" s="61" t="e">
        <f t="shared" si="428"/>
        <v>#DIV/0!</v>
      </c>
      <c r="BX406" s="61" t="e">
        <f t="shared" si="428"/>
        <v>#DIV/0!</v>
      </c>
      <c r="BY406" s="61" t="e">
        <f t="shared" si="428"/>
        <v>#DIV/0!</v>
      </c>
      <c r="BZ406" s="61" t="e">
        <f t="shared" si="428"/>
        <v>#DIV/0!</v>
      </c>
      <c r="CA406" s="61" t="e">
        <f t="shared" si="428"/>
        <v>#DIV/0!</v>
      </c>
      <c r="CB406" s="61" t="e">
        <f t="shared" si="428"/>
        <v>#DIV/0!</v>
      </c>
      <c r="CC406" s="61" t="e">
        <f t="shared" si="428"/>
        <v>#DIV/0!</v>
      </c>
      <c r="CD406" s="61" t="e">
        <f t="shared" si="428"/>
        <v>#DIV/0!</v>
      </c>
      <c r="CE406" s="61" t="e">
        <f t="shared" si="428"/>
        <v>#DIV/0!</v>
      </c>
      <c r="CF406" s="61" t="e">
        <f t="shared" si="428"/>
        <v>#DIV/0!</v>
      </c>
      <c r="CG406" s="61" t="e">
        <f t="shared" si="444"/>
        <v>#DIV/0!</v>
      </c>
      <c r="CH406" s="61" t="e">
        <f t="shared" si="422"/>
        <v>#DIV/0!</v>
      </c>
      <c r="CI406" s="61" t="e">
        <f t="shared" si="422"/>
        <v>#DIV/0!</v>
      </c>
      <c r="CJ406" s="61" t="e">
        <f t="shared" si="422"/>
        <v>#DIV/0!</v>
      </c>
      <c r="CK406" s="61" t="e">
        <f t="shared" si="422"/>
        <v>#DIV/0!</v>
      </c>
      <c r="CL406" s="61" t="e">
        <f t="shared" si="422"/>
        <v>#DIV/0!</v>
      </c>
      <c r="CM406" s="61" t="e">
        <f t="shared" si="422"/>
        <v>#DIV/0!</v>
      </c>
      <c r="CN406" s="61" t="e">
        <f t="shared" si="422"/>
        <v>#DIV/0!</v>
      </c>
      <c r="CO406" s="61" t="e">
        <f t="shared" si="422"/>
        <v>#DIV/0!</v>
      </c>
      <c r="CP406" s="61" t="e">
        <f t="shared" si="422"/>
        <v>#DIV/0!</v>
      </c>
      <c r="CQ406" s="61" t="e">
        <f t="shared" si="422"/>
        <v>#DIV/0!</v>
      </c>
      <c r="CR406" s="61" t="e">
        <f t="shared" si="422"/>
        <v>#DIV/0!</v>
      </c>
      <c r="CS406" s="61" t="e">
        <f t="shared" si="422"/>
        <v>#DIV/0!</v>
      </c>
      <c r="CT406" s="61" t="e">
        <f t="shared" si="422"/>
        <v>#DIV/0!</v>
      </c>
      <c r="CU406" s="61" t="e">
        <f t="shared" si="422"/>
        <v>#DIV/0!</v>
      </c>
      <c r="CV406" s="61" t="e">
        <f t="shared" si="422"/>
        <v>#DIV/0!</v>
      </c>
      <c r="CW406" s="61" t="e">
        <f t="shared" si="422"/>
        <v>#DIV/0!</v>
      </c>
      <c r="CX406" s="61" t="e">
        <f t="shared" si="448"/>
        <v>#DIV/0!</v>
      </c>
      <c r="CY406" s="61" t="e">
        <f t="shared" si="448"/>
        <v>#DIV/0!</v>
      </c>
      <c r="CZ406" s="61" t="e">
        <f t="shared" si="448"/>
        <v>#DIV/0!</v>
      </c>
      <c r="DA406" s="61" t="e">
        <f t="shared" si="448"/>
        <v>#DIV/0!</v>
      </c>
      <c r="DB406" s="61" t="e">
        <f t="shared" si="448"/>
        <v>#DIV/0!</v>
      </c>
      <c r="DC406" s="61" t="e">
        <f t="shared" si="445"/>
        <v>#DIV/0!</v>
      </c>
      <c r="DD406" s="61" t="e">
        <f t="shared" si="445"/>
        <v>#DIV/0!</v>
      </c>
      <c r="DE406" s="61" t="e">
        <f t="shared" si="445"/>
        <v>#DIV/0!</v>
      </c>
      <c r="DF406" s="61" t="e">
        <f t="shared" si="445"/>
        <v>#DIV/0!</v>
      </c>
      <c r="DG406" s="61" t="e">
        <f t="shared" si="445"/>
        <v>#DIV/0!</v>
      </c>
      <c r="DH406" s="61" t="e">
        <f t="shared" si="445"/>
        <v>#DIV/0!</v>
      </c>
      <c r="DI406" s="61" t="e">
        <f t="shared" si="445"/>
        <v>#DIV/0!</v>
      </c>
      <c r="DJ406" s="61" t="e">
        <f t="shared" si="445"/>
        <v>#DIV/0!</v>
      </c>
      <c r="DK406" s="61" t="e">
        <f t="shared" si="445"/>
        <v>#DIV/0!</v>
      </c>
      <c r="DL406" s="61" t="e">
        <f t="shared" si="445"/>
        <v>#DIV/0!</v>
      </c>
      <c r="DM406" s="61" t="e">
        <f t="shared" si="445"/>
        <v>#DIV/0!</v>
      </c>
      <c r="DN406" s="61" t="e">
        <f t="shared" si="445"/>
        <v>#DIV/0!</v>
      </c>
      <c r="DO406" s="61" t="e">
        <f t="shared" si="445"/>
        <v>#DIV/0!</v>
      </c>
      <c r="DP406" s="61" t="e">
        <f t="shared" si="445"/>
        <v>#DIV/0!</v>
      </c>
      <c r="DQ406" s="61" t="e">
        <f t="shared" si="445"/>
        <v>#DIV/0!</v>
      </c>
      <c r="DR406" s="61" t="e">
        <f t="shared" si="445"/>
        <v>#DIV/0!</v>
      </c>
      <c r="DS406" s="61" t="e">
        <f t="shared" si="446"/>
        <v>#DIV/0!</v>
      </c>
      <c r="DT406" s="61" t="e">
        <f t="shared" si="425"/>
        <v>#DIV/0!</v>
      </c>
      <c r="DU406" s="61" t="e">
        <f t="shared" si="425"/>
        <v>#DIV/0!</v>
      </c>
      <c r="DV406" s="61" t="e">
        <f t="shared" si="425"/>
        <v>#DIV/0!</v>
      </c>
      <c r="DW406" s="61" t="e">
        <f t="shared" si="425"/>
        <v>#DIV/0!</v>
      </c>
      <c r="DX406" s="61" t="e">
        <f t="shared" si="425"/>
        <v>#DIV/0!</v>
      </c>
      <c r="DY406" s="61" t="e">
        <f t="shared" si="425"/>
        <v>#DIV/0!</v>
      </c>
      <c r="DZ406" s="61" t="e">
        <f t="shared" si="429"/>
        <v>#DIV/0!</v>
      </c>
    </row>
    <row r="407" spans="1:130">
      <c r="C407" s="53">
        <v>2021</v>
      </c>
      <c r="D407" s="64"/>
      <c r="E407" s="64">
        <f t="shared" si="431"/>
        <v>0</v>
      </c>
      <c r="F407" s="64">
        <f t="shared" si="432"/>
        <v>0</v>
      </c>
      <c r="G407" s="64">
        <f t="shared" si="433"/>
        <v>0</v>
      </c>
      <c r="H407" s="64">
        <f t="shared" si="434"/>
        <v>0</v>
      </c>
      <c r="I407" s="64">
        <f t="shared" si="435"/>
        <v>0</v>
      </c>
      <c r="J407" s="64">
        <f t="shared" si="436"/>
        <v>0</v>
      </c>
      <c r="K407" s="64">
        <f t="shared" si="437"/>
        <v>0</v>
      </c>
      <c r="L407" s="64">
        <f t="shared" si="438"/>
        <v>0</v>
      </c>
      <c r="M407" s="64">
        <f t="shared" si="439"/>
        <v>0</v>
      </c>
      <c r="N407" s="64">
        <f t="shared" si="440"/>
        <v>0</v>
      </c>
      <c r="O407" s="64">
        <f t="shared" si="441"/>
        <v>0</v>
      </c>
      <c r="P407" s="64">
        <f t="shared" si="442"/>
        <v>0</v>
      </c>
      <c r="Q407" s="64">
        <f t="shared" si="443"/>
        <v>0</v>
      </c>
      <c r="R407" s="64">
        <f t="shared" si="447"/>
        <v>0</v>
      </c>
      <c r="S407" s="64">
        <f t="shared" si="449"/>
        <v>0</v>
      </c>
      <c r="T407" s="64">
        <f t="shared" si="450"/>
        <v>0</v>
      </c>
      <c r="U407" s="64">
        <f t="shared" si="451"/>
        <v>0</v>
      </c>
      <c r="V407" s="64">
        <f t="shared" si="452"/>
        <v>0</v>
      </c>
      <c r="W407" s="64">
        <f t="shared" ref="W407:W425" si="453">VLOOKUP($C$85,$D$3:$K$63,$A$73,0)*(B388-B387)</f>
        <v>0</v>
      </c>
      <c r="X407" s="64">
        <f>VLOOKUP($C$86,$D$3:$K$63,$A$73,0)*(B387-B386)</f>
        <v>0.69230769230769196</v>
      </c>
      <c r="Y407" s="64">
        <f>VLOOKUP($C$87,$D$3:$K$63,$A$73,0)*B386</f>
        <v>0</v>
      </c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54">
        <f t="shared" si="427"/>
        <v>0.69230769230769196</v>
      </c>
      <c r="BP407" s="53">
        <v>2021</v>
      </c>
      <c r="BQ407" s="61">
        <f t="shared" si="428"/>
        <v>0</v>
      </c>
      <c r="BR407" s="61">
        <f t="shared" si="428"/>
        <v>0</v>
      </c>
      <c r="BS407" s="61">
        <f t="shared" si="428"/>
        <v>0</v>
      </c>
      <c r="BT407" s="61">
        <f t="shared" si="428"/>
        <v>0</v>
      </c>
      <c r="BU407" s="61">
        <f t="shared" si="428"/>
        <v>0</v>
      </c>
      <c r="BV407" s="61">
        <f t="shared" si="428"/>
        <v>0</v>
      </c>
      <c r="BW407" s="61">
        <f t="shared" si="428"/>
        <v>0</v>
      </c>
      <c r="BX407" s="61">
        <f t="shared" si="428"/>
        <v>0</v>
      </c>
      <c r="BY407" s="61">
        <f t="shared" si="428"/>
        <v>0</v>
      </c>
      <c r="BZ407" s="61">
        <f t="shared" si="428"/>
        <v>0</v>
      </c>
      <c r="CA407" s="61">
        <f t="shared" si="428"/>
        <v>0</v>
      </c>
      <c r="CB407" s="61">
        <f t="shared" si="428"/>
        <v>0</v>
      </c>
      <c r="CC407" s="61">
        <f t="shared" si="428"/>
        <v>0</v>
      </c>
      <c r="CD407" s="61">
        <f t="shared" si="428"/>
        <v>0</v>
      </c>
      <c r="CE407" s="61">
        <f t="shared" si="428"/>
        <v>0</v>
      </c>
      <c r="CF407" s="61">
        <f t="shared" si="428"/>
        <v>0</v>
      </c>
      <c r="CG407" s="61">
        <f t="shared" si="444"/>
        <v>0</v>
      </c>
      <c r="CH407" s="61">
        <f t="shared" si="422"/>
        <v>0</v>
      </c>
      <c r="CI407" s="61">
        <f t="shared" si="422"/>
        <v>0</v>
      </c>
      <c r="CJ407" s="61">
        <f t="shared" si="422"/>
        <v>0</v>
      </c>
      <c r="CK407" s="61">
        <f t="shared" si="422"/>
        <v>1</v>
      </c>
      <c r="CL407" s="61">
        <f t="shared" si="422"/>
        <v>0</v>
      </c>
      <c r="CM407" s="61">
        <f t="shared" si="422"/>
        <v>0</v>
      </c>
      <c r="CN407" s="61">
        <f t="shared" si="422"/>
        <v>0</v>
      </c>
      <c r="CO407" s="61">
        <f t="shared" si="422"/>
        <v>0</v>
      </c>
      <c r="CP407" s="61">
        <f t="shared" si="422"/>
        <v>0</v>
      </c>
      <c r="CQ407" s="61">
        <f t="shared" si="422"/>
        <v>0</v>
      </c>
      <c r="CR407" s="61">
        <f t="shared" si="422"/>
        <v>0</v>
      </c>
      <c r="CS407" s="61">
        <f t="shared" si="422"/>
        <v>0</v>
      </c>
      <c r="CT407" s="61">
        <f t="shared" si="422"/>
        <v>0</v>
      </c>
      <c r="CU407" s="61">
        <f t="shared" si="422"/>
        <v>0</v>
      </c>
      <c r="CV407" s="61">
        <f t="shared" si="422"/>
        <v>0</v>
      </c>
      <c r="CW407" s="61">
        <f t="shared" si="422"/>
        <v>0</v>
      </c>
      <c r="CX407" s="61">
        <f t="shared" si="448"/>
        <v>0</v>
      </c>
      <c r="CY407" s="61">
        <f t="shared" si="448"/>
        <v>0</v>
      </c>
      <c r="CZ407" s="61">
        <f t="shared" si="448"/>
        <v>0</v>
      </c>
      <c r="DA407" s="61">
        <f t="shared" si="448"/>
        <v>0</v>
      </c>
      <c r="DB407" s="61">
        <f t="shared" si="448"/>
        <v>0</v>
      </c>
      <c r="DC407" s="61">
        <f t="shared" si="445"/>
        <v>0</v>
      </c>
      <c r="DD407" s="61">
        <f t="shared" si="445"/>
        <v>0</v>
      </c>
      <c r="DE407" s="61">
        <f t="shared" si="445"/>
        <v>0</v>
      </c>
      <c r="DF407" s="61">
        <f t="shared" si="445"/>
        <v>0</v>
      </c>
      <c r="DG407" s="61">
        <f t="shared" si="445"/>
        <v>0</v>
      </c>
      <c r="DH407" s="61">
        <f t="shared" si="445"/>
        <v>0</v>
      </c>
      <c r="DI407" s="61">
        <f t="shared" si="445"/>
        <v>0</v>
      </c>
      <c r="DJ407" s="61">
        <f t="shared" si="445"/>
        <v>0</v>
      </c>
      <c r="DK407" s="61">
        <f t="shared" si="445"/>
        <v>0</v>
      </c>
      <c r="DL407" s="61">
        <f t="shared" si="445"/>
        <v>0</v>
      </c>
      <c r="DM407" s="61">
        <f t="shared" si="445"/>
        <v>0</v>
      </c>
      <c r="DN407" s="61">
        <f t="shared" si="445"/>
        <v>0</v>
      </c>
      <c r="DO407" s="61">
        <f t="shared" si="445"/>
        <v>0</v>
      </c>
      <c r="DP407" s="61">
        <f t="shared" si="445"/>
        <v>0</v>
      </c>
      <c r="DQ407" s="61">
        <f t="shared" si="445"/>
        <v>0</v>
      </c>
      <c r="DR407" s="61">
        <f t="shared" si="445"/>
        <v>0</v>
      </c>
      <c r="DS407" s="61">
        <f t="shared" si="446"/>
        <v>0</v>
      </c>
      <c r="DT407" s="61">
        <f t="shared" si="425"/>
        <v>0</v>
      </c>
      <c r="DU407" s="61">
        <f t="shared" si="425"/>
        <v>0</v>
      </c>
      <c r="DV407" s="61">
        <f t="shared" si="425"/>
        <v>0</v>
      </c>
      <c r="DW407" s="61">
        <f t="shared" si="425"/>
        <v>0</v>
      </c>
      <c r="DX407" s="61">
        <f t="shared" si="425"/>
        <v>0</v>
      </c>
      <c r="DY407" s="61">
        <f t="shared" si="425"/>
        <v>0</v>
      </c>
      <c r="DZ407" s="61">
        <f t="shared" si="429"/>
        <v>1</v>
      </c>
    </row>
    <row r="408" spans="1:130">
      <c r="C408" s="53">
        <v>2022</v>
      </c>
      <c r="D408" s="64"/>
      <c r="E408" s="64"/>
      <c r="F408" s="64">
        <f t="shared" si="432"/>
        <v>0</v>
      </c>
      <c r="G408" s="64">
        <f t="shared" si="433"/>
        <v>0</v>
      </c>
      <c r="H408" s="64">
        <f t="shared" si="434"/>
        <v>0</v>
      </c>
      <c r="I408" s="64">
        <f t="shared" si="435"/>
        <v>0</v>
      </c>
      <c r="J408" s="64">
        <f t="shared" si="436"/>
        <v>0</v>
      </c>
      <c r="K408" s="64">
        <f t="shared" si="437"/>
        <v>0</v>
      </c>
      <c r="L408" s="64">
        <f t="shared" si="438"/>
        <v>0</v>
      </c>
      <c r="M408" s="64">
        <f t="shared" si="439"/>
        <v>0</v>
      </c>
      <c r="N408" s="64">
        <f t="shared" si="440"/>
        <v>0</v>
      </c>
      <c r="O408" s="64">
        <f t="shared" si="441"/>
        <v>0</v>
      </c>
      <c r="P408" s="64">
        <f t="shared" si="442"/>
        <v>0</v>
      </c>
      <c r="Q408" s="64">
        <f t="shared" si="443"/>
        <v>0</v>
      </c>
      <c r="R408" s="64">
        <f t="shared" si="447"/>
        <v>0</v>
      </c>
      <c r="S408" s="64">
        <f t="shared" si="449"/>
        <v>0</v>
      </c>
      <c r="T408" s="64">
        <f t="shared" si="450"/>
        <v>0</v>
      </c>
      <c r="U408" s="64">
        <f t="shared" si="451"/>
        <v>0</v>
      </c>
      <c r="V408" s="64">
        <f t="shared" si="452"/>
        <v>0</v>
      </c>
      <c r="W408" s="64">
        <f t="shared" si="453"/>
        <v>0</v>
      </c>
      <c r="X408" s="64">
        <f t="shared" ref="X408:X426" si="454">VLOOKUP($C$86,$D$3:$K$63,$A$73,0)*(B388-B387)</f>
        <v>0.69230769230769196</v>
      </c>
      <c r="Y408" s="64">
        <f>VLOOKUP($C$87,$D$3:$K$63,$A$73,0)*(B387-B386)</f>
        <v>0.92307692307692202</v>
      </c>
      <c r="Z408" s="64">
        <f>VLOOKUP($C$88,$D$3:$K$63,$A$73,0)*B386</f>
        <v>0</v>
      </c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54">
        <f t="shared" si="427"/>
        <v>1.6153846153846101</v>
      </c>
      <c r="BP408" s="53">
        <v>2022</v>
      </c>
      <c r="BQ408" s="61">
        <f t="shared" si="428"/>
        <v>0</v>
      </c>
      <c r="BR408" s="61">
        <f t="shared" si="428"/>
        <v>0</v>
      </c>
      <c r="BS408" s="61">
        <f t="shared" si="428"/>
        <v>0</v>
      </c>
      <c r="BT408" s="61">
        <f t="shared" si="428"/>
        <v>0</v>
      </c>
      <c r="BU408" s="61">
        <f t="shared" si="428"/>
        <v>0</v>
      </c>
      <c r="BV408" s="61">
        <f t="shared" si="428"/>
        <v>0</v>
      </c>
      <c r="BW408" s="61">
        <f t="shared" si="428"/>
        <v>0</v>
      </c>
      <c r="BX408" s="61">
        <f t="shared" si="428"/>
        <v>0</v>
      </c>
      <c r="BY408" s="61">
        <f t="shared" si="428"/>
        <v>0</v>
      </c>
      <c r="BZ408" s="61">
        <f t="shared" si="428"/>
        <v>0</v>
      </c>
      <c r="CA408" s="61">
        <f t="shared" si="428"/>
        <v>0</v>
      </c>
      <c r="CB408" s="61">
        <f t="shared" si="428"/>
        <v>0</v>
      </c>
      <c r="CC408" s="61">
        <f t="shared" si="428"/>
        <v>0</v>
      </c>
      <c r="CD408" s="61">
        <f t="shared" si="428"/>
        <v>0</v>
      </c>
      <c r="CE408" s="61">
        <f t="shared" si="428"/>
        <v>0</v>
      </c>
      <c r="CF408" s="61">
        <f t="shared" si="428"/>
        <v>0</v>
      </c>
      <c r="CG408" s="61">
        <f t="shared" si="444"/>
        <v>0</v>
      </c>
      <c r="CH408" s="61">
        <f t="shared" si="422"/>
        <v>0</v>
      </c>
      <c r="CI408" s="61">
        <f t="shared" si="422"/>
        <v>0</v>
      </c>
      <c r="CJ408" s="61">
        <f t="shared" si="422"/>
        <v>0</v>
      </c>
      <c r="CK408" s="61">
        <f t="shared" si="422"/>
        <v>0.42857142857142899</v>
      </c>
      <c r="CL408" s="61">
        <f t="shared" si="422"/>
        <v>0.57142857142857095</v>
      </c>
      <c r="CM408" s="61">
        <f t="shared" si="422"/>
        <v>0</v>
      </c>
      <c r="CN408" s="61">
        <f t="shared" si="422"/>
        <v>0</v>
      </c>
      <c r="CO408" s="61">
        <f t="shared" si="422"/>
        <v>0</v>
      </c>
      <c r="CP408" s="61">
        <f t="shared" si="422"/>
        <v>0</v>
      </c>
      <c r="CQ408" s="61">
        <f t="shared" si="422"/>
        <v>0</v>
      </c>
      <c r="CR408" s="61">
        <f t="shared" si="422"/>
        <v>0</v>
      </c>
      <c r="CS408" s="61">
        <f t="shared" si="422"/>
        <v>0</v>
      </c>
      <c r="CT408" s="61">
        <f t="shared" si="422"/>
        <v>0</v>
      </c>
      <c r="CU408" s="61">
        <f t="shared" si="422"/>
        <v>0</v>
      </c>
      <c r="CV408" s="61">
        <f t="shared" si="422"/>
        <v>0</v>
      </c>
      <c r="CW408" s="61">
        <f t="shared" si="422"/>
        <v>0</v>
      </c>
      <c r="CX408" s="61">
        <f t="shared" si="448"/>
        <v>0</v>
      </c>
      <c r="CY408" s="61">
        <f t="shared" si="448"/>
        <v>0</v>
      </c>
      <c r="CZ408" s="61">
        <f t="shared" si="448"/>
        <v>0</v>
      </c>
      <c r="DA408" s="61">
        <f t="shared" si="448"/>
        <v>0</v>
      </c>
      <c r="DB408" s="61">
        <f t="shared" si="448"/>
        <v>0</v>
      </c>
      <c r="DC408" s="61">
        <f t="shared" si="445"/>
        <v>0</v>
      </c>
      <c r="DD408" s="61">
        <f t="shared" si="445"/>
        <v>0</v>
      </c>
      <c r="DE408" s="61">
        <f t="shared" si="445"/>
        <v>0</v>
      </c>
      <c r="DF408" s="61">
        <f t="shared" si="445"/>
        <v>0</v>
      </c>
      <c r="DG408" s="61">
        <f t="shared" si="445"/>
        <v>0</v>
      </c>
      <c r="DH408" s="61">
        <f t="shared" si="445"/>
        <v>0</v>
      </c>
      <c r="DI408" s="61">
        <f t="shared" si="445"/>
        <v>0</v>
      </c>
      <c r="DJ408" s="61">
        <f t="shared" si="445"/>
        <v>0</v>
      </c>
      <c r="DK408" s="61">
        <f t="shared" si="445"/>
        <v>0</v>
      </c>
      <c r="DL408" s="61">
        <f t="shared" si="445"/>
        <v>0</v>
      </c>
      <c r="DM408" s="61">
        <f t="shared" si="445"/>
        <v>0</v>
      </c>
      <c r="DN408" s="61">
        <f t="shared" si="445"/>
        <v>0</v>
      </c>
      <c r="DO408" s="61">
        <f t="shared" si="445"/>
        <v>0</v>
      </c>
      <c r="DP408" s="61">
        <f t="shared" si="445"/>
        <v>0</v>
      </c>
      <c r="DQ408" s="61">
        <f t="shared" si="445"/>
        <v>0</v>
      </c>
      <c r="DR408" s="61">
        <f t="shared" si="445"/>
        <v>0</v>
      </c>
      <c r="DS408" s="61">
        <f t="shared" si="446"/>
        <v>0</v>
      </c>
      <c r="DT408" s="61">
        <f t="shared" si="425"/>
        <v>0</v>
      </c>
      <c r="DU408" s="61">
        <f t="shared" si="425"/>
        <v>0</v>
      </c>
      <c r="DV408" s="61">
        <f t="shared" si="425"/>
        <v>0</v>
      </c>
      <c r="DW408" s="61">
        <f t="shared" si="425"/>
        <v>0</v>
      </c>
      <c r="DX408" s="61">
        <f t="shared" si="425"/>
        <v>0</v>
      </c>
      <c r="DY408" s="61">
        <f t="shared" si="425"/>
        <v>0</v>
      </c>
      <c r="DZ408" s="61">
        <f t="shared" si="429"/>
        <v>1</v>
      </c>
    </row>
    <row r="409" spans="1:130">
      <c r="C409" s="53">
        <v>2023</v>
      </c>
      <c r="D409" s="64"/>
      <c r="E409" s="64"/>
      <c r="F409" s="64"/>
      <c r="G409" s="64">
        <f t="shared" si="433"/>
        <v>0</v>
      </c>
      <c r="H409" s="64">
        <f t="shared" si="434"/>
        <v>0</v>
      </c>
      <c r="I409" s="64">
        <f t="shared" si="435"/>
        <v>0</v>
      </c>
      <c r="J409" s="64">
        <f t="shared" si="436"/>
        <v>0</v>
      </c>
      <c r="K409" s="64">
        <f t="shared" si="437"/>
        <v>0</v>
      </c>
      <c r="L409" s="64">
        <f t="shared" si="438"/>
        <v>0</v>
      </c>
      <c r="M409" s="64">
        <f t="shared" si="439"/>
        <v>0</v>
      </c>
      <c r="N409" s="64">
        <f t="shared" si="440"/>
        <v>0</v>
      </c>
      <c r="O409" s="64">
        <f t="shared" si="441"/>
        <v>0</v>
      </c>
      <c r="P409" s="64">
        <f t="shared" si="442"/>
        <v>0</v>
      </c>
      <c r="Q409" s="64">
        <f t="shared" si="443"/>
        <v>0</v>
      </c>
      <c r="R409" s="64">
        <f t="shared" si="447"/>
        <v>0</v>
      </c>
      <c r="S409" s="64">
        <f t="shared" si="449"/>
        <v>0</v>
      </c>
      <c r="T409" s="64">
        <f t="shared" si="450"/>
        <v>0</v>
      </c>
      <c r="U409" s="64">
        <f t="shared" si="451"/>
        <v>0</v>
      </c>
      <c r="V409" s="64">
        <f t="shared" si="452"/>
        <v>0</v>
      </c>
      <c r="W409" s="64">
        <f t="shared" si="453"/>
        <v>0</v>
      </c>
      <c r="X409" s="64">
        <f t="shared" si="454"/>
        <v>0.69230769230769196</v>
      </c>
      <c r="Y409" s="64">
        <f t="shared" ref="Y409:Y427" si="455">VLOOKUP($C$87,$D$3:$K$63,$A$73,0)*(B388-B387)</f>
        <v>0.92307692307692202</v>
      </c>
      <c r="Z409" s="64">
        <f>VLOOKUP($C$88,$D$3:$K$63,$A$73,0)*(B387-B386)</f>
        <v>1.15384615384615</v>
      </c>
      <c r="AA409" s="64">
        <f>VLOOKUP($C$89,$D$3:$K$63,$A$73,0)*B386</f>
        <v>0</v>
      </c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54">
        <f t="shared" si="427"/>
        <v>2.7692307692307701</v>
      </c>
      <c r="BP409" s="53">
        <v>2023</v>
      </c>
      <c r="BQ409" s="61">
        <f t="shared" si="428"/>
        <v>0</v>
      </c>
      <c r="BR409" s="61">
        <f t="shared" si="428"/>
        <v>0</v>
      </c>
      <c r="BS409" s="61">
        <f t="shared" si="428"/>
        <v>0</v>
      </c>
      <c r="BT409" s="61">
        <f t="shared" si="428"/>
        <v>0</v>
      </c>
      <c r="BU409" s="61">
        <f t="shared" si="428"/>
        <v>0</v>
      </c>
      <c r="BV409" s="61">
        <f t="shared" si="428"/>
        <v>0</v>
      </c>
      <c r="BW409" s="61">
        <f t="shared" si="428"/>
        <v>0</v>
      </c>
      <c r="BX409" s="61">
        <f t="shared" si="428"/>
        <v>0</v>
      </c>
      <c r="BY409" s="61">
        <f t="shared" si="428"/>
        <v>0</v>
      </c>
      <c r="BZ409" s="61">
        <f t="shared" si="428"/>
        <v>0</v>
      </c>
      <c r="CA409" s="61">
        <f t="shared" si="428"/>
        <v>0</v>
      </c>
      <c r="CB409" s="61">
        <f t="shared" si="428"/>
        <v>0</v>
      </c>
      <c r="CC409" s="61">
        <f t="shared" si="428"/>
        <v>0</v>
      </c>
      <c r="CD409" s="61">
        <f t="shared" si="428"/>
        <v>0</v>
      </c>
      <c r="CE409" s="61">
        <f t="shared" si="428"/>
        <v>0</v>
      </c>
      <c r="CF409" s="61">
        <f t="shared" si="428"/>
        <v>0</v>
      </c>
      <c r="CG409" s="61">
        <f t="shared" si="444"/>
        <v>0</v>
      </c>
      <c r="CH409" s="61">
        <f t="shared" si="422"/>
        <v>0</v>
      </c>
      <c r="CI409" s="61">
        <f t="shared" si="422"/>
        <v>0</v>
      </c>
      <c r="CJ409" s="61">
        <f t="shared" si="422"/>
        <v>0</v>
      </c>
      <c r="CK409" s="61">
        <f t="shared" si="422"/>
        <v>0.25</v>
      </c>
      <c r="CL409" s="61">
        <f t="shared" si="422"/>
        <v>0.33333333333333298</v>
      </c>
      <c r="CM409" s="61">
        <f t="shared" si="422"/>
        <v>0.41666666666666702</v>
      </c>
      <c r="CN409" s="61">
        <f t="shared" si="422"/>
        <v>0</v>
      </c>
      <c r="CO409" s="61">
        <f t="shared" si="422"/>
        <v>0</v>
      </c>
      <c r="CP409" s="61">
        <f t="shared" si="422"/>
        <v>0</v>
      </c>
      <c r="CQ409" s="61">
        <f t="shared" si="422"/>
        <v>0</v>
      </c>
      <c r="CR409" s="61">
        <f t="shared" si="422"/>
        <v>0</v>
      </c>
      <c r="CS409" s="61">
        <f t="shared" si="422"/>
        <v>0</v>
      </c>
      <c r="CT409" s="61">
        <f t="shared" si="422"/>
        <v>0</v>
      </c>
      <c r="CU409" s="61">
        <f t="shared" si="422"/>
        <v>0</v>
      </c>
      <c r="CV409" s="61">
        <f t="shared" si="422"/>
        <v>0</v>
      </c>
      <c r="CW409" s="61">
        <f t="shared" si="422"/>
        <v>0</v>
      </c>
      <c r="CX409" s="61">
        <f t="shared" si="448"/>
        <v>0</v>
      </c>
      <c r="CY409" s="61">
        <f t="shared" si="448"/>
        <v>0</v>
      </c>
      <c r="CZ409" s="61">
        <f t="shared" si="448"/>
        <v>0</v>
      </c>
      <c r="DA409" s="61">
        <f t="shared" si="448"/>
        <v>0</v>
      </c>
      <c r="DB409" s="61">
        <f t="shared" si="448"/>
        <v>0</v>
      </c>
      <c r="DC409" s="61">
        <f t="shared" si="445"/>
        <v>0</v>
      </c>
      <c r="DD409" s="61">
        <f t="shared" si="445"/>
        <v>0</v>
      </c>
      <c r="DE409" s="61">
        <f t="shared" si="445"/>
        <v>0</v>
      </c>
      <c r="DF409" s="61">
        <f t="shared" si="445"/>
        <v>0</v>
      </c>
      <c r="DG409" s="61">
        <f t="shared" si="445"/>
        <v>0</v>
      </c>
      <c r="DH409" s="61">
        <f t="shared" si="445"/>
        <v>0</v>
      </c>
      <c r="DI409" s="61">
        <f t="shared" si="445"/>
        <v>0</v>
      </c>
      <c r="DJ409" s="61">
        <f t="shared" si="445"/>
        <v>0</v>
      </c>
      <c r="DK409" s="61">
        <f t="shared" si="445"/>
        <v>0</v>
      </c>
      <c r="DL409" s="61">
        <f t="shared" si="445"/>
        <v>0</v>
      </c>
      <c r="DM409" s="61">
        <f t="shared" si="445"/>
        <v>0</v>
      </c>
      <c r="DN409" s="61">
        <f t="shared" si="445"/>
        <v>0</v>
      </c>
      <c r="DO409" s="61">
        <f t="shared" si="445"/>
        <v>0</v>
      </c>
      <c r="DP409" s="61">
        <f t="shared" si="445"/>
        <v>0</v>
      </c>
      <c r="DQ409" s="61">
        <f t="shared" si="445"/>
        <v>0</v>
      </c>
      <c r="DR409" s="61">
        <f t="shared" si="445"/>
        <v>0</v>
      </c>
      <c r="DS409" s="61">
        <f t="shared" si="446"/>
        <v>0</v>
      </c>
      <c r="DT409" s="61">
        <f t="shared" si="425"/>
        <v>0</v>
      </c>
      <c r="DU409" s="61">
        <f t="shared" si="425"/>
        <v>0</v>
      </c>
      <c r="DV409" s="61">
        <f t="shared" si="425"/>
        <v>0</v>
      </c>
      <c r="DW409" s="61">
        <f t="shared" si="425"/>
        <v>0</v>
      </c>
      <c r="DX409" s="61">
        <f t="shared" si="425"/>
        <v>0</v>
      </c>
      <c r="DY409" s="61">
        <f t="shared" si="425"/>
        <v>0</v>
      </c>
      <c r="DZ409" s="61">
        <f t="shared" si="429"/>
        <v>1</v>
      </c>
    </row>
    <row r="410" spans="1:130">
      <c r="C410" s="53">
        <v>2024</v>
      </c>
      <c r="D410" s="64"/>
      <c r="E410" s="64"/>
      <c r="F410" s="64"/>
      <c r="G410" s="64"/>
      <c r="H410" s="64">
        <f t="shared" si="434"/>
        <v>0</v>
      </c>
      <c r="I410" s="64">
        <f t="shared" si="435"/>
        <v>0</v>
      </c>
      <c r="J410" s="64">
        <f t="shared" si="436"/>
        <v>0</v>
      </c>
      <c r="K410" s="64">
        <f t="shared" si="437"/>
        <v>0</v>
      </c>
      <c r="L410" s="64">
        <f t="shared" si="438"/>
        <v>0</v>
      </c>
      <c r="M410" s="64">
        <f t="shared" si="439"/>
        <v>0</v>
      </c>
      <c r="N410" s="64">
        <f t="shared" si="440"/>
        <v>0</v>
      </c>
      <c r="O410" s="64">
        <f t="shared" si="441"/>
        <v>0</v>
      </c>
      <c r="P410" s="64">
        <f t="shared" si="442"/>
        <v>0</v>
      </c>
      <c r="Q410" s="64">
        <f t="shared" si="443"/>
        <v>0</v>
      </c>
      <c r="R410" s="64">
        <f t="shared" si="447"/>
        <v>0</v>
      </c>
      <c r="S410" s="64">
        <f t="shared" si="449"/>
        <v>0</v>
      </c>
      <c r="T410" s="64">
        <f t="shared" si="450"/>
        <v>0</v>
      </c>
      <c r="U410" s="64">
        <f t="shared" si="451"/>
        <v>0</v>
      </c>
      <c r="V410" s="64">
        <f t="shared" si="452"/>
        <v>0</v>
      </c>
      <c r="W410" s="64">
        <f t="shared" si="453"/>
        <v>0</v>
      </c>
      <c r="X410" s="64">
        <f t="shared" si="454"/>
        <v>0.69230769230769196</v>
      </c>
      <c r="Y410" s="64">
        <f t="shared" si="455"/>
        <v>0.92307692307692202</v>
      </c>
      <c r="Z410" s="64">
        <f t="shared" ref="Z410:Z428" si="456">VLOOKUP($C$88,$D$3:$K$63,$A$73,0)*(B388-B387)</f>
        <v>1.15384615384615</v>
      </c>
      <c r="AA410" s="64">
        <f>VLOOKUP($C$89,$D$3:$K$63,$A$73,0)*(B387-B386)</f>
        <v>1.3846153846153799</v>
      </c>
      <c r="AB410" s="64">
        <f>VLOOKUP($C$90,$D$3:$K$63,$A$73,0)*B386</f>
        <v>0</v>
      </c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54">
        <f t="shared" si="427"/>
        <v>4.1538461538461497</v>
      </c>
      <c r="BP410" s="53">
        <v>2024</v>
      </c>
      <c r="BQ410" s="61">
        <f t="shared" si="428"/>
        <v>0</v>
      </c>
      <c r="BR410" s="61">
        <f t="shared" si="428"/>
        <v>0</v>
      </c>
      <c r="BS410" s="61">
        <f t="shared" si="428"/>
        <v>0</v>
      </c>
      <c r="BT410" s="61">
        <f t="shared" si="428"/>
        <v>0</v>
      </c>
      <c r="BU410" s="61">
        <f t="shared" si="428"/>
        <v>0</v>
      </c>
      <c r="BV410" s="61">
        <f t="shared" si="428"/>
        <v>0</v>
      </c>
      <c r="BW410" s="61">
        <f t="shared" si="428"/>
        <v>0</v>
      </c>
      <c r="BX410" s="61">
        <f t="shared" si="428"/>
        <v>0</v>
      </c>
      <c r="BY410" s="61">
        <f t="shared" si="428"/>
        <v>0</v>
      </c>
      <c r="BZ410" s="61">
        <f t="shared" si="428"/>
        <v>0</v>
      </c>
      <c r="CA410" s="61">
        <f t="shared" si="428"/>
        <v>0</v>
      </c>
      <c r="CB410" s="61">
        <f t="shared" si="428"/>
        <v>0</v>
      </c>
      <c r="CC410" s="61">
        <f t="shared" si="428"/>
        <v>0</v>
      </c>
      <c r="CD410" s="61">
        <f t="shared" si="428"/>
        <v>0</v>
      </c>
      <c r="CE410" s="61">
        <f t="shared" si="428"/>
        <v>0</v>
      </c>
      <c r="CF410" s="61">
        <f t="shared" si="428"/>
        <v>0</v>
      </c>
      <c r="CG410" s="61">
        <f t="shared" si="444"/>
        <v>0</v>
      </c>
      <c r="CH410" s="61">
        <f t="shared" si="422"/>
        <v>0</v>
      </c>
      <c r="CI410" s="61">
        <f t="shared" si="422"/>
        <v>0</v>
      </c>
      <c r="CJ410" s="61">
        <f t="shared" si="422"/>
        <v>0</v>
      </c>
      <c r="CK410" s="61">
        <f t="shared" si="422"/>
        <v>0.16666666666666699</v>
      </c>
      <c r="CL410" s="61">
        <f t="shared" si="422"/>
        <v>0.22222222222222199</v>
      </c>
      <c r="CM410" s="61">
        <f t="shared" si="422"/>
        <v>0.27777777777777801</v>
      </c>
      <c r="CN410" s="61">
        <f t="shared" si="422"/>
        <v>0.33333333333333298</v>
      </c>
      <c r="CO410" s="61">
        <f t="shared" si="422"/>
        <v>0</v>
      </c>
      <c r="CP410" s="61">
        <f t="shared" si="422"/>
        <v>0</v>
      </c>
      <c r="CQ410" s="61">
        <f t="shared" si="422"/>
        <v>0</v>
      </c>
      <c r="CR410" s="61">
        <f t="shared" si="422"/>
        <v>0</v>
      </c>
      <c r="CS410" s="61">
        <f t="shared" si="422"/>
        <v>0</v>
      </c>
      <c r="CT410" s="61">
        <f t="shared" si="422"/>
        <v>0</v>
      </c>
      <c r="CU410" s="61">
        <f t="shared" si="422"/>
        <v>0</v>
      </c>
      <c r="CV410" s="61">
        <f t="shared" si="422"/>
        <v>0</v>
      </c>
      <c r="CW410" s="61">
        <f t="shared" si="422"/>
        <v>0</v>
      </c>
      <c r="CX410" s="61">
        <f t="shared" si="448"/>
        <v>0</v>
      </c>
      <c r="CY410" s="61">
        <f t="shared" si="448"/>
        <v>0</v>
      </c>
      <c r="CZ410" s="61">
        <f t="shared" si="448"/>
        <v>0</v>
      </c>
      <c r="DA410" s="61">
        <f t="shared" si="448"/>
        <v>0</v>
      </c>
      <c r="DB410" s="61">
        <f t="shared" si="448"/>
        <v>0</v>
      </c>
      <c r="DC410" s="61">
        <f t="shared" si="445"/>
        <v>0</v>
      </c>
      <c r="DD410" s="61">
        <f t="shared" si="445"/>
        <v>0</v>
      </c>
      <c r="DE410" s="61">
        <f t="shared" si="445"/>
        <v>0</v>
      </c>
      <c r="DF410" s="61">
        <f t="shared" si="445"/>
        <v>0</v>
      </c>
      <c r="DG410" s="61">
        <f t="shared" si="445"/>
        <v>0</v>
      </c>
      <c r="DH410" s="61">
        <f t="shared" si="445"/>
        <v>0</v>
      </c>
      <c r="DI410" s="61">
        <f t="shared" si="445"/>
        <v>0</v>
      </c>
      <c r="DJ410" s="61">
        <f t="shared" si="445"/>
        <v>0</v>
      </c>
      <c r="DK410" s="61">
        <f t="shared" si="445"/>
        <v>0</v>
      </c>
      <c r="DL410" s="61">
        <f t="shared" si="445"/>
        <v>0</v>
      </c>
      <c r="DM410" s="61">
        <f t="shared" si="445"/>
        <v>0</v>
      </c>
      <c r="DN410" s="61">
        <f t="shared" si="445"/>
        <v>0</v>
      </c>
      <c r="DO410" s="61">
        <f t="shared" si="445"/>
        <v>0</v>
      </c>
      <c r="DP410" s="61">
        <f t="shared" si="445"/>
        <v>0</v>
      </c>
      <c r="DQ410" s="61">
        <f t="shared" si="445"/>
        <v>0</v>
      </c>
      <c r="DR410" s="61">
        <f t="shared" si="445"/>
        <v>0</v>
      </c>
      <c r="DS410" s="61">
        <f t="shared" si="446"/>
        <v>0</v>
      </c>
      <c r="DT410" s="61">
        <f t="shared" si="425"/>
        <v>0</v>
      </c>
      <c r="DU410" s="61">
        <f t="shared" si="425"/>
        <v>0</v>
      </c>
      <c r="DV410" s="61">
        <f t="shared" si="425"/>
        <v>0</v>
      </c>
      <c r="DW410" s="61">
        <f t="shared" si="425"/>
        <v>0</v>
      </c>
      <c r="DX410" s="61">
        <f t="shared" si="425"/>
        <v>0</v>
      </c>
      <c r="DY410" s="61">
        <f t="shared" si="425"/>
        <v>0</v>
      </c>
      <c r="DZ410" s="61">
        <f t="shared" si="429"/>
        <v>1</v>
      </c>
    </row>
    <row r="411" spans="1:130">
      <c r="C411" s="53">
        <v>2025</v>
      </c>
      <c r="D411" s="64"/>
      <c r="E411" s="64"/>
      <c r="F411" s="64"/>
      <c r="G411" s="64"/>
      <c r="H411" s="64"/>
      <c r="I411" s="64">
        <f t="shared" si="435"/>
        <v>0</v>
      </c>
      <c r="J411" s="64">
        <f t="shared" si="436"/>
        <v>0</v>
      </c>
      <c r="K411" s="64">
        <f t="shared" si="437"/>
        <v>0</v>
      </c>
      <c r="L411" s="64">
        <f t="shared" si="438"/>
        <v>0</v>
      </c>
      <c r="M411" s="64">
        <f t="shared" si="439"/>
        <v>0</v>
      </c>
      <c r="N411" s="64">
        <f t="shared" si="440"/>
        <v>0</v>
      </c>
      <c r="O411" s="64">
        <f t="shared" si="441"/>
        <v>0</v>
      </c>
      <c r="P411" s="64">
        <f t="shared" si="442"/>
        <v>0</v>
      </c>
      <c r="Q411" s="64">
        <f t="shared" si="443"/>
        <v>0</v>
      </c>
      <c r="R411" s="64">
        <f t="shared" si="447"/>
        <v>0</v>
      </c>
      <c r="S411" s="64">
        <f t="shared" si="449"/>
        <v>0</v>
      </c>
      <c r="T411" s="64">
        <f t="shared" si="450"/>
        <v>0</v>
      </c>
      <c r="U411" s="64">
        <f t="shared" si="451"/>
        <v>0</v>
      </c>
      <c r="V411" s="64">
        <f t="shared" si="452"/>
        <v>0</v>
      </c>
      <c r="W411" s="64">
        <f t="shared" si="453"/>
        <v>0</v>
      </c>
      <c r="X411" s="64">
        <f t="shared" si="454"/>
        <v>0.69230769230769196</v>
      </c>
      <c r="Y411" s="64">
        <f t="shared" si="455"/>
        <v>0.92307692307692202</v>
      </c>
      <c r="Z411" s="64">
        <f t="shared" si="456"/>
        <v>1.15384615384615</v>
      </c>
      <c r="AA411" s="64">
        <f t="shared" ref="AA411:AA429" si="457">VLOOKUP($C$89,$D$3:$K$63,$A$73,0)*(B388-B387)</f>
        <v>1.3846153846153799</v>
      </c>
      <c r="AB411" s="64">
        <f>VLOOKUP($C$90,$D$3:$K$63,$A$73,0)*(B387-B386)</f>
        <v>1.3846153846153799</v>
      </c>
      <c r="AC411" s="64">
        <f>VLOOKUP($C$91,$D$3:$K$63,$A$73,0)*B386</f>
        <v>0</v>
      </c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54">
        <f t="shared" si="427"/>
        <v>5.5384615384615303</v>
      </c>
      <c r="BP411" s="53">
        <v>2025</v>
      </c>
      <c r="BQ411" s="61">
        <f t="shared" si="428"/>
        <v>0</v>
      </c>
      <c r="BR411" s="61">
        <f t="shared" si="428"/>
        <v>0</v>
      </c>
      <c r="BS411" s="61">
        <f t="shared" si="428"/>
        <v>0</v>
      </c>
      <c r="BT411" s="61">
        <f t="shared" si="428"/>
        <v>0</v>
      </c>
      <c r="BU411" s="61">
        <f t="shared" si="428"/>
        <v>0</v>
      </c>
      <c r="BV411" s="61">
        <f t="shared" si="428"/>
        <v>0</v>
      </c>
      <c r="BW411" s="61">
        <f t="shared" si="428"/>
        <v>0</v>
      </c>
      <c r="BX411" s="61">
        <f t="shared" si="428"/>
        <v>0</v>
      </c>
      <c r="BY411" s="61">
        <f t="shared" si="428"/>
        <v>0</v>
      </c>
      <c r="BZ411" s="61">
        <f t="shared" si="428"/>
        <v>0</v>
      </c>
      <c r="CA411" s="61">
        <f t="shared" si="428"/>
        <v>0</v>
      </c>
      <c r="CB411" s="61">
        <f t="shared" si="428"/>
        <v>0</v>
      </c>
      <c r="CC411" s="61">
        <f t="shared" si="428"/>
        <v>0</v>
      </c>
      <c r="CD411" s="61">
        <f t="shared" si="428"/>
        <v>0</v>
      </c>
      <c r="CE411" s="61">
        <f t="shared" si="428"/>
        <v>0</v>
      </c>
      <c r="CF411" s="61">
        <f t="shared" si="428"/>
        <v>0</v>
      </c>
      <c r="CG411" s="61">
        <f t="shared" si="444"/>
        <v>0</v>
      </c>
      <c r="CH411" s="61">
        <f t="shared" si="422"/>
        <v>0</v>
      </c>
      <c r="CI411" s="61">
        <f t="shared" si="422"/>
        <v>0</v>
      </c>
      <c r="CJ411" s="61">
        <f t="shared" si="422"/>
        <v>0</v>
      </c>
      <c r="CK411" s="61">
        <f t="shared" si="422"/>
        <v>0.125</v>
      </c>
      <c r="CL411" s="61">
        <f t="shared" si="422"/>
        <v>0.16666666666666699</v>
      </c>
      <c r="CM411" s="61">
        <f t="shared" si="422"/>
        <v>0.20833333333333301</v>
      </c>
      <c r="CN411" s="61">
        <f t="shared" si="422"/>
        <v>0.25</v>
      </c>
      <c r="CO411" s="61">
        <f t="shared" si="422"/>
        <v>0.25</v>
      </c>
      <c r="CP411" s="61">
        <f t="shared" si="422"/>
        <v>0</v>
      </c>
      <c r="CQ411" s="61">
        <f t="shared" si="422"/>
        <v>0</v>
      </c>
      <c r="CR411" s="61">
        <f t="shared" si="422"/>
        <v>0</v>
      </c>
      <c r="CS411" s="61">
        <f t="shared" si="422"/>
        <v>0</v>
      </c>
      <c r="CT411" s="61">
        <f t="shared" si="422"/>
        <v>0</v>
      </c>
      <c r="CU411" s="61">
        <f t="shared" si="422"/>
        <v>0</v>
      </c>
      <c r="CV411" s="61">
        <f t="shared" si="422"/>
        <v>0</v>
      </c>
      <c r="CW411" s="61">
        <f t="shared" si="422"/>
        <v>0</v>
      </c>
      <c r="CX411" s="61">
        <f t="shared" si="448"/>
        <v>0</v>
      </c>
      <c r="CY411" s="61">
        <f t="shared" si="448"/>
        <v>0</v>
      </c>
      <c r="CZ411" s="61">
        <f t="shared" si="448"/>
        <v>0</v>
      </c>
      <c r="DA411" s="61">
        <f t="shared" si="448"/>
        <v>0</v>
      </c>
      <c r="DB411" s="61">
        <f t="shared" si="448"/>
        <v>0</v>
      </c>
      <c r="DC411" s="61">
        <f t="shared" si="445"/>
        <v>0</v>
      </c>
      <c r="DD411" s="61">
        <f t="shared" si="445"/>
        <v>0</v>
      </c>
      <c r="DE411" s="61">
        <f t="shared" si="445"/>
        <v>0</v>
      </c>
      <c r="DF411" s="61">
        <f t="shared" si="445"/>
        <v>0</v>
      </c>
      <c r="DG411" s="61">
        <f t="shared" si="445"/>
        <v>0</v>
      </c>
      <c r="DH411" s="61">
        <f t="shared" si="445"/>
        <v>0</v>
      </c>
      <c r="DI411" s="61">
        <f t="shared" si="445"/>
        <v>0</v>
      </c>
      <c r="DJ411" s="61">
        <f t="shared" si="445"/>
        <v>0</v>
      </c>
      <c r="DK411" s="61">
        <f t="shared" si="445"/>
        <v>0</v>
      </c>
      <c r="DL411" s="61">
        <f t="shared" si="445"/>
        <v>0</v>
      </c>
      <c r="DM411" s="61">
        <f t="shared" si="445"/>
        <v>0</v>
      </c>
      <c r="DN411" s="61">
        <f t="shared" si="445"/>
        <v>0</v>
      </c>
      <c r="DO411" s="61">
        <f t="shared" si="445"/>
        <v>0</v>
      </c>
      <c r="DP411" s="61">
        <f t="shared" si="445"/>
        <v>0</v>
      </c>
      <c r="DQ411" s="61">
        <f t="shared" si="445"/>
        <v>0</v>
      </c>
      <c r="DR411" s="61">
        <f t="shared" si="445"/>
        <v>0</v>
      </c>
      <c r="DS411" s="61">
        <f t="shared" si="446"/>
        <v>0</v>
      </c>
      <c r="DT411" s="61">
        <f t="shared" si="425"/>
        <v>0</v>
      </c>
      <c r="DU411" s="61">
        <f t="shared" si="425"/>
        <v>0</v>
      </c>
      <c r="DV411" s="61">
        <f t="shared" si="425"/>
        <v>0</v>
      </c>
      <c r="DW411" s="61">
        <f t="shared" si="425"/>
        <v>0</v>
      </c>
      <c r="DX411" s="61">
        <f t="shared" si="425"/>
        <v>0</v>
      </c>
      <c r="DY411" s="61">
        <f t="shared" si="425"/>
        <v>0</v>
      </c>
      <c r="DZ411" s="61">
        <f t="shared" si="429"/>
        <v>1</v>
      </c>
    </row>
    <row r="412" spans="1:130">
      <c r="C412" s="53">
        <v>2026</v>
      </c>
      <c r="D412" s="64"/>
      <c r="E412" s="64"/>
      <c r="F412" s="64"/>
      <c r="G412" s="64"/>
      <c r="H412" s="64"/>
      <c r="I412" s="64"/>
      <c r="J412" s="64">
        <f t="shared" si="436"/>
        <v>0</v>
      </c>
      <c r="K412" s="64">
        <f t="shared" si="437"/>
        <v>0</v>
      </c>
      <c r="L412" s="64">
        <f t="shared" si="438"/>
        <v>0</v>
      </c>
      <c r="M412" s="64">
        <f t="shared" si="439"/>
        <v>0</v>
      </c>
      <c r="N412" s="64">
        <f t="shared" si="440"/>
        <v>0</v>
      </c>
      <c r="O412" s="64">
        <f t="shared" si="441"/>
        <v>0</v>
      </c>
      <c r="P412" s="64">
        <f t="shared" si="442"/>
        <v>0</v>
      </c>
      <c r="Q412" s="64">
        <f t="shared" si="443"/>
        <v>0</v>
      </c>
      <c r="R412" s="64">
        <f t="shared" si="447"/>
        <v>0</v>
      </c>
      <c r="S412" s="64">
        <f t="shared" si="449"/>
        <v>0</v>
      </c>
      <c r="T412" s="64">
        <f t="shared" si="450"/>
        <v>0</v>
      </c>
      <c r="U412" s="64">
        <f t="shared" si="451"/>
        <v>0</v>
      </c>
      <c r="V412" s="64">
        <f t="shared" si="452"/>
        <v>0</v>
      </c>
      <c r="W412" s="64">
        <f t="shared" si="453"/>
        <v>0</v>
      </c>
      <c r="X412" s="64">
        <f t="shared" si="454"/>
        <v>0.69230769230769196</v>
      </c>
      <c r="Y412" s="64">
        <f t="shared" si="455"/>
        <v>0.92307692307692202</v>
      </c>
      <c r="Z412" s="64">
        <f t="shared" si="456"/>
        <v>1.15384615384615</v>
      </c>
      <c r="AA412" s="64">
        <f t="shared" si="457"/>
        <v>1.3846153846153799</v>
      </c>
      <c r="AB412" s="64">
        <f t="shared" ref="AB412:AB430" si="458">VLOOKUP($C$90,$D$3:$K$63,$A$73,0)*(B388-B387)</f>
        <v>1.3846153846153799</v>
      </c>
      <c r="AC412" s="64">
        <f>VLOOKUP($C$91,$D$3:$K$63,$A$73,0)*(B387-B386)</f>
        <v>1.84615384615384</v>
      </c>
      <c r="AD412" s="64">
        <f>VLOOKUP($C$92,$D$3:$K$63,$A$73,0)*B386</f>
        <v>0</v>
      </c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54">
        <f t="shared" si="427"/>
        <v>7.3846153846153797</v>
      </c>
      <c r="BP412" s="53">
        <v>2026</v>
      </c>
      <c r="BQ412" s="61">
        <f t="shared" si="428"/>
        <v>0</v>
      </c>
      <c r="BR412" s="61">
        <f t="shared" si="428"/>
        <v>0</v>
      </c>
      <c r="BS412" s="61">
        <f t="shared" si="428"/>
        <v>0</v>
      </c>
      <c r="BT412" s="61">
        <f t="shared" si="428"/>
        <v>0</v>
      </c>
      <c r="BU412" s="61">
        <f t="shared" si="428"/>
        <v>0</v>
      </c>
      <c r="BV412" s="61">
        <f t="shared" si="428"/>
        <v>0</v>
      </c>
      <c r="BW412" s="61">
        <f t="shared" si="428"/>
        <v>0</v>
      </c>
      <c r="BX412" s="61">
        <f t="shared" si="428"/>
        <v>0</v>
      </c>
      <c r="BY412" s="61">
        <f t="shared" si="428"/>
        <v>0</v>
      </c>
      <c r="BZ412" s="61">
        <f t="shared" si="428"/>
        <v>0</v>
      </c>
      <c r="CA412" s="61">
        <f t="shared" si="428"/>
        <v>0</v>
      </c>
      <c r="CB412" s="61">
        <f t="shared" si="428"/>
        <v>0</v>
      </c>
      <c r="CC412" s="61">
        <f t="shared" si="428"/>
        <v>0</v>
      </c>
      <c r="CD412" s="61">
        <f t="shared" si="428"/>
        <v>0</v>
      </c>
      <c r="CE412" s="61">
        <f t="shared" si="428"/>
        <v>0</v>
      </c>
      <c r="CF412" s="61">
        <f t="shared" si="428"/>
        <v>0</v>
      </c>
      <c r="CG412" s="61">
        <f t="shared" si="444"/>
        <v>0</v>
      </c>
      <c r="CH412" s="61">
        <f t="shared" si="444"/>
        <v>0</v>
      </c>
      <c r="CI412" s="61">
        <f t="shared" si="444"/>
        <v>0</v>
      </c>
      <c r="CJ412" s="61">
        <f t="shared" si="444"/>
        <v>0</v>
      </c>
      <c r="CK412" s="61">
        <f t="shared" si="444"/>
        <v>9.375E-2</v>
      </c>
      <c r="CL412" s="61">
        <f t="shared" si="444"/>
        <v>0.125</v>
      </c>
      <c r="CM412" s="61">
        <f t="shared" si="444"/>
        <v>0.15625</v>
      </c>
      <c r="CN412" s="61">
        <f t="shared" si="444"/>
        <v>0.1875</v>
      </c>
      <c r="CO412" s="61">
        <f t="shared" si="444"/>
        <v>0.1875</v>
      </c>
      <c r="CP412" s="61">
        <f t="shared" si="444"/>
        <v>0.25</v>
      </c>
      <c r="CQ412" s="61">
        <f t="shared" si="444"/>
        <v>0</v>
      </c>
      <c r="CR412" s="61">
        <f t="shared" si="444"/>
        <v>0</v>
      </c>
      <c r="CS412" s="61">
        <f t="shared" si="444"/>
        <v>0</v>
      </c>
      <c r="CT412" s="61">
        <f t="shared" si="444"/>
        <v>0</v>
      </c>
      <c r="CU412" s="61">
        <f t="shared" si="444"/>
        <v>0</v>
      </c>
      <c r="CV412" s="61">
        <f t="shared" si="444"/>
        <v>0</v>
      </c>
      <c r="CW412" s="61">
        <f t="shared" ref="CW412:DL446" si="459">AJ412/$BM412</f>
        <v>0</v>
      </c>
      <c r="CX412" s="61">
        <f t="shared" si="448"/>
        <v>0</v>
      </c>
      <c r="CY412" s="61">
        <f t="shared" si="448"/>
        <v>0</v>
      </c>
      <c r="CZ412" s="61">
        <f t="shared" si="448"/>
        <v>0</v>
      </c>
      <c r="DA412" s="61">
        <f t="shared" si="448"/>
        <v>0</v>
      </c>
      <c r="DB412" s="61">
        <f t="shared" si="448"/>
        <v>0</v>
      </c>
      <c r="DC412" s="61">
        <f t="shared" si="445"/>
        <v>0</v>
      </c>
      <c r="DD412" s="61">
        <f t="shared" si="445"/>
        <v>0</v>
      </c>
      <c r="DE412" s="61">
        <f t="shared" si="445"/>
        <v>0</v>
      </c>
      <c r="DF412" s="61">
        <f t="shared" si="445"/>
        <v>0</v>
      </c>
      <c r="DG412" s="61">
        <f t="shared" si="445"/>
        <v>0</v>
      </c>
      <c r="DH412" s="61">
        <f t="shared" si="445"/>
        <v>0</v>
      </c>
      <c r="DI412" s="61">
        <f t="shared" si="445"/>
        <v>0</v>
      </c>
      <c r="DJ412" s="61">
        <f t="shared" si="445"/>
        <v>0</v>
      </c>
      <c r="DK412" s="61">
        <f t="shared" si="445"/>
        <v>0</v>
      </c>
      <c r="DL412" s="61">
        <f t="shared" si="445"/>
        <v>0</v>
      </c>
      <c r="DM412" s="61">
        <f t="shared" si="445"/>
        <v>0</v>
      </c>
      <c r="DN412" s="61">
        <f t="shared" si="445"/>
        <v>0</v>
      </c>
      <c r="DO412" s="61">
        <f t="shared" si="445"/>
        <v>0</v>
      </c>
      <c r="DP412" s="61">
        <f t="shared" si="445"/>
        <v>0</v>
      </c>
      <c r="DQ412" s="61">
        <f t="shared" si="445"/>
        <v>0</v>
      </c>
      <c r="DR412" s="61">
        <f t="shared" si="445"/>
        <v>0</v>
      </c>
      <c r="DS412" s="61">
        <f t="shared" si="446"/>
        <v>0</v>
      </c>
      <c r="DT412" s="61">
        <f t="shared" si="425"/>
        <v>0</v>
      </c>
      <c r="DU412" s="61">
        <f t="shared" si="425"/>
        <v>0</v>
      </c>
      <c r="DV412" s="61">
        <f t="shared" si="425"/>
        <v>0</v>
      </c>
      <c r="DW412" s="61">
        <f t="shared" si="425"/>
        <v>0</v>
      </c>
      <c r="DX412" s="61">
        <f t="shared" si="425"/>
        <v>0</v>
      </c>
      <c r="DY412" s="61">
        <f t="shared" si="425"/>
        <v>0</v>
      </c>
      <c r="DZ412" s="61">
        <f t="shared" si="429"/>
        <v>1</v>
      </c>
    </row>
    <row r="413" spans="1:130">
      <c r="C413" s="53">
        <v>2027</v>
      </c>
      <c r="D413" s="64"/>
      <c r="E413" s="64"/>
      <c r="F413" s="64"/>
      <c r="G413" s="64"/>
      <c r="H413" s="64"/>
      <c r="I413" s="64"/>
      <c r="J413" s="64"/>
      <c r="K413" s="64">
        <f t="shared" si="437"/>
        <v>0</v>
      </c>
      <c r="L413" s="64">
        <f t="shared" si="438"/>
        <v>0</v>
      </c>
      <c r="M413" s="64">
        <f t="shared" si="439"/>
        <v>0</v>
      </c>
      <c r="N413" s="64">
        <f t="shared" si="440"/>
        <v>0</v>
      </c>
      <c r="O413" s="64">
        <f t="shared" si="441"/>
        <v>0</v>
      </c>
      <c r="P413" s="64">
        <f t="shared" si="442"/>
        <v>0</v>
      </c>
      <c r="Q413" s="64">
        <f t="shared" si="443"/>
        <v>0</v>
      </c>
      <c r="R413" s="64">
        <f t="shared" si="447"/>
        <v>0</v>
      </c>
      <c r="S413" s="64">
        <f t="shared" si="449"/>
        <v>0</v>
      </c>
      <c r="T413" s="64">
        <f t="shared" si="450"/>
        <v>0</v>
      </c>
      <c r="U413" s="64">
        <f t="shared" si="451"/>
        <v>0</v>
      </c>
      <c r="V413" s="64">
        <f t="shared" si="452"/>
        <v>0</v>
      </c>
      <c r="W413" s="64">
        <f t="shared" si="453"/>
        <v>0</v>
      </c>
      <c r="X413" s="64">
        <f t="shared" si="454"/>
        <v>0.69230769230769196</v>
      </c>
      <c r="Y413" s="64">
        <f t="shared" si="455"/>
        <v>0.92307692307692202</v>
      </c>
      <c r="Z413" s="64">
        <f t="shared" si="456"/>
        <v>1.15384615384615</v>
      </c>
      <c r="AA413" s="64">
        <f t="shared" si="457"/>
        <v>1.3846153846153799</v>
      </c>
      <c r="AB413" s="64">
        <f t="shared" si="458"/>
        <v>1.3846153846153799</v>
      </c>
      <c r="AC413" s="64">
        <f t="shared" ref="AC413:AC431" si="460">VLOOKUP($C$91,$D$3:$K$63,$A$73,0)*(B388-B387)</f>
        <v>1.84615384615384</v>
      </c>
      <c r="AD413" s="64">
        <f>VLOOKUP($C$92,$D$3:$K$63,$A$73,0)*(B387-B386)</f>
        <v>2.0769230769230802</v>
      </c>
      <c r="AE413" s="64">
        <f>VLOOKUP($C$93,$D$3:$K$63,$A$73,0)*B386</f>
        <v>0</v>
      </c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54">
        <f t="shared" si="427"/>
        <v>9.4615384615384599</v>
      </c>
      <c r="BP413" s="53">
        <v>2027</v>
      </c>
      <c r="BQ413" s="61">
        <f t="shared" si="428"/>
        <v>0</v>
      </c>
      <c r="BR413" s="61">
        <f t="shared" si="428"/>
        <v>0</v>
      </c>
      <c r="BS413" s="61">
        <f t="shared" si="428"/>
        <v>0</v>
      </c>
      <c r="BT413" s="61">
        <f t="shared" si="428"/>
        <v>0</v>
      </c>
      <c r="BU413" s="61">
        <f t="shared" si="428"/>
        <v>0</v>
      </c>
      <c r="BV413" s="61">
        <f t="shared" si="428"/>
        <v>0</v>
      </c>
      <c r="BW413" s="61">
        <f t="shared" si="428"/>
        <v>0</v>
      </c>
      <c r="BX413" s="61">
        <f t="shared" si="428"/>
        <v>0</v>
      </c>
      <c r="BY413" s="61">
        <f t="shared" si="428"/>
        <v>0</v>
      </c>
      <c r="BZ413" s="61">
        <f t="shared" si="428"/>
        <v>0</v>
      </c>
      <c r="CA413" s="61">
        <f t="shared" si="428"/>
        <v>0</v>
      </c>
      <c r="CB413" s="61">
        <f t="shared" si="428"/>
        <v>0</v>
      </c>
      <c r="CC413" s="61">
        <f t="shared" si="428"/>
        <v>0</v>
      </c>
      <c r="CD413" s="61">
        <f t="shared" si="428"/>
        <v>0</v>
      </c>
      <c r="CE413" s="61">
        <f t="shared" si="428"/>
        <v>0</v>
      </c>
      <c r="CF413" s="61">
        <f t="shared" si="428"/>
        <v>0</v>
      </c>
      <c r="CG413" s="61">
        <f t="shared" si="444"/>
        <v>0</v>
      </c>
      <c r="CH413" s="61">
        <f t="shared" si="444"/>
        <v>0</v>
      </c>
      <c r="CI413" s="61">
        <f t="shared" si="444"/>
        <v>0</v>
      </c>
      <c r="CJ413" s="61">
        <f t="shared" si="444"/>
        <v>0</v>
      </c>
      <c r="CK413" s="61">
        <f t="shared" si="444"/>
        <v>7.3170731707317097E-2</v>
      </c>
      <c r="CL413" s="61">
        <f t="shared" si="444"/>
        <v>9.7560975609756101E-2</v>
      </c>
      <c r="CM413" s="61">
        <f t="shared" si="444"/>
        <v>0.12195121951219499</v>
      </c>
      <c r="CN413" s="61">
        <f t="shared" si="444"/>
        <v>0.146341463414634</v>
      </c>
      <c r="CO413" s="61">
        <f t="shared" si="444"/>
        <v>0.146341463414634</v>
      </c>
      <c r="CP413" s="61">
        <f t="shared" si="444"/>
        <v>0.19512195121951201</v>
      </c>
      <c r="CQ413" s="61">
        <f t="shared" si="444"/>
        <v>0.219512195121951</v>
      </c>
      <c r="CR413" s="61">
        <f t="shared" si="444"/>
        <v>0</v>
      </c>
      <c r="CS413" s="61">
        <f t="shared" si="444"/>
        <v>0</v>
      </c>
      <c r="CT413" s="61">
        <f t="shared" si="444"/>
        <v>0</v>
      </c>
      <c r="CU413" s="61">
        <f t="shared" si="444"/>
        <v>0</v>
      </c>
      <c r="CV413" s="61">
        <f t="shared" si="444"/>
        <v>0</v>
      </c>
      <c r="CW413" s="61">
        <f t="shared" si="459"/>
        <v>0</v>
      </c>
      <c r="CX413" s="61">
        <f t="shared" si="448"/>
        <v>0</v>
      </c>
      <c r="CY413" s="61">
        <f t="shared" si="448"/>
        <v>0</v>
      </c>
      <c r="CZ413" s="61">
        <f t="shared" si="448"/>
        <v>0</v>
      </c>
      <c r="DA413" s="61">
        <f t="shared" si="448"/>
        <v>0</v>
      </c>
      <c r="DB413" s="61">
        <f t="shared" si="448"/>
        <v>0</v>
      </c>
      <c r="DC413" s="61">
        <f t="shared" si="445"/>
        <v>0</v>
      </c>
      <c r="DD413" s="61">
        <f t="shared" si="445"/>
        <v>0</v>
      </c>
      <c r="DE413" s="61">
        <f t="shared" si="445"/>
        <v>0</v>
      </c>
      <c r="DF413" s="61">
        <f t="shared" si="445"/>
        <v>0</v>
      </c>
      <c r="DG413" s="61">
        <f t="shared" si="445"/>
        <v>0</v>
      </c>
      <c r="DH413" s="61">
        <f t="shared" si="445"/>
        <v>0</v>
      </c>
      <c r="DI413" s="61">
        <f t="shared" si="445"/>
        <v>0</v>
      </c>
      <c r="DJ413" s="61">
        <f t="shared" si="445"/>
        <v>0</v>
      </c>
      <c r="DK413" s="61">
        <f t="shared" si="445"/>
        <v>0</v>
      </c>
      <c r="DL413" s="61">
        <f t="shared" si="445"/>
        <v>0</v>
      </c>
      <c r="DM413" s="61">
        <f t="shared" si="445"/>
        <v>0</v>
      </c>
      <c r="DN413" s="61">
        <f t="shared" si="445"/>
        <v>0</v>
      </c>
      <c r="DO413" s="61">
        <f t="shared" si="445"/>
        <v>0</v>
      </c>
      <c r="DP413" s="61">
        <f t="shared" si="445"/>
        <v>0</v>
      </c>
      <c r="DQ413" s="61">
        <f t="shared" si="445"/>
        <v>0</v>
      </c>
      <c r="DR413" s="61">
        <f t="shared" si="445"/>
        <v>0</v>
      </c>
      <c r="DS413" s="61">
        <f t="shared" si="446"/>
        <v>0</v>
      </c>
      <c r="DT413" s="61">
        <f t="shared" si="425"/>
        <v>0</v>
      </c>
      <c r="DU413" s="61">
        <f t="shared" si="425"/>
        <v>0</v>
      </c>
      <c r="DV413" s="61">
        <f t="shared" si="425"/>
        <v>0</v>
      </c>
      <c r="DW413" s="61">
        <f t="shared" si="425"/>
        <v>0</v>
      </c>
      <c r="DX413" s="61">
        <f t="shared" si="425"/>
        <v>0</v>
      </c>
      <c r="DY413" s="61">
        <f t="shared" si="425"/>
        <v>0</v>
      </c>
      <c r="DZ413" s="61">
        <f t="shared" si="429"/>
        <v>1</v>
      </c>
    </row>
    <row r="414" spans="1:130">
      <c r="C414" s="53">
        <v>2028</v>
      </c>
      <c r="D414" s="64"/>
      <c r="E414" s="64"/>
      <c r="F414" s="64"/>
      <c r="G414" s="64"/>
      <c r="H414" s="64"/>
      <c r="I414" s="64"/>
      <c r="J414" s="64"/>
      <c r="K414" s="64"/>
      <c r="L414" s="64">
        <f t="shared" si="438"/>
        <v>0</v>
      </c>
      <c r="M414" s="64">
        <f t="shared" si="439"/>
        <v>0</v>
      </c>
      <c r="N414" s="64">
        <f t="shared" si="440"/>
        <v>0</v>
      </c>
      <c r="O414" s="64">
        <f t="shared" si="441"/>
        <v>0</v>
      </c>
      <c r="P414" s="64">
        <f t="shared" si="442"/>
        <v>0</v>
      </c>
      <c r="Q414" s="64">
        <f t="shared" si="443"/>
        <v>0</v>
      </c>
      <c r="R414" s="64">
        <f t="shared" si="447"/>
        <v>0</v>
      </c>
      <c r="S414" s="64">
        <f t="shared" si="449"/>
        <v>0</v>
      </c>
      <c r="T414" s="64">
        <f t="shared" si="450"/>
        <v>0</v>
      </c>
      <c r="U414" s="64">
        <f t="shared" si="451"/>
        <v>0</v>
      </c>
      <c r="V414" s="64">
        <f t="shared" si="452"/>
        <v>0</v>
      </c>
      <c r="W414" s="64">
        <f t="shared" si="453"/>
        <v>0</v>
      </c>
      <c r="X414" s="64">
        <f t="shared" si="454"/>
        <v>0.69230769230769296</v>
      </c>
      <c r="Y414" s="64">
        <f t="shared" si="455"/>
        <v>0.92307692307692202</v>
      </c>
      <c r="Z414" s="64">
        <f t="shared" si="456"/>
        <v>1.15384615384615</v>
      </c>
      <c r="AA414" s="64">
        <f t="shared" si="457"/>
        <v>1.3846153846153799</v>
      </c>
      <c r="AB414" s="64">
        <f t="shared" si="458"/>
        <v>1.3846153846153799</v>
      </c>
      <c r="AC414" s="64">
        <f t="shared" si="460"/>
        <v>1.84615384615384</v>
      </c>
      <c r="AD414" s="64">
        <f t="shared" ref="AD414:AD432" si="461">VLOOKUP($C$92,$D$3:$K$63,$A$73,0)*(B388-B387)</f>
        <v>2.0769230769230802</v>
      </c>
      <c r="AE414" s="64">
        <f>VLOOKUP($C$93,$D$3:$K$63,$A$73,0)*(B387-B386)</f>
        <v>2.3076923076923102</v>
      </c>
      <c r="AF414" s="64">
        <f>VLOOKUP($C$94,$D$3:$K$63,$A$73,0)*B386</f>
        <v>0</v>
      </c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54">
        <f t="shared" si="427"/>
        <v>11.7692307692308</v>
      </c>
      <c r="BP414" s="53">
        <v>2028</v>
      </c>
      <c r="BQ414" s="61">
        <f t="shared" si="428"/>
        <v>0</v>
      </c>
      <c r="BR414" s="61">
        <f t="shared" si="428"/>
        <v>0</v>
      </c>
      <c r="BS414" s="61">
        <f t="shared" si="428"/>
        <v>0</v>
      </c>
      <c r="BT414" s="61">
        <f t="shared" si="428"/>
        <v>0</v>
      </c>
      <c r="BU414" s="61">
        <f t="shared" si="428"/>
        <v>0</v>
      </c>
      <c r="BV414" s="61">
        <f t="shared" si="428"/>
        <v>0</v>
      </c>
      <c r="BW414" s="61">
        <f t="shared" si="428"/>
        <v>0</v>
      </c>
      <c r="BX414" s="61">
        <f t="shared" si="428"/>
        <v>0</v>
      </c>
      <c r="BY414" s="61">
        <f t="shared" si="428"/>
        <v>0</v>
      </c>
      <c r="BZ414" s="61">
        <f t="shared" si="428"/>
        <v>0</v>
      </c>
      <c r="CA414" s="61">
        <f t="shared" si="428"/>
        <v>0</v>
      </c>
      <c r="CB414" s="61">
        <f t="shared" si="428"/>
        <v>0</v>
      </c>
      <c r="CC414" s="61">
        <f t="shared" si="428"/>
        <v>0</v>
      </c>
      <c r="CD414" s="61">
        <f t="shared" si="428"/>
        <v>0</v>
      </c>
      <c r="CE414" s="61">
        <f t="shared" si="428"/>
        <v>0</v>
      </c>
      <c r="CF414" s="61">
        <f t="shared" si="428"/>
        <v>0</v>
      </c>
      <c r="CG414" s="61">
        <f t="shared" si="444"/>
        <v>0</v>
      </c>
      <c r="CH414" s="61">
        <f t="shared" si="444"/>
        <v>0</v>
      </c>
      <c r="CI414" s="61">
        <f t="shared" si="444"/>
        <v>0</v>
      </c>
      <c r="CJ414" s="61">
        <f t="shared" si="444"/>
        <v>0</v>
      </c>
      <c r="CK414" s="61">
        <f t="shared" si="444"/>
        <v>5.8823529411764802E-2</v>
      </c>
      <c r="CL414" s="61">
        <f t="shared" si="444"/>
        <v>7.8431372549019607E-2</v>
      </c>
      <c r="CM414" s="61">
        <f t="shared" si="444"/>
        <v>9.8039215686274495E-2</v>
      </c>
      <c r="CN414" s="61">
        <f t="shared" si="444"/>
        <v>0.11764705882352899</v>
      </c>
      <c r="CO414" s="61">
        <f t="shared" si="444"/>
        <v>0.11764705882352899</v>
      </c>
      <c r="CP414" s="61">
        <f t="shared" si="444"/>
        <v>0.15686274509803899</v>
      </c>
      <c r="CQ414" s="61">
        <f t="shared" si="444"/>
        <v>0.17647058823529399</v>
      </c>
      <c r="CR414" s="61">
        <f t="shared" si="444"/>
        <v>0.19607843137254899</v>
      </c>
      <c r="CS414" s="61">
        <f t="shared" si="444"/>
        <v>0</v>
      </c>
      <c r="CT414" s="61">
        <f t="shared" si="444"/>
        <v>0</v>
      </c>
      <c r="CU414" s="61">
        <f t="shared" si="444"/>
        <v>0</v>
      </c>
      <c r="CV414" s="61">
        <f t="shared" si="444"/>
        <v>0</v>
      </c>
      <c r="CW414" s="61">
        <f t="shared" si="459"/>
        <v>0</v>
      </c>
      <c r="CX414" s="61">
        <f t="shared" si="448"/>
        <v>0</v>
      </c>
      <c r="CY414" s="61">
        <f t="shared" si="448"/>
        <v>0</v>
      </c>
      <c r="CZ414" s="61">
        <f t="shared" si="448"/>
        <v>0</v>
      </c>
      <c r="DA414" s="61">
        <f t="shared" si="448"/>
        <v>0</v>
      </c>
      <c r="DB414" s="61">
        <f t="shared" si="448"/>
        <v>0</v>
      </c>
      <c r="DC414" s="61">
        <f t="shared" si="445"/>
        <v>0</v>
      </c>
      <c r="DD414" s="61">
        <f t="shared" si="445"/>
        <v>0</v>
      </c>
      <c r="DE414" s="61">
        <f t="shared" si="445"/>
        <v>0</v>
      </c>
      <c r="DF414" s="61">
        <f t="shared" si="445"/>
        <v>0</v>
      </c>
      <c r="DG414" s="61">
        <f t="shared" si="445"/>
        <v>0</v>
      </c>
      <c r="DH414" s="61">
        <f t="shared" si="445"/>
        <v>0</v>
      </c>
      <c r="DI414" s="61">
        <f t="shared" si="445"/>
        <v>0</v>
      </c>
      <c r="DJ414" s="61">
        <f t="shared" si="445"/>
        <v>0</v>
      </c>
      <c r="DK414" s="61">
        <f t="shared" si="445"/>
        <v>0</v>
      </c>
      <c r="DL414" s="61">
        <f t="shared" si="445"/>
        <v>0</v>
      </c>
      <c r="DM414" s="61">
        <f t="shared" si="445"/>
        <v>0</v>
      </c>
      <c r="DN414" s="61">
        <f t="shared" si="445"/>
        <v>0</v>
      </c>
      <c r="DO414" s="61">
        <f t="shared" si="445"/>
        <v>0</v>
      </c>
      <c r="DP414" s="61">
        <f t="shared" si="445"/>
        <v>0</v>
      </c>
      <c r="DQ414" s="61">
        <f t="shared" si="445"/>
        <v>0</v>
      </c>
      <c r="DR414" s="61">
        <f t="shared" si="445"/>
        <v>0</v>
      </c>
      <c r="DS414" s="61">
        <f t="shared" si="446"/>
        <v>0</v>
      </c>
      <c r="DT414" s="61">
        <f t="shared" si="425"/>
        <v>0</v>
      </c>
      <c r="DU414" s="61">
        <f t="shared" si="425"/>
        <v>0</v>
      </c>
      <c r="DV414" s="61">
        <f t="shared" si="425"/>
        <v>0</v>
      </c>
      <c r="DW414" s="61">
        <f t="shared" si="425"/>
        <v>0</v>
      </c>
      <c r="DX414" s="61">
        <f t="shared" si="425"/>
        <v>0</v>
      </c>
      <c r="DY414" s="61">
        <f t="shared" si="425"/>
        <v>0</v>
      </c>
      <c r="DZ414" s="61">
        <f t="shared" si="429"/>
        <v>1</v>
      </c>
    </row>
    <row r="415" spans="1:130">
      <c r="C415" s="53">
        <v>2029</v>
      </c>
      <c r="D415" s="64"/>
      <c r="E415" s="64"/>
      <c r="F415" s="64"/>
      <c r="G415" s="64"/>
      <c r="H415" s="64"/>
      <c r="I415" s="64"/>
      <c r="J415" s="64"/>
      <c r="K415" s="64"/>
      <c r="L415" s="64"/>
      <c r="M415" s="64">
        <f t="shared" si="439"/>
        <v>0</v>
      </c>
      <c r="N415" s="64">
        <f t="shared" si="440"/>
        <v>0</v>
      </c>
      <c r="O415" s="64">
        <f t="shared" si="441"/>
        <v>0</v>
      </c>
      <c r="P415" s="64">
        <f t="shared" si="442"/>
        <v>0</v>
      </c>
      <c r="Q415" s="64">
        <f t="shared" si="443"/>
        <v>0</v>
      </c>
      <c r="R415" s="64">
        <f t="shared" si="447"/>
        <v>0</v>
      </c>
      <c r="S415" s="64">
        <f t="shared" si="449"/>
        <v>0</v>
      </c>
      <c r="T415" s="64">
        <f t="shared" si="450"/>
        <v>0</v>
      </c>
      <c r="U415" s="64">
        <f t="shared" si="451"/>
        <v>0</v>
      </c>
      <c r="V415" s="64">
        <f t="shared" si="452"/>
        <v>0</v>
      </c>
      <c r="W415" s="64">
        <f t="shared" si="453"/>
        <v>0</v>
      </c>
      <c r="X415" s="64">
        <f t="shared" si="454"/>
        <v>0.69230769230769296</v>
      </c>
      <c r="Y415" s="64">
        <f t="shared" si="455"/>
        <v>0.92307692307692402</v>
      </c>
      <c r="Z415" s="64">
        <f t="shared" si="456"/>
        <v>1.15384615384615</v>
      </c>
      <c r="AA415" s="64">
        <f t="shared" si="457"/>
        <v>1.3846153846153799</v>
      </c>
      <c r="AB415" s="64">
        <f t="shared" si="458"/>
        <v>1.3846153846153799</v>
      </c>
      <c r="AC415" s="64">
        <f t="shared" si="460"/>
        <v>1.84615384615384</v>
      </c>
      <c r="AD415" s="64">
        <f t="shared" si="461"/>
        <v>2.0769230769230802</v>
      </c>
      <c r="AE415" s="64">
        <f t="shared" ref="AE415:AE433" si="462">VLOOKUP($C$93,$D$3:$K$63,$A$73,0)*(B388-B387)</f>
        <v>2.3076923076923102</v>
      </c>
      <c r="AF415" s="64">
        <f>VLOOKUP($C$94,$D$3:$K$63,$A$73,0)*(B387-B386)</f>
        <v>2.7692307692307701</v>
      </c>
      <c r="AG415" s="64">
        <f>VLOOKUP($C$95,$D$3:$K$63,$A$73,0)*B386</f>
        <v>0</v>
      </c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54">
        <f t="shared" si="427"/>
        <v>14.538461538461499</v>
      </c>
      <c r="BP415" s="53">
        <v>2029</v>
      </c>
      <c r="BQ415" s="61">
        <f t="shared" si="428"/>
        <v>0</v>
      </c>
      <c r="BR415" s="61">
        <f t="shared" si="428"/>
        <v>0</v>
      </c>
      <c r="BS415" s="61">
        <f t="shared" si="428"/>
        <v>0</v>
      </c>
      <c r="BT415" s="61">
        <f t="shared" si="428"/>
        <v>0</v>
      </c>
      <c r="BU415" s="61">
        <f t="shared" si="428"/>
        <v>0</v>
      </c>
      <c r="BV415" s="61">
        <f t="shared" si="428"/>
        <v>0</v>
      </c>
      <c r="BW415" s="61">
        <f t="shared" si="428"/>
        <v>0</v>
      </c>
      <c r="BX415" s="61">
        <f t="shared" si="428"/>
        <v>0</v>
      </c>
      <c r="BY415" s="61">
        <f t="shared" si="428"/>
        <v>0</v>
      </c>
      <c r="BZ415" s="61">
        <f t="shared" si="428"/>
        <v>0</v>
      </c>
      <c r="CA415" s="61">
        <f t="shared" si="428"/>
        <v>0</v>
      </c>
      <c r="CB415" s="61">
        <f t="shared" si="428"/>
        <v>0</v>
      </c>
      <c r="CC415" s="61">
        <f t="shared" si="428"/>
        <v>0</v>
      </c>
      <c r="CD415" s="61">
        <f t="shared" si="428"/>
        <v>0</v>
      </c>
      <c r="CE415" s="61">
        <f t="shared" si="428"/>
        <v>0</v>
      </c>
      <c r="CF415" s="61">
        <f t="shared" si="428"/>
        <v>0</v>
      </c>
      <c r="CG415" s="61">
        <f t="shared" si="444"/>
        <v>0</v>
      </c>
      <c r="CH415" s="61">
        <f t="shared" si="444"/>
        <v>0</v>
      </c>
      <c r="CI415" s="61">
        <f t="shared" si="444"/>
        <v>0</v>
      </c>
      <c r="CJ415" s="61">
        <f t="shared" si="444"/>
        <v>0</v>
      </c>
      <c r="CK415" s="61">
        <f t="shared" si="444"/>
        <v>4.76190476190477E-2</v>
      </c>
      <c r="CL415" s="61">
        <f t="shared" si="444"/>
        <v>6.34920634920636E-2</v>
      </c>
      <c r="CM415" s="61">
        <f t="shared" si="444"/>
        <v>7.9365079365079402E-2</v>
      </c>
      <c r="CN415" s="61">
        <f t="shared" si="444"/>
        <v>9.5238095238095205E-2</v>
      </c>
      <c r="CO415" s="61">
        <f t="shared" si="444"/>
        <v>9.5238095238095205E-2</v>
      </c>
      <c r="CP415" s="61">
        <f t="shared" si="444"/>
        <v>0.126984126984127</v>
      </c>
      <c r="CQ415" s="61">
        <f t="shared" si="444"/>
        <v>0.14285714285714299</v>
      </c>
      <c r="CR415" s="61">
        <f t="shared" si="444"/>
        <v>0.158730158730159</v>
      </c>
      <c r="CS415" s="61">
        <f t="shared" si="444"/>
        <v>0.19047619047618999</v>
      </c>
      <c r="CT415" s="61">
        <f t="shared" si="444"/>
        <v>0</v>
      </c>
      <c r="CU415" s="61">
        <f t="shared" si="444"/>
        <v>0</v>
      </c>
      <c r="CV415" s="61">
        <f t="shared" si="444"/>
        <v>0</v>
      </c>
      <c r="CW415" s="61">
        <f t="shared" si="459"/>
        <v>0</v>
      </c>
      <c r="CX415" s="61">
        <f t="shared" si="448"/>
        <v>0</v>
      </c>
      <c r="CY415" s="61">
        <f t="shared" si="448"/>
        <v>0</v>
      </c>
      <c r="CZ415" s="61">
        <f t="shared" si="448"/>
        <v>0</v>
      </c>
      <c r="DA415" s="61">
        <f t="shared" si="448"/>
        <v>0</v>
      </c>
      <c r="DB415" s="61">
        <f t="shared" si="448"/>
        <v>0</v>
      </c>
      <c r="DC415" s="61">
        <f t="shared" si="445"/>
        <v>0</v>
      </c>
      <c r="DD415" s="61">
        <f t="shared" si="445"/>
        <v>0</v>
      </c>
      <c r="DE415" s="61">
        <f t="shared" si="445"/>
        <v>0</v>
      </c>
      <c r="DF415" s="61">
        <f t="shared" si="445"/>
        <v>0</v>
      </c>
      <c r="DG415" s="61">
        <f t="shared" si="445"/>
        <v>0</v>
      </c>
      <c r="DH415" s="61">
        <f t="shared" si="445"/>
        <v>0</v>
      </c>
      <c r="DI415" s="61">
        <f t="shared" si="445"/>
        <v>0</v>
      </c>
      <c r="DJ415" s="61">
        <f t="shared" si="445"/>
        <v>0</v>
      </c>
      <c r="DK415" s="61">
        <f t="shared" si="445"/>
        <v>0</v>
      </c>
      <c r="DL415" s="61">
        <f t="shared" si="445"/>
        <v>0</v>
      </c>
      <c r="DM415" s="61">
        <f t="shared" si="445"/>
        <v>0</v>
      </c>
      <c r="DN415" s="61">
        <f t="shared" si="445"/>
        <v>0</v>
      </c>
      <c r="DO415" s="61">
        <f t="shared" si="445"/>
        <v>0</v>
      </c>
      <c r="DP415" s="61">
        <f t="shared" si="445"/>
        <v>0</v>
      </c>
      <c r="DQ415" s="61">
        <f t="shared" si="445"/>
        <v>0</v>
      </c>
      <c r="DR415" s="61">
        <f t="shared" si="445"/>
        <v>0</v>
      </c>
      <c r="DS415" s="61">
        <f t="shared" si="446"/>
        <v>0</v>
      </c>
      <c r="DT415" s="61">
        <f t="shared" si="425"/>
        <v>0</v>
      </c>
      <c r="DU415" s="61">
        <f t="shared" si="425"/>
        <v>0</v>
      </c>
      <c r="DV415" s="61">
        <f t="shared" si="425"/>
        <v>0</v>
      </c>
      <c r="DW415" s="61">
        <f t="shared" si="425"/>
        <v>0</v>
      </c>
      <c r="DX415" s="61">
        <f t="shared" si="425"/>
        <v>0</v>
      </c>
      <c r="DY415" s="61">
        <f t="shared" si="425"/>
        <v>0</v>
      </c>
      <c r="DZ415" s="61">
        <f t="shared" si="429"/>
        <v>1</v>
      </c>
    </row>
    <row r="416" spans="1:130">
      <c r="C416" s="53">
        <v>2030</v>
      </c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>
        <f t="shared" si="440"/>
        <v>0</v>
      </c>
      <c r="O416" s="64">
        <f t="shared" si="441"/>
        <v>0</v>
      </c>
      <c r="P416" s="64">
        <f t="shared" si="442"/>
        <v>0</v>
      </c>
      <c r="Q416" s="64">
        <f t="shared" si="443"/>
        <v>0</v>
      </c>
      <c r="R416" s="64">
        <f t="shared" si="447"/>
        <v>0</v>
      </c>
      <c r="S416" s="64">
        <f t="shared" si="449"/>
        <v>0</v>
      </c>
      <c r="T416" s="64">
        <f t="shared" si="450"/>
        <v>0</v>
      </c>
      <c r="U416" s="64">
        <f t="shared" si="451"/>
        <v>0</v>
      </c>
      <c r="V416" s="64">
        <f t="shared" si="452"/>
        <v>0</v>
      </c>
      <c r="W416" s="64">
        <f t="shared" si="453"/>
        <v>0</v>
      </c>
      <c r="X416" s="64">
        <f t="shared" si="454"/>
        <v>0.69230769230769196</v>
      </c>
      <c r="Y416" s="64">
        <f t="shared" si="455"/>
        <v>0.92307692307692402</v>
      </c>
      <c r="Z416" s="64">
        <f t="shared" si="456"/>
        <v>1.15384615384615</v>
      </c>
      <c r="AA416" s="64">
        <f t="shared" si="457"/>
        <v>1.3846153846153799</v>
      </c>
      <c r="AB416" s="64">
        <f t="shared" si="458"/>
        <v>1.3846153846153799</v>
      </c>
      <c r="AC416" s="64">
        <f t="shared" si="460"/>
        <v>1.84615384615384</v>
      </c>
      <c r="AD416" s="64">
        <f t="shared" si="461"/>
        <v>2.0769230769230802</v>
      </c>
      <c r="AE416" s="64">
        <f t="shared" si="462"/>
        <v>2.3076923076923102</v>
      </c>
      <c r="AF416" s="64">
        <f t="shared" ref="AF416:AF434" si="463">VLOOKUP($C$94,$D$3:$K$63,$A$73,0)*(B388-B387)</f>
        <v>2.7692307692307701</v>
      </c>
      <c r="AG416" s="64">
        <f>VLOOKUP($C$95,$D$3:$K$63,$A$73,0)*(B387-B386)</f>
        <v>3</v>
      </c>
      <c r="AH416" s="64">
        <f>VLOOKUP($C$96,$D$3:$K$63,$A$73,0)*B386</f>
        <v>0</v>
      </c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54">
        <f t="shared" si="427"/>
        <v>17.538461538461501</v>
      </c>
      <c r="BP416" s="53">
        <v>2030</v>
      </c>
      <c r="BQ416" s="61">
        <f t="shared" si="428"/>
        <v>0</v>
      </c>
      <c r="BR416" s="61">
        <f t="shared" si="428"/>
        <v>0</v>
      </c>
      <c r="BS416" s="61">
        <f t="shared" si="428"/>
        <v>0</v>
      </c>
      <c r="BT416" s="61">
        <f t="shared" si="428"/>
        <v>0</v>
      </c>
      <c r="BU416" s="61">
        <f t="shared" si="428"/>
        <v>0</v>
      </c>
      <c r="BV416" s="61">
        <f t="shared" si="428"/>
        <v>0</v>
      </c>
      <c r="BW416" s="61">
        <f t="shared" si="428"/>
        <v>0</v>
      </c>
      <c r="BX416" s="61">
        <f t="shared" si="428"/>
        <v>0</v>
      </c>
      <c r="BY416" s="61">
        <f t="shared" si="428"/>
        <v>0</v>
      </c>
      <c r="BZ416" s="61">
        <f t="shared" si="428"/>
        <v>0</v>
      </c>
      <c r="CA416" s="61">
        <f t="shared" si="428"/>
        <v>0</v>
      </c>
      <c r="CB416" s="61">
        <f t="shared" si="428"/>
        <v>0</v>
      </c>
      <c r="CC416" s="61">
        <f t="shared" si="428"/>
        <v>0</v>
      </c>
      <c r="CD416" s="61">
        <f t="shared" si="428"/>
        <v>0</v>
      </c>
      <c r="CE416" s="61">
        <f t="shared" si="428"/>
        <v>0</v>
      </c>
      <c r="CF416" s="61">
        <f t="shared" si="428"/>
        <v>0</v>
      </c>
      <c r="CG416" s="61">
        <f t="shared" si="444"/>
        <v>0</v>
      </c>
      <c r="CH416" s="61">
        <f t="shared" si="444"/>
        <v>0</v>
      </c>
      <c r="CI416" s="61">
        <f t="shared" si="444"/>
        <v>0</v>
      </c>
      <c r="CJ416" s="61">
        <f t="shared" si="444"/>
        <v>0</v>
      </c>
      <c r="CK416" s="61">
        <f t="shared" si="444"/>
        <v>3.94736842105263E-2</v>
      </c>
      <c r="CL416" s="61">
        <f t="shared" si="444"/>
        <v>5.2631578947368501E-2</v>
      </c>
      <c r="CM416" s="61">
        <f t="shared" si="444"/>
        <v>6.5789473684210606E-2</v>
      </c>
      <c r="CN416" s="61">
        <f t="shared" si="444"/>
        <v>7.8947368421052599E-2</v>
      </c>
      <c r="CO416" s="61">
        <f t="shared" si="444"/>
        <v>7.8947368421052599E-2</v>
      </c>
      <c r="CP416" s="61">
        <f t="shared" si="444"/>
        <v>0.105263157894737</v>
      </c>
      <c r="CQ416" s="61">
        <f t="shared" si="444"/>
        <v>0.118421052631579</v>
      </c>
      <c r="CR416" s="61">
        <f t="shared" si="444"/>
        <v>0.13157894736842099</v>
      </c>
      <c r="CS416" s="61">
        <f t="shared" si="444"/>
        <v>0.157894736842105</v>
      </c>
      <c r="CT416" s="61">
        <f t="shared" si="444"/>
        <v>0.17105263157894701</v>
      </c>
      <c r="CU416" s="61">
        <f t="shared" si="444"/>
        <v>0</v>
      </c>
      <c r="CV416" s="61">
        <f t="shared" si="444"/>
        <v>0</v>
      </c>
      <c r="CW416" s="61">
        <f t="shared" si="459"/>
        <v>0</v>
      </c>
      <c r="CX416" s="61">
        <f t="shared" si="448"/>
        <v>0</v>
      </c>
      <c r="CY416" s="61">
        <f t="shared" si="448"/>
        <v>0</v>
      </c>
      <c r="CZ416" s="61">
        <f t="shared" si="448"/>
        <v>0</v>
      </c>
      <c r="DA416" s="61">
        <f t="shared" si="448"/>
        <v>0</v>
      </c>
      <c r="DB416" s="61">
        <f t="shared" si="448"/>
        <v>0</v>
      </c>
      <c r="DC416" s="61">
        <f t="shared" si="445"/>
        <v>0</v>
      </c>
      <c r="DD416" s="61">
        <f t="shared" si="445"/>
        <v>0</v>
      </c>
      <c r="DE416" s="61">
        <f t="shared" si="445"/>
        <v>0</v>
      </c>
      <c r="DF416" s="61">
        <f t="shared" si="445"/>
        <v>0</v>
      </c>
      <c r="DG416" s="61">
        <f t="shared" si="445"/>
        <v>0</v>
      </c>
      <c r="DH416" s="61">
        <f t="shared" si="445"/>
        <v>0</v>
      </c>
      <c r="DI416" s="61">
        <f t="shared" si="445"/>
        <v>0</v>
      </c>
      <c r="DJ416" s="61">
        <f t="shared" si="445"/>
        <v>0</v>
      </c>
      <c r="DK416" s="61">
        <f t="shared" si="445"/>
        <v>0</v>
      </c>
      <c r="DL416" s="61">
        <f t="shared" si="445"/>
        <v>0</v>
      </c>
      <c r="DM416" s="61">
        <f t="shared" si="445"/>
        <v>0</v>
      </c>
      <c r="DN416" s="61">
        <f t="shared" si="445"/>
        <v>0</v>
      </c>
      <c r="DO416" s="61">
        <f t="shared" si="445"/>
        <v>0</v>
      </c>
      <c r="DP416" s="61">
        <f t="shared" si="445"/>
        <v>0</v>
      </c>
      <c r="DQ416" s="61">
        <f t="shared" si="445"/>
        <v>0</v>
      </c>
      <c r="DR416" s="61">
        <f t="shared" si="445"/>
        <v>0</v>
      </c>
      <c r="DS416" s="61">
        <f t="shared" si="446"/>
        <v>0</v>
      </c>
      <c r="DT416" s="61">
        <f t="shared" si="425"/>
        <v>0</v>
      </c>
      <c r="DU416" s="61">
        <f t="shared" si="425"/>
        <v>0</v>
      </c>
      <c r="DV416" s="61">
        <f t="shared" si="425"/>
        <v>0</v>
      </c>
      <c r="DW416" s="61">
        <f t="shared" si="425"/>
        <v>0</v>
      </c>
      <c r="DX416" s="61">
        <f t="shared" si="425"/>
        <v>0</v>
      </c>
      <c r="DY416" s="61">
        <f t="shared" si="425"/>
        <v>0</v>
      </c>
      <c r="DZ416" s="61">
        <f t="shared" si="429"/>
        <v>1</v>
      </c>
    </row>
    <row r="417" spans="3:130">
      <c r="C417" s="53">
        <v>2031</v>
      </c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>
        <f t="shared" si="441"/>
        <v>0</v>
      </c>
      <c r="P417" s="64">
        <f t="shared" si="442"/>
        <v>0</v>
      </c>
      <c r="Q417" s="64">
        <f t="shared" si="443"/>
        <v>0</v>
      </c>
      <c r="R417" s="64">
        <f t="shared" si="447"/>
        <v>0</v>
      </c>
      <c r="S417" s="64">
        <f t="shared" si="449"/>
        <v>0</v>
      </c>
      <c r="T417" s="64">
        <f t="shared" si="450"/>
        <v>0</v>
      </c>
      <c r="U417" s="64">
        <f t="shared" si="451"/>
        <v>0</v>
      </c>
      <c r="V417" s="64">
        <f t="shared" si="452"/>
        <v>0</v>
      </c>
      <c r="W417" s="64">
        <f t="shared" si="453"/>
        <v>0</v>
      </c>
      <c r="X417" s="64">
        <f t="shared" si="454"/>
        <v>0.69230769230769196</v>
      </c>
      <c r="Y417" s="64">
        <f t="shared" si="455"/>
        <v>0.92307692307692202</v>
      </c>
      <c r="Z417" s="64">
        <f t="shared" si="456"/>
        <v>1.15384615384615</v>
      </c>
      <c r="AA417" s="64">
        <f t="shared" si="457"/>
        <v>1.3846153846153899</v>
      </c>
      <c r="AB417" s="64">
        <f t="shared" si="458"/>
        <v>1.3846153846153799</v>
      </c>
      <c r="AC417" s="64">
        <f t="shared" si="460"/>
        <v>1.84615384615384</v>
      </c>
      <c r="AD417" s="64">
        <f t="shared" si="461"/>
        <v>2.0769230769230802</v>
      </c>
      <c r="AE417" s="64">
        <f t="shared" si="462"/>
        <v>2.3076923076923102</v>
      </c>
      <c r="AF417" s="64">
        <f t="shared" si="463"/>
        <v>2.7692307692307701</v>
      </c>
      <c r="AG417" s="64">
        <f t="shared" ref="AG417:AG435" si="464">VLOOKUP($C$95,$D$3:$K$63,$A$73,0)*(B388-B387)</f>
        <v>3</v>
      </c>
      <c r="AH417" s="64">
        <f>VLOOKUP($C$96,$D$3:$K$63,$A$73,0)*(B387-B386)</f>
        <v>3.2307692307692299</v>
      </c>
      <c r="AI417" s="64">
        <f>VLOOKUP($C$97,$D$3:$K$63,$A$73,0)*B386</f>
        <v>0</v>
      </c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54">
        <f t="shared" si="427"/>
        <v>20.769230769230798</v>
      </c>
      <c r="BP417" s="53">
        <v>2031</v>
      </c>
      <c r="BQ417" s="61">
        <f t="shared" ref="BQ417:CF432" si="465">D417/$BM417</f>
        <v>0</v>
      </c>
      <c r="BR417" s="61">
        <f t="shared" si="465"/>
        <v>0</v>
      </c>
      <c r="BS417" s="61">
        <f t="shared" si="465"/>
        <v>0</v>
      </c>
      <c r="BT417" s="61">
        <f t="shared" si="465"/>
        <v>0</v>
      </c>
      <c r="BU417" s="61">
        <f t="shared" si="465"/>
        <v>0</v>
      </c>
      <c r="BV417" s="61">
        <f t="shared" si="465"/>
        <v>0</v>
      </c>
      <c r="BW417" s="61">
        <f t="shared" si="465"/>
        <v>0</v>
      </c>
      <c r="BX417" s="61">
        <f t="shared" si="465"/>
        <v>0</v>
      </c>
      <c r="BY417" s="61">
        <f t="shared" si="465"/>
        <v>0</v>
      </c>
      <c r="BZ417" s="61">
        <f t="shared" si="465"/>
        <v>0</v>
      </c>
      <c r="CA417" s="61">
        <f t="shared" si="465"/>
        <v>0</v>
      </c>
      <c r="CB417" s="61">
        <f t="shared" si="465"/>
        <v>0</v>
      </c>
      <c r="CC417" s="61">
        <f t="shared" si="465"/>
        <v>0</v>
      </c>
      <c r="CD417" s="61">
        <f t="shared" si="465"/>
        <v>0</v>
      </c>
      <c r="CE417" s="61">
        <f t="shared" si="465"/>
        <v>0</v>
      </c>
      <c r="CF417" s="61">
        <f t="shared" si="465"/>
        <v>0</v>
      </c>
      <c r="CG417" s="61">
        <f t="shared" si="444"/>
        <v>0</v>
      </c>
      <c r="CH417" s="61">
        <f t="shared" si="444"/>
        <v>0</v>
      </c>
      <c r="CI417" s="61">
        <f t="shared" si="444"/>
        <v>0</v>
      </c>
      <c r="CJ417" s="61">
        <f t="shared" si="444"/>
        <v>0</v>
      </c>
      <c r="CK417" s="61">
        <f t="shared" si="444"/>
        <v>3.3333333333333298E-2</v>
      </c>
      <c r="CL417" s="61">
        <f t="shared" si="444"/>
        <v>4.4444444444444398E-2</v>
      </c>
      <c r="CM417" s="61">
        <f t="shared" si="444"/>
        <v>5.5555555555555601E-2</v>
      </c>
      <c r="CN417" s="61">
        <f t="shared" si="444"/>
        <v>6.6666666666666693E-2</v>
      </c>
      <c r="CO417" s="61">
        <f t="shared" si="444"/>
        <v>6.6666666666666596E-2</v>
      </c>
      <c r="CP417" s="61">
        <f t="shared" si="444"/>
        <v>8.8888888888888906E-2</v>
      </c>
      <c r="CQ417" s="61">
        <f t="shared" si="444"/>
        <v>0.1</v>
      </c>
      <c r="CR417" s="61">
        <f t="shared" si="444"/>
        <v>0.11111111111111099</v>
      </c>
      <c r="CS417" s="61">
        <f t="shared" si="444"/>
        <v>0.133333333333333</v>
      </c>
      <c r="CT417" s="61">
        <f t="shared" si="444"/>
        <v>0.14444444444444399</v>
      </c>
      <c r="CU417" s="61">
        <f t="shared" si="444"/>
        <v>0.155555555555556</v>
      </c>
      <c r="CV417" s="61">
        <f t="shared" si="444"/>
        <v>0</v>
      </c>
      <c r="CW417" s="61">
        <f t="shared" si="459"/>
        <v>0</v>
      </c>
      <c r="CX417" s="61">
        <f t="shared" si="448"/>
        <v>0</v>
      </c>
      <c r="CY417" s="61">
        <f t="shared" si="448"/>
        <v>0</v>
      </c>
      <c r="CZ417" s="61">
        <f t="shared" si="448"/>
        <v>0</v>
      </c>
      <c r="DA417" s="61">
        <f t="shared" si="448"/>
        <v>0</v>
      </c>
      <c r="DB417" s="61">
        <f t="shared" si="448"/>
        <v>0</v>
      </c>
      <c r="DC417" s="61">
        <f t="shared" si="445"/>
        <v>0</v>
      </c>
      <c r="DD417" s="61">
        <f t="shared" si="445"/>
        <v>0</v>
      </c>
      <c r="DE417" s="61">
        <f t="shared" si="445"/>
        <v>0</v>
      </c>
      <c r="DF417" s="61">
        <f t="shared" si="445"/>
        <v>0</v>
      </c>
      <c r="DG417" s="61">
        <f t="shared" si="445"/>
        <v>0</v>
      </c>
      <c r="DH417" s="61">
        <f t="shared" si="445"/>
        <v>0</v>
      </c>
      <c r="DI417" s="61">
        <f t="shared" si="445"/>
        <v>0</v>
      </c>
      <c r="DJ417" s="61">
        <f t="shared" si="445"/>
        <v>0</v>
      </c>
      <c r="DK417" s="61">
        <f t="shared" si="445"/>
        <v>0</v>
      </c>
      <c r="DL417" s="61">
        <f t="shared" si="445"/>
        <v>0</v>
      </c>
      <c r="DM417" s="61">
        <f t="shared" si="445"/>
        <v>0</v>
      </c>
      <c r="DN417" s="61">
        <f t="shared" si="445"/>
        <v>0</v>
      </c>
      <c r="DO417" s="61">
        <f t="shared" si="445"/>
        <v>0</v>
      </c>
      <c r="DP417" s="61">
        <f t="shared" si="445"/>
        <v>0</v>
      </c>
      <c r="DQ417" s="61">
        <f t="shared" ref="DQ417:DR446" si="466">BD417/$BM417</f>
        <v>0</v>
      </c>
      <c r="DR417" s="61">
        <f t="shared" si="466"/>
        <v>0</v>
      </c>
      <c r="DS417" s="61">
        <f t="shared" si="446"/>
        <v>0</v>
      </c>
      <c r="DT417" s="61">
        <f t="shared" si="425"/>
        <v>0</v>
      </c>
      <c r="DU417" s="61">
        <f t="shared" si="425"/>
        <v>0</v>
      </c>
      <c r="DV417" s="61">
        <f t="shared" si="425"/>
        <v>0</v>
      </c>
      <c r="DW417" s="61">
        <f t="shared" si="425"/>
        <v>0</v>
      </c>
      <c r="DX417" s="61">
        <f t="shared" si="425"/>
        <v>0</v>
      </c>
      <c r="DY417" s="61">
        <f t="shared" si="425"/>
        <v>0</v>
      </c>
      <c r="DZ417" s="61">
        <f t="shared" si="429"/>
        <v>1</v>
      </c>
    </row>
    <row r="418" spans="3:130">
      <c r="C418" s="53">
        <v>2032</v>
      </c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>
        <f t="shared" si="442"/>
        <v>0</v>
      </c>
      <c r="Q418" s="64">
        <f t="shared" si="443"/>
        <v>0</v>
      </c>
      <c r="R418" s="64">
        <f t="shared" si="447"/>
        <v>0</v>
      </c>
      <c r="S418" s="64">
        <f t="shared" si="449"/>
        <v>0</v>
      </c>
      <c r="T418" s="64">
        <f t="shared" si="450"/>
        <v>0</v>
      </c>
      <c r="U418" s="64">
        <f t="shared" si="451"/>
        <v>0</v>
      </c>
      <c r="V418" s="64">
        <f t="shared" si="452"/>
        <v>0</v>
      </c>
      <c r="W418" s="64">
        <f t="shared" si="453"/>
        <v>0</v>
      </c>
      <c r="X418" s="64">
        <f t="shared" si="454"/>
        <v>0.69230769230769296</v>
      </c>
      <c r="Y418" s="64">
        <f t="shared" si="455"/>
        <v>0.92307692307692202</v>
      </c>
      <c r="Z418" s="64">
        <f t="shared" si="456"/>
        <v>1.15384615384615</v>
      </c>
      <c r="AA418" s="64">
        <f t="shared" si="457"/>
        <v>1.3846153846153899</v>
      </c>
      <c r="AB418" s="64">
        <f t="shared" si="458"/>
        <v>1.3846153846153899</v>
      </c>
      <c r="AC418" s="64">
        <f t="shared" si="460"/>
        <v>1.84615384615384</v>
      </c>
      <c r="AD418" s="64">
        <f t="shared" si="461"/>
        <v>2.0769230769230802</v>
      </c>
      <c r="AE418" s="64">
        <f t="shared" si="462"/>
        <v>2.3076923076923102</v>
      </c>
      <c r="AF418" s="64">
        <f t="shared" si="463"/>
        <v>2.7692307692307701</v>
      </c>
      <c r="AG418" s="64">
        <f t="shared" si="464"/>
        <v>3</v>
      </c>
      <c r="AH418" s="64">
        <f t="shared" ref="AH418:AH436" si="467">VLOOKUP($C$96,$D$3:$K$63,$A$73,0)*(B388-B387)</f>
        <v>3.2307692307692299</v>
      </c>
      <c r="AI418" s="64">
        <f>VLOOKUP($C$97,$D$3:$K$63,$A$73,0)*(B387-B386)</f>
        <v>3.2307692307692299</v>
      </c>
      <c r="AJ418" s="64">
        <f>VLOOKUP($C$98,$D$3:$K$63,$A$73,0)*B386</f>
        <v>0</v>
      </c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54">
        <f t="shared" si="427"/>
        <v>24</v>
      </c>
      <c r="BP418" s="53">
        <v>2032</v>
      </c>
      <c r="BQ418" s="61">
        <f t="shared" si="465"/>
        <v>0</v>
      </c>
      <c r="BR418" s="61">
        <f t="shared" si="465"/>
        <v>0</v>
      </c>
      <c r="BS418" s="61">
        <f t="shared" si="465"/>
        <v>0</v>
      </c>
      <c r="BT418" s="61">
        <f t="shared" si="465"/>
        <v>0</v>
      </c>
      <c r="BU418" s="61">
        <f t="shared" si="465"/>
        <v>0</v>
      </c>
      <c r="BV418" s="61">
        <f t="shared" si="465"/>
        <v>0</v>
      </c>
      <c r="BW418" s="61">
        <f t="shared" si="465"/>
        <v>0</v>
      </c>
      <c r="BX418" s="61">
        <f t="shared" si="465"/>
        <v>0</v>
      </c>
      <c r="BY418" s="61">
        <f t="shared" si="465"/>
        <v>0</v>
      </c>
      <c r="BZ418" s="61">
        <f t="shared" si="465"/>
        <v>0</v>
      </c>
      <c r="CA418" s="61">
        <f t="shared" si="465"/>
        <v>0</v>
      </c>
      <c r="CB418" s="61">
        <f t="shared" si="465"/>
        <v>0</v>
      </c>
      <c r="CC418" s="61">
        <f t="shared" si="465"/>
        <v>0</v>
      </c>
      <c r="CD418" s="61">
        <f t="shared" si="465"/>
        <v>0</v>
      </c>
      <c r="CE418" s="61">
        <f t="shared" si="465"/>
        <v>0</v>
      </c>
      <c r="CF418" s="61">
        <f t="shared" si="465"/>
        <v>0</v>
      </c>
      <c r="CG418" s="61">
        <f t="shared" si="444"/>
        <v>0</v>
      </c>
      <c r="CH418" s="61">
        <f t="shared" si="444"/>
        <v>0</v>
      </c>
      <c r="CI418" s="61">
        <f t="shared" si="444"/>
        <v>0</v>
      </c>
      <c r="CJ418" s="61">
        <f t="shared" si="444"/>
        <v>0</v>
      </c>
      <c r="CK418" s="61">
        <f t="shared" si="444"/>
        <v>2.88461538461539E-2</v>
      </c>
      <c r="CL418" s="61">
        <f t="shared" si="444"/>
        <v>3.8461538461538401E-2</v>
      </c>
      <c r="CM418" s="61">
        <f t="shared" si="444"/>
        <v>4.80769230769231E-2</v>
      </c>
      <c r="CN418" s="61">
        <f t="shared" si="444"/>
        <v>5.76923076923078E-2</v>
      </c>
      <c r="CO418" s="61">
        <f t="shared" si="444"/>
        <v>5.76923076923078E-2</v>
      </c>
      <c r="CP418" s="61">
        <f t="shared" si="444"/>
        <v>7.69230769230769E-2</v>
      </c>
      <c r="CQ418" s="61">
        <f t="shared" si="444"/>
        <v>8.6538461538461495E-2</v>
      </c>
      <c r="CR418" s="61">
        <f t="shared" si="444"/>
        <v>9.6153846153846104E-2</v>
      </c>
      <c r="CS418" s="61">
        <f t="shared" si="444"/>
        <v>0.115384615384615</v>
      </c>
      <c r="CT418" s="61">
        <f t="shared" si="444"/>
        <v>0.125</v>
      </c>
      <c r="CU418" s="61">
        <f t="shared" si="444"/>
        <v>0.134615384615385</v>
      </c>
      <c r="CV418" s="61">
        <f t="shared" si="444"/>
        <v>0.134615384615385</v>
      </c>
      <c r="CW418" s="61">
        <f t="shared" si="459"/>
        <v>0</v>
      </c>
      <c r="CX418" s="61">
        <f t="shared" si="448"/>
        <v>0</v>
      </c>
      <c r="CY418" s="61">
        <f t="shared" si="448"/>
        <v>0</v>
      </c>
      <c r="CZ418" s="61">
        <f t="shared" si="448"/>
        <v>0</v>
      </c>
      <c r="DA418" s="61">
        <f t="shared" si="448"/>
        <v>0</v>
      </c>
      <c r="DB418" s="61">
        <f t="shared" si="448"/>
        <v>0</v>
      </c>
      <c r="DC418" s="61">
        <f t="shared" si="448"/>
        <v>0</v>
      </c>
      <c r="DD418" s="61">
        <f t="shared" si="448"/>
        <v>0</v>
      </c>
      <c r="DE418" s="61">
        <f t="shared" si="448"/>
        <v>0</v>
      </c>
      <c r="DF418" s="61">
        <f t="shared" si="448"/>
        <v>0</v>
      </c>
      <c r="DG418" s="61">
        <f t="shared" si="448"/>
        <v>0</v>
      </c>
      <c r="DH418" s="61">
        <f t="shared" si="448"/>
        <v>0</v>
      </c>
      <c r="DI418" s="61">
        <f t="shared" si="448"/>
        <v>0</v>
      </c>
      <c r="DJ418" s="61">
        <f t="shared" si="448"/>
        <v>0</v>
      </c>
      <c r="DK418" s="61">
        <f t="shared" si="448"/>
        <v>0</v>
      </c>
      <c r="DL418" s="61">
        <f t="shared" si="448"/>
        <v>0</v>
      </c>
      <c r="DM418" s="61">
        <f t="shared" si="448"/>
        <v>0</v>
      </c>
      <c r="DN418" s="61">
        <f t="shared" ref="DN418:DP446" si="468">BA418/$BM418</f>
        <v>0</v>
      </c>
      <c r="DO418" s="61">
        <f t="shared" si="468"/>
        <v>0</v>
      </c>
      <c r="DP418" s="61">
        <f t="shared" si="468"/>
        <v>0</v>
      </c>
      <c r="DQ418" s="61">
        <f t="shared" si="466"/>
        <v>0</v>
      </c>
      <c r="DR418" s="61">
        <f t="shared" si="466"/>
        <v>0</v>
      </c>
      <c r="DS418" s="61">
        <f t="shared" si="446"/>
        <v>0</v>
      </c>
      <c r="DT418" s="61">
        <f t="shared" si="425"/>
        <v>0</v>
      </c>
      <c r="DU418" s="61">
        <f t="shared" si="425"/>
        <v>0</v>
      </c>
      <c r="DV418" s="61">
        <f t="shared" si="425"/>
        <v>0</v>
      </c>
      <c r="DW418" s="61">
        <f t="shared" si="425"/>
        <v>0</v>
      </c>
      <c r="DX418" s="61">
        <f t="shared" si="425"/>
        <v>0</v>
      </c>
      <c r="DY418" s="61">
        <f t="shared" si="425"/>
        <v>0</v>
      </c>
      <c r="DZ418" s="61">
        <f t="shared" si="429"/>
        <v>1</v>
      </c>
    </row>
    <row r="419" spans="3:130">
      <c r="C419" s="53">
        <v>2033</v>
      </c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>
        <f t="shared" si="443"/>
        <v>0</v>
      </c>
      <c r="R419" s="64">
        <f t="shared" si="447"/>
        <v>0</v>
      </c>
      <c r="S419" s="64">
        <f t="shared" si="449"/>
        <v>0</v>
      </c>
      <c r="T419" s="64">
        <f t="shared" si="450"/>
        <v>0</v>
      </c>
      <c r="U419" s="64">
        <f t="shared" si="451"/>
        <v>0</v>
      </c>
      <c r="V419" s="64">
        <f t="shared" si="452"/>
        <v>0</v>
      </c>
      <c r="W419" s="64">
        <f t="shared" si="453"/>
        <v>0</v>
      </c>
      <c r="X419" s="64">
        <f t="shared" si="454"/>
        <v>0.69230769230769296</v>
      </c>
      <c r="Y419" s="64">
        <f t="shared" si="455"/>
        <v>0.92307692307692402</v>
      </c>
      <c r="Z419" s="64">
        <f t="shared" si="456"/>
        <v>1.15384615384615</v>
      </c>
      <c r="AA419" s="64">
        <f t="shared" si="457"/>
        <v>1.3846153846153799</v>
      </c>
      <c r="AB419" s="64">
        <f t="shared" si="458"/>
        <v>1.3846153846153899</v>
      </c>
      <c r="AC419" s="64">
        <f t="shared" si="460"/>
        <v>1.84615384615385</v>
      </c>
      <c r="AD419" s="64">
        <f t="shared" si="461"/>
        <v>2.0769230769230802</v>
      </c>
      <c r="AE419" s="64">
        <f t="shared" si="462"/>
        <v>2.3076923076923102</v>
      </c>
      <c r="AF419" s="64">
        <f t="shared" si="463"/>
        <v>2.7692307692307701</v>
      </c>
      <c r="AG419" s="64">
        <f t="shared" si="464"/>
        <v>3</v>
      </c>
      <c r="AH419" s="64">
        <f t="shared" si="467"/>
        <v>3.2307692307692299</v>
      </c>
      <c r="AI419" s="64">
        <f t="shared" ref="AI419:AI437" si="469">VLOOKUP($C$97,$D$3:$K$63,$A$73,0)*(B388-B387)</f>
        <v>3.2307692307692299</v>
      </c>
      <c r="AJ419" s="64">
        <f>VLOOKUP($C$98,$D$3:$K$63,$A$73,0)*(B387-B386)</f>
        <v>3.4615384615384599</v>
      </c>
      <c r="AK419" s="64">
        <f>VLOOKUP($C$99,$D$3:$K$63,$A$73,0)*B386</f>
        <v>0</v>
      </c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54">
        <f t="shared" si="427"/>
        <v>27.461538461538499</v>
      </c>
      <c r="BP419" s="53">
        <v>2033</v>
      </c>
      <c r="BQ419" s="61">
        <f t="shared" si="465"/>
        <v>0</v>
      </c>
      <c r="BR419" s="61">
        <f t="shared" si="465"/>
        <v>0</v>
      </c>
      <c r="BS419" s="61">
        <f t="shared" si="465"/>
        <v>0</v>
      </c>
      <c r="BT419" s="61">
        <f t="shared" si="465"/>
        <v>0</v>
      </c>
      <c r="BU419" s="61">
        <f t="shared" si="465"/>
        <v>0</v>
      </c>
      <c r="BV419" s="61">
        <f t="shared" si="465"/>
        <v>0</v>
      </c>
      <c r="BW419" s="61">
        <f t="shared" si="465"/>
        <v>0</v>
      </c>
      <c r="BX419" s="61">
        <f t="shared" si="465"/>
        <v>0</v>
      </c>
      <c r="BY419" s="61">
        <f t="shared" si="465"/>
        <v>0</v>
      </c>
      <c r="BZ419" s="61">
        <f t="shared" si="465"/>
        <v>0</v>
      </c>
      <c r="CA419" s="61">
        <f t="shared" si="465"/>
        <v>0</v>
      </c>
      <c r="CB419" s="61">
        <f t="shared" si="465"/>
        <v>0</v>
      </c>
      <c r="CC419" s="61">
        <f t="shared" si="465"/>
        <v>0</v>
      </c>
      <c r="CD419" s="61">
        <f t="shared" si="465"/>
        <v>0</v>
      </c>
      <c r="CE419" s="61">
        <f t="shared" si="465"/>
        <v>0</v>
      </c>
      <c r="CF419" s="61">
        <f t="shared" si="465"/>
        <v>0</v>
      </c>
      <c r="CG419" s="61">
        <f t="shared" si="444"/>
        <v>0</v>
      </c>
      <c r="CH419" s="61">
        <f t="shared" si="444"/>
        <v>0</v>
      </c>
      <c r="CI419" s="61">
        <f t="shared" si="444"/>
        <v>0</v>
      </c>
      <c r="CJ419" s="61">
        <f t="shared" si="444"/>
        <v>0</v>
      </c>
      <c r="CK419" s="61">
        <f t="shared" si="444"/>
        <v>2.5210084033613502E-2</v>
      </c>
      <c r="CL419" s="61">
        <f t="shared" si="444"/>
        <v>3.3613445378151301E-2</v>
      </c>
      <c r="CM419" s="61">
        <f t="shared" si="444"/>
        <v>4.20168067226891E-2</v>
      </c>
      <c r="CN419" s="61">
        <f t="shared" si="444"/>
        <v>5.0420168067226899E-2</v>
      </c>
      <c r="CO419" s="61">
        <f t="shared" si="444"/>
        <v>5.0420168067226899E-2</v>
      </c>
      <c r="CP419" s="61">
        <f t="shared" si="444"/>
        <v>6.7226890756302601E-2</v>
      </c>
      <c r="CQ419" s="61">
        <f t="shared" si="444"/>
        <v>7.5630252100840303E-2</v>
      </c>
      <c r="CR419" s="61">
        <f t="shared" si="444"/>
        <v>8.4033613445378103E-2</v>
      </c>
      <c r="CS419" s="61">
        <f t="shared" si="444"/>
        <v>0.10084033613445401</v>
      </c>
      <c r="CT419" s="61">
        <f t="shared" si="444"/>
        <v>0.109243697478992</v>
      </c>
      <c r="CU419" s="61">
        <f t="shared" si="444"/>
        <v>0.11764705882352899</v>
      </c>
      <c r="CV419" s="61">
        <f t="shared" si="444"/>
        <v>0.11764705882352899</v>
      </c>
      <c r="CW419" s="61">
        <f t="shared" si="459"/>
        <v>0.126050420168067</v>
      </c>
      <c r="CX419" s="61">
        <f t="shared" si="448"/>
        <v>0</v>
      </c>
      <c r="CY419" s="61">
        <f t="shared" si="448"/>
        <v>0</v>
      </c>
      <c r="CZ419" s="61">
        <f t="shared" si="448"/>
        <v>0</v>
      </c>
      <c r="DA419" s="61">
        <f t="shared" si="448"/>
        <v>0</v>
      </c>
      <c r="DB419" s="61">
        <f t="shared" si="448"/>
        <v>0</v>
      </c>
      <c r="DC419" s="61">
        <f t="shared" si="448"/>
        <v>0</v>
      </c>
      <c r="DD419" s="61">
        <f t="shared" si="448"/>
        <v>0</v>
      </c>
      <c r="DE419" s="61">
        <f t="shared" si="448"/>
        <v>0</v>
      </c>
      <c r="DF419" s="61">
        <f t="shared" si="448"/>
        <v>0</v>
      </c>
      <c r="DG419" s="61">
        <f t="shared" si="448"/>
        <v>0</v>
      </c>
      <c r="DH419" s="61">
        <f t="shared" si="448"/>
        <v>0</v>
      </c>
      <c r="DI419" s="61">
        <f t="shared" si="448"/>
        <v>0</v>
      </c>
      <c r="DJ419" s="61">
        <f t="shared" si="448"/>
        <v>0</v>
      </c>
      <c r="DK419" s="61">
        <f t="shared" si="448"/>
        <v>0</v>
      </c>
      <c r="DL419" s="61">
        <f t="shared" si="448"/>
        <v>0</v>
      </c>
      <c r="DM419" s="61">
        <f t="shared" si="448"/>
        <v>0</v>
      </c>
      <c r="DN419" s="61">
        <f t="shared" si="468"/>
        <v>0</v>
      </c>
      <c r="DO419" s="61">
        <f t="shared" si="468"/>
        <v>0</v>
      </c>
      <c r="DP419" s="61">
        <f t="shared" si="468"/>
        <v>0</v>
      </c>
      <c r="DQ419" s="61">
        <f t="shared" si="466"/>
        <v>0</v>
      </c>
      <c r="DR419" s="61">
        <f t="shared" si="466"/>
        <v>0</v>
      </c>
      <c r="DS419" s="61">
        <f t="shared" si="446"/>
        <v>0</v>
      </c>
      <c r="DT419" s="61">
        <f t="shared" si="425"/>
        <v>0</v>
      </c>
      <c r="DU419" s="61">
        <f t="shared" si="425"/>
        <v>0</v>
      </c>
      <c r="DV419" s="61">
        <f t="shared" si="425"/>
        <v>0</v>
      </c>
      <c r="DW419" s="61">
        <f t="shared" si="425"/>
        <v>0</v>
      </c>
      <c r="DX419" s="61">
        <f t="shared" si="425"/>
        <v>0</v>
      </c>
      <c r="DY419" s="61">
        <f t="shared" si="425"/>
        <v>0</v>
      </c>
      <c r="DZ419" s="61">
        <f t="shared" si="429"/>
        <v>1</v>
      </c>
    </row>
    <row r="420" spans="3:130">
      <c r="C420" s="53">
        <v>2034</v>
      </c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>
        <f t="shared" si="447"/>
        <v>0</v>
      </c>
      <c r="S420" s="64">
        <f t="shared" si="449"/>
        <v>0</v>
      </c>
      <c r="T420" s="64">
        <f t="shared" si="450"/>
        <v>0</v>
      </c>
      <c r="U420" s="64">
        <f t="shared" si="451"/>
        <v>0</v>
      </c>
      <c r="V420" s="64">
        <f t="shared" si="452"/>
        <v>0</v>
      </c>
      <c r="W420" s="64">
        <f t="shared" si="453"/>
        <v>0</v>
      </c>
      <c r="X420" s="64">
        <f t="shared" si="454"/>
        <v>1.9984014443252802E-15</v>
      </c>
      <c r="Y420" s="64">
        <f t="shared" si="455"/>
        <v>0.92307692307692402</v>
      </c>
      <c r="Z420" s="64">
        <f t="shared" si="456"/>
        <v>1.15384615384615</v>
      </c>
      <c r="AA420" s="64">
        <f t="shared" si="457"/>
        <v>1.3846153846153799</v>
      </c>
      <c r="AB420" s="64">
        <f t="shared" si="458"/>
        <v>1.3846153846153799</v>
      </c>
      <c r="AC420" s="64">
        <f t="shared" si="460"/>
        <v>1.84615384615385</v>
      </c>
      <c r="AD420" s="64">
        <f t="shared" si="461"/>
        <v>2.0769230769230802</v>
      </c>
      <c r="AE420" s="64">
        <f t="shared" si="462"/>
        <v>2.3076923076923102</v>
      </c>
      <c r="AF420" s="64">
        <f t="shared" si="463"/>
        <v>2.7692307692307701</v>
      </c>
      <c r="AG420" s="64">
        <f t="shared" si="464"/>
        <v>3</v>
      </c>
      <c r="AH420" s="64">
        <f t="shared" si="467"/>
        <v>3.2307692307692299</v>
      </c>
      <c r="AI420" s="64">
        <f t="shared" si="469"/>
        <v>3.2307692307692299</v>
      </c>
      <c r="AJ420" s="64">
        <f t="shared" ref="AJ420:AJ438" si="470">VLOOKUP($C$98,$D$3:$K$63,$A$73,0)*(B388-B387)</f>
        <v>3.4615384615384599</v>
      </c>
      <c r="AK420" s="64">
        <f>VLOOKUP($C$99,$D$3:$K$63,$A$73,0)*(B387-B386)</f>
        <v>3.6923076923076898</v>
      </c>
      <c r="AL420" s="64">
        <f>VLOOKUP($C$100,$D$3:$K$63,$A$73,0)*B386</f>
        <v>0</v>
      </c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54">
        <f t="shared" si="427"/>
        <v>30.461538461538499</v>
      </c>
      <c r="BP420" s="53">
        <v>2034</v>
      </c>
      <c r="BQ420" s="61">
        <f t="shared" si="465"/>
        <v>0</v>
      </c>
      <c r="BR420" s="61">
        <f t="shared" si="465"/>
        <v>0</v>
      </c>
      <c r="BS420" s="61">
        <f t="shared" si="465"/>
        <v>0</v>
      </c>
      <c r="BT420" s="61">
        <f t="shared" si="465"/>
        <v>0</v>
      </c>
      <c r="BU420" s="61">
        <f t="shared" si="465"/>
        <v>0</v>
      </c>
      <c r="BV420" s="61">
        <f t="shared" si="465"/>
        <v>0</v>
      </c>
      <c r="BW420" s="61">
        <f t="shared" si="465"/>
        <v>0</v>
      </c>
      <c r="BX420" s="61">
        <f t="shared" si="465"/>
        <v>0</v>
      </c>
      <c r="BY420" s="61">
        <f t="shared" si="465"/>
        <v>0</v>
      </c>
      <c r="BZ420" s="61">
        <f t="shared" si="465"/>
        <v>0</v>
      </c>
      <c r="CA420" s="61">
        <f t="shared" si="465"/>
        <v>0</v>
      </c>
      <c r="CB420" s="61">
        <f t="shared" si="465"/>
        <v>0</v>
      </c>
      <c r="CC420" s="61">
        <f t="shared" si="465"/>
        <v>0</v>
      </c>
      <c r="CD420" s="61">
        <f t="shared" si="465"/>
        <v>0</v>
      </c>
      <c r="CE420" s="61">
        <f t="shared" si="465"/>
        <v>0</v>
      </c>
      <c r="CF420" s="61">
        <f t="shared" si="465"/>
        <v>0</v>
      </c>
      <c r="CG420" s="61">
        <f t="shared" si="444"/>
        <v>0</v>
      </c>
      <c r="CH420" s="61">
        <f t="shared" si="444"/>
        <v>0</v>
      </c>
      <c r="CI420" s="61">
        <f t="shared" si="444"/>
        <v>0</v>
      </c>
      <c r="CJ420" s="61">
        <f t="shared" si="444"/>
        <v>0</v>
      </c>
      <c r="CK420" s="61">
        <f t="shared" si="444"/>
        <v>6.5604087818759303E-17</v>
      </c>
      <c r="CL420" s="61">
        <f t="shared" si="444"/>
        <v>3.03030303030303E-2</v>
      </c>
      <c r="CM420" s="61">
        <f t="shared" si="444"/>
        <v>3.7878787878787901E-2</v>
      </c>
      <c r="CN420" s="61">
        <f t="shared" si="444"/>
        <v>4.54545454545454E-2</v>
      </c>
      <c r="CO420" s="61">
        <f t="shared" si="444"/>
        <v>4.54545454545454E-2</v>
      </c>
      <c r="CP420" s="61">
        <f t="shared" si="444"/>
        <v>6.0606060606060698E-2</v>
      </c>
      <c r="CQ420" s="61">
        <f t="shared" si="444"/>
        <v>6.8181818181818205E-2</v>
      </c>
      <c r="CR420" s="61">
        <f t="shared" si="444"/>
        <v>7.5757575757575704E-2</v>
      </c>
      <c r="CS420" s="61">
        <f t="shared" si="444"/>
        <v>9.0909090909090898E-2</v>
      </c>
      <c r="CT420" s="61">
        <f t="shared" si="444"/>
        <v>9.8484848484848397E-2</v>
      </c>
      <c r="CU420" s="61">
        <f t="shared" si="444"/>
        <v>0.10606060606060599</v>
      </c>
      <c r="CV420" s="61">
        <f t="shared" si="444"/>
        <v>0.10606060606060599</v>
      </c>
      <c r="CW420" s="61">
        <f t="shared" si="459"/>
        <v>0.11363636363636399</v>
      </c>
      <c r="CX420" s="61">
        <f t="shared" si="448"/>
        <v>0.12121212121212099</v>
      </c>
      <c r="CY420" s="61">
        <f t="shared" si="448"/>
        <v>0</v>
      </c>
      <c r="CZ420" s="61">
        <f t="shared" si="448"/>
        <v>0</v>
      </c>
      <c r="DA420" s="61">
        <f t="shared" si="448"/>
        <v>0</v>
      </c>
      <c r="DB420" s="61">
        <f t="shared" si="448"/>
        <v>0</v>
      </c>
      <c r="DC420" s="61">
        <f t="shared" si="448"/>
        <v>0</v>
      </c>
      <c r="DD420" s="61">
        <f t="shared" si="448"/>
        <v>0</v>
      </c>
      <c r="DE420" s="61">
        <f t="shared" si="448"/>
        <v>0</v>
      </c>
      <c r="DF420" s="61">
        <f t="shared" si="448"/>
        <v>0</v>
      </c>
      <c r="DG420" s="61">
        <f t="shared" si="448"/>
        <v>0</v>
      </c>
      <c r="DH420" s="61">
        <f t="shared" si="448"/>
        <v>0</v>
      </c>
      <c r="DI420" s="61">
        <f t="shared" si="448"/>
        <v>0</v>
      </c>
      <c r="DJ420" s="61">
        <f t="shared" si="448"/>
        <v>0</v>
      </c>
      <c r="DK420" s="61">
        <f t="shared" si="448"/>
        <v>0</v>
      </c>
      <c r="DL420" s="61">
        <f t="shared" si="448"/>
        <v>0</v>
      </c>
      <c r="DM420" s="61">
        <f t="shared" si="448"/>
        <v>0</v>
      </c>
      <c r="DN420" s="61">
        <f t="shared" si="468"/>
        <v>0</v>
      </c>
      <c r="DO420" s="61">
        <f t="shared" si="468"/>
        <v>0</v>
      </c>
      <c r="DP420" s="61">
        <f t="shared" si="468"/>
        <v>0</v>
      </c>
      <c r="DQ420" s="61">
        <f t="shared" si="466"/>
        <v>0</v>
      </c>
      <c r="DR420" s="61">
        <f t="shared" si="466"/>
        <v>0</v>
      </c>
      <c r="DS420" s="61">
        <f t="shared" si="446"/>
        <v>0</v>
      </c>
      <c r="DT420" s="61">
        <f t="shared" si="425"/>
        <v>0</v>
      </c>
      <c r="DU420" s="61">
        <f t="shared" si="425"/>
        <v>0</v>
      </c>
      <c r="DV420" s="61">
        <f t="shared" si="425"/>
        <v>0</v>
      </c>
      <c r="DW420" s="61">
        <f t="shared" si="425"/>
        <v>0</v>
      </c>
      <c r="DX420" s="61">
        <f t="shared" si="425"/>
        <v>0</v>
      </c>
      <c r="DY420" s="61">
        <f t="shared" si="425"/>
        <v>0</v>
      </c>
      <c r="DZ420" s="61">
        <f t="shared" si="429"/>
        <v>1</v>
      </c>
    </row>
    <row r="421" spans="3:130">
      <c r="C421" s="53">
        <v>2035</v>
      </c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>
        <f t="shared" si="449"/>
        <v>0</v>
      </c>
      <c r="T421" s="64">
        <f t="shared" si="450"/>
        <v>0</v>
      </c>
      <c r="U421" s="64">
        <f t="shared" si="451"/>
        <v>0</v>
      </c>
      <c r="V421" s="64">
        <f t="shared" si="452"/>
        <v>0</v>
      </c>
      <c r="W421" s="64">
        <f t="shared" si="453"/>
        <v>0</v>
      </c>
      <c r="X421" s="64">
        <f t="shared" si="454"/>
        <v>0</v>
      </c>
      <c r="Y421" s="64">
        <f t="shared" si="455"/>
        <v>2.66453525910038E-15</v>
      </c>
      <c r="Z421" s="64">
        <f t="shared" si="456"/>
        <v>1.15384615384615</v>
      </c>
      <c r="AA421" s="64">
        <f t="shared" si="457"/>
        <v>1.3846153846153899</v>
      </c>
      <c r="AB421" s="64">
        <f t="shared" si="458"/>
        <v>1.3846153846153799</v>
      </c>
      <c r="AC421" s="64">
        <f t="shared" si="460"/>
        <v>1.84615384615384</v>
      </c>
      <c r="AD421" s="64">
        <f t="shared" si="461"/>
        <v>2.0769230769230802</v>
      </c>
      <c r="AE421" s="64">
        <f t="shared" si="462"/>
        <v>2.3076923076923102</v>
      </c>
      <c r="AF421" s="64">
        <f t="shared" si="463"/>
        <v>2.7692307692307701</v>
      </c>
      <c r="AG421" s="64">
        <f t="shared" si="464"/>
        <v>3</v>
      </c>
      <c r="AH421" s="64">
        <f t="shared" si="467"/>
        <v>3.2307692307692299</v>
      </c>
      <c r="AI421" s="64">
        <f t="shared" si="469"/>
        <v>3.2307692307692299</v>
      </c>
      <c r="AJ421" s="64">
        <f t="shared" si="470"/>
        <v>3.4615384615384599</v>
      </c>
      <c r="AK421" s="64">
        <f t="shared" ref="AK421:AK439" si="471">VLOOKUP($C$99,$D$3:$K$63,$A$73,0)*(B388-B387)</f>
        <v>3.6923076923076898</v>
      </c>
      <c r="AL421" s="64">
        <f>VLOOKUP($C$100,$D$3:$K$63,$A$73,0)*(B387-B386)</f>
        <v>3.6923076923076898</v>
      </c>
      <c r="AM421" s="64">
        <f>VLOOKUP($C$101,$D$3:$K$63,$A$73,0)*B386</f>
        <v>0</v>
      </c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54">
        <f t="shared" si="427"/>
        <v>33.230769230769198</v>
      </c>
      <c r="BP421" s="53">
        <v>2035</v>
      </c>
      <c r="BQ421" s="61">
        <f t="shared" si="465"/>
        <v>0</v>
      </c>
      <c r="BR421" s="61">
        <f t="shared" si="465"/>
        <v>0</v>
      </c>
      <c r="BS421" s="61">
        <f t="shared" si="465"/>
        <v>0</v>
      </c>
      <c r="BT421" s="61">
        <f t="shared" si="465"/>
        <v>0</v>
      </c>
      <c r="BU421" s="61">
        <f t="shared" si="465"/>
        <v>0</v>
      </c>
      <c r="BV421" s="61">
        <f t="shared" si="465"/>
        <v>0</v>
      </c>
      <c r="BW421" s="61">
        <f t="shared" si="465"/>
        <v>0</v>
      </c>
      <c r="BX421" s="61">
        <f t="shared" si="465"/>
        <v>0</v>
      </c>
      <c r="BY421" s="61">
        <f t="shared" si="465"/>
        <v>0</v>
      </c>
      <c r="BZ421" s="61">
        <f t="shared" si="465"/>
        <v>0</v>
      </c>
      <c r="CA421" s="61">
        <f t="shared" si="465"/>
        <v>0</v>
      </c>
      <c r="CB421" s="61">
        <f t="shared" si="465"/>
        <v>0</v>
      </c>
      <c r="CC421" s="61">
        <f t="shared" si="465"/>
        <v>0</v>
      </c>
      <c r="CD421" s="61">
        <f t="shared" si="465"/>
        <v>0</v>
      </c>
      <c r="CE421" s="61">
        <f t="shared" si="465"/>
        <v>0</v>
      </c>
      <c r="CF421" s="61">
        <f t="shared" si="465"/>
        <v>0</v>
      </c>
      <c r="CG421" s="61">
        <f t="shared" si="444"/>
        <v>0</v>
      </c>
      <c r="CH421" s="61">
        <f t="shared" si="444"/>
        <v>0</v>
      </c>
      <c r="CI421" s="61">
        <f t="shared" si="444"/>
        <v>0</v>
      </c>
      <c r="CJ421" s="61">
        <f t="shared" si="444"/>
        <v>0</v>
      </c>
      <c r="CK421" s="61">
        <f t="shared" si="444"/>
        <v>0</v>
      </c>
      <c r="CL421" s="61">
        <f t="shared" si="444"/>
        <v>8.0182774000705798E-17</v>
      </c>
      <c r="CM421" s="61">
        <f t="shared" si="444"/>
        <v>3.47222222222223E-2</v>
      </c>
      <c r="CN421" s="61">
        <f t="shared" si="444"/>
        <v>4.1666666666666699E-2</v>
      </c>
      <c r="CO421" s="61">
        <f t="shared" si="444"/>
        <v>4.1666666666666602E-2</v>
      </c>
      <c r="CP421" s="61">
        <f t="shared" si="444"/>
        <v>5.5555555555555497E-2</v>
      </c>
      <c r="CQ421" s="61">
        <f t="shared" si="444"/>
        <v>6.2500000000000097E-2</v>
      </c>
      <c r="CR421" s="61">
        <f t="shared" si="444"/>
        <v>6.9444444444444503E-2</v>
      </c>
      <c r="CS421" s="61">
        <f t="shared" si="444"/>
        <v>8.3333333333333301E-2</v>
      </c>
      <c r="CT421" s="61">
        <f t="shared" si="444"/>
        <v>9.0277777777777707E-2</v>
      </c>
      <c r="CU421" s="61">
        <f t="shared" si="444"/>
        <v>9.7222222222222196E-2</v>
      </c>
      <c r="CV421" s="61">
        <f t="shared" si="444"/>
        <v>9.7222222222222196E-2</v>
      </c>
      <c r="CW421" s="61">
        <f t="shared" si="459"/>
        <v>0.104166666666667</v>
      </c>
      <c r="CX421" s="61">
        <f t="shared" si="448"/>
        <v>0.11111111111111099</v>
      </c>
      <c r="CY421" s="61">
        <f t="shared" si="448"/>
        <v>0.11111111111111099</v>
      </c>
      <c r="CZ421" s="61">
        <f t="shared" si="448"/>
        <v>0</v>
      </c>
      <c r="DA421" s="61">
        <f t="shared" si="448"/>
        <v>0</v>
      </c>
      <c r="DB421" s="61">
        <f t="shared" si="448"/>
        <v>0</v>
      </c>
      <c r="DC421" s="61">
        <f t="shared" si="448"/>
        <v>0</v>
      </c>
      <c r="DD421" s="61">
        <f t="shared" si="448"/>
        <v>0</v>
      </c>
      <c r="DE421" s="61">
        <f t="shared" si="448"/>
        <v>0</v>
      </c>
      <c r="DF421" s="61">
        <f t="shared" si="448"/>
        <v>0</v>
      </c>
      <c r="DG421" s="61">
        <f t="shared" si="448"/>
        <v>0</v>
      </c>
      <c r="DH421" s="61">
        <f t="shared" si="448"/>
        <v>0</v>
      </c>
      <c r="DI421" s="61">
        <f t="shared" si="448"/>
        <v>0</v>
      </c>
      <c r="DJ421" s="61">
        <f t="shared" si="448"/>
        <v>0</v>
      </c>
      <c r="DK421" s="61">
        <f t="shared" si="448"/>
        <v>0</v>
      </c>
      <c r="DL421" s="61">
        <f t="shared" si="448"/>
        <v>0</v>
      </c>
      <c r="DM421" s="61">
        <f t="shared" si="448"/>
        <v>0</v>
      </c>
      <c r="DN421" s="61">
        <f t="shared" si="468"/>
        <v>0</v>
      </c>
      <c r="DO421" s="61">
        <f t="shared" si="468"/>
        <v>0</v>
      </c>
      <c r="DP421" s="61">
        <f t="shared" si="468"/>
        <v>0</v>
      </c>
      <c r="DQ421" s="61">
        <f t="shared" si="466"/>
        <v>0</v>
      </c>
      <c r="DR421" s="61">
        <f t="shared" si="466"/>
        <v>0</v>
      </c>
      <c r="DS421" s="61">
        <f t="shared" si="446"/>
        <v>0</v>
      </c>
      <c r="DT421" s="61">
        <f t="shared" si="425"/>
        <v>0</v>
      </c>
      <c r="DU421" s="61">
        <f t="shared" si="425"/>
        <v>0</v>
      </c>
      <c r="DV421" s="61">
        <f t="shared" si="425"/>
        <v>0</v>
      </c>
      <c r="DW421" s="61">
        <f t="shared" si="425"/>
        <v>0</v>
      </c>
      <c r="DX421" s="61">
        <f t="shared" si="425"/>
        <v>0</v>
      </c>
      <c r="DY421" s="61">
        <f t="shared" si="425"/>
        <v>0</v>
      </c>
      <c r="DZ421" s="61">
        <f t="shared" si="429"/>
        <v>1</v>
      </c>
    </row>
    <row r="422" spans="3:130">
      <c r="C422" s="53">
        <v>2036</v>
      </c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>
        <f t="shared" si="450"/>
        <v>0</v>
      </c>
      <c r="U422" s="64">
        <f t="shared" si="451"/>
        <v>0</v>
      </c>
      <c r="V422" s="64">
        <f t="shared" si="452"/>
        <v>0</v>
      </c>
      <c r="W422" s="64">
        <f t="shared" si="453"/>
        <v>0</v>
      </c>
      <c r="X422" s="64">
        <f t="shared" si="454"/>
        <v>0</v>
      </c>
      <c r="Y422" s="64">
        <f t="shared" si="455"/>
        <v>0</v>
      </c>
      <c r="Z422" s="64">
        <f t="shared" si="456"/>
        <v>3.33066907387547E-15</v>
      </c>
      <c r="AA422" s="64">
        <f t="shared" si="457"/>
        <v>1.3846153846153899</v>
      </c>
      <c r="AB422" s="64">
        <f t="shared" si="458"/>
        <v>1.3846153846153899</v>
      </c>
      <c r="AC422" s="64">
        <f t="shared" si="460"/>
        <v>1.84615384615384</v>
      </c>
      <c r="AD422" s="64">
        <f t="shared" si="461"/>
        <v>2.0769230769230802</v>
      </c>
      <c r="AE422" s="64">
        <f t="shared" si="462"/>
        <v>2.3076923076923102</v>
      </c>
      <c r="AF422" s="64">
        <f t="shared" si="463"/>
        <v>2.7692307692307701</v>
      </c>
      <c r="AG422" s="64">
        <f t="shared" si="464"/>
        <v>3</v>
      </c>
      <c r="AH422" s="64">
        <f t="shared" si="467"/>
        <v>3.2307692307692299</v>
      </c>
      <c r="AI422" s="64">
        <f t="shared" si="469"/>
        <v>3.2307692307692299</v>
      </c>
      <c r="AJ422" s="64">
        <f t="shared" si="470"/>
        <v>3.4615384615384599</v>
      </c>
      <c r="AK422" s="64">
        <f t="shared" si="471"/>
        <v>3.6923076923076898</v>
      </c>
      <c r="AL422" s="64">
        <f t="shared" ref="AL422:AL440" si="472">VLOOKUP($C$100,$D$3:$K$63,$A$73,0)*(B388-B387)</f>
        <v>3.6923076923076898</v>
      </c>
      <c r="AM422" s="64">
        <f>VLOOKUP($C$101,$D$3:$K$63,$A$73,0)*(B387-B386)</f>
        <v>3.9230769230769198</v>
      </c>
      <c r="AN422" s="64">
        <f>VLOOKUP($C$102,$D$3:$K$63,$A$73,0)*B386</f>
        <v>0</v>
      </c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54">
        <f t="shared" si="427"/>
        <v>36</v>
      </c>
      <c r="BP422" s="53">
        <v>2036</v>
      </c>
      <c r="BQ422" s="61">
        <f t="shared" si="465"/>
        <v>0</v>
      </c>
      <c r="BR422" s="61">
        <f t="shared" si="465"/>
        <v>0</v>
      </c>
      <c r="BS422" s="61">
        <f t="shared" si="465"/>
        <v>0</v>
      </c>
      <c r="BT422" s="61">
        <f t="shared" si="465"/>
        <v>0</v>
      </c>
      <c r="BU422" s="61">
        <f t="shared" si="465"/>
        <v>0</v>
      </c>
      <c r="BV422" s="61">
        <f t="shared" si="465"/>
        <v>0</v>
      </c>
      <c r="BW422" s="61">
        <f t="shared" si="465"/>
        <v>0</v>
      </c>
      <c r="BX422" s="61">
        <f t="shared" si="465"/>
        <v>0</v>
      </c>
      <c r="BY422" s="61">
        <f t="shared" si="465"/>
        <v>0</v>
      </c>
      <c r="BZ422" s="61">
        <f t="shared" si="465"/>
        <v>0</v>
      </c>
      <c r="CA422" s="61">
        <f t="shared" si="465"/>
        <v>0</v>
      </c>
      <c r="CB422" s="61">
        <f t="shared" si="465"/>
        <v>0</v>
      </c>
      <c r="CC422" s="61">
        <f t="shared" si="465"/>
        <v>0</v>
      </c>
      <c r="CD422" s="61">
        <f t="shared" si="465"/>
        <v>0</v>
      </c>
      <c r="CE422" s="61">
        <f t="shared" si="465"/>
        <v>0</v>
      </c>
      <c r="CF422" s="61">
        <f t="shared" si="465"/>
        <v>0</v>
      </c>
      <c r="CG422" s="61">
        <f t="shared" si="444"/>
        <v>0</v>
      </c>
      <c r="CH422" s="61">
        <f t="shared" si="444"/>
        <v>0</v>
      </c>
      <c r="CI422" s="61">
        <f t="shared" si="444"/>
        <v>0</v>
      </c>
      <c r="CJ422" s="61">
        <f t="shared" si="444"/>
        <v>0</v>
      </c>
      <c r="CK422" s="61">
        <f t="shared" si="444"/>
        <v>0</v>
      </c>
      <c r="CL422" s="61">
        <f t="shared" si="444"/>
        <v>0</v>
      </c>
      <c r="CM422" s="61">
        <f t="shared" si="444"/>
        <v>9.2518585385429703E-17</v>
      </c>
      <c r="CN422" s="61">
        <f t="shared" si="444"/>
        <v>3.8461538461538498E-2</v>
      </c>
      <c r="CO422" s="61">
        <f t="shared" si="444"/>
        <v>3.8461538461538498E-2</v>
      </c>
      <c r="CP422" s="61">
        <f t="shared" si="444"/>
        <v>5.1282051282051301E-2</v>
      </c>
      <c r="CQ422" s="61">
        <f t="shared" si="444"/>
        <v>5.7692307692307702E-2</v>
      </c>
      <c r="CR422" s="61">
        <f t="shared" si="444"/>
        <v>6.4102564102564194E-2</v>
      </c>
      <c r="CS422" s="61">
        <f t="shared" si="444"/>
        <v>7.6923076923076997E-2</v>
      </c>
      <c r="CT422" s="61">
        <f t="shared" si="444"/>
        <v>8.3333333333333301E-2</v>
      </c>
      <c r="CU422" s="61">
        <f t="shared" si="444"/>
        <v>8.9743589743589702E-2</v>
      </c>
      <c r="CV422" s="61">
        <f t="shared" si="444"/>
        <v>8.9743589743589702E-2</v>
      </c>
      <c r="CW422" s="61">
        <f t="shared" si="459"/>
        <v>9.6153846153846104E-2</v>
      </c>
      <c r="CX422" s="61">
        <f t="shared" si="448"/>
        <v>0.102564102564103</v>
      </c>
      <c r="CY422" s="61">
        <f t="shared" si="448"/>
        <v>0.102564102564103</v>
      </c>
      <c r="CZ422" s="61">
        <f t="shared" si="448"/>
        <v>0.108974358974359</v>
      </c>
      <c r="DA422" s="61">
        <f t="shared" si="448"/>
        <v>0</v>
      </c>
      <c r="DB422" s="61">
        <f t="shared" si="448"/>
        <v>0</v>
      </c>
      <c r="DC422" s="61">
        <f t="shared" si="448"/>
        <v>0</v>
      </c>
      <c r="DD422" s="61">
        <f t="shared" si="448"/>
        <v>0</v>
      </c>
      <c r="DE422" s="61">
        <f t="shared" si="448"/>
        <v>0</v>
      </c>
      <c r="DF422" s="61">
        <f t="shared" si="448"/>
        <v>0</v>
      </c>
      <c r="DG422" s="61">
        <f t="shared" si="448"/>
        <v>0</v>
      </c>
      <c r="DH422" s="61">
        <f t="shared" si="448"/>
        <v>0</v>
      </c>
      <c r="DI422" s="61">
        <f t="shared" si="448"/>
        <v>0</v>
      </c>
      <c r="DJ422" s="61">
        <f t="shared" si="448"/>
        <v>0</v>
      </c>
      <c r="DK422" s="61">
        <f t="shared" si="448"/>
        <v>0</v>
      </c>
      <c r="DL422" s="61">
        <f t="shared" si="448"/>
        <v>0</v>
      </c>
      <c r="DM422" s="61">
        <f t="shared" si="448"/>
        <v>0</v>
      </c>
      <c r="DN422" s="61">
        <f t="shared" si="468"/>
        <v>0</v>
      </c>
      <c r="DO422" s="61">
        <f t="shared" si="468"/>
        <v>0</v>
      </c>
      <c r="DP422" s="61">
        <f t="shared" si="468"/>
        <v>0</v>
      </c>
      <c r="DQ422" s="61">
        <f t="shared" si="466"/>
        <v>0</v>
      </c>
      <c r="DR422" s="61">
        <f t="shared" si="466"/>
        <v>0</v>
      </c>
      <c r="DS422" s="61">
        <f t="shared" si="446"/>
        <v>0</v>
      </c>
      <c r="DT422" s="61">
        <f t="shared" si="425"/>
        <v>0</v>
      </c>
      <c r="DU422" s="61">
        <f t="shared" si="425"/>
        <v>0</v>
      </c>
      <c r="DV422" s="61">
        <f t="shared" si="425"/>
        <v>0</v>
      </c>
      <c r="DW422" s="61">
        <f t="shared" si="425"/>
        <v>0</v>
      </c>
      <c r="DX422" s="61">
        <f t="shared" si="425"/>
        <v>0</v>
      </c>
      <c r="DY422" s="61">
        <f t="shared" si="425"/>
        <v>0</v>
      </c>
      <c r="DZ422" s="61">
        <f t="shared" si="429"/>
        <v>1</v>
      </c>
    </row>
    <row r="423" spans="3:130">
      <c r="C423" s="53">
        <v>2037</v>
      </c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>
        <f t="shared" si="451"/>
        <v>0</v>
      </c>
      <c r="V423" s="64">
        <f t="shared" si="452"/>
        <v>0</v>
      </c>
      <c r="W423" s="64">
        <f t="shared" si="453"/>
        <v>0</v>
      </c>
      <c r="X423" s="64">
        <f t="shared" si="454"/>
        <v>0</v>
      </c>
      <c r="Y423" s="64">
        <f t="shared" si="455"/>
        <v>0</v>
      </c>
      <c r="Z423" s="64">
        <f t="shared" si="456"/>
        <v>0</v>
      </c>
      <c r="AA423" s="64">
        <f t="shared" si="457"/>
        <v>3.9968028886505604E-15</v>
      </c>
      <c r="AB423" s="64">
        <f t="shared" si="458"/>
        <v>1.3846153846153899</v>
      </c>
      <c r="AC423" s="64">
        <f t="shared" si="460"/>
        <v>1.84615384615385</v>
      </c>
      <c r="AD423" s="64">
        <f t="shared" si="461"/>
        <v>2.0769230769230802</v>
      </c>
      <c r="AE423" s="64">
        <f t="shared" si="462"/>
        <v>2.3076923076923102</v>
      </c>
      <c r="AF423" s="64">
        <f t="shared" si="463"/>
        <v>2.7692307692307701</v>
      </c>
      <c r="AG423" s="64">
        <f t="shared" si="464"/>
        <v>3</v>
      </c>
      <c r="AH423" s="64">
        <f t="shared" si="467"/>
        <v>3.2307692307692299</v>
      </c>
      <c r="AI423" s="64">
        <f t="shared" si="469"/>
        <v>3.2307692307692299</v>
      </c>
      <c r="AJ423" s="64">
        <f t="shared" si="470"/>
        <v>3.4615384615384599</v>
      </c>
      <c r="AK423" s="64">
        <f t="shared" si="471"/>
        <v>3.6923076923076898</v>
      </c>
      <c r="AL423" s="64">
        <f t="shared" si="472"/>
        <v>3.6923076923076898</v>
      </c>
      <c r="AM423" s="64">
        <f t="shared" ref="AM423:AM441" si="473">VLOOKUP($C$101,$D$3:$K$63,$A$73,0)*(B388-B387)</f>
        <v>3.9230769230769198</v>
      </c>
      <c r="AN423" s="64">
        <f>VLOOKUP($C$102,$D$3:$K$63,$A$73,0)*(B387-B386)</f>
        <v>3.9230769230769198</v>
      </c>
      <c r="AO423" s="64">
        <f>VLOOKUP($C$103,$D$3:$K$63,$A$73,0)*B386</f>
        <v>0</v>
      </c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54">
        <f t="shared" si="427"/>
        <v>38.538461538461497</v>
      </c>
      <c r="BP423" s="53">
        <v>2037</v>
      </c>
      <c r="BQ423" s="61">
        <f t="shared" si="465"/>
        <v>0</v>
      </c>
      <c r="BR423" s="61">
        <f t="shared" si="465"/>
        <v>0</v>
      </c>
      <c r="BS423" s="61">
        <f t="shared" si="465"/>
        <v>0</v>
      </c>
      <c r="BT423" s="61">
        <f t="shared" si="465"/>
        <v>0</v>
      </c>
      <c r="BU423" s="61">
        <f t="shared" si="465"/>
        <v>0</v>
      </c>
      <c r="BV423" s="61">
        <f t="shared" si="465"/>
        <v>0</v>
      </c>
      <c r="BW423" s="61">
        <f t="shared" si="465"/>
        <v>0</v>
      </c>
      <c r="BX423" s="61">
        <f t="shared" si="465"/>
        <v>0</v>
      </c>
      <c r="BY423" s="61">
        <f t="shared" si="465"/>
        <v>0</v>
      </c>
      <c r="BZ423" s="61">
        <f t="shared" si="465"/>
        <v>0</v>
      </c>
      <c r="CA423" s="61">
        <f t="shared" si="465"/>
        <v>0</v>
      </c>
      <c r="CB423" s="61">
        <f t="shared" si="465"/>
        <v>0</v>
      </c>
      <c r="CC423" s="61">
        <f t="shared" si="465"/>
        <v>0</v>
      </c>
      <c r="CD423" s="61">
        <f t="shared" si="465"/>
        <v>0</v>
      </c>
      <c r="CE423" s="61">
        <f t="shared" si="465"/>
        <v>0</v>
      </c>
      <c r="CF423" s="61">
        <f t="shared" si="465"/>
        <v>0</v>
      </c>
      <c r="CG423" s="61">
        <f t="shared" si="444"/>
        <v>0</v>
      </c>
      <c r="CH423" s="61">
        <f t="shared" si="444"/>
        <v>0</v>
      </c>
      <c r="CI423" s="61">
        <f t="shared" si="444"/>
        <v>0</v>
      </c>
      <c r="CJ423" s="61">
        <f t="shared" si="444"/>
        <v>0</v>
      </c>
      <c r="CK423" s="61">
        <f t="shared" si="444"/>
        <v>0</v>
      </c>
      <c r="CL423" s="61">
        <f t="shared" si="444"/>
        <v>0</v>
      </c>
      <c r="CM423" s="61">
        <f t="shared" si="444"/>
        <v>0</v>
      </c>
      <c r="CN423" s="61">
        <f t="shared" si="444"/>
        <v>1.0370945619253E-16</v>
      </c>
      <c r="CO423" s="61">
        <f t="shared" si="444"/>
        <v>3.5928143712574898E-2</v>
      </c>
      <c r="CP423" s="61">
        <f t="shared" si="444"/>
        <v>4.7904191616766498E-2</v>
      </c>
      <c r="CQ423" s="61">
        <f t="shared" si="444"/>
        <v>5.3892215568862298E-2</v>
      </c>
      <c r="CR423" s="61">
        <f t="shared" si="444"/>
        <v>5.9880239520958001E-2</v>
      </c>
      <c r="CS423" s="61">
        <f t="shared" si="444"/>
        <v>7.1856287425149795E-2</v>
      </c>
      <c r="CT423" s="61">
        <f t="shared" si="444"/>
        <v>7.7844311377245595E-2</v>
      </c>
      <c r="CU423" s="61">
        <f t="shared" si="444"/>
        <v>8.3832335329341298E-2</v>
      </c>
      <c r="CV423" s="61">
        <f t="shared" si="444"/>
        <v>8.3832335329341298E-2</v>
      </c>
      <c r="CW423" s="61">
        <f t="shared" si="459"/>
        <v>8.9820359281437098E-2</v>
      </c>
      <c r="CX423" s="61">
        <f t="shared" si="448"/>
        <v>9.5808383233532898E-2</v>
      </c>
      <c r="CY423" s="61">
        <f t="shared" si="448"/>
        <v>9.5808383233532898E-2</v>
      </c>
      <c r="CZ423" s="61">
        <f t="shared" si="448"/>
        <v>0.101796407185629</v>
      </c>
      <c r="DA423" s="61">
        <f t="shared" si="448"/>
        <v>0.101796407185629</v>
      </c>
      <c r="DB423" s="61">
        <f t="shared" si="448"/>
        <v>0</v>
      </c>
      <c r="DC423" s="61">
        <f t="shared" si="448"/>
        <v>0</v>
      </c>
      <c r="DD423" s="61">
        <f t="shared" si="448"/>
        <v>0</v>
      </c>
      <c r="DE423" s="61">
        <f t="shared" si="448"/>
        <v>0</v>
      </c>
      <c r="DF423" s="61">
        <f t="shared" si="448"/>
        <v>0</v>
      </c>
      <c r="DG423" s="61">
        <f t="shared" si="448"/>
        <v>0</v>
      </c>
      <c r="DH423" s="61">
        <f t="shared" si="448"/>
        <v>0</v>
      </c>
      <c r="DI423" s="61">
        <f t="shared" si="448"/>
        <v>0</v>
      </c>
      <c r="DJ423" s="61">
        <f t="shared" si="448"/>
        <v>0</v>
      </c>
      <c r="DK423" s="61">
        <f t="shared" si="448"/>
        <v>0</v>
      </c>
      <c r="DL423" s="61">
        <f t="shared" si="448"/>
        <v>0</v>
      </c>
      <c r="DM423" s="61">
        <f t="shared" si="448"/>
        <v>0</v>
      </c>
      <c r="DN423" s="61">
        <f t="shared" si="468"/>
        <v>0</v>
      </c>
      <c r="DO423" s="61">
        <f t="shared" si="468"/>
        <v>0</v>
      </c>
      <c r="DP423" s="61">
        <f t="shared" si="468"/>
        <v>0</v>
      </c>
      <c r="DQ423" s="61">
        <f t="shared" si="466"/>
        <v>0</v>
      </c>
      <c r="DR423" s="61">
        <f t="shared" si="466"/>
        <v>0</v>
      </c>
      <c r="DS423" s="61">
        <f t="shared" si="446"/>
        <v>0</v>
      </c>
      <c r="DT423" s="61">
        <f t="shared" si="425"/>
        <v>0</v>
      </c>
      <c r="DU423" s="61">
        <f t="shared" si="425"/>
        <v>0</v>
      </c>
      <c r="DV423" s="61">
        <f t="shared" si="425"/>
        <v>0</v>
      </c>
      <c r="DW423" s="61">
        <f t="shared" si="425"/>
        <v>0</v>
      </c>
      <c r="DX423" s="61">
        <f t="shared" si="425"/>
        <v>0</v>
      </c>
      <c r="DY423" s="61">
        <f t="shared" si="425"/>
        <v>0</v>
      </c>
      <c r="DZ423" s="61">
        <f t="shared" si="429"/>
        <v>1</v>
      </c>
    </row>
    <row r="424" spans="3:130">
      <c r="C424" s="53">
        <v>2038</v>
      </c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>
        <f t="shared" si="452"/>
        <v>0</v>
      </c>
      <c r="W424" s="64">
        <f t="shared" si="453"/>
        <v>0</v>
      </c>
      <c r="X424" s="64">
        <f t="shared" si="454"/>
        <v>0</v>
      </c>
      <c r="Y424" s="64">
        <f t="shared" si="455"/>
        <v>0</v>
      </c>
      <c r="Z424" s="64">
        <f t="shared" si="456"/>
        <v>0</v>
      </c>
      <c r="AA424" s="64">
        <f t="shared" si="457"/>
        <v>0</v>
      </c>
      <c r="AB424" s="64">
        <f t="shared" si="458"/>
        <v>3.9968028886505604E-15</v>
      </c>
      <c r="AC424" s="64">
        <f t="shared" si="460"/>
        <v>1.84615384615385</v>
      </c>
      <c r="AD424" s="64">
        <f t="shared" si="461"/>
        <v>2.0769230769230802</v>
      </c>
      <c r="AE424" s="64">
        <f t="shared" si="462"/>
        <v>2.3076923076923102</v>
      </c>
      <c r="AF424" s="64">
        <f t="shared" si="463"/>
        <v>2.7692307692307701</v>
      </c>
      <c r="AG424" s="64">
        <f t="shared" si="464"/>
        <v>3</v>
      </c>
      <c r="AH424" s="64">
        <f t="shared" si="467"/>
        <v>3.2307692307692299</v>
      </c>
      <c r="AI424" s="64">
        <f t="shared" si="469"/>
        <v>3.2307692307692299</v>
      </c>
      <c r="AJ424" s="64">
        <f t="shared" si="470"/>
        <v>3.4615384615384599</v>
      </c>
      <c r="AK424" s="64">
        <f t="shared" si="471"/>
        <v>3.6923076923076898</v>
      </c>
      <c r="AL424" s="64">
        <f t="shared" si="472"/>
        <v>3.6923076923076898</v>
      </c>
      <c r="AM424" s="64">
        <f t="shared" si="473"/>
        <v>3.9230769230769198</v>
      </c>
      <c r="AN424" s="64">
        <f t="shared" ref="AN424:AN442" si="474">VLOOKUP($C$102,$D$3:$K$63,$A$73,0)*(B388-B387)</f>
        <v>3.9230769230769198</v>
      </c>
      <c r="AO424" s="64">
        <f>VLOOKUP($C$103,$D$3:$K$63,$A$73,0)*(B387-B386)</f>
        <v>4.1538461538461497</v>
      </c>
      <c r="AP424" s="64">
        <f>VLOOKUP($C$104,$D$3:$K$63,$A$73,0)*B386</f>
        <v>0</v>
      </c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54">
        <f t="shared" si="427"/>
        <v>41.307692307692299</v>
      </c>
      <c r="BP424" s="53">
        <v>2038</v>
      </c>
      <c r="BQ424" s="61">
        <f t="shared" si="465"/>
        <v>0</v>
      </c>
      <c r="BR424" s="61">
        <f t="shared" si="465"/>
        <v>0</v>
      </c>
      <c r="BS424" s="61">
        <f t="shared" si="465"/>
        <v>0</v>
      </c>
      <c r="BT424" s="61">
        <f t="shared" si="465"/>
        <v>0</v>
      </c>
      <c r="BU424" s="61">
        <f t="shared" si="465"/>
        <v>0</v>
      </c>
      <c r="BV424" s="61">
        <f t="shared" si="465"/>
        <v>0</v>
      </c>
      <c r="BW424" s="61">
        <f t="shared" si="465"/>
        <v>0</v>
      </c>
      <c r="BX424" s="61">
        <f t="shared" si="465"/>
        <v>0</v>
      </c>
      <c r="BY424" s="61">
        <f t="shared" si="465"/>
        <v>0</v>
      </c>
      <c r="BZ424" s="61">
        <f t="shared" si="465"/>
        <v>0</v>
      </c>
      <c r="CA424" s="61">
        <f t="shared" si="465"/>
        <v>0</v>
      </c>
      <c r="CB424" s="61">
        <f t="shared" si="465"/>
        <v>0</v>
      </c>
      <c r="CC424" s="61">
        <f t="shared" si="465"/>
        <v>0</v>
      </c>
      <c r="CD424" s="61">
        <f t="shared" si="465"/>
        <v>0</v>
      </c>
      <c r="CE424" s="61">
        <f t="shared" si="465"/>
        <v>0</v>
      </c>
      <c r="CF424" s="61">
        <f t="shared" si="465"/>
        <v>0</v>
      </c>
      <c r="CG424" s="61">
        <f t="shared" si="444"/>
        <v>0</v>
      </c>
      <c r="CH424" s="61">
        <f t="shared" si="444"/>
        <v>0</v>
      </c>
      <c r="CI424" s="61">
        <f t="shared" si="444"/>
        <v>0</v>
      </c>
      <c r="CJ424" s="61">
        <f t="shared" si="444"/>
        <v>0</v>
      </c>
      <c r="CK424" s="61">
        <f t="shared" si="444"/>
        <v>0</v>
      </c>
      <c r="CL424" s="61">
        <f t="shared" si="444"/>
        <v>0</v>
      </c>
      <c r="CM424" s="61">
        <f t="shared" si="444"/>
        <v>0</v>
      </c>
      <c r="CN424" s="61">
        <f t="shared" si="444"/>
        <v>0</v>
      </c>
      <c r="CO424" s="61">
        <f t="shared" si="444"/>
        <v>9.6756866950572298E-17</v>
      </c>
      <c r="CP424" s="61">
        <f t="shared" si="444"/>
        <v>4.4692737430167599E-2</v>
      </c>
      <c r="CQ424" s="61">
        <f t="shared" si="444"/>
        <v>5.0279329608938599E-2</v>
      </c>
      <c r="CR424" s="61">
        <f t="shared" si="444"/>
        <v>5.5865921787709501E-2</v>
      </c>
      <c r="CS424" s="61">
        <f t="shared" si="444"/>
        <v>6.7039106145251395E-2</v>
      </c>
      <c r="CT424" s="61">
        <f t="shared" si="444"/>
        <v>7.2625698324022395E-2</v>
      </c>
      <c r="CU424" s="61">
        <f t="shared" si="444"/>
        <v>7.8212290502793394E-2</v>
      </c>
      <c r="CV424" s="61">
        <f t="shared" si="444"/>
        <v>7.8212290502793297E-2</v>
      </c>
      <c r="CW424" s="61">
        <f t="shared" si="459"/>
        <v>8.3798882681564199E-2</v>
      </c>
      <c r="CX424" s="61">
        <f t="shared" si="448"/>
        <v>8.9385474860335198E-2</v>
      </c>
      <c r="CY424" s="61">
        <f t="shared" si="448"/>
        <v>8.9385474860335198E-2</v>
      </c>
      <c r="CZ424" s="61">
        <f t="shared" si="448"/>
        <v>9.4972067039106101E-2</v>
      </c>
      <c r="DA424" s="61">
        <f t="shared" si="448"/>
        <v>9.4972067039106101E-2</v>
      </c>
      <c r="DB424" s="61">
        <f t="shared" si="448"/>
        <v>0.100558659217877</v>
      </c>
      <c r="DC424" s="61">
        <f t="shared" si="448"/>
        <v>0</v>
      </c>
      <c r="DD424" s="61">
        <f t="shared" si="448"/>
        <v>0</v>
      </c>
      <c r="DE424" s="61">
        <f t="shared" si="448"/>
        <v>0</v>
      </c>
      <c r="DF424" s="61">
        <f t="shared" si="448"/>
        <v>0</v>
      </c>
      <c r="DG424" s="61">
        <f t="shared" si="448"/>
        <v>0</v>
      </c>
      <c r="DH424" s="61">
        <f t="shared" si="448"/>
        <v>0</v>
      </c>
      <c r="DI424" s="61">
        <f t="shared" si="448"/>
        <v>0</v>
      </c>
      <c r="DJ424" s="61">
        <f t="shared" si="448"/>
        <v>0</v>
      </c>
      <c r="DK424" s="61">
        <f t="shared" si="448"/>
        <v>0</v>
      </c>
      <c r="DL424" s="61">
        <f t="shared" si="448"/>
        <v>0</v>
      </c>
      <c r="DM424" s="61">
        <f t="shared" si="448"/>
        <v>0</v>
      </c>
      <c r="DN424" s="61">
        <f t="shared" si="468"/>
        <v>0</v>
      </c>
      <c r="DO424" s="61">
        <f t="shared" si="468"/>
        <v>0</v>
      </c>
      <c r="DP424" s="61">
        <f t="shared" si="468"/>
        <v>0</v>
      </c>
      <c r="DQ424" s="61">
        <f t="shared" si="466"/>
        <v>0</v>
      </c>
      <c r="DR424" s="61">
        <f t="shared" si="466"/>
        <v>0</v>
      </c>
      <c r="DS424" s="61">
        <f t="shared" si="446"/>
        <v>0</v>
      </c>
      <c r="DT424" s="61">
        <f t="shared" si="425"/>
        <v>0</v>
      </c>
      <c r="DU424" s="61">
        <f t="shared" si="425"/>
        <v>0</v>
      </c>
      <c r="DV424" s="61">
        <f t="shared" si="425"/>
        <v>0</v>
      </c>
      <c r="DW424" s="61">
        <f t="shared" si="425"/>
        <v>0</v>
      </c>
      <c r="DX424" s="61">
        <f t="shared" si="425"/>
        <v>0</v>
      </c>
      <c r="DY424" s="61">
        <f t="shared" si="425"/>
        <v>0</v>
      </c>
      <c r="DZ424" s="61">
        <f t="shared" si="429"/>
        <v>1</v>
      </c>
    </row>
    <row r="425" spans="3:130">
      <c r="C425" s="53">
        <v>2039</v>
      </c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>
        <f t="shared" si="453"/>
        <v>0</v>
      </c>
      <c r="X425" s="64">
        <f t="shared" si="454"/>
        <v>0</v>
      </c>
      <c r="Y425" s="64">
        <f t="shared" si="455"/>
        <v>0</v>
      </c>
      <c r="Z425" s="64">
        <f t="shared" si="456"/>
        <v>0</v>
      </c>
      <c r="AA425" s="64">
        <f t="shared" si="457"/>
        <v>0</v>
      </c>
      <c r="AB425" s="64">
        <f t="shared" si="458"/>
        <v>0</v>
      </c>
      <c r="AC425" s="64">
        <f t="shared" si="460"/>
        <v>5.3290705182007498E-15</v>
      </c>
      <c r="AD425" s="64">
        <f t="shared" si="461"/>
        <v>2.0769230769230802</v>
      </c>
      <c r="AE425" s="64">
        <f t="shared" si="462"/>
        <v>2.3076923076923102</v>
      </c>
      <c r="AF425" s="64">
        <f t="shared" si="463"/>
        <v>2.7692307692307701</v>
      </c>
      <c r="AG425" s="64">
        <f t="shared" si="464"/>
        <v>3</v>
      </c>
      <c r="AH425" s="64">
        <f t="shared" si="467"/>
        <v>3.2307692307692299</v>
      </c>
      <c r="AI425" s="64">
        <f t="shared" si="469"/>
        <v>3.2307692307692299</v>
      </c>
      <c r="AJ425" s="64">
        <f t="shared" si="470"/>
        <v>3.4615384615384599</v>
      </c>
      <c r="AK425" s="64">
        <f t="shared" si="471"/>
        <v>3.6923076923076898</v>
      </c>
      <c r="AL425" s="64">
        <f t="shared" si="472"/>
        <v>3.6923076923076898</v>
      </c>
      <c r="AM425" s="64">
        <f t="shared" si="473"/>
        <v>3.9230769230769198</v>
      </c>
      <c r="AN425" s="64">
        <f t="shared" si="474"/>
        <v>3.9230769230769198</v>
      </c>
      <c r="AO425" s="64">
        <f t="shared" ref="AO425:AO443" si="475">VLOOKUP($C$103,$D$3:$K$63,$A$73,0)*(B388-B387)</f>
        <v>4.1538461538461497</v>
      </c>
      <c r="AP425" s="64">
        <f>VLOOKUP($C$104,$D$3:$K$63,$A$73,0)*(B387-B386)</f>
        <v>4.1538461538461497</v>
      </c>
      <c r="AQ425" s="64">
        <f>VLOOKUP($C$105,$D$3:$K$63,$A$73,0)*B386</f>
        <v>0</v>
      </c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54">
        <f t="shared" si="427"/>
        <v>43.615384615384599</v>
      </c>
      <c r="BP425" s="53">
        <v>2039</v>
      </c>
      <c r="BQ425" s="61">
        <f t="shared" si="465"/>
        <v>0</v>
      </c>
      <c r="BR425" s="61">
        <f t="shared" si="465"/>
        <v>0</v>
      </c>
      <c r="BS425" s="61">
        <f t="shared" si="465"/>
        <v>0</v>
      </c>
      <c r="BT425" s="61">
        <f t="shared" si="465"/>
        <v>0</v>
      </c>
      <c r="BU425" s="61">
        <f t="shared" si="465"/>
        <v>0</v>
      </c>
      <c r="BV425" s="61">
        <f t="shared" si="465"/>
        <v>0</v>
      </c>
      <c r="BW425" s="61">
        <f t="shared" si="465"/>
        <v>0</v>
      </c>
      <c r="BX425" s="61">
        <f t="shared" si="465"/>
        <v>0</v>
      </c>
      <c r="BY425" s="61">
        <f t="shared" si="465"/>
        <v>0</v>
      </c>
      <c r="BZ425" s="61">
        <f t="shared" si="465"/>
        <v>0</v>
      </c>
      <c r="CA425" s="61">
        <f t="shared" si="465"/>
        <v>0</v>
      </c>
      <c r="CB425" s="61">
        <f t="shared" si="465"/>
        <v>0</v>
      </c>
      <c r="CC425" s="61">
        <f t="shared" si="465"/>
        <v>0</v>
      </c>
      <c r="CD425" s="61">
        <f t="shared" si="465"/>
        <v>0</v>
      </c>
      <c r="CE425" s="61">
        <f t="shared" si="465"/>
        <v>0</v>
      </c>
      <c r="CF425" s="61">
        <f t="shared" si="465"/>
        <v>0</v>
      </c>
      <c r="CG425" s="61">
        <f t="shared" si="444"/>
        <v>0</v>
      </c>
      <c r="CH425" s="61">
        <f t="shared" si="444"/>
        <v>0</v>
      </c>
      <c r="CI425" s="61">
        <f t="shared" si="444"/>
        <v>0</v>
      </c>
      <c r="CJ425" s="61">
        <f t="shared" si="444"/>
        <v>0</v>
      </c>
      <c r="CK425" s="61">
        <f t="shared" si="444"/>
        <v>0</v>
      </c>
      <c r="CL425" s="61">
        <f t="shared" si="444"/>
        <v>0</v>
      </c>
      <c r="CM425" s="61">
        <f t="shared" si="444"/>
        <v>0</v>
      </c>
      <c r="CN425" s="61">
        <f t="shared" si="444"/>
        <v>0</v>
      </c>
      <c r="CO425" s="61">
        <f t="shared" si="444"/>
        <v>0</v>
      </c>
      <c r="CP425" s="61">
        <f t="shared" si="444"/>
        <v>1.2218327466774199E-16</v>
      </c>
      <c r="CQ425" s="61">
        <f t="shared" si="444"/>
        <v>4.76190476190477E-2</v>
      </c>
      <c r="CR425" s="61">
        <f t="shared" si="444"/>
        <v>5.29100529100529E-2</v>
      </c>
      <c r="CS425" s="61">
        <f t="shared" si="444"/>
        <v>6.3492063492063405E-2</v>
      </c>
      <c r="CT425" s="61">
        <f t="shared" si="444"/>
        <v>6.8783068783068793E-2</v>
      </c>
      <c r="CU425" s="61">
        <f t="shared" si="444"/>
        <v>7.4074074074074098E-2</v>
      </c>
      <c r="CV425" s="61">
        <f t="shared" si="444"/>
        <v>7.4074074074074098E-2</v>
      </c>
      <c r="CW425" s="61">
        <f t="shared" si="459"/>
        <v>7.9365079365079305E-2</v>
      </c>
      <c r="CX425" s="61">
        <f t="shared" si="448"/>
        <v>8.4656084656084596E-2</v>
      </c>
      <c r="CY425" s="61">
        <f t="shared" si="448"/>
        <v>8.4656084656084596E-2</v>
      </c>
      <c r="CZ425" s="61">
        <f t="shared" si="448"/>
        <v>8.99470899470899E-2</v>
      </c>
      <c r="DA425" s="61">
        <f t="shared" si="448"/>
        <v>8.99470899470899E-2</v>
      </c>
      <c r="DB425" s="61">
        <f t="shared" si="448"/>
        <v>9.5238095238095205E-2</v>
      </c>
      <c r="DC425" s="61">
        <f>AP425/$BM425</f>
        <v>9.5238095238095205E-2</v>
      </c>
      <c r="DD425" s="61">
        <f t="shared" si="448"/>
        <v>0</v>
      </c>
      <c r="DE425" s="61">
        <f t="shared" si="448"/>
        <v>0</v>
      </c>
      <c r="DF425" s="61">
        <f t="shared" si="448"/>
        <v>0</v>
      </c>
      <c r="DG425" s="61">
        <f t="shared" si="448"/>
        <v>0</v>
      </c>
      <c r="DH425" s="61">
        <f t="shared" si="448"/>
        <v>0</v>
      </c>
      <c r="DI425" s="61">
        <f t="shared" si="448"/>
        <v>0</v>
      </c>
      <c r="DJ425" s="61">
        <f t="shared" si="448"/>
        <v>0</v>
      </c>
      <c r="DK425" s="61">
        <f t="shared" si="448"/>
        <v>0</v>
      </c>
      <c r="DL425" s="61">
        <f t="shared" si="448"/>
        <v>0</v>
      </c>
      <c r="DM425" s="61">
        <f t="shared" si="448"/>
        <v>0</v>
      </c>
      <c r="DN425" s="61">
        <f t="shared" si="468"/>
        <v>0</v>
      </c>
      <c r="DO425" s="61">
        <f t="shared" si="468"/>
        <v>0</v>
      </c>
      <c r="DP425" s="61">
        <f t="shared" si="468"/>
        <v>0</v>
      </c>
      <c r="DQ425" s="61">
        <f t="shared" si="466"/>
        <v>0</v>
      </c>
      <c r="DR425" s="61">
        <f t="shared" si="466"/>
        <v>0</v>
      </c>
      <c r="DS425" s="61">
        <f t="shared" si="446"/>
        <v>0</v>
      </c>
      <c r="DT425" s="61">
        <f t="shared" si="425"/>
        <v>0</v>
      </c>
      <c r="DU425" s="61">
        <f t="shared" si="425"/>
        <v>0</v>
      </c>
      <c r="DV425" s="61">
        <f t="shared" si="425"/>
        <v>0</v>
      </c>
      <c r="DW425" s="61">
        <f t="shared" si="425"/>
        <v>0</v>
      </c>
      <c r="DX425" s="61">
        <f t="shared" si="425"/>
        <v>0</v>
      </c>
      <c r="DY425" s="61">
        <f t="shared" si="425"/>
        <v>0</v>
      </c>
      <c r="DZ425" s="61">
        <f t="shared" si="429"/>
        <v>1</v>
      </c>
    </row>
    <row r="426" spans="3:130">
      <c r="C426" s="53">
        <v>2040</v>
      </c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>
        <f t="shared" si="454"/>
        <v>0</v>
      </c>
      <c r="Y426" s="64">
        <f t="shared" si="455"/>
        <v>0</v>
      </c>
      <c r="Z426" s="64">
        <f t="shared" si="456"/>
        <v>0</v>
      </c>
      <c r="AA426" s="64">
        <f t="shared" si="457"/>
        <v>0</v>
      </c>
      <c r="AB426" s="64">
        <f t="shared" si="458"/>
        <v>0</v>
      </c>
      <c r="AC426" s="64">
        <f t="shared" si="460"/>
        <v>0</v>
      </c>
      <c r="AD426" s="64">
        <f t="shared" si="461"/>
        <v>5.9952043329758501E-15</v>
      </c>
      <c r="AE426" s="64">
        <f t="shared" si="462"/>
        <v>2.3076923076923102</v>
      </c>
      <c r="AF426" s="64">
        <f t="shared" si="463"/>
        <v>2.7692307692307701</v>
      </c>
      <c r="AG426" s="64">
        <f t="shared" si="464"/>
        <v>3</v>
      </c>
      <c r="AH426" s="64">
        <f t="shared" si="467"/>
        <v>3.2307692307692299</v>
      </c>
      <c r="AI426" s="64">
        <f t="shared" si="469"/>
        <v>3.2307692307692299</v>
      </c>
      <c r="AJ426" s="64">
        <f t="shared" si="470"/>
        <v>3.4615384615384599</v>
      </c>
      <c r="AK426" s="64">
        <f t="shared" si="471"/>
        <v>3.6923076923076898</v>
      </c>
      <c r="AL426" s="64">
        <f t="shared" si="472"/>
        <v>3.6923076923076898</v>
      </c>
      <c r="AM426" s="64">
        <f t="shared" si="473"/>
        <v>3.9230769230769198</v>
      </c>
      <c r="AN426" s="64">
        <f t="shared" si="474"/>
        <v>3.9230769230769198</v>
      </c>
      <c r="AO426" s="64">
        <f t="shared" si="475"/>
        <v>4.1538461538461497</v>
      </c>
      <c r="AP426" s="64">
        <f t="shared" ref="AP426:AP444" si="476">VLOOKUP($C$104,$D$3:$K$63,$A$73,0)*(B388-B387)</f>
        <v>4.1538461538461497</v>
      </c>
      <c r="AQ426" s="64">
        <f>VLOOKUP($C$105,$D$3:$K$63,$A$73,0)*(B387-B386)</f>
        <v>4.3846153846153797</v>
      </c>
      <c r="AR426" s="64">
        <f>VLOOKUP($C$106,$D$3:$K$63,$A$73,0)*B386</f>
        <v>0</v>
      </c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54">
        <f t="shared" si="427"/>
        <v>45.923076923076898</v>
      </c>
      <c r="BP426" s="53">
        <v>2040</v>
      </c>
      <c r="BQ426" s="61">
        <f t="shared" si="465"/>
        <v>0</v>
      </c>
      <c r="BR426" s="61">
        <f t="shared" si="465"/>
        <v>0</v>
      </c>
      <c r="BS426" s="61">
        <f t="shared" si="465"/>
        <v>0</v>
      </c>
      <c r="BT426" s="61">
        <f t="shared" si="465"/>
        <v>0</v>
      </c>
      <c r="BU426" s="61">
        <f t="shared" si="465"/>
        <v>0</v>
      </c>
      <c r="BV426" s="61">
        <f t="shared" si="465"/>
        <v>0</v>
      </c>
      <c r="BW426" s="61">
        <f t="shared" si="465"/>
        <v>0</v>
      </c>
      <c r="BX426" s="61">
        <f t="shared" si="465"/>
        <v>0</v>
      </c>
      <c r="BY426" s="61">
        <f t="shared" si="465"/>
        <v>0</v>
      </c>
      <c r="BZ426" s="61">
        <f t="shared" si="465"/>
        <v>0</v>
      </c>
      <c r="CA426" s="61">
        <f t="shared" si="465"/>
        <v>0</v>
      </c>
      <c r="CB426" s="61">
        <f t="shared" si="465"/>
        <v>0</v>
      </c>
      <c r="CC426" s="61">
        <f t="shared" si="465"/>
        <v>0</v>
      </c>
      <c r="CD426" s="61">
        <f t="shared" si="465"/>
        <v>0</v>
      </c>
      <c r="CE426" s="61">
        <f t="shared" si="465"/>
        <v>0</v>
      </c>
      <c r="CF426" s="61">
        <f t="shared" si="465"/>
        <v>0</v>
      </c>
      <c r="CG426" s="61">
        <f t="shared" si="444"/>
        <v>0</v>
      </c>
      <c r="CH426" s="61">
        <f t="shared" si="444"/>
        <v>0</v>
      </c>
      <c r="CI426" s="61">
        <f t="shared" si="444"/>
        <v>0</v>
      </c>
      <c r="CJ426" s="61">
        <f t="shared" si="444"/>
        <v>0</v>
      </c>
      <c r="CK426" s="61">
        <f t="shared" si="444"/>
        <v>0</v>
      </c>
      <c r="CL426" s="61">
        <f t="shared" si="444"/>
        <v>0</v>
      </c>
      <c r="CM426" s="61">
        <f t="shared" si="444"/>
        <v>0</v>
      </c>
      <c r="CN426" s="61">
        <f t="shared" si="444"/>
        <v>0</v>
      </c>
      <c r="CO426" s="61">
        <f t="shared" si="444"/>
        <v>0</v>
      </c>
      <c r="CP426" s="61">
        <f t="shared" si="444"/>
        <v>0</v>
      </c>
      <c r="CQ426" s="61">
        <f t="shared" si="444"/>
        <v>1.3054883807150099E-16</v>
      </c>
      <c r="CR426" s="61">
        <f t="shared" si="444"/>
        <v>5.02512562814071E-2</v>
      </c>
      <c r="CS426" s="61">
        <f t="shared" si="444"/>
        <v>6.0301507537688502E-2</v>
      </c>
      <c r="CT426" s="61">
        <f t="shared" si="444"/>
        <v>6.5326633165829096E-2</v>
      </c>
      <c r="CU426" s="61">
        <f t="shared" si="444"/>
        <v>7.0351758793969807E-2</v>
      </c>
      <c r="CV426" s="61">
        <f t="shared" si="444"/>
        <v>7.0351758793969904E-2</v>
      </c>
      <c r="CW426" s="61">
        <f t="shared" si="459"/>
        <v>7.5376884422110602E-2</v>
      </c>
      <c r="CX426" s="61">
        <f t="shared" si="448"/>
        <v>8.0402010050251202E-2</v>
      </c>
      <c r="CY426" s="61">
        <f t="shared" si="448"/>
        <v>8.0402010050251202E-2</v>
      </c>
      <c r="CZ426" s="61">
        <f t="shared" si="448"/>
        <v>8.5427135678391899E-2</v>
      </c>
      <c r="DA426" s="61">
        <f t="shared" si="448"/>
        <v>8.5427135678391899E-2</v>
      </c>
      <c r="DB426" s="61">
        <f t="shared" si="448"/>
        <v>9.0452261306532597E-2</v>
      </c>
      <c r="DC426" s="61">
        <f>AP425/$BM426</f>
        <v>9.0452261306532597E-2</v>
      </c>
      <c r="DD426" s="61">
        <f t="shared" si="448"/>
        <v>9.5477386934673295E-2</v>
      </c>
      <c r="DE426" s="61">
        <f t="shared" si="448"/>
        <v>0</v>
      </c>
      <c r="DF426" s="61">
        <f t="shared" si="448"/>
        <v>0</v>
      </c>
      <c r="DG426" s="61">
        <f t="shared" si="448"/>
        <v>0</v>
      </c>
      <c r="DH426" s="61">
        <f t="shared" si="448"/>
        <v>0</v>
      </c>
      <c r="DI426" s="61">
        <f t="shared" si="448"/>
        <v>0</v>
      </c>
      <c r="DJ426" s="61">
        <f t="shared" si="448"/>
        <v>0</v>
      </c>
      <c r="DK426" s="61">
        <f t="shared" si="448"/>
        <v>0</v>
      </c>
      <c r="DL426" s="61">
        <f t="shared" si="448"/>
        <v>0</v>
      </c>
      <c r="DM426" s="61">
        <f t="shared" si="448"/>
        <v>0</v>
      </c>
      <c r="DN426" s="61">
        <f t="shared" si="468"/>
        <v>0</v>
      </c>
      <c r="DO426" s="61">
        <f t="shared" si="468"/>
        <v>0</v>
      </c>
      <c r="DP426" s="61">
        <f t="shared" si="468"/>
        <v>0</v>
      </c>
      <c r="DQ426" s="61">
        <f t="shared" si="466"/>
        <v>0</v>
      </c>
      <c r="DR426" s="61">
        <f t="shared" si="466"/>
        <v>0</v>
      </c>
      <c r="DS426" s="61">
        <f t="shared" si="446"/>
        <v>0</v>
      </c>
      <c r="DT426" s="61">
        <f t="shared" si="425"/>
        <v>0</v>
      </c>
      <c r="DU426" s="61">
        <f t="shared" si="425"/>
        <v>0</v>
      </c>
      <c r="DV426" s="61">
        <f t="shared" si="425"/>
        <v>0</v>
      </c>
      <c r="DW426" s="61">
        <f t="shared" si="425"/>
        <v>0</v>
      </c>
      <c r="DX426" s="61">
        <f t="shared" si="425"/>
        <v>0</v>
      </c>
      <c r="DY426" s="61">
        <f t="shared" si="425"/>
        <v>0</v>
      </c>
      <c r="DZ426" s="61">
        <f t="shared" ref="DZ426:DZ446" si="477">SUM(BQ426:DY426)</f>
        <v>1</v>
      </c>
    </row>
    <row r="427" spans="3:130">
      <c r="C427" s="53">
        <v>2041</v>
      </c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>
        <f t="shared" si="455"/>
        <v>0</v>
      </c>
      <c r="Z427" s="64">
        <f t="shared" si="456"/>
        <v>0</v>
      </c>
      <c r="AA427" s="64">
        <f t="shared" si="457"/>
        <v>0</v>
      </c>
      <c r="AB427" s="64">
        <f t="shared" si="458"/>
        <v>0</v>
      </c>
      <c r="AC427" s="64">
        <f t="shared" si="460"/>
        <v>0</v>
      </c>
      <c r="AD427" s="64">
        <f t="shared" si="461"/>
        <v>0</v>
      </c>
      <c r="AE427" s="64">
        <f t="shared" si="462"/>
        <v>6.66133814775094E-15</v>
      </c>
      <c r="AF427" s="64">
        <f t="shared" si="463"/>
        <v>2.7692307692307701</v>
      </c>
      <c r="AG427" s="64">
        <f t="shared" si="464"/>
        <v>3</v>
      </c>
      <c r="AH427" s="64">
        <f t="shared" si="467"/>
        <v>3.2307692307692299</v>
      </c>
      <c r="AI427" s="64">
        <f t="shared" si="469"/>
        <v>3.2307692307692299</v>
      </c>
      <c r="AJ427" s="64">
        <f t="shared" si="470"/>
        <v>3.4615384615384599</v>
      </c>
      <c r="AK427" s="64">
        <f t="shared" si="471"/>
        <v>3.6923076923076898</v>
      </c>
      <c r="AL427" s="64">
        <f t="shared" si="472"/>
        <v>3.6923076923076898</v>
      </c>
      <c r="AM427" s="64">
        <f t="shared" si="473"/>
        <v>3.9230769230769198</v>
      </c>
      <c r="AN427" s="64">
        <f t="shared" si="474"/>
        <v>3.9230769230769198</v>
      </c>
      <c r="AO427" s="64">
        <f t="shared" si="475"/>
        <v>4.1538461538461497</v>
      </c>
      <c r="AP427" s="64">
        <f t="shared" si="476"/>
        <v>4.1538461538461497</v>
      </c>
      <c r="AQ427" s="64">
        <f t="shared" ref="AQ427:AQ445" si="478">VLOOKUP($C$105,$D$3:$K$63,$A$73,0)*(B388-B387)</f>
        <v>4.3846153846153797</v>
      </c>
      <c r="AR427" s="64">
        <f>VLOOKUP($C$106,$D$3:$K$63,$A$73,0)*(B387-B386)</f>
        <v>4.6153846153846096</v>
      </c>
      <c r="AS427" s="64">
        <f>VLOOKUP($C$107,$D$3:$K$63,$A$73,0)*B386</f>
        <v>0</v>
      </c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54">
        <f t="shared" si="427"/>
        <v>48.230769230769198</v>
      </c>
      <c r="BP427" s="53">
        <v>2041</v>
      </c>
      <c r="BQ427" s="61">
        <f t="shared" si="465"/>
        <v>0</v>
      </c>
      <c r="BR427" s="61">
        <f t="shared" si="465"/>
        <v>0</v>
      </c>
      <c r="BS427" s="61">
        <f t="shared" si="465"/>
        <v>0</v>
      </c>
      <c r="BT427" s="61">
        <f t="shared" si="465"/>
        <v>0</v>
      </c>
      <c r="BU427" s="61">
        <f t="shared" si="465"/>
        <v>0</v>
      </c>
      <c r="BV427" s="61">
        <f t="shared" si="465"/>
        <v>0</v>
      </c>
      <c r="BW427" s="61">
        <f t="shared" si="465"/>
        <v>0</v>
      </c>
      <c r="BX427" s="61">
        <f t="shared" si="465"/>
        <v>0</v>
      </c>
      <c r="BY427" s="61">
        <f t="shared" si="465"/>
        <v>0</v>
      </c>
      <c r="BZ427" s="61">
        <f t="shared" si="465"/>
        <v>0</v>
      </c>
      <c r="CA427" s="61">
        <f t="shared" si="465"/>
        <v>0</v>
      </c>
      <c r="CB427" s="61">
        <f t="shared" si="465"/>
        <v>0</v>
      </c>
      <c r="CC427" s="61">
        <f t="shared" si="465"/>
        <v>0</v>
      </c>
      <c r="CD427" s="61">
        <f t="shared" si="465"/>
        <v>0</v>
      </c>
      <c r="CE427" s="61">
        <f t="shared" si="465"/>
        <v>0</v>
      </c>
      <c r="CF427" s="61">
        <f t="shared" si="465"/>
        <v>0</v>
      </c>
      <c r="CG427" s="61">
        <f t="shared" si="444"/>
        <v>0</v>
      </c>
      <c r="CH427" s="61">
        <f t="shared" si="444"/>
        <v>0</v>
      </c>
      <c r="CI427" s="61">
        <f t="shared" si="444"/>
        <v>0</v>
      </c>
      <c r="CJ427" s="61">
        <f t="shared" si="444"/>
        <v>0</v>
      </c>
      <c r="CK427" s="61">
        <f t="shared" ref="CK427:CV446" si="479">X427/$BM427</f>
        <v>0</v>
      </c>
      <c r="CL427" s="61">
        <f t="shared" si="479"/>
        <v>0</v>
      </c>
      <c r="CM427" s="61">
        <f t="shared" si="479"/>
        <v>0</v>
      </c>
      <c r="CN427" s="61">
        <f t="shared" si="479"/>
        <v>0</v>
      </c>
      <c r="CO427" s="61">
        <f t="shared" si="479"/>
        <v>0</v>
      </c>
      <c r="CP427" s="61">
        <f t="shared" si="479"/>
        <v>0</v>
      </c>
      <c r="CQ427" s="61">
        <f t="shared" si="479"/>
        <v>0</v>
      </c>
      <c r="CR427" s="61">
        <f t="shared" si="479"/>
        <v>1.3811386909212499E-16</v>
      </c>
      <c r="CS427" s="61">
        <f t="shared" si="479"/>
        <v>5.7416267942583803E-2</v>
      </c>
      <c r="CT427" s="61">
        <f t="shared" si="479"/>
        <v>6.2200956937799097E-2</v>
      </c>
      <c r="CU427" s="61">
        <f t="shared" si="479"/>
        <v>6.6985645933014301E-2</v>
      </c>
      <c r="CV427" s="61">
        <f t="shared" si="479"/>
        <v>6.6985645933014301E-2</v>
      </c>
      <c r="CW427" s="61">
        <f t="shared" si="459"/>
        <v>7.1770334928229707E-2</v>
      </c>
      <c r="CX427" s="61">
        <f t="shared" si="448"/>
        <v>7.6555023923445098E-2</v>
      </c>
      <c r="CY427" s="61">
        <f t="shared" si="448"/>
        <v>7.6555023923444904E-2</v>
      </c>
      <c r="CZ427" s="61">
        <f t="shared" si="448"/>
        <v>8.1339712918660295E-2</v>
      </c>
      <c r="DA427" s="61">
        <f t="shared" si="448"/>
        <v>8.1339712918660295E-2</v>
      </c>
      <c r="DB427" s="61">
        <f t="shared" si="448"/>
        <v>8.6124401913875603E-2</v>
      </c>
      <c r="DC427" s="61">
        <f t="shared" si="448"/>
        <v>8.6124401913875603E-2</v>
      </c>
      <c r="DD427" s="61">
        <f t="shared" si="448"/>
        <v>9.0909090909090898E-2</v>
      </c>
      <c r="DE427" s="61">
        <f t="shared" si="448"/>
        <v>9.5693779904306206E-2</v>
      </c>
      <c r="DF427" s="61">
        <f t="shared" si="448"/>
        <v>0</v>
      </c>
      <c r="DG427" s="61">
        <f t="shared" si="448"/>
        <v>0</v>
      </c>
      <c r="DH427" s="61">
        <f t="shared" si="448"/>
        <v>0</v>
      </c>
      <c r="DI427" s="61">
        <f t="shared" si="448"/>
        <v>0</v>
      </c>
      <c r="DJ427" s="61">
        <f t="shared" si="448"/>
        <v>0</v>
      </c>
      <c r="DK427" s="61">
        <f t="shared" si="448"/>
        <v>0</v>
      </c>
      <c r="DL427" s="61">
        <f t="shared" si="448"/>
        <v>0</v>
      </c>
      <c r="DM427" s="61">
        <f t="shared" si="448"/>
        <v>0</v>
      </c>
      <c r="DN427" s="61">
        <f t="shared" si="468"/>
        <v>0</v>
      </c>
      <c r="DO427" s="61">
        <f t="shared" si="468"/>
        <v>0</v>
      </c>
      <c r="DP427" s="61">
        <f t="shared" si="468"/>
        <v>0</v>
      </c>
      <c r="DQ427" s="61">
        <f t="shared" si="466"/>
        <v>0</v>
      </c>
      <c r="DR427" s="61">
        <f t="shared" si="466"/>
        <v>0</v>
      </c>
      <c r="DS427" s="61">
        <f t="shared" si="446"/>
        <v>0</v>
      </c>
      <c r="DT427" s="61">
        <f t="shared" si="425"/>
        <v>0</v>
      </c>
      <c r="DU427" s="61">
        <f t="shared" si="425"/>
        <v>0</v>
      </c>
      <c r="DV427" s="61">
        <f t="shared" si="425"/>
        <v>0</v>
      </c>
      <c r="DW427" s="61">
        <f t="shared" si="425"/>
        <v>0</v>
      </c>
      <c r="DX427" s="61">
        <f t="shared" si="425"/>
        <v>0</v>
      </c>
      <c r="DY427" s="61">
        <f t="shared" si="425"/>
        <v>0</v>
      </c>
      <c r="DZ427" s="61">
        <f t="shared" si="477"/>
        <v>1</v>
      </c>
    </row>
    <row r="428" spans="3:130">
      <c r="C428" s="53">
        <v>2042</v>
      </c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>
        <f t="shared" si="456"/>
        <v>0</v>
      </c>
      <c r="AA428" s="64">
        <f t="shared" si="457"/>
        <v>0</v>
      </c>
      <c r="AB428" s="64">
        <f t="shared" si="458"/>
        <v>0</v>
      </c>
      <c r="AC428" s="64">
        <f t="shared" si="460"/>
        <v>0</v>
      </c>
      <c r="AD428" s="64">
        <f t="shared" si="461"/>
        <v>0</v>
      </c>
      <c r="AE428" s="64">
        <f t="shared" si="462"/>
        <v>0</v>
      </c>
      <c r="AF428" s="64">
        <f t="shared" si="463"/>
        <v>7.9936057773011302E-15</v>
      </c>
      <c r="AG428" s="64">
        <f t="shared" si="464"/>
        <v>3</v>
      </c>
      <c r="AH428" s="64">
        <f t="shared" si="467"/>
        <v>3.2307692307692299</v>
      </c>
      <c r="AI428" s="64">
        <f t="shared" si="469"/>
        <v>3.2307692307692299</v>
      </c>
      <c r="AJ428" s="64">
        <f t="shared" si="470"/>
        <v>3.4615384615384599</v>
      </c>
      <c r="AK428" s="64">
        <f t="shared" si="471"/>
        <v>3.6923076923076898</v>
      </c>
      <c r="AL428" s="64">
        <f t="shared" si="472"/>
        <v>3.6923076923076898</v>
      </c>
      <c r="AM428" s="64">
        <f t="shared" si="473"/>
        <v>3.9230769230769198</v>
      </c>
      <c r="AN428" s="64">
        <f t="shared" si="474"/>
        <v>3.9230769230769198</v>
      </c>
      <c r="AO428" s="64">
        <f t="shared" si="475"/>
        <v>4.1538461538461497</v>
      </c>
      <c r="AP428" s="64">
        <f t="shared" si="476"/>
        <v>4.1538461538461497</v>
      </c>
      <c r="AQ428" s="64">
        <f t="shared" si="478"/>
        <v>4.3846153846153797</v>
      </c>
      <c r="AR428" s="64">
        <f t="shared" ref="AR428:AR446" si="480">VLOOKUP($C$106,$D$3:$K$63,$A$73,0)*(B388-B387)</f>
        <v>4.6153846153846096</v>
      </c>
      <c r="AS428" s="64">
        <f>VLOOKUP($C$107,$D$3:$K$63,$A$73,0)*(B387-B386)</f>
        <v>4.6153846153846096</v>
      </c>
      <c r="AT428" s="64">
        <f>VLOOKUP($C$108,$D$3:$K$63,$A$73,0)*B386</f>
        <v>0</v>
      </c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54">
        <f t="shared" si="427"/>
        <v>50.076923076923102</v>
      </c>
      <c r="BP428" s="53">
        <v>2042</v>
      </c>
      <c r="BQ428" s="61">
        <f t="shared" si="465"/>
        <v>0</v>
      </c>
      <c r="BR428" s="61">
        <f t="shared" si="465"/>
        <v>0</v>
      </c>
      <c r="BS428" s="61">
        <f t="shared" si="465"/>
        <v>0</v>
      </c>
      <c r="BT428" s="61">
        <f t="shared" si="465"/>
        <v>0</v>
      </c>
      <c r="BU428" s="61">
        <f t="shared" si="465"/>
        <v>0</v>
      </c>
      <c r="BV428" s="61">
        <f t="shared" si="465"/>
        <v>0</v>
      </c>
      <c r="BW428" s="61">
        <f t="shared" si="465"/>
        <v>0</v>
      </c>
      <c r="BX428" s="61">
        <f t="shared" si="465"/>
        <v>0</v>
      </c>
      <c r="BY428" s="61">
        <f t="shared" si="465"/>
        <v>0</v>
      </c>
      <c r="BZ428" s="61">
        <f t="shared" si="465"/>
        <v>0</v>
      </c>
      <c r="CA428" s="61">
        <f t="shared" si="465"/>
        <v>0</v>
      </c>
      <c r="CB428" s="61">
        <f t="shared" si="465"/>
        <v>0</v>
      </c>
      <c r="CC428" s="61">
        <f t="shared" si="465"/>
        <v>0</v>
      </c>
      <c r="CD428" s="61">
        <f t="shared" si="465"/>
        <v>0</v>
      </c>
      <c r="CE428" s="61">
        <f t="shared" si="465"/>
        <v>0</v>
      </c>
      <c r="CF428" s="61">
        <f t="shared" si="465"/>
        <v>0</v>
      </c>
      <c r="CG428" s="61">
        <f t="shared" ref="CG428:CJ446" si="481">T428/$BM428</f>
        <v>0</v>
      </c>
      <c r="CH428" s="61">
        <f t="shared" si="481"/>
        <v>0</v>
      </c>
      <c r="CI428" s="61">
        <f t="shared" si="481"/>
        <v>0</v>
      </c>
      <c r="CJ428" s="61">
        <f t="shared" si="481"/>
        <v>0</v>
      </c>
      <c r="CK428" s="61">
        <f t="shared" si="479"/>
        <v>0</v>
      </c>
      <c r="CL428" s="61">
        <f t="shared" si="479"/>
        <v>0</v>
      </c>
      <c r="CM428" s="61">
        <f t="shared" si="479"/>
        <v>0</v>
      </c>
      <c r="CN428" s="61">
        <f t="shared" si="479"/>
        <v>0</v>
      </c>
      <c r="CO428" s="61">
        <f t="shared" si="479"/>
        <v>0</v>
      </c>
      <c r="CP428" s="61">
        <f t="shared" si="479"/>
        <v>0</v>
      </c>
      <c r="CQ428" s="61">
        <f t="shared" si="479"/>
        <v>0</v>
      </c>
      <c r="CR428" s="61">
        <f t="shared" si="479"/>
        <v>0</v>
      </c>
      <c r="CS428" s="61">
        <f t="shared" si="479"/>
        <v>1.5962653625947E-16</v>
      </c>
      <c r="CT428" s="61">
        <f t="shared" si="479"/>
        <v>5.99078341013825E-2</v>
      </c>
      <c r="CU428" s="61">
        <f t="shared" si="479"/>
        <v>6.4516129032258104E-2</v>
      </c>
      <c r="CV428" s="61">
        <f t="shared" si="479"/>
        <v>6.4516129032257993E-2</v>
      </c>
      <c r="CW428" s="61">
        <f t="shared" si="459"/>
        <v>6.9124423963133605E-2</v>
      </c>
      <c r="CX428" s="61">
        <f t="shared" si="448"/>
        <v>7.37327188940093E-2</v>
      </c>
      <c r="CY428" s="61">
        <f t="shared" si="448"/>
        <v>7.37327188940093E-2</v>
      </c>
      <c r="CZ428" s="61">
        <f t="shared" si="448"/>
        <v>7.8341013824884703E-2</v>
      </c>
      <c r="DA428" s="61">
        <f t="shared" si="448"/>
        <v>7.8341013824884703E-2</v>
      </c>
      <c r="DB428" s="61">
        <f t="shared" si="448"/>
        <v>8.2949308755760301E-2</v>
      </c>
      <c r="DC428" s="61">
        <f t="shared" si="448"/>
        <v>8.2949308755760301E-2</v>
      </c>
      <c r="DD428" s="61">
        <f t="shared" si="448"/>
        <v>8.7557603686635899E-2</v>
      </c>
      <c r="DE428" s="61">
        <f t="shared" si="448"/>
        <v>9.2165898617511496E-2</v>
      </c>
      <c r="DF428" s="61">
        <f t="shared" si="448"/>
        <v>9.2165898617511496E-2</v>
      </c>
      <c r="DG428" s="61">
        <f t="shared" si="448"/>
        <v>0</v>
      </c>
      <c r="DH428" s="61">
        <f t="shared" si="448"/>
        <v>0</v>
      </c>
      <c r="DI428" s="61">
        <f t="shared" si="448"/>
        <v>0</v>
      </c>
      <c r="DJ428" s="61">
        <f t="shared" si="448"/>
        <v>0</v>
      </c>
      <c r="DK428" s="61">
        <f t="shared" si="448"/>
        <v>0</v>
      </c>
      <c r="DL428" s="61">
        <f t="shared" si="448"/>
        <v>0</v>
      </c>
      <c r="DM428" s="61">
        <f t="shared" si="448"/>
        <v>0</v>
      </c>
      <c r="DN428" s="61">
        <f t="shared" si="468"/>
        <v>0</v>
      </c>
      <c r="DO428" s="61">
        <f t="shared" si="468"/>
        <v>0</v>
      </c>
      <c r="DP428" s="61">
        <f t="shared" si="468"/>
        <v>0</v>
      </c>
      <c r="DQ428" s="61">
        <f t="shared" si="466"/>
        <v>0</v>
      </c>
      <c r="DR428" s="61">
        <f t="shared" si="466"/>
        <v>0</v>
      </c>
      <c r="DS428" s="61">
        <f t="shared" si="446"/>
        <v>0</v>
      </c>
      <c r="DT428" s="61">
        <f t="shared" si="425"/>
        <v>0</v>
      </c>
      <c r="DU428" s="61">
        <f t="shared" si="425"/>
        <v>0</v>
      </c>
      <c r="DV428" s="61">
        <f t="shared" si="425"/>
        <v>0</v>
      </c>
      <c r="DW428" s="61">
        <f t="shared" ref="DW428:DY446" si="482">BJ428/$BM428</f>
        <v>0</v>
      </c>
      <c r="DX428" s="61">
        <f t="shared" si="482"/>
        <v>0</v>
      </c>
      <c r="DY428" s="61">
        <f t="shared" si="482"/>
        <v>0</v>
      </c>
      <c r="DZ428" s="61">
        <f t="shared" si="477"/>
        <v>1</v>
      </c>
    </row>
    <row r="429" spans="3:130">
      <c r="C429" s="53">
        <v>2043</v>
      </c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>
        <f t="shared" si="457"/>
        <v>0</v>
      </c>
      <c r="AB429" s="64">
        <f t="shared" si="458"/>
        <v>0</v>
      </c>
      <c r="AC429" s="64">
        <f t="shared" si="460"/>
        <v>0</v>
      </c>
      <c r="AD429" s="64">
        <f t="shared" si="461"/>
        <v>0</v>
      </c>
      <c r="AE429" s="64">
        <f t="shared" si="462"/>
        <v>0</v>
      </c>
      <c r="AF429" s="64">
        <f t="shared" si="463"/>
        <v>0</v>
      </c>
      <c r="AG429" s="64">
        <f t="shared" si="464"/>
        <v>8.6597395920762194E-15</v>
      </c>
      <c r="AH429" s="64">
        <f t="shared" si="467"/>
        <v>3.2307692307692299</v>
      </c>
      <c r="AI429" s="64">
        <f t="shared" si="469"/>
        <v>3.2307692307692299</v>
      </c>
      <c r="AJ429" s="64">
        <f t="shared" si="470"/>
        <v>3.4615384615384599</v>
      </c>
      <c r="AK429" s="64">
        <f t="shared" si="471"/>
        <v>3.6923076923076898</v>
      </c>
      <c r="AL429" s="64">
        <f t="shared" si="472"/>
        <v>3.6923076923076898</v>
      </c>
      <c r="AM429" s="64">
        <f t="shared" si="473"/>
        <v>3.92307692307693</v>
      </c>
      <c r="AN429" s="64">
        <f t="shared" si="474"/>
        <v>3.9230769230769198</v>
      </c>
      <c r="AO429" s="64">
        <f t="shared" si="475"/>
        <v>4.1538461538461497</v>
      </c>
      <c r="AP429" s="64">
        <f t="shared" si="476"/>
        <v>4.1538461538461497</v>
      </c>
      <c r="AQ429" s="64">
        <f t="shared" si="478"/>
        <v>4.3846153846153797</v>
      </c>
      <c r="AR429" s="64">
        <f t="shared" si="480"/>
        <v>4.6153846153846096</v>
      </c>
      <c r="AS429" s="64">
        <f t="shared" ref="AS429:AS446" si="483">VLOOKUP($C$107,$D$3:$K$63,$A$73,0)*(B388-B387)</f>
        <v>4.6153846153846096</v>
      </c>
      <c r="AT429" s="64">
        <f>VLOOKUP($C$108,$D$3:$K$63,$A$73,0)*(B387-B386)</f>
        <v>4.8461538461538396</v>
      </c>
      <c r="AU429" s="64">
        <f>VLOOKUP($C$109,$D$3:$K$63,$A$73,0)*B386</f>
        <v>0</v>
      </c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54">
        <f t="shared" si="427"/>
        <v>51.923076923076898</v>
      </c>
      <c r="BP429" s="53">
        <v>2043</v>
      </c>
      <c r="BQ429" s="61">
        <f t="shared" si="465"/>
        <v>0</v>
      </c>
      <c r="BR429" s="61">
        <f t="shared" si="465"/>
        <v>0</v>
      </c>
      <c r="BS429" s="61">
        <f t="shared" si="465"/>
        <v>0</v>
      </c>
      <c r="BT429" s="61">
        <f t="shared" si="465"/>
        <v>0</v>
      </c>
      <c r="BU429" s="61">
        <f t="shared" si="465"/>
        <v>0</v>
      </c>
      <c r="BV429" s="61">
        <f t="shared" si="465"/>
        <v>0</v>
      </c>
      <c r="BW429" s="61">
        <f t="shared" si="465"/>
        <v>0</v>
      </c>
      <c r="BX429" s="61">
        <f t="shared" si="465"/>
        <v>0</v>
      </c>
      <c r="BY429" s="61">
        <f t="shared" si="465"/>
        <v>0</v>
      </c>
      <c r="BZ429" s="61">
        <f t="shared" si="465"/>
        <v>0</v>
      </c>
      <c r="CA429" s="61">
        <f t="shared" si="465"/>
        <v>0</v>
      </c>
      <c r="CB429" s="61">
        <f t="shared" si="465"/>
        <v>0</v>
      </c>
      <c r="CC429" s="61">
        <f t="shared" si="465"/>
        <v>0</v>
      </c>
      <c r="CD429" s="61">
        <f t="shared" si="465"/>
        <v>0</v>
      </c>
      <c r="CE429" s="61">
        <f t="shared" si="465"/>
        <v>0</v>
      </c>
      <c r="CF429" s="61">
        <f t="shared" si="465"/>
        <v>0</v>
      </c>
      <c r="CG429" s="61">
        <f t="shared" si="481"/>
        <v>0</v>
      </c>
      <c r="CH429" s="61">
        <f t="shared" si="481"/>
        <v>0</v>
      </c>
      <c r="CI429" s="61">
        <f t="shared" si="481"/>
        <v>0</v>
      </c>
      <c r="CJ429" s="61">
        <f t="shared" si="481"/>
        <v>0</v>
      </c>
      <c r="CK429" s="61">
        <f t="shared" si="479"/>
        <v>0</v>
      </c>
      <c r="CL429" s="61">
        <f t="shared" si="479"/>
        <v>0</v>
      </c>
      <c r="CM429" s="61">
        <f t="shared" si="479"/>
        <v>0</v>
      </c>
      <c r="CN429" s="61">
        <f t="shared" si="479"/>
        <v>0</v>
      </c>
      <c r="CO429" s="61">
        <f t="shared" si="479"/>
        <v>0</v>
      </c>
      <c r="CP429" s="61">
        <f t="shared" si="479"/>
        <v>0</v>
      </c>
      <c r="CQ429" s="61">
        <f t="shared" si="479"/>
        <v>0</v>
      </c>
      <c r="CR429" s="61">
        <f t="shared" si="479"/>
        <v>0</v>
      </c>
      <c r="CS429" s="61">
        <f t="shared" si="479"/>
        <v>0</v>
      </c>
      <c r="CT429" s="61">
        <f t="shared" si="479"/>
        <v>1.66780169921468E-16</v>
      </c>
      <c r="CU429" s="61">
        <f t="shared" si="479"/>
        <v>6.2222222222222297E-2</v>
      </c>
      <c r="CV429" s="61">
        <f t="shared" si="479"/>
        <v>6.2222222222222297E-2</v>
      </c>
      <c r="CW429" s="61">
        <f t="shared" si="459"/>
        <v>6.6666666666666596E-2</v>
      </c>
      <c r="CX429" s="61">
        <f t="shared" si="448"/>
        <v>7.1111111111111097E-2</v>
      </c>
      <c r="CY429" s="61">
        <f t="shared" ref="CY429:DM445" si="484">AL429/$BM429</f>
        <v>7.1111111111111194E-2</v>
      </c>
      <c r="CZ429" s="61">
        <f t="shared" si="484"/>
        <v>7.5555555555555598E-2</v>
      </c>
      <c r="DA429" s="61">
        <f t="shared" si="484"/>
        <v>7.5555555555555501E-2</v>
      </c>
      <c r="DB429" s="61">
        <f t="shared" si="484"/>
        <v>0.08</v>
      </c>
      <c r="DC429" s="61">
        <f t="shared" si="484"/>
        <v>0.08</v>
      </c>
      <c r="DD429" s="61">
        <f t="shared" si="484"/>
        <v>8.4444444444444405E-2</v>
      </c>
      <c r="DE429" s="61">
        <f t="shared" si="484"/>
        <v>8.8888888888888795E-2</v>
      </c>
      <c r="DF429" s="61">
        <f t="shared" si="484"/>
        <v>8.8888888888888795E-2</v>
      </c>
      <c r="DG429" s="61">
        <f t="shared" si="484"/>
        <v>9.3333333333333296E-2</v>
      </c>
      <c r="DH429" s="61">
        <f t="shared" si="484"/>
        <v>0</v>
      </c>
      <c r="DI429" s="61">
        <f t="shared" si="484"/>
        <v>0</v>
      </c>
      <c r="DJ429" s="61">
        <f t="shared" si="484"/>
        <v>0</v>
      </c>
      <c r="DK429" s="61">
        <f t="shared" si="484"/>
        <v>0</v>
      </c>
      <c r="DL429" s="61">
        <f t="shared" si="484"/>
        <v>0</v>
      </c>
      <c r="DM429" s="61">
        <f t="shared" si="484"/>
        <v>0</v>
      </c>
      <c r="DN429" s="61">
        <f t="shared" si="468"/>
        <v>0</v>
      </c>
      <c r="DO429" s="61">
        <f t="shared" si="468"/>
        <v>0</v>
      </c>
      <c r="DP429" s="61">
        <f t="shared" si="468"/>
        <v>0</v>
      </c>
      <c r="DQ429" s="61">
        <f t="shared" si="466"/>
        <v>0</v>
      </c>
      <c r="DR429" s="61">
        <f t="shared" si="466"/>
        <v>0</v>
      </c>
      <c r="DS429" s="61">
        <f t="shared" si="446"/>
        <v>0</v>
      </c>
      <c r="DT429" s="61">
        <f t="shared" si="446"/>
        <v>0</v>
      </c>
      <c r="DU429" s="61">
        <f t="shared" si="446"/>
        <v>0</v>
      </c>
      <c r="DV429" s="61">
        <f t="shared" si="446"/>
        <v>0</v>
      </c>
      <c r="DW429" s="61">
        <f t="shared" si="482"/>
        <v>0</v>
      </c>
      <c r="DX429" s="61">
        <f t="shared" si="482"/>
        <v>0</v>
      </c>
      <c r="DY429" s="61">
        <f t="shared" si="482"/>
        <v>0</v>
      </c>
      <c r="DZ429" s="61">
        <f t="shared" si="477"/>
        <v>1</v>
      </c>
    </row>
    <row r="430" spans="3:130">
      <c r="C430" s="53">
        <v>2044</v>
      </c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>
        <f t="shared" si="458"/>
        <v>0</v>
      </c>
      <c r="AC430" s="64">
        <f t="shared" si="460"/>
        <v>0</v>
      </c>
      <c r="AD430" s="64">
        <f t="shared" si="461"/>
        <v>0</v>
      </c>
      <c r="AE430" s="64">
        <f t="shared" si="462"/>
        <v>0</v>
      </c>
      <c r="AF430" s="64">
        <f t="shared" si="463"/>
        <v>0</v>
      </c>
      <c r="AG430" s="64">
        <f t="shared" si="464"/>
        <v>0</v>
      </c>
      <c r="AH430" s="64">
        <f t="shared" si="467"/>
        <v>9.3258734068513102E-15</v>
      </c>
      <c r="AI430" s="64">
        <f t="shared" si="469"/>
        <v>3.2307692307692299</v>
      </c>
      <c r="AJ430" s="64">
        <f t="shared" si="470"/>
        <v>3.4615384615384599</v>
      </c>
      <c r="AK430" s="64">
        <f t="shared" si="471"/>
        <v>3.6923076923076898</v>
      </c>
      <c r="AL430" s="64">
        <f t="shared" si="472"/>
        <v>3.6923076923076898</v>
      </c>
      <c r="AM430" s="64">
        <f t="shared" si="473"/>
        <v>3.92307692307693</v>
      </c>
      <c r="AN430" s="64">
        <f t="shared" si="474"/>
        <v>3.92307692307693</v>
      </c>
      <c r="AO430" s="64">
        <f t="shared" si="475"/>
        <v>4.1538461538461497</v>
      </c>
      <c r="AP430" s="64">
        <f t="shared" si="476"/>
        <v>4.1538461538461497</v>
      </c>
      <c r="AQ430" s="64">
        <f t="shared" si="478"/>
        <v>4.3846153846153797</v>
      </c>
      <c r="AR430" s="64">
        <f t="shared" si="480"/>
        <v>4.6153846153846096</v>
      </c>
      <c r="AS430" s="64">
        <f t="shared" si="483"/>
        <v>4.6153846153846096</v>
      </c>
      <c r="AT430" s="64">
        <f t="shared" ref="AT430:AT446" si="485">VLOOKUP($C$108,$D$3:$K$63,$A$73,0)*(B388-B387)</f>
        <v>4.8461538461538396</v>
      </c>
      <c r="AU430" s="64">
        <f>VLOOKUP($C$109,$D$3:$K$63,$A$73,0)*(B387-B386)</f>
        <v>5.0769230769230704</v>
      </c>
      <c r="AV430" s="64">
        <f>VLOOKUP($C$110,$D$3:$K$63,$A$73,0)*B386</f>
        <v>0</v>
      </c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54">
        <f t="shared" si="427"/>
        <v>53.769230769230802</v>
      </c>
      <c r="BP430" s="53">
        <v>2044</v>
      </c>
      <c r="BQ430" s="61">
        <f t="shared" si="465"/>
        <v>0</v>
      </c>
      <c r="BR430" s="61">
        <f t="shared" si="465"/>
        <v>0</v>
      </c>
      <c r="BS430" s="61">
        <f t="shared" si="465"/>
        <v>0</v>
      </c>
      <c r="BT430" s="61">
        <f t="shared" si="465"/>
        <v>0</v>
      </c>
      <c r="BU430" s="61">
        <f t="shared" si="465"/>
        <v>0</v>
      </c>
      <c r="BV430" s="61">
        <f t="shared" si="465"/>
        <v>0</v>
      </c>
      <c r="BW430" s="61">
        <f t="shared" si="465"/>
        <v>0</v>
      </c>
      <c r="BX430" s="61">
        <f t="shared" si="465"/>
        <v>0</v>
      </c>
      <c r="BY430" s="61">
        <f t="shared" si="465"/>
        <v>0</v>
      </c>
      <c r="BZ430" s="61">
        <f t="shared" si="465"/>
        <v>0</v>
      </c>
      <c r="CA430" s="61">
        <f t="shared" si="465"/>
        <v>0</v>
      </c>
      <c r="CB430" s="61">
        <f t="shared" si="465"/>
        <v>0</v>
      </c>
      <c r="CC430" s="61">
        <f t="shared" si="465"/>
        <v>0</v>
      </c>
      <c r="CD430" s="61">
        <f t="shared" si="465"/>
        <v>0</v>
      </c>
      <c r="CE430" s="61">
        <f t="shared" si="465"/>
        <v>0</v>
      </c>
      <c r="CF430" s="61">
        <f t="shared" si="465"/>
        <v>0</v>
      </c>
      <c r="CG430" s="61">
        <f t="shared" si="481"/>
        <v>0</v>
      </c>
      <c r="CH430" s="61">
        <f t="shared" si="481"/>
        <v>0</v>
      </c>
      <c r="CI430" s="61">
        <f t="shared" si="481"/>
        <v>0</v>
      </c>
      <c r="CJ430" s="61">
        <f t="shared" si="481"/>
        <v>0</v>
      </c>
      <c r="CK430" s="61">
        <f t="shared" si="479"/>
        <v>0</v>
      </c>
      <c r="CL430" s="61">
        <f t="shared" si="479"/>
        <v>0</v>
      </c>
      <c r="CM430" s="61">
        <f t="shared" si="479"/>
        <v>0</v>
      </c>
      <c r="CN430" s="61">
        <f t="shared" si="479"/>
        <v>0</v>
      </c>
      <c r="CO430" s="61">
        <f t="shared" si="479"/>
        <v>0</v>
      </c>
      <c r="CP430" s="61">
        <f t="shared" si="479"/>
        <v>0</v>
      </c>
      <c r="CQ430" s="61">
        <f t="shared" si="479"/>
        <v>0</v>
      </c>
      <c r="CR430" s="61">
        <f t="shared" si="479"/>
        <v>0</v>
      </c>
      <c r="CS430" s="61">
        <f t="shared" si="479"/>
        <v>0</v>
      </c>
      <c r="CT430" s="61">
        <f t="shared" si="479"/>
        <v>0</v>
      </c>
      <c r="CU430" s="61">
        <f t="shared" si="479"/>
        <v>1.73442566937149E-16</v>
      </c>
      <c r="CV430" s="61">
        <f t="shared" si="479"/>
        <v>6.00858369098713E-2</v>
      </c>
      <c r="CW430" s="61">
        <f t="shared" si="459"/>
        <v>6.43776824034335E-2</v>
      </c>
      <c r="CX430" s="61">
        <f t="shared" si="459"/>
        <v>6.8669527896995694E-2</v>
      </c>
      <c r="CY430" s="61">
        <f t="shared" si="484"/>
        <v>6.8669527896995694E-2</v>
      </c>
      <c r="CZ430" s="61">
        <f t="shared" si="484"/>
        <v>7.2961373390557999E-2</v>
      </c>
      <c r="DA430" s="61">
        <f t="shared" si="484"/>
        <v>7.2961373390557999E-2</v>
      </c>
      <c r="DB430" s="61">
        <f t="shared" si="484"/>
        <v>7.7253218884120095E-2</v>
      </c>
      <c r="DC430" s="61">
        <f t="shared" si="484"/>
        <v>7.7253218884120095E-2</v>
      </c>
      <c r="DD430" s="61">
        <f t="shared" si="484"/>
        <v>8.1545064377682303E-2</v>
      </c>
      <c r="DE430" s="61">
        <f t="shared" si="484"/>
        <v>8.5836909871244593E-2</v>
      </c>
      <c r="DF430" s="61">
        <f t="shared" si="484"/>
        <v>8.5836909871244593E-2</v>
      </c>
      <c r="DG430" s="61">
        <f t="shared" si="484"/>
        <v>9.0128755364806801E-2</v>
      </c>
      <c r="DH430" s="61">
        <f t="shared" si="484"/>
        <v>9.4420600858368994E-2</v>
      </c>
      <c r="DI430" s="61">
        <f t="shared" si="484"/>
        <v>0</v>
      </c>
      <c r="DJ430" s="61">
        <f t="shared" si="484"/>
        <v>0</v>
      </c>
      <c r="DK430" s="61">
        <f t="shared" si="484"/>
        <v>0</v>
      </c>
      <c r="DL430" s="61">
        <f t="shared" si="484"/>
        <v>0</v>
      </c>
      <c r="DM430" s="61">
        <f t="shared" si="484"/>
        <v>0</v>
      </c>
      <c r="DN430" s="61">
        <f t="shared" si="468"/>
        <v>0</v>
      </c>
      <c r="DO430" s="61">
        <f t="shared" si="468"/>
        <v>0</v>
      </c>
      <c r="DP430" s="61">
        <f t="shared" si="468"/>
        <v>0</v>
      </c>
      <c r="DQ430" s="61">
        <f t="shared" si="466"/>
        <v>0</v>
      </c>
      <c r="DR430" s="61">
        <f t="shared" si="466"/>
        <v>0</v>
      </c>
      <c r="DS430" s="61">
        <f t="shared" si="446"/>
        <v>0</v>
      </c>
      <c r="DT430" s="61">
        <f t="shared" si="446"/>
        <v>0</v>
      </c>
      <c r="DU430" s="61">
        <f t="shared" si="446"/>
        <v>0</v>
      </c>
      <c r="DV430" s="61">
        <f t="shared" si="446"/>
        <v>0</v>
      </c>
      <c r="DW430" s="61">
        <f t="shared" si="482"/>
        <v>0</v>
      </c>
      <c r="DX430" s="61">
        <f t="shared" si="482"/>
        <v>0</v>
      </c>
      <c r="DY430" s="61">
        <f t="shared" si="482"/>
        <v>0</v>
      </c>
      <c r="DZ430" s="61">
        <f t="shared" si="477"/>
        <v>1</v>
      </c>
    </row>
    <row r="431" spans="3:130">
      <c r="C431" s="53">
        <v>2045</v>
      </c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>
        <f t="shared" si="460"/>
        <v>0</v>
      </c>
      <c r="AD431" s="64">
        <f t="shared" si="461"/>
        <v>0</v>
      </c>
      <c r="AE431" s="64">
        <f t="shared" si="462"/>
        <v>0</v>
      </c>
      <c r="AF431" s="64">
        <f t="shared" si="463"/>
        <v>0</v>
      </c>
      <c r="AG431" s="64">
        <f t="shared" si="464"/>
        <v>0</v>
      </c>
      <c r="AH431" s="64">
        <f t="shared" si="467"/>
        <v>0</v>
      </c>
      <c r="AI431" s="64">
        <f t="shared" si="469"/>
        <v>9.3258734068513102E-15</v>
      </c>
      <c r="AJ431" s="64">
        <f t="shared" si="470"/>
        <v>3.4615384615384599</v>
      </c>
      <c r="AK431" s="64">
        <f t="shared" si="471"/>
        <v>3.6923076923076898</v>
      </c>
      <c r="AL431" s="64">
        <f t="shared" si="472"/>
        <v>3.6923076923076898</v>
      </c>
      <c r="AM431" s="64">
        <f t="shared" si="473"/>
        <v>3.9230769230769198</v>
      </c>
      <c r="AN431" s="64">
        <f t="shared" si="474"/>
        <v>3.92307692307693</v>
      </c>
      <c r="AO431" s="64">
        <f t="shared" si="475"/>
        <v>4.1538461538461604</v>
      </c>
      <c r="AP431" s="64">
        <f t="shared" si="476"/>
        <v>4.1538461538461497</v>
      </c>
      <c r="AQ431" s="64">
        <f t="shared" si="478"/>
        <v>4.3846153846153797</v>
      </c>
      <c r="AR431" s="64">
        <f t="shared" si="480"/>
        <v>4.6153846153846096</v>
      </c>
      <c r="AS431" s="64">
        <f t="shared" si="483"/>
        <v>4.6153846153846096</v>
      </c>
      <c r="AT431" s="64">
        <f t="shared" si="485"/>
        <v>4.8461538461538396</v>
      </c>
      <c r="AU431" s="64">
        <f t="shared" ref="AU431:AU446" si="486">VLOOKUP($C$109,$D$3:$K$63,$A$73,0)*(B388-B387)</f>
        <v>5.0769230769230704</v>
      </c>
      <c r="AV431" s="64">
        <f>VLOOKUP($C$110,$D$3:$K$63,$A$73,0)*(B387-B386)</f>
        <v>5.3076923076923004</v>
      </c>
      <c r="AW431" s="64">
        <f>VLOOKUP($C$111,$D$3:$K$63,$A$73,0)*B386</f>
        <v>0</v>
      </c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54">
        <f t="shared" si="427"/>
        <v>55.846153846153797</v>
      </c>
      <c r="BP431" s="53">
        <v>2045</v>
      </c>
      <c r="BQ431" s="61">
        <f t="shared" si="465"/>
        <v>0</v>
      </c>
      <c r="BR431" s="61">
        <f t="shared" si="465"/>
        <v>0</v>
      </c>
      <c r="BS431" s="61">
        <f t="shared" si="465"/>
        <v>0</v>
      </c>
      <c r="BT431" s="61">
        <f t="shared" si="465"/>
        <v>0</v>
      </c>
      <c r="BU431" s="61">
        <f t="shared" si="465"/>
        <v>0</v>
      </c>
      <c r="BV431" s="61">
        <f t="shared" si="465"/>
        <v>0</v>
      </c>
      <c r="BW431" s="61">
        <f t="shared" si="465"/>
        <v>0</v>
      </c>
      <c r="BX431" s="61">
        <f t="shared" si="465"/>
        <v>0</v>
      </c>
      <c r="BY431" s="61">
        <f t="shared" si="465"/>
        <v>0</v>
      </c>
      <c r="BZ431" s="61">
        <f t="shared" si="465"/>
        <v>0</v>
      </c>
      <c r="CA431" s="61">
        <f t="shared" si="465"/>
        <v>0</v>
      </c>
      <c r="CB431" s="61">
        <f t="shared" si="465"/>
        <v>0</v>
      </c>
      <c r="CC431" s="61">
        <f t="shared" si="465"/>
        <v>0</v>
      </c>
      <c r="CD431" s="61">
        <f t="shared" si="465"/>
        <v>0</v>
      </c>
      <c r="CE431" s="61">
        <f t="shared" si="465"/>
        <v>0</v>
      </c>
      <c r="CF431" s="61">
        <f t="shared" si="465"/>
        <v>0</v>
      </c>
      <c r="CG431" s="61">
        <f t="shared" si="481"/>
        <v>0</v>
      </c>
      <c r="CH431" s="61">
        <f t="shared" si="481"/>
        <v>0</v>
      </c>
      <c r="CI431" s="61">
        <f t="shared" si="481"/>
        <v>0</v>
      </c>
      <c r="CJ431" s="61">
        <f t="shared" si="481"/>
        <v>0</v>
      </c>
      <c r="CK431" s="61">
        <f t="shared" si="479"/>
        <v>0</v>
      </c>
      <c r="CL431" s="61">
        <f t="shared" si="479"/>
        <v>0</v>
      </c>
      <c r="CM431" s="61">
        <f t="shared" si="479"/>
        <v>0</v>
      </c>
      <c r="CN431" s="61">
        <f t="shared" si="479"/>
        <v>0</v>
      </c>
      <c r="CO431" s="61">
        <f t="shared" si="479"/>
        <v>0</v>
      </c>
      <c r="CP431" s="61">
        <f t="shared" si="479"/>
        <v>0</v>
      </c>
      <c r="CQ431" s="61">
        <f t="shared" si="479"/>
        <v>0</v>
      </c>
      <c r="CR431" s="61">
        <f t="shared" si="479"/>
        <v>0</v>
      </c>
      <c r="CS431" s="61">
        <f t="shared" si="479"/>
        <v>0</v>
      </c>
      <c r="CT431" s="61">
        <f t="shared" si="479"/>
        <v>0</v>
      </c>
      <c r="CU431" s="61">
        <f t="shared" si="479"/>
        <v>0</v>
      </c>
      <c r="CV431" s="61">
        <f t="shared" si="479"/>
        <v>1.6699222353865999E-16</v>
      </c>
      <c r="CW431" s="61">
        <f t="shared" si="459"/>
        <v>6.1983471074380202E-2</v>
      </c>
      <c r="CX431" s="61">
        <f t="shared" si="459"/>
        <v>6.61157024793389E-2</v>
      </c>
      <c r="CY431" s="61">
        <f t="shared" si="484"/>
        <v>6.6115702479338803E-2</v>
      </c>
      <c r="CZ431" s="61">
        <f t="shared" si="484"/>
        <v>7.0247933884297495E-2</v>
      </c>
      <c r="DA431" s="61">
        <f t="shared" si="484"/>
        <v>7.0247933884297606E-2</v>
      </c>
      <c r="DB431" s="61">
        <f t="shared" si="484"/>
        <v>7.4380165289256298E-2</v>
      </c>
      <c r="DC431" s="61">
        <f t="shared" si="484"/>
        <v>7.43801652892562E-2</v>
      </c>
      <c r="DD431" s="61">
        <f t="shared" si="484"/>
        <v>7.8512396694214795E-2</v>
      </c>
      <c r="DE431" s="61">
        <f t="shared" si="484"/>
        <v>8.2644628099173501E-2</v>
      </c>
      <c r="DF431" s="61">
        <f t="shared" si="484"/>
        <v>8.2644628099173501E-2</v>
      </c>
      <c r="DG431" s="61">
        <f t="shared" si="484"/>
        <v>8.6776859504132206E-2</v>
      </c>
      <c r="DH431" s="61">
        <f t="shared" si="484"/>
        <v>9.0909090909090801E-2</v>
      </c>
      <c r="DI431" s="61">
        <f t="shared" si="484"/>
        <v>9.5041322314049506E-2</v>
      </c>
      <c r="DJ431" s="61">
        <f t="shared" si="484"/>
        <v>0</v>
      </c>
      <c r="DK431" s="61">
        <f t="shared" si="484"/>
        <v>0</v>
      </c>
      <c r="DL431" s="61">
        <f t="shared" si="484"/>
        <v>0</v>
      </c>
      <c r="DM431" s="61">
        <f t="shared" si="484"/>
        <v>0</v>
      </c>
      <c r="DN431" s="61">
        <f t="shared" si="468"/>
        <v>0</v>
      </c>
      <c r="DO431" s="61">
        <f t="shared" si="468"/>
        <v>0</v>
      </c>
      <c r="DP431" s="61">
        <f t="shared" si="468"/>
        <v>0</v>
      </c>
      <c r="DQ431" s="61">
        <f t="shared" si="466"/>
        <v>0</v>
      </c>
      <c r="DR431" s="61">
        <f t="shared" si="466"/>
        <v>0</v>
      </c>
      <c r="DS431" s="61">
        <f t="shared" si="446"/>
        <v>0</v>
      </c>
      <c r="DT431" s="61">
        <f t="shared" si="446"/>
        <v>0</v>
      </c>
      <c r="DU431" s="61">
        <f t="shared" si="446"/>
        <v>0</v>
      </c>
      <c r="DV431" s="61">
        <f t="shared" si="446"/>
        <v>0</v>
      </c>
      <c r="DW431" s="61">
        <f t="shared" si="482"/>
        <v>0</v>
      </c>
      <c r="DX431" s="61">
        <f t="shared" si="482"/>
        <v>0</v>
      </c>
      <c r="DY431" s="61">
        <f t="shared" si="482"/>
        <v>0</v>
      </c>
      <c r="DZ431" s="61">
        <f t="shared" si="477"/>
        <v>1</v>
      </c>
    </row>
    <row r="432" spans="3:130">
      <c r="C432" s="53">
        <v>2046</v>
      </c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>
        <f t="shared" si="461"/>
        <v>0</v>
      </c>
      <c r="AE432" s="64">
        <f t="shared" si="462"/>
        <v>0</v>
      </c>
      <c r="AF432" s="64">
        <f t="shared" si="463"/>
        <v>0</v>
      </c>
      <c r="AG432" s="64">
        <f t="shared" si="464"/>
        <v>0</v>
      </c>
      <c r="AH432" s="64">
        <f t="shared" si="467"/>
        <v>0</v>
      </c>
      <c r="AI432" s="64">
        <f t="shared" si="469"/>
        <v>0</v>
      </c>
      <c r="AJ432" s="64">
        <f t="shared" si="470"/>
        <v>9.9920072216264104E-15</v>
      </c>
      <c r="AK432" s="64">
        <f t="shared" si="471"/>
        <v>3.6923076923076898</v>
      </c>
      <c r="AL432" s="64">
        <f t="shared" si="472"/>
        <v>3.6923076923076898</v>
      </c>
      <c r="AM432" s="64">
        <f t="shared" si="473"/>
        <v>3.9230769230769198</v>
      </c>
      <c r="AN432" s="64">
        <f t="shared" si="474"/>
        <v>3.9230769230769198</v>
      </c>
      <c r="AO432" s="64">
        <f t="shared" si="475"/>
        <v>4.1538461538461604</v>
      </c>
      <c r="AP432" s="64">
        <f t="shared" si="476"/>
        <v>4.1538461538461604</v>
      </c>
      <c r="AQ432" s="64">
        <f t="shared" si="478"/>
        <v>4.3846153846153797</v>
      </c>
      <c r="AR432" s="64">
        <f t="shared" si="480"/>
        <v>4.6153846153846096</v>
      </c>
      <c r="AS432" s="64">
        <f t="shared" si="483"/>
        <v>4.6153846153846096</v>
      </c>
      <c r="AT432" s="64">
        <f t="shared" si="485"/>
        <v>4.8461538461538396</v>
      </c>
      <c r="AU432" s="64">
        <f t="shared" si="486"/>
        <v>5.0769230769230704</v>
      </c>
      <c r="AV432" s="64">
        <f t="shared" ref="AV432:AV446" si="487">VLOOKUP($C$110,$D$3:$K$63,$A$73,0)*(B388-B387)</f>
        <v>5.3076923076923004</v>
      </c>
      <c r="AW432" s="64">
        <f>VLOOKUP($C$111,$D$3:$K$63,$A$73,0)*(B387-B386)</f>
        <v>5.5384615384615303</v>
      </c>
      <c r="AX432" s="64">
        <f>VLOOKUP($C$112,$D$3:$K$63,$A$73,0)*B386</f>
        <v>0</v>
      </c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54">
        <f t="shared" si="427"/>
        <v>57.923076923076898</v>
      </c>
      <c r="BP432" s="53">
        <v>2046</v>
      </c>
      <c r="BQ432" s="61">
        <f t="shared" si="465"/>
        <v>0</v>
      </c>
      <c r="BR432" s="61">
        <f t="shared" si="465"/>
        <v>0</v>
      </c>
      <c r="BS432" s="61">
        <f t="shared" si="465"/>
        <v>0</v>
      </c>
      <c r="BT432" s="61">
        <f t="shared" si="465"/>
        <v>0</v>
      </c>
      <c r="BU432" s="61">
        <f t="shared" si="465"/>
        <v>0</v>
      </c>
      <c r="BV432" s="61">
        <f t="shared" si="465"/>
        <v>0</v>
      </c>
      <c r="BW432" s="61">
        <f t="shared" si="465"/>
        <v>0</v>
      </c>
      <c r="BX432" s="61">
        <f t="shared" si="465"/>
        <v>0</v>
      </c>
      <c r="BY432" s="61">
        <f t="shared" si="465"/>
        <v>0</v>
      </c>
      <c r="BZ432" s="61">
        <f t="shared" si="465"/>
        <v>0</v>
      </c>
      <c r="CA432" s="61">
        <f t="shared" si="465"/>
        <v>0</v>
      </c>
      <c r="CB432" s="61">
        <f t="shared" si="465"/>
        <v>0</v>
      </c>
      <c r="CC432" s="61">
        <f t="shared" si="465"/>
        <v>0</v>
      </c>
      <c r="CD432" s="61">
        <f t="shared" si="465"/>
        <v>0</v>
      </c>
      <c r="CE432" s="61">
        <f t="shared" si="465"/>
        <v>0</v>
      </c>
      <c r="CF432" s="61">
        <f t="shared" ref="CF432:CF446" si="488">S432/$BM432</f>
        <v>0</v>
      </c>
      <c r="CG432" s="61">
        <f t="shared" si="481"/>
        <v>0</v>
      </c>
      <c r="CH432" s="61">
        <f t="shared" si="481"/>
        <v>0</v>
      </c>
      <c r="CI432" s="61">
        <f t="shared" si="481"/>
        <v>0</v>
      </c>
      <c r="CJ432" s="61">
        <f t="shared" si="481"/>
        <v>0</v>
      </c>
      <c r="CK432" s="61">
        <f t="shared" si="479"/>
        <v>0</v>
      </c>
      <c r="CL432" s="61">
        <f t="shared" si="479"/>
        <v>0</v>
      </c>
      <c r="CM432" s="61">
        <f t="shared" si="479"/>
        <v>0</v>
      </c>
      <c r="CN432" s="61">
        <f t="shared" si="479"/>
        <v>0</v>
      </c>
      <c r="CO432" s="61">
        <f t="shared" si="479"/>
        <v>0</v>
      </c>
      <c r="CP432" s="61">
        <f t="shared" si="479"/>
        <v>0</v>
      </c>
      <c r="CQ432" s="61">
        <f t="shared" si="479"/>
        <v>0</v>
      </c>
      <c r="CR432" s="61">
        <f t="shared" si="479"/>
        <v>0</v>
      </c>
      <c r="CS432" s="61">
        <f t="shared" si="479"/>
        <v>0</v>
      </c>
      <c r="CT432" s="61">
        <f t="shared" si="479"/>
        <v>0</v>
      </c>
      <c r="CU432" s="61">
        <f t="shared" si="479"/>
        <v>0</v>
      </c>
      <c r="CV432" s="61">
        <f t="shared" si="479"/>
        <v>0</v>
      </c>
      <c r="CW432" s="61">
        <f t="shared" si="459"/>
        <v>1.7250477275052201E-16</v>
      </c>
      <c r="CX432" s="61">
        <f t="shared" si="459"/>
        <v>6.3745019920318793E-2</v>
      </c>
      <c r="CY432" s="61">
        <f t="shared" si="484"/>
        <v>6.3745019920318793E-2</v>
      </c>
      <c r="CZ432" s="61">
        <f t="shared" si="484"/>
        <v>6.7729083665338599E-2</v>
      </c>
      <c r="DA432" s="61">
        <f t="shared" si="484"/>
        <v>6.7729083665338599E-2</v>
      </c>
      <c r="DB432" s="61">
        <f t="shared" si="484"/>
        <v>7.1713147410358599E-2</v>
      </c>
      <c r="DC432" s="61">
        <f t="shared" si="484"/>
        <v>7.1713147410358599E-2</v>
      </c>
      <c r="DD432" s="61">
        <f t="shared" si="484"/>
        <v>7.5697211155378405E-2</v>
      </c>
      <c r="DE432" s="61">
        <f t="shared" si="484"/>
        <v>7.9681274900398405E-2</v>
      </c>
      <c r="DF432" s="61">
        <f t="shared" si="484"/>
        <v>7.9681274900398405E-2</v>
      </c>
      <c r="DG432" s="61">
        <f t="shared" si="484"/>
        <v>8.3665338645418294E-2</v>
      </c>
      <c r="DH432" s="61">
        <f t="shared" si="484"/>
        <v>8.7649402390438197E-2</v>
      </c>
      <c r="DI432" s="61">
        <f t="shared" si="484"/>
        <v>9.16334661354581E-2</v>
      </c>
      <c r="DJ432" s="61">
        <f t="shared" si="484"/>
        <v>9.5617529880478003E-2</v>
      </c>
      <c r="DK432" s="61">
        <f t="shared" si="484"/>
        <v>0</v>
      </c>
      <c r="DL432" s="61">
        <f t="shared" si="484"/>
        <v>0</v>
      </c>
      <c r="DM432" s="61">
        <f t="shared" si="484"/>
        <v>0</v>
      </c>
      <c r="DN432" s="61">
        <f t="shared" si="468"/>
        <v>0</v>
      </c>
      <c r="DO432" s="61">
        <f t="shared" si="468"/>
        <v>0</v>
      </c>
      <c r="DP432" s="61">
        <f t="shared" si="468"/>
        <v>0</v>
      </c>
      <c r="DQ432" s="61">
        <f t="shared" si="466"/>
        <v>0</v>
      </c>
      <c r="DR432" s="61">
        <f t="shared" si="466"/>
        <v>0</v>
      </c>
      <c r="DS432" s="61">
        <f t="shared" si="446"/>
        <v>0</v>
      </c>
      <c r="DT432" s="61">
        <f t="shared" si="446"/>
        <v>0</v>
      </c>
      <c r="DU432" s="61">
        <f t="shared" si="446"/>
        <v>0</v>
      </c>
      <c r="DV432" s="61">
        <f t="shared" si="446"/>
        <v>0</v>
      </c>
      <c r="DW432" s="61">
        <f t="shared" si="482"/>
        <v>0</v>
      </c>
      <c r="DX432" s="61">
        <f t="shared" si="482"/>
        <v>0</v>
      </c>
      <c r="DY432" s="61">
        <f t="shared" si="482"/>
        <v>0</v>
      </c>
      <c r="DZ432" s="61">
        <f t="shared" si="477"/>
        <v>1</v>
      </c>
    </row>
    <row r="433" spans="2:130">
      <c r="C433" s="53">
        <v>2047</v>
      </c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>
        <f t="shared" si="462"/>
        <v>0</v>
      </c>
      <c r="AF433" s="64">
        <f t="shared" si="463"/>
        <v>0</v>
      </c>
      <c r="AG433" s="64">
        <f t="shared" si="464"/>
        <v>0</v>
      </c>
      <c r="AH433" s="64">
        <f t="shared" si="467"/>
        <v>0</v>
      </c>
      <c r="AI433" s="64">
        <f t="shared" si="469"/>
        <v>0</v>
      </c>
      <c r="AJ433" s="64">
        <f t="shared" si="470"/>
        <v>0</v>
      </c>
      <c r="AK433" s="64">
        <f t="shared" si="471"/>
        <v>1.06581410364015E-14</v>
      </c>
      <c r="AL433" s="64">
        <f t="shared" si="472"/>
        <v>3.6923076923076898</v>
      </c>
      <c r="AM433" s="64">
        <f t="shared" si="473"/>
        <v>3.92307692307693</v>
      </c>
      <c r="AN433" s="64">
        <f t="shared" si="474"/>
        <v>3.9230769230769198</v>
      </c>
      <c r="AO433" s="64">
        <f t="shared" si="475"/>
        <v>4.1538461538461497</v>
      </c>
      <c r="AP433" s="64">
        <f t="shared" si="476"/>
        <v>4.1538461538461604</v>
      </c>
      <c r="AQ433" s="64">
        <f t="shared" si="478"/>
        <v>4.3846153846153904</v>
      </c>
      <c r="AR433" s="64">
        <f t="shared" si="480"/>
        <v>4.6153846153846096</v>
      </c>
      <c r="AS433" s="64">
        <f t="shared" si="483"/>
        <v>4.6153846153846096</v>
      </c>
      <c r="AT433" s="64">
        <f t="shared" si="485"/>
        <v>4.8461538461538396</v>
      </c>
      <c r="AU433" s="64">
        <f t="shared" si="486"/>
        <v>5.0769230769230704</v>
      </c>
      <c r="AV433" s="64">
        <f t="shared" si="487"/>
        <v>5.3076923076923004</v>
      </c>
      <c r="AW433" s="64">
        <f t="shared" ref="AW433:AW446" si="489">VLOOKUP($C$111,$D$3:$K$63,$A$73,0)*(B388-B387)</f>
        <v>5.5384615384615303</v>
      </c>
      <c r="AX433" s="64">
        <f>VLOOKUP($C$112,$D$3:$K$63,$A$73,0)*(B387-B386)</f>
        <v>5.7692307692307701</v>
      </c>
      <c r="AY433" s="64">
        <f>VLOOKUP($C$113,$D$3:$K$63,$A$73,0)*B386</f>
        <v>0</v>
      </c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54">
        <f t="shared" si="427"/>
        <v>60</v>
      </c>
      <c r="BP433" s="53">
        <v>2047</v>
      </c>
      <c r="BQ433" s="61">
        <f t="shared" ref="BQ433:CE446" si="490">D433/$BM433</f>
        <v>0</v>
      </c>
      <c r="BR433" s="61">
        <f t="shared" si="490"/>
        <v>0</v>
      </c>
      <c r="BS433" s="61">
        <f t="shared" si="490"/>
        <v>0</v>
      </c>
      <c r="BT433" s="61">
        <f t="shared" si="490"/>
        <v>0</v>
      </c>
      <c r="BU433" s="61">
        <f t="shared" si="490"/>
        <v>0</v>
      </c>
      <c r="BV433" s="61">
        <f t="shared" si="490"/>
        <v>0</v>
      </c>
      <c r="BW433" s="61">
        <f t="shared" si="490"/>
        <v>0</v>
      </c>
      <c r="BX433" s="61">
        <f t="shared" si="490"/>
        <v>0</v>
      </c>
      <c r="BY433" s="61">
        <f t="shared" si="490"/>
        <v>0</v>
      </c>
      <c r="BZ433" s="61">
        <f t="shared" si="490"/>
        <v>0</v>
      </c>
      <c r="CA433" s="61">
        <f t="shared" si="490"/>
        <v>0</v>
      </c>
      <c r="CB433" s="61">
        <f t="shared" si="490"/>
        <v>0</v>
      </c>
      <c r="CC433" s="61">
        <f t="shared" si="490"/>
        <v>0</v>
      </c>
      <c r="CD433" s="61">
        <f t="shared" si="490"/>
        <v>0</v>
      </c>
      <c r="CE433" s="61">
        <f t="shared" si="490"/>
        <v>0</v>
      </c>
      <c r="CF433" s="61">
        <f t="shared" si="488"/>
        <v>0</v>
      </c>
      <c r="CG433" s="61">
        <f t="shared" si="481"/>
        <v>0</v>
      </c>
      <c r="CH433" s="61">
        <f t="shared" si="481"/>
        <v>0</v>
      </c>
      <c r="CI433" s="61">
        <f t="shared" si="481"/>
        <v>0</v>
      </c>
      <c r="CJ433" s="61">
        <f t="shared" si="481"/>
        <v>0</v>
      </c>
      <c r="CK433" s="61">
        <f t="shared" si="479"/>
        <v>0</v>
      </c>
      <c r="CL433" s="61">
        <f t="shared" si="479"/>
        <v>0</v>
      </c>
      <c r="CM433" s="61">
        <f t="shared" si="479"/>
        <v>0</v>
      </c>
      <c r="CN433" s="61">
        <f t="shared" si="479"/>
        <v>0</v>
      </c>
      <c r="CO433" s="61">
        <f t="shared" si="479"/>
        <v>0</v>
      </c>
      <c r="CP433" s="61">
        <f t="shared" si="479"/>
        <v>0</v>
      </c>
      <c r="CQ433" s="61">
        <f t="shared" si="479"/>
        <v>0</v>
      </c>
      <c r="CR433" s="61">
        <f t="shared" si="479"/>
        <v>0</v>
      </c>
      <c r="CS433" s="61">
        <f t="shared" si="479"/>
        <v>0</v>
      </c>
      <c r="CT433" s="61">
        <f t="shared" si="479"/>
        <v>0</v>
      </c>
      <c r="CU433" s="61">
        <f t="shared" si="479"/>
        <v>0</v>
      </c>
      <c r="CV433" s="61">
        <f t="shared" si="479"/>
        <v>0</v>
      </c>
      <c r="CW433" s="61">
        <f t="shared" si="459"/>
        <v>0</v>
      </c>
      <c r="CX433" s="61">
        <f t="shared" si="459"/>
        <v>1.7763568394002501E-16</v>
      </c>
      <c r="CY433" s="61">
        <f t="shared" si="484"/>
        <v>6.1538461538461597E-2</v>
      </c>
      <c r="CZ433" s="61">
        <f t="shared" si="484"/>
        <v>6.5384615384615402E-2</v>
      </c>
      <c r="DA433" s="61">
        <f t="shared" si="484"/>
        <v>6.5384615384615305E-2</v>
      </c>
      <c r="DB433" s="61">
        <f t="shared" si="484"/>
        <v>6.9230769230769207E-2</v>
      </c>
      <c r="DC433" s="61">
        <f t="shared" si="484"/>
        <v>6.9230769230769304E-2</v>
      </c>
      <c r="DD433" s="61">
        <f t="shared" si="484"/>
        <v>7.3076923076923095E-2</v>
      </c>
      <c r="DE433" s="61">
        <f t="shared" si="484"/>
        <v>7.69230769230769E-2</v>
      </c>
      <c r="DF433" s="61">
        <f t="shared" si="484"/>
        <v>7.69230769230769E-2</v>
      </c>
      <c r="DG433" s="61">
        <f t="shared" si="484"/>
        <v>8.0769230769230704E-2</v>
      </c>
      <c r="DH433" s="61">
        <f t="shared" si="484"/>
        <v>8.4615384615384606E-2</v>
      </c>
      <c r="DI433" s="61">
        <f t="shared" si="484"/>
        <v>8.8461538461538397E-2</v>
      </c>
      <c r="DJ433" s="61">
        <f t="shared" si="484"/>
        <v>9.2307692307692202E-2</v>
      </c>
      <c r="DK433" s="61">
        <f t="shared" si="484"/>
        <v>9.6153846153846104E-2</v>
      </c>
      <c r="DL433" s="61">
        <f t="shared" si="484"/>
        <v>0</v>
      </c>
      <c r="DM433" s="61">
        <f t="shared" si="484"/>
        <v>0</v>
      </c>
      <c r="DN433" s="61">
        <f t="shared" si="468"/>
        <v>0</v>
      </c>
      <c r="DO433" s="61">
        <f t="shared" si="468"/>
        <v>0</v>
      </c>
      <c r="DP433" s="61">
        <f t="shared" si="468"/>
        <v>0</v>
      </c>
      <c r="DQ433" s="61">
        <f t="shared" si="466"/>
        <v>0</v>
      </c>
      <c r="DR433" s="61">
        <f t="shared" si="466"/>
        <v>0</v>
      </c>
      <c r="DS433" s="61">
        <f t="shared" si="446"/>
        <v>0</v>
      </c>
      <c r="DT433" s="61">
        <f t="shared" si="446"/>
        <v>0</v>
      </c>
      <c r="DU433" s="61">
        <f t="shared" si="446"/>
        <v>0</v>
      </c>
      <c r="DV433" s="61">
        <f t="shared" si="446"/>
        <v>0</v>
      </c>
      <c r="DW433" s="61">
        <f t="shared" si="482"/>
        <v>0</v>
      </c>
      <c r="DX433" s="61">
        <f t="shared" si="482"/>
        <v>0</v>
      </c>
      <c r="DY433" s="61">
        <f t="shared" si="482"/>
        <v>0</v>
      </c>
      <c r="DZ433" s="61">
        <f t="shared" si="477"/>
        <v>1</v>
      </c>
    </row>
    <row r="434" spans="2:130">
      <c r="C434" s="53">
        <v>2048</v>
      </c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>
        <f t="shared" si="463"/>
        <v>0</v>
      </c>
      <c r="AG434" s="64">
        <f t="shared" si="464"/>
        <v>0</v>
      </c>
      <c r="AH434" s="64">
        <f t="shared" si="467"/>
        <v>0</v>
      </c>
      <c r="AI434" s="64">
        <f t="shared" si="469"/>
        <v>0</v>
      </c>
      <c r="AJ434" s="64">
        <f t="shared" si="470"/>
        <v>0</v>
      </c>
      <c r="AK434" s="64">
        <f t="shared" si="471"/>
        <v>0</v>
      </c>
      <c r="AL434" s="64">
        <f t="shared" si="472"/>
        <v>1.06581410364015E-14</v>
      </c>
      <c r="AM434" s="64">
        <f t="shared" si="473"/>
        <v>3.92307692307693</v>
      </c>
      <c r="AN434" s="64">
        <f t="shared" si="474"/>
        <v>3.92307692307693</v>
      </c>
      <c r="AO434" s="64">
        <f t="shared" si="475"/>
        <v>4.1538461538461497</v>
      </c>
      <c r="AP434" s="64">
        <f t="shared" si="476"/>
        <v>4.1538461538461497</v>
      </c>
      <c r="AQ434" s="64">
        <f t="shared" si="478"/>
        <v>4.3846153846153904</v>
      </c>
      <c r="AR434" s="64">
        <f t="shared" si="480"/>
        <v>4.6153846153846203</v>
      </c>
      <c r="AS434" s="64">
        <f t="shared" si="483"/>
        <v>4.6153846153846096</v>
      </c>
      <c r="AT434" s="64">
        <f t="shared" si="485"/>
        <v>4.8461538461538396</v>
      </c>
      <c r="AU434" s="64">
        <f t="shared" si="486"/>
        <v>5.0769230769230704</v>
      </c>
      <c r="AV434" s="64">
        <f t="shared" si="487"/>
        <v>5.3076923076923004</v>
      </c>
      <c r="AW434" s="64">
        <f t="shared" si="489"/>
        <v>5.5384615384615303</v>
      </c>
      <c r="AX434" s="64">
        <f t="shared" ref="AX434:AX446" si="491">VLOOKUP($C$112,$D$3:$K$63,$A$73,0)*(B388-B387)</f>
        <v>5.7692307692307701</v>
      </c>
      <c r="AY434" s="64">
        <f>VLOOKUP($C$113,$D$3:$K$63,$A$73,0)*(B387-B386)</f>
        <v>5.7692307692307701</v>
      </c>
      <c r="AZ434" s="64">
        <f>VLOOKUP($C$114,$D$3:$K$63,$A$73,0)*B386</f>
        <v>0</v>
      </c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54">
        <f t="shared" si="427"/>
        <v>62.076923076923102</v>
      </c>
      <c r="BP434" s="53">
        <v>2048</v>
      </c>
      <c r="BQ434" s="61">
        <f t="shared" si="490"/>
        <v>0</v>
      </c>
      <c r="BR434" s="61">
        <f t="shared" si="490"/>
        <v>0</v>
      </c>
      <c r="BS434" s="61">
        <f t="shared" si="490"/>
        <v>0</v>
      </c>
      <c r="BT434" s="61">
        <f t="shared" si="490"/>
        <v>0</v>
      </c>
      <c r="BU434" s="61">
        <f t="shared" si="490"/>
        <v>0</v>
      </c>
      <c r="BV434" s="61">
        <f t="shared" si="490"/>
        <v>0</v>
      </c>
      <c r="BW434" s="61">
        <f t="shared" si="490"/>
        <v>0</v>
      </c>
      <c r="BX434" s="61">
        <f t="shared" si="490"/>
        <v>0</v>
      </c>
      <c r="BY434" s="61">
        <f t="shared" si="490"/>
        <v>0</v>
      </c>
      <c r="BZ434" s="61">
        <f t="shared" si="490"/>
        <v>0</v>
      </c>
      <c r="CA434" s="61">
        <f t="shared" si="490"/>
        <v>0</v>
      </c>
      <c r="CB434" s="61">
        <f t="shared" si="490"/>
        <v>0</v>
      </c>
      <c r="CC434" s="61">
        <f t="shared" si="490"/>
        <v>0</v>
      </c>
      <c r="CD434" s="61">
        <f t="shared" si="490"/>
        <v>0</v>
      </c>
      <c r="CE434" s="61">
        <f t="shared" si="490"/>
        <v>0</v>
      </c>
      <c r="CF434" s="61">
        <f t="shared" si="488"/>
        <v>0</v>
      </c>
      <c r="CG434" s="61">
        <f t="shared" si="481"/>
        <v>0</v>
      </c>
      <c r="CH434" s="61">
        <f t="shared" si="481"/>
        <v>0</v>
      </c>
      <c r="CI434" s="61">
        <f t="shared" si="481"/>
        <v>0</v>
      </c>
      <c r="CJ434" s="61">
        <f t="shared" si="481"/>
        <v>0</v>
      </c>
      <c r="CK434" s="61">
        <f t="shared" si="479"/>
        <v>0</v>
      </c>
      <c r="CL434" s="61">
        <f t="shared" si="479"/>
        <v>0</v>
      </c>
      <c r="CM434" s="61">
        <f t="shared" si="479"/>
        <v>0</v>
      </c>
      <c r="CN434" s="61">
        <f t="shared" si="479"/>
        <v>0</v>
      </c>
      <c r="CO434" s="61">
        <f t="shared" si="479"/>
        <v>0</v>
      </c>
      <c r="CP434" s="61">
        <f t="shared" si="479"/>
        <v>0</v>
      </c>
      <c r="CQ434" s="61">
        <f t="shared" si="479"/>
        <v>0</v>
      </c>
      <c r="CR434" s="61">
        <f t="shared" si="479"/>
        <v>0</v>
      </c>
      <c r="CS434" s="61">
        <f t="shared" si="479"/>
        <v>0</v>
      </c>
      <c r="CT434" s="61">
        <f t="shared" si="479"/>
        <v>0</v>
      </c>
      <c r="CU434" s="61">
        <f t="shared" si="479"/>
        <v>0</v>
      </c>
      <c r="CV434" s="61">
        <f t="shared" si="479"/>
        <v>0</v>
      </c>
      <c r="CW434" s="61">
        <f t="shared" si="459"/>
        <v>0</v>
      </c>
      <c r="CX434" s="61">
        <f t="shared" si="459"/>
        <v>0</v>
      </c>
      <c r="CY434" s="61">
        <f t="shared" si="484"/>
        <v>1.71692482618612E-16</v>
      </c>
      <c r="CZ434" s="61">
        <f t="shared" si="484"/>
        <v>6.3197026022304897E-2</v>
      </c>
      <c r="DA434" s="61">
        <f t="shared" si="484"/>
        <v>6.3197026022304897E-2</v>
      </c>
      <c r="DB434" s="61">
        <f t="shared" si="484"/>
        <v>6.6914498141263906E-2</v>
      </c>
      <c r="DC434" s="61">
        <f t="shared" si="484"/>
        <v>6.6914498141263906E-2</v>
      </c>
      <c r="DD434" s="61">
        <f t="shared" si="484"/>
        <v>7.0631970260223095E-2</v>
      </c>
      <c r="DE434" s="61">
        <f t="shared" si="484"/>
        <v>7.4349442379182201E-2</v>
      </c>
      <c r="DF434" s="61">
        <f t="shared" si="484"/>
        <v>7.4349442379182104E-2</v>
      </c>
      <c r="DG434" s="61">
        <f t="shared" si="484"/>
        <v>7.8066914498141196E-2</v>
      </c>
      <c r="DH434" s="61">
        <f t="shared" si="484"/>
        <v>8.1784386617100302E-2</v>
      </c>
      <c r="DI434" s="61">
        <f t="shared" si="484"/>
        <v>8.5501858736059394E-2</v>
      </c>
      <c r="DJ434" s="61">
        <f t="shared" si="484"/>
        <v>8.92193308550185E-2</v>
      </c>
      <c r="DK434" s="61">
        <f t="shared" si="484"/>
        <v>9.2936802973977606E-2</v>
      </c>
      <c r="DL434" s="61">
        <f t="shared" si="484"/>
        <v>9.2936802973977606E-2</v>
      </c>
      <c r="DM434" s="61">
        <f t="shared" si="484"/>
        <v>0</v>
      </c>
      <c r="DN434" s="61">
        <f t="shared" si="468"/>
        <v>0</v>
      </c>
      <c r="DO434" s="61">
        <f t="shared" si="468"/>
        <v>0</v>
      </c>
      <c r="DP434" s="61">
        <f t="shared" si="468"/>
        <v>0</v>
      </c>
      <c r="DQ434" s="61">
        <f t="shared" si="466"/>
        <v>0</v>
      </c>
      <c r="DR434" s="61">
        <f t="shared" si="466"/>
        <v>0</v>
      </c>
      <c r="DS434" s="61">
        <f t="shared" si="446"/>
        <v>0</v>
      </c>
      <c r="DT434" s="61">
        <f t="shared" si="446"/>
        <v>0</v>
      </c>
      <c r="DU434" s="61">
        <f t="shared" si="446"/>
        <v>0</v>
      </c>
      <c r="DV434" s="61">
        <f t="shared" si="446"/>
        <v>0</v>
      </c>
      <c r="DW434" s="61">
        <f t="shared" si="482"/>
        <v>0</v>
      </c>
      <c r="DX434" s="61">
        <f t="shared" si="482"/>
        <v>0</v>
      </c>
      <c r="DY434" s="61">
        <f t="shared" si="482"/>
        <v>0</v>
      </c>
      <c r="DZ434" s="61">
        <f t="shared" si="477"/>
        <v>1</v>
      </c>
    </row>
    <row r="435" spans="2:130">
      <c r="C435" s="53">
        <v>2049</v>
      </c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>
        <f t="shared" si="464"/>
        <v>0</v>
      </c>
      <c r="AH435" s="64">
        <f t="shared" si="467"/>
        <v>0</v>
      </c>
      <c r="AI435" s="64">
        <f t="shared" si="469"/>
        <v>0</v>
      </c>
      <c r="AJ435" s="64">
        <f t="shared" si="470"/>
        <v>0</v>
      </c>
      <c r="AK435" s="64">
        <f t="shared" si="471"/>
        <v>0</v>
      </c>
      <c r="AL435" s="64">
        <f t="shared" si="472"/>
        <v>0</v>
      </c>
      <c r="AM435" s="64">
        <f t="shared" si="473"/>
        <v>1.13242748511766E-14</v>
      </c>
      <c r="AN435" s="64">
        <f t="shared" si="474"/>
        <v>3.92307692307693</v>
      </c>
      <c r="AO435" s="64">
        <f t="shared" si="475"/>
        <v>4.1538461538461604</v>
      </c>
      <c r="AP435" s="64">
        <f t="shared" si="476"/>
        <v>4.1538461538461497</v>
      </c>
      <c r="AQ435" s="64">
        <f t="shared" si="478"/>
        <v>4.3846153846153797</v>
      </c>
      <c r="AR435" s="64">
        <f t="shared" si="480"/>
        <v>4.6153846153846203</v>
      </c>
      <c r="AS435" s="64">
        <f t="shared" si="483"/>
        <v>4.6153846153846203</v>
      </c>
      <c r="AT435" s="64">
        <f t="shared" si="485"/>
        <v>4.8461538461538396</v>
      </c>
      <c r="AU435" s="64">
        <f t="shared" si="486"/>
        <v>5.0769230769230704</v>
      </c>
      <c r="AV435" s="64">
        <f t="shared" si="487"/>
        <v>5.3076923076923004</v>
      </c>
      <c r="AW435" s="64">
        <f t="shared" si="489"/>
        <v>5.5384615384615303</v>
      </c>
      <c r="AX435" s="64">
        <f t="shared" si="491"/>
        <v>5.7692307692307701</v>
      </c>
      <c r="AY435" s="64">
        <f t="shared" ref="AY435:AY446" si="492">VLOOKUP($C$113,$D$3:$K$63,$A$73,0)*(B388-B387)</f>
        <v>5.7692307692307701</v>
      </c>
      <c r="AZ435" s="64">
        <f>VLOOKUP($C$114,$D$3:$K$63,$A$73,0)*(B387-B386)</f>
        <v>6</v>
      </c>
      <c r="BA435" s="64">
        <f>VLOOKUP($C$115,$D$3:$K$63,$A$73,0)*B386</f>
        <v>0</v>
      </c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54">
        <f t="shared" si="427"/>
        <v>64.153846153846203</v>
      </c>
      <c r="BP435" s="53">
        <v>2049</v>
      </c>
      <c r="BQ435" s="61">
        <f t="shared" si="490"/>
        <v>0</v>
      </c>
      <c r="BR435" s="61">
        <f t="shared" si="490"/>
        <v>0</v>
      </c>
      <c r="BS435" s="61">
        <f t="shared" si="490"/>
        <v>0</v>
      </c>
      <c r="BT435" s="61">
        <f t="shared" si="490"/>
        <v>0</v>
      </c>
      <c r="BU435" s="61">
        <f t="shared" si="490"/>
        <v>0</v>
      </c>
      <c r="BV435" s="61">
        <f t="shared" si="490"/>
        <v>0</v>
      </c>
      <c r="BW435" s="61">
        <f t="shared" si="490"/>
        <v>0</v>
      </c>
      <c r="BX435" s="61">
        <f t="shared" si="490"/>
        <v>0</v>
      </c>
      <c r="BY435" s="61">
        <f t="shared" si="490"/>
        <v>0</v>
      </c>
      <c r="BZ435" s="61">
        <f t="shared" si="490"/>
        <v>0</v>
      </c>
      <c r="CA435" s="61">
        <f t="shared" si="490"/>
        <v>0</v>
      </c>
      <c r="CB435" s="61">
        <f t="shared" si="490"/>
        <v>0</v>
      </c>
      <c r="CC435" s="61">
        <f t="shared" si="490"/>
        <v>0</v>
      </c>
      <c r="CD435" s="61">
        <f t="shared" si="490"/>
        <v>0</v>
      </c>
      <c r="CE435" s="61">
        <f t="shared" si="490"/>
        <v>0</v>
      </c>
      <c r="CF435" s="61">
        <f t="shared" si="488"/>
        <v>0</v>
      </c>
      <c r="CG435" s="61">
        <f t="shared" si="481"/>
        <v>0</v>
      </c>
      <c r="CH435" s="61">
        <f t="shared" si="481"/>
        <v>0</v>
      </c>
      <c r="CI435" s="61">
        <f t="shared" si="481"/>
        <v>0</v>
      </c>
      <c r="CJ435" s="61">
        <f t="shared" si="481"/>
        <v>0</v>
      </c>
      <c r="CK435" s="61">
        <f t="shared" si="479"/>
        <v>0</v>
      </c>
      <c r="CL435" s="61">
        <f t="shared" si="479"/>
        <v>0</v>
      </c>
      <c r="CM435" s="61">
        <f t="shared" si="479"/>
        <v>0</v>
      </c>
      <c r="CN435" s="61">
        <f t="shared" si="479"/>
        <v>0</v>
      </c>
      <c r="CO435" s="61">
        <f t="shared" si="479"/>
        <v>0</v>
      </c>
      <c r="CP435" s="61">
        <f t="shared" si="479"/>
        <v>0</v>
      </c>
      <c r="CQ435" s="61">
        <f t="shared" si="479"/>
        <v>0</v>
      </c>
      <c r="CR435" s="61">
        <f t="shared" si="479"/>
        <v>0</v>
      </c>
      <c r="CS435" s="61">
        <f t="shared" si="479"/>
        <v>0</v>
      </c>
      <c r="CT435" s="61">
        <f t="shared" si="479"/>
        <v>0</v>
      </c>
      <c r="CU435" s="61">
        <f t="shared" si="479"/>
        <v>0</v>
      </c>
      <c r="CV435" s="61">
        <f t="shared" si="479"/>
        <v>0</v>
      </c>
      <c r="CW435" s="61">
        <f t="shared" si="459"/>
        <v>0</v>
      </c>
      <c r="CX435" s="61">
        <f t="shared" si="459"/>
        <v>0</v>
      </c>
      <c r="CY435" s="61">
        <f t="shared" si="484"/>
        <v>0</v>
      </c>
      <c r="CZ435" s="61">
        <f t="shared" si="484"/>
        <v>1.7651747369939501E-16</v>
      </c>
      <c r="DA435" s="61">
        <f t="shared" si="484"/>
        <v>6.1151079136690698E-2</v>
      </c>
      <c r="DB435" s="61">
        <f t="shared" si="484"/>
        <v>6.4748201438849004E-2</v>
      </c>
      <c r="DC435" s="61">
        <f t="shared" si="484"/>
        <v>6.4748201438848907E-2</v>
      </c>
      <c r="DD435" s="61">
        <f t="shared" si="484"/>
        <v>6.8345323741007102E-2</v>
      </c>
      <c r="DE435" s="61">
        <f t="shared" si="484"/>
        <v>7.1942446043165506E-2</v>
      </c>
      <c r="DF435" s="61">
        <f t="shared" si="484"/>
        <v>7.1942446043165506E-2</v>
      </c>
      <c r="DG435" s="61">
        <f t="shared" si="484"/>
        <v>7.5539568345323702E-2</v>
      </c>
      <c r="DH435" s="61">
        <f t="shared" si="484"/>
        <v>7.9136690647481994E-2</v>
      </c>
      <c r="DI435" s="61">
        <f t="shared" si="484"/>
        <v>8.2733812949640204E-2</v>
      </c>
      <c r="DJ435" s="61">
        <f t="shared" si="484"/>
        <v>8.6330935251798496E-2</v>
      </c>
      <c r="DK435" s="61">
        <f t="shared" si="484"/>
        <v>8.9928057553956803E-2</v>
      </c>
      <c r="DL435" s="61">
        <f t="shared" si="484"/>
        <v>8.9928057553956803E-2</v>
      </c>
      <c r="DM435" s="61">
        <f t="shared" si="484"/>
        <v>9.3525179856114998E-2</v>
      </c>
      <c r="DN435" s="61">
        <f t="shared" si="468"/>
        <v>0</v>
      </c>
      <c r="DO435" s="61">
        <f t="shared" si="468"/>
        <v>0</v>
      </c>
      <c r="DP435" s="61">
        <f t="shared" si="468"/>
        <v>0</v>
      </c>
      <c r="DQ435" s="61">
        <f t="shared" si="466"/>
        <v>0</v>
      </c>
      <c r="DR435" s="61">
        <f t="shared" si="466"/>
        <v>0</v>
      </c>
      <c r="DS435" s="61">
        <f t="shared" si="446"/>
        <v>0</v>
      </c>
      <c r="DT435" s="61">
        <f t="shared" si="446"/>
        <v>0</v>
      </c>
      <c r="DU435" s="61">
        <f t="shared" si="446"/>
        <v>0</v>
      </c>
      <c r="DV435" s="61">
        <f t="shared" si="446"/>
        <v>0</v>
      </c>
      <c r="DW435" s="61">
        <f t="shared" si="482"/>
        <v>0</v>
      </c>
      <c r="DX435" s="61">
        <f t="shared" si="482"/>
        <v>0</v>
      </c>
      <c r="DY435" s="61">
        <f t="shared" si="482"/>
        <v>0</v>
      </c>
      <c r="DZ435" s="61">
        <f t="shared" si="477"/>
        <v>1</v>
      </c>
    </row>
    <row r="436" spans="2:130">
      <c r="C436" s="53">
        <v>2050</v>
      </c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>
        <f t="shared" si="467"/>
        <v>0</v>
      </c>
      <c r="AI436" s="64">
        <f t="shared" si="469"/>
        <v>0</v>
      </c>
      <c r="AJ436" s="64">
        <f t="shared" si="470"/>
        <v>0</v>
      </c>
      <c r="AK436" s="64">
        <f t="shared" si="471"/>
        <v>0</v>
      </c>
      <c r="AL436" s="64">
        <f t="shared" si="472"/>
        <v>0</v>
      </c>
      <c r="AM436" s="64">
        <f t="shared" si="473"/>
        <v>0</v>
      </c>
      <c r="AN436" s="64">
        <f t="shared" si="474"/>
        <v>1.13242748511766E-14</v>
      </c>
      <c r="AO436" s="64">
        <f t="shared" si="475"/>
        <v>4.1538461538461604</v>
      </c>
      <c r="AP436" s="64">
        <f t="shared" si="476"/>
        <v>4.1538461538461604</v>
      </c>
      <c r="AQ436" s="64">
        <f t="shared" si="478"/>
        <v>4.3846153846153797</v>
      </c>
      <c r="AR436" s="64">
        <f t="shared" si="480"/>
        <v>4.6153846153846096</v>
      </c>
      <c r="AS436" s="64">
        <f t="shared" si="483"/>
        <v>4.6153846153846203</v>
      </c>
      <c r="AT436" s="64">
        <f t="shared" si="485"/>
        <v>4.8461538461538503</v>
      </c>
      <c r="AU436" s="64">
        <f t="shared" si="486"/>
        <v>5.0769230769230704</v>
      </c>
      <c r="AV436" s="64">
        <f t="shared" si="487"/>
        <v>5.3076923076923004</v>
      </c>
      <c r="AW436" s="64">
        <f t="shared" si="489"/>
        <v>5.5384615384615303</v>
      </c>
      <c r="AX436" s="64">
        <f t="shared" si="491"/>
        <v>5.7692307692307701</v>
      </c>
      <c r="AY436" s="64">
        <f t="shared" si="492"/>
        <v>5.7692307692307701</v>
      </c>
      <c r="AZ436" s="64">
        <f t="shared" ref="AZ436:AZ446" si="493">VLOOKUP($C$114,$D$3:$K$63,$A$73,0)*(B388-B387)</f>
        <v>6</v>
      </c>
      <c r="BA436" s="64">
        <f>VLOOKUP($C$115,$D$3:$K$63,$A$73,0)*(B387-B386)</f>
        <v>6.2307692307692299</v>
      </c>
      <c r="BB436" s="64">
        <f>VLOOKUP($C$116,$D$3:$K$63,$A$73,0)*B386</f>
        <v>0</v>
      </c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54">
        <f t="shared" si="427"/>
        <v>66.461538461538495</v>
      </c>
      <c r="BP436" s="53">
        <v>2050</v>
      </c>
      <c r="BQ436" s="61">
        <f t="shared" si="490"/>
        <v>0</v>
      </c>
      <c r="BR436" s="61">
        <f t="shared" si="490"/>
        <v>0</v>
      </c>
      <c r="BS436" s="61">
        <f t="shared" si="490"/>
        <v>0</v>
      </c>
      <c r="BT436" s="61">
        <f t="shared" si="490"/>
        <v>0</v>
      </c>
      <c r="BU436" s="61">
        <f t="shared" si="490"/>
        <v>0</v>
      </c>
      <c r="BV436" s="61">
        <f t="shared" si="490"/>
        <v>0</v>
      </c>
      <c r="BW436" s="61">
        <f t="shared" si="490"/>
        <v>0</v>
      </c>
      <c r="BX436" s="61">
        <f t="shared" si="490"/>
        <v>0</v>
      </c>
      <c r="BY436" s="61">
        <f t="shared" si="490"/>
        <v>0</v>
      </c>
      <c r="BZ436" s="61">
        <f t="shared" si="490"/>
        <v>0</v>
      </c>
      <c r="CA436" s="61">
        <f t="shared" si="490"/>
        <v>0</v>
      </c>
      <c r="CB436" s="61">
        <f t="shared" si="490"/>
        <v>0</v>
      </c>
      <c r="CC436" s="61">
        <f t="shared" si="490"/>
        <v>0</v>
      </c>
      <c r="CD436" s="61">
        <f t="shared" si="490"/>
        <v>0</v>
      </c>
      <c r="CE436" s="61">
        <f t="shared" si="490"/>
        <v>0</v>
      </c>
      <c r="CF436" s="61">
        <f t="shared" si="488"/>
        <v>0</v>
      </c>
      <c r="CG436" s="61">
        <f t="shared" si="481"/>
        <v>0</v>
      </c>
      <c r="CH436" s="61">
        <f t="shared" si="481"/>
        <v>0</v>
      </c>
      <c r="CI436" s="61">
        <f t="shared" si="481"/>
        <v>0</v>
      </c>
      <c r="CJ436" s="61">
        <f t="shared" si="481"/>
        <v>0</v>
      </c>
      <c r="CK436" s="61">
        <f t="shared" si="479"/>
        <v>0</v>
      </c>
      <c r="CL436" s="61">
        <f t="shared" si="479"/>
        <v>0</v>
      </c>
      <c r="CM436" s="61">
        <f t="shared" si="479"/>
        <v>0</v>
      </c>
      <c r="CN436" s="61">
        <f t="shared" si="479"/>
        <v>0</v>
      </c>
      <c r="CO436" s="61">
        <f t="shared" si="479"/>
        <v>0</v>
      </c>
      <c r="CP436" s="61">
        <f t="shared" si="479"/>
        <v>0</v>
      </c>
      <c r="CQ436" s="61">
        <f t="shared" si="479"/>
        <v>0</v>
      </c>
      <c r="CR436" s="61">
        <f t="shared" si="479"/>
        <v>0</v>
      </c>
      <c r="CS436" s="61">
        <f t="shared" si="479"/>
        <v>0</v>
      </c>
      <c r="CT436" s="61">
        <f t="shared" si="479"/>
        <v>0</v>
      </c>
      <c r="CU436" s="61">
        <f t="shared" si="479"/>
        <v>0</v>
      </c>
      <c r="CV436" s="61">
        <f t="shared" si="479"/>
        <v>0</v>
      </c>
      <c r="CW436" s="61">
        <f t="shared" si="459"/>
        <v>0</v>
      </c>
      <c r="CX436" s="61">
        <f t="shared" si="459"/>
        <v>0</v>
      </c>
      <c r="CY436" s="61">
        <f t="shared" si="484"/>
        <v>0</v>
      </c>
      <c r="CZ436" s="61">
        <f t="shared" si="484"/>
        <v>0</v>
      </c>
      <c r="DA436" s="61">
        <f t="shared" si="484"/>
        <v>1.703883947515E-16</v>
      </c>
      <c r="DB436" s="61">
        <f t="shared" si="484"/>
        <v>6.2500000000000097E-2</v>
      </c>
      <c r="DC436" s="61">
        <f t="shared" si="484"/>
        <v>6.2500000000000097E-2</v>
      </c>
      <c r="DD436" s="61">
        <f t="shared" si="484"/>
        <v>6.5972222222222196E-2</v>
      </c>
      <c r="DE436" s="61">
        <f t="shared" si="484"/>
        <v>6.9444444444444406E-2</v>
      </c>
      <c r="DF436" s="61">
        <f t="shared" si="484"/>
        <v>6.9444444444444503E-2</v>
      </c>
      <c r="DG436" s="61">
        <f t="shared" si="484"/>
        <v>7.2916666666666699E-2</v>
      </c>
      <c r="DH436" s="61">
        <f t="shared" si="484"/>
        <v>7.6388888888888798E-2</v>
      </c>
      <c r="DI436" s="61">
        <f t="shared" si="484"/>
        <v>7.9861111111111105E-2</v>
      </c>
      <c r="DJ436" s="61">
        <f t="shared" si="484"/>
        <v>8.3333333333333301E-2</v>
      </c>
      <c r="DK436" s="61">
        <f t="shared" si="484"/>
        <v>8.6805555555555497E-2</v>
      </c>
      <c r="DL436" s="61">
        <f t="shared" si="484"/>
        <v>8.6805555555555497E-2</v>
      </c>
      <c r="DM436" s="61">
        <f t="shared" si="484"/>
        <v>9.0277777777777707E-2</v>
      </c>
      <c r="DN436" s="61">
        <f t="shared" si="468"/>
        <v>9.3749999999999903E-2</v>
      </c>
      <c r="DO436" s="61">
        <f t="shared" si="468"/>
        <v>0</v>
      </c>
      <c r="DP436" s="61">
        <f t="shared" si="468"/>
        <v>0</v>
      </c>
      <c r="DQ436" s="61">
        <f t="shared" si="466"/>
        <v>0</v>
      </c>
      <c r="DR436" s="61">
        <f t="shared" si="466"/>
        <v>0</v>
      </c>
      <c r="DS436" s="61">
        <f t="shared" si="446"/>
        <v>0</v>
      </c>
      <c r="DT436" s="61">
        <f t="shared" si="446"/>
        <v>0</v>
      </c>
      <c r="DU436" s="61">
        <f t="shared" si="446"/>
        <v>0</v>
      </c>
      <c r="DV436" s="61">
        <f t="shared" si="446"/>
        <v>0</v>
      </c>
      <c r="DW436" s="61">
        <f t="shared" si="482"/>
        <v>0</v>
      </c>
      <c r="DX436" s="61">
        <f t="shared" si="482"/>
        <v>0</v>
      </c>
      <c r="DY436" s="61">
        <f t="shared" si="482"/>
        <v>0</v>
      </c>
      <c r="DZ436" s="61">
        <f t="shared" si="477"/>
        <v>1</v>
      </c>
    </row>
    <row r="437" spans="2:130">
      <c r="C437" s="53">
        <v>2051</v>
      </c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>
        <f t="shared" si="469"/>
        <v>0</v>
      </c>
      <c r="AJ437" s="64">
        <f t="shared" si="470"/>
        <v>0</v>
      </c>
      <c r="AK437" s="64">
        <f t="shared" si="471"/>
        <v>0</v>
      </c>
      <c r="AL437" s="64">
        <f t="shared" si="472"/>
        <v>0</v>
      </c>
      <c r="AM437" s="64">
        <f t="shared" si="473"/>
        <v>0</v>
      </c>
      <c r="AN437" s="64">
        <f t="shared" si="474"/>
        <v>0</v>
      </c>
      <c r="AO437" s="64">
        <f t="shared" si="475"/>
        <v>1.19904086659517E-14</v>
      </c>
      <c r="AP437" s="64">
        <f t="shared" si="476"/>
        <v>4.1538461538461604</v>
      </c>
      <c r="AQ437" s="64">
        <f t="shared" si="478"/>
        <v>4.3846153846153904</v>
      </c>
      <c r="AR437" s="64">
        <f t="shared" si="480"/>
        <v>4.6153846153846096</v>
      </c>
      <c r="AS437" s="64">
        <f t="shared" si="483"/>
        <v>4.6153846153846096</v>
      </c>
      <c r="AT437" s="64">
        <f t="shared" si="485"/>
        <v>4.8461538461538503</v>
      </c>
      <c r="AU437" s="64">
        <f t="shared" si="486"/>
        <v>5.0769230769230802</v>
      </c>
      <c r="AV437" s="64">
        <f t="shared" si="487"/>
        <v>5.3076923076923004</v>
      </c>
      <c r="AW437" s="64">
        <f t="shared" si="489"/>
        <v>5.5384615384615303</v>
      </c>
      <c r="AX437" s="64">
        <f t="shared" si="491"/>
        <v>5.7692307692307701</v>
      </c>
      <c r="AY437" s="64">
        <f t="shared" si="492"/>
        <v>5.7692307692307701</v>
      </c>
      <c r="AZ437" s="64">
        <f t="shared" si="493"/>
        <v>6</v>
      </c>
      <c r="BA437" s="64">
        <f t="shared" ref="BA437:BA446" si="494">VLOOKUP($C$115,$D$3:$K$63,$A$73,0)*(B388-B387)</f>
        <v>6.2307692307692299</v>
      </c>
      <c r="BB437" s="64">
        <f>VLOOKUP($C$116,$D$3:$K$63,$A$73,0)*(B387-B386)</f>
        <v>6.4615384615384599</v>
      </c>
      <c r="BC437" s="64">
        <f>VLOOKUP($C$117,$D$3:$K$63,$A$73,0)*B386</f>
        <v>0</v>
      </c>
      <c r="BD437" s="64"/>
      <c r="BE437" s="64"/>
      <c r="BF437" s="64"/>
      <c r="BG437" s="64"/>
      <c r="BH437" s="64"/>
      <c r="BI437" s="64"/>
      <c r="BJ437" s="64"/>
      <c r="BK437" s="64"/>
      <c r="BL437" s="64"/>
      <c r="BM437" s="54">
        <f t="shared" si="427"/>
        <v>68.769230769230802</v>
      </c>
      <c r="BP437" s="53">
        <v>2051</v>
      </c>
      <c r="BQ437" s="61">
        <f t="shared" si="490"/>
        <v>0</v>
      </c>
      <c r="BR437" s="61">
        <f t="shared" si="490"/>
        <v>0</v>
      </c>
      <c r="BS437" s="61">
        <f t="shared" si="490"/>
        <v>0</v>
      </c>
      <c r="BT437" s="61">
        <f t="shared" si="490"/>
        <v>0</v>
      </c>
      <c r="BU437" s="61">
        <f t="shared" si="490"/>
        <v>0</v>
      </c>
      <c r="BV437" s="61">
        <f t="shared" si="490"/>
        <v>0</v>
      </c>
      <c r="BW437" s="61">
        <f t="shared" si="490"/>
        <v>0</v>
      </c>
      <c r="BX437" s="61">
        <f t="shared" si="490"/>
        <v>0</v>
      </c>
      <c r="BY437" s="61">
        <f t="shared" si="490"/>
        <v>0</v>
      </c>
      <c r="BZ437" s="61">
        <f t="shared" si="490"/>
        <v>0</v>
      </c>
      <c r="CA437" s="61">
        <f t="shared" si="490"/>
        <v>0</v>
      </c>
      <c r="CB437" s="61">
        <f t="shared" si="490"/>
        <v>0</v>
      </c>
      <c r="CC437" s="61">
        <f t="shared" si="490"/>
        <v>0</v>
      </c>
      <c r="CD437" s="61">
        <f t="shared" si="490"/>
        <v>0</v>
      </c>
      <c r="CE437" s="61">
        <f t="shared" si="490"/>
        <v>0</v>
      </c>
      <c r="CF437" s="61">
        <f t="shared" si="488"/>
        <v>0</v>
      </c>
      <c r="CG437" s="61">
        <f t="shared" si="481"/>
        <v>0</v>
      </c>
      <c r="CH437" s="61">
        <f t="shared" si="481"/>
        <v>0</v>
      </c>
      <c r="CI437" s="61">
        <f t="shared" si="481"/>
        <v>0</v>
      </c>
      <c r="CJ437" s="61">
        <f t="shared" si="481"/>
        <v>0</v>
      </c>
      <c r="CK437" s="61">
        <f t="shared" si="479"/>
        <v>0</v>
      </c>
      <c r="CL437" s="61">
        <f t="shared" si="479"/>
        <v>0</v>
      </c>
      <c r="CM437" s="61">
        <f t="shared" si="479"/>
        <v>0</v>
      </c>
      <c r="CN437" s="61">
        <f t="shared" si="479"/>
        <v>0</v>
      </c>
      <c r="CO437" s="61">
        <f t="shared" si="479"/>
        <v>0</v>
      </c>
      <c r="CP437" s="61">
        <f t="shared" si="479"/>
        <v>0</v>
      </c>
      <c r="CQ437" s="61">
        <f t="shared" si="479"/>
        <v>0</v>
      </c>
      <c r="CR437" s="61">
        <f t="shared" si="479"/>
        <v>0</v>
      </c>
      <c r="CS437" s="61">
        <f t="shared" si="479"/>
        <v>0</v>
      </c>
      <c r="CT437" s="61">
        <f t="shared" si="479"/>
        <v>0</v>
      </c>
      <c r="CU437" s="61">
        <f t="shared" si="479"/>
        <v>0</v>
      </c>
      <c r="CV437" s="61">
        <f t="shared" si="479"/>
        <v>0</v>
      </c>
      <c r="CW437" s="61">
        <f t="shared" si="459"/>
        <v>0</v>
      </c>
      <c r="CX437" s="61">
        <f t="shared" si="459"/>
        <v>0</v>
      </c>
      <c r="CY437" s="61">
        <f t="shared" si="484"/>
        <v>0</v>
      </c>
      <c r="CZ437" s="61">
        <f t="shared" si="484"/>
        <v>0</v>
      </c>
      <c r="DA437" s="61">
        <f t="shared" si="484"/>
        <v>0</v>
      </c>
      <c r="DB437" s="61">
        <f t="shared" si="484"/>
        <v>1.7435717299482299E-16</v>
      </c>
      <c r="DC437" s="61">
        <f t="shared" si="484"/>
        <v>6.0402684563758399E-2</v>
      </c>
      <c r="DD437" s="61">
        <f t="shared" si="484"/>
        <v>6.3758389261744999E-2</v>
      </c>
      <c r="DE437" s="61">
        <f t="shared" si="484"/>
        <v>6.7114093959731502E-2</v>
      </c>
      <c r="DF437" s="61">
        <f t="shared" si="484"/>
        <v>6.7114093959731502E-2</v>
      </c>
      <c r="DG437" s="61">
        <f t="shared" si="484"/>
        <v>7.04697986577182E-2</v>
      </c>
      <c r="DH437" s="61">
        <f t="shared" si="484"/>
        <v>7.38255033557048E-2</v>
      </c>
      <c r="DI437" s="61">
        <f t="shared" si="484"/>
        <v>7.7181208053691205E-2</v>
      </c>
      <c r="DJ437" s="61">
        <f t="shared" si="484"/>
        <v>8.0536912751677805E-2</v>
      </c>
      <c r="DK437" s="61">
        <f t="shared" si="484"/>
        <v>8.3892617449664406E-2</v>
      </c>
      <c r="DL437" s="61">
        <f t="shared" si="484"/>
        <v>8.3892617449664406E-2</v>
      </c>
      <c r="DM437" s="61">
        <f t="shared" si="484"/>
        <v>8.7248322147651006E-2</v>
      </c>
      <c r="DN437" s="61">
        <f t="shared" si="468"/>
        <v>9.0604026845637495E-2</v>
      </c>
      <c r="DO437" s="61">
        <f t="shared" si="468"/>
        <v>9.3959731543624095E-2</v>
      </c>
      <c r="DP437" s="61">
        <f t="shared" si="468"/>
        <v>0</v>
      </c>
      <c r="DQ437" s="61">
        <f t="shared" si="466"/>
        <v>0</v>
      </c>
      <c r="DR437" s="61">
        <f t="shared" si="466"/>
        <v>0</v>
      </c>
      <c r="DS437" s="61">
        <f t="shared" si="446"/>
        <v>0</v>
      </c>
      <c r="DT437" s="61">
        <f t="shared" si="446"/>
        <v>0</v>
      </c>
      <c r="DU437" s="61">
        <f t="shared" si="446"/>
        <v>0</v>
      </c>
      <c r="DV437" s="61">
        <f t="shared" si="446"/>
        <v>0</v>
      </c>
      <c r="DW437" s="61">
        <f t="shared" si="482"/>
        <v>0</v>
      </c>
      <c r="DX437" s="61">
        <f t="shared" si="482"/>
        <v>0</v>
      </c>
      <c r="DY437" s="61">
        <f t="shared" si="482"/>
        <v>0</v>
      </c>
      <c r="DZ437" s="61">
        <f t="shared" si="477"/>
        <v>1</v>
      </c>
    </row>
    <row r="438" spans="2:130">
      <c r="C438" s="53">
        <v>2052</v>
      </c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>
        <f t="shared" si="470"/>
        <v>0</v>
      </c>
      <c r="AK438" s="64">
        <f t="shared" si="471"/>
        <v>0</v>
      </c>
      <c r="AL438" s="64">
        <f t="shared" si="472"/>
        <v>0</v>
      </c>
      <c r="AM438" s="64">
        <f t="shared" si="473"/>
        <v>0</v>
      </c>
      <c r="AN438" s="64">
        <f t="shared" si="474"/>
        <v>0</v>
      </c>
      <c r="AO438" s="64">
        <f t="shared" si="475"/>
        <v>0</v>
      </c>
      <c r="AP438" s="64">
        <f t="shared" si="476"/>
        <v>1.19904086659517E-14</v>
      </c>
      <c r="AQ438" s="64">
        <f t="shared" si="478"/>
        <v>4.3846153846153904</v>
      </c>
      <c r="AR438" s="64">
        <f t="shared" si="480"/>
        <v>4.6153846153846203</v>
      </c>
      <c r="AS438" s="64">
        <f t="shared" si="483"/>
        <v>4.6153846153846096</v>
      </c>
      <c r="AT438" s="64">
        <f t="shared" si="485"/>
        <v>4.8461538461538396</v>
      </c>
      <c r="AU438" s="64">
        <f t="shared" si="486"/>
        <v>5.0769230769230802</v>
      </c>
      <c r="AV438" s="64">
        <f t="shared" si="487"/>
        <v>5.3076923076923102</v>
      </c>
      <c r="AW438" s="64">
        <f t="shared" si="489"/>
        <v>5.5384615384615303</v>
      </c>
      <c r="AX438" s="64">
        <f t="shared" si="491"/>
        <v>5.7692307692307701</v>
      </c>
      <c r="AY438" s="64">
        <f t="shared" si="492"/>
        <v>5.7692307692307701</v>
      </c>
      <c r="AZ438" s="64">
        <f t="shared" si="493"/>
        <v>6</v>
      </c>
      <c r="BA438" s="64">
        <f t="shared" si="494"/>
        <v>6.2307692307692299</v>
      </c>
      <c r="BB438" s="64">
        <f t="shared" ref="BB438:BB446" si="495">VLOOKUP($C$116,$D$3:$K$63,$A$73,0)*(B388-B387)</f>
        <v>6.4615384615384599</v>
      </c>
      <c r="BC438" s="64">
        <f>VLOOKUP($C$117,$D$3:$K$63,$A$73,0)*(B387-B386)</f>
        <v>6.4615384615384599</v>
      </c>
      <c r="BD438" s="64">
        <f>VLOOKUP($C$118,$D$3:$K$63,$A$73,0)*B386</f>
        <v>0</v>
      </c>
      <c r="BE438" s="64"/>
      <c r="BF438" s="64"/>
      <c r="BG438" s="64"/>
      <c r="BH438" s="64"/>
      <c r="BI438" s="64"/>
      <c r="BJ438" s="64"/>
      <c r="BK438" s="64"/>
      <c r="BL438" s="64"/>
      <c r="BM438" s="54">
        <f t="shared" si="427"/>
        <v>71.076923076923094</v>
      </c>
      <c r="BP438" s="53">
        <v>2052</v>
      </c>
      <c r="BQ438" s="61">
        <f t="shared" si="490"/>
        <v>0</v>
      </c>
      <c r="BR438" s="61">
        <f t="shared" si="490"/>
        <v>0</v>
      </c>
      <c r="BS438" s="61">
        <f t="shared" si="490"/>
        <v>0</v>
      </c>
      <c r="BT438" s="61">
        <f t="shared" si="490"/>
        <v>0</v>
      </c>
      <c r="BU438" s="61">
        <f t="shared" si="490"/>
        <v>0</v>
      </c>
      <c r="BV438" s="61">
        <f t="shared" si="490"/>
        <v>0</v>
      </c>
      <c r="BW438" s="61">
        <f t="shared" si="490"/>
        <v>0</v>
      </c>
      <c r="BX438" s="61">
        <f t="shared" si="490"/>
        <v>0</v>
      </c>
      <c r="BY438" s="61">
        <f t="shared" si="490"/>
        <v>0</v>
      </c>
      <c r="BZ438" s="61">
        <f t="shared" si="490"/>
        <v>0</v>
      </c>
      <c r="CA438" s="61">
        <f t="shared" si="490"/>
        <v>0</v>
      </c>
      <c r="CB438" s="61">
        <f t="shared" si="490"/>
        <v>0</v>
      </c>
      <c r="CC438" s="61">
        <f t="shared" si="490"/>
        <v>0</v>
      </c>
      <c r="CD438" s="61">
        <f t="shared" si="490"/>
        <v>0</v>
      </c>
      <c r="CE438" s="61">
        <f t="shared" si="490"/>
        <v>0</v>
      </c>
      <c r="CF438" s="61">
        <f t="shared" si="488"/>
        <v>0</v>
      </c>
      <c r="CG438" s="61">
        <f t="shared" si="481"/>
        <v>0</v>
      </c>
      <c r="CH438" s="61">
        <f t="shared" si="481"/>
        <v>0</v>
      </c>
      <c r="CI438" s="61">
        <f t="shared" si="481"/>
        <v>0</v>
      </c>
      <c r="CJ438" s="61">
        <f t="shared" si="481"/>
        <v>0</v>
      </c>
      <c r="CK438" s="61">
        <f t="shared" si="479"/>
        <v>0</v>
      </c>
      <c r="CL438" s="61">
        <f t="shared" si="479"/>
        <v>0</v>
      </c>
      <c r="CM438" s="61">
        <f t="shared" si="479"/>
        <v>0</v>
      </c>
      <c r="CN438" s="61">
        <f t="shared" si="479"/>
        <v>0</v>
      </c>
      <c r="CO438" s="61">
        <f t="shared" si="479"/>
        <v>0</v>
      </c>
      <c r="CP438" s="61">
        <f t="shared" si="479"/>
        <v>0</v>
      </c>
      <c r="CQ438" s="61">
        <f t="shared" si="479"/>
        <v>0</v>
      </c>
      <c r="CR438" s="61">
        <f t="shared" si="479"/>
        <v>0</v>
      </c>
      <c r="CS438" s="61">
        <f t="shared" si="479"/>
        <v>0</v>
      </c>
      <c r="CT438" s="61">
        <f t="shared" si="479"/>
        <v>0</v>
      </c>
      <c r="CU438" s="61">
        <f t="shared" si="479"/>
        <v>0</v>
      </c>
      <c r="CV438" s="61">
        <f t="shared" si="479"/>
        <v>0</v>
      </c>
      <c r="CW438" s="61">
        <f t="shared" si="459"/>
        <v>0</v>
      </c>
      <c r="CX438" s="61">
        <f t="shared" si="459"/>
        <v>0</v>
      </c>
      <c r="CY438" s="61">
        <f t="shared" si="484"/>
        <v>0</v>
      </c>
      <c r="CZ438" s="61">
        <f t="shared" si="484"/>
        <v>0</v>
      </c>
      <c r="DA438" s="61">
        <f t="shared" si="484"/>
        <v>0</v>
      </c>
      <c r="DB438" s="61">
        <f t="shared" si="484"/>
        <v>0</v>
      </c>
      <c r="DC438" s="61">
        <f t="shared" si="484"/>
        <v>1.6869622581966701E-16</v>
      </c>
      <c r="DD438" s="61">
        <f t="shared" si="484"/>
        <v>6.1688311688311702E-2</v>
      </c>
      <c r="DE438" s="61">
        <f t="shared" si="484"/>
        <v>6.4935064935064998E-2</v>
      </c>
      <c r="DF438" s="61">
        <f t="shared" si="484"/>
        <v>6.4935064935064901E-2</v>
      </c>
      <c r="DG438" s="61">
        <f t="shared" si="484"/>
        <v>6.8181818181818094E-2</v>
      </c>
      <c r="DH438" s="61">
        <f t="shared" si="484"/>
        <v>7.1428571428571494E-2</v>
      </c>
      <c r="DI438" s="61">
        <f t="shared" si="484"/>
        <v>7.46753246753247E-2</v>
      </c>
      <c r="DJ438" s="61">
        <f t="shared" si="484"/>
        <v>7.7922077922077906E-2</v>
      </c>
      <c r="DK438" s="61">
        <f t="shared" si="484"/>
        <v>8.1168831168831099E-2</v>
      </c>
      <c r="DL438" s="61">
        <f t="shared" si="484"/>
        <v>8.1168831168831099E-2</v>
      </c>
      <c r="DM438" s="61">
        <f t="shared" si="484"/>
        <v>8.4415584415584402E-2</v>
      </c>
      <c r="DN438" s="61">
        <f t="shared" si="468"/>
        <v>8.7662337662337594E-2</v>
      </c>
      <c r="DO438" s="61">
        <f t="shared" si="468"/>
        <v>9.0909090909090898E-2</v>
      </c>
      <c r="DP438" s="61">
        <f t="shared" si="468"/>
        <v>9.0909090909090898E-2</v>
      </c>
      <c r="DQ438" s="61">
        <f t="shared" si="466"/>
        <v>0</v>
      </c>
      <c r="DR438" s="61">
        <f t="shared" si="466"/>
        <v>0</v>
      </c>
      <c r="DS438" s="61">
        <f t="shared" si="446"/>
        <v>0</v>
      </c>
      <c r="DT438" s="61">
        <f t="shared" si="446"/>
        <v>0</v>
      </c>
      <c r="DU438" s="61">
        <f t="shared" si="446"/>
        <v>0</v>
      </c>
      <c r="DV438" s="61">
        <f t="shared" si="446"/>
        <v>0</v>
      </c>
      <c r="DW438" s="61">
        <f t="shared" si="482"/>
        <v>0</v>
      </c>
      <c r="DX438" s="61">
        <f t="shared" si="482"/>
        <v>0</v>
      </c>
      <c r="DY438" s="61">
        <f t="shared" si="482"/>
        <v>0</v>
      </c>
      <c r="DZ438" s="61">
        <f t="shared" si="477"/>
        <v>1</v>
      </c>
    </row>
    <row r="439" spans="2:130">
      <c r="C439" s="53">
        <v>2053</v>
      </c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>
        <f t="shared" si="471"/>
        <v>0</v>
      </c>
      <c r="AL439" s="64">
        <f t="shared" si="472"/>
        <v>0</v>
      </c>
      <c r="AM439" s="64">
        <f t="shared" si="473"/>
        <v>0</v>
      </c>
      <c r="AN439" s="64">
        <f t="shared" si="474"/>
        <v>0</v>
      </c>
      <c r="AO439" s="64">
        <f t="shared" si="475"/>
        <v>0</v>
      </c>
      <c r="AP439" s="64">
        <f t="shared" si="476"/>
        <v>0</v>
      </c>
      <c r="AQ439" s="64">
        <f t="shared" si="478"/>
        <v>1.26565424807268E-14</v>
      </c>
      <c r="AR439" s="64">
        <f t="shared" si="480"/>
        <v>4.6153846153846203</v>
      </c>
      <c r="AS439" s="64">
        <f t="shared" si="483"/>
        <v>4.6153846153846203</v>
      </c>
      <c r="AT439" s="64">
        <f t="shared" si="485"/>
        <v>4.8461538461538396</v>
      </c>
      <c r="AU439" s="64">
        <f t="shared" si="486"/>
        <v>5.0769230769230704</v>
      </c>
      <c r="AV439" s="64">
        <f t="shared" si="487"/>
        <v>5.3076923076923102</v>
      </c>
      <c r="AW439" s="64">
        <f t="shared" si="489"/>
        <v>5.5384615384615401</v>
      </c>
      <c r="AX439" s="64">
        <f t="shared" si="491"/>
        <v>5.7692307692307701</v>
      </c>
      <c r="AY439" s="64">
        <f t="shared" si="492"/>
        <v>5.7692307692307701</v>
      </c>
      <c r="AZ439" s="64">
        <f t="shared" si="493"/>
        <v>6</v>
      </c>
      <c r="BA439" s="64">
        <f t="shared" si="494"/>
        <v>6.2307692307692299</v>
      </c>
      <c r="BB439" s="64">
        <f t="shared" si="495"/>
        <v>6.4615384615384599</v>
      </c>
      <c r="BC439" s="64">
        <f t="shared" ref="BC439:BC446" si="496">VLOOKUP($C$117,$D$3:$K$63,$A$73,0)*(B388-B387)</f>
        <v>6.4615384615384599</v>
      </c>
      <c r="BD439" s="64">
        <f>VLOOKUP($C$118,$D$3:$K$63,$A$73,0)*(B387-B386)</f>
        <v>6.4615384615384599</v>
      </c>
      <c r="BE439" s="64">
        <f>VLOOKUP($C$119,$D$3:$K$63,$A$73,0)*B386</f>
        <v>0</v>
      </c>
      <c r="BF439" s="64"/>
      <c r="BG439" s="64"/>
      <c r="BH439" s="64"/>
      <c r="BI439" s="64"/>
      <c r="BJ439" s="64"/>
      <c r="BK439" s="64"/>
      <c r="BL439" s="64"/>
      <c r="BM439" s="54">
        <f t="shared" si="427"/>
        <v>73.153846153846104</v>
      </c>
      <c r="BP439" s="53">
        <v>2053</v>
      </c>
      <c r="BQ439" s="61">
        <f t="shared" si="490"/>
        <v>0</v>
      </c>
      <c r="BR439" s="61">
        <f t="shared" si="490"/>
        <v>0</v>
      </c>
      <c r="BS439" s="61">
        <f t="shared" si="490"/>
        <v>0</v>
      </c>
      <c r="BT439" s="61">
        <f t="shared" si="490"/>
        <v>0</v>
      </c>
      <c r="BU439" s="61">
        <f t="shared" si="490"/>
        <v>0</v>
      </c>
      <c r="BV439" s="61">
        <f t="shared" si="490"/>
        <v>0</v>
      </c>
      <c r="BW439" s="61">
        <f t="shared" si="490"/>
        <v>0</v>
      </c>
      <c r="BX439" s="61">
        <f t="shared" si="490"/>
        <v>0</v>
      </c>
      <c r="BY439" s="61">
        <f t="shared" si="490"/>
        <v>0</v>
      </c>
      <c r="BZ439" s="61">
        <f t="shared" si="490"/>
        <v>0</v>
      </c>
      <c r="CA439" s="61">
        <f t="shared" si="490"/>
        <v>0</v>
      </c>
      <c r="CB439" s="61">
        <f t="shared" si="490"/>
        <v>0</v>
      </c>
      <c r="CC439" s="61">
        <f t="shared" si="490"/>
        <v>0</v>
      </c>
      <c r="CD439" s="61">
        <f t="shared" si="490"/>
        <v>0</v>
      </c>
      <c r="CE439" s="61">
        <f t="shared" si="490"/>
        <v>0</v>
      </c>
      <c r="CF439" s="61">
        <f t="shared" si="488"/>
        <v>0</v>
      </c>
      <c r="CG439" s="61">
        <f t="shared" si="481"/>
        <v>0</v>
      </c>
      <c r="CH439" s="61">
        <f t="shared" si="481"/>
        <v>0</v>
      </c>
      <c r="CI439" s="61">
        <f t="shared" si="481"/>
        <v>0</v>
      </c>
      <c r="CJ439" s="61">
        <f t="shared" si="481"/>
        <v>0</v>
      </c>
      <c r="CK439" s="61">
        <f t="shared" si="479"/>
        <v>0</v>
      </c>
      <c r="CL439" s="61">
        <f t="shared" si="479"/>
        <v>0</v>
      </c>
      <c r="CM439" s="61">
        <f t="shared" si="479"/>
        <v>0</v>
      </c>
      <c r="CN439" s="61">
        <f t="shared" si="479"/>
        <v>0</v>
      </c>
      <c r="CO439" s="61">
        <f t="shared" si="479"/>
        <v>0</v>
      </c>
      <c r="CP439" s="61">
        <f t="shared" si="479"/>
        <v>0</v>
      </c>
      <c r="CQ439" s="61">
        <f t="shared" si="479"/>
        <v>0</v>
      </c>
      <c r="CR439" s="61">
        <f t="shared" si="479"/>
        <v>0</v>
      </c>
      <c r="CS439" s="61">
        <f t="shared" si="479"/>
        <v>0</v>
      </c>
      <c r="CT439" s="61">
        <f t="shared" si="479"/>
        <v>0</v>
      </c>
      <c r="CU439" s="61">
        <f t="shared" si="479"/>
        <v>0</v>
      </c>
      <c r="CV439" s="61">
        <f t="shared" si="479"/>
        <v>0</v>
      </c>
      <c r="CW439" s="61">
        <f t="shared" si="459"/>
        <v>0</v>
      </c>
      <c r="CX439" s="61">
        <f t="shared" si="459"/>
        <v>0</v>
      </c>
      <c r="CY439" s="61">
        <f t="shared" si="484"/>
        <v>0</v>
      </c>
      <c r="CZ439" s="61">
        <f t="shared" si="484"/>
        <v>0</v>
      </c>
      <c r="DA439" s="61">
        <f t="shared" si="484"/>
        <v>0</v>
      </c>
      <c r="DB439" s="61">
        <f t="shared" si="484"/>
        <v>0</v>
      </c>
      <c r="DC439" s="61">
        <f t="shared" si="484"/>
        <v>0</v>
      </c>
      <c r="DD439" s="61">
        <f t="shared" si="484"/>
        <v>1.7301267323811601E-16</v>
      </c>
      <c r="DE439" s="61">
        <f t="shared" si="484"/>
        <v>6.3091482649842295E-2</v>
      </c>
      <c r="DF439" s="61">
        <f t="shared" si="484"/>
        <v>6.3091482649842295E-2</v>
      </c>
      <c r="DG439" s="61">
        <f t="shared" si="484"/>
        <v>6.6246056782334306E-2</v>
      </c>
      <c r="DH439" s="61">
        <f t="shared" si="484"/>
        <v>6.9400630914826497E-2</v>
      </c>
      <c r="DI439" s="61">
        <f t="shared" si="484"/>
        <v>7.2555205047318702E-2</v>
      </c>
      <c r="DJ439" s="61">
        <f t="shared" si="484"/>
        <v>7.5709779179810796E-2</v>
      </c>
      <c r="DK439" s="61">
        <f t="shared" si="484"/>
        <v>7.8864353312302807E-2</v>
      </c>
      <c r="DL439" s="61">
        <f t="shared" si="484"/>
        <v>7.8864353312302807E-2</v>
      </c>
      <c r="DM439" s="61">
        <f t="shared" si="484"/>
        <v>8.2018927444794901E-2</v>
      </c>
      <c r="DN439" s="61">
        <f t="shared" si="468"/>
        <v>8.5173501577286995E-2</v>
      </c>
      <c r="DO439" s="61">
        <f t="shared" si="468"/>
        <v>8.8328075709779102E-2</v>
      </c>
      <c r="DP439" s="61">
        <f t="shared" si="468"/>
        <v>8.8328075709779102E-2</v>
      </c>
      <c r="DQ439" s="61">
        <f t="shared" si="466"/>
        <v>8.8328075709779102E-2</v>
      </c>
      <c r="DR439" s="61">
        <f t="shared" si="466"/>
        <v>0</v>
      </c>
      <c r="DS439" s="61">
        <f t="shared" si="446"/>
        <v>0</v>
      </c>
      <c r="DT439" s="61">
        <f t="shared" si="446"/>
        <v>0</v>
      </c>
      <c r="DU439" s="61">
        <f t="shared" si="446"/>
        <v>0</v>
      </c>
      <c r="DV439" s="61">
        <f t="shared" si="446"/>
        <v>0</v>
      </c>
      <c r="DW439" s="61">
        <f t="shared" si="482"/>
        <v>0</v>
      </c>
      <c r="DX439" s="61">
        <f t="shared" si="482"/>
        <v>0</v>
      </c>
      <c r="DY439" s="61">
        <f t="shared" si="482"/>
        <v>0</v>
      </c>
      <c r="DZ439" s="61">
        <f t="shared" si="477"/>
        <v>1</v>
      </c>
    </row>
    <row r="440" spans="2:130">
      <c r="C440" s="53">
        <v>2054</v>
      </c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>
        <f t="shared" si="472"/>
        <v>0</v>
      </c>
      <c r="AM440" s="64">
        <f t="shared" si="473"/>
        <v>0</v>
      </c>
      <c r="AN440" s="64">
        <f t="shared" si="474"/>
        <v>0</v>
      </c>
      <c r="AO440" s="64">
        <f t="shared" si="475"/>
        <v>0</v>
      </c>
      <c r="AP440" s="64">
        <f t="shared" si="476"/>
        <v>0</v>
      </c>
      <c r="AQ440" s="64">
        <f t="shared" si="478"/>
        <v>0</v>
      </c>
      <c r="AR440" s="64">
        <f t="shared" si="480"/>
        <v>1.3322676295501901E-14</v>
      </c>
      <c r="AS440" s="64">
        <f t="shared" si="483"/>
        <v>4.6153846153846203</v>
      </c>
      <c r="AT440" s="64">
        <f t="shared" si="485"/>
        <v>4.8461538461538503</v>
      </c>
      <c r="AU440" s="64">
        <f t="shared" si="486"/>
        <v>5.0769230769230704</v>
      </c>
      <c r="AV440" s="64">
        <f t="shared" si="487"/>
        <v>5.3076923076923004</v>
      </c>
      <c r="AW440" s="64">
        <f t="shared" si="489"/>
        <v>5.5384615384615401</v>
      </c>
      <c r="AX440" s="64">
        <f t="shared" si="491"/>
        <v>5.7692307692307701</v>
      </c>
      <c r="AY440" s="64">
        <f t="shared" si="492"/>
        <v>5.7692307692307701</v>
      </c>
      <c r="AZ440" s="64">
        <f t="shared" si="493"/>
        <v>6</v>
      </c>
      <c r="BA440" s="64">
        <f t="shared" si="494"/>
        <v>6.2307692307692299</v>
      </c>
      <c r="BB440" s="64">
        <f t="shared" si="495"/>
        <v>6.4615384615384599</v>
      </c>
      <c r="BC440" s="64">
        <f t="shared" si="496"/>
        <v>6.4615384615384599</v>
      </c>
      <c r="BD440" s="64">
        <f t="shared" ref="BD440:BD446" si="497">VLOOKUP($C$118,$D$3:$K$63,$A$73,0)*(B388-B387)</f>
        <v>6.4615384615384599</v>
      </c>
      <c r="BE440" s="64">
        <f>VLOOKUP($C$119,$D$3:$K$63,$A$73,0)*(B387-B386)</f>
        <v>6.4615384615384599</v>
      </c>
      <c r="BF440" s="64">
        <f>VLOOKUP($C$120,$D$3:$K$63,$A$73,0)*B386</f>
        <v>0</v>
      </c>
      <c r="BG440" s="64"/>
      <c r="BH440" s="64"/>
      <c r="BI440" s="64"/>
      <c r="BJ440" s="64"/>
      <c r="BK440" s="64"/>
      <c r="BL440" s="64"/>
      <c r="BM440" s="54">
        <f t="shared" si="427"/>
        <v>75</v>
      </c>
      <c r="BP440" s="53">
        <v>2054</v>
      </c>
      <c r="BQ440" s="61">
        <f t="shared" si="490"/>
        <v>0</v>
      </c>
      <c r="BR440" s="61">
        <f t="shared" si="490"/>
        <v>0</v>
      </c>
      <c r="BS440" s="61">
        <f t="shared" si="490"/>
        <v>0</v>
      </c>
      <c r="BT440" s="61">
        <f t="shared" si="490"/>
        <v>0</v>
      </c>
      <c r="BU440" s="61">
        <f t="shared" si="490"/>
        <v>0</v>
      </c>
      <c r="BV440" s="61">
        <f t="shared" si="490"/>
        <v>0</v>
      </c>
      <c r="BW440" s="61">
        <f t="shared" si="490"/>
        <v>0</v>
      </c>
      <c r="BX440" s="61">
        <f t="shared" si="490"/>
        <v>0</v>
      </c>
      <c r="BY440" s="61">
        <f t="shared" si="490"/>
        <v>0</v>
      </c>
      <c r="BZ440" s="61">
        <f t="shared" si="490"/>
        <v>0</v>
      </c>
      <c r="CA440" s="61">
        <f t="shared" si="490"/>
        <v>0</v>
      </c>
      <c r="CB440" s="61">
        <f t="shared" si="490"/>
        <v>0</v>
      </c>
      <c r="CC440" s="61">
        <f t="shared" si="490"/>
        <v>0</v>
      </c>
      <c r="CD440" s="61">
        <f t="shared" si="490"/>
        <v>0</v>
      </c>
      <c r="CE440" s="61">
        <f t="shared" si="490"/>
        <v>0</v>
      </c>
      <c r="CF440" s="61">
        <f t="shared" si="488"/>
        <v>0</v>
      </c>
      <c r="CG440" s="61">
        <f t="shared" si="481"/>
        <v>0</v>
      </c>
      <c r="CH440" s="61">
        <f t="shared" si="481"/>
        <v>0</v>
      </c>
      <c r="CI440" s="61">
        <f t="shared" si="481"/>
        <v>0</v>
      </c>
      <c r="CJ440" s="61">
        <f t="shared" si="481"/>
        <v>0</v>
      </c>
      <c r="CK440" s="61">
        <f t="shared" si="479"/>
        <v>0</v>
      </c>
      <c r="CL440" s="61">
        <f t="shared" si="479"/>
        <v>0</v>
      </c>
      <c r="CM440" s="61">
        <f t="shared" si="479"/>
        <v>0</v>
      </c>
      <c r="CN440" s="61">
        <f t="shared" si="479"/>
        <v>0</v>
      </c>
      <c r="CO440" s="61">
        <f t="shared" si="479"/>
        <v>0</v>
      </c>
      <c r="CP440" s="61">
        <f t="shared" si="479"/>
        <v>0</v>
      </c>
      <c r="CQ440" s="61">
        <f t="shared" si="479"/>
        <v>0</v>
      </c>
      <c r="CR440" s="61">
        <f t="shared" si="479"/>
        <v>0</v>
      </c>
      <c r="CS440" s="61">
        <f t="shared" si="479"/>
        <v>0</v>
      </c>
      <c r="CT440" s="61">
        <f t="shared" si="479"/>
        <v>0</v>
      </c>
      <c r="CU440" s="61">
        <f t="shared" si="479"/>
        <v>0</v>
      </c>
      <c r="CV440" s="61">
        <f t="shared" si="479"/>
        <v>0</v>
      </c>
      <c r="CW440" s="61">
        <f t="shared" si="459"/>
        <v>0</v>
      </c>
      <c r="CX440" s="61">
        <f t="shared" si="459"/>
        <v>0</v>
      </c>
      <c r="CY440" s="61">
        <f t="shared" si="484"/>
        <v>0</v>
      </c>
      <c r="CZ440" s="61">
        <f t="shared" si="484"/>
        <v>0</v>
      </c>
      <c r="DA440" s="61">
        <f t="shared" si="484"/>
        <v>0</v>
      </c>
      <c r="DB440" s="61">
        <f t="shared" si="484"/>
        <v>0</v>
      </c>
      <c r="DC440" s="61">
        <f t="shared" si="484"/>
        <v>0</v>
      </c>
      <c r="DD440" s="61">
        <f t="shared" si="484"/>
        <v>0</v>
      </c>
      <c r="DE440" s="61">
        <f t="shared" si="484"/>
        <v>1.7763568394002501E-16</v>
      </c>
      <c r="DF440" s="61">
        <f t="shared" si="484"/>
        <v>6.1538461538461597E-2</v>
      </c>
      <c r="DG440" s="61">
        <f t="shared" si="484"/>
        <v>6.4615384615384699E-2</v>
      </c>
      <c r="DH440" s="61">
        <f t="shared" si="484"/>
        <v>6.7692307692307593E-2</v>
      </c>
      <c r="DI440" s="61">
        <f t="shared" si="484"/>
        <v>7.0769230769230695E-2</v>
      </c>
      <c r="DJ440" s="61">
        <f t="shared" si="484"/>
        <v>7.3846153846153895E-2</v>
      </c>
      <c r="DK440" s="61">
        <f t="shared" si="484"/>
        <v>7.6923076923076997E-2</v>
      </c>
      <c r="DL440" s="61">
        <f t="shared" si="484"/>
        <v>7.69230769230769E-2</v>
      </c>
      <c r="DM440" s="61">
        <f t="shared" si="484"/>
        <v>0.08</v>
      </c>
      <c r="DN440" s="61">
        <f t="shared" si="468"/>
        <v>8.3076923076923007E-2</v>
      </c>
      <c r="DO440" s="61">
        <f t="shared" si="468"/>
        <v>8.6153846153846095E-2</v>
      </c>
      <c r="DP440" s="61">
        <f t="shared" si="468"/>
        <v>8.6153846153846095E-2</v>
      </c>
      <c r="DQ440" s="61">
        <f t="shared" si="466"/>
        <v>8.6153846153846095E-2</v>
      </c>
      <c r="DR440" s="61">
        <f t="shared" si="466"/>
        <v>8.6153846153846095E-2</v>
      </c>
      <c r="DS440" s="61">
        <f t="shared" si="446"/>
        <v>0</v>
      </c>
      <c r="DT440" s="61">
        <f t="shared" si="446"/>
        <v>0</v>
      </c>
      <c r="DU440" s="61">
        <f t="shared" si="446"/>
        <v>0</v>
      </c>
      <c r="DV440" s="61">
        <f t="shared" si="446"/>
        <v>0</v>
      </c>
      <c r="DW440" s="61">
        <f t="shared" si="482"/>
        <v>0</v>
      </c>
      <c r="DX440" s="61">
        <f t="shared" si="482"/>
        <v>0</v>
      </c>
      <c r="DY440" s="61">
        <f t="shared" si="482"/>
        <v>0</v>
      </c>
      <c r="DZ440" s="61">
        <f t="shared" si="477"/>
        <v>1</v>
      </c>
    </row>
    <row r="441" spans="2:130">
      <c r="C441" s="53">
        <v>2055</v>
      </c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>
        <f t="shared" si="473"/>
        <v>0</v>
      </c>
      <c r="AN441" s="64">
        <f t="shared" si="474"/>
        <v>0</v>
      </c>
      <c r="AO441" s="64">
        <f t="shared" si="475"/>
        <v>0</v>
      </c>
      <c r="AP441" s="64">
        <f t="shared" si="476"/>
        <v>0</v>
      </c>
      <c r="AQ441" s="64">
        <f t="shared" si="478"/>
        <v>0</v>
      </c>
      <c r="AR441" s="64">
        <f t="shared" si="480"/>
        <v>0</v>
      </c>
      <c r="AS441" s="64">
        <f t="shared" si="483"/>
        <v>1.3322676295501901E-14</v>
      </c>
      <c r="AT441" s="64">
        <f t="shared" si="485"/>
        <v>4.8461538461538503</v>
      </c>
      <c r="AU441" s="64">
        <f t="shared" si="486"/>
        <v>5.0769230769230802</v>
      </c>
      <c r="AV441" s="64">
        <f t="shared" si="487"/>
        <v>5.3076923076923004</v>
      </c>
      <c r="AW441" s="64">
        <f t="shared" si="489"/>
        <v>5.5384615384615303</v>
      </c>
      <c r="AX441" s="64">
        <f t="shared" si="491"/>
        <v>5.7692307692307701</v>
      </c>
      <c r="AY441" s="64">
        <f t="shared" si="492"/>
        <v>5.7692307692307701</v>
      </c>
      <c r="AZ441" s="64">
        <f t="shared" si="493"/>
        <v>6</v>
      </c>
      <c r="BA441" s="64">
        <f t="shared" si="494"/>
        <v>6.2307692307692299</v>
      </c>
      <c r="BB441" s="64">
        <f t="shared" si="495"/>
        <v>6.4615384615384599</v>
      </c>
      <c r="BC441" s="64">
        <f t="shared" si="496"/>
        <v>6.4615384615384599</v>
      </c>
      <c r="BD441" s="64">
        <f t="shared" si="497"/>
        <v>6.4615384615384599</v>
      </c>
      <c r="BE441" s="64">
        <f t="shared" ref="BE441:BE446" si="498">VLOOKUP($C$119,$D$3:$K$63,$A$73,0)*(B388-B387)</f>
        <v>6.4615384615384599</v>
      </c>
      <c r="BF441" s="64">
        <f>VLOOKUP($C$120,$D$3:$K$63,$A$73,0)*(B387-B386)</f>
        <v>6.4615384615384599</v>
      </c>
      <c r="BG441" s="64">
        <f>VLOOKUP($C$121,$D$3:$K$63,$A$73,0)*B386</f>
        <v>0</v>
      </c>
      <c r="BH441" s="64"/>
      <c r="BI441" s="64"/>
      <c r="BJ441" s="64"/>
      <c r="BK441" s="64"/>
      <c r="BL441" s="64"/>
      <c r="BM441" s="54">
        <f t="shared" si="427"/>
        <v>76.846153846153797</v>
      </c>
      <c r="BP441" s="53">
        <v>2055</v>
      </c>
      <c r="BQ441" s="61">
        <f t="shared" si="490"/>
        <v>0</v>
      </c>
      <c r="BR441" s="61">
        <f t="shared" si="490"/>
        <v>0</v>
      </c>
      <c r="BS441" s="61">
        <f t="shared" si="490"/>
        <v>0</v>
      </c>
      <c r="BT441" s="61">
        <f t="shared" si="490"/>
        <v>0</v>
      </c>
      <c r="BU441" s="61">
        <f t="shared" si="490"/>
        <v>0</v>
      </c>
      <c r="BV441" s="61">
        <f t="shared" si="490"/>
        <v>0</v>
      </c>
      <c r="BW441" s="61">
        <f t="shared" si="490"/>
        <v>0</v>
      </c>
      <c r="BX441" s="61">
        <f t="shared" si="490"/>
        <v>0</v>
      </c>
      <c r="BY441" s="61">
        <f t="shared" si="490"/>
        <v>0</v>
      </c>
      <c r="BZ441" s="61">
        <f t="shared" si="490"/>
        <v>0</v>
      </c>
      <c r="CA441" s="61">
        <f t="shared" si="490"/>
        <v>0</v>
      </c>
      <c r="CB441" s="61">
        <f t="shared" si="490"/>
        <v>0</v>
      </c>
      <c r="CC441" s="61">
        <f t="shared" si="490"/>
        <v>0</v>
      </c>
      <c r="CD441" s="61">
        <f t="shared" si="490"/>
        <v>0</v>
      </c>
      <c r="CE441" s="61">
        <f t="shared" si="490"/>
        <v>0</v>
      </c>
      <c r="CF441" s="61">
        <f t="shared" si="488"/>
        <v>0</v>
      </c>
      <c r="CG441" s="61">
        <f t="shared" si="481"/>
        <v>0</v>
      </c>
      <c r="CH441" s="61">
        <f t="shared" si="481"/>
        <v>0</v>
      </c>
      <c r="CI441" s="61">
        <f t="shared" si="481"/>
        <v>0</v>
      </c>
      <c r="CJ441" s="61">
        <f t="shared" si="481"/>
        <v>0</v>
      </c>
      <c r="CK441" s="61">
        <f t="shared" si="479"/>
        <v>0</v>
      </c>
      <c r="CL441" s="61">
        <f t="shared" si="479"/>
        <v>0</v>
      </c>
      <c r="CM441" s="61">
        <f t="shared" si="479"/>
        <v>0</v>
      </c>
      <c r="CN441" s="61">
        <f t="shared" si="479"/>
        <v>0</v>
      </c>
      <c r="CO441" s="61">
        <f t="shared" si="479"/>
        <v>0</v>
      </c>
      <c r="CP441" s="61">
        <f t="shared" si="479"/>
        <v>0</v>
      </c>
      <c r="CQ441" s="61">
        <f t="shared" si="479"/>
        <v>0</v>
      </c>
      <c r="CR441" s="61">
        <f t="shared" si="479"/>
        <v>0</v>
      </c>
      <c r="CS441" s="61">
        <f t="shared" si="479"/>
        <v>0</v>
      </c>
      <c r="CT441" s="61">
        <f t="shared" si="479"/>
        <v>0</v>
      </c>
      <c r="CU441" s="61">
        <f t="shared" si="479"/>
        <v>0</v>
      </c>
      <c r="CV441" s="61">
        <f t="shared" si="479"/>
        <v>0</v>
      </c>
      <c r="CW441" s="61">
        <f t="shared" si="459"/>
        <v>0</v>
      </c>
      <c r="CX441" s="61">
        <f t="shared" si="459"/>
        <v>0</v>
      </c>
      <c r="CY441" s="61">
        <f t="shared" si="484"/>
        <v>0</v>
      </c>
      <c r="CZ441" s="61">
        <f t="shared" si="484"/>
        <v>0</v>
      </c>
      <c r="DA441" s="61">
        <f t="shared" si="484"/>
        <v>0</v>
      </c>
      <c r="DB441" s="61">
        <f t="shared" si="484"/>
        <v>0</v>
      </c>
      <c r="DC441" s="61">
        <f t="shared" si="484"/>
        <v>0</v>
      </c>
      <c r="DD441" s="61">
        <f t="shared" si="484"/>
        <v>0</v>
      </c>
      <c r="DE441" s="61">
        <f t="shared" si="484"/>
        <v>0</v>
      </c>
      <c r="DF441" s="61">
        <f t="shared" si="484"/>
        <v>1.7336816000152601E-16</v>
      </c>
      <c r="DG441" s="61">
        <f t="shared" si="484"/>
        <v>6.3063063063063099E-2</v>
      </c>
      <c r="DH441" s="61">
        <f t="shared" si="484"/>
        <v>6.6066066066066104E-2</v>
      </c>
      <c r="DI441" s="61">
        <f t="shared" si="484"/>
        <v>6.9069069069068997E-2</v>
      </c>
      <c r="DJ441" s="61">
        <f t="shared" si="484"/>
        <v>7.2072072072072002E-2</v>
      </c>
      <c r="DK441" s="61">
        <f t="shared" si="484"/>
        <v>7.5075075075075104E-2</v>
      </c>
      <c r="DL441" s="61">
        <f t="shared" si="484"/>
        <v>7.5075075075075104E-2</v>
      </c>
      <c r="DM441" s="61">
        <f t="shared" si="484"/>
        <v>7.8078078078077998E-2</v>
      </c>
      <c r="DN441" s="61">
        <f t="shared" si="468"/>
        <v>8.1081081081081002E-2</v>
      </c>
      <c r="DO441" s="61">
        <f t="shared" si="468"/>
        <v>8.4084084084083993E-2</v>
      </c>
      <c r="DP441" s="61">
        <f t="shared" si="468"/>
        <v>8.4084084084083993E-2</v>
      </c>
      <c r="DQ441" s="61">
        <f t="shared" si="466"/>
        <v>8.4084084084083993E-2</v>
      </c>
      <c r="DR441" s="61">
        <f t="shared" si="466"/>
        <v>8.4084084084083993E-2</v>
      </c>
      <c r="DS441" s="61">
        <f t="shared" si="446"/>
        <v>8.4084084084083993E-2</v>
      </c>
      <c r="DT441" s="61">
        <f t="shared" si="446"/>
        <v>0</v>
      </c>
      <c r="DU441" s="61">
        <f t="shared" si="446"/>
        <v>0</v>
      </c>
      <c r="DV441" s="61">
        <f t="shared" si="446"/>
        <v>0</v>
      </c>
      <c r="DW441" s="61">
        <f t="shared" si="482"/>
        <v>0</v>
      </c>
      <c r="DX441" s="61">
        <f t="shared" si="482"/>
        <v>0</v>
      </c>
      <c r="DY441" s="61">
        <f t="shared" si="482"/>
        <v>0</v>
      </c>
      <c r="DZ441" s="61">
        <f t="shared" si="477"/>
        <v>1</v>
      </c>
    </row>
    <row r="442" spans="2:130">
      <c r="C442" s="53">
        <v>2056</v>
      </c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>
        <f t="shared" si="474"/>
        <v>0</v>
      </c>
      <c r="AO442" s="64">
        <f t="shared" si="475"/>
        <v>0</v>
      </c>
      <c r="AP442" s="64">
        <f t="shared" si="476"/>
        <v>0</v>
      </c>
      <c r="AQ442" s="64">
        <f t="shared" si="478"/>
        <v>0</v>
      </c>
      <c r="AR442" s="64">
        <f t="shared" si="480"/>
        <v>0</v>
      </c>
      <c r="AS442" s="64">
        <f t="shared" si="483"/>
        <v>0</v>
      </c>
      <c r="AT442" s="64">
        <f t="shared" si="485"/>
        <v>1.3988810110276999E-14</v>
      </c>
      <c r="AU442" s="64">
        <f t="shared" si="486"/>
        <v>5.0769230769230802</v>
      </c>
      <c r="AV442" s="64">
        <f t="shared" si="487"/>
        <v>5.3076923076923102</v>
      </c>
      <c r="AW442" s="64">
        <f t="shared" si="489"/>
        <v>5.5384615384615303</v>
      </c>
      <c r="AX442" s="64">
        <f t="shared" si="491"/>
        <v>5.7692307692307701</v>
      </c>
      <c r="AY442" s="64">
        <f t="shared" si="492"/>
        <v>5.7692307692307701</v>
      </c>
      <c r="AZ442" s="64">
        <f t="shared" si="493"/>
        <v>6</v>
      </c>
      <c r="BA442" s="64">
        <f t="shared" si="494"/>
        <v>6.2307692307692299</v>
      </c>
      <c r="BB442" s="64">
        <f t="shared" si="495"/>
        <v>6.4615384615384599</v>
      </c>
      <c r="BC442" s="64">
        <f t="shared" si="496"/>
        <v>6.4615384615384599</v>
      </c>
      <c r="BD442" s="64">
        <f t="shared" si="497"/>
        <v>6.4615384615384599</v>
      </c>
      <c r="BE442" s="64">
        <f t="shared" si="498"/>
        <v>6.4615384615384599</v>
      </c>
      <c r="BF442" s="64">
        <f t="shared" ref="BF442:BF446" si="499">VLOOKUP($C$120,$D$3:$K$63,$A$73,0)*(B388-B387)</f>
        <v>6.4615384615384599</v>
      </c>
      <c r="BG442" s="64">
        <f>VLOOKUP($C$121,$D$3:$K$63,$A$73,0)*(B387-B386)</f>
        <v>6.4615384615384599</v>
      </c>
      <c r="BH442" s="64">
        <f>VLOOKUP($C$122,$D$3:$K$63,$A$73,0)*B386</f>
        <v>0</v>
      </c>
      <c r="BI442" s="64"/>
      <c r="BJ442" s="64"/>
      <c r="BK442" s="64"/>
      <c r="BL442" s="64"/>
      <c r="BM442" s="54">
        <f t="shared" si="427"/>
        <v>78.461538461538495</v>
      </c>
      <c r="BP442" s="53">
        <v>2056</v>
      </c>
      <c r="BQ442" s="61">
        <f t="shared" si="490"/>
        <v>0</v>
      </c>
      <c r="BR442" s="61">
        <f t="shared" si="490"/>
        <v>0</v>
      </c>
      <c r="BS442" s="61">
        <f t="shared" si="490"/>
        <v>0</v>
      </c>
      <c r="BT442" s="61">
        <f t="shared" si="490"/>
        <v>0</v>
      </c>
      <c r="BU442" s="61">
        <f t="shared" si="490"/>
        <v>0</v>
      </c>
      <c r="BV442" s="61">
        <f t="shared" si="490"/>
        <v>0</v>
      </c>
      <c r="BW442" s="61">
        <f t="shared" si="490"/>
        <v>0</v>
      </c>
      <c r="BX442" s="61">
        <f t="shared" si="490"/>
        <v>0</v>
      </c>
      <c r="BY442" s="61">
        <f t="shared" si="490"/>
        <v>0</v>
      </c>
      <c r="BZ442" s="61">
        <f t="shared" si="490"/>
        <v>0</v>
      </c>
      <c r="CA442" s="61">
        <f t="shared" si="490"/>
        <v>0</v>
      </c>
      <c r="CB442" s="61">
        <f t="shared" si="490"/>
        <v>0</v>
      </c>
      <c r="CC442" s="61">
        <f t="shared" si="490"/>
        <v>0</v>
      </c>
      <c r="CD442" s="61">
        <f t="shared" si="490"/>
        <v>0</v>
      </c>
      <c r="CE442" s="61">
        <f t="shared" si="490"/>
        <v>0</v>
      </c>
      <c r="CF442" s="61">
        <f t="shared" si="488"/>
        <v>0</v>
      </c>
      <c r="CG442" s="61">
        <f t="shared" si="481"/>
        <v>0</v>
      </c>
      <c r="CH442" s="61">
        <f t="shared" si="481"/>
        <v>0</v>
      </c>
      <c r="CI442" s="61">
        <f t="shared" si="481"/>
        <v>0</v>
      </c>
      <c r="CJ442" s="61">
        <f t="shared" si="481"/>
        <v>0</v>
      </c>
      <c r="CK442" s="61">
        <f t="shared" si="479"/>
        <v>0</v>
      </c>
      <c r="CL442" s="61">
        <f t="shared" si="479"/>
        <v>0</v>
      </c>
      <c r="CM442" s="61">
        <f t="shared" si="479"/>
        <v>0</v>
      </c>
      <c r="CN442" s="61">
        <f t="shared" si="479"/>
        <v>0</v>
      </c>
      <c r="CO442" s="61">
        <f t="shared" si="479"/>
        <v>0</v>
      </c>
      <c r="CP442" s="61">
        <f t="shared" si="479"/>
        <v>0</v>
      </c>
      <c r="CQ442" s="61">
        <f t="shared" si="479"/>
        <v>0</v>
      </c>
      <c r="CR442" s="61">
        <f t="shared" si="479"/>
        <v>0</v>
      </c>
      <c r="CS442" s="61">
        <f t="shared" si="479"/>
        <v>0</v>
      </c>
      <c r="CT442" s="61">
        <f t="shared" si="479"/>
        <v>0</v>
      </c>
      <c r="CU442" s="61">
        <f t="shared" si="479"/>
        <v>0</v>
      </c>
      <c r="CV442" s="61">
        <f t="shared" si="479"/>
        <v>0</v>
      </c>
      <c r="CW442" s="61">
        <f t="shared" si="459"/>
        <v>0</v>
      </c>
      <c r="CX442" s="61">
        <f t="shared" si="459"/>
        <v>0</v>
      </c>
      <c r="CY442" s="61">
        <f t="shared" si="484"/>
        <v>0</v>
      </c>
      <c r="CZ442" s="61">
        <f t="shared" si="484"/>
        <v>0</v>
      </c>
      <c r="DA442" s="61">
        <f t="shared" si="484"/>
        <v>0</v>
      </c>
      <c r="DB442" s="61">
        <f t="shared" si="484"/>
        <v>0</v>
      </c>
      <c r="DC442" s="61">
        <f t="shared" si="484"/>
        <v>0</v>
      </c>
      <c r="DD442" s="61">
        <f t="shared" si="484"/>
        <v>0</v>
      </c>
      <c r="DE442" s="61">
        <f t="shared" si="484"/>
        <v>0</v>
      </c>
      <c r="DF442" s="61">
        <f t="shared" si="484"/>
        <v>0</v>
      </c>
      <c r="DG442" s="61">
        <f t="shared" si="484"/>
        <v>1.7828875630745201E-16</v>
      </c>
      <c r="DH442" s="61">
        <f t="shared" si="484"/>
        <v>6.4705882352941196E-2</v>
      </c>
      <c r="DI442" s="61">
        <f t="shared" si="484"/>
        <v>6.7647058823529505E-2</v>
      </c>
      <c r="DJ442" s="61">
        <f t="shared" si="484"/>
        <v>7.0588235294117604E-2</v>
      </c>
      <c r="DK442" s="61">
        <f t="shared" si="484"/>
        <v>7.3529411764705802E-2</v>
      </c>
      <c r="DL442" s="61">
        <f t="shared" si="484"/>
        <v>7.3529411764705899E-2</v>
      </c>
      <c r="DM442" s="61">
        <f t="shared" si="484"/>
        <v>7.6470588235294207E-2</v>
      </c>
      <c r="DN442" s="61">
        <f t="shared" si="468"/>
        <v>7.9411764705882307E-2</v>
      </c>
      <c r="DO442" s="61">
        <f t="shared" si="468"/>
        <v>8.2352941176470504E-2</v>
      </c>
      <c r="DP442" s="61">
        <f t="shared" si="468"/>
        <v>8.2352941176470504E-2</v>
      </c>
      <c r="DQ442" s="61">
        <f t="shared" si="466"/>
        <v>8.2352941176470504E-2</v>
      </c>
      <c r="DR442" s="61">
        <f t="shared" si="466"/>
        <v>8.2352941176470504E-2</v>
      </c>
      <c r="DS442" s="61">
        <f t="shared" si="446"/>
        <v>8.2352941176470504E-2</v>
      </c>
      <c r="DT442" s="61">
        <f t="shared" si="446"/>
        <v>8.2352941176470504E-2</v>
      </c>
      <c r="DU442" s="61">
        <f t="shared" si="446"/>
        <v>0</v>
      </c>
      <c r="DV442" s="61">
        <f t="shared" si="446"/>
        <v>0</v>
      </c>
      <c r="DW442" s="61">
        <f t="shared" si="482"/>
        <v>0</v>
      </c>
      <c r="DX442" s="61">
        <f t="shared" si="482"/>
        <v>0</v>
      </c>
      <c r="DY442" s="61">
        <f t="shared" si="482"/>
        <v>0</v>
      </c>
      <c r="DZ442" s="61">
        <f t="shared" si="477"/>
        <v>1</v>
      </c>
    </row>
    <row r="443" spans="2:130">
      <c r="C443" s="53">
        <v>2057</v>
      </c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>
        <f t="shared" si="475"/>
        <v>0</v>
      </c>
      <c r="AP443" s="64">
        <f t="shared" si="476"/>
        <v>0</v>
      </c>
      <c r="AQ443" s="64">
        <f t="shared" si="478"/>
        <v>0</v>
      </c>
      <c r="AR443" s="64">
        <f t="shared" si="480"/>
        <v>0</v>
      </c>
      <c r="AS443" s="64">
        <f t="shared" si="483"/>
        <v>0</v>
      </c>
      <c r="AT443" s="64">
        <f t="shared" si="485"/>
        <v>0</v>
      </c>
      <c r="AU443" s="64">
        <f t="shared" si="486"/>
        <v>1.4654943925052101E-14</v>
      </c>
      <c r="AV443" s="64">
        <f t="shared" si="487"/>
        <v>5.3076923076923102</v>
      </c>
      <c r="AW443" s="64">
        <f t="shared" si="489"/>
        <v>5.5384615384615401</v>
      </c>
      <c r="AX443" s="64">
        <f t="shared" si="491"/>
        <v>5.7692307692307701</v>
      </c>
      <c r="AY443" s="64">
        <f t="shared" si="492"/>
        <v>5.7692307692307701</v>
      </c>
      <c r="AZ443" s="64">
        <f t="shared" si="493"/>
        <v>6</v>
      </c>
      <c r="BA443" s="64">
        <f t="shared" si="494"/>
        <v>6.2307692307692397</v>
      </c>
      <c r="BB443" s="64">
        <f t="shared" si="495"/>
        <v>6.4615384615384599</v>
      </c>
      <c r="BC443" s="64">
        <f t="shared" si="496"/>
        <v>6.4615384615384599</v>
      </c>
      <c r="BD443" s="64">
        <f t="shared" si="497"/>
        <v>6.4615384615384599</v>
      </c>
      <c r="BE443" s="64">
        <f t="shared" si="498"/>
        <v>6.4615384615384599</v>
      </c>
      <c r="BF443" s="64">
        <f t="shared" si="499"/>
        <v>6.4615384615384599</v>
      </c>
      <c r="BG443" s="64">
        <f t="shared" ref="BG443:BG446" si="500">VLOOKUP($C$121,$D$3:$K$63,$A$73,0)*(B388-B387)</f>
        <v>6.4615384615384599</v>
      </c>
      <c r="BH443" s="64">
        <f>VLOOKUP($C$122,$D$3:$K$63,$A$73,0)*(B387-B386)</f>
        <v>6.2307692307692299</v>
      </c>
      <c r="BI443" s="64">
        <f>VLOOKUP($C$123,$D$3:$K$63,$A$73,0)*B386</f>
        <v>0</v>
      </c>
      <c r="BJ443" s="64"/>
      <c r="BK443" s="64"/>
      <c r="BL443" s="64"/>
      <c r="BM443" s="54">
        <f t="shared" si="427"/>
        <v>79.615384615384599</v>
      </c>
      <c r="BP443" s="53">
        <v>2057</v>
      </c>
      <c r="BQ443" s="61">
        <f t="shared" si="490"/>
        <v>0</v>
      </c>
      <c r="BR443" s="61">
        <f t="shared" si="490"/>
        <v>0</v>
      </c>
      <c r="BS443" s="61">
        <f t="shared" si="490"/>
        <v>0</v>
      </c>
      <c r="BT443" s="61">
        <f t="shared" si="490"/>
        <v>0</v>
      </c>
      <c r="BU443" s="61">
        <f t="shared" si="490"/>
        <v>0</v>
      </c>
      <c r="BV443" s="61">
        <f t="shared" si="490"/>
        <v>0</v>
      </c>
      <c r="BW443" s="61">
        <f t="shared" si="490"/>
        <v>0</v>
      </c>
      <c r="BX443" s="61">
        <f t="shared" si="490"/>
        <v>0</v>
      </c>
      <c r="BY443" s="61">
        <f t="shared" si="490"/>
        <v>0</v>
      </c>
      <c r="BZ443" s="61">
        <f t="shared" si="490"/>
        <v>0</v>
      </c>
      <c r="CA443" s="61">
        <f t="shared" si="490"/>
        <v>0</v>
      </c>
      <c r="CB443" s="61">
        <f t="shared" si="490"/>
        <v>0</v>
      </c>
      <c r="CC443" s="61">
        <f t="shared" si="490"/>
        <v>0</v>
      </c>
      <c r="CD443" s="61">
        <f t="shared" si="490"/>
        <v>0</v>
      </c>
      <c r="CE443" s="61">
        <f t="shared" si="490"/>
        <v>0</v>
      </c>
      <c r="CF443" s="61">
        <f t="shared" si="488"/>
        <v>0</v>
      </c>
      <c r="CG443" s="61">
        <f t="shared" si="481"/>
        <v>0</v>
      </c>
      <c r="CH443" s="61">
        <f t="shared" si="481"/>
        <v>0</v>
      </c>
      <c r="CI443" s="61">
        <f t="shared" si="481"/>
        <v>0</v>
      </c>
      <c r="CJ443" s="61">
        <f t="shared" si="481"/>
        <v>0</v>
      </c>
      <c r="CK443" s="61">
        <f t="shared" si="479"/>
        <v>0</v>
      </c>
      <c r="CL443" s="61">
        <f t="shared" si="479"/>
        <v>0</v>
      </c>
      <c r="CM443" s="61">
        <f t="shared" si="479"/>
        <v>0</v>
      </c>
      <c r="CN443" s="61">
        <f t="shared" si="479"/>
        <v>0</v>
      </c>
      <c r="CO443" s="61">
        <f t="shared" si="479"/>
        <v>0</v>
      </c>
      <c r="CP443" s="61">
        <f t="shared" si="479"/>
        <v>0</v>
      </c>
      <c r="CQ443" s="61">
        <f t="shared" si="479"/>
        <v>0</v>
      </c>
      <c r="CR443" s="61">
        <f t="shared" si="479"/>
        <v>0</v>
      </c>
      <c r="CS443" s="61">
        <f t="shared" si="479"/>
        <v>0</v>
      </c>
      <c r="CT443" s="61">
        <f t="shared" si="479"/>
        <v>0</v>
      </c>
      <c r="CU443" s="61">
        <f t="shared" si="479"/>
        <v>0</v>
      </c>
      <c r="CV443" s="61">
        <f t="shared" si="479"/>
        <v>0</v>
      </c>
      <c r="CW443" s="61">
        <f t="shared" si="459"/>
        <v>0</v>
      </c>
      <c r="CX443" s="61">
        <f t="shared" si="459"/>
        <v>0</v>
      </c>
      <c r="CY443" s="61">
        <f t="shared" si="484"/>
        <v>0</v>
      </c>
      <c r="CZ443" s="61">
        <f t="shared" si="484"/>
        <v>0</v>
      </c>
      <c r="DA443" s="61">
        <f t="shared" si="484"/>
        <v>0</v>
      </c>
      <c r="DB443" s="61">
        <f t="shared" si="484"/>
        <v>0</v>
      </c>
      <c r="DC443" s="61">
        <f t="shared" si="484"/>
        <v>0</v>
      </c>
      <c r="DD443" s="61">
        <f t="shared" si="484"/>
        <v>0</v>
      </c>
      <c r="DE443" s="61">
        <f t="shared" si="484"/>
        <v>0</v>
      </c>
      <c r="DF443" s="61">
        <f t="shared" si="484"/>
        <v>0</v>
      </c>
      <c r="DG443" s="61">
        <f t="shared" si="484"/>
        <v>0</v>
      </c>
      <c r="DH443" s="61">
        <f t="shared" si="484"/>
        <v>1.8407175944509799E-16</v>
      </c>
      <c r="DI443" s="61">
        <f t="shared" si="484"/>
        <v>6.6666666666666693E-2</v>
      </c>
      <c r="DJ443" s="61">
        <f t="shared" si="484"/>
        <v>6.9565217391304404E-2</v>
      </c>
      <c r="DK443" s="61">
        <f t="shared" si="484"/>
        <v>7.2463768115942004E-2</v>
      </c>
      <c r="DL443" s="61">
        <f t="shared" si="484"/>
        <v>7.2463768115942004E-2</v>
      </c>
      <c r="DM443" s="61">
        <f t="shared" si="484"/>
        <v>7.5362318840579798E-2</v>
      </c>
      <c r="DN443" s="61">
        <f t="shared" si="468"/>
        <v>7.8260869565217495E-2</v>
      </c>
      <c r="DO443" s="61">
        <f t="shared" si="468"/>
        <v>8.1159420289854997E-2</v>
      </c>
      <c r="DP443" s="61">
        <f t="shared" si="468"/>
        <v>8.1159420289854997E-2</v>
      </c>
      <c r="DQ443" s="61">
        <f t="shared" si="466"/>
        <v>8.1159420289854997E-2</v>
      </c>
      <c r="DR443" s="61">
        <f t="shared" si="466"/>
        <v>8.1159420289854997E-2</v>
      </c>
      <c r="DS443" s="61">
        <f t="shared" si="446"/>
        <v>8.1159420289854997E-2</v>
      </c>
      <c r="DT443" s="61">
        <f t="shared" si="446"/>
        <v>8.1159420289854997E-2</v>
      </c>
      <c r="DU443" s="61">
        <f t="shared" si="446"/>
        <v>7.82608695652173E-2</v>
      </c>
      <c r="DV443" s="61">
        <f t="shared" si="446"/>
        <v>0</v>
      </c>
      <c r="DW443" s="61">
        <f t="shared" si="482"/>
        <v>0</v>
      </c>
      <c r="DX443" s="61">
        <f t="shared" si="482"/>
        <v>0</v>
      </c>
      <c r="DY443" s="61">
        <f t="shared" si="482"/>
        <v>0</v>
      </c>
      <c r="DZ443" s="61">
        <f t="shared" si="477"/>
        <v>1</v>
      </c>
    </row>
    <row r="444" spans="2:130">
      <c r="C444" s="53">
        <v>2058</v>
      </c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>
        <f t="shared" si="476"/>
        <v>0</v>
      </c>
      <c r="AQ444" s="64">
        <f t="shared" si="478"/>
        <v>0</v>
      </c>
      <c r="AR444" s="64">
        <f t="shared" si="480"/>
        <v>0</v>
      </c>
      <c r="AS444" s="64">
        <f t="shared" si="483"/>
        <v>0</v>
      </c>
      <c r="AT444" s="64">
        <f t="shared" si="485"/>
        <v>0</v>
      </c>
      <c r="AU444" s="64">
        <f t="shared" si="486"/>
        <v>0</v>
      </c>
      <c r="AV444" s="64">
        <f t="shared" si="487"/>
        <v>1.5321077739827201E-14</v>
      </c>
      <c r="AW444" s="64">
        <f t="shared" si="489"/>
        <v>5.5384615384615401</v>
      </c>
      <c r="AX444" s="64">
        <f t="shared" si="491"/>
        <v>5.7692307692307701</v>
      </c>
      <c r="AY444" s="64">
        <f t="shared" si="492"/>
        <v>5.7692307692307701</v>
      </c>
      <c r="AZ444" s="64">
        <f t="shared" si="493"/>
        <v>6</v>
      </c>
      <c r="BA444" s="64">
        <f t="shared" si="494"/>
        <v>6.2307692307692397</v>
      </c>
      <c r="BB444" s="64">
        <f t="shared" si="495"/>
        <v>6.4615384615384697</v>
      </c>
      <c r="BC444" s="64">
        <f t="shared" si="496"/>
        <v>6.4615384615384599</v>
      </c>
      <c r="BD444" s="64">
        <f t="shared" si="497"/>
        <v>6.4615384615384599</v>
      </c>
      <c r="BE444" s="64">
        <f t="shared" si="498"/>
        <v>6.4615384615384599</v>
      </c>
      <c r="BF444" s="64">
        <f t="shared" si="499"/>
        <v>6.4615384615384599</v>
      </c>
      <c r="BG444" s="64">
        <f t="shared" si="500"/>
        <v>6.4615384615384599</v>
      </c>
      <c r="BH444" s="64">
        <f t="shared" ref="BH444:BH446" si="501">VLOOKUP($C$122,$D$3:$K$63,$A$73,0)*(B388-B387)</f>
        <v>6.2307692307692299</v>
      </c>
      <c r="BI444" s="64">
        <f>VLOOKUP($C$123,$D$3:$K$63,$A$73,0)*(B387-B386)</f>
        <v>6.2307692307692299</v>
      </c>
      <c r="BJ444" s="64">
        <f>VLOOKUP($C$124,$D$3:$K$63,$A$73,0)*B386</f>
        <v>0</v>
      </c>
      <c r="BK444" s="64"/>
      <c r="BL444" s="64"/>
      <c r="BM444" s="54">
        <f t="shared" si="427"/>
        <v>80.538461538461505</v>
      </c>
      <c r="BP444" s="53">
        <v>2058</v>
      </c>
      <c r="BQ444" s="61">
        <f t="shared" si="490"/>
        <v>0</v>
      </c>
      <c r="BR444" s="61">
        <f t="shared" si="490"/>
        <v>0</v>
      </c>
      <c r="BS444" s="61">
        <f t="shared" si="490"/>
        <v>0</v>
      </c>
      <c r="BT444" s="61">
        <f t="shared" si="490"/>
        <v>0</v>
      </c>
      <c r="BU444" s="61">
        <f t="shared" si="490"/>
        <v>0</v>
      </c>
      <c r="BV444" s="61">
        <f t="shared" si="490"/>
        <v>0</v>
      </c>
      <c r="BW444" s="61">
        <f t="shared" si="490"/>
        <v>0</v>
      </c>
      <c r="BX444" s="61">
        <f t="shared" si="490"/>
        <v>0</v>
      </c>
      <c r="BY444" s="61">
        <f t="shared" si="490"/>
        <v>0</v>
      </c>
      <c r="BZ444" s="61">
        <f t="shared" si="490"/>
        <v>0</v>
      </c>
      <c r="CA444" s="61">
        <f t="shared" si="490"/>
        <v>0</v>
      </c>
      <c r="CB444" s="61">
        <f t="shared" si="490"/>
        <v>0</v>
      </c>
      <c r="CC444" s="61">
        <f t="shared" si="490"/>
        <v>0</v>
      </c>
      <c r="CD444" s="61">
        <f t="shared" si="490"/>
        <v>0</v>
      </c>
      <c r="CE444" s="61">
        <f t="shared" si="490"/>
        <v>0</v>
      </c>
      <c r="CF444" s="61">
        <f t="shared" si="488"/>
        <v>0</v>
      </c>
      <c r="CG444" s="61">
        <f t="shared" si="481"/>
        <v>0</v>
      </c>
      <c r="CH444" s="61">
        <f t="shared" si="481"/>
        <v>0</v>
      </c>
      <c r="CI444" s="61">
        <f t="shared" si="481"/>
        <v>0</v>
      </c>
      <c r="CJ444" s="61">
        <f t="shared" si="481"/>
        <v>0</v>
      </c>
      <c r="CK444" s="61">
        <f t="shared" si="479"/>
        <v>0</v>
      </c>
      <c r="CL444" s="61">
        <f t="shared" si="479"/>
        <v>0</v>
      </c>
      <c r="CM444" s="61">
        <f t="shared" si="479"/>
        <v>0</v>
      </c>
      <c r="CN444" s="61">
        <f t="shared" si="479"/>
        <v>0</v>
      </c>
      <c r="CO444" s="61">
        <f t="shared" si="479"/>
        <v>0</v>
      </c>
      <c r="CP444" s="61">
        <f t="shared" si="479"/>
        <v>0</v>
      </c>
      <c r="CQ444" s="61">
        <f t="shared" si="479"/>
        <v>0</v>
      </c>
      <c r="CR444" s="61">
        <f t="shared" si="479"/>
        <v>0</v>
      </c>
      <c r="CS444" s="61">
        <f t="shared" si="479"/>
        <v>0</v>
      </c>
      <c r="CT444" s="61">
        <f t="shared" si="479"/>
        <v>0</v>
      </c>
      <c r="CU444" s="61">
        <f t="shared" si="479"/>
        <v>0</v>
      </c>
      <c r="CV444" s="61">
        <f t="shared" si="479"/>
        <v>0</v>
      </c>
      <c r="CW444" s="61">
        <f t="shared" si="459"/>
        <v>0</v>
      </c>
      <c r="CX444" s="61">
        <f t="shared" si="459"/>
        <v>0</v>
      </c>
      <c r="CY444" s="61">
        <f t="shared" si="484"/>
        <v>0</v>
      </c>
      <c r="CZ444" s="61">
        <f t="shared" si="484"/>
        <v>0</v>
      </c>
      <c r="DA444" s="61">
        <f t="shared" si="484"/>
        <v>0</v>
      </c>
      <c r="DB444" s="61">
        <f t="shared" si="484"/>
        <v>0</v>
      </c>
      <c r="DC444" s="61">
        <f t="shared" si="484"/>
        <v>0</v>
      </c>
      <c r="DD444" s="61">
        <f t="shared" si="484"/>
        <v>0</v>
      </c>
      <c r="DE444" s="61">
        <f t="shared" si="484"/>
        <v>0</v>
      </c>
      <c r="DF444" s="61">
        <f t="shared" si="484"/>
        <v>0</v>
      </c>
      <c r="DG444" s="61">
        <f t="shared" si="484"/>
        <v>0</v>
      </c>
      <c r="DH444" s="61">
        <f t="shared" si="484"/>
        <v>0</v>
      </c>
      <c r="DI444" s="61">
        <f t="shared" si="484"/>
        <v>1.9023305694150199E-16</v>
      </c>
      <c r="DJ444" s="61">
        <f t="shared" si="484"/>
        <v>6.8767908309455603E-2</v>
      </c>
      <c r="DK444" s="61">
        <f t="shared" si="484"/>
        <v>7.1633237822349594E-2</v>
      </c>
      <c r="DL444" s="61">
        <f t="shared" si="484"/>
        <v>7.1633237822349496E-2</v>
      </c>
      <c r="DM444" s="61">
        <f t="shared" si="484"/>
        <v>7.4498567335243501E-2</v>
      </c>
      <c r="DN444" s="61">
        <f t="shared" si="468"/>
        <v>7.7363896848137603E-2</v>
      </c>
      <c r="DO444" s="61">
        <f t="shared" si="468"/>
        <v>8.0229226361031594E-2</v>
      </c>
      <c r="DP444" s="61">
        <f t="shared" si="468"/>
        <v>8.0229226361031497E-2</v>
      </c>
      <c r="DQ444" s="61">
        <f t="shared" si="466"/>
        <v>8.0229226361031497E-2</v>
      </c>
      <c r="DR444" s="61">
        <f t="shared" si="466"/>
        <v>8.0229226361031497E-2</v>
      </c>
      <c r="DS444" s="61">
        <f t="shared" si="446"/>
        <v>8.0229226361031497E-2</v>
      </c>
      <c r="DT444" s="61">
        <f t="shared" si="446"/>
        <v>8.0229226361031497E-2</v>
      </c>
      <c r="DU444" s="61">
        <f t="shared" si="446"/>
        <v>7.7363896848137506E-2</v>
      </c>
      <c r="DV444" s="61">
        <f t="shared" si="446"/>
        <v>7.7363896848137506E-2</v>
      </c>
      <c r="DW444" s="61">
        <f t="shared" si="482"/>
        <v>0</v>
      </c>
      <c r="DX444" s="61">
        <f t="shared" si="482"/>
        <v>0</v>
      </c>
      <c r="DY444" s="61">
        <f t="shared" si="482"/>
        <v>0</v>
      </c>
      <c r="DZ444" s="61">
        <f t="shared" si="477"/>
        <v>1</v>
      </c>
    </row>
    <row r="445" spans="2:130">
      <c r="C445" s="53">
        <v>2059</v>
      </c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>
        <f t="shared" si="478"/>
        <v>0</v>
      </c>
      <c r="AR445" s="64">
        <f t="shared" si="480"/>
        <v>0</v>
      </c>
      <c r="AS445" s="64">
        <f t="shared" si="483"/>
        <v>0</v>
      </c>
      <c r="AT445" s="64">
        <f t="shared" si="485"/>
        <v>0</v>
      </c>
      <c r="AU445" s="64">
        <f t="shared" si="486"/>
        <v>0</v>
      </c>
      <c r="AV445" s="64">
        <f t="shared" si="487"/>
        <v>0</v>
      </c>
      <c r="AW445" s="64">
        <f t="shared" si="489"/>
        <v>1.5987211554602302E-14</v>
      </c>
      <c r="AX445" s="64">
        <f t="shared" si="491"/>
        <v>5.7692307692307701</v>
      </c>
      <c r="AY445" s="64">
        <f t="shared" si="492"/>
        <v>5.7692307692307701</v>
      </c>
      <c r="AZ445" s="64">
        <f t="shared" si="493"/>
        <v>6</v>
      </c>
      <c r="BA445" s="64">
        <f t="shared" si="494"/>
        <v>6.2307692307692299</v>
      </c>
      <c r="BB445" s="64">
        <f t="shared" si="495"/>
        <v>6.4615384615384697</v>
      </c>
      <c r="BC445" s="64">
        <f t="shared" si="496"/>
        <v>6.4615384615384697</v>
      </c>
      <c r="BD445" s="64">
        <f t="shared" si="497"/>
        <v>6.4615384615384599</v>
      </c>
      <c r="BE445" s="64">
        <f t="shared" si="498"/>
        <v>6.4615384615384599</v>
      </c>
      <c r="BF445" s="64">
        <f t="shared" si="499"/>
        <v>6.4615384615384599</v>
      </c>
      <c r="BG445" s="64">
        <f t="shared" si="500"/>
        <v>6.4615384615384599</v>
      </c>
      <c r="BH445" s="64">
        <f t="shared" si="501"/>
        <v>6.2307692307692299</v>
      </c>
      <c r="BI445" s="64">
        <f t="shared" ref="BI445:BI446" si="502">VLOOKUP($C$123,$D$3:$K$63,$A$73,0)*(B388-B387)</f>
        <v>6.2307692307692299</v>
      </c>
      <c r="BJ445" s="64">
        <f>VLOOKUP($C$124,$D$3:$K$63,$A$73,0)*(B387-B386)</f>
        <v>6.2307692307692299</v>
      </c>
      <c r="BK445" s="64">
        <f>VLOOKUP($C$125,$D$3:$K$63,$A$73,0)*B386</f>
        <v>0</v>
      </c>
      <c r="BL445" s="64"/>
      <c r="BM445" s="54">
        <f t="shared" si="427"/>
        <v>81.230769230769198</v>
      </c>
      <c r="BP445" s="53">
        <v>2059</v>
      </c>
      <c r="BQ445" s="61">
        <f t="shared" si="490"/>
        <v>0</v>
      </c>
      <c r="BR445" s="61">
        <f t="shared" si="490"/>
        <v>0</v>
      </c>
      <c r="BS445" s="61">
        <f t="shared" si="490"/>
        <v>0</v>
      </c>
      <c r="BT445" s="61">
        <f t="shared" si="490"/>
        <v>0</v>
      </c>
      <c r="BU445" s="61">
        <f t="shared" si="490"/>
        <v>0</v>
      </c>
      <c r="BV445" s="61">
        <f t="shared" si="490"/>
        <v>0</v>
      </c>
      <c r="BW445" s="61">
        <f t="shared" si="490"/>
        <v>0</v>
      </c>
      <c r="BX445" s="61">
        <f t="shared" si="490"/>
        <v>0</v>
      </c>
      <c r="BY445" s="61">
        <f t="shared" si="490"/>
        <v>0</v>
      </c>
      <c r="BZ445" s="61">
        <f t="shared" si="490"/>
        <v>0</v>
      </c>
      <c r="CA445" s="61">
        <f t="shared" si="490"/>
        <v>0</v>
      </c>
      <c r="CB445" s="61">
        <f t="shared" si="490"/>
        <v>0</v>
      </c>
      <c r="CC445" s="61">
        <f t="shared" si="490"/>
        <v>0</v>
      </c>
      <c r="CD445" s="61">
        <f t="shared" si="490"/>
        <v>0</v>
      </c>
      <c r="CE445" s="61">
        <f t="shared" si="490"/>
        <v>0</v>
      </c>
      <c r="CF445" s="61">
        <f t="shared" si="488"/>
        <v>0</v>
      </c>
      <c r="CG445" s="61">
        <f t="shared" si="481"/>
        <v>0</v>
      </c>
      <c r="CH445" s="61">
        <f t="shared" si="481"/>
        <v>0</v>
      </c>
      <c r="CI445" s="61">
        <f t="shared" si="481"/>
        <v>0</v>
      </c>
      <c r="CJ445" s="61">
        <f t="shared" si="481"/>
        <v>0</v>
      </c>
      <c r="CK445" s="61">
        <f t="shared" si="479"/>
        <v>0</v>
      </c>
      <c r="CL445" s="61">
        <f t="shared" si="479"/>
        <v>0</v>
      </c>
      <c r="CM445" s="61">
        <f t="shared" si="479"/>
        <v>0</v>
      </c>
      <c r="CN445" s="61">
        <f t="shared" si="479"/>
        <v>0</v>
      </c>
      <c r="CO445" s="61">
        <f t="shared" si="479"/>
        <v>0</v>
      </c>
      <c r="CP445" s="61">
        <f t="shared" si="479"/>
        <v>0</v>
      </c>
      <c r="CQ445" s="61">
        <f t="shared" si="479"/>
        <v>0</v>
      </c>
      <c r="CR445" s="61">
        <f t="shared" si="479"/>
        <v>0</v>
      </c>
      <c r="CS445" s="61">
        <f t="shared" si="479"/>
        <v>0</v>
      </c>
      <c r="CT445" s="61">
        <f t="shared" si="479"/>
        <v>0</v>
      </c>
      <c r="CU445" s="61">
        <f t="shared" si="479"/>
        <v>0</v>
      </c>
      <c r="CV445" s="61">
        <f t="shared" si="479"/>
        <v>0</v>
      </c>
      <c r="CW445" s="61">
        <f t="shared" si="459"/>
        <v>0</v>
      </c>
      <c r="CX445" s="61">
        <f t="shared" si="459"/>
        <v>0</v>
      </c>
      <c r="CY445" s="61">
        <f t="shared" si="484"/>
        <v>0</v>
      </c>
      <c r="CZ445" s="61">
        <f t="shared" si="484"/>
        <v>0</v>
      </c>
      <c r="DA445" s="61">
        <f t="shared" si="484"/>
        <v>0</v>
      </c>
      <c r="DB445" s="61">
        <f t="shared" si="484"/>
        <v>0</v>
      </c>
      <c r="DC445" s="61">
        <f t="shared" si="484"/>
        <v>0</v>
      </c>
      <c r="DD445" s="61">
        <f t="shared" si="484"/>
        <v>0</v>
      </c>
      <c r="DE445" s="61">
        <f t="shared" si="484"/>
        <v>0</v>
      </c>
      <c r="DF445" s="61">
        <f t="shared" si="484"/>
        <v>0</v>
      </c>
      <c r="DG445" s="61">
        <f t="shared" si="484"/>
        <v>0</v>
      </c>
      <c r="DH445" s="61">
        <f t="shared" si="484"/>
        <v>0</v>
      </c>
      <c r="DI445" s="61">
        <f t="shared" si="484"/>
        <v>0</v>
      </c>
      <c r="DJ445" s="61">
        <f t="shared" si="484"/>
        <v>1.9681226345627799E-16</v>
      </c>
      <c r="DK445" s="61">
        <f t="shared" si="484"/>
        <v>7.1022727272727307E-2</v>
      </c>
      <c r="DL445" s="61">
        <f t="shared" si="484"/>
        <v>7.1022727272727307E-2</v>
      </c>
      <c r="DM445" s="61">
        <f t="shared" si="484"/>
        <v>7.3863636363636298E-2</v>
      </c>
      <c r="DN445" s="61">
        <f t="shared" si="468"/>
        <v>7.67045454545454E-2</v>
      </c>
      <c r="DO445" s="61">
        <f t="shared" si="468"/>
        <v>7.95454545454546E-2</v>
      </c>
      <c r="DP445" s="61">
        <f t="shared" si="468"/>
        <v>7.95454545454546E-2</v>
      </c>
      <c r="DQ445" s="61">
        <f t="shared" si="466"/>
        <v>7.9545454545454503E-2</v>
      </c>
      <c r="DR445" s="61">
        <f t="shared" si="466"/>
        <v>7.9545454545454503E-2</v>
      </c>
      <c r="DS445" s="61">
        <f t="shared" si="446"/>
        <v>7.9545454545454503E-2</v>
      </c>
      <c r="DT445" s="61">
        <f t="shared" si="446"/>
        <v>7.9545454545454503E-2</v>
      </c>
      <c r="DU445" s="61">
        <f t="shared" si="446"/>
        <v>7.67045454545454E-2</v>
      </c>
      <c r="DV445" s="61">
        <f t="shared" si="446"/>
        <v>7.67045454545454E-2</v>
      </c>
      <c r="DW445" s="61">
        <f t="shared" si="482"/>
        <v>7.67045454545454E-2</v>
      </c>
      <c r="DX445" s="61">
        <f t="shared" si="482"/>
        <v>0</v>
      </c>
      <c r="DY445" s="61">
        <f t="shared" si="482"/>
        <v>0</v>
      </c>
      <c r="DZ445" s="61">
        <f t="shared" si="477"/>
        <v>1</v>
      </c>
    </row>
    <row r="446" spans="2:130">
      <c r="C446" s="53">
        <v>2060</v>
      </c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>
        <f t="shared" si="480"/>
        <v>0</v>
      </c>
      <c r="AS446" s="64">
        <f t="shared" si="483"/>
        <v>0</v>
      </c>
      <c r="AT446" s="64">
        <f t="shared" si="485"/>
        <v>0</v>
      </c>
      <c r="AU446" s="64">
        <f t="shared" si="486"/>
        <v>0</v>
      </c>
      <c r="AV446" s="64">
        <f t="shared" si="487"/>
        <v>0</v>
      </c>
      <c r="AW446" s="64">
        <f t="shared" si="489"/>
        <v>0</v>
      </c>
      <c r="AX446" s="64">
        <f t="shared" si="491"/>
        <v>1.6653345369377301E-14</v>
      </c>
      <c r="AY446" s="64">
        <f t="shared" si="492"/>
        <v>5.7692307692307701</v>
      </c>
      <c r="AZ446" s="64">
        <f t="shared" si="493"/>
        <v>6</v>
      </c>
      <c r="BA446" s="64">
        <f t="shared" si="494"/>
        <v>6.2307692307692299</v>
      </c>
      <c r="BB446" s="64">
        <f t="shared" si="495"/>
        <v>6.4615384615384599</v>
      </c>
      <c r="BC446" s="64">
        <f t="shared" si="496"/>
        <v>6.4615384615384697</v>
      </c>
      <c r="BD446" s="64">
        <f t="shared" si="497"/>
        <v>6.4615384615384697</v>
      </c>
      <c r="BE446" s="64">
        <f t="shared" si="498"/>
        <v>6.4615384615384599</v>
      </c>
      <c r="BF446" s="64">
        <f t="shared" si="499"/>
        <v>6.4615384615384599</v>
      </c>
      <c r="BG446" s="64">
        <f t="shared" si="500"/>
        <v>6.4615384615384599</v>
      </c>
      <c r="BH446" s="64">
        <f t="shared" si="501"/>
        <v>6.2307692307692299</v>
      </c>
      <c r="BI446" s="64">
        <f t="shared" si="502"/>
        <v>6.2307692307692299</v>
      </c>
      <c r="BJ446" s="64">
        <f>VLOOKUP($C$124,$D$3:$K$63,$A$73,0)*(B388-B387)</f>
        <v>6.2307692307692299</v>
      </c>
      <c r="BK446" s="64">
        <f>VLOOKUP($C$125,$D$3:$K$63,$A$73,0)*(B387-B386)</f>
        <v>6</v>
      </c>
      <c r="BL446" s="64">
        <f>VLOOKUP($C$126,$D$3:$K$63,$A$73,0)*B386</f>
        <v>0</v>
      </c>
      <c r="BM446" s="54">
        <f t="shared" si="427"/>
        <v>81.461538461538495</v>
      </c>
      <c r="BP446" s="53">
        <v>2060</v>
      </c>
      <c r="BQ446" s="61">
        <f t="shared" si="490"/>
        <v>0</v>
      </c>
      <c r="BR446" s="61">
        <f t="shared" si="490"/>
        <v>0</v>
      </c>
      <c r="BS446" s="61">
        <f t="shared" si="490"/>
        <v>0</v>
      </c>
      <c r="BT446" s="61">
        <f t="shared" si="490"/>
        <v>0</v>
      </c>
      <c r="BU446" s="61">
        <f t="shared" si="490"/>
        <v>0</v>
      </c>
      <c r="BV446" s="61">
        <f t="shared" si="490"/>
        <v>0</v>
      </c>
      <c r="BW446" s="61">
        <f t="shared" si="490"/>
        <v>0</v>
      </c>
      <c r="BX446" s="61">
        <f t="shared" si="490"/>
        <v>0</v>
      </c>
      <c r="BY446" s="61">
        <f t="shared" si="490"/>
        <v>0</v>
      </c>
      <c r="BZ446" s="61">
        <f t="shared" si="490"/>
        <v>0</v>
      </c>
      <c r="CA446" s="61">
        <f t="shared" si="490"/>
        <v>0</v>
      </c>
      <c r="CB446" s="61">
        <f t="shared" si="490"/>
        <v>0</v>
      </c>
      <c r="CC446" s="61">
        <f t="shared" si="490"/>
        <v>0</v>
      </c>
      <c r="CD446" s="61">
        <f t="shared" si="490"/>
        <v>0</v>
      </c>
      <c r="CE446" s="61">
        <f t="shared" si="490"/>
        <v>0</v>
      </c>
      <c r="CF446" s="61">
        <f t="shared" si="488"/>
        <v>0</v>
      </c>
      <c r="CG446" s="61">
        <f t="shared" si="481"/>
        <v>0</v>
      </c>
      <c r="CH446" s="61">
        <f t="shared" si="481"/>
        <v>0</v>
      </c>
      <c r="CI446" s="61">
        <f t="shared" si="481"/>
        <v>0</v>
      </c>
      <c r="CJ446" s="61">
        <f t="shared" si="481"/>
        <v>0</v>
      </c>
      <c r="CK446" s="61">
        <f t="shared" si="479"/>
        <v>0</v>
      </c>
      <c r="CL446" s="61">
        <f t="shared" si="479"/>
        <v>0</v>
      </c>
      <c r="CM446" s="61">
        <f t="shared" si="479"/>
        <v>0</v>
      </c>
      <c r="CN446" s="61">
        <f t="shared" si="479"/>
        <v>0</v>
      </c>
      <c r="CO446" s="61">
        <f t="shared" si="479"/>
        <v>0</v>
      </c>
      <c r="CP446" s="61">
        <f t="shared" si="479"/>
        <v>0</v>
      </c>
      <c r="CQ446" s="61">
        <f t="shared" si="479"/>
        <v>0</v>
      </c>
      <c r="CR446" s="61">
        <f t="shared" si="479"/>
        <v>0</v>
      </c>
      <c r="CS446" s="61">
        <f t="shared" si="479"/>
        <v>0</v>
      </c>
      <c r="CT446" s="61">
        <f t="shared" si="479"/>
        <v>0</v>
      </c>
      <c r="CU446" s="61">
        <f t="shared" si="479"/>
        <v>0</v>
      </c>
      <c r="CV446" s="61">
        <f t="shared" si="479"/>
        <v>0</v>
      </c>
      <c r="CW446" s="61">
        <f t="shared" si="459"/>
        <v>0</v>
      </c>
      <c r="CX446" s="61">
        <f t="shared" si="459"/>
        <v>0</v>
      </c>
      <c r="CY446" s="61">
        <f t="shared" si="459"/>
        <v>0</v>
      </c>
      <c r="CZ446" s="61">
        <f t="shared" si="459"/>
        <v>0</v>
      </c>
      <c r="DA446" s="61">
        <f t="shared" si="459"/>
        <v>0</v>
      </c>
      <c r="DB446" s="61">
        <f t="shared" si="459"/>
        <v>0</v>
      </c>
      <c r="DC446" s="61">
        <f t="shared" si="459"/>
        <v>0</v>
      </c>
      <c r="DD446" s="61">
        <f t="shared" si="459"/>
        <v>0</v>
      </c>
      <c r="DE446" s="61">
        <f t="shared" si="459"/>
        <v>0</v>
      </c>
      <c r="DF446" s="61">
        <f t="shared" si="459"/>
        <v>0</v>
      </c>
      <c r="DG446" s="61">
        <f t="shared" si="459"/>
        <v>0</v>
      </c>
      <c r="DH446" s="61">
        <f t="shared" si="459"/>
        <v>0</v>
      </c>
      <c r="DI446" s="61">
        <f t="shared" si="459"/>
        <v>0</v>
      </c>
      <c r="DJ446" s="61">
        <f t="shared" si="459"/>
        <v>0</v>
      </c>
      <c r="DK446" s="61">
        <f t="shared" si="459"/>
        <v>2.0443200170151599E-16</v>
      </c>
      <c r="DL446" s="61">
        <f t="shared" si="459"/>
        <v>7.0821529745042494E-2</v>
      </c>
      <c r="DM446" s="61">
        <f t="shared" ref="DM446" si="503">AZ446/$BM446</f>
        <v>7.3654390934844202E-2</v>
      </c>
      <c r="DN446" s="61">
        <f t="shared" si="468"/>
        <v>7.6487252124645799E-2</v>
      </c>
      <c r="DO446" s="61">
        <f t="shared" si="468"/>
        <v>7.9320113314447493E-2</v>
      </c>
      <c r="DP446" s="61">
        <f t="shared" si="468"/>
        <v>7.9320113314447604E-2</v>
      </c>
      <c r="DQ446" s="61">
        <f t="shared" si="466"/>
        <v>7.9320113314447604E-2</v>
      </c>
      <c r="DR446" s="61">
        <f t="shared" si="466"/>
        <v>7.9320113314447493E-2</v>
      </c>
      <c r="DS446" s="61">
        <f t="shared" si="446"/>
        <v>7.9320113314447493E-2</v>
      </c>
      <c r="DT446" s="61">
        <f t="shared" si="446"/>
        <v>7.9320113314447493E-2</v>
      </c>
      <c r="DU446" s="61">
        <f t="shared" si="446"/>
        <v>7.6487252124645799E-2</v>
      </c>
      <c r="DV446" s="61">
        <f t="shared" si="446"/>
        <v>7.6487252124645799E-2</v>
      </c>
      <c r="DW446" s="61">
        <f t="shared" si="482"/>
        <v>7.6487252124645799E-2</v>
      </c>
      <c r="DX446" s="61">
        <f t="shared" si="482"/>
        <v>7.3654390934844105E-2</v>
      </c>
      <c r="DY446" s="61">
        <f t="shared" si="482"/>
        <v>0</v>
      </c>
      <c r="DZ446" s="61">
        <f t="shared" si="477"/>
        <v>1</v>
      </c>
    </row>
    <row r="448" spans="2:130">
      <c r="B448" s="60" t="s">
        <v>46</v>
      </c>
      <c r="C448" s="53" t="s">
        <v>149</v>
      </c>
      <c r="N448" s="53"/>
      <c r="U448" s="54"/>
      <c r="W448" s="53"/>
      <c r="AD448" s="54"/>
      <c r="AF448" s="53"/>
      <c r="AM448" s="54"/>
      <c r="AO448" s="53"/>
      <c r="AV448" s="54"/>
      <c r="BN448" s="212" t="s">
        <v>150</v>
      </c>
      <c r="BO448" s="212"/>
    </row>
    <row r="449" spans="1:130">
      <c r="A449" s="59" t="s">
        <v>19</v>
      </c>
      <c r="B449" s="59" t="s">
        <v>24</v>
      </c>
      <c r="C449" s="59" t="s">
        <v>56</v>
      </c>
      <c r="D449" s="59">
        <v>2000</v>
      </c>
      <c r="E449" s="59">
        <v>2001</v>
      </c>
      <c r="F449" s="59">
        <v>2002</v>
      </c>
      <c r="G449" s="59">
        <v>2003</v>
      </c>
      <c r="H449" s="59">
        <v>2004</v>
      </c>
      <c r="I449" s="59">
        <v>2005</v>
      </c>
      <c r="J449" s="59">
        <v>2006</v>
      </c>
      <c r="K449" s="59">
        <v>2007</v>
      </c>
      <c r="L449" s="59">
        <v>2008</v>
      </c>
      <c r="M449" s="59">
        <v>2009</v>
      </c>
      <c r="N449" s="59">
        <v>2010</v>
      </c>
      <c r="O449" s="59">
        <v>2011</v>
      </c>
      <c r="P449" s="59">
        <v>2012</v>
      </c>
      <c r="Q449" s="59">
        <v>2013</v>
      </c>
      <c r="R449" s="59">
        <v>2014</v>
      </c>
      <c r="S449" s="59">
        <v>2015</v>
      </c>
      <c r="T449" s="59">
        <v>2016</v>
      </c>
      <c r="U449" s="59">
        <v>2017</v>
      </c>
      <c r="V449" s="59">
        <v>2018</v>
      </c>
      <c r="W449" s="59">
        <v>2019</v>
      </c>
      <c r="X449" s="59">
        <v>2020</v>
      </c>
      <c r="Y449" s="59">
        <v>2021</v>
      </c>
      <c r="Z449" s="59">
        <v>2022</v>
      </c>
      <c r="AA449" s="59">
        <v>2023</v>
      </c>
      <c r="AB449" s="59">
        <v>2024</v>
      </c>
      <c r="AC449" s="59">
        <v>2025</v>
      </c>
      <c r="AD449" s="59">
        <v>2026</v>
      </c>
      <c r="AE449" s="59">
        <v>2027</v>
      </c>
      <c r="AF449" s="59">
        <v>2028</v>
      </c>
      <c r="AG449" s="59">
        <v>2029</v>
      </c>
      <c r="AH449" s="59">
        <v>2030</v>
      </c>
      <c r="AI449" s="59">
        <v>2031</v>
      </c>
      <c r="AJ449" s="59">
        <v>2032</v>
      </c>
      <c r="AK449" s="59">
        <v>2033</v>
      </c>
      <c r="AL449" s="59">
        <v>2034</v>
      </c>
      <c r="AM449" s="59">
        <v>2035</v>
      </c>
      <c r="AN449" s="59">
        <v>2036</v>
      </c>
      <c r="AO449" s="59">
        <v>2037</v>
      </c>
      <c r="AP449" s="59">
        <v>2038</v>
      </c>
      <c r="AQ449" s="59">
        <v>2039</v>
      </c>
      <c r="AR449" s="59">
        <v>2040</v>
      </c>
      <c r="AS449" s="59">
        <v>2041</v>
      </c>
      <c r="AT449" s="59">
        <v>2042</v>
      </c>
      <c r="AU449" s="59">
        <v>2043</v>
      </c>
      <c r="AV449" s="59">
        <v>2044</v>
      </c>
      <c r="AW449" s="59">
        <v>2045</v>
      </c>
      <c r="AX449" s="59">
        <v>2046</v>
      </c>
      <c r="AY449" s="59">
        <v>2047</v>
      </c>
      <c r="AZ449" s="59">
        <v>2048</v>
      </c>
      <c r="BA449" s="59">
        <v>2049</v>
      </c>
      <c r="BB449" s="59">
        <v>2050</v>
      </c>
      <c r="BC449" s="59">
        <v>2051</v>
      </c>
      <c r="BD449" s="59">
        <v>2052</v>
      </c>
      <c r="BE449" s="59">
        <v>2053</v>
      </c>
      <c r="BF449" s="59">
        <v>2054</v>
      </c>
      <c r="BG449" s="59">
        <v>2055</v>
      </c>
      <c r="BH449" s="59">
        <v>2056</v>
      </c>
      <c r="BI449" s="59">
        <v>2057</v>
      </c>
      <c r="BJ449" s="59">
        <v>2058</v>
      </c>
      <c r="BK449" s="59">
        <v>2059</v>
      </c>
      <c r="BL449" s="59">
        <v>2060</v>
      </c>
      <c r="BM449" s="59" t="s">
        <v>151</v>
      </c>
      <c r="BN449" s="59"/>
      <c r="BO449" s="59"/>
      <c r="BP449" s="59" t="s">
        <v>56</v>
      </c>
      <c r="BQ449" s="59">
        <v>2000</v>
      </c>
      <c r="BR449" s="59">
        <v>2001</v>
      </c>
      <c r="BS449" s="59">
        <v>2002</v>
      </c>
      <c r="BT449" s="59">
        <v>2003</v>
      </c>
      <c r="BU449" s="59">
        <v>2004</v>
      </c>
      <c r="BV449" s="59">
        <v>2005</v>
      </c>
      <c r="BW449" s="59">
        <v>2006</v>
      </c>
      <c r="BX449" s="59">
        <v>2007</v>
      </c>
      <c r="BY449" s="59">
        <v>2008</v>
      </c>
      <c r="BZ449" s="59">
        <v>2009</v>
      </c>
      <c r="CA449" s="59">
        <v>2010</v>
      </c>
      <c r="CB449" s="59">
        <v>2011</v>
      </c>
      <c r="CC449" s="59">
        <v>2012</v>
      </c>
      <c r="CD449" s="59">
        <v>2013</v>
      </c>
      <c r="CE449" s="59">
        <v>2014</v>
      </c>
      <c r="CF449" s="59">
        <v>2015</v>
      </c>
      <c r="CG449" s="59">
        <v>2016</v>
      </c>
      <c r="CH449" s="59">
        <v>2017</v>
      </c>
      <c r="CI449" s="59">
        <v>2018</v>
      </c>
      <c r="CJ449" s="59">
        <v>2019</v>
      </c>
      <c r="CK449" s="59">
        <v>2020</v>
      </c>
      <c r="CL449" s="59">
        <v>2021</v>
      </c>
      <c r="CM449" s="59">
        <v>2022</v>
      </c>
      <c r="CN449" s="59">
        <v>2023</v>
      </c>
      <c r="CO449" s="59">
        <v>2024</v>
      </c>
      <c r="CP449" s="59">
        <v>2025</v>
      </c>
      <c r="CQ449" s="59">
        <v>2026</v>
      </c>
      <c r="CR449" s="59">
        <v>2027</v>
      </c>
      <c r="CS449" s="59">
        <v>2028</v>
      </c>
      <c r="CT449" s="59">
        <v>2029</v>
      </c>
      <c r="CU449" s="59">
        <v>2030</v>
      </c>
      <c r="CV449" s="59">
        <v>2031</v>
      </c>
      <c r="CW449" s="59">
        <v>2032</v>
      </c>
      <c r="CX449" s="59">
        <v>2033</v>
      </c>
      <c r="CY449" s="59">
        <v>2034</v>
      </c>
      <c r="CZ449" s="59">
        <v>2035</v>
      </c>
      <c r="DA449" s="59">
        <v>2036</v>
      </c>
      <c r="DB449" s="59">
        <v>2037</v>
      </c>
      <c r="DC449" s="59">
        <v>2038</v>
      </c>
      <c r="DD449" s="59">
        <v>2039</v>
      </c>
      <c r="DE449" s="59">
        <v>2040</v>
      </c>
      <c r="DF449" s="59">
        <v>2041</v>
      </c>
      <c r="DG449" s="59">
        <v>2042</v>
      </c>
      <c r="DH449" s="59">
        <v>2043</v>
      </c>
      <c r="DI449" s="59">
        <v>2044</v>
      </c>
      <c r="DJ449" s="59">
        <v>2045</v>
      </c>
      <c r="DK449" s="59">
        <v>2046</v>
      </c>
      <c r="DL449" s="59">
        <v>2047</v>
      </c>
      <c r="DM449" s="59">
        <v>2048</v>
      </c>
      <c r="DN449" s="59">
        <v>2049</v>
      </c>
      <c r="DO449" s="59">
        <v>2050</v>
      </c>
      <c r="DP449" s="59">
        <v>2051</v>
      </c>
      <c r="DQ449" s="59">
        <v>2052</v>
      </c>
      <c r="DR449" s="59">
        <v>2053</v>
      </c>
      <c r="DS449" s="59">
        <v>2054</v>
      </c>
      <c r="DT449" s="59">
        <v>2055</v>
      </c>
      <c r="DU449" s="59">
        <v>2056</v>
      </c>
      <c r="DV449" s="59">
        <v>2057</v>
      </c>
      <c r="DW449" s="59">
        <v>2058</v>
      </c>
      <c r="DX449" s="59">
        <v>2059</v>
      </c>
      <c r="DY449" s="59">
        <v>2060</v>
      </c>
      <c r="DZ449" s="59" t="s">
        <v>152</v>
      </c>
    </row>
    <row r="450" spans="1:130">
      <c r="A450" s="53">
        <v>0</v>
      </c>
      <c r="B450" s="63">
        <f>B386</f>
        <v>0</v>
      </c>
      <c r="C450" s="53">
        <v>2000</v>
      </c>
      <c r="D450" s="64">
        <f>VLOOKUP($C$66,$D$3:$K$63,$A$74,0)*B450</f>
        <v>0</v>
      </c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54">
        <f>SUM(D450:BL450)</f>
        <v>0</v>
      </c>
      <c r="BP450" s="53">
        <v>2000</v>
      </c>
      <c r="BQ450" s="61" t="e">
        <f>D450/$BM450</f>
        <v>#DIV/0!</v>
      </c>
      <c r="BR450" s="61" t="e">
        <f t="shared" ref="BR450:CG465" si="504">E450/$BM450</f>
        <v>#DIV/0!</v>
      </c>
      <c r="BS450" s="61" t="e">
        <f t="shared" si="504"/>
        <v>#DIV/0!</v>
      </c>
      <c r="BT450" s="61" t="e">
        <f t="shared" si="504"/>
        <v>#DIV/0!</v>
      </c>
      <c r="BU450" s="61" t="e">
        <f t="shared" si="504"/>
        <v>#DIV/0!</v>
      </c>
      <c r="BV450" s="61" t="e">
        <f t="shared" si="504"/>
        <v>#DIV/0!</v>
      </c>
      <c r="BW450" s="61" t="e">
        <f t="shared" si="504"/>
        <v>#DIV/0!</v>
      </c>
      <c r="BX450" s="61" t="e">
        <f t="shared" si="504"/>
        <v>#DIV/0!</v>
      </c>
      <c r="BY450" s="61" t="e">
        <f t="shared" si="504"/>
        <v>#DIV/0!</v>
      </c>
      <c r="BZ450" s="61" t="e">
        <f t="shared" si="504"/>
        <v>#DIV/0!</v>
      </c>
      <c r="CA450" s="61" t="e">
        <f t="shared" si="504"/>
        <v>#DIV/0!</v>
      </c>
      <c r="CB450" s="61" t="e">
        <f t="shared" si="504"/>
        <v>#DIV/0!</v>
      </c>
      <c r="CC450" s="61" t="e">
        <f t="shared" si="504"/>
        <v>#DIV/0!</v>
      </c>
      <c r="CD450" s="61" t="e">
        <f t="shared" si="504"/>
        <v>#DIV/0!</v>
      </c>
      <c r="CE450" s="61" t="e">
        <f t="shared" si="504"/>
        <v>#DIV/0!</v>
      </c>
      <c r="CF450" s="61" t="e">
        <f t="shared" si="504"/>
        <v>#DIV/0!</v>
      </c>
      <c r="CG450" s="61" t="e">
        <f t="shared" si="504"/>
        <v>#DIV/0!</v>
      </c>
      <c r="CH450" s="61" t="e">
        <f t="shared" ref="CH450:CW475" si="505">U450/$BM450</f>
        <v>#DIV/0!</v>
      </c>
      <c r="CI450" s="61" t="e">
        <f t="shared" si="505"/>
        <v>#DIV/0!</v>
      </c>
      <c r="CJ450" s="61" t="e">
        <f t="shared" si="505"/>
        <v>#DIV/0!</v>
      </c>
      <c r="CK450" s="61" t="e">
        <f t="shared" si="505"/>
        <v>#DIV/0!</v>
      </c>
      <c r="CL450" s="61" t="e">
        <f t="shared" si="505"/>
        <v>#DIV/0!</v>
      </c>
      <c r="CM450" s="61" t="e">
        <f>Z450/$BM450</f>
        <v>#DIV/0!</v>
      </c>
      <c r="CN450" s="61" t="e">
        <f t="shared" ref="CN450:DC465" si="506">AA450/$BM450</f>
        <v>#DIV/0!</v>
      </c>
      <c r="CO450" s="61" t="e">
        <f t="shared" si="506"/>
        <v>#DIV/0!</v>
      </c>
      <c r="CP450" s="61" t="e">
        <f t="shared" si="506"/>
        <v>#DIV/0!</v>
      </c>
      <c r="CQ450" s="61" t="e">
        <f t="shared" si="506"/>
        <v>#DIV/0!</v>
      </c>
      <c r="CR450" s="61" t="e">
        <f t="shared" si="506"/>
        <v>#DIV/0!</v>
      </c>
      <c r="CS450" s="61" t="e">
        <f t="shared" si="506"/>
        <v>#DIV/0!</v>
      </c>
      <c r="CT450" s="61" t="e">
        <f t="shared" si="506"/>
        <v>#DIV/0!</v>
      </c>
      <c r="CU450" s="61" t="e">
        <f t="shared" si="506"/>
        <v>#DIV/0!</v>
      </c>
      <c r="CV450" s="61" t="e">
        <f t="shared" si="506"/>
        <v>#DIV/0!</v>
      </c>
      <c r="CW450" s="61" t="e">
        <f t="shared" si="506"/>
        <v>#DIV/0!</v>
      </c>
      <c r="CX450" s="61" t="e">
        <f t="shared" si="506"/>
        <v>#DIV/0!</v>
      </c>
      <c r="CY450" s="61" t="e">
        <f t="shared" si="506"/>
        <v>#DIV/0!</v>
      </c>
      <c r="CZ450" s="61" t="e">
        <f t="shared" si="506"/>
        <v>#DIV/0!</v>
      </c>
      <c r="DA450" s="61" t="e">
        <f t="shared" si="506"/>
        <v>#DIV/0!</v>
      </c>
      <c r="DB450" s="61" t="e">
        <f t="shared" si="506"/>
        <v>#DIV/0!</v>
      </c>
      <c r="DC450" s="61" t="e">
        <f t="shared" si="506"/>
        <v>#DIV/0!</v>
      </c>
      <c r="DD450" s="61" t="e">
        <f t="shared" ref="DD450:DS465" si="507">AQ450/$BM450</f>
        <v>#DIV/0!</v>
      </c>
      <c r="DE450" s="61" t="e">
        <f t="shared" si="507"/>
        <v>#DIV/0!</v>
      </c>
      <c r="DF450" s="61" t="e">
        <f t="shared" si="507"/>
        <v>#DIV/0!</v>
      </c>
      <c r="DG450" s="61" t="e">
        <f t="shared" si="507"/>
        <v>#DIV/0!</v>
      </c>
      <c r="DH450" s="61" t="e">
        <f t="shared" si="507"/>
        <v>#DIV/0!</v>
      </c>
      <c r="DI450" s="61" t="e">
        <f t="shared" si="507"/>
        <v>#DIV/0!</v>
      </c>
      <c r="DJ450" s="61" t="e">
        <f t="shared" si="507"/>
        <v>#DIV/0!</v>
      </c>
      <c r="DK450" s="61" t="e">
        <f t="shared" si="507"/>
        <v>#DIV/0!</v>
      </c>
      <c r="DL450" s="61" t="e">
        <f t="shared" si="507"/>
        <v>#DIV/0!</v>
      </c>
      <c r="DM450" s="61" t="e">
        <f t="shared" si="507"/>
        <v>#DIV/0!</v>
      </c>
      <c r="DN450" s="61" t="e">
        <f t="shared" si="507"/>
        <v>#DIV/0!</v>
      </c>
      <c r="DO450" s="61" t="e">
        <f t="shared" si="507"/>
        <v>#DIV/0!</v>
      </c>
      <c r="DP450" s="61" t="e">
        <f t="shared" si="507"/>
        <v>#DIV/0!</v>
      </c>
      <c r="DQ450" s="61" t="e">
        <f t="shared" si="507"/>
        <v>#DIV/0!</v>
      </c>
      <c r="DR450" s="61" t="e">
        <f t="shared" si="507"/>
        <v>#DIV/0!</v>
      </c>
      <c r="DS450" s="61" t="e">
        <f t="shared" si="507"/>
        <v>#DIV/0!</v>
      </c>
      <c r="DT450" s="61" t="e">
        <f t="shared" ref="DT450:DY492" si="508">BG450/$BM450</f>
        <v>#DIV/0!</v>
      </c>
      <c r="DU450" s="61" t="e">
        <f t="shared" si="508"/>
        <v>#DIV/0!</v>
      </c>
      <c r="DV450" s="61" t="e">
        <f t="shared" si="508"/>
        <v>#DIV/0!</v>
      </c>
      <c r="DW450" s="61" t="e">
        <f t="shared" si="508"/>
        <v>#DIV/0!</v>
      </c>
      <c r="DX450" s="61" t="e">
        <f t="shared" si="508"/>
        <v>#DIV/0!</v>
      </c>
      <c r="DY450" s="61" t="e">
        <f t="shared" si="508"/>
        <v>#DIV/0!</v>
      </c>
      <c r="DZ450" s="61" t="e">
        <f>SUM(BQ450:DY450)</f>
        <v>#DIV/0!</v>
      </c>
    </row>
    <row r="451" spans="1:130">
      <c r="A451" s="53">
        <v>1</v>
      </c>
      <c r="B451" s="63">
        <f t="shared" ref="B451:B470" si="509">B387</f>
        <v>7.69230769230769E-2</v>
      </c>
      <c r="C451" s="53">
        <v>2001</v>
      </c>
      <c r="D451" s="64">
        <f>VLOOKUP($C$66,$D$3:$K$63,$A$74,0)*(B451-B450)</f>
        <v>0</v>
      </c>
      <c r="E451" s="64">
        <f>VLOOKUP($C$67,$D$3:$K$63,$A$74,0)*B450</f>
        <v>0</v>
      </c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54">
        <f t="shared" ref="BM451:BM510" si="510">SUM(D451:BL451)</f>
        <v>0</v>
      </c>
      <c r="BP451" s="53">
        <v>2001</v>
      </c>
      <c r="BQ451" s="61" t="e">
        <f t="shared" ref="BQ451:CF480" si="511">D451/$BM451</f>
        <v>#DIV/0!</v>
      </c>
      <c r="BR451" s="61" t="e">
        <f t="shared" si="504"/>
        <v>#DIV/0!</v>
      </c>
      <c r="BS451" s="61" t="e">
        <f t="shared" si="504"/>
        <v>#DIV/0!</v>
      </c>
      <c r="BT451" s="61" t="e">
        <f t="shared" si="504"/>
        <v>#DIV/0!</v>
      </c>
      <c r="BU451" s="61" t="e">
        <f t="shared" si="504"/>
        <v>#DIV/0!</v>
      </c>
      <c r="BV451" s="61" t="e">
        <f t="shared" si="504"/>
        <v>#DIV/0!</v>
      </c>
      <c r="BW451" s="61" t="e">
        <f t="shared" si="504"/>
        <v>#DIV/0!</v>
      </c>
      <c r="BX451" s="61" t="e">
        <f t="shared" si="504"/>
        <v>#DIV/0!</v>
      </c>
      <c r="BY451" s="61" t="e">
        <f t="shared" si="504"/>
        <v>#DIV/0!</v>
      </c>
      <c r="BZ451" s="61" t="e">
        <f t="shared" si="504"/>
        <v>#DIV/0!</v>
      </c>
      <c r="CA451" s="61" t="e">
        <f t="shared" si="504"/>
        <v>#DIV/0!</v>
      </c>
      <c r="CB451" s="61" t="e">
        <f t="shared" si="504"/>
        <v>#DIV/0!</v>
      </c>
      <c r="CC451" s="61" t="e">
        <f t="shared" si="504"/>
        <v>#DIV/0!</v>
      </c>
      <c r="CD451" s="61" t="e">
        <f t="shared" si="504"/>
        <v>#DIV/0!</v>
      </c>
      <c r="CE451" s="61" t="e">
        <f t="shared" si="504"/>
        <v>#DIV/0!</v>
      </c>
      <c r="CF451" s="61" t="e">
        <f t="shared" si="504"/>
        <v>#DIV/0!</v>
      </c>
      <c r="CG451" s="61" t="e">
        <f t="shared" si="504"/>
        <v>#DIV/0!</v>
      </c>
      <c r="CH451" s="61" t="e">
        <f t="shared" si="505"/>
        <v>#DIV/0!</v>
      </c>
      <c r="CI451" s="61" t="e">
        <f t="shared" si="505"/>
        <v>#DIV/0!</v>
      </c>
      <c r="CJ451" s="61" t="e">
        <f t="shared" si="505"/>
        <v>#DIV/0!</v>
      </c>
      <c r="CK451" s="61" t="e">
        <f t="shared" si="505"/>
        <v>#DIV/0!</v>
      </c>
      <c r="CL451" s="61" t="e">
        <f t="shared" si="505"/>
        <v>#DIV/0!</v>
      </c>
      <c r="CM451" s="61" t="e">
        <f t="shared" si="505"/>
        <v>#DIV/0!</v>
      </c>
      <c r="CN451" s="61" t="e">
        <f t="shared" si="506"/>
        <v>#DIV/0!</v>
      </c>
      <c r="CO451" s="61" t="e">
        <f t="shared" si="506"/>
        <v>#DIV/0!</v>
      </c>
      <c r="CP451" s="61" t="e">
        <f t="shared" si="506"/>
        <v>#DIV/0!</v>
      </c>
      <c r="CQ451" s="61" t="e">
        <f t="shared" si="506"/>
        <v>#DIV/0!</v>
      </c>
      <c r="CR451" s="61" t="e">
        <f t="shared" si="506"/>
        <v>#DIV/0!</v>
      </c>
      <c r="CS451" s="61" t="e">
        <f t="shared" si="506"/>
        <v>#DIV/0!</v>
      </c>
      <c r="CT451" s="61" t="e">
        <f t="shared" si="506"/>
        <v>#DIV/0!</v>
      </c>
      <c r="CU451" s="61" t="e">
        <f t="shared" si="506"/>
        <v>#DIV/0!</v>
      </c>
      <c r="CV451" s="61" t="e">
        <f t="shared" si="506"/>
        <v>#DIV/0!</v>
      </c>
      <c r="CW451" s="61" t="e">
        <f t="shared" si="506"/>
        <v>#DIV/0!</v>
      </c>
      <c r="CX451" s="61" t="e">
        <f t="shared" si="506"/>
        <v>#DIV/0!</v>
      </c>
      <c r="CY451" s="61" t="e">
        <f t="shared" si="506"/>
        <v>#DIV/0!</v>
      </c>
      <c r="CZ451" s="61" t="e">
        <f t="shared" si="506"/>
        <v>#DIV/0!</v>
      </c>
      <c r="DA451" s="61" t="e">
        <f t="shared" si="506"/>
        <v>#DIV/0!</v>
      </c>
      <c r="DB451" s="61" t="e">
        <f t="shared" si="506"/>
        <v>#DIV/0!</v>
      </c>
      <c r="DC451" s="61" t="e">
        <f t="shared" si="506"/>
        <v>#DIV/0!</v>
      </c>
      <c r="DD451" s="61" t="e">
        <f t="shared" si="507"/>
        <v>#DIV/0!</v>
      </c>
      <c r="DE451" s="61" t="e">
        <f t="shared" si="507"/>
        <v>#DIV/0!</v>
      </c>
      <c r="DF451" s="61" t="e">
        <f t="shared" si="507"/>
        <v>#DIV/0!</v>
      </c>
      <c r="DG451" s="61" t="e">
        <f t="shared" si="507"/>
        <v>#DIV/0!</v>
      </c>
      <c r="DH451" s="61" t="e">
        <f t="shared" si="507"/>
        <v>#DIV/0!</v>
      </c>
      <c r="DI451" s="61" t="e">
        <f t="shared" si="507"/>
        <v>#DIV/0!</v>
      </c>
      <c r="DJ451" s="61" t="e">
        <f t="shared" si="507"/>
        <v>#DIV/0!</v>
      </c>
      <c r="DK451" s="61" t="e">
        <f t="shared" si="507"/>
        <v>#DIV/0!</v>
      </c>
      <c r="DL451" s="61" t="e">
        <f t="shared" si="507"/>
        <v>#DIV/0!</v>
      </c>
      <c r="DM451" s="61" t="e">
        <f t="shared" si="507"/>
        <v>#DIV/0!</v>
      </c>
      <c r="DN451" s="61" t="e">
        <f t="shared" si="507"/>
        <v>#DIV/0!</v>
      </c>
      <c r="DO451" s="61" t="e">
        <f t="shared" si="507"/>
        <v>#DIV/0!</v>
      </c>
      <c r="DP451" s="61" t="e">
        <f t="shared" si="507"/>
        <v>#DIV/0!</v>
      </c>
      <c r="DQ451" s="61" t="e">
        <f t="shared" si="507"/>
        <v>#DIV/0!</v>
      </c>
      <c r="DR451" s="61" t="e">
        <f t="shared" si="507"/>
        <v>#DIV/0!</v>
      </c>
      <c r="DS451" s="61" t="e">
        <f t="shared" si="507"/>
        <v>#DIV/0!</v>
      </c>
      <c r="DT451" s="61" t="e">
        <f t="shared" si="508"/>
        <v>#DIV/0!</v>
      </c>
      <c r="DU451" s="61" t="e">
        <f t="shared" si="508"/>
        <v>#DIV/0!</v>
      </c>
      <c r="DV451" s="61" t="e">
        <f t="shared" si="508"/>
        <v>#DIV/0!</v>
      </c>
      <c r="DW451" s="61" t="e">
        <f t="shared" si="508"/>
        <v>#DIV/0!</v>
      </c>
      <c r="DX451" s="61" t="e">
        <f t="shared" si="508"/>
        <v>#DIV/0!</v>
      </c>
      <c r="DY451" s="61" t="e">
        <f t="shared" si="508"/>
        <v>#DIV/0!</v>
      </c>
      <c r="DZ451" s="61" t="e">
        <f t="shared" ref="DZ451:DZ489" si="512">SUM(BQ451:DY451)</f>
        <v>#DIV/0!</v>
      </c>
    </row>
    <row r="452" spans="1:130">
      <c r="A452" s="53">
        <v>2</v>
      </c>
      <c r="B452" s="63">
        <f t="shared" si="509"/>
        <v>0.15384615384615399</v>
      </c>
      <c r="C452" s="53">
        <v>2002</v>
      </c>
      <c r="D452" s="64">
        <f t="shared" ref="D452:D470" si="513">VLOOKUP($C$66,$D$3:$K$63,$A$74,0)*(B452-B451)</f>
        <v>0</v>
      </c>
      <c r="E452" s="64">
        <f>VLOOKUP($C$67,$D$3:$K$63,$A$74,0)*(B451-B450)</f>
        <v>0</v>
      </c>
      <c r="F452" s="64">
        <f>VLOOKUP($C$68,$D$3:$K$63,$A$74,0)*B450</f>
        <v>0</v>
      </c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54">
        <f t="shared" si="510"/>
        <v>0</v>
      </c>
      <c r="BP452" s="53">
        <v>2002</v>
      </c>
      <c r="BQ452" s="61" t="e">
        <f t="shared" si="511"/>
        <v>#DIV/0!</v>
      </c>
      <c r="BR452" s="61" t="e">
        <f t="shared" si="504"/>
        <v>#DIV/0!</v>
      </c>
      <c r="BS452" s="61" t="e">
        <f t="shared" si="504"/>
        <v>#DIV/0!</v>
      </c>
      <c r="BT452" s="61" t="e">
        <f t="shared" si="504"/>
        <v>#DIV/0!</v>
      </c>
      <c r="BU452" s="61" t="e">
        <f t="shared" si="504"/>
        <v>#DIV/0!</v>
      </c>
      <c r="BV452" s="61" t="e">
        <f t="shared" si="504"/>
        <v>#DIV/0!</v>
      </c>
      <c r="BW452" s="61" t="e">
        <f t="shared" si="504"/>
        <v>#DIV/0!</v>
      </c>
      <c r="BX452" s="61" t="e">
        <f t="shared" si="504"/>
        <v>#DIV/0!</v>
      </c>
      <c r="BY452" s="61" t="e">
        <f t="shared" si="504"/>
        <v>#DIV/0!</v>
      </c>
      <c r="BZ452" s="61" t="e">
        <f t="shared" si="504"/>
        <v>#DIV/0!</v>
      </c>
      <c r="CA452" s="61" t="e">
        <f t="shared" si="504"/>
        <v>#DIV/0!</v>
      </c>
      <c r="CB452" s="61" t="e">
        <f t="shared" si="504"/>
        <v>#DIV/0!</v>
      </c>
      <c r="CC452" s="61" t="e">
        <f t="shared" si="504"/>
        <v>#DIV/0!</v>
      </c>
      <c r="CD452" s="61" t="e">
        <f t="shared" si="504"/>
        <v>#DIV/0!</v>
      </c>
      <c r="CE452" s="61" t="e">
        <f t="shared" si="504"/>
        <v>#DIV/0!</v>
      </c>
      <c r="CF452" s="61" t="e">
        <f t="shared" si="504"/>
        <v>#DIV/0!</v>
      </c>
      <c r="CG452" s="61" t="e">
        <f t="shared" si="504"/>
        <v>#DIV/0!</v>
      </c>
      <c r="CH452" s="61" t="e">
        <f t="shared" si="505"/>
        <v>#DIV/0!</v>
      </c>
      <c r="CI452" s="61" t="e">
        <f t="shared" si="505"/>
        <v>#DIV/0!</v>
      </c>
      <c r="CJ452" s="61" t="e">
        <f t="shared" si="505"/>
        <v>#DIV/0!</v>
      </c>
      <c r="CK452" s="61" t="e">
        <f t="shared" si="505"/>
        <v>#DIV/0!</v>
      </c>
      <c r="CL452" s="61" t="e">
        <f t="shared" si="505"/>
        <v>#DIV/0!</v>
      </c>
      <c r="CM452" s="61" t="e">
        <f t="shared" si="505"/>
        <v>#DIV/0!</v>
      </c>
      <c r="CN452" s="61" t="e">
        <f t="shared" si="506"/>
        <v>#DIV/0!</v>
      </c>
      <c r="CO452" s="61" t="e">
        <f t="shared" si="506"/>
        <v>#DIV/0!</v>
      </c>
      <c r="CP452" s="61" t="e">
        <f t="shared" si="506"/>
        <v>#DIV/0!</v>
      </c>
      <c r="CQ452" s="61" t="e">
        <f t="shared" si="506"/>
        <v>#DIV/0!</v>
      </c>
      <c r="CR452" s="61" t="e">
        <f t="shared" si="506"/>
        <v>#DIV/0!</v>
      </c>
      <c r="CS452" s="61" t="e">
        <f t="shared" si="506"/>
        <v>#DIV/0!</v>
      </c>
      <c r="CT452" s="61" t="e">
        <f t="shared" si="506"/>
        <v>#DIV/0!</v>
      </c>
      <c r="CU452" s="61" t="e">
        <f t="shared" si="506"/>
        <v>#DIV/0!</v>
      </c>
      <c r="CV452" s="61" t="e">
        <f t="shared" si="506"/>
        <v>#DIV/0!</v>
      </c>
      <c r="CW452" s="61" t="e">
        <f t="shared" si="506"/>
        <v>#DIV/0!</v>
      </c>
      <c r="CX452" s="61" t="e">
        <f t="shared" si="506"/>
        <v>#DIV/0!</v>
      </c>
      <c r="CY452" s="61" t="e">
        <f t="shared" si="506"/>
        <v>#DIV/0!</v>
      </c>
      <c r="CZ452" s="61" t="e">
        <f t="shared" si="506"/>
        <v>#DIV/0!</v>
      </c>
      <c r="DA452" s="61" t="e">
        <f t="shared" si="506"/>
        <v>#DIV/0!</v>
      </c>
      <c r="DB452" s="61" t="e">
        <f t="shared" si="506"/>
        <v>#DIV/0!</v>
      </c>
      <c r="DC452" s="61" t="e">
        <f t="shared" si="506"/>
        <v>#DIV/0!</v>
      </c>
      <c r="DD452" s="61" t="e">
        <f t="shared" si="507"/>
        <v>#DIV/0!</v>
      </c>
      <c r="DE452" s="61" t="e">
        <f t="shared" si="507"/>
        <v>#DIV/0!</v>
      </c>
      <c r="DF452" s="61" t="e">
        <f t="shared" si="507"/>
        <v>#DIV/0!</v>
      </c>
      <c r="DG452" s="61" t="e">
        <f t="shared" si="507"/>
        <v>#DIV/0!</v>
      </c>
      <c r="DH452" s="61" t="e">
        <f t="shared" si="507"/>
        <v>#DIV/0!</v>
      </c>
      <c r="DI452" s="61" t="e">
        <f t="shared" si="507"/>
        <v>#DIV/0!</v>
      </c>
      <c r="DJ452" s="61" t="e">
        <f t="shared" si="507"/>
        <v>#DIV/0!</v>
      </c>
      <c r="DK452" s="61" t="e">
        <f t="shared" si="507"/>
        <v>#DIV/0!</v>
      </c>
      <c r="DL452" s="61" t="e">
        <f t="shared" si="507"/>
        <v>#DIV/0!</v>
      </c>
      <c r="DM452" s="61" t="e">
        <f t="shared" si="507"/>
        <v>#DIV/0!</v>
      </c>
      <c r="DN452" s="61" t="e">
        <f t="shared" si="507"/>
        <v>#DIV/0!</v>
      </c>
      <c r="DO452" s="61" t="e">
        <f t="shared" si="507"/>
        <v>#DIV/0!</v>
      </c>
      <c r="DP452" s="61" t="e">
        <f t="shared" si="507"/>
        <v>#DIV/0!</v>
      </c>
      <c r="DQ452" s="61" t="e">
        <f t="shared" si="507"/>
        <v>#DIV/0!</v>
      </c>
      <c r="DR452" s="61" t="e">
        <f t="shared" si="507"/>
        <v>#DIV/0!</v>
      </c>
      <c r="DS452" s="61" t="e">
        <f t="shared" si="507"/>
        <v>#DIV/0!</v>
      </c>
      <c r="DT452" s="61" t="e">
        <f t="shared" si="508"/>
        <v>#DIV/0!</v>
      </c>
      <c r="DU452" s="61" t="e">
        <f t="shared" si="508"/>
        <v>#DIV/0!</v>
      </c>
      <c r="DV452" s="61" t="e">
        <f t="shared" si="508"/>
        <v>#DIV/0!</v>
      </c>
      <c r="DW452" s="61" t="e">
        <f t="shared" si="508"/>
        <v>#DIV/0!</v>
      </c>
      <c r="DX452" s="61" t="e">
        <f t="shared" si="508"/>
        <v>#DIV/0!</v>
      </c>
      <c r="DY452" s="61" t="e">
        <f t="shared" si="508"/>
        <v>#DIV/0!</v>
      </c>
      <c r="DZ452" s="61" t="e">
        <f t="shared" si="512"/>
        <v>#DIV/0!</v>
      </c>
    </row>
    <row r="453" spans="1:130">
      <c r="A453" s="53">
        <v>3</v>
      </c>
      <c r="B453" s="63">
        <f t="shared" si="509"/>
        <v>0.230769230769231</v>
      </c>
      <c r="C453" s="53">
        <v>2003</v>
      </c>
      <c r="D453" s="64">
        <f t="shared" si="513"/>
        <v>0</v>
      </c>
      <c r="E453" s="64">
        <f t="shared" ref="E453:E471" si="514">VLOOKUP($C$67,$D$3:$K$63,$A$74,0)*(B452-B451)</f>
        <v>0</v>
      </c>
      <c r="F453" s="64">
        <f>VLOOKUP($C$68,$D$3:$K$63,$A$74,0)*(B451-B450)</f>
        <v>0</v>
      </c>
      <c r="G453" s="64">
        <f>VLOOKUP($C$69,$D$3:$K$63,$A$74,0)*B450</f>
        <v>0</v>
      </c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54">
        <f t="shared" si="510"/>
        <v>0</v>
      </c>
      <c r="BP453" s="53">
        <v>2003</v>
      </c>
      <c r="BQ453" s="61" t="e">
        <f t="shared" si="511"/>
        <v>#DIV/0!</v>
      </c>
      <c r="BR453" s="61" t="e">
        <f t="shared" si="504"/>
        <v>#DIV/0!</v>
      </c>
      <c r="BS453" s="61" t="e">
        <f t="shared" si="504"/>
        <v>#DIV/0!</v>
      </c>
      <c r="BT453" s="61" t="e">
        <f t="shared" si="504"/>
        <v>#DIV/0!</v>
      </c>
      <c r="BU453" s="61" t="e">
        <f t="shared" si="504"/>
        <v>#DIV/0!</v>
      </c>
      <c r="BV453" s="61" t="e">
        <f t="shared" si="504"/>
        <v>#DIV/0!</v>
      </c>
      <c r="BW453" s="61" t="e">
        <f t="shared" si="504"/>
        <v>#DIV/0!</v>
      </c>
      <c r="BX453" s="61" t="e">
        <f t="shared" si="504"/>
        <v>#DIV/0!</v>
      </c>
      <c r="BY453" s="61" t="e">
        <f t="shared" si="504"/>
        <v>#DIV/0!</v>
      </c>
      <c r="BZ453" s="61" t="e">
        <f t="shared" si="504"/>
        <v>#DIV/0!</v>
      </c>
      <c r="CA453" s="61" t="e">
        <f t="shared" si="504"/>
        <v>#DIV/0!</v>
      </c>
      <c r="CB453" s="61" t="e">
        <f t="shared" si="504"/>
        <v>#DIV/0!</v>
      </c>
      <c r="CC453" s="61" t="e">
        <f t="shared" si="504"/>
        <v>#DIV/0!</v>
      </c>
      <c r="CD453" s="61" t="e">
        <f t="shared" si="504"/>
        <v>#DIV/0!</v>
      </c>
      <c r="CE453" s="61" t="e">
        <f t="shared" si="504"/>
        <v>#DIV/0!</v>
      </c>
      <c r="CF453" s="61" t="e">
        <f t="shared" si="504"/>
        <v>#DIV/0!</v>
      </c>
      <c r="CG453" s="61" t="e">
        <f t="shared" si="504"/>
        <v>#DIV/0!</v>
      </c>
      <c r="CH453" s="61" t="e">
        <f t="shared" si="505"/>
        <v>#DIV/0!</v>
      </c>
      <c r="CI453" s="61" t="e">
        <f t="shared" si="505"/>
        <v>#DIV/0!</v>
      </c>
      <c r="CJ453" s="61" t="e">
        <f t="shared" si="505"/>
        <v>#DIV/0!</v>
      </c>
      <c r="CK453" s="61" t="e">
        <f t="shared" si="505"/>
        <v>#DIV/0!</v>
      </c>
      <c r="CL453" s="61" t="e">
        <f t="shared" si="505"/>
        <v>#DIV/0!</v>
      </c>
      <c r="CM453" s="61" t="e">
        <f t="shared" si="505"/>
        <v>#DIV/0!</v>
      </c>
      <c r="CN453" s="61" t="e">
        <f t="shared" si="506"/>
        <v>#DIV/0!</v>
      </c>
      <c r="CO453" s="61" t="e">
        <f t="shared" si="506"/>
        <v>#DIV/0!</v>
      </c>
      <c r="CP453" s="61" t="e">
        <f t="shared" si="506"/>
        <v>#DIV/0!</v>
      </c>
      <c r="CQ453" s="61" t="e">
        <f t="shared" si="506"/>
        <v>#DIV/0!</v>
      </c>
      <c r="CR453" s="61" t="e">
        <f t="shared" si="506"/>
        <v>#DIV/0!</v>
      </c>
      <c r="CS453" s="61" t="e">
        <f t="shared" si="506"/>
        <v>#DIV/0!</v>
      </c>
      <c r="CT453" s="61" t="e">
        <f t="shared" si="506"/>
        <v>#DIV/0!</v>
      </c>
      <c r="CU453" s="61" t="e">
        <f t="shared" si="506"/>
        <v>#DIV/0!</v>
      </c>
      <c r="CV453" s="61" t="e">
        <f t="shared" si="506"/>
        <v>#DIV/0!</v>
      </c>
      <c r="CW453" s="61" t="e">
        <f t="shared" si="506"/>
        <v>#DIV/0!</v>
      </c>
      <c r="CX453" s="61" t="e">
        <f t="shared" si="506"/>
        <v>#DIV/0!</v>
      </c>
      <c r="CY453" s="61" t="e">
        <f t="shared" si="506"/>
        <v>#DIV/0!</v>
      </c>
      <c r="CZ453" s="61" t="e">
        <f t="shared" si="506"/>
        <v>#DIV/0!</v>
      </c>
      <c r="DA453" s="61" t="e">
        <f t="shared" si="506"/>
        <v>#DIV/0!</v>
      </c>
      <c r="DB453" s="61" t="e">
        <f t="shared" si="506"/>
        <v>#DIV/0!</v>
      </c>
      <c r="DC453" s="61" t="e">
        <f t="shared" si="506"/>
        <v>#DIV/0!</v>
      </c>
      <c r="DD453" s="61" t="e">
        <f t="shared" si="507"/>
        <v>#DIV/0!</v>
      </c>
      <c r="DE453" s="61" t="e">
        <f t="shared" si="507"/>
        <v>#DIV/0!</v>
      </c>
      <c r="DF453" s="61" t="e">
        <f t="shared" si="507"/>
        <v>#DIV/0!</v>
      </c>
      <c r="DG453" s="61" t="e">
        <f t="shared" si="507"/>
        <v>#DIV/0!</v>
      </c>
      <c r="DH453" s="61" t="e">
        <f t="shared" si="507"/>
        <v>#DIV/0!</v>
      </c>
      <c r="DI453" s="61" t="e">
        <f t="shared" si="507"/>
        <v>#DIV/0!</v>
      </c>
      <c r="DJ453" s="61" t="e">
        <f t="shared" si="507"/>
        <v>#DIV/0!</v>
      </c>
      <c r="DK453" s="61" t="e">
        <f t="shared" si="507"/>
        <v>#DIV/0!</v>
      </c>
      <c r="DL453" s="61" t="e">
        <f t="shared" si="507"/>
        <v>#DIV/0!</v>
      </c>
      <c r="DM453" s="61" t="e">
        <f t="shared" si="507"/>
        <v>#DIV/0!</v>
      </c>
      <c r="DN453" s="61" t="e">
        <f t="shared" si="507"/>
        <v>#DIV/0!</v>
      </c>
      <c r="DO453" s="61" t="e">
        <f t="shared" si="507"/>
        <v>#DIV/0!</v>
      </c>
      <c r="DP453" s="61" t="e">
        <f t="shared" si="507"/>
        <v>#DIV/0!</v>
      </c>
      <c r="DQ453" s="61" t="e">
        <f t="shared" si="507"/>
        <v>#DIV/0!</v>
      </c>
      <c r="DR453" s="61" t="e">
        <f t="shared" si="507"/>
        <v>#DIV/0!</v>
      </c>
      <c r="DS453" s="61" t="e">
        <f t="shared" si="507"/>
        <v>#DIV/0!</v>
      </c>
      <c r="DT453" s="61" t="e">
        <f t="shared" si="508"/>
        <v>#DIV/0!</v>
      </c>
      <c r="DU453" s="61" t="e">
        <f t="shared" si="508"/>
        <v>#DIV/0!</v>
      </c>
      <c r="DV453" s="61" t="e">
        <f t="shared" si="508"/>
        <v>#DIV/0!</v>
      </c>
      <c r="DW453" s="61" t="e">
        <f t="shared" si="508"/>
        <v>#DIV/0!</v>
      </c>
      <c r="DX453" s="61" t="e">
        <f t="shared" si="508"/>
        <v>#DIV/0!</v>
      </c>
      <c r="DY453" s="61" t="e">
        <f t="shared" si="508"/>
        <v>#DIV/0!</v>
      </c>
      <c r="DZ453" s="61" t="e">
        <f t="shared" si="512"/>
        <v>#DIV/0!</v>
      </c>
    </row>
    <row r="454" spans="1:130">
      <c r="A454" s="53">
        <v>4</v>
      </c>
      <c r="B454" s="63">
        <f t="shared" si="509"/>
        <v>0.30769230769230699</v>
      </c>
      <c r="C454" s="53">
        <v>2004</v>
      </c>
      <c r="D454" s="64">
        <f t="shared" si="513"/>
        <v>0</v>
      </c>
      <c r="E454" s="64">
        <f t="shared" si="514"/>
        <v>0</v>
      </c>
      <c r="F454" s="64">
        <f t="shared" ref="F454:F472" si="515">VLOOKUP($C$68,$D$3:$K$63,$A$74,0)*(B452-B451)</f>
        <v>0</v>
      </c>
      <c r="G454" s="64">
        <f>VLOOKUP($C$69,$D$3:$K$63,$A$74,0)*(B451-B450)</f>
        <v>0</v>
      </c>
      <c r="H454" s="64">
        <f>VLOOKUP($C$70,$D$3:$K$63,$A$74,0)*B450</f>
        <v>0</v>
      </c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54">
        <f t="shared" si="510"/>
        <v>0</v>
      </c>
      <c r="BP454" s="53">
        <v>2004</v>
      </c>
      <c r="BQ454" s="61" t="e">
        <f t="shared" si="511"/>
        <v>#DIV/0!</v>
      </c>
      <c r="BR454" s="61" t="e">
        <f t="shared" si="504"/>
        <v>#DIV/0!</v>
      </c>
      <c r="BS454" s="61" t="e">
        <f t="shared" si="504"/>
        <v>#DIV/0!</v>
      </c>
      <c r="BT454" s="61" t="e">
        <f t="shared" si="504"/>
        <v>#DIV/0!</v>
      </c>
      <c r="BU454" s="61" t="e">
        <f t="shared" si="504"/>
        <v>#DIV/0!</v>
      </c>
      <c r="BV454" s="61" t="e">
        <f t="shared" si="504"/>
        <v>#DIV/0!</v>
      </c>
      <c r="BW454" s="61" t="e">
        <f t="shared" si="504"/>
        <v>#DIV/0!</v>
      </c>
      <c r="BX454" s="61" t="e">
        <f t="shared" si="504"/>
        <v>#DIV/0!</v>
      </c>
      <c r="BY454" s="61" t="e">
        <f t="shared" si="504"/>
        <v>#DIV/0!</v>
      </c>
      <c r="BZ454" s="61" t="e">
        <f t="shared" si="504"/>
        <v>#DIV/0!</v>
      </c>
      <c r="CA454" s="61" t="e">
        <f t="shared" si="504"/>
        <v>#DIV/0!</v>
      </c>
      <c r="CB454" s="61" t="e">
        <f t="shared" si="504"/>
        <v>#DIV/0!</v>
      </c>
      <c r="CC454" s="61" t="e">
        <f t="shared" si="504"/>
        <v>#DIV/0!</v>
      </c>
      <c r="CD454" s="61" t="e">
        <f t="shared" si="504"/>
        <v>#DIV/0!</v>
      </c>
      <c r="CE454" s="61" t="e">
        <f t="shared" si="504"/>
        <v>#DIV/0!</v>
      </c>
      <c r="CF454" s="61" t="e">
        <f t="shared" si="504"/>
        <v>#DIV/0!</v>
      </c>
      <c r="CG454" s="61" t="e">
        <f t="shared" si="504"/>
        <v>#DIV/0!</v>
      </c>
      <c r="CH454" s="61" t="e">
        <f t="shared" si="505"/>
        <v>#DIV/0!</v>
      </c>
      <c r="CI454" s="61" t="e">
        <f t="shared" si="505"/>
        <v>#DIV/0!</v>
      </c>
      <c r="CJ454" s="61" t="e">
        <f t="shared" si="505"/>
        <v>#DIV/0!</v>
      </c>
      <c r="CK454" s="61" t="e">
        <f t="shared" si="505"/>
        <v>#DIV/0!</v>
      </c>
      <c r="CL454" s="61" t="e">
        <f t="shared" si="505"/>
        <v>#DIV/0!</v>
      </c>
      <c r="CM454" s="61" t="e">
        <f t="shared" si="505"/>
        <v>#DIV/0!</v>
      </c>
      <c r="CN454" s="61" t="e">
        <f t="shared" si="506"/>
        <v>#DIV/0!</v>
      </c>
      <c r="CO454" s="61" t="e">
        <f t="shared" si="506"/>
        <v>#DIV/0!</v>
      </c>
      <c r="CP454" s="61" t="e">
        <f t="shared" si="506"/>
        <v>#DIV/0!</v>
      </c>
      <c r="CQ454" s="61" t="e">
        <f t="shared" si="506"/>
        <v>#DIV/0!</v>
      </c>
      <c r="CR454" s="61" t="e">
        <f t="shared" si="506"/>
        <v>#DIV/0!</v>
      </c>
      <c r="CS454" s="61" t="e">
        <f t="shared" si="506"/>
        <v>#DIV/0!</v>
      </c>
      <c r="CT454" s="61" t="e">
        <f t="shared" si="506"/>
        <v>#DIV/0!</v>
      </c>
      <c r="CU454" s="61" t="e">
        <f t="shared" si="506"/>
        <v>#DIV/0!</v>
      </c>
      <c r="CV454" s="61" t="e">
        <f t="shared" si="506"/>
        <v>#DIV/0!</v>
      </c>
      <c r="CW454" s="61" t="e">
        <f t="shared" si="506"/>
        <v>#DIV/0!</v>
      </c>
      <c r="CX454" s="61" t="e">
        <f t="shared" si="506"/>
        <v>#DIV/0!</v>
      </c>
      <c r="CY454" s="61" t="e">
        <f t="shared" si="506"/>
        <v>#DIV/0!</v>
      </c>
      <c r="CZ454" s="61" t="e">
        <f t="shared" si="506"/>
        <v>#DIV/0!</v>
      </c>
      <c r="DA454" s="61" t="e">
        <f t="shared" si="506"/>
        <v>#DIV/0!</v>
      </c>
      <c r="DB454" s="61" t="e">
        <f t="shared" si="506"/>
        <v>#DIV/0!</v>
      </c>
      <c r="DC454" s="61" t="e">
        <f t="shared" si="506"/>
        <v>#DIV/0!</v>
      </c>
      <c r="DD454" s="61" t="e">
        <f t="shared" si="507"/>
        <v>#DIV/0!</v>
      </c>
      <c r="DE454" s="61" t="e">
        <f t="shared" si="507"/>
        <v>#DIV/0!</v>
      </c>
      <c r="DF454" s="61" t="e">
        <f t="shared" si="507"/>
        <v>#DIV/0!</v>
      </c>
      <c r="DG454" s="61" t="e">
        <f t="shared" si="507"/>
        <v>#DIV/0!</v>
      </c>
      <c r="DH454" s="61" t="e">
        <f t="shared" si="507"/>
        <v>#DIV/0!</v>
      </c>
      <c r="DI454" s="61" t="e">
        <f t="shared" si="507"/>
        <v>#DIV/0!</v>
      </c>
      <c r="DJ454" s="61" t="e">
        <f t="shared" si="507"/>
        <v>#DIV/0!</v>
      </c>
      <c r="DK454" s="61" t="e">
        <f t="shared" si="507"/>
        <v>#DIV/0!</v>
      </c>
      <c r="DL454" s="61" t="e">
        <f t="shared" si="507"/>
        <v>#DIV/0!</v>
      </c>
      <c r="DM454" s="61" t="e">
        <f t="shared" si="507"/>
        <v>#DIV/0!</v>
      </c>
      <c r="DN454" s="61" t="e">
        <f t="shared" si="507"/>
        <v>#DIV/0!</v>
      </c>
      <c r="DO454" s="61" t="e">
        <f t="shared" si="507"/>
        <v>#DIV/0!</v>
      </c>
      <c r="DP454" s="61" t="e">
        <f t="shared" si="507"/>
        <v>#DIV/0!</v>
      </c>
      <c r="DQ454" s="61" t="e">
        <f t="shared" si="507"/>
        <v>#DIV/0!</v>
      </c>
      <c r="DR454" s="61" t="e">
        <f t="shared" si="507"/>
        <v>#DIV/0!</v>
      </c>
      <c r="DS454" s="61" t="e">
        <f t="shared" si="507"/>
        <v>#DIV/0!</v>
      </c>
      <c r="DT454" s="61" t="e">
        <f t="shared" si="508"/>
        <v>#DIV/0!</v>
      </c>
      <c r="DU454" s="61" t="e">
        <f t="shared" si="508"/>
        <v>#DIV/0!</v>
      </c>
      <c r="DV454" s="61" t="e">
        <f t="shared" si="508"/>
        <v>#DIV/0!</v>
      </c>
      <c r="DW454" s="61" t="e">
        <f t="shared" si="508"/>
        <v>#DIV/0!</v>
      </c>
      <c r="DX454" s="61" t="e">
        <f t="shared" si="508"/>
        <v>#DIV/0!</v>
      </c>
      <c r="DY454" s="61" t="e">
        <f t="shared" si="508"/>
        <v>#DIV/0!</v>
      </c>
      <c r="DZ454" s="61" t="e">
        <f t="shared" si="512"/>
        <v>#DIV/0!</v>
      </c>
    </row>
    <row r="455" spans="1:130">
      <c r="A455" s="53">
        <v>5</v>
      </c>
      <c r="B455" s="63">
        <f t="shared" si="509"/>
        <v>0.38461538461538403</v>
      </c>
      <c r="C455" s="53">
        <v>2005</v>
      </c>
      <c r="D455" s="64">
        <f t="shared" si="513"/>
        <v>0</v>
      </c>
      <c r="E455" s="64">
        <f t="shared" si="514"/>
        <v>0</v>
      </c>
      <c r="F455" s="64">
        <f t="shared" si="515"/>
        <v>0</v>
      </c>
      <c r="G455" s="64">
        <f t="shared" ref="G455:G473" si="516">VLOOKUP($C$69,$D$3:$K$63,$A$74,0)*(B452-B451)</f>
        <v>0</v>
      </c>
      <c r="H455" s="64">
        <f>VLOOKUP($C$70,$D$3:$K$63,$A$74,0)*(B451-B450)</f>
        <v>0</v>
      </c>
      <c r="I455" s="64">
        <f>VLOOKUP($C$71,$D$3:$K$63,$A$74,0)*B450</f>
        <v>0</v>
      </c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54">
        <f t="shared" si="510"/>
        <v>0</v>
      </c>
      <c r="BP455" s="53">
        <v>2005</v>
      </c>
      <c r="BQ455" s="61" t="e">
        <f t="shared" si="511"/>
        <v>#DIV/0!</v>
      </c>
      <c r="BR455" s="61" t="e">
        <f t="shared" si="504"/>
        <v>#DIV/0!</v>
      </c>
      <c r="BS455" s="61" t="e">
        <f t="shared" si="504"/>
        <v>#DIV/0!</v>
      </c>
      <c r="BT455" s="61" t="e">
        <f t="shared" si="504"/>
        <v>#DIV/0!</v>
      </c>
      <c r="BU455" s="61" t="e">
        <f t="shared" si="504"/>
        <v>#DIV/0!</v>
      </c>
      <c r="BV455" s="61" t="e">
        <f t="shared" si="504"/>
        <v>#DIV/0!</v>
      </c>
      <c r="BW455" s="61" t="e">
        <f t="shared" si="504"/>
        <v>#DIV/0!</v>
      </c>
      <c r="BX455" s="61" t="e">
        <f t="shared" si="504"/>
        <v>#DIV/0!</v>
      </c>
      <c r="BY455" s="61" t="e">
        <f t="shared" si="504"/>
        <v>#DIV/0!</v>
      </c>
      <c r="BZ455" s="61" t="e">
        <f t="shared" si="504"/>
        <v>#DIV/0!</v>
      </c>
      <c r="CA455" s="61" t="e">
        <f t="shared" si="504"/>
        <v>#DIV/0!</v>
      </c>
      <c r="CB455" s="61" t="e">
        <f t="shared" si="504"/>
        <v>#DIV/0!</v>
      </c>
      <c r="CC455" s="61" t="e">
        <f t="shared" si="504"/>
        <v>#DIV/0!</v>
      </c>
      <c r="CD455" s="61" t="e">
        <f t="shared" si="504"/>
        <v>#DIV/0!</v>
      </c>
      <c r="CE455" s="61" t="e">
        <f t="shared" si="504"/>
        <v>#DIV/0!</v>
      </c>
      <c r="CF455" s="61" t="e">
        <f t="shared" si="504"/>
        <v>#DIV/0!</v>
      </c>
      <c r="CG455" s="61" t="e">
        <f t="shared" si="504"/>
        <v>#DIV/0!</v>
      </c>
      <c r="CH455" s="61" t="e">
        <f t="shared" si="505"/>
        <v>#DIV/0!</v>
      </c>
      <c r="CI455" s="61" t="e">
        <f t="shared" si="505"/>
        <v>#DIV/0!</v>
      </c>
      <c r="CJ455" s="61" t="e">
        <f t="shared" si="505"/>
        <v>#DIV/0!</v>
      </c>
      <c r="CK455" s="61" t="e">
        <f t="shared" si="505"/>
        <v>#DIV/0!</v>
      </c>
      <c r="CL455" s="61" t="e">
        <f t="shared" si="505"/>
        <v>#DIV/0!</v>
      </c>
      <c r="CM455" s="61" t="e">
        <f t="shared" si="505"/>
        <v>#DIV/0!</v>
      </c>
      <c r="CN455" s="61" t="e">
        <f t="shared" si="506"/>
        <v>#DIV/0!</v>
      </c>
      <c r="CO455" s="61" t="e">
        <f t="shared" si="506"/>
        <v>#DIV/0!</v>
      </c>
      <c r="CP455" s="61" t="e">
        <f t="shared" si="506"/>
        <v>#DIV/0!</v>
      </c>
      <c r="CQ455" s="61" t="e">
        <f t="shared" si="506"/>
        <v>#DIV/0!</v>
      </c>
      <c r="CR455" s="61" t="e">
        <f t="shared" si="506"/>
        <v>#DIV/0!</v>
      </c>
      <c r="CS455" s="61" t="e">
        <f t="shared" si="506"/>
        <v>#DIV/0!</v>
      </c>
      <c r="CT455" s="61" t="e">
        <f t="shared" si="506"/>
        <v>#DIV/0!</v>
      </c>
      <c r="CU455" s="61" t="e">
        <f t="shared" si="506"/>
        <v>#DIV/0!</v>
      </c>
      <c r="CV455" s="61" t="e">
        <f t="shared" si="506"/>
        <v>#DIV/0!</v>
      </c>
      <c r="CW455" s="61" t="e">
        <f t="shared" si="506"/>
        <v>#DIV/0!</v>
      </c>
      <c r="CX455" s="61" t="e">
        <f t="shared" si="506"/>
        <v>#DIV/0!</v>
      </c>
      <c r="CY455" s="61" t="e">
        <f t="shared" si="506"/>
        <v>#DIV/0!</v>
      </c>
      <c r="CZ455" s="61" t="e">
        <f t="shared" si="506"/>
        <v>#DIV/0!</v>
      </c>
      <c r="DA455" s="61" t="e">
        <f t="shared" si="506"/>
        <v>#DIV/0!</v>
      </c>
      <c r="DB455" s="61" t="e">
        <f t="shared" si="506"/>
        <v>#DIV/0!</v>
      </c>
      <c r="DC455" s="61" t="e">
        <f t="shared" si="506"/>
        <v>#DIV/0!</v>
      </c>
      <c r="DD455" s="61" t="e">
        <f t="shared" si="507"/>
        <v>#DIV/0!</v>
      </c>
      <c r="DE455" s="61" t="e">
        <f t="shared" si="507"/>
        <v>#DIV/0!</v>
      </c>
      <c r="DF455" s="61" t="e">
        <f t="shared" si="507"/>
        <v>#DIV/0!</v>
      </c>
      <c r="DG455" s="61" t="e">
        <f t="shared" si="507"/>
        <v>#DIV/0!</v>
      </c>
      <c r="DH455" s="61" t="e">
        <f t="shared" si="507"/>
        <v>#DIV/0!</v>
      </c>
      <c r="DI455" s="61" t="e">
        <f t="shared" si="507"/>
        <v>#DIV/0!</v>
      </c>
      <c r="DJ455" s="61" t="e">
        <f t="shared" si="507"/>
        <v>#DIV/0!</v>
      </c>
      <c r="DK455" s="61" t="e">
        <f t="shared" si="507"/>
        <v>#DIV/0!</v>
      </c>
      <c r="DL455" s="61" t="e">
        <f t="shared" si="507"/>
        <v>#DIV/0!</v>
      </c>
      <c r="DM455" s="61" t="e">
        <f t="shared" si="507"/>
        <v>#DIV/0!</v>
      </c>
      <c r="DN455" s="61" t="e">
        <f t="shared" si="507"/>
        <v>#DIV/0!</v>
      </c>
      <c r="DO455" s="61" t="e">
        <f t="shared" si="507"/>
        <v>#DIV/0!</v>
      </c>
      <c r="DP455" s="61" t="e">
        <f t="shared" si="507"/>
        <v>#DIV/0!</v>
      </c>
      <c r="DQ455" s="61" t="e">
        <f t="shared" si="507"/>
        <v>#DIV/0!</v>
      </c>
      <c r="DR455" s="61" t="e">
        <f t="shared" si="507"/>
        <v>#DIV/0!</v>
      </c>
      <c r="DS455" s="61" t="e">
        <f t="shared" si="507"/>
        <v>#DIV/0!</v>
      </c>
      <c r="DT455" s="61" t="e">
        <f t="shared" si="508"/>
        <v>#DIV/0!</v>
      </c>
      <c r="DU455" s="61" t="e">
        <f t="shared" si="508"/>
        <v>#DIV/0!</v>
      </c>
      <c r="DV455" s="61" t="e">
        <f t="shared" si="508"/>
        <v>#DIV/0!</v>
      </c>
      <c r="DW455" s="61" t="e">
        <f t="shared" si="508"/>
        <v>#DIV/0!</v>
      </c>
      <c r="DX455" s="61" t="e">
        <f t="shared" si="508"/>
        <v>#DIV/0!</v>
      </c>
      <c r="DY455" s="61" t="e">
        <f t="shared" si="508"/>
        <v>#DIV/0!</v>
      </c>
      <c r="DZ455" s="61" t="e">
        <f t="shared" si="512"/>
        <v>#DIV/0!</v>
      </c>
    </row>
    <row r="456" spans="1:130">
      <c r="A456" s="53">
        <v>6</v>
      </c>
      <c r="B456" s="63">
        <f t="shared" si="509"/>
        <v>0.46153846153846101</v>
      </c>
      <c r="C456" s="53">
        <v>2006</v>
      </c>
      <c r="D456" s="64">
        <f t="shared" si="513"/>
        <v>0</v>
      </c>
      <c r="E456" s="64">
        <f t="shared" si="514"/>
        <v>0</v>
      </c>
      <c r="F456" s="64">
        <f t="shared" si="515"/>
        <v>0</v>
      </c>
      <c r="G456" s="64">
        <f t="shared" si="516"/>
        <v>0</v>
      </c>
      <c r="H456" s="64">
        <f t="shared" ref="H456:H474" si="517">VLOOKUP($C$70,$D$3:$K$63,$A$74,0)*(B452-B451)</f>
        <v>0</v>
      </c>
      <c r="I456" s="64">
        <f>VLOOKUP($C$71,$D$3:$K$63,$A$74,0)*(B451-B450)</f>
        <v>0</v>
      </c>
      <c r="J456" s="64">
        <f>VLOOKUP($C$72,$D$3:$K$63,$A$74,0)*B450</f>
        <v>0</v>
      </c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54">
        <f t="shared" si="510"/>
        <v>0</v>
      </c>
      <c r="BP456" s="53">
        <v>2006</v>
      </c>
      <c r="BQ456" s="61" t="e">
        <f t="shared" si="511"/>
        <v>#DIV/0!</v>
      </c>
      <c r="BR456" s="61" t="e">
        <f t="shared" si="504"/>
        <v>#DIV/0!</v>
      </c>
      <c r="BS456" s="61" t="e">
        <f t="shared" si="504"/>
        <v>#DIV/0!</v>
      </c>
      <c r="BT456" s="61" t="e">
        <f t="shared" si="504"/>
        <v>#DIV/0!</v>
      </c>
      <c r="BU456" s="61" t="e">
        <f t="shared" si="504"/>
        <v>#DIV/0!</v>
      </c>
      <c r="BV456" s="61" t="e">
        <f t="shared" si="504"/>
        <v>#DIV/0!</v>
      </c>
      <c r="BW456" s="61" t="e">
        <f t="shared" si="504"/>
        <v>#DIV/0!</v>
      </c>
      <c r="BX456" s="61" t="e">
        <f t="shared" si="504"/>
        <v>#DIV/0!</v>
      </c>
      <c r="BY456" s="61" t="e">
        <f t="shared" si="504"/>
        <v>#DIV/0!</v>
      </c>
      <c r="BZ456" s="61" t="e">
        <f t="shared" si="504"/>
        <v>#DIV/0!</v>
      </c>
      <c r="CA456" s="61" t="e">
        <f t="shared" si="504"/>
        <v>#DIV/0!</v>
      </c>
      <c r="CB456" s="61" t="e">
        <f t="shared" si="504"/>
        <v>#DIV/0!</v>
      </c>
      <c r="CC456" s="61" t="e">
        <f t="shared" si="504"/>
        <v>#DIV/0!</v>
      </c>
      <c r="CD456" s="61" t="e">
        <f t="shared" si="504"/>
        <v>#DIV/0!</v>
      </c>
      <c r="CE456" s="61" t="e">
        <f t="shared" si="504"/>
        <v>#DIV/0!</v>
      </c>
      <c r="CF456" s="61" t="e">
        <f t="shared" si="504"/>
        <v>#DIV/0!</v>
      </c>
      <c r="CG456" s="61" t="e">
        <f t="shared" si="504"/>
        <v>#DIV/0!</v>
      </c>
      <c r="CH456" s="61" t="e">
        <f t="shared" si="505"/>
        <v>#DIV/0!</v>
      </c>
      <c r="CI456" s="61" t="e">
        <f t="shared" si="505"/>
        <v>#DIV/0!</v>
      </c>
      <c r="CJ456" s="61" t="e">
        <f t="shared" si="505"/>
        <v>#DIV/0!</v>
      </c>
      <c r="CK456" s="61" t="e">
        <f t="shared" si="505"/>
        <v>#DIV/0!</v>
      </c>
      <c r="CL456" s="61" t="e">
        <f t="shared" si="505"/>
        <v>#DIV/0!</v>
      </c>
      <c r="CM456" s="61" t="e">
        <f t="shared" si="505"/>
        <v>#DIV/0!</v>
      </c>
      <c r="CN456" s="61" t="e">
        <f t="shared" si="506"/>
        <v>#DIV/0!</v>
      </c>
      <c r="CO456" s="61" t="e">
        <f t="shared" si="506"/>
        <v>#DIV/0!</v>
      </c>
      <c r="CP456" s="61" t="e">
        <f t="shared" si="506"/>
        <v>#DIV/0!</v>
      </c>
      <c r="CQ456" s="61" t="e">
        <f t="shared" si="506"/>
        <v>#DIV/0!</v>
      </c>
      <c r="CR456" s="61" t="e">
        <f t="shared" si="506"/>
        <v>#DIV/0!</v>
      </c>
      <c r="CS456" s="61" t="e">
        <f t="shared" si="506"/>
        <v>#DIV/0!</v>
      </c>
      <c r="CT456" s="61" t="e">
        <f t="shared" si="506"/>
        <v>#DIV/0!</v>
      </c>
      <c r="CU456" s="61" t="e">
        <f t="shared" si="506"/>
        <v>#DIV/0!</v>
      </c>
      <c r="CV456" s="61" t="e">
        <f t="shared" si="506"/>
        <v>#DIV/0!</v>
      </c>
      <c r="CW456" s="61" t="e">
        <f t="shared" si="506"/>
        <v>#DIV/0!</v>
      </c>
      <c r="CX456" s="61" t="e">
        <f t="shared" si="506"/>
        <v>#DIV/0!</v>
      </c>
      <c r="CY456" s="61" t="e">
        <f t="shared" si="506"/>
        <v>#DIV/0!</v>
      </c>
      <c r="CZ456" s="61" t="e">
        <f t="shared" si="506"/>
        <v>#DIV/0!</v>
      </c>
      <c r="DA456" s="61" t="e">
        <f t="shared" si="506"/>
        <v>#DIV/0!</v>
      </c>
      <c r="DB456" s="61" t="e">
        <f t="shared" si="506"/>
        <v>#DIV/0!</v>
      </c>
      <c r="DC456" s="61" t="e">
        <f t="shared" si="506"/>
        <v>#DIV/0!</v>
      </c>
      <c r="DD456" s="61" t="e">
        <f t="shared" si="507"/>
        <v>#DIV/0!</v>
      </c>
      <c r="DE456" s="61" t="e">
        <f t="shared" si="507"/>
        <v>#DIV/0!</v>
      </c>
      <c r="DF456" s="61" t="e">
        <f t="shared" si="507"/>
        <v>#DIV/0!</v>
      </c>
      <c r="DG456" s="61" t="e">
        <f t="shared" si="507"/>
        <v>#DIV/0!</v>
      </c>
      <c r="DH456" s="61" t="e">
        <f t="shared" si="507"/>
        <v>#DIV/0!</v>
      </c>
      <c r="DI456" s="61" t="e">
        <f t="shared" si="507"/>
        <v>#DIV/0!</v>
      </c>
      <c r="DJ456" s="61" t="e">
        <f t="shared" si="507"/>
        <v>#DIV/0!</v>
      </c>
      <c r="DK456" s="61" t="e">
        <f t="shared" si="507"/>
        <v>#DIV/0!</v>
      </c>
      <c r="DL456" s="61" t="e">
        <f t="shared" si="507"/>
        <v>#DIV/0!</v>
      </c>
      <c r="DM456" s="61" t="e">
        <f t="shared" si="507"/>
        <v>#DIV/0!</v>
      </c>
      <c r="DN456" s="61" t="e">
        <f t="shared" si="507"/>
        <v>#DIV/0!</v>
      </c>
      <c r="DO456" s="61" t="e">
        <f t="shared" si="507"/>
        <v>#DIV/0!</v>
      </c>
      <c r="DP456" s="61" t="e">
        <f t="shared" si="507"/>
        <v>#DIV/0!</v>
      </c>
      <c r="DQ456" s="61" t="e">
        <f t="shared" si="507"/>
        <v>#DIV/0!</v>
      </c>
      <c r="DR456" s="61" t="e">
        <f t="shared" si="507"/>
        <v>#DIV/0!</v>
      </c>
      <c r="DS456" s="61" t="e">
        <f t="shared" si="507"/>
        <v>#DIV/0!</v>
      </c>
      <c r="DT456" s="61" t="e">
        <f t="shared" si="508"/>
        <v>#DIV/0!</v>
      </c>
      <c r="DU456" s="61" t="e">
        <f t="shared" si="508"/>
        <v>#DIV/0!</v>
      </c>
      <c r="DV456" s="61" t="e">
        <f t="shared" si="508"/>
        <v>#DIV/0!</v>
      </c>
      <c r="DW456" s="61" t="e">
        <f t="shared" si="508"/>
        <v>#DIV/0!</v>
      </c>
      <c r="DX456" s="61" t="e">
        <f t="shared" si="508"/>
        <v>#DIV/0!</v>
      </c>
      <c r="DY456" s="61" t="e">
        <f t="shared" si="508"/>
        <v>#DIV/0!</v>
      </c>
      <c r="DZ456" s="61" t="e">
        <f t="shared" si="512"/>
        <v>#DIV/0!</v>
      </c>
    </row>
    <row r="457" spans="1:130">
      <c r="A457" s="53">
        <v>7</v>
      </c>
      <c r="B457" s="63">
        <f t="shared" si="509"/>
        <v>0.53846153846153799</v>
      </c>
      <c r="C457" s="53">
        <v>2007</v>
      </c>
      <c r="D457" s="64">
        <f t="shared" si="513"/>
        <v>0</v>
      </c>
      <c r="E457" s="64">
        <f t="shared" si="514"/>
        <v>0</v>
      </c>
      <c r="F457" s="64">
        <f t="shared" si="515"/>
        <v>0</v>
      </c>
      <c r="G457" s="64">
        <f t="shared" si="516"/>
        <v>0</v>
      </c>
      <c r="H457" s="64">
        <f t="shared" si="517"/>
        <v>0</v>
      </c>
      <c r="I457" s="64">
        <f t="shared" ref="I457:I475" si="518">VLOOKUP($C$71,$D$3:$K$63,$A$74,0)*(B452-B451)</f>
        <v>0</v>
      </c>
      <c r="J457" s="64">
        <f>VLOOKUP($C$72,$D$3:$K$63,$A$74,0)*(B451-B450)</f>
        <v>0</v>
      </c>
      <c r="K457" s="64">
        <f>VLOOKUP($C$73,$D$3:$K$63,$A$74,0)*B450</f>
        <v>0</v>
      </c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54">
        <f t="shared" si="510"/>
        <v>0</v>
      </c>
      <c r="BP457" s="53">
        <v>2007</v>
      </c>
      <c r="BQ457" s="61" t="e">
        <f t="shared" si="511"/>
        <v>#DIV/0!</v>
      </c>
      <c r="BR457" s="61" t="e">
        <f t="shared" si="504"/>
        <v>#DIV/0!</v>
      </c>
      <c r="BS457" s="61" t="e">
        <f t="shared" si="504"/>
        <v>#DIV/0!</v>
      </c>
      <c r="BT457" s="61" t="e">
        <f t="shared" si="504"/>
        <v>#DIV/0!</v>
      </c>
      <c r="BU457" s="61" t="e">
        <f t="shared" si="504"/>
        <v>#DIV/0!</v>
      </c>
      <c r="BV457" s="61" t="e">
        <f t="shared" si="504"/>
        <v>#DIV/0!</v>
      </c>
      <c r="BW457" s="61" t="e">
        <f t="shared" si="504"/>
        <v>#DIV/0!</v>
      </c>
      <c r="BX457" s="61" t="e">
        <f t="shared" si="504"/>
        <v>#DIV/0!</v>
      </c>
      <c r="BY457" s="61" t="e">
        <f t="shared" si="504"/>
        <v>#DIV/0!</v>
      </c>
      <c r="BZ457" s="61" t="e">
        <f t="shared" si="504"/>
        <v>#DIV/0!</v>
      </c>
      <c r="CA457" s="61" t="e">
        <f t="shared" si="504"/>
        <v>#DIV/0!</v>
      </c>
      <c r="CB457" s="61" t="e">
        <f t="shared" si="504"/>
        <v>#DIV/0!</v>
      </c>
      <c r="CC457" s="61" t="e">
        <f t="shared" si="504"/>
        <v>#DIV/0!</v>
      </c>
      <c r="CD457" s="61" t="e">
        <f t="shared" si="504"/>
        <v>#DIV/0!</v>
      </c>
      <c r="CE457" s="61" t="e">
        <f t="shared" si="504"/>
        <v>#DIV/0!</v>
      </c>
      <c r="CF457" s="61" t="e">
        <f t="shared" si="504"/>
        <v>#DIV/0!</v>
      </c>
      <c r="CG457" s="61" t="e">
        <f t="shared" si="504"/>
        <v>#DIV/0!</v>
      </c>
      <c r="CH457" s="61" t="e">
        <f t="shared" si="505"/>
        <v>#DIV/0!</v>
      </c>
      <c r="CI457" s="61" t="e">
        <f t="shared" si="505"/>
        <v>#DIV/0!</v>
      </c>
      <c r="CJ457" s="61" t="e">
        <f t="shared" si="505"/>
        <v>#DIV/0!</v>
      </c>
      <c r="CK457" s="61" t="e">
        <f t="shared" si="505"/>
        <v>#DIV/0!</v>
      </c>
      <c r="CL457" s="61" t="e">
        <f t="shared" si="505"/>
        <v>#DIV/0!</v>
      </c>
      <c r="CM457" s="61" t="e">
        <f t="shared" si="505"/>
        <v>#DIV/0!</v>
      </c>
      <c r="CN457" s="61" t="e">
        <f t="shared" si="506"/>
        <v>#DIV/0!</v>
      </c>
      <c r="CO457" s="61" t="e">
        <f t="shared" si="506"/>
        <v>#DIV/0!</v>
      </c>
      <c r="CP457" s="61" t="e">
        <f t="shared" si="506"/>
        <v>#DIV/0!</v>
      </c>
      <c r="CQ457" s="61" t="e">
        <f t="shared" si="506"/>
        <v>#DIV/0!</v>
      </c>
      <c r="CR457" s="61" t="e">
        <f t="shared" si="506"/>
        <v>#DIV/0!</v>
      </c>
      <c r="CS457" s="61" t="e">
        <f t="shared" si="506"/>
        <v>#DIV/0!</v>
      </c>
      <c r="CT457" s="61" t="e">
        <f t="shared" si="506"/>
        <v>#DIV/0!</v>
      </c>
      <c r="CU457" s="61" t="e">
        <f t="shared" si="506"/>
        <v>#DIV/0!</v>
      </c>
      <c r="CV457" s="61" t="e">
        <f t="shared" si="506"/>
        <v>#DIV/0!</v>
      </c>
      <c r="CW457" s="61" t="e">
        <f t="shared" si="506"/>
        <v>#DIV/0!</v>
      </c>
      <c r="CX457" s="61" t="e">
        <f t="shared" si="506"/>
        <v>#DIV/0!</v>
      </c>
      <c r="CY457" s="61" t="e">
        <f t="shared" si="506"/>
        <v>#DIV/0!</v>
      </c>
      <c r="CZ457" s="61" t="e">
        <f t="shared" si="506"/>
        <v>#DIV/0!</v>
      </c>
      <c r="DA457" s="61" t="e">
        <f t="shared" si="506"/>
        <v>#DIV/0!</v>
      </c>
      <c r="DB457" s="61" t="e">
        <f t="shared" si="506"/>
        <v>#DIV/0!</v>
      </c>
      <c r="DC457" s="61" t="e">
        <f t="shared" si="506"/>
        <v>#DIV/0!</v>
      </c>
      <c r="DD457" s="61" t="e">
        <f t="shared" si="507"/>
        <v>#DIV/0!</v>
      </c>
      <c r="DE457" s="61" t="e">
        <f t="shared" si="507"/>
        <v>#DIV/0!</v>
      </c>
      <c r="DF457" s="61" t="e">
        <f t="shared" si="507"/>
        <v>#DIV/0!</v>
      </c>
      <c r="DG457" s="61" t="e">
        <f t="shared" si="507"/>
        <v>#DIV/0!</v>
      </c>
      <c r="DH457" s="61" t="e">
        <f t="shared" si="507"/>
        <v>#DIV/0!</v>
      </c>
      <c r="DI457" s="61" t="e">
        <f t="shared" si="507"/>
        <v>#DIV/0!</v>
      </c>
      <c r="DJ457" s="61" t="e">
        <f t="shared" si="507"/>
        <v>#DIV/0!</v>
      </c>
      <c r="DK457" s="61" t="e">
        <f t="shared" si="507"/>
        <v>#DIV/0!</v>
      </c>
      <c r="DL457" s="61" t="e">
        <f t="shared" si="507"/>
        <v>#DIV/0!</v>
      </c>
      <c r="DM457" s="61" t="e">
        <f t="shared" si="507"/>
        <v>#DIV/0!</v>
      </c>
      <c r="DN457" s="61" t="e">
        <f t="shared" si="507"/>
        <v>#DIV/0!</v>
      </c>
      <c r="DO457" s="61" t="e">
        <f t="shared" si="507"/>
        <v>#DIV/0!</v>
      </c>
      <c r="DP457" s="61" t="e">
        <f t="shared" si="507"/>
        <v>#DIV/0!</v>
      </c>
      <c r="DQ457" s="61" t="e">
        <f t="shared" si="507"/>
        <v>#DIV/0!</v>
      </c>
      <c r="DR457" s="61" t="e">
        <f t="shared" si="507"/>
        <v>#DIV/0!</v>
      </c>
      <c r="DS457" s="61" t="e">
        <f t="shared" si="507"/>
        <v>#DIV/0!</v>
      </c>
      <c r="DT457" s="61" t="e">
        <f t="shared" si="508"/>
        <v>#DIV/0!</v>
      </c>
      <c r="DU457" s="61" t="e">
        <f t="shared" si="508"/>
        <v>#DIV/0!</v>
      </c>
      <c r="DV457" s="61" t="e">
        <f t="shared" si="508"/>
        <v>#DIV/0!</v>
      </c>
      <c r="DW457" s="61" t="e">
        <f t="shared" si="508"/>
        <v>#DIV/0!</v>
      </c>
      <c r="DX457" s="61" t="e">
        <f t="shared" si="508"/>
        <v>#DIV/0!</v>
      </c>
      <c r="DY457" s="61" t="e">
        <f t="shared" si="508"/>
        <v>#DIV/0!</v>
      </c>
      <c r="DZ457" s="61" t="e">
        <f t="shared" si="512"/>
        <v>#DIV/0!</v>
      </c>
    </row>
    <row r="458" spans="1:130">
      <c r="A458" s="53">
        <v>8</v>
      </c>
      <c r="B458" s="63">
        <f t="shared" si="509"/>
        <v>0.61538461538461497</v>
      </c>
      <c r="C458" s="53">
        <v>2008</v>
      </c>
      <c r="D458" s="64">
        <f t="shared" si="513"/>
        <v>0</v>
      </c>
      <c r="E458" s="64">
        <f t="shared" si="514"/>
        <v>0</v>
      </c>
      <c r="F458" s="64">
        <f t="shared" si="515"/>
        <v>0</v>
      </c>
      <c r="G458" s="64">
        <f t="shared" si="516"/>
        <v>0</v>
      </c>
      <c r="H458" s="64">
        <f t="shared" si="517"/>
        <v>0</v>
      </c>
      <c r="I458" s="64">
        <f t="shared" si="518"/>
        <v>0</v>
      </c>
      <c r="J458" s="64">
        <f t="shared" ref="J458:J476" si="519">VLOOKUP($C$72,$D$3:$K$63,$A$74,0)*(B452-B451)</f>
        <v>0</v>
      </c>
      <c r="K458" s="64">
        <f>VLOOKUP($C$73,$D$3:$K$63,$A$74,0)*(B451-B450)</f>
        <v>0</v>
      </c>
      <c r="L458" s="64">
        <f>VLOOKUP($C$74,$D$3:$K$63,$A$74,0)*B450</f>
        <v>0</v>
      </c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54">
        <f t="shared" si="510"/>
        <v>0</v>
      </c>
      <c r="BP458" s="53">
        <v>2008</v>
      </c>
      <c r="BQ458" s="61" t="e">
        <f t="shared" si="511"/>
        <v>#DIV/0!</v>
      </c>
      <c r="BR458" s="61" t="e">
        <f t="shared" si="504"/>
        <v>#DIV/0!</v>
      </c>
      <c r="BS458" s="61" t="e">
        <f t="shared" si="504"/>
        <v>#DIV/0!</v>
      </c>
      <c r="BT458" s="61" t="e">
        <f t="shared" si="504"/>
        <v>#DIV/0!</v>
      </c>
      <c r="BU458" s="61" t="e">
        <f t="shared" si="504"/>
        <v>#DIV/0!</v>
      </c>
      <c r="BV458" s="61" t="e">
        <f t="shared" si="504"/>
        <v>#DIV/0!</v>
      </c>
      <c r="BW458" s="61" t="e">
        <f t="shared" si="504"/>
        <v>#DIV/0!</v>
      </c>
      <c r="BX458" s="61" t="e">
        <f t="shared" si="504"/>
        <v>#DIV/0!</v>
      </c>
      <c r="BY458" s="61" t="e">
        <f t="shared" si="504"/>
        <v>#DIV/0!</v>
      </c>
      <c r="BZ458" s="61" t="e">
        <f t="shared" si="504"/>
        <v>#DIV/0!</v>
      </c>
      <c r="CA458" s="61" t="e">
        <f t="shared" si="504"/>
        <v>#DIV/0!</v>
      </c>
      <c r="CB458" s="61" t="e">
        <f t="shared" si="504"/>
        <v>#DIV/0!</v>
      </c>
      <c r="CC458" s="61" t="e">
        <f t="shared" si="504"/>
        <v>#DIV/0!</v>
      </c>
      <c r="CD458" s="61" t="e">
        <f t="shared" si="504"/>
        <v>#DIV/0!</v>
      </c>
      <c r="CE458" s="61" t="e">
        <f t="shared" si="504"/>
        <v>#DIV/0!</v>
      </c>
      <c r="CF458" s="61" t="e">
        <f t="shared" si="504"/>
        <v>#DIV/0!</v>
      </c>
      <c r="CG458" s="61" t="e">
        <f t="shared" si="504"/>
        <v>#DIV/0!</v>
      </c>
      <c r="CH458" s="61" t="e">
        <f t="shared" si="505"/>
        <v>#DIV/0!</v>
      </c>
      <c r="CI458" s="61" t="e">
        <f t="shared" si="505"/>
        <v>#DIV/0!</v>
      </c>
      <c r="CJ458" s="61" t="e">
        <f t="shared" si="505"/>
        <v>#DIV/0!</v>
      </c>
      <c r="CK458" s="61" t="e">
        <f t="shared" si="505"/>
        <v>#DIV/0!</v>
      </c>
      <c r="CL458" s="61" t="e">
        <f t="shared" si="505"/>
        <v>#DIV/0!</v>
      </c>
      <c r="CM458" s="61" t="e">
        <f t="shared" si="505"/>
        <v>#DIV/0!</v>
      </c>
      <c r="CN458" s="61" t="e">
        <f t="shared" si="506"/>
        <v>#DIV/0!</v>
      </c>
      <c r="CO458" s="61" t="e">
        <f t="shared" si="506"/>
        <v>#DIV/0!</v>
      </c>
      <c r="CP458" s="61" t="e">
        <f t="shared" si="506"/>
        <v>#DIV/0!</v>
      </c>
      <c r="CQ458" s="61" t="e">
        <f t="shared" si="506"/>
        <v>#DIV/0!</v>
      </c>
      <c r="CR458" s="61" t="e">
        <f t="shared" si="506"/>
        <v>#DIV/0!</v>
      </c>
      <c r="CS458" s="61" t="e">
        <f t="shared" si="506"/>
        <v>#DIV/0!</v>
      </c>
      <c r="CT458" s="61" t="e">
        <f t="shared" si="506"/>
        <v>#DIV/0!</v>
      </c>
      <c r="CU458" s="61" t="e">
        <f t="shared" si="506"/>
        <v>#DIV/0!</v>
      </c>
      <c r="CV458" s="61" t="e">
        <f t="shared" si="506"/>
        <v>#DIV/0!</v>
      </c>
      <c r="CW458" s="61" t="e">
        <f t="shared" si="506"/>
        <v>#DIV/0!</v>
      </c>
      <c r="CX458" s="61" t="e">
        <f t="shared" si="506"/>
        <v>#DIV/0!</v>
      </c>
      <c r="CY458" s="61" t="e">
        <f t="shared" si="506"/>
        <v>#DIV/0!</v>
      </c>
      <c r="CZ458" s="61" t="e">
        <f t="shared" si="506"/>
        <v>#DIV/0!</v>
      </c>
      <c r="DA458" s="61" t="e">
        <f t="shared" si="506"/>
        <v>#DIV/0!</v>
      </c>
      <c r="DB458" s="61" t="e">
        <f t="shared" si="506"/>
        <v>#DIV/0!</v>
      </c>
      <c r="DC458" s="61" t="e">
        <f t="shared" si="506"/>
        <v>#DIV/0!</v>
      </c>
      <c r="DD458" s="61" t="e">
        <f t="shared" si="507"/>
        <v>#DIV/0!</v>
      </c>
      <c r="DE458" s="61" t="e">
        <f t="shared" si="507"/>
        <v>#DIV/0!</v>
      </c>
      <c r="DF458" s="61" t="e">
        <f t="shared" si="507"/>
        <v>#DIV/0!</v>
      </c>
      <c r="DG458" s="61" t="e">
        <f t="shared" si="507"/>
        <v>#DIV/0!</v>
      </c>
      <c r="DH458" s="61" t="e">
        <f t="shared" si="507"/>
        <v>#DIV/0!</v>
      </c>
      <c r="DI458" s="61" t="e">
        <f t="shared" si="507"/>
        <v>#DIV/0!</v>
      </c>
      <c r="DJ458" s="61" t="e">
        <f t="shared" si="507"/>
        <v>#DIV/0!</v>
      </c>
      <c r="DK458" s="61" t="e">
        <f t="shared" si="507"/>
        <v>#DIV/0!</v>
      </c>
      <c r="DL458" s="61" t="e">
        <f t="shared" si="507"/>
        <v>#DIV/0!</v>
      </c>
      <c r="DM458" s="61" t="e">
        <f t="shared" si="507"/>
        <v>#DIV/0!</v>
      </c>
      <c r="DN458" s="61" t="e">
        <f t="shared" si="507"/>
        <v>#DIV/0!</v>
      </c>
      <c r="DO458" s="61" t="e">
        <f t="shared" si="507"/>
        <v>#DIV/0!</v>
      </c>
      <c r="DP458" s="61" t="e">
        <f t="shared" si="507"/>
        <v>#DIV/0!</v>
      </c>
      <c r="DQ458" s="61" t="e">
        <f t="shared" si="507"/>
        <v>#DIV/0!</v>
      </c>
      <c r="DR458" s="61" t="e">
        <f t="shared" si="507"/>
        <v>#DIV/0!</v>
      </c>
      <c r="DS458" s="61" t="e">
        <f t="shared" si="507"/>
        <v>#DIV/0!</v>
      </c>
      <c r="DT458" s="61" t="e">
        <f t="shared" si="508"/>
        <v>#DIV/0!</v>
      </c>
      <c r="DU458" s="61" t="e">
        <f t="shared" si="508"/>
        <v>#DIV/0!</v>
      </c>
      <c r="DV458" s="61" t="e">
        <f t="shared" si="508"/>
        <v>#DIV/0!</v>
      </c>
      <c r="DW458" s="61" t="e">
        <f t="shared" si="508"/>
        <v>#DIV/0!</v>
      </c>
      <c r="DX458" s="61" t="e">
        <f t="shared" si="508"/>
        <v>#DIV/0!</v>
      </c>
      <c r="DY458" s="61" t="e">
        <f t="shared" si="508"/>
        <v>#DIV/0!</v>
      </c>
      <c r="DZ458" s="61" t="e">
        <f t="shared" si="512"/>
        <v>#DIV/0!</v>
      </c>
    </row>
    <row r="459" spans="1:130">
      <c r="A459" s="53">
        <v>9</v>
      </c>
      <c r="B459" s="63">
        <f t="shared" si="509"/>
        <v>0.69230769230769196</v>
      </c>
      <c r="C459" s="53">
        <v>2009</v>
      </c>
      <c r="D459" s="64">
        <f t="shared" si="513"/>
        <v>0</v>
      </c>
      <c r="E459" s="64">
        <f t="shared" si="514"/>
        <v>0</v>
      </c>
      <c r="F459" s="64">
        <f t="shared" si="515"/>
        <v>0</v>
      </c>
      <c r="G459" s="64">
        <f t="shared" si="516"/>
        <v>0</v>
      </c>
      <c r="H459" s="64">
        <f t="shared" si="517"/>
        <v>0</v>
      </c>
      <c r="I459" s="64">
        <f t="shared" si="518"/>
        <v>0</v>
      </c>
      <c r="J459" s="64">
        <f t="shared" si="519"/>
        <v>0</v>
      </c>
      <c r="K459" s="64">
        <f t="shared" ref="K459:K477" si="520">VLOOKUP($C$73,$D$3:$K$63,$A$74,0)*(B452-B451)</f>
        <v>0</v>
      </c>
      <c r="L459" s="64">
        <f>VLOOKUP($C$74,$D$3:$K$63,$A$74,0)*(B451-B450)</f>
        <v>0</v>
      </c>
      <c r="M459" s="64">
        <f>VLOOKUP($C$75,$D$3:$K$63,$A$74,0)*B450</f>
        <v>0</v>
      </c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54">
        <f t="shared" si="510"/>
        <v>0</v>
      </c>
      <c r="BP459" s="53">
        <v>2009</v>
      </c>
      <c r="BQ459" s="61" t="e">
        <f t="shared" si="511"/>
        <v>#DIV/0!</v>
      </c>
      <c r="BR459" s="61" t="e">
        <f t="shared" si="504"/>
        <v>#DIV/0!</v>
      </c>
      <c r="BS459" s="61" t="e">
        <f t="shared" si="504"/>
        <v>#DIV/0!</v>
      </c>
      <c r="BT459" s="61" t="e">
        <f t="shared" si="504"/>
        <v>#DIV/0!</v>
      </c>
      <c r="BU459" s="61" t="e">
        <f t="shared" si="504"/>
        <v>#DIV/0!</v>
      </c>
      <c r="BV459" s="61" t="e">
        <f t="shared" si="504"/>
        <v>#DIV/0!</v>
      </c>
      <c r="BW459" s="61" t="e">
        <f t="shared" si="504"/>
        <v>#DIV/0!</v>
      </c>
      <c r="BX459" s="61" t="e">
        <f t="shared" si="504"/>
        <v>#DIV/0!</v>
      </c>
      <c r="BY459" s="61" t="e">
        <f t="shared" si="504"/>
        <v>#DIV/0!</v>
      </c>
      <c r="BZ459" s="61" t="e">
        <f t="shared" si="504"/>
        <v>#DIV/0!</v>
      </c>
      <c r="CA459" s="61" t="e">
        <f t="shared" si="504"/>
        <v>#DIV/0!</v>
      </c>
      <c r="CB459" s="61" t="e">
        <f t="shared" si="504"/>
        <v>#DIV/0!</v>
      </c>
      <c r="CC459" s="61" t="e">
        <f t="shared" si="504"/>
        <v>#DIV/0!</v>
      </c>
      <c r="CD459" s="61" t="e">
        <f t="shared" si="504"/>
        <v>#DIV/0!</v>
      </c>
      <c r="CE459" s="61" t="e">
        <f t="shared" si="504"/>
        <v>#DIV/0!</v>
      </c>
      <c r="CF459" s="61" t="e">
        <f t="shared" si="504"/>
        <v>#DIV/0!</v>
      </c>
      <c r="CG459" s="61" t="e">
        <f t="shared" si="504"/>
        <v>#DIV/0!</v>
      </c>
      <c r="CH459" s="61" t="e">
        <f t="shared" si="505"/>
        <v>#DIV/0!</v>
      </c>
      <c r="CI459" s="61" t="e">
        <f t="shared" si="505"/>
        <v>#DIV/0!</v>
      </c>
      <c r="CJ459" s="61" t="e">
        <f t="shared" si="505"/>
        <v>#DIV/0!</v>
      </c>
      <c r="CK459" s="61" t="e">
        <f t="shared" si="505"/>
        <v>#DIV/0!</v>
      </c>
      <c r="CL459" s="61" t="e">
        <f t="shared" si="505"/>
        <v>#DIV/0!</v>
      </c>
      <c r="CM459" s="61" t="e">
        <f t="shared" si="505"/>
        <v>#DIV/0!</v>
      </c>
      <c r="CN459" s="61" t="e">
        <f t="shared" si="506"/>
        <v>#DIV/0!</v>
      </c>
      <c r="CO459" s="61" t="e">
        <f t="shared" si="506"/>
        <v>#DIV/0!</v>
      </c>
      <c r="CP459" s="61" t="e">
        <f t="shared" si="506"/>
        <v>#DIV/0!</v>
      </c>
      <c r="CQ459" s="61" t="e">
        <f t="shared" si="506"/>
        <v>#DIV/0!</v>
      </c>
      <c r="CR459" s="61" t="e">
        <f t="shared" si="506"/>
        <v>#DIV/0!</v>
      </c>
      <c r="CS459" s="61" t="e">
        <f t="shared" si="506"/>
        <v>#DIV/0!</v>
      </c>
      <c r="CT459" s="61" t="e">
        <f t="shared" si="506"/>
        <v>#DIV/0!</v>
      </c>
      <c r="CU459" s="61" t="e">
        <f t="shared" si="506"/>
        <v>#DIV/0!</v>
      </c>
      <c r="CV459" s="61" t="e">
        <f t="shared" si="506"/>
        <v>#DIV/0!</v>
      </c>
      <c r="CW459" s="61" t="e">
        <f t="shared" si="506"/>
        <v>#DIV/0!</v>
      </c>
      <c r="CX459" s="61" t="e">
        <f t="shared" si="506"/>
        <v>#DIV/0!</v>
      </c>
      <c r="CY459" s="61" t="e">
        <f t="shared" si="506"/>
        <v>#DIV/0!</v>
      </c>
      <c r="CZ459" s="61" t="e">
        <f t="shared" si="506"/>
        <v>#DIV/0!</v>
      </c>
      <c r="DA459" s="61" t="e">
        <f t="shared" si="506"/>
        <v>#DIV/0!</v>
      </c>
      <c r="DB459" s="61" t="e">
        <f t="shared" si="506"/>
        <v>#DIV/0!</v>
      </c>
      <c r="DC459" s="61" t="e">
        <f t="shared" si="506"/>
        <v>#DIV/0!</v>
      </c>
      <c r="DD459" s="61" t="e">
        <f t="shared" si="507"/>
        <v>#DIV/0!</v>
      </c>
      <c r="DE459" s="61" t="e">
        <f t="shared" si="507"/>
        <v>#DIV/0!</v>
      </c>
      <c r="DF459" s="61" t="e">
        <f t="shared" si="507"/>
        <v>#DIV/0!</v>
      </c>
      <c r="DG459" s="61" t="e">
        <f t="shared" si="507"/>
        <v>#DIV/0!</v>
      </c>
      <c r="DH459" s="61" t="e">
        <f t="shared" si="507"/>
        <v>#DIV/0!</v>
      </c>
      <c r="DI459" s="61" t="e">
        <f t="shared" si="507"/>
        <v>#DIV/0!</v>
      </c>
      <c r="DJ459" s="61" t="e">
        <f t="shared" si="507"/>
        <v>#DIV/0!</v>
      </c>
      <c r="DK459" s="61" t="e">
        <f t="shared" si="507"/>
        <v>#DIV/0!</v>
      </c>
      <c r="DL459" s="61" t="e">
        <f t="shared" si="507"/>
        <v>#DIV/0!</v>
      </c>
      <c r="DM459" s="61" t="e">
        <f t="shared" si="507"/>
        <v>#DIV/0!</v>
      </c>
      <c r="DN459" s="61" t="e">
        <f t="shared" si="507"/>
        <v>#DIV/0!</v>
      </c>
      <c r="DO459" s="61" t="e">
        <f t="shared" si="507"/>
        <v>#DIV/0!</v>
      </c>
      <c r="DP459" s="61" t="e">
        <f t="shared" si="507"/>
        <v>#DIV/0!</v>
      </c>
      <c r="DQ459" s="61" t="e">
        <f t="shared" si="507"/>
        <v>#DIV/0!</v>
      </c>
      <c r="DR459" s="61" t="e">
        <f t="shared" si="507"/>
        <v>#DIV/0!</v>
      </c>
      <c r="DS459" s="61" t="e">
        <f t="shared" si="507"/>
        <v>#DIV/0!</v>
      </c>
      <c r="DT459" s="61" t="e">
        <f t="shared" si="508"/>
        <v>#DIV/0!</v>
      </c>
      <c r="DU459" s="61" t="e">
        <f t="shared" si="508"/>
        <v>#DIV/0!</v>
      </c>
      <c r="DV459" s="61" t="e">
        <f t="shared" si="508"/>
        <v>#DIV/0!</v>
      </c>
      <c r="DW459" s="61" t="e">
        <f t="shared" si="508"/>
        <v>#DIV/0!</v>
      </c>
      <c r="DX459" s="61" t="e">
        <f t="shared" si="508"/>
        <v>#DIV/0!</v>
      </c>
      <c r="DY459" s="61" t="e">
        <f t="shared" si="508"/>
        <v>#DIV/0!</v>
      </c>
      <c r="DZ459" s="61" t="e">
        <f t="shared" si="512"/>
        <v>#DIV/0!</v>
      </c>
    </row>
    <row r="460" spans="1:130">
      <c r="A460" s="53">
        <v>10</v>
      </c>
      <c r="B460" s="63">
        <f t="shared" si="509"/>
        <v>0.76923076923076905</v>
      </c>
      <c r="C460" s="53">
        <v>2010</v>
      </c>
      <c r="D460" s="64">
        <f t="shared" si="513"/>
        <v>0</v>
      </c>
      <c r="E460" s="64">
        <f t="shared" si="514"/>
        <v>0</v>
      </c>
      <c r="F460" s="64">
        <f t="shared" si="515"/>
        <v>0</v>
      </c>
      <c r="G460" s="64">
        <f t="shared" si="516"/>
        <v>0</v>
      </c>
      <c r="H460" s="64">
        <f t="shared" si="517"/>
        <v>0</v>
      </c>
      <c r="I460" s="64">
        <f t="shared" si="518"/>
        <v>0</v>
      </c>
      <c r="J460" s="64">
        <f t="shared" si="519"/>
        <v>0</v>
      </c>
      <c r="K460" s="64">
        <f t="shared" si="520"/>
        <v>0</v>
      </c>
      <c r="L460" s="64">
        <f t="shared" ref="L460:L478" si="521">VLOOKUP($C$74,$D$3:$K$63,$A$74,0)*(B452-B451)</f>
        <v>0</v>
      </c>
      <c r="M460" s="64">
        <f>VLOOKUP($C$75,$D$3:$K$63,$A$74,0)*(B451-B450)</f>
        <v>0</v>
      </c>
      <c r="N460" s="64">
        <f>VLOOKUP($C$76,$D$3:$K$63,$A$74,0)*B450</f>
        <v>0</v>
      </c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54">
        <f t="shared" si="510"/>
        <v>0</v>
      </c>
      <c r="BP460" s="53">
        <v>2010</v>
      </c>
      <c r="BQ460" s="61" t="e">
        <f t="shared" si="511"/>
        <v>#DIV/0!</v>
      </c>
      <c r="BR460" s="61" t="e">
        <f t="shared" si="504"/>
        <v>#DIV/0!</v>
      </c>
      <c r="BS460" s="61" t="e">
        <f t="shared" si="504"/>
        <v>#DIV/0!</v>
      </c>
      <c r="BT460" s="61" t="e">
        <f t="shared" si="504"/>
        <v>#DIV/0!</v>
      </c>
      <c r="BU460" s="61" t="e">
        <f t="shared" si="504"/>
        <v>#DIV/0!</v>
      </c>
      <c r="BV460" s="61" t="e">
        <f t="shared" si="504"/>
        <v>#DIV/0!</v>
      </c>
      <c r="BW460" s="61" t="e">
        <f t="shared" si="504"/>
        <v>#DIV/0!</v>
      </c>
      <c r="BX460" s="61" t="e">
        <f t="shared" si="504"/>
        <v>#DIV/0!</v>
      </c>
      <c r="BY460" s="61" t="e">
        <f t="shared" si="504"/>
        <v>#DIV/0!</v>
      </c>
      <c r="BZ460" s="61" t="e">
        <f t="shared" si="504"/>
        <v>#DIV/0!</v>
      </c>
      <c r="CA460" s="61" t="e">
        <f t="shared" si="504"/>
        <v>#DIV/0!</v>
      </c>
      <c r="CB460" s="61" t="e">
        <f t="shared" si="504"/>
        <v>#DIV/0!</v>
      </c>
      <c r="CC460" s="61" t="e">
        <f t="shared" si="504"/>
        <v>#DIV/0!</v>
      </c>
      <c r="CD460" s="61" t="e">
        <f t="shared" si="504"/>
        <v>#DIV/0!</v>
      </c>
      <c r="CE460" s="61" t="e">
        <f t="shared" si="504"/>
        <v>#DIV/0!</v>
      </c>
      <c r="CF460" s="61" t="e">
        <f t="shared" si="504"/>
        <v>#DIV/0!</v>
      </c>
      <c r="CG460" s="61" t="e">
        <f t="shared" si="504"/>
        <v>#DIV/0!</v>
      </c>
      <c r="CH460" s="61" t="e">
        <f t="shared" si="505"/>
        <v>#DIV/0!</v>
      </c>
      <c r="CI460" s="61" t="e">
        <f t="shared" si="505"/>
        <v>#DIV/0!</v>
      </c>
      <c r="CJ460" s="61" t="e">
        <f t="shared" si="505"/>
        <v>#DIV/0!</v>
      </c>
      <c r="CK460" s="61" t="e">
        <f t="shared" si="505"/>
        <v>#DIV/0!</v>
      </c>
      <c r="CL460" s="61" t="e">
        <f t="shared" si="505"/>
        <v>#DIV/0!</v>
      </c>
      <c r="CM460" s="61" t="e">
        <f t="shared" si="505"/>
        <v>#DIV/0!</v>
      </c>
      <c r="CN460" s="61" t="e">
        <f t="shared" si="506"/>
        <v>#DIV/0!</v>
      </c>
      <c r="CO460" s="61" t="e">
        <f t="shared" si="506"/>
        <v>#DIV/0!</v>
      </c>
      <c r="CP460" s="61" t="e">
        <f t="shared" si="506"/>
        <v>#DIV/0!</v>
      </c>
      <c r="CQ460" s="61" t="e">
        <f t="shared" si="506"/>
        <v>#DIV/0!</v>
      </c>
      <c r="CR460" s="61" t="e">
        <f t="shared" si="506"/>
        <v>#DIV/0!</v>
      </c>
      <c r="CS460" s="61" t="e">
        <f t="shared" si="506"/>
        <v>#DIV/0!</v>
      </c>
      <c r="CT460" s="61" t="e">
        <f t="shared" si="506"/>
        <v>#DIV/0!</v>
      </c>
      <c r="CU460" s="61" t="e">
        <f t="shared" si="506"/>
        <v>#DIV/0!</v>
      </c>
      <c r="CV460" s="61" t="e">
        <f t="shared" si="506"/>
        <v>#DIV/0!</v>
      </c>
      <c r="CW460" s="61" t="e">
        <f t="shared" si="506"/>
        <v>#DIV/0!</v>
      </c>
      <c r="CX460" s="61" t="e">
        <f t="shared" si="506"/>
        <v>#DIV/0!</v>
      </c>
      <c r="CY460" s="61" t="e">
        <f t="shared" si="506"/>
        <v>#DIV/0!</v>
      </c>
      <c r="CZ460" s="61" t="e">
        <f t="shared" si="506"/>
        <v>#DIV/0!</v>
      </c>
      <c r="DA460" s="61" t="e">
        <f t="shared" si="506"/>
        <v>#DIV/0!</v>
      </c>
      <c r="DB460" s="61" t="e">
        <f t="shared" si="506"/>
        <v>#DIV/0!</v>
      </c>
      <c r="DC460" s="61" t="e">
        <f t="shared" si="506"/>
        <v>#DIV/0!</v>
      </c>
      <c r="DD460" s="61" t="e">
        <f t="shared" si="507"/>
        <v>#DIV/0!</v>
      </c>
      <c r="DE460" s="61" t="e">
        <f t="shared" si="507"/>
        <v>#DIV/0!</v>
      </c>
      <c r="DF460" s="61" t="e">
        <f t="shared" si="507"/>
        <v>#DIV/0!</v>
      </c>
      <c r="DG460" s="61" t="e">
        <f t="shared" si="507"/>
        <v>#DIV/0!</v>
      </c>
      <c r="DH460" s="61" t="e">
        <f t="shared" si="507"/>
        <v>#DIV/0!</v>
      </c>
      <c r="DI460" s="61" t="e">
        <f t="shared" si="507"/>
        <v>#DIV/0!</v>
      </c>
      <c r="DJ460" s="61" t="e">
        <f t="shared" si="507"/>
        <v>#DIV/0!</v>
      </c>
      <c r="DK460" s="61" t="e">
        <f t="shared" si="507"/>
        <v>#DIV/0!</v>
      </c>
      <c r="DL460" s="61" t="e">
        <f t="shared" si="507"/>
        <v>#DIV/0!</v>
      </c>
      <c r="DM460" s="61" t="e">
        <f t="shared" si="507"/>
        <v>#DIV/0!</v>
      </c>
      <c r="DN460" s="61" t="e">
        <f t="shared" si="507"/>
        <v>#DIV/0!</v>
      </c>
      <c r="DO460" s="61" t="e">
        <f t="shared" si="507"/>
        <v>#DIV/0!</v>
      </c>
      <c r="DP460" s="61" t="e">
        <f t="shared" si="507"/>
        <v>#DIV/0!</v>
      </c>
      <c r="DQ460" s="61" t="e">
        <f t="shared" si="507"/>
        <v>#DIV/0!</v>
      </c>
      <c r="DR460" s="61" t="e">
        <f t="shared" si="507"/>
        <v>#DIV/0!</v>
      </c>
      <c r="DS460" s="61" t="e">
        <f t="shared" si="507"/>
        <v>#DIV/0!</v>
      </c>
      <c r="DT460" s="61" t="e">
        <f t="shared" si="508"/>
        <v>#DIV/0!</v>
      </c>
      <c r="DU460" s="61" t="e">
        <f t="shared" si="508"/>
        <v>#DIV/0!</v>
      </c>
      <c r="DV460" s="61" t="e">
        <f t="shared" si="508"/>
        <v>#DIV/0!</v>
      </c>
      <c r="DW460" s="61" t="e">
        <f t="shared" si="508"/>
        <v>#DIV/0!</v>
      </c>
      <c r="DX460" s="61" t="e">
        <f t="shared" si="508"/>
        <v>#DIV/0!</v>
      </c>
      <c r="DY460" s="61" t="e">
        <f t="shared" si="508"/>
        <v>#DIV/0!</v>
      </c>
      <c r="DZ460" s="61" t="e">
        <f t="shared" si="512"/>
        <v>#DIV/0!</v>
      </c>
    </row>
    <row r="461" spans="1:130">
      <c r="A461" s="53">
        <v>11</v>
      </c>
      <c r="B461" s="63">
        <f t="shared" si="509"/>
        <v>0.84615384615384603</v>
      </c>
      <c r="C461" s="53">
        <v>2011</v>
      </c>
      <c r="D461" s="64">
        <f t="shared" si="513"/>
        <v>0</v>
      </c>
      <c r="E461" s="64">
        <f t="shared" si="514"/>
        <v>0</v>
      </c>
      <c r="F461" s="64">
        <f t="shared" si="515"/>
        <v>0</v>
      </c>
      <c r="G461" s="64">
        <f t="shared" si="516"/>
        <v>0</v>
      </c>
      <c r="H461" s="64">
        <f t="shared" si="517"/>
        <v>0</v>
      </c>
      <c r="I461" s="64">
        <f t="shared" si="518"/>
        <v>0</v>
      </c>
      <c r="J461" s="64">
        <f t="shared" si="519"/>
        <v>0</v>
      </c>
      <c r="K461" s="64">
        <f t="shared" si="520"/>
        <v>0</v>
      </c>
      <c r="L461" s="64">
        <f t="shared" si="521"/>
        <v>0</v>
      </c>
      <c r="M461" s="64">
        <f t="shared" ref="M461:M479" si="522">VLOOKUP($C$75,$D$3:$K$63,$A$74,0)*(B452-B451)</f>
        <v>0</v>
      </c>
      <c r="N461" s="64">
        <f>VLOOKUP($C$76,$D$3:$K$63,$A$74,0)*(B451-B450)</f>
        <v>0</v>
      </c>
      <c r="O461" s="64">
        <f>VLOOKUP($C$77,$D$3:$K$63,$A$74,0)*B450</f>
        <v>0</v>
      </c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54">
        <f t="shared" si="510"/>
        <v>0</v>
      </c>
      <c r="BP461" s="53">
        <v>2011</v>
      </c>
      <c r="BQ461" s="61" t="e">
        <f t="shared" si="511"/>
        <v>#DIV/0!</v>
      </c>
      <c r="BR461" s="61" t="e">
        <f t="shared" si="504"/>
        <v>#DIV/0!</v>
      </c>
      <c r="BS461" s="61" t="e">
        <f t="shared" si="504"/>
        <v>#DIV/0!</v>
      </c>
      <c r="BT461" s="61" t="e">
        <f t="shared" si="504"/>
        <v>#DIV/0!</v>
      </c>
      <c r="BU461" s="61" t="e">
        <f t="shared" si="504"/>
        <v>#DIV/0!</v>
      </c>
      <c r="BV461" s="61" t="e">
        <f t="shared" si="504"/>
        <v>#DIV/0!</v>
      </c>
      <c r="BW461" s="61" t="e">
        <f t="shared" si="504"/>
        <v>#DIV/0!</v>
      </c>
      <c r="BX461" s="61" t="e">
        <f t="shared" si="504"/>
        <v>#DIV/0!</v>
      </c>
      <c r="BY461" s="61" t="e">
        <f t="shared" si="504"/>
        <v>#DIV/0!</v>
      </c>
      <c r="BZ461" s="61" t="e">
        <f t="shared" si="504"/>
        <v>#DIV/0!</v>
      </c>
      <c r="CA461" s="61" t="e">
        <f t="shared" si="504"/>
        <v>#DIV/0!</v>
      </c>
      <c r="CB461" s="61" t="e">
        <f t="shared" si="504"/>
        <v>#DIV/0!</v>
      </c>
      <c r="CC461" s="61" t="e">
        <f t="shared" si="504"/>
        <v>#DIV/0!</v>
      </c>
      <c r="CD461" s="61" t="e">
        <f t="shared" si="504"/>
        <v>#DIV/0!</v>
      </c>
      <c r="CE461" s="61" t="e">
        <f t="shared" si="504"/>
        <v>#DIV/0!</v>
      </c>
      <c r="CF461" s="61" t="e">
        <f t="shared" si="504"/>
        <v>#DIV/0!</v>
      </c>
      <c r="CG461" s="61" t="e">
        <f t="shared" si="504"/>
        <v>#DIV/0!</v>
      </c>
      <c r="CH461" s="61" t="e">
        <f t="shared" si="505"/>
        <v>#DIV/0!</v>
      </c>
      <c r="CI461" s="61" t="e">
        <f t="shared" si="505"/>
        <v>#DIV/0!</v>
      </c>
      <c r="CJ461" s="61" t="e">
        <f t="shared" si="505"/>
        <v>#DIV/0!</v>
      </c>
      <c r="CK461" s="61" t="e">
        <f t="shared" si="505"/>
        <v>#DIV/0!</v>
      </c>
      <c r="CL461" s="61" t="e">
        <f t="shared" si="505"/>
        <v>#DIV/0!</v>
      </c>
      <c r="CM461" s="61" t="e">
        <f t="shared" si="505"/>
        <v>#DIV/0!</v>
      </c>
      <c r="CN461" s="61" t="e">
        <f t="shared" si="506"/>
        <v>#DIV/0!</v>
      </c>
      <c r="CO461" s="61" t="e">
        <f t="shared" si="506"/>
        <v>#DIV/0!</v>
      </c>
      <c r="CP461" s="61" t="e">
        <f t="shared" si="506"/>
        <v>#DIV/0!</v>
      </c>
      <c r="CQ461" s="61" t="e">
        <f t="shared" si="506"/>
        <v>#DIV/0!</v>
      </c>
      <c r="CR461" s="61" t="e">
        <f t="shared" si="506"/>
        <v>#DIV/0!</v>
      </c>
      <c r="CS461" s="61" t="e">
        <f t="shared" si="506"/>
        <v>#DIV/0!</v>
      </c>
      <c r="CT461" s="61" t="e">
        <f t="shared" si="506"/>
        <v>#DIV/0!</v>
      </c>
      <c r="CU461" s="61" t="e">
        <f t="shared" si="506"/>
        <v>#DIV/0!</v>
      </c>
      <c r="CV461" s="61" t="e">
        <f t="shared" si="506"/>
        <v>#DIV/0!</v>
      </c>
      <c r="CW461" s="61" t="e">
        <f t="shared" si="506"/>
        <v>#DIV/0!</v>
      </c>
      <c r="CX461" s="61" t="e">
        <f t="shared" si="506"/>
        <v>#DIV/0!</v>
      </c>
      <c r="CY461" s="61" t="e">
        <f t="shared" si="506"/>
        <v>#DIV/0!</v>
      </c>
      <c r="CZ461" s="61" t="e">
        <f t="shared" si="506"/>
        <v>#DIV/0!</v>
      </c>
      <c r="DA461" s="61" t="e">
        <f t="shared" si="506"/>
        <v>#DIV/0!</v>
      </c>
      <c r="DB461" s="61" t="e">
        <f t="shared" si="506"/>
        <v>#DIV/0!</v>
      </c>
      <c r="DC461" s="61" t="e">
        <f t="shared" si="506"/>
        <v>#DIV/0!</v>
      </c>
      <c r="DD461" s="61" t="e">
        <f t="shared" si="507"/>
        <v>#DIV/0!</v>
      </c>
      <c r="DE461" s="61" t="e">
        <f t="shared" si="507"/>
        <v>#DIV/0!</v>
      </c>
      <c r="DF461" s="61" t="e">
        <f t="shared" si="507"/>
        <v>#DIV/0!</v>
      </c>
      <c r="DG461" s="61" t="e">
        <f t="shared" si="507"/>
        <v>#DIV/0!</v>
      </c>
      <c r="DH461" s="61" t="e">
        <f t="shared" si="507"/>
        <v>#DIV/0!</v>
      </c>
      <c r="DI461" s="61" t="e">
        <f t="shared" si="507"/>
        <v>#DIV/0!</v>
      </c>
      <c r="DJ461" s="61" t="e">
        <f t="shared" si="507"/>
        <v>#DIV/0!</v>
      </c>
      <c r="DK461" s="61" t="e">
        <f t="shared" si="507"/>
        <v>#DIV/0!</v>
      </c>
      <c r="DL461" s="61" t="e">
        <f t="shared" si="507"/>
        <v>#DIV/0!</v>
      </c>
      <c r="DM461" s="61" t="e">
        <f t="shared" si="507"/>
        <v>#DIV/0!</v>
      </c>
      <c r="DN461" s="61" t="e">
        <f t="shared" si="507"/>
        <v>#DIV/0!</v>
      </c>
      <c r="DO461" s="61" t="e">
        <f t="shared" si="507"/>
        <v>#DIV/0!</v>
      </c>
      <c r="DP461" s="61" t="e">
        <f t="shared" si="507"/>
        <v>#DIV/0!</v>
      </c>
      <c r="DQ461" s="61" t="e">
        <f t="shared" si="507"/>
        <v>#DIV/0!</v>
      </c>
      <c r="DR461" s="61" t="e">
        <f t="shared" si="507"/>
        <v>#DIV/0!</v>
      </c>
      <c r="DS461" s="61" t="e">
        <f t="shared" si="507"/>
        <v>#DIV/0!</v>
      </c>
      <c r="DT461" s="61" t="e">
        <f t="shared" si="508"/>
        <v>#DIV/0!</v>
      </c>
      <c r="DU461" s="61" t="e">
        <f t="shared" si="508"/>
        <v>#DIV/0!</v>
      </c>
      <c r="DV461" s="61" t="e">
        <f t="shared" si="508"/>
        <v>#DIV/0!</v>
      </c>
      <c r="DW461" s="61" t="e">
        <f t="shared" si="508"/>
        <v>#DIV/0!</v>
      </c>
      <c r="DX461" s="61" t="e">
        <f t="shared" si="508"/>
        <v>#DIV/0!</v>
      </c>
      <c r="DY461" s="61" t="e">
        <f t="shared" si="508"/>
        <v>#DIV/0!</v>
      </c>
      <c r="DZ461" s="61" t="e">
        <f t="shared" si="512"/>
        <v>#DIV/0!</v>
      </c>
    </row>
    <row r="462" spans="1:130">
      <c r="A462" s="53">
        <v>12</v>
      </c>
      <c r="B462" s="63">
        <f t="shared" si="509"/>
        <v>0.92307692307692302</v>
      </c>
      <c r="C462" s="53">
        <v>2012</v>
      </c>
      <c r="D462" s="64">
        <f t="shared" si="513"/>
        <v>0</v>
      </c>
      <c r="E462" s="64">
        <f t="shared" si="514"/>
        <v>0</v>
      </c>
      <c r="F462" s="64">
        <f t="shared" si="515"/>
        <v>0</v>
      </c>
      <c r="G462" s="64">
        <f t="shared" si="516"/>
        <v>0</v>
      </c>
      <c r="H462" s="64">
        <f t="shared" si="517"/>
        <v>0</v>
      </c>
      <c r="I462" s="64">
        <f t="shared" si="518"/>
        <v>0</v>
      </c>
      <c r="J462" s="64">
        <f t="shared" si="519"/>
        <v>0</v>
      </c>
      <c r="K462" s="64">
        <f t="shared" si="520"/>
        <v>0</v>
      </c>
      <c r="L462" s="64">
        <f t="shared" si="521"/>
        <v>0</v>
      </c>
      <c r="M462" s="64">
        <f t="shared" si="522"/>
        <v>0</v>
      </c>
      <c r="N462" s="64">
        <f t="shared" ref="N462:N480" si="523">VLOOKUP($C$76,$D$3:$K$63,$A$74,0)*(B452-B451)</f>
        <v>0</v>
      </c>
      <c r="O462" s="64">
        <f>VLOOKUP($C$77,$D$3:$K$63,$A$74,0)*(B451-B450)</f>
        <v>0</v>
      </c>
      <c r="P462" s="64">
        <f>VLOOKUP($C$78,$D$3:$K$63,$A$74,0)*B450</f>
        <v>0</v>
      </c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54">
        <f t="shared" si="510"/>
        <v>0</v>
      </c>
      <c r="BP462" s="53">
        <v>2012</v>
      </c>
      <c r="BQ462" s="61" t="e">
        <f t="shared" si="511"/>
        <v>#DIV/0!</v>
      </c>
      <c r="BR462" s="61" t="e">
        <f t="shared" si="504"/>
        <v>#DIV/0!</v>
      </c>
      <c r="BS462" s="61" t="e">
        <f t="shared" si="504"/>
        <v>#DIV/0!</v>
      </c>
      <c r="BT462" s="61" t="e">
        <f t="shared" si="504"/>
        <v>#DIV/0!</v>
      </c>
      <c r="BU462" s="61" t="e">
        <f t="shared" si="504"/>
        <v>#DIV/0!</v>
      </c>
      <c r="BV462" s="61" t="e">
        <f t="shared" si="504"/>
        <v>#DIV/0!</v>
      </c>
      <c r="BW462" s="61" t="e">
        <f t="shared" si="504"/>
        <v>#DIV/0!</v>
      </c>
      <c r="BX462" s="61" t="e">
        <f t="shared" si="504"/>
        <v>#DIV/0!</v>
      </c>
      <c r="BY462" s="61" t="e">
        <f t="shared" si="504"/>
        <v>#DIV/0!</v>
      </c>
      <c r="BZ462" s="61" t="e">
        <f t="shared" si="504"/>
        <v>#DIV/0!</v>
      </c>
      <c r="CA462" s="61" t="e">
        <f t="shared" si="504"/>
        <v>#DIV/0!</v>
      </c>
      <c r="CB462" s="61" t="e">
        <f t="shared" si="504"/>
        <v>#DIV/0!</v>
      </c>
      <c r="CC462" s="61" t="e">
        <f t="shared" si="504"/>
        <v>#DIV/0!</v>
      </c>
      <c r="CD462" s="61" t="e">
        <f t="shared" si="504"/>
        <v>#DIV/0!</v>
      </c>
      <c r="CE462" s="61" t="e">
        <f t="shared" si="504"/>
        <v>#DIV/0!</v>
      </c>
      <c r="CF462" s="61" t="e">
        <f t="shared" si="504"/>
        <v>#DIV/0!</v>
      </c>
      <c r="CG462" s="61" t="e">
        <f t="shared" si="504"/>
        <v>#DIV/0!</v>
      </c>
      <c r="CH462" s="61" t="e">
        <f t="shared" si="505"/>
        <v>#DIV/0!</v>
      </c>
      <c r="CI462" s="61" t="e">
        <f t="shared" si="505"/>
        <v>#DIV/0!</v>
      </c>
      <c r="CJ462" s="61" t="e">
        <f t="shared" si="505"/>
        <v>#DIV/0!</v>
      </c>
      <c r="CK462" s="61" t="e">
        <f t="shared" si="505"/>
        <v>#DIV/0!</v>
      </c>
      <c r="CL462" s="61" t="e">
        <f t="shared" si="505"/>
        <v>#DIV/0!</v>
      </c>
      <c r="CM462" s="61" t="e">
        <f t="shared" si="505"/>
        <v>#DIV/0!</v>
      </c>
      <c r="CN462" s="61" t="e">
        <f t="shared" si="506"/>
        <v>#DIV/0!</v>
      </c>
      <c r="CO462" s="61" t="e">
        <f t="shared" si="506"/>
        <v>#DIV/0!</v>
      </c>
      <c r="CP462" s="61" t="e">
        <f t="shared" si="506"/>
        <v>#DIV/0!</v>
      </c>
      <c r="CQ462" s="61" t="e">
        <f t="shared" si="506"/>
        <v>#DIV/0!</v>
      </c>
      <c r="CR462" s="61" t="e">
        <f t="shared" si="506"/>
        <v>#DIV/0!</v>
      </c>
      <c r="CS462" s="61" t="e">
        <f t="shared" si="506"/>
        <v>#DIV/0!</v>
      </c>
      <c r="CT462" s="61" t="e">
        <f t="shared" si="506"/>
        <v>#DIV/0!</v>
      </c>
      <c r="CU462" s="61" t="e">
        <f t="shared" si="506"/>
        <v>#DIV/0!</v>
      </c>
      <c r="CV462" s="61" t="e">
        <f t="shared" si="506"/>
        <v>#DIV/0!</v>
      </c>
      <c r="CW462" s="61" t="e">
        <f t="shared" si="506"/>
        <v>#DIV/0!</v>
      </c>
      <c r="CX462" s="61" t="e">
        <f t="shared" si="506"/>
        <v>#DIV/0!</v>
      </c>
      <c r="CY462" s="61" t="e">
        <f t="shared" si="506"/>
        <v>#DIV/0!</v>
      </c>
      <c r="CZ462" s="61" t="e">
        <f t="shared" si="506"/>
        <v>#DIV/0!</v>
      </c>
      <c r="DA462" s="61" t="e">
        <f t="shared" si="506"/>
        <v>#DIV/0!</v>
      </c>
      <c r="DB462" s="61" t="e">
        <f t="shared" si="506"/>
        <v>#DIV/0!</v>
      </c>
      <c r="DC462" s="61" t="e">
        <f t="shared" si="506"/>
        <v>#DIV/0!</v>
      </c>
      <c r="DD462" s="61" t="e">
        <f t="shared" si="507"/>
        <v>#DIV/0!</v>
      </c>
      <c r="DE462" s="61" t="e">
        <f t="shared" si="507"/>
        <v>#DIV/0!</v>
      </c>
      <c r="DF462" s="61" t="e">
        <f t="shared" si="507"/>
        <v>#DIV/0!</v>
      </c>
      <c r="DG462" s="61" t="e">
        <f t="shared" si="507"/>
        <v>#DIV/0!</v>
      </c>
      <c r="DH462" s="61" t="e">
        <f t="shared" si="507"/>
        <v>#DIV/0!</v>
      </c>
      <c r="DI462" s="61" t="e">
        <f t="shared" si="507"/>
        <v>#DIV/0!</v>
      </c>
      <c r="DJ462" s="61" t="e">
        <f t="shared" si="507"/>
        <v>#DIV/0!</v>
      </c>
      <c r="DK462" s="61" t="e">
        <f t="shared" si="507"/>
        <v>#DIV/0!</v>
      </c>
      <c r="DL462" s="61" t="e">
        <f t="shared" si="507"/>
        <v>#DIV/0!</v>
      </c>
      <c r="DM462" s="61" t="e">
        <f t="shared" si="507"/>
        <v>#DIV/0!</v>
      </c>
      <c r="DN462" s="61" t="e">
        <f t="shared" si="507"/>
        <v>#DIV/0!</v>
      </c>
      <c r="DO462" s="61" t="e">
        <f t="shared" si="507"/>
        <v>#DIV/0!</v>
      </c>
      <c r="DP462" s="61" t="e">
        <f t="shared" si="507"/>
        <v>#DIV/0!</v>
      </c>
      <c r="DQ462" s="61" t="e">
        <f t="shared" si="507"/>
        <v>#DIV/0!</v>
      </c>
      <c r="DR462" s="61" t="e">
        <f t="shared" si="507"/>
        <v>#DIV/0!</v>
      </c>
      <c r="DS462" s="61" t="e">
        <f t="shared" si="507"/>
        <v>#DIV/0!</v>
      </c>
      <c r="DT462" s="61" t="e">
        <f t="shared" si="508"/>
        <v>#DIV/0!</v>
      </c>
      <c r="DU462" s="61" t="e">
        <f t="shared" si="508"/>
        <v>#DIV/0!</v>
      </c>
      <c r="DV462" s="61" t="e">
        <f t="shared" si="508"/>
        <v>#DIV/0!</v>
      </c>
      <c r="DW462" s="61" t="e">
        <f t="shared" si="508"/>
        <v>#DIV/0!</v>
      </c>
      <c r="DX462" s="61" t="e">
        <f t="shared" si="508"/>
        <v>#DIV/0!</v>
      </c>
      <c r="DY462" s="61" t="e">
        <f t="shared" si="508"/>
        <v>#DIV/0!</v>
      </c>
      <c r="DZ462" s="61" t="e">
        <f t="shared" si="512"/>
        <v>#DIV/0!</v>
      </c>
    </row>
    <row r="463" spans="1:130">
      <c r="A463" s="53">
        <v>13</v>
      </c>
      <c r="B463" s="63">
        <f t="shared" si="509"/>
        <v>1</v>
      </c>
      <c r="C463" s="53">
        <v>2013</v>
      </c>
      <c r="D463" s="64">
        <f t="shared" si="513"/>
        <v>0</v>
      </c>
      <c r="E463" s="64">
        <f t="shared" si="514"/>
        <v>0</v>
      </c>
      <c r="F463" s="64">
        <f t="shared" si="515"/>
        <v>0</v>
      </c>
      <c r="G463" s="64">
        <f t="shared" si="516"/>
        <v>0</v>
      </c>
      <c r="H463" s="64">
        <f t="shared" si="517"/>
        <v>0</v>
      </c>
      <c r="I463" s="64">
        <f t="shared" si="518"/>
        <v>0</v>
      </c>
      <c r="J463" s="64">
        <f t="shared" si="519"/>
        <v>0</v>
      </c>
      <c r="K463" s="64">
        <f t="shared" si="520"/>
        <v>0</v>
      </c>
      <c r="L463" s="64">
        <f t="shared" si="521"/>
        <v>0</v>
      </c>
      <c r="M463" s="64">
        <f t="shared" si="522"/>
        <v>0</v>
      </c>
      <c r="N463" s="64">
        <f t="shared" si="523"/>
        <v>0</v>
      </c>
      <c r="O463" s="64">
        <f t="shared" ref="O463:O481" si="524">VLOOKUP($C$77,$D$3:$K$63,$A$74,0)*(B452-B451)</f>
        <v>0</v>
      </c>
      <c r="P463" s="64">
        <f>VLOOKUP($C$78,$D$3:$K$63,$A$74,0)*(B451-B450)</f>
        <v>0</v>
      </c>
      <c r="Q463" s="64">
        <f>VLOOKUP($C$79,$D$3:$K$63,$A$74,0)*B450</f>
        <v>0</v>
      </c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54">
        <f t="shared" si="510"/>
        <v>0</v>
      </c>
      <c r="BP463" s="53">
        <v>2013</v>
      </c>
      <c r="BQ463" s="61" t="e">
        <f t="shared" si="511"/>
        <v>#DIV/0!</v>
      </c>
      <c r="BR463" s="61" t="e">
        <f t="shared" si="504"/>
        <v>#DIV/0!</v>
      </c>
      <c r="BS463" s="61" t="e">
        <f t="shared" si="504"/>
        <v>#DIV/0!</v>
      </c>
      <c r="BT463" s="61" t="e">
        <f t="shared" si="504"/>
        <v>#DIV/0!</v>
      </c>
      <c r="BU463" s="61" t="e">
        <f t="shared" si="504"/>
        <v>#DIV/0!</v>
      </c>
      <c r="BV463" s="61" t="e">
        <f t="shared" si="504"/>
        <v>#DIV/0!</v>
      </c>
      <c r="BW463" s="61" t="e">
        <f t="shared" si="504"/>
        <v>#DIV/0!</v>
      </c>
      <c r="BX463" s="61" t="e">
        <f t="shared" si="504"/>
        <v>#DIV/0!</v>
      </c>
      <c r="BY463" s="61" t="e">
        <f t="shared" si="504"/>
        <v>#DIV/0!</v>
      </c>
      <c r="BZ463" s="61" t="e">
        <f t="shared" si="504"/>
        <v>#DIV/0!</v>
      </c>
      <c r="CA463" s="61" t="e">
        <f t="shared" si="504"/>
        <v>#DIV/0!</v>
      </c>
      <c r="CB463" s="61" t="e">
        <f t="shared" si="504"/>
        <v>#DIV/0!</v>
      </c>
      <c r="CC463" s="61" t="e">
        <f t="shared" si="504"/>
        <v>#DIV/0!</v>
      </c>
      <c r="CD463" s="61" t="e">
        <f t="shared" si="504"/>
        <v>#DIV/0!</v>
      </c>
      <c r="CE463" s="61" t="e">
        <f t="shared" si="504"/>
        <v>#DIV/0!</v>
      </c>
      <c r="CF463" s="61" t="e">
        <f t="shared" si="504"/>
        <v>#DIV/0!</v>
      </c>
      <c r="CG463" s="61" t="e">
        <f t="shared" si="504"/>
        <v>#DIV/0!</v>
      </c>
      <c r="CH463" s="61" t="e">
        <f t="shared" si="505"/>
        <v>#DIV/0!</v>
      </c>
      <c r="CI463" s="61" t="e">
        <f t="shared" si="505"/>
        <v>#DIV/0!</v>
      </c>
      <c r="CJ463" s="61" t="e">
        <f t="shared" si="505"/>
        <v>#DIV/0!</v>
      </c>
      <c r="CK463" s="61" t="e">
        <f t="shared" si="505"/>
        <v>#DIV/0!</v>
      </c>
      <c r="CL463" s="61" t="e">
        <f t="shared" si="505"/>
        <v>#DIV/0!</v>
      </c>
      <c r="CM463" s="61" t="e">
        <f t="shared" si="505"/>
        <v>#DIV/0!</v>
      </c>
      <c r="CN463" s="61" t="e">
        <f t="shared" si="506"/>
        <v>#DIV/0!</v>
      </c>
      <c r="CO463" s="61" t="e">
        <f t="shared" si="506"/>
        <v>#DIV/0!</v>
      </c>
      <c r="CP463" s="61" t="e">
        <f t="shared" si="506"/>
        <v>#DIV/0!</v>
      </c>
      <c r="CQ463" s="61" t="e">
        <f t="shared" si="506"/>
        <v>#DIV/0!</v>
      </c>
      <c r="CR463" s="61" t="e">
        <f t="shared" si="506"/>
        <v>#DIV/0!</v>
      </c>
      <c r="CS463" s="61" t="e">
        <f t="shared" si="506"/>
        <v>#DIV/0!</v>
      </c>
      <c r="CT463" s="61" t="e">
        <f t="shared" si="506"/>
        <v>#DIV/0!</v>
      </c>
      <c r="CU463" s="61" t="e">
        <f t="shared" si="506"/>
        <v>#DIV/0!</v>
      </c>
      <c r="CV463" s="61" t="e">
        <f t="shared" si="506"/>
        <v>#DIV/0!</v>
      </c>
      <c r="CW463" s="61" t="e">
        <f t="shared" si="506"/>
        <v>#DIV/0!</v>
      </c>
      <c r="CX463" s="61" t="e">
        <f t="shared" si="506"/>
        <v>#DIV/0!</v>
      </c>
      <c r="CY463" s="61" t="e">
        <f t="shared" si="506"/>
        <v>#DIV/0!</v>
      </c>
      <c r="CZ463" s="61" t="e">
        <f t="shared" si="506"/>
        <v>#DIV/0!</v>
      </c>
      <c r="DA463" s="61" t="e">
        <f t="shared" si="506"/>
        <v>#DIV/0!</v>
      </c>
      <c r="DB463" s="61" t="e">
        <f t="shared" si="506"/>
        <v>#DIV/0!</v>
      </c>
      <c r="DC463" s="61" t="e">
        <f t="shared" si="506"/>
        <v>#DIV/0!</v>
      </c>
      <c r="DD463" s="61" t="e">
        <f t="shared" si="507"/>
        <v>#DIV/0!</v>
      </c>
      <c r="DE463" s="61" t="e">
        <f t="shared" si="507"/>
        <v>#DIV/0!</v>
      </c>
      <c r="DF463" s="61" t="e">
        <f t="shared" si="507"/>
        <v>#DIV/0!</v>
      </c>
      <c r="DG463" s="61" t="e">
        <f t="shared" si="507"/>
        <v>#DIV/0!</v>
      </c>
      <c r="DH463" s="61" t="e">
        <f t="shared" si="507"/>
        <v>#DIV/0!</v>
      </c>
      <c r="DI463" s="61" t="e">
        <f t="shared" si="507"/>
        <v>#DIV/0!</v>
      </c>
      <c r="DJ463" s="61" t="e">
        <f t="shared" si="507"/>
        <v>#DIV/0!</v>
      </c>
      <c r="DK463" s="61" t="e">
        <f t="shared" si="507"/>
        <v>#DIV/0!</v>
      </c>
      <c r="DL463" s="61" t="e">
        <f t="shared" si="507"/>
        <v>#DIV/0!</v>
      </c>
      <c r="DM463" s="61" t="e">
        <f t="shared" si="507"/>
        <v>#DIV/0!</v>
      </c>
      <c r="DN463" s="61" t="e">
        <f t="shared" si="507"/>
        <v>#DIV/0!</v>
      </c>
      <c r="DO463" s="61" t="e">
        <f t="shared" si="507"/>
        <v>#DIV/0!</v>
      </c>
      <c r="DP463" s="61" t="e">
        <f t="shared" si="507"/>
        <v>#DIV/0!</v>
      </c>
      <c r="DQ463" s="61" t="e">
        <f t="shared" si="507"/>
        <v>#DIV/0!</v>
      </c>
      <c r="DR463" s="61" t="e">
        <f t="shared" si="507"/>
        <v>#DIV/0!</v>
      </c>
      <c r="DS463" s="61" t="e">
        <f t="shared" si="507"/>
        <v>#DIV/0!</v>
      </c>
      <c r="DT463" s="61" t="e">
        <f t="shared" si="508"/>
        <v>#DIV/0!</v>
      </c>
      <c r="DU463" s="61" t="e">
        <f t="shared" si="508"/>
        <v>#DIV/0!</v>
      </c>
      <c r="DV463" s="61" t="e">
        <f t="shared" si="508"/>
        <v>#DIV/0!</v>
      </c>
      <c r="DW463" s="61" t="e">
        <f t="shared" si="508"/>
        <v>#DIV/0!</v>
      </c>
      <c r="DX463" s="61" t="e">
        <f t="shared" si="508"/>
        <v>#DIV/0!</v>
      </c>
      <c r="DY463" s="61" t="e">
        <f t="shared" si="508"/>
        <v>#DIV/0!</v>
      </c>
      <c r="DZ463" s="61" t="e">
        <f t="shared" si="512"/>
        <v>#DIV/0!</v>
      </c>
    </row>
    <row r="464" spans="1:130">
      <c r="A464" s="53">
        <v>14</v>
      </c>
      <c r="B464" s="63">
        <f t="shared" si="509"/>
        <v>1</v>
      </c>
      <c r="C464" s="53">
        <v>2014</v>
      </c>
      <c r="D464" s="64">
        <f t="shared" si="513"/>
        <v>0</v>
      </c>
      <c r="E464" s="64">
        <f t="shared" si="514"/>
        <v>0</v>
      </c>
      <c r="F464" s="64">
        <f t="shared" si="515"/>
        <v>0</v>
      </c>
      <c r="G464" s="64">
        <f t="shared" si="516"/>
        <v>0</v>
      </c>
      <c r="H464" s="64">
        <f t="shared" si="517"/>
        <v>0</v>
      </c>
      <c r="I464" s="64">
        <f t="shared" si="518"/>
        <v>0</v>
      </c>
      <c r="J464" s="64">
        <f t="shared" si="519"/>
        <v>0</v>
      </c>
      <c r="K464" s="64">
        <f t="shared" si="520"/>
        <v>0</v>
      </c>
      <c r="L464" s="64">
        <f t="shared" si="521"/>
        <v>0</v>
      </c>
      <c r="M464" s="64">
        <f t="shared" si="522"/>
        <v>0</v>
      </c>
      <c r="N464" s="64">
        <f t="shared" si="523"/>
        <v>0</v>
      </c>
      <c r="O464" s="64">
        <f t="shared" si="524"/>
        <v>0</v>
      </c>
      <c r="P464" s="64">
        <f t="shared" ref="P464:P482" si="525">VLOOKUP($C$78,$D$3:$K$63,$A$74,0)*(B452-B451)</f>
        <v>0</v>
      </c>
      <c r="Q464" s="64">
        <f>VLOOKUP($C$79,$D$3:$K$63,$A$74,0)*(B451-B450)</f>
        <v>0</v>
      </c>
      <c r="R464" s="64">
        <f>VLOOKUP($C$80,$D$3:$K$63,$A$74,0)*B450</f>
        <v>0</v>
      </c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54">
        <f t="shared" si="510"/>
        <v>0</v>
      </c>
      <c r="BP464" s="53">
        <v>2014</v>
      </c>
      <c r="BQ464" s="61" t="e">
        <f t="shared" si="511"/>
        <v>#DIV/0!</v>
      </c>
      <c r="BR464" s="61" t="e">
        <f t="shared" si="504"/>
        <v>#DIV/0!</v>
      </c>
      <c r="BS464" s="61" t="e">
        <f t="shared" si="504"/>
        <v>#DIV/0!</v>
      </c>
      <c r="BT464" s="61" t="e">
        <f t="shared" si="504"/>
        <v>#DIV/0!</v>
      </c>
      <c r="BU464" s="61" t="e">
        <f t="shared" si="504"/>
        <v>#DIV/0!</v>
      </c>
      <c r="BV464" s="61" t="e">
        <f t="shared" si="504"/>
        <v>#DIV/0!</v>
      </c>
      <c r="BW464" s="61" t="e">
        <f t="shared" si="504"/>
        <v>#DIV/0!</v>
      </c>
      <c r="BX464" s="61" t="e">
        <f t="shared" si="504"/>
        <v>#DIV/0!</v>
      </c>
      <c r="BY464" s="61" t="e">
        <f t="shared" si="504"/>
        <v>#DIV/0!</v>
      </c>
      <c r="BZ464" s="61" t="e">
        <f t="shared" si="504"/>
        <v>#DIV/0!</v>
      </c>
      <c r="CA464" s="61" t="e">
        <f t="shared" si="504"/>
        <v>#DIV/0!</v>
      </c>
      <c r="CB464" s="61" t="e">
        <f t="shared" si="504"/>
        <v>#DIV/0!</v>
      </c>
      <c r="CC464" s="61" t="e">
        <f t="shared" si="504"/>
        <v>#DIV/0!</v>
      </c>
      <c r="CD464" s="61" t="e">
        <f t="shared" si="504"/>
        <v>#DIV/0!</v>
      </c>
      <c r="CE464" s="61" t="e">
        <f t="shared" si="504"/>
        <v>#DIV/0!</v>
      </c>
      <c r="CF464" s="61" t="e">
        <f t="shared" si="504"/>
        <v>#DIV/0!</v>
      </c>
      <c r="CG464" s="61" t="e">
        <f t="shared" si="504"/>
        <v>#DIV/0!</v>
      </c>
      <c r="CH464" s="61" t="e">
        <f t="shared" si="505"/>
        <v>#DIV/0!</v>
      </c>
      <c r="CI464" s="61" t="e">
        <f t="shared" si="505"/>
        <v>#DIV/0!</v>
      </c>
      <c r="CJ464" s="61" t="e">
        <f t="shared" si="505"/>
        <v>#DIV/0!</v>
      </c>
      <c r="CK464" s="61" t="e">
        <f t="shared" si="505"/>
        <v>#DIV/0!</v>
      </c>
      <c r="CL464" s="61" t="e">
        <f t="shared" si="505"/>
        <v>#DIV/0!</v>
      </c>
      <c r="CM464" s="61" t="e">
        <f t="shared" si="505"/>
        <v>#DIV/0!</v>
      </c>
      <c r="CN464" s="61" t="e">
        <f t="shared" si="506"/>
        <v>#DIV/0!</v>
      </c>
      <c r="CO464" s="61" t="e">
        <f t="shared" si="506"/>
        <v>#DIV/0!</v>
      </c>
      <c r="CP464" s="61" t="e">
        <f t="shared" si="506"/>
        <v>#DIV/0!</v>
      </c>
      <c r="CQ464" s="61" t="e">
        <f t="shared" si="506"/>
        <v>#DIV/0!</v>
      </c>
      <c r="CR464" s="61" t="e">
        <f t="shared" si="506"/>
        <v>#DIV/0!</v>
      </c>
      <c r="CS464" s="61" t="e">
        <f t="shared" si="506"/>
        <v>#DIV/0!</v>
      </c>
      <c r="CT464" s="61" t="e">
        <f t="shared" si="506"/>
        <v>#DIV/0!</v>
      </c>
      <c r="CU464" s="61" t="e">
        <f t="shared" si="506"/>
        <v>#DIV/0!</v>
      </c>
      <c r="CV464" s="61" t="e">
        <f t="shared" si="506"/>
        <v>#DIV/0!</v>
      </c>
      <c r="CW464" s="61" t="e">
        <f t="shared" si="506"/>
        <v>#DIV/0!</v>
      </c>
      <c r="CX464" s="61" t="e">
        <f t="shared" si="506"/>
        <v>#DIV/0!</v>
      </c>
      <c r="CY464" s="61" t="e">
        <f t="shared" si="506"/>
        <v>#DIV/0!</v>
      </c>
      <c r="CZ464" s="61" t="e">
        <f t="shared" si="506"/>
        <v>#DIV/0!</v>
      </c>
      <c r="DA464" s="61" t="e">
        <f t="shared" si="506"/>
        <v>#DIV/0!</v>
      </c>
      <c r="DB464" s="61" t="e">
        <f t="shared" si="506"/>
        <v>#DIV/0!</v>
      </c>
      <c r="DC464" s="61" t="e">
        <f t="shared" si="506"/>
        <v>#DIV/0!</v>
      </c>
      <c r="DD464" s="61" t="e">
        <f t="shared" si="507"/>
        <v>#DIV/0!</v>
      </c>
      <c r="DE464" s="61" t="e">
        <f t="shared" si="507"/>
        <v>#DIV/0!</v>
      </c>
      <c r="DF464" s="61" t="e">
        <f t="shared" si="507"/>
        <v>#DIV/0!</v>
      </c>
      <c r="DG464" s="61" t="e">
        <f t="shared" si="507"/>
        <v>#DIV/0!</v>
      </c>
      <c r="DH464" s="61" t="e">
        <f t="shared" si="507"/>
        <v>#DIV/0!</v>
      </c>
      <c r="DI464" s="61" t="e">
        <f t="shared" si="507"/>
        <v>#DIV/0!</v>
      </c>
      <c r="DJ464" s="61" t="e">
        <f t="shared" si="507"/>
        <v>#DIV/0!</v>
      </c>
      <c r="DK464" s="61" t="e">
        <f t="shared" si="507"/>
        <v>#DIV/0!</v>
      </c>
      <c r="DL464" s="61" t="e">
        <f t="shared" si="507"/>
        <v>#DIV/0!</v>
      </c>
      <c r="DM464" s="61" t="e">
        <f t="shared" si="507"/>
        <v>#DIV/0!</v>
      </c>
      <c r="DN464" s="61" t="e">
        <f t="shared" si="507"/>
        <v>#DIV/0!</v>
      </c>
      <c r="DO464" s="61" t="e">
        <f t="shared" si="507"/>
        <v>#DIV/0!</v>
      </c>
      <c r="DP464" s="61" t="e">
        <f t="shared" si="507"/>
        <v>#DIV/0!</v>
      </c>
      <c r="DQ464" s="61" t="e">
        <f t="shared" si="507"/>
        <v>#DIV/0!</v>
      </c>
      <c r="DR464" s="61" t="e">
        <f t="shared" si="507"/>
        <v>#DIV/0!</v>
      </c>
      <c r="DS464" s="61" t="e">
        <f t="shared" si="507"/>
        <v>#DIV/0!</v>
      </c>
      <c r="DT464" s="61" t="e">
        <f t="shared" si="508"/>
        <v>#DIV/0!</v>
      </c>
      <c r="DU464" s="61" t="e">
        <f t="shared" si="508"/>
        <v>#DIV/0!</v>
      </c>
      <c r="DV464" s="61" t="e">
        <f t="shared" si="508"/>
        <v>#DIV/0!</v>
      </c>
      <c r="DW464" s="61" t="e">
        <f t="shared" si="508"/>
        <v>#DIV/0!</v>
      </c>
      <c r="DX464" s="61" t="e">
        <f t="shared" si="508"/>
        <v>#DIV/0!</v>
      </c>
      <c r="DY464" s="61" t="e">
        <f t="shared" si="508"/>
        <v>#DIV/0!</v>
      </c>
      <c r="DZ464" s="61" t="e">
        <f t="shared" si="512"/>
        <v>#DIV/0!</v>
      </c>
    </row>
    <row r="465" spans="1:130">
      <c r="A465" s="53">
        <v>15</v>
      </c>
      <c r="B465" s="63">
        <f t="shared" si="509"/>
        <v>1</v>
      </c>
      <c r="C465" s="53">
        <v>2015</v>
      </c>
      <c r="D465" s="64">
        <f t="shared" si="513"/>
        <v>0</v>
      </c>
      <c r="E465" s="64">
        <f t="shared" si="514"/>
        <v>0</v>
      </c>
      <c r="F465" s="64">
        <f t="shared" si="515"/>
        <v>0</v>
      </c>
      <c r="G465" s="64">
        <f t="shared" si="516"/>
        <v>0</v>
      </c>
      <c r="H465" s="64">
        <f t="shared" si="517"/>
        <v>0</v>
      </c>
      <c r="I465" s="64">
        <f t="shared" si="518"/>
        <v>0</v>
      </c>
      <c r="J465" s="64">
        <f t="shared" si="519"/>
        <v>0</v>
      </c>
      <c r="K465" s="64">
        <f t="shared" si="520"/>
        <v>0</v>
      </c>
      <c r="L465" s="64">
        <f t="shared" si="521"/>
        <v>0</v>
      </c>
      <c r="M465" s="64">
        <f t="shared" si="522"/>
        <v>0</v>
      </c>
      <c r="N465" s="64">
        <f t="shared" si="523"/>
        <v>0</v>
      </c>
      <c r="O465" s="64">
        <f t="shared" si="524"/>
        <v>0</v>
      </c>
      <c r="P465" s="64">
        <f t="shared" si="525"/>
        <v>0</v>
      </c>
      <c r="Q465" s="64">
        <f t="shared" ref="Q465:Q483" si="526">VLOOKUP($C$79,$D$3:$K$63,$A$74,0)*(B452-B451)</f>
        <v>0</v>
      </c>
      <c r="R465" s="64">
        <f>VLOOKUP($C$80,$D$3:$K$63,$A$74,0)*(B451-B450)</f>
        <v>0</v>
      </c>
      <c r="S465" s="64">
        <f>VLOOKUP($C$81,$D$3:$K$63,$A$74,0)*B450</f>
        <v>0</v>
      </c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54">
        <f t="shared" si="510"/>
        <v>0</v>
      </c>
      <c r="BP465" s="53">
        <v>2015</v>
      </c>
      <c r="BQ465" s="61" t="e">
        <f t="shared" si="511"/>
        <v>#DIV/0!</v>
      </c>
      <c r="BR465" s="61" t="e">
        <f t="shared" si="504"/>
        <v>#DIV/0!</v>
      </c>
      <c r="BS465" s="61" t="e">
        <f t="shared" si="504"/>
        <v>#DIV/0!</v>
      </c>
      <c r="BT465" s="61" t="e">
        <f t="shared" si="504"/>
        <v>#DIV/0!</v>
      </c>
      <c r="BU465" s="61" t="e">
        <f t="shared" si="504"/>
        <v>#DIV/0!</v>
      </c>
      <c r="BV465" s="61" t="e">
        <f t="shared" si="504"/>
        <v>#DIV/0!</v>
      </c>
      <c r="BW465" s="61" t="e">
        <f t="shared" si="504"/>
        <v>#DIV/0!</v>
      </c>
      <c r="BX465" s="61" t="e">
        <f t="shared" si="504"/>
        <v>#DIV/0!</v>
      </c>
      <c r="BY465" s="61" t="e">
        <f t="shared" si="504"/>
        <v>#DIV/0!</v>
      </c>
      <c r="BZ465" s="61" t="e">
        <f t="shared" si="504"/>
        <v>#DIV/0!</v>
      </c>
      <c r="CA465" s="61" t="e">
        <f t="shared" si="504"/>
        <v>#DIV/0!</v>
      </c>
      <c r="CB465" s="61" t="e">
        <f t="shared" si="504"/>
        <v>#DIV/0!</v>
      </c>
      <c r="CC465" s="61" t="e">
        <f t="shared" si="504"/>
        <v>#DIV/0!</v>
      </c>
      <c r="CD465" s="61" t="e">
        <f t="shared" si="504"/>
        <v>#DIV/0!</v>
      </c>
      <c r="CE465" s="61" t="e">
        <f t="shared" si="504"/>
        <v>#DIV/0!</v>
      </c>
      <c r="CF465" s="61" t="e">
        <f t="shared" si="504"/>
        <v>#DIV/0!</v>
      </c>
      <c r="CG465" s="61" t="e">
        <f t="shared" ref="CG465:CV491" si="527">T465/$BM465</f>
        <v>#DIV/0!</v>
      </c>
      <c r="CH465" s="61" t="e">
        <f t="shared" si="505"/>
        <v>#DIV/0!</v>
      </c>
      <c r="CI465" s="61" t="e">
        <f t="shared" si="505"/>
        <v>#DIV/0!</v>
      </c>
      <c r="CJ465" s="61" t="e">
        <f t="shared" si="505"/>
        <v>#DIV/0!</v>
      </c>
      <c r="CK465" s="61" t="e">
        <f t="shared" si="505"/>
        <v>#DIV/0!</v>
      </c>
      <c r="CL465" s="61" t="e">
        <f t="shared" si="505"/>
        <v>#DIV/0!</v>
      </c>
      <c r="CM465" s="61" t="e">
        <f t="shared" si="505"/>
        <v>#DIV/0!</v>
      </c>
      <c r="CN465" s="61" t="e">
        <f t="shared" si="506"/>
        <v>#DIV/0!</v>
      </c>
      <c r="CO465" s="61" t="e">
        <f t="shared" si="506"/>
        <v>#DIV/0!</v>
      </c>
      <c r="CP465" s="61" t="e">
        <f t="shared" si="506"/>
        <v>#DIV/0!</v>
      </c>
      <c r="CQ465" s="61" t="e">
        <f t="shared" si="506"/>
        <v>#DIV/0!</v>
      </c>
      <c r="CR465" s="61" t="e">
        <f t="shared" si="506"/>
        <v>#DIV/0!</v>
      </c>
      <c r="CS465" s="61" t="e">
        <f t="shared" si="506"/>
        <v>#DIV/0!</v>
      </c>
      <c r="CT465" s="61" t="e">
        <f t="shared" si="506"/>
        <v>#DIV/0!</v>
      </c>
      <c r="CU465" s="61" t="e">
        <f t="shared" si="506"/>
        <v>#DIV/0!</v>
      </c>
      <c r="CV465" s="61" t="e">
        <f t="shared" si="506"/>
        <v>#DIV/0!</v>
      </c>
      <c r="CW465" s="61" t="e">
        <f t="shared" si="506"/>
        <v>#DIV/0!</v>
      </c>
      <c r="CX465" s="61" t="e">
        <f t="shared" si="506"/>
        <v>#DIV/0!</v>
      </c>
      <c r="CY465" s="61" t="e">
        <f t="shared" si="506"/>
        <v>#DIV/0!</v>
      </c>
      <c r="CZ465" s="61" t="e">
        <f t="shared" si="506"/>
        <v>#DIV/0!</v>
      </c>
      <c r="DA465" s="61" t="e">
        <f t="shared" si="506"/>
        <v>#DIV/0!</v>
      </c>
      <c r="DB465" s="61" t="e">
        <f t="shared" si="506"/>
        <v>#DIV/0!</v>
      </c>
      <c r="DC465" s="61" t="e">
        <f t="shared" ref="DC465:DR481" si="528">AP465/$BM465</f>
        <v>#DIV/0!</v>
      </c>
      <c r="DD465" s="61" t="e">
        <f t="shared" si="507"/>
        <v>#DIV/0!</v>
      </c>
      <c r="DE465" s="61" t="e">
        <f t="shared" si="507"/>
        <v>#DIV/0!</v>
      </c>
      <c r="DF465" s="61" t="e">
        <f t="shared" si="507"/>
        <v>#DIV/0!</v>
      </c>
      <c r="DG465" s="61" t="e">
        <f t="shared" si="507"/>
        <v>#DIV/0!</v>
      </c>
      <c r="DH465" s="61" t="e">
        <f t="shared" si="507"/>
        <v>#DIV/0!</v>
      </c>
      <c r="DI465" s="61" t="e">
        <f t="shared" si="507"/>
        <v>#DIV/0!</v>
      </c>
      <c r="DJ465" s="61" t="e">
        <f t="shared" si="507"/>
        <v>#DIV/0!</v>
      </c>
      <c r="DK465" s="61" t="e">
        <f t="shared" si="507"/>
        <v>#DIV/0!</v>
      </c>
      <c r="DL465" s="61" t="e">
        <f t="shared" si="507"/>
        <v>#DIV/0!</v>
      </c>
      <c r="DM465" s="61" t="e">
        <f t="shared" si="507"/>
        <v>#DIV/0!</v>
      </c>
      <c r="DN465" s="61" t="e">
        <f t="shared" si="507"/>
        <v>#DIV/0!</v>
      </c>
      <c r="DO465" s="61" t="e">
        <f t="shared" si="507"/>
        <v>#DIV/0!</v>
      </c>
      <c r="DP465" s="61" t="e">
        <f t="shared" si="507"/>
        <v>#DIV/0!</v>
      </c>
      <c r="DQ465" s="61" t="e">
        <f t="shared" si="507"/>
        <v>#DIV/0!</v>
      </c>
      <c r="DR465" s="61" t="e">
        <f t="shared" si="507"/>
        <v>#DIV/0!</v>
      </c>
      <c r="DS465" s="61" t="e">
        <f t="shared" ref="DS465:DV510" si="529">BF465/$BM465</f>
        <v>#DIV/0!</v>
      </c>
      <c r="DT465" s="61" t="e">
        <f t="shared" si="508"/>
        <v>#DIV/0!</v>
      </c>
      <c r="DU465" s="61" t="e">
        <f t="shared" si="508"/>
        <v>#DIV/0!</v>
      </c>
      <c r="DV465" s="61" t="e">
        <f t="shared" si="508"/>
        <v>#DIV/0!</v>
      </c>
      <c r="DW465" s="61" t="e">
        <f t="shared" si="508"/>
        <v>#DIV/0!</v>
      </c>
      <c r="DX465" s="61" t="e">
        <f t="shared" si="508"/>
        <v>#DIV/0!</v>
      </c>
      <c r="DY465" s="61" t="e">
        <f t="shared" si="508"/>
        <v>#DIV/0!</v>
      </c>
      <c r="DZ465" s="61" t="e">
        <f t="shared" si="512"/>
        <v>#DIV/0!</v>
      </c>
    </row>
    <row r="466" spans="1:130">
      <c r="A466" s="53">
        <v>16</v>
      </c>
      <c r="B466" s="63">
        <f t="shared" si="509"/>
        <v>1</v>
      </c>
      <c r="C466" s="53">
        <v>2016</v>
      </c>
      <c r="D466" s="64">
        <f t="shared" si="513"/>
        <v>0</v>
      </c>
      <c r="E466" s="64">
        <f t="shared" si="514"/>
        <v>0</v>
      </c>
      <c r="F466" s="64">
        <f t="shared" si="515"/>
        <v>0</v>
      </c>
      <c r="G466" s="64">
        <f t="shared" si="516"/>
        <v>0</v>
      </c>
      <c r="H466" s="64">
        <f t="shared" si="517"/>
        <v>0</v>
      </c>
      <c r="I466" s="64">
        <f t="shared" si="518"/>
        <v>0</v>
      </c>
      <c r="J466" s="64">
        <f t="shared" si="519"/>
        <v>0</v>
      </c>
      <c r="K466" s="64">
        <f t="shared" si="520"/>
        <v>0</v>
      </c>
      <c r="L466" s="64">
        <f t="shared" si="521"/>
        <v>0</v>
      </c>
      <c r="M466" s="64">
        <f t="shared" si="522"/>
        <v>0</v>
      </c>
      <c r="N466" s="64">
        <f t="shared" si="523"/>
        <v>0</v>
      </c>
      <c r="O466" s="64">
        <f t="shared" si="524"/>
        <v>0</v>
      </c>
      <c r="P466" s="64">
        <f t="shared" si="525"/>
        <v>0</v>
      </c>
      <c r="Q466" s="64">
        <f t="shared" si="526"/>
        <v>0</v>
      </c>
      <c r="R466" s="64">
        <f t="shared" ref="R466:R484" si="530">VLOOKUP($C$80,$D$3:$K$63,$A$74,0)*(B452-B451)</f>
        <v>0</v>
      </c>
      <c r="S466" s="64">
        <f>VLOOKUP($C$81,$D$3:$K$63,$A$74,0)*(B451-B450)</f>
        <v>0</v>
      </c>
      <c r="T466" s="64">
        <f>VLOOKUP($C$82,$D$3:$K$63,$A$74,0)*B450</f>
        <v>0</v>
      </c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54">
        <f t="shared" si="510"/>
        <v>0</v>
      </c>
      <c r="BP466" s="53">
        <v>2016</v>
      </c>
      <c r="BQ466" s="61" t="e">
        <f t="shared" si="511"/>
        <v>#DIV/0!</v>
      </c>
      <c r="BR466" s="61" t="e">
        <f t="shared" si="511"/>
        <v>#DIV/0!</v>
      </c>
      <c r="BS466" s="61" t="e">
        <f t="shared" si="511"/>
        <v>#DIV/0!</v>
      </c>
      <c r="BT466" s="61" t="e">
        <f t="shared" si="511"/>
        <v>#DIV/0!</v>
      </c>
      <c r="BU466" s="61" t="e">
        <f t="shared" si="511"/>
        <v>#DIV/0!</v>
      </c>
      <c r="BV466" s="61" t="e">
        <f t="shared" si="511"/>
        <v>#DIV/0!</v>
      </c>
      <c r="BW466" s="61" t="e">
        <f t="shared" si="511"/>
        <v>#DIV/0!</v>
      </c>
      <c r="BX466" s="61" t="e">
        <f t="shared" si="511"/>
        <v>#DIV/0!</v>
      </c>
      <c r="BY466" s="61" t="e">
        <f t="shared" si="511"/>
        <v>#DIV/0!</v>
      </c>
      <c r="BZ466" s="61" t="e">
        <f t="shared" si="511"/>
        <v>#DIV/0!</v>
      </c>
      <c r="CA466" s="61" t="e">
        <f t="shared" si="511"/>
        <v>#DIV/0!</v>
      </c>
      <c r="CB466" s="61" t="e">
        <f t="shared" si="511"/>
        <v>#DIV/0!</v>
      </c>
      <c r="CC466" s="61" t="e">
        <f t="shared" si="511"/>
        <v>#DIV/0!</v>
      </c>
      <c r="CD466" s="61" t="e">
        <f t="shared" si="511"/>
        <v>#DIV/0!</v>
      </c>
      <c r="CE466" s="61" t="e">
        <f t="shared" si="511"/>
        <v>#DIV/0!</v>
      </c>
      <c r="CF466" s="61" t="e">
        <f t="shared" si="511"/>
        <v>#DIV/0!</v>
      </c>
      <c r="CG466" s="61" t="e">
        <f t="shared" si="527"/>
        <v>#DIV/0!</v>
      </c>
      <c r="CH466" s="61" t="e">
        <f t="shared" si="505"/>
        <v>#DIV/0!</v>
      </c>
      <c r="CI466" s="61" t="e">
        <f t="shared" si="505"/>
        <v>#DIV/0!</v>
      </c>
      <c r="CJ466" s="61" t="e">
        <f t="shared" si="505"/>
        <v>#DIV/0!</v>
      </c>
      <c r="CK466" s="61" t="e">
        <f t="shared" si="505"/>
        <v>#DIV/0!</v>
      </c>
      <c r="CL466" s="61" t="e">
        <f t="shared" si="505"/>
        <v>#DIV/0!</v>
      </c>
      <c r="CM466" s="61" t="e">
        <f t="shared" si="505"/>
        <v>#DIV/0!</v>
      </c>
      <c r="CN466" s="61" t="e">
        <f t="shared" si="505"/>
        <v>#DIV/0!</v>
      </c>
      <c r="CO466" s="61" t="e">
        <f t="shared" si="505"/>
        <v>#DIV/0!</v>
      </c>
      <c r="CP466" s="61" t="e">
        <f t="shared" si="505"/>
        <v>#DIV/0!</v>
      </c>
      <c r="CQ466" s="61" t="e">
        <f t="shared" si="505"/>
        <v>#DIV/0!</v>
      </c>
      <c r="CR466" s="61" t="e">
        <f t="shared" si="505"/>
        <v>#DIV/0!</v>
      </c>
      <c r="CS466" s="61" t="e">
        <f t="shared" si="505"/>
        <v>#DIV/0!</v>
      </c>
      <c r="CT466" s="61" t="e">
        <f t="shared" si="505"/>
        <v>#DIV/0!</v>
      </c>
      <c r="CU466" s="61" t="e">
        <f t="shared" si="505"/>
        <v>#DIV/0!</v>
      </c>
      <c r="CV466" s="61" t="e">
        <f t="shared" si="505"/>
        <v>#DIV/0!</v>
      </c>
      <c r="CW466" s="61" t="e">
        <f t="shared" si="505"/>
        <v>#DIV/0!</v>
      </c>
      <c r="CX466" s="61" t="e">
        <f t="shared" ref="CX466:DM493" si="531">AK466/$BM466</f>
        <v>#DIV/0!</v>
      </c>
      <c r="CY466" s="61" t="e">
        <f t="shared" si="531"/>
        <v>#DIV/0!</v>
      </c>
      <c r="CZ466" s="61" t="e">
        <f t="shared" si="531"/>
        <v>#DIV/0!</v>
      </c>
      <c r="DA466" s="61" t="e">
        <f t="shared" si="531"/>
        <v>#DIV/0!</v>
      </c>
      <c r="DB466" s="61" t="e">
        <f t="shared" si="531"/>
        <v>#DIV/0!</v>
      </c>
      <c r="DC466" s="61" t="e">
        <f t="shared" si="528"/>
        <v>#DIV/0!</v>
      </c>
      <c r="DD466" s="61" t="e">
        <f t="shared" si="528"/>
        <v>#DIV/0!</v>
      </c>
      <c r="DE466" s="61" t="e">
        <f t="shared" si="528"/>
        <v>#DIV/0!</v>
      </c>
      <c r="DF466" s="61" t="e">
        <f t="shared" si="528"/>
        <v>#DIV/0!</v>
      </c>
      <c r="DG466" s="61" t="e">
        <f t="shared" si="528"/>
        <v>#DIV/0!</v>
      </c>
      <c r="DH466" s="61" t="e">
        <f t="shared" si="528"/>
        <v>#DIV/0!</v>
      </c>
      <c r="DI466" s="61" t="e">
        <f t="shared" si="528"/>
        <v>#DIV/0!</v>
      </c>
      <c r="DJ466" s="61" t="e">
        <f t="shared" si="528"/>
        <v>#DIV/0!</v>
      </c>
      <c r="DK466" s="61" t="e">
        <f t="shared" si="528"/>
        <v>#DIV/0!</v>
      </c>
      <c r="DL466" s="61" t="e">
        <f t="shared" si="528"/>
        <v>#DIV/0!</v>
      </c>
      <c r="DM466" s="61" t="e">
        <f t="shared" si="528"/>
        <v>#DIV/0!</v>
      </c>
      <c r="DN466" s="61" t="e">
        <f t="shared" si="528"/>
        <v>#DIV/0!</v>
      </c>
      <c r="DO466" s="61" t="e">
        <f t="shared" si="528"/>
        <v>#DIV/0!</v>
      </c>
      <c r="DP466" s="61" t="e">
        <f t="shared" si="528"/>
        <v>#DIV/0!</v>
      </c>
      <c r="DQ466" s="61" t="e">
        <f t="shared" si="528"/>
        <v>#DIV/0!</v>
      </c>
      <c r="DR466" s="61" t="e">
        <f t="shared" si="528"/>
        <v>#DIV/0!</v>
      </c>
      <c r="DS466" s="61" t="e">
        <f t="shared" si="529"/>
        <v>#DIV/0!</v>
      </c>
      <c r="DT466" s="61" t="e">
        <f t="shared" si="508"/>
        <v>#DIV/0!</v>
      </c>
      <c r="DU466" s="61" t="e">
        <f t="shared" si="508"/>
        <v>#DIV/0!</v>
      </c>
      <c r="DV466" s="61" t="e">
        <f t="shared" si="508"/>
        <v>#DIV/0!</v>
      </c>
      <c r="DW466" s="61" t="e">
        <f t="shared" si="508"/>
        <v>#DIV/0!</v>
      </c>
      <c r="DX466" s="61" t="e">
        <f t="shared" si="508"/>
        <v>#DIV/0!</v>
      </c>
      <c r="DY466" s="61" t="e">
        <f t="shared" si="508"/>
        <v>#DIV/0!</v>
      </c>
      <c r="DZ466" s="61" t="e">
        <f t="shared" si="512"/>
        <v>#DIV/0!</v>
      </c>
    </row>
    <row r="467" spans="1:130">
      <c r="A467" s="53">
        <v>17</v>
      </c>
      <c r="B467" s="63">
        <f t="shared" si="509"/>
        <v>1</v>
      </c>
      <c r="C467" s="53">
        <v>2017</v>
      </c>
      <c r="D467" s="64">
        <f t="shared" si="513"/>
        <v>0</v>
      </c>
      <c r="E467" s="64">
        <f t="shared" si="514"/>
        <v>0</v>
      </c>
      <c r="F467" s="64">
        <f t="shared" si="515"/>
        <v>0</v>
      </c>
      <c r="G467" s="64">
        <f t="shared" si="516"/>
        <v>0</v>
      </c>
      <c r="H467" s="64">
        <f t="shared" si="517"/>
        <v>0</v>
      </c>
      <c r="I467" s="64">
        <f t="shared" si="518"/>
        <v>0</v>
      </c>
      <c r="J467" s="64">
        <f t="shared" si="519"/>
        <v>0</v>
      </c>
      <c r="K467" s="64">
        <f t="shared" si="520"/>
        <v>0</v>
      </c>
      <c r="L467" s="64">
        <f t="shared" si="521"/>
        <v>0</v>
      </c>
      <c r="M467" s="64">
        <f t="shared" si="522"/>
        <v>0</v>
      </c>
      <c r="N467" s="64">
        <f t="shared" si="523"/>
        <v>0</v>
      </c>
      <c r="O467" s="64">
        <f t="shared" si="524"/>
        <v>0</v>
      </c>
      <c r="P467" s="64">
        <f t="shared" si="525"/>
        <v>0</v>
      </c>
      <c r="Q467" s="64">
        <f t="shared" si="526"/>
        <v>0</v>
      </c>
      <c r="R467" s="64">
        <f t="shared" si="530"/>
        <v>0</v>
      </c>
      <c r="S467" s="64">
        <f t="shared" ref="S467:S485" si="532">VLOOKUP($C$81,$D$3:$K$63,$A$74,0)*(B452-B451)</f>
        <v>0</v>
      </c>
      <c r="T467" s="64">
        <f>VLOOKUP($C$82,$D$3:$K$63,$A$74,0)*(B451-B450)</f>
        <v>0</v>
      </c>
      <c r="U467" s="64">
        <f>VLOOKUP($C$83,$D$3:$K$63,$A$74,0)*B450</f>
        <v>0</v>
      </c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54">
        <f t="shared" si="510"/>
        <v>0</v>
      </c>
      <c r="BP467" s="53">
        <v>2017</v>
      </c>
      <c r="BQ467" s="61" t="e">
        <f t="shared" si="511"/>
        <v>#DIV/0!</v>
      </c>
      <c r="BR467" s="61" t="e">
        <f t="shared" si="511"/>
        <v>#DIV/0!</v>
      </c>
      <c r="BS467" s="61" t="e">
        <f t="shared" si="511"/>
        <v>#DIV/0!</v>
      </c>
      <c r="BT467" s="61" t="e">
        <f t="shared" si="511"/>
        <v>#DIV/0!</v>
      </c>
      <c r="BU467" s="61" t="e">
        <f t="shared" si="511"/>
        <v>#DIV/0!</v>
      </c>
      <c r="BV467" s="61" t="e">
        <f t="shared" si="511"/>
        <v>#DIV/0!</v>
      </c>
      <c r="BW467" s="61" t="e">
        <f t="shared" si="511"/>
        <v>#DIV/0!</v>
      </c>
      <c r="BX467" s="61" t="e">
        <f t="shared" si="511"/>
        <v>#DIV/0!</v>
      </c>
      <c r="BY467" s="61" t="e">
        <f t="shared" si="511"/>
        <v>#DIV/0!</v>
      </c>
      <c r="BZ467" s="61" t="e">
        <f t="shared" si="511"/>
        <v>#DIV/0!</v>
      </c>
      <c r="CA467" s="61" t="e">
        <f t="shared" si="511"/>
        <v>#DIV/0!</v>
      </c>
      <c r="CB467" s="61" t="e">
        <f t="shared" si="511"/>
        <v>#DIV/0!</v>
      </c>
      <c r="CC467" s="61" t="e">
        <f t="shared" si="511"/>
        <v>#DIV/0!</v>
      </c>
      <c r="CD467" s="61" t="e">
        <f t="shared" si="511"/>
        <v>#DIV/0!</v>
      </c>
      <c r="CE467" s="61" t="e">
        <f t="shared" si="511"/>
        <v>#DIV/0!</v>
      </c>
      <c r="CF467" s="61" t="e">
        <f t="shared" si="511"/>
        <v>#DIV/0!</v>
      </c>
      <c r="CG467" s="61" t="e">
        <f t="shared" si="527"/>
        <v>#DIV/0!</v>
      </c>
      <c r="CH467" s="61" t="e">
        <f t="shared" si="505"/>
        <v>#DIV/0!</v>
      </c>
      <c r="CI467" s="61" t="e">
        <f t="shared" si="505"/>
        <v>#DIV/0!</v>
      </c>
      <c r="CJ467" s="61" t="e">
        <f t="shared" si="505"/>
        <v>#DIV/0!</v>
      </c>
      <c r="CK467" s="61" t="e">
        <f t="shared" si="505"/>
        <v>#DIV/0!</v>
      </c>
      <c r="CL467" s="61" t="e">
        <f t="shared" si="505"/>
        <v>#DIV/0!</v>
      </c>
      <c r="CM467" s="61" t="e">
        <f t="shared" si="505"/>
        <v>#DIV/0!</v>
      </c>
      <c r="CN467" s="61" t="e">
        <f t="shared" si="505"/>
        <v>#DIV/0!</v>
      </c>
      <c r="CO467" s="61" t="e">
        <f t="shared" si="505"/>
        <v>#DIV/0!</v>
      </c>
      <c r="CP467" s="61" t="e">
        <f t="shared" si="505"/>
        <v>#DIV/0!</v>
      </c>
      <c r="CQ467" s="61" t="e">
        <f t="shared" si="505"/>
        <v>#DIV/0!</v>
      </c>
      <c r="CR467" s="61" t="e">
        <f t="shared" si="505"/>
        <v>#DIV/0!</v>
      </c>
      <c r="CS467" s="61" t="e">
        <f t="shared" si="505"/>
        <v>#DIV/0!</v>
      </c>
      <c r="CT467" s="61" t="e">
        <f t="shared" si="505"/>
        <v>#DIV/0!</v>
      </c>
      <c r="CU467" s="61" t="e">
        <f t="shared" si="505"/>
        <v>#DIV/0!</v>
      </c>
      <c r="CV467" s="61" t="e">
        <f t="shared" si="505"/>
        <v>#DIV/0!</v>
      </c>
      <c r="CW467" s="61" t="e">
        <f t="shared" si="505"/>
        <v>#DIV/0!</v>
      </c>
      <c r="CX467" s="61" t="e">
        <f t="shared" si="531"/>
        <v>#DIV/0!</v>
      </c>
      <c r="CY467" s="61" t="e">
        <f t="shared" si="531"/>
        <v>#DIV/0!</v>
      </c>
      <c r="CZ467" s="61" t="e">
        <f t="shared" si="531"/>
        <v>#DIV/0!</v>
      </c>
      <c r="DA467" s="61" t="e">
        <f t="shared" si="531"/>
        <v>#DIV/0!</v>
      </c>
      <c r="DB467" s="61" t="e">
        <f t="shared" si="531"/>
        <v>#DIV/0!</v>
      </c>
      <c r="DC467" s="61" t="e">
        <f t="shared" si="528"/>
        <v>#DIV/0!</v>
      </c>
      <c r="DD467" s="61" t="e">
        <f t="shared" si="528"/>
        <v>#DIV/0!</v>
      </c>
      <c r="DE467" s="61" t="e">
        <f t="shared" si="528"/>
        <v>#DIV/0!</v>
      </c>
      <c r="DF467" s="61" t="e">
        <f t="shared" si="528"/>
        <v>#DIV/0!</v>
      </c>
      <c r="DG467" s="61" t="e">
        <f t="shared" si="528"/>
        <v>#DIV/0!</v>
      </c>
      <c r="DH467" s="61" t="e">
        <f t="shared" si="528"/>
        <v>#DIV/0!</v>
      </c>
      <c r="DI467" s="61" t="e">
        <f t="shared" si="528"/>
        <v>#DIV/0!</v>
      </c>
      <c r="DJ467" s="61" t="e">
        <f t="shared" si="528"/>
        <v>#DIV/0!</v>
      </c>
      <c r="DK467" s="61" t="e">
        <f t="shared" si="528"/>
        <v>#DIV/0!</v>
      </c>
      <c r="DL467" s="61" t="e">
        <f t="shared" si="528"/>
        <v>#DIV/0!</v>
      </c>
      <c r="DM467" s="61" t="e">
        <f t="shared" si="528"/>
        <v>#DIV/0!</v>
      </c>
      <c r="DN467" s="61" t="e">
        <f t="shared" si="528"/>
        <v>#DIV/0!</v>
      </c>
      <c r="DO467" s="61" t="e">
        <f t="shared" si="528"/>
        <v>#DIV/0!</v>
      </c>
      <c r="DP467" s="61" t="e">
        <f t="shared" si="528"/>
        <v>#DIV/0!</v>
      </c>
      <c r="DQ467" s="61" t="e">
        <f t="shared" si="528"/>
        <v>#DIV/0!</v>
      </c>
      <c r="DR467" s="61" t="e">
        <f t="shared" si="528"/>
        <v>#DIV/0!</v>
      </c>
      <c r="DS467" s="61" t="e">
        <f t="shared" si="529"/>
        <v>#DIV/0!</v>
      </c>
      <c r="DT467" s="61" t="e">
        <f t="shared" si="508"/>
        <v>#DIV/0!</v>
      </c>
      <c r="DU467" s="61" t="e">
        <f t="shared" si="508"/>
        <v>#DIV/0!</v>
      </c>
      <c r="DV467" s="61" t="e">
        <f t="shared" si="508"/>
        <v>#DIV/0!</v>
      </c>
      <c r="DW467" s="61" t="e">
        <f t="shared" si="508"/>
        <v>#DIV/0!</v>
      </c>
      <c r="DX467" s="61" t="e">
        <f t="shared" si="508"/>
        <v>#DIV/0!</v>
      </c>
      <c r="DY467" s="61" t="e">
        <f t="shared" si="508"/>
        <v>#DIV/0!</v>
      </c>
      <c r="DZ467" s="61" t="e">
        <f t="shared" si="512"/>
        <v>#DIV/0!</v>
      </c>
    </row>
    <row r="468" spans="1:130">
      <c r="A468" s="53">
        <v>18</v>
      </c>
      <c r="B468" s="63">
        <f t="shared" si="509"/>
        <v>1</v>
      </c>
      <c r="C468" s="53">
        <v>2018</v>
      </c>
      <c r="D468" s="64">
        <f t="shared" si="513"/>
        <v>0</v>
      </c>
      <c r="E468" s="64">
        <f t="shared" si="514"/>
        <v>0</v>
      </c>
      <c r="F468" s="64">
        <f t="shared" si="515"/>
        <v>0</v>
      </c>
      <c r="G468" s="64">
        <f t="shared" si="516"/>
        <v>0</v>
      </c>
      <c r="H468" s="64">
        <f t="shared" si="517"/>
        <v>0</v>
      </c>
      <c r="I468" s="64">
        <f t="shared" si="518"/>
        <v>0</v>
      </c>
      <c r="J468" s="64">
        <f t="shared" si="519"/>
        <v>0</v>
      </c>
      <c r="K468" s="64">
        <f t="shared" si="520"/>
        <v>0</v>
      </c>
      <c r="L468" s="64">
        <f t="shared" si="521"/>
        <v>0</v>
      </c>
      <c r="M468" s="64">
        <f t="shared" si="522"/>
        <v>0</v>
      </c>
      <c r="N468" s="64">
        <f t="shared" si="523"/>
        <v>0</v>
      </c>
      <c r="O468" s="64">
        <f t="shared" si="524"/>
        <v>0</v>
      </c>
      <c r="P468" s="64">
        <f t="shared" si="525"/>
        <v>0</v>
      </c>
      <c r="Q468" s="64">
        <f t="shared" si="526"/>
        <v>0</v>
      </c>
      <c r="R468" s="64">
        <f t="shared" si="530"/>
        <v>0</v>
      </c>
      <c r="S468" s="64">
        <f t="shared" si="532"/>
        <v>0</v>
      </c>
      <c r="T468" s="64">
        <f t="shared" ref="T468:T486" si="533">VLOOKUP($C$82,$D$3:$K$63,$A$74,0)*(B452-B451)</f>
        <v>0</v>
      </c>
      <c r="U468" s="64">
        <f>VLOOKUP($C$83,$D$3:$K$63,$A$74,0)*(B451-B450)</f>
        <v>0</v>
      </c>
      <c r="V468" s="64">
        <f>VLOOKUP($C$84,$D$3:$K$63,$A$74,0)*B450</f>
        <v>0</v>
      </c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54">
        <f t="shared" si="510"/>
        <v>0</v>
      </c>
      <c r="BP468" s="53">
        <v>2018</v>
      </c>
      <c r="BQ468" s="61" t="e">
        <f t="shared" si="511"/>
        <v>#DIV/0!</v>
      </c>
      <c r="BR468" s="61" t="e">
        <f t="shared" si="511"/>
        <v>#DIV/0!</v>
      </c>
      <c r="BS468" s="61" t="e">
        <f t="shared" si="511"/>
        <v>#DIV/0!</v>
      </c>
      <c r="BT468" s="61" t="e">
        <f t="shared" si="511"/>
        <v>#DIV/0!</v>
      </c>
      <c r="BU468" s="61" t="e">
        <f t="shared" si="511"/>
        <v>#DIV/0!</v>
      </c>
      <c r="BV468" s="61" t="e">
        <f t="shared" si="511"/>
        <v>#DIV/0!</v>
      </c>
      <c r="BW468" s="61" t="e">
        <f t="shared" si="511"/>
        <v>#DIV/0!</v>
      </c>
      <c r="BX468" s="61" t="e">
        <f t="shared" si="511"/>
        <v>#DIV/0!</v>
      </c>
      <c r="BY468" s="61" t="e">
        <f t="shared" si="511"/>
        <v>#DIV/0!</v>
      </c>
      <c r="BZ468" s="61" t="e">
        <f t="shared" si="511"/>
        <v>#DIV/0!</v>
      </c>
      <c r="CA468" s="61" t="e">
        <f t="shared" si="511"/>
        <v>#DIV/0!</v>
      </c>
      <c r="CB468" s="61" t="e">
        <f t="shared" si="511"/>
        <v>#DIV/0!</v>
      </c>
      <c r="CC468" s="61" t="e">
        <f t="shared" si="511"/>
        <v>#DIV/0!</v>
      </c>
      <c r="CD468" s="61" t="e">
        <f t="shared" si="511"/>
        <v>#DIV/0!</v>
      </c>
      <c r="CE468" s="61" t="e">
        <f t="shared" si="511"/>
        <v>#DIV/0!</v>
      </c>
      <c r="CF468" s="61" t="e">
        <f t="shared" si="511"/>
        <v>#DIV/0!</v>
      </c>
      <c r="CG468" s="61" t="e">
        <f t="shared" si="527"/>
        <v>#DIV/0!</v>
      </c>
      <c r="CH468" s="61" t="e">
        <f t="shared" si="505"/>
        <v>#DIV/0!</v>
      </c>
      <c r="CI468" s="61" t="e">
        <f t="shared" si="505"/>
        <v>#DIV/0!</v>
      </c>
      <c r="CJ468" s="61" t="e">
        <f t="shared" si="505"/>
        <v>#DIV/0!</v>
      </c>
      <c r="CK468" s="61" t="e">
        <f t="shared" si="505"/>
        <v>#DIV/0!</v>
      </c>
      <c r="CL468" s="61" t="e">
        <f t="shared" si="505"/>
        <v>#DIV/0!</v>
      </c>
      <c r="CM468" s="61" t="e">
        <f t="shared" si="505"/>
        <v>#DIV/0!</v>
      </c>
      <c r="CN468" s="61" t="e">
        <f t="shared" si="505"/>
        <v>#DIV/0!</v>
      </c>
      <c r="CO468" s="61" t="e">
        <f t="shared" si="505"/>
        <v>#DIV/0!</v>
      </c>
      <c r="CP468" s="61" t="e">
        <f t="shared" si="505"/>
        <v>#DIV/0!</v>
      </c>
      <c r="CQ468" s="61" t="e">
        <f t="shared" si="505"/>
        <v>#DIV/0!</v>
      </c>
      <c r="CR468" s="61" t="e">
        <f t="shared" si="505"/>
        <v>#DIV/0!</v>
      </c>
      <c r="CS468" s="61" t="e">
        <f t="shared" si="505"/>
        <v>#DIV/0!</v>
      </c>
      <c r="CT468" s="61" t="e">
        <f t="shared" si="505"/>
        <v>#DIV/0!</v>
      </c>
      <c r="CU468" s="61" t="e">
        <f t="shared" si="505"/>
        <v>#DIV/0!</v>
      </c>
      <c r="CV468" s="61" t="e">
        <f t="shared" si="505"/>
        <v>#DIV/0!</v>
      </c>
      <c r="CW468" s="61" t="e">
        <f t="shared" si="505"/>
        <v>#DIV/0!</v>
      </c>
      <c r="CX468" s="61" t="e">
        <f t="shared" si="531"/>
        <v>#DIV/0!</v>
      </c>
      <c r="CY468" s="61" t="e">
        <f t="shared" si="531"/>
        <v>#DIV/0!</v>
      </c>
      <c r="CZ468" s="61" t="e">
        <f t="shared" si="531"/>
        <v>#DIV/0!</v>
      </c>
      <c r="DA468" s="61" t="e">
        <f t="shared" si="531"/>
        <v>#DIV/0!</v>
      </c>
      <c r="DB468" s="61" t="e">
        <f t="shared" si="531"/>
        <v>#DIV/0!</v>
      </c>
      <c r="DC468" s="61" t="e">
        <f t="shared" si="528"/>
        <v>#DIV/0!</v>
      </c>
      <c r="DD468" s="61" t="e">
        <f t="shared" si="528"/>
        <v>#DIV/0!</v>
      </c>
      <c r="DE468" s="61" t="e">
        <f t="shared" si="528"/>
        <v>#DIV/0!</v>
      </c>
      <c r="DF468" s="61" t="e">
        <f t="shared" si="528"/>
        <v>#DIV/0!</v>
      </c>
      <c r="DG468" s="61" t="e">
        <f t="shared" si="528"/>
        <v>#DIV/0!</v>
      </c>
      <c r="DH468" s="61" t="e">
        <f t="shared" si="528"/>
        <v>#DIV/0!</v>
      </c>
      <c r="DI468" s="61" t="e">
        <f t="shared" si="528"/>
        <v>#DIV/0!</v>
      </c>
      <c r="DJ468" s="61" t="e">
        <f t="shared" si="528"/>
        <v>#DIV/0!</v>
      </c>
      <c r="DK468" s="61" t="e">
        <f t="shared" si="528"/>
        <v>#DIV/0!</v>
      </c>
      <c r="DL468" s="61" t="e">
        <f t="shared" si="528"/>
        <v>#DIV/0!</v>
      </c>
      <c r="DM468" s="61" t="e">
        <f t="shared" si="528"/>
        <v>#DIV/0!</v>
      </c>
      <c r="DN468" s="61" t="e">
        <f t="shared" si="528"/>
        <v>#DIV/0!</v>
      </c>
      <c r="DO468" s="61" t="e">
        <f t="shared" si="528"/>
        <v>#DIV/0!</v>
      </c>
      <c r="DP468" s="61" t="e">
        <f t="shared" si="528"/>
        <v>#DIV/0!</v>
      </c>
      <c r="DQ468" s="61" t="e">
        <f t="shared" si="528"/>
        <v>#DIV/0!</v>
      </c>
      <c r="DR468" s="61" t="e">
        <f t="shared" si="528"/>
        <v>#DIV/0!</v>
      </c>
      <c r="DS468" s="61" t="e">
        <f t="shared" si="529"/>
        <v>#DIV/0!</v>
      </c>
      <c r="DT468" s="61" t="e">
        <f t="shared" si="508"/>
        <v>#DIV/0!</v>
      </c>
      <c r="DU468" s="61" t="e">
        <f t="shared" si="508"/>
        <v>#DIV/0!</v>
      </c>
      <c r="DV468" s="61" t="e">
        <f t="shared" si="508"/>
        <v>#DIV/0!</v>
      </c>
      <c r="DW468" s="61" t="e">
        <f t="shared" si="508"/>
        <v>#DIV/0!</v>
      </c>
      <c r="DX468" s="61" t="e">
        <f t="shared" si="508"/>
        <v>#DIV/0!</v>
      </c>
      <c r="DY468" s="61" t="e">
        <f t="shared" si="508"/>
        <v>#DIV/0!</v>
      </c>
      <c r="DZ468" s="61" t="e">
        <f t="shared" si="512"/>
        <v>#DIV/0!</v>
      </c>
    </row>
    <row r="469" spans="1:130">
      <c r="A469" s="53">
        <v>19</v>
      </c>
      <c r="B469" s="63">
        <f t="shared" si="509"/>
        <v>1</v>
      </c>
      <c r="C469" s="53">
        <v>2019</v>
      </c>
      <c r="D469" s="64">
        <f t="shared" si="513"/>
        <v>0</v>
      </c>
      <c r="E469" s="64">
        <f t="shared" si="514"/>
        <v>0</v>
      </c>
      <c r="F469" s="64">
        <f t="shared" si="515"/>
        <v>0</v>
      </c>
      <c r="G469" s="64">
        <f t="shared" si="516"/>
        <v>0</v>
      </c>
      <c r="H469" s="64">
        <f t="shared" si="517"/>
        <v>0</v>
      </c>
      <c r="I469" s="64">
        <f t="shared" si="518"/>
        <v>0</v>
      </c>
      <c r="J469" s="64">
        <f t="shared" si="519"/>
        <v>0</v>
      </c>
      <c r="K469" s="64">
        <f t="shared" si="520"/>
        <v>0</v>
      </c>
      <c r="L469" s="64">
        <f t="shared" si="521"/>
        <v>0</v>
      </c>
      <c r="M469" s="64">
        <f t="shared" si="522"/>
        <v>0</v>
      </c>
      <c r="N469" s="64">
        <f t="shared" si="523"/>
        <v>0</v>
      </c>
      <c r="O469" s="64">
        <f t="shared" si="524"/>
        <v>0</v>
      </c>
      <c r="P469" s="64">
        <f t="shared" si="525"/>
        <v>0</v>
      </c>
      <c r="Q469" s="64">
        <f t="shared" si="526"/>
        <v>0</v>
      </c>
      <c r="R469" s="64">
        <f t="shared" si="530"/>
        <v>0</v>
      </c>
      <c r="S469" s="64">
        <f t="shared" si="532"/>
        <v>0</v>
      </c>
      <c r="T469" s="64">
        <f t="shared" si="533"/>
        <v>0</v>
      </c>
      <c r="U469" s="64">
        <f t="shared" ref="U469:U487" si="534">VLOOKUP($C$83,$D$3:$K$63,$A$74,0)*(B452-B451)</f>
        <v>0</v>
      </c>
      <c r="V469" s="64">
        <f>VLOOKUP($C$84,$D$3:$K$63,$A$74,0)*(B451-B450)</f>
        <v>0</v>
      </c>
      <c r="W469" s="64">
        <f>VLOOKUP($C$85,$D$3:$K$63,$A$74,0)*B450</f>
        <v>0</v>
      </c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54">
        <f t="shared" si="510"/>
        <v>0</v>
      </c>
      <c r="BP469" s="53">
        <v>2019</v>
      </c>
      <c r="BQ469" s="61" t="e">
        <f t="shared" si="511"/>
        <v>#DIV/0!</v>
      </c>
      <c r="BR469" s="61" t="e">
        <f t="shared" si="511"/>
        <v>#DIV/0!</v>
      </c>
      <c r="BS469" s="61" t="e">
        <f t="shared" si="511"/>
        <v>#DIV/0!</v>
      </c>
      <c r="BT469" s="61" t="e">
        <f t="shared" si="511"/>
        <v>#DIV/0!</v>
      </c>
      <c r="BU469" s="61" t="e">
        <f t="shared" si="511"/>
        <v>#DIV/0!</v>
      </c>
      <c r="BV469" s="61" t="e">
        <f t="shared" si="511"/>
        <v>#DIV/0!</v>
      </c>
      <c r="BW469" s="61" t="e">
        <f t="shared" si="511"/>
        <v>#DIV/0!</v>
      </c>
      <c r="BX469" s="61" t="e">
        <f t="shared" si="511"/>
        <v>#DIV/0!</v>
      </c>
      <c r="BY469" s="61" t="e">
        <f t="shared" si="511"/>
        <v>#DIV/0!</v>
      </c>
      <c r="BZ469" s="61" t="e">
        <f t="shared" si="511"/>
        <v>#DIV/0!</v>
      </c>
      <c r="CA469" s="61" t="e">
        <f t="shared" si="511"/>
        <v>#DIV/0!</v>
      </c>
      <c r="CB469" s="61" t="e">
        <f t="shared" si="511"/>
        <v>#DIV/0!</v>
      </c>
      <c r="CC469" s="61" t="e">
        <f t="shared" si="511"/>
        <v>#DIV/0!</v>
      </c>
      <c r="CD469" s="61" t="e">
        <f t="shared" si="511"/>
        <v>#DIV/0!</v>
      </c>
      <c r="CE469" s="61" t="e">
        <f t="shared" si="511"/>
        <v>#DIV/0!</v>
      </c>
      <c r="CF469" s="61" t="e">
        <f t="shared" si="511"/>
        <v>#DIV/0!</v>
      </c>
      <c r="CG469" s="61" t="e">
        <f t="shared" si="527"/>
        <v>#DIV/0!</v>
      </c>
      <c r="CH469" s="61" t="e">
        <f t="shared" si="505"/>
        <v>#DIV/0!</v>
      </c>
      <c r="CI469" s="61" t="e">
        <f t="shared" si="505"/>
        <v>#DIV/0!</v>
      </c>
      <c r="CJ469" s="61" t="e">
        <f t="shared" si="505"/>
        <v>#DIV/0!</v>
      </c>
      <c r="CK469" s="61" t="e">
        <f t="shared" si="505"/>
        <v>#DIV/0!</v>
      </c>
      <c r="CL469" s="61" t="e">
        <f t="shared" si="505"/>
        <v>#DIV/0!</v>
      </c>
      <c r="CM469" s="61" t="e">
        <f t="shared" si="505"/>
        <v>#DIV/0!</v>
      </c>
      <c r="CN469" s="61" t="e">
        <f t="shared" si="505"/>
        <v>#DIV/0!</v>
      </c>
      <c r="CO469" s="61" t="e">
        <f t="shared" si="505"/>
        <v>#DIV/0!</v>
      </c>
      <c r="CP469" s="61" t="e">
        <f t="shared" si="505"/>
        <v>#DIV/0!</v>
      </c>
      <c r="CQ469" s="61" t="e">
        <f t="shared" si="505"/>
        <v>#DIV/0!</v>
      </c>
      <c r="CR469" s="61" t="e">
        <f t="shared" si="505"/>
        <v>#DIV/0!</v>
      </c>
      <c r="CS469" s="61" t="e">
        <f t="shared" si="505"/>
        <v>#DIV/0!</v>
      </c>
      <c r="CT469" s="61" t="e">
        <f t="shared" si="505"/>
        <v>#DIV/0!</v>
      </c>
      <c r="CU469" s="61" t="e">
        <f t="shared" si="505"/>
        <v>#DIV/0!</v>
      </c>
      <c r="CV469" s="61" t="e">
        <f t="shared" si="505"/>
        <v>#DIV/0!</v>
      </c>
      <c r="CW469" s="61" t="e">
        <f t="shared" si="505"/>
        <v>#DIV/0!</v>
      </c>
      <c r="CX469" s="61" t="e">
        <f t="shared" si="531"/>
        <v>#DIV/0!</v>
      </c>
      <c r="CY469" s="61" t="e">
        <f t="shared" si="531"/>
        <v>#DIV/0!</v>
      </c>
      <c r="CZ469" s="61" t="e">
        <f t="shared" si="531"/>
        <v>#DIV/0!</v>
      </c>
      <c r="DA469" s="61" t="e">
        <f t="shared" si="531"/>
        <v>#DIV/0!</v>
      </c>
      <c r="DB469" s="61" t="e">
        <f t="shared" si="531"/>
        <v>#DIV/0!</v>
      </c>
      <c r="DC469" s="61" t="e">
        <f t="shared" si="528"/>
        <v>#DIV/0!</v>
      </c>
      <c r="DD469" s="61" t="e">
        <f t="shared" si="528"/>
        <v>#DIV/0!</v>
      </c>
      <c r="DE469" s="61" t="e">
        <f t="shared" si="528"/>
        <v>#DIV/0!</v>
      </c>
      <c r="DF469" s="61" t="e">
        <f t="shared" si="528"/>
        <v>#DIV/0!</v>
      </c>
      <c r="DG469" s="61" t="e">
        <f t="shared" si="528"/>
        <v>#DIV/0!</v>
      </c>
      <c r="DH469" s="61" t="e">
        <f t="shared" si="528"/>
        <v>#DIV/0!</v>
      </c>
      <c r="DI469" s="61" t="e">
        <f t="shared" si="528"/>
        <v>#DIV/0!</v>
      </c>
      <c r="DJ469" s="61" t="e">
        <f t="shared" si="528"/>
        <v>#DIV/0!</v>
      </c>
      <c r="DK469" s="61" t="e">
        <f t="shared" si="528"/>
        <v>#DIV/0!</v>
      </c>
      <c r="DL469" s="61" t="e">
        <f t="shared" si="528"/>
        <v>#DIV/0!</v>
      </c>
      <c r="DM469" s="61" t="e">
        <f t="shared" si="528"/>
        <v>#DIV/0!</v>
      </c>
      <c r="DN469" s="61" t="e">
        <f t="shared" si="528"/>
        <v>#DIV/0!</v>
      </c>
      <c r="DO469" s="61" t="e">
        <f t="shared" si="528"/>
        <v>#DIV/0!</v>
      </c>
      <c r="DP469" s="61" t="e">
        <f t="shared" si="528"/>
        <v>#DIV/0!</v>
      </c>
      <c r="DQ469" s="61" t="e">
        <f t="shared" si="528"/>
        <v>#DIV/0!</v>
      </c>
      <c r="DR469" s="61" t="e">
        <f t="shared" si="528"/>
        <v>#DIV/0!</v>
      </c>
      <c r="DS469" s="61" t="e">
        <f t="shared" si="529"/>
        <v>#DIV/0!</v>
      </c>
      <c r="DT469" s="61" t="e">
        <f t="shared" si="508"/>
        <v>#DIV/0!</v>
      </c>
      <c r="DU469" s="61" t="e">
        <f t="shared" si="508"/>
        <v>#DIV/0!</v>
      </c>
      <c r="DV469" s="61" t="e">
        <f t="shared" si="508"/>
        <v>#DIV/0!</v>
      </c>
      <c r="DW469" s="61" t="e">
        <f t="shared" si="508"/>
        <v>#DIV/0!</v>
      </c>
      <c r="DX469" s="61" t="e">
        <f t="shared" si="508"/>
        <v>#DIV/0!</v>
      </c>
      <c r="DY469" s="61" t="e">
        <f t="shared" si="508"/>
        <v>#DIV/0!</v>
      </c>
      <c r="DZ469" s="61" t="e">
        <f t="shared" si="512"/>
        <v>#DIV/0!</v>
      </c>
    </row>
    <row r="470" spans="1:130">
      <c r="A470" s="53">
        <v>20</v>
      </c>
      <c r="B470" s="63">
        <f t="shared" si="509"/>
        <v>1</v>
      </c>
      <c r="C470" s="53">
        <v>2020</v>
      </c>
      <c r="D470" s="64">
        <f t="shared" si="513"/>
        <v>0</v>
      </c>
      <c r="E470" s="64">
        <f t="shared" si="514"/>
        <v>0</v>
      </c>
      <c r="F470" s="64">
        <f t="shared" si="515"/>
        <v>0</v>
      </c>
      <c r="G470" s="64">
        <f t="shared" si="516"/>
        <v>0</v>
      </c>
      <c r="H470" s="64">
        <f t="shared" si="517"/>
        <v>0</v>
      </c>
      <c r="I470" s="64">
        <f t="shared" si="518"/>
        <v>0</v>
      </c>
      <c r="J470" s="64">
        <f t="shared" si="519"/>
        <v>0</v>
      </c>
      <c r="K470" s="64">
        <f t="shared" si="520"/>
        <v>0</v>
      </c>
      <c r="L470" s="64">
        <f t="shared" si="521"/>
        <v>0</v>
      </c>
      <c r="M470" s="64">
        <f t="shared" si="522"/>
        <v>0</v>
      </c>
      <c r="N470" s="64">
        <f t="shared" si="523"/>
        <v>0</v>
      </c>
      <c r="O470" s="64">
        <f t="shared" si="524"/>
        <v>0</v>
      </c>
      <c r="P470" s="64">
        <f t="shared" si="525"/>
        <v>0</v>
      </c>
      <c r="Q470" s="64">
        <f t="shared" si="526"/>
        <v>0</v>
      </c>
      <c r="R470" s="64">
        <f t="shared" si="530"/>
        <v>0</v>
      </c>
      <c r="S470" s="64">
        <f t="shared" si="532"/>
        <v>0</v>
      </c>
      <c r="T470" s="64">
        <f t="shared" si="533"/>
        <v>0</v>
      </c>
      <c r="U470" s="64">
        <f t="shared" si="534"/>
        <v>0</v>
      </c>
      <c r="V470" s="64">
        <f t="shared" ref="V470:V488" si="535">VLOOKUP($C$84,$D$3:$K$63,$A$74,0)*(B452-B451)</f>
        <v>0</v>
      </c>
      <c r="W470" s="64">
        <f>VLOOKUP($C$85,$D$3:$K$63,$A$74,0)*(B451-B450)</f>
        <v>7.69230769230769E-2</v>
      </c>
      <c r="X470" s="64">
        <f>VLOOKUP($C$86,$D$3:$K$63,$A$74,0)*B450</f>
        <v>0</v>
      </c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54">
        <f t="shared" si="510"/>
        <v>7.69230769230769E-2</v>
      </c>
      <c r="BP470" s="53">
        <v>2020</v>
      </c>
      <c r="BQ470" s="61">
        <f t="shared" si="511"/>
        <v>0</v>
      </c>
      <c r="BR470" s="61">
        <f t="shared" si="511"/>
        <v>0</v>
      </c>
      <c r="BS470" s="61">
        <f t="shared" si="511"/>
        <v>0</v>
      </c>
      <c r="BT470" s="61">
        <f t="shared" si="511"/>
        <v>0</v>
      </c>
      <c r="BU470" s="61">
        <f t="shared" si="511"/>
        <v>0</v>
      </c>
      <c r="BV470" s="61">
        <f t="shared" si="511"/>
        <v>0</v>
      </c>
      <c r="BW470" s="61">
        <f t="shared" si="511"/>
        <v>0</v>
      </c>
      <c r="BX470" s="61">
        <f t="shared" si="511"/>
        <v>0</v>
      </c>
      <c r="BY470" s="61">
        <f t="shared" si="511"/>
        <v>0</v>
      </c>
      <c r="BZ470" s="61">
        <f t="shared" si="511"/>
        <v>0</v>
      </c>
      <c r="CA470" s="61">
        <f t="shared" si="511"/>
        <v>0</v>
      </c>
      <c r="CB470" s="61">
        <f t="shared" si="511"/>
        <v>0</v>
      </c>
      <c r="CC470" s="61">
        <f t="shared" si="511"/>
        <v>0</v>
      </c>
      <c r="CD470" s="61">
        <f t="shared" si="511"/>
        <v>0</v>
      </c>
      <c r="CE470" s="61">
        <f t="shared" si="511"/>
        <v>0</v>
      </c>
      <c r="CF470" s="61">
        <f t="shared" si="511"/>
        <v>0</v>
      </c>
      <c r="CG470" s="61">
        <f t="shared" si="527"/>
        <v>0</v>
      </c>
      <c r="CH470" s="61">
        <f t="shared" si="505"/>
        <v>0</v>
      </c>
      <c r="CI470" s="61">
        <f t="shared" si="505"/>
        <v>0</v>
      </c>
      <c r="CJ470" s="61">
        <f t="shared" si="505"/>
        <v>1</v>
      </c>
      <c r="CK470" s="61">
        <f t="shared" si="505"/>
        <v>0</v>
      </c>
      <c r="CL470" s="61">
        <f t="shared" si="505"/>
        <v>0</v>
      </c>
      <c r="CM470" s="61">
        <f t="shared" si="505"/>
        <v>0</v>
      </c>
      <c r="CN470" s="61">
        <f t="shared" si="505"/>
        <v>0</v>
      </c>
      <c r="CO470" s="61">
        <f t="shared" si="505"/>
        <v>0</v>
      </c>
      <c r="CP470" s="61">
        <f t="shared" si="505"/>
        <v>0</v>
      </c>
      <c r="CQ470" s="61">
        <f t="shared" si="505"/>
        <v>0</v>
      </c>
      <c r="CR470" s="61">
        <f t="shared" si="505"/>
        <v>0</v>
      </c>
      <c r="CS470" s="61">
        <f t="shared" si="505"/>
        <v>0</v>
      </c>
      <c r="CT470" s="61">
        <f t="shared" si="505"/>
        <v>0</v>
      </c>
      <c r="CU470" s="61">
        <f t="shared" si="505"/>
        <v>0</v>
      </c>
      <c r="CV470" s="61">
        <f t="shared" si="505"/>
        <v>0</v>
      </c>
      <c r="CW470" s="61">
        <f t="shared" si="505"/>
        <v>0</v>
      </c>
      <c r="CX470" s="61">
        <f t="shared" si="531"/>
        <v>0</v>
      </c>
      <c r="CY470" s="61">
        <f t="shared" si="531"/>
        <v>0</v>
      </c>
      <c r="CZ470" s="61">
        <f t="shared" si="531"/>
        <v>0</v>
      </c>
      <c r="DA470" s="61">
        <f t="shared" si="531"/>
        <v>0</v>
      </c>
      <c r="DB470" s="61">
        <f t="shared" si="531"/>
        <v>0</v>
      </c>
      <c r="DC470" s="61">
        <f t="shared" si="528"/>
        <v>0</v>
      </c>
      <c r="DD470" s="61">
        <f t="shared" si="528"/>
        <v>0</v>
      </c>
      <c r="DE470" s="61">
        <f t="shared" si="528"/>
        <v>0</v>
      </c>
      <c r="DF470" s="61">
        <f t="shared" si="528"/>
        <v>0</v>
      </c>
      <c r="DG470" s="61">
        <f t="shared" si="528"/>
        <v>0</v>
      </c>
      <c r="DH470" s="61">
        <f t="shared" si="528"/>
        <v>0</v>
      </c>
      <c r="DI470" s="61">
        <f t="shared" si="528"/>
        <v>0</v>
      </c>
      <c r="DJ470" s="61">
        <f t="shared" si="528"/>
        <v>0</v>
      </c>
      <c r="DK470" s="61">
        <f t="shared" si="528"/>
        <v>0</v>
      </c>
      <c r="DL470" s="61">
        <f t="shared" si="528"/>
        <v>0</v>
      </c>
      <c r="DM470" s="61">
        <f t="shared" si="528"/>
        <v>0</v>
      </c>
      <c r="DN470" s="61">
        <f t="shared" si="528"/>
        <v>0</v>
      </c>
      <c r="DO470" s="61">
        <f t="shared" si="528"/>
        <v>0</v>
      </c>
      <c r="DP470" s="61">
        <f t="shared" si="528"/>
        <v>0</v>
      </c>
      <c r="DQ470" s="61">
        <f t="shared" si="528"/>
        <v>0</v>
      </c>
      <c r="DR470" s="61">
        <f t="shared" si="528"/>
        <v>0</v>
      </c>
      <c r="DS470" s="61">
        <f t="shared" si="529"/>
        <v>0</v>
      </c>
      <c r="DT470" s="61">
        <f t="shared" si="508"/>
        <v>0</v>
      </c>
      <c r="DU470" s="61">
        <f t="shared" si="508"/>
        <v>0</v>
      </c>
      <c r="DV470" s="61">
        <f t="shared" si="508"/>
        <v>0</v>
      </c>
      <c r="DW470" s="61">
        <f t="shared" si="508"/>
        <v>0</v>
      </c>
      <c r="DX470" s="61">
        <f t="shared" si="508"/>
        <v>0</v>
      </c>
      <c r="DY470" s="61">
        <f t="shared" si="508"/>
        <v>0</v>
      </c>
      <c r="DZ470" s="61">
        <f t="shared" si="512"/>
        <v>1</v>
      </c>
    </row>
    <row r="471" spans="1:130">
      <c r="C471" s="53">
        <v>2021</v>
      </c>
      <c r="D471" s="64"/>
      <c r="E471" s="64">
        <f t="shared" si="514"/>
        <v>0</v>
      </c>
      <c r="F471" s="64">
        <f t="shared" si="515"/>
        <v>0</v>
      </c>
      <c r="G471" s="64">
        <f t="shared" si="516"/>
        <v>0</v>
      </c>
      <c r="H471" s="64">
        <f t="shared" si="517"/>
        <v>0</v>
      </c>
      <c r="I471" s="64">
        <f t="shared" si="518"/>
        <v>0</v>
      </c>
      <c r="J471" s="64">
        <f t="shared" si="519"/>
        <v>0</v>
      </c>
      <c r="K471" s="64">
        <f t="shared" si="520"/>
        <v>0</v>
      </c>
      <c r="L471" s="64">
        <f t="shared" si="521"/>
        <v>0</v>
      </c>
      <c r="M471" s="64">
        <f t="shared" si="522"/>
        <v>0</v>
      </c>
      <c r="N471" s="64">
        <f t="shared" si="523"/>
        <v>0</v>
      </c>
      <c r="O471" s="64">
        <f t="shared" si="524"/>
        <v>0</v>
      </c>
      <c r="P471" s="64">
        <f t="shared" si="525"/>
        <v>0</v>
      </c>
      <c r="Q471" s="64">
        <f t="shared" si="526"/>
        <v>0</v>
      </c>
      <c r="R471" s="64">
        <f t="shared" si="530"/>
        <v>0</v>
      </c>
      <c r="S471" s="64">
        <f t="shared" si="532"/>
        <v>0</v>
      </c>
      <c r="T471" s="64">
        <f t="shared" si="533"/>
        <v>0</v>
      </c>
      <c r="U471" s="64">
        <f t="shared" si="534"/>
        <v>0</v>
      </c>
      <c r="V471" s="64">
        <f t="shared" si="535"/>
        <v>0</v>
      </c>
      <c r="W471" s="64">
        <f t="shared" ref="W471:W489" si="536">VLOOKUP($C$85,$D$3:$K$63,$A$74,0)*(B452-B451)</f>
        <v>7.69230769230769E-2</v>
      </c>
      <c r="X471" s="64">
        <f>VLOOKUP($C$86,$D$3:$K$63,$A$74,0)*(B451-B450)</f>
        <v>0</v>
      </c>
      <c r="Y471" s="64">
        <f>VLOOKUP($C$87,$D$3:$K$63,$A$74,0)*B450</f>
        <v>0</v>
      </c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54">
        <f t="shared" si="510"/>
        <v>7.69230769230769E-2</v>
      </c>
      <c r="BP471" s="53">
        <v>2021</v>
      </c>
      <c r="BQ471" s="61">
        <f t="shared" si="511"/>
        <v>0</v>
      </c>
      <c r="BR471" s="61">
        <f t="shared" si="511"/>
        <v>0</v>
      </c>
      <c r="BS471" s="61">
        <f t="shared" si="511"/>
        <v>0</v>
      </c>
      <c r="BT471" s="61">
        <f t="shared" si="511"/>
        <v>0</v>
      </c>
      <c r="BU471" s="61">
        <f t="shared" si="511"/>
        <v>0</v>
      </c>
      <c r="BV471" s="61">
        <f t="shared" si="511"/>
        <v>0</v>
      </c>
      <c r="BW471" s="61">
        <f t="shared" si="511"/>
        <v>0</v>
      </c>
      <c r="BX471" s="61">
        <f t="shared" si="511"/>
        <v>0</v>
      </c>
      <c r="BY471" s="61">
        <f t="shared" si="511"/>
        <v>0</v>
      </c>
      <c r="BZ471" s="61">
        <f t="shared" si="511"/>
        <v>0</v>
      </c>
      <c r="CA471" s="61">
        <f t="shared" si="511"/>
        <v>0</v>
      </c>
      <c r="CB471" s="61">
        <f t="shared" si="511"/>
        <v>0</v>
      </c>
      <c r="CC471" s="61">
        <f t="shared" si="511"/>
        <v>0</v>
      </c>
      <c r="CD471" s="61">
        <f t="shared" si="511"/>
        <v>0</v>
      </c>
      <c r="CE471" s="61">
        <f t="shared" si="511"/>
        <v>0</v>
      </c>
      <c r="CF471" s="61">
        <f t="shared" si="511"/>
        <v>0</v>
      </c>
      <c r="CG471" s="61">
        <f t="shared" si="527"/>
        <v>0</v>
      </c>
      <c r="CH471" s="61">
        <f t="shared" si="505"/>
        <v>0</v>
      </c>
      <c r="CI471" s="61">
        <f t="shared" si="505"/>
        <v>0</v>
      </c>
      <c r="CJ471" s="61">
        <f t="shared" si="505"/>
        <v>1</v>
      </c>
      <c r="CK471" s="61">
        <f t="shared" si="505"/>
        <v>0</v>
      </c>
      <c r="CL471" s="61">
        <f t="shared" si="505"/>
        <v>0</v>
      </c>
      <c r="CM471" s="61">
        <f t="shared" si="505"/>
        <v>0</v>
      </c>
      <c r="CN471" s="61">
        <f t="shared" si="505"/>
        <v>0</v>
      </c>
      <c r="CO471" s="61">
        <f t="shared" si="505"/>
        <v>0</v>
      </c>
      <c r="CP471" s="61">
        <f t="shared" si="505"/>
        <v>0</v>
      </c>
      <c r="CQ471" s="61">
        <f t="shared" si="505"/>
        <v>0</v>
      </c>
      <c r="CR471" s="61">
        <f t="shared" si="505"/>
        <v>0</v>
      </c>
      <c r="CS471" s="61">
        <f t="shared" si="505"/>
        <v>0</v>
      </c>
      <c r="CT471" s="61">
        <f t="shared" si="505"/>
        <v>0</v>
      </c>
      <c r="CU471" s="61">
        <f t="shared" si="505"/>
        <v>0</v>
      </c>
      <c r="CV471" s="61">
        <f t="shared" si="505"/>
        <v>0</v>
      </c>
      <c r="CW471" s="61">
        <f t="shared" si="505"/>
        <v>0</v>
      </c>
      <c r="CX471" s="61">
        <f t="shared" si="531"/>
        <v>0</v>
      </c>
      <c r="CY471" s="61">
        <f t="shared" si="531"/>
        <v>0</v>
      </c>
      <c r="CZ471" s="61">
        <f t="shared" si="531"/>
        <v>0</v>
      </c>
      <c r="DA471" s="61">
        <f t="shared" si="531"/>
        <v>0</v>
      </c>
      <c r="DB471" s="61">
        <f t="shared" si="531"/>
        <v>0</v>
      </c>
      <c r="DC471" s="61">
        <f t="shared" si="528"/>
        <v>0</v>
      </c>
      <c r="DD471" s="61">
        <f t="shared" si="528"/>
        <v>0</v>
      </c>
      <c r="DE471" s="61">
        <f t="shared" si="528"/>
        <v>0</v>
      </c>
      <c r="DF471" s="61">
        <f t="shared" si="528"/>
        <v>0</v>
      </c>
      <c r="DG471" s="61">
        <f t="shared" si="528"/>
        <v>0</v>
      </c>
      <c r="DH471" s="61">
        <f t="shared" si="528"/>
        <v>0</v>
      </c>
      <c r="DI471" s="61">
        <f t="shared" si="528"/>
        <v>0</v>
      </c>
      <c r="DJ471" s="61">
        <f t="shared" si="528"/>
        <v>0</v>
      </c>
      <c r="DK471" s="61">
        <f t="shared" si="528"/>
        <v>0</v>
      </c>
      <c r="DL471" s="61">
        <f t="shared" si="528"/>
        <v>0</v>
      </c>
      <c r="DM471" s="61">
        <f t="shared" si="528"/>
        <v>0</v>
      </c>
      <c r="DN471" s="61">
        <f t="shared" si="528"/>
        <v>0</v>
      </c>
      <c r="DO471" s="61">
        <f t="shared" si="528"/>
        <v>0</v>
      </c>
      <c r="DP471" s="61">
        <f t="shared" si="528"/>
        <v>0</v>
      </c>
      <c r="DQ471" s="61">
        <f t="shared" si="528"/>
        <v>0</v>
      </c>
      <c r="DR471" s="61">
        <f t="shared" si="528"/>
        <v>0</v>
      </c>
      <c r="DS471" s="61">
        <f t="shared" si="529"/>
        <v>0</v>
      </c>
      <c r="DT471" s="61">
        <f t="shared" si="508"/>
        <v>0</v>
      </c>
      <c r="DU471" s="61">
        <f t="shared" si="508"/>
        <v>0</v>
      </c>
      <c r="DV471" s="61">
        <f t="shared" si="508"/>
        <v>0</v>
      </c>
      <c r="DW471" s="61">
        <f t="shared" si="508"/>
        <v>0</v>
      </c>
      <c r="DX471" s="61">
        <f t="shared" si="508"/>
        <v>0</v>
      </c>
      <c r="DY471" s="61">
        <f t="shared" si="508"/>
        <v>0</v>
      </c>
      <c r="DZ471" s="61">
        <f t="shared" si="512"/>
        <v>1</v>
      </c>
    </row>
    <row r="472" spans="1:130">
      <c r="C472" s="53">
        <v>2022</v>
      </c>
      <c r="D472" s="64"/>
      <c r="E472" s="64"/>
      <c r="F472" s="64">
        <f t="shared" si="515"/>
        <v>0</v>
      </c>
      <c r="G472" s="64">
        <f t="shared" si="516"/>
        <v>0</v>
      </c>
      <c r="H472" s="64">
        <f t="shared" si="517"/>
        <v>0</v>
      </c>
      <c r="I472" s="64">
        <f t="shared" si="518"/>
        <v>0</v>
      </c>
      <c r="J472" s="64">
        <f t="shared" si="519"/>
        <v>0</v>
      </c>
      <c r="K472" s="64">
        <f t="shared" si="520"/>
        <v>0</v>
      </c>
      <c r="L472" s="64">
        <f t="shared" si="521"/>
        <v>0</v>
      </c>
      <c r="M472" s="64">
        <f t="shared" si="522"/>
        <v>0</v>
      </c>
      <c r="N472" s="64">
        <f t="shared" si="523"/>
        <v>0</v>
      </c>
      <c r="O472" s="64">
        <f t="shared" si="524"/>
        <v>0</v>
      </c>
      <c r="P472" s="64">
        <f t="shared" si="525"/>
        <v>0</v>
      </c>
      <c r="Q472" s="64">
        <f t="shared" si="526"/>
        <v>0</v>
      </c>
      <c r="R472" s="64">
        <f t="shared" si="530"/>
        <v>0</v>
      </c>
      <c r="S472" s="64">
        <f t="shared" si="532"/>
        <v>0</v>
      </c>
      <c r="T472" s="64">
        <f t="shared" si="533"/>
        <v>0</v>
      </c>
      <c r="U472" s="64">
        <f t="shared" si="534"/>
        <v>0</v>
      </c>
      <c r="V472" s="64">
        <f t="shared" si="535"/>
        <v>0</v>
      </c>
      <c r="W472" s="64">
        <f t="shared" si="536"/>
        <v>7.69230769230769E-2</v>
      </c>
      <c r="X472" s="64">
        <f t="shared" ref="X472:X490" si="537">VLOOKUP($C$86,$D$3:$K$63,$A$74,0)*(B452-B451)</f>
        <v>0</v>
      </c>
      <c r="Y472" s="64">
        <f>VLOOKUP($C$87,$D$3:$K$63,$A$74,0)*(B451-B450)</f>
        <v>0</v>
      </c>
      <c r="Z472" s="64">
        <f>VLOOKUP($C$88,$D$3:$K$63,$A$74,0)*B450</f>
        <v>0</v>
      </c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54">
        <f t="shared" si="510"/>
        <v>7.69230769230769E-2</v>
      </c>
      <c r="BP472" s="53">
        <v>2022</v>
      </c>
      <c r="BQ472" s="61">
        <f t="shared" si="511"/>
        <v>0</v>
      </c>
      <c r="BR472" s="61">
        <f t="shared" si="511"/>
        <v>0</v>
      </c>
      <c r="BS472" s="61">
        <f t="shared" si="511"/>
        <v>0</v>
      </c>
      <c r="BT472" s="61">
        <f t="shared" si="511"/>
        <v>0</v>
      </c>
      <c r="BU472" s="61">
        <f t="shared" si="511"/>
        <v>0</v>
      </c>
      <c r="BV472" s="61">
        <f t="shared" si="511"/>
        <v>0</v>
      </c>
      <c r="BW472" s="61">
        <f t="shared" si="511"/>
        <v>0</v>
      </c>
      <c r="BX472" s="61">
        <f t="shared" si="511"/>
        <v>0</v>
      </c>
      <c r="BY472" s="61">
        <f t="shared" si="511"/>
        <v>0</v>
      </c>
      <c r="BZ472" s="61">
        <f t="shared" si="511"/>
        <v>0</v>
      </c>
      <c r="CA472" s="61">
        <f t="shared" si="511"/>
        <v>0</v>
      </c>
      <c r="CB472" s="61">
        <f t="shared" si="511"/>
        <v>0</v>
      </c>
      <c r="CC472" s="61">
        <f t="shared" si="511"/>
        <v>0</v>
      </c>
      <c r="CD472" s="61">
        <f t="shared" si="511"/>
        <v>0</v>
      </c>
      <c r="CE472" s="61">
        <f t="shared" si="511"/>
        <v>0</v>
      </c>
      <c r="CF472" s="61">
        <f t="shared" si="511"/>
        <v>0</v>
      </c>
      <c r="CG472" s="61">
        <f t="shared" si="527"/>
        <v>0</v>
      </c>
      <c r="CH472" s="61">
        <f t="shared" si="505"/>
        <v>0</v>
      </c>
      <c r="CI472" s="61">
        <f t="shared" si="505"/>
        <v>0</v>
      </c>
      <c r="CJ472" s="61">
        <f t="shared" si="505"/>
        <v>1</v>
      </c>
      <c r="CK472" s="61">
        <f t="shared" si="505"/>
        <v>0</v>
      </c>
      <c r="CL472" s="61">
        <f t="shared" si="505"/>
        <v>0</v>
      </c>
      <c r="CM472" s="61">
        <f t="shared" si="505"/>
        <v>0</v>
      </c>
      <c r="CN472" s="61">
        <f t="shared" si="505"/>
        <v>0</v>
      </c>
      <c r="CO472" s="61">
        <f t="shared" si="505"/>
        <v>0</v>
      </c>
      <c r="CP472" s="61">
        <f t="shared" si="505"/>
        <v>0</v>
      </c>
      <c r="CQ472" s="61">
        <f t="shared" si="505"/>
        <v>0</v>
      </c>
      <c r="CR472" s="61">
        <f t="shared" si="505"/>
        <v>0</v>
      </c>
      <c r="CS472" s="61">
        <f t="shared" si="505"/>
        <v>0</v>
      </c>
      <c r="CT472" s="61">
        <f t="shared" si="505"/>
        <v>0</v>
      </c>
      <c r="CU472" s="61">
        <f t="shared" si="505"/>
        <v>0</v>
      </c>
      <c r="CV472" s="61">
        <f t="shared" si="505"/>
        <v>0</v>
      </c>
      <c r="CW472" s="61">
        <f t="shared" si="505"/>
        <v>0</v>
      </c>
      <c r="CX472" s="61">
        <f t="shared" si="531"/>
        <v>0</v>
      </c>
      <c r="CY472" s="61">
        <f t="shared" si="531"/>
        <v>0</v>
      </c>
      <c r="CZ472" s="61">
        <f t="shared" si="531"/>
        <v>0</v>
      </c>
      <c r="DA472" s="61">
        <f t="shared" si="531"/>
        <v>0</v>
      </c>
      <c r="DB472" s="61">
        <f t="shared" si="531"/>
        <v>0</v>
      </c>
      <c r="DC472" s="61">
        <f t="shared" si="528"/>
        <v>0</v>
      </c>
      <c r="DD472" s="61">
        <f t="shared" si="528"/>
        <v>0</v>
      </c>
      <c r="DE472" s="61">
        <f t="shared" si="528"/>
        <v>0</v>
      </c>
      <c r="DF472" s="61">
        <f t="shared" si="528"/>
        <v>0</v>
      </c>
      <c r="DG472" s="61">
        <f t="shared" si="528"/>
        <v>0</v>
      </c>
      <c r="DH472" s="61">
        <f t="shared" si="528"/>
        <v>0</v>
      </c>
      <c r="DI472" s="61">
        <f t="shared" si="528"/>
        <v>0</v>
      </c>
      <c r="DJ472" s="61">
        <f t="shared" si="528"/>
        <v>0</v>
      </c>
      <c r="DK472" s="61">
        <f t="shared" si="528"/>
        <v>0</v>
      </c>
      <c r="DL472" s="61">
        <f t="shared" si="528"/>
        <v>0</v>
      </c>
      <c r="DM472" s="61">
        <f t="shared" si="528"/>
        <v>0</v>
      </c>
      <c r="DN472" s="61">
        <f t="shared" si="528"/>
        <v>0</v>
      </c>
      <c r="DO472" s="61">
        <f t="shared" si="528"/>
        <v>0</v>
      </c>
      <c r="DP472" s="61">
        <f t="shared" si="528"/>
        <v>0</v>
      </c>
      <c r="DQ472" s="61">
        <f t="shared" si="528"/>
        <v>0</v>
      </c>
      <c r="DR472" s="61">
        <f t="shared" si="528"/>
        <v>0</v>
      </c>
      <c r="DS472" s="61">
        <f t="shared" si="529"/>
        <v>0</v>
      </c>
      <c r="DT472" s="61">
        <f t="shared" si="508"/>
        <v>0</v>
      </c>
      <c r="DU472" s="61">
        <f t="shared" si="508"/>
        <v>0</v>
      </c>
      <c r="DV472" s="61">
        <f t="shared" si="508"/>
        <v>0</v>
      </c>
      <c r="DW472" s="61">
        <f t="shared" si="508"/>
        <v>0</v>
      </c>
      <c r="DX472" s="61">
        <f t="shared" si="508"/>
        <v>0</v>
      </c>
      <c r="DY472" s="61">
        <f t="shared" si="508"/>
        <v>0</v>
      </c>
      <c r="DZ472" s="61">
        <f t="shared" si="512"/>
        <v>1</v>
      </c>
    </row>
    <row r="473" spans="1:130">
      <c r="C473" s="53">
        <v>2023</v>
      </c>
      <c r="D473" s="64"/>
      <c r="E473" s="64"/>
      <c r="F473" s="64"/>
      <c r="G473" s="64">
        <f t="shared" si="516"/>
        <v>0</v>
      </c>
      <c r="H473" s="64">
        <f t="shared" si="517"/>
        <v>0</v>
      </c>
      <c r="I473" s="64">
        <f t="shared" si="518"/>
        <v>0</v>
      </c>
      <c r="J473" s="64">
        <f t="shared" si="519"/>
        <v>0</v>
      </c>
      <c r="K473" s="64">
        <f t="shared" si="520"/>
        <v>0</v>
      </c>
      <c r="L473" s="64">
        <f t="shared" si="521"/>
        <v>0</v>
      </c>
      <c r="M473" s="64">
        <f t="shared" si="522"/>
        <v>0</v>
      </c>
      <c r="N473" s="64">
        <f t="shared" si="523"/>
        <v>0</v>
      </c>
      <c r="O473" s="64">
        <f t="shared" si="524"/>
        <v>0</v>
      </c>
      <c r="P473" s="64">
        <f t="shared" si="525"/>
        <v>0</v>
      </c>
      <c r="Q473" s="64">
        <f t="shared" si="526"/>
        <v>0</v>
      </c>
      <c r="R473" s="64">
        <f t="shared" si="530"/>
        <v>0</v>
      </c>
      <c r="S473" s="64">
        <f t="shared" si="532"/>
        <v>0</v>
      </c>
      <c r="T473" s="64">
        <f t="shared" si="533"/>
        <v>0</v>
      </c>
      <c r="U473" s="64">
        <f t="shared" si="534"/>
        <v>0</v>
      </c>
      <c r="V473" s="64">
        <f t="shared" si="535"/>
        <v>0</v>
      </c>
      <c r="W473" s="64">
        <f t="shared" si="536"/>
        <v>7.69230769230769E-2</v>
      </c>
      <c r="X473" s="64">
        <f t="shared" si="537"/>
        <v>0</v>
      </c>
      <c r="Y473" s="64">
        <f t="shared" ref="Y473:Y491" si="538">VLOOKUP($C$87,$D$3:$K$63,$A$74,0)*(B452-B451)</f>
        <v>0</v>
      </c>
      <c r="Z473" s="64">
        <f>VLOOKUP($C$88,$D$3:$K$63,$A$74,0)*(B451-B450)</f>
        <v>0</v>
      </c>
      <c r="AA473" s="64">
        <f>VLOOKUP($C$89,$D$3:$K$63,$A$74,0)*B450</f>
        <v>0</v>
      </c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54">
        <f t="shared" si="510"/>
        <v>7.69230769230769E-2</v>
      </c>
      <c r="BP473" s="53">
        <v>2023</v>
      </c>
      <c r="BQ473" s="61">
        <f t="shared" si="511"/>
        <v>0</v>
      </c>
      <c r="BR473" s="61">
        <f t="shared" si="511"/>
        <v>0</v>
      </c>
      <c r="BS473" s="61">
        <f t="shared" si="511"/>
        <v>0</v>
      </c>
      <c r="BT473" s="61">
        <f t="shared" si="511"/>
        <v>0</v>
      </c>
      <c r="BU473" s="61">
        <f t="shared" si="511"/>
        <v>0</v>
      </c>
      <c r="BV473" s="61">
        <f t="shared" si="511"/>
        <v>0</v>
      </c>
      <c r="BW473" s="61">
        <f t="shared" si="511"/>
        <v>0</v>
      </c>
      <c r="BX473" s="61">
        <f t="shared" si="511"/>
        <v>0</v>
      </c>
      <c r="BY473" s="61">
        <f t="shared" si="511"/>
        <v>0</v>
      </c>
      <c r="BZ473" s="61">
        <f t="shared" si="511"/>
        <v>0</v>
      </c>
      <c r="CA473" s="61">
        <f t="shared" si="511"/>
        <v>0</v>
      </c>
      <c r="CB473" s="61">
        <f t="shared" si="511"/>
        <v>0</v>
      </c>
      <c r="CC473" s="61">
        <f t="shared" si="511"/>
        <v>0</v>
      </c>
      <c r="CD473" s="61">
        <f t="shared" si="511"/>
        <v>0</v>
      </c>
      <c r="CE473" s="61">
        <f t="shared" si="511"/>
        <v>0</v>
      </c>
      <c r="CF473" s="61">
        <f t="shared" si="511"/>
        <v>0</v>
      </c>
      <c r="CG473" s="61">
        <f t="shared" si="527"/>
        <v>0</v>
      </c>
      <c r="CH473" s="61">
        <f t="shared" si="505"/>
        <v>0</v>
      </c>
      <c r="CI473" s="61">
        <f t="shared" si="505"/>
        <v>0</v>
      </c>
      <c r="CJ473" s="61">
        <f t="shared" si="505"/>
        <v>1</v>
      </c>
      <c r="CK473" s="61">
        <f t="shared" si="505"/>
        <v>0</v>
      </c>
      <c r="CL473" s="61">
        <f t="shared" si="505"/>
        <v>0</v>
      </c>
      <c r="CM473" s="61">
        <f t="shared" si="505"/>
        <v>0</v>
      </c>
      <c r="CN473" s="61">
        <f t="shared" si="505"/>
        <v>0</v>
      </c>
      <c r="CO473" s="61">
        <f t="shared" si="505"/>
        <v>0</v>
      </c>
      <c r="CP473" s="61">
        <f t="shared" si="505"/>
        <v>0</v>
      </c>
      <c r="CQ473" s="61">
        <f t="shared" si="505"/>
        <v>0</v>
      </c>
      <c r="CR473" s="61">
        <f t="shared" si="505"/>
        <v>0</v>
      </c>
      <c r="CS473" s="61">
        <f t="shared" si="505"/>
        <v>0</v>
      </c>
      <c r="CT473" s="61">
        <f t="shared" si="505"/>
        <v>0</v>
      </c>
      <c r="CU473" s="61">
        <f t="shared" si="505"/>
        <v>0</v>
      </c>
      <c r="CV473" s="61">
        <f t="shared" si="505"/>
        <v>0</v>
      </c>
      <c r="CW473" s="61">
        <f t="shared" si="505"/>
        <v>0</v>
      </c>
      <c r="CX473" s="61">
        <f t="shared" si="531"/>
        <v>0</v>
      </c>
      <c r="CY473" s="61">
        <f t="shared" si="531"/>
        <v>0</v>
      </c>
      <c r="CZ473" s="61">
        <f t="shared" si="531"/>
        <v>0</v>
      </c>
      <c r="DA473" s="61">
        <f t="shared" si="531"/>
        <v>0</v>
      </c>
      <c r="DB473" s="61">
        <f t="shared" si="531"/>
        <v>0</v>
      </c>
      <c r="DC473" s="61">
        <f t="shared" si="528"/>
        <v>0</v>
      </c>
      <c r="DD473" s="61">
        <f t="shared" si="528"/>
        <v>0</v>
      </c>
      <c r="DE473" s="61">
        <f t="shared" si="528"/>
        <v>0</v>
      </c>
      <c r="DF473" s="61">
        <f t="shared" si="528"/>
        <v>0</v>
      </c>
      <c r="DG473" s="61">
        <f t="shared" si="528"/>
        <v>0</v>
      </c>
      <c r="DH473" s="61">
        <f t="shared" si="528"/>
        <v>0</v>
      </c>
      <c r="DI473" s="61">
        <f t="shared" si="528"/>
        <v>0</v>
      </c>
      <c r="DJ473" s="61">
        <f t="shared" si="528"/>
        <v>0</v>
      </c>
      <c r="DK473" s="61">
        <f t="shared" si="528"/>
        <v>0</v>
      </c>
      <c r="DL473" s="61">
        <f t="shared" si="528"/>
        <v>0</v>
      </c>
      <c r="DM473" s="61">
        <f t="shared" si="528"/>
        <v>0</v>
      </c>
      <c r="DN473" s="61">
        <f t="shared" si="528"/>
        <v>0</v>
      </c>
      <c r="DO473" s="61">
        <f t="shared" si="528"/>
        <v>0</v>
      </c>
      <c r="DP473" s="61">
        <f t="shared" si="528"/>
        <v>0</v>
      </c>
      <c r="DQ473" s="61">
        <f t="shared" si="528"/>
        <v>0</v>
      </c>
      <c r="DR473" s="61">
        <f t="shared" si="528"/>
        <v>0</v>
      </c>
      <c r="DS473" s="61">
        <f t="shared" si="529"/>
        <v>0</v>
      </c>
      <c r="DT473" s="61">
        <f t="shared" si="508"/>
        <v>0</v>
      </c>
      <c r="DU473" s="61">
        <f t="shared" si="508"/>
        <v>0</v>
      </c>
      <c r="DV473" s="61">
        <f t="shared" si="508"/>
        <v>0</v>
      </c>
      <c r="DW473" s="61">
        <f t="shared" si="508"/>
        <v>0</v>
      </c>
      <c r="DX473" s="61">
        <f t="shared" si="508"/>
        <v>0</v>
      </c>
      <c r="DY473" s="61">
        <f t="shared" si="508"/>
        <v>0</v>
      </c>
      <c r="DZ473" s="61">
        <f t="shared" si="512"/>
        <v>1</v>
      </c>
    </row>
    <row r="474" spans="1:130">
      <c r="C474" s="53">
        <v>2024</v>
      </c>
      <c r="D474" s="64"/>
      <c r="E474" s="64"/>
      <c r="F474" s="64"/>
      <c r="G474" s="64"/>
      <c r="H474" s="64">
        <f t="shared" si="517"/>
        <v>0</v>
      </c>
      <c r="I474" s="64">
        <f t="shared" si="518"/>
        <v>0</v>
      </c>
      <c r="J474" s="64">
        <f t="shared" si="519"/>
        <v>0</v>
      </c>
      <c r="K474" s="64">
        <f t="shared" si="520"/>
        <v>0</v>
      </c>
      <c r="L474" s="64">
        <f t="shared" si="521"/>
        <v>0</v>
      </c>
      <c r="M474" s="64">
        <f t="shared" si="522"/>
        <v>0</v>
      </c>
      <c r="N474" s="64">
        <f t="shared" si="523"/>
        <v>0</v>
      </c>
      <c r="O474" s="64">
        <f t="shared" si="524"/>
        <v>0</v>
      </c>
      <c r="P474" s="64">
        <f t="shared" si="525"/>
        <v>0</v>
      </c>
      <c r="Q474" s="64">
        <f t="shared" si="526"/>
        <v>0</v>
      </c>
      <c r="R474" s="64">
        <f t="shared" si="530"/>
        <v>0</v>
      </c>
      <c r="S474" s="64">
        <f t="shared" si="532"/>
        <v>0</v>
      </c>
      <c r="T474" s="64">
        <f t="shared" si="533"/>
        <v>0</v>
      </c>
      <c r="U474" s="64">
        <f t="shared" si="534"/>
        <v>0</v>
      </c>
      <c r="V474" s="64">
        <f t="shared" si="535"/>
        <v>0</v>
      </c>
      <c r="W474" s="64">
        <f t="shared" si="536"/>
        <v>7.69230769230769E-2</v>
      </c>
      <c r="X474" s="64">
        <f t="shared" si="537"/>
        <v>0</v>
      </c>
      <c r="Y474" s="64">
        <f t="shared" si="538"/>
        <v>0</v>
      </c>
      <c r="Z474" s="64">
        <f t="shared" ref="Z474:Z492" si="539">VLOOKUP($C$88,$D$3:$K$63,$A$74,0)*(B452-B451)</f>
        <v>0</v>
      </c>
      <c r="AA474" s="64">
        <f>VLOOKUP($C$89,$D$3:$K$63,$A$74,0)*(B451-B450)</f>
        <v>0</v>
      </c>
      <c r="AB474" s="64">
        <f>VLOOKUP($C$90,$D$3:$K$63,$A$74,0)*B450</f>
        <v>0</v>
      </c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54">
        <f t="shared" si="510"/>
        <v>7.69230769230769E-2</v>
      </c>
      <c r="BP474" s="53">
        <v>2024</v>
      </c>
      <c r="BQ474" s="61">
        <f t="shared" si="511"/>
        <v>0</v>
      </c>
      <c r="BR474" s="61">
        <f t="shared" si="511"/>
        <v>0</v>
      </c>
      <c r="BS474" s="61">
        <f t="shared" si="511"/>
        <v>0</v>
      </c>
      <c r="BT474" s="61">
        <f t="shared" si="511"/>
        <v>0</v>
      </c>
      <c r="BU474" s="61">
        <f t="shared" si="511"/>
        <v>0</v>
      </c>
      <c r="BV474" s="61">
        <f t="shared" si="511"/>
        <v>0</v>
      </c>
      <c r="BW474" s="61">
        <f t="shared" si="511"/>
        <v>0</v>
      </c>
      <c r="BX474" s="61">
        <f t="shared" si="511"/>
        <v>0</v>
      </c>
      <c r="BY474" s="61">
        <f t="shared" si="511"/>
        <v>0</v>
      </c>
      <c r="BZ474" s="61">
        <f t="shared" si="511"/>
        <v>0</v>
      </c>
      <c r="CA474" s="61">
        <f t="shared" si="511"/>
        <v>0</v>
      </c>
      <c r="CB474" s="61">
        <f t="shared" si="511"/>
        <v>0</v>
      </c>
      <c r="CC474" s="61">
        <f t="shared" si="511"/>
        <v>0</v>
      </c>
      <c r="CD474" s="61">
        <f t="shared" si="511"/>
        <v>0</v>
      </c>
      <c r="CE474" s="61">
        <f t="shared" si="511"/>
        <v>0</v>
      </c>
      <c r="CF474" s="61">
        <f t="shared" si="511"/>
        <v>0</v>
      </c>
      <c r="CG474" s="61">
        <f>T474/$BM474</f>
        <v>0</v>
      </c>
      <c r="CH474" s="61">
        <f t="shared" si="505"/>
        <v>0</v>
      </c>
      <c r="CI474" s="61">
        <f t="shared" si="505"/>
        <v>0</v>
      </c>
      <c r="CJ474" s="61">
        <f t="shared" si="505"/>
        <v>1</v>
      </c>
      <c r="CK474" s="61">
        <f t="shared" si="505"/>
        <v>0</v>
      </c>
      <c r="CL474" s="61">
        <f t="shared" si="505"/>
        <v>0</v>
      </c>
      <c r="CM474" s="61">
        <f t="shared" si="505"/>
        <v>0</v>
      </c>
      <c r="CN474" s="61">
        <f t="shared" si="505"/>
        <v>0</v>
      </c>
      <c r="CO474" s="61">
        <f t="shared" si="505"/>
        <v>0</v>
      </c>
      <c r="CP474" s="61">
        <f t="shared" si="505"/>
        <v>0</v>
      </c>
      <c r="CQ474" s="61">
        <f t="shared" si="505"/>
        <v>0</v>
      </c>
      <c r="CR474" s="61">
        <f t="shared" si="505"/>
        <v>0</v>
      </c>
      <c r="CS474" s="61">
        <f t="shared" si="505"/>
        <v>0</v>
      </c>
      <c r="CT474" s="61">
        <f t="shared" si="505"/>
        <v>0</v>
      </c>
      <c r="CU474" s="61">
        <f t="shared" si="505"/>
        <v>0</v>
      </c>
      <c r="CV474" s="61">
        <f t="shared" si="505"/>
        <v>0</v>
      </c>
      <c r="CW474" s="61">
        <f t="shared" si="505"/>
        <v>0</v>
      </c>
      <c r="CX474" s="61">
        <f t="shared" si="531"/>
        <v>0</v>
      </c>
      <c r="CY474" s="61">
        <f t="shared" si="531"/>
        <v>0</v>
      </c>
      <c r="CZ474" s="61">
        <f t="shared" si="531"/>
        <v>0</v>
      </c>
      <c r="DA474" s="61">
        <f t="shared" si="531"/>
        <v>0</v>
      </c>
      <c r="DB474" s="61">
        <f t="shared" si="531"/>
        <v>0</v>
      </c>
      <c r="DC474" s="61">
        <f t="shared" si="528"/>
        <v>0</v>
      </c>
      <c r="DD474" s="61">
        <f t="shared" si="528"/>
        <v>0</v>
      </c>
      <c r="DE474" s="61">
        <f t="shared" si="528"/>
        <v>0</v>
      </c>
      <c r="DF474" s="61">
        <f t="shared" si="528"/>
        <v>0</v>
      </c>
      <c r="DG474" s="61">
        <f t="shared" si="528"/>
        <v>0</v>
      </c>
      <c r="DH474" s="61">
        <f t="shared" si="528"/>
        <v>0</v>
      </c>
      <c r="DI474" s="61">
        <f t="shared" si="528"/>
        <v>0</v>
      </c>
      <c r="DJ474" s="61">
        <f t="shared" si="528"/>
        <v>0</v>
      </c>
      <c r="DK474" s="61">
        <f t="shared" si="528"/>
        <v>0</v>
      </c>
      <c r="DL474" s="61">
        <f t="shared" si="528"/>
        <v>0</v>
      </c>
      <c r="DM474" s="61">
        <f t="shared" si="528"/>
        <v>0</v>
      </c>
      <c r="DN474" s="61">
        <f t="shared" si="528"/>
        <v>0</v>
      </c>
      <c r="DO474" s="61">
        <f t="shared" si="528"/>
        <v>0</v>
      </c>
      <c r="DP474" s="61">
        <f t="shared" si="528"/>
        <v>0</v>
      </c>
      <c r="DQ474" s="61">
        <f t="shared" si="528"/>
        <v>0</v>
      </c>
      <c r="DR474" s="61">
        <f t="shared" si="528"/>
        <v>0</v>
      </c>
      <c r="DS474" s="61">
        <f t="shared" si="529"/>
        <v>0</v>
      </c>
      <c r="DT474" s="61">
        <f t="shared" si="508"/>
        <v>0</v>
      </c>
      <c r="DU474" s="61">
        <f t="shared" si="508"/>
        <v>0</v>
      </c>
      <c r="DV474" s="61">
        <f t="shared" si="508"/>
        <v>0</v>
      </c>
      <c r="DW474" s="61">
        <f t="shared" si="508"/>
        <v>0</v>
      </c>
      <c r="DX474" s="61">
        <f t="shared" si="508"/>
        <v>0</v>
      </c>
      <c r="DY474" s="61">
        <f t="shared" si="508"/>
        <v>0</v>
      </c>
      <c r="DZ474" s="61">
        <f t="shared" si="512"/>
        <v>1</v>
      </c>
    </row>
    <row r="475" spans="1:130">
      <c r="C475" s="53">
        <v>2025</v>
      </c>
      <c r="D475" s="64"/>
      <c r="E475" s="64"/>
      <c r="F475" s="64"/>
      <c r="G475" s="64"/>
      <c r="H475" s="64"/>
      <c r="I475" s="64">
        <f t="shared" si="518"/>
        <v>0</v>
      </c>
      <c r="J475" s="64">
        <f t="shared" si="519"/>
        <v>0</v>
      </c>
      <c r="K475" s="64">
        <f t="shared" si="520"/>
        <v>0</v>
      </c>
      <c r="L475" s="64">
        <f t="shared" si="521"/>
        <v>0</v>
      </c>
      <c r="M475" s="64">
        <f t="shared" si="522"/>
        <v>0</v>
      </c>
      <c r="N475" s="64">
        <f t="shared" si="523"/>
        <v>0</v>
      </c>
      <c r="O475" s="64">
        <f t="shared" si="524"/>
        <v>0</v>
      </c>
      <c r="P475" s="64">
        <f t="shared" si="525"/>
        <v>0</v>
      </c>
      <c r="Q475" s="64">
        <f t="shared" si="526"/>
        <v>0</v>
      </c>
      <c r="R475" s="64">
        <f t="shared" si="530"/>
        <v>0</v>
      </c>
      <c r="S475" s="64">
        <f t="shared" si="532"/>
        <v>0</v>
      </c>
      <c r="T475" s="64">
        <f t="shared" si="533"/>
        <v>0</v>
      </c>
      <c r="U475" s="64">
        <f t="shared" si="534"/>
        <v>0</v>
      </c>
      <c r="V475" s="64">
        <f t="shared" si="535"/>
        <v>0</v>
      </c>
      <c r="W475" s="64">
        <f t="shared" si="536"/>
        <v>7.69230769230769E-2</v>
      </c>
      <c r="X475" s="64">
        <f t="shared" si="537"/>
        <v>0</v>
      </c>
      <c r="Y475" s="64">
        <f t="shared" si="538"/>
        <v>0</v>
      </c>
      <c r="Z475" s="64">
        <f t="shared" si="539"/>
        <v>0</v>
      </c>
      <c r="AA475" s="64">
        <f t="shared" ref="AA475:AA493" si="540">VLOOKUP($C$89,$D$3:$K$63,$A$74,0)*(B452-B451)</f>
        <v>0</v>
      </c>
      <c r="AB475" s="64">
        <f>VLOOKUP($C$90,$D$3:$K$63,$A$74,0)*(B451-B450)</f>
        <v>0</v>
      </c>
      <c r="AC475" s="64">
        <f>VLOOKUP($C$91,$D$3:$K$63,$A$74,0)*B450</f>
        <v>0</v>
      </c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54">
        <f t="shared" si="510"/>
        <v>7.69230769230769E-2</v>
      </c>
      <c r="BP475" s="53">
        <v>2025</v>
      </c>
      <c r="BQ475" s="61">
        <f t="shared" si="511"/>
        <v>0</v>
      </c>
      <c r="BR475" s="61">
        <f t="shared" si="511"/>
        <v>0</v>
      </c>
      <c r="BS475" s="61">
        <f t="shared" si="511"/>
        <v>0</v>
      </c>
      <c r="BT475" s="61">
        <f t="shared" si="511"/>
        <v>0</v>
      </c>
      <c r="BU475" s="61">
        <f t="shared" si="511"/>
        <v>0</v>
      </c>
      <c r="BV475" s="61">
        <f t="shared" si="511"/>
        <v>0</v>
      </c>
      <c r="BW475" s="61">
        <f t="shared" si="511"/>
        <v>0</v>
      </c>
      <c r="BX475" s="61">
        <f t="shared" si="511"/>
        <v>0</v>
      </c>
      <c r="BY475" s="61">
        <f t="shared" si="511"/>
        <v>0</v>
      </c>
      <c r="BZ475" s="61">
        <f t="shared" si="511"/>
        <v>0</v>
      </c>
      <c r="CA475" s="61">
        <f t="shared" si="511"/>
        <v>0</v>
      </c>
      <c r="CB475" s="61">
        <f t="shared" si="511"/>
        <v>0</v>
      </c>
      <c r="CC475" s="61">
        <f t="shared" si="511"/>
        <v>0</v>
      </c>
      <c r="CD475" s="61">
        <f t="shared" si="511"/>
        <v>0</v>
      </c>
      <c r="CE475" s="61">
        <f t="shared" si="511"/>
        <v>0</v>
      </c>
      <c r="CF475" s="61">
        <f t="shared" si="511"/>
        <v>0</v>
      </c>
      <c r="CG475" s="61">
        <f t="shared" si="527"/>
        <v>0</v>
      </c>
      <c r="CH475" s="61">
        <f t="shared" si="505"/>
        <v>0</v>
      </c>
      <c r="CI475" s="61">
        <f t="shared" si="505"/>
        <v>0</v>
      </c>
      <c r="CJ475" s="61">
        <f t="shared" si="505"/>
        <v>1</v>
      </c>
      <c r="CK475" s="61">
        <f t="shared" si="505"/>
        <v>0</v>
      </c>
      <c r="CL475" s="61">
        <f t="shared" si="505"/>
        <v>0</v>
      </c>
      <c r="CM475" s="61">
        <f t="shared" si="505"/>
        <v>0</v>
      </c>
      <c r="CN475" s="61">
        <f t="shared" si="505"/>
        <v>0</v>
      </c>
      <c r="CO475" s="61">
        <f t="shared" si="505"/>
        <v>0</v>
      </c>
      <c r="CP475" s="61">
        <f t="shared" si="505"/>
        <v>0</v>
      </c>
      <c r="CQ475" s="61">
        <f t="shared" si="505"/>
        <v>0</v>
      </c>
      <c r="CR475" s="61">
        <f t="shared" si="505"/>
        <v>0</v>
      </c>
      <c r="CS475" s="61">
        <f t="shared" si="505"/>
        <v>0</v>
      </c>
      <c r="CT475" s="61">
        <f t="shared" si="505"/>
        <v>0</v>
      </c>
      <c r="CU475" s="61">
        <f t="shared" si="505"/>
        <v>0</v>
      </c>
      <c r="CV475" s="61">
        <f t="shared" si="505"/>
        <v>0</v>
      </c>
      <c r="CW475" s="61">
        <f t="shared" si="505"/>
        <v>0</v>
      </c>
      <c r="CX475" s="61">
        <f t="shared" si="531"/>
        <v>0</v>
      </c>
      <c r="CY475" s="61">
        <f t="shared" si="531"/>
        <v>0</v>
      </c>
      <c r="CZ475" s="61">
        <f t="shared" si="531"/>
        <v>0</v>
      </c>
      <c r="DA475" s="61">
        <f t="shared" si="531"/>
        <v>0</v>
      </c>
      <c r="DB475" s="61">
        <f t="shared" si="531"/>
        <v>0</v>
      </c>
      <c r="DC475" s="61">
        <f t="shared" si="528"/>
        <v>0</v>
      </c>
      <c r="DD475" s="61">
        <f t="shared" si="528"/>
        <v>0</v>
      </c>
      <c r="DE475" s="61">
        <f t="shared" si="528"/>
        <v>0</v>
      </c>
      <c r="DF475" s="61">
        <f t="shared" si="528"/>
        <v>0</v>
      </c>
      <c r="DG475" s="61">
        <f t="shared" si="528"/>
        <v>0</v>
      </c>
      <c r="DH475" s="61">
        <f t="shared" si="528"/>
        <v>0</v>
      </c>
      <c r="DI475" s="61">
        <f t="shared" si="528"/>
        <v>0</v>
      </c>
      <c r="DJ475" s="61">
        <f t="shared" si="528"/>
        <v>0</v>
      </c>
      <c r="DK475" s="61">
        <f t="shared" si="528"/>
        <v>0</v>
      </c>
      <c r="DL475" s="61">
        <f t="shared" si="528"/>
        <v>0</v>
      </c>
      <c r="DM475" s="61">
        <f t="shared" si="528"/>
        <v>0</v>
      </c>
      <c r="DN475" s="61">
        <f t="shared" si="528"/>
        <v>0</v>
      </c>
      <c r="DO475" s="61">
        <f t="shared" si="528"/>
        <v>0</v>
      </c>
      <c r="DP475" s="61">
        <f t="shared" si="528"/>
        <v>0</v>
      </c>
      <c r="DQ475" s="61">
        <f t="shared" si="528"/>
        <v>0</v>
      </c>
      <c r="DR475" s="61">
        <f t="shared" si="528"/>
        <v>0</v>
      </c>
      <c r="DS475" s="61">
        <f t="shared" si="529"/>
        <v>0</v>
      </c>
      <c r="DT475" s="61">
        <f t="shared" si="508"/>
        <v>0</v>
      </c>
      <c r="DU475" s="61">
        <f t="shared" si="508"/>
        <v>0</v>
      </c>
      <c r="DV475" s="61">
        <f t="shared" si="508"/>
        <v>0</v>
      </c>
      <c r="DW475" s="61">
        <f t="shared" si="508"/>
        <v>0</v>
      </c>
      <c r="DX475" s="61">
        <f t="shared" si="508"/>
        <v>0</v>
      </c>
      <c r="DY475" s="61">
        <f t="shared" si="508"/>
        <v>0</v>
      </c>
      <c r="DZ475" s="61">
        <f t="shared" si="512"/>
        <v>1</v>
      </c>
    </row>
    <row r="476" spans="1:130">
      <c r="C476" s="53">
        <v>2026</v>
      </c>
      <c r="D476" s="64"/>
      <c r="E476" s="64"/>
      <c r="F476" s="64"/>
      <c r="G476" s="64"/>
      <c r="H476" s="64"/>
      <c r="I476" s="64"/>
      <c r="J476" s="64">
        <f t="shared" si="519"/>
        <v>0</v>
      </c>
      <c r="K476" s="64">
        <f t="shared" si="520"/>
        <v>0</v>
      </c>
      <c r="L476" s="64">
        <f t="shared" si="521"/>
        <v>0</v>
      </c>
      <c r="M476" s="64">
        <f t="shared" si="522"/>
        <v>0</v>
      </c>
      <c r="N476" s="64">
        <f t="shared" si="523"/>
        <v>0</v>
      </c>
      <c r="O476" s="64">
        <f t="shared" si="524"/>
        <v>0</v>
      </c>
      <c r="P476" s="64">
        <f t="shared" si="525"/>
        <v>0</v>
      </c>
      <c r="Q476" s="64">
        <f t="shared" si="526"/>
        <v>0</v>
      </c>
      <c r="R476" s="64">
        <f t="shared" si="530"/>
        <v>0</v>
      </c>
      <c r="S476" s="64">
        <f t="shared" si="532"/>
        <v>0</v>
      </c>
      <c r="T476" s="64">
        <f t="shared" si="533"/>
        <v>0</v>
      </c>
      <c r="U476" s="64">
        <f t="shared" si="534"/>
        <v>0</v>
      </c>
      <c r="V476" s="64">
        <f t="shared" si="535"/>
        <v>0</v>
      </c>
      <c r="W476" s="64">
        <f t="shared" si="536"/>
        <v>7.69230769230769E-2</v>
      </c>
      <c r="X476" s="64">
        <f t="shared" si="537"/>
        <v>0</v>
      </c>
      <c r="Y476" s="64">
        <f t="shared" si="538"/>
        <v>0</v>
      </c>
      <c r="Z476" s="64">
        <f t="shared" si="539"/>
        <v>0</v>
      </c>
      <c r="AA476" s="64">
        <f t="shared" si="540"/>
        <v>0</v>
      </c>
      <c r="AB476" s="64">
        <f t="shared" ref="AB476:AB494" si="541">VLOOKUP($C$90,$D$3:$K$63,$A$74,0)*(B452-B451)</f>
        <v>0</v>
      </c>
      <c r="AC476" s="64">
        <f>VLOOKUP($C$91,$D$3:$K$63,$A$74,0)*(B451-B450)</f>
        <v>0</v>
      </c>
      <c r="AD476" s="64">
        <f>VLOOKUP($C$92,$D$3:$K$63,$A$74,0)*B450</f>
        <v>0</v>
      </c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54">
        <f t="shared" si="510"/>
        <v>7.69230769230769E-2</v>
      </c>
      <c r="BP476" s="53">
        <v>2026</v>
      </c>
      <c r="BQ476" s="61">
        <f t="shared" si="511"/>
        <v>0</v>
      </c>
      <c r="BR476" s="61">
        <f t="shared" si="511"/>
        <v>0</v>
      </c>
      <c r="BS476" s="61">
        <f t="shared" si="511"/>
        <v>0</v>
      </c>
      <c r="BT476" s="61">
        <f t="shared" si="511"/>
        <v>0</v>
      </c>
      <c r="BU476" s="61">
        <f t="shared" si="511"/>
        <v>0</v>
      </c>
      <c r="BV476" s="61">
        <f t="shared" si="511"/>
        <v>0</v>
      </c>
      <c r="BW476" s="61">
        <f t="shared" si="511"/>
        <v>0</v>
      </c>
      <c r="BX476" s="61">
        <f t="shared" si="511"/>
        <v>0</v>
      </c>
      <c r="BY476" s="61">
        <f t="shared" si="511"/>
        <v>0</v>
      </c>
      <c r="BZ476" s="61">
        <f t="shared" si="511"/>
        <v>0</v>
      </c>
      <c r="CA476" s="61">
        <f t="shared" si="511"/>
        <v>0</v>
      </c>
      <c r="CB476" s="61">
        <f t="shared" si="511"/>
        <v>0</v>
      </c>
      <c r="CC476" s="61">
        <f t="shared" si="511"/>
        <v>0</v>
      </c>
      <c r="CD476" s="61">
        <f t="shared" si="511"/>
        <v>0</v>
      </c>
      <c r="CE476" s="61">
        <f t="shared" si="511"/>
        <v>0</v>
      </c>
      <c r="CF476" s="61">
        <f t="shared" si="511"/>
        <v>0</v>
      </c>
      <c r="CG476" s="61">
        <f t="shared" si="527"/>
        <v>0</v>
      </c>
      <c r="CH476" s="61">
        <f t="shared" si="527"/>
        <v>0</v>
      </c>
      <c r="CI476" s="61">
        <f t="shared" si="527"/>
        <v>0</v>
      </c>
      <c r="CJ476" s="61">
        <f t="shared" si="527"/>
        <v>1</v>
      </c>
      <c r="CK476" s="61">
        <f t="shared" si="527"/>
        <v>0</v>
      </c>
      <c r="CL476" s="61">
        <f t="shared" si="527"/>
        <v>0</v>
      </c>
      <c r="CM476" s="61">
        <f t="shared" si="527"/>
        <v>0</v>
      </c>
      <c r="CN476" s="61">
        <f t="shared" si="527"/>
        <v>0</v>
      </c>
      <c r="CO476" s="61">
        <f t="shared" si="527"/>
        <v>0</v>
      </c>
      <c r="CP476" s="61">
        <f t="shared" si="527"/>
        <v>0</v>
      </c>
      <c r="CQ476" s="61">
        <f t="shared" si="527"/>
        <v>0</v>
      </c>
      <c r="CR476" s="61">
        <f t="shared" si="527"/>
        <v>0</v>
      </c>
      <c r="CS476" s="61">
        <f t="shared" si="527"/>
        <v>0</v>
      </c>
      <c r="CT476" s="61">
        <f t="shared" si="527"/>
        <v>0</v>
      </c>
      <c r="CU476" s="61">
        <f t="shared" si="527"/>
        <v>0</v>
      </c>
      <c r="CV476" s="61">
        <f t="shared" si="527"/>
        <v>0</v>
      </c>
      <c r="CW476" s="61">
        <f t="shared" ref="CW476:DL510" si="542">AJ476/$BM476</f>
        <v>0</v>
      </c>
      <c r="CX476" s="61">
        <f t="shared" si="531"/>
        <v>0</v>
      </c>
      <c r="CY476" s="61">
        <f t="shared" si="531"/>
        <v>0</v>
      </c>
      <c r="CZ476" s="61">
        <f t="shared" si="531"/>
        <v>0</v>
      </c>
      <c r="DA476" s="61">
        <f t="shared" si="531"/>
        <v>0</v>
      </c>
      <c r="DB476" s="61">
        <f t="shared" si="531"/>
        <v>0</v>
      </c>
      <c r="DC476" s="61">
        <f t="shared" si="528"/>
        <v>0</v>
      </c>
      <c r="DD476" s="61">
        <f t="shared" si="528"/>
        <v>0</v>
      </c>
      <c r="DE476" s="61">
        <f t="shared" si="528"/>
        <v>0</v>
      </c>
      <c r="DF476" s="61">
        <f t="shared" si="528"/>
        <v>0</v>
      </c>
      <c r="DG476" s="61">
        <f t="shared" si="528"/>
        <v>0</v>
      </c>
      <c r="DH476" s="61">
        <f t="shared" si="528"/>
        <v>0</v>
      </c>
      <c r="DI476" s="61">
        <f t="shared" si="528"/>
        <v>0</v>
      </c>
      <c r="DJ476" s="61">
        <f t="shared" si="528"/>
        <v>0</v>
      </c>
      <c r="DK476" s="61">
        <f t="shared" si="528"/>
        <v>0</v>
      </c>
      <c r="DL476" s="61">
        <f t="shared" si="528"/>
        <v>0</v>
      </c>
      <c r="DM476" s="61">
        <f t="shared" si="528"/>
        <v>0</v>
      </c>
      <c r="DN476" s="61">
        <f t="shared" si="528"/>
        <v>0</v>
      </c>
      <c r="DO476" s="61">
        <f t="shared" si="528"/>
        <v>0</v>
      </c>
      <c r="DP476" s="61">
        <f t="shared" si="528"/>
        <v>0</v>
      </c>
      <c r="DQ476" s="61">
        <f t="shared" si="528"/>
        <v>0</v>
      </c>
      <c r="DR476" s="61">
        <f t="shared" si="528"/>
        <v>0</v>
      </c>
      <c r="DS476" s="61">
        <f t="shared" si="529"/>
        <v>0</v>
      </c>
      <c r="DT476" s="61">
        <f t="shared" si="508"/>
        <v>0</v>
      </c>
      <c r="DU476" s="61">
        <f t="shared" si="508"/>
        <v>0</v>
      </c>
      <c r="DV476" s="61">
        <f t="shared" si="508"/>
        <v>0</v>
      </c>
      <c r="DW476" s="61">
        <f t="shared" si="508"/>
        <v>0</v>
      </c>
      <c r="DX476" s="61">
        <f t="shared" si="508"/>
        <v>0</v>
      </c>
      <c r="DY476" s="61">
        <f t="shared" si="508"/>
        <v>0</v>
      </c>
      <c r="DZ476" s="61">
        <f t="shared" si="512"/>
        <v>1</v>
      </c>
    </row>
    <row r="477" spans="1:130">
      <c r="C477" s="53">
        <v>2027</v>
      </c>
      <c r="D477" s="64"/>
      <c r="E477" s="64"/>
      <c r="F477" s="64"/>
      <c r="G477" s="64"/>
      <c r="H477" s="64"/>
      <c r="I477" s="64"/>
      <c r="J477" s="64"/>
      <c r="K477" s="64">
        <f t="shared" si="520"/>
        <v>0</v>
      </c>
      <c r="L477" s="64">
        <f t="shared" si="521"/>
        <v>0</v>
      </c>
      <c r="M477" s="64">
        <f t="shared" si="522"/>
        <v>0</v>
      </c>
      <c r="N477" s="64">
        <f t="shared" si="523"/>
        <v>0</v>
      </c>
      <c r="O477" s="64">
        <f t="shared" si="524"/>
        <v>0</v>
      </c>
      <c r="P477" s="64">
        <f t="shared" si="525"/>
        <v>0</v>
      </c>
      <c r="Q477" s="64">
        <f t="shared" si="526"/>
        <v>0</v>
      </c>
      <c r="R477" s="64">
        <f t="shared" si="530"/>
        <v>0</v>
      </c>
      <c r="S477" s="64">
        <f t="shared" si="532"/>
        <v>0</v>
      </c>
      <c r="T477" s="64">
        <f t="shared" si="533"/>
        <v>0</v>
      </c>
      <c r="U477" s="64">
        <f t="shared" si="534"/>
        <v>0</v>
      </c>
      <c r="V477" s="64">
        <f t="shared" si="535"/>
        <v>0</v>
      </c>
      <c r="W477" s="64">
        <f t="shared" si="536"/>
        <v>7.6923076923076997E-2</v>
      </c>
      <c r="X477" s="64">
        <f t="shared" si="537"/>
        <v>0</v>
      </c>
      <c r="Y477" s="64">
        <f t="shared" si="538"/>
        <v>0</v>
      </c>
      <c r="Z477" s="64">
        <f t="shared" si="539"/>
        <v>0</v>
      </c>
      <c r="AA477" s="64">
        <f t="shared" si="540"/>
        <v>0</v>
      </c>
      <c r="AB477" s="64">
        <f t="shared" si="541"/>
        <v>0</v>
      </c>
      <c r="AC477" s="64">
        <f t="shared" ref="AC477:AC495" si="543">VLOOKUP($C$91,$D$3:$K$63,$A$74,0)*(B452-B451)</f>
        <v>0</v>
      </c>
      <c r="AD477" s="64">
        <f>VLOOKUP($C$92,$D$3:$K$63,$A$74,0)*(B451-B450)</f>
        <v>0</v>
      </c>
      <c r="AE477" s="64">
        <f>VLOOKUP($C$93,$D$3:$K$63,$A$74,0)*B450</f>
        <v>0</v>
      </c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54">
        <f t="shared" si="510"/>
        <v>7.6923076923076997E-2</v>
      </c>
      <c r="BP477" s="53">
        <v>2027</v>
      </c>
      <c r="BQ477" s="61">
        <f t="shared" si="511"/>
        <v>0</v>
      </c>
      <c r="BR477" s="61">
        <f t="shared" si="511"/>
        <v>0</v>
      </c>
      <c r="BS477" s="61">
        <f t="shared" si="511"/>
        <v>0</v>
      </c>
      <c r="BT477" s="61">
        <f t="shared" si="511"/>
        <v>0</v>
      </c>
      <c r="BU477" s="61">
        <f t="shared" si="511"/>
        <v>0</v>
      </c>
      <c r="BV477" s="61">
        <f t="shared" si="511"/>
        <v>0</v>
      </c>
      <c r="BW477" s="61">
        <f t="shared" si="511"/>
        <v>0</v>
      </c>
      <c r="BX477" s="61">
        <f t="shared" si="511"/>
        <v>0</v>
      </c>
      <c r="BY477" s="61">
        <f t="shared" si="511"/>
        <v>0</v>
      </c>
      <c r="BZ477" s="61">
        <f t="shared" si="511"/>
        <v>0</v>
      </c>
      <c r="CA477" s="61">
        <f t="shared" si="511"/>
        <v>0</v>
      </c>
      <c r="CB477" s="61">
        <f t="shared" si="511"/>
        <v>0</v>
      </c>
      <c r="CC477" s="61">
        <f t="shared" si="511"/>
        <v>0</v>
      </c>
      <c r="CD477" s="61">
        <f t="shared" si="511"/>
        <v>0</v>
      </c>
      <c r="CE477" s="61">
        <f t="shared" si="511"/>
        <v>0</v>
      </c>
      <c r="CF477" s="61">
        <f t="shared" si="511"/>
        <v>0</v>
      </c>
      <c r="CG477" s="61">
        <f t="shared" si="527"/>
        <v>0</v>
      </c>
      <c r="CH477" s="61">
        <f t="shared" si="527"/>
        <v>0</v>
      </c>
      <c r="CI477" s="61">
        <f t="shared" si="527"/>
        <v>0</v>
      </c>
      <c r="CJ477" s="61">
        <f t="shared" si="527"/>
        <v>1</v>
      </c>
      <c r="CK477" s="61">
        <f t="shared" si="527"/>
        <v>0</v>
      </c>
      <c r="CL477" s="61">
        <f t="shared" si="527"/>
        <v>0</v>
      </c>
      <c r="CM477" s="61">
        <f t="shared" si="527"/>
        <v>0</v>
      </c>
      <c r="CN477" s="61">
        <f t="shared" si="527"/>
        <v>0</v>
      </c>
      <c r="CO477" s="61">
        <f t="shared" si="527"/>
        <v>0</v>
      </c>
      <c r="CP477" s="61">
        <f t="shared" si="527"/>
        <v>0</v>
      </c>
      <c r="CQ477" s="61">
        <f t="shared" si="527"/>
        <v>0</v>
      </c>
      <c r="CR477" s="61">
        <f t="shared" si="527"/>
        <v>0</v>
      </c>
      <c r="CS477" s="61">
        <f t="shared" si="527"/>
        <v>0</v>
      </c>
      <c r="CT477" s="61">
        <f t="shared" si="527"/>
        <v>0</v>
      </c>
      <c r="CU477" s="61">
        <f t="shared" si="527"/>
        <v>0</v>
      </c>
      <c r="CV477" s="61">
        <f t="shared" si="527"/>
        <v>0</v>
      </c>
      <c r="CW477" s="61">
        <f t="shared" si="542"/>
        <v>0</v>
      </c>
      <c r="CX477" s="61">
        <f t="shared" si="531"/>
        <v>0</v>
      </c>
      <c r="CY477" s="61">
        <f t="shared" si="531"/>
        <v>0</v>
      </c>
      <c r="CZ477" s="61">
        <f t="shared" si="531"/>
        <v>0</v>
      </c>
      <c r="DA477" s="61">
        <f t="shared" si="531"/>
        <v>0</v>
      </c>
      <c r="DB477" s="61">
        <f t="shared" si="531"/>
        <v>0</v>
      </c>
      <c r="DC477" s="61">
        <f t="shared" si="528"/>
        <v>0</v>
      </c>
      <c r="DD477" s="61">
        <f t="shared" si="528"/>
        <v>0</v>
      </c>
      <c r="DE477" s="61">
        <f t="shared" si="528"/>
        <v>0</v>
      </c>
      <c r="DF477" s="61">
        <f t="shared" si="528"/>
        <v>0</v>
      </c>
      <c r="DG477" s="61">
        <f t="shared" si="528"/>
        <v>0</v>
      </c>
      <c r="DH477" s="61">
        <f t="shared" si="528"/>
        <v>0</v>
      </c>
      <c r="DI477" s="61">
        <f t="shared" si="528"/>
        <v>0</v>
      </c>
      <c r="DJ477" s="61">
        <f t="shared" si="528"/>
        <v>0</v>
      </c>
      <c r="DK477" s="61">
        <f t="shared" si="528"/>
        <v>0</v>
      </c>
      <c r="DL477" s="61">
        <f t="shared" si="528"/>
        <v>0</v>
      </c>
      <c r="DM477" s="61">
        <f t="shared" si="528"/>
        <v>0</v>
      </c>
      <c r="DN477" s="61">
        <f t="shared" si="528"/>
        <v>0</v>
      </c>
      <c r="DO477" s="61">
        <f t="shared" si="528"/>
        <v>0</v>
      </c>
      <c r="DP477" s="61">
        <f t="shared" si="528"/>
        <v>0</v>
      </c>
      <c r="DQ477" s="61">
        <f t="shared" si="528"/>
        <v>0</v>
      </c>
      <c r="DR477" s="61">
        <f t="shared" si="528"/>
        <v>0</v>
      </c>
      <c r="DS477" s="61">
        <f t="shared" si="529"/>
        <v>0</v>
      </c>
      <c r="DT477" s="61">
        <f t="shared" si="508"/>
        <v>0</v>
      </c>
      <c r="DU477" s="61">
        <f t="shared" si="508"/>
        <v>0</v>
      </c>
      <c r="DV477" s="61">
        <f t="shared" si="508"/>
        <v>0</v>
      </c>
      <c r="DW477" s="61">
        <f t="shared" si="508"/>
        <v>0</v>
      </c>
      <c r="DX477" s="61">
        <f t="shared" si="508"/>
        <v>0</v>
      </c>
      <c r="DY477" s="61">
        <f t="shared" si="508"/>
        <v>0</v>
      </c>
      <c r="DZ477" s="61">
        <f t="shared" si="512"/>
        <v>1</v>
      </c>
    </row>
    <row r="478" spans="1:130">
      <c r="C478" s="53">
        <v>2028</v>
      </c>
      <c r="D478" s="64"/>
      <c r="E478" s="64"/>
      <c r="F478" s="64"/>
      <c r="G478" s="64"/>
      <c r="H478" s="64"/>
      <c r="I478" s="64"/>
      <c r="J478" s="64"/>
      <c r="K478" s="64"/>
      <c r="L478" s="64">
        <f t="shared" si="521"/>
        <v>0</v>
      </c>
      <c r="M478" s="64">
        <f t="shared" si="522"/>
        <v>0</v>
      </c>
      <c r="N478" s="64">
        <f t="shared" si="523"/>
        <v>0</v>
      </c>
      <c r="O478" s="64">
        <f t="shared" si="524"/>
        <v>0</v>
      </c>
      <c r="P478" s="64">
        <f t="shared" si="525"/>
        <v>0</v>
      </c>
      <c r="Q478" s="64">
        <f t="shared" si="526"/>
        <v>0</v>
      </c>
      <c r="R478" s="64">
        <f t="shared" si="530"/>
        <v>0</v>
      </c>
      <c r="S478" s="64">
        <f t="shared" si="532"/>
        <v>0</v>
      </c>
      <c r="T478" s="64">
        <f t="shared" si="533"/>
        <v>0</v>
      </c>
      <c r="U478" s="64">
        <f t="shared" si="534"/>
        <v>0</v>
      </c>
      <c r="V478" s="64">
        <f t="shared" si="535"/>
        <v>0</v>
      </c>
      <c r="W478" s="64">
        <f t="shared" si="536"/>
        <v>7.6923076923076997E-2</v>
      </c>
      <c r="X478" s="64">
        <f t="shared" si="537"/>
        <v>0</v>
      </c>
      <c r="Y478" s="64">
        <f t="shared" si="538"/>
        <v>0</v>
      </c>
      <c r="Z478" s="64">
        <f t="shared" si="539"/>
        <v>0</v>
      </c>
      <c r="AA478" s="64">
        <f t="shared" si="540"/>
        <v>0</v>
      </c>
      <c r="AB478" s="64">
        <f t="shared" si="541"/>
        <v>0</v>
      </c>
      <c r="AC478" s="64">
        <f t="shared" si="543"/>
        <v>0</v>
      </c>
      <c r="AD478" s="64">
        <f t="shared" ref="AD478:AD496" si="544">VLOOKUP($C$92,$D$3:$K$63,$A$74,0)*(B452-B451)</f>
        <v>0</v>
      </c>
      <c r="AE478" s="64">
        <f>VLOOKUP($C$93,$D$3:$K$63,$A$74,0)*(B451-B450)</f>
        <v>0</v>
      </c>
      <c r="AF478" s="64">
        <f>VLOOKUP($C$94,$D$3:$K$63,$A$74,0)*B450</f>
        <v>0</v>
      </c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54">
        <f t="shared" si="510"/>
        <v>7.6923076923076997E-2</v>
      </c>
      <c r="BP478" s="53">
        <v>2028</v>
      </c>
      <c r="BQ478" s="61">
        <f t="shared" si="511"/>
        <v>0</v>
      </c>
      <c r="BR478" s="61">
        <f t="shared" si="511"/>
        <v>0</v>
      </c>
      <c r="BS478" s="61">
        <f t="shared" si="511"/>
        <v>0</v>
      </c>
      <c r="BT478" s="61">
        <f t="shared" si="511"/>
        <v>0</v>
      </c>
      <c r="BU478" s="61">
        <f t="shared" si="511"/>
        <v>0</v>
      </c>
      <c r="BV478" s="61">
        <f t="shared" si="511"/>
        <v>0</v>
      </c>
      <c r="BW478" s="61">
        <f t="shared" si="511"/>
        <v>0</v>
      </c>
      <c r="BX478" s="61">
        <f t="shared" si="511"/>
        <v>0</v>
      </c>
      <c r="BY478" s="61">
        <f t="shared" si="511"/>
        <v>0</v>
      </c>
      <c r="BZ478" s="61">
        <f t="shared" si="511"/>
        <v>0</v>
      </c>
      <c r="CA478" s="61">
        <f t="shared" si="511"/>
        <v>0</v>
      </c>
      <c r="CB478" s="61">
        <f t="shared" si="511"/>
        <v>0</v>
      </c>
      <c r="CC478" s="61">
        <f t="shared" si="511"/>
        <v>0</v>
      </c>
      <c r="CD478" s="61">
        <f t="shared" si="511"/>
        <v>0</v>
      </c>
      <c r="CE478" s="61">
        <f t="shared" si="511"/>
        <v>0</v>
      </c>
      <c r="CF478" s="61">
        <f t="shared" si="511"/>
        <v>0</v>
      </c>
      <c r="CG478" s="61">
        <f t="shared" si="527"/>
        <v>0</v>
      </c>
      <c r="CH478" s="61">
        <f t="shared" si="527"/>
        <v>0</v>
      </c>
      <c r="CI478" s="61">
        <f t="shared" si="527"/>
        <v>0</v>
      </c>
      <c r="CJ478" s="61">
        <f t="shared" si="527"/>
        <v>1</v>
      </c>
      <c r="CK478" s="61">
        <f t="shared" si="527"/>
        <v>0</v>
      </c>
      <c r="CL478" s="61">
        <f t="shared" si="527"/>
        <v>0</v>
      </c>
      <c r="CM478" s="61">
        <f t="shared" si="527"/>
        <v>0</v>
      </c>
      <c r="CN478" s="61">
        <f t="shared" si="527"/>
        <v>0</v>
      </c>
      <c r="CO478" s="61">
        <f t="shared" si="527"/>
        <v>0</v>
      </c>
      <c r="CP478" s="61">
        <f t="shared" si="527"/>
        <v>0</v>
      </c>
      <c r="CQ478" s="61">
        <f t="shared" si="527"/>
        <v>0</v>
      </c>
      <c r="CR478" s="61">
        <f t="shared" si="527"/>
        <v>0</v>
      </c>
      <c r="CS478" s="61">
        <f t="shared" si="527"/>
        <v>0</v>
      </c>
      <c r="CT478" s="61">
        <f t="shared" si="527"/>
        <v>0</v>
      </c>
      <c r="CU478" s="61">
        <f t="shared" si="527"/>
        <v>0</v>
      </c>
      <c r="CV478" s="61">
        <f t="shared" si="527"/>
        <v>0</v>
      </c>
      <c r="CW478" s="61">
        <f t="shared" si="542"/>
        <v>0</v>
      </c>
      <c r="CX478" s="61">
        <f t="shared" si="531"/>
        <v>0</v>
      </c>
      <c r="CY478" s="61">
        <f t="shared" si="531"/>
        <v>0</v>
      </c>
      <c r="CZ478" s="61">
        <f t="shared" si="531"/>
        <v>0</v>
      </c>
      <c r="DA478" s="61">
        <f t="shared" si="531"/>
        <v>0</v>
      </c>
      <c r="DB478" s="61">
        <f t="shared" si="531"/>
        <v>0</v>
      </c>
      <c r="DC478" s="61">
        <f t="shared" si="528"/>
        <v>0</v>
      </c>
      <c r="DD478" s="61">
        <f t="shared" si="528"/>
        <v>0</v>
      </c>
      <c r="DE478" s="61">
        <f t="shared" si="528"/>
        <v>0</v>
      </c>
      <c r="DF478" s="61">
        <f t="shared" si="528"/>
        <v>0</v>
      </c>
      <c r="DG478" s="61">
        <f t="shared" si="528"/>
        <v>0</v>
      </c>
      <c r="DH478" s="61">
        <f t="shared" si="528"/>
        <v>0</v>
      </c>
      <c r="DI478" s="61">
        <f t="shared" si="528"/>
        <v>0</v>
      </c>
      <c r="DJ478" s="61">
        <f t="shared" si="528"/>
        <v>0</v>
      </c>
      <c r="DK478" s="61">
        <f t="shared" si="528"/>
        <v>0</v>
      </c>
      <c r="DL478" s="61">
        <f t="shared" si="528"/>
        <v>0</v>
      </c>
      <c r="DM478" s="61">
        <f t="shared" si="528"/>
        <v>0</v>
      </c>
      <c r="DN478" s="61">
        <f t="shared" si="528"/>
        <v>0</v>
      </c>
      <c r="DO478" s="61">
        <f t="shared" si="528"/>
        <v>0</v>
      </c>
      <c r="DP478" s="61">
        <f t="shared" si="528"/>
        <v>0</v>
      </c>
      <c r="DQ478" s="61">
        <f t="shared" si="528"/>
        <v>0</v>
      </c>
      <c r="DR478" s="61">
        <f t="shared" si="528"/>
        <v>0</v>
      </c>
      <c r="DS478" s="61">
        <f t="shared" si="529"/>
        <v>0</v>
      </c>
      <c r="DT478" s="61">
        <f t="shared" si="508"/>
        <v>0</v>
      </c>
      <c r="DU478" s="61">
        <f t="shared" si="508"/>
        <v>0</v>
      </c>
      <c r="DV478" s="61">
        <f t="shared" si="508"/>
        <v>0</v>
      </c>
      <c r="DW478" s="61">
        <f t="shared" si="508"/>
        <v>0</v>
      </c>
      <c r="DX478" s="61">
        <f t="shared" si="508"/>
        <v>0</v>
      </c>
      <c r="DY478" s="61">
        <f t="shared" si="508"/>
        <v>0</v>
      </c>
      <c r="DZ478" s="61">
        <f t="shared" si="512"/>
        <v>1</v>
      </c>
    </row>
    <row r="479" spans="1:130">
      <c r="C479" s="53">
        <v>2029</v>
      </c>
      <c r="D479" s="64"/>
      <c r="E479" s="64"/>
      <c r="F479" s="64"/>
      <c r="G479" s="64"/>
      <c r="H479" s="64"/>
      <c r="I479" s="64"/>
      <c r="J479" s="64"/>
      <c r="K479" s="64"/>
      <c r="L479" s="64"/>
      <c r="M479" s="64">
        <f t="shared" si="522"/>
        <v>0</v>
      </c>
      <c r="N479" s="64">
        <f t="shared" si="523"/>
        <v>0</v>
      </c>
      <c r="O479" s="64">
        <f t="shared" si="524"/>
        <v>0</v>
      </c>
      <c r="P479" s="64">
        <f t="shared" si="525"/>
        <v>0</v>
      </c>
      <c r="Q479" s="64">
        <f t="shared" si="526"/>
        <v>0</v>
      </c>
      <c r="R479" s="64">
        <f t="shared" si="530"/>
        <v>0</v>
      </c>
      <c r="S479" s="64">
        <f t="shared" si="532"/>
        <v>0</v>
      </c>
      <c r="T479" s="64">
        <f t="shared" si="533"/>
        <v>0</v>
      </c>
      <c r="U479" s="64">
        <f t="shared" si="534"/>
        <v>0</v>
      </c>
      <c r="V479" s="64">
        <f t="shared" si="535"/>
        <v>0</v>
      </c>
      <c r="W479" s="64">
        <f t="shared" si="536"/>
        <v>7.69230769230769E-2</v>
      </c>
      <c r="X479" s="64">
        <f t="shared" si="537"/>
        <v>0</v>
      </c>
      <c r="Y479" s="64">
        <f t="shared" si="538"/>
        <v>0</v>
      </c>
      <c r="Z479" s="64">
        <f t="shared" si="539"/>
        <v>0</v>
      </c>
      <c r="AA479" s="64">
        <f t="shared" si="540"/>
        <v>0</v>
      </c>
      <c r="AB479" s="64">
        <f t="shared" si="541"/>
        <v>0</v>
      </c>
      <c r="AC479" s="64">
        <f t="shared" si="543"/>
        <v>0</v>
      </c>
      <c r="AD479" s="64">
        <f t="shared" si="544"/>
        <v>0</v>
      </c>
      <c r="AE479" s="64">
        <f t="shared" ref="AE479:AE497" si="545">VLOOKUP($C$93,$D$3:$K$63,$A$74,0)*(B452-B451)</f>
        <v>0</v>
      </c>
      <c r="AF479" s="64">
        <f>VLOOKUP($C$94,$D$3:$K$63,$A$74,0)*(B451-B450)</f>
        <v>0</v>
      </c>
      <c r="AG479" s="64">
        <f>VLOOKUP($C$95,$D$3:$K$63,$A$74,0)*B450</f>
        <v>0</v>
      </c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54">
        <f t="shared" si="510"/>
        <v>7.69230769230769E-2</v>
      </c>
      <c r="BP479" s="53">
        <v>2029</v>
      </c>
      <c r="BQ479" s="61">
        <f t="shared" si="511"/>
        <v>0</v>
      </c>
      <c r="BR479" s="61">
        <f t="shared" si="511"/>
        <v>0</v>
      </c>
      <c r="BS479" s="61">
        <f t="shared" si="511"/>
        <v>0</v>
      </c>
      <c r="BT479" s="61">
        <f t="shared" si="511"/>
        <v>0</v>
      </c>
      <c r="BU479" s="61">
        <f t="shared" si="511"/>
        <v>0</v>
      </c>
      <c r="BV479" s="61">
        <f t="shared" si="511"/>
        <v>0</v>
      </c>
      <c r="BW479" s="61">
        <f t="shared" si="511"/>
        <v>0</v>
      </c>
      <c r="BX479" s="61">
        <f t="shared" si="511"/>
        <v>0</v>
      </c>
      <c r="BY479" s="61">
        <f t="shared" si="511"/>
        <v>0</v>
      </c>
      <c r="BZ479" s="61">
        <f t="shared" si="511"/>
        <v>0</v>
      </c>
      <c r="CA479" s="61">
        <f t="shared" si="511"/>
        <v>0</v>
      </c>
      <c r="CB479" s="61">
        <f t="shared" si="511"/>
        <v>0</v>
      </c>
      <c r="CC479" s="61">
        <f t="shared" si="511"/>
        <v>0</v>
      </c>
      <c r="CD479" s="61">
        <f t="shared" si="511"/>
        <v>0</v>
      </c>
      <c r="CE479" s="61">
        <f t="shared" si="511"/>
        <v>0</v>
      </c>
      <c r="CF479" s="61">
        <f t="shared" si="511"/>
        <v>0</v>
      </c>
      <c r="CG479" s="61">
        <f t="shared" si="527"/>
        <v>0</v>
      </c>
      <c r="CH479" s="61">
        <f t="shared" si="527"/>
        <v>0</v>
      </c>
      <c r="CI479" s="61">
        <f t="shared" si="527"/>
        <v>0</v>
      </c>
      <c r="CJ479" s="61">
        <f t="shared" si="527"/>
        <v>1</v>
      </c>
      <c r="CK479" s="61">
        <f t="shared" si="527"/>
        <v>0</v>
      </c>
      <c r="CL479" s="61">
        <f t="shared" si="527"/>
        <v>0</v>
      </c>
      <c r="CM479" s="61">
        <f t="shared" si="527"/>
        <v>0</v>
      </c>
      <c r="CN479" s="61">
        <f t="shared" si="527"/>
        <v>0</v>
      </c>
      <c r="CO479" s="61">
        <f t="shared" si="527"/>
        <v>0</v>
      </c>
      <c r="CP479" s="61">
        <f t="shared" si="527"/>
        <v>0</v>
      </c>
      <c r="CQ479" s="61">
        <f t="shared" si="527"/>
        <v>0</v>
      </c>
      <c r="CR479" s="61">
        <f t="shared" si="527"/>
        <v>0</v>
      </c>
      <c r="CS479" s="61">
        <f t="shared" si="527"/>
        <v>0</v>
      </c>
      <c r="CT479" s="61">
        <f t="shared" si="527"/>
        <v>0</v>
      </c>
      <c r="CU479" s="61">
        <f t="shared" si="527"/>
        <v>0</v>
      </c>
      <c r="CV479" s="61">
        <f t="shared" si="527"/>
        <v>0</v>
      </c>
      <c r="CW479" s="61">
        <f t="shared" si="542"/>
        <v>0</v>
      </c>
      <c r="CX479" s="61">
        <f t="shared" si="531"/>
        <v>0</v>
      </c>
      <c r="CY479" s="61">
        <f t="shared" si="531"/>
        <v>0</v>
      </c>
      <c r="CZ479" s="61">
        <f t="shared" si="531"/>
        <v>0</v>
      </c>
      <c r="DA479" s="61">
        <f t="shared" si="531"/>
        <v>0</v>
      </c>
      <c r="DB479" s="61">
        <f t="shared" si="531"/>
        <v>0</v>
      </c>
      <c r="DC479" s="61">
        <f t="shared" si="528"/>
        <v>0</v>
      </c>
      <c r="DD479" s="61">
        <f t="shared" si="528"/>
        <v>0</v>
      </c>
      <c r="DE479" s="61">
        <f t="shared" si="528"/>
        <v>0</v>
      </c>
      <c r="DF479" s="61">
        <f t="shared" si="528"/>
        <v>0</v>
      </c>
      <c r="DG479" s="61">
        <f t="shared" si="528"/>
        <v>0</v>
      </c>
      <c r="DH479" s="61">
        <f t="shared" si="528"/>
        <v>0</v>
      </c>
      <c r="DI479" s="61">
        <f t="shared" si="528"/>
        <v>0</v>
      </c>
      <c r="DJ479" s="61">
        <f t="shared" si="528"/>
        <v>0</v>
      </c>
      <c r="DK479" s="61">
        <f t="shared" si="528"/>
        <v>0</v>
      </c>
      <c r="DL479" s="61">
        <f t="shared" si="528"/>
        <v>0</v>
      </c>
      <c r="DM479" s="61">
        <f t="shared" si="528"/>
        <v>0</v>
      </c>
      <c r="DN479" s="61">
        <f t="shared" si="528"/>
        <v>0</v>
      </c>
      <c r="DO479" s="61">
        <f t="shared" si="528"/>
        <v>0</v>
      </c>
      <c r="DP479" s="61">
        <f t="shared" si="528"/>
        <v>0</v>
      </c>
      <c r="DQ479" s="61">
        <f t="shared" si="528"/>
        <v>0</v>
      </c>
      <c r="DR479" s="61">
        <f t="shared" si="528"/>
        <v>0</v>
      </c>
      <c r="DS479" s="61">
        <f t="shared" si="529"/>
        <v>0</v>
      </c>
      <c r="DT479" s="61">
        <f t="shared" si="508"/>
        <v>0</v>
      </c>
      <c r="DU479" s="61">
        <f t="shared" si="508"/>
        <v>0</v>
      </c>
      <c r="DV479" s="61">
        <f t="shared" si="508"/>
        <v>0</v>
      </c>
      <c r="DW479" s="61">
        <f t="shared" si="508"/>
        <v>0</v>
      </c>
      <c r="DX479" s="61">
        <f t="shared" si="508"/>
        <v>0</v>
      </c>
      <c r="DY479" s="61">
        <f t="shared" si="508"/>
        <v>0</v>
      </c>
      <c r="DZ479" s="61">
        <f t="shared" si="512"/>
        <v>1</v>
      </c>
    </row>
    <row r="480" spans="1:130">
      <c r="C480" s="53">
        <v>2030</v>
      </c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>
        <f t="shared" si="523"/>
        <v>0</v>
      </c>
      <c r="O480" s="64">
        <f t="shared" si="524"/>
        <v>0</v>
      </c>
      <c r="P480" s="64">
        <f t="shared" si="525"/>
        <v>0</v>
      </c>
      <c r="Q480" s="64">
        <f t="shared" si="526"/>
        <v>0</v>
      </c>
      <c r="R480" s="64">
        <f t="shared" si="530"/>
        <v>0</v>
      </c>
      <c r="S480" s="64">
        <f t="shared" si="532"/>
        <v>0</v>
      </c>
      <c r="T480" s="64">
        <f t="shared" si="533"/>
        <v>0</v>
      </c>
      <c r="U480" s="64">
        <f t="shared" si="534"/>
        <v>0</v>
      </c>
      <c r="V480" s="64">
        <f t="shared" si="535"/>
        <v>0</v>
      </c>
      <c r="W480" s="64">
        <f t="shared" si="536"/>
        <v>7.69230769230769E-2</v>
      </c>
      <c r="X480" s="64">
        <f t="shared" si="537"/>
        <v>0</v>
      </c>
      <c r="Y480" s="64">
        <f t="shared" si="538"/>
        <v>0</v>
      </c>
      <c r="Z480" s="64">
        <f t="shared" si="539"/>
        <v>0</v>
      </c>
      <c r="AA480" s="64">
        <f t="shared" si="540"/>
        <v>0</v>
      </c>
      <c r="AB480" s="64">
        <f t="shared" si="541"/>
        <v>0</v>
      </c>
      <c r="AC480" s="64">
        <f t="shared" si="543"/>
        <v>0</v>
      </c>
      <c r="AD480" s="64">
        <f t="shared" si="544"/>
        <v>0</v>
      </c>
      <c r="AE480" s="64">
        <f t="shared" si="545"/>
        <v>0</v>
      </c>
      <c r="AF480" s="64">
        <f t="shared" ref="AF480:AF498" si="546">VLOOKUP($C$94,$D$3:$K$63,$A$74,0)*(B452-B451)</f>
        <v>0</v>
      </c>
      <c r="AG480" s="64">
        <f>VLOOKUP($C$95,$D$3:$K$63,$A$74,0)*(B451-B450)</f>
        <v>0.230769230769231</v>
      </c>
      <c r="AH480" s="64">
        <f>VLOOKUP($C$96,$D$3:$K$63,$A$74,0)*B450</f>
        <v>0</v>
      </c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54">
        <f t="shared" si="510"/>
        <v>0.30769230769230699</v>
      </c>
      <c r="BP480" s="53">
        <v>2030</v>
      </c>
      <c r="BQ480" s="61">
        <f t="shared" si="511"/>
        <v>0</v>
      </c>
      <c r="BR480" s="61">
        <f t="shared" si="511"/>
        <v>0</v>
      </c>
      <c r="BS480" s="61">
        <f t="shared" si="511"/>
        <v>0</v>
      </c>
      <c r="BT480" s="61">
        <f t="shared" si="511"/>
        <v>0</v>
      </c>
      <c r="BU480" s="61">
        <f t="shared" si="511"/>
        <v>0</v>
      </c>
      <c r="BV480" s="61">
        <f t="shared" si="511"/>
        <v>0</v>
      </c>
      <c r="BW480" s="61">
        <f t="shared" si="511"/>
        <v>0</v>
      </c>
      <c r="BX480" s="61">
        <f t="shared" si="511"/>
        <v>0</v>
      </c>
      <c r="BY480" s="61">
        <f t="shared" si="511"/>
        <v>0</v>
      </c>
      <c r="BZ480" s="61">
        <f t="shared" si="511"/>
        <v>0</v>
      </c>
      <c r="CA480" s="61">
        <f t="shared" si="511"/>
        <v>0</v>
      </c>
      <c r="CB480" s="61">
        <f t="shared" si="511"/>
        <v>0</v>
      </c>
      <c r="CC480" s="61">
        <f t="shared" si="511"/>
        <v>0</v>
      </c>
      <c r="CD480" s="61">
        <f t="shared" si="511"/>
        <v>0</v>
      </c>
      <c r="CE480" s="61">
        <f t="shared" si="511"/>
        <v>0</v>
      </c>
      <c r="CF480" s="61">
        <f t="shared" si="511"/>
        <v>0</v>
      </c>
      <c r="CG480" s="61">
        <f t="shared" si="527"/>
        <v>0</v>
      </c>
      <c r="CH480" s="61">
        <f t="shared" si="527"/>
        <v>0</v>
      </c>
      <c r="CI480" s="61">
        <f t="shared" si="527"/>
        <v>0</v>
      </c>
      <c r="CJ480" s="61">
        <f t="shared" si="527"/>
        <v>0.25</v>
      </c>
      <c r="CK480" s="61">
        <f t="shared" si="527"/>
        <v>0</v>
      </c>
      <c r="CL480" s="61">
        <f t="shared" si="527"/>
        <v>0</v>
      </c>
      <c r="CM480" s="61">
        <f t="shared" si="527"/>
        <v>0</v>
      </c>
      <c r="CN480" s="61">
        <f t="shared" si="527"/>
        <v>0</v>
      </c>
      <c r="CO480" s="61">
        <f t="shared" si="527"/>
        <v>0</v>
      </c>
      <c r="CP480" s="61">
        <f t="shared" si="527"/>
        <v>0</v>
      </c>
      <c r="CQ480" s="61">
        <f t="shared" si="527"/>
        <v>0</v>
      </c>
      <c r="CR480" s="61">
        <f t="shared" si="527"/>
        <v>0</v>
      </c>
      <c r="CS480" s="61">
        <f t="shared" si="527"/>
        <v>0</v>
      </c>
      <c r="CT480" s="61">
        <f t="shared" si="527"/>
        <v>0.75</v>
      </c>
      <c r="CU480" s="61">
        <f t="shared" si="527"/>
        <v>0</v>
      </c>
      <c r="CV480" s="61">
        <f t="shared" si="527"/>
        <v>0</v>
      </c>
      <c r="CW480" s="61">
        <f t="shared" si="542"/>
        <v>0</v>
      </c>
      <c r="CX480" s="61">
        <f t="shared" si="531"/>
        <v>0</v>
      </c>
      <c r="CY480" s="61">
        <f t="shared" si="531"/>
        <v>0</v>
      </c>
      <c r="CZ480" s="61">
        <f t="shared" si="531"/>
        <v>0</v>
      </c>
      <c r="DA480" s="61">
        <f t="shared" si="531"/>
        <v>0</v>
      </c>
      <c r="DB480" s="61">
        <f t="shared" si="531"/>
        <v>0</v>
      </c>
      <c r="DC480" s="61">
        <f t="shared" si="528"/>
        <v>0</v>
      </c>
      <c r="DD480" s="61">
        <f t="shared" si="528"/>
        <v>0</v>
      </c>
      <c r="DE480" s="61">
        <f t="shared" si="528"/>
        <v>0</v>
      </c>
      <c r="DF480" s="61">
        <f t="shared" si="528"/>
        <v>0</v>
      </c>
      <c r="DG480" s="61">
        <f t="shared" si="528"/>
        <v>0</v>
      </c>
      <c r="DH480" s="61">
        <f t="shared" si="528"/>
        <v>0</v>
      </c>
      <c r="DI480" s="61">
        <f t="shared" si="528"/>
        <v>0</v>
      </c>
      <c r="DJ480" s="61">
        <f t="shared" si="528"/>
        <v>0</v>
      </c>
      <c r="DK480" s="61">
        <f t="shared" si="528"/>
        <v>0</v>
      </c>
      <c r="DL480" s="61">
        <f t="shared" si="528"/>
        <v>0</v>
      </c>
      <c r="DM480" s="61">
        <f t="shared" si="528"/>
        <v>0</v>
      </c>
      <c r="DN480" s="61">
        <f t="shared" si="528"/>
        <v>0</v>
      </c>
      <c r="DO480" s="61">
        <f t="shared" si="528"/>
        <v>0</v>
      </c>
      <c r="DP480" s="61">
        <f t="shared" si="528"/>
        <v>0</v>
      </c>
      <c r="DQ480" s="61">
        <f t="shared" si="528"/>
        <v>0</v>
      </c>
      <c r="DR480" s="61">
        <f t="shared" si="528"/>
        <v>0</v>
      </c>
      <c r="DS480" s="61">
        <f t="shared" si="529"/>
        <v>0</v>
      </c>
      <c r="DT480" s="61">
        <f t="shared" si="508"/>
        <v>0</v>
      </c>
      <c r="DU480" s="61">
        <f t="shared" si="508"/>
        <v>0</v>
      </c>
      <c r="DV480" s="61">
        <f t="shared" si="508"/>
        <v>0</v>
      </c>
      <c r="DW480" s="61">
        <f t="shared" si="508"/>
        <v>0</v>
      </c>
      <c r="DX480" s="61">
        <f t="shared" si="508"/>
        <v>0</v>
      </c>
      <c r="DY480" s="61">
        <f t="shared" si="508"/>
        <v>0</v>
      </c>
      <c r="DZ480" s="61">
        <f t="shared" si="512"/>
        <v>1</v>
      </c>
    </row>
    <row r="481" spans="3:130">
      <c r="C481" s="53">
        <v>2031</v>
      </c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>
        <f t="shared" si="524"/>
        <v>0</v>
      </c>
      <c r="P481" s="64">
        <f t="shared" si="525"/>
        <v>0</v>
      </c>
      <c r="Q481" s="64">
        <f t="shared" si="526"/>
        <v>0</v>
      </c>
      <c r="R481" s="64">
        <f t="shared" si="530"/>
        <v>0</v>
      </c>
      <c r="S481" s="64">
        <f t="shared" si="532"/>
        <v>0</v>
      </c>
      <c r="T481" s="64">
        <f t="shared" si="533"/>
        <v>0</v>
      </c>
      <c r="U481" s="64">
        <f t="shared" si="534"/>
        <v>0</v>
      </c>
      <c r="V481" s="64">
        <f t="shared" si="535"/>
        <v>0</v>
      </c>
      <c r="W481" s="64">
        <f t="shared" si="536"/>
        <v>7.6923076923076997E-2</v>
      </c>
      <c r="X481" s="64">
        <f t="shared" si="537"/>
        <v>0</v>
      </c>
      <c r="Y481" s="64">
        <f t="shared" si="538"/>
        <v>0</v>
      </c>
      <c r="Z481" s="64">
        <f t="shared" si="539"/>
        <v>0</v>
      </c>
      <c r="AA481" s="64">
        <f t="shared" si="540"/>
        <v>0</v>
      </c>
      <c r="AB481" s="64">
        <f t="shared" si="541"/>
        <v>0</v>
      </c>
      <c r="AC481" s="64">
        <f t="shared" si="543"/>
        <v>0</v>
      </c>
      <c r="AD481" s="64">
        <f t="shared" si="544"/>
        <v>0</v>
      </c>
      <c r="AE481" s="64">
        <f t="shared" si="545"/>
        <v>0</v>
      </c>
      <c r="AF481" s="64">
        <f t="shared" si="546"/>
        <v>0</v>
      </c>
      <c r="AG481" s="64">
        <f t="shared" ref="AG481:AG499" si="547">VLOOKUP($C$95,$D$3:$K$63,$A$74,0)*(B452-B451)</f>
        <v>0.230769230769231</v>
      </c>
      <c r="AH481" s="64">
        <f>VLOOKUP($C$96,$D$3:$K$63,$A$74,0)*(B451-B450)</f>
        <v>0.230769230769231</v>
      </c>
      <c r="AI481" s="64">
        <f>VLOOKUP($C$97,$D$3:$K$63,$A$74,0)*B450</f>
        <v>0</v>
      </c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54">
        <f t="shared" si="510"/>
        <v>0.53846153846153799</v>
      </c>
      <c r="BP481" s="53">
        <v>2031</v>
      </c>
      <c r="BQ481" s="61">
        <f t="shared" ref="BQ481:CF496" si="548">D481/$BM481</f>
        <v>0</v>
      </c>
      <c r="BR481" s="61">
        <f t="shared" si="548"/>
        <v>0</v>
      </c>
      <c r="BS481" s="61">
        <f t="shared" si="548"/>
        <v>0</v>
      </c>
      <c r="BT481" s="61">
        <f t="shared" si="548"/>
        <v>0</v>
      </c>
      <c r="BU481" s="61">
        <f t="shared" si="548"/>
        <v>0</v>
      </c>
      <c r="BV481" s="61">
        <f t="shared" si="548"/>
        <v>0</v>
      </c>
      <c r="BW481" s="61">
        <f t="shared" si="548"/>
        <v>0</v>
      </c>
      <c r="BX481" s="61">
        <f t="shared" si="548"/>
        <v>0</v>
      </c>
      <c r="BY481" s="61">
        <f t="shared" si="548"/>
        <v>0</v>
      </c>
      <c r="BZ481" s="61">
        <f t="shared" si="548"/>
        <v>0</v>
      </c>
      <c r="CA481" s="61">
        <f t="shared" si="548"/>
        <v>0</v>
      </c>
      <c r="CB481" s="61">
        <f t="shared" si="548"/>
        <v>0</v>
      </c>
      <c r="CC481" s="61">
        <f t="shared" si="548"/>
        <v>0</v>
      </c>
      <c r="CD481" s="61">
        <f t="shared" si="548"/>
        <v>0</v>
      </c>
      <c r="CE481" s="61">
        <f t="shared" si="548"/>
        <v>0</v>
      </c>
      <c r="CF481" s="61">
        <f t="shared" si="548"/>
        <v>0</v>
      </c>
      <c r="CG481" s="61">
        <f t="shared" si="527"/>
        <v>0</v>
      </c>
      <c r="CH481" s="61">
        <f t="shared" si="527"/>
        <v>0</v>
      </c>
      <c r="CI481" s="61">
        <f t="shared" si="527"/>
        <v>0</v>
      </c>
      <c r="CJ481" s="61">
        <f t="shared" si="527"/>
        <v>0.14285714285714299</v>
      </c>
      <c r="CK481" s="61">
        <f t="shared" si="527"/>
        <v>0</v>
      </c>
      <c r="CL481" s="61">
        <f t="shared" si="527"/>
        <v>0</v>
      </c>
      <c r="CM481" s="61">
        <f t="shared" si="527"/>
        <v>0</v>
      </c>
      <c r="CN481" s="61">
        <f t="shared" si="527"/>
        <v>0</v>
      </c>
      <c r="CO481" s="61">
        <f t="shared" si="527"/>
        <v>0</v>
      </c>
      <c r="CP481" s="61">
        <f t="shared" si="527"/>
        <v>0</v>
      </c>
      <c r="CQ481" s="61">
        <f t="shared" si="527"/>
        <v>0</v>
      </c>
      <c r="CR481" s="61">
        <f t="shared" si="527"/>
        <v>0</v>
      </c>
      <c r="CS481" s="61">
        <f t="shared" si="527"/>
        <v>0</v>
      </c>
      <c r="CT481" s="61">
        <f t="shared" si="527"/>
        <v>0.42857142857142799</v>
      </c>
      <c r="CU481" s="61">
        <f t="shared" si="527"/>
        <v>0.42857142857142799</v>
      </c>
      <c r="CV481" s="61">
        <f t="shared" si="527"/>
        <v>0</v>
      </c>
      <c r="CW481" s="61">
        <f t="shared" si="542"/>
        <v>0</v>
      </c>
      <c r="CX481" s="61">
        <f t="shared" si="531"/>
        <v>0</v>
      </c>
      <c r="CY481" s="61">
        <f t="shared" si="531"/>
        <v>0</v>
      </c>
      <c r="CZ481" s="61">
        <f t="shared" si="531"/>
        <v>0</v>
      </c>
      <c r="DA481" s="61">
        <f t="shared" si="531"/>
        <v>0</v>
      </c>
      <c r="DB481" s="61">
        <f t="shared" si="531"/>
        <v>0</v>
      </c>
      <c r="DC481" s="61">
        <f t="shared" si="528"/>
        <v>0</v>
      </c>
      <c r="DD481" s="61">
        <f t="shared" si="528"/>
        <v>0</v>
      </c>
      <c r="DE481" s="61">
        <f t="shared" si="528"/>
        <v>0</v>
      </c>
      <c r="DF481" s="61">
        <f t="shared" si="528"/>
        <v>0</v>
      </c>
      <c r="DG481" s="61">
        <f t="shared" si="528"/>
        <v>0</v>
      </c>
      <c r="DH481" s="61">
        <f t="shared" si="528"/>
        <v>0</v>
      </c>
      <c r="DI481" s="61">
        <f t="shared" si="528"/>
        <v>0</v>
      </c>
      <c r="DJ481" s="61">
        <f t="shared" si="528"/>
        <v>0</v>
      </c>
      <c r="DK481" s="61">
        <f t="shared" si="528"/>
        <v>0</v>
      </c>
      <c r="DL481" s="61">
        <f t="shared" si="528"/>
        <v>0</v>
      </c>
      <c r="DM481" s="61">
        <f t="shared" si="528"/>
        <v>0</v>
      </c>
      <c r="DN481" s="61">
        <f t="shared" si="528"/>
        <v>0</v>
      </c>
      <c r="DO481" s="61">
        <f t="shared" si="528"/>
        <v>0</v>
      </c>
      <c r="DP481" s="61">
        <f t="shared" si="528"/>
        <v>0</v>
      </c>
      <c r="DQ481" s="61">
        <f t="shared" ref="DQ481:DR510" si="549">BD481/$BM481</f>
        <v>0</v>
      </c>
      <c r="DR481" s="61">
        <f t="shared" si="549"/>
        <v>0</v>
      </c>
      <c r="DS481" s="61">
        <f t="shared" si="529"/>
        <v>0</v>
      </c>
      <c r="DT481" s="61">
        <f t="shared" si="508"/>
        <v>0</v>
      </c>
      <c r="DU481" s="61">
        <f t="shared" si="508"/>
        <v>0</v>
      </c>
      <c r="DV481" s="61">
        <f t="shared" si="508"/>
        <v>0</v>
      </c>
      <c r="DW481" s="61">
        <f t="shared" si="508"/>
        <v>0</v>
      </c>
      <c r="DX481" s="61">
        <f t="shared" si="508"/>
        <v>0</v>
      </c>
      <c r="DY481" s="61">
        <f t="shared" si="508"/>
        <v>0</v>
      </c>
      <c r="DZ481" s="61">
        <f t="shared" si="512"/>
        <v>1</v>
      </c>
    </row>
    <row r="482" spans="3:130">
      <c r="C482" s="53">
        <v>2032</v>
      </c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>
        <f t="shared" si="525"/>
        <v>0</v>
      </c>
      <c r="Q482" s="64">
        <f t="shared" si="526"/>
        <v>0</v>
      </c>
      <c r="R482" s="64">
        <f t="shared" si="530"/>
        <v>0</v>
      </c>
      <c r="S482" s="64">
        <f t="shared" si="532"/>
        <v>0</v>
      </c>
      <c r="T482" s="64">
        <f t="shared" si="533"/>
        <v>0</v>
      </c>
      <c r="U482" s="64">
        <f t="shared" si="534"/>
        <v>0</v>
      </c>
      <c r="V482" s="64">
        <f t="shared" si="535"/>
        <v>0</v>
      </c>
      <c r="W482" s="64">
        <f t="shared" si="536"/>
        <v>7.6923076923076997E-2</v>
      </c>
      <c r="X482" s="64">
        <f t="shared" si="537"/>
        <v>0</v>
      </c>
      <c r="Y482" s="64">
        <f t="shared" si="538"/>
        <v>0</v>
      </c>
      <c r="Z482" s="64">
        <f t="shared" si="539"/>
        <v>0</v>
      </c>
      <c r="AA482" s="64">
        <f t="shared" si="540"/>
        <v>0</v>
      </c>
      <c r="AB482" s="64">
        <f t="shared" si="541"/>
        <v>0</v>
      </c>
      <c r="AC482" s="64">
        <f t="shared" si="543"/>
        <v>0</v>
      </c>
      <c r="AD482" s="64">
        <f t="shared" si="544"/>
        <v>0</v>
      </c>
      <c r="AE482" s="64">
        <f t="shared" si="545"/>
        <v>0</v>
      </c>
      <c r="AF482" s="64">
        <f t="shared" si="546"/>
        <v>0</v>
      </c>
      <c r="AG482" s="64">
        <f t="shared" si="547"/>
        <v>0.230769230769231</v>
      </c>
      <c r="AH482" s="64">
        <f t="shared" ref="AH482:AH500" si="550">VLOOKUP($C$96,$D$3:$K$63,$A$74,0)*(B452-B451)</f>
        <v>0.230769230769231</v>
      </c>
      <c r="AI482" s="64">
        <f>VLOOKUP($C$97,$D$3:$K$63,$A$74,0)*(B451-B450)</f>
        <v>0.230769230769231</v>
      </c>
      <c r="AJ482" s="64">
        <f>VLOOKUP($C$98,$D$3:$K$63,$A$74,0)*B450</f>
        <v>0</v>
      </c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54">
        <f t="shared" si="510"/>
        <v>0.76923076923076905</v>
      </c>
      <c r="BP482" s="53">
        <v>2032</v>
      </c>
      <c r="BQ482" s="61">
        <f t="shared" si="548"/>
        <v>0</v>
      </c>
      <c r="BR482" s="61">
        <f t="shared" si="548"/>
        <v>0</v>
      </c>
      <c r="BS482" s="61">
        <f t="shared" si="548"/>
        <v>0</v>
      </c>
      <c r="BT482" s="61">
        <f t="shared" si="548"/>
        <v>0</v>
      </c>
      <c r="BU482" s="61">
        <f t="shared" si="548"/>
        <v>0</v>
      </c>
      <c r="BV482" s="61">
        <f t="shared" si="548"/>
        <v>0</v>
      </c>
      <c r="BW482" s="61">
        <f t="shared" si="548"/>
        <v>0</v>
      </c>
      <c r="BX482" s="61">
        <f t="shared" si="548"/>
        <v>0</v>
      </c>
      <c r="BY482" s="61">
        <f t="shared" si="548"/>
        <v>0</v>
      </c>
      <c r="BZ482" s="61">
        <f t="shared" si="548"/>
        <v>0</v>
      </c>
      <c r="CA482" s="61">
        <f t="shared" si="548"/>
        <v>0</v>
      </c>
      <c r="CB482" s="61">
        <f t="shared" si="548"/>
        <v>0</v>
      </c>
      <c r="CC482" s="61">
        <f t="shared" si="548"/>
        <v>0</v>
      </c>
      <c r="CD482" s="61">
        <f t="shared" si="548"/>
        <v>0</v>
      </c>
      <c r="CE482" s="61">
        <f t="shared" si="548"/>
        <v>0</v>
      </c>
      <c r="CF482" s="61">
        <f t="shared" si="548"/>
        <v>0</v>
      </c>
      <c r="CG482" s="61">
        <f t="shared" si="527"/>
        <v>0</v>
      </c>
      <c r="CH482" s="61">
        <f t="shared" si="527"/>
        <v>0</v>
      </c>
      <c r="CI482" s="61">
        <f t="shared" si="527"/>
        <v>0</v>
      </c>
      <c r="CJ482" s="61">
        <f t="shared" si="527"/>
        <v>0.1</v>
      </c>
      <c r="CK482" s="61">
        <f t="shared" si="527"/>
        <v>0</v>
      </c>
      <c r="CL482" s="61">
        <f t="shared" si="527"/>
        <v>0</v>
      </c>
      <c r="CM482" s="61">
        <f t="shared" si="527"/>
        <v>0</v>
      </c>
      <c r="CN482" s="61">
        <f t="shared" si="527"/>
        <v>0</v>
      </c>
      <c r="CO482" s="61">
        <f t="shared" si="527"/>
        <v>0</v>
      </c>
      <c r="CP482" s="61">
        <f t="shared" si="527"/>
        <v>0</v>
      </c>
      <c r="CQ482" s="61">
        <f t="shared" si="527"/>
        <v>0</v>
      </c>
      <c r="CR482" s="61">
        <f t="shared" si="527"/>
        <v>0</v>
      </c>
      <c r="CS482" s="61">
        <f t="shared" si="527"/>
        <v>0</v>
      </c>
      <c r="CT482" s="61">
        <f t="shared" si="527"/>
        <v>0.3</v>
      </c>
      <c r="CU482" s="61">
        <f t="shared" si="527"/>
        <v>0.3</v>
      </c>
      <c r="CV482" s="61">
        <f t="shared" si="527"/>
        <v>0.3</v>
      </c>
      <c r="CW482" s="61">
        <f t="shared" si="542"/>
        <v>0</v>
      </c>
      <c r="CX482" s="61">
        <f t="shared" si="531"/>
        <v>0</v>
      </c>
      <c r="CY482" s="61">
        <f t="shared" si="531"/>
        <v>0</v>
      </c>
      <c r="CZ482" s="61">
        <f t="shared" si="531"/>
        <v>0</v>
      </c>
      <c r="DA482" s="61">
        <f t="shared" si="531"/>
        <v>0</v>
      </c>
      <c r="DB482" s="61">
        <f t="shared" si="531"/>
        <v>0</v>
      </c>
      <c r="DC482" s="61">
        <f t="shared" si="531"/>
        <v>0</v>
      </c>
      <c r="DD482" s="61">
        <f t="shared" si="531"/>
        <v>0</v>
      </c>
      <c r="DE482" s="61">
        <f t="shared" si="531"/>
        <v>0</v>
      </c>
      <c r="DF482" s="61">
        <f t="shared" si="531"/>
        <v>0</v>
      </c>
      <c r="DG482" s="61">
        <f t="shared" si="531"/>
        <v>0</v>
      </c>
      <c r="DH482" s="61">
        <f t="shared" si="531"/>
        <v>0</v>
      </c>
      <c r="DI482" s="61">
        <f t="shared" si="531"/>
        <v>0</v>
      </c>
      <c r="DJ482" s="61">
        <f t="shared" si="531"/>
        <v>0</v>
      </c>
      <c r="DK482" s="61">
        <f t="shared" si="531"/>
        <v>0</v>
      </c>
      <c r="DL482" s="61">
        <f t="shared" si="531"/>
        <v>0</v>
      </c>
      <c r="DM482" s="61">
        <f t="shared" si="531"/>
        <v>0</v>
      </c>
      <c r="DN482" s="61">
        <f t="shared" ref="DN482:DP510" si="551">BA482/$BM482</f>
        <v>0</v>
      </c>
      <c r="DO482" s="61">
        <f t="shared" si="551"/>
        <v>0</v>
      </c>
      <c r="DP482" s="61">
        <f t="shared" si="551"/>
        <v>0</v>
      </c>
      <c r="DQ482" s="61">
        <f t="shared" si="549"/>
        <v>0</v>
      </c>
      <c r="DR482" s="61">
        <f t="shared" si="549"/>
        <v>0</v>
      </c>
      <c r="DS482" s="61">
        <f t="shared" si="529"/>
        <v>0</v>
      </c>
      <c r="DT482" s="61">
        <f t="shared" si="508"/>
        <v>0</v>
      </c>
      <c r="DU482" s="61">
        <f t="shared" si="508"/>
        <v>0</v>
      </c>
      <c r="DV482" s="61">
        <f t="shared" si="508"/>
        <v>0</v>
      </c>
      <c r="DW482" s="61">
        <f t="shared" si="508"/>
        <v>0</v>
      </c>
      <c r="DX482" s="61">
        <f t="shared" si="508"/>
        <v>0</v>
      </c>
      <c r="DY482" s="61">
        <f t="shared" si="508"/>
        <v>0</v>
      </c>
      <c r="DZ482" s="61">
        <f t="shared" si="512"/>
        <v>1</v>
      </c>
    </row>
    <row r="483" spans="3:130">
      <c r="C483" s="53">
        <v>2033</v>
      </c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>
        <f t="shared" si="526"/>
        <v>0</v>
      </c>
      <c r="R483" s="64">
        <f t="shared" si="530"/>
        <v>0</v>
      </c>
      <c r="S483" s="64">
        <f t="shared" si="532"/>
        <v>0</v>
      </c>
      <c r="T483" s="64">
        <f t="shared" si="533"/>
        <v>0</v>
      </c>
      <c r="U483" s="64">
        <f t="shared" si="534"/>
        <v>0</v>
      </c>
      <c r="V483" s="64">
        <f t="shared" si="535"/>
        <v>0</v>
      </c>
      <c r="W483" s="64">
        <f t="shared" si="536"/>
        <v>2.2204460492503101E-16</v>
      </c>
      <c r="X483" s="64">
        <f t="shared" si="537"/>
        <v>0</v>
      </c>
      <c r="Y483" s="64">
        <f t="shared" si="538"/>
        <v>0</v>
      </c>
      <c r="Z483" s="64">
        <f t="shared" si="539"/>
        <v>0</v>
      </c>
      <c r="AA483" s="64">
        <f t="shared" si="540"/>
        <v>0</v>
      </c>
      <c r="AB483" s="64">
        <f t="shared" si="541"/>
        <v>0</v>
      </c>
      <c r="AC483" s="64">
        <f t="shared" si="543"/>
        <v>0</v>
      </c>
      <c r="AD483" s="64">
        <f t="shared" si="544"/>
        <v>0</v>
      </c>
      <c r="AE483" s="64">
        <f t="shared" si="545"/>
        <v>0</v>
      </c>
      <c r="AF483" s="64">
        <f t="shared" si="546"/>
        <v>0</v>
      </c>
      <c r="AG483" s="64">
        <f t="shared" si="547"/>
        <v>0.230769230769231</v>
      </c>
      <c r="AH483" s="64">
        <f t="shared" si="550"/>
        <v>0.230769230769231</v>
      </c>
      <c r="AI483" s="64">
        <f t="shared" ref="AI483:AI501" si="552">VLOOKUP($C$97,$D$3:$K$63,$A$74,0)*(B452-B451)</f>
        <v>0.230769230769231</v>
      </c>
      <c r="AJ483" s="64">
        <f>VLOOKUP($C$98,$D$3:$K$63,$A$74,0)*(B451-B450)</f>
        <v>0.46153846153846101</v>
      </c>
      <c r="AK483" s="64">
        <f>VLOOKUP($C$99,$D$3:$K$63,$A$74,0)*B450</f>
        <v>0</v>
      </c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54">
        <f t="shared" si="510"/>
        <v>1.15384615384615</v>
      </c>
      <c r="BP483" s="53">
        <v>2033</v>
      </c>
      <c r="BQ483" s="61">
        <f t="shared" si="548"/>
        <v>0</v>
      </c>
      <c r="BR483" s="61">
        <f t="shared" si="548"/>
        <v>0</v>
      </c>
      <c r="BS483" s="61">
        <f t="shared" si="548"/>
        <v>0</v>
      </c>
      <c r="BT483" s="61">
        <f t="shared" si="548"/>
        <v>0</v>
      </c>
      <c r="BU483" s="61">
        <f t="shared" si="548"/>
        <v>0</v>
      </c>
      <c r="BV483" s="61">
        <f t="shared" si="548"/>
        <v>0</v>
      </c>
      <c r="BW483" s="61">
        <f t="shared" si="548"/>
        <v>0</v>
      </c>
      <c r="BX483" s="61">
        <f t="shared" si="548"/>
        <v>0</v>
      </c>
      <c r="BY483" s="61">
        <f t="shared" si="548"/>
        <v>0</v>
      </c>
      <c r="BZ483" s="61">
        <f t="shared" si="548"/>
        <v>0</v>
      </c>
      <c r="CA483" s="61">
        <f t="shared" si="548"/>
        <v>0</v>
      </c>
      <c r="CB483" s="61">
        <f t="shared" si="548"/>
        <v>0</v>
      </c>
      <c r="CC483" s="61">
        <f t="shared" si="548"/>
        <v>0</v>
      </c>
      <c r="CD483" s="61">
        <f t="shared" si="548"/>
        <v>0</v>
      </c>
      <c r="CE483" s="61">
        <f t="shared" si="548"/>
        <v>0</v>
      </c>
      <c r="CF483" s="61">
        <f t="shared" si="548"/>
        <v>0</v>
      </c>
      <c r="CG483" s="61">
        <f t="shared" si="527"/>
        <v>0</v>
      </c>
      <c r="CH483" s="61">
        <f t="shared" si="527"/>
        <v>0</v>
      </c>
      <c r="CI483" s="61">
        <f t="shared" si="527"/>
        <v>0</v>
      </c>
      <c r="CJ483" s="61">
        <f t="shared" si="527"/>
        <v>1.92438657601694E-16</v>
      </c>
      <c r="CK483" s="61">
        <f t="shared" si="527"/>
        <v>0</v>
      </c>
      <c r="CL483" s="61">
        <f t="shared" si="527"/>
        <v>0</v>
      </c>
      <c r="CM483" s="61">
        <f t="shared" si="527"/>
        <v>0</v>
      </c>
      <c r="CN483" s="61">
        <f t="shared" si="527"/>
        <v>0</v>
      </c>
      <c r="CO483" s="61">
        <f t="shared" si="527"/>
        <v>0</v>
      </c>
      <c r="CP483" s="61">
        <f t="shared" si="527"/>
        <v>0</v>
      </c>
      <c r="CQ483" s="61">
        <f t="shared" si="527"/>
        <v>0</v>
      </c>
      <c r="CR483" s="61">
        <f t="shared" si="527"/>
        <v>0</v>
      </c>
      <c r="CS483" s="61">
        <f t="shared" si="527"/>
        <v>0</v>
      </c>
      <c r="CT483" s="61">
        <f t="shared" si="527"/>
        <v>0.2</v>
      </c>
      <c r="CU483" s="61">
        <f t="shared" si="527"/>
        <v>0.2</v>
      </c>
      <c r="CV483" s="61">
        <f t="shared" si="527"/>
        <v>0.2</v>
      </c>
      <c r="CW483" s="61">
        <f t="shared" si="542"/>
        <v>0.4</v>
      </c>
      <c r="CX483" s="61">
        <f t="shared" si="531"/>
        <v>0</v>
      </c>
      <c r="CY483" s="61">
        <f t="shared" si="531"/>
        <v>0</v>
      </c>
      <c r="CZ483" s="61">
        <f t="shared" si="531"/>
        <v>0</v>
      </c>
      <c r="DA483" s="61">
        <f t="shared" si="531"/>
        <v>0</v>
      </c>
      <c r="DB483" s="61">
        <f t="shared" si="531"/>
        <v>0</v>
      </c>
      <c r="DC483" s="61">
        <f t="shared" si="531"/>
        <v>0</v>
      </c>
      <c r="DD483" s="61">
        <f t="shared" si="531"/>
        <v>0</v>
      </c>
      <c r="DE483" s="61">
        <f t="shared" si="531"/>
        <v>0</v>
      </c>
      <c r="DF483" s="61">
        <f t="shared" si="531"/>
        <v>0</v>
      </c>
      <c r="DG483" s="61">
        <f t="shared" si="531"/>
        <v>0</v>
      </c>
      <c r="DH483" s="61">
        <f t="shared" si="531"/>
        <v>0</v>
      </c>
      <c r="DI483" s="61">
        <f t="shared" si="531"/>
        <v>0</v>
      </c>
      <c r="DJ483" s="61">
        <f t="shared" si="531"/>
        <v>0</v>
      </c>
      <c r="DK483" s="61">
        <f t="shared" si="531"/>
        <v>0</v>
      </c>
      <c r="DL483" s="61">
        <f t="shared" si="531"/>
        <v>0</v>
      </c>
      <c r="DM483" s="61">
        <f t="shared" si="531"/>
        <v>0</v>
      </c>
      <c r="DN483" s="61">
        <f t="shared" si="551"/>
        <v>0</v>
      </c>
      <c r="DO483" s="61">
        <f t="shared" si="551"/>
        <v>0</v>
      </c>
      <c r="DP483" s="61">
        <f t="shared" si="551"/>
        <v>0</v>
      </c>
      <c r="DQ483" s="61">
        <f t="shared" si="549"/>
        <v>0</v>
      </c>
      <c r="DR483" s="61">
        <f t="shared" si="549"/>
        <v>0</v>
      </c>
      <c r="DS483" s="61">
        <f t="shared" si="529"/>
        <v>0</v>
      </c>
      <c r="DT483" s="61">
        <f t="shared" si="508"/>
        <v>0</v>
      </c>
      <c r="DU483" s="61">
        <f t="shared" si="508"/>
        <v>0</v>
      </c>
      <c r="DV483" s="61">
        <f t="shared" si="508"/>
        <v>0</v>
      </c>
      <c r="DW483" s="61">
        <f t="shared" si="508"/>
        <v>0</v>
      </c>
      <c r="DX483" s="61">
        <f t="shared" si="508"/>
        <v>0</v>
      </c>
      <c r="DY483" s="61">
        <f t="shared" si="508"/>
        <v>0</v>
      </c>
      <c r="DZ483" s="61">
        <f t="shared" si="512"/>
        <v>1</v>
      </c>
    </row>
    <row r="484" spans="3:130">
      <c r="C484" s="53">
        <v>2034</v>
      </c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>
        <f t="shared" si="530"/>
        <v>0</v>
      </c>
      <c r="S484" s="64">
        <f t="shared" si="532"/>
        <v>0</v>
      </c>
      <c r="T484" s="64">
        <f t="shared" si="533"/>
        <v>0</v>
      </c>
      <c r="U484" s="64">
        <f t="shared" si="534"/>
        <v>0</v>
      </c>
      <c r="V484" s="64">
        <f t="shared" si="535"/>
        <v>0</v>
      </c>
      <c r="W484" s="64">
        <f t="shared" si="536"/>
        <v>0</v>
      </c>
      <c r="X484" s="64">
        <f t="shared" si="537"/>
        <v>0</v>
      </c>
      <c r="Y484" s="64">
        <f t="shared" si="538"/>
        <v>0</v>
      </c>
      <c r="Z484" s="64">
        <f t="shared" si="539"/>
        <v>0</v>
      </c>
      <c r="AA484" s="64">
        <f t="shared" si="540"/>
        <v>0</v>
      </c>
      <c r="AB484" s="64">
        <f t="shared" si="541"/>
        <v>0</v>
      </c>
      <c r="AC484" s="64">
        <f t="shared" si="543"/>
        <v>0</v>
      </c>
      <c r="AD484" s="64">
        <f t="shared" si="544"/>
        <v>0</v>
      </c>
      <c r="AE484" s="64">
        <f t="shared" si="545"/>
        <v>0</v>
      </c>
      <c r="AF484" s="64">
        <f t="shared" si="546"/>
        <v>0</v>
      </c>
      <c r="AG484" s="64">
        <f t="shared" si="547"/>
        <v>0.230769230769231</v>
      </c>
      <c r="AH484" s="64">
        <f t="shared" si="550"/>
        <v>0.230769230769231</v>
      </c>
      <c r="AI484" s="64">
        <f t="shared" si="552"/>
        <v>0.230769230769231</v>
      </c>
      <c r="AJ484" s="64">
        <f t="shared" ref="AJ484:AJ502" si="553">VLOOKUP($C$98,$D$3:$K$63,$A$74,0)*(B452-B451)</f>
        <v>0.46153846153846101</v>
      </c>
      <c r="AK484" s="64">
        <f>VLOOKUP($C$99,$D$3:$K$63,$A$74,0)*(B451-B450)</f>
        <v>0.46153846153846101</v>
      </c>
      <c r="AL484" s="64">
        <f>VLOOKUP($C$100,$D$3:$K$63,$A$74,0)*B450</f>
        <v>0</v>
      </c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54">
        <f t="shared" si="510"/>
        <v>1.6153846153846101</v>
      </c>
      <c r="BP484" s="53">
        <v>2034</v>
      </c>
      <c r="BQ484" s="61">
        <f t="shared" si="548"/>
        <v>0</v>
      </c>
      <c r="BR484" s="61">
        <f t="shared" si="548"/>
        <v>0</v>
      </c>
      <c r="BS484" s="61">
        <f t="shared" si="548"/>
        <v>0</v>
      </c>
      <c r="BT484" s="61">
        <f t="shared" si="548"/>
        <v>0</v>
      </c>
      <c r="BU484" s="61">
        <f t="shared" si="548"/>
        <v>0</v>
      </c>
      <c r="BV484" s="61">
        <f t="shared" si="548"/>
        <v>0</v>
      </c>
      <c r="BW484" s="61">
        <f t="shared" si="548"/>
        <v>0</v>
      </c>
      <c r="BX484" s="61">
        <f t="shared" si="548"/>
        <v>0</v>
      </c>
      <c r="BY484" s="61">
        <f t="shared" si="548"/>
        <v>0</v>
      </c>
      <c r="BZ484" s="61">
        <f t="shared" si="548"/>
        <v>0</v>
      </c>
      <c r="CA484" s="61">
        <f t="shared" si="548"/>
        <v>0</v>
      </c>
      <c r="CB484" s="61">
        <f t="shared" si="548"/>
        <v>0</v>
      </c>
      <c r="CC484" s="61">
        <f t="shared" si="548"/>
        <v>0</v>
      </c>
      <c r="CD484" s="61">
        <f t="shared" si="548"/>
        <v>0</v>
      </c>
      <c r="CE484" s="61">
        <f t="shared" si="548"/>
        <v>0</v>
      </c>
      <c r="CF484" s="61">
        <f t="shared" si="548"/>
        <v>0</v>
      </c>
      <c r="CG484" s="61">
        <f t="shared" si="527"/>
        <v>0</v>
      </c>
      <c r="CH484" s="61">
        <f t="shared" si="527"/>
        <v>0</v>
      </c>
      <c r="CI484" s="61">
        <f t="shared" si="527"/>
        <v>0</v>
      </c>
      <c r="CJ484" s="61">
        <f t="shared" si="527"/>
        <v>0</v>
      </c>
      <c r="CK484" s="61">
        <f t="shared" si="527"/>
        <v>0</v>
      </c>
      <c r="CL484" s="61">
        <f t="shared" si="527"/>
        <v>0</v>
      </c>
      <c r="CM484" s="61">
        <f t="shared" si="527"/>
        <v>0</v>
      </c>
      <c r="CN484" s="61">
        <f t="shared" si="527"/>
        <v>0</v>
      </c>
      <c r="CO484" s="61">
        <f t="shared" si="527"/>
        <v>0</v>
      </c>
      <c r="CP484" s="61">
        <f t="shared" si="527"/>
        <v>0</v>
      </c>
      <c r="CQ484" s="61">
        <f t="shared" si="527"/>
        <v>0</v>
      </c>
      <c r="CR484" s="61">
        <f t="shared" si="527"/>
        <v>0</v>
      </c>
      <c r="CS484" s="61">
        <f t="shared" si="527"/>
        <v>0</v>
      </c>
      <c r="CT484" s="61">
        <f t="shared" si="527"/>
        <v>0.14285714285714299</v>
      </c>
      <c r="CU484" s="61">
        <f t="shared" si="527"/>
        <v>0.14285714285714299</v>
      </c>
      <c r="CV484" s="61">
        <f t="shared" si="527"/>
        <v>0.14285714285714299</v>
      </c>
      <c r="CW484" s="61">
        <f t="shared" si="542"/>
        <v>0.28571428571428598</v>
      </c>
      <c r="CX484" s="61">
        <f t="shared" si="531"/>
        <v>0.28571428571428598</v>
      </c>
      <c r="CY484" s="61">
        <f t="shared" si="531"/>
        <v>0</v>
      </c>
      <c r="CZ484" s="61">
        <f t="shared" si="531"/>
        <v>0</v>
      </c>
      <c r="DA484" s="61">
        <f t="shared" si="531"/>
        <v>0</v>
      </c>
      <c r="DB484" s="61">
        <f t="shared" si="531"/>
        <v>0</v>
      </c>
      <c r="DC484" s="61">
        <f t="shared" si="531"/>
        <v>0</v>
      </c>
      <c r="DD484" s="61">
        <f t="shared" si="531"/>
        <v>0</v>
      </c>
      <c r="DE484" s="61">
        <f t="shared" si="531"/>
        <v>0</v>
      </c>
      <c r="DF484" s="61">
        <f t="shared" si="531"/>
        <v>0</v>
      </c>
      <c r="DG484" s="61">
        <f t="shared" si="531"/>
        <v>0</v>
      </c>
      <c r="DH484" s="61">
        <f t="shared" si="531"/>
        <v>0</v>
      </c>
      <c r="DI484" s="61">
        <f t="shared" si="531"/>
        <v>0</v>
      </c>
      <c r="DJ484" s="61">
        <f t="shared" si="531"/>
        <v>0</v>
      </c>
      <c r="DK484" s="61">
        <f t="shared" si="531"/>
        <v>0</v>
      </c>
      <c r="DL484" s="61">
        <f t="shared" si="531"/>
        <v>0</v>
      </c>
      <c r="DM484" s="61">
        <f t="shared" si="531"/>
        <v>0</v>
      </c>
      <c r="DN484" s="61">
        <f t="shared" si="551"/>
        <v>0</v>
      </c>
      <c r="DO484" s="61">
        <f t="shared" si="551"/>
        <v>0</v>
      </c>
      <c r="DP484" s="61">
        <f t="shared" si="551"/>
        <v>0</v>
      </c>
      <c r="DQ484" s="61">
        <f t="shared" si="549"/>
        <v>0</v>
      </c>
      <c r="DR484" s="61">
        <f t="shared" si="549"/>
        <v>0</v>
      </c>
      <c r="DS484" s="61">
        <f t="shared" si="529"/>
        <v>0</v>
      </c>
      <c r="DT484" s="61">
        <f t="shared" si="508"/>
        <v>0</v>
      </c>
      <c r="DU484" s="61">
        <f t="shared" si="508"/>
        <v>0</v>
      </c>
      <c r="DV484" s="61">
        <f t="shared" si="508"/>
        <v>0</v>
      </c>
      <c r="DW484" s="61">
        <f t="shared" si="508"/>
        <v>0</v>
      </c>
      <c r="DX484" s="61">
        <f t="shared" si="508"/>
        <v>0</v>
      </c>
      <c r="DY484" s="61">
        <f t="shared" si="508"/>
        <v>0</v>
      </c>
      <c r="DZ484" s="61">
        <f t="shared" si="512"/>
        <v>1</v>
      </c>
    </row>
    <row r="485" spans="3:130">
      <c r="C485" s="53">
        <v>2035</v>
      </c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>
        <f t="shared" si="532"/>
        <v>0</v>
      </c>
      <c r="T485" s="64">
        <f t="shared" si="533"/>
        <v>0</v>
      </c>
      <c r="U485" s="64">
        <f t="shared" si="534"/>
        <v>0</v>
      </c>
      <c r="V485" s="64">
        <f t="shared" si="535"/>
        <v>0</v>
      </c>
      <c r="W485" s="64">
        <f t="shared" si="536"/>
        <v>0</v>
      </c>
      <c r="X485" s="64">
        <f t="shared" si="537"/>
        <v>0</v>
      </c>
      <c r="Y485" s="64">
        <f t="shared" si="538"/>
        <v>0</v>
      </c>
      <c r="Z485" s="64">
        <f t="shared" si="539"/>
        <v>0</v>
      </c>
      <c r="AA485" s="64">
        <f t="shared" si="540"/>
        <v>0</v>
      </c>
      <c r="AB485" s="64">
        <f t="shared" si="541"/>
        <v>0</v>
      </c>
      <c r="AC485" s="64">
        <f t="shared" si="543"/>
        <v>0</v>
      </c>
      <c r="AD485" s="64">
        <f t="shared" si="544"/>
        <v>0</v>
      </c>
      <c r="AE485" s="64">
        <f t="shared" si="545"/>
        <v>0</v>
      </c>
      <c r="AF485" s="64">
        <f t="shared" si="546"/>
        <v>0</v>
      </c>
      <c r="AG485" s="64">
        <f t="shared" si="547"/>
        <v>0.230769230769231</v>
      </c>
      <c r="AH485" s="64">
        <f t="shared" si="550"/>
        <v>0.230769230769231</v>
      </c>
      <c r="AI485" s="64">
        <f t="shared" si="552"/>
        <v>0.230769230769231</v>
      </c>
      <c r="AJ485" s="64">
        <f t="shared" si="553"/>
        <v>0.46153846153846101</v>
      </c>
      <c r="AK485" s="64">
        <f t="shared" ref="AK485:AK503" si="554">VLOOKUP($C$99,$D$3:$K$63,$A$74,0)*(B452-B451)</f>
        <v>0.46153846153846101</v>
      </c>
      <c r="AL485" s="64">
        <f>VLOOKUP($C$100,$D$3:$K$63,$A$74,0)*(B451-B450)</f>
        <v>0.69230769230769196</v>
      </c>
      <c r="AM485" s="64">
        <f>VLOOKUP($C$101,$D$3:$K$63,$A$74,0)*B450</f>
        <v>0</v>
      </c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54">
        <f t="shared" si="510"/>
        <v>2.3076923076923102</v>
      </c>
      <c r="BP485" s="53">
        <v>2035</v>
      </c>
      <c r="BQ485" s="61">
        <f t="shared" si="548"/>
        <v>0</v>
      </c>
      <c r="BR485" s="61">
        <f t="shared" si="548"/>
        <v>0</v>
      </c>
      <c r="BS485" s="61">
        <f t="shared" si="548"/>
        <v>0</v>
      </c>
      <c r="BT485" s="61">
        <f t="shared" si="548"/>
        <v>0</v>
      </c>
      <c r="BU485" s="61">
        <f t="shared" si="548"/>
        <v>0</v>
      </c>
      <c r="BV485" s="61">
        <f t="shared" si="548"/>
        <v>0</v>
      </c>
      <c r="BW485" s="61">
        <f t="shared" si="548"/>
        <v>0</v>
      </c>
      <c r="BX485" s="61">
        <f t="shared" si="548"/>
        <v>0</v>
      </c>
      <c r="BY485" s="61">
        <f t="shared" si="548"/>
        <v>0</v>
      </c>
      <c r="BZ485" s="61">
        <f t="shared" si="548"/>
        <v>0</v>
      </c>
      <c r="CA485" s="61">
        <f t="shared" si="548"/>
        <v>0</v>
      </c>
      <c r="CB485" s="61">
        <f t="shared" si="548"/>
        <v>0</v>
      </c>
      <c r="CC485" s="61">
        <f t="shared" si="548"/>
        <v>0</v>
      </c>
      <c r="CD485" s="61">
        <f t="shared" si="548"/>
        <v>0</v>
      </c>
      <c r="CE485" s="61">
        <f t="shared" si="548"/>
        <v>0</v>
      </c>
      <c r="CF485" s="61">
        <f t="shared" si="548"/>
        <v>0</v>
      </c>
      <c r="CG485" s="61">
        <f t="shared" si="527"/>
        <v>0</v>
      </c>
      <c r="CH485" s="61">
        <f t="shared" si="527"/>
        <v>0</v>
      </c>
      <c r="CI485" s="61">
        <f t="shared" si="527"/>
        <v>0</v>
      </c>
      <c r="CJ485" s="61">
        <f t="shared" si="527"/>
        <v>0</v>
      </c>
      <c r="CK485" s="61">
        <f t="shared" si="527"/>
        <v>0</v>
      </c>
      <c r="CL485" s="61">
        <f t="shared" si="527"/>
        <v>0</v>
      </c>
      <c r="CM485" s="61">
        <f t="shared" si="527"/>
        <v>0</v>
      </c>
      <c r="CN485" s="61">
        <f t="shared" si="527"/>
        <v>0</v>
      </c>
      <c r="CO485" s="61">
        <f t="shared" si="527"/>
        <v>0</v>
      </c>
      <c r="CP485" s="61">
        <f t="shared" si="527"/>
        <v>0</v>
      </c>
      <c r="CQ485" s="61">
        <f t="shared" si="527"/>
        <v>0</v>
      </c>
      <c r="CR485" s="61">
        <f t="shared" si="527"/>
        <v>0</v>
      </c>
      <c r="CS485" s="61">
        <f t="shared" si="527"/>
        <v>0</v>
      </c>
      <c r="CT485" s="61">
        <f t="shared" si="527"/>
        <v>0.1</v>
      </c>
      <c r="CU485" s="61">
        <f t="shared" si="527"/>
        <v>0.1</v>
      </c>
      <c r="CV485" s="61">
        <f t="shared" si="527"/>
        <v>0.1</v>
      </c>
      <c r="CW485" s="61">
        <f t="shared" si="542"/>
        <v>0.2</v>
      </c>
      <c r="CX485" s="61">
        <f t="shared" si="531"/>
        <v>0.2</v>
      </c>
      <c r="CY485" s="61">
        <f t="shared" si="531"/>
        <v>0.3</v>
      </c>
      <c r="CZ485" s="61">
        <f t="shared" si="531"/>
        <v>0</v>
      </c>
      <c r="DA485" s="61">
        <f t="shared" si="531"/>
        <v>0</v>
      </c>
      <c r="DB485" s="61">
        <f t="shared" si="531"/>
        <v>0</v>
      </c>
      <c r="DC485" s="61">
        <f t="shared" si="531"/>
        <v>0</v>
      </c>
      <c r="DD485" s="61">
        <f t="shared" si="531"/>
        <v>0</v>
      </c>
      <c r="DE485" s="61">
        <f t="shared" si="531"/>
        <v>0</v>
      </c>
      <c r="DF485" s="61">
        <f t="shared" si="531"/>
        <v>0</v>
      </c>
      <c r="DG485" s="61">
        <f t="shared" si="531"/>
        <v>0</v>
      </c>
      <c r="DH485" s="61">
        <f t="shared" si="531"/>
        <v>0</v>
      </c>
      <c r="DI485" s="61">
        <f t="shared" si="531"/>
        <v>0</v>
      </c>
      <c r="DJ485" s="61">
        <f t="shared" si="531"/>
        <v>0</v>
      </c>
      <c r="DK485" s="61">
        <f t="shared" si="531"/>
        <v>0</v>
      </c>
      <c r="DL485" s="61">
        <f t="shared" si="531"/>
        <v>0</v>
      </c>
      <c r="DM485" s="61">
        <f t="shared" si="531"/>
        <v>0</v>
      </c>
      <c r="DN485" s="61">
        <f t="shared" si="551"/>
        <v>0</v>
      </c>
      <c r="DO485" s="61">
        <f t="shared" si="551"/>
        <v>0</v>
      </c>
      <c r="DP485" s="61">
        <f t="shared" si="551"/>
        <v>0</v>
      </c>
      <c r="DQ485" s="61">
        <f t="shared" si="549"/>
        <v>0</v>
      </c>
      <c r="DR485" s="61">
        <f t="shared" si="549"/>
        <v>0</v>
      </c>
      <c r="DS485" s="61">
        <f t="shared" si="529"/>
        <v>0</v>
      </c>
      <c r="DT485" s="61">
        <f t="shared" si="508"/>
        <v>0</v>
      </c>
      <c r="DU485" s="61">
        <f t="shared" si="508"/>
        <v>0</v>
      </c>
      <c r="DV485" s="61">
        <f t="shared" si="508"/>
        <v>0</v>
      </c>
      <c r="DW485" s="61">
        <f t="shared" si="508"/>
        <v>0</v>
      </c>
      <c r="DX485" s="61">
        <f t="shared" si="508"/>
        <v>0</v>
      </c>
      <c r="DY485" s="61">
        <f t="shared" si="508"/>
        <v>0</v>
      </c>
      <c r="DZ485" s="61">
        <f t="shared" si="512"/>
        <v>1</v>
      </c>
    </row>
    <row r="486" spans="3:130">
      <c r="C486" s="53">
        <v>2036</v>
      </c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>
        <f t="shared" si="533"/>
        <v>0</v>
      </c>
      <c r="U486" s="64">
        <f t="shared" si="534"/>
        <v>0</v>
      </c>
      <c r="V486" s="64">
        <f t="shared" si="535"/>
        <v>0</v>
      </c>
      <c r="W486" s="64">
        <f t="shared" si="536"/>
        <v>0</v>
      </c>
      <c r="X486" s="64">
        <f t="shared" si="537"/>
        <v>0</v>
      </c>
      <c r="Y486" s="64">
        <f t="shared" si="538"/>
        <v>0</v>
      </c>
      <c r="Z486" s="64">
        <f t="shared" si="539"/>
        <v>0</v>
      </c>
      <c r="AA486" s="64">
        <f t="shared" si="540"/>
        <v>0</v>
      </c>
      <c r="AB486" s="64">
        <f t="shared" si="541"/>
        <v>0</v>
      </c>
      <c r="AC486" s="64">
        <f t="shared" si="543"/>
        <v>0</v>
      </c>
      <c r="AD486" s="64">
        <f t="shared" si="544"/>
        <v>0</v>
      </c>
      <c r="AE486" s="64">
        <f t="shared" si="545"/>
        <v>0</v>
      </c>
      <c r="AF486" s="64">
        <f t="shared" si="546"/>
        <v>0</v>
      </c>
      <c r="AG486" s="64">
        <f t="shared" si="547"/>
        <v>0.230769230769231</v>
      </c>
      <c r="AH486" s="64">
        <f t="shared" si="550"/>
        <v>0.230769230769231</v>
      </c>
      <c r="AI486" s="64">
        <f t="shared" si="552"/>
        <v>0.230769230769231</v>
      </c>
      <c r="AJ486" s="64">
        <f t="shared" si="553"/>
        <v>0.46153846153846101</v>
      </c>
      <c r="AK486" s="64">
        <f t="shared" si="554"/>
        <v>0.46153846153846101</v>
      </c>
      <c r="AL486" s="64">
        <f t="shared" ref="AL486:AL504" si="555">VLOOKUP($C$100,$D$3:$K$63,$A$74,0)*(B452-B451)</f>
        <v>0.69230769230769196</v>
      </c>
      <c r="AM486" s="64">
        <f>VLOOKUP($C$101,$D$3:$K$63,$A$74,0)*(B451-B450)</f>
        <v>0.69230769230769196</v>
      </c>
      <c r="AN486" s="64">
        <f>VLOOKUP($C$102,$D$3:$K$63,$A$74,0)*B450</f>
        <v>0</v>
      </c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54">
        <f t="shared" si="510"/>
        <v>3</v>
      </c>
      <c r="BP486" s="53">
        <v>2036</v>
      </c>
      <c r="BQ486" s="61">
        <f t="shared" si="548"/>
        <v>0</v>
      </c>
      <c r="BR486" s="61">
        <f t="shared" si="548"/>
        <v>0</v>
      </c>
      <c r="BS486" s="61">
        <f t="shared" si="548"/>
        <v>0</v>
      </c>
      <c r="BT486" s="61">
        <f t="shared" si="548"/>
        <v>0</v>
      </c>
      <c r="BU486" s="61">
        <f t="shared" si="548"/>
        <v>0</v>
      </c>
      <c r="BV486" s="61">
        <f t="shared" si="548"/>
        <v>0</v>
      </c>
      <c r="BW486" s="61">
        <f t="shared" si="548"/>
        <v>0</v>
      </c>
      <c r="BX486" s="61">
        <f t="shared" si="548"/>
        <v>0</v>
      </c>
      <c r="BY486" s="61">
        <f t="shared" si="548"/>
        <v>0</v>
      </c>
      <c r="BZ486" s="61">
        <f t="shared" si="548"/>
        <v>0</v>
      </c>
      <c r="CA486" s="61">
        <f t="shared" si="548"/>
        <v>0</v>
      </c>
      <c r="CB486" s="61">
        <f t="shared" si="548"/>
        <v>0</v>
      </c>
      <c r="CC486" s="61">
        <f t="shared" si="548"/>
        <v>0</v>
      </c>
      <c r="CD486" s="61">
        <f t="shared" si="548"/>
        <v>0</v>
      </c>
      <c r="CE486" s="61">
        <f t="shared" si="548"/>
        <v>0</v>
      </c>
      <c r="CF486" s="61">
        <f t="shared" si="548"/>
        <v>0</v>
      </c>
      <c r="CG486" s="61">
        <f t="shared" si="527"/>
        <v>0</v>
      </c>
      <c r="CH486" s="61">
        <f t="shared" si="527"/>
        <v>0</v>
      </c>
      <c r="CI486" s="61">
        <f t="shared" si="527"/>
        <v>0</v>
      </c>
      <c r="CJ486" s="61">
        <f t="shared" si="527"/>
        <v>0</v>
      </c>
      <c r="CK486" s="61">
        <f t="shared" si="527"/>
        <v>0</v>
      </c>
      <c r="CL486" s="61">
        <f t="shared" si="527"/>
        <v>0</v>
      </c>
      <c r="CM486" s="61">
        <f t="shared" si="527"/>
        <v>0</v>
      </c>
      <c r="CN486" s="61">
        <f t="shared" si="527"/>
        <v>0</v>
      </c>
      <c r="CO486" s="61">
        <f t="shared" si="527"/>
        <v>0</v>
      </c>
      <c r="CP486" s="61">
        <f t="shared" si="527"/>
        <v>0</v>
      </c>
      <c r="CQ486" s="61">
        <f t="shared" si="527"/>
        <v>0</v>
      </c>
      <c r="CR486" s="61">
        <f t="shared" si="527"/>
        <v>0</v>
      </c>
      <c r="CS486" s="61">
        <f t="shared" si="527"/>
        <v>0</v>
      </c>
      <c r="CT486" s="61">
        <f t="shared" si="527"/>
        <v>7.69230769230769E-2</v>
      </c>
      <c r="CU486" s="61">
        <f t="shared" si="527"/>
        <v>7.69230769230769E-2</v>
      </c>
      <c r="CV486" s="61">
        <f t="shared" si="527"/>
        <v>7.69230769230769E-2</v>
      </c>
      <c r="CW486" s="61">
        <f t="shared" si="542"/>
        <v>0.15384615384615399</v>
      </c>
      <c r="CX486" s="61">
        <f t="shared" si="531"/>
        <v>0.15384615384615399</v>
      </c>
      <c r="CY486" s="61">
        <f t="shared" si="531"/>
        <v>0.230769230769231</v>
      </c>
      <c r="CZ486" s="61">
        <f t="shared" si="531"/>
        <v>0.230769230769231</v>
      </c>
      <c r="DA486" s="61">
        <f t="shared" si="531"/>
        <v>0</v>
      </c>
      <c r="DB486" s="61">
        <f t="shared" si="531"/>
        <v>0</v>
      </c>
      <c r="DC486" s="61">
        <f t="shared" si="531"/>
        <v>0</v>
      </c>
      <c r="DD486" s="61">
        <f t="shared" si="531"/>
        <v>0</v>
      </c>
      <c r="DE486" s="61">
        <f t="shared" si="531"/>
        <v>0</v>
      </c>
      <c r="DF486" s="61">
        <f t="shared" si="531"/>
        <v>0</v>
      </c>
      <c r="DG486" s="61">
        <f t="shared" si="531"/>
        <v>0</v>
      </c>
      <c r="DH486" s="61">
        <f t="shared" si="531"/>
        <v>0</v>
      </c>
      <c r="DI486" s="61">
        <f t="shared" si="531"/>
        <v>0</v>
      </c>
      <c r="DJ486" s="61">
        <f t="shared" si="531"/>
        <v>0</v>
      </c>
      <c r="DK486" s="61">
        <f t="shared" si="531"/>
        <v>0</v>
      </c>
      <c r="DL486" s="61">
        <f t="shared" si="531"/>
        <v>0</v>
      </c>
      <c r="DM486" s="61">
        <f t="shared" si="531"/>
        <v>0</v>
      </c>
      <c r="DN486" s="61">
        <f t="shared" si="551"/>
        <v>0</v>
      </c>
      <c r="DO486" s="61">
        <f t="shared" si="551"/>
        <v>0</v>
      </c>
      <c r="DP486" s="61">
        <f t="shared" si="551"/>
        <v>0</v>
      </c>
      <c r="DQ486" s="61">
        <f t="shared" si="549"/>
        <v>0</v>
      </c>
      <c r="DR486" s="61">
        <f t="shared" si="549"/>
        <v>0</v>
      </c>
      <c r="DS486" s="61">
        <f t="shared" si="529"/>
        <v>0</v>
      </c>
      <c r="DT486" s="61">
        <f t="shared" si="508"/>
        <v>0</v>
      </c>
      <c r="DU486" s="61">
        <f t="shared" si="508"/>
        <v>0</v>
      </c>
      <c r="DV486" s="61">
        <f t="shared" si="508"/>
        <v>0</v>
      </c>
      <c r="DW486" s="61">
        <f t="shared" si="508"/>
        <v>0</v>
      </c>
      <c r="DX486" s="61">
        <f t="shared" si="508"/>
        <v>0</v>
      </c>
      <c r="DY486" s="61">
        <f t="shared" si="508"/>
        <v>0</v>
      </c>
      <c r="DZ486" s="61">
        <f t="shared" si="512"/>
        <v>1</v>
      </c>
    </row>
    <row r="487" spans="3:130">
      <c r="C487" s="53">
        <v>2037</v>
      </c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>
        <f t="shared" si="534"/>
        <v>0</v>
      </c>
      <c r="V487" s="64">
        <f t="shared" si="535"/>
        <v>0</v>
      </c>
      <c r="W487" s="64">
        <f t="shared" si="536"/>
        <v>0</v>
      </c>
      <c r="X487" s="64">
        <f t="shared" si="537"/>
        <v>0</v>
      </c>
      <c r="Y487" s="64">
        <f t="shared" si="538"/>
        <v>0</v>
      </c>
      <c r="Z487" s="64">
        <f t="shared" si="539"/>
        <v>0</v>
      </c>
      <c r="AA487" s="64">
        <f t="shared" si="540"/>
        <v>0</v>
      </c>
      <c r="AB487" s="64">
        <f t="shared" si="541"/>
        <v>0</v>
      </c>
      <c r="AC487" s="64">
        <f t="shared" si="543"/>
        <v>0</v>
      </c>
      <c r="AD487" s="64">
        <f t="shared" si="544"/>
        <v>0</v>
      </c>
      <c r="AE487" s="64">
        <f t="shared" si="545"/>
        <v>0</v>
      </c>
      <c r="AF487" s="64">
        <f t="shared" si="546"/>
        <v>0</v>
      </c>
      <c r="AG487" s="64">
        <f t="shared" si="547"/>
        <v>0.230769230769231</v>
      </c>
      <c r="AH487" s="64">
        <f t="shared" si="550"/>
        <v>0.230769230769231</v>
      </c>
      <c r="AI487" s="64">
        <f t="shared" si="552"/>
        <v>0.230769230769231</v>
      </c>
      <c r="AJ487" s="64">
        <f t="shared" si="553"/>
        <v>0.46153846153846101</v>
      </c>
      <c r="AK487" s="64">
        <f t="shared" si="554"/>
        <v>0.46153846153846101</v>
      </c>
      <c r="AL487" s="64">
        <f t="shared" si="555"/>
        <v>0.69230769230769196</v>
      </c>
      <c r="AM487" s="64">
        <f t="shared" ref="AM487:AM505" si="556">VLOOKUP($C$101,$D$3:$K$63,$A$74,0)*(B452-B451)</f>
        <v>0.69230769230769196</v>
      </c>
      <c r="AN487" s="64">
        <f>VLOOKUP($C$102,$D$3:$K$63,$A$74,0)*(B451-B450)</f>
        <v>0.92307692307692202</v>
      </c>
      <c r="AO487" s="64">
        <f>VLOOKUP($C$103,$D$3:$K$63,$A$74,0)*B450</f>
        <v>0</v>
      </c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54">
        <f t="shared" si="510"/>
        <v>3.9230769230769198</v>
      </c>
      <c r="BP487" s="53">
        <v>2037</v>
      </c>
      <c r="BQ487" s="61">
        <f t="shared" si="548"/>
        <v>0</v>
      </c>
      <c r="BR487" s="61">
        <f t="shared" si="548"/>
        <v>0</v>
      </c>
      <c r="BS487" s="61">
        <f t="shared" si="548"/>
        <v>0</v>
      </c>
      <c r="BT487" s="61">
        <f t="shared" si="548"/>
        <v>0</v>
      </c>
      <c r="BU487" s="61">
        <f t="shared" si="548"/>
        <v>0</v>
      </c>
      <c r="BV487" s="61">
        <f t="shared" si="548"/>
        <v>0</v>
      </c>
      <c r="BW487" s="61">
        <f t="shared" si="548"/>
        <v>0</v>
      </c>
      <c r="BX487" s="61">
        <f t="shared" si="548"/>
        <v>0</v>
      </c>
      <c r="BY487" s="61">
        <f t="shared" si="548"/>
        <v>0</v>
      </c>
      <c r="BZ487" s="61">
        <f t="shared" si="548"/>
        <v>0</v>
      </c>
      <c r="CA487" s="61">
        <f t="shared" si="548"/>
        <v>0</v>
      </c>
      <c r="CB487" s="61">
        <f t="shared" si="548"/>
        <v>0</v>
      </c>
      <c r="CC487" s="61">
        <f t="shared" si="548"/>
        <v>0</v>
      </c>
      <c r="CD487" s="61">
        <f t="shared" si="548"/>
        <v>0</v>
      </c>
      <c r="CE487" s="61">
        <f t="shared" si="548"/>
        <v>0</v>
      </c>
      <c r="CF487" s="61">
        <f t="shared" si="548"/>
        <v>0</v>
      </c>
      <c r="CG487" s="61">
        <f t="shared" si="527"/>
        <v>0</v>
      </c>
      <c r="CH487" s="61">
        <f t="shared" si="527"/>
        <v>0</v>
      </c>
      <c r="CI487" s="61">
        <f t="shared" si="527"/>
        <v>0</v>
      </c>
      <c r="CJ487" s="61">
        <f t="shared" si="527"/>
        <v>0</v>
      </c>
      <c r="CK487" s="61">
        <f t="shared" si="527"/>
        <v>0</v>
      </c>
      <c r="CL487" s="61">
        <f t="shared" si="527"/>
        <v>0</v>
      </c>
      <c r="CM487" s="61">
        <f t="shared" si="527"/>
        <v>0</v>
      </c>
      <c r="CN487" s="61">
        <f t="shared" si="527"/>
        <v>0</v>
      </c>
      <c r="CO487" s="61">
        <f t="shared" si="527"/>
        <v>0</v>
      </c>
      <c r="CP487" s="61">
        <f t="shared" si="527"/>
        <v>0</v>
      </c>
      <c r="CQ487" s="61">
        <f t="shared" si="527"/>
        <v>0</v>
      </c>
      <c r="CR487" s="61">
        <f t="shared" si="527"/>
        <v>0</v>
      </c>
      <c r="CS487" s="61">
        <f t="shared" si="527"/>
        <v>0</v>
      </c>
      <c r="CT487" s="61">
        <f t="shared" si="527"/>
        <v>5.8823529411764802E-2</v>
      </c>
      <c r="CU487" s="61">
        <f t="shared" si="527"/>
        <v>5.8823529411764698E-2</v>
      </c>
      <c r="CV487" s="61">
        <f t="shared" si="527"/>
        <v>5.8823529411764698E-2</v>
      </c>
      <c r="CW487" s="61">
        <f t="shared" si="542"/>
        <v>0.11764705882352899</v>
      </c>
      <c r="CX487" s="61">
        <f t="shared" si="531"/>
        <v>0.11764705882352899</v>
      </c>
      <c r="CY487" s="61">
        <f t="shared" si="531"/>
        <v>0.17647058823529399</v>
      </c>
      <c r="CZ487" s="61">
        <f t="shared" si="531"/>
        <v>0.17647058823529399</v>
      </c>
      <c r="DA487" s="61">
        <f t="shared" si="531"/>
        <v>0.23529411764705899</v>
      </c>
      <c r="DB487" s="61">
        <f t="shared" si="531"/>
        <v>0</v>
      </c>
      <c r="DC487" s="61">
        <f t="shared" si="531"/>
        <v>0</v>
      </c>
      <c r="DD487" s="61">
        <f t="shared" si="531"/>
        <v>0</v>
      </c>
      <c r="DE487" s="61">
        <f t="shared" si="531"/>
        <v>0</v>
      </c>
      <c r="DF487" s="61">
        <f t="shared" si="531"/>
        <v>0</v>
      </c>
      <c r="DG487" s="61">
        <f t="shared" si="531"/>
        <v>0</v>
      </c>
      <c r="DH487" s="61">
        <f t="shared" si="531"/>
        <v>0</v>
      </c>
      <c r="DI487" s="61">
        <f t="shared" si="531"/>
        <v>0</v>
      </c>
      <c r="DJ487" s="61">
        <f t="shared" si="531"/>
        <v>0</v>
      </c>
      <c r="DK487" s="61">
        <f t="shared" si="531"/>
        <v>0</v>
      </c>
      <c r="DL487" s="61">
        <f t="shared" si="531"/>
        <v>0</v>
      </c>
      <c r="DM487" s="61">
        <f t="shared" si="531"/>
        <v>0</v>
      </c>
      <c r="DN487" s="61">
        <f t="shared" si="551"/>
        <v>0</v>
      </c>
      <c r="DO487" s="61">
        <f t="shared" si="551"/>
        <v>0</v>
      </c>
      <c r="DP487" s="61">
        <f t="shared" si="551"/>
        <v>0</v>
      </c>
      <c r="DQ487" s="61">
        <f t="shared" si="549"/>
        <v>0</v>
      </c>
      <c r="DR487" s="61">
        <f t="shared" si="549"/>
        <v>0</v>
      </c>
      <c r="DS487" s="61">
        <f t="shared" si="529"/>
        <v>0</v>
      </c>
      <c r="DT487" s="61">
        <f t="shared" si="508"/>
        <v>0</v>
      </c>
      <c r="DU487" s="61">
        <f t="shared" si="508"/>
        <v>0</v>
      </c>
      <c r="DV487" s="61">
        <f t="shared" si="508"/>
        <v>0</v>
      </c>
      <c r="DW487" s="61">
        <f t="shared" si="508"/>
        <v>0</v>
      </c>
      <c r="DX487" s="61">
        <f t="shared" si="508"/>
        <v>0</v>
      </c>
      <c r="DY487" s="61">
        <f t="shared" si="508"/>
        <v>0</v>
      </c>
      <c r="DZ487" s="61">
        <f t="shared" si="512"/>
        <v>1</v>
      </c>
    </row>
    <row r="488" spans="3:130">
      <c r="C488" s="53">
        <v>2038</v>
      </c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>
        <f t="shared" si="535"/>
        <v>0</v>
      </c>
      <c r="W488" s="64">
        <f t="shared" si="536"/>
        <v>0</v>
      </c>
      <c r="X488" s="64">
        <f t="shared" si="537"/>
        <v>0</v>
      </c>
      <c r="Y488" s="64">
        <f t="shared" si="538"/>
        <v>0</v>
      </c>
      <c r="Z488" s="64">
        <f t="shared" si="539"/>
        <v>0</v>
      </c>
      <c r="AA488" s="64">
        <f t="shared" si="540"/>
        <v>0</v>
      </c>
      <c r="AB488" s="64">
        <f t="shared" si="541"/>
        <v>0</v>
      </c>
      <c r="AC488" s="64">
        <f t="shared" si="543"/>
        <v>0</v>
      </c>
      <c r="AD488" s="64">
        <f t="shared" si="544"/>
        <v>0</v>
      </c>
      <c r="AE488" s="64">
        <f t="shared" si="545"/>
        <v>0</v>
      </c>
      <c r="AF488" s="64">
        <f t="shared" si="546"/>
        <v>0</v>
      </c>
      <c r="AG488" s="64">
        <f t="shared" si="547"/>
        <v>0.230769230769231</v>
      </c>
      <c r="AH488" s="64">
        <f t="shared" si="550"/>
        <v>0.230769230769231</v>
      </c>
      <c r="AI488" s="64">
        <f t="shared" si="552"/>
        <v>0.230769230769231</v>
      </c>
      <c r="AJ488" s="64">
        <f t="shared" si="553"/>
        <v>0.46153846153846101</v>
      </c>
      <c r="AK488" s="64">
        <f t="shared" si="554"/>
        <v>0.46153846153846101</v>
      </c>
      <c r="AL488" s="64">
        <f t="shared" si="555"/>
        <v>0.69230769230769196</v>
      </c>
      <c r="AM488" s="64">
        <f t="shared" si="556"/>
        <v>0.69230769230769196</v>
      </c>
      <c r="AN488" s="64">
        <f t="shared" ref="AN488:AN506" si="557">VLOOKUP($C$102,$D$3:$K$63,$A$74,0)*(B452-B451)</f>
        <v>0.92307692307692202</v>
      </c>
      <c r="AO488" s="64">
        <f>VLOOKUP($C$103,$D$3:$K$63,$A$74,0)*(B451-B450)</f>
        <v>1.15384615384615</v>
      </c>
      <c r="AP488" s="64">
        <f>VLOOKUP($C$104,$D$3:$K$63,$A$74,0)*B450</f>
        <v>0</v>
      </c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54">
        <f t="shared" si="510"/>
        <v>5.0769230769230704</v>
      </c>
      <c r="BP488" s="53">
        <v>2038</v>
      </c>
      <c r="BQ488" s="61">
        <f t="shared" si="548"/>
        <v>0</v>
      </c>
      <c r="BR488" s="61">
        <f t="shared" si="548"/>
        <v>0</v>
      </c>
      <c r="BS488" s="61">
        <f t="shared" si="548"/>
        <v>0</v>
      </c>
      <c r="BT488" s="61">
        <f t="shared" si="548"/>
        <v>0</v>
      </c>
      <c r="BU488" s="61">
        <f t="shared" si="548"/>
        <v>0</v>
      </c>
      <c r="BV488" s="61">
        <f t="shared" si="548"/>
        <v>0</v>
      </c>
      <c r="BW488" s="61">
        <f t="shared" si="548"/>
        <v>0</v>
      </c>
      <c r="BX488" s="61">
        <f t="shared" si="548"/>
        <v>0</v>
      </c>
      <c r="BY488" s="61">
        <f t="shared" si="548"/>
        <v>0</v>
      </c>
      <c r="BZ488" s="61">
        <f t="shared" si="548"/>
        <v>0</v>
      </c>
      <c r="CA488" s="61">
        <f t="shared" si="548"/>
        <v>0</v>
      </c>
      <c r="CB488" s="61">
        <f t="shared" si="548"/>
        <v>0</v>
      </c>
      <c r="CC488" s="61">
        <f t="shared" si="548"/>
        <v>0</v>
      </c>
      <c r="CD488" s="61">
        <f t="shared" si="548"/>
        <v>0</v>
      </c>
      <c r="CE488" s="61">
        <f t="shared" si="548"/>
        <v>0</v>
      </c>
      <c r="CF488" s="61">
        <f t="shared" si="548"/>
        <v>0</v>
      </c>
      <c r="CG488" s="61">
        <f t="shared" si="527"/>
        <v>0</v>
      </c>
      <c r="CH488" s="61">
        <f t="shared" si="527"/>
        <v>0</v>
      </c>
      <c r="CI488" s="61">
        <f t="shared" si="527"/>
        <v>0</v>
      </c>
      <c r="CJ488" s="61">
        <f t="shared" si="527"/>
        <v>0</v>
      </c>
      <c r="CK488" s="61">
        <f t="shared" si="527"/>
        <v>0</v>
      </c>
      <c r="CL488" s="61">
        <f t="shared" si="527"/>
        <v>0</v>
      </c>
      <c r="CM488" s="61">
        <f t="shared" si="527"/>
        <v>0</v>
      </c>
      <c r="CN488" s="61">
        <f t="shared" si="527"/>
        <v>0</v>
      </c>
      <c r="CO488" s="61">
        <f t="shared" si="527"/>
        <v>0</v>
      </c>
      <c r="CP488" s="61">
        <f t="shared" si="527"/>
        <v>0</v>
      </c>
      <c r="CQ488" s="61">
        <f t="shared" si="527"/>
        <v>0</v>
      </c>
      <c r="CR488" s="61">
        <f t="shared" si="527"/>
        <v>0</v>
      </c>
      <c r="CS488" s="61">
        <f t="shared" si="527"/>
        <v>0</v>
      </c>
      <c r="CT488" s="61">
        <f t="shared" si="527"/>
        <v>4.5454545454545497E-2</v>
      </c>
      <c r="CU488" s="61">
        <f t="shared" si="527"/>
        <v>4.5454545454545497E-2</v>
      </c>
      <c r="CV488" s="61">
        <f t="shared" si="527"/>
        <v>4.54545454545454E-2</v>
      </c>
      <c r="CW488" s="61">
        <f t="shared" si="542"/>
        <v>9.0909090909090898E-2</v>
      </c>
      <c r="CX488" s="61">
        <f t="shared" si="531"/>
        <v>9.0909090909090898E-2</v>
      </c>
      <c r="CY488" s="61">
        <f t="shared" si="531"/>
        <v>0.13636363636363599</v>
      </c>
      <c r="CZ488" s="61">
        <f t="shared" si="531"/>
        <v>0.13636363636363599</v>
      </c>
      <c r="DA488" s="61">
        <f t="shared" si="531"/>
        <v>0.18181818181818199</v>
      </c>
      <c r="DB488" s="61">
        <f t="shared" si="531"/>
        <v>0.22727272727272699</v>
      </c>
      <c r="DC488" s="61">
        <f t="shared" si="531"/>
        <v>0</v>
      </c>
      <c r="DD488" s="61">
        <f t="shared" si="531"/>
        <v>0</v>
      </c>
      <c r="DE488" s="61">
        <f t="shared" si="531"/>
        <v>0</v>
      </c>
      <c r="DF488" s="61">
        <f t="shared" si="531"/>
        <v>0</v>
      </c>
      <c r="DG488" s="61">
        <f t="shared" si="531"/>
        <v>0</v>
      </c>
      <c r="DH488" s="61">
        <f t="shared" si="531"/>
        <v>0</v>
      </c>
      <c r="DI488" s="61">
        <f t="shared" si="531"/>
        <v>0</v>
      </c>
      <c r="DJ488" s="61">
        <f t="shared" si="531"/>
        <v>0</v>
      </c>
      <c r="DK488" s="61">
        <f t="shared" si="531"/>
        <v>0</v>
      </c>
      <c r="DL488" s="61">
        <f t="shared" si="531"/>
        <v>0</v>
      </c>
      <c r="DM488" s="61">
        <f t="shared" si="531"/>
        <v>0</v>
      </c>
      <c r="DN488" s="61">
        <f t="shared" si="551"/>
        <v>0</v>
      </c>
      <c r="DO488" s="61">
        <f t="shared" si="551"/>
        <v>0</v>
      </c>
      <c r="DP488" s="61">
        <f t="shared" si="551"/>
        <v>0</v>
      </c>
      <c r="DQ488" s="61">
        <f t="shared" si="549"/>
        <v>0</v>
      </c>
      <c r="DR488" s="61">
        <f t="shared" si="549"/>
        <v>0</v>
      </c>
      <c r="DS488" s="61">
        <f t="shared" si="529"/>
        <v>0</v>
      </c>
      <c r="DT488" s="61">
        <f t="shared" si="508"/>
        <v>0</v>
      </c>
      <c r="DU488" s="61">
        <f t="shared" si="508"/>
        <v>0</v>
      </c>
      <c r="DV488" s="61">
        <f t="shared" si="508"/>
        <v>0</v>
      </c>
      <c r="DW488" s="61">
        <f t="shared" si="508"/>
        <v>0</v>
      </c>
      <c r="DX488" s="61">
        <f t="shared" si="508"/>
        <v>0</v>
      </c>
      <c r="DY488" s="61">
        <f t="shared" si="508"/>
        <v>0</v>
      </c>
      <c r="DZ488" s="61">
        <f t="shared" si="512"/>
        <v>1</v>
      </c>
    </row>
    <row r="489" spans="3:130">
      <c r="C489" s="53">
        <v>2039</v>
      </c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>
        <f t="shared" si="536"/>
        <v>0</v>
      </c>
      <c r="X489" s="64">
        <f t="shared" si="537"/>
        <v>0</v>
      </c>
      <c r="Y489" s="64">
        <f t="shared" si="538"/>
        <v>0</v>
      </c>
      <c r="Z489" s="64">
        <f t="shared" si="539"/>
        <v>0</v>
      </c>
      <c r="AA489" s="64">
        <f t="shared" si="540"/>
        <v>0</v>
      </c>
      <c r="AB489" s="64">
        <f t="shared" si="541"/>
        <v>0</v>
      </c>
      <c r="AC489" s="64">
        <f t="shared" si="543"/>
        <v>0</v>
      </c>
      <c r="AD489" s="64">
        <f t="shared" si="544"/>
        <v>0</v>
      </c>
      <c r="AE489" s="64">
        <f t="shared" si="545"/>
        <v>0</v>
      </c>
      <c r="AF489" s="64">
        <f t="shared" si="546"/>
        <v>0</v>
      </c>
      <c r="AG489" s="64">
        <f t="shared" si="547"/>
        <v>0.230769230769231</v>
      </c>
      <c r="AH489" s="64">
        <f t="shared" si="550"/>
        <v>0.230769230769231</v>
      </c>
      <c r="AI489" s="64">
        <f t="shared" si="552"/>
        <v>0.230769230769231</v>
      </c>
      <c r="AJ489" s="64">
        <f t="shared" si="553"/>
        <v>0.46153846153846101</v>
      </c>
      <c r="AK489" s="64">
        <f t="shared" si="554"/>
        <v>0.46153846153846101</v>
      </c>
      <c r="AL489" s="64">
        <f t="shared" si="555"/>
        <v>0.69230769230769196</v>
      </c>
      <c r="AM489" s="64">
        <f t="shared" si="556"/>
        <v>0.69230769230769196</v>
      </c>
      <c r="AN489" s="64">
        <f t="shared" si="557"/>
        <v>0.92307692307692202</v>
      </c>
      <c r="AO489" s="64">
        <f t="shared" ref="AO489:AO507" si="558">VLOOKUP($C$103,$D$3:$K$63,$A$74,0)*(B452-B451)</f>
        <v>1.15384615384615</v>
      </c>
      <c r="AP489" s="64">
        <f>VLOOKUP($C$104,$D$3:$K$63,$A$74,0)*(B451-B450)</f>
        <v>1.15384615384615</v>
      </c>
      <c r="AQ489" s="64">
        <f>VLOOKUP($C$105,$D$3:$K$63,$A$74,0)*B450</f>
        <v>0</v>
      </c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54">
        <f t="shared" si="510"/>
        <v>6.2307692307692299</v>
      </c>
      <c r="BP489" s="53">
        <v>2039</v>
      </c>
      <c r="BQ489" s="61">
        <f t="shared" si="548"/>
        <v>0</v>
      </c>
      <c r="BR489" s="61">
        <f t="shared" si="548"/>
        <v>0</v>
      </c>
      <c r="BS489" s="61">
        <f t="shared" si="548"/>
        <v>0</v>
      </c>
      <c r="BT489" s="61">
        <f t="shared" si="548"/>
        <v>0</v>
      </c>
      <c r="BU489" s="61">
        <f t="shared" si="548"/>
        <v>0</v>
      </c>
      <c r="BV489" s="61">
        <f t="shared" si="548"/>
        <v>0</v>
      </c>
      <c r="BW489" s="61">
        <f t="shared" si="548"/>
        <v>0</v>
      </c>
      <c r="BX489" s="61">
        <f t="shared" si="548"/>
        <v>0</v>
      </c>
      <c r="BY489" s="61">
        <f t="shared" si="548"/>
        <v>0</v>
      </c>
      <c r="BZ489" s="61">
        <f t="shared" si="548"/>
        <v>0</v>
      </c>
      <c r="CA489" s="61">
        <f t="shared" si="548"/>
        <v>0</v>
      </c>
      <c r="CB489" s="61">
        <f t="shared" si="548"/>
        <v>0</v>
      </c>
      <c r="CC489" s="61">
        <f t="shared" si="548"/>
        <v>0</v>
      </c>
      <c r="CD489" s="61">
        <f t="shared" si="548"/>
        <v>0</v>
      </c>
      <c r="CE489" s="61">
        <f t="shared" si="548"/>
        <v>0</v>
      </c>
      <c r="CF489" s="61">
        <f t="shared" si="548"/>
        <v>0</v>
      </c>
      <c r="CG489" s="61">
        <f t="shared" si="527"/>
        <v>0</v>
      </c>
      <c r="CH489" s="61">
        <f t="shared" si="527"/>
        <v>0</v>
      </c>
      <c r="CI489" s="61">
        <f t="shared" si="527"/>
        <v>0</v>
      </c>
      <c r="CJ489" s="61">
        <f t="shared" si="527"/>
        <v>0</v>
      </c>
      <c r="CK489" s="61">
        <f t="shared" si="527"/>
        <v>0</v>
      </c>
      <c r="CL489" s="61">
        <f t="shared" si="527"/>
        <v>0</v>
      </c>
      <c r="CM489" s="61">
        <f t="shared" si="527"/>
        <v>0</v>
      </c>
      <c r="CN489" s="61">
        <f t="shared" si="527"/>
        <v>0</v>
      </c>
      <c r="CO489" s="61">
        <f t="shared" si="527"/>
        <v>0</v>
      </c>
      <c r="CP489" s="61">
        <f t="shared" si="527"/>
        <v>0</v>
      </c>
      <c r="CQ489" s="61">
        <f t="shared" si="527"/>
        <v>0</v>
      </c>
      <c r="CR489" s="61">
        <f t="shared" si="527"/>
        <v>0</v>
      </c>
      <c r="CS489" s="61">
        <f t="shared" si="527"/>
        <v>0</v>
      </c>
      <c r="CT489" s="61">
        <f t="shared" si="527"/>
        <v>3.7037037037037E-2</v>
      </c>
      <c r="CU489" s="61">
        <f t="shared" si="527"/>
        <v>3.7037037037037097E-2</v>
      </c>
      <c r="CV489" s="61">
        <f t="shared" si="527"/>
        <v>3.7037037037037097E-2</v>
      </c>
      <c r="CW489" s="61">
        <f t="shared" si="542"/>
        <v>7.4074074074074098E-2</v>
      </c>
      <c r="CX489" s="61">
        <f t="shared" si="531"/>
        <v>7.4074074074074098E-2</v>
      </c>
      <c r="CY489" s="61">
        <f t="shared" si="531"/>
        <v>0.11111111111111099</v>
      </c>
      <c r="CZ489" s="61">
        <f t="shared" si="531"/>
        <v>0.11111111111111099</v>
      </c>
      <c r="DA489" s="61">
        <f t="shared" si="531"/>
        <v>0.148148148148148</v>
      </c>
      <c r="DB489" s="61">
        <f t="shared" si="531"/>
        <v>0.18518518518518501</v>
      </c>
      <c r="DC489" s="61">
        <f>AP489/$BM489</f>
        <v>0.18518518518518501</v>
      </c>
      <c r="DD489" s="61">
        <f t="shared" si="531"/>
        <v>0</v>
      </c>
      <c r="DE489" s="61">
        <f t="shared" si="531"/>
        <v>0</v>
      </c>
      <c r="DF489" s="61">
        <f t="shared" si="531"/>
        <v>0</v>
      </c>
      <c r="DG489" s="61">
        <f t="shared" si="531"/>
        <v>0</v>
      </c>
      <c r="DH489" s="61">
        <f t="shared" si="531"/>
        <v>0</v>
      </c>
      <c r="DI489" s="61">
        <f t="shared" si="531"/>
        <v>0</v>
      </c>
      <c r="DJ489" s="61">
        <f t="shared" si="531"/>
        <v>0</v>
      </c>
      <c r="DK489" s="61">
        <f t="shared" si="531"/>
        <v>0</v>
      </c>
      <c r="DL489" s="61">
        <f t="shared" si="531"/>
        <v>0</v>
      </c>
      <c r="DM489" s="61">
        <f t="shared" si="531"/>
        <v>0</v>
      </c>
      <c r="DN489" s="61">
        <f t="shared" si="551"/>
        <v>0</v>
      </c>
      <c r="DO489" s="61">
        <f t="shared" si="551"/>
        <v>0</v>
      </c>
      <c r="DP489" s="61">
        <f t="shared" si="551"/>
        <v>0</v>
      </c>
      <c r="DQ489" s="61">
        <f t="shared" si="549"/>
        <v>0</v>
      </c>
      <c r="DR489" s="61">
        <f t="shared" si="549"/>
        <v>0</v>
      </c>
      <c r="DS489" s="61">
        <f t="shared" si="529"/>
        <v>0</v>
      </c>
      <c r="DT489" s="61">
        <f t="shared" si="508"/>
        <v>0</v>
      </c>
      <c r="DU489" s="61">
        <f t="shared" si="508"/>
        <v>0</v>
      </c>
      <c r="DV489" s="61">
        <f t="shared" si="508"/>
        <v>0</v>
      </c>
      <c r="DW489" s="61">
        <f t="shared" si="508"/>
        <v>0</v>
      </c>
      <c r="DX489" s="61">
        <f t="shared" si="508"/>
        <v>0</v>
      </c>
      <c r="DY489" s="61">
        <f t="shared" si="508"/>
        <v>0</v>
      </c>
      <c r="DZ489" s="61">
        <f t="shared" si="512"/>
        <v>1</v>
      </c>
    </row>
    <row r="490" spans="3:130">
      <c r="C490" s="53">
        <v>2040</v>
      </c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>
        <f t="shared" si="537"/>
        <v>0</v>
      </c>
      <c r="Y490" s="64">
        <f t="shared" si="538"/>
        <v>0</v>
      </c>
      <c r="Z490" s="64">
        <f t="shared" si="539"/>
        <v>0</v>
      </c>
      <c r="AA490" s="64">
        <f t="shared" si="540"/>
        <v>0</v>
      </c>
      <c r="AB490" s="64">
        <f t="shared" si="541"/>
        <v>0</v>
      </c>
      <c r="AC490" s="64">
        <f t="shared" si="543"/>
        <v>0</v>
      </c>
      <c r="AD490" s="64">
        <f t="shared" si="544"/>
        <v>0</v>
      </c>
      <c r="AE490" s="64">
        <f t="shared" si="545"/>
        <v>0</v>
      </c>
      <c r="AF490" s="64">
        <f t="shared" si="546"/>
        <v>0</v>
      </c>
      <c r="AG490" s="64">
        <f t="shared" si="547"/>
        <v>0.230769230769231</v>
      </c>
      <c r="AH490" s="64">
        <f t="shared" si="550"/>
        <v>0.230769230769231</v>
      </c>
      <c r="AI490" s="64">
        <f t="shared" si="552"/>
        <v>0.230769230769231</v>
      </c>
      <c r="AJ490" s="64">
        <f t="shared" si="553"/>
        <v>0.46153846153846201</v>
      </c>
      <c r="AK490" s="64">
        <f t="shared" si="554"/>
        <v>0.46153846153846101</v>
      </c>
      <c r="AL490" s="64">
        <f t="shared" si="555"/>
        <v>0.69230769230769196</v>
      </c>
      <c r="AM490" s="64">
        <f t="shared" si="556"/>
        <v>0.69230769230769196</v>
      </c>
      <c r="AN490" s="64">
        <f t="shared" si="557"/>
        <v>0.92307692307692202</v>
      </c>
      <c r="AO490" s="64">
        <f t="shared" si="558"/>
        <v>1.15384615384615</v>
      </c>
      <c r="AP490" s="64">
        <f t="shared" ref="AP490:AP508" si="559">VLOOKUP($C$104,$D$3:$K$63,$A$74,0)*(B452-B451)</f>
        <v>1.15384615384615</v>
      </c>
      <c r="AQ490" s="64">
        <f>VLOOKUP($C$105,$D$3:$K$63,$A$74,0)*(B451-B450)</f>
        <v>1.15384615384615</v>
      </c>
      <c r="AR490" s="64">
        <f>VLOOKUP($C$106,$D$3:$K$63,$A$74,0)*B450</f>
        <v>0</v>
      </c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54">
        <f t="shared" si="510"/>
        <v>7.3846153846153797</v>
      </c>
      <c r="BP490" s="53">
        <v>2040</v>
      </c>
      <c r="BQ490" s="61">
        <f t="shared" si="548"/>
        <v>0</v>
      </c>
      <c r="BR490" s="61">
        <f t="shared" si="548"/>
        <v>0</v>
      </c>
      <c r="BS490" s="61">
        <f t="shared" si="548"/>
        <v>0</v>
      </c>
      <c r="BT490" s="61">
        <f t="shared" si="548"/>
        <v>0</v>
      </c>
      <c r="BU490" s="61">
        <f t="shared" si="548"/>
        <v>0</v>
      </c>
      <c r="BV490" s="61">
        <f t="shared" si="548"/>
        <v>0</v>
      </c>
      <c r="BW490" s="61">
        <f t="shared" si="548"/>
        <v>0</v>
      </c>
      <c r="BX490" s="61">
        <f t="shared" si="548"/>
        <v>0</v>
      </c>
      <c r="BY490" s="61">
        <f t="shared" si="548"/>
        <v>0</v>
      </c>
      <c r="BZ490" s="61">
        <f t="shared" si="548"/>
        <v>0</v>
      </c>
      <c r="CA490" s="61">
        <f t="shared" si="548"/>
        <v>0</v>
      </c>
      <c r="CB490" s="61">
        <f t="shared" si="548"/>
        <v>0</v>
      </c>
      <c r="CC490" s="61">
        <f t="shared" si="548"/>
        <v>0</v>
      </c>
      <c r="CD490" s="61">
        <f t="shared" si="548"/>
        <v>0</v>
      </c>
      <c r="CE490" s="61">
        <f t="shared" si="548"/>
        <v>0</v>
      </c>
      <c r="CF490" s="61">
        <f t="shared" si="548"/>
        <v>0</v>
      </c>
      <c r="CG490" s="61">
        <f t="shared" si="527"/>
        <v>0</v>
      </c>
      <c r="CH490" s="61">
        <f t="shared" si="527"/>
        <v>0</v>
      </c>
      <c r="CI490" s="61">
        <f t="shared" si="527"/>
        <v>0</v>
      </c>
      <c r="CJ490" s="61">
        <f t="shared" si="527"/>
        <v>0</v>
      </c>
      <c r="CK490" s="61">
        <f t="shared" si="527"/>
        <v>0</v>
      </c>
      <c r="CL490" s="61">
        <f t="shared" si="527"/>
        <v>0</v>
      </c>
      <c r="CM490" s="61">
        <f t="shared" si="527"/>
        <v>0</v>
      </c>
      <c r="CN490" s="61">
        <f t="shared" si="527"/>
        <v>0</v>
      </c>
      <c r="CO490" s="61">
        <f t="shared" si="527"/>
        <v>0</v>
      </c>
      <c r="CP490" s="61">
        <f t="shared" si="527"/>
        <v>0</v>
      </c>
      <c r="CQ490" s="61">
        <f t="shared" si="527"/>
        <v>0</v>
      </c>
      <c r="CR490" s="61">
        <f t="shared" si="527"/>
        <v>0</v>
      </c>
      <c r="CS490" s="61">
        <f t="shared" si="527"/>
        <v>0</v>
      </c>
      <c r="CT490" s="61">
        <f t="shared" si="527"/>
        <v>3.125E-2</v>
      </c>
      <c r="CU490" s="61">
        <f t="shared" si="527"/>
        <v>3.125E-2</v>
      </c>
      <c r="CV490" s="61">
        <f t="shared" si="527"/>
        <v>3.125E-2</v>
      </c>
      <c r="CW490" s="61">
        <f t="shared" si="542"/>
        <v>6.2500000000000097E-2</v>
      </c>
      <c r="CX490" s="61">
        <f t="shared" si="531"/>
        <v>6.25E-2</v>
      </c>
      <c r="CY490" s="61">
        <f t="shared" si="531"/>
        <v>9.375E-2</v>
      </c>
      <c r="CZ490" s="61">
        <f t="shared" si="531"/>
        <v>9.375E-2</v>
      </c>
      <c r="DA490" s="61">
        <f t="shared" si="531"/>
        <v>0.125</v>
      </c>
      <c r="DB490" s="61">
        <f t="shared" si="531"/>
        <v>0.15625</v>
      </c>
      <c r="DC490" s="61">
        <f>AP489/$BM490</f>
        <v>0.15625</v>
      </c>
      <c r="DD490" s="61">
        <f t="shared" si="531"/>
        <v>0.15625</v>
      </c>
      <c r="DE490" s="61">
        <f t="shared" si="531"/>
        <v>0</v>
      </c>
      <c r="DF490" s="61">
        <f t="shared" si="531"/>
        <v>0</v>
      </c>
      <c r="DG490" s="61">
        <f t="shared" si="531"/>
        <v>0</v>
      </c>
      <c r="DH490" s="61">
        <f t="shared" si="531"/>
        <v>0</v>
      </c>
      <c r="DI490" s="61">
        <f t="shared" si="531"/>
        <v>0</v>
      </c>
      <c r="DJ490" s="61">
        <f t="shared" si="531"/>
        <v>0</v>
      </c>
      <c r="DK490" s="61">
        <f t="shared" si="531"/>
        <v>0</v>
      </c>
      <c r="DL490" s="61">
        <f t="shared" si="531"/>
        <v>0</v>
      </c>
      <c r="DM490" s="61">
        <f t="shared" si="531"/>
        <v>0</v>
      </c>
      <c r="DN490" s="61">
        <f t="shared" si="551"/>
        <v>0</v>
      </c>
      <c r="DO490" s="61">
        <f t="shared" si="551"/>
        <v>0</v>
      </c>
      <c r="DP490" s="61">
        <f t="shared" si="551"/>
        <v>0</v>
      </c>
      <c r="DQ490" s="61">
        <f t="shared" si="549"/>
        <v>0</v>
      </c>
      <c r="DR490" s="61">
        <f t="shared" si="549"/>
        <v>0</v>
      </c>
      <c r="DS490" s="61">
        <f t="shared" si="529"/>
        <v>0</v>
      </c>
      <c r="DT490" s="61">
        <f t="shared" si="508"/>
        <v>0</v>
      </c>
      <c r="DU490" s="61">
        <f t="shared" si="508"/>
        <v>0</v>
      </c>
      <c r="DV490" s="61">
        <f t="shared" si="508"/>
        <v>0</v>
      </c>
      <c r="DW490" s="61">
        <f t="shared" si="508"/>
        <v>0</v>
      </c>
      <c r="DX490" s="61">
        <f t="shared" si="508"/>
        <v>0</v>
      </c>
      <c r="DY490" s="61">
        <f t="shared" si="508"/>
        <v>0</v>
      </c>
      <c r="DZ490" s="61">
        <f t="shared" ref="DZ490:DZ510" si="560">SUM(BQ490:DY490)</f>
        <v>1</v>
      </c>
    </row>
    <row r="491" spans="3:130">
      <c r="C491" s="53">
        <v>2041</v>
      </c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>
        <f t="shared" si="538"/>
        <v>0</v>
      </c>
      <c r="Z491" s="64">
        <f t="shared" si="539"/>
        <v>0</v>
      </c>
      <c r="AA491" s="64">
        <f t="shared" si="540"/>
        <v>0</v>
      </c>
      <c r="AB491" s="64">
        <f t="shared" si="541"/>
        <v>0</v>
      </c>
      <c r="AC491" s="64">
        <f t="shared" si="543"/>
        <v>0</v>
      </c>
      <c r="AD491" s="64">
        <f t="shared" si="544"/>
        <v>0</v>
      </c>
      <c r="AE491" s="64">
        <f t="shared" si="545"/>
        <v>0</v>
      </c>
      <c r="AF491" s="64">
        <f t="shared" si="546"/>
        <v>0</v>
      </c>
      <c r="AG491" s="64">
        <f t="shared" si="547"/>
        <v>0.230769230769231</v>
      </c>
      <c r="AH491" s="64">
        <f t="shared" si="550"/>
        <v>0.230769230769231</v>
      </c>
      <c r="AI491" s="64">
        <f t="shared" si="552"/>
        <v>0.230769230769231</v>
      </c>
      <c r="AJ491" s="64">
        <f t="shared" si="553"/>
        <v>0.46153846153846201</v>
      </c>
      <c r="AK491" s="64">
        <f t="shared" si="554"/>
        <v>0.46153846153846201</v>
      </c>
      <c r="AL491" s="64">
        <f t="shared" si="555"/>
        <v>0.69230769230769196</v>
      </c>
      <c r="AM491" s="64">
        <f t="shared" si="556"/>
        <v>0.69230769230769196</v>
      </c>
      <c r="AN491" s="64">
        <f t="shared" si="557"/>
        <v>0.92307692307692202</v>
      </c>
      <c r="AO491" s="64">
        <f t="shared" si="558"/>
        <v>1.15384615384615</v>
      </c>
      <c r="AP491" s="64">
        <f t="shared" si="559"/>
        <v>1.15384615384615</v>
      </c>
      <c r="AQ491" s="64">
        <f t="shared" ref="AQ491:AQ509" si="561">VLOOKUP($C$105,$D$3:$K$63,$A$74,0)*(B452-B451)</f>
        <v>1.15384615384615</v>
      </c>
      <c r="AR491" s="64">
        <f>VLOOKUP($C$106,$D$3:$K$63,$A$74,0)*(B451-B450)</f>
        <v>1.3846153846153799</v>
      </c>
      <c r="AS491" s="64">
        <f>VLOOKUP($C$107,$D$3:$K$63,$A$74,0)*B450</f>
        <v>0</v>
      </c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54">
        <f t="shared" si="510"/>
        <v>8.7692307692307701</v>
      </c>
      <c r="BP491" s="53">
        <v>2041</v>
      </c>
      <c r="BQ491" s="61">
        <f t="shared" si="548"/>
        <v>0</v>
      </c>
      <c r="BR491" s="61">
        <f t="shared" si="548"/>
        <v>0</v>
      </c>
      <c r="BS491" s="61">
        <f t="shared" si="548"/>
        <v>0</v>
      </c>
      <c r="BT491" s="61">
        <f t="shared" si="548"/>
        <v>0</v>
      </c>
      <c r="BU491" s="61">
        <f t="shared" si="548"/>
        <v>0</v>
      </c>
      <c r="BV491" s="61">
        <f t="shared" si="548"/>
        <v>0</v>
      </c>
      <c r="BW491" s="61">
        <f t="shared" si="548"/>
        <v>0</v>
      </c>
      <c r="BX491" s="61">
        <f t="shared" si="548"/>
        <v>0</v>
      </c>
      <c r="BY491" s="61">
        <f t="shared" si="548"/>
        <v>0</v>
      </c>
      <c r="BZ491" s="61">
        <f t="shared" si="548"/>
        <v>0</v>
      </c>
      <c r="CA491" s="61">
        <f t="shared" si="548"/>
        <v>0</v>
      </c>
      <c r="CB491" s="61">
        <f t="shared" si="548"/>
        <v>0</v>
      </c>
      <c r="CC491" s="61">
        <f t="shared" si="548"/>
        <v>0</v>
      </c>
      <c r="CD491" s="61">
        <f t="shared" si="548"/>
        <v>0</v>
      </c>
      <c r="CE491" s="61">
        <f t="shared" si="548"/>
        <v>0</v>
      </c>
      <c r="CF491" s="61">
        <f t="shared" si="548"/>
        <v>0</v>
      </c>
      <c r="CG491" s="61">
        <f t="shared" si="527"/>
        <v>0</v>
      </c>
      <c r="CH491" s="61">
        <f t="shared" si="527"/>
        <v>0</v>
      </c>
      <c r="CI491" s="61">
        <f t="shared" si="527"/>
        <v>0</v>
      </c>
      <c r="CJ491" s="61">
        <f t="shared" si="527"/>
        <v>0</v>
      </c>
      <c r="CK491" s="61">
        <f t="shared" si="527"/>
        <v>0</v>
      </c>
      <c r="CL491" s="61">
        <f t="shared" ref="CL491:CV510" si="562">Y491/$BM491</f>
        <v>0</v>
      </c>
      <c r="CM491" s="61">
        <f t="shared" si="562"/>
        <v>0</v>
      </c>
      <c r="CN491" s="61">
        <f t="shared" si="562"/>
        <v>0</v>
      </c>
      <c r="CO491" s="61">
        <f t="shared" si="562"/>
        <v>0</v>
      </c>
      <c r="CP491" s="61">
        <f t="shared" si="562"/>
        <v>0</v>
      </c>
      <c r="CQ491" s="61">
        <f t="shared" si="562"/>
        <v>0</v>
      </c>
      <c r="CR491" s="61">
        <f t="shared" si="562"/>
        <v>0</v>
      </c>
      <c r="CS491" s="61">
        <f t="shared" si="562"/>
        <v>0</v>
      </c>
      <c r="CT491" s="61">
        <f t="shared" si="562"/>
        <v>2.6315789473684199E-2</v>
      </c>
      <c r="CU491" s="61">
        <f t="shared" si="562"/>
        <v>2.6315789473684199E-2</v>
      </c>
      <c r="CV491" s="61">
        <f t="shared" si="562"/>
        <v>2.6315789473684199E-2</v>
      </c>
      <c r="CW491" s="61">
        <f t="shared" si="542"/>
        <v>5.2631578947368501E-2</v>
      </c>
      <c r="CX491" s="61">
        <f t="shared" si="531"/>
        <v>5.2631578947368501E-2</v>
      </c>
      <c r="CY491" s="61">
        <f t="shared" si="531"/>
        <v>7.8947368421052599E-2</v>
      </c>
      <c r="CZ491" s="61">
        <f t="shared" si="531"/>
        <v>7.8947368421052599E-2</v>
      </c>
      <c r="DA491" s="61">
        <f t="shared" si="531"/>
        <v>0.105263157894737</v>
      </c>
      <c r="DB491" s="61">
        <f t="shared" si="531"/>
        <v>0.13157894736842099</v>
      </c>
      <c r="DC491" s="61">
        <f t="shared" si="531"/>
        <v>0.13157894736842099</v>
      </c>
      <c r="DD491" s="61">
        <f t="shared" si="531"/>
        <v>0.13157894736842099</v>
      </c>
      <c r="DE491" s="61">
        <f t="shared" si="531"/>
        <v>0.157894736842105</v>
      </c>
      <c r="DF491" s="61">
        <f t="shared" si="531"/>
        <v>0</v>
      </c>
      <c r="DG491" s="61">
        <f t="shared" si="531"/>
        <v>0</v>
      </c>
      <c r="DH491" s="61">
        <f t="shared" si="531"/>
        <v>0</v>
      </c>
      <c r="DI491" s="61">
        <f t="shared" si="531"/>
        <v>0</v>
      </c>
      <c r="DJ491" s="61">
        <f t="shared" si="531"/>
        <v>0</v>
      </c>
      <c r="DK491" s="61">
        <f t="shared" si="531"/>
        <v>0</v>
      </c>
      <c r="DL491" s="61">
        <f t="shared" si="531"/>
        <v>0</v>
      </c>
      <c r="DM491" s="61">
        <f t="shared" si="531"/>
        <v>0</v>
      </c>
      <c r="DN491" s="61">
        <f t="shared" si="551"/>
        <v>0</v>
      </c>
      <c r="DO491" s="61">
        <f t="shared" si="551"/>
        <v>0</v>
      </c>
      <c r="DP491" s="61">
        <f t="shared" si="551"/>
        <v>0</v>
      </c>
      <c r="DQ491" s="61">
        <f t="shared" si="549"/>
        <v>0</v>
      </c>
      <c r="DR491" s="61">
        <f t="shared" si="549"/>
        <v>0</v>
      </c>
      <c r="DS491" s="61">
        <f t="shared" si="529"/>
        <v>0</v>
      </c>
      <c r="DT491" s="61">
        <f t="shared" si="508"/>
        <v>0</v>
      </c>
      <c r="DU491" s="61">
        <f t="shared" si="508"/>
        <v>0</v>
      </c>
      <c r="DV491" s="61">
        <f t="shared" si="508"/>
        <v>0</v>
      </c>
      <c r="DW491" s="61">
        <f t="shared" si="508"/>
        <v>0</v>
      </c>
      <c r="DX491" s="61">
        <f t="shared" si="508"/>
        <v>0</v>
      </c>
      <c r="DY491" s="61">
        <f t="shared" si="508"/>
        <v>0</v>
      </c>
      <c r="DZ491" s="61">
        <f t="shared" si="560"/>
        <v>1</v>
      </c>
    </row>
    <row r="492" spans="3:130">
      <c r="C492" s="53">
        <v>2042</v>
      </c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>
        <f t="shared" si="539"/>
        <v>0</v>
      </c>
      <c r="AA492" s="64">
        <f t="shared" si="540"/>
        <v>0</v>
      </c>
      <c r="AB492" s="64">
        <f t="shared" si="541"/>
        <v>0</v>
      </c>
      <c r="AC492" s="64">
        <f t="shared" si="543"/>
        <v>0</v>
      </c>
      <c r="AD492" s="64">
        <f t="shared" si="544"/>
        <v>0</v>
      </c>
      <c r="AE492" s="64">
        <f t="shared" si="545"/>
        <v>0</v>
      </c>
      <c r="AF492" s="64">
        <f t="shared" si="546"/>
        <v>0</v>
      </c>
      <c r="AG492" s="64">
        <f t="shared" si="547"/>
        <v>0.230769230769231</v>
      </c>
      <c r="AH492" s="64">
        <f t="shared" si="550"/>
        <v>0.230769230769231</v>
      </c>
      <c r="AI492" s="64">
        <f t="shared" si="552"/>
        <v>0.230769230769231</v>
      </c>
      <c r="AJ492" s="64">
        <f t="shared" si="553"/>
        <v>0.46153846153846101</v>
      </c>
      <c r="AK492" s="64">
        <f t="shared" si="554"/>
        <v>0.46153846153846201</v>
      </c>
      <c r="AL492" s="64">
        <f t="shared" si="555"/>
        <v>0.69230769230769296</v>
      </c>
      <c r="AM492" s="64">
        <f t="shared" si="556"/>
        <v>0.69230769230769196</v>
      </c>
      <c r="AN492" s="64">
        <f t="shared" si="557"/>
        <v>0.92307692307692202</v>
      </c>
      <c r="AO492" s="64">
        <f t="shared" si="558"/>
        <v>1.15384615384615</v>
      </c>
      <c r="AP492" s="64">
        <f t="shared" si="559"/>
        <v>1.15384615384615</v>
      </c>
      <c r="AQ492" s="64">
        <f t="shared" si="561"/>
        <v>1.15384615384615</v>
      </c>
      <c r="AR492" s="64">
        <f t="shared" ref="AR492:AR510" si="563">VLOOKUP($C$106,$D$3:$K$63,$A$74,0)*(B452-B451)</f>
        <v>1.3846153846153799</v>
      </c>
      <c r="AS492" s="64">
        <f>VLOOKUP($C$107,$D$3:$K$63,$A$74,0)*(B451-B450)</f>
        <v>1.3846153846153799</v>
      </c>
      <c r="AT492" s="64">
        <f>VLOOKUP($C$108,$D$3:$K$63,$A$74,0)*B450</f>
        <v>0</v>
      </c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54">
        <f t="shared" si="510"/>
        <v>10.1538461538461</v>
      </c>
      <c r="BP492" s="53">
        <v>2042</v>
      </c>
      <c r="BQ492" s="61">
        <f t="shared" si="548"/>
        <v>0</v>
      </c>
      <c r="BR492" s="61">
        <f t="shared" si="548"/>
        <v>0</v>
      </c>
      <c r="BS492" s="61">
        <f t="shared" si="548"/>
        <v>0</v>
      </c>
      <c r="BT492" s="61">
        <f t="shared" si="548"/>
        <v>0</v>
      </c>
      <c r="BU492" s="61">
        <f t="shared" si="548"/>
        <v>0</v>
      </c>
      <c r="BV492" s="61">
        <f t="shared" si="548"/>
        <v>0</v>
      </c>
      <c r="BW492" s="61">
        <f t="shared" si="548"/>
        <v>0</v>
      </c>
      <c r="BX492" s="61">
        <f t="shared" si="548"/>
        <v>0</v>
      </c>
      <c r="BY492" s="61">
        <f t="shared" si="548"/>
        <v>0</v>
      </c>
      <c r="BZ492" s="61">
        <f t="shared" si="548"/>
        <v>0</v>
      </c>
      <c r="CA492" s="61">
        <f t="shared" si="548"/>
        <v>0</v>
      </c>
      <c r="CB492" s="61">
        <f t="shared" si="548"/>
        <v>0</v>
      </c>
      <c r="CC492" s="61">
        <f t="shared" si="548"/>
        <v>0</v>
      </c>
      <c r="CD492" s="61">
        <f t="shared" si="548"/>
        <v>0</v>
      </c>
      <c r="CE492" s="61">
        <f t="shared" si="548"/>
        <v>0</v>
      </c>
      <c r="CF492" s="61">
        <f t="shared" si="548"/>
        <v>0</v>
      </c>
      <c r="CG492" s="61">
        <f t="shared" ref="CG492:CK510" si="564">T492/$BM492</f>
        <v>0</v>
      </c>
      <c r="CH492" s="61">
        <f t="shared" si="564"/>
        <v>0</v>
      </c>
      <c r="CI492" s="61">
        <f t="shared" si="564"/>
        <v>0</v>
      </c>
      <c r="CJ492" s="61">
        <f t="shared" si="564"/>
        <v>0</v>
      </c>
      <c r="CK492" s="61">
        <f t="shared" si="564"/>
        <v>0</v>
      </c>
      <c r="CL492" s="61">
        <f t="shared" si="562"/>
        <v>0</v>
      </c>
      <c r="CM492" s="61">
        <f t="shared" si="562"/>
        <v>0</v>
      </c>
      <c r="CN492" s="61">
        <f t="shared" si="562"/>
        <v>0</v>
      </c>
      <c r="CO492" s="61">
        <f t="shared" si="562"/>
        <v>0</v>
      </c>
      <c r="CP492" s="61">
        <f t="shared" si="562"/>
        <v>0</v>
      </c>
      <c r="CQ492" s="61">
        <f t="shared" si="562"/>
        <v>0</v>
      </c>
      <c r="CR492" s="61">
        <f t="shared" si="562"/>
        <v>0</v>
      </c>
      <c r="CS492" s="61">
        <f t="shared" si="562"/>
        <v>0</v>
      </c>
      <c r="CT492" s="61">
        <f t="shared" si="562"/>
        <v>2.2727272727272801E-2</v>
      </c>
      <c r="CU492" s="61">
        <f t="shared" si="562"/>
        <v>2.2727272727272801E-2</v>
      </c>
      <c r="CV492" s="61">
        <f t="shared" si="562"/>
        <v>2.27272727272727E-2</v>
      </c>
      <c r="CW492" s="61">
        <f t="shared" si="542"/>
        <v>4.54545454545454E-2</v>
      </c>
      <c r="CX492" s="61">
        <f t="shared" si="531"/>
        <v>4.5454545454545497E-2</v>
      </c>
      <c r="CY492" s="61">
        <f t="shared" si="531"/>
        <v>6.8181818181818302E-2</v>
      </c>
      <c r="CZ492" s="61">
        <f t="shared" si="531"/>
        <v>6.8181818181818205E-2</v>
      </c>
      <c r="DA492" s="61">
        <f t="shared" si="531"/>
        <v>9.0909090909090898E-2</v>
      </c>
      <c r="DB492" s="61">
        <f t="shared" si="531"/>
        <v>0.11363636363636399</v>
      </c>
      <c r="DC492" s="61">
        <f t="shared" si="531"/>
        <v>0.11363636363636399</v>
      </c>
      <c r="DD492" s="61">
        <f t="shared" si="531"/>
        <v>0.11363636363636399</v>
      </c>
      <c r="DE492" s="61">
        <f t="shared" si="531"/>
        <v>0.13636363636363599</v>
      </c>
      <c r="DF492" s="61">
        <f t="shared" si="531"/>
        <v>0.13636363636363599</v>
      </c>
      <c r="DG492" s="61">
        <f t="shared" si="531"/>
        <v>0</v>
      </c>
      <c r="DH492" s="61">
        <f t="shared" si="531"/>
        <v>0</v>
      </c>
      <c r="DI492" s="61">
        <f t="shared" si="531"/>
        <v>0</v>
      </c>
      <c r="DJ492" s="61">
        <f t="shared" si="531"/>
        <v>0</v>
      </c>
      <c r="DK492" s="61">
        <f t="shared" si="531"/>
        <v>0</v>
      </c>
      <c r="DL492" s="61">
        <f t="shared" si="531"/>
        <v>0</v>
      </c>
      <c r="DM492" s="61">
        <f t="shared" si="531"/>
        <v>0</v>
      </c>
      <c r="DN492" s="61">
        <f t="shared" si="551"/>
        <v>0</v>
      </c>
      <c r="DO492" s="61">
        <f t="shared" si="551"/>
        <v>0</v>
      </c>
      <c r="DP492" s="61">
        <f t="shared" si="551"/>
        <v>0</v>
      </c>
      <c r="DQ492" s="61">
        <f t="shared" si="549"/>
        <v>0</v>
      </c>
      <c r="DR492" s="61">
        <f t="shared" si="549"/>
        <v>0</v>
      </c>
      <c r="DS492" s="61">
        <f t="shared" si="529"/>
        <v>0</v>
      </c>
      <c r="DT492" s="61">
        <f t="shared" si="508"/>
        <v>0</v>
      </c>
      <c r="DU492" s="61">
        <f t="shared" si="508"/>
        <v>0</v>
      </c>
      <c r="DV492" s="61">
        <f t="shared" si="508"/>
        <v>0</v>
      </c>
      <c r="DW492" s="61">
        <f t="shared" ref="DW492:DY510" si="565">BJ492/$BM492</f>
        <v>0</v>
      </c>
      <c r="DX492" s="61">
        <f t="shared" si="565"/>
        <v>0</v>
      </c>
      <c r="DY492" s="61">
        <f t="shared" si="565"/>
        <v>0</v>
      </c>
      <c r="DZ492" s="61">
        <f t="shared" si="560"/>
        <v>1</v>
      </c>
    </row>
    <row r="493" spans="3:130">
      <c r="C493" s="53">
        <v>2043</v>
      </c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>
        <f t="shared" si="540"/>
        <v>0</v>
      </c>
      <c r="AB493" s="64">
        <f t="shared" si="541"/>
        <v>0</v>
      </c>
      <c r="AC493" s="64">
        <f t="shared" si="543"/>
        <v>0</v>
      </c>
      <c r="AD493" s="64">
        <f t="shared" si="544"/>
        <v>0</v>
      </c>
      <c r="AE493" s="64">
        <f t="shared" si="545"/>
        <v>0</v>
      </c>
      <c r="AF493" s="64">
        <f t="shared" si="546"/>
        <v>0</v>
      </c>
      <c r="AG493" s="64">
        <f t="shared" si="547"/>
        <v>6.6613381477509402E-16</v>
      </c>
      <c r="AH493" s="64">
        <f t="shared" si="550"/>
        <v>0.230769230769231</v>
      </c>
      <c r="AI493" s="64">
        <f t="shared" si="552"/>
        <v>0.230769230769231</v>
      </c>
      <c r="AJ493" s="64">
        <f t="shared" si="553"/>
        <v>0.46153846153846101</v>
      </c>
      <c r="AK493" s="64">
        <f t="shared" si="554"/>
        <v>0.46153846153846101</v>
      </c>
      <c r="AL493" s="64">
        <f t="shared" si="555"/>
        <v>0.69230769230769296</v>
      </c>
      <c r="AM493" s="64">
        <f t="shared" si="556"/>
        <v>0.69230769230769296</v>
      </c>
      <c r="AN493" s="64">
        <f t="shared" si="557"/>
        <v>0.92307692307692202</v>
      </c>
      <c r="AO493" s="64">
        <f t="shared" si="558"/>
        <v>1.15384615384615</v>
      </c>
      <c r="AP493" s="64">
        <f t="shared" si="559"/>
        <v>1.15384615384615</v>
      </c>
      <c r="AQ493" s="64">
        <f t="shared" si="561"/>
        <v>1.15384615384615</v>
      </c>
      <c r="AR493" s="64">
        <f t="shared" si="563"/>
        <v>1.3846153846153799</v>
      </c>
      <c r="AS493" s="64">
        <f t="shared" ref="AS493:AS510" si="566">VLOOKUP($C$107,$D$3:$K$63,$A$74,0)*(B452-B451)</f>
        <v>1.3846153846153799</v>
      </c>
      <c r="AT493" s="64">
        <f>VLOOKUP($C$108,$D$3:$K$63,$A$74,0)*(B451-B450)</f>
        <v>1.3846153846153799</v>
      </c>
      <c r="AU493" s="64">
        <f>VLOOKUP($C$109,$D$3:$K$63,$A$74,0)*B450</f>
        <v>0</v>
      </c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54">
        <f t="shared" si="510"/>
        <v>11.307692307692299</v>
      </c>
      <c r="BP493" s="53">
        <v>2043</v>
      </c>
      <c r="BQ493" s="61">
        <f t="shared" si="548"/>
        <v>0</v>
      </c>
      <c r="BR493" s="61">
        <f t="shared" si="548"/>
        <v>0</v>
      </c>
      <c r="BS493" s="61">
        <f t="shared" si="548"/>
        <v>0</v>
      </c>
      <c r="BT493" s="61">
        <f t="shared" si="548"/>
        <v>0</v>
      </c>
      <c r="BU493" s="61">
        <f t="shared" si="548"/>
        <v>0</v>
      </c>
      <c r="BV493" s="61">
        <f t="shared" si="548"/>
        <v>0</v>
      </c>
      <c r="BW493" s="61">
        <f t="shared" si="548"/>
        <v>0</v>
      </c>
      <c r="BX493" s="61">
        <f t="shared" si="548"/>
        <v>0</v>
      </c>
      <c r="BY493" s="61">
        <f t="shared" si="548"/>
        <v>0</v>
      </c>
      <c r="BZ493" s="61">
        <f t="shared" si="548"/>
        <v>0</v>
      </c>
      <c r="CA493" s="61">
        <f t="shared" si="548"/>
        <v>0</v>
      </c>
      <c r="CB493" s="61">
        <f t="shared" si="548"/>
        <v>0</v>
      </c>
      <c r="CC493" s="61">
        <f t="shared" si="548"/>
        <v>0</v>
      </c>
      <c r="CD493" s="61">
        <f t="shared" si="548"/>
        <v>0</v>
      </c>
      <c r="CE493" s="61">
        <f t="shared" si="548"/>
        <v>0</v>
      </c>
      <c r="CF493" s="61">
        <f t="shared" si="548"/>
        <v>0</v>
      </c>
      <c r="CG493" s="61">
        <f t="shared" si="564"/>
        <v>0</v>
      </c>
      <c r="CH493" s="61">
        <f t="shared" si="564"/>
        <v>0</v>
      </c>
      <c r="CI493" s="61">
        <f t="shared" si="564"/>
        <v>0</v>
      </c>
      <c r="CJ493" s="61">
        <f t="shared" si="564"/>
        <v>0</v>
      </c>
      <c r="CK493" s="61">
        <f t="shared" si="564"/>
        <v>0</v>
      </c>
      <c r="CL493" s="61">
        <f t="shared" si="562"/>
        <v>0</v>
      </c>
      <c r="CM493" s="61">
        <f t="shared" si="562"/>
        <v>0</v>
      </c>
      <c r="CN493" s="61">
        <f t="shared" si="562"/>
        <v>0</v>
      </c>
      <c r="CO493" s="61">
        <f t="shared" si="562"/>
        <v>0</v>
      </c>
      <c r="CP493" s="61">
        <f t="shared" si="562"/>
        <v>0</v>
      </c>
      <c r="CQ493" s="61">
        <f t="shared" si="562"/>
        <v>0</v>
      </c>
      <c r="CR493" s="61">
        <f t="shared" si="562"/>
        <v>0</v>
      </c>
      <c r="CS493" s="61">
        <f t="shared" si="562"/>
        <v>0</v>
      </c>
      <c r="CT493" s="61">
        <f t="shared" si="562"/>
        <v>5.8909793143375694E-17</v>
      </c>
      <c r="CU493" s="61">
        <f t="shared" si="562"/>
        <v>2.04081632653061E-2</v>
      </c>
      <c r="CV493" s="61">
        <f t="shared" si="562"/>
        <v>2.04081632653061E-2</v>
      </c>
      <c r="CW493" s="61">
        <f t="shared" si="542"/>
        <v>4.08163265306122E-2</v>
      </c>
      <c r="CX493" s="61">
        <f t="shared" si="531"/>
        <v>4.08163265306122E-2</v>
      </c>
      <c r="CY493" s="61">
        <f t="shared" ref="CY493:DM509" si="567">AL493/$BM493</f>
        <v>6.1224489795918401E-2</v>
      </c>
      <c r="CZ493" s="61">
        <f t="shared" si="567"/>
        <v>6.1224489795918401E-2</v>
      </c>
      <c r="DA493" s="61">
        <f t="shared" si="567"/>
        <v>8.1632653061224497E-2</v>
      </c>
      <c r="DB493" s="61">
        <f t="shared" si="567"/>
        <v>0.102040816326531</v>
      </c>
      <c r="DC493" s="61">
        <f t="shared" si="567"/>
        <v>0.102040816326531</v>
      </c>
      <c r="DD493" s="61">
        <f t="shared" si="567"/>
        <v>0.102040816326531</v>
      </c>
      <c r="DE493" s="61">
        <f t="shared" si="567"/>
        <v>0.122448979591837</v>
      </c>
      <c r="DF493" s="61">
        <f t="shared" si="567"/>
        <v>0.122448979591837</v>
      </c>
      <c r="DG493" s="61">
        <f t="shared" si="567"/>
        <v>0.122448979591837</v>
      </c>
      <c r="DH493" s="61">
        <f t="shared" si="567"/>
        <v>0</v>
      </c>
      <c r="DI493" s="61">
        <f t="shared" si="567"/>
        <v>0</v>
      </c>
      <c r="DJ493" s="61">
        <f t="shared" si="567"/>
        <v>0</v>
      </c>
      <c r="DK493" s="61">
        <f t="shared" si="567"/>
        <v>0</v>
      </c>
      <c r="DL493" s="61">
        <f t="shared" si="567"/>
        <v>0</v>
      </c>
      <c r="DM493" s="61">
        <f t="shared" si="567"/>
        <v>0</v>
      </c>
      <c r="DN493" s="61">
        <f t="shared" si="551"/>
        <v>0</v>
      </c>
      <c r="DO493" s="61">
        <f t="shared" si="551"/>
        <v>0</v>
      </c>
      <c r="DP493" s="61">
        <f t="shared" si="551"/>
        <v>0</v>
      </c>
      <c r="DQ493" s="61">
        <f t="shared" si="549"/>
        <v>0</v>
      </c>
      <c r="DR493" s="61">
        <f t="shared" si="549"/>
        <v>0</v>
      </c>
      <c r="DS493" s="61">
        <f t="shared" si="529"/>
        <v>0</v>
      </c>
      <c r="DT493" s="61">
        <f t="shared" si="529"/>
        <v>0</v>
      </c>
      <c r="DU493" s="61">
        <f t="shared" si="529"/>
        <v>0</v>
      </c>
      <c r="DV493" s="61">
        <f t="shared" si="529"/>
        <v>0</v>
      </c>
      <c r="DW493" s="61">
        <f t="shared" si="565"/>
        <v>0</v>
      </c>
      <c r="DX493" s="61">
        <f t="shared" si="565"/>
        <v>0</v>
      </c>
      <c r="DY493" s="61">
        <f t="shared" si="565"/>
        <v>0</v>
      </c>
      <c r="DZ493" s="61">
        <f t="shared" si="560"/>
        <v>1</v>
      </c>
    </row>
    <row r="494" spans="3:130">
      <c r="C494" s="53">
        <v>2044</v>
      </c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>
        <f t="shared" si="541"/>
        <v>0</v>
      </c>
      <c r="AC494" s="64">
        <f t="shared" si="543"/>
        <v>0</v>
      </c>
      <c r="AD494" s="64">
        <f t="shared" si="544"/>
        <v>0</v>
      </c>
      <c r="AE494" s="64">
        <f t="shared" si="545"/>
        <v>0</v>
      </c>
      <c r="AF494" s="64">
        <f t="shared" si="546"/>
        <v>0</v>
      </c>
      <c r="AG494" s="64">
        <f t="shared" si="547"/>
        <v>0</v>
      </c>
      <c r="AH494" s="64">
        <f t="shared" si="550"/>
        <v>6.6613381477509402E-16</v>
      </c>
      <c r="AI494" s="64">
        <f t="shared" si="552"/>
        <v>0.230769230769231</v>
      </c>
      <c r="AJ494" s="64">
        <f t="shared" si="553"/>
        <v>0.46153846153846201</v>
      </c>
      <c r="AK494" s="64">
        <f t="shared" si="554"/>
        <v>0.46153846153846101</v>
      </c>
      <c r="AL494" s="64">
        <f t="shared" si="555"/>
        <v>0.69230769230769196</v>
      </c>
      <c r="AM494" s="64">
        <f t="shared" si="556"/>
        <v>0.69230769230769296</v>
      </c>
      <c r="AN494" s="64">
        <f t="shared" si="557"/>
        <v>0.92307692307692402</v>
      </c>
      <c r="AO494" s="64">
        <f t="shared" si="558"/>
        <v>1.15384615384615</v>
      </c>
      <c r="AP494" s="64">
        <f t="shared" si="559"/>
        <v>1.15384615384615</v>
      </c>
      <c r="AQ494" s="64">
        <f t="shared" si="561"/>
        <v>1.15384615384615</v>
      </c>
      <c r="AR494" s="64">
        <f t="shared" si="563"/>
        <v>1.3846153846153799</v>
      </c>
      <c r="AS494" s="64">
        <f t="shared" si="566"/>
        <v>1.3846153846153799</v>
      </c>
      <c r="AT494" s="64">
        <f t="shared" ref="AT494:AT510" si="568">VLOOKUP($C$108,$D$3:$K$63,$A$74,0)*(B452-B451)</f>
        <v>1.3846153846153799</v>
      </c>
      <c r="AU494" s="64">
        <f>VLOOKUP($C$109,$D$3:$K$63,$A$74,0)*(B451-B450)</f>
        <v>1.6153846153846101</v>
      </c>
      <c r="AV494" s="64">
        <f>VLOOKUP($C$110,$D$3:$K$63,$A$74,0)*B450</f>
        <v>0</v>
      </c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54">
        <f t="shared" si="510"/>
        <v>12.692307692307701</v>
      </c>
      <c r="BP494" s="53">
        <v>2044</v>
      </c>
      <c r="BQ494" s="61">
        <f t="shared" si="548"/>
        <v>0</v>
      </c>
      <c r="BR494" s="61">
        <f t="shared" si="548"/>
        <v>0</v>
      </c>
      <c r="BS494" s="61">
        <f t="shared" si="548"/>
        <v>0</v>
      </c>
      <c r="BT494" s="61">
        <f t="shared" si="548"/>
        <v>0</v>
      </c>
      <c r="BU494" s="61">
        <f t="shared" si="548"/>
        <v>0</v>
      </c>
      <c r="BV494" s="61">
        <f t="shared" si="548"/>
        <v>0</v>
      </c>
      <c r="BW494" s="61">
        <f t="shared" si="548"/>
        <v>0</v>
      </c>
      <c r="BX494" s="61">
        <f t="shared" si="548"/>
        <v>0</v>
      </c>
      <c r="BY494" s="61">
        <f t="shared" si="548"/>
        <v>0</v>
      </c>
      <c r="BZ494" s="61">
        <f t="shared" si="548"/>
        <v>0</v>
      </c>
      <c r="CA494" s="61">
        <f t="shared" si="548"/>
        <v>0</v>
      </c>
      <c r="CB494" s="61">
        <f t="shared" si="548"/>
        <v>0</v>
      </c>
      <c r="CC494" s="61">
        <f t="shared" si="548"/>
        <v>0</v>
      </c>
      <c r="CD494" s="61">
        <f t="shared" si="548"/>
        <v>0</v>
      </c>
      <c r="CE494" s="61">
        <f t="shared" si="548"/>
        <v>0</v>
      </c>
      <c r="CF494" s="61">
        <f t="shared" si="548"/>
        <v>0</v>
      </c>
      <c r="CG494" s="61">
        <f t="shared" si="564"/>
        <v>0</v>
      </c>
      <c r="CH494" s="61">
        <f t="shared" si="564"/>
        <v>0</v>
      </c>
      <c r="CI494" s="61">
        <f t="shared" si="564"/>
        <v>0</v>
      </c>
      <c r="CJ494" s="61">
        <f t="shared" si="564"/>
        <v>0</v>
      </c>
      <c r="CK494" s="61">
        <f t="shared" si="564"/>
        <v>0</v>
      </c>
      <c r="CL494" s="61">
        <f t="shared" si="562"/>
        <v>0</v>
      </c>
      <c r="CM494" s="61">
        <f t="shared" si="562"/>
        <v>0</v>
      </c>
      <c r="CN494" s="61">
        <f t="shared" si="562"/>
        <v>0</v>
      </c>
      <c r="CO494" s="61">
        <f t="shared" si="562"/>
        <v>0</v>
      </c>
      <c r="CP494" s="61">
        <f t="shared" si="562"/>
        <v>0</v>
      </c>
      <c r="CQ494" s="61">
        <f t="shared" si="562"/>
        <v>0</v>
      </c>
      <c r="CR494" s="61">
        <f t="shared" si="562"/>
        <v>0</v>
      </c>
      <c r="CS494" s="61">
        <f t="shared" si="562"/>
        <v>0</v>
      </c>
      <c r="CT494" s="61">
        <f t="shared" si="562"/>
        <v>0</v>
      </c>
      <c r="CU494" s="61">
        <f t="shared" si="562"/>
        <v>5.2483270255007399E-17</v>
      </c>
      <c r="CV494" s="61">
        <f t="shared" si="562"/>
        <v>1.8181818181818198E-2</v>
      </c>
      <c r="CW494" s="61">
        <f t="shared" si="542"/>
        <v>3.6363636363636397E-2</v>
      </c>
      <c r="CX494" s="61">
        <f t="shared" si="542"/>
        <v>3.6363636363636397E-2</v>
      </c>
      <c r="CY494" s="61">
        <f t="shared" si="567"/>
        <v>5.4545454545454501E-2</v>
      </c>
      <c r="CZ494" s="61">
        <f t="shared" si="567"/>
        <v>5.4545454545454598E-2</v>
      </c>
      <c r="DA494" s="61">
        <f t="shared" si="567"/>
        <v>7.2727272727272793E-2</v>
      </c>
      <c r="DB494" s="61">
        <f t="shared" si="567"/>
        <v>9.0909090909090898E-2</v>
      </c>
      <c r="DC494" s="61">
        <f t="shared" si="567"/>
        <v>9.0909090909090898E-2</v>
      </c>
      <c r="DD494" s="61">
        <f t="shared" si="567"/>
        <v>9.0909090909090898E-2</v>
      </c>
      <c r="DE494" s="61">
        <f t="shared" si="567"/>
        <v>0.109090909090909</v>
      </c>
      <c r="DF494" s="61">
        <f t="shared" si="567"/>
        <v>0.109090909090909</v>
      </c>
      <c r="DG494" s="61">
        <f t="shared" si="567"/>
        <v>0.109090909090909</v>
      </c>
      <c r="DH494" s="61">
        <f t="shared" si="567"/>
        <v>0.12727272727272701</v>
      </c>
      <c r="DI494" s="61">
        <f t="shared" si="567"/>
        <v>0</v>
      </c>
      <c r="DJ494" s="61">
        <f t="shared" si="567"/>
        <v>0</v>
      </c>
      <c r="DK494" s="61">
        <f t="shared" si="567"/>
        <v>0</v>
      </c>
      <c r="DL494" s="61">
        <f t="shared" si="567"/>
        <v>0</v>
      </c>
      <c r="DM494" s="61">
        <f t="shared" si="567"/>
        <v>0</v>
      </c>
      <c r="DN494" s="61">
        <f t="shared" si="551"/>
        <v>0</v>
      </c>
      <c r="DO494" s="61">
        <f t="shared" si="551"/>
        <v>0</v>
      </c>
      <c r="DP494" s="61">
        <f t="shared" si="551"/>
        <v>0</v>
      </c>
      <c r="DQ494" s="61">
        <f t="shared" si="549"/>
        <v>0</v>
      </c>
      <c r="DR494" s="61">
        <f t="shared" si="549"/>
        <v>0</v>
      </c>
      <c r="DS494" s="61">
        <f t="shared" si="529"/>
        <v>0</v>
      </c>
      <c r="DT494" s="61">
        <f t="shared" si="529"/>
        <v>0</v>
      </c>
      <c r="DU494" s="61">
        <f t="shared" si="529"/>
        <v>0</v>
      </c>
      <c r="DV494" s="61">
        <f t="shared" si="529"/>
        <v>0</v>
      </c>
      <c r="DW494" s="61">
        <f t="shared" si="565"/>
        <v>0</v>
      </c>
      <c r="DX494" s="61">
        <f t="shared" si="565"/>
        <v>0</v>
      </c>
      <c r="DY494" s="61">
        <f t="shared" si="565"/>
        <v>0</v>
      </c>
      <c r="DZ494" s="61">
        <f t="shared" si="560"/>
        <v>1</v>
      </c>
    </row>
    <row r="495" spans="3:130">
      <c r="C495" s="53">
        <v>2045</v>
      </c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>
        <f t="shared" si="543"/>
        <v>0</v>
      </c>
      <c r="AD495" s="64">
        <f t="shared" si="544"/>
        <v>0</v>
      </c>
      <c r="AE495" s="64">
        <f t="shared" si="545"/>
        <v>0</v>
      </c>
      <c r="AF495" s="64">
        <f t="shared" si="546"/>
        <v>0</v>
      </c>
      <c r="AG495" s="64">
        <f t="shared" si="547"/>
        <v>0</v>
      </c>
      <c r="AH495" s="64">
        <f t="shared" si="550"/>
        <v>0</v>
      </c>
      <c r="AI495" s="64">
        <f t="shared" si="552"/>
        <v>6.6613381477509402E-16</v>
      </c>
      <c r="AJ495" s="64">
        <f t="shared" si="553"/>
        <v>0.46153846153846201</v>
      </c>
      <c r="AK495" s="64">
        <f t="shared" si="554"/>
        <v>0.46153846153846201</v>
      </c>
      <c r="AL495" s="64">
        <f t="shared" si="555"/>
        <v>0.69230769230769196</v>
      </c>
      <c r="AM495" s="64">
        <f t="shared" si="556"/>
        <v>0.69230769230769196</v>
      </c>
      <c r="AN495" s="64">
        <f t="shared" si="557"/>
        <v>0.92307692307692402</v>
      </c>
      <c r="AO495" s="64">
        <f t="shared" si="558"/>
        <v>1.15384615384615</v>
      </c>
      <c r="AP495" s="64">
        <f t="shared" si="559"/>
        <v>1.15384615384615</v>
      </c>
      <c r="AQ495" s="64">
        <f t="shared" si="561"/>
        <v>1.15384615384615</v>
      </c>
      <c r="AR495" s="64">
        <f t="shared" si="563"/>
        <v>1.3846153846153799</v>
      </c>
      <c r="AS495" s="64">
        <f t="shared" si="566"/>
        <v>1.3846153846153799</v>
      </c>
      <c r="AT495" s="64">
        <f t="shared" si="568"/>
        <v>1.3846153846153799</v>
      </c>
      <c r="AU495" s="64">
        <f t="shared" ref="AU495:AU510" si="569">VLOOKUP($C$109,$D$3:$K$63,$A$74,0)*(B452-B451)</f>
        <v>1.6153846153846101</v>
      </c>
      <c r="AV495" s="64">
        <f>VLOOKUP($C$110,$D$3:$K$63,$A$74,0)*(B451-B450)</f>
        <v>1.6153846153846101</v>
      </c>
      <c r="AW495" s="64">
        <f>VLOOKUP($C$111,$D$3:$K$63,$A$74,0)*B450</f>
        <v>0</v>
      </c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54">
        <f t="shared" si="510"/>
        <v>14.0769230769231</v>
      </c>
      <c r="BP495" s="53">
        <v>2045</v>
      </c>
      <c r="BQ495" s="61">
        <f t="shared" si="548"/>
        <v>0</v>
      </c>
      <c r="BR495" s="61">
        <f t="shared" si="548"/>
        <v>0</v>
      </c>
      <c r="BS495" s="61">
        <f t="shared" si="548"/>
        <v>0</v>
      </c>
      <c r="BT495" s="61">
        <f t="shared" si="548"/>
        <v>0</v>
      </c>
      <c r="BU495" s="61">
        <f t="shared" si="548"/>
        <v>0</v>
      </c>
      <c r="BV495" s="61">
        <f t="shared" si="548"/>
        <v>0</v>
      </c>
      <c r="BW495" s="61">
        <f t="shared" si="548"/>
        <v>0</v>
      </c>
      <c r="BX495" s="61">
        <f t="shared" si="548"/>
        <v>0</v>
      </c>
      <c r="BY495" s="61">
        <f t="shared" si="548"/>
        <v>0</v>
      </c>
      <c r="BZ495" s="61">
        <f t="shared" si="548"/>
        <v>0</v>
      </c>
      <c r="CA495" s="61">
        <f t="shared" si="548"/>
        <v>0</v>
      </c>
      <c r="CB495" s="61">
        <f t="shared" si="548"/>
        <v>0</v>
      </c>
      <c r="CC495" s="61">
        <f t="shared" si="548"/>
        <v>0</v>
      </c>
      <c r="CD495" s="61">
        <f t="shared" si="548"/>
        <v>0</v>
      </c>
      <c r="CE495" s="61">
        <f t="shared" si="548"/>
        <v>0</v>
      </c>
      <c r="CF495" s="61">
        <f t="shared" si="548"/>
        <v>0</v>
      </c>
      <c r="CG495" s="61">
        <f t="shared" si="564"/>
        <v>0</v>
      </c>
      <c r="CH495" s="61">
        <f t="shared" si="564"/>
        <v>0</v>
      </c>
      <c r="CI495" s="61">
        <f t="shared" si="564"/>
        <v>0</v>
      </c>
      <c r="CJ495" s="61">
        <f t="shared" si="564"/>
        <v>0</v>
      </c>
      <c r="CK495" s="61">
        <f t="shared" si="564"/>
        <v>0</v>
      </c>
      <c r="CL495" s="61">
        <f t="shared" si="562"/>
        <v>0</v>
      </c>
      <c r="CM495" s="61">
        <f t="shared" si="562"/>
        <v>0</v>
      </c>
      <c r="CN495" s="61">
        <f t="shared" si="562"/>
        <v>0</v>
      </c>
      <c r="CO495" s="61">
        <f t="shared" si="562"/>
        <v>0</v>
      </c>
      <c r="CP495" s="61">
        <f t="shared" si="562"/>
        <v>0</v>
      </c>
      <c r="CQ495" s="61">
        <f t="shared" si="562"/>
        <v>0</v>
      </c>
      <c r="CR495" s="61">
        <f t="shared" si="562"/>
        <v>0</v>
      </c>
      <c r="CS495" s="61">
        <f t="shared" si="562"/>
        <v>0</v>
      </c>
      <c r="CT495" s="61">
        <f t="shared" si="562"/>
        <v>0</v>
      </c>
      <c r="CU495" s="61">
        <f t="shared" si="562"/>
        <v>0</v>
      </c>
      <c r="CV495" s="61">
        <f t="shared" si="562"/>
        <v>4.7320981377465698E-17</v>
      </c>
      <c r="CW495" s="61">
        <f t="shared" si="542"/>
        <v>3.2786885245901697E-2</v>
      </c>
      <c r="CX495" s="61">
        <f t="shared" si="542"/>
        <v>3.2786885245901697E-2</v>
      </c>
      <c r="CY495" s="61">
        <f t="shared" si="567"/>
        <v>4.9180327868852403E-2</v>
      </c>
      <c r="CZ495" s="61">
        <f t="shared" si="567"/>
        <v>4.9180327868852403E-2</v>
      </c>
      <c r="DA495" s="61">
        <f t="shared" si="567"/>
        <v>6.5573770491803393E-2</v>
      </c>
      <c r="DB495" s="61">
        <f t="shared" si="567"/>
        <v>8.1967213114754203E-2</v>
      </c>
      <c r="DC495" s="61">
        <f t="shared" si="567"/>
        <v>8.1967213114754106E-2</v>
      </c>
      <c r="DD495" s="61">
        <f t="shared" si="567"/>
        <v>8.1967213114754106E-2</v>
      </c>
      <c r="DE495" s="61">
        <f t="shared" si="567"/>
        <v>9.8360655737704902E-2</v>
      </c>
      <c r="DF495" s="61">
        <f t="shared" si="567"/>
        <v>9.8360655737704902E-2</v>
      </c>
      <c r="DG495" s="61">
        <f t="shared" si="567"/>
        <v>9.8360655737704902E-2</v>
      </c>
      <c r="DH495" s="61">
        <f t="shared" si="567"/>
        <v>0.114754098360656</v>
      </c>
      <c r="DI495" s="61">
        <f t="shared" si="567"/>
        <v>0.114754098360656</v>
      </c>
      <c r="DJ495" s="61">
        <f t="shared" si="567"/>
        <v>0</v>
      </c>
      <c r="DK495" s="61">
        <f t="shared" si="567"/>
        <v>0</v>
      </c>
      <c r="DL495" s="61">
        <f t="shared" si="567"/>
        <v>0</v>
      </c>
      <c r="DM495" s="61">
        <f t="shared" si="567"/>
        <v>0</v>
      </c>
      <c r="DN495" s="61">
        <f t="shared" si="551"/>
        <v>0</v>
      </c>
      <c r="DO495" s="61">
        <f t="shared" si="551"/>
        <v>0</v>
      </c>
      <c r="DP495" s="61">
        <f t="shared" si="551"/>
        <v>0</v>
      </c>
      <c r="DQ495" s="61">
        <f t="shared" si="549"/>
        <v>0</v>
      </c>
      <c r="DR495" s="61">
        <f t="shared" si="549"/>
        <v>0</v>
      </c>
      <c r="DS495" s="61">
        <f t="shared" si="529"/>
        <v>0</v>
      </c>
      <c r="DT495" s="61">
        <f t="shared" si="529"/>
        <v>0</v>
      </c>
      <c r="DU495" s="61">
        <f t="shared" si="529"/>
        <v>0</v>
      </c>
      <c r="DV495" s="61">
        <f t="shared" si="529"/>
        <v>0</v>
      </c>
      <c r="DW495" s="61">
        <f t="shared" si="565"/>
        <v>0</v>
      </c>
      <c r="DX495" s="61">
        <f t="shared" si="565"/>
        <v>0</v>
      </c>
      <c r="DY495" s="61">
        <f t="shared" si="565"/>
        <v>0</v>
      </c>
      <c r="DZ495" s="61">
        <f t="shared" si="560"/>
        <v>1</v>
      </c>
    </row>
    <row r="496" spans="3:130">
      <c r="C496" s="53">
        <v>2046</v>
      </c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>
        <f t="shared" si="544"/>
        <v>0</v>
      </c>
      <c r="AE496" s="64">
        <f t="shared" si="545"/>
        <v>0</v>
      </c>
      <c r="AF496" s="64">
        <f t="shared" si="546"/>
        <v>0</v>
      </c>
      <c r="AG496" s="64">
        <f t="shared" si="547"/>
        <v>0</v>
      </c>
      <c r="AH496" s="64">
        <f t="shared" si="550"/>
        <v>0</v>
      </c>
      <c r="AI496" s="64">
        <f t="shared" si="552"/>
        <v>0</v>
      </c>
      <c r="AJ496" s="64">
        <f t="shared" si="553"/>
        <v>1.33226762955019E-15</v>
      </c>
      <c r="AK496" s="64">
        <f t="shared" si="554"/>
        <v>0.46153846153846201</v>
      </c>
      <c r="AL496" s="64">
        <f t="shared" si="555"/>
        <v>0.69230769230769296</v>
      </c>
      <c r="AM496" s="64">
        <f t="shared" si="556"/>
        <v>0.69230769230769196</v>
      </c>
      <c r="AN496" s="64">
        <f t="shared" si="557"/>
        <v>0.92307692307692202</v>
      </c>
      <c r="AO496" s="64">
        <f t="shared" si="558"/>
        <v>1.15384615384615</v>
      </c>
      <c r="AP496" s="64">
        <f t="shared" si="559"/>
        <v>1.15384615384615</v>
      </c>
      <c r="AQ496" s="64">
        <f t="shared" si="561"/>
        <v>1.15384615384615</v>
      </c>
      <c r="AR496" s="64">
        <f t="shared" si="563"/>
        <v>1.3846153846153799</v>
      </c>
      <c r="AS496" s="64">
        <f t="shared" si="566"/>
        <v>1.3846153846153799</v>
      </c>
      <c r="AT496" s="64">
        <f t="shared" si="568"/>
        <v>1.3846153846153799</v>
      </c>
      <c r="AU496" s="64">
        <f t="shared" si="569"/>
        <v>1.6153846153846101</v>
      </c>
      <c r="AV496" s="64">
        <f t="shared" ref="AV496:AV510" si="570">VLOOKUP($C$110,$D$3:$K$63,$A$74,0)*(B452-B451)</f>
        <v>1.6153846153846101</v>
      </c>
      <c r="AW496" s="64">
        <f>VLOOKUP($C$111,$D$3:$K$63,$A$74,0)*(B451-B450)</f>
        <v>1.6153846153846101</v>
      </c>
      <c r="AX496" s="64">
        <f>VLOOKUP($C$112,$D$3:$K$63,$A$74,0)*B450</f>
        <v>0</v>
      </c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54">
        <f t="shared" si="510"/>
        <v>15.2307692307692</v>
      </c>
      <c r="BP496" s="53">
        <v>2046</v>
      </c>
      <c r="BQ496" s="61">
        <f t="shared" si="548"/>
        <v>0</v>
      </c>
      <c r="BR496" s="61">
        <f t="shared" si="548"/>
        <v>0</v>
      </c>
      <c r="BS496" s="61">
        <f t="shared" si="548"/>
        <v>0</v>
      </c>
      <c r="BT496" s="61">
        <f t="shared" si="548"/>
        <v>0</v>
      </c>
      <c r="BU496" s="61">
        <f t="shared" si="548"/>
        <v>0</v>
      </c>
      <c r="BV496" s="61">
        <f t="shared" si="548"/>
        <v>0</v>
      </c>
      <c r="BW496" s="61">
        <f t="shared" si="548"/>
        <v>0</v>
      </c>
      <c r="BX496" s="61">
        <f t="shared" si="548"/>
        <v>0</v>
      </c>
      <c r="BY496" s="61">
        <f t="shared" si="548"/>
        <v>0</v>
      </c>
      <c r="BZ496" s="61">
        <f t="shared" si="548"/>
        <v>0</v>
      </c>
      <c r="CA496" s="61">
        <f t="shared" si="548"/>
        <v>0</v>
      </c>
      <c r="CB496" s="61">
        <f t="shared" si="548"/>
        <v>0</v>
      </c>
      <c r="CC496" s="61">
        <f t="shared" si="548"/>
        <v>0</v>
      </c>
      <c r="CD496" s="61">
        <f t="shared" si="548"/>
        <v>0</v>
      </c>
      <c r="CE496" s="61">
        <f t="shared" si="548"/>
        <v>0</v>
      </c>
      <c r="CF496" s="61">
        <f t="shared" ref="CF496:CF510" si="571">S496/$BM496</f>
        <v>0</v>
      </c>
      <c r="CG496" s="61">
        <f t="shared" si="564"/>
        <v>0</v>
      </c>
      <c r="CH496" s="61">
        <f t="shared" si="564"/>
        <v>0</v>
      </c>
      <c r="CI496" s="61">
        <f t="shared" si="564"/>
        <v>0</v>
      </c>
      <c r="CJ496" s="61">
        <f t="shared" si="564"/>
        <v>0</v>
      </c>
      <c r="CK496" s="61">
        <f t="shared" si="564"/>
        <v>0</v>
      </c>
      <c r="CL496" s="61">
        <f t="shared" si="562"/>
        <v>0</v>
      </c>
      <c r="CM496" s="61">
        <f t="shared" si="562"/>
        <v>0</v>
      </c>
      <c r="CN496" s="61">
        <f t="shared" si="562"/>
        <v>0</v>
      </c>
      <c r="CO496" s="61">
        <f t="shared" si="562"/>
        <v>0</v>
      </c>
      <c r="CP496" s="61">
        <f t="shared" si="562"/>
        <v>0</v>
      </c>
      <c r="CQ496" s="61">
        <f t="shared" si="562"/>
        <v>0</v>
      </c>
      <c r="CR496" s="61">
        <f t="shared" si="562"/>
        <v>0</v>
      </c>
      <c r="CS496" s="61">
        <f t="shared" si="562"/>
        <v>0</v>
      </c>
      <c r="CT496" s="61">
        <f t="shared" si="562"/>
        <v>0</v>
      </c>
      <c r="CU496" s="61">
        <f t="shared" si="562"/>
        <v>0</v>
      </c>
      <c r="CV496" s="61">
        <f t="shared" si="562"/>
        <v>0</v>
      </c>
      <c r="CW496" s="61">
        <f t="shared" si="542"/>
        <v>8.7472117091678996E-17</v>
      </c>
      <c r="CX496" s="61">
        <f t="shared" si="542"/>
        <v>3.03030303030303E-2</v>
      </c>
      <c r="CY496" s="61">
        <f t="shared" si="567"/>
        <v>4.5454545454545497E-2</v>
      </c>
      <c r="CZ496" s="61">
        <f t="shared" si="567"/>
        <v>4.54545454545454E-2</v>
      </c>
      <c r="DA496" s="61">
        <f t="shared" si="567"/>
        <v>6.0606060606060601E-2</v>
      </c>
      <c r="DB496" s="61">
        <f t="shared" si="567"/>
        <v>7.5757575757575801E-2</v>
      </c>
      <c r="DC496" s="61">
        <f t="shared" si="567"/>
        <v>7.5757575757575801E-2</v>
      </c>
      <c r="DD496" s="61">
        <f t="shared" si="567"/>
        <v>7.5757575757575704E-2</v>
      </c>
      <c r="DE496" s="61">
        <f t="shared" si="567"/>
        <v>9.0909090909090898E-2</v>
      </c>
      <c r="DF496" s="61">
        <f t="shared" si="567"/>
        <v>9.0909090909090898E-2</v>
      </c>
      <c r="DG496" s="61">
        <f t="shared" si="567"/>
        <v>9.0909090909090898E-2</v>
      </c>
      <c r="DH496" s="61">
        <f t="shared" si="567"/>
        <v>0.10606060606060599</v>
      </c>
      <c r="DI496" s="61">
        <f t="shared" si="567"/>
        <v>0.10606060606060599</v>
      </c>
      <c r="DJ496" s="61">
        <f t="shared" si="567"/>
        <v>0.10606060606060599</v>
      </c>
      <c r="DK496" s="61">
        <f t="shared" si="567"/>
        <v>0</v>
      </c>
      <c r="DL496" s="61">
        <f t="shared" si="567"/>
        <v>0</v>
      </c>
      <c r="DM496" s="61">
        <f t="shared" si="567"/>
        <v>0</v>
      </c>
      <c r="DN496" s="61">
        <f t="shared" si="551"/>
        <v>0</v>
      </c>
      <c r="DO496" s="61">
        <f t="shared" si="551"/>
        <v>0</v>
      </c>
      <c r="DP496" s="61">
        <f t="shared" si="551"/>
        <v>0</v>
      </c>
      <c r="DQ496" s="61">
        <f t="shared" si="549"/>
        <v>0</v>
      </c>
      <c r="DR496" s="61">
        <f t="shared" si="549"/>
        <v>0</v>
      </c>
      <c r="DS496" s="61">
        <f t="shared" si="529"/>
        <v>0</v>
      </c>
      <c r="DT496" s="61">
        <f t="shared" si="529"/>
        <v>0</v>
      </c>
      <c r="DU496" s="61">
        <f t="shared" si="529"/>
        <v>0</v>
      </c>
      <c r="DV496" s="61">
        <f t="shared" si="529"/>
        <v>0</v>
      </c>
      <c r="DW496" s="61">
        <f t="shared" si="565"/>
        <v>0</v>
      </c>
      <c r="DX496" s="61">
        <f t="shared" si="565"/>
        <v>0</v>
      </c>
      <c r="DY496" s="61">
        <f t="shared" si="565"/>
        <v>0</v>
      </c>
      <c r="DZ496" s="61">
        <f t="shared" si="560"/>
        <v>1</v>
      </c>
    </row>
    <row r="497" spans="3:130">
      <c r="C497" s="53">
        <v>2047</v>
      </c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>
        <f t="shared" si="545"/>
        <v>0</v>
      </c>
      <c r="AF497" s="64">
        <f t="shared" si="546"/>
        <v>0</v>
      </c>
      <c r="AG497" s="64">
        <f t="shared" si="547"/>
        <v>0</v>
      </c>
      <c r="AH497" s="64">
        <f t="shared" si="550"/>
        <v>0</v>
      </c>
      <c r="AI497" s="64">
        <f t="shared" si="552"/>
        <v>0</v>
      </c>
      <c r="AJ497" s="64">
        <f t="shared" si="553"/>
        <v>0</v>
      </c>
      <c r="AK497" s="64">
        <f t="shared" si="554"/>
        <v>1.33226762955019E-15</v>
      </c>
      <c r="AL497" s="64">
        <f t="shared" si="555"/>
        <v>0.69230769230769296</v>
      </c>
      <c r="AM497" s="64">
        <f t="shared" si="556"/>
        <v>0.69230769230769296</v>
      </c>
      <c r="AN497" s="64">
        <f t="shared" si="557"/>
        <v>0.92307692307692202</v>
      </c>
      <c r="AO497" s="64">
        <f t="shared" si="558"/>
        <v>1.15384615384615</v>
      </c>
      <c r="AP497" s="64">
        <f t="shared" si="559"/>
        <v>1.15384615384615</v>
      </c>
      <c r="AQ497" s="64">
        <f t="shared" si="561"/>
        <v>1.15384615384615</v>
      </c>
      <c r="AR497" s="64">
        <f t="shared" si="563"/>
        <v>1.3846153846153799</v>
      </c>
      <c r="AS497" s="64">
        <f t="shared" si="566"/>
        <v>1.3846153846153799</v>
      </c>
      <c r="AT497" s="64">
        <f t="shared" si="568"/>
        <v>1.3846153846153799</v>
      </c>
      <c r="AU497" s="64">
        <f t="shared" si="569"/>
        <v>1.6153846153846101</v>
      </c>
      <c r="AV497" s="64">
        <f t="shared" si="570"/>
        <v>1.6153846153846101</v>
      </c>
      <c r="AW497" s="64">
        <f t="shared" ref="AW497:AW510" si="572">VLOOKUP($C$111,$D$3:$K$63,$A$74,0)*(B452-B451)</f>
        <v>1.6153846153846101</v>
      </c>
      <c r="AX497" s="64">
        <f>VLOOKUP($C$112,$D$3:$K$63,$A$74,0)*(B451-B450)</f>
        <v>1.6153846153846101</v>
      </c>
      <c r="AY497" s="64">
        <f>VLOOKUP($C$113,$D$3:$K$63,$A$74,0)*B450</f>
        <v>0</v>
      </c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54">
        <f t="shared" si="510"/>
        <v>16.384615384615401</v>
      </c>
      <c r="BP497" s="53">
        <v>2047</v>
      </c>
      <c r="BQ497" s="61">
        <f t="shared" ref="BQ497:CE510" si="573">D497/$BM497</f>
        <v>0</v>
      </c>
      <c r="BR497" s="61">
        <f t="shared" si="573"/>
        <v>0</v>
      </c>
      <c r="BS497" s="61">
        <f t="shared" si="573"/>
        <v>0</v>
      </c>
      <c r="BT497" s="61">
        <f t="shared" si="573"/>
        <v>0</v>
      </c>
      <c r="BU497" s="61">
        <f t="shared" si="573"/>
        <v>0</v>
      </c>
      <c r="BV497" s="61">
        <f t="shared" si="573"/>
        <v>0</v>
      </c>
      <c r="BW497" s="61">
        <f t="shared" si="573"/>
        <v>0</v>
      </c>
      <c r="BX497" s="61">
        <f t="shared" si="573"/>
        <v>0</v>
      </c>
      <c r="BY497" s="61">
        <f t="shared" si="573"/>
        <v>0</v>
      </c>
      <c r="BZ497" s="61">
        <f t="shared" si="573"/>
        <v>0</v>
      </c>
      <c r="CA497" s="61">
        <f t="shared" si="573"/>
        <v>0</v>
      </c>
      <c r="CB497" s="61">
        <f t="shared" si="573"/>
        <v>0</v>
      </c>
      <c r="CC497" s="61">
        <f t="shared" si="573"/>
        <v>0</v>
      </c>
      <c r="CD497" s="61">
        <f t="shared" si="573"/>
        <v>0</v>
      </c>
      <c r="CE497" s="61">
        <f t="shared" si="573"/>
        <v>0</v>
      </c>
      <c r="CF497" s="61">
        <f t="shared" si="571"/>
        <v>0</v>
      </c>
      <c r="CG497" s="61">
        <f t="shared" si="564"/>
        <v>0</v>
      </c>
      <c r="CH497" s="61">
        <f t="shared" si="564"/>
        <v>0</v>
      </c>
      <c r="CI497" s="61">
        <f t="shared" si="564"/>
        <v>0</v>
      </c>
      <c r="CJ497" s="61">
        <f t="shared" si="564"/>
        <v>0</v>
      </c>
      <c r="CK497" s="61">
        <f t="shared" si="564"/>
        <v>0</v>
      </c>
      <c r="CL497" s="61">
        <f t="shared" si="562"/>
        <v>0</v>
      </c>
      <c r="CM497" s="61">
        <f t="shared" si="562"/>
        <v>0</v>
      </c>
      <c r="CN497" s="61">
        <f t="shared" si="562"/>
        <v>0</v>
      </c>
      <c r="CO497" s="61">
        <f t="shared" si="562"/>
        <v>0</v>
      </c>
      <c r="CP497" s="61">
        <f t="shared" si="562"/>
        <v>0</v>
      </c>
      <c r="CQ497" s="61">
        <f t="shared" si="562"/>
        <v>0</v>
      </c>
      <c r="CR497" s="61">
        <f t="shared" si="562"/>
        <v>0</v>
      </c>
      <c r="CS497" s="61">
        <f t="shared" si="562"/>
        <v>0</v>
      </c>
      <c r="CT497" s="61">
        <f t="shared" si="562"/>
        <v>0</v>
      </c>
      <c r="CU497" s="61">
        <f t="shared" si="562"/>
        <v>0</v>
      </c>
      <c r="CV497" s="61">
        <f t="shared" si="562"/>
        <v>0</v>
      </c>
      <c r="CW497" s="61">
        <f t="shared" si="542"/>
        <v>0</v>
      </c>
      <c r="CX497" s="61">
        <f t="shared" si="542"/>
        <v>8.1312108845786103E-17</v>
      </c>
      <c r="CY497" s="61">
        <f t="shared" si="567"/>
        <v>4.2253521126760597E-2</v>
      </c>
      <c r="CZ497" s="61">
        <f t="shared" si="567"/>
        <v>4.2253521126760597E-2</v>
      </c>
      <c r="DA497" s="61">
        <f t="shared" si="567"/>
        <v>5.63380281690141E-2</v>
      </c>
      <c r="DB497" s="61">
        <f t="shared" si="567"/>
        <v>7.0422535211267595E-2</v>
      </c>
      <c r="DC497" s="61">
        <f t="shared" si="567"/>
        <v>7.0422535211267706E-2</v>
      </c>
      <c r="DD497" s="61">
        <f t="shared" si="567"/>
        <v>7.0422535211267706E-2</v>
      </c>
      <c r="DE497" s="61">
        <f t="shared" si="567"/>
        <v>8.4507042253521097E-2</v>
      </c>
      <c r="DF497" s="61">
        <f t="shared" si="567"/>
        <v>8.4507042253521097E-2</v>
      </c>
      <c r="DG497" s="61">
        <f t="shared" si="567"/>
        <v>8.4507042253521097E-2</v>
      </c>
      <c r="DH497" s="61">
        <f t="shared" si="567"/>
        <v>9.85915492957746E-2</v>
      </c>
      <c r="DI497" s="61">
        <f t="shared" si="567"/>
        <v>9.85915492957746E-2</v>
      </c>
      <c r="DJ497" s="61">
        <f t="shared" si="567"/>
        <v>9.85915492957746E-2</v>
      </c>
      <c r="DK497" s="61">
        <f t="shared" si="567"/>
        <v>9.85915492957746E-2</v>
      </c>
      <c r="DL497" s="61">
        <f t="shared" si="567"/>
        <v>0</v>
      </c>
      <c r="DM497" s="61">
        <f t="shared" si="567"/>
        <v>0</v>
      </c>
      <c r="DN497" s="61">
        <f t="shared" si="551"/>
        <v>0</v>
      </c>
      <c r="DO497" s="61">
        <f t="shared" si="551"/>
        <v>0</v>
      </c>
      <c r="DP497" s="61">
        <f t="shared" si="551"/>
        <v>0</v>
      </c>
      <c r="DQ497" s="61">
        <f t="shared" si="549"/>
        <v>0</v>
      </c>
      <c r="DR497" s="61">
        <f t="shared" si="549"/>
        <v>0</v>
      </c>
      <c r="DS497" s="61">
        <f t="shared" si="529"/>
        <v>0</v>
      </c>
      <c r="DT497" s="61">
        <f t="shared" si="529"/>
        <v>0</v>
      </c>
      <c r="DU497" s="61">
        <f t="shared" si="529"/>
        <v>0</v>
      </c>
      <c r="DV497" s="61">
        <f t="shared" si="529"/>
        <v>0</v>
      </c>
      <c r="DW497" s="61">
        <f t="shared" si="565"/>
        <v>0</v>
      </c>
      <c r="DX497" s="61">
        <f t="shared" si="565"/>
        <v>0</v>
      </c>
      <c r="DY497" s="61">
        <f t="shared" si="565"/>
        <v>0</v>
      </c>
      <c r="DZ497" s="61">
        <f t="shared" si="560"/>
        <v>1</v>
      </c>
    </row>
    <row r="498" spans="3:130">
      <c r="C498" s="53">
        <v>2048</v>
      </c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>
        <f t="shared" si="546"/>
        <v>0</v>
      </c>
      <c r="AG498" s="64">
        <f t="shared" si="547"/>
        <v>0</v>
      </c>
      <c r="AH498" s="64">
        <f t="shared" si="550"/>
        <v>0</v>
      </c>
      <c r="AI498" s="64">
        <f t="shared" si="552"/>
        <v>0</v>
      </c>
      <c r="AJ498" s="64">
        <f t="shared" si="553"/>
        <v>0</v>
      </c>
      <c r="AK498" s="64">
        <f t="shared" si="554"/>
        <v>0</v>
      </c>
      <c r="AL498" s="64">
        <f t="shared" si="555"/>
        <v>1.9984014443252802E-15</v>
      </c>
      <c r="AM498" s="64">
        <f t="shared" si="556"/>
        <v>0.69230769230769296</v>
      </c>
      <c r="AN498" s="64">
        <f t="shared" si="557"/>
        <v>0.92307692307692402</v>
      </c>
      <c r="AO498" s="64">
        <f t="shared" si="558"/>
        <v>1.15384615384615</v>
      </c>
      <c r="AP498" s="64">
        <f t="shared" si="559"/>
        <v>1.15384615384615</v>
      </c>
      <c r="AQ498" s="64">
        <f t="shared" si="561"/>
        <v>1.15384615384615</v>
      </c>
      <c r="AR498" s="64">
        <f t="shared" si="563"/>
        <v>1.3846153846153899</v>
      </c>
      <c r="AS498" s="64">
        <f t="shared" si="566"/>
        <v>1.3846153846153799</v>
      </c>
      <c r="AT498" s="64">
        <f t="shared" si="568"/>
        <v>1.3846153846153799</v>
      </c>
      <c r="AU498" s="64">
        <f t="shared" si="569"/>
        <v>1.6153846153846101</v>
      </c>
      <c r="AV498" s="64">
        <f t="shared" si="570"/>
        <v>1.6153846153846101</v>
      </c>
      <c r="AW498" s="64">
        <f t="shared" si="572"/>
        <v>1.6153846153846101</v>
      </c>
      <c r="AX498" s="64">
        <f t="shared" ref="AX498:AX510" si="574">VLOOKUP($C$112,$D$3:$K$63,$A$74,0)*(B452-B451)</f>
        <v>1.6153846153846101</v>
      </c>
      <c r="AY498" s="64">
        <f>VLOOKUP($C$113,$D$3:$K$63,$A$74,0)*(B451-B450)</f>
        <v>1.6153846153846101</v>
      </c>
      <c r="AZ498" s="64">
        <f>VLOOKUP($C$114,$D$3:$K$63,$A$74,0)*B450</f>
        <v>0</v>
      </c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54">
        <f t="shared" si="510"/>
        <v>17.307692307692299</v>
      </c>
      <c r="BP498" s="53">
        <v>2048</v>
      </c>
      <c r="BQ498" s="61">
        <f t="shared" si="573"/>
        <v>0</v>
      </c>
      <c r="BR498" s="61">
        <f t="shared" si="573"/>
        <v>0</v>
      </c>
      <c r="BS498" s="61">
        <f t="shared" si="573"/>
        <v>0</v>
      </c>
      <c r="BT498" s="61">
        <f t="shared" si="573"/>
        <v>0</v>
      </c>
      <c r="BU498" s="61">
        <f t="shared" si="573"/>
        <v>0</v>
      </c>
      <c r="BV498" s="61">
        <f t="shared" si="573"/>
        <v>0</v>
      </c>
      <c r="BW498" s="61">
        <f t="shared" si="573"/>
        <v>0</v>
      </c>
      <c r="BX498" s="61">
        <f t="shared" si="573"/>
        <v>0</v>
      </c>
      <c r="BY498" s="61">
        <f t="shared" si="573"/>
        <v>0</v>
      </c>
      <c r="BZ498" s="61">
        <f t="shared" si="573"/>
        <v>0</v>
      </c>
      <c r="CA498" s="61">
        <f t="shared" si="573"/>
        <v>0</v>
      </c>
      <c r="CB498" s="61">
        <f t="shared" si="573"/>
        <v>0</v>
      </c>
      <c r="CC498" s="61">
        <f t="shared" si="573"/>
        <v>0</v>
      </c>
      <c r="CD498" s="61">
        <f t="shared" si="573"/>
        <v>0</v>
      </c>
      <c r="CE498" s="61">
        <f t="shared" si="573"/>
        <v>0</v>
      </c>
      <c r="CF498" s="61">
        <f t="shared" si="571"/>
        <v>0</v>
      </c>
      <c r="CG498" s="61">
        <f t="shared" si="564"/>
        <v>0</v>
      </c>
      <c r="CH498" s="61">
        <f t="shared" si="564"/>
        <v>0</v>
      </c>
      <c r="CI498" s="61">
        <f t="shared" si="564"/>
        <v>0</v>
      </c>
      <c r="CJ498" s="61">
        <f t="shared" si="564"/>
        <v>0</v>
      </c>
      <c r="CK498" s="61">
        <f t="shared" si="564"/>
        <v>0</v>
      </c>
      <c r="CL498" s="61">
        <f t="shared" si="562"/>
        <v>0</v>
      </c>
      <c r="CM498" s="61">
        <f t="shared" si="562"/>
        <v>0</v>
      </c>
      <c r="CN498" s="61">
        <f t="shared" si="562"/>
        <v>0</v>
      </c>
      <c r="CO498" s="61">
        <f t="shared" si="562"/>
        <v>0</v>
      </c>
      <c r="CP498" s="61">
        <f t="shared" si="562"/>
        <v>0</v>
      </c>
      <c r="CQ498" s="61">
        <f t="shared" si="562"/>
        <v>0</v>
      </c>
      <c r="CR498" s="61">
        <f t="shared" si="562"/>
        <v>0</v>
      </c>
      <c r="CS498" s="61">
        <f t="shared" si="562"/>
        <v>0</v>
      </c>
      <c r="CT498" s="61">
        <f t="shared" si="562"/>
        <v>0</v>
      </c>
      <c r="CU498" s="61">
        <f t="shared" si="562"/>
        <v>0</v>
      </c>
      <c r="CV498" s="61">
        <f t="shared" si="562"/>
        <v>0</v>
      </c>
      <c r="CW498" s="61">
        <f t="shared" si="542"/>
        <v>0</v>
      </c>
      <c r="CX498" s="61">
        <f t="shared" si="542"/>
        <v>0</v>
      </c>
      <c r="CY498" s="61">
        <f t="shared" si="567"/>
        <v>1.1546319456101599E-16</v>
      </c>
      <c r="CZ498" s="61">
        <f t="shared" si="567"/>
        <v>0.04</v>
      </c>
      <c r="DA498" s="61">
        <f t="shared" si="567"/>
        <v>5.3333333333333399E-2</v>
      </c>
      <c r="DB498" s="61">
        <f t="shared" si="567"/>
        <v>6.6666666666666596E-2</v>
      </c>
      <c r="DC498" s="61">
        <f t="shared" si="567"/>
        <v>6.6666666666666596E-2</v>
      </c>
      <c r="DD498" s="61">
        <f t="shared" si="567"/>
        <v>6.6666666666666693E-2</v>
      </c>
      <c r="DE498" s="61">
        <f t="shared" si="567"/>
        <v>8.0000000000000099E-2</v>
      </c>
      <c r="DF498" s="61">
        <f t="shared" si="567"/>
        <v>7.9999999999999905E-2</v>
      </c>
      <c r="DG498" s="61">
        <f t="shared" si="567"/>
        <v>7.9999999999999905E-2</v>
      </c>
      <c r="DH498" s="61">
        <f t="shared" si="567"/>
        <v>9.3333333333333296E-2</v>
      </c>
      <c r="DI498" s="61">
        <f t="shared" si="567"/>
        <v>9.3333333333333296E-2</v>
      </c>
      <c r="DJ498" s="61">
        <f t="shared" si="567"/>
        <v>9.3333333333333296E-2</v>
      </c>
      <c r="DK498" s="61">
        <f t="shared" si="567"/>
        <v>9.3333333333333296E-2</v>
      </c>
      <c r="DL498" s="61">
        <f t="shared" si="567"/>
        <v>9.3333333333333296E-2</v>
      </c>
      <c r="DM498" s="61">
        <f t="shared" si="567"/>
        <v>0</v>
      </c>
      <c r="DN498" s="61">
        <f t="shared" si="551"/>
        <v>0</v>
      </c>
      <c r="DO498" s="61">
        <f t="shared" si="551"/>
        <v>0</v>
      </c>
      <c r="DP498" s="61">
        <f t="shared" si="551"/>
        <v>0</v>
      </c>
      <c r="DQ498" s="61">
        <f t="shared" si="549"/>
        <v>0</v>
      </c>
      <c r="DR498" s="61">
        <f t="shared" si="549"/>
        <v>0</v>
      </c>
      <c r="DS498" s="61">
        <f t="shared" si="529"/>
        <v>0</v>
      </c>
      <c r="DT498" s="61">
        <f t="shared" si="529"/>
        <v>0</v>
      </c>
      <c r="DU498" s="61">
        <f t="shared" si="529"/>
        <v>0</v>
      </c>
      <c r="DV498" s="61">
        <f t="shared" si="529"/>
        <v>0</v>
      </c>
      <c r="DW498" s="61">
        <f t="shared" si="565"/>
        <v>0</v>
      </c>
      <c r="DX498" s="61">
        <f t="shared" si="565"/>
        <v>0</v>
      </c>
      <c r="DY498" s="61">
        <f t="shared" si="565"/>
        <v>0</v>
      </c>
      <c r="DZ498" s="61">
        <f t="shared" si="560"/>
        <v>1</v>
      </c>
    </row>
    <row r="499" spans="3:130">
      <c r="C499" s="53">
        <v>2049</v>
      </c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>
        <f t="shared" si="547"/>
        <v>0</v>
      </c>
      <c r="AH499" s="64">
        <f t="shared" si="550"/>
        <v>0</v>
      </c>
      <c r="AI499" s="64">
        <f t="shared" si="552"/>
        <v>0</v>
      </c>
      <c r="AJ499" s="64">
        <f t="shared" si="553"/>
        <v>0</v>
      </c>
      <c r="AK499" s="64">
        <f t="shared" si="554"/>
        <v>0</v>
      </c>
      <c r="AL499" s="64">
        <f t="shared" si="555"/>
        <v>0</v>
      </c>
      <c r="AM499" s="64">
        <f t="shared" si="556"/>
        <v>1.9984014443252802E-15</v>
      </c>
      <c r="AN499" s="64">
        <f t="shared" si="557"/>
        <v>0.92307692307692402</v>
      </c>
      <c r="AO499" s="64">
        <f t="shared" si="558"/>
        <v>1.15384615384615</v>
      </c>
      <c r="AP499" s="64">
        <f t="shared" si="559"/>
        <v>1.15384615384615</v>
      </c>
      <c r="AQ499" s="64">
        <f t="shared" si="561"/>
        <v>1.15384615384615</v>
      </c>
      <c r="AR499" s="64">
        <f t="shared" si="563"/>
        <v>1.3846153846153899</v>
      </c>
      <c r="AS499" s="64">
        <f t="shared" si="566"/>
        <v>1.3846153846153899</v>
      </c>
      <c r="AT499" s="64">
        <f t="shared" si="568"/>
        <v>1.3846153846153799</v>
      </c>
      <c r="AU499" s="64">
        <f t="shared" si="569"/>
        <v>1.6153846153846101</v>
      </c>
      <c r="AV499" s="64">
        <f t="shared" si="570"/>
        <v>1.6153846153846101</v>
      </c>
      <c r="AW499" s="64">
        <f t="shared" si="572"/>
        <v>1.6153846153846101</v>
      </c>
      <c r="AX499" s="64">
        <f t="shared" si="574"/>
        <v>1.6153846153846101</v>
      </c>
      <c r="AY499" s="64">
        <f t="shared" ref="AY499:AY510" si="575">VLOOKUP($C$113,$D$3:$K$63,$A$74,0)*(B452-B451)</f>
        <v>1.6153846153846101</v>
      </c>
      <c r="AZ499" s="64">
        <f>VLOOKUP($C$114,$D$3:$K$63,$A$74,0)*(B451-B450)</f>
        <v>1.84615384615384</v>
      </c>
      <c r="BA499" s="64">
        <f>VLOOKUP($C$115,$D$3:$K$63,$A$74,0)*B450</f>
        <v>0</v>
      </c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54">
        <f t="shared" si="510"/>
        <v>18.461538461538499</v>
      </c>
      <c r="BP499" s="53">
        <v>2049</v>
      </c>
      <c r="BQ499" s="61">
        <f t="shared" si="573"/>
        <v>0</v>
      </c>
      <c r="BR499" s="61">
        <f t="shared" si="573"/>
        <v>0</v>
      </c>
      <c r="BS499" s="61">
        <f t="shared" si="573"/>
        <v>0</v>
      </c>
      <c r="BT499" s="61">
        <f t="shared" si="573"/>
        <v>0</v>
      </c>
      <c r="BU499" s="61">
        <f t="shared" si="573"/>
        <v>0</v>
      </c>
      <c r="BV499" s="61">
        <f t="shared" si="573"/>
        <v>0</v>
      </c>
      <c r="BW499" s="61">
        <f t="shared" si="573"/>
        <v>0</v>
      </c>
      <c r="BX499" s="61">
        <f t="shared" si="573"/>
        <v>0</v>
      </c>
      <c r="BY499" s="61">
        <f t="shared" si="573"/>
        <v>0</v>
      </c>
      <c r="BZ499" s="61">
        <f t="shared" si="573"/>
        <v>0</v>
      </c>
      <c r="CA499" s="61">
        <f t="shared" si="573"/>
        <v>0</v>
      </c>
      <c r="CB499" s="61">
        <f t="shared" si="573"/>
        <v>0</v>
      </c>
      <c r="CC499" s="61">
        <f t="shared" si="573"/>
        <v>0</v>
      </c>
      <c r="CD499" s="61">
        <f t="shared" si="573"/>
        <v>0</v>
      </c>
      <c r="CE499" s="61">
        <f t="shared" si="573"/>
        <v>0</v>
      </c>
      <c r="CF499" s="61">
        <f t="shared" si="571"/>
        <v>0</v>
      </c>
      <c r="CG499" s="61">
        <f t="shared" si="564"/>
        <v>0</v>
      </c>
      <c r="CH499" s="61">
        <f t="shared" si="564"/>
        <v>0</v>
      </c>
      <c r="CI499" s="61">
        <f t="shared" si="564"/>
        <v>0</v>
      </c>
      <c r="CJ499" s="61">
        <f t="shared" si="564"/>
        <v>0</v>
      </c>
      <c r="CK499" s="61">
        <f t="shared" si="564"/>
        <v>0</v>
      </c>
      <c r="CL499" s="61">
        <f t="shared" si="562"/>
        <v>0</v>
      </c>
      <c r="CM499" s="61">
        <f t="shared" si="562"/>
        <v>0</v>
      </c>
      <c r="CN499" s="61">
        <f t="shared" si="562"/>
        <v>0</v>
      </c>
      <c r="CO499" s="61">
        <f t="shared" si="562"/>
        <v>0</v>
      </c>
      <c r="CP499" s="61">
        <f t="shared" si="562"/>
        <v>0</v>
      </c>
      <c r="CQ499" s="61">
        <f t="shared" si="562"/>
        <v>0</v>
      </c>
      <c r="CR499" s="61">
        <f t="shared" si="562"/>
        <v>0</v>
      </c>
      <c r="CS499" s="61">
        <f t="shared" si="562"/>
        <v>0</v>
      </c>
      <c r="CT499" s="61">
        <f t="shared" si="562"/>
        <v>0</v>
      </c>
      <c r="CU499" s="61">
        <f t="shared" si="562"/>
        <v>0</v>
      </c>
      <c r="CV499" s="61">
        <f t="shared" si="562"/>
        <v>0</v>
      </c>
      <c r="CW499" s="61">
        <f t="shared" si="542"/>
        <v>0</v>
      </c>
      <c r="CX499" s="61">
        <f t="shared" si="542"/>
        <v>0</v>
      </c>
      <c r="CY499" s="61">
        <f t="shared" si="567"/>
        <v>0</v>
      </c>
      <c r="CZ499" s="61">
        <f t="shared" si="567"/>
        <v>1.0824674490095299E-16</v>
      </c>
      <c r="DA499" s="61">
        <f t="shared" si="567"/>
        <v>0.05</v>
      </c>
      <c r="DB499" s="61">
        <f t="shared" si="567"/>
        <v>6.25E-2</v>
      </c>
      <c r="DC499" s="61">
        <f t="shared" si="567"/>
        <v>6.25E-2</v>
      </c>
      <c r="DD499" s="61">
        <f t="shared" si="567"/>
        <v>6.25E-2</v>
      </c>
      <c r="DE499" s="61">
        <f t="shared" si="567"/>
        <v>7.5000000000000094E-2</v>
      </c>
      <c r="DF499" s="61">
        <f t="shared" si="567"/>
        <v>7.5000000000000094E-2</v>
      </c>
      <c r="DG499" s="61">
        <f t="shared" si="567"/>
        <v>7.4999999999999997E-2</v>
      </c>
      <c r="DH499" s="61">
        <f t="shared" si="567"/>
        <v>8.7499999999999994E-2</v>
      </c>
      <c r="DI499" s="61">
        <f t="shared" si="567"/>
        <v>8.7499999999999994E-2</v>
      </c>
      <c r="DJ499" s="61">
        <f t="shared" si="567"/>
        <v>8.7499999999999994E-2</v>
      </c>
      <c r="DK499" s="61">
        <f t="shared" si="567"/>
        <v>8.7499999999999994E-2</v>
      </c>
      <c r="DL499" s="61">
        <f t="shared" si="567"/>
        <v>8.7499999999999994E-2</v>
      </c>
      <c r="DM499" s="61">
        <f t="shared" si="567"/>
        <v>9.9999999999999895E-2</v>
      </c>
      <c r="DN499" s="61">
        <f t="shared" si="551"/>
        <v>0</v>
      </c>
      <c r="DO499" s="61">
        <f t="shared" si="551"/>
        <v>0</v>
      </c>
      <c r="DP499" s="61">
        <f t="shared" si="551"/>
        <v>0</v>
      </c>
      <c r="DQ499" s="61">
        <f t="shared" si="549"/>
        <v>0</v>
      </c>
      <c r="DR499" s="61">
        <f t="shared" si="549"/>
        <v>0</v>
      </c>
      <c r="DS499" s="61">
        <f t="shared" si="529"/>
        <v>0</v>
      </c>
      <c r="DT499" s="61">
        <f t="shared" si="529"/>
        <v>0</v>
      </c>
      <c r="DU499" s="61">
        <f t="shared" si="529"/>
        <v>0</v>
      </c>
      <c r="DV499" s="61">
        <f t="shared" si="529"/>
        <v>0</v>
      </c>
      <c r="DW499" s="61">
        <f t="shared" si="565"/>
        <v>0</v>
      </c>
      <c r="DX499" s="61">
        <f t="shared" si="565"/>
        <v>0</v>
      </c>
      <c r="DY499" s="61">
        <f t="shared" si="565"/>
        <v>0</v>
      </c>
      <c r="DZ499" s="61">
        <f t="shared" si="560"/>
        <v>1</v>
      </c>
    </row>
    <row r="500" spans="3:130">
      <c r="C500" s="53">
        <v>2050</v>
      </c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>
        <f t="shared" si="550"/>
        <v>0</v>
      </c>
      <c r="AI500" s="64">
        <f t="shared" si="552"/>
        <v>0</v>
      </c>
      <c r="AJ500" s="64">
        <f t="shared" si="553"/>
        <v>0</v>
      </c>
      <c r="AK500" s="64">
        <f t="shared" si="554"/>
        <v>0</v>
      </c>
      <c r="AL500" s="64">
        <f t="shared" si="555"/>
        <v>0</v>
      </c>
      <c r="AM500" s="64">
        <f t="shared" si="556"/>
        <v>0</v>
      </c>
      <c r="AN500" s="64">
        <f t="shared" si="557"/>
        <v>2.66453525910038E-15</v>
      </c>
      <c r="AO500" s="64">
        <f t="shared" si="558"/>
        <v>1.15384615384615</v>
      </c>
      <c r="AP500" s="64">
        <f t="shared" si="559"/>
        <v>1.15384615384615</v>
      </c>
      <c r="AQ500" s="64">
        <f t="shared" si="561"/>
        <v>1.15384615384615</v>
      </c>
      <c r="AR500" s="64">
        <f t="shared" si="563"/>
        <v>1.3846153846153799</v>
      </c>
      <c r="AS500" s="64">
        <f t="shared" si="566"/>
        <v>1.3846153846153899</v>
      </c>
      <c r="AT500" s="64">
        <f t="shared" si="568"/>
        <v>1.3846153846153899</v>
      </c>
      <c r="AU500" s="64">
        <f t="shared" si="569"/>
        <v>1.6153846153846101</v>
      </c>
      <c r="AV500" s="64">
        <f t="shared" si="570"/>
        <v>1.6153846153846101</v>
      </c>
      <c r="AW500" s="64">
        <f t="shared" si="572"/>
        <v>1.6153846153846101</v>
      </c>
      <c r="AX500" s="64">
        <f t="shared" si="574"/>
        <v>1.6153846153846101</v>
      </c>
      <c r="AY500" s="64">
        <f t="shared" si="575"/>
        <v>1.6153846153846101</v>
      </c>
      <c r="AZ500" s="64">
        <f t="shared" ref="AZ500:AZ510" si="576">VLOOKUP($C$114,$D$3:$K$63,$A$74,0)*(B452-B451)</f>
        <v>1.84615384615384</v>
      </c>
      <c r="BA500" s="64">
        <f>VLOOKUP($C$115,$D$3:$K$63,$A$74,0)*(B451-B450)</f>
        <v>1.84615384615384</v>
      </c>
      <c r="BB500" s="64">
        <f>VLOOKUP($C$116,$D$3:$K$63,$A$74,0)*B450</f>
        <v>0</v>
      </c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54">
        <f t="shared" si="510"/>
        <v>19.384615384615401</v>
      </c>
      <c r="BP500" s="53">
        <v>2050</v>
      </c>
      <c r="BQ500" s="61">
        <f t="shared" si="573"/>
        <v>0</v>
      </c>
      <c r="BR500" s="61">
        <f t="shared" si="573"/>
        <v>0</v>
      </c>
      <c r="BS500" s="61">
        <f t="shared" si="573"/>
        <v>0</v>
      </c>
      <c r="BT500" s="61">
        <f t="shared" si="573"/>
        <v>0</v>
      </c>
      <c r="BU500" s="61">
        <f t="shared" si="573"/>
        <v>0</v>
      </c>
      <c r="BV500" s="61">
        <f t="shared" si="573"/>
        <v>0</v>
      </c>
      <c r="BW500" s="61">
        <f t="shared" si="573"/>
        <v>0</v>
      </c>
      <c r="BX500" s="61">
        <f t="shared" si="573"/>
        <v>0</v>
      </c>
      <c r="BY500" s="61">
        <f t="shared" si="573"/>
        <v>0</v>
      </c>
      <c r="BZ500" s="61">
        <f t="shared" si="573"/>
        <v>0</v>
      </c>
      <c r="CA500" s="61">
        <f t="shared" si="573"/>
        <v>0</v>
      </c>
      <c r="CB500" s="61">
        <f t="shared" si="573"/>
        <v>0</v>
      </c>
      <c r="CC500" s="61">
        <f t="shared" si="573"/>
        <v>0</v>
      </c>
      <c r="CD500" s="61">
        <f t="shared" si="573"/>
        <v>0</v>
      </c>
      <c r="CE500" s="61">
        <f t="shared" si="573"/>
        <v>0</v>
      </c>
      <c r="CF500" s="61">
        <f t="shared" si="571"/>
        <v>0</v>
      </c>
      <c r="CG500" s="61">
        <f t="shared" si="564"/>
        <v>0</v>
      </c>
      <c r="CH500" s="61">
        <f t="shared" si="564"/>
        <v>0</v>
      </c>
      <c r="CI500" s="61">
        <f t="shared" si="564"/>
        <v>0</v>
      </c>
      <c r="CJ500" s="61">
        <f t="shared" si="564"/>
        <v>0</v>
      </c>
      <c r="CK500" s="61">
        <f t="shared" si="564"/>
        <v>0</v>
      </c>
      <c r="CL500" s="61">
        <f t="shared" si="562"/>
        <v>0</v>
      </c>
      <c r="CM500" s="61">
        <f t="shared" si="562"/>
        <v>0</v>
      </c>
      <c r="CN500" s="61">
        <f t="shared" si="562"/>
        <v>0</v>
      </c>
      <c r="CO500" s="61">
        <f t="shared" si="562"/>
        <v>0</v>
      </c>
      <c r="CP500" s="61">
        <f t="shared" si="562"/>
        <v>0</v>
      </c>
      <c r="CQ500" s="61">
        <f t="shared" si="562"/>
        <v>0</v>
      </c>
      <c r="CR500" s="61">
        <f t="shared" si="562"/>
        <v>0</v>
      </c>
      <c r="CS500" s="61">
        <f t="shared" si="562"/>
        <v>0</v>
      </c>
      <c r="CT500" s="61">
        <f t="shared" si="562"/>
        <v>0</v>
      </c>
      <c r="CU500" s="61">
        <f t="shared" si="562"/>
        <v>0</v>
      </c>
      <c r="CV500" s="61">
        <f t="shared" si="562"/>
        <v>0</v>
      </c>
      <c r="CW500" s="61">
        <f t="shared" si="542"/>
        <v>0</v>
      </c>
      <c r="CX500" s="61">
        <f t="shared" si="542"/>
        <v>0</v>
      </c>
      <c r="CY500" s="61">
        <f t="shared" si="567"/>
        <v>0</v>
      </c>
      <c r="CZ500" s="61">
        <f t="shared" si="567"/>
        <v>0</v>
      </c>
      <c r="DA500" s="61">
        <f t="shared" si="567"/>
        <v>1.3745618400121001E-16</v>
      </c>
      <c r="DB500" s="61">
        <f t="shared" si="567"/>
        <v>5.9523809523809597E-2</v>
      </c>
      <c r="DC500" s="61">
        <f t="shared" si="567"/>
        <v>5.9523809523809597E-2</v>
      </c>
      <c r="DD500" s="61">
        <f t="shared" si="567"/>
        <v>5.95238095238095E-2</v>
      </c>
      <c r="DE500" s="61">
        <f t="shared" si="567"/>
        <v>7.1428571428571397E-2</v>
      </c>
      <c r="DF500" s="61">
        <f t="shared" si="567"/>
        <v>7.1428571428571494E-2</v>
      </c>
      <c r="DG500" s="61">
        <f t="shared" si="567"/>
        <v>7.1428571428571494E-2</v>
      </c>
      <c r="DH500" s="61">
        <f t="shared" si="567"/>
        <v>8.3333333333333301E-2</v>
      </c>
      <c r="DI500" s="61">
        <f t="shared" si="567"/>
        <v>8.3333333333333301E-2</v>
      </c>
      <c r="DJ500" s="61">
        <f t="shared" si="567"/>
        <v>8.3333333333333301E-2</v>
      </c>
      <c r="DK500" s="61">
        <f t="shared" si="567"/>
        <v>8.3333333333333301E-2</v>
      </c>
      <c r="DL500" s="61">
        <f t="shared" si="567"/>
        <v>8.3333333333333301E-2</v>
      </c>
      <c r="DM500" s="61">
        <f t="shared" si="567"/>
        <v>9.5238095238095205E-2</v>
      </c>
      <c r="DN500" s="61">
        <f t="shared" si="551"/>
        <v>9.5238095238095205E-2</v>
      </c>
      <c r="DO500" s="61">
        <f t="shared" si="551"/>
        <v>0</v>
      </c>
      <c r="DP500" s="61">
        <f t="shared" si="551"/>
        <v>0</v>
      </c>
      <c r="DQ500" s="61">
        <f t="shared" si="549"/>
        <v>0</v>
      </c>
      <c r="DR500" s="61">
        <f t="shared" si="549"/>
        <v>0</v>
      </c>
      <c r="DS500" s="61">
        <f t="shared" si="529"/>
        <v>0</v>
      </c>
      <c r="DT500" s="61">
        <f t="shared" si="529"/>
        <v>0</v>
      </c>
      <c r="DU500" s="61">
        <f t="shared" si="529"/>
        <v>0</v>
      </c>
      <c r="DV500" s="61">
        <f t="shared" si="529"/>
        <v>0</v>
      </c>
      <c r="DW500" s="61">
        <f t="shared" si="565"/>
        <v>0</v>
      </c>
      <c r="DX500" s="61">
        <f t="shared" si="565"/>
        <v>0</v>
      </c>
      <c r="DY500" s="61">
        <f t="shared" si="565"/>
        <v>0</v>
      </c>
      <c r="DZ500" s="61">
        <f t="shared" si="560"/>
        <v>1</v>
      </c>
    </row>
    <row r="501" spans="3:130">
      <c r="C501" s="53">
        <v>2051</v>
      </c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>
        <f t="shared" si="552"/>
        <v>0</v>
      </c>
      <c r="AJ501" s="64">
        <f t="shared" si="553"/>
        <v>0</v>
      </c>
      <c r="AK501" s="64">
        <f t="shared" si="554"/>
        <v>0</v>
      </c>
      <c r="AL501" s="64">
        <f t="shared" si="555"/>
        <v>0</v>
      </c>
      <c r="AM501" s="64">
        <f t="shared" si="556"/>
        <v>0</v>
      </c>
      <c r="AN501" s="64">
        <f t="shared" si="557"/>
        <v>0</v>
      </c>
      <c r="AO501" s="64">
        <f t="shared" si="558"/>
        <v>3.33066907387547E-15</v>
      </c>
      <c r="AP501" s="64">
        <f t="shared" si="559"/>
        <v>1.15384615384615</v>
      </c>
      <c r="AQ501" s="64">
        <f t="shared" si="561"/>
        <v>1.15384615384615</v>
      </c>
      <c r="AR501" s="64">
        <f t="shared" si="563"/>
        <v>1.3846153846153799</v>
      </c>
      <c r="AS501" s="64">
        <f t="shared" si="566"/>
        <v>1.3846153846153799</v>
      </c>
      <c r="AT501" s="64">
        <f t="shared" si="568"/>
        <v>1.3846153846153899</v>
      </c>
      <c r="AU501" s="64">
        <f t="shared" si="569"/>
        <v>1.6153846153846201</v>
      </c>
      <c r="AV501" s="64">
        <f t="shared" si="570"/>
        <v>1.6153846153846101</v>
      </c>
      <c r="AW501" s="64">
        <f t="shared" si="572"/>
        <v>1.6153846153846101</v>
      </c>
      <c r="AX501" s="64">
        <f t="shared" si="574"/>
        <v>1.6153846153846101</v>
      </c>
      <c r="AY501" s="64">
        <f t="shared" si="575"/>
        <v>1.6153846153846101</v>
      </c>
      <c r="AZ501" s="64">
        <f t="shared" si="576"/>
        <v>1.84615384615384</v>
      </c>
      <c r="BA501" s="64">
        <f t="shared" ref="BA501:BA510" si="577">VLOOKUP($C$115,$D$3:$K$63,$A$74,0)*(B452-B451)</f>
        <v>1.84615384615384</v>
      </c>
      <c r="BB501" s="64">
        <f>VLOOKUP($C$116,$D$3:$K$63,$A$74,0)*(B451-B450)</f>
        <v>1.84615384615384</v>
      </c>
      <c r="BC501" s="64">
        <f>VLOOKUP($C$117,$D$3:$K$63,$A$74,0)*B450</f>
        <v>0</v>
      </c>
      <c r="BD501" s="64"/>
      <c r="BE501" s="64"/>
      <c r="BF501" s="64"/>
      <c r="BG501" s="64"/>
      <c r="BH501" s="64"/>
      <c r="BI501" s="64"/>
      <c r="BJ501" s="64"/>
      <c r="BK501" s="64"/>
      <c r="BL501" s="64"/>
      <c r="BM501" s="54">
        <f t="shared" si="510"/>
        <v>20.076923076923102</v>
      </c>
      <c r="BP501" s="53">
        <v>2051</v>
      </c>
      <c r="BQ501" s="61">
        <f t="shared" si="573"/>
        <v>0</v>
      </c>
      <c r="BR501" s="61">
        <f t="shared" si="573"/>
        <v>0</v>
      </c>
      <c r="BS501" s="61">
        <f t="shared" si="573"/>
        <v>0</v>
      </c>
      <c r="BT501" s="61">
        <f t="shared" si="573"/>
        <v>0</v>
      </c>
      <c r="BU501" s="61">
        <f t="shared" si="573"/>
        <v>0</v>
      </c>
      <c r="BV501" s="61">
        <f t="shared" si="573"/>
        <v>0</v>
      </c>
      <c r="BW501" s="61">
        <f t="shared" si="573"/>
        <v>0</v>
      </c>
      <c r="BX501" s="61">
        <f t="shared" si="573"/>
        <v>0</v>
      </c>
      <c r="BY501" s="61">
        <f t="shared" si="573"/>
        <v>0</v>
      </c>
      <c r="BZ501" s="61">
        <f t="shared" si="573"/>
        <v>0</v>
      </c>
      <c r="CA501" s="61">
        <f t="shared" si="573"/>
        <v>0</v>
      </c>
      <c r="CB501" s="61">
        <f t="shared" si="573"/>
        <v>0</v>
      </c>
      <c r="CC501" s="61">
        <f t="shared" si="573"/>
        <v>0</v>
      </c>
      <c r="CD501" s="61">
        <f t="shared" si="573"/>
        <v>0</v>
      </c>
      <c r="CE501" s="61">
        <f t="shared" si="573"/>
        <v>0</v>
      </c>
      <c r="CF501" s="61">
        <f t="shared" si="571"/>
        <v>0</v>
      </c>
      <c r="CG501" s="61">
        <f t="shared" si="564"/>
        <v>0</v>
      </c>
      <c r="CH501" s="61">
        <f t="shared" si="564"/>
        <v>0</v>
      </c>
      <c r="CI501" s="61">
        <f t="shared" si="564"/>
        <v>0</v>
      </c>
      <c r="CJ501" s="61">
        <f t="shared" si="564"/>
        <v>0</v>
      </c>
      <c r="CK501" s="61">
        <f t="shared" si="564"/>
        <v>0</v>
      </c>
      <c r="CL501" s="61">
        <f t="shared" si="562"/>
        <v>0</v>
      </c>
      <c r="CM501" s="61">
        <f t="shared" si="562"/>
        <v>0</v>
      </c>
      <c r="CN501" s="61">
        <f t="shared" si="562"/>
        <v>0</v>
      </c>
      <c r="CO501" s="61">
        <f t="shared" si="562"/>
        <v>0</v>
      </c>
      <c r="CP501" s="61">
        <f t="shared" si="562"/>
        <v>0</v>
      </c>
      <c r="CQ501" s="61">
        <f t="shared" si="562"/>
        <v>0</v>
      </c>
      <c r="CR501" s="61">
        <f t="shared" si="562"/>
        <v>0</v>
      </c>
      <c r="CS501" s="61">
        <f t="shared" si="562"/>
        <v>0</v>
      </c>
      <c r="CT501" s="61">
        <f t="shared" si="562"/>
        <v>0</v>
      </c>
      <c r="CU501" s="61">
        <f t="shared" si="562"/>
        <v>0</v>
      </c>
      <c r="CV501" s="61">
        <f t="shared" si="562"/>
        <v>0</v>
      </c>
      <c r="CW501" s="61">
        <f t="shared" si="542"/>
        <v>0</v>
      </c>
      <c r="CX501" s="61">
        <f t="shared" si="542"/>
        <v>0</v>
      </c>
      <c r="CY501" s="61">
        <f t="shared" si="567"/>
        <v>0</v>
      </c>
      <c r="CZ501" s="61">
        <f t="shared" si="567"/>
        <v>0</v>
      </c>
      <c r="DA501" s="61">
        <f t="shared" si="567"/>
        <v>0</v>
      </c>
      <c r="DB501" s="61">
        <f t="shared" si="567"/>
        <v>1.6589539448421901E-16</v>
      </c>
      <c r="DC501" s="61">
        <f t="shared" si="567"/>
        <v>5.7471264367816098E-2</v>
      </c>
      <c r="DD501" s="61">
        <f t="shared" si="567"/>
        <v>5.7471264367816098E-2</v>
      </c>
      <c r="DE501" s="61">
        <f t="shared" si="567"/>
        <v>6.8965517241379296E-2</v>
      </c>
      <c r="DF501" s="61">
        <f t="shared" si="567"/>
        <v>6.8965517241379296E-2</v>
      </c>
      <c r="DG501" s="61">
        <f t="shared" si="567"/>
        <v>6.8965517241379407E-2</v>
      </c>
      <c r="DH501" s="61">
        <f t="shared" si="567"/>
        <v>8.0459770114942597E-2</v>
      </c>
      <c r="DI501" s="61">
        <f t="shared" si="567"/>
        <v>8.04597701149425E-2</v>
      </c>
      <c r="DJ501" s="61">
        <f t="shared" si="567"/>
        <v>8.04597701149425E-2</v>
      </c>
      <c r="DK501" s="61">
        <f t="shared" si="567"/>
        <v>8.04597701149425E-2</v>
      </c>
      <c r="DL501" s="61">
        <f t="shared" si="567"/>
        <v>8.04597701149425E-2</v>
      </c>
      <c r="DM501" s="61">
        <f t="shared" si="567"/>
        <v>9.1954022988505704E-2</v>
      </c>
      <c r="DN501" s="61">
        <f t="shared" si="551"/>
        <v>9.1954022988505704E-2</v>
      </c>
      <c r="DO501" s="61">
        <f t="shared" si="551"/>
        <v>9.1954022988505704E-2</v>
      </c>
      <c r="DP501" s="61">
        <f t="shared" si="551"/>
        <v>0</v>
      </c>
      <c r="DQ501" s="61">
        <f t="shared" si="549"/>
        <v>0</v>
      </c>
      <c r="DR501" s="61">
        <f t="shared" si="549"/>
        <v>0</v>
      </c>
      <c r="DS501" s="61">
        <f t="shared" si="529"/>
        <v>0</v>
      </c>
      <c r="DT501" s="61">
        <f t="shared" si="529"/>
        <v>0</v>
      </c>
      <c r="DU501" s="61">
        <f t="shared" si="529"/>
        <v>0</v>
      </c>
      <c r="DV501" s="61">
        <f t="shared" si="529"/>
        <v>0</v>
      </c>
      <c r="DW501" s="61">
        <f t="shared" si="565"/>
        <v>0</v>
      </c>
      <c r="DX501" s="61">
        <f t="shared" si="565"/>
        <v>0</v>
      </c>
      <c r="DY501" s="61">
        <f t="shared" si="565"/>
        <v>0</v>
      </c>
      <c r="DZ501" s="61">
        <f t="shared" si="560"/>
        <v>1</v>
      </c>
    </row>
    <row r="502" spans="3:130">
      <c r="C502" s="53">
        <v>2052</v>
      </c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>
        <f t="shared" si="553"/>
        <v>0</v>
      </c>
      <c r="AK502" s="64">
        <f t="shared" si="554"/>
        <v>0</v>
      </c>
      <c r="AL502" s="64">
        <f t="shared" si="555"/>
        <v>0</v>
      </c>
      <c r="AM502" s="64">
        <f t="shared" si="556"/>
        <v>0</v>
      </c>
      <c r="AN502" s="64">
        <f t="shared" si="557"/>
        <v>0</v>
      </c>
      <c r="AO502" s="64">
        <f t="shared" si="558"/>
        <v>0</v>
      </c>
      <c r="AP502" s="64">
        <f t="shared" si="559"/>
        <v>3.33066907387547E-15</v>
      </c>
      <c r="AQ502" s="64">
        <f t="shared" si="561"/>
        <v>1.15384615384615</v>
      </c>
      <c r="AR502" s="64">
        <f t="shared" si="563"/>
        <v>1.3846153846153899</v>
      </c>
      <c r="AS502" s="64">
        <f t="shared" si="566"/>
        <v>1.3846153846153799</v>
      </c>
      <c r="AT502" s="64">
        <f t="shared" si="568"/>
        <v>1.3846153846153799</v>
      </c>
      <c r="AU502" s="64">
        <f t="shared" si="569"/>
        <v>1.6153846153846201</v>
      </c>
      <c r="AV502" s="64">
        <f t="shared" si="570"/>
        <v>1.6153846153846201</v>
      </c>
      <c r="AW502" s="64">
        <f t="shared" si="572"/>
        <v>1.6153846153846101</v>
      </c>
      <c r="AX502" s="64">
        <f t="shared" si="574"/>
        <v>1.6153846153846101</v>
      </c>
      <c r="AY502" s="64">
        <f t="shared" si="575"/>
        <v>1.6153846153846101</v>
      </c>
      <c r="AZ502" s="64">
        <f t="shared" si="576"/>
        <v>1.84615384615384</v>
      </c>
      <c r="BA502" s="64">
        <f t="shared" si="577"/>
        <v>1.84615384615384</v>
      </c>
      <c r="BB502" s="64">
        <f t="shared" ref="BB502:BB510" si="578">VLOOKUP($C$116,$D$3:$K$63,$A$74,0)*(B452-B451)</f>
        <v>1.84615384615384</v>
      </c>
      <c r="BC502" s="64">
        <f>VLOOKUP($C$117,$D$3:$K$63,$A$74,0)*(B451-B450)</f>
        <v>1.84615384615384</v>
      </c>
      <c r="BD502" s="64">
        <f>VLOOKUP($C$118,$D$3:$K$63,$A$74,0)*B450</f>
        <v>0</v>
      </c>
      <c r="BE502" s="64"/>
      <c r="BF502" s="64"/>
      <c r="BG502" s="64"/>
      <c r="BH502" s="64"/>
      <c r="BI502" s="64"/>
      <c r="BJ502" s="64"/>
      <c r="BK502" s="64"/>
      <c r="BL502" s="64"/>
      <c r="BM502" s="54">
        <f t="shared" si="510"/>
        <v>20.769230769230798</v>
      </c>
      <c r="BP502" s="53">
        <v>2052</v>
      </c>
      <c r="BQ502" s="61">
        <f t="shared" si="573"/>
        <v>0</v>
      </c>
      <c r="BR502" s="61">
        <f t="shared" si="573"/>
        <v>0</v>
      </c>
      <c r="BS502" s="61">
        <f t="shared" si="573"/>
        <v>0</v>
      </c>
      <c r="BT502" s="61">
        <f t="shared" si="573"/>
        <v>0</v>
      </c>
      <c r="BU502" s="61">
        <f t="shared" si="573"/>
        <v>0</v>
      </c>
      <c r="BV502" s="61">
        <f t="shared" si="573"/>
        <v>0</v>
      </c>
      <c r="BW502" s="61">
        <f t="shared" si="573"/>
        <v>0</v>
      </c>
      <c r="BX502" s="61">
        <f t="shared" si="573"/>
        <v>0</v>
      </c>
      <c r="BY502" s="61">
        <f t="shared" si="573"/>
        <v>0</v>
      </c>
      <c r="BZ502" s="61">
        <f t="shared" si="573"/>
        <v>0</v>
      </c>
      <c r="CA502" s="61">
        <f t="shared" si="573"/>
        <v>0</v>
      </c>
      <c r="CB502" s="61">
        <f t="shared" si="573"/>
        <v>0</v>
      </c>
      <c r="CC502" s="61">
        <f t="shared" si="573"/>
        <v>0</v>
      </c>
      <c r="CD502" s="61">
        <f t="shared" si="573"/>
        <v>0</v>
      </c>
      <c r="CE502" s="61">
        <f t="shared" si="573"/>
        <v>0</v>
      </c>
      <c r="CF502" s="61">
        <f t="shared" si="571"/>
        <v>0</v>
      </c>
      <c r="CG502" s="61">
        <f t="shared" si="564"/>
        <v>0</v>
      </c>
      <c r="CH502" s="61">
        <f t="shared" si="564"/>
        <v>0</v>
      </c>
      <c r="CI502" s="61">
        <f t="shared" si="564"/>
        <v>0</v>
      </c>
      <c r="CJ502" s="61">
        <f t="shared" si="564"/>
        <v>0</v>
      </c>
      <c r="CK502" s="61">
        <f t="shared" si="564"/>
        <v>0</v>
      </c>
      <c r="CL502" s="61">
        <f t="shared" si="562"/>
        <v>0</v>
      </c>
      <c r="CM502" s="61">
        <f t="shared" si="562"/>
        <v>0</v>
      </c>
      <c r="CN502" s="61">
        <f t="shared" si="562"/>
        <v>0</v>
      </c>
      <c r="CO502" s="61">
        <f t="shared" si="562"/>
        <v>0</v>
      </c>
      <c r="CP502" s="61">
        <f t="shared" si="562"/>
        <v>0</v>
      </c>
      <c r="CQ502" s="61">
        <f t="shared" si="562"/>
        <v>0</v>
      </c>
      <c r="CR502" s="61">
        <f t="shared" si="562"/>
        <v>0</v>
      </c>
      <c r="CS502" s="61">
        <f t="shared" si="562"/>
        <v>0</v>
      </c>
      <c r="CT502" s="61">
        <f t="shared" si="562"/>
        <v>0</v>
      </c>
      <c r="CU502" s="61">
        <f t="shared" si="562"/>
        <v>0</v>
      </c>
      <c r="CV502" s="61">
        <f t="shared" si="562"/>
        <v>0</v>
      </c>
      <c r="CW502" s="61">
        <f t="shared" si="542"/>
        <v>0</v>
      </c>
      <c r="CX502" s="61">
        <f t="shared" si="542"/>
        <v>0</v>
      </c>
      <c r="CY502" s="61">
        <f t="shared" si="567"/>
        <v>0</v>
      </c>
      <c r="CZ502" s="61">
        <f t="shared" si="567"/>
        <v>0</v>
      </c>
      <c r="DA502" s="61">
        <f t="shared" si="567"/>
        <v>0</v>
      </c>
      <c r="DB502" s="61">
        <f t="shared" si="567"/>
        <v>0</v>
      </c>
      <c r="DC502" s="61">
        <f t="shared" si="567"/>
        <v>1.60365548001411E-16</v>
      </c>
      <c r="DD502" s="61">
        <f t="shared" si="567"/>
        <v>5.5555555555555601E-2</v>
      </c>
      <c r="DE502" s="61">
        <f t="shared" si="567"/>
        <v>6.6666666666666693E-2</v>
      </c>
      <c r="DF502" s="61">
        <f t="shared" si="567"/>
        <v>6.6666666666666596E-2</v>
      </c>
      <c r="DG502" s="61">
        <f t="shared" si="567"/>
        <v>6.6666666666666596E-2</v>
      </c>
      <c r="DH502" s="61">
        <f t="shared" si="567"/>
        <v>7.7777777777777807E-2</v>
      </c>
      <c r="DI502" s="61">
        <f t="shared" si="567"/>
        <v>7.7777777777777807E-2</v>
      </c>
      <c r="DJ502" s="61">
        <f t="shared" si="567"/>
        <v>7.7777777777777696E-2</v>
      </c>
      <c r="DK502" s="61">
        <f t="shared" si="567"/>
        <v>7.7777777777777696E-2</v>
      </c>
      <c r="DL502" s="61">
        <f t="shared" si="567"/>
        <v>7.7777777777777696E-2</v>
      </c>
      <c r="DM502" s="61">
        <f t="shared" si="567"/>
        <v>8.8888888888888795E-2</v>
      </c>
      <c r="DN502" s="61">
        <f t="shared" si="551"/>
        <v>8.8888888888888795E-2</v>
      </c>
      <c r="DO502" s="61">
        <f t="shared" si="551"/>
        <v>8.8888888888888795E-2</v>
      </c>
      <c r="DP502" s="61">
        <f t="shared" si="551"/>
        <v>8.8888888888888795E-2</v>
      </c>
      <c r="DQ502" s="61">
        <f t="shared" si="549"/>
        <v>0</v>
      </c>
      <c r="DR502" s="61">
        <f t="shared" si="549"/>
        <v>0</v>
      </c>
      <c r="DS502" s="61">
        <f t="shared" si="529"/>
        <v>0</v>
      </c>
      <c r="DT502" s="61">
        <f t="shared" si="529"/>
        <v>0</v>
      </c>
      <c r="DU502" s="61">
        <f t="shared" si="529"/>
        <v>0</v>
      </c>
      <c r="DV502" s="61">
        <f t="shared" si="529"/>
        <v>0</v>
      </c>
      <c r="DW502" s="61">
        <f t="shared" si="565"/>
        <v>0</v>
      </c>
      <c r="DX502" s="61">
        <f t="shared" si="565"/>
        <v>0</v>
      </c>
      <c r="DY502" s="61">
        <f t="shared" si="565"/>
        <v>0</v>
      </c>
      <c r="DZ502" s="61">
        <f t="shared" si="560"/>
        <v>1</v>
      </c>
    </row>
    <row r="503" spans="3:130">
      <c r="C503" s="53">
        <v>2053</v>
      </c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>
        <f t="shared" si="554"/>
        <v>0</v>
      </c>
      <c r="AL503" s="64">
        <f t="shared" si="555"/>
        <v>0</v>
      </c>
      <c r="AM503" s="64">
        <f t="shared" si="556"/>
        <v>0</v>
      </c>
      <c r="AN503" s="64">
        <f t="shared" si="557"/>
        <v>0</v>
      </c>
      <c r="AO503" s="64">
        <f t="shared" si="558"/>
        <v>0</v>
      </c>
      <c r="AP503" s="64">
        <f t="shared" si="559"/>
        <v>0</v>
      </c>
      <c r="AQ503" s="64">
        <f t="shared" si="561"/>
        <v>3.33066907387547E-15</v>
      </c>
      <c r="AR503" s="64">
        <f t="shared" si="563"/>
        <v>1.3846153846153899</v>
      </c>
      <c r="AS503" s="64">
        <f t="shared" si="566"/>
        <v>1.3846153846153899</v>
      </c>
      <c r="AT503" s="64">
        <f t="shared" si="568"/>
        <v>1.3846153846153799</v>
      </c>
      <c r="AU503" s="64">
        <f t="shared" si="569"/>
        <v>1.6153846153846101</v>
      </c>
      <c r="AV503" s="64">
        <f t="shared" si="570"/>
        <v>1.6153846153846201</v>
      </c>
      <c r="AW503" s="64">
        <f t="shared" si="572"/>
        <v>1.6153846153846201</v>
      </c>
      <c r="AX503" s="64">
        <f t="shared" si="574"/>
        <v>1.6153846153846101</v>
      </c>
      <c r="AY503" s="64">
        <f t="shared" si="575"/>
        <v>1.6153846153846101</v>
      </c>
      <c r="AZ503" s="64">
        <f t="shared" si="576"/>
        <v>1.84615384615384</v>
      </c>
      <c r="BA503" s="64">
        <f t="shared" si="577"/>
        <v>1.84615384615384</v>
      </c>
      <c r="BB503" s="64">
        <f t="shared" si="578"/>
        <v>1.84615384615384</v>
      </c>
      <c r="BC503" s="64">
        <f t="shared" ref="BC503:BC510" si="579">VLOOKUP($C$117,$D$3:$K$63,$A$74,0)*(B452-B451)</f>
        <v>1.84615384615384</v>
      </c>
      <c r="BD503" s="64">
        <f>VLOOKUP($C$118,$D$3:$K$63,$A$74,0)*(B451-B450)</f>
        <v>1.84615384615384</v>
      </c>
      <c r="BE503" s="64">
        <f>VLOOKUP($C$119,$D$3:$K$63,$A$74,0)*B450</f>
        <v>0</v>
      </c>
      <c r="BF503" s="64"/>
      <c r="BG503" s="64"/>
      <c r="BH503" s="64"/>
      <c r="BI503" s="64"/>
      <c r="BJ503" s="64"/>
      <c r="BK503" s="64"/>
      <c r="BL503" s="64"/>
      <c r="BM503" s="54">
        <f t="shared" si="510"/>
        <v>21.461538461538499</v>
      </c>
      <c r="BP503" s="53">
        <v>2053</v>
      </c>
      <c r="BQ503" s="61">
        <f t="shared" si="573"/>
        <v>0</v>
      </c>
      <c r="BR503" s="61">
        <f t="shared" si="573"/>
        <v>0</v>
      </c>
      <c r="BS503" s="61">
        <f t="shared" si="573"/>
        <v>0</v>
      </c>
      <c r="BT503" s="61">
        <f t="shared" si="573"/>
        <v>0</v>
      </c>
      <c r="BU503" s="61">
        <f t="shared" si="573"/>
        <v>0</v>
      </c>
      <c r="BV503" s="61">
        <f t="shared" si="573"/>
        <v>0</v>
      </c>
      <c r="BW503" s="61">
        <f t="shared" si="573"/>
        <v>0</v>
      </c>
      <c r="BX503" s="61">
        <f t="shared" si="573"/>
        <v>0</v>
      </c>
      <c r="BY503" s="61">
        <f t="shared" si="573"/>
        <v>0</v>
      </c>
      <c r="BZ503" s="61">
        <f t="shared" si="573"/>
        <v>0</v>
      </c>
      <c r="CA503" s="61">
        <f t="shared" si="573"/>
        <v>0</v>
      </c>
      <c r="CB503" s="61">
        <f t="shared" si="573"/>
        <v>0</v>
      </c>
      <c r="CC503" s="61">
        <f t="shared" si="573"/>
        <v>0</v>
      </c>
      <c r="CD503" s="61">
        <f t="shared" si="573"/>
        <v>0</v>
      </c>
      <c r="CE503" s="61">
        <f t="shared" si="573"/>
        <v>0</v>
      </c>
      <c r="CF503" s="61">
        <f t="shared" si="571"/>
        <v>0</v>
      </c>
      <c r="CG503" s="61">
        <f t="shared" si="564"/>
        <v>0</v>
      </c>
      <c r="CH503" s="61">
        <f t="shared" si="564"/>
        <v>0</v>
      </c>
      <c r="CI503" s="61">
        <f t="shared" si="564"/>
        <v>0</v>
      </c>
      <c r="CJ503" s="61">
        <f t="shared" si="564"/>
        <v>0</v>
      </c>
      <c r="CK503" s="61">
        <f t="shared" si="564"/>
        <v>0</v>
      </c>
      <c r="CL503" s="61">
        <f t="shared" si="562"/>
        <v>0</v>
      </c>
      <c r="CM503" s="61">
        <f t="shared" si="562"/>
        <v>0</v>
      </c>
      <c r="CN503" s="61">
        <f t="shared" si="562"/>
        <v>0</v>
      </c>
      <c r="CO503" s="61">
        <f t="shared" si="562"/>
        <v>0</v>
      </c>
      <c r="CP503" s="61">
        <f t="shared" si="562"/>
        <v>0</v>
      </c>
      <c r="CQ503" s="61">
        <f t="shared" si="562"/>
        <v>0</v>
      </c>
      <c r="CR503" s="61">
        <f t="shared" si="562"/>
        <v>0</v>
      </c>
      <c r="CS503" s="61">
        <f t="shared" si="562"/>
        <v>0</v>
      </c>
      <c r="CT503" s="61">
        <f t="shared" si="562"/>
        <v>0</v>
      </c>
      <c r="CU503" s="61">
        <f t="shared" si="562"/>
        <v>0</v>
      </c>
      <c r="CV503" s="61">
        <f t="shared" si="562"/>
        <v>0</v>
      </c>
      <c r="CW503" s="61">
        <f t="shared" si="542"/>
        <v>0</v>
      </c>
      <c r="CX503" s="61">
        <f t="shared" si="542"/>
        <v>0</v>
      </c>
      <c r="CY503" s="61">
        <f t="shared" si="567"/>
        <v>0</v>
      </c>
      <c r="CZ503" s="61">
        <f t="shared" si="567"/>
        <v>0</v>
      </c>
      <c r="DA503" s="61">
        <f t="shared" si="567"/>
        <v>0</v>
      </c>
      <c r="DB503" s="61">
        <f t="shared" si="567"/>
        <v>0</v>
      </c>
      <c r="DC503" s="61">
        <f t="shared" si="567"/>
        <v>0</v>
      </c>
      <c r="DD503" s="61">
        <f t="shared" si="567"/>
        <v>1.5519246580781801E-16</v>
      </c>
      <c r="DE503" s="61">
        <f t="shared" si="567"/>
        <v>6.4516129032258104E-2</v>
      </c>
      <c r="DF503" s="61">
        <f t="shared" si="567"/>
        <v>6.4516129032258104E-2</v>
      </c>
      <c r="DG503" s="61">
        <f t="shared" si="567"/>
        <v>6.4516129032257993E-2</v>
      </c>
      <c r="DH503" s="61">
        <f t="shared" si="567"/>
        <v>7.5268817204300995E-2</v>
      </c>
      <c r="DI503" s="61">
        <f t="shared" si="567"/>
        <v>7.5268817204301106E-2</v>
      </c>
      <c r="DJ503" s="61">
        <f t="shared" si="567"/>
        <v>7.5268817204301106E-2</v>
      </c>
      <c r="DK503" s="61">
        <f t="shared" si="567"/>
        <v>7.5268817204300995E-2</v>
      </c>
      <c r="DL503" s="61">
        <f t="shared" si="567"/>
        <v>7.5268817204300995E-2</v>
      </c>
      <c r="DM503" s="61">
        <f t="shared" si="567"/>
        <v>8.6021505376343996E-2</v>
      </c>
      <c r="DN503" s="61">
        <f t="shared" si="551"/>
        <v>8.6021505376343996E-2</v>
      </c>
      <c r="DO503" s="61">
        <f t="shared" si="551"/>
        <v>8.6021505376343996E-2</v>
      </c>
      <c r="DP503" s="61">
        <f t="shared" si="551"/>
        <v>8.6021505376343996E-2</v>
      </c>
      <c r="DQ503" s="61">
        <f t="shared" si="549"/>
        <v>8.6021505376343996E-2</v>
      </c>
      <c r="DR503" s="61">
        <f t="shared" si="549"/>
        <v>0</v>
      </c>
      <c r="DS503" s="61">
        <f t="shared" si="529"/>
        <v>0</v>
      </c>
      <c r="DT503" s="61">
        <f t="shared" si="529"/>
        <v>0</v>
      </c>
      <c r="DU503" s="61">
        <f t="shared" si="529"/>
        <v>0</v>
      </c>
      <c r="DV503" s="61">
        <f t="shared" si="529"/>
        <v>0</v>
      </c>
      <c r="DW503" s="61">
        <f t="shared" si="565"/>
        <v>0</v>
      </c>
      <c r="DX503" s="61">
        <f t="shared" si="565"/>
        <v>0</v>
      </c>
      <c r="DY503" s="61">
        <f t="shared" si="565"/>
        <v>0</v>
      </c>
      <c r="DZ503" s="61">
        <f t="shared" si="560"/>
        <v>1</v>
      </c>
    </row>
    <row r="504" spans="3:130">
      <c r="C504" s="53">
        <v>2054</v>
      </c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>
        <f t="shared" si="555"/>
        <v>0</v>
      </c>
      <c r="AM504" s="64">
        <f t="shared" si="556"/>
        <v>0</v>
      </c>
      <c r="AN504" s="64">
        <f t="shared" si="557"/>
        <v>0</v>
      </c>
      <c r="AO504" s="64">
        <f t="shared" si="558"/>
        <v>0</v>
      </c>
      <c r="AP504" s="64">
        <f t="shared" si="559"/>
        <v>0</v>
      </c>
      <c r="AQ504" s="64">
        <f t="shared" si="561"/>
        <v>0</v>
      </c>
      <c r="AR504" s="64">
        <f t="shared" si="563"/>
        <v>3.9968028886505604E-15</v>
      </c>
      <c r="AS504" s="64">
        <f t="shared" si="566"/>
        <v>1.3846153846153899</v>
      </c>
      <c r="AT504" s="64">
        <f t="shared" si="568"/>
        <v>1.3846153846153899</v>
      </c>
      <c r="AU504" s="64">
        <f t="shared" si="569"/>
        <v>1.6153846153846101</v>
      </c>
      <c r="AV504" s="64">
        <f t="shared" si="570"/>
        <v>1.6153846153846101</v>
      </c>
      <c r="AW504" s="64">
        <f t="shared" si="572"/>
        <v>1.6153846153846201</v>
      </c>
      <c r="AX504" s="64">
        <f t="shared" si="574"/>
        <v>1.6153846153846201</v>
      </c>
      <c r="AY504" s="64">
        <f t="shared" si="575"/>
        <v>1.6153846153846101</v>
      </c>
      <c r="AZ504" s="64">
        <f t="shared" si="576"/>
        <v>1.84615384615384</v>
      </c>
      <c r="BA504" s="64">
        <f t="shared" si="577"/>
        <v>1.84615384615384</v>
      </c>
      <c r="BB504" s="64">
        <f t="shared" si="578"/>
        <v>1.84615384615384</v>
      </c>
      <c r="BC504" s="64">
        <f t="shared" si="579"/>
        <v>1.84615384615384</v>
      </c>
      <c r="BD504" s="64">
        <f t="shared" ref="BD504:BD510" si="580">VLOOKUP($C$118,$D$3:$K$63,$A$74,0)*(B452-B451)</f>
        <v>1.84615384615384</v>
      </c>
      <c r="BE504" s="64">
        <f>VLOOKUP($C$119,$D$3:$K$63,$A$74,0)*(B451-B450)</f>
        <v>1.84615384615384</v>
      </c>
      <c r="BF504" s="64">
        <f>VLOOKUP($C$120,$D$3:$K$63,$A$74,0)*B450</f>
        <v>0</v>
      </c>
      <c r="BG504" s="64"/>
      <c r="BH504" s="64"/>
      <c r="BI504" s="64"/>
      <c r="BJ504" s="64"/>
      <c r="BK504" s="64"/>
      <c r="BL504" s="64"/>
      <c r="BM504" s="54">
        <f t="shared" si="510"/>
        <v>21.923076923076898</v>
      </c>
      <c r="BP504" s="53">
        <v>2054</v>
      </c>
      <c r="BQ504" s="61">
        <f t="shared" si="573"/>
        <v>0</v>
      </c>
      <c r="BR504" s="61">
        <f t="shared" si="573"/>
        <v>0</v>
      </c>
      <c r="BS504" s="61">
        <f t="shared" si="573"/>
        <v>0</v>
      </c>
      <c r="BT504" s="61">
        <f t="shared" si="573"/>
        <v>0</v>
      </c>
      <c r="BU504" s="61">
        <f t="shared" si="573"/>
        <v>0</v>
      </c>
      <c r="BV504" s="61">
        <f t="shared" si="573"/>
        <v>0</v>
      </c>
      <c r="BW504" s="61">
        <f t="shared" si="573"/>
        <v>0</v>
      </c>
      <c r="BX504" s="61">
        <f t="shared" si="573"/>
        <v>0</v>
      </c>
      <c r="BY504" s="61">
        <f t="shared" si="573"/>
        <v>0</v>
      </c>
      <c r="BZ504" s="61">
        <f t="shared" si="573"/>
        <v>0</v>
      </c>
      <c r="CA504" s="61">
        <f t="shared" si="573"/>
        <v>0</v>
      </c>
      <c r="CB504" s="61">
        <f t="shared" si="573"/>
        <v>0</v>
      </c>
      <c r="CC504" s="61">
        <f t="shared" si="573"/>
        <v>0</v>
      </c>
      <c r="CD504" s="61">
        <f t="shared" si="573"/>
        <v>0</v>
      </c>
      <c r="CE504" s="61">
        <f t="shared" si="573"/>
        <v>0</v>
      </c>
      <c r="CF504" s="61">
        <f t="shared" si="571"/>
        <v>0</v>
      </c>
      <c r="CG504" s="61">
        <f t="shared" si="564"/>
        <v>0</v>
      </c>
      <c r="CH504" s="61">
        <f t="shared" si="564"/>
        <v>0</v>
      </c>
      <c r="CI504" s="61">
        <f t="shared" si="564"/>
        <v>0</v>
      </c>
      <c r="CJ504" s="61">
        <f t="shared" si="564"/>
        <v>0</v>
      </c>
      <c r="CK504" s="61">
        <f t="shared" si="564"/>
        <v>0</v>
      </c>
      <c r="CL504" s="61">
        <f t="shared" si="562"/>
        <v>0</v>
      </c>
      <c r="CM504" s="61">
        <f t="shared" si="562"/>
        <v>0</v>
      </c>
      <c r="CN504" s="61">
        <f t="shared" si="562"/>
        <v>0</v>
      </c>
      <c r="CO504" s="61">
        <f t="shared" si="562"/>
        <v>0</v>
      </c>
      <c r="CP504" s="61">
        <f t="shared" si="562"/>
        <v>0</v>
      </c>
      <c r="CQ504" s="61">
        <f t="shared" si="562"/>
        <v>0</v>
      </c>
      <c r="CR504" s="61">
        <f t="shared" si="562"/>
        <v>0</v>
      </c>
      <c r="CS504" s="61">
        <f t="shared" si="562"/>
        <v>0</v>
      </c>
      <c r="CT504" s="61">
        <f t="shared" si="562"/>
        <v>0</v>
      </c>
      <c r="CU504" s="61">
        <f t="shared" si="562"/>
        <v>0</v>
      </c>
      <c r="CV504" s="61">
        <f t="shared" si="562"/>
        <v>0</v>
      </c>
      <c r="CW504" s="61">
        <f t="shared" si="542"/>
        <v>0</v>
      </c>
      <c r="CX504" s="61">
        <f t="shared" si="542"/>
        <v>0</v>
      </c>
      <c r="CY504" s="61">
        <f t="shared" si="567"/>
        <v>0</v>
      </c>
      <c r="CZ504" s="61">
        <f t="shared" si="567"/>
        <v>0</v>
      </c>
      <c r="DA504" s="61">
        <f t="shared" si="567"/>
        <v>0</v>
      </c>
      <c r="DB504" s="61">
        <f t="shared" si="567"/>
        <v>0</v>
      </c>
      <c r="DC504" s="61">
        <f t="shared" si="567"/>
        <v>0</v>
      </c>
      <c r="DD504" s="61">
        <f t="shared" si="567"/>
        <v>0</v>
      </c>
      <c r="DE504" s="61">
        <f t="shared" si="567"/>
        <v>1.82310307201605E-16</v>
      </c>
      <c r="DF504" s="61">
        <f t="shared" si="567"/>
        <v>6.3157894736842093E-2</v>
      </c>
      <c r="DG504" s="61">
        <f t="shared" si="567"/>
        <v>6.3157894736842093E-2</v>
      </c>
      <c r="DH504" s="61">
        <f t="shared" si="567"/>
        <v>7.3684210526315699E-2</v>
      </c>
      <c r="DI504" s="61">
        <f t="shared" si="567"/>
        <v>7.3684210526315699E-2</v>
      </c>
      <c r="DJ504" s="61">
        <f t="shared" si="567"/>
        <v>7.3684210526315796E-2</v>
      </c>
      <c r="DK504" s="61">
        <f t="shared" si="567"/>
        <v>7.3684210526315796E-2</v>
      </c>
      <c r="DL504" s="61">
        <f t="shared" si="567"/>
        <v>7.3684210526315699E-2</v>
      </c>
      <c r="DM504" s="61">
        <f t="shared" si="567"/>
        <v>8.4210526315789402E-2</v>
      </c>
      <c r="DN504" s="61">
        <f t="shared" si="551"/>
        <v>8.4210526315789402E-2</v>
      </c>
      <c r="DO504" s="61">
        <f t="shared" si="551"/>
        <v>8.4210526315789402E-2</v>
      </c>
      <c r="DP504" s="61">
        <f t="shared" si="551"/>
        <v>8.4210526315789402E-2</v>
      </c>
      <c r="DQ504" s="61">
        <f t="shared" si="549"/>
        <v>8.4210526315789402E-2</v>
      </c>
      <c r="DR504" s="61">
        <f t="shared" si="549"/>
        <v>8.4210526315789402E-2</v>
      </c>
      <c r="DS504" s="61">
        <f t="shared" si="529"/>
        <v>0</v>
      </c>
      <c r="DT504" s="61">
        <f t="shared" si="529"/>
        <v>0</v>
      </c>
      <c r="DU504" s="61">
        <f t="shared" si="529"/>
        <v>0</v>
      </c>
      <c r="DV504" s="61">
        <f t="shared" si="529"/>
        <v>0</v>
      </c>
      <c r="DW504" s="61">
        <f t="shared" si="565"/>
        <v>0</v>
      </c>
      <c r="DX504" s="61">
        <f t="shared" si="565"/>
        <v>0</v>
      </c>
      <c r="DY504" s="61">
        <f t="shared" si="565"/>
        <v>0</v>
      </c>
      <c r="DZ504" s="61">
        <f t="shared" si="560"/>
        <v>1</v>
      </c>
    </row>
    <row r="505" spans="3:130">
      <c r="C505" s="53">
        <v>2055</v>
      </c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>
        <f t="shared" si="556"/>
        <v>0</v>
      </c>
      <c r="AN505" s="64">
        <f t="shared" si="557"/>
        <v>0</v>
      </c>
      <c r="AO505" s="64">
        <f t="shared" si="558"/>
        <v>0</v>
      </c>
      <c r="AP505" s="64">
        <f t="shared" si="559"/>
        <v>0</v>
      </c>
      <c r="AQ505" s="64">
        <f t="shared" si="561"/>
        <v>0</v>
      </c>
      <c r="AR505" s="64">
        <f t="shared" si="563"/>
        <v>0</v>
      </c>
      <c r="AS505" s="64">
        <f t="shared" si="566"/>
        <v>3.9968028886505604E-15</v>
      </c>
      <c r="AT505" s="64">
        <f t="shared" si="568"/>
        <v>1.3846153846153899</v>
      </c>
      <c r="AU505" s="64">
        <f t="shared" si="569"/>
        <v>1.6153846153846201</v>
      </c>
      <c r="AV505" s="64">
        <f t="shared" si="570"/>
        <v>1.6153846153846101</v>
      </c>
      <c r="AW505" s="64">
        <f t="shared" si="572"/>
        <v>1.6153846153846101</v>
      </c>
      <c r="AX505" s="64">
        <f t="shared" si="574"/>
        <v>1.6153846153846201</v>
      </c>
      <c r="AY505" s="64">
        <f t="shared" si="575"/>
        <v>1.6153846153846201</v>
      </c>
      <c r="AZ505" s="64">
        <f t="shared" si="576"/>
        <v>1.84615384615384</v>
      </c>
      <c r="BA505" s="64">
        <f t="shared" si="577"/>
        <v>1.84615384615384</v>
      </c>
      <c r="BB505" s="64">
        <f t="shared" si="578"/>
        <v>1.84615384615384</v>
      </c>
      <c r="BC505" s="64">
        <f t="shared" si="579"/>
        <v>1.84615384615384</v>
      </c>
      <c r="BD505" s="64">
        <f t="shared" si="580"/>
        <v>1.84615384615384</v>
      </c>
      <c r="BE505" s="64">
        <f t="shared" ref="BE505:BE510" si="581">VLOOKUP($C$119,$D$3:$K$63,$A$74,0)*(B452-B451)</f>
        <v>1.84615384615384</v>
      </c>
      <c r="BF505" s="64">
        <f>VLOOKUP($C$120,$D$3:$K$63,$A$74,0)*(B451-B450)</f>
        <v>1.84615384615384</v>
      </c>
      <c r="BG505" s="64">
        <f>VLOOKUP($C$121,$D$3:$K$63,$A$74,0)*B450</f>
        <v>0</v>
      </c>
      <c r="BH505" s="64"/>
      <c r="BI505" s="64"/>
      <c r="BJ505" s="64"/>
      <c r="BK505" s="64"/>
      <c r="BL505" s="64"/>
      <c r="BM505" s="54">
        <f t="shared" si="510"/>
        <v>22.384615384615401</v>
      </c>
      <c r="BP505" s="53">
        <v>2055</v>
      </c>
      <c r="BQ505" s="61">
        <f t="shared" si="573"/>
        <v>0</v>
      </c>
      <c r="BR505" s="61">
        <f t="shared" si="573"/>
        <v>0</v>
      </c>
      <c r="BS505" s="61">
        <f t="shared" si="573"/>
        <v>0</v>
      </c>
      <c r="BT505" s="61">
        <f t="shared" si="573"/>
        <v>0</v>
      </c>
      <c r="BU505" s="61">
        <f t="shared" si="573"/>
        <v>0</v>
      </c>
      <c r="BV505" s="61">
        <f t="shared" si="573"/>
        <v>0</v>
      </c>
      <c r="BW505" s="61">
        <f t="shared" si="573"/>
        <v>0</v>
      </c>
      <c r="BX505" s="61">
        <f t="shared" si="573"/>
        <v>0</v>
      </c>
      <c r="BY505" s="61">
        <f t="shared" si="573"/>
        <v>0</v>
      </c>
      <c r="BZ505" s="61">
        <f t="shared" si="573"/>
        <v>0</v>
      </c>
      <c r="CA505" s="61">
        <f t="shared" si="573"/>
        <v>0</v>
      </c>
      <c r="CB505" s="61">
        <f t="shared" si="573"/>
        <v>0</v>
      </c>
      <c r="CC505" s="61">
        <f t="shared" si="573"/>
        <v>0</v>
      </c>
      <c r="CD505" s="61">
        <f t="shared" si="573"/>
        <v>0</v>
      </c>
      <c r="CE505" s="61">
        <f t="shared" si="573"/>
        <v>0</v>
      </c>
      <c r="CF505" s="61">
        <f t="shared" si="571"/>
        <v>0</v>
      </c>
      <c r="CG505" s="61">
        <f t="shared" si="564"/>
        <v>0</v>
      </c>
      <c r="CH505" s="61">
        <f t="shared" si="564"/>
        <v>0</v>
      </c>
      <c r="CI505" s="61">
        <f t="shared" si="564"/>
        <v>0</v>
      </c>
      <c r="CJ505" s="61">
        <f t="shared" si="564"/>
        <v>0</v>
      </c>
      <c r="CK505" s="61">
        <f t="shared" si="564"/>
        <v>0</v>
      </c>
      <c r="CL505" s="61">
        <f t="shared" si="562"/>
        <v>0</v>
      </c>
      <c r="CM505" s="61">
        <f t="shared" si="562"/>
        <v>0</v>
      </c>
      <c r="CN505" s="61">
        <f t="shared" si="562"/>
        <v>0</v>
      </c>
      <c r="CO505" s="61">
        <f t="shared" si="562"/>
        <v>0</v>
      </c>
      <c r="CP505" s="61">
        <f t="shared" si="562"/>
        <v>0</v>
      </c>
      <c r="CQ505" s="61">
        <f t="shared" si="562"/>
        <v>0</v>
      </c>
      <c r="CR505" s="61">
        <f t="shared" si="562"/>
        <v>0</v>
      </c>
      <c r="CS505" s="61">
        <f t="shared" si="562"/>
        <v>0</v>
      </c>
      <c r="CT505" s="61">
        <f t="shared" si="562"/>
        <v>0</v>
      </c>
      <c r="CU505" s="61">
        <f t="shared" si="562"/>
        <v>0</v>
      </c>
      <c r="CV505" s="61">
        <f t="shared" si="562"/>
        <v>0</v>
      </c>
      <c r="CW505" s="61">
        <f t="shared" si="542"/>
        <v>0</v>
      </c>
      <c r="CX505" s="61">
        <f t="shared" si="542"/>
        <v>0</v>
      </c>
      <c r="CY505" s="61">
        <f t="shared" si="567"/>
        <v>0</v>
      </c>
      <c r="CZ505" s="61">
        <f t="shared" si="567"/>
        <v>0</v>
      </c>
      <c r="DA505" s="61">
        <f t="shared" si="567"/>
        <v>0</v>
      </c>
      <c r="DB505" s="61">
        <f t="shared" si="567"/>
        <v>0</v>
      </c>
      <c r="DC505" s="61">
        <f t="shared" si="567"/>
        <v>0</v>
      </c>
      <c r="DD505" s="61">
        <f t="shared" si="567"/>
        <v>0</v>
      </c>
      <c r="DE505" s="61">
        <f t="shared" si="567"/>
        <v>0</v>
      </c>
      <c r="DF505" s="61">
        <f t="shared" si="567"/>
        <v>1.7855133179538601E-16</v>
      </c>
      <c r="DG505" s="61">
        <f t="shared" si="567"/>
        <v>6.18556701030928E-2</v>
      </c>
      <c r="DH505" s="61">
        <f t="shared" si="567"/>
        <v>7.2164948453608296E-2</v>
      </c>
      <c r="DI505" s="61">
        <f t="shared" si="567"/>
        <v>7.2164948453608199E-2</v>
      </c>
      <c r="DJ505" s="61">
        <f t="shared" si="567"/>
        <v>7.2164948453608199E-2</v>
      </c>
      <c r="DK505" s="61">
        <f t="shared" si="567"/>
        <v>7.2164948453608296E-2</v>
      </c>
      <c r="DL505" s="61">
        <f t="shared" si="567"/>
        <v>7.2164948453608296E-2</v>
      </c>
      <c r="DM505" s="61">
        <f t="shared" si="567"/>
        <v>8.2474226804123696E-2</v>
      </c>
      <c r="DN505" s="61">
        <f t="shared" si="551"/>
        <v>8.2474226804123696E-2</v>
      </c>
      <c r="DO505" s="61">
        <f t="shared" si="551"/>
        <v>8.2474226804123696E-2</v>
      </c>
      <c r="DP505" s="61">
        <f t="shared" si="551"/>
        <v>8.2474226804123696E-2</v>
      </c>
      <c r="DQ505" s="61">
        <f t="shared" si="549"/>
        <v>8.2474226804123696E-2</v>
      </c>
      <c r="DR505" s="61">
        <f t="shared" si="549"/>
        <v>8.2474226804123696E-2</v>
      </c>
      <c r="DS505" s="61">
        <f t="shared" si="529"/>
        <v>8.2474226804123696E-2</v>
      </c>
      <c r="DT505" s="61">
        <f t="shared" si="529"/>
        <v>0</v>
      </c>
      <c r="DU505" s="61">
        <f t="shared" si="529"/>
        <v>0</v>
      </c>
      <c r="DV505" s="61">
        <f t="shared" si="529"/>
        <v>0</v>
      </c>
      <c r="DW505" s="61">
        <f t="shared" si="565"/>
        <v>0</v>
      </c>
      <c r="DX505" s="61">
        <f t="shared" si="565"/>
        <v>0</v>
      </c>
      <c r="DY505" s="61">
        <f t="shared" si="565"/>
        <v>0</v>
      </c>
      <c r="DZ505" s="61">
        <f t="shared" si="560"/>
        <v>1</v>
      </c>
    </row>
    <row r="506" spans="3:130">
      <c r="C506" s="53">
        <v>2056</v>
      </c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>
        <f t="shared" si="557"/>
        <v>0</v>
      </c>
      <c r="AO506" s="64">
        <f t="shared" si="558"/>
        <v>0</v>
      </c>
      <c r="AP506" s="64">
        <f t="shared" si="559"/>
        <v>0</v>
      </c>
      <c r="AQ506" s="64">
        <f t="shared" si="561"/>
        <v>0</v>
      </c>
      <c r="AR506" s="64">
        <f t="shared" si="563"/>
        <v>0</v>
      </c>
      <c r="AS506" s="64">
        <f t="shared" si="566"/>
        <v>0</v>
      </c>
      <c r="AT506" s="64">
        <f t="shared" si="568"/>
        <v>3.9968028886505604E-15</v>
      </c>
      <c r="AU506" s="64">
        <f t="shared" si="569"/>
        <v>1.6153846153846201</v>
      </c>
      <c r="AV506" s="64">
        <f t="shared" si="570"/>
        <v>1.6153846153846201</v>
      </c>
      <c r="AW506" s="64">
        <f t="shared" si="572"/>
        <v>1.6153846153846101</v>
      </c>
      <c r="AX506" s="64">
        <f t="shared" si="574"/>
        <v>1.6153846153846101</v>
      </c>
      <c r="AY506" s="64">
        <f t="shared" si="575"/>
        <v>1.6153846153846201</v>
      </c>
      <c r="AZ506" s="64">
        <f t="shared" si="576"/>
        <v>1.84615384615385</v>
      </c>
      <c r="BA506" s="64">
        <f t="shared" si="577"/>
        <v>1.84615384615384</v>
      </c>
      <c r="BB506" s="64">
        <f t="shared" si="578"/>
        <v>1.84615384615384</v>
      </c>
      <c r="BC506" s="64">
        <f t="shared" si="579"/>
        <v>1.84615384615384</v>
      </c>
      <c r="BD506" s="64">
        <f t="shared" si="580"/>
        <v>1.84615384615384</v>
      </c>
      <c r="BE506" s="64">
        <f t="shared" si="581"/>
        <v>1.84615384615384</v>
      </c>
      <c r="BF506" s="64">
        <f t="shared" ref="BF506:BF510" si="582">VLOOKUP($C$120,$D$3:$K$63,$A$74,0)*(B452-B451)</f>
        <v>1.84615384615384</v>
      </c>
      <c r="BG506" s="64">
        <f>VLOOKUP($C$121,$D$3:$K$63,$A$74,0)*(B451-B450)</f>
        <v>1.84615384615384</v>
      </c>
      <c r="BH506" s="64">
        <f>VLOOKUP($C$122,$D$3:$K$63,$A$74,0)*B450</f>
        <v>0</v>
      </c>
      <c r="BI506" s="64"/>
      <c r="BJ506" s="64"/>
      <c r="BK506" s="64"/>
      <c r="BL506" s="64"/>
      <c r="BM506" s="54">
        <f t="shared" si="510"/>
        <v>22.846153846153801</v>
      </c>
      <c r="BP506" s="53">
        <v>2056</v>
      </c>
      <c r="BQ506" s="61">
        <f t="shared" si="573"/>
        <v>0</v>
      </c>
      <c r="BR506" s="61">
        <f t="shared" si="573"/>
        <v>0</v>
      </c>
      <c r="BS506" s="61">
        <f t="shared" si="573"/>
        <v>0</v>
      </c>
      <c r="BT506" s="61">
        <f t="shared" si="573"/>
        <v>0</v>
      </c>
      <c r="BU506" s="61">
        <f t="shared" si="573"/>
        <v>0</v>
      </c>
      <c r="BV506" s="61">
        <f t="shared" si="573"/>
        <v>0</v>
      </c>
      <c r="BW506" s="61">
        <f t="shared" si="573"/>
        <v>0</v>
      </c>
      <c r="BX506" s="61">
        <f t="shared" si="573"/>
        <v>0</v>
      </c>
      <c r="BY506" s="61">
        <f t="shared" si="573"/>
        <v>0</v>
      </c>
      <c r="BZ506" s="61">
        <f t="shared" si="573"/>
        <v>0</v>
      </c>
      <c r="CA506" s="61">
        <f t="shared" si="573"/>
        <v>0</v>
      </c>
      <c r="CB506" s="61">
        <f t="shared" si="573"/>
        <v>0</v>
      </c>
      <c r="CC506" s="61">
        <f t="shared" si="573"/>
        <v>0</v>
      </c>
      <c r="CD506" s="61">
        <f t="shared" si="573"/>
        <v>0</v>
      </c>
      <c r="CE506" s="61">
        <f t="shared" si="573"/>
        <v>0</v>
      </c>
      <c r="CF506" s="61">
        <f t="shared" si="571"/>
        <v>0</v>
      </c>
      <c r="CG506" s="61">
        <f t="shared" si="564"/>
        <v>0</v>
      </c>
      <c r="CH506" s="61">
        <f t="shared" si="564"/>
        <v>0</v>
      </c>
      <c r="CI506" s="61">
        <f t="shared" si="564"/>
        <v>0</v>
      </c>
      <c r="CJ506" s="61">
        <f t="shared" si="564"/>
        <v>0</v>
      </c>
      <c r="CK506" s="61">
        <f t="shared" si="564"/>
        <v>0</v>
      </c>
      <c r="CL506" s="61">
        <f t="shared" si="562"/>
        <v>0</v>
      </c>
      <c r="CM506" s="61">
        <f t="shared" si="562"/>
        <v>0</v>
      </c>
      <c r="CN506" s="61">
        <f t="shared" si="562"/>
        <v>0</v>
      </c>
      <c r="CO506" s="61">
        <f t="shared" si="562"/>
        <v>0</v>
      </c>
      <c r="CP506" s="61">
        <f t="shared" si="562"/>
        <v>0</v>
      </c>
      <c r="CQ506" s="61">
        <f t="shared" si="562"/>
        <v>0</v>
      </c>
      <c r="CR506" s="61">
        <f t="shared" si="562"/>
        <v>0</v>
      </c>
      <c r="CS506" s="61">
        <f t="shared" si="562"/>
        <v>0</v>
      </c>
      <c r="CT506" s="61">
        <f t="shared" si="562"/>
        <v>0</v>
      </c>
      <c r="CU506" s="61">
        <f t="shared" si="562"/>
        <v>0</v>
      </c>
      <c r="CV506" s="61">
        <f t="shared" si="562"/>
        <v>0</v>
      </c>
      <c r="CW506" s="61">
        <f t="shared" si="542"/>
        <v>0</v>
      </c>
      <c r="CX506" s="61">
        <f t="shared" si="542"/>
        <v>0</v>
      </c>
      <c r="CY506" s="61">
        <f t="shared" si="567"/>
        <v>0</v>
      </c>
      <c r="CZ506" s="61">
        <f t="shared" si="567"/>
        <v>0</v>
      </c>
      <c r="DA506" s="61">
        <f t="shared" si="567"/>
        <v>0</v>
      </c>
      <c r="DB506" s="61">
        <f t="shared" si="567"/>
        <v>0</v>
      </c>
      <c r="DC506" s="61">
        <f t="shared" si="567"/>
        <v>0</v>
      </c>
      <c r="DD506" s="61">
        <f t="shared" si="567"/>
        <v>0</v>
      </c>
      <c r="DE506" s="61">
        <f t="shared" si="567"/>
        <v>0</v>
      </c>
      <c r="DF506" s="61">
        <f t="shared" si="567"/>
        <v>0</v>
      </c>
      <c r="DG506" s="61">
        <f t="shared" si="567"/>
        <v>1.7494423418335799E-16</v>
      </c>
      <c r="DH506" s="61">
        <f t="shared" si="567"/>
        <v>7.0707070707070802E-2</v>
      </c>
      <c r="DI506" s="61">
        <f t="shared" si="567"/>
        <v>7.0707070707070802E-2</v>
      </c>
      <c r="DJ506" s="61">
        <f t="shared" si="567"/>
        <v>7.0707070707070704E-2</v>
      </c>
      <c r="DK506" s="61">
        <f t="shared" si="567"/>
        <v>7.0707070707070704E-2</v>
      </c>
      <c r="DL506" s="61">
        <f t="shared" si="567"/>
        <v>7.0707070707070802E-2</v>
      </c>
      <c r="DM506" s="61">
        <f t="shared" si="567"/>
        <v>8.0808080808080898E-2</v>
      </c>
      <c r="DN506" s="61">
        <f t="shared" si="551"/>
        <v>8.0808080808080704E-2</v>
      </c>
      <c r="DO506" s="61">
        <f t="shared" si="551"/>
        <v>8.0808080808080704E-2</v>
      </c>
      <c r="DP506" s="61">
        <f t="shared" si="551"/>
        <v>8.0808080808080704E-2</v>
      </c>
      <c r="DQ506" s="61">
        <f t="shared" si="549"/>
        <v>8.0808080808080704E-2</v>
      </c>
      <c r="DR506" s="61">
        <f t="shared" si="549"/>
        <v>8.0808080808080704E-2</v>
      </c>
      <c r="DS506" s="61">
        <f t="shared" si="529"/>
        <v>8.0808080808080704E-2</v>
      </c>
      <c r="DT506" s="61">
        <f t="shared" si="529"/>
        <v>8.0808080808080704E-2</v>
      </c>
      <c r="DU506" s="61">
        <f t="shared" si="529"/>
        <v>0</v>
      </c>
      <c r="DV506" s="61">
        <f t="shared" si="529"/>
        <v>0</v>
      </c>
      <c r="DW506" s="61">
        <f t="shared" si="565"/>
        <v>0</v>
      </c>
      <c r="DX506" s="61">
        <f t="shared" si="565"/>
        <v>0</v>
      </c>
      <c r="DY506" s="61">
        <f t="shared" si="565"/>
        <v>0</v>
      </c>
      <c r="DZ506" s="61">
        <f t="shared" si="560"/>
        <v>1</v>
      </c>
    </row>
    <row r="507" spans="3:130">
      <c r="C507" s="53">
        <v>2057</v>
      </c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>
        <f t="shared" si="558"/>
        <v>0</v>
      </c>
      <c r="AP507" s="64">
        <f t="shared" si="559"/>
        <v>0</v>
      </c>
      <c r="AQ507" s="64">
        <f t="shared" si="561"/>
        <v>0</v>
      </c>
      <c r="AR507" s="64">
        <f t="shared" si="563"/>
        <v>0</v>
      </c>
      <c r="AS507" s="64">
        <f t="shared" si="566"/>
        <v>0</v>
      </c>
      <c r="AT507" s="64">
        <f t="shared" si="568"/>
        <v>0</v>
      </c>
      <c r="AU507" s="64">
        <f t="shared" si="569"/>
        <v>4.6629367034256598E-15</v>
      </c>
      <c r="AV507" s="64">
        <f t="shared" si="570"/>
        <v>1.6153846153846201</v>
      </c>
      <c r="AW507" s="64">
        <f t="shared" si="572"/>
        <v>1.6153846153846201</v>
      </c>
      <c r="AX507" s="64">
        <f t="shared" si="574"/>
        <v>1.6153846153846101</v>
      </c>
      <c r="AY507" s="64">
        <f t="shared" si="575"/>
        <v>1.6153846153846101</v>
      </c>
      <c r="AZ507" s="64">
        <f t="shared" si="576"/>
        <v>1.84615384615385</v>
      </c>
      <c r="BA507" s="64">
        <f t="shared" si="577"/>
        <v>1.84615384615385</v>
      </c>
      <c r="BB507" s="64">
        <f t="shared" si="578"/>
        <v>1.84615384615384</v>
      </c>
      <c r="BC507" s="64">
        <f t="shared" si="579"/>
        <v>1.84615384615384</v>
      </c>
      <c r="BD507" s="64">
        <f t="shared" si="580"/>
        <v>1.84615384615384</v>
      </c>
      <c r="BE507" s="64">
        <f t="shared" si="581"/>
        <v>1.84615384615384</v>
      </c>
      <c r="BF507" s="64">
        <f t="shared" si="582"/>
        <v>1.84615384615384</v>
      </c>
      <c r="BG507" s="64">
        <f t="shared" ref="BG507:BG510" si="583">VLOOKUP($C$121,$D$3:$K$63,$A$74,0)*(B452-B451)</f>
        <v>1.84615384615384</v>
      </c>
      <c r="BH507" s="64">
        <f>VLOOKUP($C$122,$D$3:$K$63,$A$74,0)*(B451-B450)</f>
        <v>1.84615384615384</v>
      </c>
      <c r="BI507" s="64">
        <f>VLOOKUP($C$123,$D$3:$K$63,$A$74,0)*B450</f>
        <v>0</v>
      </c>
      <c r="BJ507" s="64"/>
      <c r="BK507" s="64"/>
      <c r="BL507" s="64"/>
      <c r="BM507" s="54">
        <f t="shared" si="510"/>
        <v>23.076923076923102</v>
      </c>
      <c r="BP507" s="53">
        <v>2057</v>
      </c>
      <c r="BQ507" s="61">
        <f t="shared" si="573"/>
        <v>0</v>
      </c>
      <c r="BR507" s="61">
        <f t="shared" si="573"/>
        <v>0</v>
      </c>
      <c r="BS507" s="61">
        <f t="shared" si="573"/>
        <v>0</v>
      </c>
      <c r="BT507" s="61">
        <f t="shared" si="573"/>
        <v>0</v>
      </c>
      <c r="BU507" s="61">
        <f t="shared" si="573"/>
        <v>0</v>
      </c>
      <c r="BV507" s="61">
        <f t="shared" si="573"/>
        <v>0</v>
      </c>
      <c r="BW507" s="61">
        <f t="shared" si="573"/>
        <v>0</v>
      </c>
      <c r="BX507" s="61">
        <f t="shared" si="573"/>
        <v>0</v>
      </c>
      <c r="BY507" s="61">
        <f t="shared" si="573"/>
        <v>0</v>
      </c>
      <c r="BZ507" s="61">
        <f t="shared" si="573"/>
        <v>0</v>
      </c>
      <c r="CA507" s="61">
        <f t="shared" si="573"/>
        <v>0</v>
      </c>
      <c r="CB507" s="61">
        <f t="shared" si="573"/>
        <v>0</v>
      </c>
      <c r="CC507" s="61">
        <f t="shared" si="573"/>
        <v>0</v>
      </c>
      <c r="CD507" s="61">
        <f t="shared" si="573"/>
        <v>0</v>
      </c>
      <c r="CE507" s="61">
        <f t="shared" si="573"/>
        <v>0</v>
      </c>
      <c r="CF507" s="61">
        <f t="shared" si="571"/>
        <v>0</v>
      </c>
      <c r="CG507" s="61">
        <f t="shared" si="564"/>
        <v>0</v>
      </c>
      <c r="CH507" s="61">
        <f t="shared" si="564"/>
        <v>0</v>
      </c>
      <c r="CI507" s="61">
        <f t="shared" si="564"/>
        <v>0</v>
      </c>
      <c r="CJ507" s="61">
        <f t="shared" si="564"/>
        <v>0</v>
      </c>
      <c r="CK507" s="61">
        <f t="shared" si="564"/>
        <v>0</v>
      </c>
      <c r="CL507" s="61">
        <f t="shared" si="562"/>
        <v>0</v>
      </c>
      <c r="CM507" s="61">
        <f t="shared" si="562"/>
        <v>0</v>
      </c>
      <c r="CN507" s="61">
        <f t="shared" si="562"/>
        <v>0</v>
      </c>
      <c r="CO507" s="61">
        <f t="shared" si="562"/>
        <v>0</v>
      </c>
      <c r="CP507" s="61">
        <f t="shared" si="562"/>
        <v>0</v>
      </c>
      <c r="CQ507" s="61">
        <f t="shared" si="562"/>
        <v>0</v>
      </c>
      <c r="CR507" s="61">
        <f t="shared" si="562"/>
        <v>0</v>
      </c>
      <c r="CS507" s="61">
        <f t="shared" si="562"/>
        <v>0</v>
      </c>
      <c r="CT507" s="61">
        <f t="shared" si="562"/>
        <v>0</v>
      </c>
      <c r="CU507" s="61">
        <f t="shared" si="562"/>
        <v>0</v>
      </c>
      <c r="CV507" s="61">
        <f t="shared" si="562"/>
        <v>0</v>
      </c>
      <c r="CW507" s="61">
        <f t="shared" si="542"/>
        <v>0</v>
      </c>
      <c r="CX507" s="61">
        <f t="shared" si="542"/>
        <v>0</v>
      </c>
      <c r="CY507" s="61">
        <f t="shared" si="567"/>
        <v>0</v>
      </c>
      <c r="CZ507" s="61">
        <f t="shared" si="567"/>
        <v>0</v>
      </c>
      <c r="DA507" s="61">
        <f t="shared" si="567"/>
        <v>0</v>
      </c>
      <c r="DB507" s="61">
        <f t="shared" si="567"/>
        <v>0</v>
      </c>
      <c r="DC507" s="61">
        <f t="shared" si="567"/>
        <v>0</v>
      </c>
      <c r="DD507" s="61">
        <f t="shared" si="567"/>
        <v>0</v>
      </c>
      <c r="DE507" s="61">
        <f t="shared" si="567"/>
        <v>0</v>
      </c>
      <c r="DF507" s="61">
        <f t="shared" si="567"/>
        <v>0</v>
      </c>
      <c r="DG507" s="61">
        <f t="shared" si="567"/>
        <v>0</v>
      </c>
      <c r="DH507" s="61">
        <f t="shared" si="567"/>
        <v>2.02060590481778E-16</v>
      </c>
      <c r="DI507" s="61">
        <f t="shared" si="567"/>
        <v>7.0000000000000007E-2</v>
      </c>
      <c r="DJ507" s="61">
        <f t="shared" si="567"/>
        <v>7.0000000000000007E-2</v>
      </c>
      <c r="DK507" s="61">
        <f t="shared" si="567"/>
        <v>6.9999999999999896E-2</v>
      </c>
      <c r="DL507" s="61">
        <f t="shared" si="567"/>
        <v>6.9999999999999896E-2</v>
      </c>
      <c r="DM507" s="61">
        <f t="shared" si="567"/>
        <v>8.0000000000000099E-2</v>
      </c>
      <c r="DN507" s="61">
        <f t="shared" si="551"/>
        <v>8.0000000000000099E-2</v>
      </c>
      <c r="DO507" s="61">
        <f t="shared" si="551"/>
        <v>7.9999999999999905E-2</v>
      </c>
      <c r="DP507" s="61">
        <f t="shared" si="551"/>
        <v>7.9999999999999905E-2</v>
      </c>
      <c r="DQ507" s="61">
        <f t="shared" si="549"/>
        <v>7.9999999999999905E-2</v>
      </c>
      <c r="DR507" s="61">
        <f t="shared" si="549"/>
        <v>7.9999999999999905E-2</v>
      </c>
      <c r="DS507" s="61">
        <f t="shared" si="529"/>
        <v>7.9999999999999905E-2</v>
      </c>
      <c r="DT507" s="61">
        <f t="shared" si="529"/>
        <v>7.9999999999999905E-2</v>
      </c>
      <c r="DU507" s="61">
        <f t="shared" si="529"/>
        <v>7.9999999999999905E-2</v>
      </c>
      <c r="DV507" s="61">
        <f t="shared" si="529"/>
        <v>0</v>
      </c>
      <c r="DW507" s="61">
        <f t="shared" si="565"/>
        <v>0</v>
      </c>
      <c r="DX507" s="61">
        <f t="shared" si="565"/>
        <v>0</v>
      </c>
      <c r="DY507" s="61">
        <f t="shared" si="565"/>
        <v>0</v>
      </c>
      <c r="DZ507" s="61">
        <f t="shared" si="560"/>
        <v>1</v>
      </c>
    </row>
    <row r="508" spans="3:130">
      <c r="C508" s="53">
        <v>2058</v>
      </c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>
        <f t="shared" si="559"/>
        <v>0</v>
      </c>
      <c r="AQ508" s="64">
        <f t="shared" si="561"/>
        <v>0</v>
      </c>
      <c r="AR508" s="64">
        <f t="shared" si="563"/>
        <v>0</v>
      </c>
      <c r="AS508" s="64">
        <f t="shared" si="566"/>
        <v>0</v>
      </c>
      <c r="AT508" s="64">
        <f t="shared" si="568"/>
        <v>0</v>
      </c>
      <c r="AU508" s="64">
        <f t="shared" si="569"/>
        <v>0</v>
      </c>
      <c r="AV508" s="64">
        <f t="shared" si="570"/>
        <v>4.6629367034256598E-15</v>
      </c>
      <c r="AW508" s="64">
        <f t="shared" si="572"/>
        <v>1.6153846153846201</v>
      </c>
      <c r="AX508" s="64">
        <f t="shared" si="574"/>
        <v>1.6153846153846201</v>
      </c>
      <c r="AY508" s="64">
        <f t="shared" si="575"/>
        <v>1.6153846153846101</v>
      </c>
      <c r="AZ508" s="64">
        <f t="shared" si="576"/>
        <v>1.84615384615384</v>
      </c>
      <c r="BA508" s="64">
        <f t="shared" si="577"/>
        <v>1.84615384615385</v>
      </c>
      <c r="BB508" s="64">
        <f t="shared" si="578"/>
        <v>1.84615384615385</v>
      </c>
      <c r="BC508" s="64">
        <f t="shared" si="579"/>
        <v>1.84615384615384</v>
      </c>
      <c r="BD508" s="64">
        <f t="shared" si="580"/>
        <v>1.84615384615384</v>
      </c>
      <c r="BE508" s="64">
        <f t="shared" si="581"/>
        <v>1.84615384615384</v>
      </c>
      <c r="BF508" s="64">
        <f t="shared" si="582"/>
        <v>1.84615384615384</v>
      </c>
      <c r="BG508" s="64">
        <f t="shared" si="583"/>
        <v>1.84615384615384</v>
      </c>
      <c r="BH508" s="64">
        <f t="shared" ref="BH508:BH510" si="584">VLOOKUP($C$122,$D$3:$K$63,$A$74,0)*(B452-B451)</f>
        <v>1.84615384615384</v>
      </c>
      <c r="BI508" s="64">
        <f>VLOOKUP($C$123,$D$3:$K$63,$A$74,0)*(B451-B450)</f>
        <v>1.84615384615384</v>
      </c>
      <c r="BJ508" s="64">
        <f>VLOOKUP($C$124,$D$3:$K$63,$A$74,0)*B450</f>
        <v>0</v>
      </c>
      <c r="BK508" s="64"/>
      <c r="BL508" s="64"/>
      <c r="BM508" s="54">
        <f t="shared" si="510"/>
        <v>23.307692307692299</v>
      </c>
      <c r="BP508" s="53">
        <v>2058</v>
      </c>
      <c r="BQ508" s="61">
        <f t="shared" si="573"/>
        <v>0</v>
      </c>
      <c r="BR508" s="61">
        <f t="shared" si="573"/>
        <v>0</v>
      </c>
      <c r="BS508" s="61">
        <f t="shared" si="573"/>
        <v>0</v>
      </c>
      <c r="BT508" s="61">
        <f t="shared" si="573"/>
        <v>0</v>
      </c>
      <c r="BU508" s="61">
        <f t="shared" si="573"/>
        <v>0</v>
      </c>
      <c r="BV508" s="61">
        <f t="shared" si="573"/>
        <v>0</v>
      </c>
      <c r="BW508" s="61">
        <f t="shared" si="573"/>
        <v>0</v>
      </c>
      <c r="BX508" s="61">
        <f t="shared" si="573"/>
        <v>0</v>
      </c>
      <c r="BY508" s="61">
        <f t="shared" si="573"/>
        <v>0</v>
      </c>
      <c r="BZ508" s="61">
        <f t="shared" si="573"/>
        <v>0</v>
      </c>
      <c r="CA508" s="61">
        <f t="shared" si="573"/>
        <v>0</v>
      </c>
      <c r="CB508" s="61">
        <f t="shared" si="573"/>
        <v>0</v>
      </c>
      <c r="CC508" s="61">
        <f t="shared" si="573"/>
        <v>0</v>
      </c>
      <c r="CD508" s="61">
        <f t="shared" si="573"/>
        <v>0</v>
      </c>
      <c r="CE508" s="61">
        <f t="shared" si="573"/>
        <v>0</v>
      </c>
      <c r="CF508" s="61">
        <f t="shared" si="571"/>
        <v>0</v>
      </c>
      <c r="CG508" s="61">
        <f t="shared" si="564"/>
        <v>0</v>
      </c>
      <c r="CH508" s="61">
        <f t="shared" si="564"/>
        <v>0</v>
      </c>
      <c r="CI508" s="61">
        <f t="shared" si="564"/>
        <v>0</v>
      </c>
      <c r="CJ508" s="61">
        <f t="shared" si="564"/>
        <v>0</v>
      </c>
      <c r="CK508" s="61">
        <f t="shared" si="564"/>
        <v>0</v>
      </c>
      <c r="CL508" s="61">
        <f t="shared" si="562"/>
        <v>0</v>
      </c>
      <c r="CM508" s="61">
        <f t="shared" si="562"/>
        <v>0</v>
      </c>
      <c r="CN508" s="61">
        <f t="shared" si="562"/>
        <v>0</v>
      </c>
      <c r="CO508" s="61">
        <f t="shared" si="562"/>
        <v>0</v>
      </c>
      <c r="CP508" s="61">
        <f t="shared" si="562"/>
        <v>0</v>
      </c>
      <c r="CQ508" s="61">
        <f t="shared" si="562"/>
        <v>0</v>
      </c>
      <c r="CR508" s="61">
        <f t="shared" si="562"/>
        <v>0</v>
      </c>
      <c r="CS508" s="61">
        <f t="shared" si="562"/>
        <v>0</v>
      </c>
      <c r="CT508" s="61">
        <f t="shared" si="562"/>
        <v>0</v>
      </c>
      <c r="CU508" s="61">
        <f t="shared" si="562"/>
        <v>0</v>
      </c>
      <c r="CV508" s="61">
        <f t="shared" si="562"/>
        <v>0</v>
      </c>
      <c r="CW508" s="61">
        <f t="shared" si="542"/>
        <v>0</v>
      </c>
      <c r="CX508" s="61">
        <f t="shared" si="542"/>
        <v>0</v>
      </c>
      <c r="CY508" s="61">
        <f t="shared" si="567"/>
        <v>0</v>
      </c>
      <c r="CZ508" s="61">
        <f t="shared" si="567"/>
        <v>0</v>
      </c>
      <c r="DA508" s="61">
        <f t="shared" si="567"/>
        <v>0</v>
      </c>
      <c r="DB508" s="61">
        <f t="shared" si="567"/>
        <v>0</v>
      </c>
      <c r="DC508" s="61">
        <f t="shared" si="567"/>
        <v>0</v>
      </c>
      <c r="DD508" s="61">
        <f t="shared" si="567"/>
        <v>0</v>
      </c>
      <c r="DE508" s="61">
        <f t="shared" si="567"/>
        <v>0</v>
      </c>
      <c r="DF508" s="61">
        <f t="shared" si="567"/>
        <v>0</v>
      </c>
      <c r="DG508" s="61">
        <f t="shared" si="567"/>
        <v>0</v>
      </c>
      <c r="DH508" s="61">
        <f t="shared" si="567"/>
        <v>0</v>
      </c>
      <c r="DI508" s="61">
        <f t="shared" si="567"/>
        <v>2.0005999057601799E-16</v>
      </c>
      <c r="DJ508" s="61">
        <f t="shared" si="567"/>
        <v>6.9306930693069396E-2</v>
      </c>
      <c r="DK508" s="61">
        <f t="shared" si="567"/>
        <v>6.9306930693069396E-2</v>
      </c>
      <c r="DL508" s="61">
        <f t="shared" si="567"/>
        <v>6.9306930693069299E-2</v>
      </c>
      <c r="DM508" s="61">
        <f t="shared" si="567"/>
        <v>7.9207920792079195E-2</v>
      </c>
      <c r="DN508" s="61">
        <f t="shared" si="551"/>
        <v>7.9207920792079306E-2</v>
      </c>
      <c r="DO508" s="61">
        <f t="shared" si="551"/>
        <v>7.9207920792079306E-2</v>
      </c>
      <c r="DP508" s="61">
        <f t="shared" si="551"/>
        <v>7.9207920792079195E-2</v>
      </c>
      <c r="DQ508" s="61">
        <f t="shared" si="549"/>
        <v>7.9207920792079195E-2</v>
      </c>
      <c r="DR508" s="61">
        <f t="shared" si="549"/>
        <v>7.9207920792079195E-2</v>
      </c>
      <c r="DS508" s="61">
        <f t="shared" si="529"/>
        <v>7.9207920792079195E-2</v>
      </c>
      <c r="DT508" s="61">
        <f t="shared" si="529"/>
        <v>7.9207920792079195E-2</v>
      </c>
      <c r="DU508" s="61">
        <f t="shared" si="529"/>
        <v>7.9207920792079195E-2</v>
      </c>
      <c r="DV508" s="61">
        <f t="shared" si="529"/>
        <v>7.9207920792079195E-2</v>
      </c>
      <c r="DW508" s="61">
        <f t="shared" si="565"/>
        <v>0</v>
      </c>
      <c r="DX508" s="61">
        <f t="shared" si="565"/>
        <v>0</v>
      </c>
      <c r="DY508" s="61">
        <f t="shared" si="565"/>
        <v>0</v>
      </c>
      <c r="DZ508" s="61">
        <f t="shared" si="560"/>
        <v>1</v>
      </c>
    </row>
    <row r="509" spans="3:130">
      <c r="C509" s="53">
        <v>2059</v>
      </c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>
        <f t="shared" si="561"/>
        <v>0</v>
      </c>
      <c r="AR509" s="64">
        <f t="shared" si="563"/>
        <v>0</v>
      </c>
      <c r="AS509" s="64">
        <f t="shared" si="566"/>
        <v>0</v>
      </c>
      <c r="AT509" s="64">
        <f t="shared" si="568"/>
        <v>0</v>
      </c>
      <c r="AU509" s="64">
        <f t="shared" si="569"/>
        <v>0</v>
      </c>
      <c r="AV509" s="64">
        <f t="shared" si="570"/>
        <v>0</v>
      </c>
      <c r="AW509" s="64">
        <f t="shared" si="572"/>
        <v>4.6629367034256598E-15</v>
      </c>
      <c r="AX509" s="64">
        <f t="shared" si="574"/>
        <v>1.6153846153846201</v>
      </c>
      <c r="AY509" s="64">
        <f t="shared" si="575"/>
        <v>1.6153846153846201</v>
      </c>
      <c r="AZ509" s="64">
        <f t="shared" si="576"/>
        <v>1.84615384615384</v>
      </c>
      <c r="BA509" s="64">
        <f t="shared" si="577"/>
        <v>1.84615384615384</v>
      </c>
      <c r="BB509" s="64">
        <f t="shared" si="578"/>
        <v>1.84615384615385</v>
      </c>
      <c r="BC509" s="64">
        <f t="shared" si="579"/>
        <v>1.84615384615385</v>
      </c>
      <c r="BD509" s="64">
        <f t="shared" si="580"/>
        <v>1.84615384615384</v>
      </c>
      <c r="BE509" s="64">
        <f t="shared" si="581"/>
        <v>1.84615384615384</v>
      </c>
      <c r="BF509" s="64">
        <f t="shared" si="582"/>
        <v>1.84615384615384</v>
      </c>
      <c r="BG509" s="64">
        <f t="shared" si="583"/>
        <v>1.84615384615384</v>
      </c>
      <c r="BH509" s="64">
        <f t="shared" si="584"/>
        <v>1.84615384615384</v>
      </c>
      <c r="BI509" s="64">
        <f t="shared" ref="BI509:BI510" si="585">VLOOKUP($C$123,$D$3:$K$63,$A$74,0)*(B452-B451)</f>
        <v>1.84615384615384</v>
      </c>
      <c r="BJ509" s="64">
        <f>VLOOKUP($C$124,$D$3:$K$63,$A$74,0)*(B451-B450)</f>
        <v>1.84615384615384</v>
      </c>
      <c r="BK509" s="64">
        <f>VLOOKUP($C$125,$D$3:$K$63,$A$74,0)*B450</f>
        <v>0</v>
      </c>
      <c r="BL509" s="64"/>
      <c r="BM509" s="54">
        <f t="shared" si="510"/>
        <v>23.538461538461501</v>
      </c>
      <c r="BP509" s="53">
        <v>2059</v>
      </c>
      <c r="BQ509" s="61">
        <f t="shared" si="573"/>
        <v>0</v>
      </c>
      <c r="BR509" s="61">
        <f t="shared" si="573"/>
        <v>0</v>
      </c>
      <c r="BS509" s="61">
        <f t="shared" si="573"/>
        <v>0</v>
      </c>
      <c r="BT509" s="61">
        <f t="shared" si="573"/>
        <v>0</v>
      </c>
      <c r="BU509" s="61">
        <f t="shared" si="573"/>
        <v>0</v>
      </c>
      <c r="BV509" s="61">
        <f t="shared" si="573"/>
        <v>0</v>
      </c>
      <c r="BW509" s="61">
        <f t="shared" si="573"/>
        <v>0</v>
      </c>
      <c r="BX509" s="61">
        <f t="shared" si="573"/>
        <v>0</v>
      </c>
      <c r="BY509" s="61">
        <f t="shared" si="573"/>
        <v>0</v>
      </c>
      <c r="BZ509" s="61">
        <f t="shared" si="573"/>
        <v>0</v>
      </c>
      <c r="CA509" s="61">
        <f t="shared" si="573"/>
        <v>0</v>
      </c>
      <c r="CB509" s="61">
        <f t="shared" si="573"/>
        <v>0</v>
      </c>
      <c r="CC509" s="61">
        <f t="shared" si="573"/>
        <v>0</v>
      </c>
      <c r="CD509" s="61">
        <f t="shared" si="573"/>
        <v>0</v>
      </c>
      <c r="CE509" s="61">
        <f t="shared" si="573"/>
        <v>0</v>
      </c>
      <c r="CF509" s="61">
        <f t="shared" si="571"/>
        <v>0</v>
      </c>
      <c r="CG509" s="61">
        <f t="shared" si="564"/>
        <v>0</v>
      </c>
      <c r="CH509" s="61">
        <f t="shared" si="564"/>
        <v>0</v>
      </c>
      <c r="CI509" s="61">
        <f t="shared" si="564"/>
        <v>0</v>
      </c>
      <c r="CJ509" s="61">
        <f t="shared" si="564"/>
        <v>0</v>
      </c>
      <c r="CK509" s="61">
        <f t="shared" si="564"/>
        <v>0</v>
      </c>
      <c r="CL509" s="61">
        <f t="shared" si="562"/>
        <v>0</v>
      </c>
      <c r="CM509" s="61">
        <f t="shared" si="562"/>
        <v>0</v>
      </c>
      <c r="CN509" s="61">
        <f t="shared" si="562"/>
        <v>0</v>
      </c>
      <c r="CO509" s="61">
        <f t="shared" si="562"/>
        <v>0</v>
      </c>
      <c r="CP509" s="61">
        <f t="shared" si="562"/>
        <v>0</v>
      </c>
      <c r="CQ509" s="61">
        <f t="shared" si="562"/>
        <v>0</v>
      </c>
      <c r="CR509" s="61">
        <f t="shared" si="562"/>
        <v>0</v>
      </c>
      <c r="CS509" s="61">
        <f t="shared" si="562"/>
        <v>0</v>
      </c>
      <c r="CT509" s="61">
        <f t="shared" si="562"/>
        <v>0</v>
      </c>
      <c r="CU509" s="61">
        <f t="shared" si="562"/>
        <v>0</v>
      </c>
      <c r="CV509" s="61">
        <f t="shared" si="562"/>
        <v>0</v>
      </c>
      <c r="CW509" s="61">
        <f t="shared" si="542"/>
        <v>0</v>
      </c>
      <c r="CX509" s="61">
        <f t="shared" si="542"/>
        <v>0</v>
      </c>
      <c r="CY509" s="61">
        <f t="shared" si="567"/>
        <v>0</v>
      </c>
      <c r="CZ509" s="61">
        <f t="shared" si="567"/>
        <v>0</v>
      </c>
      <c r="DA509" s="61">
        <f t="shared" si="567"/>
        <v>0</v>
      </c>
      <c r="DB509" s="61">
        <f t="shared" si="567"/>
        <v>0</v>
      </c>
      <c r="DC509" s="61">
        <f t="shared" si="567"/>
        <v>0</v>
      </c>
      <c r="DD509" s="61">
        <f t="shared" si="567"/>
        <v>0</v>
      </c>
      <c r="DE509" s="61">
        <f t="shared" si="567"/>
        <v>0</v>
      </c>
      <c r="DF509" s="61">
        <f t="shared" si="567"/>
        <v>0</v>
      </c>
      <c r="DG509" s="61">
        <f t="shared" si="567"/>
        <v>0</v>
      </c>
      <c r="DH509" s="61">
        <f t="shared" si="567"/>
        <v>0</v>
      </c>
      <c r="DI509" s="61">
        <f t="shared" si="567"/>
        <v>0</v>
      </c>
      <c r="DJ509" s="61">
        <f t="shared" si="567"/>
        <v>1.9809861811939101E-16</v>
      </c>
      <c r="DK509" s="61">
        <f t="shared" si="567"/>
        <v>6.8627450980392204E-2</v>
      </c>
      <c r="DL509" s="61">
        <f t="shared" si="567"/>
        <v>6.8627450980392204E-2</v>
      </c>
      <c r="DM509" s="61">
        <f t="shared" si="567"/>
        <v>7.8431372549019496E-2</v>
      </c>
      <c r="DN509" s="61">
        <f t="shared" si="551"/>
        <v>7.8431372549019496E-2</v>
      </c>
      <c r="DO509" s="61">
        <f t="shared" si="551"/>
        <v>7.8431372549019607E-2</v>
      </c>
      <c r="DP509" s="61">
        <f t="shared" si="551"/>
        <v>7.8431372549019607E-2</v>
      </c>
      <c r="DQ509" s="61">
        <f t="shared" si="549"/>
        <v>7.8431372549019496E-2</v>
      </c>
      <c r="DR509" s="61">
        <f t="shared" si="549"/>
        <v>7.8431372549019496E-2</v>
      </c>
      <c r="DS509" s="61">
        <f t="shared" si="529"/>
        <v>7.8431372549019496E-2</v>
      </c>
      <c r="DT509" s="61">
        <f t="shared" si="529"/>
        <v>7.8431372549019496E-2</v>
      </c>
      <c r="DU509" s="61">
        <f t="shared" si="529"/>
        <v>7.8431372549019496E-2</v>
      </c>
      <c r="DV509" s="61">
        <f t="shared" si="529"/>
        <v>7.8431372549019496E-2</v>
      </c>
      <c r="DW509" s="61">
        <f t="shared" si="565"/>
        <v>7.8431372549019496E-2</v>
      </c>
      <c r="DX509" s="61">
        <f t="shared" si="565"/>
        <v>0</v>
      </c>
      <c r="DY509" s="61">
        <f t="shared" si="565"/>
        <v>0</v>
      </c>
      <c r="DZ509" s="61">
        <f t="shared" si="560"/>
        <v>1</v>
      </c>
    </row>
    <row r="510" spans="3:130">
      <c r="C510" s="53">
        <v>2060</v>
      </c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>
        <f t="shared" si="563"/>
        <v>0</v>
      </c>
      <c r="AS510" s="64">
        <f t="shared" si="566"/>
        <v>0</v>
      </c>
      <c r="AT510" s="64">
        <f t="shared" si="568"/>
        <v>0</v>
      </c>
      <c r="AU510" s="64">
        <f t="shared" si="569"/>
        <v>0</v>
      </c>
      <c r="AV510" s="64">
        <f t="shared" si="570"/>
        <v>0</v>
      </c>
      <c r="AW510" s="64">
        <f t="shared" si="572"/>
        <v>0</v>
      </c>
      <c r="AX510" s="64">
        <f t="shared" si="574"/>
        <v>4.6629367034256598E-15</v>
      </c>
      <c r="AY510" s="64">
        <f t="shared" si="575"/>
        <v>1.6153846153846201</v>
      </c>
      <c r="AZ510" s="64">
        <f t="shared" si="576"/>
        <v>1.84615384615385</v>
      </c>
      <c r="BA510" s="64">
        <f t="shared" si="577"/>
        <v>1.84615384615384</v>
      </c>
      <c r="BB510" s="64">
        <f t="shared" si="578"/>
        <v>1.84615384615384</v>
      </c>
      <c r="BC510" s="64">
        <f t="shared" si="579"/>
        <v>1.84615384615385</v>
      </c>
      <c r="BD510" s="64">
        <f t="shared" si="580"/>
        <v>1.84615384615385</v>
      </c>
      <c r="BE510" s="64">
        <f t="shared" si="581"/>
        <v>1.84615384615384</v>
      </c>
      <c r="BF510" s="64">
        <f t="shared" si="582"/>
        <v>1.84615384615384</v>
      </c>
      <c r="BG510" s="64">
        <f t="shared" si="583"/>
        <v>1.84615384615384</v>
      </c>
      <c r="BH510" s="64">
        <f t="shared" si="584"/>
        <v>1.84615384615384</v>
      </c>
      <c r="BI510" s="64">
        <f t="shared" si="585"/>
        <v>1.84615384615384</v>
      </c>
      <c r="BJ510" s="64">
        <f>VLOOKUP($C$124,$D$3:$K$63,$A$74,0)*(B452-B451)</f>
        <v>1.84615384615384</v>
      </c>
      <c r="BK510" s="64">
        <f>VLOOKUP($C$125,$D$3:$K$63,$A$74,0)*(B451-B450)</f>
        <v>1.84615384615384</v>
      </c>
      <c r="BL510" s="64">
        <f>VLOOKUP($C$126,$D$3:$K$63,$A$74,0)*B450</f>
        <v>0</v>
      </c>
      <c r="BM510" s="54">
        <f t="shared" si="510"/>
        <v>23.769230769230798</v>
      </c>
      <c r="BP510" s="53">
        <v>2060</v>
      </c>
      <c r="BQ510" s="61">
        <f t="shared" si="573"/>
        <v>0</v>
      </c>
      <c r="BR510" s="61">
        <f t="shared" si="573"/>
        <v>0</v>
      </c>
      <c r="BS510" s="61">
        <f t="shared" si="573"/>
        <v>0</v>
      </c>
      <c r="BT510" s="61">
        <f t="shared" si="573"/>
        <v>0</v>
      </c>
      <c r="BU510" s="61">
        <f t="shared" si="573"/>
        <v>0</v>
      </c>
      <c r="BV510" s="61">
        <f t="shared" si="573"/>
        <v>0</v>
      </c>
      <c r="BW510" s="61">
        <f t="shared" si="573"/>
        <v>0</v>
      </c>
      <c r="BX510" s="61">
        <f t="shared" si="573"/>
        <v>0</v>
      </c>
      <c r="BY510" s="61">
        <f t="shared" si="573"/>
        <v>0</v>
      </c>
      <c r="BZ510" s="61">
        <f t="shared" si="573"/>
        <v>0</v>
      </c>
      <c r="CA510" s="61">
        <f t="shared" si="573"/>
        <v>0</v>
      </c>
      <c r="CB510" s="61">
        <f t="shared" si="573"/>
        <v>0</v>
      </c>
      <c r="CC510" s="61">
        <f t="shared" si="573"/>
        <v>0</v>
      </c>
      <c r="CD510" s="61">
        <f t="shared" si="573"/>
        <v>0</v>
      </c>
      <c r="CE510" s="61">
        <f t="shared" si="573"/>
        <v>0</v>
      </c>
      <c r="CF510" s="61">
        <f t="shared" si="571"/>
        <v>0</v>
      </c>
      <c r="CG510" s="61">
        <f t="shared" si="564"/>
        <v>0</v>
      </c>
      <c r="CH510" s="61">
        <f t="shared" si="564"/>
        <v>0</v>
      </c>
      <c r="CI510" s="61">
        <f t="shared" si="564"/>
        <v>0</v>
      </c>
      <c r="CJ510" s="61">
        <f t="shared" si="564"/>
        <v>0</v>
      </c>
      <c r="CK510" s="61">
        <f t="shared" si="564"/>
        <v>0</v>
      </c>
      <c r="CL510" s="61">
        <f t="shared" si="562"/>
        <v>0</v>
      </c>
      <c r="CM510" s="61">
        <f t="shared" si="562"/>
        <v>0</v>
      </c>
      <c r="CN510" s="61">
        <f t="shared" si="562"/>
        <v>0</v>
      </c>
      <c r="CO510" s="61">
        <f t="shared" si="562"/>
        <v>0</v>
      </c>
      <c r="CP510" s="61">
        <f t="shared" si="562"/>
        <v>0</v>
      </c>
      <c r="CQ510" s="61">
        <f t="shared" si="562"/>
        <v>0</v>
      </c>
      <c r="CR510" s="61">
        <f t="shared" si="562"/>
        <v>0</v>
      </c>
      <c r="CS510" s="61">
        <f t="shared" si="562"/>
        <v>0</v>
      </c>
      <c r="CT510" s="61">
        <f t="shared" si="562"/>
        <v>0</v>
      </c>
      <c r="CU510" s="61">
        <f t="shared" si="562"/>
        <v>0</v>
      </c>
      <c r="CV510" s="61">
        <f t="shared" si="562"/>
        <v>0</v>
      </c>
      <c r="CW510" s="61">
        <f t="shared" si="542"/>
        <v>0</v>
      </c>
      <c r="CX510" s="61">
        <f t="shared" si="542"/>
        <v>0</v>
      </c>
      <c r="CY510" s="61">
        <f t="shared" si="542"/>
        <v>0</v>
      </c>
      <c r="CZ510" s="61">
        <f t="shared" si="542"/>
        <v>0</v>
      </c>
      <c r="DA510" s="61">
        <f t="shared" si="542"/>
        <v>0</v>
      </c>
      <c r="DB510" s="61">
        <f t="shared" si="542"/>
        <v>0</v>
      </c>
      <c r="DC510" s="61">
        <f t="shared" si="542"/>
        <v>0</v>
      </c>
      <c r="DD510" s="61">
        <f t="shared" si="542"/>
        <v>0</v>
      </c>
      <c r="DE510" s="61">
        <f t="shared" si="542"/>
        <v>0</v>
      </c>
      <c r="DF510" s="61">
        <f t="shared" si="542"/>
        <v>0</v>
      </c>
      <c r="DG510" s="61">
        <f t="shared" si="542"/>
        <v>0</v>
      </c>
      <c r="DH510" s="61">
        <f t="shared" si="542"/>
        <v>0</v>
      </c>
      <c r="DI510" s="61">
        <f t="shared" si="542"/>
        <v>0</v>
      </c>
      <c r="DJ510" s="61">
        <f t="shared" si="542"/>
        <v>0</v>
      </c>
      <c r="DK510" s="61">
        <f t="shared" si="542"/>
        <v>1.96175330564833E-16</v>
      </c>
      <c r="DL510" s="61">
        <f t="shared" si="542"/>
        <v>6.7961165048543701E-2</v>
      </c>
      <c r="DM510" s="61">
        <f t="shared" ref="DM510" si="586">AZ510/$BM510</f>
        <v>7.7669902912621394E-2</v>
      </c>
      <c r="DN510" s="61">
        <f t="shared" si="551"/>
        <v>7.7669902912621297E-2</v>
      </c>
      <c r="DO510" s="61">
        <f t="shared" si="551"/>
        <v>7.7669902912621297E-2</v>
      </c>
      <c r="DP510" s="61">
        <f t="shared" si="551"/>
        <v>7.7669902912621394E-2</v>
      </c>
      <c r="DQ510" s="61">
        <f t="shared" si="549"/>
        <v>7.7669902912621394E-2</v>
      </c>
      <c r="DR510" s="61">
        <f t="shared" si="549"/>
        <v>7.7669902912621297E-2</v>
      </c>
      <c r="DS510" s="61">
        <f t="shared" si="529"/>
        <v>7.7669902912621297E-2</v>
      </c>
      <c r="DT510" s="61">
        <f t="shared" si="529"/>
        <v>7.7669902912621297E-2</v>
      </c>
      <c r="DU510" s="61">
        <f t="shared" si="529"/>
        <v>7.7669902912621297E-2</v>
      </c>
      <c r="DV510" s="61">
        <f t="shared" si="529"/>
        <v>7.7669902912621297E-2</v>
      </c>
      <c r="DW510" s="61">
        <f t="shared" si="565"/>
        <v>7.7669902912621297E-2</v>
      </c>
      <c r="DX510" s="61">
        <f t="shared" si="565"/>
        <v>7.7669902912621297E-2</v>
      </c>
      <c r="DY510" s="61">
        <f t="shared" si="565"/>
        <v>0</v>
      </c>
      <c r="DZ510" s="61">
        <f t="shared" si="560"/>
        <v>1</v>
      </c>
    </row>
  </sheetData>
  <mergeCells count="10">
    <mergeCell ref="BN192:BO192"/>
    <mergeCell ref="BN256:BO256"/>
    <mergeCell ref="BN320:BO320"/>
    <mergeCell ref="BN384:BO384"/>
    <mergeCell ref="BN448:BO448"/>
    <mergeCell ref="D1:K1"/>
    <mergeCell ref="M1:T1"/>
    <mergeCell ref="X1:AD1"/>
    <mergeCell ref="BN64:BO64"/>
    <mergeCell ref="BN128:BO128"/>
  </mergeCells>
  <phoneticPr fontId="4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DZ510"/>
  <sheetViews>
    <sheetView zoomScale="85" zoomScaleNormal="85" workbookViewId="0">
      <selection activeCell="AI9" sqref="AI9"/>
    </sheetView>
  </sheetViews>
  <sheetFormatPr defaultColWidth="8.875" defaultRowHeight="14.3"/>
  <cols>
    <col min="1" max="1" width="8.875" style="53"/>
    <col min="2" max="2" width="8" style="53" customWidth="1"/>
    <col min="3" max="3" width="14.5" style="53" customWidth="1"/>
    <col min="4" max="4" width="10.5" style="53" customWidth="1"/>
    <col min="5" max="9" width="8.5" style="53" customWidth="1"/>
    <col min="10" max="10" width="11.75" style="53" customWidth="1"/>
    <col min="11" max="11" width="8.5" style="53" customWidth="1"/>
    <col min="12" max="12" width="5.5" style="53" customWidth="1"/>
    <col min="13" max="13" width="8.5" style="53" customWidth="1"/>
    <col min="14" max="14" width="8.5" style="54" customWidth="1"/>
    <col min="15" max="17" width="8.625" style="54" customWidth="1"/>
    <col min="18" max="18" width="8.5" style="54" customWidth="1"/>
    <col min="19" max="19" width="11.75" style="54" customWidth="1"/>
    <col min="20" max="20" width="8.625" style="54" customWidth="1"/>
    <col min="21" max="21" width="9" style="53" customWidth="1"/>
    <col min="22" max="22" width="8.5" style="53" customWidth="1"/>
    <col min="23" max="23" width="8.5" style="54" customWidth="1"/>
    <col min="24" max="26" width="8.625" style="54" customWidth="1"/>
    <col min="27" max="27" width="8.5" style="54" customWidth="1"/>
    <col min="28" max="28" width="11.75" style="54" customWidth="1"/>
    <col min="29" max="29" width="12.125" style="54" customWidth="1"/>
    <col min="30" max="30" width="9" style="53" customWidth="1"/>
    <col min="31" max="31" width="8.5" style="53" customWidth="1"/>
    <col min="32" max="32" width="8.625" style="54" customWidth="1"/>
    <col min="33" max="35" width="9.625" style="54" customWidth="1"/>
    <col min="36" max="36" width="8.625" style="54" customWidth="1"/>
    <col min="37" max="37" width="11.875" style="54" customWidth="1"/>
    <col min="38" max="38" width="9.625" style="54" customWidth="1"/>
    <col min="39" max="39" width="9" style="53" customWidth="1"/>
    <col min="40" max="40" width="8.5" style="53" customWidth="1"/>
    <col min="41" max="44" width="9.625" style="54" customWidth="1"/>
    <col min="45" max="45" width="8.625" style="54" customWidth="1"/>
    <col min="46" max="46" width="11.875" style="54" customWidth="1"/>
    <col min="47" max="47" width="9.625" style="54" customWidth="1"/>
    <col min="48" max="64" width="9" style="53" customWidth="1"/>
    <col min="65" max="74" width="8.875" style="53"/>
    <col min="75" max="75" width="9.5" style="53" customWidth="1"/>
    <col min="76" max="88" width="8.875" style="53"/>
    <col min="89" max="89" width="9.5" style="53" customWidth="1"/>
    <col min="90" max="16384" width="8.875" style="53"/>
  </cols>
  <sheetData>
    <row r="1" spans="1:47">
      <c r="A1" s="53" t="s">
        <v>19</v>
      </c>
      <c r="B1" s="60" t="s">
        <v>24</v>
      </c>
      <c r="D1" s="228" t="s">
        <v>146</v>
      </c>
      <c r="E1" s="228"/>
      <c r="F1" s="228"/>
      <c r="G1" s="228"/>
      <c r="H1" s="228"/>
      <c r="I1" s="228"/>
      <c r="J1" s="228"/>
      <c r="K1" s="228"/>
      <c r="M1" s="229" t="s">
        <v>147</v>
      </c>
      <c r="N1" s="229"/>
      <c r="O1" s="229"/>
      <c r="P1" s="229"/>
      <c r="Q1" s="229"/>
      <c r="R1" s="229"/>
      <c r="S1" s="229"/>
      <c r="T1" s="229"/>
      <c r="W1" s="62"/>
      <c r="X1" s="230" t="s">
        <v>148</v>
      </c>
      <c r="Y1" s="230"/>
      <c r="Z1" s="230"/>
      <c r="AA1" s="230"/>
      <c r="AB1" s="230"/>
      <c r="AC1" s="230"/>
      <c r="AD1" s="230"/>
      <c r="AF1" s="53"/>
      <c r="AG1" s="53"/>
      <c r="AH1" s="53"/>
      <c r="AI1" s="53"/>
      <c r="AJ1" s="53"/>
      <c r="AK1" s="53"/>
      <c r="AL1" s="53"/>
      <c r="AO1" s="53"/>
      <c r="AP1" s="53"/>
      <c r="AQ1" s="53"/>
      <c r="AR1" s="53"/>
      <c r="AS1" s="53"/>
      <c r="AT1" s="53"/>
      <c r="AU1" s="53"/>
    </row>
    <row r="2" spans="1:47">
      <c r="A2" s="53">
        <v>0</v>
      </c>
      <c r="B2" s="61">
        <f>'ZJQ-Parameter input'!L6</f>
        <v>0</v>
      </c>
      <c r="D2" s="53" t="s">
        <v>56</v>
      </c>
      <c r="E2" s="53" t="s">
        <v>34</v>
      </c>
      <c r="F2" s="53" t="s">
        <v>36</v>
      </c>
      <c r="G2" s="53" t="s">
        <v>38</v>
      </c>
      <c r="H2" s="53" t="s">
        <v>40</v>
      </c>
      <c r="I2" s="53" t="s">
        <v>42</v>
      </c>
      <c r="J2" s="53" t="s">
        <v>44</v>
      </c>
      <c r="K2" s="53" t="s">
        <v>46</v>
      </c>
      <c r="M2" s="53" t="s">
        <v>56</v>
      </c>
      <c r="N2" s="54" t="s">
        <v>34</v>
      </c>
      <c r="O2" s="54" t="s">
        <v>36</v>
      </c>
      <c r="P2" s="54" t="s">
        <v>38</v>
      </c>
      <c r="Q2" s="54" t="s">
        <v>40</v>
      </c>
      <c r="R2" s="54" t="s">
        <v>42</v>
      </c>
      <c r="S2" s="54" t="s">
        <v>44</v>
      </c>
      <c r="T2" s="54" t="s">
        <v>46</v>
      </c>
      <c r="W2" s="53" t="s">
        <v>56</v>
      </c>
      <c r="X2" s="54" t="s">
        <v>34</v>
      </c>
      <c r="Y2" s="54" t="s">
        <v>36</v>
      </c>
      <c r="Z2" s="54" t="s">
        <v>38</v>
      </c>
      <c r="AA2" s="54" t="s">
        <v>40</v>
      </c>
      <c r="AB2" s="54" t="s">
        <v>42</v>
      </c>
      <c r="AC2" s="54" t="s">
        <v>44</v>
      </c>
      <c r="AD2" s="54" t="s">
        <v>46</v>
      </c>
      <c r="AF2" s="53"/>
      <c r="AG2" s="53"/>
      <c r="AH2" s="53"/>
      <c r="AI2" s="53"/>
      <c r="AJ2" s="53"/>
      <c r="AK2" s="53"/>
      <c r="AL2" s="53"/>
      <c r="AO2" s="53"/>
      <c r="AP2" s="53"/>
      <c r="AQ2" s="53"/>
      <c r="AR2" s="53"/>
      <c r="AS2" s="53"/>
      <c r="AT2" s="53"/>
      <c r="AU2" s="53"/>
    </row>
    <row r="3" spans="1:47">
      <c r="A3" s="53">
        <v>1</v>
      </c>
      <c r="B3" s="61">
        <f>'ZJQ-Parameter input'!L7</f>
        <v>9.0909090909090898E-2</v>
      </c>
      <c r="D3" s="53">
        <v>2000</v>
      </c>
      <c r="E3" s="53">
        <f>'ZJQ-Parameter input'!AJ3</f>
        <v>0</v>
      </c>
      <c r="F3" s="53">
        <f>'ZJQ-Parameter input'!AK3</f>
        <v>0</v>
      </c>
      <c r="G3" s="53">
        <f>'ZJQ-Parameter input'!AL3</f>
        <v>0</v>
      </c>
      <c r="H3" s="53">
        <f>'ZJQ-Parameter input'!AM3</f>
        <v>0</v>
      </c>
      <c r="I3" s="53">
        <f>'ZJQ-Parameter input'!AN3</f>
        <v>0</v>
      </c>
      <c r="J3" s="53">
        <f>'ZJQ-Parameter input'!AO3</f>
        <v>0</v>
      </c>
      <c r="K3" s="53">
        <f>'ZJQ-Parameter input'!AP3</f>
        <v>0</v>
      </c>
      <c r="M3" s="53">
        <v>2000</v>
      </c>
      <c r="N3" s="54">
        <f>'ZJQ-Parameter input'!CT3</f>
        <v>130</v>
      </c>
      <c r="O3" s="54">
        <f>'ZJQ-Parameter input'!CU3</f>
        <v>36.241984945637</v>
      </c>
      <c r="P3" s="54">
        <f>'ZJQ-Parameter input'!CV3</f>
        <v>42</v>
      </c>
      <c r="Q3" s="54">
        <f>'ZJQ-Parameter input'!CW3</f>
        <v>35</v>
      </c>
      <c r="R3" s="54">
        <f>'ZJQ-Parameter input'!CX3</f>
        <v>24.82</v>
      </c>
      <c r="S3" s="54">
        <f>'ZJQ-Parameter input'!CY3</f>
        <v>58.5</v>
      </c>
      <c r="T3" s="54">
        <f>'ZJQ-Parameter input'!CZ3</f>
        <v>12</v>
      </c>
      <c r="W3" s="53">
        <v>2020</v>
      </c>
      <c r="X3" s="54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129.99999999999994</v>
      </c>
      <c r="Y3" s="54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36.241984945637</v>
      </c>
      <c r="Z3" s="54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41.878566167872194</v>
      </c>
      <c r="AA3" s="54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34.562704101845476</v>
      </c>
      <c r="AB3" s="54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24.82</v>
      </c>
      <c r="AC3" s="54" t="e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#DIV/0!</v>
      </c>
      <c r="AD3" s="54" t="e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#DIV/0!</v>
      </c>
      <c r="AF3" s="53"/>
      <c r="AG3" s="53"/>
      <c r="AH3" s="53"/>
      <c r="AI3" s="53"/>
      <c r="AJ3" s="53"/>
      <c r="AK3" s="53"/>
      <c r="AL3" s="53"/>
      <c r="AO3" s="53"/>
      <c r="AP3" s="53"/>
      <c r="AQ3" s="53"/>
      <c r="AR3" s="53"/>
      <c r="AS3" s="53"/>
      <c r="AT3" s="53"/>
      <c r="AU3" s="53"/>
    </row>
    <row r="4" spans="1:47">
      <c r="A4" s="53">
        <v>2</v>
      </c>
      <c r="B4" s="61">
        <f>'ZJQ-Parameter input'!L8</f>
        <v>0.18181818181818199</v>
      </c>
      <c r="D4" s="53">
        <v>2001</v>
      </c>
      <c r="E4" s="53">
        <f>'ZJQ-Parameter input'!AJ4</f>
        <v>0</v>
      </c>
      <c r="F4" s="53">
        <f>'ZJQ-Parameter input'!AK4</f>
        <v>0</v>
      </c>
      <c r="G4" s="53">
        <f>'ZJQ-Parameter input'!AL4</f>
        <v>489023.537463271</v>
      </c>
      <c r="H4" s="53">
        <f>'ZJQ-Parameter input'!AM4</f>
        <v>0</v>
      </c>
      <c r="I4" s="53">
        <f>'ZJQ-Parameter input'!AN4</f>
        <v>0</v>
      </c>
      <c r="J4" s="53">
        <f>'ZJQ-Parameter input'!AO4</f>
        <v>0</v>
      </c>
      <c r="K4" s="53">
        <f>'ZJQ-Parameter input'!AP4</f>
        <v>0</v>
      </c>
      <c r="M4" s="53">
        <v>2001</v>
      </c>
      <c r="N4" s="54">
        <f>'ZJQ-Parameter input'!CT4</f>
        <v>130</v>
      </c>
      <c r="O4" s="54">
        <f>'ZJQ-Parameter input'!CU4</f>
        <v>36.241984945637</v>
      </c>
      <c r="P4" s="54">
        <f>'ZJQ-Parameter input'!CV4</f>
        <v>42</v>
      </c>
      <c r="Q4" s="54">
        <f>'ZJQ-Parameter input'!CW4</f>
        <v>35</v>
      </c>
      <c r="R4" s="54">
        <f>'ZJQ-Parameter input'!CX4</f>
        <v>24.82</v>
      </c>
      <c r="S4" s="54">
        <f>'ZJQ-Parameter input'!CY4</f>
        <v>58.5</v>
      </c>
      <c r="T4" s="54">
        <f>'ZJQ-Parameter input'!CZ4</f>
        <v>12</v>
      </c>
      <c r="W4" s="53">
        <v>2021</v>
      </c>
      <c r="X4" s="54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129.99999999999994</v>
      </c>
      <c r="Y4" s="54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36.241984945637014</v>
      </c>
      <c r="Z4" s="54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41.823094633158242</v>
      </c>
      <c r="AA4" s="54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33.844100667489947</v>
      </c>
      <c r="AB4" s="54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24.820000000000022</v>
      </c>
      <c r="AC4" s="54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58.5</v>
      </c>
      <c r="AD4" s="54" t="e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#DIV/0!</v>
      </c>
      <c r="AF4" s="53"/>
      <c r="AG4" s="53"/>
      <c r="AH4" s="53"/>
      <c r="AI4" s="53"/>
      <c r="AJ4" s="53"/>
      <c r="AK4" s="53"/>
      <c r="AL4" s="53"/>
      <c r="AO4" s="53"/>
      <c r="AP4" s="53"/>
      <c r="AQ4" s="53"/>
      <c r="AR4" s="53"/>
      <c r="AS4" s="53"/>
      <c r="AT4" s="53"/>
      <c r="AU4" s="53"/>
    </row>
    <row r="5" spans="1:47">
      <c r="A5" s="53">
        <v>3</v>
      </c>
      <c r="B5" s="61">
        <f>'ZJQ-Parameter input'!L9</f>
        <v>0.27272727272727298</v>
      </c>
      <c r="D5" s="53">
        <v>2002</v>
      </c>
      <c r="E5" s="53">
        <f>'ZJQ-Parameter input'!AJ5</f>
        <v>0</v>
      </c>
      <c r="F5" s="53">
        <f>'ZJQ-Parameter input'!AK5</f>
        <v>0</v>
      </c>
      <c r="G5" s="53">
        <f>'ZJQ-Parameter input'!AL5</f>
        <v>0</v>
      </c>
      <c r="H5" s="53">
        <f>'ZJQ-Parameter input'!AM5</f>
        <v>3137825.0336680501</v>
      </c>
      <c r="I5" s="53">
        <f>'ZJQ-Parameter input'!AN5</f>
        <v>0</v>
      </c>
      <c r="J5" s="53">
        <f>'ZJQ-Parameter input'!AO5</f>
        <v>0</v>
      </c>
      <c r="K5" s="53">
        <f>'ZJQ-Parameter input'!AP5</f>
        <v>0</v>
      </c>
      <c r="M5" s="53">
        <v>2002</v>
      </c>
      <c r="N5" s="54">
        <f>'ZJQ-Parameter input'!CT5</f>
        <v>130</v>
      </c>
      <c r="O5" s="54">
        <f>'ZJQ-Parameter input'!CU5</f>
        <v>36.241984945637</v>
      </c>
      <c r="P5" s="54">
        <f>'ZJQ-Parameter input'!CV5</f>
        <v>42</v>
      </c>
      <c r="Q5" s="54">
        <f>'ZJQ-Parameter input'!CW5</f>
        <v>35</v>
      </c>
      <c r="R5" s="54">
        <f>'ZJQ-Parameter input'!CX5</f>
        <v>24.82</v>
      </c>
      <c r="S5" s="54">
        <f>'ZJQ-Parameter input'!CY5</f>
        <v>58.5</v>
      </c>
      <c r="T5" s="54">
        <f>'ZJQ-Parameter input'!CZ5</f>
        <v>12</v>
      </c>
      <c r="W5" s="53">
        <v>2022</v>
      </c>
      <c r="X5" s="54">
        <f t="shared" si="0"/>
        <v>129.7283770651118</v>
      </c>
      <c r="Y5" s="54">
        <f t="shared" si="1"/>
        <v>36.241979068526582</v>
      </c>
      <c r="Z5" s="54">
        <f t="shared" si="2"/>
        <v>41.73289094891053</v>
      </c>
      <c r="AA5" s="54">
        <f t="shared" si="3"/>
        <v>32.856588540086427</v>
      </c>
      <c r="AB5" s="54">
        <f t="shared" si="4"/>
        <v>24.571688449438202</v>
      </c>
      <c r="AC5" s="54">
        <f t="shared" si="5"/>
        <v>58.5</v>
      </c>
      <c r="AD5" s="54" t="e">
        <f t="shared" si="6"/>
        <v>#DIV/0!</v>
      </c>
      <c r="AF5" s="53"/>
      <c r="AG5" s="53"/>
      <c r="AH5" s="53"/>
      <c r="AI5" s="53"/>
      <c r="AJ5" s="53"/>
      <c r="AK5" s="53"/>
      <c r="AL5" s="53"/>
      <c r="AO5" s="53"/>
      <c r="AP5" s="53"/>
      <c r="AQ5" s="53"/>
      <c r="AR5" s="53"/>
      <c r="AS5" s="53"/>
      <c r="AT5" s="53"/>
      <c r="AU5" s="53"/>
    </row>
    <row r="6" spans="1:47">
      <c r="A6" s="53">
        <v>4</v>
      </c>
      <c r="B6" s="61">
        <f>'ZJQ-Parameter input'!L10</f>
        <v>0.36363636363636398</v>
      </c>
      <c r="D6" s="53">
        <v>2003</v>
      </c>
      <c r="E6" s="53">
        <f>'ZJQ-Parameter input'!AJ6</f>
        <v>0</v>
      </c>
      <c r="F6" s="53">
        <f>'ZJQ-Parameter input'!AK6</f>
        <v>0</v>
      </c>
      <c r="G6" s="53">
        <f>'ZJQ-Parameter input'!AL6</f>
        <v>9369.2043485303002</v>
      </c>
      <c r="H6" s="53">
        <f>'ZJQ-Parameter input'!AM6</f>
        <v>210807.097841932</v>
      </c>
      <c r="I6" s="53">
        <f>'ZJQ-Parameter input'!AN6</f>
        <v>0</v>
      </c>
      <c r="J6" s="53">
        <f>'ZJQ-Parameter input'!AO6</f>
        <v>0</v>
      </c>
      <c r="K6" s="53">
        <f>'ZJQ-Parameter input'!AP6</f>
        <v>0</v>
      </c>
      <c r="M6" s="53">
        <v>2003</v>
      </c>
      <c r="N6" s="54">
        <f>'ZJQ-Parameter input'!CT6</f>
        <v>130</v>
      </c>
      <c r="O6" s="54">
        <f>'ZJQ-Parameter input'!CU6</f>
        <v>36.241984945637</v>
      </c>
      <c r="P6" s="54">
        <f>'ZJQ-Parameter input'!CV6</f>
        <v>42</v>
      </c>
      <c r="Q6" s="54">
        <f>'ZJQ-Parameter input'!CW6</f>
        <v>35</v>
      </c>
      <c r="R6" s="54">
        <f>'ZJQ-Parameter input'!CX6</f>
        <v>24.82</v>
      </c>
      <c r="S6" s="54">
        <f>'ZJQ-Parameter input'!CY6</f>
        <v>58.5</v>
      </c>
      <c r="T6" s="54">
        <f>'ZJQ-Parameter input'!CZ6</f>
        <v>12</v>
      </c>
      <c r="W6" s="53">
        <v>2023</v>
      </c>
      <c r="X6" s="54">
        <f t="shared" si="0"/>
        <v>129.28732418234193</v>
      </c>
      <c r="Y6" s="54">
        <f t="shared" si="1"/>
        <v>36.24196549768098</v>
      </c>
      <c r="Z6" s="54">
        <f t="shared" si="2"/>
        <v>41.298044827915525</v>
      </c>
      <c r="AA6" s="54">
        <f t="shared" si="3"/>
        <v>31.692732831924616</v>
      </c>
      <c r="AB6" s="54">
        <f t="shared" si="4"/>
        <v>24.271165695364239</v>
      </c>
      <c r="AC6" s="54">
        <f t="shared" si="5"/>
        <v>58.5</v>
      </c>
      <c r="AD6" s="54" t="e">
        <f t="shared" si="6"/>
        <v>#DIV/0!</v>
      </c>
      <c r="AF6" s="53"/>
      <c r="AG6" s="53"/>
      <c r="AH6" s="53"/>
      <c r="AI6" s="53"/>
      <c r="AJ6" s="53"/>
      <c r="AK6" s="53"/>
      <c r="AL6" s="53"/>
      <c r="AO6" s="53"/>
      <c r="AP6" s="53"/>
      <c r="AQ6" s="53"/>
      <c r="AR6" s="53"/>
      <c r="AS6" s="53"/>
      <c r="AT6" s="53"/>
      <c r="AU6" s="53"/>
    </row>
    <row r="7" spans="1:47">
      <c r="A7" s="53">
        <v>5</v>
      </c>
      <c r="B7" s="61">
        <f>'ZJQ-Parameter input'!L11</f>
        <v>0.45454545454545497</v>
      </c>
      <c r="D7" s="53">
        <v>2004</v>
      </c>
      <c r="E7" s="53">
        <f>'ZJQ-Parameter input'!AJ7</f>
        <v>0</v>
      </c>
      <c r="F7" s="53">
        <f>'ZJQ-Parameter input'!AK7</f>
        <v>0</v>
      </c>
      <c r="G7" s="53">
        <f>'ZJQ-Parameter input'!AL7</f>
        <v>570.18045806346402</v>
      </c>
      <c r="H7" s="53">
        <f>'ZJQ-Parameter input'!AM7</f>
        <v>165678.150243012</v>
      </c>
      <c r="I7" s="53">
        <f>'ZJQ-Parameter input'!AN7</f>
        <v>0</v>
      </c>
      <c r="J7" s="53">
        <f>'ZJQ-Parameter input'!AO7</f>
        <v>0</v>
      </c>
      <c r="K7" s="53">
        <f>'ZJQ-Parameter input'!AP7</f>
        <v>0</v>
      </c>
      <c r="M7" s="53">
        <v>2004</v>
      </c>
      <c r="N7" s="54">
        <f>'ZJQ-Parameter input'!CT7</f>
        <v>130</v>
      </c>
      <c r="O7" s="54">
        <f>'ZJQ-Parameter input'!CU7</f>
        <v>36.241984945637</v>
      </c>
      <c r="P7" s="54">
        <f>'ZJQ-Parameter input'!CV7</f>
        <v>42</v>
      </c>
      <c r="Q7" s="54">
        <f>'ZJQ-Parameter input'!CW7</f>
        <v>35</v>
      </c>
      <c r="R7" s="54">
        <f>'ZJQ-Parameter input'!CX7</f>
        <v>24.82</v>
      </c>
      <c r="S7" s="54">
        <f>'ZJQ-Parameter input'!CY7</f>
        <v>58.5</v>
      </c>
      <c r="T7" s="54">
        <f>'ZJQ-Parameter input'!CZ7</f>
        <v>12</v>
      </c>
      <c r="W7" s="53">
        <v>2024</v>
      </c>
      <c r="X7" s="54">
        <f t="shared" si="0"/>
        <v>128.72650277319718</v>
      </c>
      <c r="Y7" s="54">
        <f t="shared" si="1"/>
        <v>36.241939994931876</v>
      </c>
      <c r="Z7" s="54">
        <f t="shared" si="2"/>
        <v>40.931676533575924</v>
      </c>
      <c r="AA7" s="54">
        <f t="shared" si="3"/>
        <v>30.748196316095559</v>
      </c>
      <c r="AB7" s="54">
        <f t="shared" si="4"/>
        <v>23.946310078329002</v>
      </c>
      <c r="AC7" s="54">
        <f t="shared" si="5"/>
        <v>58.499999999999936</v>
      </c>
      <c r="AD7" s="54" t="e">
        <f t="shared" si="6"/>
        <v>#DIV/0!</v>
      </c>
      <c r="AF7" s="53"/>
      <c r="AG7" s="53"/>
      <c r="AH7" s="53"/>
      <c r="AI7" s="53"/>
      <c r="AJ7" s="53"/>
      <c r="AK7" s="53"/>
      <c r="AL7" s="53"/>
      <c r="AO7" s="53"/>
      <c r="AP7" s="53"/>
      <c r="AQ7" s="53"/>
      <c r="AR7" s="53"/>
      <c r="AS7" s="53"/>
      <c r="AT7" s="53"/>
      <c r="AU7" s="53"/>
    </row>
    <row r="8" spans="1:47">
      <c r="A8" s="53">
        <v>6</v>
      </c>
      <c r="B8" s="61">
        <f>'ZJQ-Parameter input'!L12</f>
        <v>0.54545454545454597</v>
      </c>
      <c r="D8" s="53">
        <v>2005</v>
      </c>
      <c r="E8" s="53">
        <f>'ZJQ-Parameter input'!AJ8</f>
        <v>0</v>
      </c>
      <c r="F8" s="53">
        <f>'ZJQ-Parameter input'!AK8</f>
        <v>0</v>
      </c>
      <c r="G8" s="53">
        <f>'ZJQ-Parameter input'!AL8</f>
        <v>10017.491629259899</v>
      </c>
      <c r="H8" s="53">
        <f>'ZJQ-Parameter input'!AM8</f>
        <v>56697.891624387601</v>
      </c>
      <c r="I8" s="53">
        <f>'ZJQ-Parameter input'!AN8</f>
        <v>0</v>
      </c>
      <c r="J8" s="53">
        <f>'ZJQ-Parameter input'!AO8</f>
        <v>0</v>
      </c>
      <c r="K8" s="53">
        <f>'ZJQ-Parameter input'!AP8</f>
        <v>0</v>
      </c>
      <c r="M8" s="53">
        <v>2005</v>
      </c>
      <c r="N8" s="54">
        <f>'ZJQ-Parameter input'!CT8</f>
        <v>130</v>
      </c>
      <c r="O8" s="54">
        <f>'ZJQ-Parameter input'!CU8</f>
        <v>36.241984945637</v>
      </c>
      <c r="P8" s="54">
        <f>'ZJQ-Parameter input'!CV8</f>
        <v>42</v>
      </c>
      <c r="Q8" s="54">
        <f>'ZJQ-Parameter input'!CW8</f>
        <v>35</v>
      </c>
      <c r="R8" s="54">
        <f>'ZJQ-Parameter input'!CX8</f>
        <v>24.82</v>
      </c>
      <c r="S8" s="54">
        <f>'ZJQ-Parameter input'!CY8</f>
        <v>58.5</v>
      </c>
      <c r="T8" s="54">
        <f>'ZJQ-Parameter input'!CZ8</f>
        <v>12</v>
      </c>
      <c r="W8" s="53">
        <v>2025</v>
      </c>
      <c r="X8" s="54">
        <f t="shared" si="0"/>
        <v>127.96029923223307</v>
      </c>
      <c r="Y8" s="54">
        <f t="shared" si="1"/>
        <v>36.241894820064935</v>
      </c>
      <c r="Z8" s="54">
        <f t="shared" si="2"/>
        <v>40.260229213891904</v>
      </c>
      <c r="AA8" s="54">
        <f t="shared" si="3"/>
        <v>29.839245457626678</v>
      </c>
      <c r="AB8" s="54">
        <f t="shared" si="4"/>
        <v>23.56907200000002</v>
      </c>
      <c r="AC8" s="54">
        <f t="shared" si="5"/>
        <v>58.499999999999929</v>
      </c>
      <c r="AD8" s="54">
        <f t="shared" si="6"/>
        <v>11.2</v>
      </c>
      <c r="AF8" s="53"/>
      <c r="AG8" s="53"/>
      <c r="AH8" s="53"/>
      <c r="AI8" s="53"/>
      <c r="AJ8" s="53"/>
      <c r="AK8" s="53"/>
      <c r="AL8" s="53"/>
      <c r="AO8" s="53"/>
      <c r="AP8" s="53"/>
      <c r="AQ8" s="53"/>
      <c r="AR8" s="53"/>
      <c r="AS8" s="53"/>
      <c r="AT8" s="53"/>
      <c r="AU8" s="53"/>
    </row>
    <row r="9" spans="1:47">
      <c r="A9" s="53">
        <v>7</v>
      </c>
      <c r="B9" s="61">
        <f>'ZJQ-Parameter input'!L13</f>
        <v>0.63636363636363702</v>
      </c>
      <c r="D9" s="53">
        <v>2006</v>
      </c>
      <c r="E9" s="53">
        <f>'ZJQ-Parameter input'!AJ9</f>
        <v>0</v>
      </c>
      <c r="F9" s="53">
        <f>'ZJQ-Parameter input'!AK9</f>
        <v>0</v>
      </c>
      <c r="G9" s="53">
        <f>'ZJQ-Parameter input'!AL9</f>
        <v>599.06001569494595</v>
      </c>
      <c r="H9" s="53">
        <f>'ZJQ-Parameter input'!AM9</f>
        <v>34651.246750534701</v>
      </c>
      <c r="I9" s="53">
        <f>'ZJQ-Parameter input'!AN9</f>
        <v>0</v>
      </c>
      <c r="J9" s="53">
        <f>'ZJQ-Parameter input'!AO9</f>
        <v>0</v>
      </c>
      <c r="K9" s="53">
        <f>'ZJQ-Parameter input'!AP9</f>
        <v>0</v>
      </c>
      <c r="M9" s="53">
        <v>2006</v>
      </c>
      <c r="N9" s="54">
        <f>'ZJQ-Parameter input'!CT9</f>
        <v>130</v>
      </c>
      <c r="O9" s="54">
        <f>'ZJQ-Parameter input'!CU9</f>
        <v>36.241984945637</v>
      </c>
      <c r="P9" s="54">
        <f>'ZJQ-Parameter input'!CV9</f>
        <v>42</v>
      </c>
      <c r="Q9" s="54">
        <f>'ZJQ-Parameter input'!CW9</f>
        <v>35</v>
      </c>
      <c r="R9" s="54">
        <f>'ZJQ-Parameter input'!CX9</f>
        <v>24.82</v>
      </c>
      <c r="S9" s="54">
        <f>'ZJQ-Parameter input'!CY9</f>
        <v>58.5</v>
      </c>
      <c r="T9" s="54">
        <f>'ZJQ-Parameter input'!CZ9</f>
        <v>12</v>
      </c>
      <c r="W9" s="53">
        <v>2026</v>
      </c>
      <c r="X9" s="54">
        <f t="shared" si="0"/>
        <v>127.13977305789923</v>
      </c>
      <c r="Y9" s="54">
        <f t="shared" si="1"/>
        <v>36.241830123399403</v>
      </c>
      <c r="Z9" s="54">
        <f t="shared" si="2"/>
        <v>40.144118470339997</v>
      </c>
      <c r="AA9" s="54">
        <f t="shared" si="3"/>
        <v>29.146768537548429</v>
      </c>
      <c r="AB9" s="54">
        <f t="shared" si="4"/>
        <v>23.19198066086954</v>
      </c>
      <c r="AC9" s="54">
        <f t="shared" si="5"/>
        <v>58.500000000000014</v>
      </c>
      <c r="AD9" s="54">
        <f t="shared" si="6"/>
        <v>11.1</v>
      </c>
      <c r="AF9" s="53"/>
      <c r="AG9" s="53"/>
      <c r="AH9" s="53"/>
      <c r="AI9" s="53"/>
      <c r="AJ9" s="53"/>
      <c r="AK9" s="53"/>
      <c r="AL9" s="53"/>
      <c r="AO9" s="53"/>
      <c r="AP9" s="53"/>
      <c r="AQ9" s="53"/>
      <c r="AR9" s="53"/>
      <c r="AS9" s="53"/>
      <c r="AT9" s="53"/>
      <c r="AU9" s="53"/>
    </row>
    <row r="10" spans="1:47">
      <c r="A10" s="53">
        <v>8</v>
      </c>
      <c r="B10" s="61">
        <f>'ZJQ-Parameter input'!L14</f>
        <v>0.72727272727272796</v>
      </c>
      <c r="D10" s="53">
        <v>2007</v>
      </c>
      <c r="E10" s="53">
        <f>'ZJQ-Parameter input'!AJ10</f>
        <v>0</v>
      </c>
      <c r="F10" s="53">
        <f>'ZJQ-Parameter input'!AK10</f>
        <v>3.4518693112720902</v>
      </c>
      <c r="G10" s="53">
        <f>'ZJQ-Parameter input'!AL10</f>
        <v>65.585516914169801</v>
      </c>
      <c r="H10" s="53">
        <f>'ZJQ-Parameter input'!AM10</f>
        <v>26589.749304728899</v>
      </c>
      <c r="I10" s="53">
        <f>'ZJQ-Parameter input'!AN10</f>
        <v>0</v>
      </c>
      <c r="J10" s="53">
        <f>'ZJQ-Parameter input'!AO10</f>
        <v>0</v>
      </c>
      <c r="K10" s="53">
        <f>'ZJQ-Parameter input'!AP10</f>
        <v>0</v>
      </c>
      <c r="M10" s="53">
        <v>2007</v>
      </c>
      <c r="N10" s="54">
        <f>'ZJQ-Parameter input'!CT10</f>
        <v>130</v>
      </c>
      <c r="O10" s="54">
        <f>'ZJQ-Parameter input'!CU10</f>
        <v>36.241984945637</v>
      </c>
      <c r="P10" s="54">
        <f>'ZJQ-Parameter input'!CV10</f>
        <v>42</v>
      </c>
      <c r="Q10" s="54">
        <f>'ZJQ-Parameter input'!CW10</f>
        <v>35</v>
      </c>
      <c r="R10" s="54">
        <f>'ZJQ-Parameter input'!CX10</f>
        <v>24.82</v>
      </c>
      <c r="S10" s="54">
        <f>'ZJQ-Parameter input'!CY10</f>
        <v>58.5</v>
      </c>
      <c r="T10" s="54">
        <f>'ZJQ-Parameter input'!CZ10</f>
        <v>12</v>
      </c>
      <c r="W10" s="53">
        <v>2027</v>
      </c>
      <c r="X10" s="54">
        <f t="shared" si="0"/>
        <v>126.26744064972937</v>
      </c>
      <c r="Y10" s="54">
        <f t="shared" si="1"/>
        <v>36.241767741180034</v>
      </c>
      <c r="Z10" s="54">
        <f t="shared" si="2"/>
        <v>38.022857142857141</v>
      </c>
      <c r="AA10" s="54">
        <f t="shared" si="3"/>
        <v>28.704931345604972</v>
      </c>
      <c r="AB10" s="54">
        <f t="shared" si="4"/>
        <v>22.876969614243343</v>
      </c>
      <c r="AC10" s="54">
        <f t="shared" si="5"/>
        <v>58.500000000000014</v>
      </c>
      <c r="AD10" s="54">
        <f t="shared" si="6"/>
        <v>11</v>
      </c>
      <c r="AF10" s="53"/>
      <c r="AG10" s="53"/>
      <c r="AH10" s="53"/>
      <c r="AI10" s="53"/>
      <c r="AJ10" s="53"/>
      <c r="AK10" s="53"/>
      <c r="AL10" s="53"/>
      <c r="AO10" s="53"/>
      <c r="AP10" s="53"/>
      <c r="AQ10" s="53"/>
      <c r="AR10" s="53"/>
      <c r="AS10" s="53"/>
      <c r="AT10" s="53"/>
      <c r="AU10" s="53"/>
    </row>
    <row r="11" spans="1:47" ht="16.149999999999999" customHeight="1">
      <c r="A11" s="53">
        <v>9</v>
      </c>
      <c r="B11" s="61">
        <f>'ZJQ-Parameter input'!L15</f>
        <v>0.81818181818181801</v>
      </c>
      <c r="D11" s="53">
        <v>2008</v>
      </c>
      <c r="E11" s="53">
        <f>'ZJQ-Parameter input'!AJ11</f>
        <v>0</v>
      </c>
      <c r="F11" s="53">
        <f>'ZJQ-Parameter input'!AK11</f>
        <v>4.5232304403573798</v>
      </c>
      <c r="G11" s="53">
        <f>'ZJQ-Parameter input'!AL11</f>
        <v>36.185843522859102</v>
      </c>
      <c r="H11" s="53">
        <f>'ZJQ-Parameter input'!AM11</f>
        <v>33994.338374505904</v>
      </c>
      <c r="I11" s="53">
        <f>'ZJQ-Parameter input'!AN11</f>
        <v>0</v>
      </c>
      <c r="J11" s="53">
        <f>'ZJQ-Parameter input'!AO11</f>
        <v>0</v>
      </c>
      <c r="K11" s="53">
        <f>'ZJQ-Parameter input'!AP11</f>
        <v>0</v>
      </c>
      <c r="M11" s="53">
        <v>2008</v>
      </c>
      <c r="N11" s="54">
        <f>'ZJQ-Parameter input'!CT11</f>
        <v>130</v>
      </c>
      <c r="O11" s="54">
        <f>'ZJQ-Parameter input'!CU11</f>
        <v>36.241984945637</v>
      </c>
      <c r="P11" s="54">
        <f>'ZJQ-Parameter input'!CV11</f>
        <v>42</v>
      </c>
      <c r="Q11" s="54">
        <f>'ZJQ-Parameter input'!CW11</f>
        <v>35</v>
      </c>
      <c r="R11" s="54">
        <f>'ZJQ-Parameter input'!CX11</f>
        <v>24.82</v>
      </c>
      <c r="S11" s="54">
        <f>'ZJQ-Parameter input'!CY11</f>
        <v>58.5</v>
      </c>
      <c r="T11" s="54">
        <f>'ZJQ-Parameter input'!CZ11</f>
        <v>12</v>
      </c>
      <c r="W11" s="53">
        <v>2028</v>
      </c>
      <c r="X11" s="54">
        <f t="shared" si="0"/>
        <v>124.32052580293853</v>
      </c>
      <c r="Y11" s="54">
        <f t="shared" si="1"/>
        <v>36.24170546154614</v>
      </c>
      <c r="Z11" s="54">
        <f t="shared" si="2"/>
        <v>38.022857142857134</v>
      </c>
      <c r="AA11" s="54">
        <f t="shared" si="3"/>
        <v>28.266164379750112</v>
      </c>
      <c r="AB11" s="54">
        <f t="shared" si="4"/>
        <v>22.597330618556676</v>
      </c>
      <c r="AC11" s="54">
        <f t="shared" si="5"/>
        <v>58.499999999999972</v>
      </c>
      <c r="AD11" s="54">
        <f t="shared" si="6"/>
        <v>10.933333333333334</v>
      </c>
      <c r="AF11" s="53"/>
      <c r="AG11" s="53"/>
      <c r="AH11" s="53"/>
      <c r="AI11" s="53"/>
      <c r="AJ11" s="53"/>
      <c r="AK11" s="53"/>
      <c r="AL11" s="53"/>
      <c r="AO11" s="53"/>
      <c r="AP11" s="53"/>
      <c r="AQ11" s="53"/>
      <c r="AR11" s="53"/>
      <c r="AS11" s="53"/>
      <c r="AT11" s="53"/>
      <c r="AU11" s="53"/>
    </row>
    <row r="12" spans="1:47">
      <c r="A12" s="53">
        <v>10</v>
      </c>
      <c r="B12" s="61">
        <f>'ZJQ-Parameter input'!L16</f>
        <v>0.90909090909090895</v>
      </c>
      <c r="D12" s="53">
        <v>2009</v>
      </c>
      <c r="E12" s="53">
        <f>'ZJQ-Parameter input'!AJ12</f>
        <v>0</v>
      </c>
      <c r="F12" s="53">
        <f>'ZJQ-Parameter input'!AK12</f>
        <v>10.5202508936733</v>
      </c>
      <c r="G12" s="53">
        <f>'ZJQ-Parameter input'!AL12</f>
        <v>71.888381106767696</v>
      </c>
      <c r="H12" s="53">
        <f>'ZJQ-Parameter input'!AM12</f>
        <v>22732.508806079099</v>
      </c>
      <c r="I12" s="53">
        <f>'ZJQ-Parameter input'!AN12</f>
        <v>0</v>
      </c>
      <c r="J12" s="53">
        <f>'ZJQ-Parameter input'!AO12</f>
        <v>0</v>
      </c>
      <c r="K12" s="53">
        <f>'ZJQ-Parameter input'!AP12</f>
        <v>0</v>
      </c>
      <c r="M12" s="53">
        <v>2009</v>
      </c>
      <c r="N12" s="54">
        <f>'ZJQ-Parameter input'!CT12</f>
        <v>130</v>
      </c>
      <c r="O12" s="54">
        <f>'ZJQ-Parameter input'!CU12</f>
        <v>36.241984945637</v>
      </c>
      <c r="P12" s="54">
        <f>'ZJQ-Parameter input'!CV12</f>
        <v>42</v>
      </c>
      <c r="Q12" s="54">
        <f>'ZJQ-Parameter input'!CW12</f>
        <v>35</v>
      </c>
      <c r="R12" s="54">
        <f>'ZJQ-Parameter input'!CX12</f>
        <v>24.82</v>
      </c>
      <c r="S12" s="54">
        <f>'ZJQ-Parameter input'!CY12</f>
        <v>58.5</v>
      </c>
      <c r="T12" s="54">
        <f>'ZJQ-Parameter input'!CZ12</f>
        <v>12</v>
      </c>
      <c r="W12" s="53">
        <v>2029</v>
      </c>
      <c r="X12" s="54">
        <f t="shared" si="0"/>
        <v>121.89885894237443</v>
      </c>
      <c r="Y12" s="54">
        <f t="shared" si="1"/>
        <v>36.241616635504819</v>
      </c>
      <c r="Z12" s="54">
        <f t="shared" si="2"/>
        <v>37.360000000000028</v>
      </c>
      <c r="AA12" s="54">
        <f t="shared" si="3"/>
        <v>27.747154761708533</v>
      </c>
      <c r="AB12" s="54">
        <f t="shared" si="4"/>
        <v>22.141079486238539</v>
      </c>
      <c r="AC12" s="54">
        <f t="shared" si="5"/>
        <v>58.5</v>
      </c>
      <c r="AD12" s="54">
        <f t="shared" si="6"/>
        <v>10.855555555555544</v>
      </c>
      <c r="AF12" s="53"/>
      <c r="AG12" s="53"/>
      <c r="AH12" s="53"/>
      <c r="AI12" s="53"/>
      <c r="AJ12" s="53"/>
      <c r="AK12" s="53"/>
      <c r="AL12" s="53"/>
      <c r="AO12" s="53"/>
      <c r="AP12" s="53"/>
      <c r="AQ12" s="53"/>
      <c r="AR12" s="53"/>
      <c r="AS12" s="53"/>
      <c r="AT12" s="53"/>
      <c r="AU12" s="53"/>
    </row>
    <row r="13" spans="1:47">
      <c r="A13" s="53">
        <v>11</v>
      </c>
      <c r="B13" s="61">
        <f>'ZJQ-Parameter input'!L17</f>
        <v>1</v>
      </c>
      <c r="D13" s="53">
        <v>2010</v>
      </c>
      <c r="E13" s="53">
        <f>'ZJQ-Parameter input'!AJ13</f>
        <v>0</v>
      </c>
      <c r="F13" s="53">
        <f>'ZJQ-Parameter input'!AK13</f>
        <v>208.78464135429101</v>
      </c>
      <c r="G13" s="53">
        <f>'ZJQ-Parameter input'!AL13</f>
        <v>53.145181435637603</v>
      </c>
      <c r="H13" s="53">
        <f>'ZJQ-Parameter input'!AM13</f>
        <v>36657.521575962397</v>
      </c>
      <c r="I13" s="53">
        <f>'ZJQ-Parameter input'!AN13</f>
        <v>0</v>
      </c>
      <c r="J13" s="53">
        <f>'ZJQ-Parameter input'!AO13</f>
        <v>0</v>
      </c>
      <c r="K13" s="53">
        <f>'ZJQ-Parameter input'!AP13</f>
        <v>0</v>
      </c>
      <c r="M13" s="53">
        <v>2010</v>
      </c>
      <c r="N13" s="54">
        <f>'ZJQ-Parameter input'!CT13</f>
        <v>130</v>
      </c>
      <c r="O13" s="54">
        <f>'ZJQ-Parameter input'!CU13</f>
        <v>36.241984945637</v>
      </c>
      <c r="P13" s="54">
        <f>'ZJQ-Parameter input'!CV13</f>
        <v>42</v>
      </c>
      <c r="Q13" s="54">
        <f>'ZJQ-Parameter input'!CW13</f>
        <v>35</v>
      </c>
      <c r="R13" s="54">
        <f>'ZJQ-Parameter input'!CX13</f>
        <v>24.82</v>
      </c>
      <c r="S13" s="54">
        <f>'ZJQ-Parameter input'!CY13</f>
        <v>58.5</v>
      </c>
      <c r="T13" s="54">
        <f>'ZJQ-Parameter input'!CZ13</f>
        <v>12</v>
      </c>
      <c r="W13" s="53">
        <v>2030</v>
      </c>
      <c r="X13" s="54">
        <f t="shared" si="0"/>
        <v>120.7752100840337</v>
      </c>
      <c r="Y13" s="54">
        <f t="shared" si="1"/>
        <v>36.24142102611107</v>
      </c>
      <c r="Z13" s="54">
        <f t="shared" si="2"/>
        <v>35.04</v>
      </c>
      <c r="AA13" s="54">
        <f t="shared" si="3"/>
        <v>27.159778330915998</v>
      </c>
      <c r="AB13" s="54">
        <f t="shared" si="4"/>
        <v>21.903509660743111</v>
      </c>
      <c r="AC13" s="54">
        <f t="shared" si="5"/>
        <v>58.49999999999995</v>
      </c>
      <c r="AD13" s="54">
        <f t="shared" si="6"/>
        <v>10.776923076923085</v>
      </c>
      <c r="AF13" s="53"/>
      <c r="AG13" s="53"/>
      <c r="AH13" s="53"/>
      <c r="AI13" s="53"/>
      <c r="AJ13" s="53"/>
      <c r="AK13" s="53"/>
      <c r="AL13" s="53"/>
      <c r="AO13" s="53"/>
      <c r="AP13" s="53"/>
      <c r="AQ13" s="53"/>
      <c r="AR13" s="53"/>
      <c r="AS13" s="53"/>
      <c r="AT13" s="53"/>
      <c r="AU13" s="53"/>
    </row>
    <row r="14" spans="1:47">
      <c r="A14" s="53">
        <v>12</v>
      </c>
      <c r="B14" s="61">
        <f>'ZJQ-Parameter input'!L18</f>
        <v>1</v>
      </c>
      <c r="D14" s="53">
        <v>2011</v>
      </c>
      <c r="E14" s="53">
        <f>'ZJQ-Parameter input'!AJ14</f>
        <v>0</v>
      </c>
      <c r="F14" s="53">
        <f>'ZJQ-Parameter input'!AK14</f>
        <v>301.70137002109402</v>
      </c>
      <c r="G14" s="53">
        <f>'ZJQ-Parameter input'!AL14</f>
        <v>64.566441055097798</v>
      </c>
      <c r="H14" s="53">
        <f>'ZJQ-Parameter input'!AM14</f>
        <v>30699.581818761199</v>
      </c>
      <c r="I14" s="53">
        <f>'ZJQ-Parameter input'!AN14</f>
        <v>0</v>
      </c>
      <c r="J14" s="53">
        <f>'ZJQ-Parameter input'!AO14</f>
        <v>0</v>
      </c>
      <c r="K14" s="53">
        <f>'ZJQ-Parameter input'!AP14</f>
        <v>0</v>
      </c>
      <c r="M14" s="53">
        <v>2011</v>
      </c>
      <c r="N14" s="54">
        <f>'ZJQ-Parameter input'!CT14</f>
        <v>130</v>
      </c>
      <c r="O14" s="54">
        <f>'ZJQ-Parameter input'!CU14</f>
        <v>36.241984945637</v>
      </c>
      <c r="P14" s="54">
        <f>'ZJQ-Parameter input'!CV14</f>
        <v>42</v>
      </c>
      <c r="Q14" s="54">
        <f>'ZJQ-Parameter input'!CW14</f>
        <v>35</v>
      </c>
      <c r="R14" s="54">
        <f>'ZJQ-Parameter input'!CX14</f>
        <v>24.82</v>
      </c>
      <c r="S14" s="54">
        <f>'ZJQ-Parameter input'!CY14</f>
        <v>58.5</v>
      </c>
      <c r="T14" s="54">
        <f>'ZJQ-Parameter input'!CZ14</f>
        <v>12</v>
      </c>
      <c r="W14" s="53">
        <v>2031</v>
      </c>
      <c r="X14" s="54">
        <f t="shared" si="0"/>
        <v>119.65871167102455</v>
      </c>
      <c r="Y14" s="54">
        <f t="shared" si="1"/>
        <v>36.240309964417193</v>
      </c>
      <c r="Z14" s="54" t="e">
        <f t="shared" si="2"/>
        <v>#DIV/0!</v>
      </c>
      <c r="AA14" s="54">
        <f t="shared" si="3"/>
        <v>26.897611574675132</v>
      </c>
      <c r="AB14" s="54">
        <f t="shared" si="4"/>
        <v>21.674376585365852</v>
      </c>
      <c r="AC14" s="54">
        <f t="shared" si="5"/>
        <v>58.5</v>
      </c>
      <c r="AD14" s="54">
        <f t="shared" si="6"/>
        <v>10.700000000000003</v>
      </c>
      <c r="AF14" s="53"/>
      <c r="AG14" s="53"/>
      <c r="AH14" s="53"/>
      <c r="AI14" s="53"/>
      <c r="AJ14" s="53"/>
      <c r="AK14" s="53"/>
      <c r="AL14" s="53"/>
      <c r="AO14" s="53"/>
      <c r="AP14" s="53"/>
      <c r="AQ14" s="53"/>
      <c r="AR14" s="53"/>
      <c r="AS14" s="53"/>
      <c r="AT14" s="53"/>
      <c r="AU14" s="53"/>
    </row>
    <row r="15" spans="1:47">
      <c r="A15" s="53">
        <v>13</v>
      </c>
      <c r="B15" s="61">
        <f>'ZJQ-Parameter input'!L19</f>
        <v>1</v>
      </c>
      <c r="D15" s="53">
        <v>2012</v>
      </c>
      <c r="E15" s="53">
        <f>'ZJQ-Parameter input'!AJ15</f>
        <v>0</v>
      </c>
      <c r="F15" s="53">
        <f>'ZJQ-Parameter input'!AK15</f>
        <v>337.76137596972802</v>
      </c>
      <c r="G15" s="53">
        <f>'ZJQ-Parameter input'!AL15</f>
        <v>13.6011292336803</v>
      </c>
      <c r="H15" s="53">
        <f>'ZJQ-Parameter input'!AM15</f>
        <v>15903.1203564807</v>
      </c>
      <c r="I15" s="53">
        <f>'ZJQ-Parameter input'!AN15</f>
        <v>0</v>
      </c>
      <c r="J15" s="53">
        <f>'ZJQ-Parameter input'!AO15</f>
        <v>0</v>
      </c>
      <c r="K15" s="53">
        <f>'ZJQ-Parameter input'!AP15</f>
        <v>0</v>
      </c>
      <c r="M15" s="53">
        <v>2012</v>
      </c>
      <c r="N15" s="54">
        <f>'ZJQ-Parameter input'!CT15</f>
        <v>130</v>
      </c>
      <c r="O15" s="54">
        <f>'ZJQ-Parameter input'!CU15</f>
        <v>36.241984945637</v>
      </c>
      <c r="P15" s="54">
        <f>'ZJQ-Parameter input'!CV15</f>
        <v>42</v>
      </c>
      <c r="Q15" s="54">
        <f>'ZJQ-Parameter input'!CW15</f>
        <v>35</v>
      </c>
      <c r="R15" s="54">
        <f>'ZJQ-Parameter input'!CX15</f>
        <v>24.82</v>
      </c>
      <c r="S15" s="54">
        <f>'ZJQ-Parameter input'!CY15</f>
        <v>58.5</v>
      </c>
      <c r="T15" s="54">
        <f>'ZJQ-Parameter input'!CZ15</f>
        <v>12</v>
      </c>
      <c r="W15" s="53">
        <v>2032</v>
      </c>
      <c r="X15" s="54">
        <f t="shared" si="0"/>
        <v>117.75066075348303</v>
      </c>
      <c r="Y15" s="54">
        <f t="shared" si="1"/>
        <v>36.240206161735671</v>
      </c>
      <c r="Z15" s="54" t="e">
        <f t="shared" si="2"/>
        <v>#DIV/0!</v>
      </c>
      <c r="AA15" s="54">
        <f t="shared" si="3"/>
        <v>26.555545131205996</v>
      </c>
      <c r="AB15" s="54">
        <f t="shared" si="4"/>
        <v>21.217593196159129</v>
      </c>
      <c r="AC15" s="54">
        <f t="shared" si="5"/>
        <v>58.500000000000007</v>
      </c>
      <c r="AD15" s="54">
        <f t="shared" si="6"/>
        <v>10.624999999999998</v>
      </c>
      <c r="AF15" s="53"/>
      <c r="AG15" s="53"/>
      <c r="AH15" s="53"/>
      <c r="AI15" s="53"/>
      <c r="AJ15" s="53"/>
      <c r="AK15" s="53"/>
      <c r="AL15" s="53"/>
      <c r="AO15" s="53"/>
      <c r="AP15" s="53"/>
      <c r="AQ15" s="53"/>
      <c r="AR15" s="53"/>
      <c r="AS15" s="53"/>
      <c r="AT15" s="53"/>
      <c r="AU15" s="53"/>
    </row>
    <row r="16" spans="1:47">
      <c r="A16" s="53">
        <v>14</v>
      </c>
      <c r="B16" s="61">
        <f>'ZJQ-Parameter input'!L20</f>
        <v>1</v>
      </c>
      <c r="D16" s="53">
        <v>2013</v>
      </c>
      <c r="E16" s="53">
        <f>'ZJQ-Parameter input'!AJ16</f>
        <v>0</v>
      </c>
      <c r="F16" s="53">
        <f>'ZJQ-Parameter input'!AK16</f>
        <v>507.34071525438901</v>
      </c>
      <c r="G16" s="53">
        <f>'ZJQ-Parameter input'!AL16</f>
        <v>10.057415060108999</v>
      </c>
      <c r="H16" s="53">
        <f>'ZJQ-Parameter input'!AM16</f>
        <v>12172.824694418599</v>
      </c>
      <c r="I16" s="53">
        <f>'ZJQ-Parameter input'!AN16</f>
        <v>0</v>
      </c>
      <c r="J16" s="53">
        <f>'ZJQ-Parameter input'!AO16</f>
        <v>0</v>
      </c>
      <c r="K16" s="53">
        <f>'ZJQ-Parameter input'!AP16</f>
        <v>0</v>
      </c>
      <c r="M16" s="53">
        <v>2013</v>
      </c>
      <c r="N16" s="54">
        <f>'ZJQ-Parameter input'!CT16</f>
        <v>130</v>
      </c>
      <c r="O16" s="54">
        <f>'ZJQ-Parameter input'!CU16</f>
        <v>36.241984945637</v>
      </c>
      <c r="P16" s="54">
        <f>'ZJQ-Parameter input'!CV16</f>
        <v>42</v>
      </c>
      <c r="Q16" s="54">
        <f>'ZJQ-Parameter input'!CW16</f>
        <v>35</v>
      </c>
      <c r="R16" s="54">
        <f>'ZJQ-Parameter input'!CX16</f>
        <v>24.82</v>
      </c>
      <c r="S16" s="54">
        <f>'ZJQ-Parameter input'!CY16</f>
        <v>58.5</v>
      </c>
      <c r="T16" s="54">
        <f>'ZJQ-Parameter input'!CZ16</f>
        <v>12</v>
      </c>
      <c r="W16" s="53">
        <v>2033</v>
      </c>
      <c r="X16" s="54">
        <f t="shared" si="0"/>
        <v>115.83839784810648</v>
      </c>
      <c r="Y16" s="54">
        <f t="shared" si="1"/>
        <v>36.240118836782734</v>
      </c>
      <c r="Z16" s="54" t="e">
        <f t="shared" si="2"/>
        <v>#DIV/0!</v>
      </c>
      <c r="AA16" s="54">
        <f t="shared" si="3"/>
        <v>26.237955411853893</v>
      </c>
      <c r="AB16" s="54">
        <f t="shared" si="4"/>
        <v>20.808026597131676</v>
      </c>
      <c r="AC16" s="54">
        <f t="shared" si="5"/>
        <v>58.500000000000036</v>
      </c>
      <c r="AD16" s="54">
        <f t="shared" si="6"/>
        <v>10.551612903225799</v>
      </c>
      <c r="AF16" s="53"/>
      <c r="AG16" s="53"/>
      <c r="AH16" s="53"/>
      <c r="AI16" s="53"/>
      <c r="AJ16" s="53"/>
      <c r="AK16" s="53"/>
      <c r="AL16" s="53"/>
      <c r="AO16" s="53"/>
      <c r="AP16" s="53"/>
      <c r="AQ16" s="53"/>
      <c r="AR16" s="53"/>
      <c r="AS16" s="53"/>
      <c r="AT16" s="53"/>
      <c r="AU16" s="53"/>
    </row>
    <row r="17" spans="1:47">
      <c r="A17" s="53">
        <v>15</v>
      </c>
      <c r="B17" s="61">
        <f>'ZJQ-Parameter input'!L21</f>
        <v>1</v>
      </c>
      <c r="D17" s="53">
        <v>2014</v>
      </c>
      <c r="E17" s="53">
        <f>'ZJQ-Parameter input'!AJ17</f>
        <v>0</v>
      </c>
      <c r="F17" s="53">
        <f>'ZJQ-Parameter input'!AK17</f>
        <v>548.63045508649702</v>
      </c>
      <c r="G17" s="53">
        <f>'ZJQ-Parameter input'!AL17</f>
        <v>1.0011504654863099</v>
      </c>
      <c r="H17" s="53">
        <f>'ZJQ-Parameter input'!AM17</f>
        <v>7474.5893753207702</v>
      </c>
      <c r="I17" s="53">
        <f>'ZJQ-Parameter input'!AN17</f>
        <v>0</v>
      </c>
      <c r="J17" s="53">
        <f>'ZJQ-Parameter input'!AO17</f>
        <v>0</v>
      </c>
      <c r="K17" s="53">
        <f>'ZJQ-Parameter input'!AP17</f>
        <v>0</v>
      </c>
      <c r="M17" s="53">
        <v>2014</v>
      </c>
      <c r="N17" s="54">
        <f>'ZJQ-Parameter input'!CT17</f>
        <v>130</v>
      </c>
      <c r="O17" s="54">
        <f>'ZJQ-Parameter input'!CU17</f>
        <v>36.241984945637</v>
      </c>
      <c r="P17" s="54">
        <f>'ZJQ-Parameter input'!CV17</f>
        <v>42</v>
      </c>
      <c r="Q17" s="54">
        <f>'ZJQ-Parameter input'!CW17</f>
        <v>35</v>
      </c>
      <c r="R17" s="54">
        <f>'ZJQ-Parameter input'!CX17</f>
        <v>24.82</v>
      </c>
      <c r="S17" s="54">
        <f>'ZJQ-Parameter input'!CY17</f>
        <v>58.5</v>
      </c>
      <c r="T17" s="54">
        <f>'ZJQ-Parameter input'!CZ17</f>
        <v>12</v>
      </c>
      <c r="W17" s="53">
        <v>2034</v>
      </c>
      <c r="X17" s="54">
        <f t="shared" si="0"/>
        <v>113.93866374589277</v>
      </c>
      <c r="Y17" s="54">
        <f t="shared" si="1"/>
        <v>36.240058551070646</v>
      </c>
      <c r="Z17" s="54" t="e">
        <f t="shared" si="2"/>
        <v>#DIV/0!</v>
      </c>
      <c r="AA17" s="54">
        <f t="shared" si="3"/>
        <v>25.943514564414514</v>
      </c>
      <c r="AB17" s="54">
        <f t="shared" si="4"/>
        <v>20.448627109471083</v>
      </c>
      <c r="AC17" s="54">
        <f t="shared" si="5"/>
        <v>58.500000000000021</v>
      </c>
      <c r="AD17" s="54">
        <f t="shared" si="6"/>
        <v>10.4725</v>
      </c>
      <c r="AF17" s="53"/>
      <c r="AG17" s="53"/>
      <c r="AH17" s="53"/>
      <c r="AI17" s="53"/>
      <c r="AJ17" s="53"/>
      <c r="AK17" s="53"/>
      <c r="AL17" s="53"/>
      <c r="AO17" s="53"/>
      <c r="AP17" s="53"/>
      <c r="AQ17" s="53"/>
      <c r="AR17" s="53"/>
      <c r="AS17" s="53"/>
      <c r="AT17" s="53"/>
      <c r="AU17" s="53"/>
    </row>
    <row r="18" spans="1:47">
      <c r="A18" s="53">
        <v>16</v>
      </c>
      <c r="B18" s="61">
        <f>'ZJQ-Parameter input'!L22</f>
        <v>1</v>
      </c>
      <c r="D18" s="53">
        <v>2015</v>
      </c>
      <c r="E18" s="53">
        <f>'ZJQ-Parameter input'!AJ18</f>
        <v>0</v>
      </c>
      <c r="F18" s="53">
        <f>'ZJQ-Parameter input'!AK18</f>
        <v>110.013165984594</v>
      </c>
      <c r="G18" s="53">
        <f>'ZJQ-Parameter input'!AL18</f>
        <v>8.0009575261523196</v>
      </c>
      <c r="H18" s="53">
        <f>'ZJQ-Parameter input'!AM18</f>
        <v>2826.3382461133101</v>
      </c>
      <c r="I18" s="53">
        <f>'ZJQ-Parameter input'!AN18</f>
        <v>0</v>
      </c>
      <c r="J18" s="53">
        <f>'ZJQ-Parameter input'!AO18</f>
        <v>0</v>
      </c>
      <c r="K18" s="53">
        <f>'ZJQ-Parameter input'!AP18</f>
        <v>0</v>
      </c>
      <c r="M18" s="53">
        <v>2015</v>
      </c>
      <c r="N18" s="54">
        <f>'ZJQ-Parameter input'!CT18</f>
        <v>130</v>
      </c>
      <c r="O18" s="54">
        <f>'ZJQ-Parameter input'!CU18</f>
        <v>36.241984945637</v>
      </c>
      <c r="P18" s="54">
        <f>'ZJQ-Parameter input'!CV18</f>
        <v>42</v>
      </c>
      <c r="Q18" s="54">
        <f>'ZJQ-Parameter input'!CW18</f>
        <v>35</v>
      </c>
      <c r="R18" s="54">
        <f>'ZJQ-Parameter input'!CX18</f>
        <v>24.82</v>
      </c>
      <c r="S18" s="54">
        <f>'ZJQ-Parameter input'!CY18</f>
        <v>58.5</v>
      </c>
      <c r="T18" s="54">
        <f>'ZJQ-Parameter input'!CZ18</f>
        <v>12</v>
      </c>
      <c r="W18" s="53">
        <v>2035</v>
      </c>
      <c r="X18" s="54">
        <f t="shared" si="0"/>
        <v>112.05922815147352</v>
      </c>
      <c r="Y18" s="54">
        <f t="shared" si="1"/>
        <v>36.240019514914962</v>
      </c>
      <c r="Z18" s="54" t="e">
        <f t="shared" si="2"/>
        <v>#DIV/0!</v>
      </c>
      <c r="AA18" s="54">
        <f t="shared" si="3"/>
        <v>25.671196850426995</v>
      </c>
      <c r="AB18" s="54">
        <f t="shared" si="4"/>
        <v>20.13345725490197</v>
      </c>
      <c r="AC18" s="54">
        <f t="shared" si="5"/>
        <v>58.500000000000036</v>
      </c>
      <c r="AD18" s="54">
        <f t="shared" si="6"/>
        <v>10.397999999999998</v>
      </c>
      <c r="AF18" s="53"/>
      <c r="AG18" s="53"/>
      <c r="AH18" s="53"/>
      <c r="AI18" s="53"/>
      <c r="AJ18" s="53"/>
      <c r="AK18" s="53"/>
      <c r="AL18" s="53"/>
      <c r="AO18" s="53"/>
      <c r="AP18" s="53"/>
      <c r="AQ18" s="53"/>
      <c r="AR18" s="53"/>
      <c r="AS18" s="53"/>
      <c r="AT18" s="53"/>
      <c r="AU18" s="53"/>
    </row>
    <row r="19" spans="1:47">
      <c r="A19" s="53">
        <v>17</v>
      </c>
      <c r="B19" s="61">
        <f>'ZJQ-Parameter input'!L23</f>
        <v>1</v>
      </c>
      <c r="D19" s="53">
        <v>2016</v>
      </c>
      <c r="E19" s="53">
        <f>'ZJQ-Parameter input'!AJ19</f>
        <v>1658</v>
      </c>
      <c r="F19" s="53">
        <f>'ZJQ-Parameter input'!AK19</f>
        <v>113.00028272634501</v>
      </c>
      <c r="G19" s="53">
        <f>'ZJQ-Parameter input'!AL19</f>
        <v>0</v>
      </c>
      <c r="H19" s="53">
        <f>'ZJQ-Parameter input'!AM19</f>
        <v>4783.0119670806098</v>
      </c>
      <c r="I19" s="53">
        <f>'ZJQ-Parameter input'!AN19</f>
        <v>0</v>
      </c>
      <c r="J19" s="53">
        <f>'ZJQ-Parameter input'!AO19</f>
        <v>0</v>
      </c>
      <c r="K19" s="53">
        <f>'ZJQ-Parameter input'!AP19</f>
        <v>0</v>
      </c>
      <c r="M19" s="53">
        <v>2016</v>
      </c>
      <c r="N19" s="54">
        <f>'ZJQ-Parameter input'!CT19</f>
        <v>130</v>
      </c>
      <c r="O19" s="54">
        <f>'ZJQ-Parameter input'!CU19</f>
        <v>36.241984945637</v>
      </c>
      <c r="P19" s="54">
        <f>'ZJQ-Parameter input'!CV19</f>
        <v>42</v>
      </c>
      <c r="Q19" s="54">
        <f>'ZJQ-Parameter input'!CW19</f>
        <v>35</v>
      </c>
      <c r="R19" s="54">
        <f>'ZJQ-Parameter input'!CX19</f>
        <v>24.82</v>
      </c>
      <c r="S19" s="54">
        <f>'ZJQ-Parameter input'!CY19</f>
        <v>58.5</v>
      </c>
      <c r="T19" s="54">
        <f>'ZJQ-Parameter input'!CZ19</f>
        <v>12</v>
      </c>
      <c r="W19" s="53">
        <v>2036</v>
      </c>
      <c r="X19" s="54">
        <f t="shared" si="0"/>
        <v>109.96265629156693</v>
      </c>
      <c r="Y19" s="54">
        <f t="shared" si="1"/>
        <v>36.239999999999995</v>
      </c>
      <c r="Z19" s="54" t="e">
        <f t="shared" si="2"/>
        <v>#DIV/0!</v>
      </c>
      <c r="AA19" s="54">
        <f t="shared" si="3"/>
        <v>25.394965919039485</v>
      </c>
      <c r="AB19" s="54">
        <f t="shared" si="4"/>
        <v>19.911065767441848</v>
      </c>
      <c r="AC19" s="54">
        <f t="shared" si="5"/>
        <v>58.500000000000014</v>
      </c>
      <c r="AD19" s="54">
        <f t="shared" si="6"/>
        <v>10.296825396825396</v>
      </c>
      <c r="AF19" s="53"/>
      <c r="AG19" s="53"/>
      <c r="AH19" s="53"/>
      <c r="AI19" s="53"/>
      <c r="AJ19" s="53"/>
      <c r="AK19" s="53"/>
      <c r="AL19" s="53"/>
      <c r="AO19" s="53"/>
      <c r="AP19" s="53"/>
      <c r="AQ19" s="53"/>
      <c r="AR19" s="53"/>
      <c r="AS19" s="53"/>
      <c r="AT19" s="53"/>
      <c r="AU19" s="53"/>
    </row>
    <row r="20" spans="1:47">
      <c r="A20" s="53">
        <v>18</v>
      </c>
      <c r="B20" s="61">
        <f>'ZJQ-Parameter input'!L24</f>
        <v>1</v>
      </c>
      <c r="D20" s="53">
        <v>2017</v>
      </c>
      <c r="E20" s="53">
        <f>'ZJQ-Parameter input'!AJ20</f>
        <v>1442</v>
      </c>
      <c r="F20" s="53">
        <f>'ZJQ-Parameter input'!AK20</f>
        <v>616</v>
      </c>
      <c r="G20" s="53">
        <f>'ZJQ-Parameter input'!AL20</f>
        <v>1</v>
      </c>
      <c r="H20" s="53">
        <f>'ZJQ-Parameter input'!AM20</f>
        <v>9074</v>
      </c>
      <c r="I20" s="53">
        <f>'ZJQ-Parameter input'!AN20</f>
        <v>130</v>
      </c>
      <c r="J20" s="53">
        <f>'ZJQ-Parameter input'!AO20</f>
        <v>0</v>
      </c>
      <c r="K20" s="53">
        <f>'ZJQ-Parameter input'!AP20</f>
        <v>0</v>
      </c>
      <c r="M20" s="53">
        <v>2017</v>
      </c>
      <c r="N20" s="54">
        <f>'ZJQ-Parameter input'!CT20</f>
        <v>130</v>
      </c>
      <c r="O20" s="54">
        <f>'ZJQ-Parameter input'!CU20</f>
        <v>36.241984945637</v>
      </c>
      <c r="P20" s="54">
        <f>'ZJQ-Parameter input'!CV20</f>
        <v>42</v>
      </c>
      <c r="Q20" s="54">
        <f>'ZJQ-Parameter input'!CW20</f>
        <v>35</v>
      </c>
      <c r="R20" s="54">
        <f>'ZJQ-Parameter input'!CX20</f>
        <v>24.82</v>
      </c>
      <c r="S20" s="54">
        <f>'ZJQ-Parameter input'!CY20</f>
        <v>58.5</v>
      </c>
      <c r="T20" s="54">
        <f>'ZJQ-Parameter input'!CZ20</f>
        <v>12</v>
      </c>
      <c r="W20" s="53">
        <v>2037</v>
      </c>
      <c r="X20" s="54">
        <f t="shared" si="0"/>
        <v>108.21129233114794</v>
      </c>
      <c r="Y20" s="54">
        <f t="shared" si="1"/>
        <v>36.240000000000016</v>
      </c>
      <c r="Z20" s="54" t="e">
        <f t="shared" si="2"/>
        <v>#DIV/0!</v>
      </c>
      <c r="AA20" s="54">
        <f t="shared" si="3"/>
        <v>25.166788234810834</v>
      </c>
      <c r="AB20" s="54">
        <f t="shared" si="4"/>
        <v>19.724426542491265</v>
      </c>
      <c r="AC20" s="54">
        <f t="shared" si="5"/>
        <v>58.500000000000036</v>
      </c>
      <c r="AD20" s="54">
        <f t="shared" si="6"/>
        <v>10.226923076923061</v>
      </c>
      <c r="AF20" s="53"/>
      <c r="AG20" s="53"/>
      <c r="AH20" s="53"/>
      <c r="AI20" s="53"/>
      <c r="AJ20" s="53"/>
      <c r="AK20" s="53"/>
      <c r="AL20" s="53"/>
      <c r="AO20" s="53"/>
      <c r="AP20" s="53"/>
      <c r="AQ20" s="53"/>
      <c r="AR20" s="53"/>
      <c r="AS20" s="53"/>
      <c r="AT20" s="53"/>
      <c r="AU20" s="53"/>
    </row>
    <row r="21" spans="1:47">
      <c r="A21" s="53">
        <v>19</v>
      </c>
      <c r="B21" s="61">
        <f>'ZJQ-Parameter input'!L25</f>
        <v>1</v>
      </c>
      <c r="D21" s="53">
        <v>2018</v>
      </c>
      <c r="E21" s="53">
        <f>'ZJQ-Parameter input'!AJ21</f>
        <v>35</v>
      </c>
      <c r="F21" s="53">
        <f>'ZJQ-Parameter input'!AK21</f>
        <v>1714</v>
      </c>
      <c r="G21" s="53">
        <f>'ZJQ-Parameter input'!AL21</f>
        <v>2</v>
      </c>
      <c r="H21" s="53">
        <f>'ZJQ-Parameter input'!AM21</f>
        <v>12685</v>
      </c>
      <c r="I21" s="53">
        <f>'ZJQ-Parameter input'!AN21</f>
        <v>0</v>
      </c>
      <c r="J21" s="53">
        <f>'ZJQ-Parameter input'!AO21</f>
        <v>0</v>
      </c>
      <c r="K21" s="53">
        <f>'ZJQ-Parameter input'!AP21</f>
        <v>0</v>
      </c>
      <c r="M21" s="53">
        <v>2018</v>
      </c>
      <c r="N21" s="54">
        <f>'ZJQ-Parameter input'!CT21</f>
        <v>130</v>
      </c>
      <c r="O21" s="54">
        <f>'ZJQ-Parameter input'!CU21</f>
        <v>36.241984945637</v>
      </c>
      <c r="P21" s="54">
        <f>'ZJQ-Parameter input'!CV21</f>
        <v>42</v>
      </c>
      <c r="Q21" s="54">
        <f>'ZJQ-Parameter input'!CW21</f>
        <v>35</v>
      </c>
      <c r="R21" s="54">
        <f>'ZJQ-Parameter input'!CX21</f>
        <v>24.82</v>
      </c>
      <c r="S21" s="54">
        <f>'ZJQ-Parameter input'!CY21</f>
        <v>58.5</v>
      </c>
      <c r="T21" s="54">
        <f>'ZJQ-Parameter input'!CZ21</f>
        <v>12</v>
      </c>
      <c r="W21" s="53">
        <v>2038</v>
      </c>
      <c r="X21" s="54">
        <f t="shared" si="0"/>
        <v>106.76022617883005</v>
      </c>
      <c r="Y21" s="54">
        <f t="shared" si="1"/>
        <v>36.239999999999981</v>
      </c>
      <c r="Z21" s="54" t="e">
        <f t="shared" si="2"/>
        <v>#DIV/0!</v>
      </c>
      <c r="AA21" s="54">
        <f t="shared" si="3"/>
        <v>24.95932338588171</v>
      </c>
      <c r="AB21" s="54">
        <f t="shared" si="4"/>
        <v>19.551693502890164</v>
      </c>
      <c r="AC21" s="54">
        <f t="shared" si="5"/>
        <v>58.500000000000014</v>
      </c>
      <c r="AD21" s="54">
        <f t="shared" si="6"/>
        <v>10.169148936170217</v>
      </c>
      <c r="AF21" s="53"/>
      <c r="AG21" s="53"/>
      <c r="AH21" s="53"/>
      <c r="AI21" s="53"/>
      <c r="AJ21" s="53"/>
      <c r="AK21" s="53"/>
      <c r="AL21" s="53"/>
      <c r="AO21" s="53"/>
      <c r="AP21" s="53"/>
      <c r="AQ21" s="53"/>
      <c r="AR21" s="53"/>
      <c r="AS21" s="53"/>
      <c r="AT21" s="53"/>
      <c r="AU21" s="53"/>
    </row>
    <row r="22" spans="1:47">
      <c r="A22" s="53">
        <v>20</v>
      </c>
      <c r="B22" s="61">
        <f>'ZJQ-Parameter input'!L26</f>
        <v>1</v>
      </c>
      <c r="D22" s="53">
        <v>2019</v>
      </c>
      <c r="E22" s="53">
        <f>'ZJQ-Parameter input'!AJ22</f>
        <v>9</v>
      </c>
      <c r="F22" s="53">
        <f>'ZJQ-Parameter input'!AK22</f>
        <v>3847</v>
      </c>
      <c r="G22" s="53">
        <f>'ZJQ-Parameter input'!AL22</f>
        <v>4</v>
      </c>
      <c r="H22" s="53">
        <f>'ZJQ-Parameter input'!AM22</f>
        <v>12640</v>
      </c>
      <c r="I22" s="53">
        <f>'ZJQ-Parameter input'!AN22</f>
        <v>0</v>
      </c>
      <c r="J22" s="53">
        <f>'ZJQ-Parameter input'!AO22</f>
        <v>0</v>
      </c>
      <c r="K22" s="53">
        <f>'ZJQ-Parameter input'!AP22</f>
        <v>0</v>
      </c>
      <c r="M22" s="53">
        <v>2019</v>
      </c>
      <c r="N22" s="54">
        <f>'ZJQ-Parameter input'!CT22</f>
        <v>130</v>
      </c>
      <c r="O22" s="54">
        <f>'ZJQ-Parameter input'!CU22</f>
        <v>36.241984945637</v>
      </c>
      <c r="P22" s="54">
        <f>'ZJQ-Parameter input'!CV22</f>
        <v>35.04</v>
      </c>
      <c r="Q22" s="54">
        <f>'ZJQ-Parameter input'!CW22</f>
        <v>29.2</v>
      </c>
      <c r="R22" s="54">
        <f>'ZJQ-Parameter input'!CX22</f>
        <v>24.82</v>
      </c>
      <c r="S22" s="54">
        <f>'ZJQ-Parameter input'!CY22</f>
        <v>58.5</v>
      </c>
      <c r="T22" s="54">
        <f>'ZJQ-Parameter input'!CZ22</f>
        <v>12</v>
      </c>
      <c r="W22" s="53">
        <v>2039</v>
      </c>
      <c r="X22" s="54">
        <f t="shared" si="0"/>
        <v>105.57046523297491</v>
      </c>
      <c r="Y22" s="54">
        <f t="shared" si="1"/>
        <v>36.240000000000023</v>
      </c>
      <c r="Z22" s="54" t="e">
        <f t="shared" si="2"/>
        <v>#DIV/0!</v>
      </c>
      <c r="AA22" s="54">
        <f t="shared" si="3"/>
        <v>24.772594561356385</v>
      </c>
      <c r="AB22" s="54">
        <f t="shared" si="4"/>
        <v>19.394621706484632</v>
      </c>
      <c r="AC22" s="54">
        <f t="shared" si="5"/>
        <v>58.500000000000057</v>
      </c>
      <c r="AD22" s="54">
        <f t="shared" si="6"/>
        <v>10.12767857142858</v>
      </c>
      <c r="AF22" s="53"/>
      <c r="AG22" s="53"/>
      <c r="AH22" s="53"/>
      <c r="AI22" s="53"/>
      <c r="AJ22" s="53"/>
      <c r="AK22" s="53"/>
      <c r="AL22" s="53"/>
      <c r="AO22" s="53"/>
      <c r="AP22" s="53"/>
      <c r="AQ22" s="53"/>
      <c r="AR22" s="53"/>
      <c r="AS22" s="53"/>
      <c r="AT22" s="53"/>
      <c r="AU22" s="53"/>
    </row>
    <row r="23" spans="1:47">
      <c r="D23" s="53">
        <v>2020</v>
      </c>
      <c r="E23" s="53">
        <f>'ZJQ-Parameter input'!AJ23</f>
        <v>621</v>
      </c>
      <c r="F23" s="53">
        <f>'ZJQ-Parameter input'!AK23</f>
        <v>90</v>
      </c>
      <c r="G23" s="53">
        <f>'ZJQ-Parameter input'!AL23</f>
        <v>0</v>
      </c>
      <c r="H23" s="53">
        <f>'ZJQ-Parameter input'!AM23</f>
        <v>20283</v>
      </c>
      <c r="I23" s="53">
        <f>'ZJQ-Parameter input'!AN23</f>
        <v>156</v>
      </c>
      <c r="J23" s="53">
        <f>'ZJQ-Parameter input'!AO23</f>
        <v>12</v>
      </c>
      <c r="K23" s="53">
        <f>'ZJQ-Parameter input'!AP23</f>
        <v>0</v>
      </c>
      <c r="M23" s="53">
        <v>2020</v>
      </c>
      <c r="N23" s="54">
        <f>'ZJQ-Parameter input'!CT23</f>
        <v>130</v>
      </c>
      <c r="O23" s="54">
        <f>'ZJQ-Parameter input'!CU23</f>
        <v>36.241984945637</v>
      </c>
      <c r="P23" s="54">
        <f>'ZJQ-Parameter input'!CV23</f>
        <v>35.04</v>
      </c>
      <c r="Q23" s="54">
        <f>'ZJQ-Parameter input'!CW23</f>
        <v>29.2</v>
      </c>
      <c r="R23" s="54">
        <f>'ZJQ-Parameter input'!CX23</f>
        <v>24.82</v>
      </c>
      <c r="S23" s="54">
        <f>'ZJQ-Parameter input'!CY23</f>
        <v>58.5</v>
      </c>
      <c r="T23" s="54">
        <f>'ZJQ-Parameter input'!CZ23</f>
        <v>12</v>
      </c>
      <c r="W23" s="53">
        <v>2040</v>
      </c>
      <c r="X23" s="54">
        <f t="shared" si="0"/>
        <v>104.609268265189</v>
      </c>
      <c r="Y23" s="54">
        <f t="shared" si="1"/>
        <v>36.24</v>
      </c>
      <c r="Z23" s="54" t="e">
        <f t="shared" si="2"/>
        <v>#DIV/0!</v>
      </c>
      <c r="AA23" s="54">
        <f t="shared" si="3"/>
        <v>24.6065130610009</v>
      </c>
      <c r="AB23" s="54">
        <f t="shared" si="4"/>
        <v>19.257528730512199</v>
      </c>
      <c r="AC23" s="54">
        <f t="shared" si="5"/>
        <v>58.5</v>
      </c>
      <c r="AD23" s="54">
        <f t="shared" si="6"/>
        <v>10.0931297709924</v>
      </c>
      <c r="AF23" s="53"/>
      <c r="AG23" s="53"/>
      <c r="AH23" s="53"/>
      <c r="AI23" s="53"/>
      <c r="AJ23" s="53"/>
      <c r="AK23" s="53"/>
      <c r="AL23" s="53"/>
      <c r="AO23" s="53"/>
      <c r="AP23" s="53"/>
      <c r="AQ23" s="53"/>
      <c r="AR23" s="53"/>
      <c r="AS23" s="53"/>
      <c r="AT23" s="53"/>
      <c r="AU23" s="53"/>
    </row>
    <row r="24" spans="1:47">
      <c r="D24" s="53">
        <v>2021</v>
      </c>
      <c r="E24" s="53">
        <f>'ZJQ-Parameter input'!AJ24</f>
        <v>645</v>
      </c>
      <c r="F24" s="53">
        <f>'ZJQ-Parameter input'!AK24</f>
        <v>123</v>
      </c>
      <c r="G24" s="53">
        <f>'ZJQ-Parameter input'!AL24</f>
        <v>0</v>
      </c>
      <c r="H24" s="53">
        <f>'ZJQ-Parameter input'!AM24</f>
        <v>20220</v>
      </c>
      <c r="I24" s="53">
        <f>'ZJQ-Parameter input'!AN24</f>
        <v>159</v>
      </c>
      <c r="J24" s="53">
        <f>'ZJQ-Parameter input'!AO24</f>
        <v>15</v>
      </c>
      <c r="K24" s="53">
        <f>'ZJQ-Parameter input'!AP24</f>
        <v>0</v>
      </c>
      <c r="M24" s="53">
        <v>2021</v>
      </c>
      <c r="N24" s="54">
        <f>'ZJQ-Parameter input'!CT24</f>
        <v>128.142857142857</v>
      </c>
      <c r="O24" s="54">
        <f>'ZJQ-Parameter input'!CU24</f>
        <v>36.241587956509598</v>
      </c>
      <c r="P24" s="54">
        <f>'ZJQ-Parameter input'!CV24</f>
        <v>34.409280000000003</v>
      </c>
      <c r="Q24" s="54">
        <f>'ZJQ-Parameter input'!CW24</f>
        <v>28.674399999999999</v>
      </c>
      <c r="R24" s="54">
        <f>'ZJQ-Parameter input'!CX24</f>
        <v>24.125039999999998</v>
      </c>
      <c r="S24" s="54">
        <f>'ZJQ-Parameter input'!CY24</f>
        <v>58.5</v>
      </c>
      <c r="T24" s="54">
        <f>'ZJQ-Parameter input'!CZ24</f>
        <v>11.8</v>
      </c>
      <c r="W24" s="53">
        <v>2041</v>
      </c>
      <c r="X24" s="54">
        <f t="shared" si="0"/>
        <v>103.847784017465</v>
      </c>
      <c r="Y24" s="54">
        <f t="shared" si="1"/>
        <v>36.24</v>
      </c>
      <c r="Z24" s="54" t="e">
        <f t="shared" si="2"/>
        <v>#DIV/0!</v>
      </c>
      <c r="AA24" s="54">
        <f t="shared" si="3"/>
        <v>24.460930062339699</v>
      </c>
      <c r="AB24" s="54">
        <f t="shared" si="4"/>
        <v>19.143644560260601</v>
      </c>
      <c r="AC24" s="54">
        <f t="shared" si="5"/>
        <v>58.5</v>
      </c>
      <c r="AD24" s="54">
        <f t="shared" si="6"/>
        <v>10.0649006622517</v>
      </c>
      <c r="AF24" s="53"/>
      <c r="AG24" s="53"/>
      <c r="AH24" s="53"/>
      <c r="AI24" s="53"/>
      <c r="AJ24" s="53"/>
      <c r="AK24" s="53"/>
      <c r="AL24" s="53"/>
      <c r="AO24" s="53"/>
      <c r="AP24" s="53"/>
      <c r="AQ24" s="53"/>
      <c r="AR24" s="53"/>
      <c r="AS24" s="53"/>
      <c r="AT24" s="53"/>
      <c r="AU24" s="53"/>
    </row>
    <row r="25" spans="1:47">
      <c r="D25" s="53">
        <v>2022</v>
      </c>
      <c r="E25" s="53">
        <f>'ZJQ-Parameter input'!AJ25</f>
        <v>648</v>
      </c>
      <c r="F25" s="53">
        <f>'ZJQ-Parameter input'!AK25</f>
        <v>138</v>
      </c>
      <c r="G25" s="53">
        <f>'ZJQ-Parameter input'!AL25</f>
        <v>0</v>
      </c>
      <c r="H25" s="53">
        <f>'ZJQ-Parameter input'!AM25</f>
        <v>20205</v>
      </c>
      <c r="I25" s="53">
        <f>'ZJQ-Parameter input'!AN25</f>
        <v>159</v>
      </c>
      <c r="J25" s="53">
        <f>'ZJQ-Parameter input'!AO25</f>
        <v>15</v>
      </c>
      <c r="K25" s="53">
        <f>'ZJQ-Parameter input'!AP25</f>
        <v>0</v>
      </c>
      <c r="M25" s="53">
        <v>2022</v>
      </c>
      <c r="N25" s="54">
        <f>'ZJQ-Parameter input'!CT25</f>
        <v>126.28571428571399</v>
      </c>
      <c r="O25" s="54">
        <f>'ZJQ-Parameter input'!CU25</f>
        <v>36.241190967382202</v>
      </c>
      <c r="P25" s="54">
        <f>'ZJQ-Parameter input'!CV25</f>
        <v>33.778559999999999</v>
      </c>
      <c r="Q25" s="54">
        <f>'ZJQ-Parameter input'!CW25</f>
        <v>28.148800000000001</v>
      </c>
      <c r="R25" s="54">
        <f>'ZJQ-Parameter input'!CX25</f>
        <v>23.43008</v>
      </c>
      <c r="S25" s="54">
        <f>'ZJQ-Parameter input'!CY25</f>
        <v>58.5</v>
      </c>
      <c r="T25" s="54">
        <f>'ZJQ-Parameter input'!CZ25</f>
        <v>11.6</v>
      </c>
      <c r="W25" s="53">
        <v>2042</v>
      </c>
      <c r="X25" s="54">
        <f t="shared" si="0"/>
        <v>103.254526975259</v>
      </c>
      <c r="Y25" s="54">
        <f t="shared" si="1"/>
        <v>36.24</v>
      </c>
      <c r="Z25" s="54" t="e">
        <f t="shared" si="2"/>
        <v>#DIV/0!</v>
      </c>
      <c r="AA25" s="54">
        <f t="shared" si="3"/>
        <v>24.336017656379699</v>
      </c>
      <c r="AB25" s="54">
        <f t="shared" si="4"/>
        <v>19.053821161562801</v>
      </c>
      <c r="AC25" s="54">
        <f t="shared" si="5"/>
        <v>58.5</v>
      </c>
      <c r="AD25" s="54">
        <f t="shared" si="6"/>
        <v>10.0421965317919</v>
      </c>
      <c r="AF25" s="53"/>
      <c r="AG25" s="53"/>
      <c r="AH25" s="53"/>
      <c r="AI25" s="53"/>
      <c r="AJ25" s="53"/>
      <c r="AK25" s="53"/>
      <c r="AL25" s="53"/>
      <c r="AO25" s="53"/>
      <c r="AP25" s="53"/>
      <c r="AQ25" s="53"/>
      <c r="AR25" s="53"/>
      <c r="AS25" s="53"/>
      <c r="AT25" s="53"/>
      <c r="AU25" s="53"/>
    </row>
    <row r="26" spans="1:47">
      <c r="D26" s="53">
        <v>2023</v>
      </c>
      <c r="E26" s="53">
        <f>'ZJQ-Parameter input'!AJ26</f>
        <v>660</v>
      </c>
      <c r="F26" s="53">
        <f>'ZJQ-Parameter input'!AK26</f>
        <v>168</v>
      </c>
      <c r="G26" s="53">
        <f>'ZJQ-Parameter input'!AL26</f>
        <v>0</v>
      </c>
      <c r="H26" s="53">
        <f>'ZJQ-Parameter input'!AM26</f>
        <v>20154</v>
      </c>
      <c r="I26" s="53">
        <f>'ZJQ-Parameter input'!AN26</f>
        <v>162</v>
      </c>
      <c r="J26" s="53">
        <f>'ZJQ-Parameter input'!AO26</f>
        <v>21</v>
      </c>
      <c r="K26" s="53">
        <f>'ZJQ-Parameter input'!AP26</f>
        <v>0</v>
      </c>
      <c r="M26" s="53">
        <v>2023</v>
      </c>
      <c r="N26" s="54">
        <f>'ZJQ-Parameter input'!CT26</f>
        <v>124.428571428571</v>
      </c>
      <c r="O26" s="54">
        <f>'ZJQ-Parameter input'!CU26</f>
        <v>36.2407939782548</v>
      </c>
      <c r="P26" s="54">
        <f>'ZJQ-Parameter input'!CV26</f>
        <v>33.147840000000002</v>
      </c>
      <c r="Q26" s="54">
        <f>'ZJQ-Parameter input'!CW26</f>
        <v>27.623200000000001</v>
      </c>
      <c r="R26" s="54">
        <f>'ZJQ-Parameter input'!CX26</f>
        <v>22.735119999999998</v>
      </c>
      <c r="S26" s="54">
        <f>'ZJQ-Parameter input'!CY26</f>
        <v>58.5</v>
      </c>
      <c r="T26" s="54">
        <f>'ZJQ-Parameter input'!CZ26</f>
        <v>11.4</v>
      </c>
      <c r="W26" s="53">
        <v>2043</v>
      </c>
      <c r="X26" s="54">
        <f t="shared" si="0"/>
        <v>102.798148452844</v>
      </c>
      <c r="Y26" s="54">
        <f t="shared" si="1"/>
        <v>36.24</v>
      </c>
      <c r="Z26" s="54" t="e">
        <f t="shared" si="2"/>
        <v>#DIV/0!</v>
      </c>
      <c r="AA26" s="54">
        <f t="shared" si="3"/>
        <v>24.236924230487599</v>
      </c>
      <c r="AB26" s="54">
        <f t="shared" si="4"/>
        <v>18.9797982322713</v>
      </c>
      <c r="AC26" s="54">
        <f t="shared" si="5"/>
        <v>58.5</v>
      </c>
      <c r="AD26" s="54">
        <f t="shared" si="6"/>
        <v>10.025</v>
      </c>
      <c r="AF26" s="53"/>
      <c r="AG26" s="53"/>
      <c r="AH26" s="53"/>
      <c r="AI26" s="53"/>
      <c r="AJ26" s="53"/>
      <c r="AK26" s="53"/>
      <c r="AL26" s="53"/>
      <c r="AO26" s="53"/>
      <c r="AP26" s="53"/>
      <c r="AQ26" s="53"/>
      <c r="AR26" s="53"/>
      <c r="AS26" s="53"/>
      <c r="AT26" s="53"/>
      <c r="AU26" s="53"/>
    </row>
    <row r="27" spans="1:47">
      <c r="D27" s="53">
        <v>2024</v>
      </c>
      <c r="E27" s="53">
        <f>'ZJQ-Parameter input'!AJ27</f>
        <v>813</v>
      </c>
      <c r="F27" s="53">
        <f>'ZJQ-Parameter input'!AK27</f>
        <v>210</v>
      </c>
      <c r="G27" s="53">
        <f>'ZJQ-Parameter input'!AL27</f>
        <v>0</v>
      </c>
      <c r="H27" s="53">
        <f>'ZJQ-Parameter input'!AM27</f>
        <v>24336</v>
      </c>
      <c r="I27" s="53">
        <f>'ZJQ-Parameter input'!AN27</f>
        <v>189</v>
      </c>
      <c r="J27" s="53">
        <f>'ZJQ-Parameter input'!AO27</f>
        <v>30</v>
      </c>
      <c r="K27" s="53">
        <f>'ZJQ-Parameter input'!AP27</f>
        <v>3</v>
      </c>
      <c r="M27" s="53">
        <v>2024</v>
      </c>
      <c r="N27" s="54">
        <f>'ZJQ-Parameter input'!CT27</f>
        <v>122.571428571429</v>
      </c>
      <c r="O27" s="54">
        <f>'ZJQ-Parameter input'!CU27</f>
        <v>36.240396989127397</v>
      </c>
      <c r="P27" s="54">
        <f>'ZJQ-Parameter input'!CV27</f>
        <v>32.517119999999998</v>
      </c>
      <c r="Q27" s="54">
        <f>'ZJQ-Parameter input'!CW27</f>
        <v>27.0976</v>
      </c>
      <c r="R27" s="54">
        <f>'ZJQ-Parameter input'!CX27</f>
        <v>22.04016</v>
      </c>
      <c r="S27" s="54">
        <f>'ZJQ-Parameter input'!CY27</f>
        <v>58.5</v>
      </c>
      <c r="T27" s="54">
        <f>'ZJQ-Parameter input'!CZ27</f>
        <v>11.2</v>
      </c>
      <c r="W27" s="53">
        <v>2044</v>
      </c>
      <c r="X27" s="54">
        <f t="shared" si="0"/>
        <v>102.467591807079</v>
      </c>
      <c r="Y27" s="54">
        <f t="shared" si="1"/>
        <v>36.24</v>
      </c>
      <c r="Z27" s="54" t="e">
        <f t="shared" si="2"/>
        <v>#DIV/0!</v>
      </c>
      <c r="AA27" s="54">
        <f t="shared" si="3"/>
        <v>24.163131732924999</v>
      </c>
      <c r="AB27" s="54">
        <f t="shared" si="4"/>
        <v>18.922252357071201</v>
      </c>
      <c r="AC27" s="54">
        <f t="shared" si="5"/>
        <v>58.5</v>
      </c>
      <c r="AD27" s="54">
        <f t="shared" si="6"/>
        <v>10.0127272727273</v>
      </c>
      <c r="AF27" s="53"/>
      <c r="AG27" s="53"/>
      <c r="AH27" s="53"/>
      <c r="AI27" s="53"/>
      <c r="AJ27" s="53"/>
      <c r="AK27" s="53"/>
      <c r="AL27" s="53"/>
      <c r="AO27" s="53"/>
      <c r="AP27" s="53"/>
      <c r="AQ27" s="53"/>
      <c r="AR27" s="53"/>
      <c r="AS27" s="53"/>
      <c r="AT27" s="53"/>
      <c r="AU27" s="53"/>
    </row>
    <row r="28" spans="1:47">
      <c r="D28" s="53">
        <v>2025</v>
      </c>
      <c r="E28" s="53">
        <f>'ZJQ-Parameter input'!AJ28</f>
        <v>834</v>
      </c>
      <c r="F28" s="53">
        <f>'ZJQ-Parameter input'!AK28</f>
        <v>225</v>
      </c>
      <c r="G28" s="53">
        <f>'ZJQ-Parameter input'!AL28</f>
        <v>0</v>
      </c>
      <c r="H28" s="53">
        <f>'ZJQ-Parameter input'!AM28</f>
        <v>24609</v>
      </c>
      <c r="I28" s="53">
        <f>'ZJQ-Parameter input'!AN28</f>
        <v>195</v>
      </c>
      <c r="J28" s="53">
        <f>'ZJQ-Parameter input'!AO28</f>
        <v>33</v>
      </c>
      <c r="K28" s="53">
        <f>'ZJQ-Parameter input'!AP28</f>
        <v>3</v>
      </c>
      <c r="M28" s="53">
        <v>2025</v>
      </c>
      <c r="N28" s="54">
        <f>'ZJQ-Parameter input'!CT28</f>
        <v>120.71428571428601</v>
      </c>
      <c r="O28" s="54">
        <f>'ZJQ-Parameter input'!CU28</f>
        <v>36.24</v>
      </c>
      <c r="P28" s="54">
        <f>'ZJQ-Parameter input'!CV28</f>
        <v>31.886399999999998</v>
      </c>
      <c r="Q28" s="54">
        <f>'ZJQ-Parameter input'!CW28</f>
        <v>26.571999999999999</v>
      </c>
      <c r="R28" s="54">
        <f>'ZJQ-Parameter input'!CX28</f>
        <v>21.345199999999998</v>
      </c>
      <c r="S28" s="54">
        <f>'ZJQ-Parameter input'!CY28</f>
        <v>58.5</v>
      </c>
      <c r="T28" s="54">
        <f>'ZJQ-Parameter input'!CZ28</f>
        <v>11</v>
      </c>
      <c r="W28" s="53">
        <v>2045</v>
      </c>
      <c r="X28" s="54">
        <f t="shared" si="0"/>
        <v>102.249382890932</v>
      </c>
      <c r="Y28" s="54">
        <f t="shared" si="1"/>
        <v>36.24</v>
      </c>
      <c r="Z28" s="54" t="e">
        <f t="shared" si="2"/>
        <v>#DIV/0!</v>
      </c>
      <c r="AA28" s="54">
        <f t="shared" si="3"/>
        <v>24.11428184068</v>
      </c>
      <c r="AB28" s="54">
        <f t="shared" si="4"/>
        <v>18.882058918387401</v>
      </c>
      <c r="AC28" s="54">
        <f t="shared" si="5"/>
        <v>58.5</v>
      </c>
      <c r="AD28" s="54">
        <f t="shared" si="6"/>
        <v>10.0040983606557</v>
      </c>
      <c r="AF28" s="53"/>
      <c r="AG28" s="53"/>
      <c r="AH28" s="53"/>
      <c r="AI28" s="53"/>
      <c r="AJ28" s="53"/>
      <c r="AK28" s="53"/>
      <c r="AL28" s="53"/>
      <c r="AO28" s="53"/>
      <c r="AP28" s="53"/>
      <c r="AQ28" s="53"/>
      <c r="AR28" s="53"/>
      <c r="AS28" s="53"/>
      <c r="AT28" s="53"/>
      <c r="AU28" s="53"/>
    </row>
    <row r="29" spans="1:47">
      <c r="D29" s="53">
        <v>2026</v>
      </c>
      <c r="E29" s="53">
        <f>'ZJQ-Parameter input'!AJ29</f>
        <v>867</v>
      </c>
      <c r="F29" s="53">
        <f>'ZJQ-Parameter input'!AK29</f>
        <v>246</v>
      </c>
      <c r="G29" s="53">
        <f>'ZJQ-Parameter input'!AL29</f>
        <v>0</v>
      </c>
      <c r="H29" s="53">
        <f>'ZJQ-Parameter input'!AM29</f>
        <v>24867</v>
      </c>
      <c r="I29" s="53">
        <f>'ZJQ-Parameter input'!AN29</f>
        <v>198</v>
      </c>
      <c r="J29" s="53">
        <f>'ZJQ-Parameter input'!AO29</f>
        <v>36</v>
      </c>
      <c r="K29" s="53">
        <f>'ZJQ-Parameter input'!AP29</f>
        <v>6</v>
      </c>
      <c r="M29" s="53">
        <v>2026</v>
      </c>
      <c r="N29" s="54">
        <f>'ZJQ-Parameter input'!CT29</f>
        <v>118.857142857143</v>
      </c>
      <c r="O29" s="54">
        <f>'ZJQ-Parameter input'!CU29</f>
        <v>36.24</v>
      </c>
      <c r="P29" s="54">
        <f>'ZJQ-Parameter input'!CV29</f>
        <v>31.641120000000001</v>
      </c>
      <c r="Q29" s="54">
        <f>'ZJQ-Parameter input'!CW29</f>
        <v>26.367599999999999</v>
      </c>
      <c r="R29" s="54">
        <f>'ZJQ-Parameter input'!CX29</f>
        <v>21.047360000000001</v>
      </c>
      <c r="S29" s="54">
        <f>'ZJQ-Parameter input'!CY29</f>
        <v>58.5</v>
      </c>
      <c r="T29" s="54">
        <f>'ZJQ-Parameter input'!CZ29</f>
        <v>10.9</v>
      </c>
      <c r="W29" s="53">
        <v>2046</v>
      </c>
      <c r="X29" s="54">
        <f t="shared" si="0"/>
        <v>102.140630503796</v>
      </c>
      <c r="Y29" s="54">
        <f t="shared" si="1"/>
        <v>36.24</v>
      </c>
      <c r="Z29" s="54" t="e">
        <f t="shared" si="2"/>
        <v>#DIV/0!</v>
      </c>
      <c r="AA29" s="54">
        <f t="shared" si="3"/>
        <v>24.09</v>
      </c>
      <c r="AB29" s="54">
        <f t="shared" si="4"/>
        <v>18.860623272023201</v>
      </c>
      <c r="AC29" s="54">
        <f t="shared" si="5"/>
        <v>58.5</v>
      </c>
      <c r="AD29" s="54">
        <f t="shared" si="6"/>
        <v>10</v>
      </c>
      <c r="AF29" s="53"/>
      <c r="AG29" s="53"/>
      <c r="AH29" s="53"/>
      <c r="AI29" s="53"/>
      <c r="AJ29" s="53"/>
      <c r="AK29" s="53"/>
      <c r="AL29" s="53"/>
      <c r="AO29" s="53"/>
      <c r="AP29" s="53"/>
      <c r="AQ29" s="53"/>
      <c r="AR29" s="53"/>
      <c r="AS29" s="53"/>
      <c r="AT29" s="53"/>
      <c r="AU29" s="53"/>
    </row>
    <row r="30" spans="1:47">
      <c r="D30" s="53">
        <v>2027</v>
      </c>
      <c r="E30" s="53">
        <f>'ZJQ-Parameter input'!AJ30</f>
        <v>903</v>
      </c>
      <c r="F30" s="53">
        <f>'ZJQ-Parameter input'!AK30</f>
        <v>255</v>
      </c>
      <c r="G30" s="53">
        <f>'ZJQ-Parameter input'!AL30</f>
        <v>0</v>
      </c>
      <c r="H30" s="53">
        <f>'ZJQ-Parameter input'!AM30</f>
        <v>25131</v>
      </c>
      <c r="I30" s="53">
        <f>'ZJQ-Parameter input'!AN30</f>
        <v>204</v>
      </c>
      <c r="J30" s="53">
        <f>'ZJQ-Parameter input'!AO30</f>
        <v>42</v>
      </c>
      <c r="K30" s="53">
        <f>'ZJQ-Parameter input'!AP30</f>
        <v>6</v>
      </c>
      <c r="M30" s="53">
        <v>2027</v>
      </c>
      <c r="N30" s="54">
        <f>'ZJQ-Parameter input'!CT30</f>
        <v>117</v>
      </c>
      <c r="O30" s="54">
        <f>'ZJQ-Parameter input'!CU30</f>
        <v>36.24</v>
      </c>
      <c r="P30" s="54">
        <f>'ZJQ-Parameter input'!CV30</f>
        <v>31.39584</v>
      </c>
      <c r="Q30" s="54">
        <f>'ZJQ-Parameter input'!CW30</f>
        <v>26.1632</v>
      </c>
      <c r="R30" s="54">
        <f>'ZJQ-Parameter input'!CX30</f>
        <v>20.74952</v>
      </c>
      <c r="S30" s="54">
        <f>'ZJQ-Parameter input'!CY30</f>
        <v>58.5</v>
      </c>
      <c r="T30" s="54">
        <f>'ZJQ-Parameter input'!CZ30</f>
        <v>10.8</v>
      </c>
      <c r="W30" s="53">
        <v>2047</v>
      </c>
      <c r="X30" s="54">
        <f t="shared" si="0"/>
        <v>102.140419792825</v>
      </c>
      <c r="Y30" s="54">
        <f t="shared" si="1"/>
        <v>36.24</v>
      </c>
      <c r="Z30" s="54" t="e">
        <f t="shared" si="2"/>
        <v>#DIV/0!</v>
      </c>
      <c r="AA30" s="54">
        <f t="shared" si="3"/>
        <v>24.09</v>
      </c>
      <c r="AB30" s="54">
        <f t="shared" si="4"/>
        <v>18.860420108499099</v>
      </c>
      <c r="AC30" s="54">
        <f t="shared" si="5"/>
        <v>58.5</v>
      </c>
      <c r="AD30" s="54">
        <f t="shared" si="6"/>
        <v>10</v>
      </c>
      <c r="AF30" s="53"/>
      <c r="AG30" s="53"/>
      <c r="AH30" s="53"/>
      <c r="AI30" s="53"/>
      <c r="AJ30" s="53"/>
      <c r="AK30" s="53"/>
      <c r="AL30" s="53"/>
      <c r="AO30" s="53"/>
      <c r="AP30" s="53"/>
      <c r="AQ30" s="53"/>
      <c r="AR30" s="53"/>
      <c r="AS30" s="53"/>
      <c r="AT30" s="53"/>
      <c r="AU30" s="53"/>
    </row>
    <row r="31" spans="1:47">
      <c r="D31" s="53">
        <v>2028</v>
      </c>
      <c r="E31" s="53">
        <f>'ZJQ-Parameter input'!AJ31</f>
        <v>951</v>
      </c>
      <c r="F31" s="53">
        <f>'ZJQ-Parameter input'!AK31</f>
        <v>279</v>
      </c>
      <c r="G31" s="53">
        <f>'ZJQ-Parameter input'!AL31</f>
        <v>0</v>
      </c>
      <c r="H31" s="53">
        <f>'ZJQ-Parameter input'!AM31</f>
        <v>25365</v>
      </c>
      <c r="I31" s="53">
        <f>'ZJQ-Parameter input'!AN31</f>
        <v>213</v>
      </c>
      <c r="J31" s="53">
        <f>'ZJQ-Parameter input'!AO31</f>
        <v>48</v>
      </c>
      <c r="K31" s="53">
        <f>'ZJQ-Parameter input'!AP31</f>
        <v>9</v>
      </c>
      <c r="M31" s="53">
        <v>2028</v>
      </c>
      <c r="N31" s="54">
        <f>'ZJQ-Parameter input'!CT31</f>
        <v>115.142857142857</v>
      </c>
      <c r="O31" s="54">
        <f>'ZJQ-Parameter input'!CU31</f>
        <v>36.24</v>
      </c>
      <c r="P31" s="54">
        <f>'ZJQ-Parameter input'!CV31</f>
        <v>31.150559999999999</v>
      </c>
      <c r="Q31" s="54">
        <f>'ZJQ-Parameter input'!CW31</f>
        <v>25.9588</v>
      </c>
      <c r="R31" s="54">
        <f>'ZJQ-Parameter input'!CX31</f>
        <v>20.45168</v>
      </c>
      <c r="S31" s="54">
        <f>'ZJQ-Parameter input'!CY31</f>
        <v>58.5</v>
      </c>
      <c r="T31" s="54">
        <f>'ZJQ-Parameter input'!CZ31</f>
        <v>10.7</v>
      </c>
      <c r="W31" s="53">
        <v>2048</v>
      </c>
      <c r="X31" s="54">
        <f t="shared" si="0"/>
        <v>102.14025250472901</v>
      </c>
      <c r="Y31" s="54">
        <f t="shared" si="1"/>
        <v>36.24</v>
      </c>
      <c r="Z31" s="54" t="e">
        <f t="shared" si="2"/>
        <v>#DIV/0!</v>
      </c>
      <c r="AA31" s="54">
        <f t="shared" si="3"/>
        <v>24.09</v>
      </c>
      <c r="AB31" s="54">
        <f t="shared" si="4"/>
        <v>18.860256</v>
      </c>
      <c r="AC31" s="54">
        <f t="shared" si="5"/>
        <v>58.5</v>
      </c>
      <c r="AD31" s="54">
        <f t="shared" si="6"/>
        <v>10</v>
      </c>
      <c r="AF31" s="53"/>
      <c r="AG31" s="53"/>
      <c r="AH31" s="53"/>
      <c r="AI31" s="53"/>
      <c r="AJ31" s="53"/>
      <c r="AK31" s="53"/>
      <c r="AL31" s="53"/>
      <c r="AO31" s="53"/>
      <c r="AP31" s="53"/>
      <c r="AQ31" s="53"/>
      <c r="AR31" s="53"/>
      <c r="AS31" s="53"/>
      <c r="AT31" s="53"/>
      <c r="AU31" s="53"/>
    </row>
    <row r="32" spans="1:47">
      <c r="D32" s="53">
        <v>2029</v>
      </c>
      <c r="E32" s="53">
        <f>'ZJQ-Parameter input'!AJ32</f>
        <v>1005</v>
      </c>
      <c r="F32" s="53">
        <f>'ZJQ-Parameter input'!AK32</f>
        <v>324</v>
      </c>
      <c r="G32" s="53">
        <f>'ZJQ-Parameter input'!AL32</f>
        <v>0</v>
      </c>
      <c r="H32" s="53">
        <f>'ZJQ-Parameter input'!AM32</f>
        <v>25569</v>
      </c>
      <c r="I32" s="53">
        <f>'ZJQ-Parameter input'!AN32</f>
        <v>222</v>
      </c>
      <c r="J32" s="53">
        <f>'ZJQ-Parameter input'!AO32</f>
        <v>54</v>
      </c>
      <c r="K32" s="53">
        <f>'ZJQ-Parameter input'!AP32</f>
        <v>12</v>
      </c>
      <c r="M32" s="53">
        <v>2029</v>
      </c>
      <c r="N32" s="54">
        <f>'ZJQ-Parameter input'!CT32</f>
        <v>113.28571428571399</v>
      </c>
      <c r="O32" s="54">
        <f>'ZJQ-Parameter input'!CU32</f>
        <v>36.24</v>
      </c>
      <c r="P32" s="54">
        <f>'ZJQ-Parameter input'!CV32</f>
        <v>30.905280000000001</v>
      </c>
      <c r="Q32" s="54">
        <f>'ZJQ-Parameter input'!CW32</f>
        <v>25.7544</v>
      </c>
      <c r="R32" s="54">
        <f>'ZJQ-Parameter input'!CX32</f>
        <v>20.153839999999999</v>
      </c>
      <c r="S32" s="54">
        <f>'ZJQ-Parameter input'!CY32</f>
        <v>58.5</v>
      </c>
      <c r="T32" s="54">
        <f>'ZJQ-Parameter input'!CZ32</f>
        <v>10.6</v>
      </c>
      <c r="W32" s="53">
        <v>2049</v>
      </c>
      <c r="X32" s="54">
        <f t="shared" si="0"/>
        <v>102.140127151747</v>
      </c>
      <c r="Y32" s="54">
        <f t="shared" si="1"/>
        <v>36.24</v>
      </c>
      <c r="Z32" s="54" t="e">
        <f t="shared" si="2"/>
        <v>#DIV/0!</v>
      </c>
      <c r="AA32" s="54">
        <f t="shared" si="3"/>
        <v>24.09</v>
      </c>
      <c r="AB32" s="54">
        <f t="shared" si="4"/>
        <v>18.8601310967742</v>
      </c>
      <c r="AC32" s="54">
        <f t="shared" si="5"/>
        <v>58.5</v>
      </c>
      <c r="AD32" s="54">
        <f t="shared" si="6"/>
        <v>10</v>
      </c>
      <c r="AF32" s="53"/>
      <c r="AG32" s="53"/>
      <c r="AH32" s="53"/>
      <c r="AI32" s="53"/>
      <c r="AJ32" s="53"/>
      <c r="AK32" s="53"/>
      <c r="AL32" s="53"/>
      <c r="AO32" s="53"/>
      <c r="AP32" s="53"/>
      <c r="AQ32" s="53"/>
      <c r="AR32" s="53"/>
      <c r="AS32" s="53"/>
      <c r="AT32" s="53"/>
      <c r="AU32" s="53"/>
    </row>
    <row r="33" spans="4:47">
      <c r="D33" s="53">
        <v>2030</v>
      </c>
      <c r="E33" s="53">
        <f>'ZJQ-Parameter input'!AJ33</f>
        <v>1068</v>
      </c>
      <c r="F33" s="53">
        <f>'ZJQ-Parameter input'!AK33</f>
        <v>378</v>
      </c>
      <c r="G33" s="53">
        <f>'ZJQ-Parameter input'!AL33</f>
        <v>0</v>
      </c>
      <c r="H33" s="53">
        <f>'ZJQ-Parameter input'!AM33</f>
        <v>25752</v>
      </c>
      <c r="I33" s="53">
        <f>'ZJQ-Parameter input'!AN33</f>
        <v>234</v>
      </c>
      <c r="J33" s="53">
        <f>'ZJQ-Parameter input'!AO33</f>
        <v>57</v>
      </c>
      <c r="K33" s="53">
        <f>'ZJQ-Parameter input'!AP33</f>
        <v>15</v>
      </c>
      <c r="M33" s="53">
        <v>2030</v>
      </c>
      <c r="N33" s="54">
        <f>'ZJQ-Parameter input'!CT33</f>
        <v>111.428571428571</v>
      </c>
      <c r="O33" s="54">
        <f>'ZJQ-Parameter input'!CU33</f>
        <v>36.24</v>
      </c>
      <c r="P33" s="54">
        <f>'ZJQ-Parameter input'!CV33</f>
        <v>30.66</v>
      </c>
      <c r="Q33" s="54">
        <f>'ZJQ-Parameter input'!CW33</f>
        <v>25.55</v>
      </c>
      <c r="R33" s="54">
        <f>'ZJQ-Parameter input'!CX33</f>
        <v>19.856000000000002</v>
      </c>
      <c r="S33" s="54">
        <f>'ZJQ-Parameter input'!CY33</f>
        <v>58.5</v>
      </c>
      <c r="T33" s="54">
        <f>'ZJQ-Parameter input'!CZ33</f>
        <v>10.5</v>
      </c>
      <c r="W33" s="53">
        <v>2050</v>
      </c>
      <c r="X33" s="54">
        <f t="shared" si="0"/>
        <v>102.140042647805</v>
      </c>
      <c r="Y33" s="54">
        <f t="shared" si="1"/>
        <v>36.24</v>
      </c>
      <c r="Z33" s="54" t="e">
        <f t="shared" si="2"/>
        <v>#DIV/0!</v>
      </c>
      <c r="AA33" s="54">
        <f t="shared" si="3"/>
        <v>24.09</v>
      </c>
      <c r="AB33" s="54">
        <f t="shared" si="4"/>
        <v>18.860044375963</v>
      </c>
      <c r="AC33" s="54">
        <f t="shared" si="5"/>
        <v>58.5</v>
      </c>
      <c r="AD33" s="54">
        <f t="shared" si="6"/>
        <v>10</v>
      </c>
      <c r="AF33" s="53"/>
      <c r="AG33" s="53"/>
      <c r="AH33" s="53"/>
      <c r="AI33" s="53"/>
      <c r="AJ33" s="53"/>
      <c r="AK33" s="53"/>
      <c r="AL33" s="53"/>
      <c r="AO33" s="53"/>
      <c r="AP33" s="53"/>
      <c r="AQ33" s="53"/>
      <c r="AR33" s="53"/>
      <c r="AS33" s="53"/>
      <c r="AT33" s="53"/>
      <c r="AU33" s="53"/>
    </row>
    <row r="34" spans="4:47">
      <c r="D34" s="53">
        <v>2031</v>
      </c>
      <c r="E34" s="53">
        <f>'ZJQ-Parameter input'!AJ34</f>
        <v>1173</v>
      </c>
      <c r="F34" s="53">
        <f>'ZJQ-Parameter input'!AK34</f>
        <v>450</v>
      </c>
      <c r="G34" s="53">
        <f>'ZJQ-Parameter input'!AL34</f>
        <v>0</v>
      </c>
      <c r="H34" s="53">
        <f>'ZJQ-Parameter input'!AM34</f>
        <v>26280</v>
      </c>
      <c r="I34" s="53">
        <f>'ZJQ-Parameter input'!AN34</f>
        <v>252</v>
      </c>
      <c r="J34" s="53">
        <f>'ZJQ-Parameter input'!AO34</f>
        <v>63</v>
      </c>
      <c r="K34" s="53">
        <f>'ZJQ-Parameter input'!AP34</f>
        <v>18</v>
      </c>
      <c r="M34" s="53">
        <v>2031</v>
      </c>
      <c r="N34" s="54">
        <f>'ZJQ-Parameter input'!CT34</f>
        <v>109.571428571429</v>
      </c>
      <c r="O34" s="54">
        <f>'ZJQ-Parameter input'!CU34</f>
        <v>36.24</v>
      </c>
      <c r="P34" s="54">
        <f>'ZJQ-Parameter input'!CV34</f>
        <v>30.3096</v>
      </c>
      <c r="Q34" s="54">
        <f>'ZJQ-Parameter input'!CW34</f>
        <v>25.257999999999999</v>
      </c>
      <c r="R34" s="54">
        <f>'ZJQ-Parameter input'!CX34</f>
        <v>19.657440000000001</v>
      </c>
      <c r="S34" s="54">
        <f>'ZJQ-Parameter input'!CY34</f>
        <v>58.5</v>
      </c>
      <c r="T34" s="54">
        <f>'ZJQ-Parameter input'!CZ34</f>
        <v>10.4</v>
      </c>
      <c r="W34" s="53">
        <v>2051</v>
      </c>
      <c r="X34" s="54">
        <f t="shared" si="0"/>
        <v>102.14</v>
      </c>
      <c r="Y34" s="54">
        <f t="shared" si="1"/>
        <v>36.24</v>
      </c>
      <c r="Z34" s="54" t="e">
        <f t="shared" si="2"/>
        <v>#DIV/0!</v>
      </c>
      <c r="AA34" s="54">
        <f t="shared" si="3"/>
        <v>24.09</v>
      </c>
      <c r="AB34" s="54">
        <f t="shared" si="4"/>
        <v>18.86</v>
      </c>
      <c r="AC34" s="54">
        <f t="shared" si="5"/>
        <v>58.5</v>
      </c>
      <c r="AD34" s="54">
        <f t="shared" si="6"/>
        <v>10</v>
      </c>
      <c r="AF34" s="53"/>
      <c r="AG34" s="53"/>
      <c r="AH34" s="53"/>
      <c r="AI34" s="53"/>
      <c r="AJ34" s="53"/>
      <c r="AK34" s="53"/>
      <c r="AL34" s="53"/>
      <c r="AO34" s="53"/>
      <c r="AP34" s="53"/>
      <c r="AQ34" s="53"/>
      <c r="AR34" s="53"/>
      <c r="AS34" s="53"/>
      <c r="AT34" s="53"/>
      <c r="AU34" s="53"/>
    </row>
    <row r="35" spans="4:47">
      <c r="D35" s="53">
        <v>2032</v>
      </c>
      <c r="E35" s="53">
        <f>'ZJQ-Parameter input'!AJ35</f>
        <v>1275</v>
      </c>
      <c r="F35" s="53">
        <f>'ZJQ-Parameter input'!AK35</f>
        <v>534</v>
      </c>
      <c r="G35" s="53">
        <f>'ZJQ-Parameter input'!AL35</f>
        <v>0</v>
      </c>
      <c r="H35" s="53">
        <f>'ZJQ-Parameter input'!AM35</f>
        <v>26808</v>
      </c>
      <c r="I35" s="53">
        <f>'ZJQ-Parameter input'!AN35</f>
        <v>273</v>
      </c>
      <c r="J35" s="53">
        <f>'ZJQ-Parameter input'!AO35</f>
        <v>66</v>
      </c>
      <c r="K35" s="53">
        <f>'ZJQ-Parameter input'!AP35</f>
        <v>21</v>
      </c>
      <c r="M35" s="53">
        <v>2032</v>
      </c>
      <c r="N35" s="54">
        <f>'ZJQ-Parameter input'!CT35</f>
        <v>107.71428571428601</v>
      </c>
      <c r="O35" s="54">
        <f>'ZJQ-Parameter input'!CU35</f>
        <v>36.24</v>
      </c>
      <c r="P35" s="54">
        <f>'ZJQ-Parameter input'!CV35</f>
        <v>29.959199999999999</v>
      </c>
      <c r="Q35" s="54">
        <f>'ZJQ-Parameter input'!CW35</f>
        <v>24.966000000000001</v>
      </c>
      <c r="R35" s="54">
        <f>'ZJQ-Parameter input'!CX35</f>
        <v>19.458880000000001</v>
      </c>
      <c r="S35" s="54">
        <f>'ZJQ-Parameter input'!CY35</f>
        <v>58.5</v>
      </c>
      <c r="T35" s="54">
        <f>'ZJQ-Parameter input'!CZ35</f>
        <v>10.3</v>
      </c>
      <c r="W35" s="53">
        <v>2052</v>
      </c>
      <c r="X35" s="54">
        <f t="shared" si="0"/>
        <v>102.14</v>
      </c>
      <c r="Y35" s="54">
        <f t="shared" si="1"/>
        <v>36.24</v>
      </c>
      <c r="Z35" s="54" t="e">
        <f t="shared" si="2"/>
        <v>#DIV/0!</v>
      </c>
      <c r="AA35" s="54">
        <f t="shared" si="3"/>
        <v>24.09</v>
      </c>
      <c r="AB35" s="54">
        <f t="shared" si="4"/>
        <v>18.86</v>
      </c>
      <c r="AC35" s="54">
        <f t="shared" si="5"/>
        <v>58.5</v>
      </c>
      <c r="AD35" s="54">
        <f t="shared" si="6"/>
        <v>10</v>
      </c>
      <c r="AF35" s="53"/>
      <c r="AG35" s="53"/>
      <c r="AH35" s="53"/>
      <c r="AI35" s="53"/>
      <c r="AJ35" s="53"/>
      <c r="AK35" s="53"/>
      <c r="AL35" s="53"/>
      <c r="AO35" s="53"/>
      <c r="AP35" s="53"/>
      <c r="AQ35" s="53"/>
      <c r="AR35" s="53"/>
      <c r="AS35" s="53"/>
      <c r="AT35" s="53"/>
      <c r="AU35" s="53"/>
    </row>
    <row r="36" spans="4:47">
      <c r="D36" s="53">
        <v>2033</v>
      </c>
      <c r="E36" s="53">
        <f>'ZJQ-Parameter input'!AJ36</f>
        <v>1407</v>
      </c>
      <c r="F36" s="53">
        <f>'ZJQ-Parameter input'!AK36</f>
        <v>633</v>
      </c>
      <c r="G36" s="53">
        <f>'ZJQ-Parameter input'!AL36</f>
        <v>0</v>
      </c>
      <c r="H36" s="53">
        <f>'ZJQ-Parameter input'!AM36</f>
        <v>27309</v>
      </c>
      <c r="I36" s="53">
        <f>'ZJQ-Parameter input'!AN36</f>
        <v>297</v>
      </c>
      <c r="J36" s="53">
        <f>'ZJQ-Parameter input'!AO36</f>
        <v>72</v>
      </c>
      <c r="K36" s="53">
        <f>'ZJQ-Parameter input'!AP36</f>
        <v>27</v>
      </c>
      <c r="M36" s="53">
        <v>2033</v>
      </c>
      <c r="N36" s="54">
        <f>'ZJQ-Parameter input'!CT36</f>
        <v>105.857142857143</v>
      </c>
      <c r="O36" s="54">
        <f>'ZJQ-Parameter input'!CU36</f>
        <v>36.24</v>
      </c>
      <c r="P36" s="54">
        <f>'ZJQ-Parameter input'!CV36</f>
        <v>29.608799999999999</v>
      </c>
      <c r="Q36" s="54">
        <f>'ZJQ-Parameter input'!CW36</f>
        <v>24.673999999999999</v>
      </c>
      <c r="R36" s="54">
        <f>'ZJQ-Parameter input'!CX36</f>
        <v>19.26032</v>
      </c>
      <c r="S36" s="54">
        <f>'ZJQ-Parameter input'!CY36</f>
        <v>58.5</v>
      </c>
      <c r="T36" s="54">
        <f>'ZJQ-Parameter input'!CZ36</f>
        <v>10.199999999999999</v>
      </c>
      <c r="W36" s="53">
        <v>2053</v>
      </c>
      <c r="X36" s="54">
        <f t="shared" si="0"/>
        <v>102.14</v>
      </c>
      <c r="Y36" s="54">
        <f t="shared" si="1"/>
        <v>36.24</v>
      </c>
      <c r="Z36" s="54" t="e">
        <f t="shared" si="2"/>
        <v>#DIV/0!</v>
      </c>
      <c r="AA36" s="54">
        <f t="shared" si="3"/>
        <v>24.09</v>
      </c>
      <c r="AB36" s="54">
        <f t="shared" si="4"/>
        <v>18.86</v>
      </c>
      <c r="AC36" s="54">
        <f t="shared" si="5"/>
        <v>58.5</v>
      </c>
      <c r="AD36" s="54">
        <f t="shared" si="6"/>
        <v>10</v>
      </c>
      <c r="AF36" s="53"/>
      <c r="AG36" s="53"/>
      <c r="AH36" s="53"/>
      <c r="AI36" s="53"/>
      <c r="AJ36" s="53"/>
      <c r="AK36" s="53"/>
      <c r="AL36" s="53"/>
      <c r="AO36" s="53"/>
      <c r="AP36" s="53"/>
      <c r="AQ36" s="53"/>
      <c r="AR36" s="53"/>
      <c r="AS36" s="53"/>
      <c r="AT36" s="53"/>
      <c r="AU36" s="53"/>
    </row>
    <row r="37" spans="4:47">
      <c r="D37" s="53">
        <v>2034</v>
      </c>
      <c r="E37" s="53">
        <f>'ZJQ-Parameter input'!AJ37</f>
        <v>1542</v>
      </c>
      <c r="F37" s="53">
        <f>'ZJQ-Parameter input'!AK37</f>
        <v>738</v>
      </c>
      <c r="G37" s="53">
        <f>'ZJQ-Parameter input'!AL37</f>
        <v>0</v>
      </c>
      <c r="H37" s="53">
        <f>'ZJQ-Parameter input'!AM37</f>
        <v>27822</v>
      </c>
      <c r="I37" s="53">
        <f>'ZJQ-Parameter input'!AN37</f>
        <v>324</v>
      </c>
      <c r="J37" s="53">
        <f>'ZJQ-Parameter input'!AO37</f>
        <v>78</v>
      </c>
      <c r="K37" s="53">
        <f>'ZJQ-Parameter input'!AP37</f>
        <v>30</v>
      </c>
      <c r="M37" s="53">
        <v>2034</v>
      </c>
      <c r="N37" s="54">
        <f>'ZJQ-Parameter input'!CT37</f>
        <v>104</v>
      </c>
      <c r="O37" s="54">
        <f>'ZJQ-Parameter input'!CU37</f>
        <v>36.24</v>
      </c>
      <c r="P37" s="54">
        <f>'ZJQ-Parameter input'!CV37</f>
        <v>29.258400000000002</v>
      </c>
      <c r="Q37" s="54">
        <f>'ZJQ-Parameter input'!CW37</f>
        <v>24.382000000000001</v>
      </c>
      <c r="R37" s="54">
        <f>'ZJQ-Parameter input'!CX37</f>
        <v>19.06176</v>
      </c>
      <c r="S37" s="54">
        <f>'ZJQ-Parameter input'!CY37</f>
        <v>58.5</v>
      </c>
      <c r="T37" s="54">
        <f>'ZJQ-Parameter input'!CZ37</f>
        <v>10.1</v>
      </c>
      <c r="W37" s="53">
        <v>2054</v>
      </c>
      <c r="X37" s="54">
        <f t="shared" si="0"/>
        <v>102.14</v>
      </c>
      <c r="Y37" s="54">
        <f t="shared" si="1"/>
        <v>36.24</v>
      </c>
      <c r="Z37" s="54" t="e">
        <f t="shared" si="2"/>
        <v>#DIV/0!</v>
      </c>
      <c r="AA37" s="54">
        <f t="shared" si="3"/>
        <v>24.09</v>
      </c>
      <c r="AB37" s="54">
        <f t="shared" si="4"/>
        <v>18.86</v>
      </c>
      <c r="AC37" s="54">
        <f t="shared" si="5"/>
        <v>58.5</v>
      </c>
      <c r="AD37" s="54">
        <f t="shared" si="6"/>
        <v>10</v>
      </c>
      <c r="AF37" s="53"/>
      <c r="AG37" s="53"/>
      <c r="AH37" s="53"/>
      <c r="AI37" s="53"/>
      <c r="AJ37" s="53"/>
      <c r="AK37" s="53"/>
      <c r="AL37" s="53"/>
      <c r="AO37" s="53"/>
      <c r="AP37" s="53"/>
      <c r="AQ37" s="53"/>
      <c r="AR37" s="53"/>
      <c r="AS37" s="53"/>
      <c r="AT37" s="53"/>
      <c r="AU37" s="53"/>
    </row>
    <row r="38" spans="4:47">
      <c r="D38" s="53">
        <v>2035</v>
      </c>
      <c r="E38" s="53">
        <f>'ZJQ-Parameter input'!AJ38</f>
        <v>1863</v>
      </c>
      <c r="F38" s="53">
        <f>'ZJQ-Parameter input'!AK38</f>
        <v>852</v>
      </c>
      <c r="G38" s="53">
        <f>'ZJQ-Parameter input'!AL38</f>
        <v>0</v>
      </c>
      <c r="H38" s="53">
        <f>'ZJQ-Parameter input'!AM38</f>
        <v>28332</v>
      </c>
      <c r="I38" s="53">
        <f>'ZJQ-Parameter input'!AN38</f>
        <v>168</v>
      </c>
      <c r="J38" s="53">
        <f>'ZJQ-Parameter input'!AO38</f>
        <v>84</v>
      </c>
      <c r="K38" s="53">
        <f>'ZJQ-Parameter input'!AP38</f>
        <v>42</v>
      </c>
      <c r="M38" s="53">
        <v>2035</v>
      </c>
      <c r="N38" s="54">
        <f>'ZJQ-Parameter input'!CT38</f>
        <v>102.142857142857</v>
      </c>
      <c r="O38" s="54">
        <f>'ZJQ-Parameter input'!CU38</f>
        <v>36.24</v>
      </c>
      <c r="P38" s="54">
        <f>'ZJQ-Parameter input'!CV38</f>
        <v>28.908000000000001</v>
      </c>
      <c r="Q38" s="54">
        <f>'ZJQ-Parameter input'!CW38</f>
        <v>24.09</v>
      </c>
      <c r="R38" s="54">
        <f>'ZJQ-Parameter input'!CX38</f>
        <v>18.863199999999999</v>
      </c>
      <c r="S38" s="54">
        <f>'ZJQ-Parameter input'!CY38</f>
        <v>58.5</v>
      </c>
      <c r="T38" s="54">
        <f>'ZJQ-Parameter input'!CZ38</f>
        <v>10</v>
      </c>
      <c r="W38" s="53">
        <v>2055</v>
      </c>
      <c r="X38" s="54">
        <f t="shared" si="0"/>
        <v>102.14</v>
      </c>
      <c r="Y38" s="54">
        <f t="shared" si="1"/>
        <v>36.24</v>
      </c>
      <c r="Z38" s="54" t="e">
        <f t="shared" si="2"/>
        <v>#DIV/0!</v>
      </c>
      <c r="AA38" s="54">
        <f t="shared" si="3"/>
        <v>24.09</v>
      </c>
      <c r="AB38" s="54">
        <f t="shared" si="4"/>
        <v>18.86</v>
      </c>
      <c r="AC38" s="54">
        <f t="shared" si="5"/>
        <v>58.5</v>
      </c>
      <c r="AD38" s="54">
        <f t="shared" si="6"/>
        <v>10</v>
      </c>
      <c r="AF38" s="53"/>
      <c r="AG38" s="53"/>
      <c r="AH38" s="53"/>
      <c r="AI38" s="53"/>
      <c r="AJ38" s="53"/>
      <c r="AK38" s="53"/>
      <c r="AL38" s="53"/>
      <c r="AO38" s="53"/>
      <c r="AP38" s="53"/>
      <c r="AQ38" s="53"/>
      <c r="AR38" s="53"/>
      <c r="AS38" s="53"/>
      <c r="AT38" s="53"/>
      <c r="AU38" s="53"/>
    </row>
    <row r="39" spans="4:47">
      <c r="D39" s="53">
        <v>2036</v>
      </c>
      <c r="E39" s="53">
        <f>'ZJQ-Parameter input'!AJ39</f>
        <v>2001</v>
      </c>
      <c r="F39" s="53">
        <f>'ZJQ-Parameter input'!AK39</f>
        <v>963</v>
      </c>
      <c r="G39" s="53">
        <f>'ZJQ-Parameter input'!AL39</f>
        <v>0</v>
      </c>
      <c r="H39" s="53">
        <f>'ZJQ-Parameter input'!AM39</f>
        <v>28881</v>
      </c>
      <c r="I39" s="53">
        <f>'ZJQ-Parameter input'!AN39</f>
        <v>192</v>
      </c>
      <c r="J39" s="53">
        <f>'ZJQ-Parameter input'!AO39</f>
        <v>87</v>
      </c>
      <c r="K39" s="53">
        <f>'ZJQ-Parameter input'!AP39</f>
        <v>48</v>
      </c>
      <c r="M39" s="53">
        <v>2036</v>
      </c>
      <c r="N39" s="54">
        <f>'ZJQ-Parameter input'!CT39</f>
        <v>102.142285714286</v>
      </c>
      <c r="O39" s="54">
        <f>'ZJQ-Parameter input'!CU39</f>
        <v>36.24</v>
      </c>
      <c r="P39" s="54">
        <f>'ZJQ-Parameter input'!CV39</f>
        <v>28.908000000000001</v>
      </c>
      <c r="Q39" s="54">
        <f>'ZJQ-Parameter input'!CW39</f>
        <v>24.09</v>
      </c>
      <c r="R39" s="54">
        <f>'ZJQ-Parameter input'!CX39</f>
        <v>18.862559999999998</v>
      </c>
      <c r="S39" s="54">
        <f>'ZJQ-Parameter input'!CY39</f>
        <v>58.5</v>
      </c>
      <c r="T39" s="54">
        <f>'ZJQ-Parameter input'!CZ39</f>
        <v>10</v>
      </c>
      <c r="W39" s="53">
        <v>2056</v>
      </c>
      <c r="X39" s="54">
        <f t="shared" si="0"/>
        <v>102.14</v>
      </c>
      <c r="Y39" s="54">
        <f t="shared" si="1"/>
        <v>36.24</v>
      </c>
      <c r="Z39" s="54" t="e">
        <f t="shared" si="2"/>
        <v>#DIV/0!</v>
      </c>
      <c r="AA39" s="54">
        <f t="shared" si="3"/>
        <v>24.09</v>
      </c>
      <c r="AB39" s="54">
        <f t="shared" si="4"/>
        <v>18.86</v>
      </c>
      <c r="AC39" s="54">
        <f t="shared" si="5"/>
        <v>58.5</v>
      </c>
      <c r="AD39" s="54">
        <f t="shared" si="6"/>
        <v>10</v>
      </c>
      <c r="AF39" s="53"/>
      <c r="AG39" s="53"/>
      <c r="AH39" s="53"/>
      <c r="AI39" s="53"/>
      <c r="AJ39" s="53"/>
      <c r="AK39" s="53"/>
      <c r="AL39" s="53"/>
      <c r="AO39" s="53"/>
      <c r="AP39" s="53"/>
      <c r="AQ39" s="53"/>
      <c r="AR39" s="53"/>
      <c r="AS39" s="53"/>
      <c r="AT39" s="53"/>
      <c r="AU39" s="53"/>
    </row>
    <row r="40" spans="4:47">
      <c r="D40" s="53">
        <v>2037</v>
      </c>
      <c r="E40" s="53">
        <f>'ZJQ-Parameter input'!AJ40</f>
        <v>2145</v>
      </c>
      <c r="F40" s="53">
        <f>'ZJQ-Parameter input'!AK40</f>
        <v>1080</v>
      </c>
      <c r="G40" s="53">
        <f>'ZJQ-Parameter input'!AL40</f>
        <v>0</v>
      </c>
      <c r="H40" s="53">
        <f>'ZJQ-Parameter input'!AM40</f>
        <v>29430</v>
      </c>
      <c r="I40" s="53">
        <f>'ZJQ-Parameter input'!AN40</f>
        <v>216</v>
      </c>
      <c r="J40" s="53">
        <f>'ZJQ-Parameter input'!AO40</f>
        <v>93</v>
      </c>
      <c r="K40" s="53">
        <f>'ZJQ-Parameter input'!AP40</f>
        <v>54</v>
      </c>
      <c r="M40" s="53">
        <v>2037</v>
      </c>
      <c r="N40" s="54">
        <f>'ZJQ-Parameter input'!CT40</f>
        <v>102.141714285714</v>
      </c>
      <c r="O40" s="54">
        <f>'ZJQ-Parameter input'!CU40</f>
        <v>36.24</v>
      </c>
      <c r="P40" s="54">
        <f>'ZJQ-Parameter input'!CV40</f>
        <v>28.908000000000001</v>
      </c>
      <c r="Q40" s="54">
        <f>'ZJQ-Parameter input'!CW40</f>
        <v>24.09</v>
      </c>
      <c r="R40" s="54">
        <f>'ZJQ-Parameter input'!CX40</f>
        <v>18.861920000000001</v>
      </c>
      <c r="S40" s="54">
        <f>'ZJQ-Parameter input'!CY40</f>
        <v>58.5</v>
      </c>
      <c r="T40" s="54">
        <f>'ZJQ-Parameter input'!CZ40</f>
        <v>10</v>
      </c>
      <c r="W40" s="53">
        <v>2057</v>
      </c>
      <c r="X40" s="54">
        <f t="shared" si="0"/>
        <v>102.14</v>
      </c>
      <c r="Y40" s="54">
        <f t="shared" si="1"/>
        <v>36.24</v>
      </c>
      <c r="Z40" s="54" t="e">
        <f t="shared" si="2"/>
        <v>#DIV/0!</v>
      </c>
      <c r="AA40" s="54">
        <f t="shared" si="3"/>
        <v>24.09</v>
      </c>
      <c r="AB40" s="54">
        <f t="shared" si="4"/>
        <v>18.86</v>
      </c>
      <c r="AC40" s="54">
        <f t="shared" si="5"/>
        <v>58.5</v>
      </c>
      <c r="AD40" s="54">
        <f t="shared" si="6"/>
        <v>10</v>
      </c>
      <c r="AF40" s="53"/>
      <c r="AG40" s="53"/>
      <c r="AH40" s="53"/>
      <c r="AI40" s="53"/>
      <c r="AJ40" s="53"/>
      <c r="AK40" s="53"/>
      <c r="AL40" s="53"/>
      <c r="AO40" s="53"/>
      <c r="AP40" s="53"/>
      <c r="AQ40" s="53"/>
      <c r="AR40" s="53"/>
      <c r="AS40" s="53"/>
      <c r="AT40" s="53"/>
      <c r="AU40" s="53"/>
    </row>
    <row r="41" spans="4:47">
      <c r="D41" s="53">
        <v>2038</v>
      </c>
      <c r="E41" s="53">
        <f>'ZJQ-Parameter input'!AJ41</f>
        <v>2310</v>
      </c>
      <c r="F41" s="53">
        <f>'ZJQ-Parameter input'!AK41</f>
        <v>1218</v>
      </c>
      <c r="G41" s="53">
        <f>'ZJQ-Parameter input'!AL41</f>
        <v>0</v>
      </c>
      <c r="H41" s="53">
        <f>'ZJQ-Parameter input'!AM41</f>
        <v>29961</v>
      </c>
      <c r="I41" s="53">
        <f>'ZJQ-Parameter input'!AN41</f>
        <v>246</v>
      </c>
      <c r="J41" s="53">
        <f>'ZJQ-Parameter input'!AO41</f>
        <v>99</v>
      </c>
      <c r="K41" s="53">
        <f>'ZJQ-Parameter input'!AP41</f>
        <v>60</v>
      </c>
      <c r="M41" s="53">
        <v>2038</v>
      </c>
      <c r="N41" s="54">
        <f>'ZJQ-Parameter input'!CT41</f>
        <v>102.141142857143</v>
      </c>
      <c r="O41" s="54">
        <f>'ZJQ-Parameter input'!CU41</f>
        <v>36.24</v>
      </c>
      <c r="P41" s="54">
        <f>'ZJQ-Parameter input'!CV41</f>
        <v>28.908000000000001</v>
      </c>
      <c r="Q41" s="54">
        <f>'ZJQ-Parameter input'!CW41</f>
        <v>24.09</v>
      </c>
      <c r="R41" s="54">
        <f>'ZJQ-Parameter input'!CX41</f>
        <v>18.861280000000001</v>
      </c>
      <c r="S41" s="54">
        <f>'ZJQ-Parameter input'!CY41</f>
        <v>58.5</v>
      </c>
      <c r="T41" s="54">
        <f>'ZJQ-Parameter input'!CZ41</f>
        <v>10</v>
      </c>
      <c r="W41" s="53">
        <v>2058</v>
      </c>
      <c r="X41" s="54">
        <f t="shared" si="0"/>
        <v>102.14</v>
      </c>
      <c r="Y41" s="54">
        <f t="shared" si="1"/>
        <v>36.24</v>
      </c>
      <c r="Z41" s="54" t="e">
        <f t="shared" si="2"/>
        <v>#DIV/0!</v>
      </c>
      <c r="AA41" s="54">
        <f t="shared" si="3"/>
        <v>24.09</v>
      </c>
      <c r="AB41" s="54">
        <f t="shared" si="4"/>
        <v>18.86</v>
      </c>
      <c r="AC41" s="54">
        <f t="shared" si="5"/>
        <v>58.5</v>
      </c>
      <c r="AD41" s="54">
        <f t="shared" si="6"/>
        <v>10</v>
      </c>
      <c r="AF41" s="53"/>
      <c r="AG41" s="53"/>
      <c r="AH41" s="53"/>
      <c r="AI41" s="53"/>
      <c r="AJ41" s="53"/>
      <c r="AK41" s="53"/>
      <c r="AL41" s="53"/>
      <c r="AO41" s="53"/>
      <c r="AP41" s="53"/>
      <c r="AQ41" s="53"/>
      <c r="AR41" s="53"/>
      <c r="AS41" s="53"/>
      <c r="AT41" s="53"/>
      <c r="AU41" s="53"/>
    </row>
    <row r="42" spans="4:47">
      <c r="D42" s="53">
        <v>2039</v>
      </c>
      <c r="E42" s="53">
        <f>'ZJQ-Parameter input'!AJ42</f>
        <v>2460</v>
      </c>
      <c r="F42" s="53">
        <f>'ZJQ-Parameter input'!AK42</f>
        <v>1350</v>
      </c>
      <c r="G42" s="53">
        <f>'ZJQ-Parameter input'!AL42</f>
        <v>0</v>
      </c>
      <c r="H42" s="53">
        <f>'ZJQ-Parameter input'!AM42</f>
        <v>30540</v>
      </c>
      <c r="I42" s="53">
        <f>'ZJQ-Parameter input'!AN42</f>
        <v>270</v>
      </c>
      <c r="J42" s="53">
        <f>'ZJQ-Parameter input'!AO42</f>
        <v>105</v>
      </c>
      <c r="K42" s="53">
        <f>'ZJQ-Parameter input'!AP42</f>
        <v>66</v>
      </c>
      <c r="M42" s="53">
        <v>2039</v>
      </c>
      <c r="N42" s="54">
        <f>'ZJQ-Parameter input'!CT42</f>
        <v>102.14057142857099</v>
      </c>
      <c r="O42" s="54">
        <f>'ZJQ-Parameter input'!CU42</f>
        <v>36.24</v>
      </c>
      <c r="P42" s="54">
        <f>'ZJQ-Parameter input'!CV42</f>
        <v>28.908000000000001</v>
      </c>
      <c r="Q42" s="54">
        <f>'ZJQ-Parameter input'!CW42</f>
        <v>24.09</v>
      </c>
      <c r="R42" s="54">
        <f>'ZJQ-Parameter input'!CX42</f>
        <v>18.86064</v>
      </c>
      <c r="S42" s="54">
        <f>'ZJQ-Parameter input'!CY42</f>
        <v>58.5</v>
      </c>
      <c r="T42" s="54">
        <f>'ZJQ-Parameter input'!CZ42</f>
        <v>10</v>
      </c>
      <c r="W42" s="53">
        <v>2059</v>
      </c>
      <c r="X42" s="54">
        <f t="shared" si="0"/>
        <v>102.14</v>
      </c>
      <c r="Y42" s="54">
        <f t="shared" si="1"/>
        <v>36.24</v>
      </c>
      <c r="Z42" s="54" t="e">
        <f t="shared" si="2"/>
        <v>#DIV/0!</v>
      </c>
      <c r="AA42" s="54">
        <f t="shared" si="3"/>
        <v>24.09</v>
      </c>
      <c r="AB42" s="54">
        <f t="shared" si="4"/>
        <v>18.86</v>
      </c>
      <c r="AC42" s="54">
        <f t="shared" si="5"/>
        <v>58.5</v>
      </c>
      <c r="AD42" s="54">
        <f t="shared" si="6"/>
        <v>10</v>
      </c>
      <c r="AF42" s="53"/>
      <c r="AG42" s="53"/>
      <c r="AH42" s="53"/>
      <c r="AI42" s="53"/>
      <c r="AJ42" s="53"/>
      <c r="AK42" s="53"/>
      <c r="AL42" s="53"/>
      <c r="AO42" s="53"/>
      <c r="AP42" s="53"/>
      <c r="AQ42" s="53"/>
      <c r="AR42" s="53"/>
      <c r="AS42" s="53"/>
      <c r="AT42" s="53"/>
      <c r="AU42" s="53"/>
    </row>
    <row r="43" spans="4:47">
      <c r="D43" s="53">
        <v>2040</v>
      </c>
      <c r="E43" s="53">
        <f>'ZJQ-Parameter input'!AJ43</f>
        <v>2583</v>
      </c>
      <c r="F43" s="53">
        <f>'ZJQ-Parameter input'!AK43</f>
        <v>1446</v>
      </c>
      <c r="G43" s="53">
        <f>'ZJQ-Parameter input'!AL43</f>
        <v>0</v>
      </c>
      <c r="H43" s="53">
        <f>'ZJQ-Parameter input'!AM43</f>
        <v>31206</v>
      </c>
      <c r="I43" s="53">
        <f>'ZJQ-Parameter input'!AN43</f>
        <v>291</v>
      </c>
      <c r="J43" s="53">
        <f>'ZJQ-Parameter input'!AO43</f>
        <v>111</v>
      </c>
      <c r="K43" s="53">
        <f>'ZJQ-Parameter input'!AP43</f>
        <v>72</v>
      </c>
      <c r="M43" s="53">
        <v>2040</v>
      </c>
      <c r="N43" s="54">
        <f>'ZJQ-Parameter input'!CT43</f>
        <v>102.14</v>
      </c>
      <c r="O43" s="54">
        <f>'ZJQ-Parameter input'!CU43</f>
        <v>36.24</v>
      </c>
      <c r="P43" s="54">
        <f>'ZJQ-Parameter input'!CV43</f>
        <v>28.908000000000001</v>
      </c>
      <c r="Q43" s="54">
        <f>'ZJQ-Parameter input'!CW43</f>
        <v>24.09</v>
      </c>
      <c r="R43" s="54">
        <f>'ZJQ-Parameter input'!CX43</f>
        <v>18.86</v>
      </c>
      <c r="S43" s="54">
        <f>'ZJQ-Parameter input'!CY43</f>
        <v>58.5</v>
      </c>
      <c r="T43" s="54">
        <f>'ZJQ-Parameter input'!CZ43</f>
        <v>10</v>
      </c>
      <c r="W43" s="53">
        <v>2060</v>
      </c>
      <c r="X43" s="54">
        <f t="shared" si="0"/>
        <v>102.14</v>
      </c>
      <c r="Y43" s="54">
        <f t="shared" si="1"/>
        <v>36.24</v>
      </c>
      <c r="Z43" s="54" t="e">
        <f t="shared" si="2"/>
        <v>#DIV/0!</v>
      </c>
      <c r="AA43" s="54">
        <f t="shared" si="3"/>
        <v>24.09</v>
      </c>
      <c r="AB43" s="54">
        <f t="shared" si="4"/>
        <v>18.86</v>
      </c>
      <c r="AC43" s="54">
        <f t="shared" si="5"/>
        <v>58.5</v>
      </c>
      <c r="AD43" s="54">
        <f t="shared" si="6"/>
        <v>10</v>
      </c>
      <c r="AF43" s="53"/>
      <c r="AG43" s="53"/>
      <c r="AH43" s="53"/>
      <c r="AI43" s="53"/>
      <c r="AJ43" s="53"/>
      <c r="AK43" s="53"/>
      <c r="AL43" s="53"/>
      <c r="AO43" s="53"/>
      <c r="AP43" s="53"/>
      <c r="AQ43" s="53"/>
      <c r="AR43" s="53"/>
      <c r="AS43" s="53"/>
      <c r="AT43" s="53"/>
      <c r="AU43" s="53"/>
    </row>
    <row r="44" spans="4:47">
      <c r="D44" s="53">
        <v>2041</v>
      </c>
      <c r="E44" s="53">
        <f>'ZJQ-Parameter input'!AJ44</f>
        <v>2721</v>
      </c>
      <c r="F44" s="53">
        <f>'ZJQ-Parameter input'!AK44</f>
        <v>1569</v>
      </c>
      <c r="G44" s="53">
        <f>'ZJQ-Parameter input'!AL44</f>
        <v>0</v>
      </c>
      <c r="H44" s="53">
        <f>'ZJQ-Parameter input'!AM44</f>
        <v>31503</v>
      </c>
      <c r="I44" s="53">
        <f>'ZJQ-Parameter input'!AN44</f>
        <v>312</v>
      </c>
      <c r="J44" s="53">
        <f>'ZJQ-Parameter input'!AO44</f>
        <v>120</v>
      </c>
      <c r="K44" s="53">
        <f>'ZJQ-Parameter input'!AP44</f>
        <v>81</v>
      </c>
      <c r="M44" s="53">
        <v>2041</v>
      </c>
      <c r="N44" s="54">
        <f>'ZJQ-Parameter input'!CT44</f>
        <v>102.14</v>
      </c>
      <c r="O44" s="54">
        <f>'ZJQ-Parameter input'!CU44</f>
        <v>36.24</v>
      </c>
      <c r="P44" s="54">
        <f>'ZJQ-Parameter input'!CV44</f>
        <v>28.908000000000001</v>
      </c>
      <c r="Q44" s="54">
        <f>'ZJQ-Parameter input'!CW44</f>
        <v>24.09</v>
      </c>
      <c r="R44" s="54">
        <f>'ZJQ-Parameter input'!CX44</f>
        <v>18.86</v>
      </c>
      <c r="S44" s="54">
        <f>'ZJQ-Parameter input'!CY44</f>
        <v>58.5</v>
      </c>
      <c r="T44" s="54">
        <f>'ZJQ-Parameter input'!CZ44</f>
        <v>10</v>
      </c>
      <c r="W44" s="53"/>
      <c r="AD44" s="54"/>
      <c r="AF44" s="53"/>
      <c r="AG44" s="53"/>
      <c r="AH44" s="53"/>
      <c r="AI44" s="53"/>
      <c r="AJ44" s="53"/>
      <c r="AK44" s="53"/>
      <c r="AL44" s="53"/>
      <c r="AO44" s="53"/>
      <c r="AP44" s="53"/>
      <c r="AQ44" s="53"/>
      <c r="AR44" s="53"/>
      <c r="AS44" s="53"/>
      <c r="AT44" s="53"/>
      <c r="AU44" s="53"/>
    </row>
    <row r="45" spans="4:47">
      <c r="D45" s="53">
        <v>2042</v>
      </c>
      <c r="E45" s="53">
        <f>'ZJQ-Parameter input'!AJ45</f>
        <v>2823</v>
      </c>
      <c r="F45" s="53">
        <f>'ZJQ-Parameter input'!AK45</f>
        <v>1659</v>
      </c>
      <c r="G45" s="53">
        <f>'ZJQ-Parameter input'!AL45</f>
        <v>0</v>
      </c>
      <c r="H45" s="53">
        <f>'ZJQ-Parameter input'!AM45</f>
        <v>31887</v>
      </c>
      <c r="I45" s="53">
        <f>'ZJQ-Parameter input'!AN45</f>
        <v>330</v>
      </c>
      <c r="J45" s="53">
        <f>'ZJQ-Parameter input'!AO45</f>
        <v>126</v>
      </c>
      <c r="K45" s="53">
        <f>'ZJQ-Parameter input'!AP45</f>
        <v>87</v>
      </c>
      <c r="M45" s="53">
        <v>2042</v>
      </c>
      <c r="N45" s="54">
        <f>'ZJQ-Parameter input'!CT45</f>
        <v>102.14</v>
      </c>
      <c r="O45" s="54">
        <f>'ZJQ-Parameter input'!CU45</f>
        <v>36.24</v>
      </c>
      <c r="P45" s="54">
        <f>'ZJQ-Parameter input'!CV45</f>
        <v>28.908000000000001</v>
      </c>
      <c r="Q45" s="54">
        <f>'ZJQ-Parameter input'!CW45</f>
        <v>24.09</v>
      </c>
      <c r="R45" s="54">
        <f>'ZJQ-Parameter input'!CX45</f>
        <v>18.86</v>
      </c>
      <c r="S45" s="54">
        <f>'ZJQ-Parameter input'!CY45</f>
        <v>58.5</v>
      </c>
      <c r="T45" s="54">
        <f>'ZJQ-Parameter input'!CZ45</f>
        <v>10</v>
      </c>
      <c r="W45" s="53"/>
      <c r="AD45" s="54"/>
      <c r="AF45" s="53"/>
      <c r="AG45" s="53"/>
      <c r="AH45" s="53"/>
      <c r="AI45" s="53"/>
      <c r="AJ45" s="53"/>
      <c r="AK45" s="53"/>
      <c r="AL45" s="53"/>
      <c r="AO45" s="53"/>
      <c r="AP45" s="53"/>
      <c r="AQ45" s="53"/>
      <c r="AR45" s="53"/>
      <c r="AS45" s="53"/>
      <c r="AT45" s="53"/>
      <c r="AU45" s="53"/>
    </row>
    <row r="46" spans="4:47">
      <c r="D46" s="53">
        <v>2043</v>
      </c>
      <c r="E46" s="53">
        <f>'ZJQ-Parameter input'!AJ46</f>
        <v>2919</v>
      </c>
      <c r="F46" s="53">
        <f>'ZJQ-Parameter input'!AK46</f>
        <v>1740</v>
      </c>
      <c r="G46" s="53">
        <f>'ZJQ-Parameter input'!AL46</f>
        <v>0</v>
      </c>
      <c r="H46" s="53">
        <f>'ZJQ-Parameter input'!AM46</f>
        <v>32295</v>
      </c>
      <c r="I46" s="53">
        <f>'ZJQ-Parameter input'!AN46</f>
        <v>345</v>
      </c>
      <c r="J46" s="53">
        <f>'ZJQ-Parameter input'!AO46</f>
        <v>132</v>
      </c>
      <c r="K46" s="53">
        <f>'ZJQ-Parameter input'!AP46</f>
        <v>93</v>
      </c>
      <c r="M46" s="53">
        <v>2043</v>
      </c>
      <c r="N46" s="54">
        <f>'ZJQ-Parameter input'!CT46</f>
        <v>102.14</v>
      </c>
      <c r="O46" s="54">
        <f>'ZJQ-Parameter input'!CU46</f>
        <v>36.24</v>
      </c>
      <c r="P46" s="54">
        <f>'ZJQ-Parameter input'!CV46</f>
        <v>28.908000000000001</v>
      </c>
      <c r="Q46" s="54">
        <f>'ZJQ-Parameter input'!CW46</f>
        <v>24.09</v>
      </c>
      <c r="R46" s="54">
        <f>'ZJQ-Parameter input'!CX46</f>
        <v>18.86</v>
      </c>
      <c r="S46" s="54">
        <f>'ZJQ-Parameter input'!CY46</f>
        <v>58.5</v>
      </c>
      <c r="T46" s="54">
        <f>'ZJQ-Parameter input'!CZ46</f>
        <v>10</v>
      </c>
      <c r="W46" s="53"/>
      <c r="AD46" s="54"/>
      <c r="AF46" s="53"/>
      <c r="AG46" s="53"/>
      <c r="AH46" s="53"/>
      <c r="AI46" s="53"/>
      <c r="AJ46" s="53"/>
      <c r="AK46" s="53"/>
      <c r="AL46" s="53"/>
      <c r="AO46" s="53"/>
      <c r="AP46" s="53"/>
      <c r="AQ46" s="53"/>
      <c r="AR46" s="53"/>
      <c r="AS46" s="53"/>
      <c r="AT46" s="53"/>
      <c r="AU46" s="53"/>
    </row>
    <row r="47" spans="4:47">
      <c r="D47" s="53">
        <v>2044</v>
      </c>
      <c r="E47" s="53">
        <f>'ZJQ-Parameter input'!AJ47</f>
        <v>3015</v>
      </c>
      <c r="F47" s="53">
        <f>'ZJQ-Parameter input'!AK47</f>
        <v>1824</v>
      </c>
      <c r="G47" s="53">
        <f>'ZJQ-Parameter input'!AL47</f>
        <v>0</v>
      </c>
      <c r="H47" s="53">
        <f>'ZJQ-Parameter input'!AM47</f>
        <v>32715</v>
      </c>
      <c r="I47" s="53">
        <f>'ZJQ-Parameter input'!AN47</f>
        <v>357</v>
      </c>
      <c r="J47" s="53">
        <f>'ZJQ-Parameter input'!AO47</f>
        <v>141</v>
      </c>
      <c r="K47" s="53">
        <f>'ZJQ-Parameter input'!AP47</f>
        <v>99</v>
      </c>
      <c r="M47" s="53">
        <v>2044</v>
      </c>
      <c r="N47" s="54">
        <f>'ZJQ-Parameter input'!CT47</f>
        <v>102.14</v>
      </c>
      <c r="O47" s="54">
        <f>'ZJQ-Parameter input'!CU47</f>
        <v>36.24</v>
      </c>
      <c r="P47" s="54">
        <f>'ZJQ-Parameter input'!CV47</f>
        <v>28.908000000000001</v>
      </c>
      <c r="Q47" s="54">
        <f>'ZJQ-Parameter input'!CW47</f>
        <v>24.09</v>
      </c>
      <c r="R47" s="54">
        <f>'ZJQ-Parameter input'!CX47</f>
        <v>18.86</v>
      </c>
      <c r="S47" s="54">
        <f>'ZJQ-Parameter input'!CY47</f>
        <v>58.5</v>
      </c>
      <c r="T47" s="54">
        <f>'ZJQ-Parameter input'!CZ47</f>
        <v>10</v>
      </c>
      <c r="W47" s="53"/>
      <c r="AD47" s="54"/>
      <c r="AF47" s="53"/>
      <c r="AG47" s="53"/>
      <c r="AH47" s="53"/>
      <c r="AI47" s="53"/>
      <c r="AJ47" s="53"/>
      <c r="AK47" s="53"/>
      <c r="AL47" s="53"/>
      <c r="AO47" s="53"/>
      <c r="AP47" s="53"/>
      <c r="AQ47" s="53"/>
      <c r="AR47" s="53"/>
      <c r="AS47" s="53"/>
      <c r="AT47" s="53"/>
      <c r="AU47" s="53"/>
    </row>
    <row r="48" spans="4:47">
      <c r="D48" s="53">
        <v>2045</v>
      </c>
      <c r="E48" s="53">
        <f>'ZJQ-Parameter input'!AJ48</f>
        <v>3105</v>
      </c>
      <c r="F48" s="53">
        <f>'ZJQ-Parameter input'!AK48</f>
        <v>1896</v>
      </c>
      <c r="G48" s="53">
        <f>'ZJQ-Parameter input'!AL48</f>
        <v>0</v>
      </c>
      <c r="H48" s="53">
        <f>'ZJQ-Parameter input'!AM48</f>
        <v>33159</v>
      </c>
      <c r="I48" s="53">
        <f>'ZJQ-Parameter input'!AN48</f>
        <v>372</v>
      </c>
      <c r="J48" s="53">
        <f>'ZJQ-Parameter input'!AO48</f>
        <v>147</v>
      </c>
      <c r="K48" s="53">
        <f>'ZJQ-Parameter input'!AP48</f>
        <v>105</v>
      </c>
      <c r="M48" s="53">
        <v>2045</v>
      </c>
      <c r="N48" s="54">
        <f>'ZJQ-Parameter input'!CT48</f>
        <v>102.14</v>
      </c>
      <c r="O48" s="54">
        <f>'ZJQ-Parameter input'!CU48</f>
        <v>36.24</v>
      </c>
      <c r="P48" s="54">
        <f>'ZJQ-Parameter input'!CV48</f>
        <v>28.908000000000001</v>
      </c>
      <c r="Q48" s="54">
        <f>'ZJQ-Parameter input'!CW48</f>
        <v>24.09</v>
      </c>
      <c r="R48" s="54">
        <f>'ZJQ-Parameter input'!CX48</f>
        <v>18.86</v>
      </c>
      <c r="S48" s="54">
        <f>'ZJQ-Parameter input'!CY48</f>
        <v>58.5</v>
      </c>
      <c r="T48" s="54">
        <f>'ZJQ-Parameter input'!CZ48</f>
        <v>10</v>
      </c>
      <c r="W48" s="53"/>
      <c r="AD48" s="54"/>
      <c r="AF48" s="53"/>
      <c r="AG48" s="53"/>
      <c r="AH48" s="53"/>
      <c r="AI48" s="53"/>
      <c r="AJ48" s="53"/>
      <c r="AK48" s="53"/>
      <c r="AL48" s="53"/>
      <c r="AO48" s="53"/>
      <c r="AP48" s="53"/>
      <c r="AQ48" s="53"/>
      <c r="AR48" s="53"/>
      <c r="AS48" s="53"/>
      <c r="AT48" s="53"/>
      <c r="AU48" s="53"/>
    </row>
    <row r="49" spans="2:67">
      <c r="D49" s="53">
        <v>2046</v>
      </c>
      <c r="E49" s="53">
        <f>'ZJQ-Parameter input'!AJ49</f>
        <v>3210</v>
      </c>
      <c r="F49" s="53">
        <f>'ZJQ-Parameter input'!AK49</f>
        <v>1977</v>
      </c>
      <c r="G49" s="53">
        <f>'ZJQ-Parameter input'!AL49</f>
        <v>0</v>
      </c>
      <c r="H49" s="53">
        <f>'ZJQ-Parameter input'!AM49</f>
        <v>33588</v>
      </c>
      <c r="I49" s="53">
        <f>'ZJQ-Parameter input'!AN49</f>
        <v>387</v>
      </c>
      <c r="J49" s="53">
        <f>'ZJQ-Parameter input'!AO49</f>
        <v>156</v>
      </c>
      <c r="K49" s="53">
        <f>'ZJQ-Parameter input'!AP49</f>
        <v>111</v>
      </c>
      <c r="M49" s="53">
        <v>2046</v>
      </c>
      <c r="N49" s="54">
        <f>'ZJQ-Parameter input'!CT49</f>
        <v>102.14</v>
      </c>
      <c r="O49" s="54">
        <f>'ZJQ-Parameter input'!CU49</f>
        <v>36.24</v>
      </c>
      <c r="P49" s="54">
        <f>'ZJQ-Parameter input'!CV49</f>
        <v>28.908000000000001</v>
      </c>
      <c r="Q49" s="54">
        <f>'ZJQ-Parameter input'!CW49</f>
        <v>24.09</v>
      </c>
      <c r="R49" s="54">
        <f>'ZJQ-Parameter input'!CX49</f>
        <v>18.86</v>
      </c>
      <c r="S49" s="54">
        <f>'ZJQ-Parameter input'!CY49</f>
        <v>58.5</v>
      </c>
      <c r="T49" s="54">
        <f>'ZJQ-Parameter input'!CZ49</f>
        <v>10</v>
      </c>
      <c r="W49" s="53"/>
      <c r="AD49" s="54"/>
      <c r="AF49" s="53"/>
      <c r="AG49" s="53"/>
      <c r="AH49" s="53"/>
      <c r="AI49" s="53"/>
      <c r="AJ49" s="53"/>
      <c r="AK49" s="53"/>
      <c r="AL49" s="53"/>
      <c r="AO49" s="53"/>
      <c r="AP49" s="53"/>
      <c r="AQ49" s="53"/>
      <c r="AR49" s="53"/>
      <c r="AS49" s="53"/>
      <c r="AT49" s="53"/>
      <c r="AU49" s="53"/>
    </row>
    <row r="50" spans="2:67">
      <c r="D50" s="53">
        <v>2047</v>
      </c>
      <c r="E50" s="53">
        <f>'ZJQ-Parameter input'!AJ50</f>
        <v>3294</v>
      </c>
      <c r="F50" s="53">
        <f>'ZJQ-Parameter input'!AK50</f>
        <v>2049</v>
      </c>
      <c r="G50" s="53">
        <f>'ZJQ-Parameter input'!AL50</f>
        <v>0</v>
      </c>
      <c r="H50" s="53">
        <f>'ZJQ-Parameter input'!AM50</f>
        <v>34062</v>
      </c>
      <c r="I50" s="53">
        <f>'ZJQ-Parameter input'!AN50</f>
        <v>399</v>
      </c>
      <c r="J50" s="53">
        <f>'ZJQ-Parameter input'!AO50</f>
        <v>165</v>
      </c>
      <c r="K50" s="53">
        <f>'ZJQ-Parameter input'!AP50</f>
        <v>117</v>
      </c>
      <c r="M50" s="53">
        <v>2047</v>
      </c>
      <c r="N50" s="54">
        <f>'ZJQ-Parameter input'!CT50</f>
        <v>102.14</v>
      </c>
      <c r="O50" s="54">
        <f>'ZJQ-Parameter input'!CU50</f>
        <v>36.24</v>
      </c>
      <c r="P50" s="54">
        <f>'ZJQ-Parameter input'!CV50</f>
        <v>28.908000000000001</v>
      </c>
      <c r="Q50" s="54">
        <f>'ZJQ-Parameter input'!CW50</f>
        <v>24.09</v>
      </c>
      <c r="R50" s="54">
        <f>'ZJQ-Parameter input'!CX50</f>
        <v>18.86</v>
      </c>
      <c r="S50" s="54">
        <f>'ZJQ-Parameter input'!CY50</f>
        <v>58.5</v>
      </c>
      <c r="T50" s="54">
        <f>'ZJQ-Parameter input'!CZ50</f>
        <v>10</v>
      </c>
      <c r="W50" s="53"/>
      <c r="AD50" s="54"/>
      <c r="AF50" s="53"/>
      <c r="AG50" s="53"/>
      <c r="AH50" s="53"/>
      <c r="AI50" s="53"/>
      <c r="AJ50" s="53"/>
      <c r="AK50" s="53"/>
      <c r="AL50" s="53"/>
      <c r="AO50" s="53"/>
      <c r="AP50" s="53"/>
      <c r="AQ50" s="53"/>
      <c r="AR50" s="53"/>
      <c r="AS50" s="53"/>
      <c r="AT50" s="53"/>
      <c r="AU50" s="53"/>
    </row>
    <row r="51" spans="2:67">
      <c r="D51" s="53">
        <v>2048</v>
      </c>
      <c r="E51" s="53">
        <f>'ZJQ-Parameter input'!AJ51</f>
        <v>3378</v>
      </c>
      <c r="F51" s="53">
        <f>'ZJQ-Parameter input'!AK51</f>
        <v>2115</v>
      </c>
      <c r="G51" s="53">
        <f>'ZJQ-Parameter input'!AL51</f>
        <v>0</v>
      </c>
      <c r="H51" s="53">
        <f>'ZJQ-Parameter input'!AM51</f>
        <v>34551</v>
      </c>
      <c r="I51" s="53">
        <f>'ZJQ-Parameter input'!AN51</f>
        <v>411</v>
      </c>
      <c r="J51" s="53">
        <f>'ZJQ-Parameter input'!AO51</f>
        <v>174</v>
      </c>
      <c r="K51" s="53">
        <f>'ZJQ-Parameter input'!AP51</f>
        <v>123</v>
      </c>
      <c r="M51" s="53">
        <v>2048</v>
      </c>
      <c r="N51" s="54">
        <f>'ZJQ-Parameter input'!CT51</f>
        <v>102.14</v>
      </c>
      <c r="O51" s="54">
        <f>'ZJQ-Parameter input'!CU51</f>
        <v>36.24</v>
      </c>
      <c r="P51" s="54">
        <f>'ZJQ-Parameter input'!CV51</f>
        <v>28.908000000000001</v>
      </c>
      <c r="Q51" s="54">
        <f>'ZJQ-Parameter input'!CW51</f>
        <v>24.09</v>
      </c>
      <c r="R51" s="54">
        <f>'ZJQ-Parameter input'!CX51</f>
        <v>18.86</v>
      </c>
      <c r="S51" s="54">
        <f>'ZJQ-Parameter input'!CY51</f>
        <v>58.5</v>
      </c>
      <c r="T51" s="54">
        <f>'ZJQ-Parameter input'!CZ51</f>
        <v>10</v>
      </c>
      <c r="W51" s="53"/>
      <c r="AD51" s="54"/>
      <c r="AF51" s="53"/>
      <c r="AG51" s="53"/>
      <c r="AH51" s="53"/>
      <c r="AI51" s="53"/>
      <c r="AJ51" s="53"/>
      <c r="AK51" s="53"/>
      <c r="AL51" s="53"/>
      <c r="AO51" s="53"/>
      <c r="AP51" s="53"/>
      <c r="AQ51" s="53"/>
      <c r="AR51" s="53"/>
      <c r="AS51" s="53"/>
      <c r="AT51" s="53"/>
      <c r="AU51" s="53"/>
    </row>
    <row r="52" spans="2:67">
      <c r="D52" s="53">
        <v>2049</v>
      </c>
      <c r="E52" s="53">
        <f>'ZJQ-Parameter input'!AJ52</f>
        <v>3453</v>
      </c>
      <c r="F52" s="53">
        <f>'ZJQ-Parameter input'!AK52</f>
        <v>2175</v>
      </c>
      <c r="G52" s="53">
        <f>'ZJQ-Parameter input'!AL52</f>
        <v>0</v>
      </c>
      <c r="H52" s="53">
        <f>'ZJQ-Parameter input'!AM52</f>
        <v>35073</v>
      </c>
      <c r="I52" s="53">
        <f>'ZJQ-Parameter input'!AN52</f>
        <v>420</v>
      </c>
      <c r="J52" s="53">
        <f>'ZJQ-Parameter input'!AO52</f>
        <v>180</v>
      </c>
      <c r="K52" s="53">
        <f>'ZJQ-Parameter input'!AP52</f>
        <v>129</v>
      </c>
      <c r="M52" s="53">
        <v>2049</v>
      </c>
      <c r="N52" s="54">
        <f>'ZJQ-Parameter input'!CT52</f>
        <v>102.14</v>
      </c>
      <c r="O52" s="54">
        <f>'ZJQ-Parameter input'!CU52</f>
        <v>36.24</v>
      </c>
      <c r="P52" s="54">
        <f>'ZJQ-Parameter input'!CV52</f>
        <v>28.908000000000001</v>
      </c>
      <c r="Q52" s="54">
        <f>'ZJQ-Parameter input'!CW52</f>
        <v>24.09</v>
      </c>
      <c r="R52" s="54">
        <f>'ZJQ-Parameter input'!CX52</f>
        <v>18.86</v>
      </c>
      <c r="S52" s="54">
        <f>'ZJQ-Parameter input'!CY52</f>
        <v>58.5</v>
      </c>
      <c r="T52" s="54">
        <f>'ZJQ-Parameter input'!CZ52</f>
        <v>10</v>
      </c>
      <c r="W52" s="53"/>
      <c r="AD52" s="54"/>
      <c r="AF52" s="53"/>
      <c r="AG52" s="53"/>
      <c r="AH52" s="53"/>
      <c r="AI52" s="53"/>
      <c r="AJ52" s="53"/>
      <c r="AK52" s="53"/>
      <c r="AL52" s="53"/>
      <c r="AO52" s="53"/>
      <c r="AP52" s="53"/>
      <c r="AQ52" s="53"/>
      <c r="AR52" s="53"/>
      <c r="AS52" s="53"/>
      <c r="AT52" s="53"/>
      <c r="AU52" s="53"/>
    </row>
    <row r="53" spans="2:67">
      <c r="D53" s="53">
        <v>2050</v>
      </c>
      <c r="E53" s="53">
        <f>'ZJQ-Parameter input'!AJ53</f>
        <v>3537</v>
      </c>
      <c r="F53" s="53">
        <f>'ZJQ-Parameter input'!AK53</f>
        <v>2238</v>
      </c>
      <c r="G53" s="53">
        <f>'ZJQ-Parameter input'!AL53</f>
        <v>0</v>
      </c>
      <c r="H53" s="53">
        <f>'ZJQ-Parameter input'!AM53</f>
        <v>35592</v>
      </c>
      <c r="I53" s="53">
        <f>'ZJQ-Parameter input'!AN53</f>
        <v>432</v>
      </c>
      <c r="J53" s="53">
        <f>'ZJQ-Parameter input'!AO53</f>
        <v>189</v>
      </c>
      <c r="K53" s="53">
        <f>'ZJQ-Parameter input'!AP53</f>
        <v>135</v>
      </c>
      <c r="M53" s="53">
        <v>2050</v>
      </c>
      <c r="N53" s="54">
        <f>'ZJQ-Parameter input'!CT53</f>
        <v>102.14</v>
      </c>
      <c r="O53" s="54">
        <f>'ZJQ-Parameter input'!CU53</f>
        <v>36.24</v>
      </c>
      <c r="P53" s="54">
        <f>'ZJQ-Parameter input'!CV53</f>
        <v>28.908000000000001</v>
      </c>
      <c r="Q53" s="54">
        <f>'ZJQ-Parameter input'!CW53</f>
        <v>24.09</v>
      </c>
      <c r="R53" s="54">
        <f>'ZJQ-Parameter input'!CX53</f>
        <v>18.86</v>
      </c>
      <c r="S53" s="54">
        <f>'ZJQ-Parameter input'!CY53</f>
        <v>58.5</v>
      </c>
      <c r="T53" s="54">
        <f>'ZJQ-Parameter input'!CZ53</f>
        <v>10</v>
      </c>
      <c r="W53" s="53"/>
      <c r="AD53" s="54"/>
      <c r="AF53" s="53"/>
      <c r="AG53" s="53"/>
      <c r="AH53" s="53"/>
      <c r="AI53" s="53"/>
      <c r="AJ53" s="53"/>
      <c r="AK53" s="53"/>
      <c r="AL53" s="53"/>
      <c r="AO53" s="53"/>
      <c r="AP53" s="53"/>
      <c r="AQ53" s="53"/>
      <c r="AR53" s="53"/>
      <c r="AS53" s="53"/>
      <c r="AT53" s="53"/>
      <c r="AU53" s="53"/>
    </row>
    <row r="54" spans="2:67">
      <c r="D54" s="53">
        <v>2051</v>
      </c>
      <c r="E54" s="53">
        <f>'ZJQ-Parameter input'!AJ54</f>
        <v>3585</v>
      </c>
      <c r="F54" s="53">
        <f>'ZJQ-Parameter input'!AK54</f>
        <v>2292</v>
      </c>
      <c r="G54" s="53">
        <f>'ZJQ-Parameter input'!AL54</f>
        <v>0</v>
      </c>
      <c r="H54" s="53">
        <f>'ZJQ-Parameter input'!AM54</f>
        <v>35658</v>
      </c>
      <c r="I54" s="53">
        <f>'ZJQ-Parameter input'!AN54</f>
        <v>438</v>
      </c>
      <c r="J54" s="53">
        <f>'ZJQ-Parameter input'!AO54</f>
        <v>192</v>
      </c>
      <c r="K54" s="53">
        <f>'ZJQ-Parameter input'!AP54</f>
        <v>138</v>
      </c>
      <c r="M54" s="53">
        <v>2051</v>
      </c>
      <c r="N54" s="54">
        <f>'ZJQ-Parameter input'!CT54</f>
        <v>102.14</v>
      </c>
      <c r="O54" s="54">
        <f>'ZJQ-Parameter input'!CU54</f>
        <v>36.24</v>
      </c>
      <c r="P54" s="54">
        <f>'ZJQ-Parameter input'!CV54</f>
        <v>28.908000000000001</v>
      </c>
      <c r="Q54" s="54">
        <f>'ZJQ-Parameter input'!CW54</f>
        <v>24.09</v>
      </c>
      <c r="R54" s="54">
        <f>'ZJQ-Parameter input'!CX54</f>
        <v>18.86</v>
      </c>
      <c r="S54" s="54">
        <f>'ZJQ-Parameter input'!CY54</f>
        <v>58.5</v>
      </c>
      <c r="T54" s="54">
        <f>'ZJQ-Parameter input'!CZ54</f>
        <v>10</v>
      </c>
      <c r="W54" s="53"/>
      <c r="AD54" s="54"/>
      <c r="AF54" s="53"/>
      <c r="AG54" s="53"/>
      <c r="AH54" s="53"/>
      <c r="AI54" s="53"/>
      <c r="AJ54" s="53"/>
      <c r="AK54" s="53"/>
      <c r="AL54" s="53"/>
      <c r="AO54" s="53"/>
      <c r="AP54" s="53"/>
      <c r="AQ54" s="53"/>
      <c r="AR54" s="53"/>
      <c r="AS54" s="53"/>
      <c r="AT54" s="53"/>
      <c r="AU54" s="53"/>
    </row>
    <row r="55" spans="2:67">
      <c r="D55" s="53">
        <v>2052</v>
      </c>
      <c r="E55" s="53">
        <f>'ZJQ-Parameter input'!AJ55</f>
        <v>3618</v>
      </c>
      <c r="F55" s="53">
        <f>'ZJQ-Parameter input'!AK55</f>
        <v>2316</v>
      </c>
      <c r="G55" s="53">
        <f>'ZJQ-Parameter input'!AL55</f>
        <v>0</v>
      </c>
      <c r="H55" s="53">
        <f>'ZJQ-Parameter input'!AM55</f>
        <v>35772</v>
      </c>
      <c r="I55" s="53">
        <f>'ZJQ-Parameter input'!AN55</f>
        <v>444</v>
      </c>
      <c r="J55" s="53">
        <f>'ZJQ-Parameter input'!AO55</f>
        <v>195</v>
      </c>
      <c r="K55" s="53">
        <f>'ZJQ-Parameter input'!AP55</f>
        <v>144</v>
      </c>
      <c r="M55" s="53">
        <v>2052</v>
      </c>
      <c r="N55" s="54">
        <f>'ZJQ-Parameter input'!CT55</f>
        <v>102.14</v>
      </c>
      <c r="O55" s="54">
        <f>'ZJQ-Parameter input'!CU55</f>
        <v>36.24</v>
      </c>
      <c r="P55" s="54">
        <f>'ZJQ-Parameter input'!CV55</f>
        <v>28.908000000000001</v>
      </c>
      <c r="Q55" s="54">
        <f>'ZJQ-Parameter input'!CW55</f>
        <v>24.09</v>
      </c>
      <c r="R55" s="54">
        <f>'ZJQ-Parameter input'!CX55</f>
        <v>18.86</v>
      </c>
      <c r="S55" s="54">
        <f>'ZJQ-Parameter input'!CY55</f>
        <v>58.5</v>
      </c>
      <c r="T55" s="54">
        <f>'ZJQ-Parameter input'!CZ55</f>
        <v>10</v>
      </c>
      <c r="W55" s="53"/>
      <c r="AD55" s="54"/>
      <c r="AF55" s="53"/>
      <c r="AG55" s="53"/>
      <c r="AH55" s="53"/>
      <c r="AI55" s="53"/>
      <c r="AJ55" s="53"/>
      <c r="AK55" s="53"/>
      <c r="AL55" s="53"/>
      <c r="AO55" s="53"/>
      <c r="AP55" s="53"/>
      <c r="AQ55" s="53"/>
      <c r="AR55" s="53"/>
      <c r="AS55" s="53"/>
      <c r="AT55" s="53"/>
      <c r="AU55" s="53"/>
    </row>
    <row r="56" spans="2:67">
      <c r="D56" s="53">
        <v>2053</v>
      </c>
      <c r="E56" s="53">
        <f>'ZJQ-Parameter input'!AJ56</f>
        <v>3660</v>
      </c>
      <c r="F56" s="53">
        <f>'ZJQ-Parameter input'!AK56</f>
        <v>2364</v>
      </c>
      <c r="G56" s="53">
        <f>'ZJQ-Parameter input'!AL56</f>
        <v>0</v>
      </c>
      <c r="H56" s="53">
        <f>'ZJQ-Parameter input'!AM56</f>
        <v>35856</v>
      </c>
      <c r="I56" s="53">
        <f>'ZJQ-Parameter input'!AN56</f>
        <v>450</v>
      </c>
      <c r="J56" s="53">
        <f>'ZJQ-Parameter input'!AO56</f>
        <v>195</v>
      </c>
      <c r="K56" s="53">
        <f>'ZJQ-Parameter input'!AP56</f>
        <v>147</v>
      </c>
      <c r="M56" s="53">
        <v>2053</v>
      </c>
      <c r="N56" s="54">
        <f>'ZJQ-Parameter input'!CT56</f>
        <v>102.14</v>
      </c>
      <c r="O56" s="54">
        <f>'ZJQ-Parameter input'!CU56</f>
        <v>36.24</v>
      </c>
      <c r="P56" s="54">
        <f>'ZJQ-Parameter input'!CV56</f>
        <v>28.908000000000001</v>
      </c>
      <c r="Q56" s="54">
        <f>'ZJQ-Parameter input'!CW56</f>
        <v>24.09</v>
      </c>
      <c r="R56" s="54">
        <f>'ZJQ-Parameter input'!CX56</f>
        <v>18.86</v>
      </c>
      <c r="S56" s="54">
        <f>'ZJQ-Parameter input'!CY56</f>
        <v>58.5</v>
      </c>
      <c r="T56" s="54">
        <f>'ZJQ-Parameter input'!CZ56</f>
        <v>10</v>
      </c>
      <c r="W56" s="53"/>
      <c r="AD56" s="54"/>
      <c r="AF56" s="53"/>
      <c r="AG56" s="53"/>
      <c r="AH56" s="53"/>
      <c r="AI56" s="53"/>
      <c r="AJ56" s="53"/>
      <c r="AK56" s="53"/>
      <c r="AL56" s="53"/>
      <c r="AO56" s="53"/>
      <c r="AP56" s="53"/>
      <c r="AQ56" s="53"/>
      <c r="AR56" s="53"/>
      <c r="AS56" s="53"/>
      <c r="AT56" s="53"/>
      <c r="AU56" s="53"/>
    </row>
    <row r="57" spans="2:67">
      <c r="D57" s="53">
        <v>2054</v>
      </c>
      <c r="E57" s="53">
        <f>'ZJQ-Parameter input'!AJ57</f>
        <v>3699</v>
      </c>
      <c r="F57" s="53">
        <f>'ZJQ-Parameter input'!AK57</f>
        <v>2397</v>
      </c>
      <c r="G57" s="53">
        <f>'ZJQ-Parameter input'!AL57</f>
        <v>0</v>
      </c>
      <c r="H57" s="53">
        <f>'ZJQ-Parameter input'!AM57</f>
        <v>35961</v>
      </c>
      <c r="I57" s="53">
        <f>'ZJQ-Parameter input'!AN57</f>
        <v>453</v>
      </c>
      <c r="J57" s="53">
        <f>'ZJQ-Parameter input'!AO57</f>
        <v>195</v>
      </c>
      <c r="K57" s="53">
        <f>'ZJQ-Parameter input'!AP57</f>
        <v>153</v>
      </c>
      <c r="M57" s="53">
        <v>2054</v>
      </c>
      <c r="N57" s="54">
        <f>'ZJQ-Parameter input'!CT57</f>
        <v>102.14</v>
      </c>
      <c r="O57" s="54">
        <f>'ZJQ-Parameter input'!CU57</f>
        <v>36.24</v>
      </c>
      <c r="P57" s="54">
        <f>'ZJQ-Parameter input'!CV57</f>
        <v>28.908000000000001</v>
      </c>
      <c r="Q57" s="54">
        <f>'ZJQ-Parameter input'!CW57</f>
        <v>24.09</v>
      </c>
      <c r="R57" s="54">
        <f>'ZJQ-Parameter input'!CX57</f>
        <v>18.86</v>
      </c>
      <c r="S57" s="54">
        <f>'ZJQ-Parameter input'!CY57</f>
        <v>58.5</v>
      </c>
      <c r="T57" s="54">
        <f>'ZJQ-Parameter input'!CZ57</f>
        <v>10</v>
      </c>
      <c r="W57" s="53"/>
      <c r="AD57" s="54"/>
      <c r="AF57" s="53"/>
      <c r="AG57" s="53"/>
      <c r="AH57" s="53"/>
      <c r="AI57" s="53"/>
      <c r="AJ57" s="53"/>
      <c r="AK57" s="53"/>
      <c r="AL57" s="53"/>
      <c r="AO57" s="53"/>
      <c r="AP57" s="53"/>
      <c r="AQ57" s="53"/>
      <c r="AR57" s="53"/>
      <c r="AS57" s="53"/>
      <c r="AT57" s="53"/>
      <c r="AU57" s="53"/>
    </row>
    <row r="58" spans="2:67">
      <c r="D58" s="53">
        <v>2055</v>
      </c>
      <c r="E58" s="53">
        <f>'ZJQ-Parameter input'!AJ58</f>
        <v>3738</v>
      </c>
      <c r="F58" s="53">
        <f>'ZJQ-Parameter input'!AK58</f>
        <v>2439</v>
      </c>
      <c r="G58" s="53">
        <f>'ZJQ-Parameter input'!AL58</f>
        <v>0</v>
      </c>
      <c r="H58" s="53">
        <f>'ZJQ-Parameter input'!AM58</f>
        <v>36054</v>
      </c>
      <c r="I58" s="53">
        <f>'ZJQ-Parameter input'!AN58</f>
        <v>459</v>
      </c>
      <c r="J58" s="53">
        <f>'ZJQ-Parameter input'!AO58</f>
        <v>198</v>
      </c>
      <c r="K58" s="53">
        <f>'ZJQ-Parameter input'!AP58</f>
        <v>156</v>
      </c>
      <c r="M58" s="53">
        <v>2055</v>
      </c>
      <c r="N58" s="54">
        <f>'ZJQ-Parameter input'!CT58</f>
        <v>102.14</v>
      </c>
      <c r="O58" s="54">
        <f>'ZJQ-Parameter input'!CU58</f>
        <v>36.24</v>
      </c>
      <c r="P58" s="54">
        <f>'ZJQ-Parameter input'!CV58</f>
        <v>28.908000000000001</v>
      </c>
      <c r="Q58" s="54">
        <f>'ZJQ-Parameter input'!CW58</f>
        <v>24.09</v>
      </c>
      <c r="R58" s="54">
        <f>'ZJQ-Parameter input'!CX58</f>
        <v>18.86</v>
      </c>
      <c r="S58" s="54">
        <f>'ZJQ-Parameter input'!CY58</f>
        <v>58.5</v>
      </c>
      <c r="T58" s="54">
        <f>'ZJQ-Parameter input'!CZ58</f>
        <v>10</v>
      </c>
      <c r="W58" s="53"/>
      <c r="AD58" s="54"/>
      <c r="AF58" s="53"/>
      <c r="AG58" s="53"/>
      <c r="AH58" s="53"/>
      <c r="AI58" s="53"/>
      <c r="AJ58" s="53"/>
      <c r="AK58" s="53"/>
      <c r="AL58" s="53"/>
      <c r="AO58" s="53"/>
      <c r="AP58" s="53"/>
      <c r="AQ58" s="53"/>
      <c r="AR58" s="53"/>
      <c r="AS58" s="53"/>
      <c r="AT58" s="53"/>
      <c r="AU58" s="53"/>
    </row>
    <row r="59" spans="2:67">
      <c r="D59" s="53">
        <v>2056</v>
      </c>
      <c r="E59" s="53">
        <f>'ZJQ-Parameter input'!AJ59</f>
        <v>3768</v>
      </c>
      <c r="F59" s="53">
        <f>'ZJQ-Parameter input'!AK59</f>
        <v>2463</v>
      </c>
      <c r="G59" s="53">
        <f>'ZJQ-Parameter input'!AL59</f>
        <v>0</v>
      </c>
      <c r="H59" s="53">
        <f>'ZJQ-Parameter input'!AM59</f>
        <v>36177</v>
      </c>
      <c r="I59" s="53">
        <f>'ZJQ-Parameter input'!AN59</f>
        <v>462</v>
      </c>
      <c r="J59" s="53">
        <f>'ZJQ-Parameter input'!AO59</f>
        <v>198</v>
      </c>
      <c r="K59" s="53">
        <f>'ZJQ-Parameter input'!AP59</f>
        <v>162</v>
      </c>
      <c r="M59" s="53">
        <v>2056</v>
      </c>
      <c r="N59" s="54">
        <f>'ZJQ-Parameter input'!CT59</f>
        <v>102.14</v>
      </c>
      <c r="O59" s="54">
        <f>'ZJQ-Parameter input'!CU59</f>
        <v>36.24</v>
      </c>
      <c r="P59" s="54">
        <f>'ZJQ-Parameter input'!CV59</f>
        <v>28.908000000000001</v>
      </c>
      <c r="Q59" s="54">
        <f>'ZJQ-Parameter input'!CW59</f>
        <v>24.09</v>
      </c>
      <c r="R59" s="54">
        <f>'ZJQ-Parameter input'!CX59</f>
        <v>18.86</v>
      </c>
      <c r="S59" s="54">
        <f>'ZJQ-Parameter input'!CY59</f>
        <v>58.5</v>
      </c>
      <c r="T59" s="54">
        <f>'ZJQ-Parameter input'!CZ59</f>
        <v>10</v>
      </c>
      <c r="W59" s="53"/>
      <c r="AD59" s="54"/>
      <c r="AF59" s="53"/>
      <c r="AG59" s="53"/>
      <c r="AH59" s="53"/>
      <c r="AI59" s="53"/>
      <c r="AJ59" s="53"/>
      <c r="AK59" s="53"/>
      <c r="AL59" s="53"/>
      <c r="AO59" s="53"/>
      <c r="AP59" s="53"/>
      <c r="AQ59" s="53"/>
      <c r="AR59" s="53"/>
      <c r="AS59" s="53"/>
      <c r="AT59" s="53"/>
      <c r="AU59" s="53"/>
    </row>
    <row r="60" spans="2:67">
      <c r="D60" s="53">
        <v>2057</v>
      </c>
      <c r="E60" s="53">
        <f>'ZJQ-Parameter input'!AJ60</f>
        <v>3804</v>
      </c>
      <c r="F60" s="53">
        <f>'ZJQ-Parameter input'!AK60</f>
        <v>2508</v>
      </c>
      <c r="G60" s="53">
        <f>'ZJQ-Parameter input'!AL60</f>
        <v>0</v>
      </c>
      <c r="H60" s="53">
        <f>'ZJQ-Parameter input'!AM60</f>
        <v>36273</v>
      </c>
      <c r="I60" s="53">
        <f>'ZJQ-Parameter input'!AN60</f>
        <v>468</v>
      </c>
      <c r="J60" s="53">
        <f>'ZJQ-Parameter input'!AO60</f>
        <v>201</v>
      </c>
      <c r="K60" s="53">
        <f>'ZJQ-Parameter input'!AP60</f>
        <v>165</v>
      </c>
      <c r="M60" s="53">
        <v>2057</v>
      </c>
      <c r="N60" s="54">
        <f>'ZJQ-Parameter input'!CT60</f>
        <v>102.14</v>
      </c>
      <c r="O60" s="54">
        <f>'ZJQ-Parameter input'!CU60</f>
        <v>36.24</v>
      </c>
      <c r="P60" s="54">
        <f>'ZJQ-Parameter input'!CV60</f>
        <v>28.908000000000001</v>
      </c>
      <c r="Q60" s="54">
        <f>'ZJQ-Parameter input'!CW60</f>
        <v>24.09</v>
      </c>
      <c r="R60" s="54">
        <f>'ZJQ-Parameter input'!CX60</f>
        <v>18.86</v>
      </c>
      <c r="S60" s="54">
        <f>'ZJQ-Parameter input'!CY60</f>
        <v>58.5</v>
      </c>
      <c r="T60" s="54">
        <f>'ZJQ-Parameter input'!CZ60</f>
        <v>10</v>
      </c>
      <c r="W60" s="53"/>
      <c r="AD60" s="54"/>
      <c r="AF60" s="53"/>
      <c r="AG60" s="53"/>
      <c r="AH60" s="53"/>
      <c r="AI60" s="53"/>
      <c r="AJ60" s="53"/>
      <c r="AK60" s="53"/>
      <c r="AL60" s="53"/>
      <c r="AO60" s="53"/>
      <c r="AP60" s="53"/>
      <c r="AQ60" s="53"/>
      <c r="AR60" s="53"/>
      <c r="AS60" s="53"/>
      <c r="AT60" s="53"/>
      <c r="AU60" s="53"/>
    </row>
    <row r="61" spans="2:67">
      <c r="D61" s="53">
        <v>2058</v>
      </c>
      <c r="E61" s="53">
        <f>'ZJQ-Parameter input'!AJ61</f>
        <v>3849</v>
      </c>
      <c r="F61" s="53">
        <f>'ZJQ-Parameter input'!AK61</f>
        <v>2541</v>
      </c>
      <c r="G61" s="53">
        <f>'ZJQ-Parameter input'!AL61</f>
        <v>0</v>
      </c>
      <c r="H61" s="53">
        <f>'ZJQ-Parameter input'!AM61</f>
        <v>36372</v>
      </c>
      <c r="I61" s="53">
        <f>'ZJQ-Parameter input'!AN61</f>
        <v>474</v>
      </c>
      <c r="J61" s="53">
        <f>'ZJQ-Parameter input'!AO61</f>
        <v>201</v>
      </c>
      <c r="K61" s="53">
        <f>'ZJQ-Parameter input'!AP61</f>
        <v>171</v>
      </c>
      <c r="M61" s="53">
        <v>2058</v>
      </c>
      <c r="N61" s="54">
        <f>'ZJQ-Parameter input'!CT61</f>
        <v>102.14</v>
      </c>
      <c r="O61" s="54">
        <f>'ZJQ-Parameter input'!CU61</f>
        <v>36.24</v>
      </c>
      <c r="P61" s="54">
        <f>'ZJQ-Parameter input'!CV61</f>
        <v>28.908000000000001</v>
      </c>
      <c r="Q61" s="54">
        <f>'ZJQ-Parameter input'!CW61</f>
        <v>24.09</v>
      </c>
      <c r="R61" s="54">
        <f>'ZJQ-Parameter input'!CX61</f>
        <v>18.86</v>
      </c>
      <c r="S61" s="54">
        <f>'ZJQ-Parameter input'!CY61</f>
        <v>58.5</v>
      </c>
      <c r="T61" s="54">
        <f>'ZJQ-Parameter input'!CZ61</f>
        <v>10</v>
      </c>
      <c r="W61" s="53"/>
      <c r="AD61" s="54"/>
      <c r="AF61" s="53"/>
      <c r="AG61" s="53"/>
      <c r="AH61" s="53"/>
      <c r="AI61" s="53"/>
      <c r="AJ61" s="53"/>
      <c r="AK61" s="53"/>
      <c r="AL61" s="53"/>
      <c r="AO61" s="53"/>
      <c r="AP61" s="53"/>
      <c r="AQ61" s="53"/>
      <c r="AR61" s="53"/>
      <c r="AS61" s="53"/>
      <c r="AT61" s="53"/>
      <c r="AU61" s="53"/>
    </row>
    <row r="62" spans="2:67">
      <c r="D62" s="53">
        <v>2059</v>
      </c>
      <c r="E62" s="53">
        <f>'ZJQ-Parameter input'!AJ62</f>
        <v>3888</v>
      </c>
      <c r="F62" s="53">
        <f>'ZJQ-Parameter input'!AK62</f>
        <v>2586</v>
      </c>
      <c r="G62" s="53">
        <f>'ZJQ-Parameter input'!AL62</f>
        <v>0</v>
      </c>
      <c r="H62" s="53">
        <f>'ZJQ-Parameter input'!AM62</f>
        <v>36471</v>
      </c>
      <c r="I62" s="53">
        <f>'ZJQ-Parameter input'!AN62</f>
        <v>480</v>
      </c>
      <c r="J62" s="53">
        <f>'ZJQ-Parameter input'!AO62</f>
        <v>201</v>
      </c>
      <c r="K62" s="53">
        <f>'ZJQ-Parameter input'!AP62</f>
        <v>174</v>
      </c>
      <c r="M62" s="53">
        <v>2059</v>
      </c>
      <c r="N62" s="54">
        <f>'ZJQ-Parameter input'!CT62</f>
        <v>102.14</v>
      </c>
      <c r="O62" s="54">
        <f>'ZJQ-Parameter input'!CU62</f>
        <v>36.24</v>
      </c>
      <c r="P62" s="54">
        <f>'ZJQ-Parameter input'!CV62</f>
        <v>28.908000000000001</v>
      </c>
      <c r="Q62" s="54">
        <f>'ZJQ-Parameter input'!CW62</f>
        <v>24.09</v>
      </c>
      <c r="R62" s="54">
        <f>'ZJQ-Parameter input'!CX62</f>
        <v>18.86</v>
      </c>
      <c r="S62" s="54">
        <f>'ZJQ-Parameter input'!CY62</f>
        <v>58.5</v>
      </c>
      <c r="T62" s="54">
        <f>'ZJQ-Parameter input'!CZ62</f>
        <v>10</v>
      </c>
      <c r="W62" s="53"/>
      <c r="AD62" s="54"/>
      <c r="AF62" s="53"/>
      <c r="AG62" s="53"/>
      <c r="AH62" s="53"/>
      <c r="AI62" s="53"/>
      <c r="AJ62" s="53"/>
      <c r="AK62" s="53"/>
      <c r="AL62" s="53"/>
      <c r="AO62" s="53"/>
      <c r="AP62" s="53"/>
      <c r="AQ62" s="53"/>
      <c r="AR62" s="53"/>
      <c r="AS62" s="53"/>
      <c r="AT62" s="53"/>
      <c r="AU62" s="53"/>
    </row>
    <row r="63" spans="2:67">
      <c r="D63" s="53">
        <v>2060</v>
      </c>
      <c r="E63" s="53">
        <f>'ZJQ-Parameter input'!AJ63</f>
        <v>3924</v>
      </c>
      <c r="F63" s="53">
        <f>'ZJQ-Parameter input'!AK63</f>
        <v>2619</v>
      </c>
      <c r="G63" s="53">
        <f>'ZJQ-Parameter input'!AL63</f>
        <v>0</v>
      </c>
      <c r="H63" s="53">
        <f>'ZJQ-Parameter input'!AM63</f>
        <v>36576</v>
      </c>
      <c r="I63" s="53">
        <f>'ZJQ-Parameter input'!AN63</f>
        <v>483</v>
      </c>
      <c r="J63" s="53">
        <f>'ZJQ-Parameter input'!AO63</f>
        <v>204</v>
      </c>
      <c r="K63" s="53">
        <f>'ZJQ-Parameter input'!AP63</f>
        <v>177</v>
      </c>
      <c r="M63" s="53">
        <v>2060</v>
      </c>
      <c r="N63" s="54">
        <f>'ZJQ-Parameter input'!CT63</f>
        <v>102.14</v>
      </c>
      <c r="O63" s="54">
        <f>'ZJQ-Parameter input'!CU63</f>
        <v>36.24</v>
      </c>
      <c r="P63" s="54">
        <f>'ZJQ-Parameter input'!CV63</f>
        <v>28.908000000000001</v>
      </c>
      <c r="Q63" s="54">
        <f>'ZJQ-Parameter input'!CW63</f>
        <v>24.09</v>
      </c>
      <c r="R63" s="54">
        <f>'ZJQ-Parameter input'!CX63</f>
        <v>18.86</v>
      </c>
      <c r="S63" s="54">
        <f>'ZJQ-Parameter input'!CY63</f>
        <v>58.5</v>
      </c>
      <c r="T63" s="54">
        <f>'ZJQ-Parameter input'!CZ63</f>
        <v>10</v>
      </c>
      <c r="W63" s="53"/>
      <c r="AD63" s="54"/>
      <c r="AF63" s="53"/>
      <c r="AG63" s="53"/>
      <c r="AH63" s="53"/>
      <c r="AI63" s="53"/>
      <c r="AJ63" s="53"/>
      <c r="AK63" s="53"/>
      <c r="AL63" s="53"/>
      <c r="AO63" s="53"/>
      <c r="AP63" s="53"/>
      <c r="AQ63" s="53"/>
      <c r="AR63" s="53"/>
      <c r="AS63" s="53"/>
      <c r="AT63" s="53"/>
      <c r="AU63" s="53"/>
    </row>
    <row r="64" spans="2:67">
      <c r="B64" s="60" t="s">
        <v>34</v>
      </c>
      <c r="C64" s="53" t="s">
        <v>149</v>
      </c>
      <c r="N64" s="53"/>
      <c r="U64" s="54"/>
      <c r="W64" s="53"/>
      <c r="AD64" s="54"/>
      <c r="AF64" s="53"/>
      <c r="AM64" s="54"/>
      <c r="AO64" s="53"/>
      <c r="AV64" s="54"/>
      <c r="BN64" s="212" t="s">
        <v>150</v>
      </c>
      <c r="BO64" s="212"/>
    </row>
    <row r="65" spans="1:130" s="59" customFormat="1">
      <c r="A65" s="59" t="s">
        <v>19</v>
      </c>
      <c r="B65" s="59" t="s">
        <v>24</v>
      </c>
      <c r="C65" s="59" t="s">
        <v>56</v>
      </c>
      <c r="D65" s="59">
        <v>2000</v>
      </c>
      <c r="E65" s="59">
        <v>2001</v>
      </c>
      <c r="F65" s="59">
        <v>2002</v>
      </c>
      <c r="G65" s="59">
        <v>2003</v>
      </c>
      <c r="H65" s="59">
        <v>2004</v>
      </c>
      <c r="I65" s="59">
        <v>2005</v>
      </c>
      <c r="J65" s="59">
        <v>2006</v>
      </c>
      <c r="K65" s="59">
        <v>2007</v>
      </c>
      <c r="L65" s="59">
        <v>2008</v>
      </c>
      <c r="M65" s="59">
        <v>2009</v>
      </c>
      <c r="N65" s="59">
        <v>2010</v>
      </c>
      <c r="O65" s="59">
        <v>2011</v>
      </c>
      <c r="P65" s="59">
        <v>2012</v>
      </c>
      <c r="Q65" s="59">
        <v>2013</v>
      </c>
      <c r="R65" s="59">
        <v>2014</v>
      </c>
      <c r="S65" s="59">
        <v>2015</v>
      </c>
      <c r="T65" s="59">
        <v>2016</v>
      </c>
      <c r="U65" s="59">
        <v>2017</v>
      </c>
      <c r="V65" s="59">
        <v>2018</v>
      </c>
      <c r="W65" s="59">
        <v>2019</v>
      </c>
      <c r="X65" s="59">
        <v>2020</v>
      </c>
      <c r="Y65" s="59">
        <v>2021</v>
      </c>
      <c r="Z65" s="59">
        <v>2022</v>
      </c>
      <c r="AA65" s="59">
        <v>2023</v>
      </c>
      <c r="AB65" s="59">
        <v>2024</v>
      </c>
      <c r="AC65" s="59">
        <v>2025</v>
      </c>
      <c r="AD65" s="59">
        <v>2026</v>
      </c>
      <c r="AE65" s="59">
        <v>2027</v>
      </c>
      <c r="AF65" s="59">
        <v>2028</v>
      </c>
      <c r="AG65" s="59">
        <v>2029</v>
      </c>
      <c r="AH65" s="59">
        <v>2030</v>
      </c>
      <c r="AI65" s="59">
        <v>2031</v>
      </c>
      <c r="AJ65" s="59">
        <v>2032</v>
      </c>
      <c r="AK65" s="59">
        <v>2033</v>
      </c>
      <c r="AL65" s="59">
        <v>2034</v>
      </c>
      <c r="AM65" s="59">
        <v>2035</v>
      </c>
      <c r="AN65" s="59">
        <v>2036</v>
      </c>
      <c r="AO65" s="59">
        <v>2037</v>
      </c>
      <c r="AP65" s="59">
        <v>2038</v>
      </c>
      <c r="AQ65" s="59">
        <v>2039</v>
      </c>
      <c r="AR65" s="59">
        <v>2040</v>
      </c>
      <c r="AS65" s="59">
        <v>2041</v>
      </c>
      <c r="AT65" s="59">
        <v>2042</v>
      </c>
      <c r="AU65" s="59">
        <v>2043</v>
      </c>
      <c r="AV65" s="59">
        <v>2044</v>
      </c>
      <c r="AW65" s="59">
        <v>2045</v>
      </c>
      <c r="AX65" s="59">
        <v>2046</v>
      </c>
      <c r="AY65" s="59">
        <v>2047</v>
      </c>
      <c r="AZ65" s="59">
        <v>2048</v>
      </c>
      <c r="BA65" s="59">
        <v>2049</v>
      </c>
      <c r="BB65" s="59">
        <v>2050</v>
      </c>
      <c r="BC65" s="59">
        <v>2051</v>
      </c>
      <c r="BD65" s="59">
        <v>2052</v>
      </c>
      <c r="BE65" s="59">
        <v>2053</v>
      </c>
      <c r="BF65" s="59">
        <v>2054</v>
      </c>
      <c r="BG65" s="59">
        <v>2055</v>
      </c>
      <c r="BH65" s="59">
        <v>2056</v>
      </c>
      <c r="BI65" s="59">
        <v>2057</v>
      </c>
      <c r="BJ65" s="59">
        <v>2058</v>
      </c>
      <c r="BK65" s="59">
        <v>2059</v>
      </c>
      <c r="BL65" s="59">
        <v>2060</v>
      </c>
      <c r="BM65" s="59" t="s">
        <v>151</v>
      </c>
      <c r="BP65" s="59" t="s">
        <v>56</v>
      </c>
      <c r="BQ65" s="59">
        <v>2000</v>
      </c>
      <c r="BR65" s="59">
        <v>2001</v>
      </c>
      <c r="BS65" s="59">
        <v>2002</v>
      </c>
      <c r="BT65" s="59">
        <v>2003</v>
      </c>
      <c r="BU65" s="59">
        <v>2004</v>
      </c>
      <c r="BV65" s="59">
        <v>2005</v>
      </c>
      <c r="BW65" s="59">
        <v>2006</v>
      </c>
      <c r="BX65" s="59">
        <v>2007</v>
      </c>
      <c r="BY65" s="59">
        <v>2008</v>
      </c>
      <c r="BZ65" s="59">
        <v>2009</v>
      </c>
      <c r="CA65" s="59">
        <v>2010</v>
      </c>
      <c r="CB65" s="59">
        <v>2011</v>
      </c>
      <c r="CC65" s="59">
        <v>2012</v>
      </c>
      <c r="CD65" s="59">
        <v>2013</v>
      </c>
      <c r="CE65" s="59">
        <v>2014</v>
      </c>
      <c r="CF65" s="59">
        <v>2015</v>
      </c>
      <c r="CG65" s="59">
        <v>2016</v>
      </c>
      <c r="CH65" s="59">
        <v>2017</v>
      </c>
      <c r="CI65" s="59">
        <v>2018</v>
      </c>
      <c r="CJ65" s="59">
        <v>2019</v>
      </c>
      <c r="CK65" s="59">
        <v>2020</v>
      </c>
      <c r="CL65" s="59">
        <v>2021</v>
      </c>
      <c r="CM65" s="59">
        <v>2022</v>
      </c>
      <c r="CN65" s="59">
        <v>2023</v>
      </c>
      <c r="CO65" s="59">
        <v>2024</v>
      </c>
      <c r="CP65" s="59">
        <v>2025</v>
      </c>
      <c r="CQ65" s="59">
        <v>2026</v>
      </c>
      <c r="CR65" s="59">
        <v>2027</v>
      </c>
      <c r="CS65" s="59">
        <v>2028</v>
      </c>
      <c r="CT65" s="59">
        <v>2029</v>
      </c>
      <c r="CU65" s="59">
        <v>2030</v>
      </c>
      <c r="CV65" s="59">
        <v>2031</v>
      </c>
      <c r="CW65" s="59">
        <v>2032</v>
      </c>
      <c r="CX65" s="59">
        <v>2033</v>
      </c>
      <c r="CY65" s="59">
        <v>2034</v>
      </c>
      <c r="CZ65" s="59">
        <v>2035</v>
      </c>
      <c r="DA65" s="59">
        <v>2036</v>
      </c>
      <c r="DB65" s="59">
        <v>2037</v>
      </c>
      <c r="DC65" s="59">
        <v>2038</v>
      </c>
      <c r="DD65" s="59">
        <v>2039</v>
      </c>
      <c r="DE65" s="59">
        <v>2040</v>
      </c>
      <c r="DF65" s="59">
        <v>2041</v>
      </c>
      <c r="DG65" s="59">
        <v>2042</v>
      </c>
      <c r="DH65" s="59">
        <v>2043</v>
      </c>
      <c r="DI65" s="59">
        <v>2044</v>
      </c>
      <c r="DJ65" s="59">
        <v>2045</v>
      </c>
      <c r="DK65" s="59">
        <v>2046</v>
      </c>
      <c r="DL65" s="59">
        <v>2047</v>
      </c>
      <c r="DM65" s="59">
        <v>2048</v>
      </c>
      <c r="DN65" s="59">
        <v>2049</v>
      </c>
      <c r="DO65" s="59">
        <v>2050</v>
      </c>
      <c r="DP65" s="59">
        <v>2051</v>
      </c>
      <c r="DQ65" s="59">
        <v>2052</v>
      </c>
      <c r="DR65" s="59">
        <v>2053</v>
      </c>
      <c r="DS65" s="59">
        <v>2054</v>
      </c>
      <c r="DT65" s="59">
        <v>2055</v>
      </c>
      <c r="DU65" s="59">
        <v>2056</v>
      </c>
      <c r="DV65" s="59">
        <v>2057</v>
      </c>
      <c r="DW65" s="59">
        <v>2058</v>
      </c>
      <c r="DX65" s="59">
        <v>2059</v>
      </c>
      <c r="DY65" s="59">
        <v>2060</v>
      </c>
      <c r="DZ65" s="59" t="s">
        <v>152</v>
      </c>
    </row>
    <row r="66" spans="1:130">
      <c r="A66" s="53">
        <v>0</v>
      </c>
      <c r="B66" s="63">
        <f>B2</f>
        <v>0</v>
      </c>
      <c r="C66" s="53">
        <v>2000</v>
      </c>
      <c r="D66" s="64">
        <f>VLOOKUP($C$66,$D$3:$K$63,$A$68,0)*B66</f>
        <v>0</v>
      </c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54">
        <f>SUM(D66:BL66)</f>
        <v>0</v>
      </c>
      <c r="BP66" s="53">
        <v>2000</v>
      </c>
      <c r="BQ66" s="61" t="e">
        <f>D66/$BM66</f>
        <v>#DIV/0!</v>
      </c>
      <c r="BR66" s="61" t="e">
        <f t="shared" ref="BR66:CG81" si="7">E66/$BM66</f>
        <v>#DIV/0!</v>
      </c>
      <c r="BS66" s="61" t="e">
        <f t="shared" si="7"/>
        <v>#DIV/0!</v>
      </c>
      <c r="BT66" s="61" t="e">
        <f t="shared" si="7"/>
        <v>#DIV/0!</v>
      </c>
      <c r="BU66" s="61" t="e">
        <f t="shared" si="7"/>
        <v>#DIV/0!</v>
      </c>
      <c r="BV66" s="61" t="e">
        <f t="shared" si="7"/>
        <v>#DIV/0!</v>
      </c>
      <c r="BW66" s="61" t="e">
        <f t="shared" si="7"/>
        <v>#DIV/0!</v>
      </c>
      <c r="BX66" s="61" t="e">
        <f t="shared" si="7"/>
        <v>#DIV/0!</v>
      </c>
      <c r="BY66" s="61" t="e">
        <f t="shared" si="7"/>
        <v>#DIV/0!</v>
      </c>
      <c r="BZ66" s="61" t="e">
        <f t="shared" si="7"/>
        <v>#DIV/0!</v>
      </c>
      <c r="CA66" s="61" t="e">
        <f t="shared" si="7"/>
        <v>#DIV/0!</v>
      </c>
      <c r="CB66" s="61" t="e">
        <f t="shared" si="7"/>
        <v>#DIV/0!</v>
      </c>
      <c r="CC66" s="61" t="e">
        <f t="shared" si="7"/>
        <v>#DIV/0!</v>
      </c>
      <c r="CD66" s="61" t="e">
        <f t="shared" si="7"/>
        <v>#DIV/0!</v>
      </c>
      <c r="CE66" s="61" t="e">
        <f t="shared" si="7"/>
        <v>#DIV/0!</v>
      </c>
      <c r="CF66" s="61" t="e">
        <f t="shared" si="7"/>
        <v>#DIV/0!</v>
      </c>
      <c r="CG66" s="61" t="e">
        <f t="shared" si="7"/>
        <v>#DIV/0!</v>
      </c>
      <c r="CH66" s="61" t="e">
        <f t="shared" ref="CH66:CM81" si="8">U66/$BM66</f>
        <v>#DIV/0!</v>
      </c>
      <c r="CI66" s="61" t="e">
        <f t="shared" si="8"/>
        <v>#DIV/0!</v>
      </c>
      <c r="CJ66" s="61" t="e">
        <f t="shared" si="8"/>
        <v>#DIV/0!</v>
      </c>
      <c r="CK66" s="61" t="e">
        <f t="shared" si="8"/>
        <v>#DIV/0!</v>
      </c>
      <c r="CL66" s="61" t="e">
        <f t="shared" si="8"/>
        <v>#DIV/0!</v>
      </c>
      <c r="CM66" s="61" t="e">
        <f>Z66/$BM66</f>
        <v>#DIV/0!</v>
      </c>
      <c r="CN66" s="61" t="e">
        <f t="shared" ref="CN66:DC81" si="9">AA66/$BM66</f>
        <v>#DIV/0!</v>
      </c>
      <c r="CO66" s="61" t="e">
        <f t="shared" si="9"/>
        <v>#DIV/0!</v>
      </c>
      <c r="CP66" s="61" t="e">
        <f t="shared" si="9"/>
        <v>#DIV/0!</v>
      </c>
      <c r="CQ66" s="61" t="e">
        <f t="shared" si="9"/>
        <v>#DIV/0!</v>
      </c>
      <c r="CR66" s="61" t="e">
        <f t="shared" si="9"/>
        <v>#DIV/0!</v>
      </c>
      <c r="CS66" s="61" t="e">
        <f t="shared" si="9"/>
        <v>#DIV/0!</v>
      </c>
      <c r="CT66" s="61" t="e">
        <f t="shared" si="9"/>
        <v>#DIV/0!</v>
      </c>
      <c r="CU66" s="61" t="e">
        <f t="shared" si="9"/>
        <v>#DIV/0!</v>
      </c>
      <c r="CV66" s="61" t="e">
        <f t="shared" si="9"/>
        <v>#DIV/0!</v>
      </c>
      <c r="CW66" s="61" t="e">
        <f t="shared" si="9"/>
        <v>#DIV/0!</v>
      </c>
      <c r="CX66" s="61" t="e">
        <f t="shared" si="9"/>
        <v>#DIV/0!</v>
      </c>
      <c r="CY66" s="61" t="e">
        <f t="shared" si="9"/>
        <v>#DIV/0!</v>
      </c>
      <c r="CZ66" s="61" t="e">
        <f t="shared" si="9"/>
        <v>#DIV/0!</v>
      </c>
      <c r="DA66" s="61" t="e">
        <f t="shared" si="9"/>
        <v>#DIV/0!</v>
      </c>
      <c r="DB66" s="61" t="e">
        <f t="shared" si="9"/>
        <v>#DIV/0!</v>
      </c>
      <c r="DC66" s="61" t="e">
        <f t="shared" si="9"/>
        <v>#DIV/0!</v>
      </c>
      <c r="DD66" s="61" t="e">
        <f t="shared" ref="DD66:DS81" si="10">AQ66/$BM66</f>
        <v>#DIV/0!</v>
      </c>
      <c r="DE66" s="61" t="e">
        <f t="shared" si="10"/>
        <v>#DIV/0!</v>
      </c>
      <c r="DF66" s="61" t="e">
        <f t="shared" si="10"/>
        <v>#DIV/0!</v>
      </c>
      <c r="DG66" s="61" t="e">
        <f t="shared" si="10"/>
        <v>#DIV/0!</v>
      </c>
      <c r="DH66" s="61" t="e">
        <f t="shared" si="10"/>
        <v>#DIV/0!</v>
      </c>
      <c r="DI66" s="61" t="e">
        <f t="shared" si="10"/>
        <v>#DIV/0!</v>
      </c>
      <c r="DJ66" s="61" t="e">
        <f t="shared" si="10"/>
        <v>#DIV/0!</v>
      </c>
      <c r="DK66" s="61" t="e">
        <f t="shared" si="10"/>
        <v>#DIV/0!</v>
      </c>
      <c r="DL66" s="61" t="e">
        <f t="shared" si="10"/>
        <v>#DIV/0!</v>
      </c>
      <c r="DM66" s="61" t="e">
        <f t="shared" si="10"/>
        <v>#DIV/0!</v>
      </c>
      <c r="DN66" s="61" t="e">
        <f t="shared" si="10"/>
        <v>#DIV/0!</v>
      </c>
      <c r="DO66" s="61" t="e">
        <f t="shared" si="10"/>
        <v>#DIV/0!</v>
      </c>
      <c r="DP66" s="61" t="e">
        <f t="shared" si="10"/>
        <v>#DIV/0!</v>
      </c>
      <c r="DQ66" s="61" t="e">
        <f t="shared" si="10"/>
        <v>#DIV/0!</v>
      </c>
      <c r="DR66" s="61" t="e">
        <f t="shared" si="10"/>
        <v>#DIV/0!</v>
      </c>
      <c r="DS66" s="61" t="e">
        <f t="shared" si="10"/>
        <v>#DIV/0!</v>
      </c>
      <c r="DT66" s="61" t="e">
        <f t="shared" ref="DT66:DY81" si="11">BG66/$BM66</f>
        <v>#DIV/0!</v>
      </c>
      <c r="DU66" s="61" t="e">
        <f t="shared" si="11"/>
        <v>#DIV/0!</v>
      </c>
      <c r="DV66" s="61" t="e">
        <f t="shared" si="11"/>
        <v>#DIV/0!</v>
      </c>
      <c r="DW66" s="61" t="e">
        <f t="shared" si="11"/>
        <v>#DIV/0!</v>
      </c>
      <c r="DX66" s="61" t="e">
        <f t="shared" si="11"/>
        <v>#DIV/0!</v>
      </c>
      <c r="DY66" s="61" t="e">
        <f t="shared" si="11"/>
        <v>#DIV/0!</v>
      </c>
      <c r="DZ66" s="61" t="e">
        <f>SUM(BQ66:DY66)</f>
        <v>#DIV/0!</v>
      </c>
    </row>
    <row r="67" spans="1:130">
      <c r="A67" s="53">
        <v>1</v>
      </c>
      <c r="B67" s="63">
        <f t="shared" ref="B67:B86" si="12">B3</f>
        <v>9.0909090909090898E-2</v>
      </c>
      <c r="C67" s="53">
        <v>2001</v>
      </c>
      <c r="D67" s="64">
        <f>VLOOKUP($C$66,$D$3:$K$63,$A$68,0)*(B67-B66)</f>
        <v>0</v>
      </c>
      <c r="E67" s="64">
        <f>VLOOKUP($C$67,$D$3:$K$63,$A$68,0)*B66</f>
        <v>0</v>
      </c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54">
        <f t="shared" ref="BM67:BM126" si="13">SUM(D67:BL67)</f>
        <v>0</v>
      </c>
      <c r="BP67" s="53">
        <v>2001</v>
      </c>
      <c r="BQ67" s="61" t="e">
        <f t="shared" ref="BQ67:CF96" si="14">D67/$BM67</f>
        <v>#DIV/0!</v>
      </c>
      <c r="BR67" s="61" t="e">
        <f t="shared" si="7"/>
        <v>#DIV/0!</v>
      </c>
      <c r="BS67" s="61" t="e">
        <f t="shared" si="7"/>
        <v>#DIV/0!</v>
      </c>
      <c r="BT67" s="61" t="e">
        <f t="shared" si="7"/>
        <v>#DIV/0!</v>
      </c>
      <c r="BU67" s="61" t="e">
        <f t="shared" si="7"/>
        <v>#DIV/0!</v>
      </c>
      <c r="BV67" s="61" t="e">
        <f t="shared" si="7"/>
        <v>#DIV/0!</v>
      </c>
      <c r="BW67" s="61" t="e">
        <f t="shared" si="7"/>
        <v>#DIV/0!</v>
      </c>
      <c r="BX67" s="61" t="e">
        <f t="shared" si="7"/>
        <v>#DIV/0!</v>
      </c>
      <c r="BY67" s="61" t="e">
        <f t="shared" si="7"/>
        <v>#DIV/0!</v>
      </c>
      <c r="BZ67" s="61" t="e">
        <f t="shared" si="7"/>
        <v>#DIV/0!</v>
      </c>
      <c r="CA67" s="61" t="e">
        <f t="shared" si="7"/>
        <v>#DIV/0!</v>
      </c>
      <c r="CB67" s="61" t="e">
        <f t="shared" si="7"/>
        <v>#DIV/0!</v>
      </c>
      <c r="CC67" s="61" t="e">
        <f t="shared" si="7"/>
        <v>#DIV/0!</v>
      </c>
      <c r="CD67" s="61" t="e">
        <f t="shared" si="7"/>
        <v>#DIV/0!</v>
      </c>
      <c r="CE67" s="61" t="e">
        <f t="shared" si="7"/>
        <v>#DIV/0!</v>
      </c>
      <c r="CF67" s="61" t="e">
        <f t="shared" si="7"/>
        <v>#DIV/0!</v>
      </c>
      <c r="CG67" s="61" t="e">
        <f t="shared" si="7"/>
        <v>#DIV/0!</v>
      </c>
      <c r="CH67" s="61" t="e">
        <f t="shared" si="8"/>
        <v>#DIV/0!</v>
      </c>
      <c r="CI67" s="61" t="e">
        <f t="shared" si="8"/>
        <v>#DIV/0!</v>
      </c>
      <c r="CJ67" s="61" t="e">
        <f t="shared" si="8"/>
        <v>#DIV/0!</v>
      </c>
      <c r="CK67" s="61" t="e">
        <f t="shared" si="8"/>
        <v>#DIV/0!</v>
      </c>
      <c r="CL67" s="61" t="e">
        <f t="shared" si="8"/>
        <v>#DIV/0!</v>
      </c>
      <c r="CM67" s="61" t="e">
        <f t="shared" si="8"/>
        <v>#DIV/0!</v>
      </c>
      <c r="CN67" s="61" t="e">
        <f t="shared" si="9"/>
        <v>#DIV/0!</v>
      </c>
      <c r="CO67" s="61" t="e">
        <f t="shared" si="9"/>
        <v>#DIV/0!</v>
      </c>
      <c r="CP67" s="61" t="e">
        <f t="shared" si="9"/>
        <v>#DIV/0!</v>
      </c>
      <c r="CQ67" s="61" t="e">
        <f t="shared" si="9"/>
        <v>#DIV/0!</v>
      </c>
      <c r="CR67" s="61" t="e">
        <f t="shared" si="9"/>
        <v>#DIV/0!</v>
      </c>
      <c r="CS67" s="61" t="e">
        <f t="shared" si="9"/>
        <v>#DIV/0!</v>
      </c>
      <c r="CT67" s="61" t="e">
        <f t="shared" si="9"/>
        <v>#DIV/0!</v>
      </c>
      <c r="CU67" s="61" t="e">
        <f t="shared" si="9"/>
        <v>#DIV/0!</v>
      </c>
      <c r="CV67" s="61" t="e">
        <f t="shared" si="9"/>
        <v>#DIV/0!</v>
      </c>
      <c r="CW67" s="61" t="e">
        <f t="shared" si="9"/>
        <v>#DIV/0!</v>
      </c>
      <c r="CX67" s="61" t="e">
        <f t="shared" si="9"/>
        <v>#DIV/0!</v>
      </c>
      <c r="CY67" s="61" t="e">
        <f t="shared" si="9"/>
        <v>#DIV/0!</v>
      </c>
      <c r="CZ67" s="61" t="e">
        <f t="shared" si="9"/>
        <v>#DIV/0!</v>
      </c>
      <c r="DA67" s="61" t="e">
        <f t="shared" si="9"/>
        <v>#DIV/0!</v>
      </c>
      <c r="DB67" s="61" t="e">
        <f t="shared" si="9"/>
        <v>#DIV/0!</v>
      </c>
      <c r="DC67" s="61" t="e">
        <f t="shared" si="9"/>
        <v>#DIV/0!</v>
      </c>
      <c r="DD67" s="61" t="e">
        <f t="shared" si="10"/>
        <v>#DIV/0!</v>
      </c>
      <c r="DE67" s="61" t="e">
        <f t="shared" si="10"/>
        <v>#DIV/0!</v>
      </c>
      <c r="DF67" s="61" t="e">
        <f t="shared" si="10"/>
        <v>#DIV/0!</v>
      </c>
      <c r="DG67" s="61" t="e">
        <f t="shared" si="10"/>
        <v>#DIV/0!</v>
      </c>
      <c r="DH67" s="61" t="e">
        <f t="shared" si="10"/>
        <v>#DIV/0!</v>
      </c>
      <c r="DI67" s="61" t="e">
        <f t="shared" si="10"/>
        <v>#DIV/0!</v>
      </c>
      <c r="DJ67" s="61" t="e">
        <f t="shared" si="10"/>
        <v>#DIV/0!</v>
      </c>
      <c r="DK67" s="61" t="e">
        <f t="shared" si="10"/>
        <v>#DIV/0!</v>
      </c>
      <c r="DL67" s="61" t="e">
        <f t="shared" si="10"/>
        <v>#DIV/0!</v>
      </c>
      <c r="DM67" s="61" t="e">
        <f t="shared" si="10"/>
        <v>#DIV/0!</v>
      </c>
      <c r="DN67" s="61" t="e">
        <f t="shared" si="10"/>
        <v>#DIV/0!</v>
      </c>
      <c r="DO67" s="61" t="e">
        <f t="shared" si="10"/>
        <v>#DIV/0!</v>
      </c>
      <c r="DP67" s="61" t="e">
        <f t="shared" si="10"/>
        <v>#DIV/0!</v>
      </c>
      <c r="DQ67" s="61" t="e">
        <f t="shared" si="10"/>
        <v>#DIV/0!</v>
      </c>
      <c r="DR67" s="61" t="e">
        <f t="shared" si="10"/>
        <v>#DIV/0!</v>
      </c>
      <c r="DS67" s="61" t="e">
        <f t="shared" si="10"/>
        <v>#DIV/0!</v>
      </c>
      <c r="DT67" s="61" t="e">
        <f t="shared" si="11"/>
        <v>#DIV/0!</v>
      </c>
      <c r="DU67" s="61" t="e">
        <f t="shared" si="11"/>
        <v>#DIV/0!</v>
      </c>
      <c r="DV67" s="61" t="e">
        <f t="shared" si="11"/>
        <v>#DIV/0!</v>
      </c>
      <c r="DW67" s="61" t="e">
        <f t="shared" si="11"/>
        <v>#DIV/0!</v>
      </c>
      <c r="DX67" s="61" t="e">
        <f t="shared" si="11"/>
        <v>#DIV/0!</v>
      </c>
      <c r="DY67" s="61" t="e">
        <f t="shared" si="11"/>
        <v>#DIV/0!</v>
      </c>
      <c r="DZ67" s="61" t="e">
        <f t="shared" ref="DZ67:DZ126" si="15">SUM(BQ67:DY67)</f>
        <v>#DIV/0!</v>
      </c>
    </row>
    <row r="68" spans="1:130">
      <c r="A68" s="53">
        <v>2</v>
      </c>
      <c r="B68" s="63">
        <f t="shared" si="12"/>
        <v>0.18181818181818199</v>
      </c>
      <c r="C68" s="53">
        <v>2002</v>
      </c>
      <c r="D68" s="64">
        <f t="shared" ref="D68:D86" si="16">VLOOKUP($C$66,$D$3:$K$63,$A$68,0)*(B68-B67)</f>
        <v>0</v>
      </c>
      <c r="E68" s="64">
        <f>VLOOKUP($C$67,$D$3:$K$63,$A$68,0)*(B67-B66)</f>
        <v>0</v>
      </c>
      <c r="F68" s="64">
        <f>VLOOKUP($C$68,$D$3:$K$63,$A$68,0)*B66</f>
        <v>0</v>
      </c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54">
        <f t="shared" si="13"/>
        <v>0</v>
      </c>
      <c r="BP68" s="53">
        <v>2002</v>
      </c>
      <c r="BQ68" s="61" t="e">
        <f t="shared" si="14"/>
        <v>#DIV/0!</v>
      </c>
      <c r="BR68" s="61" t="e">
        <f t="shared" si="7"/>
        <v>#DIV/0!</v>
      </c>
      <c r="BS68" s="61" t="e">
        <f t="shared" si="7"/>
        <v>#DIV/0!</v>
      </c>
      <c r="BT68" s="61" t="e">
        <f t="shared" si="7"/>
        <v>#DIV/0!</v>
      </c>
      <c r="BU68" s="61" t="e">
        <f t="shared" si="7"/>
        <v>#DIV/0!</v>
      </c>
      <c r="BV68" s="61" t="e">
        <f t="shared" si="7"/>
        <v>#DIV/0!</v>
      </c>
      <c r="BW68" s="61" t="e">
        <f t="shared" si="7"/>
        <v>#DIV/0!</v>
      </c>
      <c r="BX68" s="61" t="e">
        <f t="shared" si="7"/>
        <v>#DIV/0!</v>
      </c>
      <c r="BY68" s="61" t="e">
        <f t="shared" si="7"/>
        <v>#DIV/0!</v>
      </c>
      <c r="BZ68" s="61" t="e">
        <f t="shared" si="7"/>
        <v>#DIV/0!</v>
      </c>
      <c r="CA68" s="61" t="e">
        <f t="shared" si="7"/>
        <v>#DIV/0!</v>
      </c>
      <c r="CB68" s="61" t="e">
        <f t="shared" si="7"/>
        <v>#DIV/0!</v>
      </c>
      <c r="CC68" s="61" t="e">
        <f t="shared" si="7"/>
        <v>#DIV/0!</v>
      </c>
      <c r="CD68" s="61" t="e">
        <f t="shared" si="7"/>
        <v>#DIV/0!</v>
      </c>
      <c r="CE68" s="61" t="e">
        <f t="shared" si="7"/>
        <v>#DIV/0!</v>
      </c>
      <c r="CF68" s="61" t="e">
        <f t="shared" si="7"/>
        <v>#DIV/0!</v>
      </c>
      <c r="CG68" s="61" t="e">
        <f t="shared" si="7"/>
        <v>#DIV/0!</v>
      </c>
      <c r="CH68" s="61" t="e">
        <f t="shared" si="8"/>
        <v>#DIV/0!</v>
      </c>
      <c r="CI68" s="61" t="e">
        <f t="shared" si="8"/>
        <v>#DIV/0!</v>
      </c>
      <c r="CJ68" s="61" t="e">
        <f t="shared" si="8"/>
        <v>#DIV/0!</v>
      </c>
      <c r="CK68" s="61" t="e">
        <f t="shared" si="8"/>
        <v>#DIV/0!</v>
      </c>
      <c r="CL68" s="61" t="e">
        <f t="shared" si="8"/>
        <v>#DIV/0!</v>
      </c>
      <c r="CM68" s="61" t="e">
        <f t="shared" si="8"/>
        <v>#DIV/0!</v>
      </c>
      <c r="CN68" s="61" t="e">
        <f t="shared" si="9"/>
        <v>#DIV/0!</v>
      </c>
      <c r="CO68" s="61" t="e">
        <f t="shared" si="9"/>
        <v>#DIV/0!</v>
      </c>
      <c r="CP68" s="61" t="e">
        <f t="shared" si="9"/>
        <v>#DIV/0!</v>
      </c>
      <c r="CQ68" s="61" t="e">
        <f t="shared" si="9"/>
        <v>#DIV/0!</v>
      </c>
      <c r="CR68" s="61" t="e">
        <f t="shared" si="9"/>
        <v>#DIV/0!</v>
      </c>
      <c r="CS68" s="61" t="e">
        <f t="shared" si="9"/>
        <v>#DIV/0!</v>
      </c>
      <c r="CT68" s="61" t="e">
        <f t="shared" si="9"/>
        <v>#DIV/0!</v>
      </c>
      <c r="CU68" s="61" t="e">
        <f t="shared" si="9"/>
        <v>#DIV/0!</v>
      </c>
      <c r="CV68" s="61" t="e">
        <f t="shared" si="9"/>
        <v>#DIV/0!</v>
      </c>
      <c r="CW68" s="61" t="e">
        <f t="shared" si="9"/>
        <v>#DIV/0!</v>
      </c>
      <c r="CX68" s="61" t="e">
        <f t="shared" si="9"/>
        <v>#DIV/0!</v>
      </c>
      <c r="CY68" s="61" t="e">
        <f t="shared" si="9"/>
        <v>#DIV/0!</v>
      </c>
      <c r="CZ68" s="61" t="e">
        <f t="shared" si="9"/>
        <v>#DIV/0!</v>
      </c>
      <c r="DA68" s="61" t="e">
        <f t="shared" si="9"/>
        <v>#DIV/0!</v>
      </c>
      <c r="DB68" s="61" t="e">
        <f t="shared" si="9"/>
        <v>#DIV/0!</v>
      </c>
      <c r="DC68" s="61" t="e">
        <f t="shared" si="9"/>
        <v>#DIV/0!</v>
      </c>
      <c r="DD68" s="61" t="e">
        <f t="shared" si="10"/>
        <v>#DIV/0!</v>
      </c>
      <c r="DE68" s="61" t="e">
        <f t="shared" si="10"/>
        <v>#DIV/0!</v>
      </c>
      <c r="DF68" s="61" t="e">
        <f t="shared" si="10"/>
        <v>#DIV/0!</v>
      </c>
      <c r="DG68" s="61" t="e">
        <f t="shared" si="10"/>
        <v>#DIV/0!</v>
      </c>
      <c r="DH68" s="61" t="e">
        <f t="shared" si="10"/>
        <v>#DIV/0!</v>
      </c>
      <c r="DI68" s="61" t="e">
        <f t="shared" si="10"/>
        <v>#DIV/0!</v>
      </c>
      <c r="DJ68" s="61" t="e">
        <f t="shared" si="10"/>
        <v>#DIV/0!</v>
      </c>
      <c r="DK68" s="61" t="e">
        <f t="shared" si="10"/>
        <v>#DIV/0!</v>
      </c>
      <c r="DL68" s="61" t="e">
        <f t="shared" si="10"/>
        <v>#DIV/0!</v>
      </c>
      <c r="DM68" s="61" t="e">
        <f t="shared" si="10"/>
        <v>#DIV/0!</v>
      </c>
      <c r="DN68" s="61" t="e">
        <f t="shared" si="10"/>
        <v>#DIV/0!</v>
      </c>
      <c r="DO68" s="61" t="e">
        <f t="shared" si="10"/>
        <v>#DIV/0!</v>
      </c>
      <c r="DP68" s="61" t="e">
        <f t="shared" si="10"/>
        <v>#DIV/0!</v>
      </c>
      <c r="DQ68" s="61" t="e">
        <f t="shared" si="10"/>
        <v>#DIV/0!</v>
      </c>
      <c r="DR68" s="61" t="e">
        <f t="shared" si="10"/>
        <v>#DIV/0!</v>
      </c>
      <c r="DS68" s="61" t="e">
        <f t="shared" si="10"/>
        <v>#DIV/0!</v>
      </c>
      <c r="DT68" s="61" t="e">
        <f t="shared" si="11"/>
        <v>#DIV/0!</v>
      </c>
      <c r="DU68" s="61" t="e">
        <f t="shared" si="11"/>
        <v>#DIV/0!</v>
      </c>
      <c r="DV68" s="61" t="e">
        <f t="shared" si="11"/>
        <v>#DIV/0!</v>
      </c>
      <c r="DW68" s="61" t="e">
        <f t="shared" si="11"/>
        <v>#DIV/0!</v>
      </c>
      <c r="DX68" s="61" t="e">
        <f t="shared" si="11"/>
        <v>#DIV/0!</v>
      </c>
      <c r="DY68" s="61" t="e">
        <f t="shared" si="11"/>
        <v>#DIV/0!</v>
      </c>
      <c r="DZ68" s="61" t="e">
        <f t="shared" si="15"/>
        <v>#DIV/0!</v>
      </c>
    </row>
    <row r="69" spans="1:130">
      <c r="A69" s="53">
        <v>3</v>
      </c>
      <c r="B69" s="63">
        <f t="shared" si="12"/>
        <v>0.27272727272727298</v>
      </c>
      <c r="C69" s="53">
        <v>2003</v>
      </c>
      <c r="D69" s="64">
        <f t="shared" si="16"/>
        <v>0</v>
      </c>
      <c r="E69" s="64">
        <f t="shared" ref="E69:E87" si="17">VLOOKUP($C$67,$D$3:$K$63,$A$68,0)*(B68-B67)</f>
        <v>0</v>
      </c>
      <c r="F69" s="64">
        <f>VLOOKUP($C$68,$D$3:$K$63,$A$68,0)*(B67-B66)</f>
        <v>0</v>
      </c>
      <c r="G69" s="64">
        <f>VLOOKUP($C$69,$D$3:$K$63,$A$68,0)*B66</f>
        <v>0</v>
      </c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54">
        <f t="shared" si="13"/>
        <v>0</v>
      </c>
      <c r="BP69" s="53">
        <v>2003</v>
      </c>
      <c r="BQ69" s="61" t="e">
        <f t="shared" si="14"/>
        <v>#DIV/0!</v>
      </c>
      <c r="BR69" s="61" t="e">
        <f t="shared" si="7"/>
        <v>#DIV/0!</v>
      </c>
      <c r="BS69" s="61" t="e">
        <f t="shared" si="7"/>
        <v>#DIV/0!</v>
      </c>
      <c r="BT69" s="61" t="e">
        <f t="shared" si="7"/>
        <v>#DIV/0!</v>
      </c>
      <c r="BU69" s="61" t="e">
        <f t="shared" si="7"/>
        <v>#DIV/0!</v>
      </c>
      <c r="BV69" s="61" t="e">
        <f t="shared" si="7"/>
        <v>#DIV/0!</v>
      </c>
      <c r="BW69" s="61" t="e">
        <f t="shared" si="7"/>
        <v>#DIV/0!</v>
      </c>
      <c r="BX69" s="61" t="e">
        <f t="shared" si="7"/>
        <v>#DIV/0!</v>
      </c>
      <c r="BY69" s="61" t="e">
        <f t="shared" si="7"/>
        <v>#DIV/0!</v>
      </c>
      <c r="BZ69" s="61" t="e">
        <f t="shared" si="7"/>
        <v>#DIV/0!</v>
      </c>
      <c r="CA69" s="61" t="e">
        <f t="shared" si="7"/>
        <v>#DIV/0!</v>
      </c>
      <c r="CB69" s="61" t="e">
        <f t="shared" si="7"/>
        <v>#DIV/0!</v>
      </c>
      <c r="CC69" s="61" t="e">
        <f t="shared" si="7"/>
        <v>#DIV/0!</v>
      </c>
      <c r="CD69" s="61" t="e">
        <f t="shared" si="7"/>
        <v>#DIV/0!</v>
      </c>
      <c r="CE69" s="61" t="e">
        <f t="shared" si="7"/>
        <v>#DIV/0!</v>
      </c>
      <c r="CF69" s="61" t="e">
        <f t="shared" si="7"/>
        <v>#DIV/0!</v>
      </c>
      <c r="CG69" s="61" t="e">
        <f t="shared" si="7"/>
        <v>#DIV/0!</v>
      </c>
      <c r="CH69" s="61" t="e">
        <f t="shared" si="8"/>
        <v>#DIV/0!</v>
      </c>
      <c r="CI69" s="61" t="e">
        <f t="shared" si="8"/>
        <v>#DIV/0!</v>
      </c>
      <c r="CJ69" s="61" t="e">
        <f t="shared" si="8"/>
        <v>#DIV/0!</v>
      </c>
      <c r="CK69" s="61" t="e">
        <f t="shared" si="8"/>
        <v>#DIV/0!</v>
      </c>
      <c r="CL69" s="61" t="e">
        <f t="shared" si="8"/>
        <v>#DIV/0!</v>
      </c>
      <c r="CM69" s="61" t="e">
        <f t="shared" si="8"/>
        <v>#DIV/0!</v>
      </c>
      <c r="CN69" s="61" t="e">
        <f t="shared" si="9"/>
        <v>#DIV/0!</v>
      </c>
      <c r="CO69" s="61" t="e">
        <f t="shared" si="9"/>
        <v>#DIV/0!</v>
      </c>
      <c r="CP69" s="61" t="e">
        <f t="shared" si="9"/>
        <v>#DIV/0!</v>
      </c>
      <c r="CQ69" s="61" t="e">
        <f t="shared" si="9"/>
        <v>#DIV/0!</v>
      </c>
      <c r="CR69" s="61" t="e">
        <f t="shared" si="9"/>
        <v>#DIV/0!</v>
      </c>
      <c r="CS69" s="61" t="e">
        <f t="shared" si="9"/>
        <v>#DIV/0!</v>
      </c>
      <c r="CT69" s="61" t="e">
        <f t="shared" si="9"/>
        <v>#DIV/0!</v>
      </c>
      <c r="CU69" s="61" t="e">
        <f t="shared" si="9"/>
        <v>#DIV/0!</v>
      </c>
      <c r="CV69" s="61" t="e">
        <f t="shared" si="9"/>
        <v>#DIV/0!</v>
      </c>
      <c r="CW69" s="61" t="e">
        <f t="shared" si="9"/>
        <v>#DIV/0!</v>
      </c>
      <c r="CX69" s="61" t="e">
        <f t="shared" si="9"/>
        <v>#DIV/0!</v>
      </c>
      <c r="CY69" s="61" t="e">
        <f t="shared" si="9"/>
        <v>#DIV/0!</v>
      </c>
      <c r="CZ69" s="61" t="e">
        <f t="shared" si="9"/>
        <v>#DIV/0!</v>
      </c>
      <c r="DA69" s="61" t="e">
        <f t="shared" si="9"/>
        <v>#DIV/0!</v>
      </c>
      <c r="DB69" s="61" t="e">
        <f t="shared" si="9"/>
        <v>#DIV/0!</v>
      </c>
      <c r="DC69" s="61" t="e">
        <f t="shared" si="9"/>
        <v>#DIV/0!</v>
      </c>
      <c r="DD69" s="61" t="e">
        <f t="shared" si="10"/>
        <v>#DIV/0!</v>
      </c>
      <c r="DE69" s="61" t="e">
        <f t="shared" si="10"/>
        <v>#DIV/0!</v>
      </c>
      <c r="DF69" s="61" t="e">
        <f t="shared" si="10"/>
        <v>#DIV/0!</v>
      </c>
      <c r="DG69" s="61" t="e">
        <f t="shared" si="10"/>
        <v>#DIV/0!</v>
      </c>
      <c r="DH69" s="61" t="e">
        <f t="shared" si="10"/>
        <v>#DIV/0!</v>
      </c>
      <c r="DI69" s="61" t="e">
        <f t="shared" si="10"/>
        <v>#DIV/0!</v>
      </c>
      <c r="DJ69" s="61" t="e">
        <f t="shared" si="10"/>
        <v>#DIV/0!</v>
      </c>
      <c r="DK69" s="61" t="e">
        <f t="shared" si="10"/>
        <v>#DIV/0!</v>
      </c>
      <c r="DL69" s="61" t="e">
        <f t="shared" si="10"/>
        <v>#DIV/0!</v>
      </c>
      <c r="DM69" s="61" t="e">
        <f t="shared" si="10"/>
        <v>#DIV/0!</v>
      </c>
      <c r="DN69" s="61" t="e">
        <f t="shared" si="10"/>
        <v>#DIV/0!</v>
      </c>
      <c r="DO69" s="61" t="e">
        <f t="shared" si="10"/>
        <v>#DIV/0!</v>
      </c>
      <c r="DP69" s="61" t="e">
        <f t="shared" si="10"/>
        <v>#DIV/0!</v>
      </c>
      <c r="DQ69" s="61" t="e">
        <f t="shared" si="10"/>
        <v>#DIV/0!</v>
      </c>
      <c r="DR69" s="61" t="e">
        <f t="shared" si="10"/>
        <v>#DIV/0!</v>
      </c>
      <c r="DS69" s="61" t="e">
        <f t="shared" si="10"/>
        <v>#DIV/0!</v>
      </c>
      <c r="DT69" s="61" t="e">
        <f t="shared" si="11"/>
        <v>#DIV/0!</v>
      </c>
      <c r="DU69" s="61" t="e">
        <f t="shared" si="11"/>
        <v>#DIV/0!</v>
      </c>
      <c r="DV69" s="61" t="e">
        <f t="shared" si="11"/>
        <v>#DIV/0!</v>
      </c>
      <c r="DW69" s="61" t="e">
        <f t="shared" si="11"/>
        <v>#DIV/0!</v>
      </c>
      <c r="DX69" s="61" t="e">
        <f t="shared" si="11"/>
        <v>#DIV/0!</v>
      </c>
      <c r="DY69" s="61" t="e">
        <f t="shared" si="11"/>
        <v>#DIV/0!</v>
      </c>
      <c r="DZ69" s="61" t="e">
        <f t="shared" si="15"/>
        <v>#DIV/0!</v>
      </c>
    </row>
    <row r="70" spans="1:130">
      <c r="A70" s="53">
        <v>4</v>
      </c>
      <c r="B70" s="63">
        <f t="shared" si="12"/>
        <v>0.36363636363636398</v>
      </c>
      <c r="C70" s="53">
        <v>2004</v>
      </c>
      <c r="D70" s="64">
        <f t="shared" si="16"/>
        <v>0</v>
      </c>
      <c r="E70" s="64">
        <f t="shared" si="17"/>
        <v>0</v>
      </c>
      <c r="F70" s="64">
        <f t="shared" ref="F70:F88" si="18">VLOOKUP($C$68,$D$3:$K$63,$A$68,0)*(B68-B67)</f>
        <v>0</v>
      </c>
      <c r="G70" s="64">
        <f>VLOOKUP($C$69,$D$3:$K$63,$A$68,0)*(B67-B66)</f>
        <v>0</v>
      </c>
      <c r="H70" s="64">
        <f>VLOOKUP($C$70,$D$3:$K$63,$A$68,0)*B66</f>
        <v>0</v>
      </c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54">
        <f t="shared" si="13"/>
        <v>0</v>
      </c>
      <c r="BP70" s="53">
        <v>2004</v>
      </c>
      <c r="BQ70" s="61" t="e">
        <f t="shared" si="14"/>
        <v>#DIV/0!</v>
      </c>
      <c r="BR70" s="61" t="e">
        <f t="shared" si="7"/>
        <v>#DIV/0!</v>
      </c>
      <c r="BS70" s="61" t="e">
        <f t="shared" si="7"/>
        <v>#DIV/0!</v>
      </c>
      <c r="BT70" s="61" t="e">
        <f t="shared" si="7"/>
        <v>#DIV/0!</v>
      </c>
      <c r="BU70" s="61" t="e">
        <f t="shared" si="7"/>
        <v>#DIV/0!</v>
      </c>
      <c r="BV70" s="61" t="e">
        <f t="shared" si="7"/>
        <v>#DIV/0!</v>
      </c>
      <c r="BW70" s="61" t="e">
        <f t="shared" si="7"/>
        <v>#DIV/0!</v>
      </c>
      <c r="BX70" s="61" t="e">
        <f t="shared" si="7"/>
        <v>#DIV/0!</v>
      </c>
      <c r="BY70" s="61" t="e">
        <f t="shared" si="7"/>
        <v>#DIV/0!</v>
      </c>
      <c r="BZ70" s="61" t="e">
        <f t="shared" si="7"/>
        <v>#DIV/0!</v>
      </c>
      <c r="CA70" s="61" t="e">
        <f t="shared" si="7"/>
        <v>#DIV/0!</v>
      </c>
      <c r="CB70" s="61" t="e">
        <f t="shared" si="7"/>
        <v>#DIV/0!</v>
      </c>
      <c r="CC70" s="61" t="e">
        <f t="shared" si="7"/>
        <v>#DIV/0!</v>
      </c>
      <c r="CD70" s="61" t="e">
        <f t="shared" si="7"/>
        <v>#DIV/0!</v>
      </c>
      <c r="CE70" s="61" t="e">
        <f t="shared" si="7"/>
        <v>#DIV/0!</v>
      </c>
      <c r="CF70" s="61" t="e">
        <f t="shared" si="7"/>
        <v>#DIV/0!</v>
      </c>
      <c r="CG70" s="61" t="e">
        <f t="shared" si="7"/>
        <v>#DIV/0!</v>
      </c>
      <c r="CH70" s="61" t="e">
        <f t="shared" si="8"/>
        <v>#DIV/0!</v>
      </c>
      <c r="CI70" s="61" t="e">
        <f t="shared" si="8"/>
        <v>#DIV/0!</v>
      </c>
      <c r="CJ70" s="61" t="e">
        <f t="shared" si="8"/>
        <v>#DIV/0!</v>
      </c>
      <c r="CK70" s="61" t="e">
        <f t="shared" si="8"/>
        <v>#DIV/0!</v>
      </c>
      <c r="CL70" s="61" t="e">
        <f t="shared" si="8"/>
        <v>#DIV/0!</v>
      </c>
      <c r="CM70" s="61" t="e">
        <f t="shared" si="8"/>
        <v>#DIV/0!</v>
      </c>
      <c r="CN70" s="61" t="e">
        <f t="shared" si="9"/>
        <v>#DIV/0!</v>
      </c>
      <c r="CO70" s="61" t="e">
        <f t="shared" si="9"/>
        <v>#DIV/0!</v>
      </c>
      <c r="CP70" s="61" t="e">
        <f t="shared" si="9"/>
        <v>#DIV/0!</v>
      </c>
      <c r="CQ70" s="61" t="e">
        <f t="shared" si="9"/>
        <v>#DIV/0!</v>
      </c>
      <c r="CR70" s="61" t="e">
        <f t="shared" si="9"/>
        <v>#DIV/0!</v>
      </c>
      <c r="CS70" s="61" t="e">
        <f t="shared" si="9"/>
        <v>#DIV/0!</v>
      </c>
      <c r="CT70" s="61" t="e">
        <f t="shared" si="9"/>
        <v>#DIV/0!</v>
      </c>
      <c r="CU70" s="61" t="e">
        <f t="shared" si="9"/>
        <v>#DIV/0!</v>
      </c>
      <c r="CV70" s="61" t="e">
        <f t="shared" si="9"/>
        <v>#DIV/0!</v>
      </c>
      <c r="CW70" s="61" t="e">
        <f t="shared" si="9"/>
        <v>#DIV/0!</v>
      </c>
      <c r="CX70" s="61" t="e">
        <f t="shared" si="9"/>
        <v>#DIV/0!</v>
      </c>
      <c r="CY70" s="61" t="e">
        <f t="shared" si="9"/>
        <v>#DIV/0!</v>
      </c>
      <c r="CZ70" s="61" t="e">
        <f t="shared" si="9"/>
        <v>#DIV/0!</v>
      </c>
      <c r="DA70" s="61" t="e">
        <f t="shared" si="9"/>
        <v>#DIV/0!</v>
      </c>
      <c r="DB70" s="61" t="e">
        <f t="shared" si="9"/>
        <v>#DIV/0!</v>
      </c>
      <c r="DC70" s="61" t="e">
        <f t="shared" si="9"/>
        <v>#DIV/0!</v>
      </c>
      <c r="DD70" s="61" t="e">
        <f t="shared" si="10"/>
        <v>#DIV/0!</v>
      </c>
      <c r="DE70" s="61" t="e">
        <f t="shared" si="10"/>
        <v>#DIV/0!</v>
      </c>
      <c r="DF70" s="61" t="e">
        <f t="shared" si="10"/>
        <v>#DIV/0!</v>
      </c>
      <c r="DG70" s="61" t="e">
        <f t="shared" si="10"/>
        <v>#DIV/0!</v>
      </c>
      <c r="DH70" s="61" t="e">
        <f t="shared" si="10"/>
        <v>#DIV/0!</v>
      </c>
      <c r="DI70" s="61" t="e">
        <f t="shared" si="10"/>
        <v>#DIV/0!</v>
      </c>
      <c r="DJ70" s="61" t="e">
        <f t="shared" si="10"/>
        <v>#DIV/0!</v>
      </c>
      <c r="DK70" s="61" t="e">
        <f t="shared" si="10"/>
        <v>#DIV/0!</v>
      </c>
      <c r="DL70" s="61" t="e">
        <f t="shared" si="10"/>
        <v>#DIV/0!</v>
      </c>
      <c r="DM70" s="61" t="e">
        <f t="shared" si="10"/>
        <v>#DIV/0!</v>
      </c>
      <c r="DN70" s="61" t="e">
        <f t="shared" si="10"/>
        <v>#DIV/0!</v>
      </c>
      <c r="DO70" s="61" t="e">
        <f t="shared" si="10"/>
        <v>#DIV/0!</v>
      </c>
      <c r="DP70" s="61" t="e">
        <f t="shared" si="10"/>
        <v>#DIV/0!</v>
      </c>
      <c r="DQ70" s="61" t="e">
        <f t="shared" si="10"/>
        <v>#DIV/0!</v>
      </c>
      <c r="DR70" s="61" t="e">
        <f t="shared" si="10"/>
        <v>#DIV/0!</v>
      </c>
      <c r="DS70" s="61" t="e">
        <f t="shared" si="10"/>
        <v>#DIV/0!</v>
      </c>
      <c r="DT70" s="61" t="e">
        <f t="shared" si="11"/>
        <v>#DIV/0!</v>
      </c>
      <c r="DU70" s="61" t="e">
        <f t="shared" si="11"/>
        <v>#DIV/0!</v>
      </c>
      <c r="DV70" s="61" t="e">
        <f t="shared" si="11"/>
        <v>#DIV/0!</v>
      </c>
      <c r="DW70" s="61" t="e">
        <f t="shared" si="11"/>
        <v>#DIV/0!</v>
      </c>
      <c r="DX70" s="61" t="e">
        <f t="shared" si="11"/>
        <v>#DIV/0!</v>
      </c>
      <c r="DY70" s="61" t="e">
        <f t="shared" si="11"/>
        <v>#DIV/0!</v>
      </c>
      <c r="DZ70" s="61" t="e">
        <f t="shared" si="15"/>
        <v>#DIV/0!</v>
      </c>
    </row>
    <row r="71" spans="1:130">
      <c r="A71" s="53">
        <v>5</v>
      </c>
      <c r="B71" s="63">
        <f t="shared" si="12"/>
        <v>0.45454545454545497</v>
      </c>
      <c r="C71" s="53">
        <v>2005</v>
      </c>
      <c r="D71" s="64">
        <f t="shared" si="16"/>
        <v>0</v>
      </c>
      <c r="E71" s="64">
        <f t="shared" si="17"/>
        <v>0</v>
      </c>
      <c r="F71" s="64">
        <f t="shared" si="18"/>
        <v>0</v>
      </c>
      <c r="G71" s="64">
        <f t="shared" ref="G71:G89" si="19">VLOOKUP($C$69,$D$3:$K$63,$A$68,0)*(B68-B67)</f>
        <v>0</v>
      </c>
      <c r="H71" s="64">
        <f>VLOOKUP($C$70,$D$3:$K$63,$A$68,0)*(B67-B66)</f>
        <v>0</v>
      </c>
      <c r="I71" s="64">
        <f>VLOOKUP($C$71,$D$3:$K$63,$A$68,0)*B66</f>
        <v>0</v>
      </c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54">
        <f t="shared" si="13"/>
        <v>0</v>
      </c>
      <c r="BP71" s="53">
        <v>2005</v>
      </c>
      <c r="BQ71" s="61" t="e">
        <f t="shared" si="14"/>
        <v>#DIV/0!</v>
      </c>
      <c r="BR71" s="61" t="e">
        <f t="shared" si="7"/>
        <v>#DIV/0!</v>
      </c>
      <c r="BS71" s="61" t="e">
        <f t="shared" si="7"/>
        <v>#DIV/0!</v>
      </c>
      <c r="BT71" s="61" t="e">
        <f t="shared" si="7"/>
        <v>#DIV/0!</v>
      </c>
      <c r="BU71" s="61" t="e">
        <f t="shared" si="7"/>
        <v>#DIV/0!</v>
      </c>
      <c r="BV71" s="61" t="e">
        <f t="shared" si="7"/>
        <v>#DIV/0!</v>
      </c>
      <c r="BW71" s="61" t="e">
        <f t="shared" si="7"/>
        <v>#DIV/0!</v>
      </c>
      <c r="BX71" s="61" t="e">
        <f t="shared" si="7"/>
        <v>#DIV/0!</v>
      </c>
      <c r="BY71" s="61" t="e">
        <f t="shared" si="7"/>
        <v>#DIV/0!</v>
      </c>
      <c r="BZ71" s="61" t="e">
        <f t="shared" si="7"/>
        <v>#DIV/0!</v>
      </c>
      <c r="CA71" s="61" t="e">
        <f t="shared" si="7"/>
        <v>#DIV/0!</v>
      </c>
      <c r="CB71" s="61" t="e">
        <f t="shared" si="7"/>
        <v>#DIV/0!</v>
      </c>
      <c r="CC71" s="61" t="e">
        <f t="shared" si="7"/>
        <v>#DIV/0!</v>
      </c>
      <c r="CD71" s="61" t="e">
        <f t="shared" si="7"/>
        <v>#DIV/0!</v>
      </c>
      <c r="CE71" s="61" t="e">
        <f t="shared" si="7"/>
        <v>#DIV/0!</v>
      </c>
      <c r="CF71" s="61" t="e">
        <f t="shared" si="7"/>
        <v>#DIV/0!</v>
      </c>
      <c r="CG71" s="61" t="e">
        <f t="shared" si="7"/>
        <v>#DIV/0!</v>
      </c>
      <c r="CH71" s="61" t="e">
        <f t="shared" si="8"/>
        <v>#DIV/0!</v>
      </c>
      <c r="CI71" s="61" t="e">
        <f t="shared" si="8"/>
        <v>#DIV/0!</v>
      </c>
      <c r="CJ71" s="61" t="e">
        <f t="shared" si="8"/>
        <v>#DIV/0!</v>
      </c>
      <c r="CK71" s="61" t="e">
        <f t="shared" si="8"/>
        <v>#DIV/0!</v>
      </c>
      <c r="CL71" s="61" t="e">
        <f t="shared" si="8"/>
        <v>#DIV/0!</v>
      </c>
      <c r="CM71" s="61" t="e">
        <f t="shared" si="8"/>
        <v>#DIV/0!</v>
      </c>
      <c r="CN71" s="61" t="e">
        <f t="shared" si="9"/>
        <v>#DIV/0!</v>
      </c>
      <c r="CO71" s="61" t="e">
        <f t="shared" si="9"/>
        <v>#DIV/0!</v>
      </c>
      <c r="CP71" s="61" t="e">
        <f t="shared" si="9"/>
        <v>#DIV/0!</v>
      </c>
      <c r="CQ71" s="61" t="e">
        <f t="shared" si="9"/>
        <v>#DIV/0!</v>
      </c>
      <c r="CR71" s="61" t="e">
        <f t="shared" si="9"/>
        <v>#DIV/0!</v>
      </c>
      <c r="CS71" s="61" t="e">
        <f t="shared" si="9"/>
        <v>#DIV/0!</v>
      </c>
      <c r="CT71" s="61" t="e">
        <f t="shared" si="9"/>
        <v>#DIV/0!</v>
      </c>
      <c r="CU71" s="61" t="e">
        <f t="shared" si="9"/>
        <v>#DIV/0!</v>
      </c>
      <c r="CV71" s="61" t="e">
        <f t="shared" si="9"/>
        <v>#DIV/0!</v>
      </c>
      <c r="CW71" s="61" t="e">
        <f t="shared" si="9"/>
        <v>#DIV/0!</v>
      </c>
      <c r="CX71" s="61" t="e">
        <f t="shared" si="9"/>
        <v>#DIV/0!</v>
      </c>
      <c r="CY71" s="61" t="e">
        <f t="shared" si="9"/>
        <v>#DIV/0!</v>
      </c>
      <c r="CZ71" s="61" t="e">
        <f t="shared" si="9"/>
        <v>#DIV/0!</v>
      </c>
      <c r="DA71" s="61" t="e">
        <f t="shared" si="9"/>
        <v>#DIV/0!</v>
      </c>
      <c r="DB71" s="61" t="e">
        <f t="shared" si="9"/>
        <v>#DIV/0!</v>
      </c>
      <c r="DC71" s="61" t="e">
        <f t="shared" si="9"/>
        <v>#DIV/0!</v>
      </c>
      <c r="DD71" s="61" t="e">
        <f t="shared" si="10"/>
        <v>#DIV/0!</v>
      </c>
      <c r="DE71" s="61" t="e">
        <f t="shared" si="10"/>
        <v>#DIV/0!</v>
      </c>
      <c r="DF71" s="61" t="e">
        <f t="shared" si="10"/>
        <v>#DIV/0!</v>
      </c>
      <c r="DG71" s="61" t="e">
        <f t="shared" si="10"/>
        <v>#DIV/0!</v>
      </c>
      <c r="DH71" s="61" t="e">
        <f t="shared" si="10"/>
        <v>#DIV/0!</v>
      </c>
      <c r="DI71" s="61" t="e">
        <f t="shared" si="10"/>
        <v>#DIV/0!</v>
      </c>
      <c r="DJ71" s="61" t="e">
        <f t="shared" si="10"/>
        <v>#DIV/0!</v>
      </c>
      <c r="DK71" s="61" t="e">
        <f t="shared" si="10"/>
        <v>#DIV/0!</v>
      </c>
      <c r="DL71" s="61" t="e">
        <f t="shared" si="10"/>
        <v>#DIV/0!</v>
      </c>
      <c r="DM71" s="61" t="e">
        <f t="shared" si="10"/>
        <v>#DIV/0!</v>
      </c>
      <c r="DN71" s="61" t="e">
        <f t="shared" si="10"/>
        <v>#DIV/0!</v>
      </c>
      <c r="DO71" s="61" t="e">
        <f t="shared" si="10"/>
        <v>#DIV/0!</v>
      </c>
      <c r="DP71" s="61" t="e">
        <f t="shared" si="10"/>
        <v>#DIV/0!</v>
      </c>
      <c r="DQ71" s="61" t="e">
        <f t="shared" si="10"/>
        <v>#DIV/0!</v>
      </c>
      <c r="DR71" s="61" t="e">
        <f t="shared" si="10"/>
        <v>#DIV/0!</v>
      </c>
      <c r="DS71" s="61" t="e">
        <f t="shared" si="10"/>
        <v>#DIV/0!</v>
      </c>
      <c r="DT71" s="61" t="e">
        <f t="shared" si="11"/>
        <v>#DIV/0!</v>
      </c>
      <c r="DU71" s="61" t="e">
        <f t="shared" si="11"/>
        <v>#DIV/0!</v>
      </c>
      <c r="DV71" s="61" t="e">
        <f t="shared" si="11"/>
        <v>#DIV/0!</v>
      </c>
      <c r="DW71" s="61" t="e">
        <f t="shared" si="11"/>
        <v>#DIV/0!</v>
      </c>
      <c r="DX71" s="61" t="e">
        <f t="shared" si="11"/>
        <v>#DIV/0!</v>
      </c>
      <c r="DY71" s="61" t="e">
        <f t="shared" si="11"/>
        <v>#DIV/0!</v>
      </c>
      <c r="DZ71" s="61" t="e">
        <f t="shared" si="15"/>
        <v>#DIV/0!</v>
      </c>
    </row>
    <row r="72" spans="1:130">
      <c r="A72" s="53">
        <v>6</v>
      </c>
      <c r="B72" s="63">
        <f t="shared" si="12"/>
        <v>0.54545454545454597</v>
      </c>
      <c r="C72" s="53">
        <v>2006</v>
      </c>
      <c r="D72" s="64">
        <f t="shared" si="16"/>
        <v>0</v>
      </c>
      <c r="E72" s="64">
        <f t="shared" si="17"/>
        <v>0</v>
      </c>
      <c r="F72" s="64">
        <f t="shared" si="18"/>
        <v>0</v>
      </c>
      <c r="G72" s="64">
        <f t="shared" si="19"/>
        <v>0</v>
      </c>
      <c r="H72" s="64">
        <f t="shared" ref="H72:H90" si="20">VLOOKUP($C$70,$D$3:$K$63,$A$68,0)*(B68-B67)</f>
        <v>0</v>
      </c>
      <c r="I72" s="64">
        <f>VLOOKUP($C$71,$D$3:$K$63,$A$68,0)*(B67-B66)</f>
        <v>0</v>
      </c>
      <c r="J72" s="64">
        <f>VLOOKUP($C$72,$D$3:$K$63,$A$68,0)*B66</f>
        <v>0</v>
      </c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54">
        <f t="shared" si="13"/>
        <v>0</v>
      </c>
      <c r="BP72" s="53">
        <v>2006</v>
      </c>
      <c r="BQ72" s="61" t="e">
        <f t="shared" si="14"/>
        <v>#DIV/0!</v>
      </c>
      <c r="BR72" s="61" t="e">
        <f t="shared" si="7"/>
        <v>#DIV/0!</v>
      </c>
      <c r="BS72" s="61" t="e">
        <f t="shared" si="7"/>
        <v>#DIV/0!</v>
      </c>
      <c r="BT72" s="61" t="e">
        <f t="shared" si="7"/>
        <v>#DIV/0!</v>
      </c>
      <c r="BU72" s="61" t="e">
        <f t="shared" si="7"/>
        <v>#DIV/0!</v>
      </c>
      <c r="BV72" s="61" t="e">
        <f t="shared" si="7"/>
        <v>#DIV/0!</v>
      </c>
      <c r="BW72" s="61" t="e">
        <f t="shared" si="7"/>
        <v>#DIV/0!</v>
      </c>
      <c r="BX72" s="61" t="e">
        <f t="shared" si="7"/>
        <v>#DIV/0!</v>
      </c>
      <c r="BY72" s="61" t="e">
        <f t="shared" si="7"/>
        <v>#DIV/0!</v>
      </c>
      <c r="BZ72" s="61" t="e">
        <f t="shared" si="7"/>
        <v>#DIV/0!</v>
      </c>
      <c r="CA72" s="61" t="e">
        <f t="shared" si="7"/>
        <v>#DIV/0!</v>
      </c>
      <c r="CB72" s="61" t="e">
        <f t="shared" si="7"/>
        <v>#DIV/0!</v>
      </c>
      <c r="CC72" s="61" t="e">
        <f t="shared" si="7"/>
        <v>#DIV/0!</v>
      </c>
      <c r="CD72" s="61" t="e">
        <f t="shared" si="7"/>
        <v>#DIV/0!</v>
      </c>
      <c r="CE72" s="61" t="e">
        <f t="shared" si="7"/>
        <v>#DIV/0!</v>
      </c>
      <c r="CF72" s="61" t="e">
        <f t="shared" si="7"/>
        <v>#DIV/0!</v>
      </c>
      <c r="CG72" s="61" t="e">
        <f t="shared" si="7"/>
        <v>#DIV/0!</v>
      </c>
      <c r="CH72" s="61" t="e">
        <f t="shared" si="8"/>
        <v>#DIV/0!</v>
      </c>
      <c r="CI72" s="61" t="e">
        <f t="shared" si="8"/>
        <v>#DIV/0!</v>
      </c>
      <c r="CJ72" s="61" t="e">
        <f t="shared" si="8"/>
        <v>#DIV/0!</v>
      </c>
      <c r="CK72" s="61" t="e">
        <f t="shared" si="8"/>
        <v>#DIV/0!</v>
      </c>
      <c r="CL72" s="61" t="e">
        <f t="shared" si="8"/>
        <v>#DIV/0!</v>
      </c>
      <c r="CM72" s="61" t="e">
        <f t="shared" si="8"/>
        <v>#DIV/0!</v>
      </c>
      <c r="CN72" s="61" t="e">
        <f t="shared" si="9"/>
        <v>#DIV/0!</v>
      </c>
      <c r="CO72" s="61" t="e">
        <f t="shared" si="9"/>
        <v>#DIV/0!</v>
      </c>
      <c r="CP72" s="61" t="e">
        <f t="shared" si="9"/>
        <v>#DIV/0!</v>
      </c>
      <c r="CQ72" s="61" t="e">
        <f t="shared" si="9"/>
        <v>#DIV/0!</v>
      </c>
      <c r="CR72" s="61" t="e">
        <f t="shared" si="9"/>
        <v>#DIV/0!</v>
      </c>
      <c r="CS72" s="61" t="e">
        <f t="shared" si="9"/>
        <v>#DIV/0!</v>
      </c>
      <c r="CT72" s="61" t="e">
        <f t="shared" si="9"/>
        <v>#DIV/0!</v>
      </c>
      <c r="CU72" s="61" t="e">
        <f t="shared" si="9"/>
        <v>#DIV/0!</v>
      </c>
      <c r="CV72" s="61" t="e">
        <f t="shared" si="9"/>
        <v>#DIV/0!</v>
      </c>
      <c r="CW72" s="61" t="e">
        <f t="shared" si="9"/>
        <v>#DIV/0!</v>
      </c>
      <c r="CX72" s="61" t="e">
        <f t="shared" si="9"/>
        <v>#DIV/0!</v>
      </c>
      <c r="CY72" s="61" t="e">
        <f t="shared" si="9"/>
        <v>#DIV/0!</v>
      </c>
      <c r="CZ72" s="61" t="e">
        <f t="shared" si="9"/>
        <v>#DIV/0!</v>
      </c>
      <c r="DA72" s="61" t="e">
        <f t="shared" si="9"/>
        <v>#DIV/0!</v>
      </c>
      <c r="DB72" s="61" t="e">
        <f t="shared" si="9"/>
        <v>#DIV/0!</v>
      </c>
      <c r="DC72" s="61" t="e">
        <f t="shared" si="9"/>
        <v>#DIV/0!</v>
      </c>
      <c r="DD72" s="61" t="e">
        <f t="shared" si="10"/>
        <v>#DIV/0!</v>
      </c>
      <c r="DE72" s="61" t="e">
        <f t="shared" si="10"/>
        <v>#DIV/0!</v>
      </c>
      <c r="DF72" s="61" t="e">
        <f t="shared" si="10"/>
        <v>#DIV/0!</v>
      </c>
      <c r="DG72" s="61" t="e">
        <f t="shared" si="10"/>
        <v>#DIV/0!</v>
      </c>
      <c r="DH72" s="61" t="e">
        <f t="shared" si="10"/>
        <v>#DIV/0!</v>
      </c>
      <c r="DI72" s="61" t="e">
        <f t="shared" si="10"/>
        <v>#DIV/0!</v>
      </c>
      <c r="DJ72" s="61" t="e">
        <f t="shared" si="10"/>
        <v>#DIV/0!</v>
      </c>
      <c r="DK72" s="61" t="e">
        <f t="shared" si="10"/>
        <v>#DIV/0!</v>
      </c>
      <c r="DL72" s="61" t="e">
        <f t="shared" si="10"/>
        <v>#DIV/0!</v>
      </c>
      <c r="DM72" s="61" t="e">
        <f t="shared" si="10"/>
        <v>#DIV/0!</v>
      </c>
      <c r="DN72" s="61" t="e">
        <f t="shared" si="10"/>
        <v>#DIV/0!</v>
      </c>
      <c r="DO72" s="61" t="e">
        <f t="shared" si="10"/>
        <v>#DIV/0!</v>
      </c>
      <c r="DP72" s="61" t="e">
        <f t="shared" si="10"/>
        <v>#DIV/0!</v>
      </c>
      <c r="DQ72" s="61" t="e">
        <f t="shared" si="10"/>
        <v>#DIV/0!</v>
      </c>
      <c r="DR72" s="61" t="e">
        <f t="shared" si="10"/>
        <v>#DIV/0!</v>
      </c>
      <c r="DS72" s="61" t="e">
        <f t="shared" si="10"/>
        <v>#DIV/0!</v>
      </c>
      <c r="DT72" s="61" t="e">
        <f t="shared" si="11"/>
        <v>#DIV/0!</v>
      </c>
      <c r="DU72" s="61" t="e">
        <f t="shared" si="11"/>
        <v>#DIV/0!</v>
      </c>
      <c r="DV72" s="61" t="e">
        <f t="shared" si="11"/>
        <v>#DIV/0!</v>
      </c>
      <c r="DW72" s="61" t="e">
        <f t="shared" si="11"/>
        <v>#DIV/0!</v>
      </c>
      <c r="DX72" s="61" t="e">
        <f t="shared" si="11"/>
        <v>#DIV/0!</v>
      </c>
      <c r="DY72" s="61" t="e">
        <f t="shared" si="11"/>
        <v>#DIV/0!</v>
      </c>
      <c r="DZ72" s="61" t="e">
        <f t="shared" si="15"/>
        <v>#DIV/0!</v>
      </c>
    </row>
    <row r="73" spans="1:130">
      <c r="A73" s="53">
        <v>7</v>
      </c>
      <c r="B73" s="63">
        <f t="shared" si="12"/>
        <v>0.63636363636363702</v>
      </c>
      <c r="C73" s="53">
        <v>2007</v>
      </c>
      <c r="D73" s="64">
        <f t="shared" si="16"/>
        <v>0</v>
      </c>
      <c r="E73" s="64">
        <f t="shared" si="17"/>
        <v>0</v>
      </c>
      <c r="F73" s="64">
        <f t="shared" si="18"/>
        <v>0</v>
      </c>
      <c r="G73" s="64">
        <f t="shared" si="19"/>
        <v>0</v>
      </c>
      <c r="H73" s="64">
        <f t="shared" si="20"/>
        <v>0</v>
      </c>
      <c r="I73" s="64">
        <f t="shared" ref="I73:I91" si="21">VLOOKUP($C$71,$D$3:$K$63,$A$68,0)*(B68-B67)</f>
        <v>0</v>
      </c>
      <c r="J73" s="64">
        <f>VLOOKUP($C$72,$D$3:$K$63,$A$68,0)*(B67-B66)</f>
        <v>0</v>
      </c>
      <c r="K73" s="64">
        <f>VLOOKUP($C$73,$D$3:$K$63,$A$68,0)*B66</f>
        <v>0</v>
      </c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54">
        <f t="shared" si="13"/>
        <v>0</v>
      </c>
      <c r="BP73" s="53">
        <v>2007</v>
      </c>
      <c r="BQ73" s="61" t="e">
        <f t="shared" si="14"/>
        <v>#DIV/0!</v>
      </c>
      <c r="BR73" s="61" t="e">
        <f t="shared" si="7"/>
        <v>#DIV/0!</v>
      </c>
      <c r="BS73" s="61" t="e">
        <f t="shared" si="7"/>
        <v>#DIV/0!</v>
      </c>
      <c r="BT73" s="61" t="e">
        <f t="shared" si="7"/>
        <v>#DIV/0!</v>
      </c>
      <c r="BU73" s="61" t="e">
        <f t="shared" si="7"/>
        <v>#DIV/0!</v>
      </c>
      <c r="BV73" s="61" t="e">
        <f t="shared" si="7"/>
        <v>#DIV/0!</v>
      </c>
      <c r="BW73" s="61" t="e">
        <f t="shared" si="7"/>
        <v>#DIV/0!</v>
      </c>
      <c r="BX73" s="61" t="e">
        <f t="shared" si="7"/>
        <v>#DIV/0!</v>
      </c>
      <c r="BY73" s="61" t="e">
        <f t="shared" si="7"/>
        <v>#DIV/0!</v>
      </c>
      <c r="BZ73" s="61" t="e">
        <f t="shared" si="7"/>
        <v>#DIV/0!</v>
      </c>
      <c r="CA73" s="61" t="e">
        <f t="shared" si="7"/>
        <v>#DIV/0!</v>
      </c>
      <c r="CB73" s="61" t="e">
        <f t="shared" si="7"/>
        <v>#DIV/0!</v>
      </c>
      <c r="CC73" s="61" t="e">
        <f t="shared" si="7"/>
        <v>#DIV/0!</v>
      </c>
      <c r="CD73" s="61" t="e">
        <f t="shared" si="7"/>
        <v>#DIV/0!</v>
      </c>
      <c r="CE73" s="61" t="e">
        <f t="shared" si="7"/>
        <v>#DIV/0!</v>
      </c>
      <c r="CF73" s="61" t="e">
        <f t="shared" si="7"/>
        <v>#DIV/0!</v>
      </c>
      <c r="CG73" s="61" t="e">
        <f t="shared" si="7"/>
        <v>#DIV/0!</v>
      </c>
      <c r="CH73" s="61" t="e">
        <f t="shared" si="8"/>
        <v>#DIV/0!</v>
      </c>
      <c r="CI73" s="61" t="e">
        <f t="shared" si="8"/>
        <v>#DIV/0!</v>
      </c>
      <c r="CJ73" s="61" t="e">
        <f t="shared" si="8"/>
        <v>#DIV/0!</v>
      </c>
      <c r="CK73" s="61" t="e">
        <f t="shared" si="8"/>
        <v>#DIV/0!</v>
      </c>
      <c r="CL73" s="61" t="e">
        <f t="shared" si="8"/>
        <v>#DIV/0!</v>
      </c>
      <c r="CM73" s="61" t="e">
        <f t="shared" si="8"/>
        <v>#DIV/0!</v>
      </c>
      <c r="CN73" s="61" t="e">
        <f t="shared" si="9"/>
        <v>#DIV/0!</v>
      </c>
      <c r="CO73" s="61" t="e">
        <f t="shared" si="9"/>
        <v>#DIV/0!</v>
      </c>
      <c r="CP73" s="61" t="e">
        <f t="shared" si="9"/>
        <v>#DIV/0!</v>
      </c>
      <c r="CQ73" s="61" t="e">
        <f t="shared" si="9"/>
        <v>#DIV/0!</v>
      </c>
      <c r="CR73" s="61" t="e">
        <f t="shared" si="9"/>
        <v>#DIV/0!</v>
      </c>
      <c r="CS73" s="61" t="e">
        <f t="shared" si="9"/>
        <v>#DIV/0!</v>
      </c>
      <c r="CT73" s="61" t="e">
        <f t="shared" si="9"/>
        <v>#DIV/0!</v>
      </c>
      <c r="CU73" s="61" t="e">
        <f t="shared" si="9"/>
        <v>#DIV/0!</v>
      </c>
      <c r="CV73" s="61" t="e">
        <f t="shared" si="9"/>
        <v>#DIV/0!</v>
      </c>
      <c r="CW73" s="61" t="e">
        <f t="shared" si="9"/>
        <v>#DIV/0!</v>
      </c>
      <c r="CX73" s="61" t="e">
        <f t="shared" si="9"/>
        <v>#DIV/0!</v>
      </c>
      <c r="CY73" s="61" t="e">
        <f t="shared" si="9"/>
        <v>#DIV/0!</v>
      </c>
      <c r="CZ73" s="61" t="e">
        <f t="shared" si="9"/>
        <v>#DIV/0!</v>
      </c>
      <c r="DA73" s="61" t="e">
        <f t="shared" si="9"/>
        <v>#DIV/0!</v>
      </c>
      <c r="DB73" s="61" t="e">
        <f t="shared" si="9"/>
        <v>#DIV/0!</v>
      </c>
      <c r="DC73" s="61" t="e">
        <f t="shared" si="9"/>
        <v>#DIV/0!</v>
      </c>
      <c r="DD73" s="61" t="e">
        <f t="shared" si="10"/>
        <v>#DIV/0!</v>
      </c>
      <c r="DE73" s="61" t="e">
        <f t="shared" si="10"/>
        <v>#DIV/0!</v>
      </c>
      <c r="DF73" s="61" t="e">
        <f t="shared" si="10"/>
        <v>#DIV/0!</v>
      </c>
      <c r="DG73" s="61" t="e">
        <f t="shared" si="10"/>
        <v>#DIV/0!</v>
      </c>
      <c r="DH73" s="61" t="e">
        <f t="shared" si="10"/>
        <v>#DIV/0!</v>
      </c>
      <c r="DI73" s="61" t="e">
        <f t="shared" si="10"/>
        <v>#DIV/0!</v>
      </c>
      <c r="DJ73" s="61" t="e">
        <f t="shared" si="10"/>
        <v>#DIV/0!</v>
      </c>
      <c r="DK73" s="61" t="e">
        <f t="shared" si="10"/>
        <v>#DIV/0!</v>
      </c>
      <c r="DL73" s="61" t="e">
        <f t="shared" si="10"/>
        <v>#DIV/0!</v>
      </c>
      <c r="DM73" s="61" t="e">
        <f t="shared" si="10"/>
        <v>#DIV/0!</v>
      </c>
      <c r="DN73" s="61" t="e">
        <f t="shared" si="10"/>
        <v>#DIV/0!</v>
      </c>
      <c r="DO73" s="61" t="e">
        <f t="shared" si="10"/>
        <v>#DIV/0!</v>
      </c>
      <c r="DP73" s="61" t="e">
        <f t="shared" si="10"/>
        <v>#DIV/0!</v>
      </c>
      <c r="DQ73" s="61" t="e">
        <f t="shared" si="10"/>
        <v>#DIV/0!</v>
      </c>
      <c r="DR73" s="61" t="e">
        <f t="shared" si="10"/>
        <v>#DIV/0!</v>
      </c>
      <c r="DS73" s="61" t="e">
        <f t="shared" si="10"/>
        <v>#DIV/0!</v>
      </c>
      <c r="DT73" s="61" t="e">
        <f t="shared" si="11"/>
        <v>#DIV/0!</v>
      </c>
      <c r="DU73" s="61" t="e">
        <f t="shared" si="11"/>
        <v>#DIV/0!</v>
      </c>
      <c r="DV73" s="61" t="e">
        <f t="shared" si="11"/>
        <v>#DIV/0!</v>
      </c>
      <c r="DW73" s="61" t="e">
        <f t="shared" si="11"/>
        <v>#DIV/0!</v>
      </c>
      <c r="DX73" s="61" t="e">
        <f t="shared" si="11"/>
        <v>#DIV/0!</v>
      </c>
      <c r="DY73" s="61" t="e">
        <f t="shared" si="11"/>
        <v>#DIV/0!</v>
      </c>
      <c r="DZ73" s="61" t="e">
        <f t="shared" si="15"/>
        <v>#DIV/0!</v>
      </c>
    </row>
    <row r="74" spans="1:130">
      <c r="A74" s="53">
        <v>8</v>
      </c>
      <c r="B74" s="63">
        <f t="shared" si="12"/>
        <v>0.72727272727272796</v>
      </c>
      <c r="C74" s="53">
        <v>2008</v>
      </c>
      <c r="D74" s="64">
        <f t="shared" si="16"/>
        <v>0</v>
      </c>
      <c r="E74" s="64">
        <f t="shared" si="17"/>
        <v>0</v>
      </c>
      <c r="F74" s="64">
        <f t="shared" si="18"/>
        <v>0</v>
      </c>
      <c r="G74" s="64">
        <f t="shared" si="19"/>
        <v>0</v>
      </c>
      <c r="H74" s="64">
        <f t="shared" si="20"/>
        <v>0</v>
      </c>
      <c r="I74" s="64">
        <f t="shared" si="21"/>
        <v>0</v>
      </c>
      <c r="J74" s="64">
        <f t="shared" ref="J74:J92" si="22">VLOOKUP($C$72,$D$3:$K$63,$A$68,0)*(B68-B67)</f>
        <v>0</v>
      </c>
      <c r="K74" s="64">
        <f>VLOOKUP($C$73,$D$3:$K$63,$A$68,0)*(B67-B66)</f>
        <v>0</v>
      </c>
      <c r="L74" s="64">
        <f>VLOOKUP($C$74,$D$3:$K$63,$A$68,0)*B66</f>
        <v>0</v>
      </c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54">
        <f t="shared" si="13"/>
        <v>0</v>
      </c>
      <c r="BP74" s="53">
        <v>2008</v>
      </c>
      <c r="BQ74" s="61" t="e">
        <f t="shared" si="14"/>
        <v>#DIV/0!</v>
      </c>
      <c r="BR74" s="61" t="e">
        <f t="shared" si="7"/>
        <v>#DIV/0!</v>
      </c>
      <c r="BS74" s="61" t="e">
        <f t="shared" si="7"/>
        <v>#DIV/0!</v>
      </c>
      <c r="BT74" s="61" t="e">
        <f t="shared" si="7"/>
        <v>#DIV/0!</v>
      </c>
      <c r="BU74" s="61" t="e">
        <f t="shared" si="7"/>
        <v>#DIV/0!</v>
      </c>
      <c r="BV74" s="61" t="e">
        <f t="shared" si="7"/>
        <v>#DIV/0!</v>
      </c>
      <c r="BW74" s="61" t="e">
        <f t="shared" si="7"/>
        <v>#DIV/0!</v>
      </c>
      <c r="BX74" s="61" t="e">
        <f t="shared" si="7"/>
        <v>#DIV/0!</v>
      </c>
      <c r="BY74" s="61" t="e">
        <f t="shared" si="7"/>
        <v>#DIV/0!</v>
      </c>
      <c r="BZ74" s="61" t="e">
        <f t="shared" si="7"/>
        <v>#DIV/0!</v>
      </c>
      <c r="CA74" s="61" t="e">
        <f t="shared" si="7"/>
        <v>#DIV/0!</v>
      </c>
      <c r="CB74" s="61" t="e">
        <f t="shared" si="7"/>
        <v>#DIV/0!</v>
      </c>
      <c r="CC74" s="61" t="e">
        <f t="shared" si="7"/>
        <v>#DIV/0!</v>
      </c>
      <c r="CD74" s="61" t="e">
        <f t="shared" si="7"/>
        <v>#DIV/0!</v>
      </c>
      <c r="CE74" s="61" t="e">
        <f t="shared" si="7"/>
        <v>#DIV/0!</v>
      </c>
      <c r="CF74" s="61" t="e">
        <f t="shared" si="7"/>
        <v>#DIV/0!</v>
      </c>
      <c r="CG74" s="61" t="e">
        <f t="shared" si="7"/>
        <v>#DIV/0!</v>
      </c>
      <c r="CH74" s="61" t="e">
        <f t="shared" si="8"/>
        <v>#DIV/0!</v>
      </c>
      <c r="CI74" s="61" t="e">
        <f t="shared" si="8"/>
        <v>#DIV/0!</v>
      </c>
      <c r="CJ74" s="61" t="e">
        <f t="shared" si="8"/>
        <v>#DIV/0!</v>
      </c>
      <c r="CK74" s="61" t="e">
        <f t="shared" si="8"/>
        <v>#DIV/0!</v>
      </c>
      <c r="CL74" s="61" t="e">
        <f t="shared" si="8"/>
        <v>#DIV/0!</v>
      </c>
      <c r="CM74" s="61" t="e">
        <f t="shared" si="8"/>
        <v>#DIV/0!</v>
      </c>
      <c r="CN74" s="61" t="e">
        <f t="shared" si="9"/>
        <v>#DIV/0!</v>
      </c>
      <c r="CO74" s="61" t="e">
        <f t="shared" si="9"/>
        <v>#DIV/0!</v>
      </c>
      <c r="CP74" s="61" t="e">
        <f t="shared" si="9"/>
        <v>#DIV/0!</v>
      </c>
      <c r="CQ74" s="61" t="e">
        <f t="shared" si="9"/>
        <v>#DIV/0!</v>
      </c>
      <c r="CR74" s="61" t="e">
        <f t="shared" si="9"/>
        <v>#DIV/0!</v>
      </c>
      <c r="CS74" s="61" t="e">
        <f t="shared" si="9"/>
        <v>#DIV/0!</v>
      </c>
      <c r="CT74" s="61" t="e">
        <f t="shared" si="9"/>
        <v>#DIV/0!</v>
      </c>
      <c r="CU74" s="61" t="e">
        <f t="shared" si="9"/>
        <v>#DIV/0!</v>
      </c>
      <c r="CV74" s="61" t="e">
        <f t="shared" si="9"/>
        <v>#DIV/0!</v>
      </c>
      <c r="CW74" s="61" t="e">
        <f t="shared" si="9"/>
        <v>#DIV/0!</v>
      </c>
      <c r="CX74" s="61" t="e">
        <f t="shared" si="9"/>
        <v>#DIV/0!</v>
      </c>
      <c r="CY74" s="61" t="e">
        <f t="shared" si="9"/>
        <v>#DIV/0!</v>
      </c>
      <c r="CZ74" s="61" t="e">
        <f t="shared" si="9"/>
        <v>#DIV/0!</v>
      </c>
      <c r="DA74" s="61" t="e">
        <f t="shared" si="9"/>
        <v>#DIV/0!</v>
      </c>
      <c r="DB74" s="61" t="e">
        <f t="shared" si="9"/>
        <v>#DIV/0!</v>
      </c>
      <c r="DC74" s="61" t="e">
        <f t="shared" si="9"/>
        <v>#DIV/0!</v>
      </c>
      <c r="DD74" s="61" t="e">
        <f t="shared" si="10"/>
        <v>#DIV/0!</v>
      </c>
      <c r="DE74" s="61" t="e">
        <f t="shared" si="10"/>
        <v>#DIV/0!</v>
      </c>
      <c r="DF74" s="61" t="e">
        <f t="shared" si="10"/>
        <v>#DIV/0!</v>
      </c>
      <c r="DG74" s="61" t="e">
        <f t="shared" si="10"/>
        <v>#DIV/0!</v>
      </c>
      <c r="DH74" s="61" t="e">
        <f t="shared" si="10"/>
        <v>#DIV/0!</v>
      </c>
      <c r="DI74" s="61" t="e">
        <f t="shared" si="10"/>
        <v>#DIV/0!</v>
      </c>
      <c r="DJ74" s="61" t="e">
        <f t="shared" si="10"/>
        <v>#DIV/0!</v>
      </c>
      <c r="DK74" s="61" t="e">
        <f t="shared" si="10"/>
        <v>#DIV/0!</v>
      </c>
      <c r="DL74" s="61" t="e">
        <f t="shared" si="10"/>
        <v>#DIV/0!</v>
      </c>
      <c r="DM74" s="61" t="e">
        <f t="shared" si="10"/>
        <v>#DIV/0!</v>
      </c>
      <c r="DN74" s="61" t="e">
        <f t="shared" si="10"/>
        <v>#DIV/0!</v>
      </c>
      <c r="DO74" s="61" t="e">
        <f t="shared" si="10"/>
        <v>#DIV/0!</v>
      </c>
      <c r="DP74" s="61" t="e">
        <f t="shared" si="10"/>
        <v>#DIV/0!</v>
      </c>
      <c r="DQ74" s="61" t="e">
        <f t="shared" si="10"/>
        <v>#DIV/0!</v>
      </c>
      <c r="DR74" s="61" t="e">
        <f t="shared" si="10"/>
        <v>#DIV/0!</v>
      </c>
      <c r="DS74" s="61" t="e">
        <f t="shared" si="10"/>
        <v>#DIV/0!</v>
      </c>
      <c r="DT74" s="61" t="e">
        <f t="shared" si="11"/>
        <v>#DIV/0!</v>
      </c>
      <c r="DU74" s="61" t="e">
        <f t="shared" si="11"/>
        <v>#DIV/0!</v>
      </c>
      <c r="DV74" s="61" t="e">
        <f t="shared" si="11"/>
        <v>#DIV/0!</v>
      </c>
      <c r="DW74" s="61" t="e">
        <f t="shared" si="11"/>
        <v>#DIV/0!</v>
      </c>
      <c r="DX74" s="61" t="e">
        <f t="shared" si="11"/>
        <v>#DIV/0!</v>
      </c>
      <c r="DY74" s="61" t="e">
        <f t="shared" si="11"/>
        <v>#DIV/0!</v>
      </c>
      <c r="DZ74" s="61" t="e">
        <f t="shared" si="15"/>
        <v>#DIV/0!</v>
      </c>
    </row>
    <row r="75" spans="1:130">
      <c r="A75" s="53">
        <v>9</v>
      </c>
      <c r="B75" s="63">
        <f t="shared" si="12"/>
        <v>0.81818181818181801</v>
      </c>
      <c r="C75" s="53">
        <v>2009</v>
      </c>
      <c r="D75" s="64">
        <f t="shared" si="16"/>
        <v>0</v>
      </c>
      <c r="E75" s="64">
        <f t="shared" si="17"/>
        <v>0</v>
      </c>
      <c r="F75" s="64">
        <f t="shared" si="18"/>
        <v>0</v>
      </c>
      <c r="G75" s="64">
        <f t="shared" si="19"/>
        <v>0</v>
      </c>
      <c r="H75" s="64">
        <f t="shared" si="20"/>
        <v>0</v>
      </c>
      <c r="I75" s="64">
        <f t="shared" si="21"/>
        <v>0</v>
      </c>
      <c r="J75" s="64">
        <f t="shared" si="22"/>
        <v>0</v>
      </c>
      <c r="K75" s="64">
        <f t="shared" ref="K75:K93" si="23">VLOOKUP($C$73,$D$3:$K$63,$A$68,0)*(B68-B67)</f>
        <v>0</v>
      </c>
      <c r="L75" s="64">
        <f>VLOOKUP($C$74,$D$3:$K$63,$A$68,0)*(B67-B66)</f>
        <v>0</v>
      </c>
      <c r="M75" s="64">
        <f>VLOOKUP($C$75,$D$3:$K$63,$A$68,0)*B66</f>
        <v>0</v>
      </c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54">
        <f t="shared" si="13"/>
        <v>0</v>
      </c>
      <c r="BP75" s="53">
        <v>2009</v>
      </c>
      <c r="BQ75" s="61" t="e">
        <f t="shared" si="14"/>
        <v>#DIV/0!</v>
      </c>
      <c r="BR75" s="61" t="e">
        <f t="shared" si="7"/>
        <v>#DIV/0!</v>
      </c>
      <c r="BS75" s="61" t="e">
        <f t="shared" si="7"/>
        <v>#DIV/0!</v>
      </c>
      <c r="BT75" s="61" t="e">
        <f t="shared" si="7"/>
        <v>#DIV/0!</v>
      </c>
      <c r="BU75" s="61" t="e">
        <f t="shared" si="7"/>
        <v>#DIV/0!</v>
      </c>
      <c r="BV75" s="61" t="e">
        <f t="shared" si="7"/>
        <v>#DIV/0!</v>
      </c>
      <c r="BW75" s="61" t="e">
        <f t="shared" si="7"/>
        <v>#DIV/0!</v>
      </c>
      <c r="BX75" s="61" t="e">
        <f t="shared" si="7"/>
        <v>#DIV/0!</v>
      </c>
      <c r="BY75" s="61" t="e">
        <f t="shared" si="7"/>
        <v>#DIV/0!</v>
      </c>
      <c r="BZ75" s="61" t="e">
        <f t="shared" si="7"/>
        <v>#DIV/0!</v>
      </c>
      <c r="CA75" s="61" t="e">
        <f t="shared" si="7"/>
        <v>#DIV/0!</v>
      </c>
      <c r="CB75" s="61" t="e">
        <f t="shared" si="7"/>
        <v>#DIV/0!</v>
      </c>
      <c r="CC75" s="61" t="e">
        <f t="shared" si="7"/>
        <v>#DIV/0!</v>
      </c>
      <c r="CD75" s="61" t="e">
        <f t="shared" si="7"/>
        <v>#DIV/0!</v>
      </c>
      <c r="CE75" s="61" t="e">
        <f t="shared" si="7"/>
        <v>#DIV/0!</v>
      </c>
      <c r="CF75" s="61" t="e">
        <f t="shared" si="7"/>
        <v>#DIV/0!</v>
      </c>
      <c r="CG75" s="61" t="e">
        <f t="shared" si="7"/>
        <v>#DIV/0!</v>
      </c>
      <c r="CH75" s="61" t="e">
        <f t="shared" si="8"/>
        <v>#DIV/0!</v>
      </c>
      <c r="CI75" s="61" t="e">
        <f t="shared" si="8"/>
        <v>#DIV/0!</v>
      </c>
      <c r="CJ75" s="61" t="e">
        <f t="shared" si="8"/>
        <v>#DIV/0!</v>
      </c>
      <c r="CK75" s="61" t="e">
        <f t="shared" si="8"/>
        <v>#DIV/0!</v>
      </c>
      <c r="CL75" s="61" t="e">
        <f t="shared" si="8"/>
        <v>#DIV/0!</v>
      </c>
      <c r="CM75" s="61" t="e">
        <f t="shared" si="8"/>
        <v>#DIV/0!</v>
      </c>
      <c r="CN75" s="61" t="e">
        <f t="shared" si="9"/>
        <v>#DIV/0!</v>
      </c>
      <c r="CO75" s="61" t="e">
        <f t="shared" si="9"/>
        <v>#DIV/0!</v>
      </c>
      <c r="CP75" s="61" t="e">
        <f t="shared" si="9"/>
        <v>#DIV/0!</v>
      </c>
      <c r="CQ75" s="61" t="e">
        <f t="shared" si="9"/>
        <v>#DIV/0!</v>
      </c>
      <c r="CR75" s="61" t="e">
        <f t="shared" si="9"/>
        <v>#DIV/0!</v>
      </c>
      <c r="CS75" s="61" t="e">
        <f t="shared" si="9"/>
        <v>#DIV/0!</v>
      </c>
      <c r="CT75" s="61" t="e">
        <f t="shared" si="9"/>
        <v>#DIV/0!</v>
      </c>
      <c r="CU75" s="61" t="e">
        <f t="shared" si="9"/>
        <v>#DIV/0!</v>
      </c>
      <c r="CV75" s="61" t="e">
        <f t="shared" si="9"/>
        <v>#DIV/0!</v>
      </c>
      <c r="CW75" s="61" t="e">
        <f t="shared" si="9"/>
        <v>#DIV/0!</v>
      </c>
      <c r="CX75" s="61" t="e">
        <f t="shared" si="9"/>
        <v>#DIV/0!</v>
      </c>
      <c r="CY75" s="61" t="e">
        <f t="shared" si="9"/>
        <v>#DIV/0!</v>
      </c>
      <c r="CZ75" s="61" t="e">
        <f t="shared" si="9"/>
        <v>#DIV/0!</v>
      </c>
      <c r="DA75" s="61" t="e">
        <f t="shared" si="9"/>
        <v>#DIV/0!</v>
      </c>
      <c r="DB75" s="61" t="e">
        <f t="shared" si="9"/>
        <v>#DIV/0!</v>
      </c>
      <c r="DC75" s="61" t="e">
        <f t="shared" si="9"/>
        <v>#DIV/0!</v>
      </c>
      <c r="DD75" s="61" t="e">
        <f t="shared" si="10"/>
        <v>#DIV/0!</v>
      </c>
      <c r="DE75" s="61" t="e">
        <f t="shared" si="10"/>
        <v>#DIV/0!</v>
      </c>
      <c r="DF75" s="61" t="e">
        <f t="shared" si="10"/>
        <v>#DIV/0!</v>
      </c>
      <c r="DG75" s="61" t="e">
        <f t="shared" si="10"/>
        <v>#DIV/0!</v>
      </c>
      <c r="DH75" s="61" t="e">
        <f t="shared" si="10"/>
        <v>#DIV/0!</v>
      </c>
      <c r="DI75" s="61" t="e">
        <f t="shared" si="10"/>
        <v>#DIV/0!</v>
      </c>
      <c r="DJ75" s="61" t="e">
        <f t="shared" si="10"/>
        <v>#DIV/0!</v>
      </c>
      <c r="DK75" s="61" t="e">
        <f t="shared" si="10"/>
        <v>#DIV/0!</v>
      </c>
      <c r="DL75" s="61" t="e">
        <f t="shared" si="10"/>
        <v>#DIV/0!</v>
      </c>
      <c r="DM75" s="61" t="e">
        <f t="shared" si="10"/>
        <v>#DIV/0!</v>
      </c>
      <c r="DN75" s="61" t="e">
        <f t="shared" si="10"/>
        <v>#DIV/0!</v>
      </c>
      <c r="DO75" s="61" t="e">
        <f t="shared" si="10"/>
        <v>#DIV/0!</v>
      </c>
      <c r="DP75" s="61" t="e">
        <f t="shared" si="10"/>
        <v>#DIV/0!</v>
      </c>
      <c r="DQ75" s="61" t="e">
        <f t="shared" si="10"/>
        <v>#DIV/0!</v>
      </c>
      <c r="DR75" s="61" t="e">
        <f t="shared" si="10"/>
        <v>#DIV/0!</v>
      </c>
      <c r="DS75" s="61" t="e">
        <f t="shared" si="10"/>
        <v>#DIV/0!</v>
      </c>
      <c r="DT75" s="61" t="e">
        <f t="shared" si="11"/>
        <v>#DIV/0!</v>
      </c>
      <c r="DU75" s="61" t="e">
        <f t="shared" si="11"/>
        <v>#DIV/0!</v>
      </c>
      <c r="DV75" s="61" t="e">
        <f t="shared" si="11"/>
        <v>#DIV/0!</v>
      </c>
      <c r="DW75" s="61" t="e">
        <f t="shared" si="11"/>
        <v>#DIV/0!</v>
      </c>
      <c r="DX75" s="61" t="e">
        <f t="shared" si="11"/>
        <v>#DIV/0!</v>
      </c>
      <c r="DY75" s="61" t="e">
        <f t="shared" si="11"/>
        <v>#DIV/0!</v>
      </c>
      <c r="DZ75" s="61" t="e">
        <f t="shared" si="15"/>
        <v>#DIV/0!</v>
      </c>
    </row>
    <row r="76" spans="1:130">
      <c r="A76" s="53">
        <v>10</v>
      </c>
      <c r="B76" s="63">
        <f t="shared" si="12"/>
        <v>0.90909090909090895</v>
      </c>
      <c r="C76" s="53">
        <v>2010</v>
      </c>
      <c r="D76" s="64">
        <f t="shared" si="16"/>
        <v>0</v>
      </c>
      <c r="E76" s="64">
        <f t="shared" si="17"/>
        <v>0</v>
      </c>
      <c r="F76" s="64">
        <f t="shared" si="18"/>
        <v>0</v>
      </c>
      <c r="G76" s="64">
        <f t="shared" si="19"/>
        <v>0</v>
      </c>
      <c r="H76" s="64">
        <f t="shared" si="20"/>
        <v>0</v>
      </c>
      <c r="I76" s="64">
        <f t="shared" si="21"/>
        <v>0</v>
      </c>
      <c r="J76" s="64">
        <f t="shared" si="22"/>
        <v>0</v>
      </c>
      <c r="K76" s="64">
        <f t="shared" si="23"/>
        <v>0</v>
      </c>
      <c r="L76" s="64">
        <f t="shared" ref="L76:L94" si="24">VLOOKUP($C$74,$D$3:$K$63,$A$68,0)*(B68-B67)</f>
        <v>0</v>
      </c>
      <c r="M76" s="64">
        <f>VLOOKUP($C$75,$D$3:$K$63,$A$68,0)*(B67-B66)</f>
        <v>0</v>
      </c>
      <c r="N76" s="64">
        <f>VLOOKUP($C$76,$D$3:$K$63,$A$68,0)*B66</f>
        <v>0</v>
      </c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54">
        <f t="shared" si="13"/>
        <v>0</v>
      </c>
      <c r="BP76" s="53">
        <v>2010</v>
      </c>
      <c r="BQ76" s="61" t="e">
        <f t="shared" si="14"/>
        <v>#DIV/0!</v>
      </c>
      <c r="BR76" s="61" t="e">
        <f t="shared" si="7"/>
        <v>#DIV/0!</v>
      </c>
      <c r="BS76" s="61" t="e">
        <f t="shared" si="7"/>
        <v>#DIV/0!</v>
      </c>
      <c r="BT76" s="61" t="e">
        <f t="shared" si="7"/>
        <v>#DIV/0!</v>
      </c>
      <c r="BU76" s="61" t="e">
        <f t="shared" si="7"/>
        <v>#DIV/0!</v>
      </c>
      <c r="BV76" s="61" t="e">
        <f t="shared" si="7"/>
        <v>#DIV/0!</v>
      </c>
      <c r="BW76" s="61" t="e">
        <f t="shared" si="7"/>
        <v>#DIV/0!</v>
      </c>
      <c r="BX76" s="61" t="e">
        <f t="shared" si="7"/>
        <v>#DIV/0!</v>
      </c>
      <c r="BY76" s="61" t="e">
        <f t="shared" si="7"/>
        <v>#DIV/0!</v>
      </c>
      <c r="BZ76" s="61" t="e">
        <f t="shared" si="7"/>
        <v>#DIV/0!</v>
      </c>
      <c r="CA76" s="61" t="e">
        <f t="shared" si="7"/>
        <v>#DIV/0!</v>
      </c>
      <c r="CB76" s="61" t="e">
        <f t="shared" si="7"/>
        <v>#DIV/0!</v>
      </c>
      <c r="CC76" s="61" t="e">
        <f t="shared" si="7"/>
        <v>#DIV/0!</v>
      </c>
      <c r="CD76" s="61" t="e">
        <f t="shared" si="7"/>
        <v>#DIV/0!</v>
      </c>
      <c r="CE76" s="61" t="e">
        <f t="shared" si="7"/>
        <v>#DIV/0!</v>
      </c>
      <c r="CF76" s="61" t="e">
        <f t="shared" si="7"/>
        <v>#DIV/0!</v>
      </c>
      <c r="CG76" s="61" t="e">
        <f t="shared" si="7"/>
        <v>#DIV/0!</v>
      </c>
      <c r="CH76" s="61" t="e">
        <f t="shared" si="8"/>
        <v>#DIV/0!</v>
      </c>
      <c r="CI76" s="61" t="e">
        <f t="shared" si="8"/>
        <v>#DIV/0!</v>
      </c>
      <c r="CJ76" s="61" t="e">
        <f t="shared" si="8"/>
        <v>#DIV/0!</v>
      </c>
      <c r="CK76" s="61" t="e">
        <f t="shared" si="8"/>
        <v>#DIV/0!</v>
      </c>
      <c r="CL76" s="61" t="e">
        <f t="shared" si="8"/>
        <v>#DIV/0!</v>
      </c>
      <c r="CM76" s="61" t="e">
        <f t="shared" si="8"/>
        <v>#DIV/0!</v>
      </c>
      <c r="CN76" s="61" t="e">
        <f t="shared" si="9"/>
        <v>#DIV/0!</v>
      </c>
      <c r="CO76" s="61" t="e">
        <f t="shared" si="9"/>
        <v>#DIV/0!</v>
      </c>
      <c r="CP76" s="61" t="e">
        <f t="shared" si="9"/>
        <v>#DIV/0!</v>
      </c>
      <c r="CQ76" s="61" t="e">
        <f t="shared" si="9"/>
        <v>#DIV/0!</v>
      </c>
      <c r="CR76" s="61" t="e">
        <f t="shared" si="9"/>
        <v>#DIV/0!</v>
      </c>
      <c r="CS76" s="61" t="e">
        <f t="shared" si="9"/>
        <v>#DIV/0!</v>
      </c>
      <c r="CT76" s="61" t="e">
        <f t="shared" si="9"/>
        <v>#DIV/0!</v>
      </c>
      <c r="CU76" s="61" t="e">
        <f t="shared" si="9"/>
        <v>#DIV/0!</v>
      </c>
      <c r="CV76" s="61" t="e">
        <f t="shared" si="9"/>
        <v>#DIV/0!</v>
      </c>
      <c r="CW76" s="61" t="e">
        <f t="shared" si="9"/>
        <v>#DIV/0!</v>
      </c>
      <c r="CX76" s="61" t="e">
        <f t="shared" si="9"/>
        <v>#DIV/0!</v>
      </c>
      <c r="CY76" s="61" t="e">
        <f t="shared" si="9"/>
        <v>#DIV/0!</v>
      </c>
      <c r="CZ76" s="61" t="e">
        <f t="shared" si="9"/>
        <v>#DIV/0!</v>
      </c>
      <c r="DA76" s="61" t="e">
        <f t="shared" si="9"/>
        <v>#DIV/0!</v>
      </c>
      <c r="DB76" s="61" t="e">
        <f t="shared" si="9"/>
        <v>#DIV/0!</v>
      </c>
      <c r="DC76" s="61" t="e">
        <f t="shared" si="9"/>
        <v>#DIV/0!</v>
      </c>
      <c r="DD76" s="61" t="e">
        <f t="shared" si="10"/>
        <v>#DIV/0!</v>
      </c>
      <c r="DE76" s="61" t="e">
        <f t="shared" si="10"/>
        <v>#DIV/0!</v>
      </c>
      <c r="DF76" s="61" t="e">
        <f t="shared" si="10"/>
        <v>#DIV/0!</v>
      </c>
      <c r="DG76" s="61" t="e">
        <f t="shared" si="10"/>
        <v>#DIV/0!</v>
      </c>
      <c r="DH76" s="61" t="e">
        <f t="shared" si="10"/>
        <v>#DIV/0!</v>
      </c>
      <c r="DI76" s="61" t="e">
        <f t="shared" si="10"/>
        <v>#DIV/0!</v>
      </c>
      <c r="DJ76" s="61" t="e">
        <f t="shared" si="10"/>
        <v>#DIV/0!</v>
      </c>
      <c r="DK76" s="61" t="e">
        <f t="shared" si="10"/>
        <v>#DIV/0!</v>
      </c>
      <c r="DL76" s="61" t="e">
        <f t="shared" si="10"/>
        <v>#DIV/0!</v>
      </c>
      <c r="DM76" s="61" t="e">
        <f t="shared" si="10"/>
        <v>#DIV/0!</v>
      </c>
      <c r="DN76" s="61" t="e">
        <f t="shared" si="10"/>
        <v>#DIV/0!</v>
      </c>
      <c r="DO76" s="61" t="e">
        <f t="shared" si="10"/>
        <v>#DIV/0!</v>
      </c>
      <c r="DP76" s="61" t="e">
        <f t="shared" si="10"/>
        <v>#DIV/0!</v>
      </c>
      <c r="DQ76" s="61" t="e">
        <f t="shared" si="10"/>
        <v>#DIV/0!</v>
      </c>
      <c r="DR76" s="61" t="e">
        <f t="shared" si="10"/>
        <v>#DIV/0!</v>
      </c>
      <c r="DS76" s="61" t="e">
        <f t="shared" si="10"/>
        <v>#DIV/0!</v>
      </c>
      <c r="DT76" s="61" t="e">
        <f t="shared" si="11"/>
        <v>#DIV/0!</v>
      </c>
      <c r="DU76" s="61" t="e">
        <f t="shared" si="11"/>
        <v>#DIV/0!</v>
      </c>
      <c r="DV76" s="61" t="e">
        <f t="shared" si="11"/>
        <v>#DIV/0!</v>
      </c>
      <c r="DW76" s="61" t="e">
        <f t="shared" si="11"/>
        <v>#DIV/0!</v>
      </c>
      <c r="DX76" s="61" t="e">
        <f t="shared" si="11"/>
        <v>#DIV/0!</v>
      </c>
      <c r="DY76" s="61" t="e">
        <f t="shared" si="11"/>
        <v>#DIV/0!</v>
      </c>
      <c r="DZ76" s="61" t="e">
        <f t="shared" si="15"/>
        <v>#DIV/0!</v>
      </c>
    </row>
    <row r="77" spans="1:130">
      <c r="A77" s="53">
        <v>11</v>
      </c>
      <c r="B77" s="63">
        <f t="shared" si="12"/>
        <v>1</v>
      </c>
      <c r="C77" s="53">
        <v>2011</v>
      </c>
      <c r="D77" s="64">
        <f t="shared" si="16"/>
        <v>0</v>
      </c>
      <c r="E77" s="64">
        <f t="shared" si="17"/>
        <v>0</v>
      </c>
      <c r="F77" s="64">
        <f t="shared" si="18"/>
        <v>0</v>
      </c>
      <c r="G77" s="64">
        <f t="shared" si="19"/>
        <v>0</v>
      </c>
      <c r="H77" s="64">
        <f t="shared" si="20"/>
        <v>0</v>
      </c>
      <c r="I77" s="64">
        <f t="shared" si="21"/>
        <v>0</v>
      </c>
      <c r="J77" s="64">
        <f t="shared" si="22"/>
        <v>0</v>
      </c>
      <c r="K77" s="64">
        <f t="shared" si="23"/>
        <v>0</v>
      </c>
      <c r="L77" s="64">
        <f t="shared" si="24"/>
        <v>0</v>
      </c>
      <c r="M77" s="64">
        <f t="shared" ref="M77:M95" si="25">VLOOKUP($C$75,$D$3:$K$63,$A$68,0)*(B68-B67)</f>
        <v>0</v>
      </c>
      <c r="N77" s="64">
        <f>VLOOKUP($C$76,$D$3:$K$63,$A$68,0)*(B67-B66)</f>
        <v>0</v>
      </c>
      <c r="O77" s="64">
        <f>VLOOKUP($C$77,$D$3:$K$63,$A$68,0)*B66</f>
        <v>0</v>
      </c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54">
        <f t="shared" si="13"/>
        <v>0</v>
      </c>
      <c r="BP77" s="53">
        <v>2011</v>
      </c>
      <c r="BQ77" s="61" t="e">
        <f t="shared" si="14"/>
        <v>#DIV/0!</v>
      </c>
      <c r="BR77" s="61" t="e">
        <f t="shared" si="7"/>
        <v>#DIV/0!</v>
      </c>
      <c r="BS77" s="61" t="e">
        <f t="shared" si="7"/>
        <v>#DIV/0!</v>
      </c>
      <c r="BT77" s="61" t="e">
        <f t="shared" si="7"/>
        <v>#DIV/0!</v>
      </c>
      <c r="BU77" s="61" t="e">
        <f t="shared" si="7"/>
        <v>#DIV/0!</v>
      </c>
      <c r="BV77" s="61" t="e">
        <f t="shared" si="7"/>
        <v>#DIV/0!</v>
      </c>
      <c r="BW77" s="61" t="e">
        <f t="shared" si="7"/>
        <v>#DIV/0!</v>
      </c>
      <c r="BX77" s="61" t="e">
        <f t="shared" si="7"/>
        <v>#DIV/0!</v>
      </c>
      <c r="BY77" s="61" t="e">
        <f t="shared" si="7"/>
        <v>#DIV/0!</v>
      </c>
      <c r="BZ77" s="61" t="e">
        <f t="shared" si="7"/>
        <v>#DIV/0!</v>
      </c>
      <c r="CA77" s="61" t="e">
        <f t="shared" si="7"/>
        <v>#DIV/0!</v>
      </c>
      <c r="CB77" s="61" t="e">
        <f t="shared" si="7"/>
        <v>#DIV/0!</v>
      </c>
      <c r="CC77" s="61" t="e">
        <f t="shared" si="7"/>
        <v>#DIV/0!</v>
      </c>
      <c r="CD77" s="61" t="e">
        <f t="shared" si="7"/>
        <v>#DIV/0!</v>
      </c>
      <c r="CE77" s="61" t="e">
        <f t="shared" si="7"/>
        <v>#DIV/0!</v>
      </c>
      <c r="CF77" s="61" t="e">
        <f t="shared" si="7"/>
        <v>#DIV/0!</v>
      </c>
      <c r="CG77" s="61" t="e">
        <f t="shared" si="7"/>
        <v>#DIV/0!</v>
      </c>
      <c r="CH77" s="61" t="e">
        <f t="shared" si="8"/>
        <v>#DIV/0!</v>
      </c>
      <c r="CI77" s="61" t="e">
        <f t="shared" si="8"/>
        <v>#DIV/0!</v>
      </c>
      <c r="CJ77" s="61" t="e">
        <f t="shared" si="8"/>
        <v>#DIV/0!</v>
      </c>
      <c r="CK77" s="61" t="e">
        <f t="shared" si="8"/>
        <v>#DIV/0!</v>
      </c>
      <c r="CL77" s="61" t="e">
        <f t="shared" si="8"/>
        <v>#DIV/0!</v>
      </c>
      <c r="CM77" s="61" t="e">
        <f t="shared" si="8"/>
        <v>#DIV/0!</v>
      </c>
      <c r="CN77" s="61" t="e">
        <f t="shared" si="9"/>
        <v>#DIV/0!</v>
      </c>
      <c r="CO77" s="61" t="e">
        <f t="shared" si="9"/>
        <v>#DIV/0!</v>
      </c>
      <c r="CP77" s="61" t="e">
        <f t="shared" si="9"/>
        <v>#DIV/0!</v>
      </c>
      <c r="CQ77" s="61" t="e">
        <f t="shared" si="9"/>
        <v>#DIV/0!</v>
      </c>
      <c r="CR77" s="61" t="e">
        <f t="shared" si="9"/>
        <v>#DIV/0!</v>
      </c>
      <c r="CS77" s="61" t="e">
        <f t="shared" si="9"/>
        <v>#DIV/0!</v>
      </c>
      <c r="CT77" s="61" t="e">
        <f t="shared" si="9"/>
        <v>#DIV/0!</v>
      </c>
      <c r="CU77" s="61" t="e">
        <f t="shared" si="9"/>
        <v>#DIV/0!</v>
      </c>
      <c r="CV77" s="61" t="e">
        <f t="shared" si="9"/>
        <v>#DIV/0!</v>
      </c>
      <c r="CW77" s="61" t="e">
        <f t="shared" si="9"/>
        <v>#DIV/0!</v>
      </c>
      <c r="CX77" s="61" t="e">
        <f t="shared" si="9"/>
        <v>#DIV/0!</v>
      </c>
      <c r="CY77" s="61" t="e">
        <f t="shared" si="9"/>
        <v>#DIV/0!</v>
      </c>
      <c r="CZ77" s="61" t="e">
        <f t="shared" si="9"/>
        <v>#DIV/0!</v>
      </c>
      <c r="DA77" s="61" t="e">
        <f t="shared" si="9"/>
        <v>#DIV/0!</v>
      </c>
      <c r="DB77" s="61" t="e">
        <f t="shared" si="9"/>
        <v>#DIV/0!</v>
      </c>
      <c r="DC77" s="61" t="e">
        <f t="shared" si="9"/>
        <v>#DIV/0!</v>
      </c>
      <c r="DD77" s="61" t="e">
        <f t="shared" si="10"/>
        <v>#DIV/0!</v>
      </c>
      <c r="DE77" s="61" t="e">
        <f t="shared" si="10"/>
        <v>#DIV/0!</v>
      </c>
      <c r="DF77" s="61" t="e">
        <f t="shared" si="10"/>
        <v>#DIV/0!</v>
      </c>
      <c r="DG77" s="61" t="e">
        <f t="shared" si="10"/>
        <v>#DIV/0!</v>
      </c>
      <c r="DH77" s="61" t="e">
        <f t="shared" si="10"/>
        <v>#DIV/0!</v>
      </c>
      <c r="DI77" s="61" t="e">
        <f t="shared" si="10"/>
        <v>#DIV/0!</v>
      </c>
      <c r="DJ77" s="61" t="e">
        <f t="shared" si="10"/>
        <v>#DIV/0!</v>
      </c>
      <c r="DK77" s="61" t="e">
        <f t="shared" si="10"/>
        <v>#DIV/0!</v>
      </c>
      <c r="DL77" s="61" t="e">
        <f t="shared" si="10"/>
        <v>#DIV/0!</v>
      </c>
      <c r="DM77" s="61" t="e">
        <f t="shared" si="10"/>
        <v>#DIV/0!</v>
      </c>
      <c r="DN77" s="61" t="e">
        <f t="shared" si="10"/>
        <v>#DIV/0!</v>
      </c>
      <c r="DO77" s="61" t="e">
        <f t="shared" si="10"/>
        <v>#DIV/0!</v>
      </c>
      <c r="DP77" s="61" t="e">
        <f t="shared" si="10"/>
        <v>#DIV/0!</v>
      </c>
      <c r="DQ77" s="61" t="e">
        <f t="shared" si="10"/>
        <v>#DIV/0!</v>
      </c>
      <c r="DR77" s="61" t="e">
        <f t="shared" si="10"/>
        <v>#DIV/0!</v>
      </c>
      <c r="DS77" s="61" t="e">
        <f t="shared" si="10"/>
        <v>#DIV/0!</v>
      </c>
      <c r="DT77" s="61" t="e">
        <f t="shared" si="11"/>
        <v>#DIV/0!</v>
      </c>
      <c r="DU77" s="61" t="e">
        <f t="shared" si="11"/>
        <v>#DIV/0!</v>
      </c>
      <c r="DV77" s="61" t="e">
        <f t="shared" si="11"/>
        <v>#DIV/0!</v>
      </c>
      <c r="DW77" s="61" t="e">
        <f t="shared" si="11"/>
        <v>#DIV/0!</v>
      </c>
      <c r="DX77" s="61" t="e">
        <f t="shared" si="11"/>
        <v>#DIV/0!</v>
      </c>
      <c r="DY77" s="61" t="e">
        <f t="shared" si="11"/>
        <v>#DIV/0!</v>
      </c>
      <c r="DZ77" s="61" t="e">
        <f t="shared" si="15"/>
        <v>#DIV/0!</v>
      </c>
    </row>
    <row r="78" spans="1:130">
      <c r="A78" s="53">
        <v>12</v>
      </c>
      <c r="B78" s="63">
        <f t="shared" si="12"/>
        <v>1</v>
      </c>
      <c r="C78" s="53">
        <v>2012</v>
      </c>
      <c r="D78" s="64">
        <f t="shared" si="16"/>
        <v>0</v>
      </c>
      <c r="E78" s="64">
        <f t="shared" si="17"/>
        <v>0</v>
      </c>
      <c r="F78" s="64">
        <f t="shared" si="18"/>
        <v>0</v>
      </c>
      <c r="G78" s="64">
        <f t="shared" si="19"/>
        <v>0</v>
      </c>
      <c r="H78" s="64">
        <f t="shared" si="20"/>
        <v>0</v>
      </c>
      <c r="I78" s="64">
        <f t="shared" si="21"/>
        <v>0</v>
      </c>
      <c r="J78" s="64">
        <f t="shared" si="22"/>
        <v>0</v>
      </c>
      <c r="K78" s="64">
        <f t="shared" si="23"/>
        <v>0</v>
      </c>
      <c r="L78" s="64">
        <f t="shared" si="24"/>
        <v>0</v>
      </c>
      <c r="M78" s="64">
        <f t="shared" si="25"/>
        <v>0</v>
      </c>
      <c r="N78" s="64">
        <f t="shared" ref="N78:N96" si="26">VLOOKUP($C$76,$D$3:$K$63,$A$68,0)*(B68-B67)</f>
        <v>0</v>
      </c>
      <c r="O78" s="64">
        <f>VLOOKUP($C$77,$D$3:$K$63,$A$68,0)*(B67-B66)</f>
        <v>0</v>
      </c>
      <c r="P78" s="64">
        <f>VLOOKUP($C$78,$D$3:$K$63,$A$68,0)*B66</f>
        <v>0</v>
      </c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54">
        <f t="shared" si="13"/>
        <v>0</v>
      </c>
      <c r="BP78" s="53">
        <v>2012</v>
      </c>
      <c r="BQ78" s="61" t="e">
        <f t="shared" si="14"/>
        <v>#DIV/0!</v>
      </c>
      <c r="BR78" s="61" t="e">
        <f t="shared" si="7"/>
        <v>#DIV/0!</v>
      </c>
      <c r="BS78" s="61" t="e">
        <f t="shared" si="7"/>
        <v>#DIV/0!</v>
      </c>
      <c r="BT78" s="61" t="e">
        <f t="shared" si="7"/>
        <v>#DIV/0!</v>
      </c>
      <c r="BU78" s="61" t="e">
        <f t="shared" si="7"/>
        <v>#DIV/0!</v>
      </c>
      <c r="BV78" s="61" t="e">
        <f t="shared" si="7"/>
        <v>#DIV/0!</v>
      </c>
      <c r="BW78" s="61" t="e">
        <f t="shared" si="7"/>
        <v>#DIV/0!</v>
      </c>
      <c r="BX78" s="61" t="e">
        <f t="shared" si="7"/>
        <v>#DIV/0!</v>
      </c>
      <c r="BY78" s="61" t="e">
        <f t="shared" si="7"/>
        <v>#DIV/0!</v>
      </c>
      <c r="BZ78" s="61" t="e">
        <f t="shared" si="7"/>
        <v>#DIV/0!</v>
      </c>
      <c r="CA78" s="61" t="e">
        <f t="shared" si="7"/>
        <v>#DIV/0!</v>
      </c>
      <c r="CB78" s="61" t="e">
        <f t="shared" si="7"/>
        <v>#DIV/0!</v>
      </c>
      <c r="CC78" s="61" t="e">
        <f t="shared" si="7"/>
        <v>#DIV/0!</v>
      </c>
      <c r="CD78" s="61" t="e">
        <f t="shared" si="7"/>
        <v>#DIV/0!</v>
      </c>
      <c r="CE78" s="61" t="e">
        <f t="shared" si="7"/>
        <v>#DIV/0!</v>
      </c>
      <c r="CF78" s="61" t="e">
        <f t="shared" si="7"/>
        <v>#DIV/0!</v>
      </c>
      <c r="CG78" s="61" t="e">
        <f t="shared" si="7"/>
        <v>#DIV/0!</v>
      </c>
      <c r="CH78" s="61" t="e">
        <f t="shared" si="8"/>
        <v>#DIV/0!</v>
      </c>
      <c r="CI78" s="61" t="e">
        <f t="shared" si="8"/>
        <v>#DIV/0!</v>
      </c>
      <c r="CJ78" s="61" t="e">
        <f t="shared" si="8"/>
        <v>#DIV/0!</v>
      </c>
      <c r="CK78" s="61" t="e">
        <f t="shared" si="8"/>
        <v>#DIV/0!</v>
      </c>
      <c r="CL78" s="61" t="e">
        <f t="shared" si="8"/>
        <v>#DIV/0!</v>
      </c>
      <c r="CM78" s="61" t="e">
        <f t="shared" si="8"/>
        <v>#DIV/0!</v>
      </c>
      <c r="CN78" s="61" t="e">
        <f t="shared" si="9"/>
        <v>#DIV/0!</v>
      </c>
      <c r="CO78" s="61" t="e">
        <f t="shared" si="9"/>
        <v>#DIV/0!</v>
      </c>
      <c r="CP78" s="61" t="e">
        <f t="shared" si="9"/>
        <v>#DIV/0!</v>
      </c>
      <c r="CQ78" s="61" t="e">
        <f t="shared" si="9"/>
        <v>#DIV/0!</v>
      </c>
      <c r="CR78" s="61" t="e">
        <f t="shared" si="9"/>
        <v>#DIV/0!</v>
      </c>
      <c r="CS78" s="61" t="e">
        <f t="shared" si="9"/>
        <v>#DIV/0!</v>
      </c>
      <c r="CT78" s="61" t="e">
        <f t="shared" si="9"/>
        <v>#DIV/0!</v>
      </c>
      <c r="CU78" s="61" t="e">
        <f t="shared" si="9"/>
        <v>#DIV/0!</v>
      </c>
      <c r="CV78" s="61" t="e">
        <f t="shared" si="9"/>
        <v>#DIV/0!</v>
      </c>
      <c r="CW78" s="61" t="e">
        <f t="shared" si="9"/>
        <v>#DIV/0!</v>
      </c>
      <c r="CX78" s="61" t="e">
        <f t="shared" si="9"/>
        <v>#DIV/0!</v>
      </c>
      <c r="CY78" s="61" t="e">
        <f t="shared" si="9"/>
        <v>#DIV/0!</v>
      </c>
      <c r="CZ78" s="61" t="e">
        <f t="shared" si="9"/>
        <v>#DIV/0!</v>
      </c>
      <c r="DA78" s="61" t="e">
        <f t="shared" si="9"/>
        <v>#DIV/0!</v>
      </c>
      <c r="DB78" s="61" t="e">
        <f t="shared" si="9"/>
        <v>#DIV/0!</v>
      </c>
      <c r="DC78" s="61" t="e">
        <f t="shared" si="9"/>
        <v>#DIV/0!</v>
      </c>
      <c r="DD78" s="61" t="e">
        <f t="shared" si="10"/>
        <v>#DIV/0!</v>
      </c>
      <c r="DE78" s="61" t="e">
        <f t="shared" si="10"/>
        <v>#DIV/0!</v>
      </c>
      <c r="DF78" s="61" t="e">
        <f t="shared" si="10"/>
        <v>#DIV/0!</v>
      </c>
      <c r="DG78" s="61" t="e">
        <f t="shared" si="10"/>
        <v>#DIV/0!</v>
      </c>
      <c r="DH78" s="61" t="e">
        <f t="shared" si="10"/>
        <v>#DIV/0!</v>
      </c>
      <c r="DI78" s="61" t="e">
        <f t="shared" si="10"/>
        <v>#DIV/0!</v>
      </c>
      <c r="DJ78" s="61" t="e">
        <f t="shared" si="10"/>
        <v>#DIV/0!</v>
      </c>
      <c r="DK78" s="61" t="e">
        <f t="shared" si="10"/>
        <v>#DIV/0!</v>
      </c>
      <c r="DL78" s="61" t="e">
        <f t="shared" si="10"/>
        <v>#DIV/0!</v>
      </c>
      <c r="DM78" s="61" t="e">
        <f t="shared" si="10"/>
        <v>#DIV/0!</v>
      </c>
      <c r="DN78" s="61" t="e">
        <f t="shared" si="10"/>
        <v>#DIV/0!</v>
      </c>
      <c r="DO78" s="61" t="e">
        <f t="shared" si="10"/>
        <v>#DIV/0!</v>
      </c>
      <c r="DP78" s="61" t="e">
        <f t="shared" si="10"/>
        <v>#DIV/0!</v>
      </c>
      <c r="DQ78" s="61" t="e">
        <f t="shared" si="10"/>
        <v>#DIV/0!</v>
      </c>
      <c r="DR78" s="61" t="e">
        <f t="shared" si="10"/>
        <v>#DIV/0!</v>
      </c>
      <c r="DS78" s="61" t="e">
        <f t="shared" si="10"/>
        <v>#DIV/0!</v>
      </c>
      <c r="DT78" s="61" t="e">
        <f t="shared" si="11"/>
        <v>#DIV/0!</v>
      </c>
      <c r="DU78" s="61" t="e">
        <f t="shared" si="11"/>
        <v>#DIV/0!</v>
      </c>
      <c r="DV78" s="61" t="e">
        <f t="shared" si="11"/>
        <v>#DIV/0!</v>
      </c>
      <c r="DW78" s="61" t="e">
        <f t="shared" si="11"/>
        <v>#DIV/0!</v>
      </c>
      <c r="DX78" s="61" t="e">
        <f t="shared" si="11"/>
        <v>#DIV/0!</v>
      </c>
      <c r="DY78" s="61" t="e">
        <f t="shared" si="11"/>
        <v>#DIV/0!</v>
      </c>
      <c r="DZ78" s="61" t="e">
        <f t="shared" si="15"/>
        <v>#DIV/0!</v>
      </c>
    </row>
    <row r="79" spans="1:130">
      <c r="A79" s="53">
        <v>13</v>
      </c>
      <c r="B79" s="63">
        <f t="shared" si="12"/>
        <v>1</v>
      </c>
      <c r="C79" s="53">
        <v>2013</v>
      </c>
      <c r="D79" s="64">
        <f t="shared" si="16"/>
        <v>0</v>
      </c>
      <c r="E79" s="64">
        <f t="shared" si="17"/>
        <v>0</v>
      </c>
      <c r="F79" s="64">
        <f t="shared" si="18"/>
        <v>0</v>
      </c>
      <c r="G79" s="64">
        <f t="shared" si="19"/>
        <v>0</v>
      </c>
      <c r="H79" s="64">
        <f t="shared" si="20"/>
        <v>0</v>
      </c>
      <c r="I79" s="64">
        <f t="shared" si="21"/>
        <v>0</v>
      </c>
      <c r="J79" s="64">
        <f t="shared" si="22"/>
        <v>0</v>
      </c>
      <c r="K79" s="64">
        <f t="shared" si="23"/>
        <v>0</v>
      </c>
      <c r="L79" s="64">
        <f t="shared" si="24"/>
        <v>0</v>
      </c>
      <c r="M79" s="64">
        <f t="shared" si="25"/>
        <v>0</v>
      </c>
      <c r="N79" s="64">
        <f t="shared" si="26"/>
        <v>0</v>
      </c>
      <c r="O79" s="64">
        <f t="shared" ref="O79:O97" si="27">VLOOKUP($C$77,$D$3:$K$63,$A$68,0)*(B68-B67)</f>
        <v>0</v>
      </c>
      <c r="P79" s="64">
        <f>VLOOKUP($C$78,$D$3:$K$63,$A$68,0)*(B67-B66)</f>
        <v>0</v>
      </c>
      <c r="Q79" s="64">
        <f>VLOOKUP($C$79,$D$3:$K$63,$A$68,0)*B66</f>
        <v>0</v>
      </c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54">
        <f t="shared" si="13"/>
        <v>0</v>
      </c>
      <c r="BP79" s="53">
        <v>2013</v>
      </c>
      <c r="BQ79" s="61" t="e">
        <f t="shared" si="14"/>
        <v>#DIV/0!</v>
      </c>
      <c r="BR79" s="61" t="e">
        <f t="shared" si="7"/>
        <v>#DIV/0!</v>
      </c>
      <c r="BS79" s="61" t="e">
        <f t="shared" si="7"/>
        <v>#DIV/0!</v>
      </c>
      <c r="BT79" s="61" t="e">
        <f t="shared" si="7"/>
        <v>#DIV/0!</v>
      </c>
      <c r="BU79" s="61" t="e">
        <f t="shared" si="7"/>
        <v>#DIV/0!</v>
      </c>
      <c r="BV79" s="61" t="e">
        <f t="shared" si="7"/>
        <v>#DIV/0!</v>
      </c>
      <c r="BW79" s="61" t="e">
        <f t="shared" si="7"/>
        <v>#DIV/0!</v>
      </c>
      <c r="BX79" s="61" t="e">
        <f t="shared" si="7"/>
        <v>#DIV/0!</v>
      </c>
      <c r="BY79" s="61" t="e">
        <f t="shared" si="7"/>
        <v>#DIV/0!</v>
      </c>
      <c r="BZ79" s="61" t="e">
        <f t="shared" si="7"/>
        <v>#DIV/0!</v>
      </c>
      <c r="CA79" s="61" t="e">
        <f t="shared" si="7"/>
        <v>#DIV/0!</v>
      </c>
      <c r="CB79" s="61" t="e">
        <f t="shared" si="7"/>
        <v>#DIV/0!</v>
      </c>
      <c r="CC79" s="61" t="e">
        <f t="shared" si="7"/>
        <v>#DIV/0!</v>
      </c>
      <c r="CD79" s="61" t="e">
        <f t="shared" si="7"/>
        <v>#DIV/0!</v>
      </c>
      <c r="CE79" s="61" t="e">
        <f t="shared" si="7"/>
        <v>#DIV/0!</v>
      </c>
      <c r="CF79" s="61" t="e">
        <f t="shared" si="7"/>
        <v>#DIV/0!</v>
      </c>
      <c r="CG79" s="61" t="e">
        <f t="shared" si="7"/>
        <v>#DIV/0!</v>
      </c>
      <c r="CH79" s="61" t="e">
        <f t="shared" si="8"/>
        <v>#DIV/0!</v>
      </c>
      <c r="CI79" s="61" t="e">
        <f t="shared" si="8"/>
        <v>#DIV/0!</v>
      </c>
      <c r="CJ79" s="61" t="e">
        <f t="shared" si="8"/>
        <v>#DIV/0!</v>
      </c>
      <c r="CK79" s="61" t="e">
        <f t="shared" si="8"/>
        <v>#DIV/0!</v>
      </c>
      <c r="CL79" s="61" t="e">
        <f t="shared" si="8"/>
        <v>#DIV/0!</v>
      </c>
      <c r="CM79" s="61" t="e">
        <f t="shared" si="8"/>
        <v>#DIV/0!</v>
      </c>
      <c r="CN79" s="61" t="e">
        <f t="shared" si="9"/>
        <v>#DIV/0!</v>
      </c>
      <c r="CO79" s="61" t="e">
        <f t="shared" si="9"/>
        <v>#DIV/0!</v>
      </c>
      <c r="CP79" s="61" t="e">
        <f t="shared" si="9"/>
        <v>#DIV/0!</v>
      </c>
      <c r="CQ79" s="61" t="e">
        <f t="shared" si="9"/>
        <v>#DIV/0!</v>
      </c>
      <c r="CR79" s="61" t="e">
        <f t="shared" si="9"/>
        <v>#DIV/0!</v>
      </c>
      <c r="CS79" s="61" t="e">
        <f t="shared" si="9"/>
        <v>#DIV/0!</v>
      </c>
      <c r="CT79" s="61" t="e">
        <f t="shared" si="9"/>
        <v>#DIV/0!</v>
      </c>
      <c r="CU79" s="61" t="e">
        <f t="shared" si="9"/>
        <v>#DIV/0!</v>
      </c>
      <c r="CV79" s="61" t="e">
        <f t="shared" si="9"/>
        <v>#DIV/0!</v>
      </c>
      <c r="CW79" s="61" t="e">
        <f t="shared" si="9"/>
        <v>#DIV/0!</v>
      </c>
      <c r="CX79" s="61" t="e">
        <f t="shared" si="9"/>
        <v>#DIV/0!</v>
      </c>
      <c r="CY79" s="61" t="e">
        <f t="shared" si="9"/>
        <v>#DIV/0!</v>
      </c>
      <c r="CZ79" s="61" t="e">
        <f t="shared" si="9"/>
        <v>#DIV/0!</v>
      </c>
      <c r="DA79" s="61" t="e">
        <f t="shared" si="9"/>
        <v>#DIV/0!</v>
      </c>
      <c r="DB79" s="61" t="e">
        <f t="shared" si="9"/>
        <v>#DIV/0!</v>
      </c>
      <c r="DC79" s="61" t="e">
        <f t="shared" si="9"/>
        <v>#DIV/0!</v>
      </c>
      <c r="DD79" s="61" t="e">
        <f t="shared" si="10"/>
        <v>#DIV/0!</v>
      </c>
      <c r="DE79" s="61" t="e">
        <f t="shared" si="10"/>
        <v>#DIV/0!</v>
      </c>
      <c r="DF79" s="61" t="e">
        <f t="shared" si="10"/>
        <v>#DIV/0!</v>
      </c>
      <c r="DG79" s="61" t="e">
        <f t="shared" si="10"/>
        <v>#DIV/0!</v>
      </c>
      <c r="DH79" s="61" t="e">
        <f t="shared" si="10"/>
        <v>#DIV/0!</v>
      </c>
      <c r="DI79" s="61" t="e">
        <f t="shared" si="10"/>
        <v>#DIV/0!</v>
      </c>
      <c r="DJ79" s="61" t="e">
        <f t="shared" si="10"/>
        <v>#DIV/0!</v>
      </c>
      <c r="DK79" s="61" t="e">
        <f t="shared" si="10"/>
        <v>#DIV/0!</v>
      </c>
      <c r="DL79" s="61" t="e">
        <f t="shared" si="10"/>
        <v>#DIV/0!</v>
      </c>
      <c r="DM79" s="61" t="e">
        <f t="shared" si="10"/>
        <v>#DIV/0!</v>
      </c>
      <c r="DN79" s="61" t="e">
        <f t="shared" si="10"/>
        <v>#DIV/0!</v>
      </c>
      <c r="DO79" s="61" t="e">
        <f t="shared" si="10"/>
        <v>#DIV/0!</v>
      </c>
      <c r="DP79" s="61" t="e">
        <f t="shared" si="10"/>
        <v>#DIV/0!</v>
      </c>
      <c r="DQ79" s="61" t="e">
        <f t="shared" si="10"/>
        <v>#DIV/0!</v>
      </c>
      <c r="DR79" s="61" t="e">
        <f t="shared" si="10"/>
        <v>#DIV/0!</v>
      </c>
      <c r="DS79" s="61" t="e">
        <f t="shared" si="10"/>
        <v>#DIV/0!</v>
      </c>
      <c r="DT79" s="61" t="e">
        <f t="shared" si="11"/>
        <v>#DIV/0!</v>
      </c>
      <c r="DU79" s="61" t="e">
        <f t="shared" si="11"/>
        <v>#DIV/0!</v>
      </c>
      <c r="DV79" s="61" t="e">
        <f t="shared" si="11"/>
        <v>#DIV/0!</v>
      </c>
      <c r="DW79" s="61" t="e">
        <f t="shared" si="11"/>
        <v>#DIV/0!</v>
      </c>
      <c r="DX79" s="61" t="e">
        <f t="shared" si="11"/>
        <v>#DIV/0!</v>
      </c>
      <c r="DY79" s="61" t="e">
        <f t="shared" si="11"/>
        <v>#DIV/0!</v>
      </c>
      <c r="DZ79" s="61" t="e">
        <f t="shared" si="15"/>
        <v>#DIV/0!</v>
      </c>
    </row>
    <row r="80" spans="1:130">
      <c r="A80" s="53">
        <v>14</v>
      </c>
      <c r="B80" s="63">
        <f t="shared" si="12"/>
        <v>1</v>
      </c>
      <c r="C80" s="53">
        <v>2014</v>
      </c>
      <c r="D80" s="64">
        <f t="shared" si="16"/>
        <v>0</v>
      </c>
      <c r="E80" s="64">
        <f t="shared" si="17"/>
        <v>0</v>
      </c>
      <c r="F80" s="64">
        <f t="shared" si="18"/>
        <v>0</v>
      </c>
      <c r="G80" s="64">
        <f t="shared" si="19"/>
        <v>0</v>
      </c>
      <c r="H80" s="64">
        <f t="shared" si="20"/>
        <v>0</v>
      </c>
      <c r="I80" s="64">
        <f t="shared" si="21"/>
        <v>0</v>
      </c>
      <c r="J80" s="64">
        <f t="shared" si="22"/>
        <v>0</v>
      </c>
      <c r="K80" s="64">
        <f t="shared" si="23"/>
        <v>0</v>
      </c>
      <c r="L80" s="64">
        <f t="shared" si="24"/>
        <v>0</v>
      </c>
      <c r="M80" s="64">
        <f t="shared" si="25"/>
        <v>0</v>
      </c>
      <c r="N80" s="64">
        <f t="shared" si="26"/>
        <v>0</v>
      </c>
      <c r="O80" s="64">
        <f t="shared" si="27"/>
        <v>0</v>
      </c>
      <c r="P80" s="64">
        <f t="shared" ref="P80:P98" si="28">VLOOKUP($C$78,$D$3:$K$63,$A$68,0)*(B68-B67)</f>
        <v>0</v>
      </c>
      <c r="Q80" s="64">
        <f>VLOOKUP($C$79,$D$3:$K$63,$A$68,0)*(B67-B66)</f>
        <v>0</v>
      </c>
      <c r="R80" s="64">
        <f>VLOOKUP($C$80,$D$3:$K$63,$A$68,0)*B66</f>
        <v>0</v>
      </c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54">
        <f t="shared" si="13"/>
        <v>0</v>
      </c>
      <c r="BP80" s="53">
        <v>2014</v>
      </c>
      <c r="BQ80" s="61" t="e">
        <f t="shared" si="14"/>
        <v>#DIV/0!</v>
      </c>
      <c r="BR80" s="61" t="e">
        <f t="shared" si="7"/>
        <v>#DIV/0!</v>
      </c>
      <c r="BS80" s="61" t="e">
        <f t="shared" si="7"/>
        <v>#DIV/0!</v>
      </c>
      <c r="BT80" s="61" t="e">
        <f t="shared" si="7"/>
        <v>#DIV/0!</v>
      </c>
      <c r="BU80" s="61" t="e">
        <f t="shared" si="7"/>
        <v>#DIV/0!</v>
      </c>
      <c r="BV80" s="61" t="e">
        <f t="shared" si="7"/>
        <v>#DIV/0!</v>
      </c>
      <c r="BW80" s="61" t="e">
        <f t="shared" si="7"/>
        <v>#DIV/0!</v>
      </c>
      <c r="BX80" s="61" t="e">
        <f t="shared" si="7"/>
        <v>#DIV/0!</v>
      </c>
      <c r="BY80" s="61" t="e">
        <f t="shared" si="7"/>
        <v>#DIV/0!</v>
      </c>
      <c r="BZ80" s="61" t="e">
        <f t="shared" si="7"/>
        <v>#DIV/0!</v>
      </c>
      <c r="CA80" s="61" t="e">
        <f t="shared" si="7"/>
        <v>#DIV/0!</v>
      </c>
      <c r="CB80" s="61" t="e">
        <f t="shared" si="7"/>
        <v>#DIV/0!</v>
      </c>
      <c r="CC80" s="61" t="e">
        <f t="shared" si="7"/>
        <v>#DIV/0!</v>
      </c>
      <c r="CD80" s="61" t="e">
        <f t="shared" si="7"/>
        <v>#DIV/0!</v>
      </c>
      <c r="CE80" s="61" t="e">
        <f t="shared" si="7"/>
        <v>#DIV/0!</v>
      </c>
      <c r="CF80" s="61" t="e">
        <f t="shared" si="7"/>
        <v>#DIV/0!</v>
      </c>
      <c r="CG80" s="61" t="e">
        <f t="shared" si="7"/>
        <v>#DIV/0!</v>
      </c>
      <c r="CH80" s="61" t="e">
        <f t="shared" si="8"/>
        <v>#DIV/0!</v>
      </c>
      <c r="CI80" s="61" t="e">
        <f t="shared" si="8"/>
        <v>#DIV/0!</v>
      </c>
      <c r="CJ80" s="61" t="e">
        <f t="shared" si="8"/>
        <v>#DIV/0!</v>
      </c>
      <c r="CK80" s="61" t="e">
        <f t="shared" si="8"/>
        <v>#DIV/0!</v>
      </c>
      <c r="CL80" s="61" t="e">
        <f t="shared" si="8"/>
        <v>#DIV/0!</v>
      </c>
      <c r="CM80" s="61" t="e">
        <f t="shared" si="8"/>
        <v>#DIV/0!</v>
      </c>
      <c r="CN80" s="61" t="e">
        <f t="shared" si="9"/>
        <v>#DIV/0!</v>
      </c>
      <c r="CO80" s="61" t="e">
        <f t="shared" si="9"/>
        <v>#DIV/0!</v>
      </c>
      <c r="CP80" s="61" t="e">
        <f t="shared" si="9"/>
        <v>#DIV/0!</v>
      </c>
      <c r="CQ80" s="61" t="e">
        <f t="shared" si="9"/>
        <v>#DIV/0!</v>
      </c>
      <c r="CR80" s="61" t="e">
        <f t="shared" si="9"/>
        <v>#DIV/0!</v>
      </c>
      <c r="CS80" s="61" t="e">
        <f t="shared" si="9"/>
        <v>#DIV/0!</v>
      </c>
      <c r="CT80" s="61" t="e">
        <f t="shared" si="9"/>
        <v>#DIV/0!</v>
      </c>
      <c r="CU80" s="61" t="e">
        <f t="shared" si="9"/>
        <v>#DIV/0!</v>
      </c>
      <c r="CV80" s="61" t="e">
        <f t="shared" si="9"/>
        <v>#DIV/0!</v>
      </c>
      <c r="CW80" s="61" t="e">
        <f t="shared" si="9"/>
        <v>#DIV/0!</v>
      </c>
      <c r="CX80" s="61" t="e">
        <f t="shared" si="9"/>
        <v>#DIV/0!</v>
      </c>
      <c r="CY80" s="61" t="e">
        <f t="shared" si="9"/>
        <v>#DIV/0!</v>
      </c>
      <c r="CZ80" s="61" t="e">
        <f t="shared" si="9"/>
        <v>#DIV/0!</v>
      </c>
      <c r="DA80" s="61" t="e">
        <f t="shared" si="9"/>
        <v>#DIV/0!</v>
      </c>
      <c r="DB80" s="61" t="e">
        <f t="shared" si="9"/>
        <v>#DIV/0!</v>
      </c>
      <c r="DC80" s="61" t="e">
        <f t="shared" si="9"/>
        <v>#DIV/0!</v>
      </c>
      <c r="DD80" s="61" t="e">
        <f t="shared" si="10"/>
        <v>#DIV/0!</v>
      </c>
      <c r="DE80" s="61" t="e">
        <f t="shared" si="10"/>
        <v>#DIV/0!</v>
      </c>
      <c r="DF80" s="61" t="e">
        <f t="shared" si="10"/>
        <v>#DIV/0!</v>
      </c>
      <c r="DG80" s="61" t="e">
        <f t="shared" si="10"/>
        <v>#DIV/0!</v>
      </c>
      <c r="DH80" s="61" t="e">
        <f t="shared" si="10"/>
        <v>#DIV/0!</v>
      </c>
      <c r="DI80" s="61" t="e">
        <f t="shared" si="10"/>
        <v>#DIV/0!</v>
      </c>
      <c r="DJ80" s="61" t="e">
        <f t="shared" si="10"/>
        <v>#DIV/0!</v>
      </c>
      <c r="DK80" s="61" t="e">
        <f t="shared" si="10"/>
        <v>#DIV/0!</v>
      </c>
      <c r="DL80" s="61" t="e">
        <f t="shared" si="10"/>
        <v>#DIV/0!</v>
      </c>
      <c r="DM80" s="61" t="e">
        <f t="shared" si="10"/>
        <v>#DIV/0!</v>
      </c>
      <c r="DN80" s="61" t="e">
        <f t="shared" si="10"/>
        <v>#DIV/0!</v>
      </c>
      <c r="DO80" s="61" t="e">
        <f t="shared" si="10"/>
        <v>#DIV/0!</v>
      </c>
      <c r="DP80" s="61" t="e">
        <f t="shared" si="10"/>
        <v>#DIV/0!</v>
      </c>
      <c r="DQ80" s="61" t="e">
        <f t="shared" si="10"/>
        <v>#DIV/0!</v>
      </c>
      <c r="DR80" s="61" t="e">
        <f t="shared" si="10"/>
        <v>#DIV/0!</v>
      </c>
      <c r="DS80" s="61" t="e">
        <f t="shared" si="10"/>
        <v>#DIV/0!</v>
      </c>
      <c r="DT80" s="61" t="e">
        <f t="shared" si="11"/>
        <v>#DIV/0!</v>
      </c>
      <c r="DU80" s="61" t="e">
        <f t="shared" si="11"/>
        <v>#DIV/0!</v>
      </c>
      <c r="DV80" s="61" t="e">
        <f t="shared" si="11"/>
        <v>#DIV/0!</v>
      </c>
      <c r="DW80" s="61" t="e">
        <f t="shared" si="11"/>
        <v>#DIV/0!</v>
      </c>
      <c r="DX80" s="61" t="e">
        <f t="shared" si="11"/>
        <v>#DIV/0!</v>
      </c>
      <c r="DY80" s="61" t="e">
        <f t="shared" si="11"/>
        <v>#DIV/0!</v>
      </c>
      <c r="DZ80" s="61" t="e">
        <f t="shared" si="15"/>
        <v>#DIV/0!</v>
      </c>
    </row>
    <row r="81" spans="1:130">
      <c r="A81" s="53">
        <v>15</v>
      </c>
      <c r="B81" s="63">
        <f t="shared" si="12"/>
        <v>1</v>
      </c>
      <c r="C81" s="53">
        <v>2015</v>
      </c>
      <c r="D81" s="64">
        <f t="shared" si="16"/>
        <v>0</v>
      </c>
      <c r="E81" s="64">
        <f t="shared" si="17"/>
        <v>0</v>
      </c>
      <c r="F81" s="64">
        <f t="shared" si="18"/>
        <v>0</v>
      </c>
      <c r="G81" s="64">
        <f t="shared" si="19"/>
        <v>0</v>
      </c>
      <c r="H81" s="64">
        <f t="shared" si="20"/>
        <v>0</v>
      </c>
      <c r="I81" s="64">
        <f t="shared" si="21"/>
        <v>0</v>
      </c>
      <c r="J81" s="64">
        <f t="shared" si="22"/>
        <v>0</v>
      </c>
      <c r="K81" s="64">
        <f t="shared" si="23"/>
        <v>0</v>
      </c>
      <c r="L81" s="64">
        <f t="shared" si="24"/>
        <v>0</v>
      </c>
      <c r="M81" s="64">
        <f t="shared" si="25"/>
        <v>0</v>
      </c>
      <c r="N81" s="64">
        <f t="shared" si="26"/>
        <v>0</v>
      </c>
      <c r="O81" s="64">
        <f t="shared" si="27"/>
        <v>0</v>
      </c>
      <c r="P81" s="64">
        <f t="shared" si="28"/>
        <v>0</v>
      </c>
      <c r="Q81" s="64">
        <f t="shared" ref="Q81:Q99" si="29">VLOOKUP($C$79,$D$3:$K$63,$A$68,0)*(B68-B67)</f>
        <v>0</v>
      </c>
      <c r="R81" s="64">
        <f>VLOOKUP($C$80,$D$3:$K$63,$A$68,0)*(B67-B66)</f>
        <v>0</v>
      </c>
      <c r="S81" s="64">
        <f>VLOOKUP($C$81,$D$3:$K$63,$A$68,0)*B66</f>
        <v>0</v>
      </c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54">
        <f t="shared" si="13"/>
        <v>0</v>
      </c>
      <c r="BP81" s="53">
        <v>2015</v>
      </c>
      <c r="BQ81" s="61" t="e">
        <f t="shared" si="14"/>
        <v>#DIV/0!</v>
      </c>
      <c r="BR81" s="61" t="e">
        <f t="shared" si="7"/>
        <v>#DIV/0!</v>
      </c>
      <c r="BS81" s="61" t="e">
        <f t="shared" si="7"/>
        <v>#DIV/0!</v>
      </c>
      <c r="BT81" s="61" t="e">
        <f t="shared" si="7"/>
        <v>#DIV/0!</v>
      </c>
      <c r="BU81" s="61" t="e">
        <f t="shared" si="7"/>
        <v>#DIV/0!</v>
      </c>
      <c r="BV81" s="61" t="e">
        <f t="shared" si="7"/>
        <v>#DIV/0!</v>
      </c>
      <c r="BW81" s="61" t="e">
        <f t="shared" si="7"/>
        <v>#DIV/0!</v>
      </c>
      <c r="BX81" s="61" t="e">
        <f t="shared" si="7"/>
        <v>#DIV/0!</v>
      </c>
      <c r="BY81" s="61" t="e">
        <f t="shared" si="7"/>
        <v>#DIV/0!</v>
      </c>
      <c r="BZ81" s="61" t="e">
        <f t="shared" si="7"/>
        <v>#DIV/0!</v>
      </c>
      <c r="CA81" s="61" t="e">
        <f t="shared" si="7"/>
        <v>#DIV/0!</v>
      </c>
      <c r="CB81" s="61" t="e">
        <f t="shared" si="7"/>
        <v>#DIV/0!</v>
      </c>
      <c r="CC81" s="61" t="e">
        <f t="shared" si="7"/>
        <v>#DIV/0!</v>
      </c>
      <c r="CD81" s="61" t="e">
        <f t="shared" si="7"/>
        <v>#DIV/0!</v>
      </c>
      <c r="CE81" s="61" t="e">
        <f t="shared" si="7"/>
        <v>#DIV/0!</v>
      </c>
      <c r="CF81" s="61" t="e">
        <f t="shared" si="7"/>
        <v>#DIV/0!</v>
      </c>
      <c r="CG81" s="61" t="e">
        <f t="shared" ref="CG81:CV97" si="30">T81/$BM81</f>
        <v>#DIV/0!</v>
      </c>
      <c r="CH81" s="61" t="e">
        <f t="shared" si="8"/>
        <v>#DIV/0!</v>
      </c>
      <c r="CI81" s="61" t="e">
        <f t="shared" si="8"/>
        <v>#DIV/0!</v>
      </c>
      <c r="CJ81" s="61" t="e">
        <f t="shared" si="8"/>
        <v>#DIV/0!</v>
      </c>
      <c r="CK81" s="61" t="e">
        <f t="shared" si="8"/>
        <v>#DIV/0!</v>
      </c>
      <c r="CL81" s="61" t="e">
        <f t="shared" si="8"/>
        <v>#DIV/0!</v>
      </c>
      <c r="CM81" s="61" t="e">
        <f t="shared" si="8"/>
        <v>#DIV/0!</v>
      </c>
      <c r="CN81" s="61" t="e">
        <f t="shared" si="9"/>
        <v>#DIV/0!</v>
      </c>
      <c r="CO81" s="61" t="e">
        <f t="shared" si="9"/>
        <v>#DIV/0!</v>
      </c>
      <c r="CP81" s="61" t="e">
        <f t="shared" si="9"/>
        <v>#DIV/0!</v>
      </c>
      <c r="CQ81" s="61" t="e">
        <f t="shared" si="9"/>
        <v>#DIV/0!</v>
      </c>
      <c r="CR81" s="61" t="e">
        <f t="shared" si="9"/>
        <v>#DIV/0!</v>
      </c>
      <c r="CS81" s="61" t="e">
        <f t="shared" si="9"/>
        <v>#DIV/0!</v>
      </c>
      <c r="CT81" s="61" t="e">
        <f t="shared" si="9"/>
        <v>#DIV/0!</v>
      </c>
      <c r="CU81" s="61" t="e">
        <f t="shared" si="9"/>
        <v>#DIV/0!</v>
      </c>
      <c r="CV81" s="61" t="e">
        <f t="shared" si="9"/>
        <v>#DIV/0!</v>
      </c>
      <c r="CW81" s="61" t="e">
        <f t="shared" si="9"/>
        <v>#DIV/0!</v>
      </c>
      <c r="CX81" s="61" t="e">
        <f t="shared" si="9"/>
        <v>#DIV/0!</v>
      </c>
      <c r="CY81" s="61" t="e">
        <f t="shared" si="9"/>
        <v>#DIV/0!</v>
      </c>
      <c r="CZ81" s="61" t="e">
        <f t="shared" si="9"/>
        <v>#DIV/0!</v>
      </c>
      <c r="DA81" s="61" t="e">
        <f t="shared" si="9"/>
        <v>#DIV/0!</v>
      </c>
      <c r="DB81" s="61" t="e">
        <f t="shared" si="9"/>
        <v>#DIV/0!</v>
      </c>
      <c r="DC81" s="61" t="e">
        <f t="shared" ref="DC81:DR97" si="31">AP81/$BM81</f>
        <v>#DIV/0!</v>
      </c>
      <c r="DD81" s="61" t="e">
        <f t="shared" si="10"/>
        <v>#DIV/0!</v>
      </c>
      <c r="DE81" s="61" t="e">
        <f t="shared" si="10"/>
        <v>#DIV/0!</v>
      </c>
      <c r="DF81" s="61" t="e">
        <f t="shared" si="10"/>
        <v>#DIV/0!</v>
      </c>
      <c r="DG81" s="61" t="e">
        <f t="shared" si="10"/>
        <v>#DIV/0!</v>
      </c>
      <c r="DH81" s="61" t="e">
        <f t="shared" si="10"/>
        <v>#DIV/0!</v>
      </c>
      <c r="DI81" s="61" t="e">
        <f t="shared" si="10"/>
        <v>#DIV/0!</v>
      </c>
      <c r="DJ81" s="61" t="e">
        <f t="shared" si="10"/>
        <v>#DIV/0!</v>
      </c>
      <c r="DK81" s="61" t="e">
        <f t="shared" si="10"/>
        <v>#DIV/0!</v>
      </c>
      <c r="DL81" s="61" t="e">
        <f t="shared" si="10"/>
        <v>#DIV/0!</v>
      </c>
      <c r="DM81" s="61" t="e">
        <f t="shared" si="10"/>
        <v>#DIV/0!</v>
      </c>
      <c r="DN81" s="61" t="e">
        <f t="shared" si="10"/>
        <v>#DIV/0!</v>
      </c>
      <c r="DO81" s="61" t="e">
        <f t="shared" si="10"/>
        <v>#DIV/0!</v>
      </c>
      <c r="DP81" s="61" t="e">
        <f t="shared" si="10"/>
        <v>#DIV/0!</v>
      </c>
      <c r="DQ81" s="61" t="e">
        <f t="shared" si="10"/>
        <v>#DIV/0!</v>
      </c>
      <c r="DR81" s="61" t="e">
        <f t="shared" si="10"/>
        <v>#DIV/0!</v>
      </c>
      <c r="DS81" s="61" t="e">
        <f t="shared" ref="DS81:DY118" si="32">BF81/$BM81</f>
        <v>#DIV/0!</v>
      </c>
      <c r="DT81" s="61" t="e">
        <f t="shared" si="11"/>
        <v>#DIV/0!</v>
      </c>
      <c r="DU81" s="61" t="e">
        <f t="shared" si="11"/>
        <v>#DIV/0!</v>
      </c>
      <c r="DV81" s="61" t="e">
        <f t="shared" si="11"/>
        <v>#DIV/0!</v>
      </c>
      <c r="DW81" s="61" t="e">
        <f t="shared" si="11"/>
        <v>#DIV/0!</v>
      </c>
      <c r="DX81" s="61" t="e">
        <f t="shared" si="11"/>
        <v>#DIV/0!</v>
      </c>
      <c r="DY81" s="61" t="e">
        <f t="shared" si="11"/>
        <v>#DIV/0!</v>
      </c>
      <c r="DZ81" s="61" t="e">
        <f t="shared" si="15"/>
        <v>#DIV/0!</v>
      </c>
    </row>
    <row r="82" spans="1:130">
      <c r="A82" s="53">
        <v>16</v>
      </c>
      <c r="B82" s="63">
        <f t="shared" si="12"/>
        <v>1</v>
      </c>
      <c r="C82" s="53">
        <v>2016</v>
      </c>
      <c r="D82" s="64">
        <f t="shared" si="16"/>
        <v>0</v>
      </c>
      <c r="E82" s="64">
        <f t="shared" si="17"/>
        <v>0</v>
      </c>
      <c r="F82" s="64">
        <f t="shared" si="18"/>
        <v>0</v>
      </c>
      <c r="G82" s="64">
        <f t="shared" si="19"/>
        <v>0</v>
      </c>
      <c r="H82" s="64">
        <f t="shared" si="20"/>
        <v>0</v>
      </c>
      <c r="I82" s="64">
        <f t="shared" si="21"/>
        <v>0</v>
      </c>
      <c r="J82" s="64">
        <f t="shared" si="22"/>
        <v>0</v>
      </c>
      <c r="K82" s="64">
        <f t="shared" si="23"/>
        <v>0</v>
      </c>
      <c r="L82" s="64">
        <f t="shared" si="24"/>
        <v>0</v>
      </c>
      <c r="M82" s="64">
        <f t="shared" si="25"/>
        <v>0</v>
      </c>
      <c r="N82" s="64">
        <f t="shared" si="26"/>
        <v>0</v>
      </c>
      <c r="O82" s="64">
        <f t="shared" si="27"/>
        <v>0</v>
      </c>
      <c r="P82" s="64">
        <f t="shared" si="28"/>
        <v>0</v>
      </c>
      <c r="Q82" s="64">
        <f t="shared" si="29"/>
        <v>0</v>
      </c>
      <c r="R82" s="64">
        <f t="shared" ref="R82:R100" si="33">VLOOKUP($C$80,$D$3:$K$63,$A$68,0)*(B68-B67)</f>
        <v>0</v>
      </c>
      <c r="S82" s="64">
        <f>VLOOKUP($C$81,$D$3:$K$63,$A$68,0)*(B67-B66)</f>
        <v>0</v>
      </c>
      <c r="T82" s="64">
        <f>VLOOKUP($C$82,$D$3:$K$63,$A$68,0)*B66</f>
        <v>0</v>
      </c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54">
        <f t="shared" si="13"/>
        <v>0</v>
      </c>
      <c r="BP82" s="53">
        <v>2016</v>
      </c>
      <c r="BQ82" s="61" t="e">
        <f t="shared" si="14"/>
        <v>#DIV/0!</v>
      </c>
      <c r="BR82" s="61" t="e">
        <f t="shared" si="14"/>
        <v>#DIV/0!</v>
      </c>
      <c r="BS82" s="61" t="e">
        <f t="shared" si="14"/>
        <v>#DIV/0!</v>
      </c>
      <c r="BT82" s="61" t="e">
        <f t="shared" si="14"/>
        <v>#DIV/0!</v>
      </c>
      <c r="BU82" s="61" t="e">
        <f t="shared" si="14"/>
        <v>#DIV/0!</v>
      </c>
      <c r="BV82" s="61" t="e">
        <f t="shared" si="14"/>
        <v>#DIV/0!</v>
      </c>
      <c r="BW82" s="61" t="e">
        <f t="shared" si="14"/>
        <v>#DIV/0!</v>
      </c>
      <c r="BX82" s="61" t="e">
        <f t="shared" si="14"/>
        <v>#DIV/0!</v>
      </c>
      <c r="BY82" s="61" t="e">
        <f t="shared" si="14"/>
        <v>#DIV/0!</v>
      </c>
      <c r="BZ82" s="61" t="e">
        <f t="shared" si="14"/>
        <v>#DIV/0!</v>
      </c>
      <c r="CA82" s="61" t="e">
        <f t="shared" si="14"/>
        <v>#DIV/0!</v>
      </c>
      <c r="CB82" s="61" t="e">
        <f t="shared" si="14"/>
        <v>#DIV/0!</v>
      </c>
      <c r="CC82" s="61" t="e">
        <f t="shared" si="14"/>
        <v>#DIV/0!</v>
      </c>
      <c r="CD82" s="61" t="e">
        <f t="shared" si="14"/>
        <v>#DIV/0!</v>
      </c>
      <c r="CE82" s="61" t="e">
        <f t="shared" si="14"/>
        <v>#DIV/0!</v>
      </c>
      <c r="CF82" s="61" t="e">
        <f t="shared" si="14"/>
        <v>#DIV/0!</v>
      </c>
      <c r="CG82" s="61" t="e">
        <f t="shared" si="30"/>
        <v>#DIV/0!</v>
      </c>
      <c r="CH82" s="61" t="e">
        <f t="shared" si="30"/>
        <v>#DIV/0!</v>
      </c>
      <c r="CI82" s="61" t="e">
        <f t="shared" si="30"/>
        <v>#DIV/0!</v>
      </c>
      <c r="CJ82" s="61" t="e">
        <f t="shared" si="30"/>
        <v>#DIV/0!</v>
      </c>
      <c r="CK82" s="61" t="e">
        <f t="shared" si="30"/>
        <v>#DIV/0!</v>
      </c>
      <c r="CL82" s="61" t="e">
        <f t="shared" si="30"/>
        <v>#DIV/0!</v>
      </c>
      <c r="CM82" s="61" t="e">
        <f t="shared" si="30"/>
        <v>#DIV/0!</v>
      </c>
      <c r="CN82" s="61" t="e">
        <f t="shared" si="30"/>
        <v>#DIV/0!</v>
      </c>
      <c r="CO82" s="61" t="e">
        <f t="shared" si="30"/>
        <v>#DIV/0!</v>
      </c>
      <c r="CP82" s="61" t="e">
        <f t="shared" si="30"/>
        <v>#DIV/0!</v>
      </c>
      <c r="CQ82" s="61" t="e">
        <f t="shared" si="30"/>
        <v>#DIV/0!</v>
      </c>
      <c r="CR82" s="61" t="e">
        <f t="shared" si="30"/>
        <v>#DIV/0!</v>
      </c>
      <c r="CS82" s="61" t="e">
        <f t="shared" si="30"/>
        <v>#DIV/0!</v>
      </c>
      <c r="CT82" s="61" t="e">
        <f t="shared" si="30"/>
        <v>#DIV/0!</v>
      </c>
      <c r="CU82" s="61" t="e">
        <f t="shared" si="30"/>
        <v>#DIV/0!</v>
      </c>
      <c r="CV82" s="61" t="e">
        <f t="shared" si="30"/>
        <v>#DIV/0!</v>
      </c>
      <c r="CW82" s="61" t="e">
        <f t="shared" ref="CW82:DL108" si="34">AJ82/$BM82</f>
        <v>#DIV/0!</v>
      </c>
      <c r="CX82" s="61" t="e">
        <f t="shared" si="34"/>
        <v>#DIV/0!</v>
      </c>
      <c r="CY82" s="61" t="e">
        <f t="shared" si="34"/>
        <v>#DIV/0!</v>
      </c>
      <c r="CZ82" s="61" t="e">
        <f t="shared" si="34"/>
        <v>#DIV/0!</v>
      </c>
      <c r="DA82" s="61" t="e">
        <f t="shared" si="34"/>
        <v>#DIV/0!</v>
      </c>
      <c r="DB82" s="61" t="e">
        <f t="shared" si="34"/>
        <v>#DIV/0!</v>
      </c>
      <c r="DC82" s="61" t="e">
        <f t="shared" si="31"/>
        <v>#DIV/0!</v>
      </c>
      <c r="DD82" s="61" t="e">
        <f t="shared" si="31"/>
        <v>#DIV/0!</v>
      </c>
      <c r="DE82" s="61" t="e">
        <f t="shared" si="31"/>
        <v>#DIV/0!</v>
      </c>
      <c r="DF82" s="61" t="e">
        <f t="shared" si="31"/>
        <v>#DIV/0!</v>
      </c>
      <c r="DG82" s="61" t="e">
        <f t="shared" si="31"/>
        <v>#DIV/0!</v>
      </c>
      <c r="DH82" s="61" t="e">
        <f t="shared" si="31"/>
        <v>#DIV/0!</v>
      </c>
      <c r="DI82" s="61" t="e">
        <f t="shared" si="31"/>
        <v>#DIV/0!</v>
      </c>
      <c r="DJ82" s="61" t="e">
        <f t="shared" si="31"/>
        <v>#DIV/0!</v>
      </c>
      <c r="DK82" s="61" t="e">
        <f t="shared" si="31"/>
        <v>#DIV/0!</v>
      </c>
      <c r="DL82" s="61" t="e">
        <f t="shared" si="31"/>
        <v>#DIV/0!</v>
      </c>
      <c r="DM82" s="61" t="e">
        <f t="shared" si="31"/>
        <v>#DIV/0!</v>
      </c>
      <c r="DN82" s="61" t="e">
        <f t="shared" si="31"/>
        <v>#DIV/0!</v>
      </c>
      <c r="DO82" s="61" t="e">
        <f t="shared" si="31"/>
        <v>#DIV/0!</v>
      </c>
      <c r="DP82" s="61" t="e">
        <f t="shared" si="31"/>
        <v>#DIV/0!</v>
      </c>
      <c r="DQ82" s="61" t="e">
        <f t="shared" si="31"/>
        <v>#DIV/0!</v>
      </c>
      <c r="DR82" s="61" t="e">
        <f t="shared" si="31"/>
        <v>#DIV/0!</v>
      </c>
      <c r="DS82" s="61" t="e">
        <f t="shared" si="32"/>
        <v>#DIV/0!</v>
      </c>
      <c r="DT82" s="61" t="e">
        <f t="shared" si="32"/>
        <v>#DIV/0!</v>
      </c>
      <c r="DU82" s="61" t="e">
        <f t="shared" si="32"/>
        <v>#DIV/0!</v>
      </c>
      <c r="DV82" s="61" t="e">
        <f t="shared" si="32"/>
        <v>#DIV/0!</v>
      </c>
      <c r="DW82" s="61" t="e">
        <f t="shared" si="32"/>
        <v>#DIV/0!</v>
      </c>
      <c r="DX82" s="61" t="e">
        <f t="shared" si="32"/>
        <v>#DIV/0!</v>
      </c>
      <c r="DY82" s="61" t="e">
        <f t="shared" si="32"/>
        <v>#DIV/0!</v>
      </c>
      <c r="DZ82" s="61" t="e">
        <f t="shared" si="15"/>
        <v>#DIV/0!</v>
      </c>
    </row>
    <row r="83" spans="1:130">
      <c r="A83" s="53">
        <v>17</v>
      </c>
      <c r="B83" s="63">
        <f t="shared" si="12"/>
        <v>1</v>
      </c>
      <c r="C83" s="53">
        <v>2017</v>
      </c>
      <c r="D83" s="64">
        <f t="shared" si="16"/>
        <v>0</v>
      </c>
      <c r="E83" s="64">
        <f t="shared" si="17"/>
        <v>0</v>
      </c>
      <c r="F83" s="64">
        <f t="shared" si="18"/>
        <v>0</v>
      </c>
      <c r="G83" s="64">
        <f t="shared" si="19"/>
        <v>0</v>
      </c>
      <c r="H83" s="64">
        <f t="shared" si="20"/>
        <v>0</v>
      </c>
      <c r="I83" s="64">
        <f t="shared" si="21"/>
        <v>0</v>
      </c>
      <c r="J83" s="64">
        <f t="shared" si="22"/>
        <v>0</v>
      </c>
      <c r="K83" s="64">
        <f t="shared" si="23"/>
        <v>0</v>
      </c>
      <c r="L83" s="64">
        <f t="shared" si="24"/>
        <v>0</v>
      </c>
      <c r="M83" s="64">
        <f t="shared" si="25"/>
        <v>0</v>
      </c>
      <c r="N83" s="64">
        <f t="shared" si="26"/>
        <v>0</v>
      </c>
      <c r="O83" s="64">
        <f t="shared" si="27"/>
        <v>0</v>
      </c>
      <c r="P83" s="64">
        <f t="shared" si="28"/>
        <v>0</v>
      </c>
      <c r="Q83" s="64">
        <f t="shared" si="29"/>
        <v>0</v>
      </c>
      <c r="R83" s="64">
        <f t="shared" si="33"/>
        <v>0</v>
      </c>
      <c r="S83" s="64">
        <f t="shared" ref="S83:S101" si="35">VLOOKUP($C$81,$D$3:$K$63,$A$68,0)*(B68-B67)</f>
        <v>0</v>
      </c>
      <c r="T83" s="64">
        <f>VLOOKUP($C$82,$D$3:$K$63,$A$68,0)*(B67-B66)</f>
        <v>150.727272727273</v>
      </c>
      <c r="U83" s="64">
        <f>VLOOKUP($C$83,$D$3:$K$63,$A$68,0)*B66</f>
        <v>0</v>
      </c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54">
        <f t="shared" si="13"/>
        <v>150.727272727273</v>
      </c>
      <c r="BP83" s="53">
        <v>2017</v>
      </c>
      <c r="BQ83" s="61">
        <f t="shared" si="14"/>
        <v>0</v>
      </c>
      <c r="BR83" s="61">
        <f t="shared" si="14"/>
        <v>0</v>
      </c>
      <c r="BS83" s="61">
        <f t="shared" si="14"/>
        <v>0</v>
      </c>
      <c r="BT83" s="61">
        <f t="shared" si="14"/>
        <v>0</v>
      </c>
      <c r="BU83" s="61">
        <f t="shared" si="14"/>
        <v>0</v>
      </c>
      <c r="BV83" s="61">
        <f t="shared" si="14"/>
        <v>0</v>
      </c>
      <c r="BW83" s="61">
        <f t="shared" si="14"/>
        <v>0</v>
      </c>
      <c r="BX83" s="61">
        <f t="shared" si="14"/>
        <v>0</v>
      </c>
      <c r="BY83" s="61">
        <f t="shared" si="14"/>
        <v>0</v>
      </c>
      <c r="BZ83" s="61">
        <f t="shared" si="14"/>
        <v>0</v>
      </c>
      <c r="CA83" s="61">
        <f t="shared" si="14"/>
        <v>0</v>
      </c>
      <c r="CB83" s="61">
        <f t="shared" si="14"/>
        <v>0</v>
      </c>
      <c r="CC83" s="61">
        <f t="shared" si="14"/>
        <v>0</v>
      </c>
      <c r="CD83" s="61">
        <f t="shared" si="14"/>
        <v>0</v>
      </c>
      <c r="CE83" s="61">
        <f t="shared" si="14"/>
        <v>0</v>
      </c>
      <c r="CF83" s="61">
        <f t="shared" si="14"/>
        <v>0</v>
      </c>
      <c r="CG83" s="61">
        <f t="shared" si="30"/>
        <v>1</v>
      </c>
      <c r="CH83" s="61">
        <f t="shared" si="30"/>
        <v>0</v>
      </c>
      <c r="CI83" s="61">
        <f t="shared" si="30"/>
        <v>0</v>
      </c>
      <c r="CJ83" s="61">
        <f t="shared" si="30"/>
        <v>0</v>
      </c>
      <c r="CK83" s="61">
        <f t="shared" si="30"/>
        <v>0</v>
      </c>
      <c r="CL83" s="61">
        <f t="shared" si="30"/>
        <v>0</v>
      </c>
      <c r="CM83" s="61">
        <f t="shared" si="30"/>
        <v>0</v>
      </c>
      <c r="CN83" s="61">
        <f t="shared" si="30"/>
        <v>0</v>
      </c>
      <c r="CO83" s="61">
        <f t="shared" si="30"/>
        <v>0</v>
      </c>
      <c r="CP83" s="61">
        <f t="shared" si="30"/>
        <v>0</v>
      </c>
      <c r="CQ83" s="61">
        <f t="shared" si="30"/>
        <v>0</v>
      </c>
      <c r="CR83" s="61">
        <f t="shared" si="30"/>
        <v>0</v>
      </c>
      <c r="CS83" s="61">
        <f t="shared" si="30"/>
        <v>0</v>
      </c>
      <c r="CT83" s="61">
        <f t="shared" si="30"/>
        <v>0</v>
      </c>
      <c r="CU83" s="61">
        <f t="shared" si="30"/>
        <v>0</v>
      </c>
      <c r="CV83" s="61">
        <f t="shared" si="30"/>
        <v>0</v>
      </c>
      <c r="CW83" s="61">
        <f t="shared" si="34"/>
        <v>0</v>
      </c>
      <c r="CX83" s="61">
        <f t="shared" si="34"/>
        <v>0</v>
      </c>
      <c r="CY83" s="61">
        <f t="shared" si="34"/>
        <v>0</v>
      </c>
      <c r="CZ83" s="61">
        <f t="shared" si="34"/>
        <v>0</v>
      </c>
      <c r="DA83" s="61">
        <f t="shared" si="34"/>
        <v>0</v>
      </c>
      <c r="DB83" s="61">
        <f t="shared" si="34"/>
        <v>0</v>
      </c>
      <c r="DC83" s="61">
        <f t="shared" si="31"/>
        <v>0</v>
      </c>
      <c r="DD83" s="61">
        <f t="shared" si="31"/>
        <v>0</v>
      </c>
      <c r="DE83" s="61">
        <f t="shared" si="31"/>
        <v>0</v>
      </c>
      <c r="DF83" s="61">
        <f t="shared" si="31"/>
        <v>0</v>
      </c>
      <c r="DG83" s="61">
        <f t="shared" si="31"/>
        <v>0</v>
      </c>
      <c r="DH83" s="61">
        <f t="shared" si="31"/>
        <v>0</v>
      </c>
      <c r="DI83" s="61">
        <f t="shared" si="31"/>
        <v>0</v>
      </c>
      <c r="DJ83" s="61">
        <f t="shared" si="31"/>
        <v>0</v>
      </c>
      <c r="DK83" s="61">
        <f t="shared" si="31"/>
        <v>0</v>
      </c>
      <c r="DL83" s="61">
        <f t="shared" si="31"/>
        <v>0</v>
      </c>
      <c r="DM83" s="61">
        <f t="shared" si="31"/>
        <v>0</v>
      </c>
      <c r="DN83" s="61">
        <f t="shared" si="31"/>
        <v>0</v>
      </c>
      <c r="DO83" s="61">
        <f t="shared" si="31"/>
        <v>0</v>
      </c>
      <c r="DP83" s="61">
        <f t="shared" si="31"/>
        <v>0</v>
      </c>
      <c r="DQ83" s="61">
        <f t="shared" si="31"/>
        <v>0</v>
      </c>
      <c r="DR83" s="61">
        <f t="shared" si="31"/>
        <v>0</v>
      </c>
      <c r="DS83" s="61">
        <f t="shared" si="32"/>
        <v>0</v>
      </c>
      <c r="DT83" s="61">
        <f t="shared" si="32"/>
        <v>0</v>
      </c>
      <c r="DU83" s="61">
        <f t="shared" si="32"/>
        <v>0</v>
      </c>
      <c r="DV83" s="61">
        <f t="shared" si="32"/>
        <v>0</v>
      </c>
      <c r="DW83" s="61">
        <f t="shared" si="32"/>
        <v>0</v>
      </c>
      <c r="DX83" s="61">
        <f t="shared" si="32"/>
        <v>0</v>
      </c>
      <c r="DY83" s="61">
        <f t="shared" si="32"/>
        <v>0</v>
      </c>
      <c r="DZ83" s="61">
        <f t="shared" si="15"/>
        <v>1</v>
      </c>
    </row>
    <row r="84" spans="1:130">
      <c r="A84" s="53">
        <v>18</v>
      </c>
      <c r="B84" s="63">
        <f t="shared" si="12"/>
        <v>1</v>
      </c>
      <c r="C84" s="53">
        <v>2018</v>
      </c>
      <c r="D84" s="64">
        <f t="shared" si="16"/>
        <v>0</v>
      </c>
      <c r="E84" s="64">
        <f t="shared" si="17"/>
        <v>0</v>
      </c>
      <c r="F84" s="64">
        <f t="shared" si="18"/>
        <v>0</v>
      </c>
      <c r="G84" s="64">
        <f t="shared" si="19"/>
        <v>0</v>
      </c>
      <c r="H84" s="64">
        <f t="shared" si="20"/>
        <v>0</v>
      </c>
      <c r="I84" s="64">
        <f t="shared" si="21"/>
        <v>0</v>
      </c>
      <c r="J84" s="64">
        <f t="shared" si="22"/>
        <v>0</v>
      </c>
      <c r="K84" s="64">
        <f t="shared" si="23"/>
        <v>0</v>
      </c>
      <c r="L84" s="64">
        <f t="shared" si="24"/>
        <v>0</v>
      </c>
      <c r="M84" s="64">
        <f t="shared" si="25"/>
        <v>0</v>
      </c>
      <c r="N84" s="64">
        <f t="shared" si="26"/>
        <v>0</v>
      </c>
      <c r="O84" s="64">
        <f t="shared" si="27"/>
        <v>0</v>
      </c>
      <c r="P84" s="64">
        <f t="shared" si="28"/>
        <v>0</v>
      </c>
      <c r="Q84" s="64">
        <f t="shared" si="29"/>
        <v>0</v>
      </c>
      <c r="R84" s="64">
        <f t="shared" si="33"/>
        <v>0</v>
      </c>
      <c r="S84" s="64">
        <f t="shared" si="35"/>
        <v>0</v>
      </c>
      <c r="T84" s="64">
        <f t="shared" ref="T84:T102" si="36">VLOOKUP($C$82,$D$3:$K$63,$A$68,0)*(B68-B67)</f>
        <v>150.727272727273</v>
      </c>
      <c r="U84" s="64">
        <f>VLOOKUP($C$83,$D$3:$K$63,$A$68,0)*(B67-B66)</f>
        <v>131.09090909090901</v>
      </c>
      <c r="V84" s="64">
        <f>VLOOKUP($C$84,$D$3:$K$63,$A$68,0)*B66</f>
        <v>0</v>
      </c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54">
        <f t="shared" si="13"/>
        <v>281.81818181818198</v>
      </c>
      <c r="BP84" s="53">
        <v>2018</v>
      </c>
      <c r="BQ84" s="61">
        <f t="shared" si="14"/>
        <v>0</v>
      </c>
      <c r="BR84" s="61">
        <f t="shared" si="14"/>
        <v>0</v>
      </c>
      <c r="BS84" s="61">
        <f t="shared" si="14"/>
        <v>0</v>
      </c>
      <c r="BT84" s="61">
        <f t="shared" si="14"/>
        <v>0</v>
      </c>
      <c r="BU84" s="61">
        <f t="shared" si="14"/>
        <v>0</v>
      </c>
      <c r="BV84" s="61">
        <f t="shared" si="14"/>
        <v>0</v>
      </c>
      <c r="BW84" s="61">
        <f t="shared" si="14"/>
        <v>0</v>
      </c>
      <c r="BX84" s="61">
        <f t="shared" si="14"/>
        <v>0</v>
      </c>
      <c r="BY84" s="61">
        <f t="shared" si="14"/>
        <v>0</v>
      </c>
      <c r="BZ84" s="61">
        <f t="shared" si="14"/>
        <v>0</v>
      </c>
      <c r="CA84" s="61">
        <f t="shared" si="14"/>
        <v>0</v>
      </c>
      <c r="CB84" s="61">
        <f t="shared" si="14"/>
        <v>0</v>
      </c>
      <c r="CC84" s="61">
        <f t="shared" si="14"/>
        <v>0</v>
      </c>
      <c r="CD84" s="61">
        <f t="shared" si="14"/>
        <v>0</v>
      </c>
      <c r="CE84" s="61">
        <f t="shared" si="14"/>
        <v>0</v>
      </c>
      <c r="CF84" s="61">
        <f t="shared" si="14"/>
        <v>0</v>
      </c>
      <c r="CG84" s="61">
        <f t="shared" si="30"/>
        <v>0.53483870967741898</v>
      </c>
      <c r="CH84" s="61">
        <f t="shared" si="30"/>
        <v>0.46516129032258102</v>
      </c>
      <c r="CI84" s="61">
        <f t="shared" si="30"/>
        <v>0</v>
      </c>
      <c r="CJ84" s="61">
        <f t="shared" si="30"/>
        <v>0</v>
      </c>
      <c r="CK84" s="61">
        <f t="shared" si="30"/>
        <v>0</v>
      </c>
      <c r="CL84" s="61">
        <f t="shared" si="30"/>
        <v>0</v>
      </c>
      <c r="CM84" s="61">
        <f t="shared" si="30"/>
        <v>0</v>
      </c>
      <c r="CN84" s="61">
        <f t="shared" si="30"/>
        <v>0</v>
      </c>
      <c r="CO84" s="61">
        <f t="shared" si="30"/>
        <v>0</v>
      </c>
      <c r="CP84" s="61">
        <f t="shared" si="30"/>
        <v>0</v>
      </c>
      <c r="CQ84" s="61">
        <f t="shared" si="30"/>
        <v>0</v>
      </c>
      <c r="CR84" s="61">
        <f t="shared" si="30"/>
        <v>0</v>
      </c>
      <c r="CS84" s="61">
        <f t="shared" si="30"/>
        <v>0</v>
      </c>
      <c r="CT84" s="61">
        <f t="shared" si="30"/>
        <v>0</v>
      </c>
      <c r="CU84" s="61">
        <f t="shared" si="30"/>
        <v>0</v>
      </c>
      <c r="CV84" s="61">
        <f t="shared" si="30"/>
        <v>0</v>
      </c>
      <c r="CW84" s="61">
        <f t="shared" si="34"/>
        <v>0</v>
      </c>
      <c r="CX84" s="61">
        <f t="shared" si="34"/>
        <v>0</v>
      </c>
      <c r="CY84" s="61">
        <f t="shared" si="34"/>
        <v>0</v>
      </c>
      <c r="CZ84" s="61">
        <f t="shared" si="34"/>
        <v>0</v>
      </c>
      <c r="DA84" s="61">
        <f t="shared" si="34"/>
        <v>0</v>
      </c>
      <c r="DB84" s="61">
        <f t="shared" si="34"/>
        <v>0</v>
      </c>
      <c r="DC84" s="61">
        <f t="shared" si="31"/>
        <v>0</v>
      </c>
      <c r="DD84" s="61">
        <f t="shared" si="31"/>
        <v>0</v>
      </c>
      <c r="DE84" s="61">
        <f t="shared" si="31"/>
        <v>0</v>
      </c>
      <c r="DF84" s="61">
        <f t="shared" si="31"/>
        <v>0</v>
      </c>
      <c r="DG84" s="61">
        <f t="shared" si="31"/>
        <v>0</v>
      </c>
      <c r="DH84" s="61">
        <f t="shared" si="31"/>
        <v>0</v>
      </c>
      <c r="DI84" s="61">
        <f t="shared" si="31"/>
        <v>0</v>
      </c>
      <c r="DJ84" s="61">
        <f t="shared" si="31"/>
        <v>0</v>
      </c>
      <c r="DK84" s="61">
        <f t="shared" si="31"/>
        <v>0</v>
      </c>
      <c r="DL84" s="61">
        <f t="shared" si="31"/>
        <v>0</v>
      </c>
      <c r="DM84" s="61">
        <f t="shared" si="31"/>
        <v>0</v>
      </c>
      <c r="DN84" s="61">
        <f t="shared" si="31"/>
        <v>0</v>
      </c>
      <c r="DO84" s="61">
        <f t="shared" si="31"/>
        <v>0</v>
      </c>
      <c r="DP84" s="61">
        <f t="shared" si="31"/>
        <v>0</v>
      </c>
      <c r="DQ84" s="61">
        <f t="shared" si="31"/>
        <v>0</v>
      </c>
      <c r="DR84" s="61">
        <f t="shared" si="31"/>
        <v>0</v>
      </c>
      <c r="DS84" s="61">
        <f t="shared" si="32"/>
        <v>0</v>
      </c>
      <c r="DT84" s="61">
        <f t="shared" si="32"/>
        <v>0</v>
      </c>
      <c r="DU84" s="61">
        <f t="shared" si="32"/>
        <v>0</v>
      </c>
      <c r="DV84" s="61">
        <f t="shared" si="32"/>
        <v>0</v>
      </c>
      <c r="DW84" s="61">
        <f t="shared" si="32"/>
        <v>0</v>
      </c>
      <c r="DX84" s="61">
        <f t="shared" si="32"/>
        <v>0</v>
      </c>
      <c r="DY84" s="61">
        <f t="shared" si="32"/>
        <v>0</v>
      </c>
      <c r="DZ84" s="61">
        <f t="shared" si="15"/>
        <v>1</v>
      </c>
    </row>
    <row r="85" spans="1:130">
      <c r="A85" s="53">
        <v>19</v>
      </c>
      <c r="B85" s="63">
        <f t="shared" si="12"/>
        <v>1</v>
      </c>
      <c r="C85" s="53">
        <v>2019</v>
      </c>
      <c r="D85" s="64">
        <f t="shared" si="16"/>
        <v>0</v>
      </c>
      <c r="E85" s="64">
        <f t="shared" si="17"/>
        <v>0</v>
      </c>
      <c r="F85" s="64">
        <f t="shared" si="18"/>
        <v>0</v>
      </c>
      <c r="G85" s="64">
        <f t="shared" si="19"/>
        <v>0</v>
      </c>
      <c r="H85" s="64">
        <f t="shared" si="20"/>
        <v>0</v>
      </c>
      <c r="I85" s="64">
        <f t="shared" si="21"/>
        <v>0</v>
      </c>
      <c r="J85" s="64">
        <f t="shared" si="22"/>
        <v>0</v>
      </c>
      <c r="K85" s="64">
        <f t="shared" si="23"/>
        <v>0</v>
      </c>
      <c r="L85" s="64">
        <f t="shared" si="24"/>
        <v>0</v>
      </c>
      <c r="M85" s="64">
        <f t="shared" si="25"/>
        <v>0</v>
      </c>
      <c r="N85" s="64">
        <f t="shared" si="26"/>
        <v>0</v>
      </c>
      <c r="O85" s="64">
        <f t="shared" si="27"/>
        <v>0</v>
      </c>
      <c r="P85" s="64">
        <f t="shared" si="28"/>
        <v>0</v>
      </c>
      <c r="Q85" s="64">
        <f t="shared" si="29"/>
        <v>0</v>
      </c>
      <c r="R85" s="64">
        <f t="shared" si="33"/>
        <v>0</v>
      </c>
      <c r="S85" s="64">
        <f t="shared" si="35"/>
        <v>0</v>
      </c>
      <c r="T85" s="64">
        <f t="shared" si="36"/>
        <v>150.727272727273</v>
      </c>
      <c r="U85" s="64">
        <f t="shared" ref="U85:U103" si="37">VLOOKUP($C$83,$D$3:$K$63,$A$68,0)*(B68-B67)</f>
        <v>131.09090909090901</v>
      </c>
      <c r="V85" s="64">
        <f>VLOOKUP($C$84,$D$3:$K$63,$A$68,0)*(B67-B66)</f>
        <v>3.1818181818181799</v>
      </c>
      <c r="W85" s="64">
        <f>VLOOKUP($C$85,$D$3:$K$63,$A$68,0)*B66</f>
        <v>0</v>
      </c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54">
        <f t="shared" si="13"/>
        <v>285</v>
      </c>
      <c r="BP85" s="53">
        <v>2019</v>
      </c>
      <c r="BQ85" s="61">
        <f t="shared" si="14"/>
        <v>0</v>
      </c>
      <c r="BR85" s="61">
        <f t="shared" si="14"/>
        <v>0</v>
      </c>
      <c r="BS85" s="61">
        <f t="shared" si="14"/>
        <v>0</v>
      </c>
      <c r="BT85" s="61">
        <f t="shared" si="14"/>
        <v>0</v>
      </c>
      <c r="BU85" s="61">
        <f t="shared" si="14"/>
        <v>0</v>
      </c>
      <c r="BV85" s="61">
        <f t="shared" si="14"/>
        <v>0</v>
      </c>
      <c r="BW85" s="61">
        <f t="shared" si="14"/>
        <v>0</v>
      </c>
      <c r="BX85" s="61">
        <f t="shared" si="14"/>
        <v>0</v>
      </c>
      <c r="BY85" s="61">
        <f t="shared" si="14"/>
        <v>0</v>
      </c>
      <c r="BZ85" s="61">
        <f t="shared" si="14"/>
        <v>0</v>
      </c>
      <c r="CA85" s="61">
        <f t="shared" si="14"/>
        <v>0</v>
      </c>
      <c r="CB85" s="61">
        <f t="shared" si="14"/>
        <v>0</v>
      </c>
      <c r="CC85" s="61">
        <f t="shared" si="14"/>
        <v>0</v>
      </c>
      <c r="CD85" s="61">
        <f t="shared" si="14"/>
        <v>0</v>
      </c>
      <c r="CE85" s="61">
        <f t="shared" si="14"/>
        <v>0</v>
      </c>
      <c r="CF85" s="61">
        <f t="shared" si="14"/>
        <v>0</v>
      </c>
      <c r="CG85" s="61">
        <f t="shared" si="30"/>
        <v>0.52886762360446604</v>
      </c>
      <c r="CH85" s="61">
        <f t="shared" si="30"/>
        <v>0.45996810207336503</v>
      </c>
      <c r="CI85" s="61">
        <f t="shared" si="30"/>
        <v>1.11642743221691E-2</v>
      </c>
      <c r="CJ85" s="61">
        <f t="shared" si="30"/>
        <v>0</v>
      </c>
      <c r="CK85" s="61">
        <f t="shared" si="30"/>
        <v>0</v>
      </c>
      <c r="CL85" s="61">
        <f t="shared" si="30"/>
        <v>0</v>
      </c>
      <c r="CM85" s="61">
        <f t="shared" si="30"/>
        <v>0</v>
      </c>
      <c r="CN85" s="61">
        <f t="shared" si="30"/>
        <v>0</v>
      </c>
      <c r="CO85" s="61">
        <f t="shared" si="30"/>
        <v>0</v>
      </c>
      <c r="CP85" s="61">
        <f t="shared" si="30"/>
        <v>0</v>
      </c>
      <c r="CQ85" s="61">
        <f t="shared" si="30"/>
        <v>0</v>
      </c>
      <c r="CR85" s="61">
        <f t="shared" si="30"/>
        <v>0</v>
      </c>
      <c r="CS85" s="61">
        <f t="shared" si="30"/>
        <v>0</v>
      </c>
      <c r="CT85" s="61">
        <f t="shared" si="30"/>
        <v>0</v>
      </c>
      <c r="CU85" s="61">
        <f t="shared" si="30"/>
        <v>0</v>
      </c>
      <c r="CV85" s="61">
        <f t="shared" si="30"/>
        <v>0</v>
      </c>
      <c r="CW85" s="61">
        <f t="shared" si="34"/>
        <v>0</v>
      </c>
      <c r="CX85" s="61">
        <f t="shared" si="34"/>
        <v>0</v>
      </c>
      <c r="CY85" s="61">
        <f t="shared" si="34"/>
        <v>0</v>
      </c>
      <c r="CZ85" s="61">
        <f t="shared" si="34"/>
        <v>0</v>
      </c>
      <c r="DA85" s="61">
        <f t="shared" si="34"/>
        <v>0</v>
      </c>
      <c r="DB85" s="61">
        <f t="shared" si="34"/>
        <v>0</v>
      </c>
      <c r="DC85" s="61">
        <f t="shared" si="31"/>
        <v>0</v>
      </c>
      <c r="DD85" s="61">
        <f t="shared" si="31"/>
        <v>0</v>
      </c>
      <c r="DE85" s="61">
        <f t="shared" si="31"/>
        <v>0</v>
      </c>
      <c r="DF85" s="61">
        <f t="shared" si="31"/>
        <v>0</v>
      </c>
      <c r="DG85" s="61">
        <f t="shared" si="31"/>
        <v>0</v>
      </c>
      <c r="DH85" s="61">
        <f t="shared" si="31"/>
        <v>0</v>
      </c>
      <c r="DI85" s="61">
        <f t="shared" si="31"/>
        <v>0</v>
      </c>
      <c r="DJ85" s="61">
        <f t="shared" si="31"/>
        <v>0</v>
      </c>
      <c r="DK85" s="61">
        <f t="shared" si="31"/>
        <v>0</v>
      </c>
      <c r="DL85" s="61">
        <f t="shared" si="31"/>
        <v>0</v>
      </c>
      <c r="DM85" s="61">
        <f t="shared" si="31"/>
        <v>0</v>
      </c>
      <c r="DN85" s="61">
        <f t="shared" si="31"/>
        <v>0</v>
      </c>
      <c r="DO85" s="61">
        <f t="shared" si="31"/>
        <v>0</v>
      </c>
      <c r="DP85" s="61">
        <f t="shared" si="31"/>
        <v>0</v>
      </c>
      <c r="DQ85" s="61">
        <f t="shared" si="31"/>
        <v>0</v>
      </c>
      <c r="DR85" s="61">
        <f t="shared" si="31"/>
        <v>0</v>
      </c>
      <c r="DS85" s="61">
        <f t="shared" si="32"/>
        <v>0</v>
      </c>
      <c r="DT85" s="61">
        <f t="shared" si="32"/>
        <v>0</v>
      </c>
      <c r="DU85" s="61">
        <f t="shared" si="32"/>
        <v>0</v>
      </c>
      <c r="DV85" s="61">
        <f t="shared" si="32"/>
        <v>0</v>
      </c>
      <c r="DW85" s="61">
        <f t="shared" si="32"/>
        <v>0</v>
      </c>
      <c r="DX85" s="61">
        <f t="shared" si="32"/>
        <v>0</v>
      </c>
      <c r="DY85" s="61">
        <f t="shared" si="32"/>
        <v>0</v>
      </c>
      <c r="DZ85" s="61">
        <f t="shared" si="15"/>
        <v>1</v>
      </c>
    </row>
    <row r="86" spans="1:130">
      <c r="A86" s="53">
        <v>20</v>
      </c>
      <c r="B86" s="63">
        <f t="shared" si="12"/>
        <v>1</v>
      </c>
      <c r="C86" s="53">
        <v>2020</v>
      </c>
      <c r="D86" s="64">
        <f t="shared" si="16"/>
        <v>0</v>
      </c>
      <c r="E86" s="64">
        <f t="shared" si="17"/>
        <v>0</v>
      </c>
      <c r="F86" s="64">
        <f t="shared" si="18"/>
        <v>0</v>
      </c>
      <c r="G86" s="64">
        <f t="shared" si="19"/>
        <v>0</v>
      </c>
      <c r="H86" s="64">
        <f t="shared" si="20"/>
        <v>0</v>
      </c>
      <c r="I86" s="64">
        <f t="shared" si="21"/>
        <v>0</v>
      </c>
      <c r="J86" s="64">
        <f t="shared" si="22"/>
        <v>0</v>
      </c>
      <c r="K86" s="64">
        <f t="shared" si="23"/>
        <v>0</v>
      </c>
      <c r="L86" s="64">
        <f t="shared" si="24"/>
        <v>0</v>
      </c>
      <c r="M86" s="64">
        <f t="shared" si="25"/>
        <v>0</v>
      </c>
      <c r="N86" s="64">
        <f t="shared" si="26"/>
        <v>0</v>
      </c>
      <c r="O86" s="64">
        <f t="shared" si="27"/>
        <v>0</v>
      </c>
      <c r="P86" s="64">
        <f t="shared" si="28"/>
        <v>0</v>
      </c>
      <c r="Q86" s="64">
        <f t="shared" si="29"/>
        <v>0</v>
      </c>
      <c r="R86" s="64">
        <f t="shared" si="33"/>
        <v>0</v>
      </c>
      <c r="S86" s="64">
        <f t="shared" si="35"/>
        <v>0</v>
      </c>
      <c r="T86" s="64">
        <f t="shared" si="36"/>
        <v>150.727272727273</v>
      </c>
      <c r="U86" s="64">
        <f t="shared" si="37"/>
        <v>131.09090909090901</v>
      </c>
      <c r="V86" s="64">
        <f t="shared" ref="V86:V104" si="38">VLOOKUP($C$84,$D$3:$K$63,$A$68,0)*(B68-B67)</f>
        <v>3.1818181818181799</v>
      </c>
      <c r="W86" s="64">
        <f>VLOOKUP($C$85,$D$3:$K$63,$A$68,0)*(B67-B66)</f>
        <v>0.81818181818181801</v>
      </c>
      <c r="X86" s="64">
        <f>VLOOKUP($C$86,$D$3:$K$63,$A$68,0)*B66</f>
        <v>0</v>
      </c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54">
        <f t="shared" si="13"/>
        <v>285.81818181818198</v>
      </c>
      <c r="BP86" s="53">
        <v>2020</v>
      </c>
      <c r="BQ86" s="61">
        <f t="shared" si="14"/>
        <v>0</v>
      </c>
      <c r="BR86" s="61">
        <f t="shared" si="14"/>
        <v>0</v>
      </c>
      <c r="BS86" s="61">
        <f t="shared" si="14"/>
        <v>0</v>
      </c>
      <c r="BT86" s="61">
        <f t="shared" si="14"/>
        <v>0</v>
      </c>
      <c r="BU86" s="61">
        <f t="shared" si="14"/>
        <v>0</v>
      </c>
      <c r="BV86" s="61">
        <f t="shared" si="14"/>
        <v>0</v>
      </c>
      <c r="BW86" s="61">
        <f t="shared" si="14"/>
        <v>0</v>
      </c>
      <c r="BX86" s="61">
        <f t="shared" si="14"/>
        <v>0</v>
      </c>
      <c r="BY86" s="61">
        <f t="shared" si="14"/>
        <v>0</v>
      </c>
      <c r="BZ86" s="61">
        <f t="shared" si="14"/>
        <v>0</v>
      </c>
      <c r="CA86" s="61">
        <f t="shared" si="14"/>
        <v>0</v>
      </c>
      <c r="CB86" s="61">
        <f t="shared" si="14"/>
        <v>0</v>
      </c>
      <c r="CC86" s="61">
        <f t="shared" si="14"/>
        <v>0</v>
      </c>
      <c r="CD86" s="61">
        <f t="shared" si="14"/>
        <v>0</v>
      </c>
      <c r="CE86" s="61">
        <f t="shared" si="14"/>
        <v>0</v>
      </c>
      <c r="CF86" s="61">
        <f t="shared" si="14"/>
        <v>0</v>
      </c>
      <c r="CG86" s="61">
        <f t="shared" si="30"/>
        <v>0.52735368956743001</v>
      </c>
      <c r="CH86" s="61">
        <f t="shared" si="30"/>
        <v>0.45865139949109401</v>
      </c>
      <c r="CI86" s="61">
        <f t="shared" si="30"/>
        <v>1.1132315521628499E-2</v>
      </c>
      <c r="CJ86" s="61">
        <f t="shared" si="30"/>
        <v>2.86259541984733E-3</v>
      </c>
      <c r="CK86" s="61">
        <f t="shared" si="30"/>
        <v>0</v>
      </c>
      <c r="CL86" s="61">
        <f t="shared" si="30"/>
        <v>0</v>
      </c>
      <c r="CM86" s="61">
        <f t="shared" si="30"/>
        <v>0</v>
      </c>
      <c r="CN86" s="61">
        <f t="shared" si="30"/>
        <v>0</v>
      </c>
      <c r="CO86" s="61">
        <f t="shared" si="30"/>
        <v>0</v>
      </c>
      <c r="CP86" s="61">
        <f t="shared" si="30"/>
        <v>0</v>
      </c>
      <c r="CQ86" s="61">
        <f t="shared" si="30"/>
        <v>0</v>
      </c>
      <c r="CR86" s="61">
        <f t="shared" si="30"/>
        <v>0</v>
      </c>
      <c r="CS86" s="61">
        <f t="shared" si="30"/>
        <v>0</v>
      </c>
      <c r="CT86" s="61">
        <f t="shared" si="30"/>
        <v>0</v>
      </c>
      <c r="CU86" s="61">
        <f t="shared" si="30"/>
        <v>0</v>
      </c>
      <c r="CV86" s="61">
        <f t="shared" si="30"/>
        <v>0</v>
      </c>
      <c r="CW86" s="61">
        <f t="shared" si="34"/>
        <v>0</v>
      </c>
      <c r="CX86" s="61">
        <f t="shared" si="34"/>
        <v>0</v>
      </c>
      <c r="CY86" s="61">
        <f t="shared" si="34"/>
        <v>0</v>
      </c>
      <c r="CZ86" s="61">
        <f t="shared" si="34"/>
        <v>0</v>
      </c>
      <c r="DA86" s="61">
        <f t="shared" si="34"/>
        <v>0</v>
      </c>
      <c r="DB86" s="61">
        <f t="shared" si="34"/>
        <v>0</v>
      </c>
      <c r="DC86" s="61">
        <f t="shared" si="31"/>
        <v>0</v>
      </c>
      <c r="DD86" s="61">
        <f t="shared" si="31"/>
        <v>0</v>
      </c>
      <c r="DE86" s="61">
        <f t="shared" si="31"/>
        <v>0</v>
      </c>
      <c r="DF86" s="61">
        <f t="shared" si="31"/>
        <v>0</v>
      </c>
      <c r="DG86" s="61">
        <f t="shared" si="31"/>
        <v>0</v>
      </c>
      <c r="DH86" s="61">
        <f t="shared" si="31"/>
        <v>0</v>
      </c>
      <c r="DI86" s="61">
        <f t="shared" si="31"/>
        <v>0</v>
      </c>
      <c r="DJ86" s="61">
        <f t="shared" si="31"/>
        <v>0</v>
      </c>
      <c r="DK86" s="61">
        <f t="shared" si="31"/>
        <v>0</v>
      </c>
      <c r="DL86" s="61">
        <f t="shared" si="31"/>
        <v>0</v>
      </c>
      <c r="DM86" s="61">
        <f t="shared" si="31"/>
        <v>0</v>
      </c>
      <c r="DN86" s="61">
        <f t="shared" si="31"/>
        <v>0</v>
      </c>
      <c r="DO86" s="61">
        <f t="shared" si="31"/>
        <v>0</v>
      </c>
      <c r="DP86" s="61">
        <f t="shared" si="31"/>
        <v>0</v>
      </c>
      <c r="DQ86" s="61">
        <f t="shared" si="31"/>
        <v>0</v>
      </c>
      <c r="DR86" s="61">
        <f t="shared" si="31"/>
        <v>0</v>
      </c>
      <c r="DS86" s="61">
        <f t="shared" si="32"/>
        <v>0</v>
      </c>
      <c r="DT86" s="61">
        <f t="shared" si="32"/>
        <v>0</v>
      </c>
      <c r="DU86" s="61">
        <f t="shared" si="32"/>
        <v>0</v>
      </c>
      <c r="DV86" s="61">
        <f t="shared" si="32"/>
        <v>0</v>
      </c>
      <c r="DW86" s="61">
        <f t="shared" si="32"/>
        <v>0</v>
      </c>
      <c r="DX86" s="61">
        <f t="shared" si="32"/>
        <v>0</v>
      </c>
      <c r="DY86" s="61">
        <f t="shared" si="32"/>
        <v>0</v>
      </c>
      <c r="DZ86" s="61">
        <f t="shared" si="15"/>
        <v>1</v>
      </c>
    </row>
    <row r="87" spans="1:130">
      <c r="B87" s="63"/>
      <c r="C87" s="53">
        <v>2021</v>
      </c>
      <c r="D87" s="64"/>
      <c r="E87" s="64">
        <f t="shared" si="17"/>
        <v>0</v>
      </c>
      <c r="F87" s="64">
        <f t="shared" si="18"/>
        <v>0</v>
      </c>
      <c r="G87" s="64">
        <f t="shared" si="19"/>
        <v>0</v>
      </c>
      <c r="H87" s="64">
        <f t="shared" si="20"/>
        <v>0</v>
      </c>
      <c r="I87" s="64">
        <f t="shared" si="21"/>
        <v>0</v>
      </c>
      <c r="J87" s="64">
        <f t="shared" si="22"/>
        <v>0</v>
      </c>
      <c r="K87" s="64">
        <f t="shared" si="23"/>
        <v>0</v>
      </c>
      <c r="L87" s="64">
        <f t="shared" si="24"/>
        <v>0</v>
      </c>
      <c r="M87" s="64">
        <f t="shared" si="25"/>
        <v>0</v>
      </c>
      <c r="N87" s="64">
        <f t="shared" si="26"/>
        <v>0</v>
      </c>
      <c r="O87" s="64">
        <f t="shared" si="27"/>
        <v>0</v>
      </c>
      <c r="P87" s="64">
        <f t="shared" si="28"/>
        <v>0</v>
      </c>
      <c r="Q87" s="64">
        <f t="shared" si="29"/>
        <v>0</v>
      </c>
      <c r="R87" s="64">
        <f t="shared" si="33"/>
        <v>0</v>
      </c>
      <c r="S87" s="64">
        <f t="shared" si="35"/>
        <v>0</v>
      </c>
      <c r="T87" s="64">
        <f t="shared" si="36"/>
        <v>150.727272727273</v>
      </c>
      <c r="U87" s="64">
        <f t="shared" si="37"/>
        <v>131.09090909090901</v>
      </c>
      <c r="V87" s="64">
        <f t="shared" si="38"/>
        <v>3.1818181818181799</v>
      </c>
      <c r="W87" s="64">
        <f t="shared" ref="W87:W105" si="39">VLOOKUP($C$85,$D$3:$K$63,$A$68,0)*(B68-B67)</f>
        <v>0.81818181818181801</v>
      </c>
      <c r="X87" s="64">
        <f>VLOOKUP($C$86,$D$3:$K$63,$A$68,0)*(B67-B66)</f>
        <v>56.454545454545503</v>
      </c>
      <c r="Y87" s="64">
        <f>VLOOKUP($C$87,$D$3:$K$63,$A$68,0)*B66</f>
        <v>0</v>
      </c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54">
        <f t="shared" si="13"/>
        <v>342.27272727272702</v>
      </c>
      <c r="BP87" s="53">
        <v>2021</v>
      </c>
      <c r="BQ87" s="61">
        <f t="shared" si="14"/>
        <v>0</v>
      </c>
      <c r="BR87" s="61">
        <f t="shared" si="14"/>
        <v>0</v>
      </c>
      <c r="BS87" s="61">
        <f t="shared" si="14"/>
        <v>0</v>
      </c>
      <c r="BT87" s="61">
        <f t="shared" si="14"/>
        <v>0</v>
      </c>
      <c r="BU87" s="61">
        <f t="shared" si="14"/>
        <v>0</v>
      </c>
      <c r="BV87" s="61">
        <f t="shared" si="14"/>
        <v>0</v>
      </c>
      <c r="BW87" s="61">
        <f t="shared" si="14"/>
        <v>0</v>
      </c>
      <c r="BX87" s="61">
        <f t="shared" si="14"/>
        <v>0</v>
      </c>
      <c r="BY87" s="61">
        <f t="shared" si="14"/>
        <v>0</v>
      </c>
      <c r="BZ87" s="61">
        <f t="shared" si="14"/>
        <v>0</v>
      </c>
      <c r="CA87" s="61">
        <f t="shared" si="14"/>
        <v>0</v>
      </c>
      <c r="CB87" s="61">
        <f t="shared" si="14"/>
        <v>0</v>
      </c>
      <c r="CC87" s="61">
        <f t="shared" si="14"/>
        <v>0</v>
      </c>
      <c r="CD87" s="61">
        <f t="shared" si="14"/>
        <v>0</v>
      </c>
      <c r="CE87" s="61">
        <f t="shared" si="14"/>
        <v>0</v>
      </c>
      <c r="CF87" s="61">
        <f t="shared" si="14"/>
        <v>0</v>
      </c>
      <c r="CG87" s="61">
        <f t="shared" si="30"/>
        <v>0.44037184594953499</v>
      </c>
      <c r="CH87" s="61">
        <f t="shared" si="30"/>
        <v>0.38300132802124798</v>
      </c>
      <c r="CI87" s="61">
        <f t="shared" si="30"/>
        <v>9.2961487383798093E-3</v>
      </c>
      <c r="CJ87" s="61">
        <f t="shared" si="30"/>
        <v>2.3904382470119499E-3</v>
      </c>
      <c r="CK87" s="61">
        <f t="shared" si="30"/>
        <v>0.16494023904382499</v>
      </c>
      <c r="CL87" s="61">
        <f t="shared" si="30"/>
        <v>0</v>
      </c>
      <c r="CM87" s="61">
        <f t="shared" si="30"/>
        <v>0</v>
      </c>
      <c r="CN87" s="61">
        <f t="shared" si="30"/>
        <v>0</v>
      </c>
      <c r="CO87" s="61">
        <f t="shared" si="30"/>
        <v>0</v>
      </c>
      <c r="CP87" s="61">
        <f t="shared" si="30"/>
        <v>0</v>
      </c>
      <c r="CQ87" s="61">
        <f t="shared" si="30"/>
        <v>0</v>
      </c>
      <c r="CR87" s="61">
        <f t="shared" si="30"/>
        <v>0</v>
      </c>
      <c r="CS87" s="61">
        <f t="shared" si="30"/>
        <v>0</v>
      </c>
      <c r="CT87" s="61">
        <f t="shared" si="30"/>
        <v>0</v>
      </c>
      <c r="CU87" s="61">
        <f t="shared" si="30"/>
        <v>0</v>
      </c>
      <c r="CV87" s="61">
        <f t="shared" si="30"/>
        <v>0</v>
      </c>
      <c r="CW87" s="61">
        <f t="shared" si="34"/>
        <v>0</v>
      </c>
      <c r="CX87" s="61">
        <f t="shared" si="34"/>
        <v>0</v>
      </c>
      <c r="CY87" s="61">
        <f t="shared" si="34"/>
        <v>0</v>
      </c>
      <c r="CZ87" s="61">
        <f t="shared" si="34"/>
        <v>0</v>
      </c>
      <c r="DA87" s="61">
        <f t="shared" si="34"/>
        <v>0</v>
      </c>
      <c r="DB87" s="61">
        <f t="shared" si="34"/>
        <v>0</v>
      </c>
      <c r="DC87" s="61">
        <f t="shared" si="31"/>
        <v>0</v>
      </c>
      <c r="DD87" s="61">
        <f t="shared" si="31"/>
        <v>0</v>
      </c>
      <c r="DE87" s="61">
        <f t="shared" si="31"/>
        <v>0</v>
      </c>
      <c r="DF87" s="61">
        <f t="shared" si="31"/>
        <v>0</v>
      </c>
      <c r="DG87" s="61">
        <f t="shared" si="31"/>
        <v>0</v>
      </c>
      <c r="DH87" s="61">
        <f t="shared" si="31"/>
        <v>0</v>
      </c>
      <c r="DI87" s="61">
        <f t="shared" si="31"/>
        <v>0</v>
      </c>
      <c r="DJ87" s="61">
        <f t="shared" si="31"/>
        <v>0</v>
      </c>
      <c r="DK87" s="61">
        <f t="shared" si="31"/>
        <v>0</v>
      </c>
      <c r="DL87" s="61">
        <f t="shared" si="31"/>
        <v>0</v>
      </c>
      <c r="DM87" s="61">
        <f t="shared" si="31"/>
        <v>0</v>
      </c>
      <c r="DN87" s="61">
        <f t="shared" si="31"/>
        <v>0</v>
      </c>
      <c r="DO87" s="61">
        <f t="shared" si="31"/>
        <v>0</v>
      </c>
      <c r="DP87" s="61">
        <f t="shared" si="31"/>
        <v>0</v>
      </c>
      <c r="DQ87" s="61">
        <f t="shared" si="31"/>
        <v>0</v>
      </c>
      <c r="DR87" s="61">
        <f t="shared" si="31"/>
        <v>0</v>
      </c>
      <c r="DS87" s="61">
        <f t="shared" si="32"/>
        <v>0</v>
      </c>
      <c r="DT87" s="61">
        <f t="shared" si="32"/>
        <v>0</v>
      </c>
      <c r="DU87" s="61">
        <f t="shared" si="32"/>
        <v>0</v>
      </c>
      <c r="DV87" s="61">
        <f t="shared" si="32"/>
        <v>0</v>
      </c>
      <c r="DW87" s="61">
        <f t="shared" si="32"/>
        <v>0</v>
      </c>
      <c r="DX87" s="61">
        <f t="shared" si="32"/>
        <v>0</v>
      </c>
      <c r="DY87" s="61">
        <f t="shared" si="32"/>
        <v>0</v>
      </c>
      <c r="DZ87" s="61">
        <f t="shared" si="15"/>
        <v>1</v>
      </c>
    </row>
    <row r="88" spans="1:130">
      <c r="B88" s="63"/>
      <c r="C88" s="53">
        <v>2022</v>
      </c>
      <c r="D88" s="64"/>
      <c r="E88" s="64"/>
      <c r="F88" s="64">
        <f t="shared" si="18"/>
        <v>0</v>
      </c>
      <c r="G88" s="64">
        <f t="shared" si="19"/>
        <v>0</v>
      </c>
      <c r="H88" s="64">
        <f t="shared" si="20"/>
        <v>0</v>
      </c>
      <c r="I88" s="64">
        <f t="shared" si="21"/>
        <v>0</v>
      </c>
      <c r="J88" s="64">
        <f t="shared" si="22"/>
        <v>0</v>
      </c>
      <c r="K88" s="64">
        <f t="shared" si="23"/>
        <v>0</v>
      </c>
      <c r="L88" s="64">
        <f t="shared" si="24"/>
        <v>0</v>
      </c>
      <c r="M88" s="64">
        <f t="shared" si="25"/>
        <v>0</v>
      </c>
      <c r="N88" s="64">
        <f t="shared" si="26"/>
        <v>0</v>
      </c>
      <c r="O88" s="64">
        <f t="shared" si="27"/>
        <v>0</v>
      </c>
      <c r="P88" s="64">
        <f t="shared" si="28"/>
        <v>0</v>
      </c>
      <c r="Q88" s="64">
        <f t="shared" si="29"/>
        <v>0</v>
      </c>
      <c r="R88" s="64">
        <f t="shared" si="33"/>
        <v>0</v>
      </c>
      <c r="S88" s="64">
        <f t="shared" si="35"/>
        <v>0</v>
      </c>
      <c r="T88" s="64">
        <f t="shared" si="36"/>
        <v>150.727272727273</v>
      </c>
      <c r="U88" s="64">
        <f t="shared" si="37"/>
        <v>131.09090909090901</v>
      </c>
      <c r="V88" s="64">
        <f t="shared" si="38"/>
        <v>3.1818181818181799</v>
      </c>
      <c r="W88" s="64">
        <f t="shared" si="39"/>
        <v>0.81818181818181801</v>
      </c>
      <c r="X88" s="64">
        <f t="shared" ref="X88:X106" si="40">VLOOKUP($C$86,$D$3:$K$63,$A$68,0)*(B68-B67)</f>
        <v>56.454545454545503</v>
      </c>
      <c r="Y88" s="64">
        <f>VLOOKUP($C$87,$D$3:$K$63,$A$68,0)*(B67-B66)</f>
        <v>58.636363636363697</v>
      </c>
      <c r="Z88" s="64">
        <f>VLOOKUP($C$88,$D$3:$K$63,$A$68,0)*B66</f>
        <v>0</v>
      </c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54">
        <f t="shared" si="13"/>
        <v>400.90909090909099</v>
      </c>
      <c r="BP88" s="53">
        <v>2022</v>
      </c>
      <c r="BQ88" s="61">
        <f t="shared" si="14"/>
        <v>0</v>
      </c>
      <c r="BR88" s="61">
        <f t="shared" si="14"/>
        <v>0</v>
      </c>
      <c r="BS88" s="61">
        <f t="shared" si="14"/>
        <v>0</v>
      </c>
      <c r="BT88" s="61">
        <f t="shared" si="14"/>
        <v>0</v>
      </c>
      <c r="BU88" s="61">
        <f t="shared" si="14"/>
        <v>0</v>
      </c>
      <c r="BV88" s="61">
        <f t="shared" si="14"/>
        <v>0</v>
      </c>
      <c r="BW88" s="61">
        <f t="shared" si="14"/>
        <v>0</v>
      </c>
      <c r="BX88" s="61">
        <f t="shared" si="14"/>
        <v>0</v>
      </c>
      <c r="BY88" s="61">
        <f t="shared" si="14"/>
        <v>0</v>
      </c>
      <c r="BZ88" s="61">
        <f t="shared" si="14"/>
        <v>0</v>
      </c>
      <c r="CA88" s="61">
        <f t="shared" si="14"/>
        <v>0</v>
      </c>
      <c r="CB88" s="61">
        <f t="shared" si="14"/>
        <v>0</v>
      </c>
      <c r="CC88" s="61">
        <f t="shared" si="14"/>
        <v>0</v>
      </c>
      <c r="CD88" s="61">
        <f t="shared" si="14"/>
        <v>0</v>
      </c>
      <c r="CE88" s="61">
        <f t="shared" si="14"/>
        <v>0</v>
      </c>
      <c r="CF88" s="61">
        <f t="shared" si="14"/>
        <v>0</v>
      </c>
      <c r="CG88" s="61">
        <f t="shared" si="30"/>
        <v>0.37596371882086199</v>
      </c>
      <c r="CH88" s="61">
        <f t="shared" si="30"/>
        <v>0.32698412698412699</v>
      </c>
      <c r="CI88" s="61">
        <f t="shared" si="30"/>
        <v>7.9365079365079395E-3</v>
      </c>
      <c r="CJ88" s="61">
        <f t="shared" si="30"/>
        <v>2.0408163265306098E-3</v>
      </c>
      <c r="CK88" s="61">
        <f t="shared" si="30"/>
        <v>0.14081632653061199</v>
      </c>
      <c r="CL88" s="61">
        <f t="shared" si="30"/>
        <v>0.14625850340136101</v>
      </c>
      <c r="CM88" s="61">
        <f t="shared" si="30"/>
        <v>0</v>
      </c>
      <c r="CN88" s="61">
        <f t="shared" si="30"/>
        <v>0</v>
      </c>
      <c r="CO88" s="61">
        <f t="shared" si="30"/>
        <v>0</v>
      </c>
      <c r="CP88" s="61">
        <f t="shared" si="30"/>
        <v>0</v>
      </c>
      <c r="CQ88" s="61">
        <f t="shared" si="30"/>
        <v>0</v>
      </c>
      <c r="CR88" s="61">
        <f t="shared" si="30"/>
        <v>0</v>
      </c>
      <c r="CS88" s="61">
        <f t="shared" si="30"/>
        <v>0</v>
      </c>
      <c r="CT88" s="61">
        <f t="shared" si="30"/>
        <v>0</v>
      </c>
      <c r="CU88" s="61">
        <f t="shared" si="30"/>
        <v>0</v>
      </c>
      <c r="CV88" s="61">
        <f t="shared" si="30"/>
        <v>0</v>
      </c>
      <c r="CW88" s="61">
        <f t="shared" si="34"/>
        <v>0</v>
      </c>
      <c r="CX88" s="61">
        <f t="shared" si="34"/>
        <v>0</v>
      </c>
      <c r="CY88" s="61">
        <f t="shared" si="34"/>
        <v>0</v>
      </c>
      <c r="CZ88" s="61">
        <f t="shared" si="34"/>
        <v>0</v>
      </c>
      <c r="DA88" s="61">
        <f t="shared" si="34"/>
        <v>0</v>
      </c>
      <c r="DB88" s="61">
        <f t="shared" si="34"/>
        <v>0</v>
      </c>
      <c r="DC88" s="61">
        <f t="shared" si="31"/>
        <v>0</v>
      </c>
      <c r="DD88" s="61">
        <f t="shared" si="31"/>
        <v>0</v>
      </c>
      <c r="DE88" s="61">
        <f t="shared" si="31"/>
        <v>0</v>
      </c>
      <c r="DF88" s="61">
        <f t="shared" si="31"/>
        <v>0</v>
      </c>
      <c r="DG88" s="61">
        <f t="shared" si="31"/>
        <v>0</v>
      </c>
      <c r="DH88" s="61">
        <f t="shared" si="31"/>
        <v>0</v>
      </c>
      <c r="DI88" s="61">
        <f t="shared" si="31"/>
        <v>0</v>
      </c>
      <c r="DJ88" s="61">
        <f t="shared" si="31"/>
        <v>0</v>
      </c>
      <c r="DK88" s="61">
        <f t="shared" si="31"/>
        <v>0</v>
      </c>
      <c r="DL88" s="61">
        <f t="shared" si="31"/>
        <v>0</v>
      </c>
      <c r="DM88" s="61">
        <f t="shared" si="31"/>
        <v>0</v>
      </c>
      <c r="DN88" s="61">
        <f t="shared" si="31"/>
        <v>0</v>
      </c>
      <c r="DO88" s="61">
        <f t="shared" si="31"/>
        <v>0</v>
      </c>
      <c r="DP88" s="61">
        <f t="shared" si="31"/>
        <v>0</v>
      </c>
      <c r="DQ88" s="61">
        <f t="shared" si="31"/>
        <v>0</v>
      </c>
      <c r="DR88" s="61">
        <f t="shared" si="31"/>
        <v>0</v>
      </c>
      <c r="DS88" s="61">
        <f t="shared" si="32"/>
        <v>0</v>
      </c>
      <c r="DT88" s="61">
        <f t="shared" si="32"/>
        <v>0</v>
      </c>
      <c r="DU88" s="61">
        <f t="shared" si="32"/>
        <v>0</v>
      </c>
      <c r="DV88" s="61">
        <f t="shared" si="32"/>
        <v>0</v>
      </c>
      <c r="DW88" s="61">
        <f t="shared" si="32"/>
        <v>0</v>
      </c>
      <c r="DX88" s="61">
        <f t="shared" si="32"/>
        <v>0</v>
      </c>
      <c r="DY88" s="61">
        <f t="shared" si="32"/>
        <v>0</v>
      </c>
      <c r="DZ88" s="61">
        <f t="shared" si="15"/>
        <v>1</v>
      </c>
    </row>
    <row r="89" spans="1:130">
      <c r="B89" s="63"/>
      <c r="C89" s="53">
        <v>2023</v>
      </c>
      <c r="D89" s="64"/>
      <c r="E89" s="64"/>
      <c r="F89" s="64"/>
      <c r="G89" s="64">
        <f t="shared" si="19"/>
        <v>0</v>
      </c>
      <c r="H89" s="64">
        <f t="shared" si="20"/>
        <v>0</v>
      </c>
      <c r="I89" s="64">
        <f t="shared" si="21"/>
        <v>0</v>
      </c>
      <c r="J89" s="64">
        <f t="shared" si="22"/>
        <v>0</v>
      </c>
      <c r="K89" s="64">
        <f t="shared" si="23"/>
        <v>0</v>
      </c>
      <c r="L89" s="64">
        <f t="shared" si="24"/>
        <v>0</v>
      </c>
      <c r="M89" s="64">
        <f t="shared" si="25"/>
        <v>0</v>
      </c>
      <c r="N89" s="64">
        <f t="shared" si="26"/>
        <v>0</v>
      </c>
      <c r="O89" s="64">
        <f t="shared" si="27"/>
        <v>0</v>
      </c>
      <c r="P89" s="64">
        <f t="shared" si="28"/>
        <v>0</v>
      </c>
      <c r="Q89" s="64">
        <f t="shared" si="29"/>
        <v>0</v>
      </c>
      <c r="R89" s="64">
        <f t="shared" si="33"/>
        <v>0</v>
      </c>
      <c r="S89" s="64">
        <f t="shared" si="35"/>
        <v>0</v>
      </c>
      <c r="T89" s="64">
        <f t="shared" si="36"/>
        <v>150.727272727273</v>
      </c>
      <c r="U89" s="64">
        <f t="shared" si="37"/>
        <v>131.09090909090901</v>
      </c>
      <c r="V89" s="64">
        <f t="shared" si="38"/>
        <v>3.1818181818181799</v>
      </c>
      <c r="W89" s="64">
        <f t="shared" si="39"/>
        <v>0.81818181818181801</v>
      </c>
      <c r="X89" s="64">
        <f t="shared" si="40"/>
        <v>56.454545454545503</v>
      </c>
      <c r="Y89" s="64">
        <f t="shared" ref="Y89:Y107" si="41">VLOOKUP($C$87,$D$3:$K$63,$A$68,0)*(B68-B67)</f>
        <v>58.636363636363697</v>
      </c>
      <c r="Z89" s="64">
        <f>VLOOKUP($C$88,$D$3:$K$63,$A$68,0)*(B67-B66)</f>
        <v>58.909090909090899</v>
      </c>
      <c r="AA89" s="64">
        <f>VLOOKUP($C$89,$D$3:$K$63,$A$68,0)*B66</f>
        <v>0</v>
      </c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54">
        <f t="shared" si="13"/>
        <v>459.81818181818198</v>
      </c>
      <c r="BP89" s="53">
        <v>2023</v>
      </c>
      <c r="BQ89" s="61">
        <f t="shared" si="14"/>
        <v>0</v>
      </c>
      <c r="BR89" s="61">
        <f t="shared" si="14"/>
        <v>0</v>
      </c>
      <c r="BS89" s="61">
        <f t="shared" si="14"/>
        <v>0</v>
      </c>
      <c r="BT89" s="61">
        <f t="shared" si="14"/>
        <v>0</v>
      </c>
      <c r="BU89" s="61">
        <f t="shared" si="14"/>
        <v>0</v>
      </c>
      <c r="BV89" s="61">
        <f t="shared" si="14"/>
        <v>0</v>
      </c>
      <c r="BW89" s="61">
        <f t="shared" si="14"/>
        <v>0</v>
      </c>
      <c r="BX89" s="61">
        <f t="shared" si="14"/>
        <v>0</v>
      </c>
      <c r="BY89" s="61">
        <f t="shared" si="14"/>
        <v>0</v>
      </c>
      <c r="BZ89" s="61">
        <f t="shared" si="14"/>
        <v>0</v>
      </c>
      <c r="CA89" s="61">
        <f t="shared" si="14"/>
        <v>0</v>
      </c>
      <c r="CB89" s="61">
        <f t="shared" si="14"/>
        <v>0</v>
      </c>
      <c r="CC89" s="61">
        <f t="shared" si="14"/>
        <v>0</v>
      </c>
      <c r="CD89" s="61">
        <f t="shared" si="14"/>
        <v>0</v>
      </c>
      <c r="CE89" s="61">
        <f t="shared" si="14"/>
        <v>0</v>
      </c>
      <c r="CF89" s="61">
        <f t="shared" si="14"/>
        <v>0</v>
      </c>
      <c r="CG89" s="61">
        <f t="shared" si="30"/>
        <v>0.32779754843811798</v>
      </c>
      <c r="CH89" s="61">
        <f t="shared" si="30"/>
        <v>0.28509292210359799</v>
      </c>
      <c r="CI89" s="61">
        <f t="shared" si="30"/>
        <v>6.9197311190193796E-3</v>
      </c>
      <c r="CJ89" s="61">
        <f t="shared" si="30"/>
        <v>1.7793594306049799E-3</v>
      </c>
      <c r="CK89" s="61">
        <f t="shared" si="30"/>
        <v>0.122775800711744</v>
      </c>
      <c r="CL89" s="61">
        <f t="shared" si="30"/>
        <v>0.12752075919335701</v>
      </c>
      <c r="CM89" s="61">
        <f t="shared" si="30"/>
        <v>0.128113879003559</v>
      </c>
      <c r="CN89" s="61">
        <f t="shared" si="30"/>
        <v>0</v>
      </c>
      <c r="CO89" s="61">
        <f t="shared" si="30"/>
        <v>0</v>
      </c>
      <c r="CP89" s="61">
        <f t="shared" si="30"/>
        <v>0</v>
      </c>
      <c r="CQ89" s="61">
        <f t="shared" si="30"/>
        <v>0</v>
      </c>
      <c r="CR89" s="61">
        <f t="shared" si="30"/>
        <v>0</v>
      </c>
      <c r="CS89" s="61">
        <f t="shared" si="30"/>
        <v>0</v>
      </c>
      <c r="CT89" s="61">
        <f t="shared" si="30"/>
        <v>0</v>
      </c>
      <c r="CU89" s="61">
        <f t="shared" si="30"/>
        <v>0</v>
      </c>
      <c r="CV89" s="61">
        <f t="shared" si="30"/>
        <v>0</v>
      </c>
      <c r="CW89" s="61">
        <f t="shared" si="34"/>
        <v>0</v>
      </c>
      <c r="CX89" s="61">
        <f t="shared" si="34"/>
        <v>0</v>
      </c>
      <c r="CY89" s="61">
        <f t="shared" si="34"/>
        <v>0</v>
      </c>
      <c r="CZ89" s="61">
        <f t="shared" si="34"/>
        <v>0</v>
      </c>
      <c r="DA89" s="61">
        <f t="shared" si="34"/>
        <v>0</v>
      </c>
      <c r="DB89" s="61">
        <f t="shared" si="34"/>
        <v>0</v>
      </c>
      <c r="DC89" s="61">
        <f t="shared" si="31"/>
        <v>0</v>
      </c>
      <c r="DD89" s="61">
        <f t="shared" si="31"/>
        <v>0</v>
      </c>
      <c r="DE89" s="61">
        <f t="shared" si="31"/>
        <v>0</v>
      </c>
      <c r="DF89" s="61">
        <f t="shared" si="31"/>
        <v>0</v>
      </c>
      <c r="DG89" s="61">
        <f t="shared" si="31"/>
        <v>0</v>
      </c>
      <c r="DH89" s="61">
        <f t="shared" si="31"/>
        <v>0</v>
      </c>
      <c r="DI89" s="61">
        <f t="shared" si="31"/>
        <v>0</v>
      </c>
      <c r="DJ89" s="61">
        <f t="shared" si="31"/>
        <v>0</v>
      </c>
      <c r="DK89" s="61">
        <f t="shared" si="31"/>
        <v>0</v>
      </c>
      <c r="DL89" s="61">
        <f t="shared" si="31"/>
        <v>0</v>
      </c>
      <c r="DM89" s="61">
        <f t="shared" si="31"/>
        <v>0</v>
      </c>
      <c r="DN89" s="61">
        <f t="shared" si="31"/>
        <v>0</v>
      </c>
      <c r="DO89" s="61">
        <f t="shared" si="31"/>
        <v>0</v>
      </c>
      <c r="DP89" s="61">
        <f t="shared" si="31"/>
        <v>0</v>
      </c>
      <c r="DQ89" s="61">
        <f t="shared" si="31"/>
        <v>0</v>
      </c>
      <c r="DR89" s="61">
        <f t="shared" si="31"/>
        <v>0</v>
      </c>
      <c r="DS89" s="61">
        <f t="shared" si="32"/>
        <v>0</v>
      </c>
      <c r="DT89" s="61">
        <f t="shared" si="32"/>
        <v>0</v>
      </c>
      <c r="DU89" s="61">
        <f t="shared" si="32"/>
        <v>0</v>
      </c>
      <c r="DV89" s="61">
        <f t="shared" si="32"/>
        <v>0</v>
      </c>
      <c r="DW89" s="61">
        <f t="shared" si="32"/>
        <v>0</v>
      </c>
      <c r="DX89" s="61">
        <f t="shared" si="32"/>
        <v>0</v>
      </c>
      <c r="DY89" s="61">
        <f t="shared" si="32"/>
        <v>0</v>
      </c>
      <c r="DZ89" s="61">
        <f t="shared" si="15"/>
        <v>1</v>
      </c>
    </row>
    <row r="90" spans="1:130">
      <c r="B90" s="63"/>
      <c r="C90" s="53">
        <v>2024</v>
      </c>
      <c r="D90" s="64"/>
      <c r="E90" s="64"/>
      <c r="F90" s="64"/>
      <c r="G90" s="64"/>
      <c r="H90" s="64">
        <f t="shared" si="20"/>
        <v>0</v>
      </c>
      <c r="I90" s="64">
        <f t="shared" si="21"/>
        <v>0</v>
      </c>
      <c r="J90" s="64">
        <f t="shared" si="22"/>
        <v>0</v>
      </c>
      <c r="K90" s="64">
        <f t="shared" si="23"/>
        <v>0</v>
      </c>
      <c r="L90" s="64">
        <f t="shared" si="24"/>
        <v>0</v>
      </c>
      <c r="M90" s="64">
        <f t="shared" si="25"/>
        <v>0</v>
      </c>
      <c r="N90" s="64">
        <f t="shared" si="26"/>
        <v>0</v>
      </c>
      <c r="O90" s="64">
        <f t="shared" si="27"/>
        <v>0</v>
      </c>
      <c r="P90" s="64">
        <f t="shared" si="28"/>
        <v>0</v>
      </c>
      <c r="Q90" s="64">
        <f t="shared" si="29"/>
        <v>0</v>
      </c>
      <c r="R90" s="64">
        <f t="shared" si="33"/>
        <v>0</v>
      </c>
      <c r="S90" s="64">
        <f t="shared" si="35"/>
        <v>0</v>
      </c>
      <c r="T90" s="64">
        <f t="shared" si="36"/>
        <v>150.727272727273</v>
      </c>
      <c r="U90" s="64">
        <f t="shared" si="37"/>
        <v>131.09090909090901</v>
      </c>
      <c r="V90" s="64">
        <f t="shared" si="38"/>
        <v>3.1818181818181799</v>
      </c>
      <c r="W90" s="64">
        <f t="shared" si="39"/>
        <v>0.81818181818181801</v>
      </c>
      <c r="X90" s="64">
        <f t="shared" si="40"/>
        <v>56.454545454545503</v>
      </c>
      <c r="Y90" s="64">
        <f t="shared" si="41"/>
        <v>58.636363636363697</v>
      </c>
      <c r="Z90" s="64">
        <f t="shared" ref="Z90:Z108" si="42">VLOOKUP($C$88,$D$3:$K$63,$A$68,0)*(B68-B67)</f>
        <v>58.909090909090899</v>
      </c>
      <c r="AA90" s="64">
        <f>VLOOKUP($C$89,$D$3:$K$63,$A$68,0)*(B67-B66)</f>
        <v>60</v>
      </c>
      <c r="AB90" s="64">
        <f>VLOOKUP($C$90,$D$3:$K$63,$A$68,0)*B66</f>
        <v>0</v>
      </c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54">
        <f t="shared" si="13"/>
        <v>519.81818181818198</v>
      </c>
      <c r="BP90" s="53">
        <v>2024</v>
      </c>
      <c r="BQ90" s="61">
        <f t="shared" si="14"/>
        <v>0</v>
      </c>
      <c r="BR90" s="61">
        <f t="shared" si="14"/>
        <v>0</v>
      </c>
      <c r="BS90" s="61">
        <f t="shared" si="14"/>
        <v>0</v>
      </c>
      <c r="BT90" s="61">
        <f t="shared" si="14"/>
        <v>0</v>
      </c>
      <c r="BU90" s="61">
        <f t="shared" si="14"/>
        <v>0</v>
      </c>
      <c r="BV90" s="61">
        <f t="shared" si="14"/>
        <v>0</v>
      </c>
      <c r="BW90" s="61">
        <f t="shared" si="14"/>
        <v>0</v>
      </c>
      <c r="BX90" s="61">
        <f t="shared" si="14"/>
        <v>0</v>
      </c>
      <c r="BY90" s="61">
        <f t="shared" si="14"/>
        <v>0</v>
      </c>
      <c r="BZ90" s="61">
        <f t="shared" si="14"/>
        <v>0</v>
      </c>
      <c r="CA90" s="61">
        <f t="shared" si="14"/>
        <v>0</v>
      </c>
      <c r="CB90" s="61">
        <f t="shared" si="14"/>
        <v>0</v>
      </c>
      <c r="CC90" s="61">
        <f t="shared" si="14"/>
        <v>0</v>
      </c>
      <c r="CD90" s="61">
        <f t="shared" si="14"/>
        <v>0</v>
      </c>
      <c r="CE90" s="61">
        <f t="shared" si="14"/>
        <v>0</v>
      </c>
      <c r="CF90" s="61">
        <f t="shared" si="14"/>
        <v>0</v>
      </c>
      <c r="CG90" s="61">
        <f t="shared" si="30"/>
        <v>0.289961525008744</v>
      </c>
      <c r="CH90" s="61">
        <f t="shared" si="30"/>
        <v>0.25218607904861801</v>
      </c>
      <c r="CI90" s="61">
        <f t="shared" si="30"/>
        <v>6.1210213361315097E-3</v>
      </c>
      <c r="CJ90" s="61">
        <f t="shared" si="30"/>
        <v>1.5739769150052501E-3</v>
      </c>
      <c r="CK90" s="61">
        <f t="shared" si="30"/>
        <v>0.108604407135362</v>
      </c>
      <c r="CL90" s="61">
        <f t="shared" si="30"/>
        <v>0.112801678908709</v>
      </c>
      <c r="CM90" s="61">
        <f t="shared" si="30"/>
        <v>0.11332633788037801</v>
      </c>
      <c r="CN90" s="61">
        <f t="shared" si="30"/>
        <v>0.11542497376705101</v>
      </c>
      <c r="CO90" s="61">
        <f t="shared" si="30"/>
        <v>0</v>
      </c>
      <c r="CP90" s="61">
        <f t="shared" si="30"/>
        <v>0</v>
      </c>
      <c r="CQ90" s="61">
        <f t="shared" si="30"/>
        <v>0</v>
      </c>
      <c r="CR90" s="61">
        <f t="shared" si="30"/>
        <v>0</v>
      </c>
      <c r="CS90" s="61">
        <f t="shared" si="30"/>
        <v>0</v>
      </c>
      <c r="CT90" s="61">
        <f t="shared" si="30"/>
        <v>0</v>
      </c>
      <c r="CU90" s="61">
        <f t="shared" si="30"/>
        <v>0</v>
      </c>
      <c r="CV90" s="61">
        <f t="shared" si="30"/>
        <v>0</v>
      </c>
      <c r="CW90" s="61">
        <f t="shared" si="34"/>
        <v>0</v>
      </c>
      <c r="CX90" s="61">
        <f t="shared" si="34"/>
        <v>0</v>
      </c>
      <c r="CY90" s="61">
        <f t="shared" si="34"/>
        <v>0</v>
      </c>
      <c r="CZ90" s="61">
        <f t="shared" si="34"/>
        <v>0</v>
      </c>
      <c r="DA90" s="61">
        <f t="shared" si="34"/>
        <v>0</v>
      </c>
      <c r="DB90" s="61">
        <f t="shared" si="34"/>
        <v>0</v>
      </c>
      <c r="DC90" s="61">
        <f t="shared" si="31"/>
        <v>0</v>
      </c>
      <c r="DD90" s="61">
        <f t="shared" si="31"/>
        <v>0</v>
      </c>
      <c r="DE90" s="61">
        <f t="shared" si="31"/>
        <v>0</v>
      </c>
      <c r="DF90" s="61">
        <f t="shared" si="31"/>
        <v>0</v>
      </c>
      <c r="DG90" s="61">
        <f t="shared" si="31"/>
        <v>0</v>
      </c>
      <c r="DH90" s="61">
        <f t="shared" si="31"/>
        <v>0</v>
      </c>
      <c r="DI90" s="61">
        <f t="shared" si="31"/>
        <v>0</v>
      </c>
      <c r="DJ90" s="61">
        <f t="shared" si="31"/>
        <v>0</v>
      </c>
      <c r="DK90" s="61">
        <f t="shared" si="31"/>
        <v>0</v>
      </c>
      <c r="DL90" s="61">
        <f t="shared" si="31"/>
        <v>0</v>
      </c>
      <c r="DM90" s="61">
        <f t="shared" si="31"/>
        <v>0</v>
      </c>
      <c r="DN90" s="61">
        <f t="shared" si="31"/>
        <v>0</v>
      </c>
      <c r="DO90" s="61">
        <f t="shared" si="31"/>
        <v>0</v>
      </c>
      <c r="DP90" s="61">
        <f t="shared" si="31"/>
        <v>0</v>
      </c>
      <c r="DQ90" s="61">
        <f t="shared" si="31"/>
        <v>0</v>
      </c>
      <c r="DR90" s="61">
        <f t="shared" si="31"/>
        <v>0</v>
      </c>
      <c r="DS90" s="61">
        <f t="shared" si="32"/>
        <v>0</v>
      </c>
      <c r="DT90" s="61">
        <f t="shared" si="32"/>
        <v>0</v>
      </c>
      <c r="DU90" s="61">
        <f t="shared" si="32"/>
        <v>0</v>
      </c>
      <c r="DV90" s="61">
        <f t="shared" si="32"/>
        <v>0</v>
      </c>
      <c r="DW90" s="61">
        <f t="shared" si="32"/>
        <v>0</v>
      </c>
      <c r="DX90" s="61">
        <f t="shared" si="32"/>
        <v>0</v>
      </c>
      <c r="DY90" s="61">
        <f t="shared" si="32"/>
        <v>0</v>
      </c>
      <c r="DZ90" s="61">
        <f t="shared" si="15"/>
        <v>1</v>
      </c>
    </row>
    <row r="91" spans="1:130">
      <c r="B91" s="63"/>
      <c r="C91" s="53">
        <v>2025</v>
      </c>
      <c r="D91" s="64"/>
      <c r="E91" s="64"/>
      <c r="F91" s="64"/>
      <c r="G91" s="64"/>
      <c r="H91" s="64"/>
      <c r="I91" s="64">
        <f t="shared" si="21"/>
        <v>0</v>
      </c>
      <c r="J91" s="64">
        <f t="shared" si="22"/>
        <v>0</v>
      </c>
      <c r="K91" s="64">
        <f t="shared" si="23"/>
        <v>0</v>
      </c>
      <c r="L91" s="64">
        <f t="shared" si="24"/>
        <v>0</v>
      </c>
      <c r="M91" s="64">
        <f t="shared" si="25"/>
        <v>0</v>
      </c>
      <c r="N91" s="64">
        <f t="shared" si="26"/>
        <v>0</v>
      </c>
      <c r="O91" s="64">
        <f t="shared" si="27"/>
        <v>0</v>
      </c>
      <c r="P91" s="64">
        <f t="shared" si="28"/>
        <v>0</v>
      </c>
      <c r="Q91" s="64">
        <f t="shared" si="29"/>
        <v>0</v>
      </c>
      <c r="R91" s="64">
        <f t="shared" si="33"/>
        <v>0</v>
      </c>
      <c r="S91" s="64">
        <f t="shared" si="35"/>
        <v>0</v>
      </c>
      <c r="T91" s="64">
        <f t="shared" si="36"/>
        <v>150.727272727273</v>
      </c>
      <c r="U91" s="64">
        <f t="shared" si="37"/>
        <v>131.09090909090901</v>
      </c>
      <c r="V91" s="64">
        <f t="shared" si="38"/>
        <v>3.1818181818181799</v>
      </c>
      <c r="W91" s="64">
        <f t="shared" si="39"/>
        <v>0.81818181818181801</v>
      </c>
      <c r="X91" s="64">
        <f t="shared" si="40"/>
        <v>56.454545454545503</v>
      </c>
      <c r="Y91" s="64">
        <f t="shared" si="41"/>
        <v>58.636363636363697</v>
      </c>
      <c r="Z91" s="64">
        <f t="shared" si="42"/>
        <v>58.909090909090899</v>
      </c>
      <c r="AA91" s="64">
        <f t="shared" ref="AA91:AA109" si="43">VLOOKUP($C$89,$D$3:$K$63,$A$68,0)*(B68-B67)</f>
        <v>60</v>
      </c>
      <c r="AB91" s="64">
        <f>VLOOKUP($C$90,$D$3:$K$63,$A$68,0)*(B67-B66)</f>
        <v>73.909090909090907</v>
      </c>
      <c r="AC91" s="64">
        <f>VLOOKUP($C$91,$D$3:$K$63,$A$68,0)*B66</f>
        <v>0</v>
      </c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54">
        <f t="shared" si="13"/>
        <v>593.72727272727298</v>
      </c>
      <c r="BP91" s="53">
        <v>2025</v>
      </c>
      <c r="BQ91" s="61">
        <f t="shared" si="14"/>
        <v>0</v>
      </c>
      <c r="BR91" s="61">
        <f t="shared" si="14"/>
        <v>0</v>
      </c>
      <c r="BS91" s="61">
        <f t="shared" si="14"/>
        <v>0</v>
      </c>
      <c r="BT91" s="61">
        <f t="shared" si="14"/>
        <v>0</v>
      </c>
      <c r="BU91" s="61">
        <f t="shared" si="14"/>
        <v>0</v>
      </c>
      <c r="BV91" s="61">
        <f t="shared" si="14"/>
        <v>0</v>
      </c>
      <c r="BW91" s="61">
        <f t="shared" si="14"/>
        <v>0</v>
      </c>
      <c r="BX91" s="61">
        <f t="shared" si="14"/>
        <v>0</v>
      </c>
      <c r="BY91" s="61">
        <f t="shared" si="14"/>
        <v>0</v>
      </c>
      <c r="BZ91" s="61">
        <f t="shared" si="14"/>
        <v>0</v>
      </c>
      <c r="CA91" s="61">
        <f t="shared" si="14"/>
        <v>0</v>
      </c>
      <c r="CB91" s="61">
        <f t="shared" si="14"/>
        <v>0</v>
      </c>
      <c r="CC91" s="61">
        <f t="shared" si="14"/>
        <v>0</v>
      </c>
      <c r="CD91" s="61">
        <f t="shared" si="14"/>
        <v>0</v>
      </c>
      <c r="CE91" s="61">
        <f t="shared" si="14"/>
        <v>0</v>
      </c>
      <c r="CF91" s="61">
        <f t="shared" si="14"/>
        <v>0</v>
      </c>
      <c r="CG91" s="61">
        <f t="shared" si="30"/>
        <v>0.253866176695759</v>
      </c>
      <c r="CH91" s="61">
        <f t="shared" si="30"/>
        <v>0.22079314040728801</v>
      </c>
      <c r="CI91" s="61">
        <f t="shared" si="30"/>
        <v>5.3590568060021401E-3</v>
      </c>
      <c r="CJ91" s="61">
        <f t="shared" si="30"/>
        <v>1.37804317868627E-3</v>
      </c>
      <c r="CK91" s="61">
        <f t="shared" si="30"/>
        <v>9.5084979329352295E-2</v>
      </c>
      <c r="CL91" s="61">
        <f t="shared" si="30"/>
        <v>9.8759761139182306E-2</v>
      </c>
      <c r="CM91" s="61">
        <f t="shared" si="30"/>
        <v>9.9219108865411104E-2</v>
      </c>
      <c r="CN91" s="61">
        <f t="shared" si="30"/>
        <v>0.10105649977032601</v>
      </c>
      <c r="CO91" s="61">
        <f t="shared" si="30"/>
        <v>0.124483233807993</v>
      </c>
      <c r="CP91" s="61">
        <f t="shared" si="30"/>
        <v>0</v>
      </c>
      <c r="CQ91" s="61">
        <f t="shared" si="30"/>
        <v>0</v>
      </c>
      <c r="CR91" s="61">
        <f t="shared" si="30"/>
        <v>0</v>
      </c>
      <c r="CS91" s="61">
        <f t="shared" si="30"/>
        <v>0</v>
      </c>
      <c r="CT91" s="61">
        <f t="shared" si="30"/>
        <v>0</v>
      </c>
      <c r="CU91" s="61">
        <f t="shared" si="30"/>
        <v>0</v>
      </c>
      <c r="CV91" s="61">
        <f t="shared" si="30"/>
        <v>0</v>
      </c>
      <c r="CW91" s="61">
        <f t="shared" si="34"/>
        <v>0</v>
      </c>
      <c r="CX91" s="61">
        <f t="shared" si="34"/>
        <v>0</v>
      </c>
      <c r="CY91" s="61">
        <f t="shared" si="34"/>
        <v>0</v>
      </c>
      <c r="CZ91" s="61">
        <f t="shared" si="34"/>
        <v>0</v>
      </c>
      <c r="DA91" s="61">
        <f t="shared" si="34"/>
        <v>0</v>
      </c>
      <c r="DB91" s="61">
        <f t="shared" si="34"/>
        <v>0</v>
      </c>
      <c r="DC91" s="61">
        <f t="shared" si="31"/>
        <v>0</v>
      </c>
      <c r="DD91" s="61">
        <f t="shared" si="31"/>
        <v>0</v>
      </c>
      <c r="DE91" s="61">
        <f t="shared" si="31"/>
        <v>0</v>
      </c>
      <c r="DF91" s="61">
        <f t="shared" si="31"/>
        <v>0</v>
      </c>
      <c r="DG91" s="61">
        <f t="shared" si="31"/>
        <v>0</v>
      </c>
      <c r="DH91" s="61">
        <f t="shared" si="31"/>
        <v>0</v>
      </c>
      <c r="DI91" s="61">
        <f t="shared" si="31"/>
        <v>0</v>
      </c>
      <c r="DJ91" s="61">
        <f t="shared" si="31"/>
        <v>0</v>
      </c>
      <c r="DK91" s="61">
        <f t="shared" si="31"/>
        <v>0</v>
      </c>
      <c r="DL91" s="61">
        <f t="shared" si="31"/>
        <v>0</v>
      </c>
      <c r="DM91" s="61">
        <f t="shared" si="31"/>
        <v>0</v>
      </c>
      <c r="DN91" s="61">
        <f t="shared" si="31"/>
        <v>0</v>
      </c>
      <c r="DO91" s="61">
        <f t="shared" si="31"/>
        <v>0</v>
      </c>
      <c r="DP91" s="61">
        <f t="shared" si="31"/>
        <v>0</v>
      </c>
      <c r="DQ91" s="61">
        <f t="shared" si="31"/>
        <v>0</v>
      </c>
      <c r="DR91" s="61">
        <f t="shared" si="31"/>
        <v>0</v>
      </c>
      <c r="DS91" s="61">
        <f t="shared" si="32"/>
        <v>0</v>
      </c>
      <c r="DT91" s="61">
        <f t="shared" si="32"/>
        <v>0</v>
      </c>
      <c r="DU91" s="61">
        <f t="shared" si="32"/>
        <v>0</v>
      </c>
      <c r="DV91" s="61">
        <f t="shared" si="32"/>
        <v>0</v>
      </c>
      <c r="DW91" s="61">
        <f t="shared" si="32"/>
        <v>0</v>
      </c>
      <c r="DX91" s="61">
        <f t="shared" si="32"/>
        <v>0</v>
      </c>
      <c r="DY91" s="61">
        <f t="shared" si="32"/>
        <v>0</v>
      </c>
      <c r="DZ91" s="61">
        <f t="shared" si="15"/>
        <v>1</v>
      </c>
    </row>
    <row r="92" spans="1:130">
      <c r="B92" s="63"/>
      <c r="C92" s="53">
        <v>2026</v>
      </c>
      <c r="D92" s="64"/>
      <c r="E92" s="64"/>
      <c r="F92" s="64"/>
      <c r="G92" s="64"/>
      <c r="H92" s="64"/>
      <c r="I92" s="64"/>
      <c r="J92" s="64">
        <f t="shared" si="22"/>
        <v>0</v>
      </c>
      <c r="K92" s="64">
        <f t="shared" si="23"/>
        <v>0</v>
      </c>
      <c r="L92" s="64">
        <f t="shared" si="24"/>
        <v>0</v>
      </c>
      <c r="M92" s="64">
        <f t="shared" si="25"/>
        <v>0</v>
      </c>
      <c r="N92" s="64">
        <f t="shared" si="26"/>
        <v>0</v>
      </c>
      <c r="O92" s="64">
        <f t="shared" si="27"/>
        <v>0</v>
      </c>
      <c r="P92" s="64">
        <f t="shared" si="28"/>
        <v>0</v>
      </c>
      <c r="Q92" s="64">
        <f t="shared" si="29"/>
        <v>0</v>
      </c>
      <c r="R92" s="64">
        <f t="shared" si="33"/>
        <v>0</v>
      </c>
      <c r="S92" s="64">
        <f t="shared" si="35"/>
        <v>0</v>
      </c>
      <c r="T92" s="64">
        <f t="shared" si="36"/>
        <v>150.727272727273</v>
      </c>
      <c r="U92" s="64">
        <f t="shared" si="37"/>
        <v>131.09090909090901</v>
      </c>
      <c r="V92" s="64">
        <f t="shared" si="38"/>
        <v>3.1818181818181799</v>
      </c>
      <c r="W92" s="64">
        <f t="shared" si="39"/>
        <v>0.81818181818181801</v>
      </c>
      <c r="X92" s="64">
        <f t="shared" si="40"/>
        <v>56.454545454545503</v>
      </c>
      <c r="Y92" s="64">
        <f t="shared" si="41"/>
        <v>58.636363636363697</v>
      </c>
      <c r="Z92" s="64">
        <f t="shared" si="42"/>
        <v>58.909090909090899</v>
      </c>
      <c r="AA92" s="64">
        <f t="shared" si="43"/>
        <v>60</v>
      </c>
      <c r="AB92" s="64">
        <f t="shared" ref="AB92:AB110" si="44">VLOOKUP($C$90,$D$3:$K$63,$A$68,0)*(B68-B67)</f>
        <v>73.909090909090907</v>
      </c>
      <c r="AC92" s="64">
        <f>VLOOKUP($C$91,$D$3:$K$63,$A$68,0)*(B67-B66)</f>
        <v>75.818181818181799</v>
      </c>
      <c r="AD92" s="64">
        <f>VLOOKUP($C$92,$D$3:$K$63,$A$68,0)*B66</f>
        <v>0</v>
      </c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54">
        <f t="shared" si="13"/>
        <v>669.54545454545496</v>
      </c>
      <c r="BP92" s="53">
        <v>2026</v>
      </c>
      <c r="BQ92" s="61">
        <f t="shared" si="14"/>
        <v>0</v>
      </c>
      <c r="BR92" s="61">
        <f t="shared" si="14"/>
        <v>0</v>
      </c>
      <c r="BS92" s="61">
        <f t="shared" si="14"/>
        <v>0</v>
      </c>
      <c r="BT92" s="61">
        <f t="shared" si="14"/>
        <v>0</v>
      </c>
      <c r="BU92" s="61">
        <f t="shared" si="14"/>
        <v>0</v>
      </c>
      <c r="BV92" s="61">
        <f t="shared" si="14"/>
        <v>0</v>
      </c>
      <c r="BW92" s="61">
        <f t="shared" si="14"/>
        <v>0</v>
      </c>
      <c r="BX92" s="61">
        <f t="shared" si="14"/>
        <v>0</v>
      </c>
      <c r="BY92" s="61">
        <f t="shared" si="14"/>
        <v>0</v>
      </c>
      <c r="BZ92" s="61">
        <f t="shared" si="14"/>
        <v>0</v>
      </c>
      <c r="CA92" s="61">
        <f t="shared" si="14"/>
        <v>0</v>
      </c>
      <c r="CB92" s="61">
        <f t="shared" si="14"/>
        <v>0</v>
      </c>
      <c r="CC92" s="61">
        <f t="shared" si="14"/>
        <v>0</v>
      </c>
      <c r="CD92" s="61">
        <f t="shared" si="14"/>
        <v>0</v>
      </c>
      <c r="CE92" s="61">
        <f t="shared" si="14"/>
        <v>0</v>
      </c>
      <c r="CF92" s="61">
        <f t="shared" si="14"/>
        <v>0</v>
      </c>
      <c r="CG92" s="61">
        <f t="shared" si="30"/>
        <v>0.225118805159538</v>
      </c>
      <c r="CH92" s="61">
        <f t="shared" si="30"/>
        <v>0.195790902919212</v>
      </c>
      <c r="CI92" s="61">
        <f t="shared" si="30"/>
        <v>4.75220638153428E-3</v>
      </c>
      <c r="CJ92" s="61">
        <f t="shared" si="30"/>
        <v>1.2219959266802399E-3</v>
      </c>
      <c r="CK92" s="61">
        <f t="shared" si="30"/>
        <v>8.4317718940936898E-2</v>
      </c>
      <c r="CL92" s="61">
        <f t="shared" si="30"/>
        <v>8.7576374745417504E-2</v>
      </c>
      <c r="CM92" s="61">
        <f t="shared" si="30"/>
        <v>8.7983706720977606E-2</v>
      </c>
      <c r="CN92" s="61">
        <f t="shared" si="30"/>
        <v>8.9613034623217902E-2</v>
      </c>
      <c r="CO92" s="61">
        <f t="shared" si="30"/>
        <v>0.110386965376782</v>
      </c>
      <c r="CP92" s="61">
        <f t="shared" si="30"/>
        <v>0.113238289205703</v>
      </c>
      <c r="CQ92" s="61">
        <f t="shared" si="30"/>
        <v>0</v>
      </c>
      <c r="CR92" s="61">
        <f t="shared" si="30"/>
        <v>0</v>
      </c>
      <c r="CS92" s="61">
        <f t="shared" si="30"/>
        <v>0</v>
      </c>
      <c r="CT92" s="61">
        <f t="shared" si="30"/>
        <v>0</v>
      </c>
      <c r="CU92" s="61">
        <f t="shared" si="30"/>
        <v>0</v>
      </c>
      <c r="CV92" s="61">
        <f t="shared" si="30"/>
        <v>0</v>
      </c>
      <c r="CW92" s="61">
        <f t="shared" si="34"/>
        <v>0</v>
      </c>
      <c r="CX92" s="61">
        <f t="shared" si="34"/>
        <v>0</v>
      </c>
      <c r="CY92" s="61">
        <f t="shared" si="34"/>
        <v>0</v>
      </c>
      <c r="CZ92" s="61">
        <f t="shared" si="34"/>
        <v>0</v>
      </c>
      <c r="DA92" s="61">
        <f t="shared" si="34"/>
        <v>0</v>
      </c>
      <c r="DB92" s="61">
        <f t="shared" si="34"/>
        <v>0</v>
      </c>
      <c r="DC92" s="61">
        <f t="shared" si="31"/>
        <v>0</v>
      </c>
      <c r="DD92" s="61">
        <f t="shared" si="31"/>
        <v>0</v>
      </c>
      <c r="DE92" s="61">
        <f t="shared" si="31"/>
        <v>0</v>
      </c>
      <c r="DF92" s="61">
        <f t="shared" si="31"/>
        <v>0</v>
      </c>
      <c r="DG92" s="61">
        <f t="shared" si="31"/>
        <v>0</v>
      </c>
      <c r="DH92" s="61">
        <f t="shared" si="31"/>
        <v>0</v>
      </c>
      <c r="DI92" s="61">
        <f t="shared" si="31"/>
        <v>0</v>
      </c>
      <c r="DJ92" s="61">
        <f t="shared" si="31"/>
        <v>0</v>
      </c>
      <c r="DK92" s="61">
        <f t="shared" si="31"/>
        <v>0</v>
      </c>
      <c r="DL92" s="61">
        <f t="shared" si="31"/>
        <v>0</v>
      </c>
      <c r="DM92" s="61">
        <f t="shared" si="31"/>
        <v>0</v>
      </c>
      <c r="DN92" s="61">
        <f t="shared" si="31"/>
        <v>0</v>
      </c>
      <c r="DO92" s="61">
        <f t="shared" si="31"/>
        <v>0</v>
      </c>
      <c r="DP92" s="61">
        <f t="shared" si="31"/>
        <v>0</v>
      </c>
      <c r="DQ92" s="61">
        <f t="shared" si="31"/>
        <v>0</v>
      </c>
      <c r="DR92" s="61">
        <f t="shared" si="31"/>
        <v>0</v>
      </c>
      <c r="DS92" s="61">
        <f t="shared" si="32"/>
        <v>0</v>
      </c>
      <c r="DT92" s="61">
        <f t="shared" si="32"/>
        <v>0</v>
      </c>
      <c r="DU92" s="61">
        <f t="shared" si="32"/>
        <v>0</v>
      </c>
      <c r="DV92" s="61">
        <f t="shared" si="32"/>
        <v>0</v>
      </c>
      <c r="DW92" s="61">
        <f t="shared" si="32"/>
        <v>0</v>
      </c>
      <c r="DX92" s="61">
        <f t="shared" si="32"/>
        <v>0</v>
      </c>
      <c r="DY92" s="61">
        <f t="shared" si="32"/>
        <v>0</v>
      </c>
      <c r="DZ92" s="61">
        <f t="shared" si="15"/>
        <v>1</v>
      </c>
    </row>
    <row r="93" spans="1:130">
      <c r="B93" s="63"/>
      <c r="C93" s="53">
        <v>2027</v>
      </c>
      <c r="D93" s="64"/>
      <c r="E93" s="64"/>
      <c r="F93" s="64"/>
      <c r="G93" s="64"/>
      <c r="H93" s="64"/>
      <c r="I93" s="64"/>
      <c r="J93" s="64"/>
      <c r="K93" s="64">
        <f t="shared" si="23"/>
        <v>0</v>
      </c>
      <c r="L93" s="64">
        <f t="shared" si="24"/>
        <v>0</v>
      </c>
      <c r="M93" s="64">
        <f t="shared" si="25"/>
        <v>0</v>
      </c>
      <c r="N93" s="64">
        <f t="shared" si="26"/>
        <v>0</v>
      </c>
      <c r="O93" s="64">
        <f t="shared" si="27"/>
        <v>0</v>
      </c>
      <c r="P93" s="64">
        <f t="shared" si="28"/>
        <v>0</v>
      </c>
      <c r="Q93" s="64">
        <f t="shared" si="29"/>
        <v>0</v>
      </c>
      <c r="R93" s="64">
        <f t="shared" si="33"/>
        <v>0</v>
      </c>
      <c r="S93" s="64">
        <f t="shared" si="35"/>
        <v>0</v>
      </c>
      <c r="T93" s="64">
        <f t="shared" si="36"/>
        <v>150.72727272727201</v>
      </c>
      <c r="U93" s="64">
        <f t="shared" si="37"/>
        <v>131.09090909090901</v>
      </c>
      <c r="V93" s="64">
        <f t="shared" si="38"/>
        <v>3.1818181818181799</v>
      </c>
      <c r="W93" s="64">
        <f t="shared" si="39"/>
        <v>0.81818181818181801</v>
      </c>
      <c r="X93" s="64">
        <f t="shared" si="40"/>
        <v>56.454545454545503</v>
      </c>
      <c r="Y93" s="64">
        <f t="shared" si="41"/>
        <v>58.636363636363697</v>
      </c>
      <c r="Z93" s="64">
        <f t="shared" si="42"/>
        <v>58.909090909090899</v>
      </c>
      <c r="AA93" s="64">
        <f t="shared" si="43"/>
        <v>60</v>
      </c>
      <c r="AB93" s="64">
        <f t="shared" si="44"/>
        <v>73.909090909090907</v>
      </c>
      <c r="AC93" s="64">
        <f t="shared" ref="AC93:AC111" si="45">VLOOKUP($C$91,$D$3:$K$63,$A$68,0)*(B68-B67)</f>
        <v>75.818181818181799</v>
      </c>
      <c r="AD93" s="64">
        <f>VLOOKUP($C$92,$D$3:$K$63,$A$68,0)*(B67-B66)</f>
        <v>78.818181818181799</v>
      </c>
      <c r="AE93" s="64">
        <f>VLOOKUP($C$93,$D$3:$K$63,$A$68,0)*B66</f>
        <v>0</v>
      </c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54">
        <f t="shared" si="13"/>
        <v>748.36363636363603</v>
      </c>
      <c r="BP93" s="53">
        <v>2027</v>
      </c>
      <c r="BQ93" s="61">
        <f t="shared" si="14"/>
        <v>0</v>
      </c>
      <c r="BR93" s="61">
        <f t="shared" si="14"/>
        <v>0</v>
      </c>
      <c r="BS93" s="61">
        <f t="shared" si="14"/>
        <v>0</v>
      </c>
      <c r="BT93" s="61">
        <f t="shared" si="14"/>
        <v>0</v>
      </c>
      <c r="BU93" s="61">
        <f t="shared" si="14"/>
        <v>0</v>
      </c>
      <c r="BV93" s="61">
        <f t="shared" si="14"/>
        <v>0</v>
      </c>
      <c r="BW93" s="61">
        <f t="shared" si="14"/>
        <v>0</v>
      </c>
      <c r="BX93" s="61">
        <f t="shared" si="14"/>
        <v>0</v>
      </c>
      <c r="BY93" s="61">
        <f t="shared" si="14"/>
        <v>0</v>
      </c>
      <c r="BZ93" s="61">
        <f t="shared" si="14"/>
        <v>0</v>
      </c>
      <c r="CA93" s="61">
        <f t="shared" si="14"/>
        <v>0</v>
      </c>
      <c r="CB93" s="61">
        <f t="shared" si="14"/>
        <v>0</v>
      </c>
      <c r="CC93" s="61">
        <f t="shared" si="14"/>
        <v>0</v>
      </c>
      <c r="CD93" s="61">
        <f t="shared" si="14"/>
        <v>0</v>
      </c>
      <c r="CE93" s="61">
        <f t="shared" si="14"/>
        <v>0</v>
      </c>
      <c r="CF93" s="61">
        <f t="shared" si="14"/>
        <v>0</v>
      </c>
      <c r="CG93" s="61">
        <f t="shared" si="30"/>
        <v>0.201409135082604</v>
      </c>
      <c r="CH93" s="61">
        <f t="shared" si="30"/>
        <v>0.175170068027211</v>
      </c>
      <c r="CI93" s="61">
        <f t="shared" si="30"/>
        <v>4.2517006802721101E-3</v>
      </c>
      <c r="CJ93" s="61">
        <f t="shared" si="30"/>
        <v>1.0932944606414001E-3</v>
      </c>
      <c r="CK93" s="61">
        <f t="shared" si="30"/>
        <v>7.5437317784256594E-2</v>
      </c>
      <c r="CL93" s="61">
        <f t="shared" si="30"/>
        <v>7.8352769679300299E-2</v>
      </c>
      <c r="CM93" s="61">
        <f t="shared" si="30"/>
        <v>7.8717201166180806E-2</v>
      </c>
      <c r="CN93" s="61">
        <f t="shared" si="30"/>
        <v>8.0174927113702693E-2</v>
      </c>
      <c r="CO93" s="61">
        <f t="shared" si="30"/>
        <v>9.87609329446065E-2</v>
      </c>
      <c r="CP93" s="61">
        <f t="shared" si="30"/>
        <v>0.10131195335277</v>
      </c>
      <c r="CQ93" s="61">
        <f t="shared" si="30"/>
        <v>0.10532069970845501</v>
      </c>
      <c r="CR93" s="61">
        <f t="shared" si="30"/>
        <v>0</v>
      </c>
      <c r="CS93" s="61">
        <f t="shared" si="30"/>
        <v>0</v>
      </c>
      <c r="CT93" s="61">
        <f t="shared" si="30"/>
        <v>0</v>
      </c>
      <c r="CU93" s="61">
        <f t="shared" si="30"/>
        <v>0</v>
      </c>
      <c r="CV93" s="61">
        <f t="shared" si="30"/>
        <v>0</v>
      </c>
      <c r="CW93" s="61">
        <f t="shared" si="34"/>
        <v>0</v>
      </c>
      <c r="CX93" s="61">
        <f t="shared" si="34"/>
        <v>0</v>
      </c>
      <c r="CY93" s="61">
        <f t="shared" si="34"/>
        <v>0</v>
      </c>
      <c r="CZ93" s="61">
        <f t="shared" si="34"/>
        <v>0</v>
      </c>
      <c r="DA93" s="61">
        <f t="shared" si="34"/>
        <v>0</v>
      </c>
      <c r="DB93" s="61">
        <f t="shared" si="34"/>
        <v>0</v>
      </c>
      <c r="DC93" s="61">
        <f t="shared" si="31"/>
        <v>0</v>
      </c>
      <c r="DD93" s="61">
        <f t="shared" si="31"/>
        <v>0</v>
      </c>
      <c r="DE93" s="61">
        <f t="shared" si="31"/>
        <v>0</v>
      </c>
      <c r="DF93" s="61">
        <f t="shared" si="31"/>
        <v>0</v>
      </c>
      <c r="DG93" s="61">
        <f t="shared" si="31"/>
        <v>0</v>
      </c>
      <c r="DH93" s="61">
        <f t="shared" si="31"/>
        <v>0</v>
      </c>
      <c r="DI93" s="61">
        <f t="shared" si="31"/>
        <v>0</v>
      </c>
      <c r="DJ93" s="61">
        <f t="shared" si="31"/>
        <v>0</v>
      </c>
      <c r="DK93" s="61">
        <f t="shared" si="31"/>
        <v>0</v>
      </c>
      <c r="DL93" s="61">
        <f t="shared" si="31"/>
        <v>0</v>
      </c>
      <c r="DM93" s="61">
        <f t="shared" si="31"/>
        <v>0</v>
      </c>
      <c r="DN93" s="61">
        <f t="shared" si="31"/>
        <v>0</v>
      </c>
      <c r="DO93" s="61">
        <f t="shared" si="31"/>
        <v>0</v>
      </c>
      <c r="DP93" s="61">
        <f t="shared" si="31"/>
        <v>0</v>
      </c>
      <c r="DQ93" s="61">
        <f t="shared" si="31"/>
        <v>0</v>
      </c>
      <c r="DR93" s="61">
        <f t="shared" si="31"/>
        <v>0</v>
      </c>
      <c r="DS93" s="61">
        <f t="shared" si="32"/>
        <v>0</v>
      </c>
      <c r="DT93" s="61">
        <f t="shared" si="32"/>
        <v>0</v>
      </c>
      <c r="DU93" s="61">
        <f t="shared" si="32"/>
        <v>0</v>
      </c>
      <c r="DV93" s="61">
        <f t="shared" si="32"/>
        <v>0</v>
      </c>
      <c r="DW93" s="61">
        <f t="shared" si="32"/>
        <v>0</v>
      </c>
      <c r="DX93" s="61">
        <f t="shared" si="32"/>
        <v>0</v>
      </c>
      <c r="DY93" s="61">
        <f t="shared" si="32"/>
        <v>0</v>
      </c>
      <c r="DZ93" s="61">
        <f t="shared" si="15"/>
        <v>1</v>
      </c>
    </row>
    <row r="94" spans="1:130">
      <c r="B94" s="63"/>
      <c r="C94" s="53">
        <v>2028</v>
      </c>
      <c r="D94" s="64"/>
      <c r="E94" s="64"/>
      <c r="F94" s="64"/>
      <c r="G94" s="64"/>
      <c r="H94" s="64"/>
      <c r="I94" s="64"/>
      <c r="J94" s="64"/>
      <c r="K94" s="64"/>
      <c r="L94" s="64">
        <f t="shared" si="24"/>
        <v>0</v>
      </c>
      <c r="M94" s="64">
        <f t="shared" si="25"/>
        <v>0</v>
      </c>
      <c r="N94" s="64">
        <f t="shared" si="26"/>
        <v>0</v>
      </c>
      <c r="O94" s="64">
        <f t="shared" si="27"/>
        <v>0</v>
      </c>
      <c r="P94" s="64">
        <f t="shared" si="28"/>
        <v>0</v>
      </c>
      <c r="Q94" s="64">
        <f t="shared" si="29"/>
        <v>0</v>
      </c>
      <c r="R94" s="64">
        <f t="shared" si="33"/>
        <v>0</v>
      </c>
      <c r="S94" s="64">
        <f t="shared" si="35"/>
        <v>0</v>
      </c>
      <c r="T94" s="64">
        <f t="shared" si="36"/>
        <v>0</v>
      </c>
      <c r="U94" s="64">
        <f t="shared" si="37"/>
        <v>131.09090909090901</v>
      </c>
      <c r="V94" s="64">
        <f t="shared" si="38"/>
        <v>3.1818181818181799</v>
      </c>
      <c r="W94" s="64">
        <f t="shared" si="39"/>
        <v>0.81818181818181801</v>
      </c>
      <c r="X94" s="64">
        <f t="shared" si="40"/>
        <v>56.454545454545503</v>
      </c>
      <c r="Y94" s="64">
        <f t="shared" si="41"/>
        <v>58.636363636363697</v>
      </c>
      <c r="Z94" s="64">
        <f t="shared" si="42"/>
        <v>58.909090909090899</v>
      </c>
      <c r="AA94" s="64">
        <f t="shared" si="43"/>
        <v>60</v>
      </c>
      <c r="AB94" s="64">
        <f t="shared" si="44"/>
        <v>73.909090909090907</v>
      </c>
      <c r="AC94" s="64">
        <f t="shared" si="45"/>
        <v>75.818181818181799</v>
      </c>
      <c r="AD94" s="64">
        <f t="shared" ref="AD94:AD112" si="46">VLOOKUP($C$92,$D$3:$K$63,$A$68,0)*(B68-B67)</f>
        <v>78.818181818181799</v>
      </c>
      <c r="AE94" s="64">
        <f>VLOOKUP($C$93,$D$3:$K$63,$A$68,0)*(B67-B66)</f>
        <v>82.090909090909093</v>
      </c>
      <c r="AF94" s="64">
        <f>VLOOKUP($C$94,$D$3:$K$63,$A$68,0)*B66</f>
        <v>0</v>
      </c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54">
        <f t="shared" si="13"/>
        <v>679.72727272727298</v>
      </c>
      <c r="BP94" s="53">
        <v>2028</v>
      </c>
      <c r="BQ94" s="61">
        <f t="shared" si="14"/>
        <v>0</v>
      </c>
      <c r="BR94" s="61">
        <f t="shared" si="14"/>
        <v>0</v>
      </c>
      <c r="BS94" s="61">
        <f t="shared" si="14"/>
        <v>0</v>
      </c>
      <c r="BT94" s="61">
        <f t="shared" si="14"/>
        <v>0</v>
      </c>
      <c r="BU94" s="61">
        <f t="shared" si="14"/>
        <v>0</v>
      </c>
      <c r="BV94" s="61">
        <f t="shared" si="14"/>
        <v>0</v>
      </c>
      <c r="BW94" s="61">
        <f t="shared" si="14"/>
        <v>0</v>
      </c>
      <c r="BX94" s="61">
        <f t="shared" si="14"/>
        <v>0</v>
      </c>
      <c r="BY94" s="61">
        <f t="shared" si="14"/>
        <v>0</v>
      </c>
      <c r="BZ94" s="61">
        <f t="shared" si="14"/>
        <v>0</v>
      </c>
      <c r="CA94" s="61">
        <f t="shared" si="14"/>
        <v>0</v>
      </c>
      <c r="CB94" s="61">
        <f t="shared" si="14"/>
        <v>0</v>
      </c>
      <c r="CC94" s="61">
        <f t="shared" si="14"/>
        <v>0</v>
      </c>
      <c r="CD94" s="61">
        <f t="shared" si="14"/>
        <v>0</v>
      </c>
      <c r="CE94" s="61">
        <f t="shared" si="14"/>
        <v>0</v>
      </c>
      <c r="CF94" s="61">
        <f t="shared" si="14"/>
        <v>0</v>
      </c>
      <c r="CG94" s="61">
        <f t="shared" si="30"/>
        <v>0</v>
      </c>
      <c r="CH94" s="61">
        <f t="shared" si="30"/>
        <v>0.19285809816771399</v>
      </c>
      <c r="CI94" s="61">
        <f t="shared" si="30"/>
        <v>4.6810218001872399E-3</v>
      </c>
      <c r="CJ94" s="61">
        <f t="shared" si="30"/>
        <v>1.2036913200481501E-3</v>
      </c>
      <c r="CK94" s="61">
        <f t="shared" si="30"/>
        <v>8.3054701083322205E-2</v>
      </c>
      <c r="CL94" s="61">
        <f t="shared" si="30"/>
        <v>8.6264544603450594E-2</v>
      </c>
      <c r="CM94" s="61">
        <f t="shared" si="30"/>
        <v>8.6665775043466703E-2</v>
      </c>
      <c r="CN94" s="61">
        <f t="shared" si="30"/>
        <v>8.8270696803530904E-2</v>
      </c>
      <c r="CO94" s="61">
        <f t="shared" si="30"/>
        <v>0.108733449244349</v>
      </c>
      <c r="CP94" s="61">
        <f t="shared" si="30"/>
        <v>0.111542062324462</v>
      </c>
      <c r="CQ94" s="61">
        <f t="shared" si="30"/>
        <v>0.11595559716463801</v>
      </c>
      <c r="CR94" s="61">
        <f t="shared" si="30"/>
        <v>0.120770362444831</v>
      </c>
      <c r="CS94" s="61">
        <f t="shared" si="30"/>
        <v>0</v>
      </c>
      <c r="CT94" s="61">
        <f t="shared" si="30"/>
        <v>0</v>
      </c>
      <c r="CU94" s="61">
        <f t="shared" si="30"/>
        <v>0</v>
      </c>
      <c r="CV94" s="61">
        <f t="shared" si="30"/>
        <v>0</v>
      </c>
      <c r="CW94" s="61">
        <f t="shared" si="34"/>
        <v>0</v>
      </c>
      <c r="CX94" s="61">
        <f t="shared" si="34"/>
        <v>0</v>
      </c>
      <c r="CY94" s="61">
        <f t="shared" si="34"/>
        <v>0</v>
      </c>
      <c r="CZ94" s="61">
        <f t="shared" si="34"/>
        <v>0</v>
      </c>
      <c r="DA94" s="61">
        <f t="shared" si="34"/>
        <v>0</v>
      </c>
      <c r="DB94" s="61">
        <f t="shared" si="34"/>
        <v>0</v>
      </c>
      <c r="DC94" s="61">
        <f t="shared" si="31"/>
        <v>0</v>
      </c>
      <c r="DD94" s="61">
        <f t="shared" si="31"/>
        <v>0</v>
      </c>
      <c r="DE94" s="61">
        <f t="shared" si="31"/>
        <v>0</v>
      </c>
      <c r="DF94" s="61">
        <f t="shared" si="31"/>
        <v>0</v>
      </c>
      <c r="DG94" s="61">
        <f t="shared" si="31"/>
        <v>0</v>
      </c>
      <c r="DH94" s="61">
        <f t="shared" si="31"/>
        <v>0</v>
      </c>
      <c r="DI94" s="61">
        <f t="shared" si="31"/>
        <v>0</v>
      </c>
      <c r="DJ94" s="61">
        <f t="shared" si="31"/>
        <v>0</v>
      </c>
      <c r="DK94" s="61">
        <f t="shared" si="31"/>
        <v>0</v>
      </c>
      <c r="DL94" s="61">
        <f t="shared" si="31"/>
        <v>0</v>
      </c>
      <c r="DM94" s="61">
        <f t="shared" si="31"/>
        <v>0</v>
      </c>
      <c r="DN94" s="61">
        <f t="shared" si="31"/>
        <v>0</v>
      </c>
      <c r="DO94" s="61">
        <f t="shared" si="31"/>
        <v>0</v>
      </c>
      <c r="DP94" s="61">
        <f t="shared" si="31"/>
        <v>0</v>
      </c>
      <c r="DQ94" s="61">
        <f t="shared" si="31"/>
        <v>0</v>
      </c>
      <c r="DR94" s="61">
        <f t="shared" si="31"/>
        <v>0</v>
      </c>
      <c r="DS94" s="61">
        <f t="shared" si="32"/>
        <v>0</v>
      </c>
      <c r="DT94" s="61">
        <f t="shared" si="32"/>
        <v>0</v>
      </c>
      <c r="DU94" s="61">
        <f t="shared" si="32"/>
        <v>0</v>
      </c>
      <c r="DV94" s="61">
        <f t="shared" si="32"/>
        <v>0</v>
      </c>
      <c r="DW94" s="61">
        <f t="shared" si="32"/>
        <v>0</v>
      </c>
      <c r="DX94" s="61">
        <f t="shared" si="32"/>
        <v>0</v>
      </c>
      <c r="DY94" s="61">
        <f t="shared" si="32"/>
        <v>0</v>
      </c>
      <c r="DZ94" s="61">
        <f t="shared" si="15"/>
        <v>1</v>
      </c>
    </row>
    <row r="95" spans="1:130">
      <c r="B95" s="63"/>
      <c r="C95" s="53">
        <v>2029</v>
      </c>
      <c r="D95" s="64"/>
      <c r="E95" s="64"/>
      <c r="F95" s="64"/>
      <c r="G95" s="64"/>
      <c r="H95" s="64"/>
      <c r="I95" s="64"/>
      <c r="J95" s="64"/>
      <c r="K95" s="64"/>
      <c r="L95" s="64"/>
      <c r="M95" s="64">
        <f t="shared" si="25"/>
        <v>0</v>
      </c>
      <c r="N95" s="64">
        <f t="shared" si="26"/>
        <v>0</v>
      </c>
      <c r="O95" s="64">
        <f t="shared" si="27"/>
        <v>0</v>
      </c>
      <c r="P95" s="64">
        <f t="shared" si="28"/>
        <v>0</v>
      </c>
      <c r="Q95" s="64">
        <f t="shared" si="29"/>
        <v>0</v>
      </c>
      <c r="R95" s="64">
        <f t="shared" si="33"/>
        <v>0</v>
      </c>
      <c r="S95" s="64">
        <f t="shared" si="35"/>
        <v>0</v>
      </c>
      <c r="T95" s="64">
        <f t="shared" si="36"/>
        <v>0</v>
      </c>
      <c r="U95" s="64">
        <f t="shared" si="37"/>
        <v>0</v>
      </c>
      <c r="V95" s="64">
        <f t="shared" si="38"/>
        <v>3.1818181818181701</v>
      </c>
      <c r="W95" s="64">
        <f t="shared" si="39"/>
        <v>0.81818181818181801</v>
      </c>
      <c r="X95" s="64">
        <f t="shared" si="40"/>
        <v>56.454545454545503</v>
      </c>
      <c r="Y95" s="64">
        <f t="shared" si="41"/>
        <v>58.636363636363697</v>
      </c>
      <c r="Z95" s="64">
        <f t="shared" si="42"/>
        <v>58.909090909090899</v>
      </c>
      <c r="AA95" s="64">
        <f t="shared" si="43"/>
        <v>60</v>
      </c>
      <c r="AB95" s="64">
        <f t="shared" si="44"/>
        <v>73.909090909090907</v>
      </c>
      <c r="AC95" s="64">
        <f t="shared" si="45"/>
        <v>75.818181818181799</v>
      </c>
      <c r="AD95" s="64">
        <f t="shared" si="46"/>
        <v>78.818181818181799</v>
      </c>
      <c r="AE95" s="64">
        <f t="shared" ref="AE95:AE113" si="47">VLOOKUP($C$93,$D$3:$K$63,$A$68,0)*(B68-B67)</f>
        <v>82.090909090909093</v>
      </c>
      <c r="AF95" s="64">
        <f>VLOOKUP($C$94,$D$3:$K$63,$A$68,0)*(B67-B66)</f>
        <v>86.454545454545496</v>
      </c>
      <c r="AG95" s="64">
        <f>VLOOKUP($C$95,$D$3:$K$63,$A$68,0)*B66</f>
        <v>0</v>
      </c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54">
        <f t="shared" si="13"/>
        <v>635.09090909090901</v>
      </c>
      <c r="BP95" s="53">
        <v>2029</v>
      </c>
      <c r="BQ95" s="61">
        <f t="shared" si="14"/>
        <v>0</v>
      </c>
      <c r="BR95" s="61">
        <f t="shared" si="14"/>
        <v>0</v>
      </c>
      <c r="BS95" s="61">
        <f t="shared" si="14"/>
        <v>0</v>
      </c>
      <c r="BT95" s="61">
        <f t="shared" si="14"/>
        <v>0</v>
      </c>
      <c r="BU95" s="61">
        <f t="shared" si="14"/>
        <v>0</v>
      </c>
      <c r="BV95" s="61">
        <f t="shared" si="14"/>
        <v>0</v>
      </c>
      <c r="BW95" s="61">
        <f t="shared" si="14"/>
        <v>0</v>
      </c>
      <c r="BX95" s="61">
        <f t="shared" si="14"/>
        <v>0</v>
      </c>
      <c r="BY95" s="61">
        <f t="shared" si="14"/>
        <v>0</v>
      </c>
      <c r="BZ95" s="61">
        <f t="shared" si="14"/>
        <v>0</v>
      </c>
      <c r="CA95" s="61">
        <f t="shared" si="14"/>
        <v>0</v>
      </c>
      <c r="CB95" s="61">
        <f t="shared" si="14"/>
        <v>0</v>
      </c>
      <c r="CC95" s="61">
        <f t="shared" si="14"/>
        <v>0</v>
      </c>
      <c r="CD95" s="61">
        <f t="shared" si="14"/>
        <v>0</v>
      </c>
      <c r="CE95" s="61">
        <f t="shared" si="14"/>
        <v>0</v>
      </c>
      <c r="CF95" s="61">
        <f t="shared" si="14"/>
        <v>0</v>
      </c>
      <c r="CG95" s="61">
        <f t="shared" si="30"/>
        <v>0</v>
      </c>
      <c r="CH95" s="61">
        <f t="shared" si="30"/>
        <v>0</v>
      </c>
      <c r="CI95" s="61">
        <f t="shared" si="30"/>
        <v>5.0100200400801402E-3</v>
      </c>
      <c r="CJ95" s="61">
        <f t="shared" si="30"/>
        <v>1.2882908674491801E-3</v>
      </c>
      <c r="CK95" s="61">
        <f t="shared" si="30"/>
        <v>8.8892069853993699E-2</v>
      </c>
      <c r="CL95" s="61">
        <f t="shared" si="30"/>
        <v>9.2327512167191497E-2</v>
      </c>
      <c r="CM95" s="61">
        <f t="shared" si="30"/>
        <v>9.2756942456341293E-2</v>
      </c>
      <c r="CN95" s="61">
        <f t="shared" si="30"/>
        <v>9.4474663612940199E-2</v>
      </c>
      <c r="CO95" s="61">
        <f t="shared" si="30"/>
        <v>0.116375608359576</v>
      </c>
      <c r="CP95" s="61">
        <f t="shared" si="30"/>
        <v>0.119381620383624</v>
      </c>
      <c r="CQ95" s="61">
        <f t="shared" si="30"/>
        <v>0.12410535356427101</v>
      </c>
      <c r="CR95" s="61">
        <f t="shared" si="30"/>
        <v>0.12925851703406799</v>
      </c>
      <c r="CS95" s="61">
        <f t="shared" si="30"/>
        <v>0.136129401660464</v>
      </c>
      <c r="CT95" s="61">
        <f t="shared" si="30"/>
        <v>0</v>
      </c>
      <c r="CU95" s="61">
        <f t="shared" si="30"/>
        <v>0</v>
      </c>
      <c r="CV95" s="61">
        <f t="shared" si="30"/>
        <v>0</v>
      </c>
      <c r="CW95" s="61">
        <f t="shared" si="34"/>
        <v>0</v>
      </c>
      <c r="CX95" s="61">
        <f t="shared" si="34"/>
        <v>0</v>
      </c>
      <c r="CY95" s="61">
        <f t="shared" si="34"/>
        <v>0</v>
      </c>
      <c r="CZ95" s="61">
        <f t="shared" si="34"/>
        <v>0</v>
      </c>
      <c r="DA95" s="61">
        <f t="shared" si="34"/>
        <v>0</v>
      </c>
      <c r="DB95" s="61">
        <f t="shared" si="34"/>
        <v>0</v>
      </c>
      <c r="DC95" s="61">
        <f t="shared" si="31"/>
        <v>0</v>
      </c>
      <c r="DD95" s="61">
        <f t="shared" si="31"/>
        <v>0</v>
      </c>
      <c r="DE95" s="61">
        <f t="shared" si="31"/>
        <v>0</v>
      </c>
      <c r="DF95" s="61">
        <f t="shared" si="31"/>
        <v>0</v>
      </c>
      <c r="DG95" s="61">
        <f t="shared" si="31"/>
        <v>0</v>
      </c>
      <c r="DH95" s="61">
        <f t="shared" si="31"/>
        <v>0</v>
      </c>
      <c r="DI95" s="61">
        <f t="shared" si="31"/>
        <v>0</v>
      </c>
      <c r="DJ95" s="61">
        <f t="shared" si="31"/>
        <v>0</v>
      </c>
      <c r="DK95" s="61">
        <f t="shared" si="31"/>
        <v>0</v>
      </c>
      <c r="DL95" s="61">
        <f t="shared" si="31"/>
        <v>0</v>
      </c>
      <c r="DM95" s="61">
        <f t="shared" si="31"/>
        <v>0</v>
      </c>
      <c r="DN95" s="61">
        <f t="shared" si="31"/>
        <v>0</v>
      </c>
      <c r="DO95" s="61">
        <f t="shared" si="31"/>
        <v>0</v>
      </c>
      <c r="DP95" s="61">
        <f t="shared" si="31"/>
        <v>0</v>
      </c>
      <c r="DQ95" s="61">
        <f t="shared" si="31"/>
        <v>0</v>
      </c>
      <c r="DR95" s="61">
        <f t="shared" si="31"/>
        <v>0</v>
      </c>
      <c r="DS95" s="61">
        <f t="shared" si="32"/>
        <v>0</v>
      </c>
      <c r="DT95" s="61">
        <f t="shared" si="32"/>
        <v>0</v>
      </c>
      <c r="DU95" s="61">
        <f t="shared" si="32"/>
        <v>0</v>
      </c>
      <c r="DV95" s="61">
        <f t="shared" si="32"/>
        <v>0</v>
      </c>
      <c r="DW95" s="61">
        <f t="shared" si="32"/>
        <v>0</v>
      </c>
      <c r="DX95" s="61">
        <f t="shared" si="32"/>
        <v>0</v>
      </c>
      <c r="DY95" s="61">
        <f t="shared" si="32"/>
        <v>0</v>
      </c>
      <c r="DZ95" s="61">
        <f t="shared" si="15"/>
        <v>1</v>
      </c>
    </row>
    <row r="96" spans="1:130">
      <c r="B96" s="63"/>
      <c r="C96" s="53">
        <v>2030</v>
      </c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>
        <f t="shared" si="26"/>
        <v>0</v>
      </c>
      <c r="O96" s="64">
        <f t="shared" si="27"/>
        <v>0</v>
      </c>
      <c r="P96" s="64">
        <f t="shared" si="28"/>
        <v>0</v>
      </c>
      <c r="Q96" s="64">
        <f t="shared" si="29"/>
        <v>0</v>
      </c>
      <c r="R96" s="64">
        <f t="shared" si="33"/>
        <v>0</v>
      </c>
      <c r="S96" s="64">
        <f t="shared" si="35"/>
        <v>0</v>
      </c>
      <c r="T96" s="64">
        <f t="shared" si="36"/>
        <v>0</v>
      </c>
      <c r="U96" s="64">
        <f t="shared" si="37"/>
        <v>0</v>
      </c>
      <c r="V96" s="64">
        <f t="shared" si="38"/>
        <v>0</v>
      </c>
      <c r="W96" s="64">
        <f t="shared" si="39"/>
        <v>0.81818181818181501</v>
      </c>
      <c r="X96" s="64">
        <f t="shared" si="40"/>
        <v>56.454545454545503</v>
      </c>
      <c r="Y96" s="64">
        <f t="shared" si="41"/>
        <v>58.636363636363697</v>
      </c>
      <c r="Z96" s="64">
        <f t="shared" si="42"/>
        <v>58.909090909090899</v>
      </c>
      <c r="AA96" s="64">
        <f t="shared" si="43"/>
        <v>60</v>
      </c>
      <c r="AB96" s="64">
        <f t="shared" si="44"/>
        <v>73.909090909090907</v>
      </c>
      <c r="AC96" s="64">
        <f t="shared" si="45"/>
        <v>75.818181818181799</v>
      </c>
      <c r="AD96" s="64">
        <f t="shared" si="46"/>
        <v>78.818181818181799</v>
      </c>
      <c r="AE96" s="64">
        <f t="shared" si="47"/>
        <v>82.090909090909093</v>
      </c>
      <c r="AF96" s="64">
        <f t="shared" ref="AF96:AF114" si="48">VLOOKUP($C$94,$D$3:$K$63,$A$68,0)*(B68-B67)</f>
        <v>86.454545454545496</v>
      </c>
      <c r="AG96" s="64">
        <f>VLOOKUP($C$95,$D$3:$K$63,$A$68,0)*(B67-B66)</f>
        <v>91.363636363636402</v>
      </c>
      <c r="AH96" s="64">
        <f>VLOOKUP($C$96,$D$3:$K$63,$A$68,0)*B66</f>
        <v>0</v>
      </c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54">
        <f t="shared" si="13"/>
        <v>723.27272727272805</v>
      </c>
      <c r="BP96" s="53">
        <v>2030</v>
      </c>
      <c r="BQ96" s="61">
        <f t="shared" si="14"/>
        <v>0</v>
      </c>
      <c r="BR96" s="61">
        <f t="shared" si="14"/>
        <v>0</v>
      </c>
      <c r="BS96" s="61">
        <f t="shared" si="14"/>
        <v>0</v>
      </c>
      <c r="BT96" s="61">
        <f t="shared" si="14"/>
        <v>0</v>
      </c>
      <c r="BU96" s="61">
        <f t="shared" si="14"/>
        <v>0</v>
      </c>
      <c r="BV96" s="61">
        <f t="shared" si="14"/>
        <v>0</v>
      </c>
      <c r="BW96" s="61">
        <f t="shared" si="14"/>
        <v>0</v>
      </c>
      <c r="BX96" s="61">
        <f t="shared" si="14"/>
        <v>0</v>
      </c>
      <c r="BY96" s="61">
        <f t="shared" si="14"/>
        <v>0</v>
      </c>
      <c r="BZ96" s="61">
        <f t="shared" si="14"/>
        <v>0</v>
      </c>
      <c r="CA96" s="61">
        <f t="shared" si="14"/>
        <v>0</v>
      </c>
      <c r="CB96" s="61">
        <f t="shared" si="14"/>
        <v>0</v>
      </c>
      <c r="CC96" s="61">
        <f t="shared" si="14"/>
        <v>0</v>
      </c>
      <c r="CD96" s="61">
        <f t="shared" si="14"/>
        <v>0</v>
      </c>
      <c r="CE96" s="61">
        <f t="shared" si="14"/>
        <v>0</v>
      </c>
      <c r="CF96" s="61">
        <f t="shared" si="14"/>
        <v>0</v>
      </c>
      <c r="CG96" s="61">
        <f t="shared" si="30"/>
        <v>0</v>
      </c>
      <c r="CH96" s="61">
        <f t="shared" si="30"/>
        <v>0</v>
      </c>
      <c r="CI96" s="61">
        <f t="shared" si="30"/>
        <v>0</v>
      </c>
      <c r="CJ96" s="61">
        <f t="shared" si="30"/>
        <v>1.13122171945701E-3</v>
      </c>
      <c r="CK96" s="61">
        <f t="shared" si="30"/>
        <v>7.8054298642533895E-2</v>
      </c>
      <c r="CL96" s="61">
        <f t="shared" si="30"/>
        <v>8.1070889894419296E-2</v>
      </c>
      <c r="CM96" s="61">
        <f t="shared" si="30"/>
        <v>8.1447963800904993E-2</v>
      </c>
      <c r="CN96" s="61">
        <f t="shared" si="30"/>
        <v>8.29562594268477E-2</v>
      </c>
      <c r="CO96" s="61">
        <f t="shared" si="30"/>
        <v>0.102187028657617</v>
      </c>
      <c r="CP96" s="61">
        <f t="shared" si="30"/>
        <v>0.104826546003017</v>
      </c>
      <c r="CQ96" s="61">
        <f t="shared" si="30"/>
        <v>0.108974358974359</v>
      </c>
      <c r="CR96" s="61">
        <f t="shared" si="30"/>
        <v>0.113499245852187</v>
      </c>
      <c r="CS96" s="61">
        <f t="shared" si="30"/>
        <v>0.119532428355958</v>
      </c>
      <c r="CT96" s="61">
        <f t="shared" si="30"/>
        <v>0.12631975867270001</v>
      </c>
      <c r="CU96" s="61">
        <f t="shared" si="30"/>
        <v>0</v>
      </c>
      <c r="CV96" s="61">
        <f t="shared" si="30"/>
        <v>0</v>
      </c>
      <c r="CW96" s="61">
        <f t="shared" si="34"/>
        <v>0</v>
      </c>
      <c r="CX96" s="61">
        <f t="shared" si="34"/>
        <v>0</v>
      </c>
      <c r="CY96" s="61">
        <f t="shared" si="34"/>
        <v>0</v>
      </c>
      <c r="CZ96" s="61">
        <f t="shared" si="34"/>
        <v>0</v>
      </c>
      <c r="DA96" s="61">
        <f t="shared" si="34"/>
        <v>0</v>
      </c>
      <c r="DB96" s="61">
        <f t="shared" si="34"/>
        <v>0</v>
      </c>
      <c r="DC96" s="61">
        <f t="shared" si="31"/>
        <v>0</v>
      </c>
      <c r="DD96" s="61">
        <f t="shared" si="31"/>
        <v>0</v>
      </c>
      <c r="DE96" s="61">
        <f t="shared" si="31"/>
        <v>0</v>
      </c>
      <c r="DF96" s="61">
        <f t="shared" si="31"/>
        <v>0</v>
      </c>
      <c r="DG96" s="61">
        <f t="shared" si="31"/>
        <v>0</v>
      </c>
      <c r="DH96" s="61">
        <f t="shared" si="31"/>
        <v>0</v>
      </c>
      <c r="DI96" s="61">
        <f t="shared" si="31"/>
        <v>0</v>
      </c>
      <c r="DJ96" s="61">
        <f t="shared" si="31"/>
        <v>0</v>
      </c>
      <c r="DK96" s="61">
        <f t="shared" si="31"/>
        <v>0</v>
      </c>
      <c r="DL96" s="61">
        <f t="shared" si="31"/>
        <v>0</v>
      </c>
      <c r="DM96" s="61">
        <f t="shared" si="31"/>
        <v>0</v>
      </c>
      <c r="DN96" s="61">
        <f t="shared" si="31"/>
        <v>0</v>
      </c>
      <c r="DO96" s="61">
        <f t="shared" si="31"/>
        <v>0</v>
      </c>
      <c r="DP96" s="61">
        <f t="shared" si="31"/>
        <v>0</v>
      </c>
      <c r="DQ96" s="61">
        <f t="shared" si="31"/>
        <v>0</v>
      </c>
      <c r="DR96" s="61">
        <f t="shared" si="31"/>
        <v>0</v>
      </c>
      <c r="DS96" s="61">
        <f t="shared" si="32"/>
        <v>0</v>
      </c>
      <c r="DT96" s="61">
        <f t="shared" si="32"/>
        <v>0</v>
      </c>
      <c r="DU96" s="61">
        <f t="shared" si="32"/>
        <v>0</v>
      </c>
      <c r="DV96" s="61">
        <f t="shared" si="32"/>
        <v>0</v>
      </c>
      <c r="DW96" s="61">
        <f t="shared" si="32"/>
        <v>0</v>
      </c>
      <c r="DX96" s="61">
        <f t="shared" si="32"/>
        <v>0</v>
      </c>
      <c r="DY96" s="61">
        <f t="shared" si="32"/>
        <v>0</v>
      </c>
      <c r="DZ96" s="61">
        <f t="shared" si="15"/>
        <v>1</v>
      </c>
    </row>
    <row r="97" spans="2:130">
      <c r="B97" s="63"/>
      <c r="C97" s="53">
        <v>2031</v>
      </c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>
        <f t="shared" si="27"/>
        <v>0</v>
      </c>
      <c r="P97" s="64">
        <f t="shared" si="28"/>
        <v>0</v>
      </c>
      <c r="Q97" s="64">
        <f t="shared" si="29"/>
        <v>0</v>
      </c>
      <c r="R97" s="64">
        <f t="shared" si="33"/>
        <v>0</v>
      </c>
      <c r="S97" s="64">
        <f t="shared" si="35"/>
        <v>0</v>
      </c>
      <c r="T97" s="64">
        <f t="shared" si="36"/>
        <v>0</v>
      </c>
      <c r="U97" s="64">
        <f t="shared" si="37"/>
        <v>0</v>
      </c>
      <c r="V97" s="64">
        <f t="shared" si="38"/>
        <v>0</v>
      </c>
      <c r="W97" s="64">
        <f t="shared" si="39"/>
        <v>0</v>
      </c>
      <c r="X97" s="64">
        <f t="shared" si="40"/>
        <v>56.454545454545297</v>
      </c>
      <c r="Y97" s="64">
        <f t="shared" si="41"/>
        <v>58.636363636363697</v>
      </c>
      <c r="Z97" s="64">
        <f t="shared" si="42"/>
        <v>58.909090909090899</v>
      </c>
      <c r="AA97" s="64">
        <f t="shared" si="43"/>
        <v>60</v>
      </c>
      <c r="AB97" s="64">
        <f t="shared" si="44"/>
        <v>73.909090909090907</v>
      </c>
      <c r="AC97" s="64">
        <f t="shared" si="45"/>
        <v>75.818181818181799</v>
      </c>
      <c r="AD97" s="64">
        <f t="shared" si="46"/>
        <v>78.818181818181799</v>
      </c>
      <c r="AE97" s="64">
        <f t="shared" si="47"/>
        <v>82.090909090909093</v>
      </c>
      <c r="AF97" s="64">
        <f t="shared" si="48"/>
        <v>86.454545454545496</v>
      </c>
      <c r="AG97" s="64">
        <f t="shared" ref="AG97:AG115" si="49">VLOOKUP($C$95,$D$3:$K$63,$A$68,0)*(B68-B67)</f>
        <v>91.363636363636402</v>
      </c>
      <c r="AH97" s="64">
        <f>VLOOKUP($C$96,$D$3:$K$63,$A$68,0)*(B67-B66)</f>
        <v>97.090909090909093</v>
      </c>
      <c r="AI97" s="64">
        <f>VLOOKUP($C$97,$D$3:$K$63,$A$68,0)*B66</f>
        <v>0</v>
      </c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54">
        <f t="shared" si="13"/>
        <v>819.54545454545496</v>
      </c>
      <c r="BP97" s="53">
        <v>2031</v>
      </c>
      <c r="BQ97" s="61">
        <f t="shared" ref="BQ97:CF112" si="50">D97/$BM97</f>
        <v>0</v>
      </c>
      <c r="BR97" s="61">
        <f t="shared" si="50"/>
        <v>0</v>
      </c>
      <c r="BS97" s="61">
        <f t="shared" si="50"/>
        <v>0</v>
      </c>
      <c r="BT97" s="61">
        <f t="shared" si="50"/>
        <v>0</v>
      </c>
      <c r="BU97" s="61">
        <f t="shared" si="50"/>
        <v>0</v>
      </c>
      <c r="BV97" s="61">
        <f t="shared" si="50"/>
        <v>0</v>
      </c>
      <c r="BW97" s="61">
        <f t="shared" si="50"/>
        <v>0</v>
      </c>
      <c r="BX97" s="61">
        <f t="shared" si="50"/>
        <v>0</v>
      </c>
      <c r="BY97" s="61">
        <f t="shared" si="50"/>
        <v>0</v>
      </c>
      <c r="BZ97" s="61">
        <f t="shared" si="50"/>
        <v>0</v>
      </c>
      <c r="CA97" s="61">
        <f t="shared" si="50"/>
        <v>0</v>
      </c>
      <c r="CB97" s="61">
        <f t="shared" si="50"/>
        <v>0</v>
      </c>
      <c r="CC97" s="61">
        <f t="shared" si="50"/>
        <v>0</v>
      </c>
      <c r="CD97" s="61">
        <f t="shared" si="50"/>
        <v>0</v>
      </c>
      <c r="CE97" s="61">
        <f t="shared" si="50"/>
        <v>0</v>
      </c>
      <c r="CF97" s="61">
        <f t="shared" si="50"/>
        <v>0</v>
      </c>
      <c r="CG97" s="61">
        <f t="shared" si="30"/>
        <v>0</v>
      </c>
      <c r="CH97" s="61">
        <f t="shared" si="30"/>
        <v>0</v>
      </c>
      <c r="CI97" s="61">
        <f t="shared" si="30"/>
        <v>0</v>
      </c>
      <c r="CJ97" s="61">
        <f t="shared" si="30"/>
        <v>0</v>
      </c>
      <c r="CK97" s="61">
        <f t="shared" si="30"/>
        <v>6.8885191347753505E-2</v>
      </c>
      <c r="CL97" s="61">
        <f t="shared" si="30"/>
        <v>7.1547420965058298E-2</v>
      </c>
      <c r="CM97" s="61">
        <f t="shared" si="30"/>
        <v>7.1880199667221298E-2</v>
      </c>
      <c r="CN97" s="61">
        <f t="shared" si="30"/>
        <v>7.3211314475873604E-2</v>
      </c>
      <c r="CO97" s="61">
        <f t="shared" si="30"/>
        <v>9.0183028286189695E-2</v>
      </c>
      <c r="CP97" s="61">
        <f t="shared" si="30"/>
        <v>9.2512479201331099E-2</v>
      </c>
      <c r="CQ97" s="61">
        <f t="shared" si="30"/>
        <v>9.6173044925124795E-2</v>
      </c>
      <c r="CR97" s="61">
        <f t="shared" si="30"/>
        <v>0.10016638935108201</v>
      </c>
      <c r="CS97" s="61">
        <f t="shared" si="30"/>
        <v>0.10549084858569099</v>
      </c>
      <c r="CT97" s="61">
        <f t="shared" si="30"/>
        <v>0.111480865224626</v>
      </c>
      <c r="CU97" s="61">
        <f t="shared" ref="CU97:DJ126" si="51">AH97/$BM97</f>
        <v>0.11846921797005</v>
      </c>
      <c r="CV97" s="61">
        <f t="shared" si="51"/>
        <v>0</v>
      </c>
      <c r="CW97" s="61">
        <f t="shared" si="34"/>
        <v>0</v>
      </c>
      <c r="CX97" s="61">
        <f t="shared" si="34"/>
        <v>0</v>
      </c>
      <c r="CY97" s="61">
        <f t="shared" si="34"/>
        <v>0</v>
      </c>
      <c r="CZ97" s="61">
        <f t="shared" si="34"/>
        <v>0</v>
      </c>
      <c r="DA97" s="61">
        <f t="shared" si="34"/>
        <v>0</v>
      </c>
      <c r="DB97" s="61">
        <f t="shared" si="34"/>
        <v>0</v>
      </c>
      <c r="DC97" s="61">
        <f t="shared" si="31"/>
        <v>0</v>
      </c>
      <c r="DD97" s="61">
        <f t="shared" si="31"/>
        <v>0</v>
      </c>
      <c r="DE97" s="61">
        <f t="shared" si="31"/>
        <v>0</v>
      </c>
      <c r="DF97" s="61">
        <f t="shared" si="31"/>
        <v>0</v>
      </c>
      <c r="DG97" s="61">
        <f t="shared" si="31"/>
        <v>0</v>
      </c>
      <c r="DH97" s="61">
        <f t="shared" si="31"/>
        <v>0</v>
      </c>
      <c r="DI97" s="61">
        <f t="shared" si="31"/>
        <v>0</v>
      </c>
      <c r="DJ97" s="61">
        <f t="shared" si="31"/>
        <v>0</v>
      </c>
      <c r="DK97" s="61">
        <f t="shared" si="31"/>
        <v>0</v>
      </c>
      <c r="DL97" s="61">
        <f t="shared" si="31"/>
        <v>0</v>
      </c>
      <c r="DM97" s="61">
        <f t="shared" si="31"/>
        <v>0</v>
      </c>
      <c r="DN97" s="61">
        <f t="shared" si="31"/>
        <v>0</v>
      </c>
      <c r="DO97" s="61">
        <f t="shared" si="31"/>
        <v>0</v>
      </c>
      <c r="DP97" s="61">
        <f t="shared" si="31"/>
        <v>0</v>
      </c>
      <c r="DQ97" s="61">
        <f t="shared" ref="DQ97:DT126" si="52">BD97/$BM97</f>
        <v>0</v>
      </c>
      <c r="DR97" s="61">
        <f t="shared" si="52"/>
        <v>0</v>
      </c>
      <c r="DS97" s="61">
        <f t="shared" si="32"/>
        <v>0</v>
      </c>
      <c r="DT97" s="61">
        <f t="shared" si="32"/>
        <v>0</v>
      </c>
      <c r="DU97" s="61">
        <f t="shared" si="32"/>
        <v>0</v>
      </c>
      <c r="DV97" s="61">
        <f t="shared" si="32"/>
        <v>0</v>
      </c>
      <c r="DW97" s="61">
        <f t="shared" si="32"/>
        <v>0</v>
      </c>
      <c r="DX97" s="61">
        <f t="shared" si="32"/>
        <v>0</v>
      </c>
      <c r="DY97" s="61">
        <f t="shared" si="32"/>
        <v>0</v>
      </c>
      <c r="DZ97" s="61">
        <f t="shared" si="15"/>
        <v>1</v>
      </c>
    </row>
    <row r="98" spans="2:130">
      <c r="B98" s="63"/>
      <c r="C98" s="53">
        <v>2032</v>
      </c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>
        <f t="shared" si="28"/>
        <v>0</v>
      </c>
      <c r="Q98" s="64">
        <f t="shared" si="29"/>
        <v>0</v>
      </c>
      <c r="R98" s="64">
        <f t="shared" si="33"/>
        <v>0</v>
      </c>
      <c r="S98" s="64">
        <f t="shared" si="35"/>
        <v>0</v>
      </c>
      <c r="T98" s="64">
        <f t="shared" si="36"/>
        <v>0</v>
      </c>
      <c r="U98" s="64">
        <f t="shared" si="37"/>
        <v>0</v>
      </c>
      <c r="V98" s="64">
        <f t="shared" si="38"/>
        <v>0</v>
      </c>
      <c r="W98" s="64">
        <f t="shared" si="39"/>
        <v>0</v>
      </c>
      <c r="X98" s="64">
        <f t="shared" si="40"/>
        <v>0</v>
      </c>
      <c r="Y98" s="64">
        <f t="shared" si="41"/>
        <v>58.636363636363399</v>
      </c>
      <c r="Z98" s="64">
        <f t="shared" si="42"/>
        <v>58.909090909090899</v>
      </c>
      <c r="AA98" s="64">
        <f t="shared" si="43"/>
        <v>60</v>
      </c>
      <c r="AB98" s="64">
        <f t="shared" si="44"/>
        <v>73.909090909090907</v>
      </c>
      <c r="AC98" s="64">
        <f t="shared" si="45"/>
        <v>75.818181818181799</v>
      </c>
      <c r="AD98" s="64">
        <f t="shared" si="46"/>
        <v>78.818181818181799</v>
      </c>
      <c r="AE98" s="64">
        <f t="shared" si="47"/>
        <v>82.090909090909093</v>
      </c>
      <c r="AF98" s="64">
        <f t="shared" si="48"/>
        <v>86.454545454545496</v>
      </c>
      <c r="AG98" s="64">
        <f t="shared" si="49"/>
        <v>91.363636363636402</v>
      </c>
      <c r="AH98" s="64">
        <f t="shared" ref="AH98:AH116" si="53">VLOOKUP($C$96,$D$3:$K$63,$A$68,0)*(B68-B67)</f>
        <v>97.090909090909093</v>
      </c>
      <c r="AI98" s="64">
        <f>VLOOKUP($C$97,$D$3:$K$63,$A$68,0)*(B67-B66)</f>
        <v>106.636363636364</v>
      </c>
      <c r="AJ98" s="64">
        <f>VLOOKUP($C$98,$D$3:$K$63,$A$68,0)*B66</f>
        <v>0</v>
      </c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54">
        <f t="shared" si="13"/>
        <v>869.72727272727298</v>
      </c>
      <c r="BP98" s="53">
        <v>2032</v>
      </c>
      <c r="BQ98" s="61">
        <f t="shared" si="50"/>
        <v>0</v>
      </c>
      <c r="BR98" s="61">
        <f t="shared" si="50"/>
        <v>0</v>
      </c>
      <c r="BS98" s="61">
        <f t="shared" si="50"/>
        <v>0</v>
      </c>
      <c r="BT98" s="61">
        <f t="shared" si="50"/>
        <v>0</v>
      </c>
      <c r="BU98" s="61">
        <f t="shared" si="50"/>
        <v>0</v>
      </c>
      <c r="BV98" s="61">
        <f t="shared" si="50"/>
        <v>0</v>
      </c>
      <c r="BW98" s="61">
        <f t="shared" si="50"/>
        <v>0</v>
      </c>
      <c r="BX98" s="61">
        <f t="shared" si="50"/>
        <v>0</v>
      </c>
      <c r="BY98" s="61">
        <f t="shared" si="50"/>
        <v>0</v>
      </c>
      <c r="BZ98" s="61">
        <f t="shared" si="50"/>
        <v>0</v>
      </c>
      <c r="CA98" s="61">
        <f t="shared" si="50"/>
        <v>0</v>
      </c>
      <c r="CB98" s="61">
        <f t="shared" si="50"/>
        <v>0</v>
      </c>
      <c r="CC98" s="61">
        <f t="shared" si="50"/>
        <v>0</v>
      </c>
      <c r="CD98" s="61">
        <f t="shared" si="50"/>
        <v>0</v>
      </c>
      <c r="CE98" s="61">
        <f t="shared" si="50"/>
        <v>0</v>
      </c>
      <c r="CF98" s="61">
        <f t="shared" si="50"/>
        <v>0</v>
      </c>
      <c r="CG98" s="61">
        <f t="shared" ref="CG98:CT116" si="54">T98/$BM98</f>
        <v>0</v>
      </c>
      <c r="CH98" s="61">
        <f t="shared" si="54"/>
        <v>0</v>
      </c>
      <c r="CI98" s="61">
        <f t="shared" si="54"/>
        <v>0</v>
      </c>
      <c r="CJ98" s="61">
        <f t="shared" si="54"/>
        <v>0</v>
      </c>
      <c r="CK98" s="61">
        <f t="shared" si="54"/>
        <v>0</v>
      </c>
      <c r="CL98" s="61">
        <f t="shared" si="54"/>
        <v>6.7419253684540395E-2</v>
      </c>
      <c r="CM98" s="61">
        <f t="shared" si="54"/>
        <v>6.77328316086548E-2</v>
      </c>
      <c r="CN98" s="61">
        <f t="shared" si="54"/>
        <v>6.8987143305111298E-2</v>
      </c>
      <c r="CO98" s="61">
        <f t="shared" si="54"/>
        <v>8.4979617434932597E-2</v>
      </c>
      <c r="CP98" s="61">
        <f t="shared" si="54"/>
        <v>8.7174662903731603E-2</v>
      </c>
      <c r="CQ98" s="61">
        <f t="shared" si="54"/>
        <v>9.0624020068987204E-2</v>
      </c>
      <c r="CR98" s="61">
        <f t="shared" si="54"/>
        <v>9.4386955158356906E-2</v>
      </c>
      <c r="CS98" s="61">
        <f t="shared" si="54"/>
        <v>9.9404201944183201E-2</v>
      </c>
      <c r="CT98" s="61">
        <f t="shared" si="54"/>
        <v>0.105048604578238</v>
      </c>
      <c r="CU98" s="61">
        <f t="shared" si="51"/>
        <v>0.11163374098463499</v>
      </c>
      <c r="CV98" s="61">
        <f t="shared" si="51"/>
        <v>0.12260896832863</v>
      </c>
      <c r="CW98" s="61">
        <f t="shared" si="34"/>
        <v>0</v>
      </c>
      <c r="CX98" s="61">
        <f t="shared" si="34"/>
        <v>0</v>
      </c>
      <c r="CY98" s="61">
        <f t="shared" si="34"/>
        <v>0</v>
      </c>
      <c r="CZ98" s="61">
        <f t="shared" si="34"/>
        <v>0</v>
      </c>
      <c r="DA98" s="61">
        <f t="shared" si="34"/>
        <v>0</v>
      </c>
      <c r="DB98" s="61">
        <f t="shared" si="34"/>
        <v>0</v>
      </c>
      <c r="DC98" s="61">
        <f t="shared" si="34"/>
        <v>0</v>
      </c>
      <c r="DD98" s="61">
        <f t="shared" si="34"/>
        <v>0</v>
      </c>
      <c r="DE98" s="61">
        <f t="shared" si="34"/>
        <v>0</v>
      </c>
      <c r="DF98" s="61">
        <f t="shared" si="34"/>
        <v>0</v>
      </c>
      <c r="DG98" s="61">
        <f t="shared" si="34"/>
        <v>0</v>
      </c>
      <c r="DH98" s="61">
        <f t="shared" si="34"/>
        <v>0</v>
      </c>
      <c r="DI98" s="61">
        <f t="shared" si="34"/>
        <v>0</v>
      </c>
      <c r="DJ98" s="61">
        <f t="shared" si="34"/>
        <v>0</v>
      </c>
      <c r="DK98" s="61">
        <f t="shared" si="34"/>
        <v>0</v>
      </c>
      <c r="DL98" s="61">
        <f t="shared" si="34"/>
        <v>0</v>
      </c>
      <c r="DM98" s="61">
        <f t="shared" ref="DM98:DP126" si="55">AZ98/$BM98</f>
        <v>0</v>
      </c>
      <c r="DN98" s="61">
        <f t="shared" si="55"/>
        <v>0</v>
      </c>
      <c r="DO98" s="61">
        <f t="shared" si="55"/>
        <v>0</v>
      </c>
      <c r="DP98" s="61">
        <f t="shared" si="55"/>
        <v>0</v>
      </c>
      <c r="DQ98" s="61">
        <f t="shared" si="52"/>
        <v>0</v>
      </c>
      <c r="DR98" s="61">
        <f t="shared" si="52"/>
        <v>0</v>
      </c>
      <c r="DS98" s="61">
        <f t="shared" si="32"/>
        <v>0</v>
      </c>
      <c r="DT98" s="61">
        <f t="shared" si="32"/>
        <v>0</v>
      </c>
      <c r="DU98" s="61">
        <f t="shared" si="32"/>
        <v>0</v>
      </c>
      <c r="DV98" s="61">
        <f t="shared" si="32"/>
        <v>0</v>
      </c>
      <c r="DW98" s="61">
        <f t="shared" si="32"/>
        <v>0</v>
      </c>
      <c r="DX98" s="61">
        <f t="shared" si="32"/>
        <v>0</v>
      </c>
      <c r="DY98" s="61">
        <f t="shared" si="32"/>
        <v>0</v>
      </c>
      <c r="DZ98" s="61">
        <f t="shared" si="15"/>
        <v>1</v>
      </c>
    </row>
    <row r="99" spans="2:130">
      <c r="B99" s="63"/>
      <c r="C99" s="53">
        <v>2033</v>
      </c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>
        <f t="shared" si="29"/>
        <v>0</v>
      </c>
      <c r="R99" s="64">
        <f t="shared" si="33"/>
        <v>0</v>
      </c>
      <c r="S99" s="64">
        <f t="shared" si="35"/>
        <v>0</v>
      </c>
      <c r="T99" s="64">
        <f t="shared" si="36"/>
        <v>0</v>
      </c>
      <c r="U99" s="64">
        <f t="shared" si="37"/>
        <v>0</v>
      </c>
      <c r="V99" s="64">
        <f t="shared" si="38"/>
        <v>0</v>
      </c>
      <c r="W99" s="64">
        <f t="shared" si="39"/>
        <v>0</v>
      </c>
      <c r="X99" s="64">
        <f t="shared" si="40"/>
        <v>0</v>
      </c>
      <c r="Y99" s="64">
        <f t="shared" si="41"/>
        <v>0</v>
      </c>
      <c r="Z99" s="64">
        <f t="shared" si="42"/>
        <v>58.9090909090907</v>
      </c>
      <c r="AA99" s="64">
        <f t="shared" si="43"/>
        <v>60</v>
      </c>
      <c r="AB99" s="64">
        <f t="shared" si="44"/>
        <v>73.909090909090907</v>
      </c>
      <c r="AC99" s="64">
        <f t="shared" si="45"/>
        <v>75.818181818181799</v>
      </c>
      <c r="AD99" s="64">
        <f t="shared" si="46"/>
        <v>78.818181818181799</v>
      </c>
      <c r="AE99" s="64">
        <f t="shared" si="47"/>
        <v>82.090909090909093</v>
      </c>
      <c r="AF99" s="64">
        <f t="shared" si="48"/>
        <v>86.454545454545496</v>
      </c>
      <c r="AG99" s="64">
        <f t="shared" si="49"/>
        <v>91.363636363636402</v>
      </c>
      <c r="AH99" s="64">
        <f t="shared" si="53"/>
        <v>97.090909090909093</v>
      </c>
      <c r="AI99" s="64">
        <f t="shared" ref="AI99:AI117" si="56">VLOOKUP($C$97,$D$3:$K$63,$A$68,0)*(B68-B67)</f>
        <v>106.636363636364</v>
      </c>
      <c r="AJ99" s="64">
        <f>VLOOKUP($C$98,$D$3:$K$63,$A$68,0)*(B67-B66)</f>
        <v>115.90909090909101</v>
      </c>
      <c r="AK99" s="64">
        <f>VLOOKUP($C$99,$D$3:$K$63,$A$68,0)*B66</f>
        <v>0</v>
      </c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54">
        <f t="shared" si="13"/>
        <v>927</v>
      </c>
      <c r="BP99" s="53">
        <v>2033</v>
      </c>
      <c r="BQ99" s="61">
        <f t="shared" si="50"/>
        <v>0</v>
      </c>
      <c r="BR99" s="61">
        <f t="shared" si="50"/>
        <v>0</v>
      </c>
      <c r="BS99" s="61">
        <f t="shared" si="50"/>
        <v>0</v>
      </c>
      <c r="BT99" s="61">
        <f t="shared" si="50"/>
        <v>0</v>
      </c>
      <c r="BU99" s="61">
        <f t="shared" si="50"/>
        <v>0</v>
      </c>
      <c r="BV99" s="61">
        <f t="shared" si="50"/>
        <v>0</v>
      </c>
      <c r="BW99" s="61">
        <f t="shared" si="50"/>
        <v>0</v>
      </c>
      <c r="BX99" s="61">
        <f t="shared" si="50"/>
        <v>0</v>
      </c>
      <c r="BY99" s="61">
        <f t="shared" si="50"/>
        <v>0</v>
      </c>
      <c r="BZ99" s="61">
        <f t="shared" si="50"/>
        <v>0</v>
      </c>
      <c r="CA99" s="61">
        <f t="shared" si="50"/>
        <v>0</v>
      </c>
      <c r="CB99" s="61">
        <f t="shared" si="50"/>
        <v>0</v>
      </c>
      <c r="CC99" s="61">
        <f t="shared" si="50"/>
        <v>0</v>
      </c>
      <c r="CD99" s="61">
        <f t="shared" si="50"/>
        <v>0</v>
      </c>
      <c r="CE99" s="61">
        <f t="shared" si="50"/>
        <v>0</v>
      </c>
      <c r="CF99" s="61">
        <f t="shared" si="50"/>
        <v>0</v>
      </c>
      <c r="CG99" s="61">
        <f t="shared" si="54"/>
        <v>0</v>
      </c>
      <c r="CH99" s="61">
        <f t="shared" si="54"/>
        <v>0</v>
      </c>
      <c r="CI99" s="61">
        <f t="shared" si="54"/>
        <v>0</v>
      </c>
      <c r="CJ99" s="61">
        <f t="shared" si="54"/>
        <v>0</v>
      </c>
      <c r="CK99" s="61">
        <f t="shared" si="54"/>
        <v>0</v>
      </c>
      <c r="CL99" s="61">
        <f t="shared" si="54"/>
        <v>0</v>
      </c>
      <c r="CM99" s="61">
        <f t="shared" si="54"/>
        <v>6.3548102383053598E-2</v>
      </c>
      <c r="CN99" s="61">
        <f t="shared" si="54"/>
        <v>6.4724919093851099E-2</v>
      </c>
      <c r="CO99" s="61">
        <f t="shared" si="54"/>
        <v>7.9729332156516605E-2</v>
      </c>
      <c r="CP99" s="61">
        <f t="shared" si="54"/>
        <v>8.17887614004119E-2</v>
      </c>
      <c r="CQ99" s="61">
        <f t="shared" si="54"/>
        <v>8.5025007355104501E-2</v>
      </c>
      <c r="CR99" s="61">
        <f t="shared" si="54"/>
        <v>8.8555457487496297E-2</v>
      </c>
      <c r="CS99" s="61">
        <f t="shared" si="54"/>
        <v>9.3262724330685498E-2</v>
      </c>
      <c r="CT99" s="61">
        <f t="shared" si="54"/>
        <v>9.8558399529273297E-2</v>
      </c>
      <c r="CU99" s="61">
        <f t="shared" si="51"/>
        <v>0.104736687260959</v>
      </c>
      <c r="CV99" s="61">
        <f t="shared" si="51"/>
        <v>0.115033833480435</v>
      </c>
      <c r="CW99" s="61">
        <f t="shared" si="34"/>
        <v>0.12503677552221201</v>
      </c>
      <c r="CX99" s="61">
        <f t="shared" si="34"/>
        <v>0</v>
      </c>
      <c r="CY99" s="61">
        <f t="shared" si="34"/>
        <v>0</v>
      </c>
      <c r="CZ99" s="61">
        <f t="shared" si="34"/>
        <v>0</v>
      </c>
      <c r="DA99" s="61">
        <f t="shared" si="34"/>
        <v>0</v>
      </c>
      <c r="DB99" s="61">
        <f t="shared" si="34"/>
        <v>0</v>
      </c>
      <c r="DC99" s="61">
        <f t="shared" si="34"/>
        <v>0</v>
      </c>
      <c r="DD99" s="61">
        <f t="shared" si="34"/>
        <v>0</v>
      </c>
      <c r="DE99" s="61">
        <f t="shared" si="34"/>
        <v>0</v>
      </c>
      <c r="DF99" s="61">
        <f t="shared" si="34"/>
        <v>0</v>
      </c>
      <c r="DG99" s="61">
        <f t="shared" si="34"/>
        <v>0</v>
      </c>
      <c r="DH99" s="61">
        <f t="shared" si="34"/>
        <v>0</v>
      </c>
      <c r="DI99" s="61">
        <f t="shared" si="34"/>
        <v>0</v>
      </c>
      <c r="DJ99" s="61">
        <f t="shared" si="34"/>
        <v>0</v>
      </c>
      <c r="DK99" s="61">
        <f t="shared" si="34"/>
        <v>0</v>
      </c>
      <c r="DL99" s="61">
        <f t="shared" si="34"/>
        <v>0</v>
      </c>
      <c r="DM99" s="61">
        <f t="shared" si="55"/>
        <v>0</v>
      </c>
      <c r="DN99" s="61">
        <f t="shared" si="55"/>
        <v>0</v>
      </c>
      <c r="DO99" s="61">
        <f t="shared" si="55"/>
        <v>0</v>
      </c>
      <c r="DP99" s="61">
        <f t="shared" si="55"/>
        <v>0</v>
      </c>
      <c r="DQ99" s="61">
        <f t="shared" si="52"/>
        <v>0</v>
      </c>
      <c r="DR99" s="61">
        <f t="shared" si="52"/>
        <v>0</v>
      </c>
      <c r="DS99" s="61">
        <f t="shared" si="32"/>
        <v>0</v>
      </c>
      <c r="DT99" s="61">
        <f t="shared" si="32"/>
        <v>0</v>
      </c>
      <c r="DU99" s="61">
        <f t="shared" si="32"/>
        <v>0</v>
      </c>
      <c r="DV99" s="61">
        <f t="shared" si="32"/>
        <v>0</v>
      </c>
      <c r="DW99" s="61">
        <f t="shared" si="32"/>
        <v>0</v>
      </c>
      <c r="DX99" s="61">
        <f t="shared" si="32"/>
        <v>0</v>
      </c>
      <c r="DY99" s="61">
        <f t="shared" si="32"/>
        <v>0</v>
      </c>
      <c r="DZ99" s="61">
        <f t="shared" si="15"/>
        <v>1</v>
      </c>
    </row>
    <row r="100" spans="2:130">
      <c r="B100" s="63"/>
      <c r="C100" s="53">
        <v>2034</v>
      </c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>
        <f t="shared" si="33"/>
        <v>0</v>
      </c>
      <c r="S100" s="64">
        <f t="shared" si="35"/>
        <v>0</v>
      </c>
      <c r="T100" s="64">
        <f t="shared" si="36"/>
        <v>0</v>
      </c>
      <c r="U100" s="64">
        <f t="shared" si="37"/>
        <v>0</v>
      </c>
      <c r="V100" s="64">
        <f t="shared" si="38"/>
        <v>0</v>
      </c>
      <c r="W100" s="64">
        <f t="shared" si="39"/>
        <v>0</v>
      </c>
      <c r="X100" s="64">
        <f t="shared" si="40"/>
        <v>0</v>
      </c>
      <c r="Y100" s="64">
        <f t="shared" si="41"/>
        <v>0</v>
      </c>
      <c r="Z100" s="64">
        <f t="shared" si="42"/>
        <v>0</v>
      </c>
      <c r="AA100" s="64">
        <f t="shared" si="43"/>
        <v>59.999999999999801</v>
      </c>
      <c r="AB100" s="64">
        <f t="shared" si="44"/>
        <v>73.909090909090907</v>
      </c>
      <c r="AC100" s="64">
        <f t="shared" si="45"/>
        <v>75.818181818181799</v>
      </c>
      <c r="AD100" s="64">
        <f t="shared" si="46"/>
        <v>78.818181818181799</v>
      </c>
      <c r="AE100" s="64">
        <f t="shared" si="47"/>
        <v>82.090909090909093</v>
      </c>
      <c r="AF100" s="64">
        <f t="shared" si="48"/>
        <v>86.454545454545496</v>
      </c>
      <c r="AG100" s="64">
        <f t="shared" si="49"/>
        <v>91.363636363636402</v>
      </c>
      <c r="AH100" s="64">
        <f t="shared" si="53"/>
        <v>97.090909090909093</v>
      </c>
      <c r="AI100" s="64">
        <f t="shared" si="56"/>
        <v>106.636363636364</v>
      </c>
      <c r="AJ100" s="64">
        <f t="shared" ref="AJ100:AJ118" si="57">VLOOKUP($C$98,$D$3:$K$63,$A$68,0)*(B68-B67)</f>
        <v>115.90909090909101</v>
      </c>
      <c r="AK100" s="64">
        <f>VLOOKUP($C$99,$D$3:$K$63,$A$68,0)*(B67-B66)</f>
        <v>127.90909090909101</v>
      </c>
      <c r="AL100" s="64">
        <f>VLOOKUP($C$100,$D$3:$K$63,$A$68,0)*B66</f>
        <v>0</v>
      </c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54">
        <f t="shared" si="13"/>
        <v>996</v>
      </c>
      <c r="BP100" s="53">
        <v>2034</v>
      </c>
      <c r="BQ100" s="61">
        <f t="shared" si="50"/>
        <v>0</v>
      </c>
      <c r="BR100" s="61">
        <f t="shared" si="50"/>
        <v>0</v>
      </c>
      <c r="BS100" s="61">
        <f t="shared" si="50"/>
        <v>0</v>
      </c>
      <c r="BT100" s="61">
        <f t="shared" si="50"/>
        <v>0</v>
      </c>
      <c r="BU100" s="61">
        <f t="shared" si="50"/>
        <v>0</v>
      </c>
      <c r="BV100" s="61">
        <f t="shared" si="50"/>
        <v>0</v>
      </c>
      <c r="BW100" s="61">
        <f t="shared" si="50"/>
        <v>0</v>
      </c>
      <c r="BX100" s="61">
        <f t="shared" si="50"/>
        <v>0</v>
      </c>
      <c r="BY100" s="61">
        <f t="shared" si="50"/>
        <v>0</v>
      </c>
      <c r="BZ100" s="61">
        <f t="shared" si="50"/>
        <v>0</v>
      </c>
      <c r="CA100" s="61">
        <f t="shared" si="50"/>
        <v>0</v>
      </c>
      <c r="CB100" s="61">
        <f t="shared" si="50"/>
        <v>0</v>
      </c>
      <c r="CC100" s="61">
        <f t="shared" si="50"/>
        <v>0</v>
      </c>
      <c r="CD100" s="61">
        <f t="shared" si="50"/>
        <v>0</v>
      </c>
      <c r="CE100" s="61">
        <f t="shared" si="50"/>
        <v>0</v>
      </c>
      <c r="CF100" s="61">
        <f t="shared" si="50"/>
        <v>0</v>
      </c>
      <c r="CG100" s="61">
        <f t="shared" si="54"/>
        <v>0</v>
      </c>
      <c r="CH100" s="61">
        <f t="shared" si="54"/>
        <v>0</v>
      </c>
      <c r="CI100" s="61">
        <f t="shared" si="54"/>
        <v>0</v>
      </c>
      <c r="CJ100" s="61">
        <f t="shared" si="54"/>
        <v>0</v>
      </c>
      <c r="CK100" s="61">
        <f t="shared" si="54"/>
        <v>0</v>
      </c>
      <c r="CL100" s="61">
        <f t="shared" si="54"/>
        <v>0</v>
      </c>
      <c r="CM100" s="61">
        <f t="shared" si="54"/>
        <v>0</v>
      </c>
      <c r="CN100" s="61">
        <f t="shared" si="54"/>
        <v>6.0240963855421499E-2</v>
      </c>
      <c r="CO100" s="61">
        <f t="shared" si="54"/>
        <v>7.4205914567360406E-2</v>
      </c>
      <c r="CP100" s="61">
        <f t="shared" si="54"/>
        <v>7.6122672508214695E-2</v>
      </c>
      <c r="CQ100" s="61">
        <f t="shared" si="54"/>
        <v>7.9134720700985803E-2</v>
      </c>
      <c r="CR100" s="61">
        <f t="shared" si="54"/>
        <v>8.2420591456736095E-2</v>
      </c>
      <c r="CS100" s="61">
        <f t="shared" si="54"/>
        <v>8.6801752464403095E-2</v>
      </c>
      <c r="CT100" s="61">
        <f t="shared" si="54"/>
        <v>9.1730558598028505E-2</v>
      </c>
      <c r="CU100" s="61">
        <f t="shared" si="51"/>
        <v>9.7480832420591496E-2</v>
      </c>
      <c r="CV100" s="61">
        <f t="shared" si="51"/>
        <v>0.10706462212486299</v>
      </c>
      <c r="CW100" s="61">
        <f t="shared" si="34"/>
        <v>0.116374589266156</v>
      </c>
      <c r="CX100" s="61">
        <f t="shared" si="34"/>
        <v>0.12842278203724</v>
      </c>
      <c r="CY100" s="61">
        <f t="shared" si="34"/>
        <v>0</v>
      </c>
      <c r="CZ100" s="61">
        <f t="shared" si="34"/>
        <v>0</v>
      </c>
      <c r="DA100" s="61">
        <f t="shared" si="34"/>
        <v>0</v>
      </c>
      <c r="DB100" s="61">
        <f t="shared" si="34"/>
        <v>0</v>
      </c>
      <c r="DC100" s="61">
        <f t="shared" si="34"/>
        <v>0</v>
      </c>
      <c r="DD100" s="61">
        <f t="shared" si="34"/>
        <v>0</v>
      </c>
      <c r="DE100" s="61">
        <f t="shared" si="34"/>
        <v>0</v>
      </c>
      <c r="DF100" s="61">
        <f t="shared" si="34"/>
        <v>0</v>
      </c>
      <c r="DG100" s="61">
        <f t="shared" si="34"/>
        <v>0</v>
      </c>
      <c r="DH100" s="61">
        <f t="shared" si="34"/>
        <v>0</v>
      </c>
      <c r="DI100" s="61">
        <f t="shared" si="34"/>
        <v>0</v>
      </c>
      <c r="DJ100" s="61">
        <f t="shared" si="34"/>
        <v>0</v>
      </c>
      <c r="DK100" s="61">
        <f t="shared" si="34"/>
        <v>0</v>
      </c>
      <c r="DL100" s="61">
        <f t="shared" si="34"/>
        <v>0</v>
      </c>
      <c r="DM100" s="61">
        <f t="shared" si="55"/>
        <v>0</v>
      </c>
      <c r="DN100" s="61">
        <f t="shared" si="55"/>
        <v>0</v>
      </c>
      <c r="DO100" s="61">
        <f t="shared" si="55"/>
        <v>0</v>
      </c>
      <c r="DP100" s="61">
        <f t="shared" si="55"/>
        <v>0</v>
      </c>
      <c r="DQ100" s="61">
        <f t="shared" si="52"/>
        <v>0</v>
      </c>
      <c r="DR100" s="61">
        <f t="shared" si="52"/>
        <v>0</v>
      </c>
      <c r="DS100" s="61">
        <f t="shared" si="32"/>
        <v>0</v>
      </c>
      <c r="DT100" s="61">
        <f t="shared" si="32"/>
        <v>0</v>
      </c>
      <c r="DU100" s="61">
        <f t="shared" si="32"/>
        <v>0</v>
      </c>
      <c r="DV100" s="61">
        <f t="shared" si="32"/>
        <v>0</v>
      </c>
      <c r="DW100" s="61">
        <f t="shared" si="32"/>
        <v>0</v>
      </c>
      <c r="DX100" s="61">
        <f t="shared" si="32"/>
        <v>0</v>
      </c>
      <c r="DY100" s="61">
        <f t="shared" si="32"/>
        <v>0</v>
      </c>
      <c r="DZ100" s="61">
        <f t="shared" si="15"/>
        <v>1</v>
      </c>
    </row>
    <row r="101" spans="2:130">
      <c r="B101" s="63"/>
      <c r="C101" s="53">
        <v>2035</v>
      </c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>
        <f t="shared" si="35"/>
        <v>0</v>
      </c>
      <c r="T101" s="64">
        <f t="shared" si="36"/>
        <v>0</v>
      </c>
      <c r="U101" s="64">
        <f t="shared" si="37"/>
        <v>0</v>
      </c>
      <c r="V101" s="64">
        <f t="shared" si="38"/>
        <v>0</v>
      </c>
      <c r="W101" s="64">
        <f t="shared" si="39"/>
        <v>0</v>
      </c>
      <c r="X101" s="64">
        <f t="shared" si="40"/>
        <v>0</v>
      </c>
      <c r="Y101" s="64">
        <f t="shared" si="41"/>
        <v>0</v>
      </c>
      <c r="Z101" s="64">
        <f t="shared" si="42"/>
        <v>0</v>
      </c>
      <c r="AA101" s="64">
        <f t="shared" si="43"/>
        <v>0</v>
      </c>
      <c r="AB101" s="64">
        <f t="shared" si="44"/>
        <v>73.909090909090693</v>
      </c>
      <c r="AC101" s="64">
        <f t="shared" si="45"/>
        <v>75.818181818181799</v>
      </c>
      <c r="AD101" s="64">
        <f t="shared" si="46"/>
        <v>78.818181818181799</v>
      </c>
      <c r="AE101" s="64">
        <f t="shared" si="47"/>
        <v>82.090909090909093</v>
      </c>
      <c r="AF101" s="64">
        <f t="shared" si="48"/>
        <v>86.454545454545496</v>
      </c>
      <c r="AG101" s="64">
        <f t="shared" si="49"/>
        <v>91.363636363636402</v>
      </c>
      <c r="AH101" s="64">
        <f t="shared" si="53"/>
        <v>97.090909090909093</v>
      </c>
      <c r="AI101" s="64">
        <f t="shared" si="56"/>
        <v>106.636363636364</v>
      </c>
      <c r="AJ101" s="64">
        <f t="shared" si="57"/>
        <v>115.90909090909101</v>
      </c>
      <c r="AK101" s="64">
        <f t="shared" ref="AK101:AK119" si="58">VLOOKUP($C$99,$D$3:$K$63,$A$68,0)*(B68-B67)</f>
        <v>127.90909090909101</v>
      </c>
      <c r="AL101" s="64">
        <f>VLOOKUP($C$100,$D$3:$K$63,$A$68,0)*(B67-B66)</f>
        <v>140.18181818181799</v>
      </c>
      <c r="AM101" s="64">
        <f>VLOOKUP($C$101,$D$3:$K$63,$A$68,0)*B66</f>
        <v>0</v>
      </c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54">
        <f t="shared" si="13"/>
        <v>1076.1818181818201</v>
      </c>
      <c r="BP101" s="53">
        <v>2035</v>
      </c>
      <c r="BQ101" s="61">
        <f t="shared" si="50"/>
        <v>0</v>
      </c>
      <c r="BR101" s="61">
        <f t="shared" si="50"/>
        <v>0</v>
      </c>
      <c r="BS101" s="61">
        <f t="shared" si="50"/>
        <v>0</v>
      </c>
      <c r="BT101" s="61">
        <f t="shared" si="50"/>
        <v>0</v>
      </c>
      <c r="BU101" s="61">
        <f t="shared" si="50"/>
        <v>0</v>
      </c>
      <c r="BV101" s="61">
        <f t="shared" si="50"/>
        <v>0</v>
      </c>
      <c r="BW101" s="61">
        <f t="shared" si="50"/>
        <v>0</v>
      </c>
      <c r="BX101" s="61">
        <f t="shared" si="50"/>
        <v>0</v>
      </c>
      <c r="BY101" s="61">
        <f t="shared" si="50"/>
        <v>0</v>
      </c>
      <c r="BZ101" s="61">
        <f t="shared" si="50"/>
        <v>0</v>
      </c>
      <c r="CA101" s="61">
        <f t="shared" si="50"/>
        <v>0</v>
      </c>
      <c r="CB101" s="61">
        <f t="shared" si="50"/>
        <v>0</v>
      </c>
      <c r="CC101" s="61">
        <f t="shared" si="50"/>
        <v>0</v>
      </c>
      <c r="CD101" s="61">
        <f t="shared" si="50"/>
        <v>0</v>
      </c>
      <c r="CE101" s="61">
        <f t="shared" si="50"/>
        <v>0</v>
      </c>
      <c r="CF101" s="61">
        <f t="shared" si="50"/>
        <v>0</v>
      </c>
      <c r="CG101" s="61">
        <f t="shared" si="54"/>
        <v>0</v>
      </c>
      <c r="CH101" s="61">
        <f t="shared" si="54"/>
        <v>0</v>
      </c>
      <c r="CI101" s="61">
        <f t="shared" si="54"/>
        <v>0</v>
      </c>
      <c r="CJ101" s="61">
        <f t="shared" si="54"/>
        <v>0</v>
      </c>
      <c r="CK101" s="61">
        <f t="shared" si="54"/>
        <v>0</v>
      </c>
      <c r="CL101" s="61">
        <f t="shared" si="54"/>
        <v>0</v>
      </c>
      <c r="CM101" s="61">
        <f t="shared" si="54"/>
        <v>0</v>
      </c>
      <c r="CN101" s="61">
        <f t="shared" si="54"/>
        <v>0</v>
      </c>
      <c r="CO101" s="61">
        <f t="shared" si="54"/>
        <v>6.8677141409021605E-2</v>
      </c>
      <c r="CP101" s="61">
        <f t="shared" si="54"/>
        <v>7.0451089711099896E-2</v>
      </c>
      <c r="CQ101" s="61">
        <f t="shared" si="54"/>
        <v>7.3238722757222499E-2</v>
      </c>
      <c r="CR101" s="61">
        <f t="shared" si="54"/>
        <v>7.6279776989356299E-2</v>
      </c>
      <c r="CS101" s="61">
        <f t="shared" si="54"/>
        <v>8.0334515965534703E-2</v>
      </c>
      <c r="CT101" s="61">
        <f t="shared" si="54"/>
        <v>8.4896097313735402E-2</v>
      </c>
      <c r="CU101" s="61">
        <f t="shared" si="51"/>
        <v>9.0217942219969594E-2</v>
      </c>
      <c r="CV101" s="61">
        <f t="shared" si="51"/>
        <v>9.9087683730359893E-2</v>
      </c>
      <c r="CW101" s="61">
        <f t="shared" si="34"/>
        <v>0.107704004054739</v>
      </c>
      <c r="CX101" s="61">
        <f t="shared" si="34"/>
        <v>0.11885453623922999</v>
      </c>
      <c r="CY101" s="61">
        <f t="shared" si="34"/>
        <v>0.13025848960973099</v>
      </c>
      <c r="CZ101" s="61">
        <f t="shared" si="34"/>
        <v>0</v>
      </c>
      <c r="DA101" s="61">
        <f t="shared" si="34"/>
        <v>0</v>
      </c>
      <c r="DB101" s="61">
        <f t="shared" si="34"/>
        <v>0</v>
      </c>
      <c r="DC101" s="61">
        <f t="shared" si="34"/>
        <v>0</v>
      </c>
      <c r="DD101" s="61">
        <f t="shared" si="34"/>
        <v>0</v>
      </c>
      <c r="DE101" s="61">
        <f t="shared" si="34"/>
        <v>0</v>
      </c>
      <c r="DF101" s="61">
        <f t="shared" si="34"/>
        <v>0</v>
      </c>
      <c r="DG101" s="61">
        <f t="shared" si="34"/>
        <v>0</v>
      </c>
      <c r="DH101" s="61">
        <f t="shared" si="34"/>
        <v>0</v>
      </c>
      <c r="DI101" s="61">
        <f t="shared" si="34"/>
        <v>0</v>
      </c>
      <c r="DJ101" s="61">
        <f t="shared" si="34"/>
        <v>0</v>
      </c>
      <c r="DK101" s="61">
        <f t="shared" si="34"/>
        <v>0</v>
      </c>
      <c r="DL101" s="61">
        <f t="shared" si="34"/>
        <v>0</v>
      </c>
      <c r="DM101" s="61">
        <f t="shared" si="55"/>
        <v>0</v>
      </c>
      <c r="DN101" s="61">
        <f t="shared" si="55"/>
        <v>0</v>
      </c>
      <c r="DO101" s="61">
        <f t="shared" si="55"/>
        <v>0</v>
      </c>
      <c r="DP101" s="61">
        <f t="shared" si="55"/>
        <v>0</v>
      </c>
      <c r="DQ101" s="61">
        <f t="shared" si="52"/>
        <v>0</v>
      </c>
      <c r="DR101" s="61">
        <f t="shared" si="52"/>
        <v>0</v>
      </c>
      <c r="DS101" s="61">
        <f t="shared" si="32"/>
        <v>0</v>
      </c>
      <c r="DT101" s="61">
        <f t="shared" si="32"/>
        <v>0</v>
      </c>
      <c r="DU101" s="61">
        <f t="shared" si="32"/>
        <v>0</v>
      </c>
      <c r="DV101" s="61">
        <f t="shared" si="32"/>
        <v>0</v>
      </c>
      <c r="DW101" s="61">
        <f t="shared" si="32"/>
        <v>0</v>
      </c>
      <c r="DX101" s="61">
        <f t="shared" si="32"/>
        <v>0</v>
      </c>
      <c r="DY101" s="61">
        <f t="shared" si="32"/>
        <v>0</v>
      </c>
      <c r="DZ101" s="61">
        <f t="shared" si="15"/>
        <v>1</v>
      </c>
    </row>
    <row r="102" spans="2:130">
      <c r="B102" s="63"/>
      <c r="C102" s="53">
        <v>2036</v>
      </c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>
        <f t="shared" si="36"/>
        <v>0</v>
      </c>
      <c r="U102" s="64">
        <f t="shared" si="37"/>
        <v>0</v>
      </c>
      <c r="V102" s="64">
        <f t="shared" si="38"/>
        <v>0</v>
      </c>
      <c r="W102" s="64">
        <f t="shared" si="39"/>
        <v>0</v>
      </c>
      <c r="X102" s="64">
        <f t="shared" si="40"/>
        <v>0</v>
      </c>
      <c r="Y102" s="64">
        <f t="shared" si="41"/>
        <v>0</v>
      </c>
      <c r="Z102" s="64">
        <f t="shared" si="42"/>
        <v>0</v>
      </c>
      <c r="AA102" s="64">
        <f t="shared" si="43"/>
        <v>0</v>
      </c>
      <c r="AB102" s="64">
        <f t="shared" si="44"/>
        <v>0</v>
      </c>
      <c r="AC102" s="64">
        <f t="shared" si="45"/>
        <v>75.8181818181816</v>
      </c>
      <c r="AD102" s="64">
        <f t="shared" si="46"/>
        <v>78.818181818181799</v>
      </c>
      <c r="AE102" s="64">
        <f t="shared" si="47"/>
        <v>82.090909090909093</v>
      </c>
      <c r="AF102" s="64">
        <f t="shared" si="48"/>
        <v>86.454545454545496</v>
      </c>
      <c r="AG102" s="64">
        <f t="shared" si="49"/>
        <v>91.363636363636402</v>
      </c>
      <c r="AH102" s="64">
        <f t="shared" si="53"/>
        <v>97.090909090909093</v>
      </c>
      <c r="AI102" s="64">
        <f t="shared" si="56"/>
        <v>106.636363636364</v>
      </c>
      <c r="AJ102" s="64">
        <f t="shared" si="57"/>
        <v>115.90909090909101</v>
      </c>
      <c r="AK102" s="64">
        <f t="shared" si="58"/>
        <v>127.90909090909101</v>
      </c>
      <c r="AL102" s="64">
        <f t="shared" ref="AL102:AL120" si="59">VLOOKUP($C$100,$D$3:$K$63,$A$68,0)*(B68-B67)</f>
        <v>140.18181818181799</v>
      </c>
      <c r="AM102" s="64">
        <f>VLOOKUP($C$101,$D$3:$K$63,$A$68,0)*(B67-B66)</f>
        <v>169.363636363636</v>
      </c>
      <c r="AN102" s="64">
        <f>VLOOKUP($C$102,$D$3:$K$63,$A$68,0)*B66</f>
        <v>0</v>
      </c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54">
        <f t="shared" si="13"/>
        <v>1171.6363636363601</v>
      </c>
      <c r="BP102" s="53">
        <v>2036</v>
      </c>
      <c r="BQ102" s="61">
        <f t="shared" si="50"/>
        <v>0</v>
      </c>
      <c r="BR102" s="61">
        <f t="shared" si="50"/>
        <v>0</v>
      </c>
      <c r="BS102" s="61">
        <f t="shared" si="50"/>
        <v>0</v>
      </c>
      <c r="BT102" s="61">
        <f t="shared" si="50"/>
        <v>0</v>
      </c>
      <c r="BU102" s="61">
        <f t="shared" si="50"/>
        <v>0</v>
      </c>
      <c r="BV102" s="61">
        <f t="shared" si="50"/>
        <v>0</v>
      </c>
      <c r="BW102" s="61">
        <f t="shared" si="50"/>
        <v>0</v>
      </c>
      <c r="BX102" s="61">
        <f t="shared" si="50"/>
        <v>0</v>
      </c>
      <c r="BY102" s="61">
        <f t="shared" si="50"/>
        <v>0</v>
      </c>
      <c r="BZ102" s="61">
        <f t="shared" si="50"/>
        <v>0</v>
      </c>
      <c r="CA102" s="61">
        <f t="shared" si="50"/>
        <v>0</v>
      </c>
      <c r="CB102" s="61">
        <f t="shared" si="50"/>
        <v>0</v>
      </c>
      <c r="CC102" s="61">
        <f t="shared" si="50"/>
        <v>0</v>
      </c>
      <c r="CD102" s="61">
        <f t="shared" si="50"/>
        <v>0</v>
      </c>
      <c r="CE102" s="61">
        <f t="shared" si="50"/>
        <v>0</v>
      </c>
      <c r="CF102" s="61">
        <f t="shared" si="50"/>
        <v>0</v>
      </c>
      <c r="CG102" s="61">
        <f t="shared" si="54"/>
        <v>0</v>
      </c>
      <c r="CH102" s="61">
        <f t="shared" si="54"/>
        <v>0</v>
      </c>
      <c r="CI102" s="61">
        <f t="shared" si="54"/>
        <v>0</v>
      </c>
      <c r="CJ102" s="61">
        <f t="shared" si="54"/>
        <v>0</v>
      </c>
      <c r="CK102" s="61">
        <f t="shared" si="54"/>
        <v>0</v>
      </c>
      <c r="CL102" s="61">
        <f t="shared" si="54"/>
        <v>0</v>
      </c>
      <c r="CM102" s="61">
        <f t="shared" si="54"/>
        <v>0</v>
      </c>
      <c r="CN102" s="61">
        <f t="shared" si="54"/>
        <v>0</v>
      </c>
      <c r="CO102" s="61">
        <f t="shared" si="54"/>
        <v>0</v>
      </c>
      <c r="CP102" s="61">
        <f t="shared" si="54"/>
        <v>6.4711359404096599E-2</v>
      </c>
      <c r="CQ102" s="61">
        <f t="shared" si="54"/>
        <v>6.72718808193669E-2</v>
      </c>
      <c r="CR102" s="61">
        <f t="shared" si="54"/>
        <v>7.0065176908752302E-2</v>
      </c>
      <c r="CS102" s="61">
        <f t="shared" si="54"/>
        <v>7.3789571694599598E-2</v>
      </c>
      <c r="CT102" s="61">
        <f t="shared" si="54"/>
        <v>7.7979515828677806E-2</v>
      </c>
      <c r="CU102" s="61">
        <f t="shared" si="51"/>
        <v>8.2867783985102403E-2</v>
      </c>
      <c r="CV102" s="61">
        <f t="shared" si="51"/>
        <v>9.1014897579143397E-2</v>
      </c>
      <c r="CW102" s="61">
        <f t="shared" si="34"/>
        <v>9.8929236499068901E-2</v>
      </c>
      <c r="CX102" s="61">
        <f t="shared" si="34"/>
        <v>0.10917132216014901</v>
      </c>
      <c r="CY102" s="61">
        <f t="shared" si="34"/>
        <v>0.119646182495345</v>
      </c>
      <c r="CZ102" s="61">
        <f t="shared" si="34"/>
        <v>0.144553072625698</v>
      </c>
      <c r="DA102" s="61">
        <f t="shared" si="34"/>
        <v>0</v>
      </c>
      <c r="DB102" s="61">
        <f t="shared" si="34"/>
        <v>0</v>
      </c>
      <c r="DC102" s="61">
        <f t="shared" si="34"/>
        <v>0</v>
      </c>
      <c r="DD102" s="61">
        <f t="shared" si="34"/>
        <v>0</v>
      </c>
      <c r="DE102" s="61">
        <f t="shared" si="34"/>
        <v>0</v>
      </c>
      <c r="DF102" s="61">
        <f t="shared" si="34"/>
        <v>0</v>
      </c>
      <c r="DG102" s="61">
        <f t="shared" si="34"/>
        <v>0</v>
      </c>
      <c r="DH102" s="61">
        <f t="shared" si="34"/>
        <v>0</v>
      </c>
      <c r="DI102" s="61">
        <f t="shared" si="34"/>
        <v>0</v>
      </c>
      <c r="DJ102" s="61">
        <f t="shared" si="34"/>
        <v>0</v>
      </c>
      <c r="DK102" s="61">
        <f t="shared" si="34"/>
        <v>0</v>
      </c>
      <c r="DL102" s="61">
        <f t="shared" si="34"/>
        <v>0</v>
      </c>
      <c r="DM102" s="61">
        <f t="shared" si="55"/>
        <v>0</v>
      </c>
      <c r="DN102" s="61">
        <f t="shared" si="55"/>
        <v>0</v>
      </c>
      <c r="DO102" s="61">
        <f t="shared" si="55"/>
        <v>0</v>
      </c>
      <c r="DP102" s="61">
        <f t="shared" si="55"/>
        <v>0</v>
      </c>
      <c r="DQ102" s="61">
        <f t="shared" si="52"/>
        <v>0</v>
      </c>
      <c r="DR102" s="61">
        <f t="shared" si="52"/>
        <v>0</v>
      </c>
      <c r="DS102" s="61">
        <f t="shared" si="32"/>
        <v>0</v>
      </c>
      <c r="DT102" s="61">
        <f t="shared" si="32"/>
        <v>0</v>
      </c>
      <c r="DU102" s="61">
        <f t="shared" si="32"/>
        <v>0</v>
      </c>
      <c r="DV102" s="61">
        <f t="shared" si="32"/>
        <v>0</v>
      </c>
      <c r="DW102" s="61">
        <f t="shared" si="32"/>
        <v>0</v>
      </c>
      <c r="DX102" s="61">
        <f t="shared" si="32"/>
        <v>0</v>
      </c>
      <c r="DY102" s="61">
        <f t="shared" si="32"/>
        <v>0</v>
      </c>
      <c r="DZ102" s="61">
        <f t="shared" si="15"/>
        <v>1</v>
      </c>
    </row>
    <row r="103" spans="2:130">
      <c r="B103" s="63"/>
      <c r="C103" s="53">
        <v>2037</v>
      </c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>
        <f t="shared" si="37"/>
        <v>0</v>
      </c>
      <c r="V103" s="64">
        <f t="shared" si="38"/>
        <v>0</v>
      </c>
      <c r="W103" s="64">
        <f t="shared" si="39"/>
        <v>0</v>
      </c>
      <c r="X103" s="64">
        <f t="shared" si="40"/>
        <v>0</v>
      </c>
      <c r="Y103" s="64">
        <f t="shared" si="41"/>
        <v>0</v>
      </c>
      <c r="Z103" s="64">
        <f t="shared" si="42"/>
        <v>0</v>
      </c>
      <c r="AA103" s="64">
        <f t="shared" si="43"/>
        <v>0</v>
      </c>
      <c r="AB103" s="64">
        <f t="shared" si="44"/>
        <v>0</v>
      </c>
      <c r="AC103" s="64">
        <f t="shared" si="45"/>
        <v>0</v>
      </c>
      <c r="AD103" s="64">
        <f t="shared" si="46"/>
        <v>78.8181818181816</v>
      </c>
      <c r="AE103" s="64">
        <f t="shared" si="47"/>
        <v>82.090909090909093</v>
      </c>
      <c r="AF103" s="64">
        <f t="shared" si="48"/>
        <v>86.454545454545496</v>
      </c>
      <c r="AG103" s="64">
        <f t="shared" si="49"/>
        <v>91.363636363636402</v>
      </c>
      <c r="AH103" s="64">
        <f t="shared" si="53"/>
        <v>97.090909090909093</v>
      </c>
      <c r="AI103" s="64">
        <f t="shared" si="56"/>
        <v>106.636363636364</v>
      </c>
      <c r="AJ103" s="64">
        <f t="shared" si="57"/>
        <v>115.90909090909101</v>
      </c>
      <c r="AK103" s="64">
        <f t="shared" si="58"/>
        <v>127.90909090909101</v>
      </c>
      <c r="AL103" s="64">
        <f t="shared" si="59"/>
        <v>140.18181818181799</v>
      </c>
      <c r="AM103" s="64">
        <f t="shared" ref="AM103:AM121" si="60">VLOOKUP($C$101,$D$3:$K$63,$A$68,0)*(B68-B67)</f>
        <v>169.363636363636</v>
      </c>
      <c r="AN103" s="64">
        <f>VLOOKUP($C$102,$D$3:$K$63,$A$68,0)*(B67-B66)</f>
        <v>181.90909090909099</v>
      </c>
      <c r="AO103" s="64">
        <f>VLOOKUP($C$103,$D$3:$K$63,$A$68,0)*B66</f>
        <v>0</v>
      </c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54">
        <f t="shared" si="13"/>
        <v>1277.72727272727</v>
      </c>
      <c r="BP103" s="53">
        <v>2037</v>
      </c>
      <c r="BQ103" s="61">
        <f t="shared" si="50"/>
        <v>0</v>
      </c>
      <c r="BR103" s="61">
        <f t="shared" si="50"/>
        <v>0</v>
      </c>
      <c r="BS103" s="61">
        <f t="shared" si="50"/>
        <v>0</v>
      </c>
      <c r="BT103" s="61">
        <f t="shared" si="50"/>
        <v>0</v>
      </c>
      <c r="BU103" s="61">
        <f t="shared" si="50"/>
        <v>0</v>
      </c>
      <c r="BV103" s="61">
        <f t="shared" si="50"/>
        <v>0</v>
      </c>
      <c r="BW103" s="61">
        <f t="shared" si="50"/>
        <v>0</v>
      </c>
      <c r="BX103" s="61">
        <f t="shared" si="50"/>
        <v>0</v>
      </c>
      <c r="BY103" s="61">
        <f t="shared" si="50"/>
        <v>0</v>
      </c>
      <c r="BZ103" s="61">
        <f t="shared" si="50"/>
        <v>0</v>
      </c>
      <c r="CA103" s="61">
        <f t="shared" si="50"/>
        <v>0</v>
      </c>
      <c r="CB103" s="61">
        <f t="shared" si="50"/>
        <v>0</v>
      </c>
      <c r="CC103" s="61">
        <f t="shared" si="50"/>
        <v>0</v>
      </c>
      <c r="CD103" s="61">
        <f t="shared" si="50"/>
        <v>0</v>
      </c>
      <c r="CE103" s="61">
        <f t="shared" si="50"/>
        <v>0</v>
      </c>
      <c r="CF103" s="61">
        <f t="shared" si="50"/>
        <v>0</v>
      </c>
      <c r="CG103" s="61">
        <f t="shared" si="54"/>
        <v>0</v>
      </c>
      <c r="CH103" s="61">
        <f t="shared" si="54"/>
        <v>0</v>
      </c>
      <c r="CI103" s="61">
        <f t="shared" si="54"/>
        <v>0</v>
      </c>
      <c r="CJ103" s="61">
        <f t="shared" si="54"/>
        <v>0</v>
      </c>
      <c r="CK103" s="61">
        <f t="shared" si="54"/>
        <v>0</v>
      </c>
      <c r="CL103" s="61">
        <f t="shared" si="54"/>
        <v>0</v>
      </c>
      <c r="CM103" s="61">
        <f t="shared" si="54"/>
        <v>0</v>
      </c>
      <c r="CN103" s="61">
        <f t="shared" si="54"/>
        <v>0</v>
      </c>
      <c r="CO103" s="61">
        <f t="shared" si="54"/>
        <v>0</v>
      </c>
      <c r="CP103" s="61">
        <f t="shared" si="54"/>
        <v>0</v>
      </c>
      <c r="CQ103" s="61">
        <f t="shared" si="54"/>
        <v>6.16862326574171E-2</v>
      </c>
      <c r="CR103" s="61">
        <f t="shared" si="54"/>
        <v>6.4247598719316998E-2</v>
      </c>
      <c r="CS103" s="61">
        <f t="shared" si="54"/>
        <v>6.7662753468516607E-2</v>
      </c>
      <c r="CT103" s="61">
        <f t="shared" si="54"/>
        <v>7.1504802561366099E-2</v>
      </c>
      <c r="CU103" s="61">
        <f t="shared" si="51"/>
        <v>7.5987193169690506E-2</v>
      </c>
      <c r="CV103" s="61">
        <f t="shared" si="51"/>
        <v>8.3457844183564597E-2</v>
      </c>
      <c r="CW103" s="61">
        <f t="shared" si="34"/>
        <v>9.0715048025613698E-2</v>
      </c>
      <c r="CX103" s="61">
        <f t="shared" si="34"/>
        <v>0.10010672358591199</v>
      </c>
      <c r="CY103" s="61">
        <f t="shared" si="34"/>
        <v>0.109711846318036</v>
      </c>
      <c r="CZ103" s="61">
        <f t="shared" si="34"/>
        <v>0.13255069370330799</v>
      </c>
      <c r="DA103" s="61">
        <f t="shared" si="34"/>
        <v>0.14236926360725699</v>
      </c>
      <c r="DB103" s="61">
        <f t="shared" si="34"/>
        <v>0</v>
      </c>
      <c r="DC103" s="61">
        <f t="shared" si="34"/>
        <v>0</v>
      </c>
      <c r="DD103" s="61">
        <f t="shared" si="34"/>
        <v>0</v>
      </c>
      <c r="DE103" s="61">
        <f t="shared" si="34"/>
        <v>0</v>
      </c>
      <c r="DF103" s="61">
        <f t="shared" si="34"/>
        <v>0</v>
      </c>
      <c r="DG103" s="61">
        <f t="shared" si="34"/>
        <v>0</v>
      </c>
      <c r="DH103" s="61">
        <f t="shared" si="34"/>
        <v>0</v>
      </c>
      <c r="DI103" s="61">
        <f t="shared" si="34"/>
        <v>0</v>
      </c>
      <c r="DJ103" s="61">
        <f t="shared" si="34"/>
        <v>0</v>
      </c>
      <c r="DK103" s="61">
        <f t="shared" si="34"/>
        <v>0</v>
      </c>
      <c r="DL103" s="61">
        <f t="shared" si="34"/>
        <v>0</v>
      </c>
      <c r="DM103" s="61">
        <f t="shared" si="55"/>
        <v>0</v>
      </c>
      <c r="DN103" s="61">
        <f t="shared" si="55"/>
        <v>0</v>
      </c>
      <c r="DO103" s="61">
        <f t="shared" si="55"/>
        <v>0</v>
      </c>
      <c r="DP103" s="61">
        <f t="shared" si="55"/>
        <v>0</v>
      </c>
      <c r="DQ103" s="61">
        <f t="shared" si="52"/>
        <v>0</v>
      </c>
      <c r="DR103" s="61">
        <f t="shared" si="52"/>
        <v>0</v>
      </c>
      <c r="DS103" s="61">
        <f t="shared" si="32"/>
        <v>0</v>
      </c>
      <c r="DT103" s="61">
        <f t="shared" si="32"/>
        <v>0</v>
      </c>
      <c r="DU103" s="61">
        <f t="shared" si="32"/>
        <v>0</v>
      </c>
      <c r="DV103" s="61">
        <f t="shared" si="32"/>
        <v>0</v>
      </c>
      <c r="DW103" s="61">
        <f t="shared" si="32"/>
        <v>0</v>
      </c>
      <c r="DX103" s="61">
        <f t="shared" si="32"/>
        <v>0</v>
      </c>
      <c r="DY103" s="61">
        <f t="shared" si="32"/>
        <v>0</v>
      </c>
      <c r="DZ103" s="61">
        <f t="shared" si="15"/>
        <v>1</v>
      </c>
    </row>
    <row r="104" spans="2:130">
      <c r="B104" s="63"/>
      <c r="C104" s="53">
        <v>2038</v>
      </c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>
        <f t="shared" si="38"/>
        <v>0</v>
      </c>
      <c r="W104" s="64">
        <f t="shared" si="39"/>
        <v>0</v>
      </c>
      <c r="X104" s="64">
        <f t="shared" si="40"/>
        <v>0</v>
      </c>
      <c r="Y104" s="64">
        <f t="shared" si="41"/>
        <v>0</v>
      </c>
      <c r="Z104" s="64">
        <f t="shared" si="42"/>
        <v>0</v>
      </c>
      <c r="AA104" s="64">
        <f t="shared" si="43"/>
        <v>0</v>
      </c>
      <c r="AB104" s="64">
        <f t="shared" si="44"/>
        <v>0</v>
      </c>
      <c r="AC104" s="64">
        <f t="shared" si="45"/>
        <v>0</v>
      </c>
      <c r="AD104" s="64">
        <f t="shared" si="46"/>
        <v>0</v>
      </c>
      <c r="AE104" s="64">
        <f t="shared" si="47"/>
        <v>82.090909090908795</v>
      </c>
      <c r="AF104" s="64">
        <f t="shared" si="48"/>
        <v>86.454545454545496</v>
      </c>
      <c r="AG104" s="64">
        <f t="shared" si="49"/>
        <v>91.363636363636402</v>
      </c>
      <c r="AH104" s="64">
        <f t="shared" si="53"/>
        <v>97.090909090909093</v>
      </c>
      <c r="AI104" s="64">
        <f t="shared" si="56"/>
        <v>106.636363636364</v>
      </c>
      <c r="AJ104" s="64">
        <f t="shared" si="57"/>
        <v>115.90909090909101</v>
      </c>
      <c r="AK104" s="64">
        <f t="shared" si="58"/>
        <v>127.90909090909101</v>
      </c>
      <c r="AL104" s="64">
        <f t="shared" si="59"/>
        <v>140.18181818181799</v>
      </c>
      <c r="AM104" s="64">
        <f t="shared" si="60"/>
        <v>169.363636363636</v>
      </c>
      <c r="AN104" s="64">
        <f t="shared" ref="AN104:AN122" si="61">VLOOKUP($C$102,$D$3:$K$63,$A$68,0)*(B68-B67)</f>
        <v>181.90909090909099</v>
      </c>
      <c r="AO104" s="64">
        <f>VLOOKUP($C$103,$D$3:$K$63,$A$68,0)*(B67-B66)</f>
        <v>195</v>
      </c>
      <c r="AP104" s="64">
        <f>VLOOKUP($C$104,$D$3:$K$63,$A$68,0)*B66</f>
        <v>0</v>
      </c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54">
        <f t="shared" si="13"/>
        <v>1393.9090909090901</v>
      </c>
      <c r="BP104" s="53">
        <v>2038</v>
      </c>
      <c r="BQ104" s="61">
        <f t="shared" si="50"/>
        <v>0</v>
      </c>
      <c r="BR104" s="61">
        <f t="shared" si="50"/>
        <v>0</v>
      </c>
      <c r="BS104" s="61">
        <f t="shared" si="50"/>
        <v>0</v>
      </c>
      <c r="BT104" s="61">
        <f t="shared" si="50"/>
        <v>0</v>
      </c>
      <c r="BU104" s="61">
        <f t="shared" si="50"/>
        <v>0</v>
      </c>
      <c r="BV104" s="61">
        <f t="shared" si="50"/>
        <v>0</v>
      </c>
      <c r="BW104" s="61">
        <f t="shared" si="50"/>
        <v>0</v>
      </c>
      <c r="BX104" s="61">
        <f t="shared" si="50"/>
        <v>0</v>
      </c>
      <c r="BY104" s="61">
        <f t="shared" si="50"/>
        <v>0</v>
      </c>
      <c r="BZ104" s="61">
        <f t="shared" si="50"/>
        <v>0</v>
      </c>
      <c r="CA104" s="61">
        <f t="shared" si="50"/>
        <v>0</v>
      </c>
      <c r="CB104" s="61">
        <f t="shared" si="50"/>
        <v>0</v>
      </c>
      <c r="CC104" s="61">
        <f t="shared" si="50"/>
        <v>0</v>
      </c>
      <c r="CD104" s="61">
        <f t="shared" si="50"/>
        <v>0</v>
      </c>
      <c r="CE104" s="61">
        <f t="shared" si="50"/>
        <v>0</v>
      </c>
      <c r="CF104" s="61">
        <f t="shared" si="50"/>
        <v>0</v>
      </c>
      <c r="CG104" s="61">
        <f t="shared" si="54"/>
        <v>0</v>
      </c>
      <c r="CH104" s="61">
        <f t="shared" si="54"/>
        <v>0</v>
      </c>
      <c r="CI104" s="61">
        <f t="shared" si="54"/>
        <v>0</v>
      </c>
      <c r="CJ104" s="61">
        <f t="shared" si="54"/>
        <v>0</v>
      </c>
      <c r="CK104" s="61">
        <f t="shared" si="54"/>
        <v>0</v>
      </c>
      <c r="CL104" s="61">
        <f t="shared" si="54"/>
        <v>0</v>
      </c>
      <c r="CM104" s="61">
        <f t="shared" si="54"/>
        <v>0</v>
      </c>
      <c r="CN104" s="61">
        <f t="shared" si="54"/>
        <v>0</v>
      </c>
      <c r="CO104" s="61">
        <f t="shared" si="54"/>
        <v>0</v>
      </c>
      <c r="CP104" s="61">
        <f t="shared" si="54"/>
        <v>0</v>
      </c>
      <c r="CQ104" s="61">
        <f t="shared" si="54"/>
        <v>0</v>
      </c>
      <c r="CR104" s="61">
        <f t="shared" si="54"/>
        <v>5.8892584621404599E-2</v>
      </c>
      <c r="CS104" s="61">
        <f t="shared" si="54"/>
        <v>6.2023087458422999E-2</v>
      </c>
      <c r="CT104" s="61">
        <f t="shared" si="54"/>
        <v>6.5544903150068501E-2</v>
      </c>
      <c r="CU104" s="61">
        <f t="shared" si="51"/>
        <v>6.9653688123654897E-2</v>
      </c>
      <c r="CV104" s="61">
        <f t="shared" si="51"/>
        <v>7.6501663079632201E-2</v>
      </c>
      <c r="CW104" s="61">
        <f t="shared" si="34"/>
        <v>8.3153981608295804E-2</v>
      </c>
      <c r="CX104" s="61">
        <f t="shared" si="34"/>
        <v>9.1762864410095901E-2</v>
      </c>
      <c r="CY104" s="61">
        <f t="shared" si="34"/>
        <v>0.10056740363921</v>
      </c>
      <c r="CZ104" s="61">
        <f t="shared" si="34"/>
        <v>0.121502641361769</v>
      </c>
      <c r="DA104" s="61">
        <f t="shared" si="34"/>
        <v>0.13050283701819601</v>
      </c>
      <c r="DB104" s="61">
        <f t="shared" si="34"/>
        <v>0.13989434552925101</v>
      </c>
      <c r="DC104" s="61">
        <f t="shared" si="34"/>
        <v>0</v>
      </c>
      <c r="DD104" s="61">
        <f t="shared" si="34"/>
        <v>0</v>
      </c>
      <c r="DE104" s="61">
        <f t="shared" si="34"/>
        <v>0</v>
      </c>
      <c r="DF104" s="61">
        <f t="shared" si="34"/>
        <v>0</v>
      </c>
      <c r="DG104" s="61">
        <f t="shared" si="34"/>
        <v>0</v>
      </c>
      <c r="DH104" s="61">
        <f t="shared" si="34"/>
        <v>0</v>
      </c>
      <c r="DI104" s="61">
        <f t="shared" si="34"/>
        <v>0</v>
      </c>
      <c r="DJ104" s="61">
        <f t="shared" si="34"/>
        <v>0</v>
      </c>
      <c r="DK104" s="61">
        <f t="shared" si="34"/>
        <v>0</v>
      </c>
      <c r="DL104" s="61">
        <f t="shared" si="34"/>
        <v>0</v>
      </c>
      <c r="DM104" s="61">
        <f t="shared" si="55"/>
        <v>0</v>
      </c>
      <c r="DN104" s="61">
        <f t="shared" si="55"/>
        <v>0</v>
      </c>
      <c r="DO104" s="61">
        <f t="shared" si="55"/>
        <v>0</v>
      </c>
      <c r="DP104" s="61">
        <f t="shared" si="55"/>
        <v>0</v>
      </c>
      <c r="DQ104" s="61">
        <f t="shared" si="52"/>
        <v>0</v>
      </c>
      <c r="DR104" s="61">
        <f t="shared" si="52"/>
        <v>0</v>
      </c>
      <c r="DS104" s="61">
        <f t="shared" si="32"/>
        <v>0</v>
      </c>
      <c r="DT104" s="61">
        <f t="shared" si="32"/>
        <v>0</v>
      </c>
      <c r="DU104" s="61">
        <f t="shared" si="32"/>
        <v>0</v>
      </c>
      <c r="DV104" s="61">
        <f t="shared" si="32"/>
        <v>0</v>
      </c>
      <c r="DW104" s="61">
        <f t="shared" si="32"/>
        <v>0</v>
      </c>
      <c r="DX104" s="61">
        <f t="shared" si="32"/>
        <v>0</v>
      </c>
      <c r="DY104" s="61">
        <f t="shared" si="32"/>
        <v>0</v>
      </c>
      <c r="DZ104" s="61">
        <f t="shared" si="15"/>
        <v>1</v>
      </c>
    </row>
    <row r="105" spans="2:130">
      <c r="B105" s="63"/>
      <c r="C105" s="53">
        <v>2039</v>
      </c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>
        <f t="shared" si="39"/>
        <v>0</v>
      </c>
      <c r="X105" s="64">
        <f t="shared" si="40"/>
        <v>0</v>
      </c>
      <c r="Y105" s="64">
        <f t="shared" si="41"/>
        <v>0</v>
      </c>
      <c r="Z105" s="64">
        <f t="shared" si="42"/>
        <v>0</v>
      </c>
      <c r="AA105" s="64">
        <f t="shared" si="43"/>
        <v>0</v>
      </c>
      <c r="AB105" s="64">
        <f t="shared" si="44"/>
        <v>0</v>
      </c>
      <c r="AC105" s="64">
        <f t="shared" si="45"/>
        <v>0</v>
      </c>
      <c r="AD105" s="64">
        <f t="shared" si="46"/>
        <v>0</v>
      </c>
      <c r="AE105" s="64">
        <f t="shared" si="47"/>
        <v>0</v>
      </c>
      <c r="AF105" s="64">
        <f t="shared" si="48"/>
        <v>86.454545454545197</v>
      </c>
      <c r="AG105" s="64">
        <f t="shared" si="49"/>
        <v>91.363636363636402</v>
      </c>
      <c r="AH105" s="64">
        <f t="shared" si="53"/>
        <v>97.090909090909093</v>
      </c>
      <c r="AI105" s="64">
        <f t="shared" si="56"/>
        <v>106.636363636364</v>
      </c>
      <c r="AJ105" s="64">
        <f t="shared" si="57"/>
        <v>115.90909090909101</v>
      </c>
      <c r="AK105" s="64">
        <f t="shared" si="58"/>
        <v>127.90909090909101</v>
      </c>
      <c r="AL105" s="64">
        <f t="shared" si="59"/>
        <v>140.18181818181799</v>
      </c>
      <c r="AM105" s="64">
        <f t="shared" si="60"/>
        <v>169.363636363636</v>
      </c>
      <c r="AN105" s="64">
        <f t="shared" si="61"/>
        <v>181.90909090909099</v>
      </c>
      <c r="AO105" s="64">
        <f t="shared" ref="AO105:AO123" si="62">VLOOKUP($C$103,$D$3:$K$63,$A$68,0)*(B68-B67)</f>
        <v>195</v>
      </c>
      <c r="AP105" s="64">
        <f>VLOOKUP($C$104,$D$3:$K$63,$A$68,0)*(B67-B66)</f>
        <v>210</v>
      </c>
      <c r="AQ105" s="64">
        <f>VLOOKUP($C$105,$D$3:$K$63,$A$68,0)*B66</f>
        <v>0</v>
      </c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54">
        <f t="shared" si="13"/>
        <v>1521.8181818181799</v>
      </c>
      <c r="BP105" s="53">
        <v>2039</v>
      </c>
      <c r="BQ105" s="61">
        <f t="shared" si="50"/>
        <v>0</v>
      </c>
      <c r="BR105" s="61">
        <f t="shared" si="50"/>
        <v>0</v>
      </c>
      <c r="BS105" s="61">
        <f t="shared" si="50"/>
        <v>0</v>
      </c>
      <c r="BT105" s="61">
        <f t="shared" si="50"/>
        <v>0</v>
      </c>
      <c r="BU105" s="61">
        <f t="shared" si="50"/>
        <v>0</v>
      </c>
      <c r="BV105" s="61">
        <f t="shared" si="50"/>
        <v>0</v>
      </c>
      <c r="BW105" s="61">
        <f t="shared" si="50"/>
        <v>0</v>
      </c>
      <c r="BX105" s="61">
        <f t="shared" si="50"/>
        <v>0</v>
      </c>
      <c r="BY105" s="61">
        <f t="shared" si="50"/>
        <v>0</v>
      </c>
      <c r="BZ105" s="61">
        <f t="shared" si="50"/>
        <v>0</v>
      </c>
      <c r="CA105" s="61">
        <f t="shared" si="50"/>
        <v>0</v>
      </c>
      <c r="CB105" s="61">
        <f t="shared" si="50"/>
        <v>0</v>
      </c>
      <c r="CC105" s="61">
        <f t="shared" si="50"/>
        <v>0</v>
      </c>
      <c r="CD105" s="61">
        <f t="shared" si="50"/>
        <v>0</v>
      </c>
      <c r="CE105" s="61">
        <f t="shared" si="50"/>
        <v>0</v>
      </c>
      <c r="CF105" s="61">
        <f t="shared" si="50"/>
        <v>0</v>
      </c>
      <c r="CG105" s="61">
        <f t="shared" si="54"/>
        <v>0</v>
      </c>
      <c r="CH105" s="61">
        <f t="shared" si="54"/>
        <v>0</v>
      </c>
      <c r="CI105" s="61">
        <f t="shared" si="54"/>
        <v>0</v>
      </c>
      <c r="CJ105" s="61">
        <f t="shared" si="54"/>
        <v>0</v>
      </c>
      <c r="CK105" s="61">
        <f t="shared" si="54"/>
        <v>0</v>
      </c>
      <c r="CL105" s="61">
        <f t="shared" si="54"/>
        <v>0</v>
      </c>
      <c r="CM105" s="61">
        <f t="shared" si="54"/>
        <v>0</v>
      </c>
      <c r="CN105" s="61">
        <f t="shared" si="54"/>
        <v>0</v>
      </c>
      <c r="CO105" s="61">
        <f t="shared" si="54"/>
        <v>0</v>
      </c>
      <c r="CP105" s="61">
        <f t="shared" si="54"/>
        <v>0</v>
      </c>
      <c r="CQ105" s="61">
        <f t="shared" si="54"/>
        <v>0</v>
      </c>
      <c r="CR105" s="61">
        <f t="shared" si="54"/>
        <v>0</v>
      </c>
      <c r="CS105" s="61">
        <f t="shared" si="54"/>
        <v>5.6810035842293702E-2</v>
      </c>
      <c r="CT105" s="61">
        <f t="shared" si="54"/>
        <v>6.0035842293906801E-2</v>
      </c>
      <c r="CU105" s="61">
        <f t="shared" si="51"/>
        <v>6.3799283154121894E-2</v>
      </c>
      <c r="CV105" s="61">
        <f t="shared" si="51"/>
        <v>7.0071684587813599E-2</v>
      </c>
      <c r="CW105" s="61">
        <f t="shared" si="34"/>
        <v>7.6164874551971407E-2</v>
      </c>
      <c r="CX105" s="61">
        <f t="shared" si="34"/>
        <v>8.4050179211469594E-2</v>
      </c>
      <c r="CY105" s="61">
        <f t="shared" si="34"/>
        <v>9.2114695340501804E-2</v>
      </c>
      <c r="CZ105" s="61">
        <f t="shared" si="34"/>
        <v>0.111290322580645</v>
      </c>
      <c r="DA105" s="61">
        <f t="shared" si="34"/>
        <v>0.119534050179211</v>
      </c>
      <c r="DB105" s="61">
        <f t="shared" si="34"/>
        <v>0.128136200716846</v>
      </c>
      <c r="DC105" s="61">
        <f>AP105/$BM105</f>
        <v>0.137992831541219</v>
      </c>
      <c r="DD105" s="61">
        <f t="shared" si="34"/>
        <v>0</v>
      </c>
      <c r="DE105" s="61">
        <f t="shared" si="34"/>
        <v>0</v>
      </c>
      <c r="DF105" s="61">
        <f t="shared" si="34"/>
        <v>0</v>
      </c>
      <c r="DG105" s="61">
        <f t="shared" si="34"/>
        <v>0</v>
      </c>
      <c r="DH105" s="61">
        <f t="shared" si="34"/>
        <v>0</v>
      </c>
      <c r="DI105" s="61">
        <f t="shared" si="34"/>
        <v>0</v>
      </c>
      <c r="DJ105" s="61">
        <f t="shared" si="34"/>
        <v>0</v>
      </c>
      <c r="DK105" s="61">
        <f t="shared" si="34"/>
        <v>0</v>
      </c>
      <c r="DL105" s="61">
        <f t="shared" si="34"/>
        <v>0</v>
      </c>
      <c r="DM105" s="61">
        <f t="shared" si="55"/>
        <v>0</v>
      </c>
      <c r="DN105" s="61">
        <f t="shared" si="55"/>
        <v>0</v>
      </c>
      <c r="DO105" s="61">
        <f t="shared" si="55"/>
        <v>0</v>
      </c>
      <c r="DP105" s="61">
        <f t="shared" si="55"/>
        <v>0</v>
      </c>
      <c r="DQ105" s="61">
        <f t="shared" si="52"/>
        <v>0</v>
      </c>
      <c r="DR105" s="61">
        <f t="shared" si="52"/>
        <v>0</v>
      </c>
      <c r="DS105" s="61">
        <f t="shared" si="32"/>
        <v>0</v>
      </c>
      <c r="DT105" s="61">
        <f t="shared" si="32"/>
        <v>0</v>
      </c>
      <c r="DU105" s="61">
        <f t="shared" si="32"/>
        <v>0</v>
      </c>
      <c r="DV105" s="61">
        <f t="shared" si="32"/>
        <v>0</v>
      </c>
      <c r="DW105" s="61">
        <f t="shared" si="32"/>
        <v>0</v>
      </c>
      <c r="DX105" s="61">
        <f t="shared" si="32"/>
        <v>0</v>
      </c>
      <c r="DY105" s="61">
        <f t="shared" si="32"/>
        <v>0</v>
      </c>
      <c r="DZ105" s="61">
        <f t="shared" si="15"/>
        <v>1</v>
      </c>
    </row>
    <row r="106" spans="2:130">
      <c r="B106" s="63"/>
      <c r="C106" s="53">
        <v>2040</v>
      </c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>
        <f t="shared" si="40"/>
        <v>0</v>
      </c>
      <c r="Y106" s="64">
        <f t="shared" si="41"/>
        <v>0</v>
      </c>
      <c r="Z106" s="64">
        <f t="shared" si="42"/>
        <v>0</v>
      </c>
      <c r="AA106" s="64">
        <f t="shared" si="43"/>
        <v>0</v>
      </c>
      <c r="AB106" s="64">
        <f t="shared" si="44"/>
        <v>0</v>
      </c>
      <c r="AC106" s="64">
        <f t="shared" si="45"/>
        <v>0</v>
      </c>
      <c r="AD106" s="64">
        <f t="shared" si="46"/>
        <v>0</v>
      </c>
      <c r="AE106" s="64">
        <f t="shared" si="47"/>
        <v>0</v>
      </c>
      <c r="AF106" s="64">
        <f t="shared" si="48"/>
        <v>0</v>
      </c>
      <c r="AG106" s="64">
        <f t="shared" si="49"/>
        <v>91.363636363636104</v>
      </c>
      <c r="AH106" s="64">
        <f t="shared" si="53"/>
        <v>97.090909090909093</v>
      </c>
      <c r="AI106" s="64">
        <f t="shared" si="56"/>
        <v>106.636363636364</v>
      </c>
      <c r="AJ106" s="64">
        <f t="shared" si="57"/>
        <v>115.90909090909101</v>
      </c>
      <c r="AK106" s="64">
        <f t="shared" si="58"/>
        <v>127.90909090909101</v>
      </c>
      <c r="AL106" s="64">
        <f t="shared" si="59"/>
        <v>140.18181818181799</v>
      </c>
      <c r="AM106" s="64">
        <f t="shared" si="60"/>
        <v>169.363636363636</v>
      </c>
      <c r="AN106" s="64">
        <f t="shared" si="61"/>
        <v>181.90909090909099</v>
      </c>
      <c r="AO106" s="64">
        <f t="shared" si="62"/>
        <v>195</v>
      </c>
      <c r="AP106" s="64">
        <f t="shared" ref="AP106:AP124" si="63">VLOOKUP($C$104,$D$3:$K$63,$A$68,0)*(B68-B67)</f>
        <v>210</v>
      </c>
      <c r="AQ106" s="64">
        <f>VLOOKUP($C$105,$D$3:$K$63,$A$68,0)*(B67-B66)</f>
        <v>223.636363636364</v>
      </c>
      <c r="AR106" s="64">
        <f>VLOOKUP($C$106,$D$3:$K$63,$A$68,0)*B66</f>
        <v>0</v>
      </c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54">
        <f t="shared" si="13"/>
        <v>1659</v>
      </c>
      <c r="BP106" s="53">
        <v>2040</v>
      </c>
      <c r="BQ106" s="61">
        <f t="shared" si="50"/>
        <v>0</v>
      </c>
      <c r="BR106" s="61">
        <f t="shared" si="50"/>
        <v>0</v>
      </c>
      <c r="BS106" s="61">
        <f t="shared" si="50"/>
        <v>0</v>
      </c>
      <c r="BT106" s="61">
        <f t="shared" si="50"/>
        <v>0</v>
      </c>
      <c r="BU106" s="61">
        <f t="shared" si="50"/>
        <v>0</v>
      </c>
      <c r="BV106" s="61">
        <f t="shared" si="50"/>
        <v>0</v>
      </c>
      <c r="BW106" s="61">
        <f t="shared" si="50"/>
        <v>0</v>
      </c>
      <c r="BX106" s="61">
        <f t="shared" si="50"/>
        <v>0</v>
      </c>
      <c r="BY106" s="61">
        <f t="shared" si="50"/>
        <v>0</v>
      </c>
      <c r="BZ106" s="61">
        <f t="shared" si="50"/>
        <v>0</v>
      </c>
      <c r="CA106" s="61">
        <f t="shared" si="50"/>
        <v>0</v>
      </c>
      <c r="CB106" s="61">
        <f t="shared" si="50"/>
        <v>0</v>
      </c>
      <c r="CC106" s="61">
        <f t="shared" si="50"/>
        <v>0</v>
      </c>
      <c r="CD106" s="61">
        <f t="shared" si="50"/>
        <v>0</v>
      </c>
      <c r="CE106" s="61">
        <f t="shared" si="50"/>
        <v>0</v>
      </c>
      <c r="CF106" s="61">
        <f t="shared" si="50"/>
        <v>0</v>
      </c>
      <c r="CG106" s="61">
        <f t="shared" si="54"/>
        <v>0</v>
      </c>
      <c r="CH106" s="61">
        <f t="shared" si="54"/>
        <v>0</v>
      </c>
      <c r="CI106" s="61">
        <f t="shared" si="54"/>
        <v>0</v>
      </c>
      <c r="CJ106" s="61">
        <f t="shared" si="54"/>
        <v>0</v>
      </c>
      <c r="CK106" s="61">
        <f t="shared" si="54"/>
        <v>0</v>
      </c>
      <c r="CL106" s="61">
        <f t="shared" si="54"/>
        <v>0</v>
      </c>
      <c r="CM106" s="61">
        <f t="shared" si="54"/>
        <v>0</v>
      </c>
      <c r="CN106" s="61">
        <f t="shared" si="54"/>
        <v>0</v>
      </c>
      <c r="CO106" s="61">
        <f t="shared" si="54"/>
        <v>0</v>
      </c>
      <c r="CP106" s="61">
        <f t="shared" si="54"/>
        <v>0</v>
      </c>
      <c r="CQ106" s="61">
        <f t="shared" si="54"/>
        <v>0</v>
      </c>
      <c r="CR106" s="61">
        <f t="shared" si="54"/>
        <v>0</v>
      </c>
      <c r="CS106" s="61">
        <f t="shared" si="54"/>
        <v>0</v>
      </c>
      <c r="CT106" s="61">
        <f t="shared" si="54"/>
        <v>5.5071510767713099E-2</v>
      </c>
      <c r="CU106" s="61">
        <f t="shared" si="51"/>
        <v>5.8523754726286403E-2</v>
      </c>
      <c r="CV106" s="61">
        <f t="shared" si="51"/>
        <v>6.4277494657241502E-2</v>
      </c>
      <c r="CW106" s="61">
        <f t="shared" si="34"/>
        <v>6.9866842018740799E-2</v>
      </c>
      <c r="CX106" s="61">
        <f t="shared" si="34"/>
        <v>7.7100115074798595E-2</v>
      </c>
      <c r="CY106" s="61">
        <f t="shared" si="34"/>
        <v>8.44977807003124E-2</v>
      </c>
      <c r="CZ106" s="61">
        <f t="shared" si="34"/>
        <v>0.10208778563208901</v>
      </c>
      <c r="DA106" s="61">
        <f t="shared" si="34"/>
        <v>0.109649843827059</v>
      </c>
      <c r="DB106" s="61">
        <f t="shared" si="34"/>
        <v>0.11754068716094</v>
      </c>
      <c r="DC106" s="61">
        <f>AP105/$BM106</f>
        <v>0.126582278481013</v>
      </c>
      <c r="DD106" s="61">
        <f t="shared" si="34"/>
        <v>0.13480190695380601</v>
      </c>
      <c r="DE106" s="61">
        <f t="shared" si="34"/>
        <v>0</v>
      </c>
      <c r="DF106" s="61">
        <f t="shared" si="34"/>
        <v>0</v>
      </c>
      <c r="DG106" s="61">
        <f t="shared" si="34"/>
        <v>0</v>
      </c>
      <c r="DH106" s="61">
        <f t="shared" si="34"/>
        <v>0</v>
      </c>
      <c r="DI106" s="61">
        <f t="shared" si="34"/>
        <v>0</v>
      </c>
      <c r="DJ106" s="61">
        <f t="shared" si="34"/>
        <v>0</v>
      </c>
      <c r="DK106" s="61">
        <f t="shared" si="34"/>
        <v>0</v>
      </c>
      <c r="DL106" s="61">
        <f t="shared" si="34"/>
        <v>0</v>
      </c>
      <c r="DM106" s="61">
        <f t="shared" si="55"/>
        <v>0</v>
      </c>
      <c r="DN106" s="61">
        <f t="shared" si="55"/>
        <v>0</v>
      </c>
      <c r="DO106" s="61">
        <f t="shared" si="55"/>
        <v>0</v>
      </c>
      <c r="DP106" s="61">
        <f t="shared" si="55"/>
        <v>0</v>
      </c>
      <c r="DQ106" s="61">
        <f t="shared" si="52"/>
        <v>0</v>
      </c>
      <c r="DR106" s="61">
        <f t="shared" si="52"/>
        <v>0</v>
      </c>
      <c r="DS106" s="61">
        <f t="shared" si="32"/>
        <v>0</v>
      </c>
      <c r="DT106" s="61">
        <f t="shared" si="32"/>
        <v>0</v>
      </c>
      <c r="DU106" s="61">
        <f t="shared" si="32"/>
        <v>0</v>
      </c>
      <c r="DV106" s="61">
        <f t="shared" si="32"/>
        <v>0</v>
      </c>
      <c r="DW106" s="61">
        <f t="shared" si="32"/>
        <v>0</v>
      </c>
      <c r="DX106" s="61">
        <f t="shared" si="32"/>
        <v>0</v>
      </c>
      <c r="DY106" s="61">
        <f t="shared" si="32"/>
        <v>0</v>
      </c>
      <c r="DZ106" s="61">
        <f t="shared" si="15"/>
        <v>1</v>
      </c>
    </row>
    <row r="107" spans="2:130">
      <c r="B107" s="63"/>
      <c r="C107" s="53">
        <v>2041</v>
      </c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>
        <f t="shared" si="41"/>
        <v>0</v>
      </c>
      <c r="Z107" s="64">
        <f t="shared" si="42"/>
        <v>0</v>
      </c>
      <c r="AA107" s="64">
        <f t="shared" si="43"/>
        <v>0</v>
      </c>
      <c r="AB107" s="64">
        <f t="shared" si="44"/>
        <v>0</v>
      </c>
      <c r="AC107" s="64">
        <f t="shared" si="45"/>
        <v>0</v>
      </c>
      <c r="AD107" s="64">
        <f t="shared" si="46"/>
        <v>0</v>
      </c>
      <c r="AE107" s="64">
        <f t="shared" si="47"/>
        <v>0</v>
      </c>
      <c r="AF107" s="64">
        <f t="shared" si="48"/>
        <v>0</v>
      </c>
      <c r="AG107" s="64">
        <f t="shared" si="49"/>
        <v>0</v>
      </c>
      <c r="AH107" s="64">
        <f t="shared" si="53"/>
        <v>97.090909090908795</v>
      </c>
      <c r="AI107" s="64">
        <f t="shared" si="56"/>
        <v>106.636363636364</v>
      </c>
      <c r="AJ107" s="64">
        <f t="shared" si="57"/>
        <v>115.90909090909101</v>
      </c>
      <c r="AK107" s="64">
        <f t="shared" si="58"/>
        <v>127.90909090909101</v>
      </c>
      <c r="AL107" s="64">
        <f t="shared" si="59"/>
        <v>140.18181818181799</v>
      </c>
      <c r="AM107" s="64">
        <f t="shared" si="60"/>
        <v>169.363636363636</v>
      </c>
      <c r="AN107" s="64">
        <f t="shared" si="61"/>
        <v>181.90909090909099</v>
      </c>
      <c r="AO107" s="64">
        <f t="shared" si="62"/>
        <v>195</v>
      </c>
      <c r="AP107" s="64">
        <f t="shared" si="63"/>
        <v>210</v>
      </c>
      <c r="AQ107" s="64">
        <f t="shared" ref="AQ107:AQ125" si="64">VLOOKUP($C$105,$D$3:$K$63,$A$68,0)*(B68-B67)</f>
        <v>223.636363636364</v>
      </c>
      <c r="AR107" s="64">
        <f>VLOOKUP($C$106,$D$3:$K$63,$A$68,0)*(B67-B66)</f>
        <v>234.81818181818201</v>
      </c>
      <c r="AS107" s="64">
        <f>VLOOKUP($C$107,$D$3:$K$63,$A$68,0)*B66</f>
        <v>0</v>
      </c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54">
        <f t="shared" si="13"/>
        <v>1802.45454545455</v>
      </c>
      <c r="BP107" s="53">
        <v>2041</v>
      </c>
      <c r="BQ107" s="61">
        <f t="shared" si="50"/>
        <v>0</v>
      </c>
      <c r="BR107" s="61">
        <f t="shared" si="50"/>
        <v>0</v>
      </c>
      <c r="BS107" s="61">
        <f t="shared" si="50"/>
        <v>0</v>
      </c>
      <c r="BT107" s="61">
        <f t="shared" si="50"/>
        <v>0</v>
      </c>
      <c r="BU107" s="61">
        <f t="shared" si="50"/>
        <v>0</v>
      </c>
      <c r="BV107" s="61">
        <f t="shared" si="50"/>
        <v>0</v>
      </c>
      <c r="BW107" s="61">
        <f t="shared" si="50"/>
        <v>0</v>
      </c>
      <c r="BX107" s="61">
        <f t="shared" si="50"/>
        <v>0</v>
      </c>
      <c r="BY107" s="61">
        <f t="shared" si="50"/>
        <v>0</v>
      </c>
      <c r="BZ107" s="61">
        <f t="shared" si="50"/>
        <v>0</v>
      </c>
      <c r="CA107" s="61">
        <f t="shared" si="50"/>
        <v>0</v>
      </c>
      <c r="CB107" s="61">
        <f t="shared" si="50"/>
        <v>0</v>
      </c>
      <c r="CC107" s="61">
        <f t="shared" si="50"/>
        <v>0</v>
      </c>
      <c r="CD107" s="61">
        <f t="shared" si="50"/>
        <v>0</v>
      </c>
      <c r="CE107" s="61">
        <f t="shared" si="50"/>
        <v>0</v>
      </c>
      <c r="CF107" s="61">
        <f t="shared" si="50"/>
        <v>0</v>
      </c>
      <c r="CG107" s="61">
        <f t="shared" si="54"/>
        <v>0</v>
      </c>
      <c r="CH107" s="61">
        <f t="shared" si="54"/>
        <v>0</v>
      </c>
      <c r="CI107" s="61">
        <f t="shared" si="54"/>
        <v>0</v>
      </c>
      <c r="CJ107" s="61">
        <f t="shared" si="54"/>
        <v>0</v>
      </c>
      <c r="CK107" s="61">
        <f t="shared" si="54"/>
        <v>0</v>
      </c>
      <c r="CL107" s="61">
        <f t="shared" si="54"/>
        <v>0</v>
      </c>
      <c r="CM107" s="61">
        <f t="shared" si="54"/>
        <v>0</v>
      </c>
      <c r="CN107" s="61">
        <f t="shared" si="54"/>
        <v>0</v>
      </c>
      <c r="CO107" s="61">
        <f t="shared" si="54"/>
        <v>0</v>
      </c>
      <c r="CP107" s="61">
        <f t="shared" si="54"/>
        <v>0</v>
      </c>
      <c r="CQ107" s="61">
        <f t="shared" si="54"/>
        <v>0</v>
      </c>
      <c r="CR107" s="61">
        <f t="shared" si="54"/>
        <v>0</v>
      </c>
      <c r="CS107" s="61">
        <f t="shared" si="54"/>
        <v>0</v>
      </c>
      <c r="CT107" s="61">
        <f t="shared" si="54"/>
        <v>0</v>
      </c>
      <c r="CU107" s="61">
        <f t="shared" si="51"/>
        <v>5.3865940384324199E-2</v>
      </c>
      <c r="CV107" s="61">
        <f t="shared" si="51"/>
        <v>5.9161749129974302E-2</v>
      </c>
      <c r="CW107" s="61">
        <f t="shared" si="34"/>
        <v>6.4306249054319906E-2</v>
      </c>
      <c r="CX107" s="61">
        <f t="shared" si="34"/>
        <v>7.0963837191708304E-2</v>
      </c>
      <c r="CY107" s="61">
        <f t="shared" si="34"/>
        <v>7.7772734150400993E-2</v>
      </c>
      <c r="CZ107" s="61">
        <f t="shared" si="34"/>
        <v>9.3962778029959199E-2</v>
      </c>
      <c r="DA107" s="61">
        <f t="shared" si="34"/>
        <v>0.100922983809956</v>
      </c>
      <c r="DB107" s="61">
        <f t="shared" si="34"/>
        <v>0.10818580723256201</v>
      </c>
      <c r="DC107" s="61">
        <f t="shared" si="34"/>
        <v>0.116507792404297</v>
      </c>
      <c r="DD107" s="61">
        <f t="shared" si="34"/>
        <v>0.124073233469511</v>
      </c>
      <c r="DE107" s="61">
        <f t="shared" si="34"/>
        <v>0.13027689514298699</v>
      </c>
      <c r="DF107" s="61">
        <f t="shared" si="34"/>
        <v>0</v>
      </c>
      <c r="DG107" s="61">
        <f t="shared" si="34"/>
        <v>0</v>
      </c>
      <c r="DH107" s="61">
        <f t="shared" si="34"/>
        <v>0</v>
      </c>
      <c r="DI107" s="61">
        <f t="shared" si="34"/>
        <v>0</v>
      </c>
      <c r="DJ107" s="61">
        <f t="shared" si="34"/>
        <v>0</v>
      </c>
      <c r="DK107" s="61">
        <f t="shared" si="34"/>
        <v>0</v>
      </c>
      <c r="DL107" s="61">
        <f t="shared" si="34"/>
        <v>0</v>
      </c>
      <c r="DM107" s="61">
        <f t="shared" si="55"/>
        <v>0</v>
      </c>
      <c r="DN107" s="61">
        <f t="shared" si="55"/>
        <v>0</v>
      </c>
      <c r="DO107" s="61">
        <f t="shared" si="55"/>
        <v>0</v>
      </c>
      <c r="DP107" s="61">
        <f t="shared" si="55"/>
        <v>0</v>
      </c>
      <c r="DQ107" s="61">
        <f t="shared" si="52"/>
        <v>0</v>
      </c>
      <c r="DR107" s="61">
        <f t="shared" si="52"/>
        <v>0</v>
      </c>
      <c r="DS107" s="61">
        <f t="shared" si="32"/>
        <v>0</v>
      </c>
      <c r="DT107" s="61">
        <f t="shared" si="32"/>
        <v>0</v>
      </c>
      <c r="DU107" s="61">
        <f t="shared" si="32"/>
        <v>0</v>
      </c>
      <c r="DV107" s="61">
        <f t="shared" si="32"/>
        <v>0</v>
      </c>
      <c r="DW107" s="61">
        <f t="shared" si="32"/>
        <v>0</v>
      </c>
      <c r="DX107" s="61">
        <f t="shared" si="32"/>
        <v>0</v>
      </c>
      <c r="DY107" s="61">
        <f t="shared" si="32"/>
        <v>0</v>
      </c>
      <c r="DZ107" s="61">
        <f t="shared" si="15"/>
        <v>1</v>
      </c>
    </row>
    <row r="108" spans="2:130">
      <c r="B108" s="63"/>
      <c r="C108" s="53">
        <v>2042</v>
      </c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>
        <f t="shared" si="42"/>
        <v>0</v>
      </c>
      <c r="AA108" s="64">
        <f t="shared" si="43"/>
        <v>0</v>
      </c>
      <c r="AB108" s="64">
        <f t="shared" si="44"/>
        <v>0</v>
      </c>
      <c r="AC108" s="64">
        <f t="shared" si="45"/>
        <v>0</v>
      </c>
      <c r="AD108" s="64">
        <f t="shared" si="46"/>
        <v>0</v>
      </c>
      <c r="AE108" s="64">
        <f t="shared" si="47"/>
        <v>0</v>
      </c>
      <c r="AF108" s="64">
        <f t="shared" si="48"/>
        <v>0</v>
      </c>
      <c r="AG108" s="64">
        <f t="shared" si="49"/>
        <v>0</v>
      </c>
      <c r="AH108" s="64">
        <f t="shared" si="53"/>
        <v>0</v>
      </c>
      <c r="AI108" s="64">
        <f t="shared" si="56"/>
        <v>106.636363636363</v>
      </c>
      <c r="AJ108" s="64">
        <f t="shared" si="57"/>
        <v>115.90909090909101</v>
      </c>
      <c r="AK108" s="64">
        <f t="shared" si="58"/>
        <v>127.90909090909101</v>
      </c>
      <c r="AL108" s="64">
        <f t="shared" si="59"/>
        <v>140.18181818181799</v>
      </c>
      <c r="AM108" s="64">
        <f t="shared" si="60"/>
        <v>169.363636363636</v>
      </c>
      <c r="AN108" s="64">
        <f t="shared" si="61"/>
        <v>181.90909090909099</v>
      </c>
      <c r="AO108" s="64">
        <f t="shared" si="62"/>
        <v>195</v>
      </c>
      <c r="AP108" s="64">
        <f t="shared" si="63"/>
        <v>210</v>
      </c>
      <c r="AQ108" s="64">
        <f t="shared" si="64"/>
        <v>223.636363636364</v>
      </c>
      <c r="AR108" s="64">
        <f t="shared" ref="AR108:AR126" si="65">VLOOKUP($C$106,$D$3:$K$63,$A$68,0)*(B68-B67)</f>
        <v>234.81818181818201</v>
      </c>
      <c r="AS108" s="64">
        <f>VLOOKUP($C$107,$D$3:$K$63,$A$68,0)*(B67-B66)</f>
        <v>247.363636363636</v>
      </c>
      <c r="AT108" s="64">
        <f>VLOOKUP($C$108,$D$3:$K$63,$A$68,0)*B66</f>
        <v>0</v>
      </c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54">
        <f t="shared" si="13"/>
        <v>1952.72727272727</v>
      </c>
      <c r="BP108" s="53">
        <v>2042</v>
      </c>
      <c r="BQ108" s="61">
        <f t="shared" si="50"/>
        <v>0</v>
      </c>
      <c r="BR108" s="61">
        <f t="shared" si="50"/>
        <v>0</v>
      </c>
      <c r="BS108" s="61">
        <f t="shared" si="50"/>
        <v>0</v>
      </c>
      <c r="BT108" s="61">
        <f t="shared" si="50"/>
        <v>0</v>
      </c>
      <c r="BU108" s="61">
        <f t="shared" si="50"/>
        <v>0</v>
      </c>
      <c r="BV108" s="61">
        <f t="shared" si="50"/>
        <v>0</v>
      </c>
      <c r="BW108" s="61">
        <f t="shared" si="50"/>
        <v>0</v>
      </c>
      <c r="BX108" s="61">
        <f t="shared" si="50"/>
        <v>0</v>
      </c>
      <c r="BY108" s="61">
        <f t="shared" si="50"/>
        <v>0</v>
      </c>
      <c r="BZ108" s="61">
        <f t="shared" si="50"/>
        <v>0</v>
      </c>
      <c r="CA108" s="61">
        <f t="shared" si="50"/>
        <v>0</v>
      </c>
      <c r="CB108" s="61">
        <f t="shared" si="50"/>
        <v>0</v>
      </c>
      <c r="CC108" s="61">
        <f t="shared" si="50"/>
        <v>0</v>
      </c>
      <c r="CD108" s="61">
        <f t="shared" si="50"/>
        <v>0</v>
      </c>
      <c r="CE108" s="61">
        <f t="shared" si="50"/>
        <v>0</v>
      </c>
      <c r="CF108" s="61">
        <f t="shared" si="50"/>
        <v>0</v>
      </c>
      <c r="CG108" s="61">
        <f t="shared" si="54"/>
        <v>0</v>
      </c>
      <c r="CH108" s="61">
        <f t="shared" si="54"/>
        <v>0</v>
      </c>
      <c r="CI108" s="61">
        <f t="shared" si="54"/>
        <v>0</v>
      </c>
      <c r="CJ108" s="61">
        <f t="shared" si="54"/>
        <v>0</v>
      </c>
      <c r="CK108" s="61">
        <f t="shared" si="54"/>
        <v>0</v>
      </c>
      <c r="CL108" s="61">
        <f t="shared" si="54"/>
        <v>0</v>
      </c>
      <c r="CM108" s="61">
        <f t="shared" si="54"/>
        <v>0</v>
      </c>
      <c r="CN108" s="61">
        <f t="shared" si="54"/>
        <v>0</v>
      </c>
      <c r="CO108" s="61">
        <f t="shared" si="54"/>
        <v>0</v>
      </c>
      <c r="CP108" s="61">
        <f t="shared" si="54"/>
        <v>0</v>
      </c>
      <c r="CQ108" s="61">
        <f t="shared" si="54"/>
        <v>0</v>
      </c>
      <c r="CR108" s="61">
        <f t="shared" si="54"/>
        <v>0</v>
      </c>
      <c r="CS108" s="61">
        <f t="shared" si="54"/>
        <v>0</v>
      </c>
      <c r="CT108" s="61">
        <f t="shared" si="54"/>
        <v>0</v>
      </c>
      <c r="CU108" s="61">
        <f t="shared" si="51"/>
        <v>0</v>
      </c>
      <c r="CV108" s="61">
        <f t="shared" si="51"/>
        <v>5.4608938547485802E-2</v>
      </c>
      <c r="CW108" s="61">
        <f t="shared" si="34"/>
        <v>5.9357541899441403E-2</v>
      </c>
      <c r="CX108" s="61">
        <f t="shared" ref="CX108:DL124" si="66">AK108/$BM108</f>
        <v>6.5502793296089407E-2</v>
      </c>
      <c r="CY108" s="61">
        <f t="shared" si="66"/>
        <v>7.1787709497206698E-2</v>
      </c>
      <c r="CZ108" s="61">
        <f t="shared" si="66"/>
        <v>8.6731843575418993E-2</v>
      </c>
      <c r="DA108" s="61">
        <f t="shared" si="66"/>
        <v>9.3156424581005606E-2</v>
      </c>
      <c r="DB108" s="61">
        <f t="shared" si="66"/>
        <v>9.9860335195530697E-2</v>
      </c>
      <c r="DC108" s="61">
        <f t="shared" si="66"/>
        <v>0.107541899441341</v>
      </c>
      <c r="DD108" s="61">
        <f t="shared" si="66"/>
        <v>0.114525139664804</v>
      </c>
      <c r="DE108" s="61">
        <f t="shared" si="66"/>
        <v>0.120251396648045</v>
      </c>
      <c r="DF108" s="61">
        <f t="shared" si="66"/>
        <v>0.12667597765363101</v>
      </c>
      <c r="DG108" s="61">
        <f t="shared" si="66"/>
        <v>0</v>
      </c>
      <c r="DH108" s="61">
        <f t="shared" si="66"/>
        <v>0</v>
      </c>
      <c r="DI108" s="61">
        <f t="shared" si="66"/>
        <v>0</v>
      </c>
      <c r="DJ108" s="61">
        <f t="shared" si="66"/>
        <v>0</v>
      </c>
      <c r="DK108" s="61">
        <f t="shared" si="66"/>
        <v>0</v>
      </c>
      <c r="DL108" s="61">
        <f t="shared" si="66"/>
        <v>0</v>
      </c>
      <c r="DM108" s="61">
        <f t="shared" si="55"/>
        <v>0</v>
      </c>
      <c r="DN108" s="61">
        <f t="shared" si="55"/>
        <v>0</v>
      </c>
      <c r="DO108" s="61">
        <f t="shared" si="55"/>
        <v>0</v>
      </c>
      <c r="DP108" s="61">
        <f t="shared" si="55"/>
        <v>0</v>
      </c>
      <c r="DQ108" s="61">
        <f t="shared" si="52"/>
        <v>0</v>
      </c>
      <c r="DR108" s="61">
        <f t="shared" si="52"/>
        <v>0</v>
      </c>
      <c r="DS108" s="61">
        <f t="shared" si="32"/>
        <v>0</v>
      </c>
      <c r="DT108" s="61">
        <f t="shared" si="32"/>
        <v>0</v>
      </c>
      <c r="DU108" s="61">
        <f t="shared" si="32"/>
        <v>0</v>
      </c>
      <c r="DV108" s="61">
        <f t="shared" si="32"/>
        <v>0</v>
      </c>
      <c r="DW108" s="61">
        <f t="shared" si="32"/>
        <v>0</v>
      </c>
      <c r="DX108" s="61">
        <f t="shared" si="32"/>
        <v>0</v>
      </c>
      <c r="DY108" s="61">
        <f t="shared" si="32"/>
        <v>0</v>
      </c>
      <c r="DZ108" s="61">
        <f t="shared" si="15"/>
        <v>1</v>
      </c>
    </row>
    <row r="109" spans="2:130">
      <c r="B109" s="63"/>
      <c r="C109" s="53">
        <v>2043</v>
      </c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>
        <f t="shared" si="43"/>
        <v>0</v>
      </c>
      <c r="AB109" s="64">
        <f t="shared" si="44"/>
        <v>0</v>
      </c>
      <c r="AC109" s="64">
        <f t="shared" si="45"/>
        <v>0</v>
      </c>
      <c r="AD109" s="64">
        <f t="shared" si="46"/>
        <v>0</v>
      </c>
      <c r="AE109" s="64">
        <f t="shared" si="47"/>
        <v>0</v>
      </c>
      <c r="AF109" s="64">
        <f t="shared" si="48"/>
        <v>0</v>
      </c>
      <c r="AG109" s="64">
        <f t="shared" si="49"/>
        <v>0</v>
      </c>
      <c r="AH109" s="64">
        <f t="shared" si="53"/>
        <v>0</v>
      </c>
      <c r="AI109" s="64">
        <f t="shared" si="56"/>
        <v>0</v>
      </c>
      <c r="AJ109" s="64">
        <f t="shared" si="57"/>
        <v>115.90909090909101</v>
      </c>
      <c r="AK109" s="64">
        <f t="shared" si="58"/>
        <v>127.90909090909101</v>
      </c>
      <c r="AL109" s="64">
        <f t="shared" si="59"/>
        <v>140.18181818181799</v>
      </c>
      <c r="AM109" s="64">
        <f t="shared" si="60"/>
        <v>169.363636363636</v>
      </c>
      <c r="AN109" s="64">
        <f t="shared" si="61"/>
        <v>181.90909090909099</v>
      </c>
      <c r="AO109" s="64">
        <f t="shared" si="62"/>
        <v>195</v>
      </c>
      <c r="AP109" s="64">
        <f t="shared" si="63"/>
        <v>210</v>
      </c>
      <c r="AQ109" s="64">
        <f t="shared" si="64"/>
        <v>223.636363636364</v>
      </c>
      <c r="AR109" s="64">
        <f t="shared" si="65"/>
        <v>234.81818181818201</v>
      </c>
      <c r="AS109" s="64">
        <f t="shared" ref="AS109:AS126" si="67">VLOOKUP($C$107,$D$3:$K$63,$A$68,0)*(B68-B67)</f>
        <v>247.363636363636</v>
      </c>
      <c r="AT109" s="64">
        <f>VLOOKUP($C$108,$D$3:$K$63,$A$68,0)*(B67-B66)</f>
        <v>256.63636363636402</v>
      </c>
      <c r="AU109" s="64">
        <f>VLOOKUP($C$109,$D$3:$K$63,$A$68,0)*B66</f>
        <v>0</v>
      </c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54">
        <f t="shared" si="13"/>
        <v>2102.7272727272698</v>
      </c>
      <c r="BP109" s="53">
        <v>2043</v>
      </c>
      <c r="BQ109" s="61">
        <f t="shared" si="50"/>
        <v>0</v>
      </c>
      <c r="BR109" s="61">
        <f t="shared" si="50"/>
        <v>0</v>
      </c>
      <c r="BS109" s="61">
        <f t="shared" si="50"/>
        <v>0</v>
      </c>
      <c r="BT109" s="61">
        <f t="shared" si="50"/>
        <v>0</v>
      </c>
      <c r="BU109" s="61">
        <f t="shared" si="50"/>
        <v>0</v>
      </c>
      <c r="BV109" s="61">
        <f t="shared" si="50"/>
        <v>0</v>
      </c>
      <c r="BW109" s="61">
        <f t="shared" si="50"/>
        <v>0</v>
      </c>
      <c r="BX109" s="61">
        <f t="shared" si="50"/>
        <v>0</v>
      </c>
      <c r="BY109" s="61">
        <f t="shared" si="50"/>
        <v>0</v>
      </c>
      <c r="BZ109" s="61">
        <f t="shared" si="50"/>
        <v>0</v>
      </c>
      <c r="CA109" s="61">
        <f t="shared" si="50"/>
        <v>0</v>
      </c>
      <c r="CB109" s="61">
        <f t="shared" si="50"/>
        <v>0</v>
      </c>
      <c r="CC109" s="61">
        <f t="shared" si="50"/>
        <v>0</v>
      </c>
      <c r="CD109" s="61">
        <f t="shared" si="50"/>
        <v>0</v>
      </c>
      <c r="CE109" s="61">
        <f t="shared" si="50"/>
        <v>0</v>
      </c>
      <c r="CF109" s="61">
        <f t="shared" si="50"/>
        <v>0</v>
      </c>
      <c r="CG109" s="61">
        <f t="shared" si="54"/>
        <v>0</v>
      </c>
      <c r="CH109" s="61">
        <f t="shared" si="54"/>
        <v>0</v>
      </c>
      <c r="CI109" s="61">
        <f t="shared" si="54"/>
        <v>0</v>
      </c>
      <c r="CJ109" s="61">
        <f t="shared" si="54"/>
        <v>0</v>
      </c>
      <c r="CK109" s="61">
        <f t="shared" si="54"/>
        <v>0</v>
      </c>
      <c r="CL109" s="61">
        <f t="shared" si="54"/>
        <v>0</v>
      </c>
      <c r="CM109" s="61">
        <f t="shared" si="54"/>
        <v>0</v>
      </c>
      <c r="CN109" s="61">
        <f t="shared" si="54"/>
        <v>0</v>
      </c>
      <c r="CO109" s="61">
        <f t="shared" si="54"/>
        <v>0</v>
      </c>
      <c r="CP109" s="61">
        <f t="shared" si="54"/>
        <v>0</v>
      </c>
      <c r="CQ109" s="61">
        <f t="shared" si="54"/>
        <v>0</v>
      </c>
      <c r="CR109" s="61">
        <f t="shared" si="54"/>
        <v>0</v>
      </c>
      <c r="CS109" s="61">
        <f t="shared" si="54"/>
        <v>0</v>
      </c>
      <c r="CT109" s="61">
        <f t="shared" si="54"/>
        <v>0</v>
      </c>
      <c r="CU109" s="61">
        <f t="shared" si="51"/>
        <v>0</v>
      </c>
      <c r="CV109" s="61">
        <f t="shared" si="51"/>
        <v>0</v>
      </c>
      <c r="CW109" s="61">
        <f t="shared" si="51"/>
        <v>5.51232166018156E-2</v>
      </c>
      <c r="CX109" s="61">
        <f t="shared" si="66"/>
        <v>6.0830090791180298E-2</v>
      </c>
      <c r="CY109" s="61">
        <f t="shared" si="66"/>
        <v>6.6666666666666693E-2</v>
      </c>
      <c r="CZ109" s="61">
        <f t="shared" si="66"/>
        <v>8.0544747081712095E-2</v>
      </c>
      <c r="DA109" s="61">
        <f t="shared" si="66"/>
        <v>8.6511024643320403E-2</v>
      </c>
      <c r="DB109" s="61">
        <f t="shared" si="66"/>
        <v>9.2736705577172507E-2</v>
      </c>
      <c r="DC109" s="61">
        <f t="shared" si="66"/>
        <v>9.98702983138781E-2</v>
      </c>
      <c r="DD109" s="61">
        <f t="shared" si="66"/>
        <v>0.106355382619974</v>
      </c>
      <c r="DE109" s="61">
        <f t="shared" si="66"/>
        <v>0.111673151750973</v>
      </c>
      <c r="DF109" s="61">
        <f t="shared" si="66"/>
        <v>0.11763942931258101</v>
      </c>
      <c r="DG109" s="61">
        <f t="shared" si="66"/>
        <v>0.12204928664072601</v>
      </c>
      <c r="DH109" s="61">
        <f t="shared" si="66"/>
        <v>0</v>
      </c>
      <c r="DI109" s="61">
        <f t="shared" si="66"/>
        <v>0</v>
      </c>
      <c r="DJ109" s="61">
        <f t="shared" si="66"/>
        <v>0</v>
      </c>
      <c r="DK109" s="61">
        <f t="shared" si="66"/>
        <v>0</v>
      </c>
      <c r="DL109" s="61">
        <f t="shared" si="66"/>
        <v>0</v>
      </c>
      <c r="DM109" s="61">
        <f t="shared" si="55"/>
        <v>0</v>
      </c>
      <c r="DN109" s="61">
        <f t="shared" si="55"/>
        <v>0</v>
      </c>
      <c r="DO109" s="61">
        <f t="shared" si="55"/>
        <v>0</v>
      </c>
      <c r="DP109" s="61">
        <f t="shared" si="55"/>
        <v>0</v>
      </c>
      <c r="DQ109" s="61">
        <f t="shared" si="52"/>
        <v>0</v>
      </c>
      <c r="DR109" s="61">
        <f t="shared" si="52"/>
        <v>0</v>
      </c>
      <c r="DS109" s="61">
        <f t="shared" si="32"/>
        <v>0</v>
      </c>
      <c r="DT109" s="61">
        <f t="shared" si="32"/>
        <v>0</v>
      </c>
      <c r="DU109" s="61">
        <f t="shared" si="32"/>
        <v>0</v>
      </c>
      <c r="DV109" s="61">
        <f t="shared" si="32"/>
        <v>0</v>
      </c>
      <c r="DW109" s="61">
        <f t="shared" si="32"/>
        <v>0</v>
      </c>
      <c r="DX109" s="61">
        <f t="shared" si="32"/>
        <v>0</v>
      </c>
      <c r="DY109" s="61">
        <f t="shared" si="32"/>
        <v>0</v>
      </c>
      <c r="DZ109" s="61">
        <f t="shared" si="15"/>
        <v>1</v>
      </c>
    </row>
    <row r="110" spans="2:130">
      <c r="B110" s="63"/>
      <c r="C110" s="53">
        <v>2044</v>
      </c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>
        <f t="shared" si="44"/>
        <v>0</v>
      </c>
      <c r="AC110" s="64">
        <f t="shared" si="45"/>
        <v>0</v>
      </c>
      <c r="AD110" s="64">
        <f t="shared" si="46"/>
        <v>0</v>
      </c>
      <c r="AE110" s="64">
        <f t="shared" si="47"/>
        <v>0</v>
      </c>
      <c r="AF110" s="64">
        <f t="shared" si="48"/>
        <v>0</v>
      </c>
      <c r="AG110" s="64">
        <f t="shared" si="49"/>
        <v>0</v>
      </c>
      <c r="AH110" s="64">
        <f t="shared" si="53"/>
        <v>0</v>
      </c>
      <c r="AI110" s="64">
        <f t="shared" si="56"/>
        <v>0</v>
      </c>
      <c r="AJ110" s="64">
        <f t="shared" si="57"/>
        <v>0</v>
      </c>
      <c r="AK110" s="64">
        <f t="shared" si="58"/>
        <v>127.90909090909</v>
      </c>
      <c r="AL110" s="64">
        <f t="shared" si="59"/>
        <v>140.18181818181799</v>
      </c>
      <c r="AM110" s="64">
        <f t="shared" si="60"/>
        <v>169.363636363636</v>
      </c>
      <c r="AN110" s="64">
        <f t="shared" si="61"/>
        <v>181.90909090909099</v>
      </c>
      <c r="AO110" s="64">
        <f t="shared" si="62"/>
        <v>195</v>
      </c>
      <c r="AP110" s="64">
        <f t="shared" si="63"/>
        <v>210</v>
      </c>
      <c r="AQ110" s="64">
        <f t="shared" si="64"/>
        <v>223.636363636364</v>
      </c>
      <c r="AR110" s="64">
        <f t="shared" si="65"/>
        <v>234.81818181818201</v>
      </c>
      <c r="AS110" s="64">
        <f t="shared" si="67"/>
        <v>247.363636363636</v>
      </c>
      <c r="AT110" s="64">
        <f t="shared" ref="AT110:AT126" si="68">VLOOKUP($C$108,$D$3:$K$63,$A$68,0)*(B68-B67)</f>
        <v>256.63636363636402</v>
      </c>
      <c r="AU110" s="64">
        <f>VLOOKUP($C$109,$D$3:$K$63,$A$68,0)*(B67-B66)</f>
        <v>265.36363636363598</v>
      </c>
      <c r="AV110" s="64">
        <f>VLOOKUP($C$110,$D$3:$K$63,$A$68,0)*B66</f>
        <v>0</v>
      </c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54">
        <f t="shared" si="13"/>
        <v>2252.1818181818198</v>
      </c>
      <c r="BP110" s="53">
        <v>2044</v>
      </c>
      <c r="BQ110" s="61">
        <f t="shared" si="50"/>
        <v>0</v>
      </c>
      <c r="BR110" s="61">
        <f t="shared" si="50"/>
        <v>0</v>
      </c>
      <c r="BS110" s="61">
        <f t="shared" si="50"/>
        <v>0</v>
      </c>
      <c r="BT110" s="61">
        <f t="shared" si="50"/>
        <v>0</v>
      </c>
      <c r="BU110" s="61">
        <f t="shared" si="50"/>
        <v>0</v>
      </c>
      <c r="BV110" s="61">
        <f t="shared" si="50"/>
        <v>0</v>
      </c>
      <c r="BW110" s="61">
        <f t="shared" si="50"/>
        <v>0</v>
      </c>
      <c r="BX110" s="61">
        <f t="shared" si="50"/>
        <v>0</v>
      </c>
      <c r="BY110" s="61">
        <f t="shared" si="50"/>
        <v>0</v>
      </c>
      <c r="BZ110" s="61">
        <f t="shared" si="50"/>
        <v>0</v>
      </c>
      <c r="CA110" s="61">
        <f t="shared" si="50"/>
        <v>0</v>
      </c>
      <c r="CB110" s="61">
        <f t="shared" si="50"/>
        <v>0</v>
      </c>
      <c r="CC110" s="61">
        <f t="shared" si="50"/>
        <v>0</v>
      </c>
      <c r="CD110" s="61">
        <f t="shared" si="50"/>
        <v>0</v>
      </c>
      <c r="CE110" s="61">
        <f t="shared" si="50"/>
        <v>0</v>
      </c>
      <c r="CF110" s="61">
        <f t="shared" si="50"/>
        <v>0</v>
      </c>
      <c r="CG110" s="61">
        <f t="shared" si="54"/>
        <v>0</v>
      </c>
      <c r="CH110" s="61">
        <f t="shared" si="54"/>
        <v>0</v>
      </c>
      <c r="CI110" s="61">
        <f t="shared" si="54"/>
        <v>0</v>
      </c>
      <c r="CJ110" s="61">
        <f t="shared" si="54"/>
        <v>0</v>
      </c>
      <c r="CK110" s="61">
        <f t="shared" si="54"/>
        <v>0</v>
      </c>
      <c r="CL110" s="61">
        <f t="shared" si="54"/>
        <v>0</v>
      </c>
      <c r="CM110" s="61">
        <f t="shared" si="54"/>
        <v>0</v>
      </c>
      <c r="CN110" s="61">
        <f t="shared" si="54"/>
        <v>0</v>
      </c>
      <c r="CO110" s="61">
        <f t="shared" si="54"/>
        <v>0</v>
      </c>
      <c r="CP110" s="61">
        <f t="shared" si="54"/>
        <v>0</v>
      </c>
      <c r="CQ110" s="61">
        <f t="shared" si="54"/>
        <v>0</v>
      </c>
      <c r="CR110" s="61">
        <f t="shared" si="54"/>
        <v>0</v>
      </c>
      <c r="CS110" s="61">
        <f t="shared" si="54"/>
        <v>0</v>
      </c>
      <c r="CT110" s="61">
        <f t="shared" si="54"/>
        <v>0</v>
      </c>
      <c r="CU110" s="61">
        <f t="shared" si="51"/>
        <v>0</v>
      </c>
      <c r="CV110" s="61">
        <f t="shared" si="51"/>
        <v>0</v>
      </c>
      <c r="CW110" s="61">
        <f t="shared" si="51"/>
        <v>0</v>
      </c>
      <c r="CX110" s="61">
        <f t="shared" si="66"/>
        <v>5.67934124485346E-2</v>
      </c>
      <c r="CY110" s="61">
        <f t="shared" si="66"/>
        <v>6.2242673770888803E-2</v>
      </c>
      <c r="CZ110" s="61">
        <f t="shared" si="66"/>
        <v>7.5199806248486295E-2</v>
      </c>
      <c r="DA110" s="61">
        <f t="shared" si="66"/>
        <v>8.0770162266892695E-2</v>
      </c>
      <c r="DB110" s="61">
        <f t="shared" si="66"/>
        <v>8.6582707677403697E-2</v>
      </c>
      <c r="DC110" s="61">
        <f t="shared" si="66"/>
        <v>9.3242915960280906E-2</v>
      </c>
      <c r="DD110" s="61">
        <f t="shared" si="66"/>
        <v>9.9297650762896594E-2</v>
      </c>
      <c r="DE110" s="61">
        <f t="shared" si="66"/>
        <v>0.104262533301041</v>
      </c>
      <c r="DF110" s="61">
        <f t="shared" si="66"/>
        <v>0.109832889319448</v>
      </c>
      <c r="DG110" s="61">
        <f t="shared" si="66"/>
        <v>0.11395010898522601</v>
      </c>
      <c r="DH110" s="61">
        <f t="shared" si="66"/>
        <v>0.11782513925889999</v>
      </c>
      <c r="DI110" s="61">
        <f t="shared" si="66"/>
        <v>0</v>
      </c>
      <c r="DJ110" s="61">
        <f t="shared" si="66"/>
        <v>0</v>
      </c>
      <c r="DK110" s="61">
        <f t="shared" si="66"/>
        <v>0</v>
      </c>
      <c r="DL110" s="61">
        <f t="shared" si="66"/>
        <v>0</v>
      </c>
      <c r="DM110" s="61">
        <f t="shared" si="55"/>
        <v>0</v>
      </c>
      <c r="DN110" s="61">
        <f t="shared" si="55"/>
        <v>0</v>
      </c>
      <c r="DO110" s="61">
        <f t="shared" si="55"/>
        <v>0</v>
      </c>
      <c r="DP110" s="61">
        <f t="shared" si="55"/>
        <v>0</v>
      </c>
      <c r="DQ110" s="61">
        <f t="shared" si="52"/>
        <v>0</v>
      </c>
      <c r="DR110" s="61">
        <f t="shared" si="52"/>
        <v>0</v>
      </c>
      <c r="DS110" s="61">
        <f t="shared" si="32"/>
        <v>0</v>
      </c>
      <c r="DT110" s="61">
        <f t="shared" si="32"/>
        <v>0</v>
      </c>
      <c r="DU110" s="61">
        <f t="shared" si="32"/>
        <v>0</v>
      </c>
      <c r="DV110" s="61">
        <f t="shared" si="32"/>
        <v>0</v>
      </c>
      <c r="DW110" s="61">
        <f t="shared" si="32"/>
        <v>0</v>
      </c>
      <c r="DX110" s="61">
        <f t="shared" si="32"/>
        <v>0</v>
      </c>
      <c r="DY110" s="61">
        <f t="shared" si="32"/>
        <v>0</v>
      </c>
      <c r="DZ110" s="61">
        <f t="shared" si="15"/>
        <v>1</v>
      </c>
    </row>
    <row r="111" spans="2:130">
      <c r="B111" s="63"/>
      <c r="C111" s="53">
        <v>2045</v>
      </c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>
        <f t="shared" si="45"/>
        <v>0</v>
      </c>
      <c r="AD111" s="64">
        <f t="shared" si="46"/>
        <v>0</v>
      </c>
      <c r="AE111" s="64">
        <f t="shared" si="47"/>
        <v>0</v>
      </c>
      <c r="AF111" s="64">
        <f t="shared" si="48"/>
        <v>0</v>
      </c>
      <c r="AG111" s="64">
        <f t="shared" si="49"/>
        <v>0</v>
      </c>
      <c r="AH111" s="64">
        <f t="shared" si="53"/>
        <v>0</v>
      </c>
      <c r="AI111" s="64">
        <f t="shared" si="56"/>
        <v>0</v>
      </c>
      <c r="AJ111" s="64">
        <f t="shared" si="57"/>
        <v>0</v>
      </c>
      <c r="AK111" s="64">
        <f t="shared" si="58"/>
        <v>0</v>
      </c>
      <c r="AL111" s="64">
        <f t="shared" si="59"/>
        <v>140.18181818181799</v>
      </c>
      <c r="AM111" s="64">
        <f t="shared" si="60"/>
        <v>169.363636363636</v>
      </c>
      <c r="AN111" s="64">
        <f t="shared" si="61"/>
        <v>181.90909090909099</v>
      </c>
      <c r="AO111" s="64">
        <f t="shared" si="62"/>
        <v>195</v>
      </c>
      <c r="AP111" s="64">
        <f t="shared" si="63"/>
        <v>210</v>
      </c>
      <c r="AQ111" s="64">
        <f t="shared" si="64"/>
        <v>223.636363636364</v>
      </c>
      <c r="AR111" s="64">
        <f t="shared" si="65"/>
        <v>234.81818181818201</v>
      </c>
      <c r="AS111" s="64">
        <f t="shared" si="67"/>
        <v>247.363636363636</v>
      </c>
      <c r="AT111" s="64">
        <f t="shared" si="68"/>
        <v>256.63636363636402</v>
      </c>
      <c r="AU111" s="64">
        <f t="shared" ref="AU111:AU126" si="69">VLOOKUP($C$109,$D$3:$K$63,$A$68,0)*(B68-B67)</f>
        <v>265.36363636363598</v>
      </c>
      <c r="AV111" s="64">
        <f>VLOOKUP($C$110,$D$3:$K$63,$A$68,0)*(B67-B66)</f>
        <v>274.09090909090901</v>
      </c>
      <c r="AW111" s="64">
        <f>VLOOKUP($C$111,$D$3:$K$63,$A$68,0)*B66</f>
        <v>0</v>
      </c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54">
        <f t="shared" si="13"/>
        <v>2398.3636363636401</v>
      </c>
      <c r="BP111" s="53">
        <v>2045</v>
      </c>
      <c r="BQ111" s="61">
        <f t="shared" si="50"/>
        <v>0</v>
      </c>
      <c r="BR111" s="61">
        <f t="shared" si="50"/>
        <v>0</v>
      </c>
      <c r="BS111" s="61">
        <f t="shared" si="50"/>
        <v>0</v>
      </c>
      <c r="BT111" s="61">
        <f t="shared" si="50"/>
        <v>0</v>
      </c>
      <c r="BU111" s="61">
        <f t="shared" si="50"/>
        <v>0</v>
      </c>
      <c r="BV111" s="61">
        <f t="shared" si="50"/>
        <v>0</v>
      </c>
      <c r="BW111" s="61">
        <f t="shared" si="50"/>
        <v>0</v>
      </c>
      <c r="BX111" s="61">
        <f t="shared" si="50"/>
        <v>0</v>
      </c>
      <c r="BY111" s="61">
        <f t="shared" si="50"/>
        <v>0</v>
      </c>
      <c r="BZ111" s="61">
        <f t="shared" si="50"/>
        <v>0</v>
      </c>
      <c r="CA111" s="61">
        <f t="shared" si="50"/>
        <v>0</v>
      </c>
      <c r="CB111" s="61">
        <f t="shared" si="50"/>
        <v>0</v>
      </c>
      <c r="CC111" s="61">
        <f t="shared" si="50"/>
        <v>0</v>
      </c>
      <c r="CD111" s="61">
        <f t="shared" si="50"/>
        <v>0</v>
      </c>
      <c r="CE111" s="61">
        <f t="shared" si="50"/>
        <v>0</v>
      </c>
      <c r="CF111" s="61">
        <f t="shared" si="50"/>
        <v>0</v>
      </c>
      <c r="CG111" s="61">
        <f t="shared" si="54"/>
        <v>0</v>
      </c>
      <c r="CH111" s="61">
        <f t="shared" si="54"/>
        <v>0</v>
      </c>
      <c r="CI111" s="61">
        <f t="shared" si="54"/>
        <v>0</v>
      </c>
      <c r="CJ111" s="61">
        <f t="shared" si="54"/>
        <v>0</v>
      </c>
      <c r="CK111" s="61">
        <f t="shared" si="54"/>
        <v>0</v>
      </c>
      <c r="CL111" s="61">
        <f t="shared" si="54"/>
        <v>0</v>
      </c>
      <c r="CM111" s="61">
        <f t="shared" si="54"/>
        <v>0</v>
      </c>
      <c r="CN111" s="61">
        <f t="shared" si="54"/>
        <v>0</v>
      </c>
      <c r="CO111" s="61">
        <f t="shared" si="54"/>
        <v>0</v>
      </c>
      <c r="CP111" s="61">
        <f t="shared" si="54"/>
        <v>0</v>
      </c>
      <c r="CQ111" s="61">
        <f t="shared" si="54"/>
        <v>0</v>
      </c>
      <c r="CR111" s="61">
        <f t="shared" si="54"/>
        <v>0</v>
      </c>
      <c r="CS111" s="61">
        <f t="shared" si="54"/>
        <v>0</v>
      </c>
      <c r="CT111" s="61">
        <f t="shared" si="54"/>
        <v>0</v>
      </c>
      <c r="CU111" s="61">
        <f t="shared" si="51"/>
        <v>0</v>
      </c>
      <c r="CV111" s="61">
        <f t="shared" si="51"/>
        <v>0</v>
      </c>
      <c r="CW111" s="61">
        <f t="shared" si="51"/>
        <v>0</v>
      </c>
      <c r="CX111" s="61">
        <f t="shared" si="66"/>
        <v>0</v>
      </c>
      <c r="CY111" s="61">
        <f t="shared" si="66"/>
        <v>5.8448942460768497E-2</v>
      </c>
      <c r="CZ111" s="61">
        <f t="shared" si="66"/>
        <v>7.06163293154424E-2</v>
      </c>
      <c r="DA111" s="61">
        <f t="shared" si="66"/>
        <v>7.5847168523993605E-2</v>
      </c>
      <c r="DB111" s="61">
        <f t="shared" si="66"/>
        <v>8.1305435524221106E-2</v>
      </c>
      <c r="DC111" s="61">
        <f t="shared" si="66"/>
        <v>8.7559699795314999E-2</v>
      </c>
      <c r="DD111" s="61">
        <f t="shared" si="66"/>
        <v>9.3245394587218602E-2</v>
      </c>
      <c r="DE111" s="61">
        <f t="shared" si="66"/>
        <v>9.7907664316579504E-2</v>
      </c>
      <c r="DF111" s="61">
        <f t="shared" si="66"/>
        <v>0.103138503525131</v>
      </c>
      <c r="DG111" s="61">
        <f t="shared" si="66"/>
        <v>0.107004775983625</v>
      </c>
      <c r="DH111" s="61">
        <f t="shared" si="66"/>
        <v>0.110643620650444</v>
      </c>
      <c r="DI111" s="61">
        <f t="shared" si="66"/>
        <v>0.11428246531726199</v>
      </c>
      <c r="DJ111" s="61">
        <f t="shared" si="66"/>
        <v>0</v>
      </c>
      <c r="DK111" s="61">
        <f t="shared" si="66"/>
        <v>0</v>
      </c>
      <c r="DL111" s="61">
        <f t="shared" si="66"/>
        <v>0</v>
      </c>
      <c r="DM111" s="61">
        <f t="shared" si="55"/>
        <v>0</v>
      </c>
      <c r="DN111" s="61">
        <f t="shared" si="55"/>
        <v>0</v>
      </c>
      <c r="DO111" s="61">
        <f t="shared" si="55"/>
        <v>0</v>
      </c>
      <c r="DP111" s="61">
        <f t="shared" si="55"/>
        <v>0</v>
      </c>
      <c r="DQ111" s="61">
        <f t="shared" si="52"/>
        <v>0</v>
      </c>
      <c r="DR111" s="61">
        <f t="shared" si="52"/>
        <v>0</v>
      </c>
      <c r="DS111" s="61">
        <f t="shared" si="32"/>
        <v>0</v>
      </c>
      <c r="DT111" s="61">
        <f t="shared" si="32"/>
        <v>0</v>
      </c>
      <c r="DU111" s="61">
        <f t="shared" si="32"/>
        <v>0</v>
      </c>
      <c r="DV111" s="61">
        <f t="shared" si="32"/>
        <v>0</v>
      </c>
      <c r="DW111" s="61">
        <f t="shared" si="32"/>
        <v>0</v>
      </c>
      <c r="DX111" s="61">
        <f t="shared" si="32"/>
        <v>0</v>
      </c>
      <c r="DY111" s="61">
        <f t="shared" si="32"/>
        <v>0</v>
      </c>
      <c r="DZ111" s="61">
        <f t="shared" si="15"/>
        <v>1</v>
      </c>
    </row>
    <row r="112" spans="2:130">
      <c r="B112" s="63"/>
      <c r="C112" s="53">
        <v>2046</v>
      </c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>
        <f t="shared" si="46"/>
        <v>0</v>
      </c>
      <c r="AE112" s="64">
        <f t="shared" si="47"/>
        <v>0</v>
      </c>
      <c r="AF112" s="64">
        <f t="shared" si="48"/>
        <v>0</v>
      </c>
      <c r="AG112" s="64">
        <f t="shared" si="49"/>
        <v>0</v>
      </c>
      <c r="AH112" s="64">
        <f t="shared" si="53"/>
        <v>0</v>
      </c>
      <c r="AI112" s="64">
        <f t="shared" si="56"/>
        <v>0</v>
      </c>
      <c r="AJ112" s="64">
        <f t="shared" si="57"/>
        <v>0</v>
      </c>
      <c r="AK112" s="64">
        <f t="shared" si="58"/>
        <v>0</v>
      </c>
      <c r="AL112" s="64">
        <f t="shared" si="59"/>
        <v>0</v>
      </c>
      <c r="AM112" s="64">
        <f t="shared" si="60"/>
        <v>169.363636363636</v>
      </c>
      <c r="AN112" s="64">
        <f t="shared" si="61"/>
        <v>181.90909090909099</v>
      </c>
      <c r="AO112" s="64">
        <f t="shared" si="62"/>
        <v>195</v>
      </c>
      <c r="AP112" s="64">
        <f t="shared" si="63"/>
        <v>210</v>
      </c>
      <c r="AQ112" s="64">
        <f t="shared" si="64"/>
        <v>223.636363636364</v>
      </c>
      <c r="AR112" s="64">
        <f t="shared" si="65"/>
        <v>234.81818181818201</v>
      </c>
      <c r="AS112" s="64">
        <f t="shared" si="67"/>
        <v>247.363636363636</v>
      </c>
      <c r="AT112" s="64">
        <f t="shared" si="68"/>
        <v>256.63636363636402</v>
      </c>
      <c r="AU112" s="64">
        <f t="shared" si="69"/>
        <v>265.36363636363598</v>
      </c>
      <c r="AV112" s="64">
        <f t="shared" ref="AV112:AV126" si="70">VLOOKUP($C$110,$D$3:$K$63,$A$68,0)*(B68-B67)</f>
        <v>274.09090909090901</v>
      </c>
      <c r="AW112" s="64">
        <f>VLOOKUP($C$111,$D$3:$K$63,$A$68,0)*(B67-B66)</f>
        <v>282.27272727272702</v>
      </c>
      <c r="AX112" s="64">
        <f>VLOOKUP($C$112,$D$3:$K$63,$A$68,0)*B66</f>
        <v>0</v>
      </c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54">
        <f t="shared" si="13"/>
        <v>2540.45454545455</v>
      </c>
      <c r="BP112" s="53">
        <v>2046</v>
      </c>
      <c r="BQ112" s="61">
        <f t="shared" si="50"/>
        <v>0</v>
      </c>
      <c r="BR112" s="61">
        <f t="shared" si="50"/>
        <v>0</v>
      </c>
      <c r="BS112" s="61">
        <f t="shared" si="50"/>
        <v>0</v>
      </c>
      <c r="BT112" s="61">
        <f t="shared" si="50"/>
        <v>0</v>
      </c>
      <c r="BU112" s="61">
        <f t="shared" si="50"/>
        <v>0</v>
      </c>
      <c r="BV112" s="61">
        <f t="shared" si="50"/>
        <v>0</v>
      </c>
      <c r="BW112" s="61">
        <f t="shared" si="50"/>
        <v>0</v>
      </c>
      <c r="BX112" s="61">
        <f t="shared" si="50"/>
        <v>0</v>
      </c>
      <c r="BY112" s="61">
        <f t="shared" si="50"/>
        <v>0</v>
      </c>
      <c r="BZ112" s="61">
        <f t="shared" si="50"/>
        <v>0</v>
      </c>
      <c r="CA112" s="61">
        <f t="shared" si="50"/>
        <v>0</v>
      </c>
      <c r="CB112" s="61">
        <f t="shared" si="50"/>
        <v>0</v>
      </c>
      <c r="CC112" s="61">
        <f t="shared" si="50"/>
        <v>0</v>
      </c>
      <c r="CD112" s="61">
        <f t="shared" si="50"/>
        <v>0</v>
      </c>
      <c r="CE112" s="61">
        <f t="shared" si="50"/>
        <v>0</v>
      </c>
      <c r="CF112" s="61">
        <f t="shared" ref="CF112:CI126" si="71">S112/$BM112</f>
        <v>0</v>
      </c>
      <c r="CG112" s="61">
        <f t="shared" si="54"/>
        <v>0</v>
      </c>
      <c r="CH112" s="61">
        <f t="shared" si="54"/>
        <v>0</v>
      </c>
      <c r="CI112" s="61">
        <f t="shared" si="54"/>
        <v>0</v>
      </c>
      <c r="CJ112" s="61">
        <f t="shared" si="54"/>
        <v>0</v>
      </c>
      <c r="CK112" s="61">
        <f t="shared" si="54"/>
        <v>0</v>
      </c>
      <c r="CL112" s="61">
        <f t="shared" si="54"/>
        <v>0</v>
      </c>
      <c r="CM112" s="61">
        <f t="shared" si="54"/>
        <v>0</v>
      </c>
      <c r="CN112" s="61">
        <f t="shared" si="54"/>
        <v>0</v>
      </c>
      <c r="CO112" s="61">
        <f t="shared" si="54"/>
        <v>0</v>
      </c>
      <c r="CP112" s="61">
        <f t="shared" si="54"/>
        <v>0</v>
      </c>
      <c r="CQ112" s="61">
        <f t="shared" si="54"/>
        <v>0</v>
      </c>
      <c r="CR112" s="61">
        <f t="shared" si="54"/>
        <v>0</v>
      </c>
      <c r="CS112" s="61">
        <f t="shared" si="54"/>
        <v>0</v>
      </c>
      <c r="CT112" s="61">
        <f t="shared" si="54"/>
        <v>0</v>
      </c>
      <c r="CU112" s="61">
        <f t="shared" si="51"/>
        <v>0</v>
      </c>
      <c r="CV112" s="61">
        <f t="shared" si="51"/>
        <v>0</v>
      </c>
      <c r="CW112" s="61">
        <f t="shared" si="51"/>
        <v>0</v>
      </c>
      <c r="CX112" s="61">
        <f t="shared" si="66"/>
        <v>0</v>
      </c>
      <c r="CY112" s="61">
        <f t="shared" si="66"/>
        <v>0</v>
      </c>
      <c r="CZ112" s="61">
        <f t="shared" si="66"/>
        <v>6.6666666666666402E-2</v>
      </c>
      <c r="DA112" s="61">
        <f t="shared" si="66"/>
        <v>7.1604938271604898E-2</v>
      </c>
      <c r="DB112" s="61">
        <f t="shared" si="66"/>
        <v>7.6757917337627504E-2</v>
      </c>
      <c r="DC112" s="61">
        <f t="shared" si="66"/>
        <v>8.2662372517445001E-2</v>
      </c>
      <c r="DD112" s="61">
        <f t="shared" si="66"/>
        <v>8.8030059044551801E-2</v>
      </c>
      <c r="DE112" s="61">
        <f t="shared" si="66"/>
        <v>9.2431561996779404E-2</v>
      </c>
      <c r="DF112" s="61">
        <f t="shared" si="66"/>
        <v>9.7369833601717706E-2</v>
      </c>
      <c r="DG112" s="61">
        <f t="shared" si="66"/>
        <v>0.10101986044015</v>
      </c>
      <c r="DH112" s="61">
        <f t="shared" si="66"/>
        <v>0.10445517981749899</v>
      </c>
      <c r="DI112" s="61">
        <f t="shared" si="66"/>
        <v>0.107890499194847</v>
      </c>
      <c r="DJ112" s="61">
        <f t="shared" si="66"/>
        <v>0.11111111111111099</v>
      </c>
      <c r="DK112" s="61">
        <f t="shared" si="66"/>
        <v>0</v>
      </c>
      <c r="DL112" s="61">
        <f t="shared" si="66"/>
        <v>0</v>
      </c>
      <c r="DM112" s="61">
        <f t="shared" si="55"/>
        <v>0</v>
      </c>
      <c r="DN112" s="61">
        <f t="shared" si="55"/>
        <v>0</v>
      </c>
      <c r="DO112" s="61">
        <f t="shared" si="55"/>
        <v>0</v>
      </c>
      <c r="DP112" s="61">
        <f t="shared" si="55"/>
        <v>0</v>
      </c>
      <c r="DQ112" s="61">
        <f t="shared" si="52"/>
        <v>0</v>
      </c>
      <c r="DR112" s="61">
        <f t="shared" si="52"/>
        <v>0</v>
      </c>
      <c r="DS112" s="61">
        <f t="shared" si="32"/>
        <v>0</v>
      </c>
      <c r="DT112" s="61">
        <f t="shared" si="32"/>
        <v>0</v>
      </c>
      <c r="DU112" s="61">
        <f t="shared" si="32"/>
        <v>0</v>
      </c>
      <c r="DV112" s="61">
        <f t="shared" si="32"/>
        <v>0</v>
      </c>
      <c r="DW112" s="61">
        <f t="shared" si="32"/>
        <v>0</v>
      </c>
      <c r="DX112" s="61">
        <f t="shared" si="32"/>
        <v>0</v>
      </c>
      <c r="DY112" s="61">
        <f t="shared" si="32"/>
        <v>0</v>
      </c>
      <c r="DZ112" s="61">
        <f t="shared" si="15"/>
        <v>1</v>
      </c>
    </row>
    <row r="113" spans="2:130">
      <c r="B113" s="63"/>
      <c r="C113" s="53">
        <v>2047</v>
      </c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>
        <f t="shared" si="47"/>
        <v>0</v>
      </c>
      <c r="AF113" s="64">
        <f t="shared" si="48"/>
        <v>0</v>
      </c>
      <c r="AG113" s="64">
        <f t="shared" si="49"/>
        <v>0</v>
      </c>
      <c r="AH113" s="64">
        <f t="shared" si="53"/>
        <v>0</v>
      </c>
      <c r="AI113" s="64">
        <f t="shared" si="56"/>
        <v>0</v>
      </c>
      <c r="AJ113" s="64">
        <f t="shared" si="57"/>
        <v>0</v>
      </c>
      <c r="AK113" s="64">
        <f t="shared" si="58"/>
        <v>0</v>
      </c>
      <c r="AL113" s="64">
        <f t="shared" si="59"/>
        <v>0</v>
      </c>
      <c r="AM113" s="64">
        <f t="shared" si="60"/>
        <v>0</v>
      </c>
      <c r="AN113" s="64">
        <f t="shared" si="61"/>
        <v>181.90909090909</v>
      </c>
      <c r="AO113" s="64">
        <f t="shared" si="62"/>
        <v>195</v>
      </c>
      <c r="AP113" s="64">
        <f t="shared" si="63"/>
        <v>210</v>
      </c>
      <c r="AQ113" s="64">
        <f t="shared" si="64"/>
        <v>223.636363636364</v>
      </c>
      <c r="AR113" s="64">
        <f t="shared" si="65"/>
        <v>234.81818181818201</v>
      </c>
      <c r="AS113" s="64">
        <f t="shared" si="67"/>
        <v>247.363636363636</v>
      </c>
      <c r="AT113" s="64">
        <f t="shared" si="68"/>
        <v>256.63636363636402</v>
      </c>
      <c r="AU113" s="64">
        <f t="shared" si="69"/>
        <v>265.36363636363598</v>
      </c>
      <c r="AV113" s="64">
        <f t="shared" si="70"/>
        <v>274.09090909090901</v>
      </c>
      <c r="AW113" s="64">
        <f t="shared" ref="AW113:AW126" si="72">VLOOKUP($C$111,$D$3:$K$63,$A$68,0)*(B68-B67)</f>
        <v>282.27272727272702</v>
      </c>
      <c r="AX113" s="64">
        <f>VLOOKUP($C$112,$D$3:$K$63,$A$68,0)*(B67-B66)</f>
        <v>291.81818181818198</v>
      </c>
      <c r="AY113" s="64">
        <f>VLOOKUP($C$113,$D$3:$K$63,$A$68,0)*B66</f>
        <v>0</v>
      </c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54">
        <f t="shared" si="13"/>
        <v>2662.9090909090901</v>
      </c>
      <c r="BP113" s="53">
        <v>2047</v>
      </c>
      <c r="BQ113" s="61">
        <f t="shared" ref="BQ113:CE126" si="73">D113/$BM113</f>
        <v>0</v>
      </c>
      <c r="BR113" s="61">
        <f t="shared" si="73"/>
        <v>0</v>
      </c>
      <c r="BS113" s="61">
        <f t="shared" si="73"/>
        <v>0</v>
      </c>
      <c r="BT113" s="61">
        <f t="shared" si="73"/>
        <v>0</v>
      </c>
      <c r="BU113" s="61">
        <f t="shared" si="73"/>
        <v>0</v>
      </c>
      <c r="BV113" s="61">
        <f t="shared" si="73"/>
        <v>0</v>
      </c>
      <c r="BW113" s="61">
        <f t="shared" si="73"/>
        <v>0</v>
      </c>
      <c r="BX113" s="61">
        <f t="shared" si="73"/>
        <v>0</v>
      </c>
      <c r="BY113" s="61">
        <f t="shared" si="73"/>
        <v>0</v>
      </c>
      <c r="BZ113" s="61">
        <f t="shared" si="73"/>
        <v>0</v>
      </c>
      <c r="CA113" s="61">
        <f t="shared" si="73"/>
        <v>0</v>
      </c>
      <c r="CB113" s="61">
        <f t="shared" si="73"/>
        <v>0</v>
      </c>
      <c r="CC113" s="61">
        <f t="shared" si="73"/>
        <v>0</v>
      </c>
      <c r="CD113" s="61">
        <f t="shared" si="73"/>
        <v>0</v>
      </c>
      <c r="CE113" s="61">
        <f t="shared" si="73"/>
        <v>0</v>
      </c>
      <c r="CF113" s="61">
        <f t="shared" si="71"/>
        <v>0</v>
      </c>
      <c r="CG113" s="61">
        <f t="shared" si="54"/>
        <v>0</v>
      </c>
      <c r="CH113" s="61">
        <f t="shared" si="54"/>
        <v>0</v>
      </c>
      <c r="CI113" s="61">
        <f t="shared" si="54"/>
        <v>0</v>
      </c>
      <c r="CJ113" s="61">
        <f t="shared" si="54"/>
        <v>0</v>
      </c>
      <c r="CK113" s="61">
        <f t="shared" si="54"/>
        <v>0</v>
      </c>
      <c r="CL113" s="61">
        <f t="shared" si="54"/>
        <v>0</v>
      </c>
      <c r="CM113" s="61">
        <f t="shared" si="54"/>
        <v>0</v>
      </c>
      <c r="CN113" s="61">
        <f t="shared" si="54"/>
        <v>0</v>
      </c>
      <c r="CO113" s="61">
        <f t="shared" si="54"/>
        <v>0</v>
      </c>
      <c r="CP113" s="61">
        <f t="shared" si="54"/>
        <v>0</v>
      </c>
      <c r="CQ113" s="61">
        <f t="shared" si="54"/>
        <v>0</v>
      </c>
      <c r="CR113" s="61">
        <f t="shared" si="54"/>
        <v>0</v>
      </c>
      <c r="CS113" s="61">
        <f t="shared" si="54"/>
        <v>0</v>
      </c>
      <c r="CT113" s="61">
        <f t="shared" si="54"/>
        <v>0</v>
      </c>
      <c r="CU113" s="61">
        <f t="shared" si="51"/>
        <v>0</v>
      </c>
      <c r="CV113" s="61">
        <f t="shared" si="51"/>
        <v>0</v>
      </c>
      <c r="CW113" s="61">
        <f t="shared" si="51"/>
        <v>0</v>
      </c>
      <c r="CX113" s="61">
        <f t="shared" si="66"/>
        <v>0</v>
      </c>
      <c r="CY113" s="61">
        <f t="shared" si="66"/>
        <v>0</v>
      </c>
      <c r="CZ113" s="61">
        <f t="shared" si="66"/>
        <v>0</v>
      </c>
      <c r="DA113" s="61">
        <f t="shared" si="66"/>
        <v>6.8312167144612607E-2</v>
      </c>
      <c r="DB113" s="61">
        <f t="shared" si="66"/>
        <v>7.3228185170012297E-2</v>
      </c>
      <c r="DC113" s="61">
        <f t="shared" si="66"/>
        <v>7.8861122490782504E-2</v>
      </c>
      <c r="DD113" s="61">
        <f t="shared" si="66"/>
        <v>8.3981974600573495E-2</v>
      </c>
      <c r="DE113" s="61">
        <f t="shared" si="66"/>
        <v>8.8181073330602197E-2</v>
      </c>
      <c r="DF113" s="61">
        <f t="shared" si="66"/>
        <v>9.2892257271610004E-2</v>
      </c>
      <c r="DG113" s="61">
        <f t="shared" si="66"/>
        <v>9.6374436706267899E-2</v>
      </c>
      <c r="DH113" s="61">
        <f t="shared" si="66"/>
        <v>9.9651782056534202E-2</v>
      </c>
      <c r="DI113" s="61">
        <f t="shared" si="66"/>
        <v>0.102929127406801</v>
      </c>
      <c r="DJ113" s="61">
        <f t="shared" si="66"/>
        <v>0.10600163867267499</v>
      </c>
      <c r="DK113" s="61">
        <f t="shared" si="66"/>
        <v>0.109586235149529</v>
      </c>
      <c r="DL113" s="61">
        <f t="shared" si="66"/>
        <v>0</v>
      </c>
      <c r="DM113" s="61">
        <f t="shared" si="55"/>
        <v>0</v>
      </c>
      <c r="DN113" s="61">
        <f t="shared" si="55"/>
        <v>0</v>
      </c>
      <c r="DO113" s="61">
        <f t="shared" si="55"/>
        <v>0</v>
      </c>
      <c r="DP113" s="61">
        <f t="shared" si="55"/>
        <v>0</v>
      </c>
      <c r="DQ113" s="61">
        <f t="shared" si="52"/>
        <v>0</v>
      </c>
      <c r="DR113" s="61">
        <f t="shared" si="52"/>
        <v>0</v>
      </c>
      <c r="DS113" s="61">
        <f t="shared" si="32"/>
        <v>0</v>
      </c>
      <c r="DT113" s="61">
        <f t="shared" si="32"/>
        <v>0</v>
      </c>
      <c r="DU113" s="61">
        <f t="shared" si="32"/>
        <v>0</v>
      </c>
      <c r="DV113" s="61">
        <f t="shared" si="32"/>
        <v>0</v>
      </c>
      <c r="DW113" s="61">
        <f t="shared" si="32"/>
        <v>0</v>
      </c>
      <c r="DX113" s="61">
        <f t="shared" si="32"/>
        <v>0</v>
      </c>
      <c r="DY113" s="61">
        <f t="shared" si="32"/>
        <v>0</v>
      </c>
      <c r="DZ113" s="61">
        <f t="shared" si="15"/>
        <v>1</v>
      </c>
    </row>
    <row r="114" spans="2:130">
      <c r="B114" s="63"/>
      <c r="C114" s="53">
        <v>2048</v>
      </c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>
        <f t="shared" si="48"/>
        <v>0</v>
      </c>
      <c r="AG114" s="64">
        <f t="shared" si="49"/>
        <v>0</v>
      </c>
      <c r="AH114" s="64">
        <f t="shared" si="53"/>
        <v>0</v>
      </c>
      <c r="AI114" s="64">
        <f t="shared" si="56"/>
        <v>0</v>
      </c>
      <c r="AJ114" s="64">
        <f t="shared" si="57"/>
        <v>0</v>
      </c>
      <c r="AK114" s="64">
        <f t="shared" si="58"/>
        <v>0</v>
      </c>
      <c r="AL114" s="64">
        <f t="shared" si="59"/>
        <v>0</v>
      </c>
      <c r="AM114" s="64">
        <f t="shared" si="60"/>
        <v>0</v>
      </c>
      <c r="AN114" s="64">
        <f t="shared" si="61"/>
        <v>0</v>
      </c>
      <c r="AO114" s="64">
        <f t="shared" si="62"/>
        <v>194.99999999999901</v>
      </c>
      <c r="AP114" s="64">
        <f t="shared" si="63"/>
        <v>210</v>
      </c>
      <c r="AQ114" s="64">
        <f t="shared" si="64"/>
        <v>223.636363636364</v>
      </c>
      <c r="AR114" s="64">
        <f t="shared" si="65"/>
        <v>234.81818181818201</v>
      </c>
      <c r="AS114" s="64">
        <f t="shared" si="67"/>
        <v>247.363636363636</v>
      </c>
      <c r="AT114" s="64">
        <f t="shared" si="68"/>
        <v>256.63636363636402</v>
      </c>
      <c r="AU114" s="64">
        <f t="shared" si="69"/>
        <v>265.36363636363598</v>
      </c>
      <c r="AV114" s="64">
        <f t="shared" si="70"/>
        <v>274.09090909090901</v>
      </c>
      <c r="AW114" s="64">
        <f t="shared" si="72"/>
        <v>282.27272727272702</v>
      </c>
      <c r="AX114" s="64">
        <f t="shared" ref="AX114:AX126" si="74">VLOOKUP($C$112,$D$3:$K$63,$A$68,0)*(B68-B67)</f>
        <v>291.81818181818198</v>
      </c>
      <c r="AY114" s="64">
        <f>VLOOKUP($C$113,$D$3:$K$63,$A$68,0)*(B67-B66)</f>
        <v>299.45454545454601</v>
      </c>
      <c r="AZ114" s="64">
        <f>VLOOKUP($C$114,$D$3:$K$63,$A$68,0)*B66</f>
        <v>0</v>
      </c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54">
        <f t="shared" si="13"/>
        <v>2780.45454545455</v>
      </c>
      <c r="BP114" s="53">
        <v>2048</v>
      </c>
      <c r="BQ114" s="61">
        <f t="shared" si="73"/>
        <v>0</v>
      </c>
      <c r="BR114" s="61">
        <f t="shared" si="73"/>
        <v>0</v>
      </c>
      <c r="BS114" s="61">
        <f t="shared" si="73"/>
        <v>0</v>
      </c>
      <c r="BT114" s="61">
        <f t="shared" si="73"/>
        <v>0</v>
      </c>
      <c r="BU114" s="61">
        <f t="shared" si="73"/>
        <v>0</v>
      </c>
      <c r="BV114" s="61">
        <f t="shared" si="73"/>
        <v>0</v>
      </c>
      <c r="BW114" s="61">
        <f t="shared" si="73"/>
        <v>0</v>
      </c>
      <c r="BX114" s="61">
        <f t="shared" si="73"/>
        <v>0</v>
      </c>
      <c r="BY114" s="61">
        <f t="shared" si="73"/>
        <v>0</v>
      </c>
      <c r="BZ114" s="61">
        <f t="shared" si="73"/>
        <v>0</v>
      </c>
      <c r="CA114" s="61">
        <f t="shared" si="73"/>
        <v>0</v>
      </c>
      <c r="CB114" s="61">
        <f t="shared" si="73"/>
        <v>0</v>
      </c>
      <c r="CC114" s="61">
        <f t="shared" si="73"/>
        <v>0</v>
      </c>
      <c r="CD114" s="61">
        <f t="shared" si="73"/>
        <v>0</v>
      </c>
      <c r="CE114" s="61">
        <f t="shared" si="73"/>
        <v>0</v>
      </c>
      <c r="CF114" s="61">
        <f t="shared" si="71"/>
        <v>0</v>
      </c>
      <c r="CG114" s="61">
        <f t="shared" si="54"/>
        <v>0</v>
      </c>
      <c r="CH114" s="61">
        <f t="shared" si="54"/>
        <v>0</v>
      </c>
      <c r="CI114" s="61">
        <f t="shared" si="54"/>
        <v>0</v>
      </c>
      <c r="CJ114" s="61">
        <f t="shared" si="54"/>
        <v>0</v>
      </c>
      <c r="CK114" s="61">
        <f t="shared" si="54"/>
        <v>0</v>
      </c>
      <c r="CL114" s="61">
        <f t="shared" si="54"/>
        <v>0</v>
      </c>
      <c r="CM114" s="61">
        <f t="shared" si="54"/>
        <v>0</v>
      </c>
      <c r="CN114" s="61">
        <f t="shared" si="54"/>
        <v>0</v>
      </c>
      <c r="CO114" s="61">
        <f t="shared" si="54"/>
        <v>0</v>
      </c>
      <c r="CP114" s="61">
        <f t="shared" si="54"/>
        <v>0</v>
      </c>
      <c r="CQ114" s="61">
        <f t="shared" si="54"/>
        <v>0</v>
      </c>
      <c r="CR114" s="61">
        <f t="shared" si="54"/>
        <v>0</v>
      </c>
      <c r="CS114" s="61">
        <f t="shared" si="54"/>
        <v>0</v>
      </c>
      <c r="CT114" s="61">
        <f t="shared" si="54"/>
        <v>0</v>
      </c>
      <c r="CU114" s="61">
        <f t="shared" si="51"/>
        <v>0</v>
      </c>
      <c r="CV114" s="61">
        <f t="shared" si="51"/>
        <v>0</v>
      </c>
      <c r="CW114" s="61">
        <f t="shared" si="51"/>
        <v>0</v>
      </c>
      <c r="CX114" s="61">
        <f t="shared" si="66"/>
        <v>0</v>
      </c>
      <c r="CY114" s="61">
        <f t="shared" si="66"/>
        <v>0</v>
      </c>
      <c r="CZ114" s="61">
        <f t="shared" si="66"/>
        <v>0</v>
      </c>
      <c r="DA114" s="61">
        <f t="shared" si="66"/>
        <v>0</v>
      </c>
      <c r="DB114" s="61">
        <f t="shared" si="66"/>
        <v>7.0132417851887896E-2</v>
      </c>
      <c r="DC114" s="61">
        <f t="shared" si="66"/>
        <v>7.5527219225110395E-2</v>
      </c>
      <c r="DD114" s="61">
        <f t="shared" si="66"/>
        <v>8.0431584109857804E-2</v>
      </c>
      <c r="DE114" s="61">
        <f t="shared" si="66"/>
        <v>8.4453163315350702E-2</v>
      </c>
      <c r="DF114" s="61">
        <f t="shared" si="66"/>
        <v>8.8965179009318301E-2</v>
      </c>
      <c r="DG114" s="61">
        <f t="shared" si="66"/>
        <v>9.23001471309466E-2</v>
      </c>
      <c r="DH114" s="61">
        <f t="shared" si="66"/>
        <v>9.5438940657184904E-2</v>
      </c>
      <c r="DI114" s="61">
        <f t="shared" si="66"/>
        <v>9.8577734183423305E-2</v>
      </c>
      <c r="DJ114" s="61">
        <f t="shared" si="66"/>
        <v>0.101520353114272</v>
      </c>
      <c r="DK114" s="61">
        <f t="shared" si="66"/>
        <v>0.104953408533595</v>
      </c>
      <c r="DL114" s="61">
        <f t="shared" si="66"/>
        <v>0.10769985286905299</v>
      </c>
      <c r="DM114" s="61">
        <f t="shared" si="55"/>
        <v>0</v>
      </c>
      <c r="DN114" s="61">
        <f t="shared" si="55"/>
        <v>0</v>
      </c>
      <c r="DO114" s="61">
        <f t="shared" si="55"/>
        <v>0</v>
      </c>
      <c r="DP114" s="61">
        <f t="shared" si="55"/>
        <v>0</v>
      </c>
      <c r="DQ114" s="61">
        <f t="shared" si="52"/>
        <v>0</v>
      </c>
      <c r="DR114" s="61">
        <f t="shared" si="52"/>
        <v>0</v>
      </c>
      <c r="DS114" s="61">
        <f t="shared" si="32"/>
        <v>0</v>
      </c>
      <c r="DT114" s="61">
        <f t="shared" si="32"/>
        <v>0</v>
      </c>
      <c r="DU114" s="61">
        <f t="shared" si="32"/>
        <v>0</v>
      </c>
      <c r="DV114" s="61">
        <f t="shared" si="32"/>
        <v>0</v>
      </c>
      <c r="DW114" s="61">
        <f t="shared" si="32"/>
        <v>0</v>
      </c>
      <c r="DX114" s="61">
        <f t="shared" si="32"/>
        <v>0</v>
      </c>
      <c r="DY114" s="61">
        <f t="shared" si="32"/>
        <v>0</v>
      </c>
      <c r="DZ114" s="61">
        <f t="shared" si="15"/>
        <v>1</v>
      </c>
    </row>
    <row r="115" spans="2:130">
      <c r="B115" s="63"/>
      <c r="C115" s="53">
        <v>2049</v>
      </c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>
        <f t="shared" si="49"/>
        <v>0</v>
      </c>
      <c r="AH115" s="64">
        <f t="shared" si="53"/>
        <v>0</v>
      </c>
      <c r="AI115" s="64">
        <f t="shared" si="56"/>
        <v>0</v>
      </c>
      <c r="AJ115" s="64">
        <f t="shared" si="57"/>
        <v>0</v>
      </c>
      <c r="AK115" s="64">
        <f t="shared" si="58"/>
        <v>0</v>
      </c>
      <c r="AL115" s="64">
        <f t="shared" si="59"/>
        <v>0</v>
      </c>
      <c r="AM115" s="64">
        <f t="shared" si="60"/>
        <v>0</v>
      </c>
      <c r="AN115" s="64">
        <f t="shared" si="61"/>
        <v>0</v>
      </c>
      <c r="AO115" s="64">
        <f t="shared" si="62"/>
        <v>0</v>
      </c>
      <c r="AP115" s="64">
        <f t="shared" si="63"/>
        <v>209.99999999999901</v>
      </c>
      <c r="AQ115" s="64">
        <f t="shared" si="64"/>
        <v>223.636363636364</v>
      </c>
      <c r="AR115" s="64">
        <f t="shared" si="65"/>
        <v>234.81818181818201</v>
      </c>
      <c r="AS115" s="64">
        <f t="shared" si="67"/>
        <v>247.363636363636</v>
      </c>
      <c r="AT115" s="64">
        <f t="shared" si="68"/>
        <v>256.63636363636402</v>
      </c>
      <c r="AU115" s="64">
        <f t="shared" si="69"/>
        <v>265.36363636363598</v>
      </c>
      <c r="AV115" s="64">
        <f t="shared" si="70"/>
        <v>274.09090909090901</v>
      </c>
      <c r="AW115" s="64">
        <f t="shared" si="72"/>
        <v>282.27272727272702</v>
      </c>
      <c r="AX115" s="64">
        <f t="shared" si="74"/>
        <v>291.81818181818198</v>
      </c>
      <c r="AY115" s="64">
        <f t="shared" ref="AY115:AY126" si="75">VLOOKUP($C$113,$D$3:$K$63,$A$68,0)*(B68-B67)</f>
        <v>299.45454545454601</v>
      </c>
      <c r="AZ115" s="64">
        <f>VLOOKUP($C$114,$D$3:$K$63,$A$68,0)*(B67-B66)</f>
        <v>307.09090909090901</v>
      </c>
      <c r="BA115" s="64">
        <f>VLOOKUP($C$115,$D$3:$K$63,$A$68,0)*B66</f>
        <v>0</v>
      </c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54">
        <f t="shared" si="13"/>
        <v>2892.54545454545</v>
      </c>
      <c r="BP115" s="53">
        <v>2049</v>
      </c>
      <c r="BQ115" s="61">
        <f t="shared" si="73"/>
        <v>0</v>
      </c>
      <c r="BR115" s="61">
        <f t="shared" si="73"/>
        <v>0</v>
      </c>
      <c r="BS115" s="61">
        <f t="shared" si="73"/>
        <v>0</v>
      </c>
      <c r="BT115" s="61">
        <f t="shared" si="73"/>
        <v>0</v>
      </c>
      <c r="BU115" s="61">
        <f t="shared" si="73"/>
        <v>0</v>
      </c>
      <c r="BV115" s="61">
        <f t="shared" si="73"/>
        <v>0</v>
      </c>
      <c r="BW115" s="61">
        <f t="shared" si="73"/>
        <v>0</v>
      </c>
      <c r="BX115" s="61">
        <f t="shared" si="73"/>
        <v>0</v>
      </c>
      <c r="BY115" s="61">
        <f t="shared" si="73"/>
        <v>0</v>
      </c>
      <c r="BZ115" s="61">
        <f t="shared" si="73"/>
        <v>0</v>
      </c>
      <c r="CA115" s="61">
        <f t="shared" si="73"/>
        <v>0</v>
      </c>
      <c r="CB115" s="61">
        <f t="shared" si="73"/>
        <v>0</v>
      </c>
      <c r="CC115" s="61">
        <f t="shared" si="73"/>
        <v>0</v>
      </c>
      <c r="CD115" s="61">
        <f t="shared" si="73"/>
        <v>0</v>
      </c>
      <c r="CE115" s="61">
        <f t="shared" si="73"/>
        <v>0</v>
      </c>
      <c r="CF115" s="61">
        <f t="shared" si="71"/>
        <v>0</v>
      </c>
      <c r="CG115" s="61">
        <f t="shared" si="54"/>
        <v>0</v>
      </c>
      <c r="CH115" s="61">
        <f t="shared" si="54"/>
        <v>0</v>
      </c>
      <c r="CI115" s="61">
        <f t="shared" si="54"/>
        <v>0</v>
      </c>
      <c r="CJ115" s="61">
        <f t="shared" si="54"/>
        <v>0</v>
      </c>
      <c r="CK115" s="61">
        <f t="shared" si="54"/>
        <v>0</v>
      </c>
      <c r="CL115" s="61">
        <f t="shared" si="54"/>
        <v>0</v>
      </c>
      <c r="CM115" s="61">
        <f t="shared" si="54"/>
        <v>0</v>
      </c>
      <c r="CN115" s="61">
        <f t="shared" si="54"/>
        <v>0</v>
      </c>
      <c r="CO115" s="61">
        <f t="shared" si="54"/>
        <v>0</v>
      </c>
      <c r="CP115" s="61">
        <f t="shared" si="54"/>
        <v>0</v>
      </c>
      <c r="CQ115" s="61">
        <f t="shared" si="54"/>
        <v>0</v>
      </c>
      <c r="CR115" s="61">
        <f t="shared" si="54"/>
        <v>0</v>
      </c>
      <c r="CS115" s="61">
        <f t="shared" si="54"/>
        <v>0</v>
      </c>
      <c r="CT115" s="61">
        <f t="shared" si="54"/>
        <v>0</v>
      </c>
      <c r="CU115" s="61">
        <f t="shared" si="51"/>
        <v>0</v>
      </c>
      <c r="CV115" s="61">
        <f t="shared" si="51"/>
        <v>0</v>
      </c>
      <c r="CW115" s="61">
        <f t="shared" si="51"/>
        <v>0</v>
      </c>
      <c r="CX115" s="61">
        <f t="shared" si="66"/>
        <v>0</v>
      </c>
      <c r="CY115" s="61">
        <f t="shared" si="66"/>
        <v>0</v>
      </c>
      <c r="CZ115" s="61">
        <f t="shared" si="66"/>
        <v>0</v>
      </c>
      <c r="DA115" s="61">
        <f t="shared" si="66"/>
        <v>0</v>
      </c>
      <c r="DB115" s="61">
        <f t="shared" si="66"/>
        <v>0</v>
      </c>
      <c r="DC115" s="61">
        <f t="shared" si="66"/>
        <v>7.2600414859513199E-2</v>
      </c>
      <c r="DD115" s="61">
        <f t="shared" si="66"/>
        <v>7.7314727512728706E-2</v>
      </c>
      <c r="DE115" s="61">
        <f t="shared" si="66"/>
        <v>8.1180463888365098E-2</v>
      </c>
      <c r="DF115" s="61">
        <f t="shared" si="66"/>
        <v>8.5517631529323096E-2</v>
      </c>
      <c r="DG115" s="61">
        <f t="shared" si="66"/>
        <v>8.8723364133509397E-2</v>
      </c>
      <c r="DH115" s="61">
        <f t="shared" si="66"/>
        <v>9.1740524231567103E-2</v>
      </c>
      <c r="DI115" s="61">
        <f t="shared" si="66"/>
        <v>9.4757684329624794E-2</v>
      </c>
      <c r="DJ115" s="61">
        <f t="shared" si="66"/>
        <v>9.7586271921553905E-2</v>
      </c>
      <c r="DK115" s="61">
        <f t="shared" si="66"/>
        <v>0.100886290778804</v>
      </c>
      <c r="DL115" s="61">
        <f t="shared" si="66"/>
        <v>0.103526305864605</v>
      </c>
      <c r="DM115" s="61">
        <f t="shared" si="55"/>
        <v>0.106166320950405</v>
      </c>
      <c r="DN115" s="61">
        <f t="shared" si="55"/>
        <v>0</v>
      </c>
      <c r="DO115" s="61">
        <f t="shared" si="55"/>
        <v>0</v>
      </c>
      <c r="DP115" s="61">
        <f t="shared" si="55"/>
        <v>0</v>
      </c>
      <c r="DQ115" s="61">
        <f t="shared" si="52"/>
        <v>0</v>
      </c>
      <c r="DR115" s="61">
        <f t="shared" si="52"/>
        <v>0</v>
      </c>
      <c r="DS115" s="61">
        <f t="shared" si="32"/>
        <v>0</v>
      </c>
      <c r="DT115" s="61">
        <f t="shared" si="32"/>
        <v>0</v>
      </c>
      <c r="DU115" s="61">
        <f t="shared" si="32"/>
        <v>0</v>
      </c>
      <c r="DV115" s="61">
        <f t="shared" si="32"/>
        <v>0</v>
      </c>
      <c r="DW115" s="61">
        <f t="shared" si="32"/>
        <v>0</v>
      </c>
      <c r="DX115" s="61">
        <f t="shared" si="32"/>
        <v>0</v>
      </c>
      <c r="DY115" s="61">
        <f t="shared" si="32"/>
        <v>0</v>
      </c>
      <c r="DZ115" s="61">
        <f t="shared" si="15"/>
        <v>1</v>
      </c>
    </row>
    <row r="116" spans="2:130">
      <c r="B116" s="63"/>
      <c r="C116" s="53">
        <v>2050</v>
      </c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>
        <f t="shared" si="53"/>
        <v>0</v>
      </c>
      <c r="AI116" s="64">
        <f t="shared" si="56"/>
        <v>0</v>
      </c>
      <c r="AJ116" s="64">
        <f t="shared" si="57"/>
        <v>0</v>
      </c>
      <c r="AK116" s="64">
        <f t="shared" si="58"/>
        <v>0</v>
      </c>
      <c r="AL116" s="64">
        <f t="shared" si="59"/>
        <v>0</v>
      </c>
      <c r="AM116" s="64">
        <f t="shared" si="60"/>
        <v>0</v>
      </c>
      <c r="AN116" s="64">
        <f t="shared" si="61"/>
        <v>0</v>
      </c>
      <c r="AO116" s="64">
        <f t="shared" si="62"/>
        <v>0</v>
      </c>
      <c r="AP116" s="64">
        <f t="shared" si="63"/>
        <v>0</v>
      </c>
      <c r="AQ116" s="64">
        <f t="shared" si="64"/>
        <v>223.636363636363</v>
      </c>
      <c r="AR116" s="64">
        <f t="shared" si="65"/>
        <v>234.81818181818201</v>
      </c>
      <c r="AS116" s="64">
        <f t="shared" si="67"/>
        <v>247.363636363636</v>
      </c>
      <c r="AT116" s="64">
        <f t="shared" si="68"/>
        <v>256.63636363636402</v>
      </c>
      <c r="AU116" s="64">
        <f t="shared" si="69"/>
        <v>265.36363636363598</v>
      </c>
      <c r="AV116" s="64">
        <f t="shared" si="70"/>
        <v>274.09090909090901</v>
      </c>
      <c r="AW116" s="64">
        <f t="shared" si="72"/>
        <v>282.27272727272702</v>
      </c>
      <c r="AX116" s="64">
        <f t="shared" si="74"/>
        <v>291.81818181818198</v>
      </c>
      <c r="AY116" s="64">
        <f t="shared" si="75"/>
        <v>299.45454545454601</v>
      </c>
      <c r="AZ116" s="64">
        <f t="shared" ref="AZ116:AZ126" si="76">VLOOKUP($C$114,$D$3:$K$63,$A$68,0)*(B68-B67)</f>
        <v>307.09090909090901</v>
      </c>
      <c r="BA116" s="64">
        <f>VLOOKUP($C$115,$D$3:$K$63,$A$68,0)*(B67-B66)</f>
        <v>313.90909090909099</v>
      </c>
      <c r="BB116" s="64">
        <f>VLOOKUP($C$116,$D$3:$K$63,$A$68,0)*B66</f>
        <v>0</v>
      </c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54">
        <f t="shared" si="13"/>
        <v>2996.45454545455</v>
      </c>
      <c r="BP116" s="53">
        <v>2050</v>
      </c>
      <c r="BQ116" s="61">
        <f t="shared" si="73"/>
        <v>0</v>
      </c>
      <c r="BR116" s="61">
        <f t="shared" si="73"/>
        <v>0</v>
      </c>
      <c r="BS116" s="61">
        <f t="shared" si="73"/>
        <v>0</v>
      </c>
      <c r="BT116" s="61">
        <f t="shared" si="73"/>
        <v>0</v>
      </c>
      <c r="BU116" s="61">
        <f t="shared" si="73"/>
        <v>0</v>
      </c>
      <c r="BV116" s="61">
        <f t="shared" si="73"/>
        <v>0</v>
      </c>
      <c r="BW116" s="61">
        <f t="shared" si="73"/>
        <v>0</v>
      </c>
      <c r="BX116" s="61">
        <f t="shared" si="73"/>
        <v>0</v>
      </c>
      <c r="BY116" s="61">
        <f t="shared" si="73"/>
        <v>0</v>
      </c>
      <c r="BZ116" s="61">
        <f t="shared" si="73"/>
        <v>0</v>
      </c>
      <c r="CA116" s="61">
        <f t="shared" si="73"/>
        <v>0</v>
      </c>
      <c r="CB116" s="61">
        <f t="shared" si="73"/>
        <v>0</v>
      </c>
      <c r="CC116" s="61">
        <f t="shared" si="73"/>
        <v>0</v>
      </c>
      <c r="CD116" s="61">
        <f t="shared" si="73"/>
        <v>0</v>
      </c>
      <c r="CE116" s="61">
        <f t="shared" si="73"/>
        <v>0</v>
      </c>
      <c r="CF116" s="61">
        <f t="shared" si="71"/>
        <v>0</v>
      </c>
      <c r="CG116" s="61">
        <f t="shared" si="54"/>
        <v>0</v>
      </c>
      <c r="CH116" s="61">
        <f t="shared" si="54"/>
        <v>0</v>
      </c>
      <c r="CI116" s="61">
        <f t="shared" si="54"/>
        <v>0</v>
      </c>
      <c r="CJ116" s="61">
        <f t="shared" ref="CJ116:CT126" si="77">W116/$BM116</f>
        <v>0</v>
      </c>
      <c r="CK116" s="61">
        <f t="shared" si="77"/>
        <v>0</v>
      </c>
      <c r="CL116" s="61">
        <f t="shared" si="77"/>
        <v>0</v>
      </c>
      <c r="CM116" s="61">
        <f t="shared" si="77"/>
        <v>0</v>
      </c>
      <c r="CN116" s="61">
        <f t="shared" si="77"/>
        <v>0</v>
      </c>
      <c r="CO116" s="61">
        <f t="shared" si="77"/>
        <v>0</v>
      </c>
      <c r="CP116" s="61">
        <f t="shared" si="77"/>
        <v>0</v>
      </c>
      <c r="CQ116" s="61">
        <f t="shared" si="77"/>
        <v>0</v>
      </c>
      <c r="CR116" s="61">
        <f t="shared" si="77"/>
        <v>0</v>
      </c>
      <c r="CS116" s="61">
        <f t="shared" si="77"/>
        <v>0</v>
      </c>
      <c r="CT116" s="61">
        <f t="shared" si="77"/>
        <v>0</v>
      </c>
      <c r="CU116" s="61">
        <f t="shared" si="51"/>
        <v>0</v>
      </c>
      <c r="CV116" s="61">
        <f t="shared" si="51"/>
        <v>0</v>
      </c>
      <c r="CW116" s="61">
        <f t="shared" si="51"/>
        <v>0</v>
      </c>
      <c r="CX116" s="61">
        <f t="shared" si="66"/>
        <v>0</v>
      </c>
      <c r="CY116" s="61">
        <f t="shared" si="66"/>
        <v>0</v>
      </c>
      <c r="CZ116" s="61">
        <f t="shared" si="66"/>
        <v>0</v>
      </c>
      <c r="DA116" s="61">
        <f t="shared" si="66"/>
        <v>0</v>
      </c>
      <c r="DB116" s="61">
        <f t="shared" si="66"/>
        <v>0</v>
      </c>
      <c r="DC116" s="61">
        <f t="shared" si="66"/>
        <v>0</v>
      </c>
      <c r="DD116" s="61">
        <f t="shared" si="66"/>
        <v>7.4633657959406297E-2</v>
      </c>
      <c r="DE116" s="61">
        <f t="shared" si="66"/>
        <v>7.8365340857376897E-2</v>
      </c>
      <c r="DF116" s="61">
        <f t="shared" si="66"/>
        <v>8.2552107035587505E-2</v>
      </c>
      <c r="DG116" s="61">
        <f t="shared" si="66"/>
        <v>8.5646673341221502E-2</v>
      </c>
      <c r="DH116" s="61">
        <f t="shared" si="66"/>
        <v>8.8559206334759305E-2</v>
      </c>
      <c r="DI116" s="61">
        <f t="shared" si="66"/>
        <v>9.1471739328297094E-2</v>
      </c>
      <c r="DJ116" s="61">
        <f t="shared" si="66"/>
        <v>9.42022390097388E-2</v>
      </c>
      <c r="DK116" s="61">
        <f t="shared" si="66"/>
        <v>9.7387821971420804E-2</v>
      </c>
      <c r="DL116" s="61">
        <f t="shared" si="66"/>
        <v>9.9936288340766399E-2</v>
      </c>
      <c r="DM116" s="61">
        <f t="shared" si="55"/>
        <v>0.10248475471011199</v>
      </c>
      <c r="DN116" s="61">
        <f t="shared" si="55"/>
        <v>0.104760171111313</v>
      </c>
      <c r="DO116" s="61">
        <f t="shared" si="55"/>
        <v>0</v>
      </c>
      <c r="DP116" s="61">
        <f t="shared" si="55"/>
        <v>0</v>
      </c>
      <c r="DQ116" s="61">
        <f t="shared" si="52"/>
        <v>0</v>
      </c>
      <c r="DR116" s="61">
        <f t="shared" si="52"/>
        <v>0</v>
      </c>
      <c r="DS116" s="61">
        <f t="shared" si="32"/>
        <v>0</v>
      </c>
      <c r="DT116" s="61">
        <f t="shared" si="32"/>
        <v>0</v>
      </c>
      <c r="DU116" s="61">
        <f t="shared" si="32"/>
        <v>0</v>
      </c>
      <c r="DV116" s="61">
        <f t="shared" si="32"/>
        <v>0</v>
      </c>
      <c r="DW116" s="61">
        <f t="shared" si="32"/>
        <v>0</v>
      </c>
      <c r="DX116" s="61">
        <f t="shared" si="32"/>
        <v>0</v>
      </c>
      <c r="DY116" s="61">
        <f t="shared" si="32"/>
        <v>0</v>
      </c>
      <c r="DZ116" s="61">
        <f t="shared" si="15"/>
        <v>1</v>
      </c>
    </row>
    <row r="117" spans="2:130">
      <c r="B117" s="63"/>
      <c r="C117" s="53">
        <v>2051</v>
      </c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>
        <f t="shared" si="56"/>
        <v>0</v>
      </c>
      <c r="AJ117" s="64">
        <f t="shared" si="57"/>
        <v>0</v>
      </c>
      <c r="AK117" s="64">
        <f t="shared" si="58"/>
        <v>0</v>
      </c>
      <c r="AL117" s="64">
        <f t="shared" si="59"/>
        <v>0</v>
      </c>
      <c r="AM117" s="64">
        <f t="shared" si="60"/>
        <v>0</v>
      </c>
      <c r="AN117" s="64">
        <f t="shared" si="61"/>
        <v>0</v>
      </c>
      <c r="AO117" s="64">
        <f t="shared" si="62"/>
        <v>0</v>
      </c>
      <c r="AP117" s="64">
        <f t="shared" si="63"/>
        <v>0</v>
      </c>
      <c r="AQ117" s="64">
        <f t="shared" si="64"/>
        <v>0</v>
      </c>
      <c r="AR117" s="64">
        <f t="shared" si="65"/>
        <v>234.81818181818099</v>
      </c>
      <c r="AS117" s="64">
        <f t="shared" si="67"/>
        <v>247.363636363636</v>
      </c>
      <c r="AT117" s="64">
        <f t="shared" si="68"/>
        <v>256.63636363636402</v>
      </c>
      <c r="AU117" s="64">
        <f t="shared" si="69"/>
        <v>265.36363636363598</v>
      </c>
      <c r="AV117" s="64">
        <f t="shared" si="70"/>
        <v>274.09090909090901</v>
      </c>
      <c r="AW117" s="64">
        <f t="shared" si="72"/>
        <v>282.27272727272702</v>
      </c>
      <c r="AX117" s="64">
        <f t="shared" si="74"/>
        <v>291.81818181818198</v>
      </c>
      <c r="AY117" s="64">
        <f t="shared" si="75"/>
        <v>299.45454545454601</v>
      </c>
      <c r="AZ117" s="64">
        <f t="shared" si="76"/>
        <v>307.09090909090901</v>
      </c>
      <c r="BA117" s="64">
        <f t="shared" ref="BA117:BA126" si="78">VLOOKUP($C$115,$D$3:$K$63,$A$68,0)*(B68-B67)</f>
        <v>313.90909090909099</v>
      </c>
      <c r="BB117" s="64">
        <f>VLOOKUP($C$116,$D$3:$K$63,$A$68,0)*(B67-B66)</f>
        <v>321.54545454545502</v>
      </c>
      <c r="BC117" s="64">
        <f>VLOOKUP($C$117,$D$3:$K$63,$A$68,0)*B66</f>
        <v>0</v>
      </c>
      <c r="BD117" s="64"/>
      <c r="BE117" s="64"/>
      <c r="BF117" s="64"/>
      <c r="BG117" s="64"/>
      <c r="BH117" s="64"/>
      <c r="BI117" s="64"/>
      <c r="BJ117" s="64"/>
      <c r="BK117" s="64"/>
      <c r="BL117" s="64"/>
      <c r="BM117" s="54">
        <f t="shared" si="13"/>
        <v>3094.3636363636401</v>
      </c>
      <c r="BP117" s="53">
        <v>2051</v>
      </c>
      <c r="BQ117" s="61">
        <f t="shared" si="73"/>
        <v>0</v>
      </c>
      <c r="BR117" s="61">
        <f t="shared" si="73"/>
        <v>0</v>
      </c>
      <c r="BS117" s="61">
        <f t="shared" si="73"/>
        <v>0</v>
      </c>
      <c r="BT117" s="61">
        <f t="shared" si="73"/>
        <v>0</v>
      </c>
      <c r="BU117" s="61">
        <f t="shared" si="73"/>
        <v>0</v>
      </c>
      <c r="BV117" s="61">
        <f t="shared" si="73"/>
        <v>0</v>
      </c>
      <c r="BW117" s="61">
        <f t="shared" si="73"/>
        <v>0</v>
      </c>
      <c r="BX117" s="61">
        <f t="shared" si="73"/>
        <v>0</v>
      </c>
      <c r="BY117" s="61">
        <f t="shared" si="73"/>
        <v>0</v>
      </c>
      <c r="BZ117" s="61">
        <f t="shared" si="73"/>
        <v>0</v>
      </c>
      <c r="CA117" s="61">
        <f t="shared" si="73"/>
        <v>0</v>
      </c>
      <c r="CB117" s="61">
        <f t="shared" si="73"/>
        <v>0</v>
      </c>
      <c r="CC117" s="61">
        <f t="shared" si="73"/>
        <v>0</v>
      </c>
      <c r="CD117" s="61">
        <f t="shared" si="73"/>
        <v>0</v>
      </c>
      <c r="CE117" s="61">
        <f t="shared" si="73"/>
        <v>0</v>
      </c>
      <c r="CF117" s="61">
        <f t="shared" si="71"/>
        <v>0</v>
      </c>
      <c r="CG117" s="61">
        <f t="shared" si="71"/>
        <v>0</v>
      </c>
      <c r="CH117" s="61">
        <f t="shared" si="71"/>
        <v>0</v>
      </c>
      <c r="CI117" s="61">
        <f t="shared" si="71"/>
        <v>0</v>
      </c>
      <c r="CJ117" s="61">
        <f t="shared" si="77"/>
        <v>0</v>
      </c>
      <c r="CK117" s="61">
        <f t="shared" si="77"/>
        <v>0</v>
      </c>
      <c r="CL117" s="61">
        <f t="shared" si="77"/>
        <v>0</v>
      </c>
      <c r="CM117" s="61">
        <f t="shared" si="77"/>
        <v>0</v>
      </c>
      <c r="CN117" s="61">
        <f t="shared" si="77"/>
        <v>0</v>
      </c>
      <c r="CO117" s="61">
        <f t="shared" si="77"/>
        <v>0</v>
      </c>
      <c r="CP117" s="61">
        <f t="shared" si="77"/>
        <v>0</v>
      </c>
      <c r="CQ117" s="61">
        <f t="shared" si="77"/>
        <v>0</v>
      </c>
      <c r="CR117" s="61">
        <f t="shared" si="77"/>
        <v>0</v>
      </c>
      <c r="CS117" s="61">
        <f t="shared" si="77"/>
        <v>0</v>
      </c>
      <c r="CT117" s="61">
        <f t="shared" si="77"/>
        <v>0</v>
      </c>
      <c r="CU117" s="61">
        <f t="shared" si="51"/>
        <v>0</v>
      </c>
      <c r="CV117" s="61">
        <f t="shared" si="51"/>
        <v>0</v>
      </c>
      <c r="CW117" s="61">
        <f t="shared" si="51"/>
        <v>0</v>
      </c>
      <c r="CX117" s="61">
        <f t="shared" si="66"/>
        <v>0</v>
      </c>
      <c r="CY117" s="61">
        <f t="shared" si="66"/>
        <v>0</v>
      </c>
      <c r="CZ117" s="61">
        <f t="shared" si="66"/>
        <v>0</v>
      </c>
      <c r="DA117" s="61">
        <f t="shared" si="66"/>
        <v>0</v>
      </c>
      <c r="DB117" s="61">
        <f t="shared" si="66"/>
        <v>0</v>
      </c>
      <c r="DC117" s="61">
        <f t="shared" si="66"/>
        <v>0</v>
      </c>
      <c r="DD117" s="61">
        <f t="shared" si="66"/>
        <v>0</v>
      </c>
      <c r="DE117" s="61">
        <f t="shared" si="66"/>
        <v>7.5885774722368904E-2</v>
      </c>
      <c r="DF117" s="61">
        <f t="shared" si="66"/>
        <v>7.9940066983959099E-2</v>
      </c>
      <c r="DG117" s="61">
        <f t="shared" si="66"/>
        <v>8.2936717786003894E-2</v>
      </c>
      <c r="DH117" s="61">
        <f t="shared" si="66"/>
        <v>8.5757095011457798E-2</v>
      </c>
      <c r="DI117" s="61">
        <f t="shared" si="66"/>
        <v>8.8577472236911703E-2</v>
      </c>
      <c r="DJ117" s="61">
        <f t="shared" si="66"/>
        <v>9.1221575885774703E-2</v>
      </c>
      <c r="DK117" s="61">
        <f t="shared" si="66"/>
        <v>9.4306363476114999E-2</v>
      </c>
      <c r="DL117" s="61">
        <f t="shared" si="66"/>
        <v>9.6774193548387094E-2</v>
      </c>
      <c r="DM117" s="61">
        <f t="shared" si="55"/>
        <v>9.92420236206593E-2</v>
      </c>
      <c r="DN117" s="61">
        <f t="shared" si="55"/>
        <v>0.101445443328045</v>
      </c>
      <c r="DO117" s="61">
        <f t="shared" si="55"/>
        <v>0.103913273400317</v>
      </c>
      <c r="DP117" s="61">
        <f t="shared" si="55"/>
        <v>0</v>
      </c>
      <c r="DQ117" s="61">
        <f t="shared" si="52"/>
        <v>0</v>
      </c>
      <c r="DR117" s="61">
        <f t="shared" si="52"/>
        <v>0</v>
      </c>
      <c r="DS117" s="61">
        <f t="shared" si="32"/>
        <v>0</v>
      </c>
      <c r="DT117" s="61">
        <f t="shared" si="32"/>
        <v>0</v>
      </c>
      <c r="DU117" s="61">
        <f t="shared" si="32"/>
        <v>0</v>
      </c>
      <c r="DV117" s="61">
        <f t="shared" si="32"/>
        <v>0</v>
      </c>
      <c r="DW117" s="61">
        <f t="shared" si="32"/>
        <v>0</v>
      </c>
      <c r="DX117" s="61">
        <f t="shared" si="32"/>
        <v>0</v>
      </c>
      <c r="DY117" s="61">
        <f t="shared" si="32"/>
        <v>0</v>
      </c>
      <c r="DZ117" s="61">
        <f t="shared" si="15"/>
        <v>1</v>
      </c>
    </row>
    <row r="118" spans="2:130">
      <c r="B118" s="63"/>
      <c r="C118" s="53">
        <v>2052</v>
      </c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>
        <f t="shared" si="57"/>
        <v>0</v>
      </c>
      <c r="AK118" s="64">
        <f t="shared" si="58"/>
        <v>0</v>
      </c>
      <c r="AL118" s="64">
        <f t="shared" si="59"/>
        <v>0</v>
      </c>
      <c r="AM118" s="64">
        <f t="shared" si="60"/>
        <v>0</v>
      </c>
      <c r="AN118" s="64">
        <f t="shared" si="61"/>
        <v>0</v>
      </c>
      <c r="AO118" s="64">
        <f t="shared" si="62"/>
        <v>0</v>
      </c>
      <c r="AP118" s="64">
        <f t="shared" si="63"/>
        <v>0</v>
      </c>
      <c r="AQ118" s="64">
        <f t="shared" si="64"/>
        <v>0</v>
      </c>
      <c r="AR118" s="64">
        <f t="shared" si="65"/>
        <v>0</v>
      </c>
      <c r="AS118" s="64">
        <f t="shared" si="67"/>
        <v>247.363636363636</v>
      </c>
      <c r="AT118" s="64">
        <f t="shared" si="68"/>
        <v>256.63636363636402</v>
      </c>
      <c r="AU118" s="64">
        <f t="shared" si="69"/>
        <v>265.36363636363598</v>
      </c>
      <c r="AV118" s="64">
        <f t="shared" si="70"/>
        <v>274.09090909090901</v>
      </c>
      <c r="AW118" s="64">
        <f t="shared" si="72"/>
        <v>282.27272727272702</v>
      </c>
      <c r="AX118" s="64">
        <f t="shared" si="74"/>
        <v>291.81818181818198</v>
      </c>
      <c r="AY118" s="64">
        <f t="shared" si="75"/>
        <v>299.45454545454601</v>
      </c>
      <c r="AZ118" s="64">
        <f t="shared" si="76"/>
        <v>307.09090909090901</v>
      </c>
      <c r="BA118" s="64">
        <f t="shared" si="78"/>
        <v>313.90909090909099</v>
      </c>
      <c r="BB118" s="64">
        <f t="shared" ref="BB118:BB126" si="79">VLOOKUP($C$116,$D$3:$K$63,$A$68,0)*(B68-B67)</f>
        <v>321.54545454545502</v>
      </c>
      <c r="BC118" s="64">
        <f>VLOOKUP($C$117,$D$3:$K$63,$A$68,0)*(B67-B66)</f>
        <v>325.90909090909099</v>
      </c>
      <c r="BD118" s="64">
        <f>VLOOKUP($C$118,$D$3:$K$63,$A$68,0)*B66</f>
        <v>0</v>
      </c>
      <c r="BE118" s="64"/>
      <c r="BF118" s="64"/>
      <c r="BG118" s="64"/>
      <c r="BH118" s="64"/>
      <c r="BI118" s="64"/>
      <c r="BJ118" s="64"/>
      <c r="BK118" s="64"/>
      <c r="BL118" s="64"/>
      <c r="BM118" s="54">
        <f t="shared" si="13"/>
        <v>3185.45454545455</v>
      </c>
      <c r="BP118" s="53">
        <v>2052</v>
      </c>
      <c r="BQ118" s="61">
        <f t="shared" si="73"/>
        <v>0</v>
      </c>
      <c r="BR118" s="61">
        <f t="shared" si="73"/>
        <v>0</v>
      </c>
      <c r="BS118" s="61">
        <f t="shared" si="73"/>
        <v>0</v>
      </c>
      <c r="BT118" s="61">
        <f t="shared" si="73"/>
        <v>0</v>
      </c>
      <c r="BU118" s="61">
        <f t="shared" si="73"/>
        <v>0</v>
      </c>
      <c r="BV118" s="61">
        <f t="shared" si="73"/>
        <v>0</v>
      </c>
      <c r="BW118" s="61">
        <f t="shared" si="73"/>
        <v>0</v>
      </c>
      <c r="BX118" s="61">
        <f t="shared" si="73"/>
        <v>0</v>
      </c>
      <c r="BY118" s="61">
        <f t="shared" si="73"/>
        <v>0</v>
      </c>
      <c r="BZ118" s="61">
        <f t="shared" si="73"/>
        <v>0</v>
      </c>
      <c r="CA118" s="61">
        <f t="shared" si="73"/>
        <v>0</v>
      </c>
      <c r="CB118" s="61">
        <f t="shared" si="73"/>
        <v>0</v>
      </c>
      <c r="CC118" s="61">
        <f t="shared" si="73"/>
        <v>0</v>
      </c>
      <c r="CD118" s="61">
        <f t="shared" si="73"/>
        <v>0</v>
      </c>
      <c r="CE118" s="61">
        <f t="shared" si="73"/>
        <v>0</v>
      </c>
      <c r="CF118" s="61">
        <f t="shared" si="71"/>
        <v>0</v>
      </c>
      <c r="CG118" s="61">
        <f t="shared" si="71"/>
        <v>0</v>
      </c>
      <c r="CH118" s="61">
        <f t="shared" si="71"/>
        <v>0</v>
      </c>
      <c r="CI118" s="61">
        <f t="shared" si="71"/>
        <v>0</v>
      </c>
      <c r="CJ118" s="61">
        <f t="shared" si="77"/>
        <v>0</v>
      </c>
      <c r="CK118" s="61">
        <f t="shared" si="77"/>
        <v>0</v>
      </c>
      <c r="CL118" s="61">
        <f t="shared" si="77"/>
        <v>0</v>
      </c>
      <c r="CM118" s="61">
        <f t="shared" si="77"/>
        <v>0</v>
      </c>
      <c r="CN118" s="61">
        <f t="shared" si="77"/>
        <v>0</v>
      </c>
      <c r="CO118" s="61">
        <f t="shared" si="77"/>
        <v>0</v>
      </c>
      <c r="CP118" s="61">
        <f t="shared" si="77"/>
        <v>0</v>
      </c>
      <c r="CQ118" s="61">
        <f t="shared" si="77"/>
        <v>0</v>
      </c>
      <c r="CR118" s="61">
        <f t="shared" si="77"/>
        <v>0</v>
      </c>
      <c r="CS118" s="61">
        <f t="shared" si="77"/>
        <v>0</v>
      </c>
      <c r="CT118" s="61">
        <f t="shared" si="77"/>
        <v>0</v>
      </c>
      <c r="CU118" s="61">
        <f t="shared" si="51"/>
        <v>0</v>
      </c>
      <c r="CV118" s="61">
        <f t="shared" si="51"/>
        <v>0</v>
      </c>
      <c r="CW118" s="61">
        <f t="shared" si="51"/>
        <v>0</v>
      </c>
      <c r="CX118" s="61">
        <f t="shared" si="66"/>
        <v>0</v>
      </c>
      <c r="CY118" s="61">
        <f t="shared" si="66"/>
        <v>0</v>
      </c>
      <c r="CZ118" s="61">
        <f t="shared" si="66"/>
        <v>0</v>
      </c>
      <c r="DA118" s="61">
        <f t="shared" si="66"/>
        <v>0</v>
      </c>
      <c r="DB118" s="61">
        <f t="shared" si="66"/>
        <v>0</v>
      </c>
      <c r="DC118" s="61">
        <f t="shared" si="66"/>
        <v>0</v>
      </c>
      <c r="DD118" s="61">
        <f t="shared" si="66"/>
        <v>0</v>
      </c>
      <c r="DE118" s="61">
        <f t="shared" si="66"/>
        <v>0</v>
      </c>
      <c r="DF118" s="61">
        <f t="shared" si="66"/>
        <v>7.7654109589040801E-2</v>
      </c>
      <c r="DG118" s="61">
        <f t="shared" si="66"/>
        <v>8.0565068493150704E-2</v>
      </c>
      <c r="DH118" s="61">
        <f t="shared" si="66"/>
        <v>8.3304794520547995E-2</v>
      </c>
      <c r="DI118" s="61">
        <f t="shared" si="66"/>
        <v>8.6044520547945202E-2</v>
      </c>
      <c r="DJ118" s="61">
        <f t="shared" si="66"/>
        <v>8.86130136986302E-2</v>
      </c>
      <c r="DK118" s="61">
        <f t="shared" si="66"/>
        <v>9.1609589041095896E-2</v>
      </c>
      <c r="DL118" s="61">
        <f t="shared" si="66"/>
        <v>9.4006849315068503E-2</v>
      </c>
      <c r="DM118" s="61">
        <f t="shared" si="55"/>
        <v>9.6404109589041095E-2</v>
      </c>
      <c r="DN118" s="61">
        <f t="shared" si="55"/>
        <v>9.85445205479452E-2</v>
      </c>
      <c r="DO118" s="61">
        <f t="shared" si="55"/>
        <v>0.100941780821918</v>
      </c>
      <c r="DP118" s="61">
        <f t="shared" si="55"/>
        <v>0.102311643835616</v>
      </c>
      <c r="DQ118" s="61">
        <f t="shared" si="52"/>
        <v>0</v>
      </c>
      <c r="DR118" s="61">
        <f t="shared" si="52"/>
        <v>0</v>
      </c>
      <c r="DS118" s="61">
        <f t="shared" si="32"/>
        <v>0</v>
      </c>
      <c r="DT118" s="61">
        <f t="shared" si="32"/>
        <v>0</v>
      </c>
      <c r="DU118" s="61">
        <f t="shared" ref="DU118:DY126" si="80">BH118/$BM118</f>
        <v>0</v>
      </c>
      <c r="DV118" s="61">
        <f t="shared" si="80"/>
        <v>0</v>
      </c>
      <c r="DW118" s="61">
        <f t="shared" si="80"/>
        <v>0</v>
      </c>
      <c r="DX118" s="61">
        <f t="shared" si="80"/>
        <v>0</v>
      </c>
      <c r="DY118" s="61">
        <f t="shared" si="80"/>
        <v>0</v>
      </c>
      <c r="DZ118" s="61">
        <f t="shared" si="15"/>
        <v>1</v>
      </c>
    </row>
    <row r="119" spans="2:130">
      <c r="B119" s="63"/>
      <c r="C119" s="53">
        <v>2053</v>
      </c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>
        <f t="shared" si="58"/>
        <v>0</v>
      </c>
      <c r="AL119" s="64">
        <f t="shared" si="59"/>
        <v>0</v>
      </c>
      <c r="AM119" s="64">
        <f t="shared" si="60"/>
        <v>0</v>
      </c>
      <c r="AN119" s="64">
        <f t="shared" si="61"/>
        <v>0</v>
      </c>
      <c r="AO119" s="64">
        <f t="shared" si="62"/>
        <v>0</v>
      </c>
      <c r="AP119" s="64">
        <f t="shared" si="63"/>
        <v>0</v>
      </c>
      <c r="AQ119" s="64">
        <f t="shared" si="64"/>
        <v>0</v>
      </c>
      <c r="AR119" s="64">
        <f t="shared" si="65"/>
        <v>0</v>
      </c>
      <c r="AS119" s="64">
        <f t="shared" si="67"/>
        <v>0</v>
      </c>
      <c r="AT119" s="64">
        <f t="shared" si="68"/>
        <v>256.636363636363</v>
      </c>
      <c r="AU119" s="64">
        <f t="shared" si="69"/>
        <v>265.36363636363598</v>
      </c>
      <c r="AV119" s="64">
        <f t="shared" si="70"/>
        <v>274.09090909090901</v>
      </c>
      <c r="AW119" s="64">
        <f t="shared" si="72"/>
        <v>282.27272727272702</v>
      </c>
      <c r="AX119" s="64">
        <f t="shared" si="74"/>
        <v>291.81818181818198</v>
      </c>
      <c r="AY119" s="64">
        <f t="shared" si="75"/>
        <v>299.45454545454601</v>
      </c>
      <c r="AZ119" s="64">
        <f t="shared" si="76"/>
        <v>307.09090909090901</v>
      </c>
      <c r="BA119" s="64">
        <f t="shared" si="78"/>
        <v>313.90909090909099</v>
      </c>
      <c r="BB119" s="64">
        <f t="shared" si="79"/>
        <v>321.54545454545502</v>
      </c>
      <c r="BC119" s="64">
        <f t="shared" ref="BC119:BC126" si="81">VLOOKUP($C$117,$D$3:$K$63,$A$68,0)*(B68-B67)</f>
        <v>325.90909090909099</v>
      </c>
      <c r="BD119" s="64">
        <f>VLOOKUP($C$118,$D$3:$K$63,$A$68,0)*(B67-B66)</f>
        <v>328.90909090909099</v>
      </c>
      <c r="BE119" s="64">
        <f>VLOOKUP($C$119,$D$3:$K$63,$A$68,0)*B66</f>
        <v>0</v>
      </c>
      <c r="BF119" s="64"/>
      <c r="BG119" s="64"/>
      <c r="BH119" s="64"/>
      <c r="BI119" s="64"/>
      <c r="BJ119" s="64"/>
      <c r="BK119" s="64"/>
      <c r="BL119" s="64"/>
      <c r="BM119" s="54">
        <f t="shared" si="13"/>
        <v>3267</v>
      </c>
      <c r="BP119" s="53">
        <v>2053</v>
      </c>
      <c r="BQ119" s="61">
        <f t="shared" si="73"/>
        <v>0</v>
      </c>
      <c r="BR119" s="61">
        <f t="shared" si="73"/>
        <v>0</v>
      </c>
      <c r="BS119" s="61">
        <f t="shared" si="73"/>
        <v>0</v>
      </c>
      <c r="BT119" s="61">
        <f t="shared" si="73"/>
        <v>0</v>
      </c>
      <c r="BU119" s="61">
        <f t="shared" si="73"/>
        <v>0</v>
      </c>
      <c r="BV119" s="61">
        <f t="shared" si="73"/>
        <v>0</v>
      </c>
      <c r="BW119" s="61">
        <f t="shared" si="73"/>
        <v>0</v>
      </c>
      <c r="BX119" s="61">
        <f t="shared" si="73"/>
        <v>0</v>
      </c>
      <c r="BY119" s="61">
        <f t="shared" si="73"/>
        <v>0</v>
      </c>
      <c r="BZ119" s="61">
        <f t="shared" si="73"/>
        <v>0</v>
      </c>
      <c r="CA119" s="61">
        <f t="shared" si="73"/>
        <v>0</v>
      </c>
      <c r="CB119" s="61">
        <f t="shared" si="73"/>
        <v>0</v>
      </c>
      <c r="CC119" s="61">
        <f t="shared" si="73"/>
        <v>0</v>
      </c>
      <c r="CD119" s="61">
        <f t="shared" si="73"/>
        <v>0</v>
      </c>
      <c r="CE119" s="61">
        <f t="shared" si="73"/>
        <v>0</v>
      </c>
      <c r="CF119" s="61">
        <f t="shared" si="71"/>
        <v>0</v>
      </c>
      <c r="CG119" s="61">
        <f t="shared" si="71"/>
        <v>0</v>
      </c>
      <c r="CH119" s="61">
        <f t="shared" si="71"/>
        <v>0</v>
      </c>
      <c r="CI119" s="61">
        <f t="shared" si="71"/>
        <v>0</v>
      </c>
      <c r="CJ119" s="61">
        <f t="shared" si="77"/>
        <v>0</v>
      </c>
      <c r="CK119" s="61">
        <f t="shared" si="77"/>
        <v>0</v>
      </c>
      <c r="CL119" s="61">
        <f t="shared" si="77"/>
        <v>0</v>
      </c>
      <c r="CM119" s="61">
        <f t="shared" si="77"/>
        <v>0</v>
      </c>
      <c r="CN119" s="61">
        <f t="shared" si="77"/>
        <v>0</v>
      </c>
      <c r="CO119" s="61">
        <f t="shared" si="77"/>
        <v>0</v>
      </c>
      <c r="CP119" s="61">
        <f t="shared" si="77"/>
        <v>0</v>
      </c>
      <c r="CQ119" s="61">
        <f t="shared" si="77"/>
        <v>0</v>
      </c>
      <c r="CR119" s="61">
        <f t="shared" si="77"/>
        <v>0</v>
      </c>
      <c r="CS119" s="61">
        <f t="shared" si="77"/>
        <v>0</v>
      </c>
      <c r="CT119" s="61">
        <f t="shared" si="77"/>
        <v>0</v>
      </c>
      <c r="CU119" s="61">
        <f t="shared" si="51"/>
        <v>0</v>
      </c>
      <c r="CV119" s="61">
        <f t="shared" si="51"/>
        <v>0</v>
      </c>
      <c r="CW119" s="61">
        <f t="shared" si="51"/>
        <v>0</v>
      </c>
      <c r="CX119" s="61">
        <f t="shared" si="66"/>
        <v>0</v>
      </c>
      <c r="CY119" s="61">
        <f t="shared" si="66"/>
        <v>0</v>
      </c>
      <c r="CZ119" s="61">
        <f t="shared" si="66"/>
        <v>0</v>
      </c>
      <c r="DA119" s="61">
        <f t="shared" si="66"/>
        <v>0</v>
      </c>
      <c r="DB119" s="61">
        <f t="shared" si="66"/>
        <v>0</v>
      </c>
      <c r="DC119" s="61">
        <f t="shared" si="66"/>
        <v>0</v>
      </c>
      <c r="DD119" s="61">
        <f t="shared" si="66"/>
        <v>0</v>
      </c>
      <c r="DE119" s="61">
        <f t="shared" si="66"/>
        <v>0</v>
      </c>
      <c r="DF119" s="61">
        <f t="shared" si="66"/>
        <v>0</v>
      </c>
      <c r="DG119" s="61">
        <f t="shared" si="66"/>
        <v>7.8554136405375799E-2</v>
      </c>
      <c r="DH119" s="61">
        <f t="shared" si="66"/>
        <v>8.1225477919692798E-2</v>
      </c>
      <c r="DI119" s="61">
        <f t="shared" si="66"/>
        <v>8.3896819434009604E-2</v>
      </c>
      <c r="DJ119" s="61">
        <f t="shared" si="66"/>
        <v>8.6401202103681504E-2</v>
      </c>
      <c r="DK119" s="61">
        <f t="shared" si="66"/>
        <v>8.9322981884965402E-2</v>
      </c>
      <c r="DL119" s="61">
        <f t="shared" si="66"/>
        <v>9.1660405709992496E-2</v>
      </c>
      <c r="DM119" s="61">
        <f t="shared" si="55"/>
        <v>9.39978295350197E-2</v>
      </c>
      <c r="DN119" s="61">
        <f t="shared" si="55"/>
        <v>9.6084815093079604E-2</v>
      </c>
      <c r="DO119" s="61">
        <f t="shared" si="55"/>
        <v>9.8422238918106697E-2</v>
      </c>
      <c r="DP119" s="61">
        <f t="shared" si="55"/>
        <v>9.97579096752651E-2</v>
      </c>
      <c r="DQ119" s="61">
        <f t="shared" si="52"/>
        <v>0.10067618332081101</v>
      </c>
      <c r="DR119" s="61">
        <f t="shared" si="52"/>
        <v>0</v>
      </c>
      <c r="DS119" s="61">
        <f t="shared" si="52"/>
        <v>0</v>
      </c>
      <c r="DT119" s="61">
        <f t="shared" si="52"/>
        <v>0</v>
      </c>
      <c r="DU119" s="61">
        <f t="shared" si="80"/>
        <v>0</v>
      </c>
      <c r="DV119" s="61">
        <f t="shared" si="80"/>
        <v>0</v>
      </c>
      <c r="DW119" s="61">
        <f t="shared" si="80"/>
        <v>0</v>
      </c>
      <c r="DX119" s="61">
        <f t="shared" si="80"/>
        <v>0</v>
      </c>
      <c r="DY119" s="61">
        <f t="shared" si="80"/>
        <v>0</v>
      </c>
      <c r="DZ119" s="61">
        <f t="shared" si="15"/>
        <v>1</v>
      </c>
    </row>
    <row r="120" spans="2:130">
      <c r="B120" s="63"/>
      <c r="C120" s="53">
        <v>2054</v>
      </c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>
        <f t="shared" si="59"/>
        <v>0</v>
      </c>
      <c r="AM120" s="64">
        <f t="shared" si="60"/>
        <v>0</v>
      </c>
      <c r="AN120" s="64">
        <f t="shared" si="61"/>
        <v>0</v>
      </c>
      <c r="AO120" s="64">
        <f t="shared" si="62"/>
        <v>0</v>
      </c>
      <c r="AP120" s="64">
        <f t="shared" si="63"/>
        <v>0</v>
      </c>
      <c r="AQ120" s="64">
        <f t="shared" si="64"/>
        <v>0</v>
      </c>
      <c r="AR120" s="64">
        <f t="shared" si="65"/>
        <v>0</v>
      </c>
      <c r="AS120" s="64">
        <f t="shared" si="67"/>
        <v>0</v>
      </c>
      <c r="AT120" s="64">
        <f t="shared" si="68"/>
        <v>0</v>
      </c>
      <c r="AU120" s="64">
        <f t="shared" si="69"/>
        <v>265.36363636363501</v>
      </c>
      <c r="AV120" s="64">
        <f t="shared" si="70"/>
        <v>274.09090909090901</v>
      </c>
      <c r="AW120" s="64">
        <f t="shared" si="72"/>
        <v>282.27272727272702</v>
      </c>
      <c r="AX120" s="64">
        <f t="shared" si="74"/>
        <v>291.81818181818198</v>
      </c>
      <c r="AY120" s="64">
        <f t="shared" si="75"/>
        <v>299.45454545454601</v>
      </c>
      <c r="AZ120" s="64">
        <f t="shared" si="76"/>
        <v>307.09090909090901</v>
      </c>
      <c r="BA120" s="64">
        <f t="shared" si="78"/>
        <v>313.90909090909099</v>
      </c>
      <c r="BB120" s="64">
        <f t="shared" si="79"/>
        <v>321.54545454545502</v>
      </c>
      <c r="BC120" s="64">
        <f t="shared" si="81"/>
        <v>325.90909090909099</v>
      </c>
      <c r="BD120" s="64">
        <f t="shared" ref="BD120:BD126" si="82">VLOOKUP($C$118,$D$3:$K$63,$A$68,0)*(B68-B67)</f>
        <v>328.90909090909099</v>
      </c>
      <c r="BE120" s="64">
        <f>VLOOKUP($C$119,$D$3:$K$63,$A$68,0)*(B67-B66)</f>
        <v>332.72727272727298</v>
      </c>
      <c r="BF120" s="64">
        <f>VLOOKUP($C$120,$D$3:$K$63,$A$68,0)*B66</f>
        <v>0</v>
      </c>
      <c r="BG120" s="64"/>
      <c r="BH120" s="64"/>
      <c r="BI120" s="64"/>
      <c r="BJ120" s="64"/>
      <c r="BK120" s="64"/>
      <c r="BL120" s="64"/>
      <c r="BM120" s="54">
        <f t="shared" si="13"/>
        <v>3343.0909090909099</v>
      </c>
      <c r="BP120" s="53">
        <v>2054</v>
      </c>
      <c r="BQ120" s="61">
        <f t="shared" si="73"/>
        <v>0</v>
      </c>
      <c r="BR120" s="61">
        <f t="shared" si="73"/>
        <v>0</v>
      </c>
      <c r="BS120" s="61">
        <f t="shared" si="73"/>
        <v>0</v>
      </c>
      <c r="BT120" s="61">
        <f t="shared" si="73"/>
        <v>0</v>
      </c>
      <c r="BU120" s="61">
        <f t="shared" si="73"/>
        <v>0</v>
      </c>
      <c r="BV120" s="61">
        <f t="shared" si="73"/>
        <v>0</v>
      </c>
      <c r="BW120" s="61">
        <f t="shared" si="73"/>
        <v>0</v>
      </c>
      <c r="BX120" s="61">
        <f t="shared" si="73"/>
        <v>0</v>
      </c>
      <c r="BY120" s="61">
        <f t="shared" si="73"/>
        <v>0</v>
      </c>
      <c r="BZ120" s="61">
        <f t="shared" si="73"/>
        <v>0</v>
      </c>
      <c r="CA120" s="61">
        <f t="shared" si="73"/>
        <v>0</v>
      </c>
      <c r="CB120" s="61">
        <f t="shared" si="73"/>
        <v>0</v>
      </c>
      <c r="CC120" s="61">
        <f t="shared" si="73"/>
        <v>0</v>
      </c>
      <c r="CD120" s="61">
        <f t="shared" si="73"/>
        <v>0</v>
      </c>
      <c r="CE120" s="61">
        <f t="shared" si="73"/>
        <v>0</v>
      </c>
      <c r="CF120" s="61">
        <f t="shared" si="71"/>
        <v>0</v>
      </c>
      <c r="CG120" s="61">
        <f t="shared" si="71"/>
        <v>0</v>
      </c>
      <c r="CH120" s="61">
        <f t="shared" si="71"/>
        <v>0</v>
      </c>
      <c r="CI120" s="61">
        <f t="shared" si="71"/>
        <v>0</v>
      </c>
      <c r="CJ120" s="61">
        <f t="shared" si="77"/>
        <v>0</v>
      </c>
      <c r="CK120" s="61">
        <f t="shared" si="77"/>
        <v>0</v>
      </c>
      <c r="CL120" s="61">
        <f t="shared" si="77"/>
        <v>0</v>
      </c>
      <c r="CM120" s="61">
        <f t="shared" si="77"/>
        <v>0</v>
      </c>
      <c r="CN120" s="61">
        <f t="shared" si="77"/>
        <v>0</v>
      </c>
      <c r="CO120" s="61">
        <f t="shared" si="77"/>
        <v>0</v>
      </c>
      <c r="CP120" s="61">
        <f t="shared" si="77"/>
        <v>0</v>
      </c>
      <c r="CQ120" s="61">
        <f t="shared" si="77"/>
        <v>0</v>
      </c>
      <c r="CR120" s="61">
        <f t="shared" si="77"/>
        <v>0</v>
      </c>
      <c r="CS120" s="61">
        <f t="shared" si="77"/>
        <v>0</v>
      </c>
      <c r="CT120" s="61">
        <f t="shared" si="77"/>
        <v>0</v>
      </c>
      <c r="CU120" s="61">
        <f t="shared" si="51"/>
        <v>0</v>
      </c>
      <c r="CV120" s="61">
        <f t="shared" si="51"/>
        <v>0</v>
      </c>
      <c r="CW120" s="61">
        <f t="shared" si="51"/>
        <v>0</v>
      </c>
      <c r="CX120" s="61">
        <f t="shared" si="66"/>
        <v>0</v>
      </c>
      <c r="CY120" s="61">
        <f t="shared" si="66"/>
        <v>0</v>
      </c>
      <c r="CZ120" s="61">
        <f t="shared" si="66"/>
        <v>0</v>
      </c>
      <c r="DA120" s="61">
        <f t="shared" si="66"/>
        <v>0</v>
      </c>
      <c r="DB120" s="61">
        <f t="shared" si="66"/>
        <v>0</v>
      </c>
      <c r="DC120" s="61">
        <f t="shared" si="66"/>
        <v>0</v>
      </c>
      <c r="DD120" s="61">
        <f t="shared" si="66"/>
        <v>0</v>
      </c>
      <c r="DE120" s="61">
        <f t="shared" si="66"/>
        <v>0</v>
      </c>
      <c r="DF120" s="61">
        <f t="shared" si="66"/>
        <v>0</v>
      </c>
      <c r="DG120" s="61">
        <f t="shared" si="66"/>
        <v>0</v>
      </c>
      <c r="DH120" s="61">
        <f t="shared" si="66"/>
        <v>7.93767335617553E-2</v>
      </c>
      <c r="DI120" s="61">
        <f t="shared" si="66"/>
        <v>8.19872736172296E-2</v>
      </c>
      <c r="DJ120" s="61">
        <f t="shared" si="66"/>
        <v>8.4434654919236393E-2</v>
      </c>
      <c r="DK120" s="61">
        <f t="shared" si="66"/>
        <v>8.7289933104911094E-2</v>
      </c>
      <c r="DL120" s="61">
        <f t="shared" si="66"/>
        <v>8.9574155653450796E-2</v>
      </c>
      <c r="DM120" s="61">
        <f t="shared" si="55"/>
        <v>9.1858378201990595E-2</v>
      </c>
      <c r="DN120" s="61">
        <f t="shared" si="55"/>
        <v>9.3897862620329606E-2</v>
      </c>
      <c r="DO120" s="61">
        <f t="shared" si="55"/>
        <v>9.6182085168869294E-2</v>
      </c>
      <c r="DP120" s="61">
        <f t="shared" si="55"/>
        <v>9.7487355196606298E-2</v>
      </c>
      <c r="DQ120" s="61">
        <f t="shared" si="52"/>
        <v>9.8384728340675506E-2</v>
      </c>
      <c r="DR120" s="61">
        <f t="shared" si="52"/>
        <v>9.9526839614945406E-2</v>
      </c>
      <c r="DS120" s="61">
        <f t="shared" si="52"/>
        <v>0</v>
      </c>
      <c r="DT120" s="61">
        <f t="shared" si="52"/>
        <v>0</v>
      </c>
      <c r="DU120" s="61">
        <f t="shared" si="80"/>
        <v>0</v>
      </c>
      <c r="DV120" s="61">
        <f t="shared" si="80"/>
        <v>0</v>
      </c>
      <c r="DW120" s="61">
        <f t="shared" si="80"/>
        <v>0</v>
      </c>
      <c r="DX120" s="61">
        <f t="shared" si="80"/>
        <v>0</v>
      </c>
      <c r="DY120" s="61">
        <f t="shared" si="80"/>
        <v>0</v>
      </c>
      <c r="DZ120" s="61">
        <f t="shared" si="15"/>
        <v>1</v>
      </c>
    </row>
    <row r="121" spans="2:130">
      <c r="B121" s="63"/>
      <c r="C121" s="53">
        <v>2055</v>
      </c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>
        <f t="shared" si="60"/>
        <v>0</v>
      </c>
      <c r="AN121" s="64">
        <f t="shared" si="61"/>
        <v>0</v>
      </c>
      <c r="AO121" s="64">
        <f t="shared" si="62"/>
        <v>0</v>
      </c>
      <c r="AP121" s="64">
        <f t="shared" si="63"/>
        <v>0</v>
      </c>
      <c r="AQ121" s="64">
        <f t="shared" si="64"/>
        <v>0</v>
      </c>
      <c r="AR121" s="64">
        <f t="shared" si="65"/>
        <v>0</v>
      </c>
      <c r="AS121" s="64">
        <f t="shared" si="67"/>
        <v>0</v>
      </c>
      <c r="AT121" s="64">
        <f t="shared" si="68"/>
        <v>0</v>
      </c>
      <c r="AU121" s="64">
        <f t="shared" si="69"/>
        <v>0</v>
      </c>
      <c r="AV121" s="64">
        <f t="shared" si="70"/>
        <v>274.09090909090799</v>
      </c>
      <c r="AW121" s="64">
        <f t="shared" si="72"/>
        <v>282.27272727272702</v>
      </c>
      <c r="AX121" s="64">
        <f t="shared" si="74"/>
        <v>291.81818181818198</v>
      </c>
      <c r="AY121" s="64">
        <f t="shared" si="75"/>
        <v>299.45454545454601</v>
      </c>
      <c r="AZ121" s="64">
        <f t="shared" si="76"/>
        <v>307.09090909090901</v>
      </c>
      <c r="BA121" s="64">
        <f t="shared" si="78"/>
        <v>313.90909090909099</v>
      </c>
      <c r="BB121" s="64">
        <f t="shared" si="79"/>
        <v>321.54545454545502</v>
      </c>
      <c r="BC121" s="64">
        <f t="shared" si="81"/>
        <v>325.90909090909099</v>
      </c>
      <c r="BD121" s="64">
        <f t="shared" si="82"/>
        <v>328.90909090909099</v>
      </c>
      <c r="BE121" s="64">
        <f t="shared" ref="BE121:BE126" si="83">VLOOKUP($C$119,$D$3:$K$63,$A$68,0)*(B68-B67)</f>
        <v>332.72727272727298</v>
      </c>
      <c r="BF121" s="64">
        <f>VLOOKUP($C$120,$D$3:$K$63,$A$68,0)*(B67-B66)</f>
        <v>336.27272727272702</v>
      </c>
      <c r="BG121" s="64">
        <f>VLOOKUP($C$121,$D$3:$K$63,$A$68,0)*B66</f>
        <v>0</v>
      </c>
      <c r="BH121" s="64"/>
      <c r="BI121" s="64"/>
      <c r="BJ121" s="64"/>
      <c r="BK121" s="64"/>
      <c r="BL121" s="64"/>
      <c r="BM121" s="54">
        <f t="shared" si="13"/>
        <v>3414</v>
      </c>
      <c r="BP121" s="53">
        <v>2055</v>
      </c>
      <c r="BQ121" s="61">
        <f t="shared" si="73"/>
        <v>0</v>
      </c>
      <c r="BR121" s="61">
        <f t="shared" si="73"/>
        <v>0</v>
      </c>
      <c r="BS121" s="61">
        <f t="shared" si="73"/>
        <v>0</v>
      </c>
      <c r="BT121" s="61">
        <f t="shared" si="73"/>
        <v>0</v>
      </c>
      <c r="BU121" s="61">
        <f t="shared" si="73"/>
        <v>0</v>
      </c>
      <c r="BV121" s="61">
        <f t="shared" si="73"/>
        <v>0</v>
      </c>
      <c r="BW121" s="61">
        <f t="shared" si="73"/>
        <v>0</v>
      </c>
      <c r="BX121" s="61">
        <f t="shared" si="73"/>
        <v>0</v>
      </c>
      <c r="BY121" s="61">
        <f t="shared" si="73"/>
        <v>0</v>
      </c>
      <c r="BZ121" s="61">
        <f t="shared" si="73"/>
        <v>0</v>
      </c>
      <c r="CA121" s="61">
        <f t="shared" si="73"/>
        <v>0</v>
      </c>
      <c r="CB121" s="61">
        <f t="shared" si="73"/>
        <v>0</v>
      </c>
      <c r="CC121" s="61">
        <f t="shared" si="73"/>
        <v>0</v>
      </c>
      <c r="CD121" s="61">
        <f t="shared" si="73"/>
        <v>0</v>
      </c>
      <c r="CE121" s="61">
        <f t="shared" si="73"/>
        <v>0</v>
      </c>
      <c r="CF121" s="61">
        <f t="shared" si="71"/>
        <v>0</v>
      </c>
      <c r="CG121" s="61">
        <f t="shared" si="71"/>
        <v>0</v>
      </c>
      <c r="CH121" s="61">
        <f t="shared" si="71"/>
        <v>0</v>
      </c>
      <c r="CI121" s="61">
        <f t="shared" si="71"/>
        <v>0</v>
      </c>
      <c r="CJ121" s="61">
        <f t="shared" si="77"/>
        <v>0</v>
      </c>
      <c r="CK121" s="61">
        <f t="shared" si="77"/>
        <v>0</v>
      </c>
      <c r="CL121" s="61">
        <f t="shared" si="77"/>
        <v>0</v>
      </c>
      <c r="CM121" s="61">
        <f t="shared" si="77"/>
        <v>0</v>
      </c>
      <c r="CN121" s="61">
        <f t="shared" si="77"/>
        <v>0</v>
      </c>
      <c r="CO121" s="61">
        <f t="shared" si="77"/>
        <v>0</v>
      </c>
      <c r="CP121" s="61">
        <f t="shared" si="77"/>
        <v>0</v>
      </c>
      <c r="CQ121" s="61">
        <f t="shared" si="77"/>
        <v>0</v>
      </c>
      <c r="CR121" s="61">
        <f t="shared" si="77"/>
        <v>0</v>
      </c>
      <c r="CS121" s="61">
        <f t="shared" si="77"/>
        <v>0</v>
      </c>
      <c r="CT121" s="61">
        <f t="shared" si="77"/>
        <v>0</v>
      </c>
      <c r="CU121" s="61">
        <f t="shared" si="51"/>
        <v>0</v>
      </c>
      <c r="CV121" s="61">
        <f t="shared" si="51"/>
        <v>0</v>
      </c>
      <c r="CW121" s="61">
        <f t="shared" si="51"/>
        <v>0</v>
      </c>
      <c r="CX121" s="61">
        <f t="shared" si="66"/>
        <v>0</v>
      </c>
      <c r="CY121" s="61">
        <f t="shared" si="66"/>
        <v>0</v>
      </c>
      <c r="CZ121" s="61">
        <f t="shared" si="66"/>
        <v>0</v>
      </c>
      <c r="DA121" s="61">
        <f t="shared" si="66"/>
        <v>0</v>
      </c>
      <c r="DB121" s="61">
        <f t="shared" si="66"/>
        <v>0</v>
      </c>
      <c r="DC121" s="61">
        <f t="shared" si="66"/>
        <v>0</v>
      </c>
      <c r="DD121" s="61">
        <f t="shared" si="66"/>
        <v>0</v>
      </c>
      <c r="DE121" s="61">
        <f t="shared" si="66"/>
        <v>0</v>
      </c>
      <c r="DF121" s="61">
        <f t="shared" si="66"/>
        <v>0</v>
      </c>
      <c r="DG121" s="61">
        <f t="shared" si="66"/>
        <v>0</v>
      </c>
      <c r="DH121" s="61">
        <f t="shared" si="66"/>
        <v>0</v>
      </c>
      <c r="DI121" s="61">
        <f t="shared" si="66"/>
        <v>8.0284390477711798E-2</v>
      </c>
      <c r="DJ121" s="61">
        <f t="shared" si="66"/>
        <v>8.2680939447196095E-2</v>
      </c>
      <c r="DK121" s="61">
        <f t="shared" si="66"/>
        <v>8.5476913244927302E-2</v>
      </c>
      <c r="DL121" s="61">
        <f t="shared" si="66"/>
        <v>8.7713692283112293E-2</v>
      </c>
      <c r="DM121" s="61">
        <f t="shared" si="55"/>
        <v>8.9950471321297298E-2</v>
      </c>
      <c r="DN121" s="61">
        <f t="shared" si="55"/>
        <v>9.1947595462534004E-2</v>
      </c>
      <c r="DO121" s="61">
        <f t="shared" si="55"/>
        <v>9.4184374500718995E-2</v>
      </c>
      <c r="DP121" s="61">
        <f t="shared" si="55"/>
        <v>9.5462533951110401E-2</v>
      </c>
      <c r="DQ121" s="61">
        <f t="shared" si="52"/>
        <v>9.6341268573254493E-2</v>
      </c>
      <c r="DR121" s="61">
        <f t="shared" si="52"/>
        <v>9.7459658092347107E-2</v>
      </c>
      <c r="DS121" s="61">
        <f t="shared" si="52"/>
        <v>9.8498162645790102E-2</v>
      </c>
      <c r="DT121" s="61">
        <f t="shared" si="52"/>
        <v>0</v>
      </c>
      <c r="DU121" s="61">
        <f t="shared" si="80"/>
        <v>0</v>
      </c>
      <c r="DV121" s="61">
        <f t="shared" si="80"/>
        <v>0</v>
      </c>
      <c r="DW121" s="61">
        <f t="shared" si="80"/>
        <v>0</v>
      </c>
      <c r="DX121" s="61">
        <f t="shared" si="80"/>
        <v>0</v>
      </c>
      <c r="DY121" s="61">
        <f t="shared" si="80"/>
        <v>0</v>
      </c>
      <c r="DZ121" s="61">
        <f t="shared" si="15"/>
        <v>1</v>
      </c>
    </row>
    <row r="122" spans="2:130">
      <c r="B122" s="63"/>
      <c r="C122" s="53">
        <v>2056</v>
      </c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>
        <f t="shared" si="61"/>
        <v>0</v>
      </c>
      <c r="AO122" s="64">
        <f t="shared" si="62"/>
        <v>0</v>
      </c>
      <c r="AP122" s="64">
        <f t="shared" si="63"/>
        <v>0</v>
      </c>
      <c r="AQ122" s="64">
        <f t="shared" si="64"/>
        <v>0</v>
      </c>
      <c r="AR122" s="64">
        <f t="shared" si="65"/>
        <v>0</v>
      </c>
      <c r="AS122" s="64">
        <f t="shared" si="67"/>
        <v>0</v>
      </c>
      <c r="AT122" s="64">
        <f t="shared" si="68"/>
        <v>0</v>
      </c>
      <c r="AU122" s="64">
        <f t="shared" si="69"/>
        <v>0</v>
      </c>
      <c r="AV122" s="64">
        <f t="shared" si="70"/>
        <v>0</v>
      </c>
      <c r="AW122" s="64">
        <f t="shared" si="72"/>
        <v>282.272727272726</v>
      </c>
      <c r="AX122" s="64">
        <f t="shared" si="74"/>
        <v>291.81818181818198</v>
      </c>
      <c r="AY122" s="64">
        <f t="shared" si="75"/>
        <v>299.45454545454601</v>
      </c>
      <c r="AZ122" s="64">
        <f t="shared" si="76"/>
        <v>307.09090909090901</v>
      </c>
      <c r="BA122" s="64">
        <f t="shared" si="78"/>
        <v>313.90909090909099</v>
      </c>
      <c r="BB122" s="64">
        <f t="shared" si="79"/>
        <v>321.54545454545502</v>
      </c>
      <c r="BC122" s="64">
        <f t="shared" si="81"/>
        <v>325.90909090909099</v>
      </c>
      <c r="BD122" s="64">
        <f t="shared" si="82"/>
        <v>328.90909090909099</v>
      </c>
      <c r="BE122" s="64">
        <f t="shared" si="83"/>
        <v>332.72727272727298</v>
      </c>
      <c r="BF122" s="64">
        <f t="shared" ref="BF122:BF126" si="84">VLOOKUP($C$120,$D$3:$K$63,$A$68,0)*(B68-B67)</f>
        <v>336.27272727272702</v>
      </c>
      <c r="BG122" s="64">
        <f>VLOOKUP($C$121,$D$3:$K$63,$A$68,0)*(B67-B66)</f>
        <v>339.81818181818198</v>
      </c>
      <c r="BH122" s="64">
        <f>VLOOKUP($C$122,$D$3:$K$63,$A$68,0)*B66</f>
        <v>0</v>
      </c>
      <c r="BI122" s="64"/>
      <c r="BJ122" s="64"/>
      <c r="BK122" s="64"/>
      <c r="BL122" s="64"/>
      <c r="BM122" s="54">
        <f t="shared" si="13"/>
        <v>3479.7272727272698</v>
      </c>
      <c r="BP122" s="53">
        <v>2056</v>
      </c>
      <c r="BQ122" s="61">
        <f t="shared" si="73"/>
        <v>0</v>
      </c>
      <c r="BR122" s="61">
        <f t="shared" si="73"/>
        <v>0</v>
      </c>
      <c r="BS122" s="61">
        <f t="shared" si="73"/>
        <v>0</v>
      </c>
      <c r="BT122" s="61">
        <f t="shared" si="73"/>
        <v>0</v>
      </c>
      <c r="BU122" s="61">
        <f t="shared" si="73"/>
        <v>0</v>
      </c>
      <c r="BV122" s="61">
        <f t="shared" si="73"/>
        <v>0</v>
      </c>
      <c r="BW122" s="61">
        <f t="shared" si="73"/>
        <v>0</v>
      </c>
      <c r="BX122" s="61">
        <f t="shared" si="73"/>
        <v>0</v>
      </c>
      <c r="BY122" s="61">
        <f t="shared" si="73"/>
        <v>0</v>
      </c>
      <c r="BZ122" s="61">
        <f t="shared" si="73"/>
        <v>0</v>
      </c>
      <c r="CA122" s="61">
        <f t="shared" si="73"/>
        <v>0</v>
      </c>
      <c r="CB122" s="61">
        <f t="shared" si="73"/>
        <v>0</v>
      </c>
      <c r="CC122" s="61">
        <f t="shared" si="73"/>
        <v>0</v>
      </c>
      <c r="CD122" s="61">
        <f t="shared" si="73"/>
        <v>0</v>
      </c>
      <c r="CE122" s="61">
        <f t="shared" si="73"/>
        <v>0</v>
      </c>
      <c r="CF122" s="61">
        <f t="shared" si="71"/>
        <v>0</v>
      </c>
      <c r="CG122" s="61">
        <f t="shared" si="71"/>
        <v>0</v>
      </c>
      <c r="CH122" s="61">
        <f t="shared" si="71"/>
        <v>0</v>
      </c>
      <c r="CI122" s="61">
        <f t="shared" si="71"/>
        <v>0</v>
      </c>
      <c r="CJ122" s="61">
        <f t="shared" si="77"/>
        <v>0</v>
      </c>
      <c r="CK122" s="61">
        <f t="shared" si="77"/>
        <v>0</v>
      </c>
      <c r="CL122" s="61">
        <f t="shared" si="77"/>
        <v>0</v>
      </c>
      <c r="CM122" s="61">
        <f t="shared" si="77"/>
        <v>0</v>
      </c>
      <c r="CN122" s="61">
        <f t="shared" si="77"/>
        <v>0</v>
      </c>
      <c r="CO122" s="61">
        <f t="shared" si="77"/>
        <v>0</v>
      </c>
      <c r="CP122" s="61">
        <f t="shared" si="77"/>
        <v>0</v>
      </c>
      <c r="CQ122" s="61">
        <f t="shared" si="77"/>
        <v>0</v>
      </c>
      <c r="CR122" s="61">
        <f t="shared" si="77"/>
        <v>0</v>
      </c>
      <c r="CS122" s="61">
        <f t="shared" si="77"/>
        <v>0</v>
      </c>
      <c r="CT122" s="61">
        <f t="shared" si="77"/>
        <v>0</v>
      </c>
      <c r="CU122" s="61">
        <f t="shared" si="51"/>
        <v>0</v>
      </c>
      <c r="CV122" s="61">
        <f t="shared" si="51"/>
        <v>0</v>
      </c>
      <c r="CW122" s="61">
        <f t="shared" si="51"/>
        <v>0</v>
      </c>
      <c r="CX122" s="61">
        <f t="shared" si="66"/>
        <v>0</v>
      </c>
      <c r="CY122" s="61">
        <f t="shared" si="66"/>
        <v>0</v>
      </c>
      <c r="CZ122" s="61">
        <f t="shared" si="66"/>
        <v>0</v>
      </c>
      <c r="DA122" s="61">
        <f t="shared" si="66"/>
        <v>0</v>
      </c>
      <c r="DB122" s="61">
        <f t="shared" si="66"/>
        <v>0</v>
      </c>
      <c r="DC122" s="61">
        <f t="shared" si="66"/>
        <v>0</v>
      </c>
      <c r="DD122" s="61">
        <f t="shared" si="66"/>
        <v>0</v>
      </c>
      <c r="DE122" s="61">
        <f t="shared" si="66"/>
        <v>0</v>
      </c>
      <c r="DF122" s="61">
        <f t="shared" si="66"/>
        <v>0</v>
      </c>
      <c r="DG122" s="61">
        <f t="shared" si="66"/>
        <v>0</v>
      </c>
      <c r="DH122" s="61">
        <f t="shared" si="66"/>
        <v>0</v>
      </c>
      <c r="DI122" s="61">
        <f t="shared" si="66"/>
        <v>0</v>
      </c>
      <c r="DJ122" s="61">
        <f t="shared" si="66"/>
        <v>8.1119209969433101E-2</v>
      </c>
      <c r="DK122" s="61">
        <f t="shared" si="66"/>
        <v>8.3862371659221002E-2</v>
      </c>
      <c r="DL122" s="61">
        <f t="shared" si="66"/>
        <v>8.6056901011050999E-2</v>
      </c>
      <c r="DM122" s="61">
        <f t="shared" si="55"/>
        <v>8.8251430362881106E-2</v>
      </c>
      <c r="DN122" s="61">
        <f t="shared" si="55"/>
        <v>9.0210831569872293E-2</v>
      </c>
      <c r="DO122" s="61">
        <f t="shared" si="55"/>
        <v>9.2405360921702304E-2</v>
      </c>
      <c r="DP122" s="61">
        <f t="shared" si="55"/>
        <v>9.3659377694176704E-2</v>
      </c>
      <c r="DQ122" s="61">
        <f t="shared" si="52"/>
        <v>9.4521514225252803E-2</v>
      </c>
      <c r="DR122" s="61">
        <f t="shared" si="52"/>
        <v>9.5618778901167795E-2</v>
      </c>
      <c r="DS122" s="61">
        <f t="shared" si="52"/>
        <v>9.6637667528803206E-2</v>
      </c>
      <c r="DT122" s="61">
        <f t="shared" si="52"/>
        <v>9.7656556156438604E-2</v>
      </c>
      <c r="DU122" s="61">
        <f t="shared" si="80"/>
        <v>0</v>
      </c>
      <c r="DV122" s="61">
        <f t="shared" si="80"/>
        <v>0</v>
      </c>
      <c r="DW122" s="61">
        <f t="shared" si="80"/>
        <v>0</v>
      </c>
      <c r="DX122" s="61">
        <f t="shared" si="80"/>
        <v>0</v>
      </c>
      <c r="DY122" s="61">
        <f t="shared" si="80"/>
        <v>0</v>
      </c>
      <c r="DZ122" s="61">
        <f t="shared" si="15"/>
        <v>1</v>
      </c>
    </row>
    <row r="123" spans="2:130">
      <c r="B123" s="63"/>
      <c r="C123" s="53">
        <v>2057</v>
      </c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>
        <f t="shared" si="62"/>
        <v>0</v>
      </c>
      <c r="AP123" s="64">
        <f t="shared" si="63"/>
        <v>0</v>
      </c>
      <c r="AQ123" s="64">
        <f t="shared" si="64"/>
        <v>0</v>
      </c>
      <c r="AR123" s="64">
        <f t="shared" si="65"/>
        <v>0</v>
      </c>
      <c r="AS123" s="64">
        <f t="shared" si="67"/>
        <v>0</v>
      </c>
      <c r="AT123" s="64">
        <f t="shared" si="68"/>
        <v>0</v>
      </c>
      <c r="AU123" s="64">
        <f t="shared" si="69"/>
        <v>0</v>
      </c>
      <c r="AV123" s="64">
        <f t="shared" si="70"/>
        <v>0</v>
      </c>
      <c r="AW123" s="64">
        <f t="shared" si="72"/>
        <v>0</v>
      </c>
      <c r="AX123" s="64">
        <f t="shared" si="74"/>
        <v>291.81818181818102</v>
      </c>
      <c r="AY123" s="64">
        <f t="shared" si="75"/>
        <v>299.45454545454601</v>
      </c>
      <c r="AZ123" s="64">
        <f t="shared" si="76"/>
        <v>307.09090909090901</v>
      </c>
      <c r="BA123" s="64">
        <f t="shared" si="78"/>
        <v>313.90909090909099</v>
      </c>
      <c r="BB123" s="64">
        <f t="shared" si="79"/>
        <v>321.54545454545502</v>
      </c>
      <c r="BC123" s="64">
        <f t="shared" si="81"/>
        <v>325.90909090909099</v>
      </c>
      <c r="BD123" s="64">
        <f t="shared" si="82"/>
        <v>328.90909090909099</v>
      </c>
      <c r="BE123" s="64">
        <f t="shared" si="83"/>
        <v>332.72727272727298</v>
      </c>
      <c r="BF123" s="64">
        <f t="shared" si="84"/>
        <v>336.27272727272702</v>
      </c>
      <c r="BG123" s="64">
        <f t="shared" ref="BG123:BG126" si="85">VLOOKUP($C$121,$D$3:$K$63,$A$68,0)*(B68-B67)</f>
        <v>339.81818181818198</v>
      </c>
      <c r="BH123" s="64">
        <f>VLOOKUP($C$122,$D$3:$K$63,$A$68,0)*(B67-B66)</f>
        <v>342.54545454545502</v>
      </c>
      <c r="BI123" s="64">
        <f>VLOOKUP($C$123,$D$3:$K$63,$A$68,0)*B66</f>
        <v>0</v>
      </c>
      <c r="BJ123" s="64"/>
      <c r="BK123" s="64"/>
      <c r="BL123" s="64"/>
      <c r="BM123" s="54">
        <f t="shared" si="13"/>
        <v>3540</v>
      </c>
      <c r="BP123" s="53">
        <v>2057</v>
      </c>
      <c r="BQ123" s="61">
        <f t="shared" si="73"/>
        <v>0</v>
      </c>
      <c r="BR123" s="61">
        <f t="shared" si="73"/>
        <v>0</v>
      </c>
      <c r="BS123" s="61">
        <f t="shared" si="73"/>
        <v>0</v>
      </c>
      <c r="BT123" s="61">
        <f t="shared" si="73"/>
        <v>0</v>
      </c>
      <c r="BU123" s="61">
        <f t="shared" si="73"/>
        <v>0</v>
      </c>
      <c r="BV123" s="61">
        <f t="shared" si="73"/>
        <v>0</v>
      </c>
      <c r="BW123" s="61">
        <f t="shared" si="73"/>
        <v>0</v>
      </c>
      <c r="BX123" s="61">
        <f t="shared" si="73"/>
        <v>0</v>
      </c>
      <c r="BY123" s="61">
        <f t="shared" si="73"/>
        <v>0</v>
      </c>
      <c r="BZ123" s="61">
        <f t="shared" si="73"/>
        <v>0</v>
      </c>
      <c r="CA123" s="61">
        <f t="shared" si="73"/>
        <v>0</v>
      </c>
      <c r="CB123" s="61">
        <f t="shared" si="73"/>
        <v>0</v>
      </c>
      <c r="CC123" s="61">
        <f t="shared" si="73"/>
        <v>0</v>
      </c>
      <c r="CD123" s="61">
        <f t="shared" si="73"/>
        <v>0</v>
      </c>
      <c r="CE123" s="61">
        <f t="shared" si="73"/>
        <v>0</v>
      </c>
      <c r="CF123" s="61">
        <f t="shared" si="71"/>
        <v>0</v>
      </c>
      <c r="CG123" s="61">
        <f t="shared" si="71"/>
        <v>0</v>
      </c>
      <c r="CH123" s="61">
        <f t="shared" si="71"/>
        <v>0</v>
      </c>
      <c r="CI123" s="61">
        <f t="shared" si="71"/>
        <v>0</v>
      </c>
      <c r="CJ123" s="61">
        <f t="shared" si="77"/>
        <v>0</v>
      </c>
      <c r="CK123" s="61">
        <f t="shared" si="77"/>
        <v>0</v>
      </c>
      <c r="CL123" s="61">
        <f t="shared" si="77"/>
        <v>0</v>
      </c>
      <c r="CM123" s="61">
        <f t="shared" si="77"/>
        <v>0</v>
      </c>
      <c r="CN123" s="61">
        <f t="shared" si="77"/>
        <v>0</v>
      </c>
      <c r="CO123" s="61">
        <f t="shared" si="77"/>
        <v>0</v>
      </c>
      <c r="CP123" s="61">
        <f t="shared" si="77"/>
        <v>0</v>
      </c>
      <c r="CQ123" s="61">
        <f t="shared" si="77"/>
        <v>0</v>
      </c>
      <c r="CR123" s="61">
        <f t="shared" si="77"/>
        <v>0</v>
      </c>
      <c r="CS123" s="61">
        <f t="shared" si="77"/>
        <v>0</v>
      </c>
      <c r="CT123" s="61">
        <f t="shared" si="77"/>
        <v>0</v>
      </c>
      <c r="CU123" s="61">
        <f t="shared" si="51"/>
        <v>0</v>
      </c>
      <c r="CV123" s="61">
        <f t="shared" si="51"/>
        <v>0</v>
      </c>
      <c r="CW123" s="61">
        <f t="shared" si="51"/>
        <v>0</v>
      </c>
      <c r="CX123" s="61">
        <f t="shared" si="66"/>
        <v>0</v>
      </c>
      <c r="CY123" s="61">
        <f t="shared" si="66"/>
        <v>0</v>
      </c>
      <c r="CZ123" s="61">
        <f t="shared" si="66"/>
        <v>0</v>
      </c>
      <c r="DA123" s="61">
        <f t="shared" si="66"/>
        <v>0</v>
      </c>
      <c r="DB123" s="61">
        <f t="shared" si="66"/>
        <v>0</v>
      </c>
      <c r="DC123" s="61">
        <f t="shared" si="66"/>
        <v>0</v>
      </c>
      <c r="DD123" s="61">
        <f t="shared" si="66"/>
        <v>0</v>
      </c>
      <c r="DE123" s="61">
        <f t="shared" si="66"/>
        <v>0</v>
      </c>
      <c r="DF123" s="61">
        <f t="shared" si="66"/>
        <v>0</v>
      </c>
      <c r="DG123" s="61">
        <f t="shared" si="66"/>
        <v>0</v>
      </c>
      <c r="DH123" s="61">
        <f t="shared" si="66"/>
        <v>0</v>
      </c>
      <c r="DI123" s="61">
        <f t="shared" si="66"/>
        <v>0</v>
      </c>
      <c r="DJ123" s="61">
        <f t="shared" si="66"/>
        <v>0</v>
      </c>
      <c r="DK123" s="61">
        <f t="shared" si="66"/>
        <v>8.2434514637904202E-2</v>
      </c>
      <c r="DL123" s="61">
        <f t="shared" si="66"/>
        <v>8.4591679506933803E-2</v>
      </c>
      <c r="DM123" s="61">
        <f t="shared" si="55"/>
        <v>8.6748844375963002E-2</v>
      </c>
      <c r="DN123" s="61">
        <f t="shared" si="55"/>
        <v>8.8674884437596302E-2</v>
      </c>
      <c r="DO123" s="61">
        <f t="shared" si="55"/>
        <v>9.0832049306625598E-2</v>
      </c>
      <c r="DP123" s="61">
        <f t="shared" si="55"/>
        <v>9.2064714946070894E-2</v>
      </c>
      <c r="DQ123" s="61">
        <f t="shared" si="52"/>
        <v>9.2912172573189594E-2</v>
      </c>
      <c r="DR123" s="61">
        <f t="shared" si="52"/>
        <v>9.3990755007704194E-2</v>
      </c>
      <c r="DS123" s="61">
        <f t="shared" si="52"/>
        <v>9.4992295839753493E-2</v>
      </c>
      <c r="DT123" s="61">
        <f t="shared" si="52"/>
        <v>9.5993836671802807E-2</v>
      </c>
      <c r="DU123" s="61">
        <f t="shared" si="80"/>
        <v>9.6764252696456096E-2</v>
      </c>
      <c r="DV123" s="61">
        <f t="shared" si="80"/>
        <v>0</v>
      </c>
      <c r="DW123" s="61">
        <f t="shared" si="80"/>
        <v>0</v>
      </c>
      <c r="DX123" s="61">
        <f t="shared" si="80"/>
        <v>0</v>
      </c>
      <c r="DY123" s="61">
        <f t="shared" si="80"/>
        <v>0</v>
      </c>
      <c r="DZ123" s="61">
        <f t="shared" si="15"/>
        <v>1</v>
      </c>
    </row>
    <row r="124" spans="2:130">
      <c r="B124" s="63"/>
      <c r="C124" s="53">
        <v>2058</v>
      </c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>
        <f t="shared" si="63"/>
        <v>0</v>
      </c>
      <c r="AQ124" s="64">
        <f t="shared" si="64"/>
        <v>0</v>
      </c>
      <c r="AR124" s="64">
        <f t="shared" si="65"/>
        <v>0</v>
      </c>
      <c r="AS124" s="64">
        <f t="shared" si="67"/>
        <v>0</v>
      </c>
      <c r="AT124" s="64">
        <f t="shared" si="68"/>
        <v>0</v>
      </c>
      <c r="AU124" s="64">
        <f t="shared" si="69"/>
        <v>0</v>
      </c>
      <c r="AV124" s="64">
        <f t="shared" si="70"/>
        <v>0</v>
      </c>
      <c r="AW124" s="64">
        <f t="shared" si="72"/>
        <v>0</v>
      </c>
      <c r="AX124" s="64">
        <f t="shared" si="74"/>
        <v>0</v>
      </c>
      <c r="AY124" s="64">
        <f t="shared" si="75"/>
        <v>299.45454545454402</v>
      </c>
      <c r="AZ124" s="64">
        <f t="shared" si="76"/>
        <v>307.09090909090901</v>
      </c>
      <c r="BA124" s="64">
        <f t="shared" si="78"/>
        <v>313.90909090909099</v>
      </c>
      <c r="BB124" s="64">
        <f t="shared" si="79"/>
        <v>321.54545454545502</v>
      </c>
      <c r="BC124" s="64">
        <f t="shared" si="81"/>
        <v>325.90909090909099</v>
      </c>
      <c r="BD124" s="64">
        <f t="shared" si="82"/>
        <v>328.90909090909099</v>
      </c>
      <c r="BE124" s="64">
        <f t="shared" si="83"/>
        <v>332.72727272727298</v>
      </c>
      <c r="BF124" s="64">
        <f t="shared" si="84"/>
        <v>336.27272727272702</v>
      </c>
      <c r="BG124" s="64">
        <f t="shared" si="85"/>
        <v>339.81818181818198</v>
      </c>
      <c r="BH124" s="64">
        <f t="shared" ref="BH124:BH126" si="86">VLOOKUP($C$122,$D$3:$K$63,$A$68,0)*(B68-B67)</f>
        <v>342.54545454545502</v>
      </c>
      <c r="BI124" s="64">
        <f>VLOOKUP($C$123,$D$3:$K$63,$A$68,0)*(B67-B66)</f>
        <v>345.81818181818198</v>
      </c>
      <c r="BJ124" s="64">
        <f>VLOOKUP($C$124,$D$3:$K$63,$A$68,0)*B66</f>
        <v>0</v>
      </c>
      <c r="BK124" s="64"/>
      <c r="BL124" s="64"/>
      <c r="BM124" s="54">
        <f t="shared" si="13"/>
        <v>3594</v>
      </c>
      <c r="BP124" s="53">
        <v>2058</v>
      </c>
      <c r="BQ124" s="61">
        <f t="shared" si="73"/>
        <v>0</v>
      </c>
      <c r="BR124" s="61">
        <f t="shared" si="73"/>
        <v>0</v>
      </c>
      <c r="BS124" s="61">
        <f t="shared" si="73"/>
        <v>0</v>
      </c>
      <c r="BT124" s="61">
        <f t="shared" si="73"/>
        <v>0</v>
      </c>
      <c r="BU124" s="61">
        <f t="shared" si="73"/>
        <v>0</v>
      </c>
      <c r="BV124" s="61">
        <f t="shared" si="73"/>
        <v>0</v>
      </c>
      <c r="BW124" s="61">
        <f t="shared" si="73"/>
        <v>0</v>
      </c>
      <c r="BX124" s="61">
        <f t="shared" si="73"/>
        <v>0</v>
      </c>
      <c r="BY124" s="61">
        <f t="shared" si="73"/>
        <v>0</v>
      </c>
      <c r="BZ124" s="61">
        <f t="shared" si="73"/>
        <v>0</v>
      </c>
      <c r="CA124" s="61">
        <f t="shared" si="73"/>
        <v>0</v>
      </c>
      <c r="CB124" s="61">
        <f t="shared" si="73"/>
        <v>0</v>
      </c>
      <c r="CC124" s="61">
        <f t="shared" si="73"/>
        <v>0</v>
      </c>
      <c r="CD124" s="61">
        <f t="shared" si="73"/>
        <v>0</v>
      </c>
      <c r="CE124" s="61">
        <f t="shared" si="73"/>
        <v>0</v>
      </c>
      <c r="CF124" s="61">
        <f t="shared" si="71"/>
        <v>0</v>
      </c>
      <c r="CG124" s="61">
        <f t="shared" si="71"/>
        <v>0</v>
      </c>
      <c r="CH124" s="61">
        <f t="shared" si="71"/>
        <v>0</v>
      </c>
      <c r="CI124" s="61">
        <f t="shared" si="71"/>
        <v>0</v>
      </c>
      <c r="CJ124" s="61">
        <f t="shared" si="77"/>
        <v>0</v>
      </c>
      <c r="CK124" s="61">
        <f t="shared" si="77"/>
        <v>0</v>
      </c>
      <c r="CL124" s="61">
        <f t="shared" si="77"/>
        <v>0</v>
      </c>
      <c r="CM124" s="61">
        <f t="shared" si="77"/>
        <v>0</v>
      </c>
      <c r="CN124" s="61">
        <f t="shared" si="77"/>
        <v>0</v>
      </c>
      <c r="CO124" s="61">
        <f t="shared" si="77"/>
        <v>0</v>
      </c>
      <c r="CP124" s="61">
        <f t="shared" si="77"/>
        <v>0</v>
      </c>
      <c r="CQ124" s="61">
        <f t="shared" si="77"/>
        <v>0</v>
      </c>
      <c r="CR124" s="61">
        <f t="shared" si="77"/>
        <v>0</v>
      </c>
      <c r="CS124" s="61">
        <f t="shared" si="77"/>
        <v>0</v>
      </c>
      <c r="CT124" s="61">
        <f t="shared" si="77"/>
        <v>0</v>
      </c>
      <c r="CU124" s="61">
        <f t="shared" si="51"/>
        <v>0</v>
      </c>
      <c r="CV124" s="61">
        <f t="shared" si="51"/>
        <v>0</v>
      </c>
      <c r="CW124" s="61">
        <f t="shared" si="51"/>
        <v>0</v>
      </c>
      <c r="CX124" s="61">
        <f t="shared" si="66"/>
        <v>0</v>
      </c>
      <c r="CY124" s="61">
        <f t="shared" si="66"/>
        <v>0</v>
      </c>
      <c r="CZ124" s="61">
        <f t="shared" si="66"/>
        <v>0</v>
      </c>
      <c r="DA124" s="61">
        <f t="shared" si="66"/>
        <v>0</v>
      </c>
      <c r="DB124" s="61">
        <f t="shared" si="66"/>
        <v>0</v>
      </c>
      <c r="DC124" s="61">
        <f t="shared" si="66"/>
        <v>0</v>
      </c>
      <c r="DD124" s="61">
        <f t="shared" si="66"/>
        <v>0</v>
      </c>
      <c r="DE124" s="61">
        <f t="shared" si="66"/>
        <v>0</v>
      </c>
      <c r="DF124" s="61">
        <f t="shared" si="66"/>
        <v>0</v>
      </c>
      <c r="DG124" s="61">
        <f t="shared" si="66"/>
        <v>0</v>
      </c>
      <c r="DH124" s="61">
        <f t="shared" si="66"/>
        <v>0</v>
      </c>
      <c r="DI124" s="61">
        <f t="shared" si="66"/>
        <v>0</v>
      </c>
      <c r="DJ124" s="61">
        <f t="shared" si="66"/>
        <v>0</v>
      </c>
      <c r="DK124" s="61">
        <f t="shared" si="66"/>
        <v>0</v>
      </c>
      <c r="DL124" s="61">
        <f t="shared" si="66"/>
        <v>8.3320685991804297E-2</v>
      </c>
      <c r="DM124" s="61">
        <f t="shared" si="55"/>
        <v>8.5445439368644696E-2</v>
      </c>
      <c r="DN124" s="61">
        <f t="shared" si="55"/>
        <v>8.7342540597966298E-2</v>
      </c>
      <c r="DO124" s="61">
        <f t="shared" si="55"/>
        <v>8.9467293974806503E-2</v>
      </c>
      <c r="DP124" s="61">
        <f t="shared" si="55"/>
        <v>9.0681438761572294E-2</v>
      </c>
      <c r="DQ124" s="61">
        <f t="shared" si="52"/>
        <v>9.1516163302473794E-2</v>
      </c>
      <c r="DR124" s="61">
        <f t="shared" si="52"/>
        <v>9.2578539990893993E-2</v>
      </c>
      <c r="DS124" s="61">
        <f t="shared" si="52"/>
        <v>9.3565032630141196E-2</v>
      </c>
      <c r="DT124" s="61">
        <f t="shared" si="52"/>
        <v>9.4551525269388398E-2</v>
      </c>
      <c r="DU124" s="61">
        <f t="shared" si="80"/>
        <v>9.5310365761117094E-2</v>
      </c>
      <c r="DV124" s="61">
        <f t="shared" si="80"/>
        <v>9.6220974351191396E-2</v>
      </c>
      <c r="DW124" s="61">
        <f t="shared" si="80"/>
        <v>0</v>
      </c>
      <c r="DX124" s="61">
        <f t="shared" si="80"/>
        <v>0</v>
      </c>
      <c r="DY124" s="61">
        <f t="shared" si="80"/>
        <v>0</v>
      </c>
      <c r="DZ124" s="61">
        <f t="shared" si="15"/>
        <v>1</v>
      </c>
    </row>
    <row r="125" spans="2:130">
      <c r="B125" s="63"/>
      <c r="C125" s="53">
        <v>2059</v>
      </c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>
        <f t="shared" si="64"/>
        <v>0</v>
      </c>
      <c r="AR125" s="64">
        <f t="shared" si="65"/>
        <v>0</v>
      </c>
      <c r="AS125" s="64">
        <f t="shared" si="67"/>
        <v>0</v>
      </c>
      <c r="AT125" s="64">
        <f t="shared" si="68"/>
        <v>0</v>
      </c>
      <c r="AU125" s="64">
        <f t="shared" si="69"/>
        <v>0</v>
      </c>
      <c r="AV125" s="64">
        <f t="shared" si="70"/>
        <v>0</v>
      </c>
      <c r="AW125" s="64">
        <f t="shared" si="72"/>
        <v>0</v>
      </c>
      <c r="AX125" s="64">
        <f t="shared" si="74"/>
        <v>0</v>
      </c>
      <c r="AY125" s="64">
        <f t="shared" si="75"/>
        <v>0</v>
      </c>
      <c r="AZ125" s="64">
        <f t="shared" si="76"/>
        <v>307.09090909090799</v>
      </c>
      <c r="BA125" s="64">
        <f t="shared" si="78"/>
        <v>313.90909090909099</v>
      </c>
      <c r="BB125" s="64">
        <f t="shared" si="79"/>
        <v>321.54545454545502</v>
      </c>
      <c r="BC125" s="64">
        <f t="shared" si="81"/>
        <v>325.90909090909099</v>
      </c>
      <c r="BD125" s="64">
        <f t="shared" si="82"/>
        <v>328.90909090909099</v>
      </c>
      <c r="BE125" s="64">
        <f t="shared" si="83"/>
        <v>332.72727272727298</v>
      </c>
      <c r="BF125" s="64">
        <f t="shared" si="84"/>
        <v>336.27272727272702</v>
      </c>
      <c r="BG125" s="64">
        <f t="shared" si="85"/>
        <v>339.81818181818198</v>
      </c>
      <c r="BH125" s="64">
        <f t="shared" si="86"/>
        <v>342.54545454545502</v>
      </c>
      <c r="BI125" s="64">
        <f t="shared" ref="BI125:BI126" si="87">VLOOKUP($C$123,$D$3:$K$63,$A$68,0)*(B68-B67)</f>
        <v>345.81818181818198</v>
      </c>
      <c r="BJ125" s="64">
        <f>VLOOKUP($C$124,$D$3:$K$63,$A$68,0)*(B67-B66)</f>
        <v>349.90909090909099</v>
      </c>
      <c r="BK125" s="64">
        <f>VLOOKUP($C$125,$D$3:$K$63,$A$68,0)*B66</f>
        <v>0</v>
      </c>
      <c r="BL125" s="64"/>
      <c r="BM125" s="54">
        <f t="shared" si="13"/>
        <v>3644.45454545455</v>
      </c>
      <c r="BP125" s="53">
        <v>2059</v>
      </c>
      <c r="BQ125" s="61">
        <f t="shared" si="73"/>
        <v>0</v>
      </c>
      <c r="BR125" s="61">
        <f t="shared" si="73"/>
        <v>0</v>
      </c>
      <c r="BS125" s="61">
        <f t="shared" si="73"/>
        <v>0</v>
      </c>
      <c r="BT125" s="61">
        <f t="shared" si="73"/>
        <v>0</v>
      </c>
      <c r="BU125" s="61">
        <f t="shared" si="73"/>
        <v>0</v>
      </c>
      <c r="BV125" s="61">
        <f t="shared" si="73"/>
        <v>0</v>
      </c>
      <c r="BW125" s="61">
        <f t="shared" si="73"/>
        <v>0</v>
      </c>
      <c r="BX125" s="61">
        <f t="shared" si="73"/>
        <v>0</v>
      </c>
      <c r="BY125" s="61">
        <f t="shared" si="73"/>
        <v>0</v>
      </c>
      <c r="BZ125" s="61">
        <f t="shared" si="73"/>
        <v>0</v>
      </c>
      <c r="CA125" s="61">
        <f t="shared" si="73"/>
        <v>0</v>
      </c>
      <c r="CB125" s="61">
        <f t="shared" si="73"/>
        <v>0</v>
      </c>
      <c r="CC125" s="61">
        <f t="shared" si="73"/>
        <v>0</v>
      </c>
      <c r="CD125" s="61">
        <f t="shared" si="73"/>
        <v>0</v>
      </c>
      <c r="CE125" s="61">
        <f t="shared" si="73"/>
        <v>0</v>
      </c>
      <c r="CF125" s="61">
        <f t="shared" si="71"/>
        <v>0</v>
      </c>
      <c r="CG125" s="61">
        <f t="shared" si="71"/>
        <v>0</v>
      </c>
      <c r="CH125" s="61">
        <f t="shared" si="71"/>
        <v>0</v>
      </c>
      <c r="CI125" s="61">
        <f t="shared" si="71"/>
        <v>0</v>
      </c>
      <c r="CJ125" s="61">
        <f t="shared" si="77"/>
        <v>0</v>
      </c>
      <c r="CK125" s="61">
        <f t="shared" si="77"/>
        <v>0</v>
      </c>
      <c r="CL125" s="61">
        <f t="shared" si="77"/>
        <v>0</v>
      </c>
      <c r="CM125" s="61">
        <f t="shared" si="77"/>
        <v>0</v>
      </c>
      <c r="CN125" s="61">
        <f t="shared" si="77"/>
        <v>0</v>
      </c>
      <c r="CO125" s="61">
        <f t="shared" si="77"/>
        <v>0</v>
      </c>
      <c r="CP125" s="61">
        <f t="shared" si="77"/>
        <v>0</v>
      </c>
      <c r="CQ125" s="61">
        <f t="shared" si="77"/>
        <v>0</v>
      </c>
      <c r="CR125" s="61">
        <f t="shared" si="77"/>
        <v>0</v>
      </c>
      <c r="CS125" s="61">
        <f t="shared" si="77"/>
        <v>0</v>
      </c>
      <c r="CT125" s="61">
        <f t="shared" si="77"/>
        <v>0</v>
      </c>
      <c r="CU125" s="61">
        <f t="shared" si="51"/>
        <v>0</v>
      </c>
      <c r="CV125" s="61">
        <f t="shared" si="51"/>
        <v>0</v>
      </c>
      <c r="CW125" s="61">
        <f t="shared" si="51"/>
        <v>0</v>
      </c>
      <c r="CX125" s="61">
        <f t="shared" si="51"/>
        <v>0</v>
      </c>
      <c r="CY125" s="61">
        <f t="shared" si="51"/>
        <v>0</v>
      </c>
      <c r="CZ125" s="61">
        <f t="shared" si="51"/>
        <v>0</v>
      </c>
      <c r="DA125" s="61">
        <f t="shared" si="51"/>
        <v>0</v>
      </c>
      <c r="DB125" s="61">
        <f t="shared" si="51"/>
        <v>0</v>
      </c>
      <c r="DC125" s="61">
        <f t="shared" si="51"/>
        <v>0</v>
      </c>
      <c r="DD125" s="61">
        <f t="shared" si="51"/>
        <v>0</v>
      </c>
      <c r="DE125" s="61">
        <f t="shared" si="51"/>
        <v>0</v>
      </c>
      <c r="DF125" s="61">
        <f t="shared" si="51"/>
        <v>0</v>
      </c>
      <c r="DG125" s="61">
        <f t="shared" si="51"/>
        <v>0</v>
      </c>
      <c r="DH125" s="61">
        <f t="shared" si="51"/>
        <v>0</v>
      </c>
      <c r="DI125" s="61">
        <f t="shared" si="51"/>
        <v>0</v>
      </c>
      <c r="DJ125" s="61">
        <f t="shared" si="51"/>
        <v>0</v>
      </c>
      <c r="DK125" s="61">
        <f t="shared" ref="DK125:DL126" si="88">AX125/$BM125</f>
        <v>0</v>
      </c>
      <c r="DL125" s="61">
        <f t="shared" si="88"/>
        <v>0</v>
      </c>
      <c r="DM125" s="61">
        <f t="shared" si="55"/>
        <v>8.4262515902117502E-2</v>
      </c>
      <c r="DN125" s="61">
        <f t="shared" si="55"/>
        <v>8.6133353288932193E-2</v>
      </c>
      <c r="DO125" s="61">
        <f t="shared" si="55"/>
        <v>8.8228691162164197E-2</v>
      </c>
      <c r="DP125" s="61">
        <f t="shared" si="55"/>
        <v>8.9426027089725399E-2</v>
      </c>
      <c r="DQ125" s="61">
        <f t="shared" si="52"/>
        <v>9.0249195539923693E-2</v>
      </c>
      <c r="DR125" s="61">
        <f t="shared" si="52"/>
        <v>9.1296864476539702E-2</v>
      </c>
      <c r="DS125" s="61">
        <f t="shared" si="52"/>
        <v>9.2269699917683204E-2</v>
      </c>
      <c r="DT125" s="61">
        <f t="shared" si="52"/>
        <v>9.3242535358826595E-2</v>
      </c>
      <c r="DU125" s="61">
        <f t="shared" si="80"/>
        <v>9.3990870313552397E-2</v>
      </c>
      <c r="DV125" s="61">
        <f t="shared" si="80"/>
        <v>9.4888872259223295E-2</v>
      </c>
      <c r="DW125" s="61">
        <f t="shared" si="80"/>
        <v>9.6011374691311893E-2</v>
      </c>
      <c r="DX125" s="61">
        <f t="shared" si="80"/>
        <v>0</v>
      </c>
      <c r="DY125" s="61">
        <f t="shared" si="80"/>
        <v>0</v>
      </c>
      <c r="DZ125" s="61">
        <f t="shared" si="15"/>
        <v>1</v>
      </c>
    </row>
    <row r="126" spans="2:130">
      <c r="B126" s="63"/>
      <c r="C126" s="53">
        <v>2060</v>
      </c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>
        <f t="shared" si="65"/>
        <v>0</v>
      </c>
      <c r="AS126" s="64">
        <f t="shared" si="67"/>
        <v>0</v>
      </c>
      <c r="AT126" s="64">
        <f t="shared" si="68"/>
        <v>0</v>
      </c>
      <c r="AU126" s="64">
        <f t="shared" si="69"/>
        <v>0</v>
      </c>
      <c r="AV126" s="64">
        <f t="shared" si="70"/>
        <v>0</v>
      </c>
      <c r="AW126" s="64">
        <f t="shared" si="72"/>
        <v>0</v>
      </c>
      <c r="AX126" s="64">
        <f t="shared" si="74"/>
        <v>0</v>
      </c>
      <c r="AY126" s="64">
        <f t="shared" si="75"/>
        <v>0</v>
      </c>
      <c r="AZ126" s="64">
        <f t="shared" si="76"/>
        <v>0</v>
      </c>
      <c r="BA126" s="64">
        <f t="shared" si="78"/>
        <v>313.90909090909003</v>
      </c>
      <c r="BB126" s="64">
        <f t="shared" si="79"/>
        <v>321.54545454545502</v>
      </c>
      <c r="BC126" s="64">
        <f t="shared" si="81"/>
        <v>325.90909090909099</v>
      </c>
      <c r="BD126" s="64">
        <f t="shared" si="82"/>
        <v>328.90909090909099</v>
      </c>
      <c r="BE126" s="64">
        <f t="shared" si="83"/>
        <v>332.72727272727298</v>
      </c>
      <c r="BF126" s="64">
        <f t="shared" si="84"/>
        <v>336.27272727272702</v>
      </c>
      <c r="BG126" s="64">
        <f t="shared" si="85"/>
        <v>339.81818181818198</v>
      </c>
      <c r="BH126" s="64">
        <f t="shared" si="86"/>
        <v>342.54545454545502</v>
      </c>
      <c r="BI126" s="64">
        <f t="shared" si="87"/>
        <v>345.81818181818198</v>
      </c>
      <c r="BJ126" s="64">
        <f>VLOOKUP($C$124,$D$3:$K$63,$A$68,0)*(B68-B67)</f>
        <v>349.90909090909099</v>
      </c>
      <c r="BK126" s="64">
        <f>VLOOKUP($C$125,$D$3:$K$63,$A$68,0)*(B67-B66)</f>
        <v>353.45454545454601</v>
      </c>
      <c r="BL126" s="64">
        <f>VLOOKUP($C$126,$D$3:$K$63,$A$68,0)*B66</f>
        <v>0</v>
      </c>
      <c r="BM126" s="54">
        <f t="shared" si="13"/>
        <v>3690.8181818181802</v>
      </c>
      <c r="BP126" s="53">
        <v>2060</v>
      </c>
      <c r="BQ126" s="61">
        <f t="shared" si="73"/>
        <v>0</v>
      </c>
      <c r="BR126" s="61">
        <f t="shared" si="73"/>
        <v>0</v>
      </c>
      <c r="BS126" s="61">
        <f t="shared" si="73"/>
        <v>0</v>
      </c>
      <c r="BT126" s="61">
        <f t="shared" si="73"/>
        <v>0</v>
      </c>
      <c r="BU126" s="61">
        <f t="shared" si="73"/>
        <v>0</v>
      </c>
      <c r="BV126" s="61">
        <f t="shared" si="73"/>
        <v>0</v>
      </c>
      <c r="BW126" s="61">
        <f t="shared" si="73"/>
        <v>0</v>
      </c>
      <c r="BX126" s="61">
        <f t="shared" si="73"/>
        <v>0</v>
      </c>
      <c r="BY126" s="61">
        <f t="shared" si="73"/>
        <v>0</v>
      </c>
      <c r="BZ126" s="61">
        <f t="shared" si="73"/>
        <v>0</v>
      </c>
      <c r="CA126" s="61">
        <f t="shared" si="73"/>
        <v>0</v>
      </c>
      <c r="CB126" s="61">
        <f t="shared" si="73"/>
        <v>0</v>
      </c>
      <c r="CC126" s="61">
        <f t="shared" si="73"/>
        <v>0</v>
      </c>
      <c r="CD126" s="61">
        <f t="shared" si="73"/>
        <v>0</v>
      </c>
      <c r="CE126" s="61">
        <f t="shared" si="73"/>
        <v>0</v>
      </c>
      <c r="CF126" s="61">
        <f t="shared" si="71"/>
        <v>0</v>
      </c>
      <c r="CG126" s="61">
        <f t="shared" si="71"/>
        <v>0</v>
      </c>
      <c r="CH126" s="61">
        <f t="shared" si="71"/>
        <v>0</v>
      </c>
      <c r="CI126" s="61">
        <f t="shared" si="71"/>
        <v>0</v>
      </c>
      <c r="CJ126" s="61">
        <f t="shared" si="77"/>
        <v>0</v>
      </c>
      <c r="CK126" s="61">
        <f t="shared" si="77"/>
        <v>0</v>
      </c>
      <c r="CL126" s="61">
        <f t="shared" si="77"/>
        <v>0</v>
      </c>
      <c r="CM126" s="61">
        <f t="shared" si="77"/>
        <v>0</v>
      </c>
      <c r="CN126" s="61">
        <f t="shared" si="77"/>
        <v>0</v>
      </c>
      <c r="CO126" s="61">
        <f t="shared" si="77"/>
        <v>0</v>
      </c>
      <c r="CP126" s="61">
        <f t="shared" si="77"/>
        <v>0</v>
      </c>
      <c r="CQ126" s="61">
        <f t="shared" si="77"/>
        <v>0</v>
      </c>
      <c r="CR126" s="61">
        <f t="shared" si="77"/>
        <v>0</v>
      </c>
      <c r="CS126" s="61">
        <f t="shared" si="77"/>
        <v>0</v>
      </c>
      <c r="CT126" s="61">
        <f t="shared" si="77"/>
        <v>0</v>
      </c>
      <c r="CU126" s="61">
        <f t="shared" si="51"/>
        <v>0</v>
      </c>
      <c r="CV126" s="61">
        <f t="shared" si="51"/>
        <v>0</v>
      </c>
      <c r="CW126" s="61">
        <f t="shared" si="51"/>
        <v>0</v>
      </c>
      <c r="CX126" s="61">
        <f t="shared" si="51"/>
        <v>0</v>
      </c>
      <c r="CY126" s="61">
        <f t="shared" si="51"/>
        <v>0</v>
      </c>
      <c r="CZ126" s="61">
        <f t="shared" si="51"/>
        <v>0</v>
      </c>
      <c r="DA126" s="61">
        <f t="shared" si="51"/>
        <v>0</v>
      </c>
      <c r="DB126" s="61">
        <f t="shared" si="51"/>
        <v>0</v>
      </c>
      <c r="DC126" s="61">
        <f t="shared" si="51"/>
        <v>0</v>
      </c>
      <c r="DD126" s="61">
        <f t="shared" si="51"/>
        <v>0</v>
      </c>
      <c r="DE126" s="61">
        <f t="shared" si="51"/>
        <v>0</v>
      </c>
      <c r="DF126" s="61">
        <f t="shared" si="51"/>
        <v>0</v>
      </c>
      <c r="DG126" s="61">
        <f t="shared" si="51"/>
        <v>0</v>
      </c>
      <c r="DH126" s="61">
        <f t="shared" si="51"/>
        <v>0</v>
      </c>
      <c r="DI126" s="61">
        <f t="shared" si="51"/>
        <v>0</v>
      </c>
      <c r="DJ126" s="61">
        <f t="shared" si="51"/>
        <v>0</v>
      </c>
      <c r="DK126" s="61">
        <f t="shared" si="88"/>
        <v>0</v>
      </c>
      <c r="DL126" s="61">
        <f t="shared" si="88"/>
        <v>0</v>
      </c>
      <c r="DM126" s="61">
        <f t="shared" si="55"/>
        <v>0</v>
      </c>
      <c r="DN126" s="61">
        <f t="shared" si="55"/>
        <v>8.5051355944727403E-2</v>
      </c>
      <c r="DO126" s="61">
        <f t="shared" si="55"/>
        <v>8.7120372422966094E-2</v>
      </c>
      <c r="DP126" s="61">
        <f t="shared" si="55"/>
        <v>8.8302667553388003E-2</v>
      </c>
      <c r="DQ126" s="61">
        <f t="shared" si="52"/>
        <v>8.9115495455553098E-2</v>
      </c>
      <c r="DR126" s="61">
        <f t="shared" si="52"/>
        <v>9.0150003694672298E-2</v>
      </c>
      <c r="DS126" s="61">
        <f t="shared" si="52"/>
        <v>9.1110618488140102E-2</v>
      </c>
      <c r="DT126" s="61">
        <f t="shared" si="52"/>
        <v>9.2071233281607906E-2</v>
      </c>
      <c r="DU126" s="61">
        <f t="shared" si="80"/>
        <v>9.2810167738121702E-2</v>
      </c>
      <c r="DV126" s="61">
        <f t="shared" si="80"/>
        <v>9.3696889085938095E-2</v>
      </c>
      <c r="DW126" s="61">
        <f t="shared" si="80"/>
        <v>9.4805290770708706E-2</v>
      </c>
      <c r="DX126" s="61">
        <f t="shared" si="80"/>
        <v>9.5765905564176496E-2</v>
      </c>
      <c r="DY126" s="61">
        <f t="shared" si="80"/>
        <v>0</v>
      </c>
      <c r="DZ126" s="61">
        <f t="shared" si="15"/>
        <v>1</v>
      </c>
    </row>
    <row r="127" spans="2:130">
      <c r="N127" s="53"/>
      <c r="U127" s="54"/>
      <c r="W127" s="53"/>
      <c r="AD127" s="54"/>
      <c r="AF127" s="53"/>
      <c r="AM127" s="54"/>
      <c r="AO127" s="53"/>
      <c r="AV127" s="54"/>
    </row>
    <row r="128" spans="2:130">
      <c r="B128" s="60" t="s">
        <v>36</v>
      </c>
      <c r="C128" s="53" t="s">
        <v>149</v>
      </c>
      <c r="N128" s="53"/>
      <c r="U128" s="54"/>
      <c r="W128" s="53"/>
      <c r="AD128" s="54"/>
      <c r="AF128" s="53"/>
      <c r="AM128" s="54"/>
      <c r="AO128" s="53"/>
      <c r="AV128" s="54"/>
      <c r="BN128" s="212" t="s">
        <v>150</v>
      </c>
      <c r="BO128" s="212"/>
    </row>
    <row r="129" spans="1:130">
      <c r="A129" s="59" t="s">
        <v>19</v>
      </c>
      <c r="B129" s="59" t="s">
        <v>24</v>
      </c>
      <c r="C129" s="59" t="s">
        <v>56</v>
      </c>
      <c r="D129" s="59">
        <v>2000</v>
      </c>
      <c r="E129" s="59">
        <v>2001</v>
      </c>
      <c r="F129" s="59">
        <v>2002</v>
      </c>
      <c r="G129" s="59">
        <v>2003</v>
      </c>
      <c r="H129" s="59">
        <v>2004</v>
      </c>
      <c r="I129" s="59">
        <v>2005</v>
      </c>
      <c r="J129" s="59">
        <v>2006</v>
      </c>
      <c r="K129" s="59">
        <v>2007</v>
      </c>
      <c r="L129" s="59">
        <v>2008</v>
      </c>
      <c r="M129" s="59">
        <v>2009</v>
      </c>
      <c r="N129" s="59">
        <v>2010</v>
      </c>
      <c r="O129" s="59">
        <v>2011</v>
      </c>
      <c r="P129" s="59">
        <v>2012</v>
      </c>
      <c r="Q129" s="59">
        <v>2013</v>
      </c>
      <c r="R129" s="59">
        <v>2014</v>
      </c>
      <c r="S129" s="59">
        <v>2015</v>
      </c>
      <c r="T129" s="59">
        <v>2016</v>
      </c>
      <c r="U129" s="59">
        <v>2017</v>
      </c>
      <c r="V129" s="59">
        <v>2018</v>
      </c>
      <c r="W129" s="59">
        <v>2019</v>
      </c>
      <c r="X129" s="59">
        <v>2020</v>
      </c>
      <c r="Y129" s="59">
        <v>2021</v>
      </c>
      <c r="Z129" s="59">
        <v>2022</v>
      </c>
      <c r="AA129" s="59">
        <v>2023</v>
      </c>
      <c r="AB129" s="59">
        <v>2024</v>
      </c>
      <c r="AC129" s="59">
        <v>2025</v>
      </c>
      <c r="AD129" s="59">
        <v>2026</v>
      </c>
      <c r="AE129" s="59">
        <v>2027</v>
      </c>
      <c r="AF129" s="59">
        <v>2028</v>
      </c>
      <c r="AG129" s="59">
        <v>2029</v>
      </c>
      <c r="AH129" s="59">
        <v>2030</v>
      </c>
      <c r="AI129" s="59">
        <v>2031</v>
      </c>
      <c r="AJ129" s="59">
        <v>2032</v>
      </c>
      <c r="AK129" s="59">
        <v>2033</v>
      </c>
      <c r="AL129" s="59">
        <v>2034</v>
      </c>
      <c r="AM129" s="59">
        <v>2035</v>
      </c>
      <c r="AN129" s="59">
        <v>2036</v>
      </c>
      <c r="AO129" s="59">
        <v>2037</v>
      </c>
      <c r="AP129" s="59">
        <v>2038</v>
      </c>
      <c r="AQ129" s="59">
        <v>2039</v>
      </c>
      <c r="AR129" s="59">
        <v>2040</v>
      </c>
      <c r="AS129" s="59">
        <v>2041</v>
      </c>
      <c r="AT129" s="59">
        <v>2042</v>
      </c>
      <c r="AU129" s="59">
        <v>2043</v>
      </c>
      <c r="AV129" s="59">
        <v>2044</v>
      </c>
      <c r="AW129" s="59">
        <v>2045</v>
      </c>
      <c r="AX129" s="59">
        <v>2046</v>
      </c>
      <c r="AY129" s="59">
        <v>2047</v>
      </c>
      <c r="AZ129" s="59">
        <v>2048</v>
      </c>
      <c r="BA129" s="59">
        <v>2049</v>
      </c>
      <c r="BB129" s="59">
        <v>2050</v>
      </c>
      <c r="BC129" s="59">
        <v>2051</v>
      </c>
      <c r="BD129" s="59">
        <v>2052</v>
      </c>
      <c r="BE129" s="59">
        <v>2053</v>
      </c>
      <c r="BF129" s="59">
        <v>2054</v>
      </c>
      <c r="BG129" s="59">
        <v>2055</v>
      </c>
      <c r="BH129" s="59">
        <v>2056</v>
      </c>
      <c r="BI129" s="59">
        <v>2057</v>
      </c>
      <c r="BJ129" s="59">
        <v>2058</v>
      </c>
      <c r="BK129" s="59">
        <v>2059</v>
      </c>
      <c r="BL129" s="59">
        <v>2060</v>
      </c>
      <c r="BM129" s="59" t="s">
        <v>151</v>
      </c>
      <c r="BN129" s="59"/>
      <c r="BO129" s="59"/>
      <c r="BP129" s="59" t="s">
        <v>56</v>
      </c>
      <c r="BQ129" s="59">
        <v>2000</v>
      </c>
      <c r="BR129" s="59">
        <v>2001</v>
      </c>
      <c r="BS129" s="59">
        <v>2002</v>
      </c>
      <c r="BT129" s="59">
        <v>2003</v>
      </c>
      <c r="BU129" s="59">
        <v>2004</v>
      </c>
      <c r="BV129" s="59">
        <v>2005</v>
      </c>
      <c r="BW129" s="59">
        <v>2006</v>
      </c>
      <c r="BX129" s="59">
        <v>2007</v>
      </c>
      <c r="BY129" s="59">
        <v>2008</v>
      </c>
      <c r="BZ129" s="59">
        <v>2009</v>
      </c>
      <c r="CA129" s="59">
        <v>2010</v>
      </c>
      <c r="CB129" s="59">
        <v>2011</v>
      </c>
      <c r="CC129" s="59">
        <v>2012</v>
      </c>
      <c r="CD129" s="59">
        <v>2013</v>
      </c>
      <c r="CE129" s="59">
        <v>2014</v>
      </c>
      <c r="CF129" s="59">
        <v>2015</v>
      </c>
      <c r="CG129" s="59">
        <v>2016</v>
      </c>
      <c r="CH129" s="59">
        <v>2017</v>
      </c>
      <c r="CI129" s="59">
        <v>2018</v>
      </c>
      <c r="CJ129" s="59">
        <v>2019</v>
      </c>
      <c r="CK129" s="59">
        <v>2020</v>
      </c>
      <c r="CL129" s="59">
        <v>2021</v>
      </c>
      <c r="CM129" s="59">
        <v>2022</v>
      </c>
      <c r="CN129" s="59">
        <v>2023</v>
      </c>
      <c r="CO129" s="59">
        <v>2024</v>
      </c>
      <c r="CP129" s="59">
        <v>2025</v>
      </c>
      <c r="CQ129" s="59">
        <v>2026</v>
      </c>
      <c r="CR129" s="59">
        <v>2027</v>
      </c>
      <c r="CS129" s="59">
        <v>2028</v>
      </c>
      <c r="CT129" s="59">
        <v>2029</v>
      </c>
      <c r="CU129" s="59">
        <v>2030</v>
      </c>
      <c r="CV129" s="59">
        <v>2031</v>
      </c>
      <c r="CW129" s="59">
        <v>2032</v>
      </c>
      <c r="CX129" s="59">
        <v>2033</v>
      </c>
      <c r="CY129" s="59">
        <v>2034</v>
      </c>
      <c r="CZ129" s="59">
        <v>2035</v>
      </c>
      <c r="DA129" s="59">
        <v>2036</v>
      </c>
      <c r="DB129" s="59">
        <v>2037</v>
      </c>
      <c r="DC129" s="59">
        <v>2038</v>
      </c>
      <c r="DD129" s="59">
        <v>2039</v>
      </c>
      <c r="DE129" s="59">
        <v>2040</v>
      </c>
      <c r="DF129" s="59">
        <v>2041</v>
      </c>
      <c r="DG129" s="59">
        <v>2042</v>
      </c>
      <c r="DH129" s="59">
        <v>2043</v>
      </c>
      <c r="DI129" s="59">
        <v>2044</v>
      </c>
      <c r="DJ129" s="59">
        <v>2045</v>
      </c>
      <c r="DK129" s="59">
        <v>2046</v>
      </c>
      <c r="DL129" s="59">
        <v>2047</v>
      </c>
      <c r="DM129" s="59">
        <v>2048</v>
      </c>
      <c r="DN129" s="59">
        <v>2049</v>
      </c>
      <c r="DO129" s="59">
        <v>2050</v>
      </c>
      <c r="DP129" s="59">
        <v>2051</v>
      </c>
      <c r="DQ129" s="59">
        <v>2052</v>
      </c>
      <c r="DR129" s="59">
        <v>2053</v>
      </c>
      <c r="DS129" s="59">
        <v>2054</v>
      </c>
      <c r="DT129" s="59">
        <v>2055</v>
      </c>
      <c r="DU129" s="59">
        <v>2056</v>
      </c>
      <c r="DV129" s="59">
        <v>2057</v>
      </c>
      <c r="DW129" s="59">
        <v>2058</v>
      </c>
      <c r="DX129" s="59">
        <v>2059</v>
      </c>
      <c r="DY129" s="59">
        <v>2060</v>
      </c>
      <c r="DZ129" s="59" t="s">
        <v>152</v>
      </c>
    </row>
    <row r="130" spans="1:130">
      <c r="A130" s="53">
        <v>0</v>
      </c>
      <c r="B130" s="63">
        <f>B66</f>
        <v>0</v>
      </c>
      <c r="C130" s="53">
        <v>2000</v>
      </c>
      <c r="D130" s="64">
        <f>VLOOKUP($C$66,$D$3:$K$63,$A$69,0)*B130</f>
        <v>0</v>
      </c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54">
        <f>SUM(D130:BL130)</f>
        <v>0</v>
      </c>
      <c r="BP130" s="53">
        <v>2000</v>
      </c>
      <c r="BQ130" s="61" t="e">
        <f>D130/$BM130</f>
        <v>#DIV/0!</v>
      </c>
      <c r="BR130" s="61" t="e">
        <f t="shared" ref="BR130:CG145" si="89">E130/$BM130</f>
        <v>#DIV/0!</v>
      </c>
      <c r="BS130" s="61" t="e">
        <f t="shared" si="89"/>
        <v>#DIV/0!</v>
      </c>
      <c r="BT130" s="61" t="e">
        <f t="shared" si="89"/>
        <v>#DIV/0!</v>
      </c>
      <c r="BU130" s="61" t="e">
        <f t="shared" si="89"/>
        <v>#DIV/0!</v>
      </c>
      <c r="BV130" s="61" t="e">
        <f t="shared" si="89"/>
        <v>#DIV/0!</v>
      </c>
      <c r="BW130" s="61" t="e">
        <f t="shared" si="89"/>
        <v>#DIV/0!</v>
      </c>
      <c r="BX130" s="61" t="e">
        <f t="shared" si="89"/>
        <v>#DIV/0!</v>
      </c>
      <c r="BY130" s="61" t="e">
        <f t="shared" si="89"/>
        <v>#DIV/0!</v>
      </c>
      <c r="BZ130" s="61" t="e">
        <f t="shared" si="89"/>
        <v>#DIV/0!</v>
      </c>
      <c r="CA130" s="61" t="e">
        <f t="shared" si="89"/>
        <v>#DIV/0!</v>
      </c>
      <c r="CB130" s="61" t="e">
        <f t="shared" si="89"/>
        <v>#DIV/0!</v>
      </c>
      <c r="CC130" s="61" t="e">
        <f t="shared" si="89"/>
        <v>#DIV/0!</v>
      </c>
      <c r="CD130" s="61" t="e">
        <f t="shared" si="89"/>
        <v>#DIV/0!</v>
      </c>
      <c r="CE130" s="61" t="e">
        <f t="shared" si="89"/>
        <v>#DIV/0!</v>
      </c>
      <c r="CF130" s="61" t="e">
        <f t="shared" si="89"/>
        <v>#DIV/0!</v>
      </c>
      <c r="CG130" s="61" t="e">
        <f t="shared" si="89"/>
        <v>#DIV/0!</v>
      </c>
      <c r="CH130" s="61" t="e">
        <f t="shared" ref="CH130:CM145" si="90">U130/$BM130</f>
        <v>#DIV/0!</v>
      </c>
      <c r="CI130" s="61" t="e">
        <f t="shared" si="90"/>
        <v>#DIV/0!</v>
      </c>
      <c r="CJ130" s="61" t="e">
        <f t="shared" si="90"/>
        <v>#DIV/0!</v>
      </c>
      <c r="CK130" s="61" t="e">
        <f t="shared" si="90"/>
        <v>#DIV/0!</v>
      </c>
      <c r="CL130" s="61" t="e">
        <f t="shared" si="90"/>
        <v>#DIV/0!</v>
      </c>
      <c r="CM130" s="61" t="e">
        <f>Z130/$BM130</f>
        <v>#DIV/0!</v>
      </c>
      <c r="CN130" s="61" t="e">
        <f t="shared" ref="CN130:DC145" si="91">AA130/$BM130</f>
        <v>#DIV/0!</v>
      </c>
      <c r="CO130" s="61" t="e">
        <f t="shared" si="91"/>
        <v>#DIV/0!</v>
      </c>
      <c r="CP130" s="61" t="e">
        <f t="shared" si="91"/>
        <v>#DIV/0!</v>
      </c>
      <c r="CQ130" s="61" t="e">
        <f t="shared" si="91"/>
        <v>#DIV/0!</v>
      </c>
      <c r="CR130" s="61" t="e">
        <f t="shared" si="91"/>
        <v>#DIV/0!</v>
      </c>
      <c r="CS130" s="61" t="e">
        <f t="shared" si="91"/>
        <v>#DIV/0!</v>
      </c>
      <c r="CT130" s="61" t="e">
        <f t="shared" si="91"/>
        <v>#DIV/0!</v>
      </c>
      <c r="CU130" s="61" t="e">
        <f t="shared" si="91"/>
        <v>#DIV/0!</v>
      </c>
      <c r="CV130" s="61" t="e">
        <f t="shared" si="91"/>
        <v>#DIV/0!</v>
      </c>
      <c r="CW130" s="61" t="e">
        <f t="shared" si="91"/>
        <v>#DIV/0!</v>
      </c>
      <c r="CX130" s="61" t="e">
        <f t="shared" si="91"/>
        <v>#DIV/0!</v>
      </c>
      <c r="CY130" s="61" t="e">
        <f t="shared" si="91"/>
        <v>#DIV/0!</v>
      </c>
      <c r="CZ130" s="61" t="e">
        <f t="shared" si="91"/>
        <v>#DIV/0!</v>
      </c>
      <c r="DA130" s="61" t="e">
        <f t="shared" si="91"/>
        <v>#DIV/0!</v>
      </c>
      <c r="DB130" s="61" t="e">
        <f t="shared" si="91"/>
        <v>#DIV/0!</v>
      </c>
      <c r="DC130" s="61" t="e">
        <f t="shared" si="91"/>
        <v>#DIV/0!</v>
      </c>
      <c r="DD130" s="61" t="e">
        <f t="shared" ref="DD130:DS145" si="92">AQ130/$BM130</f>
        <v>#DIV/0!</v>
      </c>
      <c r="DE130" s="61" t="e">
        <f t="shared" si="92"/>
        <v>#DIV/0!</v>
      </c>
      <c r="DF130" s="61" t="e">
        <f t="shared" si="92"/>
        <v>#DIV/0!</v>
      </c>
      <c r="DG130" s="61" t="e">
        <f t="shared" si="92"/>
        <v>#DIV/0!</v>
      </c>
      <c r="DH130" s="61" t="e">
        <f t="shared" si="92"/>
        <v>#DIV/0!</v>
      </c>
      <c r="DI130" s="61" t="e">
        <f t="shared" si="92"/>
        <v>#DIV/0!</v>
      </c>
      <c r="DJ130" s="61" t="e">
        <f t="shared" si="92"/>
        <v>#DIV/0!</v>
      </c>
      <c r="DK130" s="61" t="e">
        <f t="shared" si="92"/>
        <v>#DIV/0!</v>
      </c>
      <c r="DL130" s="61" t="e">
        <f t="shared" si="92"/>
        <v>#DIV/0!</v>
      </c>
      <c r="DM130" s="61" t="e">
        <f t="shared" si="92"/>
        <v>#DIV/0!</v>
      </c>
      <c r="DN130" s="61" t="e">
        <f t="shared" si="92"/>
        <v>#DIV/0!</v>
      </c>
      <c r="DO130" s="61" t="e">
        <f t="shared" si="92"/>
        <v>#DIV/0!</v>
      </c>
      <c r="DP130" s="61" t="e">
        <f t="shared" si="92"/>
        <v>#DIV/0!</v>
      </c>
      <c r="DQ130" s="61" t="e">
        <f t="shared" si="92"/>
        <v>#DIV/0!</v>
      </c>
      <c r="DR130" s="61" t="e">
        <f t="shared" si="92"/>
        <v>#DIV/0!</v>
      </c>
      <c r="DS130" s="61" t="e">
        <f t="shared" si="92"/>
        <v>#DIV/0!</v>
      </c>
      <c r="DT130" s="61" t="e">
        <f t="shared" ref="DT130:DY172" si="93">BG130/$BM130</f>
        <v>#DIV/0!</v>
      </c>
      <c r="DU130" s="61" t="e">
        <f t="shared" si="93"/>
        <v>#DIV/0!</v>
      </c>
      <c r="DV130" s="61" t="e">
        <f t="shared" si="93"/>
        <v>#DIV/0!</v>
      </c>
      <c r="DW130" s="61" t="e">
        <f t="shared" si="93"/>
        <v>#DIV/0!</v>
      </c>
      <c r="DX130" s="61" t="e">
        <f t="shared" si="93"/>
        <v>#DIV/0!</v>
      </c>
      <c r="DY130" s="61" t="e">
        <f t="shared" si="93"/>
        <v>#DIV/0!</v>
      </c>
      <c r="DZ130" s="61" t="e">
        <f>SUM(BQ130:DY130)</f>
        <v>#DIV/0!</v>
      </c>
    </row>
    <row r="131" spans="1:130">
      <c r="A131" s="53">
        <v>1</v>
      </c>
      <c r="B131" s="63">
        <f t="shared" ref="B131:B150" si="94">B67</f>
        <v>9.0909090909090898E-2</v>
      </c>
      <c r="C131" s="53">
        <v>2001</v>
      </c>
      <c r="D131" s="64">
        <f>VLOOKUP($C$66,$D$3:$K$63,$A$69,0)*(B131-B130)</f>
        <v>0</v>
      </c>
      <c r="E131" s="64">
        <f>VLOOKUP($C$67,$D$3:$K$63,$A$69,0)*B130</f>
        <v>0</v>
      </c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54">
        <f t="shared" ref="BM131:BM190" si="95">SUM(D131:BL131)</f>
        <v>0</v>
      </c>
      <c r="BP131" s="53">
        <v>2001</v>
      </c>
      <c r="BQ131" s="61" t="e">
        <f t="shared" ref="BQ131:CF160" si="96">D131/$BM131</f>
        <v>#DIV/0!</v>
      </c>
      <c r="BR131" s="61" t="e">
        <f t="shared" si="89"/>
        <v>#DIV/0!</v>
      </c>
      <c r="BS131" s="61" t="e">
        <f t="shared" si="89"/>
        <v>#DIV/0!</v>
      </c>
      <c r="BT131" s="61" t="e">
        <f t="shared" si="89"/>
        <v>#DIV/0!</v>
      </c>
      <c r="BU131" s="61" t="e">
        <f t="shared" si="89"/>
        <v>#DIV/0!</v>
      </c>
      <c r="BV131" s="61" t="e">
        <f t="shared" si="89"/>
        <v>#DIV/0!</v>
      </c>
      <c r="BW131" s="61" t="e">
        <f t="shared" si="89"/>
        <v>#DIV/0!</v>
      </c>
      <c r="BX131" s="61" t="e">
        <f t="shared" si="89"/>
        <v>#DIV/0!</v>
      </c>
      <c r="BY131" s="61" t="e">
        <f t="shared" si="89"/>
        <v>#DIV/0!</v>
      </c>
      <c r="BZ131" s="61" t="e">
        <f t="shared" si="89"/>
        <v>#DIV/0!</v>
      </c>
      <c r="CA131" s="61" t="e">
        <f t="shared" si="89"/>
        <v>#DIV/0!</v>
      </c>
      <c r="CB131" s="61" t="e">
        <f t="shared" si="89"/>
        <v>#DIV/0!</v>
      </c>
      <c r="CC131" s="61" t="e">
        <f t="shared" si="89"/>
        <v>#DIV/0!</v>
      </c>
      <c r="CD131" s="61" t="e">
        <f t="shared" si="89"/>
        <v>#DIV/0!</v>
      </c>
      <c r="CE131" s="61" t="e">
        <f t="shared" si="89"/>
        <v>#DIV/0!</v>
      </c>
      <c r="CF131" s="61" t="e">
        <f t="shared" si="89"/>
        <v>#DIV/0!</v>
      </c>
      <c r="CG131" s="61" t="e">
        <f t="shared" si="89"/>
        <v>#DIV/0!</v>
      </c>
      <c r="CH131" s="61" t="e">
        <f t="shared" si="90"/>
        <v>#DIV/0!</v>
      </c>
      <c r="CI131" s="61" t="e">
        <f t="shared" si="90"/>
        <v>#DIV/0!</v>
      </c>
      <c r="CJ131" s="61" t="e">
        <f t="shared" si="90"/>
        <v>#DIV/0!</v>
      </c>
      <c r="CK131" s="61" t="e">
        <f t="shared" si="90"/>
        <v>#DIV/0!</v>
      </c>
      <c r="CL131" s="61" t="e">
        <f t="shared" si="90"/>
        <v>#DIV/0!</v>
      </c>
      <c r="CM131" s="61" t="e">
        <f t="shared" si="90"/>
        <v>#DIV/0!</v>
      </c>
      <c r="CN131" s="61" t="e">
        <f t="shared" si="91"/>
        <v>#DIV/0!</v>
      </c>
      <c r="CO131" s="61" t="e">
        <f t="shared" si="91"/>
        <v>#DIV/0!</v>
      </c>
      <c r="CP131" s="61" t="e">
        <f t="shared" si="91"/>
        <v>#DIV/0!</v>
      </c>
      <c r="CQ131" s="61" t="e">
        <f t="shared" si="91"/>
        <v>#DIV/0!</v>
      </c>
      <c r="CR131" s="61" t="e">
        <f t="shared" si="91"/>
        <v>#DIV/0!</v>
      </c>
      <c r="CS131" s="61" t="e">
        <f t="shared" si="91"/>
        <v>#DIV/0!</v>
      </c>
      <c r="CT131" s="61" t="e">
        <f t="shared" si="91"/>
        <v>#DIV/0!</v>
      </c>
      <c r="CU131" s="61" t="e">
        <f t="shared" si="91"/>
        <v>#DIV/0!</v>
      </c>
      <c r="CV131" s="61" t="e">
        <f t="shared" si="91"/>
        <v>#DIV/0!</v>
      </c>
      <c r="CW131" s="61" t="e">
        <f t="shared" si="91"/>
        <v>#DIV/0!</v>
      </c>
      <c r="CX131" s="61" t="e">
        <f t="shared" si="91"/>
        <v>#DIV/0!</v>
      </c>
      <c r="CY131" s="61" t="e">
        <f t="shared" si="91"/>
        <v>#DIV/0!</v>
      </c>
      <c r="CZ131" s="61" t="e">
        <f t="shared" si="91"/>
        <v>#DIV/0!</v>
      </c>
      <c r="DA131" s="61" t="e">
        <f t="shared" si="91"/>
        <v>#DIV/0!</v>
      </c>
      <c r="DB131" s="61" t="e">
        <f t="shared" si="91"/>
        <v>#DIV/0!</v>
      </c>
      <c r="DC131" s="61" t="e">
        <f t="shared" si="91"/>
        <v>#DIV/0!</v>
      </c>
      <c r="DD131" s="61" t="e">
        <f t="shared" si="92"/>
        <v>#DIV/0!</v>
      </c>
      <c r="DE131" s="61" t="e">
        <f t="shared" si="92"/>
        <v>#DIV/0!</v>
      </c>
      <c r="DF131" s="61" t="e">
        <f t="shared" si="92"/>
        <v>#DIV/0!</v>
      </c>
      <c r="DG131" s="61" t="e">
        <f t="shared" si="92"/>
        <v>#DIV/0!</v>
      </c>
      <c r="DH131" s="61" t="e">
        <f t="shared" si="92"/>
        <v>#DIV/0!</v>
      </c>
      <c r="DI131" s="61" t="e">
        <f t="shared" si="92"/>
        <v>#DIV/0!</v>
      </c>
      <c r="DJ131" s="61" t="e">
        <f t="shared" si="92"/>
        <v>#DIV/0!</v>
      </c>
      <c r="DK131" s="61" t="e">
        <f t="shared" si="92"/>
        <v>#DIV/0!</v>
      </c>
      <c r="DL131" s="61" t="e">
        <f t="shared" si="92"/>
        <v>#DIV/0!</v>
      </c>
      <c r="DM131" s="61" t="e">
        <f t="shared" si="92"/>
        <v>#DIV/0!</v>
      </c>
      <c r="DN131" s="61" t="e">
        <f t="shared" si="92"/>
        <v>#DIV/0!</v>
      </c>
      <c r="DO131" s="61" t="e">
        <f t="shared" si="92"/>
        <v>#DIV/0!</v>
      </c>
      <c r="DP131" s="61" t="e">
        <f t="shared" si="92"/>
        <v>#DIV/0!</v>
      </c>
      <c r="DQ131" s="61" t="e">
        <f t="shared" si="92"/>
        <v>#DIV/0!</v>
      </c>
      <c r="DR131" s="61" t="e">
        <f t="shared" si="92"/>
        <v>#DIV/0!</v>
      </c>
      <c r="DS131" s="61" t="e">
        <f t="shared" si="92"/>
        <v>#DIV/0!</v>
      </c>
      <c r="DT131" s="61" t="e">
        <f t="shared" si="93"/>
        <v>#DIV/0!</v>
      </c>
      <c r="DU131" s="61" t="e">
        <f t="shared" si="93"/>
        <v>#DIV/0!</v>
      </c>
      <c r="DV131" s="61" t="e">
        <f t="shared" si="93"/>
        <v>#DIV/0!</v>
      </c>
      <c r="DW131" s="61" t="e">
        <f t="shared" si="93"/>
        <v>#DIV/0!</v>
      </c>
      <c r="DX131" s="61" t="e">
        <f t="shared" si="93"/>
        <v>#DIV/0!</v>
      </c>
      <c r="DY131" s="61" t="e">
        <f t="shared" si="93"/>
        <v>#DIV/0!</v>
      </c>
      <c r="DZ131" s="61" t="e">
        <f t="shared" ref="DZ131:DZ169" si="97">SUM(BQ131:DY131)</f>
        <v>#DIV/0!</v>
      </c>
    </row>
    <row r="132" spans="1:130">
      <c r="A132" s="53">
        <v>2</v>
      </c>
      <c r="B132" s="63">
        <f t="shared" si="94"/>
        <v>0.18181818181818199</v>
      </c>
      <c r="C132" s="53">
        <v>2002</v>
      </c>
      <c r="D132" s="64">
        <f t="shared" ref="D132:D150" si="98">VLOOKUP($C$66,$D$3:$K$63,$A$69,0)*(B132-B131)</f>
        <v>0</v>
      </c>
      <c r="E132" s="64">
        <f>VLOOKUP($C$67,$D$3:$K$63,$A$69,0)*(B131-B130)</f>
        <v>0</v>
      </c>
      <c r="F132" s="64">
        <f>VLOOKUP($C$68,$D$3:$K$63,$A$69,0)*B130</f>
        <v>0</v>
      </c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54">
        <f t="shared" si="95"/>
        <v>0</v>
      </c>
      <c r="BP132" s="53">
        <v>2002</v>
      </c>
      <c r="BQ132" s="61" t="e">
        <f t="shared" si="96"/>
        <v>#DIV/0!</v>
      </c>
      <c r="BR132" s="61" t="e">
        <f t="shared" si="89"/>
        <v>#DIV/0!</v>
      </c>
      <c r="BS132" s="61" t="e">
        <f t="shared" si="89"/>
        <v>#DIV/0!</v>
      </c>
      <c r="BT132" s="61" t="e">
        <f t="shared" si="89"/>
        <v>#DIV/0!</v>
      </c>
      <c r="BU132" s="61" t="e">
        <f t="shared" si="89"/>
        <v>#DIV/0!</v>
      </c>
      <c r="BV132" s="61" t="e">
        <f t="shared" si="89"/>
        <v>#DIV/0!</v>
      </c>
      <c r="BW132" s="61" t="e">
        <f t="shared" si="89"/>
        <v>#DIV/0!</v>
      </c>
      <c r="BX132" s="61" t="e">
        <f t="shared" si="89"/>
        <v>#DIV/0!</v>
      </c>
      <c r="BY132" s="61" t="e">
        <f t="shared" si="89"/>
        <v>#DIV/0!</v>
      </c>
      <c r="BZ132" s="61" t="e">
        <f t="shared" si="89"/>
        <v>#DIV/0!</v>
      </c>
      <c r="CA132" s="61" t="e">
        <f t="shared" si="89"/>
        <v>#DIV/0!</v>
      </c>
      <c r="CB132" s="61" t="e">
        <f t="shared" si="89"/>
        <v>#DIV/0!</v>
      </c>
      <c r="CC132" s="61" t="e">
        <f t="shared" si="89"/>
        <v>#DIV/0!</v>
      </c>
      <c r="CD132" s="61" t="e">
        <f t="shared" si="89"/>
        <v>#DIV/0!</v>
      </c>
      <c r="CE132" s="61" t="e">
        <f t="shared" si="89"/>
        <v>#DIV/0!</v>
      </c>
      <c r="CF132" s="61" t="e">
        <f t="shared" si="89"/>
        <v>#DIV/0!</v>
      </c>
      <c r="CG132" s="61" t="e">
        <f t="shared" si="89"/>
        <v>#DIV/0!</v>
      </c>
      <c r="CH132" s="61" t="e">
        <f t="shared" si="90"/>
        <v>#DIV/0!</v>
      </c>
      <c r="CI132" s="61" t="e">
        <f t="shared" si="90"/>
        <v>#DIV/0!</v>
      </c>
      <c r="CJ132" s="61" t="e">
        <f t="shared" si="90"/>
        <v>#DIV/0!</v>
      </c>
      <c r="CK132" s="61" t="e">
        <f t="shared" si="90"/>
        <v>#DIV/0!</v>
      </c>
      <c r="CL132" s="61" t="e">
        <f t="shared" si="90"/>
        <v>#DIV/0!</v>
      </c>
      <c r="CM132" s="61" t="e">
        <f t="shared" si="90"/>
        <v>#DIV/0!</v>
      </c>
      <c r="CN132" s="61" t="e">
        <f t="shared" si="91"/>
        <v>#DIV/0!</v>
      </c>
      <c r="CO132" s="61" t="e">
        <f t="shared" si="91"/>
        <v>#DIV/0!</v>
      </c>
      <c r="CP132" s="61" t="e">
        <f t="shared" si="91"/>
        <v>#DIV/0!</v>
      </c>
      <c r="CQ132" s="61" t="e">
        <f t="shared" si="91"/>
        <v>#DIV/0!</v>
      </c>
      <c r="CR132" s="61" t="e">
        <f t="shared" si="91"/>
        <v>#DIV/0!</v>
      </c>
      <c r="CS132" s="61" t="e">
        <f t="shared" si="91"/>
        <v>#DIV/0!</v>
      </c>
      <c r="CT132" s="61" t="e">
        <f t="shared" si="91"/>
        <v>#DIV/0!</v>
      </c>
      <c r="CU132" s="61" t="e">
        <f t="shared" si="91"/>
        <v>#DIV/0!</v>
      </c>
      <c r="CV132" s="61" t="e">
        <f t="shared" si="91"/>
        <v>#DIV/0!</v>
      </c>
      <c r="CW132" s="61" t="e">
        <f t="shared" si="91"/>
        <v>#DIV/0!</v>
      </c>
      <c r="CX132" s="61" t="e">
        <f t="shared" si="91"/>
        <v>#DIV/0!</v>
      </c>
      <c r="CY132" s="61" t="e">
        <f t="shared" si="91"/>
        <v>#DIV/0!</v>
      </c>
      <c r="CZ132" s="61" t="e">
        <f t="shared" si="91"/>
        <v>#DIV/0!</v>
      </c>
      <c r="DA132" s="61" t="e">
        <f t="shared" si="91"/>
        <v>#DIV/0!</v>
      </c>
      <c r="DB132" s="61" t="e">
        <f t="shared" si="91"/>
        <v>#DIV/0!</v>
      </c>
      <c r="DC132" s="61" t="e">
        <f t="shared" si="91"/>
        <v>#DIV/0!</v>
      </c>
      <c r="DD132" s="61" t="e">
        <f t="shared" si="92"/>
        <v>#DIV/0!</v>
      </c>
      <c r="DE132" s="61" t="e">
        <f t="shared" si="92"/>
        <v>#DIV/0!</v>
      </c>
      <c r="DF132" s="61" t="e">
        <f t="shared" si="92"/>
        <v>#DIV/0!</v>
      </c>
      <c r="DG132" s="61" t="e">
        <f t="shared" si="92"/>
        <v>#DIV/0!</v>
      </c>
      <c r="DH132" s="61" t="e">
        <f t="shared" si="92"/>
        <v>#DIV/0!</v>
      </c>
      <c r="DI132" s="61" t="e">
        <f t="shared" si="92"/>
        <v>#DIV/0!</v>
      </c>
      <c r="DJ132" s="61" t="e">
        <f t="shared" si="92"/>
        <v>#DIV/0!</v>
      </c>
      <c r="DK132" s="61" t="e">
        <f t="shared" si="92"/>
        <v>#DIV/0!</v>
      </c>
      <c r="DL132" s="61" t="e">
        <f t="shared" si="92"/>
        <v>#DIV/0!</v>
      </c>
      <c r="DM132" s="61" t="e">
        <f t="shared" si="92"/>
        <v>#DIV/0!</v>
      </c>
      <c r="DN132" s="61" t="e">
        <f t="shared" si="92"/>
        <v>#DIV/0!</v>
      </c>
      <c r="DO132" s="61" t="e">
        <f t="shared" si="92"/>
        <v>#DIV/0!</v>
      </c>
      <c r="DP132" s="61" t="e">
        <f t="shared" si="92"/>
        <v>#DIV/0!</v>
      </c>
      <c r="DQ132" s="61" t="e">
        <f t="shared" si="92"/>
        <v>#DIV/0!</v>
      </c>
      <c r="DR132" s="61" t="e">
        <f t="shared" si="92"/>
        <v>#DIV/0!</v>
      </c>
      <c r="DS132" s="61" t="e">
        <f t="shared" si="92"/>
        <v>#DIV/0!</v>
      </c>
      <c r="DT132" s="61" t="e">
        <f t="shared" si="93"/>
        <v>#DIV/0!</v>
      </c>
      <c r="DU132" s="61" t="e">
        <f t="shared" si="93"/>
        <v>#DIV/0!</v>
      </c>
      <c r="DV132" s="61" t="e">
        <f t="shared" si="93"/>
        <v>#DIV/0!</v>
      </c>
      <c r="DW132" s="61" t="e">
        <f t="shared" si="93"/>
        <v>#DIV/0!</v>
      </c>
      <c r="DX132" s="61" t="e">
        <f t="shared" si="93"/>
        <v>#DIV/0!</v>
      </c>
      <c r="DY132" s="61" t="e">
        <f t="shared" si="93"/>
        <v>#DIV/0!</v>
      </c>
      <c r="DZ132" s="61" t="e">
        <f t="shared" si="97"/>
        <v>#DIV/0!</v>
      </c>
    </row>
    <row r="133" spans="1:130">
      <c r="A133" s="53">
        <v>3</v>
      </c>
      <c r="B133" s="63">
        <f t="shared" si="94"/>
        <v>0.27272727272727298</v>
      </c>
      <c r="C133" s="53">
        <v>2003</v>
      </c>
      <c r="D133" s="64">
        <f t="shared" si="98"/>
        <v>0</v>
      </c>
      <c r="E133" s="64">
        <f t="shared" ref="E133:E151" si="99">VLOOKUP($C$67,$D$3:$K$63,$A$69,0)*(B132-B131)</f>
        <v>0</v>
      </c>
      <c r="F133" s="64">
        <f>VLOOKUP($C$68,$D$3:$K$63,$A$69,0)*(B131-B130)</f>
        <v>0</v>
      </c>
      <c r="G133" s="64">
        <f>VLOOKUP($C$69,$D$3:$K$63,$A$69,0)*B130</f>
        <v>0</v>
      </c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54">
        <f t="shared" si="95"/>
        <v>0</v>
      </c>
      <c r="BP133" s="53">
        <v>2003</v>
      </c>
      <c r="BQ133" s="61" t="e">
        <f t="shared" si="96"/>
        <v>#DIV/0!</v>
      </c>
      <c r="BR133" s="61" t="e">
        <f t="shared" si="89"/>
        <v>#DIV/0!</v>
      </c>
      <c r="BS133" s="61" t="e">
        <f t="shared" si="89"/>
        <v>#DIV/0!</v>
      </c>
      <c r="BT133" s="61" t="e">
        <f t="shared" si="89"/>
        <v>#DIV/0!</v>
      </c>
      <c r="BU133" s="61" t="e">
        <f t="shared" si="89"/>
        <v>#DIV/0!</v>
      </c>
      <c r="BV133" s="61" t="e">
        <f t="shared" si="89"/>
        <v>#DIV/0!</v>
      </c>
      <c r="BW133" s="61" t="e">
        <f t="shared" si="89"/>
        <v>#DIV/0!</v>
      </c>
      <c r="BX133" s="61" t="e">
        <f t="shared" si="89"/>
        <v>#DIV/0!</v>
      </c>
      <c r="BY133" s="61" t="e">
        <f t="shared" si="89"/>
        <v>#DIV/0!</v>
      </c>
      <c r="BZ133" s="61" t="e">
        <f t="shared" si="89"/>
        <v>#DIV/0!</v>
      </c>
      <c r="CA133" s="61" t="e">
        <f t="shared" si="89"/>
        <v>#DIV/0!</v>
      </c>
      <c r="CB133" s="61" t="e">
        <f t="shared" si="89"/>
        <v>#DIV/0!</v>
      </c>
      <c r="CC133" s="61" t="e">
        <f t="shared" si="89"/>
        <v>#DIV/0!</v>
      </c>
      <c r="CD133" s="61" t="e">
        <f t="shared" si="89"/>
        <v>#DIV/0!</v>
      </c>
      <c r="CE133" s="61" t="e">
        <f t="shared" si="89"/>
        <v>#DIV/0!</v>
      </c>
      <c r="CF133" s="61" t="e">
        <f t="shared" si="89"/>
        <v>#DIV/0!</v>
      </c>
      <c r="CG133" s="61" t="e">
        <f t="shared" si="89"/>
        <v>#DIV/0!</v>
      </c>
      <c r="CH133" s="61" t="e">
        <f t="shared" si="90"/>
        <v>#DIV/0!</v>
      </c>
      <c r="CI133" s="61" t="e">
        <f t="shared" si="90"/>
        <v>#DIV/0!</v>
      </c>
      <c r="CJ133" s="61" t="e">
        <f t="shared" si="90"/>
        <v>#DIV/0!</v>
      </c>
      <c r="CK133" s="61" t="e">
        <f t="shared" si="90"/>
        <v>#DIV/0!</v>
      </c>
      <c r="CL133" s="61" t="e">
        <f t="shared" si="90"/>
        <v>#DIV/0!</v>
      </c>
      <c r="CM133" s="61" t="e">
        <f t="shared" si="90"/>
        <v>#DIV/0!</v>
      </c>
      <c r="CN133" s="61" t="e">
        <f t="shared" si="91"/>
        <v>#DIV/0!</v>
      </c>
      <c r="CO133" s="61" t="e">
        <f t="shared" si="91"/>
        <v>#DIV/0!</v>
      </c>
      <c r="CP133" s="61" t="e">
        <f t="shared" si="91"/>
        <v>#DIV/0!</v>
      </c>
      <c r="CQ133" s="61" t="e">
        <f t="shared" si="91"/>
        <v>#DIV/0!</v>
      </c>
      <c r="CR133" s="61" t="e">
        <f t="shared" si="91"/>
        <v>#DIV/0!</v>
      </c>
      <c r="CS133" s="61" t="e">
        <f t="shared" si="91"/>
        <v>#DIV/0!</v>
      </c>
      <c r="CT133" s="61" t="e">
        <f t="shared" si="91"/>
        <v>#DIV/0!</v>
      </c>
      <c r="CU133" s="61" t="e">
        <f t="shared" si="91"/>
        <v>#DIV/0!</v>
      </c>
      <c r="CV133" s="61" t="e">
        <f t="shared" si="91"/>
        <v>#DIV/0!</v>
      </c>
      <c r="CW133" s="61" t="e">
        <f t="shared" si="91"/>
        <v>#DIV/0!</v>
      </c>
      <c r="CX133" s="61" t="e">
        <f t="shared" si="91"/>
        <v>#DIV/0!</v>
      </c>
      <c r="CY133" s="61" t="e">
        <f t="shared" si="91"/>
        <v>#DIV/0!</v>
      </c>
      <c r="CZ133" s="61" t="e">
        <f t="shared" si="91"/>
        <v>#DIV/0!</v>
      </c>
      <c r="DA133" s="61" t="e">
        <f t="shared" si="91"/>
        <v>#DIV/0!</v>
      </c>
      <c r="DB133" s="61" t="e">
        <f t="shared" si="91"/>
        <v>#DIV/0!</v>
      </c>
      <c r="DC133" s="61" t="e">
        <f t="shared" si="91"/>
        <v>#DIV/0!</v>
      </c>
      <c r="DD133" s="61" t="e">
        <f t="shared" si="92"/>
        <v>#DIV/0!</v>
      </c>
      <c r="DE133" s="61" t="e">
        <f t="shared" si="92"/>
        <v>#DIV/0!</v>
      </c>
      <c r="DF133" s="61" t="e">
        <f t="shared" si="92"/>
        <v>#DIV/0!</v>
      </c>
      <c r="DG133" s="61" t="e">
        <f t="shared" si="92"/>
        <v>#DIV/0!</v>
      </c>
      <c r="DH133" s="61" t="e">
        <f t="shared" si="92"/>
        <v>#DIV/0!</v>
      </c>
      <c r="DI133" s="61" t="e">
        <f t="shared" si="92"/>
        <v>#DIV/0!</v>
      </c>
      <c r="DJ133" s="61" t="e">
        <f t="shared" si="92"/>
        <v>#DIV/0!</v>
      </c>
      <c r="DK133" s="61" t="e">
        <f t="shared" si="92"/>
        <v>#DIV/0!</v>
      </c>
      <c r="DL133" s="61" t="e">
        <f t="shared" si="92"/>
        <v>#DIV/0!</v>
      </c>
      <c r="DM133" s="61" t="e">
        <f t="shared" si="92"/>
        <v>#DIV/0!</v>
      </c>
      <c r="DN133" s="61" t="e">
        <f t="shared" si="92"/>
        <v>#DIV/0!</v>
      </c>
      <c r="DO133" s="61" t="e">
        <f t="shared" si="92"/>
        <v>#DIV/0!</v>
      </c>
      <c r="DP133" s="61" t="e">
        <f t="shared" si="92"/>
        <v>#DIV/0!</v>
      </c>
      <c r="DQ133" s="61" t="e">
        <f t="shared" si="92"/>
        <v>#DIV/0!</v>
      </c>
      <c r="DR133" s="61" t="e">
        <f t="shared" si="92"/>
        <v>#DIV/0!</v>
      </c>
      <c r="DS133" s="61" t="e">
        <f t="shared" si="92"/>
        <v>#DIV/0!</v>
      </c>
      <c r="DT133" s="61" t="e">
        <f t="shared" si="93"/>
        <v>#DIV/0!</v>
      </c>
      <c r="DU133" s="61" t="e">
        <f t="shared" si="93"/>
        <v>#DIV/0!</v>
      </c>
      <c r="DV133" s="61" t="e">
        <f t="shared" si="93"/>
        <v>#DIV/0!</v>
      </c>
      <c r="DW133" s="61" t="e">
        <f t="shared" si="93"/>
        <v>#DIV/0!</v>
      </c>
      <c r="DX133" s="61" t="e">
        <f t="shared" si="93"/>
        <v>#DIV/0!</v>
      </c>
      <c r="DY133" s="61" t="e">
        <f t="shared" si="93"/>
        <v>#DIV/0!</v>
      </c>
      <c r="DZ133" s="61" t="e">
        <f t="shared" si="97"/>
        <v>#DIV/0!</v>
      </c>
    </row>
    <row r="134" spans="1:130">
      <c r="A134" s="53">
        <v>4</v>
      </c>
      <c r="B134" s="63">
        <f t="shared" si="94"/>
        <v>0.36363636363636398</v>
      </c>
      <c r="C134" s="53">
        <v>2004</v>
      </c>
      <c r="D134" s="64">
        <f t="shared" si="98"/>
        <v>0</v>
      </c>
      <c r="E134" s="64">
        <f t="shared" si="99"/>
        <v>0</v>
      </c>
      <c r="F134" s="64">
        <f t="shared" ref="F134:F152" si="100">VLOOKUP($C$68,$D$3:$K$63,$A$69,0)*(B132-B131)</f>
        <v>0</v>
      </c>
      <c r="G134" s="64">
        <f>VLOOKUP($C$69,$D$3:$K$63,$A$69,0)*(B131-B130)</f>
        <v>0</v>
      </c>
      <c r="H134" s="64">
        <f>VLOOKUP($C$70,$D$3:$K$63,$A$69,0)*B130</f>
        <v>0</v>
      </c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54">
        <f t="shared" si="95"/>
        <v>0</v>
      </c>
      <c r="BP134" s="53">
        <v>2004</v>
      </c>
      <c r="BQ134" s="61" t="e">
        <f t="shared" si="96"/>
        <v>#DIV/0!</v>
      </c>
      <c r="BR134" s="61" t="e">
        <f t="shared" si="89"/>
        <v>#DIV/0!</v>
      </c>
      <c r="BS134" s="61" t="e">
        <f t="shared" si="89"/>
        <v>#DIV/0!</v>
      </c>
      <c r="BT134" s="61" t="e">
        <f t="shared" si="89"/>
        <v>#DIV/0!</v>
      </c>
      <c r="BU134" s="61" t="e">
        <f t="shared" si="89"/>
        <v>#DIV/0!</v>
      </c>
      <c r="BV134" s="61" t="e">
        <f t="shared" si="89"/>
        <v>#DIV/0!</v>
      </c>
      <c r="BW134" s="61" t="e">
        <f t="shared" si="89"/>
        <v>#DIV/0!</v>
      </c>
      <c r="BX134" s="61" t="e">
        <f t="shared" si="89"/>
        <v>#DIV/0!</v>
      </c>
      <c r="BY134" s="61" t="e">
        <f t="shared" si="89"/>
        <v>#DIV/0!</v>
      </c>
      <c r="BZ134" s="61" t="e">
        <f t="shared" si="89"/>
        <v>#DIV/0!</v>
      </c>
      <c r="CA134" s="61" t="e">
        <f t="shared" si="89"/>
        <v>#DIV/0!</v>
      </c>
      <c r="CB134" s="61" t="e">
        <f t="shared" si="89"/>
        <v>#DIV/0!</v>
      </c>
      <c r="CC134" s="61" t="e">
        <f t="shared" si="89"/>
        <v>#DIV/0!</v>
      </c>
      <c r="CD134" s="61" t="e">
        <f t="shared" si="89"/>
        <v>#DIV/0!</v>
      </c>
      <c r="CE134" s="61" t="e">
        <f t="shared" si="89"/>
        <v>#DIV/0!</v>
      </c>
      <c r="CF134" s="61" t="e">
        <f t="shared" si="89"/>
        <v>#DIV/0!</v>
      </c>
      <c r="CG134" s="61" t="e">
        <f t="shared" si="89"/>
        <v>#DIV/0!</v>
      </c>
      <c r="CH134" s="61" t="e">
        <f t="shared" si="90"/>
        <v>#DIV/0!</v>
      </c>
      <c r="CI134" s="61" t="e">
        <f t="shared" si="90"/>
        <v>#DIV/0!</v>
      </c>
      <c r="CJ134" s="61" t="e">
        <f t="shared" si="90"/>
        <v>#DIV/0!</v>
      </c>
      <c r="CK134" s="61" t="e">
        <f t="shared" si="90"/>
        <v>#DIV/0!</v>
      </c>
      <c r="CL134" s="61" t="e">
        <f t="shared" si="90"/>
        <v>#DIV/0!</v>
      </c>
      <c r="CM134" s="61" t="e">
        <f t="shared" si="90"/>
        <v>#DIV/0!</v>
      </c>
      <c r="CN134" s="61" t="e">
        <f t="shared" si="91"/>
        <v>#DIV/0!</v>
      </c>
      <c r="CO134" s="61" t="e">
        <f t="shared" si="91"/>
        <v>#DIV/0!</v>
      </c>
      <c r="CP134" s="61" t="e">
        <f t="shared" si="91"/>
        <v>#DIV/0!</v>
      </c>
      <c r="CQ134" s="61" t="e">
        <f t="shared" si="91"/>
        <v>#DIV/0!</v>
      </c>
      <c r="CR134" s="61" t="e">
        <f t="shared" si="91"/>
        <v>#DIV/0!</v>
      </c>
      <c r="CS134" s="61" t="e">
        <f t="shared" si="91"/>
        <v>#DIV/0!</v>
      </c>
      <c r="CT134" s="61" t="e">
        <f t="shared" si="91"/>
        <v>#DIV/0!</v>
      </c>
      <c r="CU134" s="61" t="e">
        <f t="shared" si="91"/>
        <v>#DIV/0!</v>
      </c>
      <c r="CV134" s="61" t="e">
        <f t="shared" si="91"/>
        <v>#DIV/0!</v>
      </c>
      <c r="CW134" s="61" t="e">
        <f t="shared" si="91"/>
        <v>#DIV/0!</v>
      </c>
      <c r="CX134" s="61" t="e">
        <f t="shared" si="91"/>
        <v>#DIV/0!</v>
      </c>
      <c r="CY134" s="61" t="e">
        <f t="shared" si="91"/>
        <v>#DIV/0!</v>
      </c>
      <c r="CZ134" s="61" t="e">
        <f t="shared" si="91"/>
        <v>#DIV/0!</v>
      </c>
      <c r="DA134" s="61" t="e">
        <f t="shared" si="91"/>
        <v>#DIV/0!</v>
      </c>
      <c r="DB134" s="61" t="e">
        <f t="shared" si="91"/>
        <v>#DIV/0!</v>
      </c>
      <c r="DC134" s="61" t="e">
        <f t="shared" si="91"/>
        <v>#DIV/0!</v>
      </c>
      <c r="DD134" s="61" t="e">
        <f t="shared" si="92"/>
        <v>#DIV/0!</v>
      </c>
      <c r="DE134" s="61" t="e">
        <f t="shared" si="92"/>
        <v>#DIV/0!</v>
      </c>
      <c r="DF134" s="61" t="e">
        <f t="shared" si="92"/>
        <v>#DIV/0!</v>
      </c>
      <c r="DG134" s="61" t="e">
        <f t="shared" si="92"/>
        <v>#DIV/0!</v>
      </c>
      <c r="DH134" s="61" t="e">
        <f t="shared" si="92"/>
        <v>#DIV/0!</v>
      </c>
      <c r="DI134" s="61" t="e">
        <f t="shared" si="92"/>
        <v>#DIV/0!</v>
      </c>
      <c r="DJ134" s="61" t="e">
        <f t="shared" si="92"/>
        <v>#DIV/0!</v>
      </c>
      <c r="DK134" s="61" t="e">
        <f t="shared" si="92"/>
        <v>#DIV/0!</v>
      </c>
      <c r="DL134" s="61" t="e">
        <f t="shared" si="92"/>
        <v>#DIV/0!</v>
      </c>
      <c r="DM134" s="61" t="e">
        <f t="shared" si="92"/>
        <v>#DIV/0!</v>
      </c>
      <c r="DN134" s="61" t="e">
        <f t="shared" si="92"/>
        <v>#DIV/0!</v>
      </c>
      <c r="DO134" s="61" t="e">
        <f t="shared" si="92"/>
        <v>#DIV/0!</v>
      </c>
      <c r="DP134" s="61" t="e">
        <f t="shared" si="92"/>
        <v>#DIV/0!</v>
      </c>
      <c r="DQ134" s="61" t="e">
        <f t="shared" si="92"/>
        <v>#DIV/0!</v>
      </c>
      <c r="DR134" s="61" t="e">
        <f t="shared" si="92"/>
        <v>#DIV/0!</v>
      </c>
      <c r="DS134" s="61" t="e">
        <f t="shared" si="92"/>
        <v>#DIV/0!</v>
      </c>
      <c r="DT134" s="61" t="e">
        <f t="shared" si="93"/>
        <v>#DIV/0!</v>
      </c>
      <c r="DU134" s="61" t="e">
        <f t="shared" si="93"/>
        <v>#DIV/0!</v>
      </c>
      <c r="DV134" s="61" t="e">
        <f t="shared" si="93"/>
        <v>#DIV/0!</v>
      </c>
      <c r="DW134" s="61" t="e">
        <f t="shared" si="93"/>
        <v>#DIV/0!</v>
      </c>
      <c r="DX134" s="61" t="e">
        <f t="shared" si="93"/>
        <v>#DIV/0!</v>
      </c>
      <c r="DY134" s="61" t="e">
        <f t="shared" si="93"/>
        <v>#DIV/0!</v>
      </c>
      <c r="DZ134" s="61" t="e">
        <f t="shared" si="97"/>
        <v>#DIV/0!</v>
      </c>
    </row>
    <row r="135" spans="1:130">
      <c r="A135" s="53">
        <v>5</v>
      </c>
      <c r="B135" s="63">
        <f t="shared" si="94"/>
        <v>0.45454545454545497</v>
      </c>
      <c r="C135" s="53">
        <v>2005</v>
      </c>
      <c r="D135" s="64">
        <f t="shared" si="98"/>
        <v>0</v>
      </c>
      <c r="E135" s="64">
        <f t="shared" si="99"/>
        <v>0</v>
      </c>
      <c r="F135" s="64">
        <f t="shared" si="100"/>
        <v>0</v>
      </c>
      <c r="G135" s="64">
        <f t="shared" ref="G135:G153" si="101">VLOOKUP($C$69,$D$3:$K$63,$A$69,0)*(B132-B131)</f>
        <v>0</v>
      </c>
      <c r="H135" s="64">
        <f>VLOOKUP($C$70,$D$3:$K$63,$A$69,0)*(B131-B130)</f>
        <v>0</v>
      </c>
      <c r="I135" s="64">
        <f>VLOOKUP($C$71,$D$3:$K$63,$A$69,0)*B130</f>
        <v>0</v>
      </c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54">
        <f t="shared" si="95"/>
        <v>0</v>
      </c>
      <c r="BP135" s="53">
        <v>2005</v>
      </c>
      <c r="BQ135" s="61" t="e">
        <f t="shared" si="96"/>
        <v>#DIV/0!</v>
      </c>
      <c r="BR135" s="61" t="e">
        <f t="shared" si="89"/>
        <v>#DIV/0!</v>
      </c>
      <c r="BS135" s="61" t="e">
        <f t="shared" si="89"/>
        <v>#DIV/0!</v>
      </c>
      <c r="BT135" s="61" t="e">
        <f t="shared" si="89"/>
        <v>#DIV/0!</v>
      </c>
      <c r="BU135" s="61" t="e">
        <f t="shared" si="89"/>
        <v>#DIV/0!</v>
      </c>
      <c r="BV135" s="61" t="e">
        <f t="shared" si="89"/>
        <v>#DIV/0!</v>
      </c>
      <c r="BW135" s="61" t="e">
        <f t="shared" si="89"/>
        <v>#DIV/0!</v>
      </c>
      <c r="BX135" s="61" t="e">
        <f t="shared" si="89"/>
        <v>#DIV/0!</v>
      </c>
      <c r="BY135" s="61" t="e">
        <f t="shared" si="89"/>
        <v>#DIV/0!</v>
      </c>
      <c r="BZ135" s="61" t="e">
        <f t="shared" si="89"/>
        <v>#DIV/0!</v>
      </c>
      <c r="CA135" s="61" t="e">
        <f t="shared" si="89"/>
        <v>#DIV/0!</v>
      </c>
      <c r="CB135" s="61" t="e">
        <f t="shared" si="89"/>
        <v>#DIV/0!</v>
      </c>
      <c r="CC135" s="61" t="e">
        <f t="shared" si="89"/>
        <v>#DIV/0!</v>
      </c>
      <c r="CD135" s="61" t="e">
        <f t="shared" si="89"/>
        <v>#DIV/0!</v>
      </c>
      <c r="CE135" s="61" t="e">
        <f t="shared" si="89"/>
        <v>#DIV/0!</v>
      </c>
      <c r="CF135" s="61" t="e">
        <f t="shared" si="89"/>
        <v>#DIV/0!</v>
      </c>
      <c r="CG135" s="61" t="e">
        <f t="shared" si="89"/>
        <v>#DIV/0!</v>
      </c>
      <c r="CH135" s="61" t="e">
        <f t="shared" si="90"/>
        <v>#DIV/0!</v>
      </c>
      <c r="CI135" s="61" t="e">
        <f t="shared" si="90"/>
        <v>#DIV/0!</v>
      </c>
      <c r="CJ135" s="61" t="e">
        <f t="shared" si="90"/>
        <v>#DIV/0!</v>
      </c>
      <c r="CK135" s="61" t="e">
        <f t="shared" si="90"/>
        <v>#DIV/0!</v>
      </c>
      <c r="CL135" s="61" t="e">
        <f t="shared" si="90"/>
        <v>#DIV/0!</v>
      </c>
      <c r="CM135" s="61" t="e">
        <f t="shared" si="90"/>
        <v>#DIV/0!</v>
      </c>
      <c r="CN135" s="61" t="e">
        <f t="shared" si="91"/>
        <v>#DIV/0!</v>
      </c>
      <c r="CO135" s="61" t="e">
        <f t="shared" si="91"/>
        <v>#DIV/0!</v>
      </c>
      <c r="CP135" s="61" t="e">
        <f t="shared" si="91"/>
        <v>#DIV/0!</v>
      </c>
      <c r="CQ135" s="61" t="e">
        <f t="shared" si="91"/>
        <v>#DIV/0!</v>
      </c>
      <c r="CR135" s="61" t="e">
        <f t="shared" si="91"/>
        <v>#DIV/0!</v>
      </c>
      <c r="CS135" s="61" t="e">
        <f t="shared" si="91"/>
        <v>#DIV/0!</v>
      </c>
      <c r="CT135" s="61" t="e">
        <f t="shared" si="91"/>
        <v>#DIV/0!</v>
      </c>
      <c r="CU135" s="61" t="e">
        <f t="shared" si="91"/>
        <v>#DIV/0!</v>
      </c>
      <c r="CV135" s="61" t="e">
        <f t="shared" si="91"/>
        <v>#DIV/0!</v>
      </c>
      <c r="CW135" s="61" t="e">
        <f t="shared" si="91"/>
        <v>#DIV/0!</v>
      </c>
      <c r="CX135" s="61" t="e">
        <f t="shared" si="91"/>
        <v>#DIV/0!</v>
      </c>
      <c r="CY135" s="61" t="e">
        <f t="shared" si="91"/>
        <v>#DIV/0!</v>
      </c>
      <c r="CZ135" s="61" t="e">
        <f t="shared" si="91"/>
        <v>#DIV/0!</v>
      </c>
      <c r="DA135" s="61" t="e">
        <f t="shared" si="91"/>
        <v>#DIV/0!</v>
      </c>
      <c r="DB135" s="61" t="e">
        <f t="shared" si="91"/>
        <v>#DIV/0!</v>
      </c>
      <c r="DC135" s="61" t="e">
        <f t="shared" si="91"/>
        <v>#DIV/0!</v>
      </c>
      <c r="DD135" s="61" t="e">
        <f t="shared" si="92"/>
        <v>#DIV/0!</v>
      </c>
      <c r="DE135" s="61" t="e">
        <f t="shared" si="92"/>
        <v>#DIV/0!</v>
      </c>
      <c r="DF135" s="61" t="e">
        <f t="shared" si="92"/>
        <v>#DIV/0!</v>
      </c>
      <c r="DG135" s="61" t="e">
        <f t="shared" si="92"/>
        <v>#DIV/0!</v>
      </c>
      <c r="DH135" s="61" t="e">
        <f t="shared" si="92"/>
        <v>#DIV/0!</v>
      </c>
      <c r="DI135" s="61" t="e">
        <f t="shared" si="92"/>
        <v>#DIV/0!</v>
      </c>
      <c r="DJ135" s="61" t="e">
        <f t="shared" si="92"/>
        <v>#DIV/0!</v>
      </c>
      <c r="DK135" s="61" t="e">
        <f t="shared" si="92"/>
        <v>#DIV/0!</v>
      </c>
      <c r="DL135" s="61" t="e">
        <f t="shared" si="92"/>
        <v>#DIV/0!</v>
      </c>
      <c r="DM135" s="61" t="e">
        <f t="shared" si="92"/>
        <v>#DIV/0!</v>
      </c>
      <c r="DN135" s="61" t="e">
        <f t="shared" si="92"/>
        <v>#DIV/0!</v>
      </c>
      <c r="DO135" s="61" t="e">
        <f t="shared" si="92"/>
        <v>#DIV/0!</v>
      </c>
      <c r="DP135" s="61" t="e">
        <f t="shared" si="92"/>
        <v>#DIV/0!</v>
      </c>
      <c r="DQ135" s="61" t="e">
        <f t="shared" si="92"/>
        <v>#DIV/0!</v>
      </c>
      <c r="DR135" s="61" t="e">
        <f t="shared" si="92"/>
        <v>#DIV/0!</v>
      </c>
      <c r="DS135" s="61" t="e">
        <f t="shared" si="92"/>
        <v>#DIV/0!</v>
      </c>
      <c r="DT135" s="61" t="e">
        <f t="shared" si="93"/>
        <v>#DIV/0!</v>
      </c>
      <c r="DU135" s="61" t="e">
        <f t="shared" si="93"/>
        <v>#DIV/0!</v>
      </c>
      <c r="DV135" s="61" t="e">
        <f t="shared" si="93"/>
        <v>#DIV/0!</v>
      </c>
      <c r="DW135" s="61" t="e">
        <f t="shared" si="93"/>
        <v>#DIV/0!</v>
      </c>
      <c r="DX135" s="61" t="e">
        <f t="shared" si="93"/>
        <v>#DIV/0!</v>
      </c>
      <c r="DY135" s="61" t="e">
        <f t="shared" si="93"/>
        <v>#DIV/0!</v>
      </c>
      <c r="DZ135" s="61" t="e">
        <f t="shared" si="97"/>
        <v>#DIV/0!</v>
      </c>
    </row>
    <row r="136" spans="1:130">
      <c r="A136" s="53">
        <v>6</v>
      </c>
      <c r="B136" s="63">
        <f t="shared" si="94"/>
        <v>0.54545454545454597</v>
      </c>
      <c r="C136" s="53">
        <v>2006</v>
      </c>
      <c r="D136" s="64">
        <f t="shared" si="98"/>
        <v>0</v>
      </c>
      <c r="E136" s="64">
        <f t="shared" si="99"/>
        <v>0</v>
      </c>
      <c r="F136" s="64">
        <f t="shared" si="100"/>
        <v>0</v>
      </c>
      <c r="G136" s="64">
        <f t="shared" si="101"/>
        <v>0</v>
      </c>
      <c r="H136" s="64">
        <f t="shared" ref="H136:H154" si="102">VLOOKUP($C$70,$D$3:$K$63,$A$69,0)*(B132-B131)</f>
        <v>0</v>
      </c>
      <c r="I136" s="64">
        <f>VLOOKUP($C$71,$D$3:$K$63,$A$69,0)*(B131-B130)</f>
        <v>0</v>
      </c>
      <c r="J136" s="64">
        <f>VLOOKUP($C$72,$D$3:$K$63,$A$69,0)*B130</f>
        <v>0</v>
      </c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54">
        <f t="shared" si="95"/>
        <v>0</v>
      </c>
      <c r="BP136" s="53">
        <v>2006</v>
      </c>
      <c r="BQ136" s="61" t="e">
        <f t="shared" si="96"/>
        <v>#DIV/0!</v>
      </c>
      <c r="BR136" s="61" t="e">
        <f t="shared" si="89"/>
        <v>#DIV/0!</v>
      </c>
      <c r="BS136" s="61" t="e">
        <f t="shared" si="89"/>
        <v>#DIV/0!</v>
      </c>
      <c r="BT136" s="61" t="e">
        <f t="shared" si="89"/>
        <v>#DIV/0!</v>
      </c>
      <c r="BU136" s="61" t="e">
        <f t="shared" si="89"/>
        <v>#DIV/0!</v>
      </c>
      <c r="BV136" s="61" t="e">
        <f t="shared" si="89"/>
        <v>#DIV/0!</v>
      </c>
      <c r="BW136" s="61" t="e">
        <f t="shared" si="89"/>
        <v>#DIV/0!</v>
      </c>
      <c r="BX136" s="61" t="e">
        <f t="shared" si="89"/>
        <v>#DIV/0!</v>
      </c>
      <c r="BY136" s="61" t="e">
        <f t="shared" si="89"/>
        <v>#DIV/0!</v>
      </c>
      <c r="BZ136" s="61" t="e">
        <f t="shared" si="89"/>
        <v>#DIV/0!</v>
      </c>
      <c r="CA136" s="61" t="e">
        <f t="shared" si="89"/>
        <v>#DIV/0!</v>
      </c>
      <c r="CB136" s="61" t="e">
        <f t="shared" si="89"/>
        <v>#DIV/0!</v>
      </c>
      <c r="CC136" s="61" t="e">
        <f t="shared" si="89"/>
        <v>#DIV/0!</v>
      </c>
      <c r="CD136" s="61" t="e">
        <f t="shared" si="89"/>
        <v>#DIV/0!</v>
      </c>
      <c r="CE136" s="61" t="e">
        <f t="shared" si="89"/>
        <v>#DIV/0!</v>
      </c>
      <c r="CF136" s="61" t="e">
        <f t="shared" si="89"/>
        <v>#DIV/0!</v>
      </c>
      <c r="CG136" s="61" t="e">
        <f t="shared" si="89"/>
        <v>#DIV/0!</v>
      </c>
      <c r="CH136" s="61" t="e">
        <f t="shared" si="90"/>
        <v>#DIV/0!</v>
      </c>
      <c r="CI136" s="61" t="e">
        <f t="shared" si="90"/>
        <v>#DIV/0!</v>
      </c>
      <c r="CJ136" s="61" t="e">
        <f t="shared" si="90"/>
        <v>#DIV/0!</v>
      </c>
      <c r="CK136" s="61" t="e">
        <f t="shared" si="90"/>
        <v>#DIV/0!</v>
      </c>
      <c r="CL136" s="61" t="e">
        <f t="shared" si="90"/>
        <v>#DIV/0!</v>
      </c>
      <c r="CM136" s="61" t="e">
        <f t="shared" si="90"/>
        <v>#DIV/0!</v>
      </c>
      <c r="CN136" s="61" t="e">
        <f t="shared" si="91"/>
        <v>#DIV/0!</v>
      </c>
      <c r="CO136" s="61" t="e">
        <f t="shared" si="91"/>
        <v>#DIV/0!</v>
      </c>
      <c r="CP136" s="61" t="e">
        <f t="shared" si="91"/>
        <v>#DIV/0!</v>
      </c>
      <c r="CQ136" s="61" t="e">
        <f t="shared" si="91"/>
        <v>#DIV/0!</v>
      </c>
      <c r="CR136" s="61" t="e">
        <f t="shared" si="91"/>
        <v>#DIV/0!</v>
      </c>
      <c r="CS136" s="61" t="e">
        <f t="shared" si="91"/>
        <v>#DIV/0!</v>
      </c>
      <c r="CT136" s="61" t="e">
        <f t="shared" si="91"/>
        <v>#DIV/0!</v>
      </c>
      <c r="CU136" s="61" t="e">
        <f t="shared" si="91"/>
        <v>#DIV/0!</v>
      </c>
      <c r="CV136" s="61" t="e">
        <f t="shared" si="91"/>
        <v>#DIV/0!</v>
      </c>
      <c r="CW136" s="61" t="e">
        <f t="shared" si="91"/>
        <v>#DIV/0!</v>
      </c>
      <c r="CX136" s="61" t="e">
        <f t="shared" si="91"/>
        <v>#DIV/0!</v>
      </c>
      <c r="CY136" s="61" t="e">
        <f t="shared" si="91"/>
        <v>#DIV/0!</v>
      </c>
      <c r="CZ136" s="61" t="e">
        <f t="shared" si="91"/>
        <v>#DIV/0!</v>
      </c>
      <c r="DA136" s="61" t="e">
        <f t="shared" si="91"/>
        <v>#DIV/0!</v>
      </c>
      <c r="DB136" s="61" t="e">
        <f t="shared" si="91"/>
        <v>#DIV/0!</v>
      </c>
      <c r="DC136" s="61" t="e">
        <f t="shared" si="91"/>
        <v>#DIV/0!</v>
      </c>
      <c r="DD136" s="61" t="e">
        <f t="shared" si="92"/>
        <v>#DIV/0!</v>
      </c>
      <c r="DE136" s="61" t="e">
        <f t="shared" si="92"/>
        <v>#DIV/0!</v>
      </c>
      <c r="DF136" s="61" t="e">
        <f t="shared" si="92"/>
        <v>#DIV/0!</v>
      </c>
      <c r="DG136" s="61" t="e">
        <f t="shared" si="92"/>
        <v>#DIV/0!</v>
      </c>
      <c r="DH136" s="61" t="e">
        <f t="shared" si="92"/>
        <v>#DIV/0!</v>
      </c>
      <c r="DI136" s="61" t="e">
        <f t="shared" si="92"/>
        <v>#DIV/0!</v>
      </c>
      <c r="DJ136" s="61" t="e">
        <f t="shared" si="92"/>
        <v>#DIV/0!</v>
      </c>
      <c r="DK136" s="61" t="e">
        <f t="shared" si="92"/>
        <v>#DIV/0!</v>
      </c>
      <c r="DL136" s="61" t="e">
        <f t="shared" si="92"/>
        <v>#DIV/0!</v>
      </c>
      <c r="DM136" s="61" t="e">
        <f t="shared" si="92"/>
        <v>#DIV/0!</v>
      </c>
      <c r="DN136" s="61" t="e">
        <f t="shared" si="92"/>
        <v>#DIV/0!</v>
      </c>
      <c r="DO136" s="61" t="e">
        <f t="shared" si="92"/>
        <v>#DIV/0!</v>
      </c>
      <c r="DP136" s="61" t="e">
        <f t="shared" si="92"/>
        <v>#DIV/0!</v>
      </c>
      <c r="DQ136" s="61" t="e">
        <f t="shared" si="92"/>
        <v>#DIV/0!</v>
      </c>
      <c r="DR136" s="61" t="e">
        <f t="shared" si="92"/>
        <v>#DIV/0!</v>
      </c>
      <c r="DS136" s="61" t="e">
        <f t="shared" si="92"/>
        <v>#DIV/0!</v>
      </c>
      <c r="DT136" s="61" t="e">
        <f t="shared" si="93"/>
        <v>#DIV/0!</v>
      </c>
      <c r="DU136" s="61" t="e">
        <f t="shared" si="93"/>
        <v>#DIV/0!</v>
      </c>
      <c r="DV136" s="61" t="e">
        <f t="shared" si="93"/>
        <v>#DIV/0!</v>
      </c>
      <c r="DW136" s="61" t="e">
        <f t="shared" si="93"/>
        <v>#DIV/0!</v>
      </c>
      <c r="DX136" s="61" t="e">
        <f t="shared" si="93"/>
        <v>#DIV/0!</v>
      </c>
      <c r="DY136" s="61" t="e">
        <f t="shared" si="93"/>
        <v>#DIV/0!</v>
      </c>
      <c r="DZ136" s="61" t="e">
        <f t="shared" si="97"/>
        <v>#DIV/0!</v>
      </c>
    </row>
    <row r="137" spans="1:130">
      <c r="A137" s="53">
        <v>7</v>
      </c>
      <c r="B137" s="63">
        <f t="shared" si="94"/>
        <v>0.63636363636363702</v>
      </c>
      <c r="C137" s="53">
        <v>2007</v>
      </c>
      <c r="D137" s="64">
        <f t="shared" si="98"/>
        <v>0</v>
      </c>
      <c r="E137" s="64">
        <f t="shared" si="99"/>
        <v>0</v>
      </c>
      <c r="F137" s="64">
        <f t="shared" si="100"/>
        <v>0</v>
      </c>
      <c r="G137" s="64">
        <f t="shared" si="101"/>
        <v>0</v>
      </c>
      <c r="H137" s="64">
        <f t="shared" si="102"/>
        <v>0</v>
      </c>
      <c r="I137" s="64">
        <f t="shared" ref="I137:I155" si="103">VLOOKUP($C$71,$D$3:$K$63,$A$69,0)*(B132-B131)</f>
        <v>0</v>
      </c>
      <c r="J137" s="64">
        <f>VLOOKUP($C$72,$D$3:$K$63,$A$69,0)*(B131-B130)</f>
        <v>0</v>
      </c>
      <c r="K137" s="64">
        <f>VLOOKUP($C$73,$D$3:$K$63,$A$69,0)*B130</f>
        <v>0</v>
      </c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54">
        <f t="shared" si="95"/>
        <v>0</v>
      </c>
      <c r="BP137" s="53">
        <v>2007</v>
      </c>
      <c r="BQ137" s="61" t="e">
        <f t="shared" si="96"/>
        <v>#DIV/0!</v>
      </c>
      <c r="BR137" s="61" t="e">
        <f t="shared" si="89"/>
        <v>#DIV/0!</v>
      </c>
      <c r="BS137" s="61" t="e">
        <f t="shared" si="89"/>
        <v>#DIV/0!</v>
      </c>
      <c r="BT137" s="61" t="e">
        <f t="shared" si="89"/>
        <v>#DIV/0!</v>
      </c>
      <c r="BU137" s="61" t="e">
        <f t="shared" si="89"/>
        <v>#DIV/0!</v>
      </c>
      <c r="BV137" s="61" t="e">
        <f t="shared" si="89"/>
        <v>#DIV/0!</v>
      </c>
      <c r="BW137" s="61" t="e">
        <f t="shared" si="89"/>
        <v>#DIV/0!</v>
      </c>
      <c r="BX137" s="61" t="e">
        <f t="shared" si="89"/>
        <v>#DIV/0!</v>
      </c>
      <c r="BY137" s="61" t="e">
        <f t="shared" si="89"/>
        <v>#DIV/0!</v>
      </c>
      <c r="BZ137" s="61" t="e">
        <f t="shared" si="89"/>
        <v>#DIV/0!</v>
      </c>
      <c r="CA137" s="61" t="e">
        <f t="shared" si="89"/>
        <v>#DIV/0!</v>
      </c>
      <c r="CB137" s="61" t="e">
        <f t="shared" si="89"/>
        <v>#DIV/0!</v>
      </c>
      <c r="CC137" s="61" t="e">
        <f t="shared" si="89"/>
        <v>#DIV/0!</v>
      </c>
      <c r="CD137" s="61" t="e">
        <f t="shared" si="89"/>
        <v>#DIV/0!</v>
      </c>
      <c r="CE137" s="61" t="e">
        <f t="shared" si="89"/>
        <v>#DIV/0!</v>
      </c>
      <c r="CF137" s="61" t="e">
        <f t="shared" si="89"/>
        <v>#DIV/0!</v>
      </c>
      <c r="CG137" s="61" t="e">
        <f t="shared" si="89"/>
        <v>#DIV/0!</v>
      </c>
      <c r="CH137" s="61" t="e">
        <f t="shared" si="90"/>
        <v>#DIV/0!</v>
      </c>
      <c r="CI137" s="61" t="e">
        <f t="shared" si="90"/>
        <v>#DIV/0!</v>
      </c>
      <c r="CJ137" s="61" t="e">
        <f t="shared" si="90"/>
        <v>#DIV/0!</v>
      </c>
      <c r="CK137" s="61" t="e">
        <f t="shared" si="90"/>
        <v>#DIV/0!</v>
      </c>
      <c r="CL137" s="61" t="e">
        <f t="shared" si="90"/>
        <v>#DIV/0!</v>
      </c>
      <c r="CM137" s="61" t="e">
        <f t="shared" si="90"/>
        <v>#DIV/0!</v>
      </c>
      <c r="CN137" s="61" t="e">
        <f t="shared" si="91"/>
        <v>#DIV/0!</v>
      </c>
      <c r="CO137" s="61" t="e">
        <f t="shared" si="91"/>
        <v>#DIV/0!</v>
      </c>
      <c r="CP137" s="61" t="e">
        <f t="shared" si="91"/>
        <v>#DIV/0!</v>
      </c>
      <c r="CQ137" s="61" t="e">
        <f t="shared" si="91"/>
        <v>#DIV/0!</v>
      </c>
      <c r="CR137" s="61" t="e">
        <f t="shared" si="91"/>
        <v>#DIV/0!</v>
      </c>
      <c r="CS137" s="61" t="e">
        <f t="shared" si="91"/>
        <v>#DIV/0!</v>
      </c>
      <c r="CT137" s="61" t="e">
        <f t="shared" si="91"/>
        <v>#DIV/0!</v>
      </c>
      <c r="CU137" s="61" t="e">
        <f t="shared" si="91"/>
        <v>#DIV/0!</v>
      </c>
      <c r="CV137" s="61" t="e">
        <f t="shared" si="91"/>
        <v>#DIV/0!</v>
      </c>
      <c r="CW137" s="61" t="e">
        <f t="shared" si="91"/>
        <v>#DIV/0!</v>
      </c>
      <c r="CX137" s="61" t="e">
        <f t="shared" si="91"/>
        <v>#DIV/0!</v>
      </c>
      <c r="CY137" s="61" t="e">
        <f t="shared" si="91"/>
        <v>#DIV/0!</v>
      </c>
      <c r="CZ137" s="61" t="e">
        <f t="shared" si="91"/>
        <v>#DIV/0!</v>
      </c>
      <c r="DA137" s="61" t="e">
        <f t="shared" si="91"/>
        <v>#DIV/0!</v>
      </c>
      <c r="DB137" s="61" t="e">
        <f t="shared" si="91"/>
        <v>#DIV/0!</v>
      </c>
      <c r="DC137" s="61" t="e">
        <f t="shared" si="91"/>
        <v>#DIV/0!</v>
      </c>
      <c r="DD137" s="61" t="e">
        <f t="shared" si="92"/>
        <v>#DIV/0!</v>
      </c>
      <c r="DE137" s="61" t="e">
        <f t="shared" si="92"/>
        <v>#DIV/0!</v>
      </c>
      <c r="DF137" s="61" t="e">
        <f t="shared" si="92"/>
        <v>#DIV/0!</v>
      </c>
      <c r="DG137" s="61" t="e">
        <f t="shared" si="92"/>
        <v>#DIV/0!</v>
      </c>
      <c r="DH137" s="61" t="e">
        <f t="shared" si="92"/>
        <v>#DIV/0!</v>
      </c>
      <c r="DI137" s="61" t="e">
        <f t="shared" si="92"/>
        <v>#DIV/0!</v>
      </c>
      <c r="DJ137" s="61" t="e">
        <f t="shared" si="92"/>
        <v>#DIV/0!</v>
      </c>
      <c r="DK137" s="61" t="e">
        <f t="shared" si="92"/>
        <v>#DIV/0!</v>
      </c>
      <c r="DL137" s="61" t="e">
        <f t="shared" si="92"/>
        <v>#DIV/0!</v>
      </c>
      <c r="DM137" s="61" t="e">
        <f t="shared" si="92"/>
        <v>#DIV/0!</v>
      </c>
      <c r="DN137" s="61" t="e">
        <f t="shared" si="92"/>
        <v>#DIV/0!</v>
      </c>
      <c r="DO137" s="61" t="e">
        <f t="shared" si="92"/>
        <v>#DIV/0!</v>
      </c>
      <c r="DP137" s="61" t="e">
        <f t="shared" si="92"/>
        <v>#DIV/0!</v>
      </c>
      <c r="DQ137" s="61" t="e">
        <f t="shared" si="92"/>
        <v>#DIV/0!</v>
      </c>
      <c r="DR137" s="61" t="e">
        <f t="shared" si="92"/>
        <v>#DIV/0!</v>
      </c>
      <c r="DS137" s="61" t="e">
        <f t="shared" si="92"/>
        <v>#DIV/0!</v>
      </c>
      <c r="DT137" s="61" t="e">
        <f t="shared" si="93"/>
        <v>#DIV/0!</v>
      </c>
      <c r="DU137" s="61" t="e">
        <f t="shared" si="93"/>
        <v>#DIV/0!</v>
      </c>
      <c r="DV137" s="61" t="e">
        <f t="shared" si="93"/>
        <v>#DIV/0!</v>
      </c>
      <c r="DW137" s="61" t="e">
        <f t="shared" si="93"/>
        <v>#DIV/0!</v>
      </c>
      <c r="DX137" s="61" t="e">
        <f t="shared" si="93"/>
        <v>#DIV/0!</v>
      </c>
      <c r="DY137" s="61" t="e">
        <f t="shared" si="93"/>
        <v>#DIV/0!</v>
      </c>
      <c r="DZ137" s="61" t="e">
        <f t="shared" si="97"/>
        <v>#DIV/0!</v>
      </c>
    </row>
    <row r="138" spans="1:130">
      <c r="A138" s="53">
        <v>8</v>
      </c>
      <c r="B138" s="63">
        <f t="shared" si="94"/>
        <v>0.72727272727272796</v>
      </c>
      <c r="C138" s="53">
        <v>2008</v>
      </c>
      <c r="D138" s="64">
        <f t="shared" si="98"/>
        <v>0</v>
      </c>
      <c r="E138" s="64">
        <f t="shared" si="99"/>
        <v>0</v>
      </c>
      <c r="F138" s="64">
        <f t="shared" si="100"/>
        <v>0</v>
      </c>
      <c r="G138" s="64">
        <f t="shared" si="101"/>
        <v>0</v>
      </c>
      <c r="H138" s="64">
        <f t="shared" si="102"/>
        <v>0</v>
      </c>
      <c r="I138" s="64">
        <f t="shared" si="103"/>
        <v>0</v>
      </c>
      <c r="J138" s="64">
        <f t="shared" ref="J138:J156" si="104">VLOOKUP($C$72,$D$3:$K$63,$A$69,0)*(B132-B131)</f>
        <v>0</v>
      </c>
      <c r="K138" s="64">
        <f>VLOOKUP($C$73,$D$3:$K$63,$A$69,0)*(B131-B130)</f>
        <v>0.313806301024736</v>
      </c>
      <c r="L138" s="64">
        <f>VLOOKUP($C$74,$D$3:$K$63,$A$69,0)*B130</f>
        <v>0</v>
      </c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54">
        <f t="shared" si="95"/>
        <v>0.313806301024736</v>
      </c>
      <c r="BP138" s="53">
        <v>2008</v>
      </c>
      <c r="BQ138" s="61">
        <f t="shared" si="96"/>
        <v>0</v>
      </c>
      <c r="BR138" s="61">
        <f t="shared" si="89"/>
        <v>0</v>
      </c>
      <c r="BS138" s="61">
        <f t="shared" si="89"/>
        <v>0</v>
      </c>
      <c r="BT138" s="61">
        <f t="shared" si="89"/>
        <v>0</v>
      </c>
      <c r="BU138" s="61">
        <f t="shared" si="89"/>
        <v>0</v>
      </c>
      <c r="BV138" s="61">
        <f t="shared" si="89"/>
        <v>0</v>
      </c>
      <c r="BW138" s="61">
        <f t="shared" si="89"/>
        <v>0</v>
      </c>
      <c r="BX138" s="61">
        <f t="shared" si="89"/>
        <v>1</v>
      </c>
      <c r="BY138" s="61">
        <f t="shared" si="89"/>
        <v>0</v>
      </c>
      <c r="BZ138" s="61">
        <f t="shared" si="89"/>
        <v>0</v>
      </c>
      <c r="CA138" s="61">
        <f t="shared" si="89"/>
        <v>0</v>
      </c>
      <c r="CB138" s="61">
        <f t="shared" si="89"/>
        <v>0</v>
      </c>
      <c r="CC138" s="61">
        <f t="shared" si="89"/>
        <v>0</v>
      </c>
      <c r="CD138" s="61">
        <f t="shared" si="89"/>
        <v>0</v>
      </c>
      <c r="CE138" s="61">
        <f t="shared" si="89"/>
        <v>0</v>
      </c>
      <c r="CF138" s="61">
        <f t="shared" si="89"/>
        <v>0</v>
      </c>
      <c r="CG138" s="61">
        <f t="shared" si="89"/>
        <v>0</v>
      </c>
      <c r="CH138" s="61">
        <f t="shared" si="90"/>
        <v>0</v>
      </c>
      <c r="CI138" s="61">
        <f t="shared" si="90"/>
        <v>0</v>
      </c>
      <c r="CJ138" s="61">
        <f t="shared" si="90"/>
        <v>0</v>
      </c>
      <c r="CK138" s="61">
        <f t="shared" si="90"/>
        <v>0</v>
      </c>
      <c r="CL138" s="61">
        <f t="shared" si="90"/>
        <v>0</v>
      </c>
      <c r="CM138" s="61">
        <f t="shared" si="90"/>
        <v>0</v>
      </c>
      <c r="CN138" s="61">
        <f t="shared" si="91"/>
        <v>0</v>
      </c>
      <c r="CO138" s="61">
        <f t="shared" si="91"/>
        <v>0</v>
      </c>
      <c r="CP138" s="61">
        <f t="shared" si="91"/>
        <v>0</v>
      </c>
      <c r="CQ138" s="61">
        <f t="shared" si="91"/>
        <v>0</v>
      </c>
      <c r="CR138" s="61">
        <f t="shared" si="91"/>
        <v>0</v>
      </c>
      <c r="CS138" s="61">
        <f t="shared" si="91"/>
        <v>0</v>
      </c>
      <c r="CT138" s="61">
        <f t="shared" si="91"/>
        <v>0</v>
      </c>
      <c r="CU138" s="61">
        <f t="shared" si="91"/>
        <v>0</v>
      </c>
      <c r="CV138" s="61">
        <f t="shared" si="91"/>
        <v>0</v>
      </c>
      <c r="CW138" s="61">
        <f t="shared" si="91"/>
        <v>0</v>
      </c>
      <c r="CX138" s="61">
        <f t="shared" si="91"/>
        <v>0</v>
      </c>
      <c r="CY138" s="61">
        <f t="shared" si="91"/>
        <v>0</v>
      </c>
      <c r="CZ138" s="61">
        <f t="shared" si="91"/>
        <v>0</v>
      </c>
      <c r="DA138" s="61">
        <f t="shared" si="91"/>
        <v>0</v>
      </c>
      <c r="DB138" s="61">
        <f t="shared" si="91"/>
        <v>0</v>
      </c>
      <c r="DC138" s="61">
        <f t="shared" si="91"/>
        <v>0</v>
      </c>
      <c r="DD138" s="61">
        <f t="shared" si="92"/>
        <v>0</v>
      </c>
      <c r="DE138" s="61">
        <f t="shared" si="92"/>
        <v>0</v>
      </c>
      <c r="DF138" s="61">
        <f t="shared" si="92"/>
        <v>0</v>
      </c>
      <c r="DG138" s="61">
        <f t="shared" si="92"/>
        <v>0</v>
      </c>
      <c r="DH138" s="61">
        <f t="shared" si="92"/>
        <v>0</v>
      </c>
      <c r="DI138" s="61">
        <f t="shared" si="92"/>
        <v>0</v>
      </c>
      <c r="DJ138" s="61">
        <f t="shared" si="92"/>
        <v>0</v>
      </c>
      <c r="DK138" s="61">
        <f t="shared" si="92"/>
        <v>0</v>
      </c>
      <c r="DL138" s="61">
        <f t="shared" si="92"/>
        <v>0</v>
      </c>
      <c r="DM138" s="61">
        <f t="shared" si="92"/>
        <v>0</v>
      </c>
      <c r="DN138" s="61">
        <f t="shared" si="92"/>
        <v>0</v>
      </c>
      <c r="DO138" s="61">
        <f t="shared" si="92"/>
        <v>0</v>
      </c>
      <c r="DP138" s="61">
        <f t="shared" si="92"/>
        <v>0</v>
      </c>
      <c r="DQ138" s="61">
        <f t="shared" si="92"/>
        <v>0</v>
      </c>
      <c r="DR138" s="61">
        <f t="shared" si="92"/>
        <v>0</v>
      </c>
      <c r="DS138" s="61">
        <f t="shared" si="92"/>
        <v>0</v>
      </c>
      <c r="DT138" s="61">
        <f t="shared" si="93"/>
        <v>0</v>
      </c>
      <c r="DU138" s="61">
        <f t="shared" si="93"/>
        <v>0</v>
      </c>
      <c r="DV138" s="61">
        <f t="shared" si="93"/>
        <v>0</v>
      </c>
      <c r="DW138" s="61">
        <f t="shared" si="93"/>
        <v>0</v>
      </c>
      <c r="DX138" s="61">
        <f t="shared" si="93"/>
        <v>0</v>
      </c>
      <c r="DY138" s="61">
        <f t="shared" si="93"/>
        <v>0</v>
      </c>
      <c r="DZ138" s="61">
        <f t="shared" si="97"/>
        <v>1</v>
      </c>
    </row>
    <row r="139" spans="1:130">
      <c r="A139" s="53">
        <v>9</v>
      </c>
      <c r="B139" s="63">
        <f t="shared" si="94"/>
        <v>0.81818181818181801</v>
      </c>
      <c r="C139" s="53">
        <v>2009</v>
      </c>
      <c r="D139" s="64">
        <f t="shared" si="98"/>
        <v>0</v>
      </c>
      <c r="E139" s="64">
        <f t="shared" si="99"/>
        <v>0</v>
      </c>
      <c r="F139" s="64">
        <f t="shared" si="100"/>
        <v>0</v>
      </c>
      <c r="G139" s="64">
        <f t="shared" si="101"/>
        <v>0</v>
      </c>
      <c r="H139" s="64">
        <f t="shared" si="102"/>
        <v>0</v>
      </c>
      <c r="I139" s="64">
        <f t="shared" si="103"/>
        <v>0</v>
      </c>
      <c r="J139" s="64">
        <f t="shared" si="104"/>
        <v>0</v>
      </c>
      <c r="K139" s="64">
        <f t="shared" ref="K139:K157" si="105">VLOOKUP($C$73,$D$3:$K$63,$A$69,0)*(B132-B131)</f>
        <v>0.313806301024736</v>
      </c>
      <c r="L139" s="64">
        <f>VLOOKUP($C$74,$D$3:$K$63,$A$69,0)*(B131-B130)</f>
        <v>0.41120276730521699</v>
      </c>
      <c r="M139" s="64">
        <f>VLOOKUP($C$75,$D$3:$K$63,$A$69,0)*B130</f>
        <v>0</v>
      </c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54">
        <f t="shared" si="95"/>
        <v>0.72500906832995304</v>
      </c>
      <c r="BP139" s="53">
        <v>2009</v>
      </c>
      <c r="BQ139" s="61">
        <f t="shared" si="96"/>
        <v>0</v>
      </c>
      <c r="BR139" s="61">
        <f t="shared" si="89"/>
        <v>0</v>
      </c>
      <c r="BS139" s="61">
        <f t="shared" si="89"/>
        <v>0</v>
      </c>
      <c r="BT139" s="61">
        <f t="shared" si="89"/>
        <v>0</v>
      </c>
      <c r="BU139" s="61">
        <f t="shared" si="89"/>
        <v>0</v>
      </c>
      <c r="BV139" s="61">
        <f t="shared" si="89"/>
        <v>0</v>
      </c>
      <c r="BW139" s="61">
        <f t="shared" si="89"/>
        <v>0</v>
      </c>
      <c r="BX139" s="61">
        <f t="shared" si="89"/>
        <v>0.43283086340917598</v>
      </c>
      <c r="BY139" s="61">
        <f t="shared" si="89"/>
        <v>0.56716913659082402</v>
      </c>
      <c r="BZ139" s="61">
        <f t="shared" si="89"/>
        <v>0</v>
      </c>
      <c r="CA139" s="61">
        <f t="shared" si="89"/>
        <v>0</v>
      </c>
      <c r="CB139" s="61">
        <f t="shared" si="89"/>
        <v>0</v>
      </c>
      <c r="CC139" s="61">
        <f t="shared" si="89"/>
        <v>0</v>
      </c>
      <c r="CD139" s="61">
        <f t="shared" si="89"/>
        <v>0</v>
      </c>
      <c r="CE139" s="61">
        <f t="shared" si="89"/>
        <v>0</v>
      </c>
      <c r="CF139" s="61">
        <f t="shared" si="89"/>
        <v>0</v>
      </c>
      <c r="CG139" s="61">
        <f t="shared" si="89"/>
        <v>0</v>
      </c>
      <c r="CH139" s="61">
        <f t="shared" si="90"/>
        <v>0</v>
      </c>
      <c r="CI139" s="61">
        <f t="shared" si="90"/>
        <v>0</v>
      </c>
      <c r="CJ139" s="61">
        <f t="shared" si="90"/>
        <v>0</v>
      </c>
      <c r="CK139" s="61">
        <f t="shared" si="90"/>
        <v>0</v>
      </c>
      <c r="CL139" s="61">
        <f t="shared" si="90"/>
        <v>0</v>
      </c>
      <c r="CM139" s="61">
        <f t="shared" si="90"/>
        <v>0</v>
      </c>
      <c r="CN139" s="61">
        <f t="shared" si="91"/>
        <v>0</v>
      </c>
      <c r="CO139" s="61">
        <f t="shared" si="91"/>
        <v>0</v>
      </c>
      <c r="CP139" s="61">
        <f t="shared" si="91"/>
        <v>0</v>
      </c>
      <c r="CQ139" s="61">
        <f t="shared" si="91"/>
        <v>0</v>
      </c>
      <c r="CR139" s="61">
        <f t="shared" si="91"/>
        <v>0</v>
      </c>
      <c r="CS139" s="61">
        <f t="shared" si="91"/>
        <v>0</v>
      </c>
      <c r="CT139" s="61">
        <f t="shared" si="91"/>
        <v>0</v>
      </c>
      <c r="CU139" s="61">
        <f t="shared" si="91"/>
        <v>0</v>
      </c>
      <c r="CV139" s="61">
        <f t="shared" si="91"/>
        <v>0</v>
      </c>
      <c r="CW139" s="61">
        <f t="shared" si="91"/>
        <v>0</v>
      </c>
      <c r="CX139" s="61">
        <f t="shared" si="91"/>
        <v>0</v>
      </c>
      <c r="CY139" s="61">
        <f t="shared" si="91"/>
        <v>0</v>
      </c>
      <c r="CZ139" s="61">
        <f t="shared" si="91"/>
        <v>0</v>
      </c>
      <c r="DA139" s="61">
        <f t="shared" si="91"/>
        <v>0</v>
      </c>
      <c r="DB139" s="61">
        <f t="shared" si="91"/>
        <v>0</v>
      </c>
      <c r="DC139" s="61">
        <f t="shared" si="91"/>
        <v>0</v>
      </c>
      <c r="DD139" s="61">
        <f t="shared" si="92"/>
        <v>0</v>
      </c>
      <c r="DE139" s="61">
        <f t="shared" si="92"/>
        <v>0</v>
      </c>
      <c r="DF139" s="61">
        <f t="shared" si="92"/>
        <v>0</v>
      </c>
      <c r="DG139" s="61">
        <f t="shared" si="92"/>
        <v>0</v>
      </c>
      <c r="DH139" s="61">
        <f t="shared" si="92"/>
        <v>0</v>
      </c>
      <c r="DI139" s="61">
        <f t="shared" si="92"/>
        <v>0</v>
      </c>
      <c r="DJ139" s="61">
        <f t="shared" si="92"/>
        <v>0</v>
      </c>
      <c r="DK139" s="61">
        <f t="shared" si="92"/>
        <v>0</v>
      </c>
      <c r="DL139" s="61">
        <f t="shared" si="92"/>
        <v>0</v>
      </c>
      <c r="DM139" s="61">
        <f t="shared" si="92"/>
        <v>0</v>
      </c>
      <c r="DN139" s="61">
        <f t="shared" si="92"/>
        <v>0</v>
      </c>
      <c r="DO139" s="61">
        <f t="shared" si="92"/>
        <v>0</v>
      </c>
      <c r="DP139" s="61">
        <f t="shared" si="92"/>
        <v>0</v>
      </c>
      <c r="DQ139" s="61">
        <f t="shared" si="92"/>
        <v>0</v>
      </c>
      <c r="DR139" s="61">
        <f t="shared" si="92"/>
        <v>0</v>
      </c>
      <c r="DS139" s="61">
        <f t="shared" si="92"/>
        <v>0</v>
      </c>
      <c r="DT139" s="61">
        <f t="shared" si="93"/>
        <v>0</v>
      </c>
      <c r="DU139" s="61">
        <f t="shared" si="93"/>
        <v>0</v>
      </c>
      <c r="DV139" s="61">
        <f t="shared" si="93"/>
        <v>0</v>
      </c>
      <c r="DW139" s="61">
        <f t="shared" si="93"/>
        <v>0</v>
      </c>
      <c r="DX139" s="61">
        <f t="shared" si="93"/>
        <v>0</v>
      </c>
      <c r="DY139" s="61">
        <f t="shared" si="93"/>
        <v>0</v>
      </c>
      <c r="DZ139" s="61">
        <f t="shared" si="97"/>
        <v>1</v>
      </c>
    </row>
    <row r="140" spans="1:130">
      <c r="A140" s="53">
        <v>10</v>
      </c>
      <c r="B140" s="63">
        <f t="shared" si="94"/>
        <v>0.90909090909090895</v>
      </c>
      <c r="C140" s="53">
        <v>2010</v>
      </c>
      <c r="D140" s="64">
        <f t="shared" si="98"/>
        <v>0</v>
      </c>
      <c r="E140" s="64">
        <f t="shared" si="99"/>
        <v>0</v>
      </c>
      <c r="F140" s="64">
        <f t="shared" si="100"/>
        <v>0</v>
      </c>
      <c r="G140" s="64">
        <f t="shared" si="101"/>
        <v>0</v>
      </c>
      <c r="H140" s="64">
        <f t="shared" si="102"/>
        <v>0</v>
      </c>
      <c r="I140" s="64">
        <f t="shared" si="103"/>
        <v>0</v>
      </c>
      <c r="J140" s="64">
        <f t="shared" si="104"/>
        <v>0</v>
      </c>
      <c r="K140" s="64">
        <f t="shared" si="105"/>
        <v>0.313806301024736</v>
      </c>
      <c r="L140" s="64">
        <f t="shared" ref="L140:L158" si="106">VLOOKUP($C$74,$D$3:$K$63,$A$69,0)*(B132-B131)</f>
        <v>0.41120276730521699</v>
      </c>
      <c r="M140" s="64">
        <f>VLOOKUP($C$75,$D$3:$K$63,$A$69,0)*(B131-B130)</f>
        <v>0.95638644487939395</v>
      </c>
      <c r="N140" s="64">
        <f>VLOOKUP($C$76,$D$3:$K$63,$A$69,0)*B130</f>
        <v>0</v>
      </c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54">
        <f t="shared" si="95"/>
        <v>1.6813955132093501</v>
      </c>
      <c r="BP140" s="53">
        <v>2010</v>
      </c>
      <c r="BQ140" s="61">
        <f t="shared" si="96"/>
        <v>0</v>
      </c>
      <c r="BR140" s="61">
        <f t="shared" si="89"/>
        <v>0</v>
      </c>
      <c r="BS140" s="61">
        <f t="shared" si="89"/>
        <v>0</v>
      </c>
      <c r="BT140" s="61">
        <f t="shared" si="89"/>
        <v>0</v>
      </c>
      <c r="BU140" s="61">
        <f t="shared" si="89"/>
        <v>0</v>
      </c>
      <c r="BV140" s="61">
        <f t="shared" si="89"/>
        <v>0</v>
      </c>
      <c r="BW140" s="61">
        <f t="shared" si="89"/>
        <v>0</v>
      </c>
      <c r="BX140" s="61">
        <f t="shared" si="89"/>
        <v>0.18663443464634999</v>
      </c>
      <c r="BY140" s="61">
        <f t="shared" si="89"/>
        <v>0.244560404779681</v>
      </c>
      <c r="BZ140" s="61">
        <f t="shared" si="89"/>
        <v>0.56880516057396902</v>
      </c>
      <c r="CA140" s="61">
        <f t="shared" si="89"/>
        <v>0</v>
      </c>
      <c r="CB140" s="61">
        <f t="shared" si="89"/>
        <v>0</v>
      </c>
      <c r="CC140" s="61">
        <f t="shared" si="89"/>
        <v>0</v>
      </c>
      <c r="CD140" s="61">
        <f t="shared" si="89"/>
        <v>0</v>
      </c>
      <c r="CE140" s="61">
        <f t="shared" si="89"/>
        <v>0</v>
      </c>
      <c r="CF140" s="61">
        <f t="shared" si="89"/>
        <v>0</v>
      </c>
      <c r="CG140" s="61">
        <f t="shared" si="89"/>
        <v>0</v>
      </c>
      <c r="CH140" s="61">
        <f t="shared" si="90"/>
        <v>0</v>
      </c>
      <c r="CI140" s="61">
        <f t="shared" si="90"/>
        <v>0</v>
      </c>
      <c r="CJ140" s="61">
        <f t="shared" si="90"/>
        <v>0</v>
      </c>
      <c r="CK140" s="61">
        <f t="shared" si="90"/>
        <v>0</v>
      </c>
      <c r="CL140" s="61">
        <f t="shared" si="90"/>
        <v>0</v>
      </c>
      <c r="CM140" s="61">
        <f t="shared" si="90"/>
        <v>0</v>
      </c>
      <c r="CN140" s="61">
        <f t="shared" si="91"/>
        <v>0</v>
      </c>
      <c r="CO140" s="61">
        <f t="shared" si="91"/>
        <v>0</v>
      </c>
      <c r="CP140" s="61">
        <f t="shared" si="91"/>
        <v>0</v>
      </c>
      <c r="CQ140" s="61">
        <f t="shared" si="91"/>
        <v>0</v>
      </c>
      <c r="CR140" s="61">
        <f t="shared" si="91"/>
        <v>0</v>
      </c>
      <c r="CS140" s="61">
        <f t="shared" si="91"/>
        <v>0</v>
      </c>
      <c r="CT140" s="61">
        <f t="shared" si="91"/>
        <v>0</v>
      </c>
      <c r="CU140" s="61">
        <f t="shared" si="91"/>
        <v>0</v>
      </c>
      <c r="CV140" s="61">
        <f t="shared" si="91"/>
        <v>0</v>
      </c>
      <c r="CW140" s="61">
        <f t="shared" si="91"/>
        <v>0</v>
      </c>
      <c r="CX140" s="61">
        <f t="shared" si="91"/>
        <v>0</v>
      </c>
      <c r="CY140" s="61">
        <f t="shared" si="91"/>
        <v>0</v>
      </c>
      <c r="CZ140" s="61">
        <f t="shared" si="91"/>
        <v>0</v>
      </c>
      <c r="DA140" s="61">
        <f t="shared" si="91"/>
        <v>0</v>
      </c>
      <c r="DB140" s="61">
        <f t="shared" si="91"/>
        <v>0</v>
      </c>
      <c r="DC140" s="61">
        <f t="shared" si="91"/>
        <v>0</v>
      </c>
      <c r="DD140" s="61">
        <f t="shared" si="92"/>
        <v>0</v>
      </c>
      <c r="DE140" s="61">
        <f t="shared" si="92"/>
        <v>0</v>
      </c>
      <c r="DF140" s="61">
        <f t="shared" si="92"/>
        <v>0</v>
      </c>
      <c r="DG140" s="61">
        <f t="shared" si="92"/>
        <v>0</v>
      </c>
      <c r="DH140" s="61">
        <f t="shared" si="92"/>
        <v>0</v>
      </c>
      <c r="DI140" s="61">
        <f t="shared" si="92"/>
        <v>0</v>
      </c>
      <c r="DJ140" s="61">
        <f t="shared" si="92"/>
        <v>0</v>
      </c>
      <c r="DK140" s="61">
        <f t="shared" si="92"/>
        <v>0</v>
      </c>
      <c r="DL140" s="61">
        <f t="shared" si="92"/>
        <v>0</v>
      </c>
      <c r="DM140" s="61">
        <f t="shared" si="92"/>
        <v>0</v>
      </c>
      <c r="DN140" s="61">
        <f t="shared" si="92"/>
        <v>0</v>
      </c>
      <c r="DO140" s="61">
        <f t="shared" si="92"/>
        <v>0</v>
      </c>
      <c r="DP140" s="61">
        <f t="shared" si="92"/>
        <v>0</v>
      </c>
      <c r="DQ140" s="61">
        <f t="shared" si="92"/>
        <v>0</v>
      </c>
      <c r="DR140" s="61">
        <f t="shared" si="92"/>
        <v>0</v>
      </c>
      <c r="DS140" s="61">
        <f t="shared" si="92"/>
        <v>0</v>
      </c>
      <c r="DT140" s="61">
        <f t="shared" si="93"/>
        <v>0</v>
      </c>
      <c r="DU140" s="61">
        <f t="shared" si="93"/>
        <v>0</v>
      </c>
      <c r="DV140" s="61">
        <f t="shared" si="93"/>
        <v>0</v>
      </c>
      <c r="DW140" s="61">
        <f t="shared" si="93"/>
        <v>0</v>
      </c>
      <c r="DX140" s="61">
        <f t="shared" si="93"/>
        <v>0</v>
      </c>
      <c r="DY140" s="61">
        <f t="shared" si="93"/>
        <v>0</v>
      </c>
      <c r="DZ140" s="61">
        <f t="shared" si="97"/>
        <v>1</v>
      </c>
    </row>
    <row r="141" spans="1:130">
      <c r="A141" s="53">
        <v>11</v>
      </c>
      <c r="B141" s="63">
        <f t="shared" si="94"/>
        <v>1</v>
      </c>
      <c r="C141" s="53">
        <v>2011</v>
      </c>
      <c r="D141" s="64">
        <f t="shared" si="98"/>
        <v>0</v>
      </c>
      <c r="E141" s="64">
        <f t="shared" si="99"/>
        <v>0</v>
      </c>
      <c r="F141" s="64">
        <f t="shared" si="100"/>
        <v>0</v>
      </c>
      <c r="G141" s="64">
        <f t="shared" si="101"/>
        <v>0</v>
      </c>
      <c r="H141" s="64">
        <f t="shared" si="102"/>
        <v>0</v>
      </c>
      <c r="I141" s="64">
        <f t="shared" si="103"/>
        <v>0</v>
      </c>
      <c r="J141" s="64">
        <f t="shared" si="104"/>
        <v>0</v>
      </c>
      <c r="K141" s="64">
        <f t="shared" si="105"/>
        <v>0.313806301024736</v>
      </c>
      <c r="L141" s="64">
        <f t="shared" si="106"/>
        <v>0.41120276730521699</v>
      </c>
      <c r="M141" s="64">
        <f t="shared" ref="M141:M159" si="107">VLOOKUP($C$75,$D$3:$K$63,$A$69,0)*(B132-B131)</f>
        <v>0.95638644487939395</v>
      </c>
      <c r="N141" s="64">
        <f>VLOOKUP($C$76,$D$3:$K$63,$A$69,0)*(B131-B130)</f>
        <v>18.980421941299198</v>
      </c>
      <c r="O141" s="64">
        <f>VLOOKUP($C$77,$D$3:$K$63,$A$69,0)*B130</f>
        <v>0</v>
      </c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54">
        <f t="shared" si="95"/>
        <v>20.661817454508501</v>
      </c>
      <c r="BP141" s="53">
        <v>2011</v>
      </c>
      <c r="BQ141" s="61">
        <f t="shared" si="96"/>
        <v>0</v>
      </c>
      <c r="BR141" s="61">
        <f t="shared" si="89"/>
        <v>0</v>
      </c>
      <c r="BS141" s="61">
        <f t="shared" si="89"/>
        <v>0</v>
      </c>
      <c r="BT141" s="61">
        <f t="shared" si="89"/>
        <v>0</v>
      </c>
      <c r="BU141" s="61">
        <f t="shared" si="89"/>
        <v>0</v>
      </c>
      <c r="BV141" s="61">
        <f t="shared" si="89"/>
        <v>0</v>
      </c>
      <c r="BW141" s="61">
        <f t="shared" si="89"/>
        <v>0</v>
      </c>
      <c r="BX141" s="61">
        <f t="shared" si="89"/>
        <v>1.5187739496568899E-2</v>
      </c>
      <c r="BY141" s="61">
        <f t="shared" si="89"/>
        <v>1.99015777876544E-2</v>
      </c>
      <c r="BZ141" s="61">
        <f t="shared" si="89"/>
        <v>4.6287624357590401E-2</v>
      </c>
      <c r="CA141" s="61">
        <f t="shared" si="89"/>
        <v>0.91862305835818603</v>
      </c>
      <c r="CB141" s="61">
        <f t="shared" si="89"/>
        <v>0</v>
      </c>
      <c r="CC141" s="61">
        <f t="shared" si="89"/>
        <v>0</v>
      </c>
      <c r="CD141" s="61">
        <f t="shared" si="89"/>
        <v>0</v>
      </c>
      <c r="CE141" s="61">
        <f t="shared" si="89"/>
        <v>0</v>
      </c>
      <c r="CF141" s="61">
        <f t="shared" si="89"/>
        <v>0</v>
      </c>
      <c r="CG141" s="61">
        <f t="shared" si="89"/>
        <v>0</v>
      </c>
      <c r="CH141" s="61">
        <f t="shared" si="90"/>
        <v>0</v>
      </c>
      <c r="CI141" s="61">
        <f t="shared" si="90"/>
        <v>0</v>
      </c>
      <c r="CJ141" s="61">
        <f t="shared" si="90"/>
        <v>0</v>
      </c>
      <c r="CK141" s="61">
        <f t="shared" si="90"/>
        <v>0</v>
      </c>
      <c r="CL141" s="61">
        <f t="shared" si="90"/>
        <v>0</v>
      </c>
      <c r="CM141" s="61">
        <f t="shared" si="90"/>
        <v>0</v>
      </c>
      <c r="CN141" s="61">
        <f t="shared" si="91"/>
        <v>0</v>
      </c>
      <c r="CO141" s="61">
        <f t="shared" si="91"/>
        <v>0</v>
      </c>
      <c r="CP141" s="61">
        <f t="shared" si="91"/>
        <v>0</v>
      </c>
      <c r="CQ141" s="61">
        <f t="shared" si="91"/>
        <v>0</v>
      </c>
      <c r="CR141" s="61">
        <f t="shared" si="91"/>
        <v>0</v>
      </c>
      <c r="CS141" s="61">
        <f t="shared" si="91"/>
        <v>0</v>
      </c>
      <c r="CT141" s="61">
        <f t="shared" si="91"/>
        <v>0</v>
      </c>
      <c r="CU141" s="61">
        <f t="shared" si="91"/>
        <v>0</v>
      </c>
      <c r="CV141" s="61">
        <f t="shared" si="91"/>
        <v>0</v>
      </c>
      <c r="CW141" s="61">
        <f t="shared" si="91"/>
        <v>0</v>
      </c>
      <c r="CX141" s="61">
        <f t="shared" si="91"/>
        <v>0</v>
      </c>
      <c r="CY141" s="61">
        <f t="shared" si="91"/>
        <v>0</v>
      </c>
      <c r="CZ141" s="61">
        <f t="shared" si="91"/>
        <v>0</v>
      </c>
      <c r="DA141" s="61">
        <f t="shared" si="91"/>
        <v>0</v>
      </c>
      <c r="DB141" s="61">
        <f t="shared" si="91"/>
        <v>0</v>
      </c>
      <c r="DC141" s="61">
        <f t="shared" si="91"/>
        <v>0</v>
      </c>
      <c r="DD141" s="61">
        <f t="shared" si="92"/>
        <v>0</v>
      </c>
      <c r="DE141" s="61">
        <f t="shared" si="92"/>
        <v>0</v>
      </c>
      <c r="DF141" s="61">
        <f t="shared" si="92"/>
        <v>0</v>
      </c>
      <c r="DG141" s="61">
        <f t="shared" si="92"/>
        <v>0</v>
      </c>
      <c r="DH141" s="61">
        <f t="shared" si="92"/>
        <v>0</v>
      </c>
      <c r="DI141" s="61">
        <f t="shared" si="92"/>
        <v>0</v>
      </c>
      <c r="DJ141" s="61">
        <f t="shared" si="92"/>
        <v>0</v>
      </c>
      <c r="DK141" s="61">
        <f t="shared" si="92"/>
        <v>0</v>
      </c>
      <c r="DL141" s="61">
        <f t="shared" si="92"/>
        <v>0</v>
      </c>
      <c r="DM141" s="61">
        <f t="shared" si="92"/>
        <v>0</v>
      </c>
      <c r="DN141" s="61">
        <f t="shared" si="92"/>
        <v>0</v>
      </c>
      <c r="DO141" s="61">
        <f t="shared" si="92"/>
        <v>0</v>
      </c>
      <c r="DP141" s="61">
        <f t="shared" si="92"/>
        <v>0</v>
      </c>
      <c r="DQ141" s="61">
        <f t="shared" si="92"/>
        <v>0</v>
      </c>
      <c r="DR141" s="61">
        <f t="shared" si="92"/>
        <v>0</v>
      </c>
      <c r="DS141" s="61">
        <f t="shared" si="92"/>
        <v>0</v>
      </c>
      <c r="DT141" s="61">
        <f t="shared" si="93"/>
        <v>0</v>
      </c>
      <c r="DU141" s="61">
        <f t="shared" si="93"/>
        <v>0</v>
      </c>
      <c r="DV141" s="61">
        <f t="shared" si="93"/>
        <v>0</v>
      </c>
      <c r="DW141" s="61">
        <f t="shared" si="93"/>
        <v>0</v>
      </c>
      <c r="DX141" s="61">
        <f t="shared" si="93"/>
        <v>0</v>
      </c>
      <c r="DY141" s="61">
        <f t="shared" si="93"/>
        <v>0</v>
      </c>
      <c r="DZ141" s="61">
        <f t="shared" si="97"/>
        <v>1</v>
      </c>
    </row>
    <row r="142" spans="1:130">
      <c r="A142" s="53">
        <v>12</v>
      </c>
      <c r="B142" s="63">
        <f t="shared" si="94"/>
        <v>1</v>
      </c>
      <c r="C142" s="53">
        <v>2012</v>
      </c>
      <c r="D142" s="64">
        <f t="shared" si="98"/>
        <v>0</v>
      </c>
      <c r="E142" s="64">
        <f t="shared" si="99"/>
        <v>0</v>
      </c>
      <c r="F142" s="64">
        <f t="shared" si="100"/>
        <v>0</v>
      </c>
      <c r="G142" s="64">
        <f t="shared" si="101"/>
        <v>0</v>
      </c>
      <c r="H142" s="64">
        <f t="shared" si="102"/>
        <v>0</v>
      </c>
      <c r="I142" s="64">
        <f t="shared" si="103"/>
        <v>0</v>
      </c>
      <c r="J142" s="64">
        <f t="shared" si="104"/>
        <v>0</v>
      </c>
      <c r="K142" s="64">
        <f t="shared" si="105"/>
        <v>0.313806301024736</v>
      </c>
      <c r="L142" s="64">
        <f t="shared" si="106"/>
        <v>0.41120276730521699</v>
      </c>
      <c r="M142" s="64">
        <f t="shared" si="107"/>
        <v>0.95638644487939395</v>
      </c>
      <c r="N142" s="64">
        <f t="shared" ref="N142:N160" si="108">VLOOKUP($C$76,$D$3:$K$63,$A$69,0)*(B132-B131)</f>
        <v>18.980421941299198</v>
      </c>
      <c r="O142" s="64">
        <f>VLOOKUP($C$77,$D$3:$K$63,$A$69,0)*(B131-B130)</f>
        <v>27.4273972746449</v>
      </c>
      <c r="P142" s="64">
        <f>VLOOKUP($C$78,$D$3:$K$63,$A$69,0)*B130</f>
        <v>0</v>
      </c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54">
        <f t="shared" si="95"/>
        <v>48.089214729153397</v>
      </c>
      <c r="BP142" s="53">
        <v>2012</v>
      </c>
      <c r="BQ142" s="61">
        <f t="shared" si="96"/>
        <v>0</v>
      </c>
      <c r="BR142" s="61">
        <f t="shared" si="89"/>
        <v>0</v>
      </c>
      <c r="BS142" s="61">
        <f t="shared" si="89"/>
        <v>0</v>
      </c>
      <c r="BT142" s="61">
        <f t="shared" si="89"/>
        <v>0</v>
      </c>
      <c r="BU142" s="61">
        <f t="shared" si="89"/>
        <v>0</v>
      </c>
      <c r="BV142" s="61">
        <f t="shared" si="89"/>
        <v>0</v>
      </c>
      <c r="BW142" s="61">
        <f t="shared" si="89"/>
        <v>0</v>
      </c>
      <c r="BX142" s="61">
        <f t="shared" si="89"/>
        <v>6.5255027097478402E-3</v>
      </c>
      <c r="BY142" s="61">
        <f t="shared" si="89"/>
        <v>8.5508313999548696E-3</v>
      </c>
      <c r="BZ142" s="61">
        <f t="shared" si="89"/>
        <v>1.98877534238379E-2</v>
      </c>
      <c r="CA142" s="61">
        <f t="shared" si="89"/>
        <v>0.39469186694355701</v>
      </c>
      <c r="CB142" s="61">
        <f t="shared" si="89"/>
        <v>0.57034404552290197</v>
      </c>
      <c r="CC142" s="61">
        <f t="shared" si="89"/>
        <v>0</v>
      </c>
      <c r="CD142" s="61">
        <f t="shared" si="89"/>
        <v>0</v>
      </c>
      <c r="CE142" s="61">
        <f t="shared" si="89"/>
        <v>0</v>
      </c>
      <c r="CF142" s="61">
        <f t="shared" si="89"/>
        <v>0</v>
      </c>
      <c r="CG142" s="61">
        <f t="shared" si="89"/>
        <v>0</v>
      </c>
      <c r="CH142" s="61">
        <f t="shared" si="90"/>
        <v>0</v>
      </c>
      <c r="CI142" s="61">
        <f t="shared" si="90"/>
        <v>0</v>
      </c>
      <c r="CJ142" s="61">
        <f t="shared" si="90"/>
        <v>0</v>
      </c>
      <c r="CK142" s="61">
        <f t="shared" si="90"/>
        <v>0</v>
      </c>
      <c r="CL142" s="61">
        <f t="shared" si="90"/>
        <v>0</v>
      </c>
      <c r="CM142" s="61">
        <f t="shared" si="90"/>
        <v>0</v>
      </c>
      <c r="CN142" s="61">
        <f t="shared" si="91"/>
        <v>0</v>
      </c>
      <c r="CO142" s="61">
        <f t="shared" si="91"/>
        <v>0</v>
      </c>
      <c r="CP142" s="61">
        <f t="shared" si="91"/>
        <v>0</v>
      </c>
      <c r="CQ142" s="61">
        <f t="shared" si="91"/>
        <v>0</v>
      </c>
      <c r="CR142" s="61">
        <f t="shared" si="91"/>
        <v>0</v>
      </c>
      <c r="CS142" s="61">
        <f t="shared" si="91"/>
        <v>0</v>
      </c>
      <c r="CT142" s="61">
        <f t="shared" si="91"/>
        <v>0</v>
      </c>
      <c r="CU142" s="61">
        <f t="shared" si="91"/>
        <v>0</v>
      </c>
      <c r="CV142" s="61">
        <f t="shared" si="91"/>
        <v>0</v>
      </c>
      <c r="CW142" s="61">
        <f t="shared" si="91"/>
        <v>0</v>
      </c>
      <c r="CX142" s="61">
        <f t="shared" si="91"/>
        <v>0</v>
      </c>
      <c r="CY142" s="61">
        <f t="shared" si="91"/>
        <v>0</v>
      </c>
      <c r="CZ142" s="61">
        <f t="shared" si="91"/>
        <v>0</v>
      </c>
      <c r="DA142" s="61">
        <f t="shared" si="91"/>
        <v>0</v>
      </c>
      <c r="DB142" s="61">
        <f t="shared" si="91"/>
        <v>0</v>
      </c>
      <c r="DC142" s="61">
        <f t="shared" si="91"/>
        <v>0</v>
      </c>
      <c r="DD142" s="61">
        <f t="shared" si="92"/>
        <v>0</v>
      </c>
      <c r="DE142" s="61">
        <f t="shared" si="92"/>
        <v>0</v>
      </c>
      <c r="DF142" s="61">
        <f t="shared" si="92"/>
        <v>0</v>
      </c>
      <c r="DG142" s="61">
        <f t="shared" si="92"/>
        <v>0</v>
      </c>
      <c r="DH142" s="61">
        <f t="shared" si="92"/>
        <v>0</v>
      </c>
      <c r="DI142" s="61">
        <f t="shared" si="92"/>
        <v>0</v>
      </c>
      <c r="DJ142" s="61">
        <f t="shared" si="92"/>
        <v>0</v>
      </c>
      <c r="DK142" s="61">
        <f t="shared" si="92"/>
        <v>0</v>
      </c>
      <c r="DL142" s="61">
        <f t="shared" si="92"/>
        <v>0</v>
      </c>
      <c r="DM142" s="61">
        <f t="shared" si="92"/>
        <v>0</v>
      </c>
      <c r="DN142" s="61">
        <f t="shared" si="92"/>
        <v>0</v>
      </c>
      <c r="DO142" s="61">
        <f t="shared" si="92"/>
        <v>0</v>
      </c>
      <c r="DP142" s="61">
        <f t="shared" si="92"/>
        <v>0</v>
      </c>
      <c r="DQ142" s="61">
        <f t="shared" si="92"/>
        <v>0</v>
      </c>
      <c r="DR142" s="61">
        <f t="shared" si="92"/>
        <v>0</v>
      </c>
      <c r="DS142" s="61">
        <f t="shared" si="92"/>
        <v>0</v>
      </c>
      <c r="DT142" s="61">
        <f t="shared" si="93"/>
        <v>0</v>
      </c>
      <c r="DU142" s="61">
        <f t="shared" si="93"/>
        <v>0</v>
      </c>
      <c r="DV142" s="61">
        <f t="shared" si="93"/>
        <v>0</v>
      </c>
      <c r="DW142" s="61">
        <f t="shared" si="93"/>
        <v>0</v>
      </c>
      <c r="DX142" s="61">
        <f t="shared" si="93"/>
        <v>0</v>
      </c>
      <c r="DY142" s="61">
        <f t="shared" si="93"/>
        <v>0</v>
      </c>
      <c r="DZ142" s="61">
        <f t="shared" si="97"/>
        <v>1</v>
      </c>
    </row>
    <row r="143" spans="1:130">
      <c r="A143" s="53">
        <v>13</v>
      </c>
      <c r="B143" s="63">
        <f t="shared" si="94"/>
        <v>1</v>
      </c>
      <c r="C143" s="53">
        <v>2013</v>
      </c>
      <c r="D143" s="64">
        <f t="shared" si="98"/>
        <v>0</v>
      </c>
      <c r="E143" s="64">
        <f t="shared" si="99"/>
        <v>0</v>
      </c>
      <c r="F143" s="64">
        <f t="shared" si="100"/>
        <v>0</v>
      </c>
      <c r="G143" s="64">
        <f t="shared" si="101"/>
        <v>0</v>
      </c>
      <c r="H143" s="64">
        <f t="shared" si="102"/>
        <v>0</v>
      </c>
      <c r="I143" s="64">
        <f t="shared" si="103"/>
        <v>0</v>
      </c>
      <c r="J143" s="64">
        <f t="shared" si="104"/>
        <v>0</v>
      </c>
      <c r="K143" s="64">
        <f t="shared" si="105"/>
        <v>0.313806301024736</v>
      </c>
      <c r="L143" s="64">
        <f t="shared" si="106"/>
        <v>0.41120276730521699</v>
      </c>
      <c r="M143" s="64">
        <f t="shared" si="107"/>
        <v>0.95638644487939395</v>
      </c>
      <c r="N143" s="64">
        <f t="shared" si="108"/>
        <v>18.980421941299198</v>
      </c>
      <c r="O143" s="64">
        <f t="shared" ref="O143:O161" si="109">VLOOKUP($C$77,$D$3:$K$63,$A$69,0)*(B132-B131)</f>
        <v>27.4273972746449</v>
      </c>
      <c r="P143" s="64">
        <f>VLOOKUP($C$78,$D$3:$K$63,$A$69,0)*(B131-B130)</f>
        <v>30.705579633611599</v>
      </c>
      <c r="Q143" s="64">
        <f>VLOOKUP($C$79,$D$3:$K$63,$A$69,0)*B130</f>
        <v>0</v>
      </c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54">
        <f t="shared" si="95"/>
        <v>78.794794362765003</v>
      </c>
      <c r="BP143" s="53">
        <v>2013</v>
      </c>
      <c r="BQ143" s="61">
        <f t="shared" si="96"/>
        <v>0</v>
      </c>
      <c r="BR143" s="61">
        <f t="shared" si="89"/>
        <v>0</v>
      </c>
      <c r="BS143" s="61">
        <f t="shared" si="89"/>
        <v>0</v>
      </c>
      <c r="BT143" s="61">
        <f t="shared" si="89"/>
        <v>0</v>
      </c>
      <c r="BU143" s="61">
        <f t="shared" si="89"/>
        <v>0</v>
      </c>
      <c r="BV143" s="61">
        <f t="shared" si="89"/>
        <v>0</v>
      </c>
      <c r="BW143" s="61">
        <f t="shared" si="89"/>
        <v>0</v>
      </c>
      <c r="BX143" s="61">
        <f t="shared" si="89"/>
        <v>3.9825765593091899E-3</v>
      </c>
      <c r="BY143" s="61">
        <f t="shared" si="89"/>
        <v>5.2186539812779003E-3</v>
      </c>
      <c r="BZ143" s="61">
        <f t="shared" si="89"/>
        <v>1.2137685650606101E-2</v>
      </c>
      <c r="CA143" s="61">
        <f t="shared" si="89"/>
        <v>0.24088421189240999</v>
      </c>
      <c r="CB143" s="61">
        <f t="shared" si="89"/>
        <v>0.348086412261847</v>
      </c>
      <c r="CC143" s="61">
        <f t="shared" si="89"/>
        <v>0.38969045965455001</v>
      </c>
      <c r="CD143" s="61">
        <f t="shared" si="89"/>
        <v>0</v>
      </c>
      <c r="CE143" s="61">
        <f t="shared" si="89"/>
        <v>0</v>
      </c>
      <c r="CF143" s="61">
        <f t="shared" si="89"/>
        <v>0</v>
      </c>
      <c r="CG143" s="61">
        <f t="shared" si="89"/>
        <v>0</v>
      </c>
      <c r="CH143" s="61">
        <f t="shared" si="90"/>
        <v>0</v>
      </c>
      <c r="CI143" s="61">
        <f t="shared" si="90"/>
        <v>0</v>
      </c>
      <c r="CJ143" s="61">
        <f t="shared" si="90"/>
        <v>0</v>
      </c>
      <c r="CK143" s="61">
        <f t="shared" si="90"/>
        <v>0</v>
      </c>
      <c r="CL143" s="61">
        <f t="shared" si="90"/>
        <v>0</v>
      </c>
      <c r="CM143" s="61">
        <f t="shared" si="90"/>
        <v>0</v>
      </c>
      <c r="CN143" s="61">
        <f t="shared" si="91"/>
        <v>0</v>
      </c>
      <c r="CO143" s="61">
        <f t="shared" si="91"/>
        <v>0</v>
      </c>
      <c r="CP143" s="61">
        <f t="shared" si="91"/>
        <v>0</v>
      </c>
      <c r="CQ143" s="61">
        <f t="shared" si="91"/>
        <v>0</v>
      </c>
      <c r="CR143" s="61">
        <f t="shared" si="91"/>
        <v>0</v>
      </c>
      <c r="CS143" s="61">
        <f t="shared" si="91"/>
        <v>0</v>
      </c>
      <c r="CT143" s="61">
        <f t="shared" si="91"/>
        <v>0</v>
      </c>
      <c r="CU143" s="61">
        <f t="shared" si="91"/>
        <v>0</v>
      </c>
      <c r="CV143" s="61">
        <f t="shared" si="91"/>
        <v>0</v>
      </c>
      <c r="CW143" s="61">
        <f t="shared" si="91"/>
        <v>0</v>
      </c>
      <c r="CX143" s="61">
        <f t="shared" si="91"/>
        <v>0</v>
      </c>
      <c r="CY143" s="61">
        <f t="shared" si="91"/>
        <v>0</v>
      </c>
      <c r="CZ143" s="61">
        <f t="shared" si="91"/>
        <v>0</v>
      </c>
      <c r="DA143" s="61">
        <f t="shared" si="91"/>
        <v>0</v>
      </c>
      <c r="DB143" s="61">
        <f t="shared" si="91"/>
        <v>0</v>
      </c>
      <c r="DC143" s="61">
        <f t="shared" si="91"/>
        <v>0</v>
      </c>
      <c r="DD143" s="61">
        <f t="shared" si="92"/>
        <v>0</v>
      </c>
      <c r="DE143" s="61">
        <f t="shared" si="92"/>
        <v>0</v>
      </c>
      <c r="DF143" s="61">
        <f t="shared" si="92"/>
        <v>0</v>
      </c>
      <c r="DG143" s="61">
        <f t="shared" si="92"/>
        <v>0</v>
      </c>
      <c r="DH143" s="61">
        <f t="shared" si="92"/>
        <v>0</v>
      </c>
      <c r="DI143" s="61">
        <f t="shared" si="92"/>
        <v>0</v>
      </c>
      <c r="DJ143" s="61">
        <f t="shared" si="92"/>
        <v>0</v>
      </c>
      <c r="DK143" s="61">
        <f t="shared" si="92"/>
        <v>0</v>
      </c>
      <c r="DL143" s="61">
        <f t="shared" si="92"/>
        <v>0</v>
      </c>
      <c r="DM143" s="61">
        <f t="shared" si="92"/>
        <v>0</v>
      </c>
      <c r="DN143" s="61">
        <f t="shared" si="92"/>
        <v>0</v>
      </c>
      <c r="DO143" s="61">
        <f t="shared" si="92"/>
        <v>0</v>
      </c>
      <c r="DP143" s="61">
        <f t="shared" si="92"/>
        <v>0</v>
      </c>
      <c r="DQ143" s="61">
        <f t="shared" si="92"/>
        <v>0</v>
      </c>
      <c r="DR143" s="61">
        <f t="shared" si="92"/>
        <v>0</v>
      </c>
      <c r="DS143" s="61">
        <f t="shared" si="92"/>
        <v>0</v>
      </c>
      <c r="DT143" s="61">
        <f t="shared" si="93"/>
        <v>0</v>
      </c>
      <c r="DU143" s="61">
        <f t="shared" si="93"/>
        <v>0</v>
      </c>
      <c r="DV143" s="61">
        <f t="shared" si="93"/>
        <v>0</v>
      </c>
      <c r="DW143" s="61">
        <f t="shared" si="93"/>
        <v>0</v>
      </c>
      <c r="DX143" s="61">
        <f t="shared" si="93"/>
        <v>0</v>
      </c>
      <c r="DY143" s="61">
        <f t="shared" si="93"/>
        <v>0</v>
      </c>
      <c r="DZ143" s="61">
        <f t="shared" si="97"/>
        <v>1</v>
      </c>
    </row>
    <row r="144" spans="1:130">
      <c r="A144" s="53">
        <v>14</v>
      </c>
      <c r="B144" s="63">
        <f t="shared" si="94"/>
        <v>1</v>
      </c>
      <c r="C144" s="53">
        <v>2014</v>
      </c>
      <c r="D144" s="64">
        <f t="shared" si="98"/>
        <v>0</v>
      </c>
      <c r="E144" s="64">
        <f t="shared" si="99"/>
        <v>0</v>
      </c>
      <c r="F144" s="64">
        <f t="shared" si="100"/>
        <v>0</v>
      </c>
      <c r="G144" s="64">
        <f t="shared" si="101"/>
        <v>0</v>
      </c>
      <c r="H144" s="64">
        <f t="shared" si="102"/>
        <v>0</v>
      </c>
      <c r="I144" s="64">
        <f t="shared" si="103"/>
        <v>0</v>
      </c>
      <c r="J144" s="64">
        <f t="shared" si="104"/>
        <v>0</v>
      </c>
      <c r="K144" s="64">
        <f t="shared" si="105"/>
        <v>0.313806301024736</v>
      </c>
      <c r="L144" s="64">
        <f t="shared" si="106"/>
        <v>0.41120276730521699</v>
      </c>
      <c r="M144" s="64">
        <f t="shared" si="107"/>
        <v>0.95638644487939395</v>
      </c>
      <c r="N144" s="64">
        <f t="shared" si="108"/>
        <v>18.980421941299198</v>
      </c>
      <c r="O144" s="64">
        <f t="shared" si="109"/>
        <v>27.4273972746449</v>
      </c>
      <c r="P144" s="64">
        <f t="shared" ref="P144:P162" si="110">VLOOKUP($C$78,$D$3:$K$63,$A$69,0)*(B132-B131)</f>
        <v>30.705579633611599</v>
      </c>
      <c r="Q144" s="64">
        <f>VLOOKUP($C$79,$D$3:$K$63,$A$69,0)*(B131-B130)</f>
        <v>46.121883204944403</v>
      </c>
      <c r="R144" s="64">
        <f>VLOOKUP($C$80,$D$3:$K$63,$A$69,0)*B130</f>
        <v>0</v>
      </c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54">
        <f t="shared" si="95"/>
        <v>124.916677567709</v>
      </c>
      <c r="BP144" s="53">
        <v>2014</v>
      </c>
      <c r="BQ144" s="61">
        <f t="shared" si="96"/>
        <v>0</v>
      </c>
      <c r="BR144" s="61">
        <f t="shared" si="89"/>
        <v>0</v>
      </c>
      <c r="BS144" s="61">
        <f t="shared" si="89"/>
        <v>0</v>
      </c>
      <c r="BT144" s="61">
        <f t="shared" si="89"/>
        <v>0</v>
      </c>
      <c r="BU144" s="61">
        <f t="shared" si="89"/>
        <v>0</v>
      </c>
      <c r="BV144" s="61">
        <f t="shared" si="89"/>
        <v>0</v>
      </c>
      <c r="BW144" s="61">
        <f t="shared" si="89"/>
        <v>0</v>
      </c>
      <c r="BX144" s="61">
        <f t="shared" si="89"/>
        <v>2.51212493907902E-3</v>
      </c>
      <c r="BY144" s="61">
        <f t="shared" si="89"/>
        <v>3.2918163956316398E-3</v>
      </c>
      <c r="BZ144" s="61">
        <f t="shared" si="89"/>
        <v>7.6561950213653203E-3</v>
      </c>
      <c r="CA144" s="61">
        <f t="shared" si="89"/>
        <v>0.151944658718697</v>
      </c>
      <c r="CB144" s="61">
        <f t="shared" si="89"/>
        <v>0.21956553607326099</v>
      </c>
      <c r="CC144" s="61">
        <f t="shared" si="89"/>
        <v>0.24580848795764801</v>
      </c>
      <c r="CD144" s="61">
        <f t="shared" si="89"/>
        <v>0.36922118089431799</v>
      </c>
      <c r="CE144" s="61">
        <f t="shared" si="89"/>
        <v>0</v>
      </c>
      <c r="CF144" s="61">
        <f t="shared" si="89"/>
        <v>0</v>
      </c>
      <c r="CG144" s="61">
        <f t="shared" si="89"/>
        <v>0</v>
      </c>
      <c r="CH144" s="61">
        <f t="shared" si="90"/>
        <v>0</v>
      </c>
      <c r="CI144" s="61">
        <f t="shared" si="90"/>
        <v>0</v>
      </c>
      <c r="CJ144" s="61">
        <f t="shared" si="90"/>
        <v>0</v>
      </c>
      <c r="CK144" s="61">
        <f t="shared" si="90"/>
        <v>0</v>
      </c>
      <c r="CL144" s="61">
        <f t="shared" si="90"/>
        <v>0</v>
      </c>
      <c r="CM144" s="61">
        <f t="shared" si="90"/>
        <v>0</v>
      </c>
      <c r="CN144" s="61">
        <f t="shared" si="91"/>
        <v>0</v>
      </c>
      <c r="CO144" s="61">
        <f t="shared" si="91"/>
        <v>0</v>
      </c>
      <c r="CP144" s="61">
        <f t="shared" si="91"/>
        <v>0</v>
      </c>
      <c r="CQ144" s="61">
        <f t="shared" si="91"/>
        <v>0</v>
      </c>
      <c r="CR144" s="61">
        <f t="shared" si="91"/>
        <v>0</v>
      </c>
      <c r="CS144" s="61">
        <f t="shared" si="91"/>
        <v>0</v>
      </c>
      <c r="CT144" s="61">
        <f t="shared" si="91"/>
        <v>0</v>
      </c>
      <c r="CU144" s="61">
        <f t="shared" si="91"/>
        <v>0</v>
      </c>
      <c r="CV144" s="61">
        <f t="shared" si="91"/>
        <v>0</v>
      </c>
      <c r="CW144" s="61">
        <f t="shared" si="91"/>
        <v>0</v>
      </c>
      <c r="CX144" s="61">
        <f t="shared" si="91"/>
        <v>0</v>
      </c>
      <c r="CY144" s="61">
        <f t="shared" si="91"/>
        <v>0</v>
      </c>
      <c r="CZ144" s="61">
        <f t="shared" si="91"/>
        <v>0</v>
      </c>
      <c r="DA144" s="61">
        <f t="shared" si="91"/>
        <v>0</v>
      </c>
      <c r="DB144" s="61">
        <f t="shared" si="91"/>
        <v>0</v>
      </c>
      <c r="DC144" s="61">
        <f t="shared" si="91"/>
        <v>0</v>
      </c>
      <c r="DD144" s="61">
        <f t="shared" si="92"/>
        <v>0</v>
      </c>
      <c r="DE144" s="61">
        <f t="shared" si="92"/>
        <v>0</v>
      </c>
      <c r="DF144" s="61">
        <f t="shared" si="92"/>
        <v>0</v>
      </c>
      <c r="DG144" s="61">
        <f t="shared" si="92"/>
        <v>0</v>
      </c>
      <c r="DH144" s="61">
        <f t="shared" si="92"/>
        <v>0</v>
      </c>
      <c r="DI144" s="61">
        <f t="shared" si="92"/>
        <v>0</v>
      </c>
      <c r="DJ144" s="61">
        <f t="shared" si="92"/>
        <v>0</v>
      </c>
      <c r="DK144" s="61">
        <f t="shared" si="92"/>
        <v>0</v>
      </c>
      <c r="DL144" s="61">
        <f t="shared" si="92"/>
        <v>0</v>
      </c>
      <c r="DM144" s="61">
        <f t="shared" si="92"/>
        <v>0</v>
      </c>
      <c r="DN144" s="61">
        <f t="shared" si="92"/>
        <v>0</v>
      </c>
      <c r="DO144" s="61">
        <f t="shared" si="92"/>
        <v>0</v>
      </c>
      <c r="DP144" s="61">
        <f t="shared" si="92"/>
        <v>0</v>
      </c>
      <c r="DQ144" s="61">
        <f t="shared" si="92"/>
        <v>0</v>
      </c>
      <c r="DR144" s="61">
        <f t="shared" si="92"/>
        <v>0</v>
      </c>
      <c r="DS144" s="61">
        <f t="shared" si="92"/>
        <v>0</v>
      </c>
      <c r="DT144" s="61">
        <f t="shared" si="93"/>
        <v>0</v>
      </c>
      <c r="DU144" s="61">
        <f t="shared" si="93"/>
        <v>0</v>
      </c>
      <c r="DV144" s="61">
        <f t="shared" si="93"/>
        <v>0</v>
      </c>
      <c r="DW144" s="61">
        <f t="shared" si="93"/>
        <v>0</v>
      </c>
      <c r="DX144" s="61">
        <f t="shared" si="93"/>
        <v>0</v>
      </c>
      <c r="DY144" s="61">
        <f t="shared" si="93"/>
        <v>0</v>
      </c>
      <c r="DZ144" s="61">
        <f t="shared" si="97"/>
        <v>1</v>
      </c>
    </row>
    <row r="145" spans="1:130">
      <c r="A145" s="53">
        <v>15</v>
      </c>
      <c r="B145" s="63">
        <f t="shared" si="94"/>
        <v>1</v>
      </c>
      <c r="C145" s="53">
        <v>2015</v>
      </c>
      <c r="D145" s="64">
        <f t="shared" si="98"/>
        <v>0</v>
      </c>
      <c r="E145" s="64">
        <f t="shared" si="99"/>
        <v>0</v>
      </c>
      <c r="F145" s="64">
        <f t="shared" si="100"/>
        <v>0</v>
      </c>
      <c r="G145" s="64">
        <f t="shared" si="101"/>
        <v>0</v>
      </c>
      <c r="H145" s="64">
        <f t="shared" si="102"/>
        <v>0</v>
      </c>
      <c r="I145" s="64">
        <f t="shared" si="103"/>
        <v>0</v>
      </c>
      <c r="J145" s="64">
        <f t="shared" si="104"/>
        <v>0</v>
      </c>
      <c r="K145" s="64">
        <f t="shared" si="105"/>
        <v>0.313806301024736</v>
      </c>
      <c r="L145" s="64">
        <f t="shared" si="106"/>
        <v>0.41120276730521699</v>
      </c>
      <c r="M145" s="64">
        <f t="shared" si="107"/>
        <v>0.95638644487939395</v>
      </c>
      <c r="N145" s="64">
        <f t="shared" si="108"/>
        <v>18.980421941299198</v>
      </c>
      <c r="O145" s="64">
        <f t="shared" si="109"/>
        <v>27.4273972746449</v>
      </c>
      <c r="P145" s="64">
        <f t="shared" si="110"/>
        <v>30.705579633611599</v>
      </c>
      <c r="Q145" s="64">
        <f t="shared" ref="Q145:Q163" si="111">VLOOKUP($C$79,$D$3:$K$63,$A$69,0)*(B132-B131)</f>
        <v>46.121883204944403</v>
      </c>
      <c r="R145" s="64">
        <f>VLOOKUP($C$80,$D$3:$K$63,$A$69,0)*(B131-B130)</f>
        <v>49.8754959169543</v>
      </c>
      <c r="S145" s="64">
        <f>VLOOKUP($C$81,$D$3:$K$63,$A$69,0)*B130</f>
        <v>0</v>
      </c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54">
        <f t="shared" si="95"/>
        <v>174.792173484664</v>
      </c>
      <c r="BP145" s="53">
        <v>2015</v>
      </c>
      <c r="BQ145" s="61">
        <f t="shared" si="96"/>
        <v>0</v>
      </c>
      <c r="BR145" s="61">
        <f t="shared" si="89"/>
        <v>0</v>
      </c>
      <c r="BS145" s="61">
        <f t="shared" si="89"/>
        <v>0</v>
      </c>
      <c r="BT145" s="61">
        <f t="shared" si="89"/>
        <v>0</v>
      </c>
      <c r="BU145" s="61">
        <f t="shared" si="89"/>
        <v>0</v>
      </c>
      <c r="BV145" s="61">
        <f t="shared" si="89"/>
        <v>0</v>
      </c>
      <c r="BW145" s="61">
        <f t="shared" si="89"/>
        <v>0</v>
      </c>
      <c r="BX145" s="61">
        <f t="shared" si="89"/>
        <v>1.79531093852019E-3</v>
      </c>
      <c r="BY145" s="61">
        <f t="shared" si="89"/>
        <v>2.3525239094374902E-3</v>
      </c>
      <c r="BZ145" s="61">
        <f t="shared" si="89"/>
        <v>5.4715633189566498E-3</v>
      </c>
      <c r="CA145" s="61">
        <f t="shared" si="89"/>
        <v>0.108588511504289</v>
      </c>
      <c r="CB145" s="61">
        <f t="shared" si="89"/>
        <v>0.15691433276359701</v>
      </c>
      <c r="CC145" s="61">
        <f t="shared" si="89"/>
        <v>0.17566907614605401</v>
      </c>
      <c r="CD145" s="61">
        <f t="shared" si="89"/>
        <v>0.26386698148696702</v>
      </c>
      <c r="CE145" s="61">
        <f t="shared" si="89"/>
        <v>0.285341699932179</v>
      </c>
      <c r="CF145" s="61">
        <f t="shared" si="89"/>
        <v>0</v>
      </c>
      <c r="CG145" s="61">
        <f t="shared" ref="CG145:CV161" si="112">T145/$BM145</f>
        <v>0</v>
      </c>
      <c r="CH145" s="61">
        <f t="shared" si="90"/>
        <v>0</v>
      </c>
      <c r="CI145" s="61">
        <f t="shared" si="90"/>
        <v>0</v>
      </c>
      <c r="CJ145" s="61">
        <f t="shared" si="90"/>
        <v>0</v>
      </c>
      <c r="CK145" s="61">
        <f t="shared" si="90"/>
        <v>0</v>
      </c>
      <c r="CL145" s="61">
        <f t="shared" si="90"/>
        <v>0</v>
      </c>
      <c r="CM145" s="61">
        <f t="shared" si="90"/>
        <v>0</v>
      </c>
      <c r="CN145" s="61">
        <f t="shared" si="91"/>
        <v>0</v>
      </c>
      <c r="CO145" s="61">
        <f t="shared" si="91"/>
        <v>0</v>
      </c>
      <c r="CP145" s="61">
        <f t="shared" si="91"/>
        <v>0</v>
      </c>
      <c r="CQ145" s="61">
        <f t="shared" si="91"/>
        <v>0</v>
      </c>
      <c r="CR145" s="61">
        <f t="shared" si="91"/>
        <v>0</v>
      </c>
      <c r="CS145" s="61">
        <f t="shared" si="91"/>
        <v>0</v>
      </c>
      <c r="CT145" s="61">
        <f t="shared" si="91"/>
        <v>0</v>
      </c>
      <c r="CU145" s="61">
        <f t="shared" si="91"/>
        <v>0</v>
      </c>
      <c r="CV145" s="61">
        <f t="shared" si="91"/>
        <v>0</v>
      </c>
      <c r="CW145" s="61">
        <f t="shared" si="91"/>
        <v>0</v>
      </c>
      <c r="CX145" s="61">
        <f t="shared" si="91"/>
        <v>0</v>
      </c>
      <c r="CY145" s="61">
        <f t="shared" si="91"/>
        <v>0</v>
      </c>
      <c r="CZ145" s="61">
        <f t="shared" si="91"/>
        <v>0</v>
      </c>
      <c r="DA145" s="61">
        <f t="shared" si="91"/>
        <v>0</v>
      </c>
      <c r="DB145" s="61">
        <f t="shared" si="91"/>
        <v>0</v>
      </c>
      <c r="DC145" s="61">
        <f t="shared" ref="DC145:DR161" si="113">AP145/$BM145</f>
        <v>0</v>
      </c>
      <c r="DD145" s="61">
        <f t="shared" si="92"/>
        <v>0</v>
      </c>
      <c r="DE145" s="61">
        <f t="shared" si="92"/>
        <v>0</v>
      </c>
      <c r="DF145" s="61">
        <f t="shared" si="92"/>
        <v>0</v>
      </c>
      <c r="DG145" s="61">
        <f t="shared" si="92"/>
        <v>0</v>
      </c>
      <c r="DH145" s="61">
        <f t="shared" si="92"/>
        <v>0</v>
      </c>
      <c r="DI145" s="61">
        <f t="shared" si="92"/>
        <v>0</v>
      </c>
      <c r="DJ145" s="61">
        <f t="shared" si="92"/>
        <v>0</v>
      </c>
      <c r="DK145" s="61">
        <f t="shared" si="92"/>
        <v>0</v>
      </c>
      <c r="DL145" s="61">
        <f t="shared" si="92"/>
        <v>0</v>
      </c>
      <c r="DM145" s="61">
        <f t="shared" si="92"/>
        <v>0</v>
      </c>
      <c r="DN145" s="61">
        <f t="shared" si="92"/>
        <v>0</v>
      </c>
      <c r="DO145" s="61">
        <f t="shared" si="92"/>
        <v>0</v>
      </c>
      <c r="DP145" s="61">
        <f t="shared" si="92"/>
        <v>0</v>
      </c>
      <c r="DQ145" s="61">
        <f t="shared" si="92"/>
        <v>0</v>
      </c>
      <c r="DR145" s="61">
        <f t="shared" si="92"/>
        <v>0</v>
      </c>
      <c r="DS145" s="61">
        <f t="shared" ref="DS145:DV190" si="114">BF145/$BM145</f>
        <v>0</v>
      </c>
      <c r="DT145" s="61">
        <f t="shared" si="93"/>
        <v>0</v>
      </c>
      <c r="DU145" s="61">
        <f t="shared" si="93"/>
        <v>0</v>
      </c>
      <c r="DV145" s="61">
        <f t="shared" si="93"/>
        <v>0</v>
      </c>
      <c r="DW145" s="61">
        <f t="shared" si="93"/>
        <v>0</v>
      </c>
      <c r="DX145" s="61">
        <f t="shared" si="93"/>
        <v>0</v>
      </c>
      <c r="DY145" s="61">
        <f t="shared" si="93"/>
        <v>0</v>
      </c>
      <c r="DZ145" s="61">
        <f t="shared" si="97"/>
        <v>1</v>
      </c>
    </row>
    <row r="146" spans="1:130">
      <c r="A146" s="53">
        <v>16</v>
      </c>
      <c r="B146" s="63">
        <f t="shared" si="94"/>
        <v>1</v>
      </c>
      <c r="C146" s="53">
        <v>2016</v>
      </c>
      <c r="D146" s="64">
        <f t="shared" si="98"/>
        <v>0</v>
      </c>
      <c r="E146" s="64">
        <f t="shared" si="99"/>
        <v>0</v>
      </c>
      <c r="F146" s="64">
        <f t="shared" si="100"/>
        <v>0</v>
      </c>
      <c r="G146" s="64">
        <f t="shared" si="101"/>
        <v>0</v>
      </c>
      <c r="H146" s="64">
        <f t="shared" si="102"/>
        <v>0</v>
      </c>
      <c r="I146" s="64">
        <f t="shared" si="103"/>
        <v>0</v>
      </c>
      <c r="J146" s="64">
        <f t="shared" si="104"/>
        <v>0</v>
      </c>
      <c r="K146" s="64">
        <f t="shared" si="105"/>
        <v>0.313806301024736</v>
      </c>
      <c r="L146" s="64">
        <f t="shared" si="106"/>
        <v>0.41120276730521699</v>
      </c>
      <c r="M146" s="64">
        <f t="shared" si="107"/>
        <v>0.95638644487939395</v>
      </c>
      <c r="N146" s="64">
        <f t="shared" si="108"/>
        <v>18.980421941299198</v>
      </c>
      <c r="O146" s="64">
        <f t="shared" si="109"/>
        <v>27.4273972746449</v>
      </c>
      <c r="P146" s="64">
        <f t="shared" si="110"/>
        <v>30.705579633611599</v>
      </c>
      <c r="Q146" s="64">
        <f t="shared" si="111"/>
        <v>46.121883204944403</v>
      </c>
      <c r="R146" s="64">
        <f t="shared" ref="R146:R164" si="115">VLOOKUP($C$80,$D$3:$K$63,$A$69,0)*(B132-B131)</f>
        <v>49.8754959169543</v>
      </c>
      <c r="S146" s="64">
        <f>VLOOKUP($C$81,$D$3:$K$63,$A$69,0)*(B131-B130)</f>
        <v>10.001196907690399</v>
      </c>
      <c r="T146" s="64">
        <f>VLOOKUP($C$82,$D$3:$K$63,$A$69,0)*B130</f>
        <v>0</v>
      </c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54">
        <f t="shared" si="95"/>
        <v>184.79337039235401</v>
      </c>
      <c r="BP146" s="53">
        <v>2016</v>
      </c>
      <c r="BQ146" s="61">
        <f t="shared" si="96"/>
        <v>0</v>
      </c>
      <c r="BR146" s="61">
        <f t="shared" si="96"/>
        <v>0</v>
      </c>
      <c r="BS146" s="61">
        <f t="shared" si="96"/>
        <v>0</v>
      </c>
      <c r="BT146" s="61">
        <f t="shared" si="96"/>
        <v>0</v>
      </c>
      <c r="BU146" s="61">
        <f t="shared" si="96"/>
        <v>0</v>
      </c>
      <c r="BV146" s="61">
        <f t="shared" si="96"/>
        <v>0</v>
      </c>
      <c r="BW146" s="61">
        <f t="shared" si="96"/>
        <v>0</v>
      </c>
      <c r="BX146" s="61">
        <f t="shared" si="96"/>
        <v>1.6981469646798501E-3</v>
      </c>
      <c r="BY146" s="61">
        <f t="shared" si="96"/>
        <v>2.2252030277501301E-3</v>
      </c>
      <c r="BZ146" s="61">
        <f t="shared" si="96"/>
        <v>5.1754369913205797E-3</v>
      </c>
      <c r="CA146" s="61">
        <f t="shared" si="96"/>
        <v>0.10271159566493</v>
      </c>
      <c r="CB146" s="61">
        <f t="shared" si="96"/>
        <v>0.14842197648330599</v>
      </c>
      <c r="CC146" s="61">
        <f t="shared" si="96"/>
        <v>0.16616169491588101</v>
      </c>
      <c r="CD146" s="61">
        <f t="shared" si="96"/>
        <v>0.24958624385181299</v>
      </c>
      <c r="CE146" s="61">
        <f t="shared" si="96"/>
        <v>0.26989872965171002</v>
      </c>
      <c r="CF146" s="61">
        <f t="shared" si="96"/>
        <v>5.4120972448610097E-2</v>
      </c>
      <c r="CG146" s="61">
        <f t="shared" si="112"/>
        <v>0</v>
      </c>
      <c r="CH146" s="61">
        <f t="shared" si="112"/>
        <v>0</v>
      </c>
      <c r="CI146" s="61">
        <f t="shared" si="112"/>
        <v>0</v>
      </c>
      <c r="CJ146" s="61">
        <f t="shared" si="112"/>
        <v>0</v>
      </c>
      <c r="CK146" s="61">
        <f t="shared" si="112"/>
        <v>0</v>
      </c>
      <c r="CL146" s="61">
        <f t="shared" si="112"/>
        <v>0</v>
      </c>
      <c r="CM146" s="61">
        <f t="shared" si="112"/>
        <v>0</v>
      </c>
      <c r="CN146" s="61">
        <f t="shared" si="112"/>
        <v>0</v>
      </c>
      <c r="CO146" s="61">
        <f t="shared" si="112"/>
        <v>0</v>
      </c>
      <c r="CP146" s="61">
        <f t="shared" si="112"/>
        <v>0</v>
      </c>
      <c r="CQ146" s="61">
        <f t="shared" si="112"/>
        <v>0</v>
      </c>
      <c r="CR146" s="61">
        <f t="shared" si="112"/>
        <v>0</v>
      </c>
      <c r="CS146" s="61">
        <f t="shared" si="112"/>
        <v>0</v>
      </c>
      <c r="CT146" s="61">
        <f t="shared" si="112"/>
        <v>0</v>
      </c>
      <c r="CU146" s="61">
        <f t="shared" si="112"/>
        <v>0</v>
      </c>
      <c r="CV146" s="61">
        <f t="shared" si="112"/>
        <v>0</v>
      </c>
      <c r="CW146" s="61">
        <f t="shared" ref="CW146:DL172" si="116">AJ146/$BM146</f>
        <v>0</v>
      </c>
      <c r="CX146" s="61">
        <f t="shared" si="116"/>
        <v>0</v>
      </c>
      <c r="CY146" s="61">
        <f t="shared" si="116"/>
        <v>0</v>
      </c>
      <c r="CZ146" s="61">
        <f t="shared" si="116"/>
        <v>0</v>
      </c>
      <c r="DA146" s="61">
        <f t="shared" si="116"/>
        <v>0</v>
      </c>
      <c r="DB146" s="61">
        <f t="shared" si="116"/>
        <v>0</v>
      </c>
      <c r="DC146" s="61">
        <f t="shared" si="113"/>
        <v>0</v>
      </c>
      <c r="DD146" s="61">
        <f t="shared" si="113"/>
        <v>0</v>
      </c>
      <c r="DE146" s="61">
        <f t="shared" si="113"/>
        <v>0</v>
      </c>
      <c r="DF146" s="61">
        <f t="shared" si="113"/>
        <v>0</v>
      </c>
      <c r="DG146" s="61">
        <f t="shared" si="113"/>
        <v>0</v>
      </c>
      <c r="DH146" s="61">
        <f t="shared" si="113"/>
        <v>0</v>
      </c>
      <c r="DI146" s="61">
        <f t="shared" si="113"/>
        <v>0</v>
      </c>
      <c r="DJ146" s="61">
        <f t="shared" si="113"/>
        <v>0</v>
      </c>
      <c r="DK146" s="61">
        <f t="shared" si="113"/>
        <v>0</v>
      </c>
      <c r="DL146" s="61">
        <f t="shared" si="113"/>
        <v>0</v>
      </c>
      <c r="DM146" s="61">
        <f t="shared" si="113"/>
        <v>0</v>
      </c>
      <c r="DN146" s="61">
        <f t="shared" si="113"/>
        <v>0</v>
      </c>
      <c r="DO146" s="61">
        <f t="shared" si="113"/>
        <v>0</v>
      </c>
      <c r="DP146" s="61">
        <f t="shared" si="113"/>
        <v>0</v>
      </c>
      <c r="DQ146" s="61">
        <f t="shared" si="113"/>
        <v>0</v>
      </c>
      <c r="DR146" s="61">
        <f t="shared" si="113"/>
        <v>0</v>
      </c>
      <c r="DS146" s="61">
        <f t="shared" si="114"/>
        <v>0</v>
      </c>
      <c r="DT146" s="61">
        <f t="shared" si="93"/>
        <v>0</v>
      </c>
      <c r="DU146" s="61">
        <f t="shared" si="93"/>
        <v>0</v>
      </c>
      <c r="DV146" s="61">
        <f t="shared" si="93"/>
        <v>0</v>
      </c>
      <c r="DW146" s="61">
        <f t="shared" si="93"/>
        <v>0</v>
      </c>
      <c r="DX146" s="61">
        <f t="shared" si="93"/>
        <v>0</v>
      </c>
      <c r="DY146" s="61">
        <f t="shared" si="93"/>
        <v>0</v>
      </c>
      <c r="DZ146" s="61">
        <f t="shared" si="97"/>
        <v>1</v>
      </c>
    </row>
    <row r="147" spans="1:130">
      <c r="A147" s="53">
        <v>17</v>
      </c>
      <c r="B147" s="63">
        <f t="shared" si="94"/>
        <v>1</v>
      </c>
      <c r="C147" s="53">
        <v>2017</v>
      </c>
      <c r="D147" s="64">
        <f t="shared" si="98"/>
        <v>0</v>
      </c>
      <c r="E147" s="64">
        <f t="shared" si="99"/>
        <v>0</v>
      </c>
      <c r="F147" s="64">
        <f t="shared" si="100"/>
        <v>0</v>
      </c>
      <c r="G147" s="64">
        <f t="shared" si="101"/>
        <v>0</v>
      </c>
      <c r="H147" s="64">
        <f t="shared" si="102"/>
        <v>0</v>
      </c>
      <c r="I147" s="64">
        <f t="shared" si="103"/>
        <v>0</v>
      </c>
      <c r="J147" s="64">
        <f t="shared" si="104"/>
        <v>0</v>
      </c>
      <c r="K147" s="64">
        <f t="shared" si="105"/>
        <v>0.313806301024736</v>
      </c>
      <c r="L147" s="64">
        <f t="shared" si="106"/>
        <v>0.41120276730521699</v>
      </c>
      <c r="M147" s="64">
        <f t="shared" si="107"/>
        <v>0.95638644487939395</v>
      </c>
      <c r="N147" s="64">
        <f t="shared" si="108"/>
        <v>18.980421941299198</v>
      </c>
      <c r="O147" s="64">
        <f t="shared" si="109"/>
        <v>27.4273972746449</v>
      </c>
      <c r="P147" s="64">
        <f t="shared" si="110"/>
        <v>30.705579633611599</v>
      </c>
      <c r="Q147" s="64">
        <f t="shared" si="111"/>
        <v>46.121883204944403</v>
      </c>
      <c r="R147" s="64">
        <f t="shared" si="115"/>
        <v>49.8754959169543</v>
      </c>
      <c r="S147" s="64">
        <f t="shared" ref="S147:S165" si="117">VLOOKUP($C$81,$D$3:$K$63,$A$69,0)*(B132-B131)</f>
        <v>10.001196907690399</v>
      </c>
      <c r="T147" s="64">
        <f>VLOOKUP($C$82,$D$3:$K$63,$A$69,0)*(B131-B130)</f>
        <v>10.2727529751223</v>
      </c>
      <c r="U147" s="64">
        <f>VLOOKUP($C$83,$D$3:$K$63,$A$69,0)*B130</f>
        <v>0</v>
      </c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54">
        <f t="shared" si="95"/>
        <v>195.066123367476</v>
      </c>
      <c r="BP147" s="53">
        <v>2017</v>
      </c>
      <c r="BQ147" s="61">
        <f t="shared" si="96"/>
        <v>0</v>
      </c>
      <c r="BR147" s="61">
        <f t="shared" si="96"/>
        <v>0</v>
      </c>
      <c r="BS147" s="61">
        <f t="shared" si="96"/>
        <v>0</v>
      </c>
      <c r="BT147" s="61">
        <f t="shared" si="96"/>
        <v>0</v>
      </c>
      <c r="BU147" s="61">
        <f t="shared" si="96"/>
        <v>0</v>
      </c>
      <c r="BV147" s="61">
        <f t="shared" si="96"/>
        <v>0</v>
      </c>
      <c r="BW147" s="61">
        <f t="shared" si="96"/>
        <v>0</v>
      </c>
      <c r="BX147" s="61">
        <f t="shared" si="96"/>
        <v>1.6087175753914499E-3</v>
      </c>
      <c r="BY147" s="61">
        <f t="shared" si="96"/>
        <v>2.1080173235952901E-3</v>
      </c>
      <c r="BZ147" s="61">
        <f t="shared" si="96"/>
        <v>4.9028833319135602E-3</v>
      </c>
      <c r="CA147" s="61">
        <f t="shared" si="96"/>
        <v>9.73025024214111E-2</v>
      </c>
      <c r="CB147" s="61">
        <f t="shared" si="96"/>
        <v>0.14060564080096899</v>
      </c>
      <c r="CC147" s="61">
        <f t="shared" si="96"/>
        <v>0.157411133740361</v>
      </c>
      <c r="CD147" s="61">
        <f t="shared" si="96"/>
        <v>0.23644230176275899</v>
      </c>
      <c r="CE147" s="61">
        <f t="shared" si="96"/>
        <v>0.25568507260994799</v>
      </c>
      <c r="CF147" s="61">
        <f t="shared" si="96"/>
        <v>5.1270803638464701E-2</v>
      </c>
      <c r="CG147" s="61">
        <f t="shared" si="112"/>
        <v>5.2662926795186797E-2</v>
      </c>
      <c r="CH147" s="61">
        <f t="shared" si="112"/>
        <v>0</v>
      </c>
      <c r="CI147" s="61">
        <f t="shared" si="112"/>
        <v>0</v>
      </c>
      <c r="CJ147" s="61">
        <f t="shared" si="112"/>
        <v>0</v>
      </c>
      <c r="CK147" s="61">
        <f t="shared" si="112"/>
        <v>0</v>
      </c>
      <c r="CL147" s="61">
        <f t="shared" si="112"/>
        <v>0</v>
      </c>
      <c r="CM147" s="61">
        <f t="shared" si="112"/>
        <v>0</v>
      </c>
      <c r="CN147" s="61">
        <f t="shared" si="112"/>
        <v>0</v>
      </c>
      <c r="CO147" s="61">
        <f t="shared" si="112"/>
        <v>0</v>
      </c>
      <c r="CP147" s="61">
        <f t="shared" si="112"/>
        <v>0</v>
      </c>
      <c r="CQ147" s="61">
        <f t="shared" si="112"/>
        <v>0</v>
      </c>
      <c r="CR147" s="61">
        <f t="shared" si="112"/>
        <v>0</v>
      </c>
      <c r="CS147" s="61">
        <f t="shared" si="112"/>
        <v>0</v>
      </c>
      <c r="CT147" s="61">
        <f t="shared" si="112"/>
        <v>0</v>
      </c>
      <c r="CU147" s="61">
        <f t="shared" si="112"/>
        <v>0</v>
      </c>
      <c r="CV147" s="61">
        <f t="shared" si="112"/>
        <v>0</v>
      </c>
      <c r="CW147" s="61">
        <f t="shared" si="116"/>
        <v>0</v>
      </c>
      <c r="CX147" s="61">
        <f t="shared" si="116"/>
        <v>0</v>
      </c>
      <c r="CY147" s="61">
        <f t="shared" si="116"/>
        <v>0</v>
      </c>
      <c r="CZ147" s="61">
        <f t="shared" si="116"/>
        <v>0</v>
      </c>
      <c r="DA147" s="61">
        <f t="shared" si="116"/>
        <v>0</v>
      </c>
      <c r="DB147" s="61">
        <f t="shared" si="116"/>
        <v>0</v>
      </c>
      <c r="DC147" s="61">
        <f t="shared" si="113"/>
        <v>0</v>
      </c>
      <c r="DD147" s="61">
        <f t="shared" si="113"/>
        <v>0</v>
      </c>
      <c r="DE147" s="61">
        <f t="shared" si="113"/>
        <v>0</v>
      </c>
      <c r="DF147" s="61">
        <f t="shared" si="113"/>
        <v>0</v>
      </c>
      <c r="DG147" s="61">
        <f t="shared" si="113"/>
        <v>0</v>
      </c>
      <c r="DH147" s="61">
        <f t="shared" si="113"/>
        <v>0</v>
      </c>
      <c r="DI147" s="61">
        <f t="shared" si="113"/>
        <v>0</v>
      </c>
      <c r="DJ147" s="61">
        <f t="shared" si="113"/>
        <v>0</v>
      </c>
      <c r="DK147" s="61">
        <f t="shared" si="113"/>
        <v>0</v>
      </c>
      <c r="DL147" s="61">
        <f t="shared" si="113"/>
        <v>0</v>
      </c>
      <c r="DM147" s="61">
        <f t="shared" si="113"/>
        <v>0</v>
      </c>
      <c r="DN147" s="61">
        <f t="shared" si="113"/>
        <v>0</v>
      </c>
      <c r="DO147" s="61">
        <f t="shared" si="113"/>
        <v>0</v>
      </c>
      <c r="DP147" s="61">
        <f t="shared" si="113"/>
        <v>0</v>
      </c>
      <c r="DQ147" s="61">
        <f t="shared" si="113"/>
        <v>0</v>
      </c>
      <c r="DR147" s="61">
        <f t="shared" si="113"/>
        <v>0</v>
      </c>
      <c r="DS147" s="61">
        <f t="shared" si="114"/>
        <v>0</v>
      </c>
      <c r="DT147" s="61">
        <f t="shared" si="93"/>
        <v>0</v>
      </c>
      <c r="DU147" s="61">
        <f t="shared" si="93"/>
        <v>0</v>
      </c>
      <c r="DV147" s="61">
        <f t="shared" si="93"/>
        <v>0</v>
      </c>
      <c r="DW147" s="61">
        <f t="shared" si="93"/>
        <v>0</v>
      </c>
      <c r="DX147" s="61">
        <f t="shared" si="93"/>
        <v>0</v>
      </c>
      <c r="DY147" s="61">
        <f t="shared" si="93"/>
        <v>0</v>
      </c>
      <c r="DZ147" s="61">
        <f t="shared" si="97"/>
        <v>1</v>
      </c>
    </row>
    <row r="148" spans="1:130">
      <c r="A148" s="53">
        <v>18</v>
      </c>
      <c r="B148" s="63">
        <f t="shared" si="94"/>
        <v>1</v>
      </c>
      <c r="C148" s="53">
        <v>2018</v>
      </c>
      <c r="D148" s="64">
        <f t="shared" si="98"/>
        <v>0</v>
      </c>
      <c r="E148" s="64">
        <f t="shared" si="99"/>
        <v>0</v>
      </c>
      <c r="F148" s="64">
        <f t="shared" si="100"/>
        <v>0</v>
      </c>
      <c r="G148" s="64">
        <f t="shared" si="101"/>
        <v>0</v>
      </c>
      <c r="H148" s="64">
        <f t="shared" si="102"/>
        <v>0</v>
      </c>
      <c r="I148" s="64">
        <f t="shared" si="103"/>
        <v>0</v>
      </c>
      <c r="J148" s="64">
        <f t="shared" si="104"/>
        <v>0</v>
      </c>
      <c r="K148" s="64">
        <f t="shared" si="105"/>
        <v>0.313806301024735</v>
      </c>
      <c r="L148" s="64">
        <f t="shared" si="106"/>
        <v>0.41120276730521699</v>
      </c>
      <c r="M148" s="64">
        <f t="shared" si="107"/>
        <v>0.95638644487939395</v>
      </c>
      <c r="N148" s="64">
        <f t="shared" si="108"/>
        <v>18.980421941299198</v>
      </c>
      <c r="O148" s="64">
        <f t="shared" si="109"/>
        <v>27.4273972746449</v>
      </c>
      <c r="P148" s="64">
        <f t="shared" si="110"/>
        <v>30.705579633611599</v>
      </c>
      <c r="Q148" s="64">
        <f t="shared" si="111"/>
        <v>46.121883204944403</v>
      </c>
      <c r="R148" s="64">
        <f t="shared" si="115"/>
        <v>49.8754959169543</v>
      </c>
      <c r="S148" s="64">
        <f t="shared" si="117"/>
        <v>10.001196907690399</v>
      </c>
      <c r="T148" s="64">
        <f t="shared" ref="T148:T166" si="118">VLOOKUP($C$82,$D$3:$K$63,$A$69,0)*(B132-B131)</f>
        <v>10.2727529751223</v>
      </c>
      <c r="U148" s="64">
        <f>VLOOKUP($C$83,$D$3:$K$63,$A$69,0)*(B131-B130)</f>
        <v>56</v>
      </c>
      <c r="V148" s="64">
        <f>VLOOKUP($C$84,$D$3:$K$63,$A$69,0)*B130</f>
        <v>0</v>
      </c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54">
        <f t="shared" si="95"/>
        <v>251.066123367476</v>
      </c>
      <c r="BP148" s="53">
        <v>2018</v>
      </c>
      <c r="BQ148" s="61">
        <f t="shared" si="96"/>
        <v>0</v>
      </c>
      <c r="BR148" s="61">
        <f t="shared" si="96"/>
        <v>0</v>
      </c>
      <c r="BS148" s="61">
        <f t="shared" si="96"/>
        <v>0</v>
      </c>
      <c r="BT148" s="61">
        <f t="shared" si="96"/>
        <v>0</v>
      </c>
      <c r="BU148" s="61">
        <f t="shared" si="96"/>
        <v>0</v>
      </c>
      <c r="BV148" s="61">
        <f t="shared" si="96"/>
        <v>0</v>
      </c>
      <c r="BW148" s="61">
        <f t="shared" si="96"/>
        <v>0</v>
      </c>
      <c r="BX148" s="61">
        <f t="shared" si="96"/>
        <v>1.24989503488461E-3</v>
      </c>
      <c r="BY148" s="61">
        <f t="shared" si="96"/>
        <v>1.6378265685146E-3</v>
      </c>
      <c r="BZ148" s="61">
        <f t="shared" si="96"/>
        <v>3.80930104010713E-3</v>
      </c>
      <c r="CA148" s="61">
        <f t="shared" si="96"/>
        <v>7.5599295065062203E-2</v>
      </c>
      <c r="CB148" s="61">
        <f t="shared" si="96"/>
        <v>0.109243719968147</v>
      </c>
      <c r="CC148" s="61">
        <f t="shared" si="96"/>
        <v>0.12230076770918601</v>
      </c>
      <c r="CD148" s="61">
        <f t="shared" si="96"/>
        <v>0.18370412776652301</v>
      </c>
      <c r="CE148" s="61">
        <f t="shared" si="96"/>
        <v>0.19865482147885499</v>
      </c>
      <c r="CF148" s="61">
        <f t="shared" si="96"/>
        <v>3.9834911909051203E-2</v>
      </c>
      <c r="CG148" s="61">
        <f t="shared" si="112"/>
        <v>4.0916523652561598E-2</v>
      </c>
      <c r="CH148" s="61">
        <f t="shared" si="112"/>
        <v>0.22304880980710701</v>
      </c>
      <c r="CI148" s="61">
        <f t="shared" si="112"/>
        <v>0</v>
      </c>
      <c r="CJ148" s="61">
        <f t="shared" si="112"/>
        <v>0</v>
      </c>
      <c r="CK148" s="61">
        <f t="shared" si="112"/>
        <v>0</v>
      </c>
      <c r="CL148" s="61">
        <f t="shared" si="112"/>
        <v>0</v>
      </c>
      <c r="CM148" s="61">
        <f t="shared" si="112"/>
        <v>0</v>
      </c>
      <c r="CN148" s="61">
        <f t="shared" si="112"/>
        <v>0</v>
      </c>
      <c r="CO148" s="61">
        <f t="shared" si="112"/>
        <v>0</v>
      </c>
      <c r="CP148" s="61">
        <f t="shared" si="112"/>
        <v>0</v>
      </c>
      <c r="CQ148" s="61">
        <f t="shared" si="112"/>
        <v>0</v>
      </c>
      <c r="CR148" s="61">
        <f t="shared" si="112"/>
        <v>0</v>
      </c>
      <c r="CS148" s="61">
        <f t="shared" si="112"/>
        <v>0</v>
      </c>
      <c r="CT148" s="61">
        <f t="shared" si="112"/>
        <v>0</v>
      </c>
      <c r="CU148" s="61">
        <f t="shared" si="112"/>
        <v>0</v>
      </c>
      <c r="CV148" s="61">
        <f t="shared" si="112"/>
        <v>0</v>
      </c>
      <c r="CW148" s="61">
        <f t="shared" si="116"/>
        <v>0</v>
      </c>
      <c r="CX148" s="61">
        <f t="shared" si="116"/>
        <v>0</v>
      </c>
      <c r="CY148" s="61">
        <f t="shared" si="116"/>
        <v>0</v>
      </c>
      <c r="CZ148" s="61">
        <f t="shared" si="116"/>
        <v>0</v>
      </c>
      <c r="DA148" s="61">
        <f t="shared" si="116"/>
        <v>0</v>
      </c>
      <c r="DB148" s="61">
        <f t="shared" si="116"/>
        <v>0</v>
      </c>
      <c r="DC148" s="61">
        <f t="shared" si="113"/>
        <v>0</v>
      </c>
      <c r="DD148" s="61">
        <f t="shared" si="113"/>
        <v>0</v>
      </c>
      <c r="DE148" s="61">
        <f t="shared" si="113"/>
        <v>0</v>
      </c>
      <c r="DF148" s="61">
        <f t="shared" si="113"/>
        <v>0</v>
      </c>
      <c r="DG148" s="61">
        <f t="shared" si="113"/>
        <v>0</v>
      </c>
      <c r="DH148" s="61">
        <f t="shared" si="113"/>
        <v>0</v>
      </c>
      <c r="DI148" s="61">
        <f t="shared" si="113"/>
        <v>0</v>
      </c>
      <c r="DJ148" s="61">
        <f t="shared" si="113"/>
        <v>0</v>
      </c>
      <c r="DK148" s="61">
        <f t="shared" si="113"/>
        <v>0</v>
      </c>
      <c r="DL148" s="61">
        <f t="shared" si="113"/>
        <v>0</v>
      </c>
      <c r="DM148" s="61">
        <f t="shared" si="113"/>
        <v>0</v>
      </c>
      <c r="DN148" s="61">
        <f t="shared" si="113"/>
        <v>0</v>
      </c>
      <c r="DO148" s="61">
        <f t="shared" si="113"/>
        <v>0</v>
      </c>
      <c r="DP148" s="61">
        <f t="shared" si="113"/>
        <v>0</v>
      </c>
      <c r="DQ148" s="61">
        <f t="shared" si="113"/>
        <v>0</v>
      </c>
      <c r="DR148" s="61">
        <f t="shared" si="113"/>
        <v>0</v>
      </c>
      <c r="DS148" s="61">
        <f t="shared" si="114"/>
        <v>0</v>
      </c>
      <c r="DT148" s="61">
        <f t="shared" si="93"/>
        <v>0</v>
      </c>
      <c r="DU148" s="61">
        <f t="shared" si="93"/>
        <v>0</v>
      </c>
      <c r="DV148" s="61">
        <f t="shared" si="93"/>
        <v>0</v>
      </c>
      <c r="DW148" s="61">
        <f t="shared" si="93"/>
        <v>0</v>
      </c>
      <c r="DX148" s="61">
        <f t="shared" si="93"/>
        <v>0</v>
      </c>
      <c r="DY148" s="61">
        <f t="shared" si="93"/>
        <v>0</v>
      </c>
      <c r="DZ148" s="61">
        <f t="shared" si="97"/>
        <v>1</v>
      </c>
    </row>
    <row r="149" spans="1:130">
      <c r="A149" s="53">
        <v>19</v>
      </c>
      <c r="B149" s="63">
        <f t="shared" si="94"/>
        <v>1</v>
      </c>
      <c r="C149" s="53">
        <v>2019</v>
      </c>
      <c r="D149" s="64">
        <f t="shared" si="98"/>
        <v>0</v>
      </c>
      <c r="E149" s="64">
        <f t="shared" si="99"/>
        <v>0</v>
      </c>
      <c r="F149" s="64">
        <f t="shared" si="100"/>
        <v>0</v>
      </c>
      <c r="G149" s="64">
        <f t="shared" si="101"/>
        <v>0</v>
      </c>
      <c r="H149" s="64">
        <f t="shared" si="102"/>
        <v>0</v>
      </c>
      <c r="I149" s="64">
        <f t="shared" si="103"/>
        <v>0</v>
      </c>
      <c r="J149" s="64">
        <f t="shared" si="104"/>
        <v>0</v>
      </c>
      <c r="K149" s="64">
        <f t="shared" si="105"/>
        <v>0</v>
      </c>
      <c r="L149" s="64">
        <f t="shared" si="106"/>
        <v>0.41120276730521499</v>
      </c>
      <c r="M149" s="64">
        <f t="shared" si="107"/>
        <v>0.95638644487939395</v>
      </c>
      <c r="N149" s="64">
        <f t="shared" si="108"/>
        <v>18.980421941299198</v>
      </c>
      <c r="O149" s="64">
        <f t="shared" si="109"/>
        <v>27.4273972746449</v>
      </c>
      <c r="P149" s="64">
        <f t="shared" si="110"/>
        <v>30.705579633611599</v>
      </c>
      <c r="Q149" s="64">
        <f t="shared" si="111"/>
        <v>46.121883204944403</v>
      </c>
      <c r="R149" s="64">
        <f t="shared" si="115"/>
        <v>49.8754959169543</v>
      </c>
      <c r="S149" s="64">
        <f t="shared" si="117"/>
        <v>10.001196907690399</v>
      </c>
      <c r="T149" s="64">
        <f t="shared" si="118"/>
        <v>10.2727529751223</v>
      </c>
      <c r="U149" s="64">
        <f t="shared" ref="U149:U167" si="119">VLOOKUP($C$83,$D$3:$K$63,$A$69,0)*(B132-B131)</f>
        <v>56</v>
      </c>
      <c r="V149" s="64">
        <f>VLOOKUP($C$84,$D$3:$K$63,$A$69,0)*(B131-B130)</f>
        <v>155.81818181818201</v>
      </c>
      <c r="W149" s="64">
        <f>VLOOKUP($C$85,$D$3:$K$63,$A$69,0)*B130</f>
        <v>0</v>
      </c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54">
        <f t="shared" si="95"/>
        <v>406.57049888463399</v>
      </c>
      <c r="BP149" s="53">
        <v>2019</v>
      </c>
      <c r="BQ149" s="61">
        <f t="shared" si="96"/>
        <v>0</v>
      </c>
      <c r="BR149" s="61">
        <f t="shared" si="96"/>
        <v>0</v>
      </c>
      <c r="BS149" s="61">
        <f t="shared" si="96"/>
        <v>0</v>
      </c>
      <c r="BT149" s="61">
        <f t="shared" si="96"/>
        <v>0</v>
      </c>
      <c r="BU149" s="61">
        <f t="shared" si="96"/>
        <v>0</v>
      </c>
      <c r="BV149" s="61">
        <f t="shared" si="96"/>
        <v>0</v>
      </c>
      <c r="BW149" s="61">
        <f t="shared" si="96"/>
        <v>0</v>
      </c>
      <c r="BX149" s="61">
        <f t="shared" si="96"/>
        <v>0</v>
      </c>
      <c r="BY149" s="61">
        <f t="shared" si="96"/>
        <v>1.0113935183032E-3</v>
      </c>
      <c r="BZ149" s="61">
        <f t="shared" si="96"/>
        <v>2.3523262201834601E-3</v>
      </c>
      <c r="CA149" s="61">
        <f t="shared" si="96"/>
        <v>4.6684208503492398E-2</v>
      </c>
      <c r="CB149" s="61">
        <f t="shared" si="96"/>
        <v>6.74603724320577E-2</v>
      </c>
      <c r="CC149" s="61">
        <f t="shared" si="96"/>
        <v>7.5523383319369905E-2</v>
      </c>
      <c r="CD149" s="61">
        <f t="shared" si="96"/>
        <v>0.11344129328486199</v>
      </c>
      <c r="CE149" s="61">
        <f t="shared" si="96"/>
        <v>0.12267367173412801</v>
      </c>
      <c r="CF149" s="61">
        <f t="shared" si="96"/>
        <v>2.45989242582214E-2</v>
      </c>
      <c r="CG149" s="61">
        <f t="shared" si="112"/>
        <v>2.5266843027972E-2</v>
      </c>
      <c r="CH149" s="61">
        <f t="shared" si="112"/>
        <v>0.137737489939943</v>
      </c>
      <c r="CI149" s="61">
        <f t="shared" si="112"/>
        <v>0.38325009376146602</v>
      </c>
      <c r="CJ149" s="61">
        <f t="shared" si="112"/>
        <v>0</v>
      </c>
      <c r="CK149" s="61">
        <f t="shared" si="112"/>
        <v>0</v>
      </c>
      <c r="CL149" s="61">
        <f t="shared" si="112"/>
        <v>0</v>
      </c>
      <c r="CM149" s="61">
        <f t="shared" si="112"/>
        <v>0</v>
      </c>
      <c r="CN149" s="61">
        <f t="shared" si="112"/>
        <v>0</v>
      </c>
      <c r="CO149" s="61">
        <f t="shared" si="112"/>
        <v>0</v>
      </c>
      <c r="CP149" s="61">
        <f t="shared" si="112"/>
        <v>0</v>
      </c>
      <c r="CQ149" s="61">
        <f t="shared" si="112"/>
        <v>0</v>
      </c>
      <c r="CR149" s="61">
        <f t="shared" si="112"/>
        <v>0</v>
      </c>
      <c r="CS149" s="61">
        <f t="shared" si="112"/>
        <v>0</v>
      </c>
      <c r="CT149" s="61">
        <f t="shared" si="112"/>
        <v>0</v>
      </c>
      <c r="CU149" s="61">
        <f t="shared" si="112"/>
        <v>0</v>
      </c>
      <c r="CV149" s="61">
        <f t="shared" si="112"/>
        <v>0</v>
      </c>
      <c r="CW149" s="61">
        <f t="shared" si="116"/>
        <v>0</v>
      </c>
      <c r="CX149" s="61">
        <f t="shared" si="116"/>
        <v>0</v>
      </c>
      <c r="CY149" s="61">
        <f t="shared" si="116"/>
        <v>0</v>
      </c>
      <c r="CZ149" s="61">
        <f t="shared" si="116"/>
        <v>0</v>
      </c>
      <c r="DA149" s="61">
        <f t="shared" si="116"/>
        <v>0</v>
      </c>
      <c r="DB149" s="61">
        <f t="shared" si="116"/>
        <v>0</v>
      </c>
      <c r="DC149" s="61">
        <f t="shared" si="113"/>
        <v>0</v>
      </c>
      <c r="DD149" s="61">
        <f t="shared" si="113"/>
        <v>0</v>
      </c>
      <c r="DE149" s="61">
        <f t="shared" si="113"/>
        <v>0</v>
      </c>
      <c r="DF149" s="61">
        <f t="shared" si="113"/>
        <v>0</v>
      </c>
      <c r="DG149" s="61">
        <f t="shared" si="113"/>
        <v>0</v>
      </c>
      <c r="DH149" s="61">
        <f t="shared" si="113"/>
        <v>0</v>
      </c>
      <c r="DI149" s="61">
        <f t="shared" si="113"/>
        <v>0</v>
      </c>
      <c r="DJ149" s="61">
        <f t="shared" si="113"/>
        <v>0</v>
      </c>
      <c r="DK149" s="61">
        <f t="shared" si="113"/>
        <v>0</v>
      </c>
      <c r="DL149" s="61">
        <f t="shared" si="113"/>
        <v>0</v>
      </c>
      <c r="DM149" s="61">
        <f t="shared" si="113"/>
        <v>0</v>
      </c>
      <c r="DN149" s="61">
        <f t="shared" si="113"/>
        <v>0</v>
      </c>
      <c r="DO149" s="61">
        <f t="shared" si="113"/>
        <v>0</v>
      </c>
      <c r="DP149" s="61">
        <f t="shared" si="113"/>
        <v>0</v>
      </c>
      <c r="DQ149" s="61">
        <f t="shared" si="113"/>
        <v>0</v>
      </c>
      <c r="DR149" s="61">
        <f t="shared" si="113"/>
        <v>0</v>
      </c>
      <c r="DS149" s="61">
        <f t="shared" si="114"/>
        <v>0</v>
      </c>
      <c r="DT149" s="61">
        <f t="shared" si="93"/>
        <v>0</v>
      </c>
      <c r="DU149" s="61">
        <f t="shared" si="93"/>
        <v>0</v>
      </c>
      <c r="DV149" s="61">
        <f t="shared" si="93"/>
        <v>0</v>
      </c>
      <c r="DW149" s="61">
        <f t="shared" si="93"/>
        <v>0</v>
      </c>
      <c r="DX149" s="61">
        <f t="shared" si="93"/>
        <v>0</v>
      </c>
      <c r="DY149" s="61">
        <f t="shared" si="93"/>
        <v>0</v>
      </c>
      <c r="DZ149" s="61">
        <f t="shared" si="97"/>
        <v>1</v>
      </c>
    </row>
    <row r="150" spans="1:130">
      <c r="A150" s="53">
        <v>20</v>
      </c>
      <c r="B150" s="63">
        <f t="shared" si="94"/>
        <v>1</v>
      </c>
      <c r="C150" s="53">
        <v>2020</v>
      </c>
      <c r="D150" s="64">
        <f t="shared" si="98"/>
        <v>0</v>
      </c>
      <c r="E150" s="64">
        <f t="shared" si="99"/>
        <v>0</v>
      </c>
      <c r="F150" s="64">
        <f t="shared" si="100"/>
        <v>0</v>
      </c>
      <c r="G150" s="64">
        <f t="shared" si="101"/>
        <v>0</v>
      </c>
      <c r="H150" s="64">
        <f t="shared" si="102"/>
        <v>0</v>
      </c>
      <c r="I150" s="64">
        <f t="shared" si="103"/>
        <v>0</v>
      </c>
      <c r="J150" s="64">
        <f t="shared" si="104"/>
        <v>0</v>
      </c>
      <c r="K150" s="64">
        <f t="shared" si="105"/>
        <v>0</v>
      </c>
      <c r="L150" s="64">
        <f t="shared" si="106"/>
        <v>0</v>
      </c>
      <c r="M150" s="64">
        <f t="shared" si="107"/>
        <v>0.95638644487938995</v>
      </c>
      <c r="N150" s="64">
        <f t="shared" si="108"/>
        <v>18.980421941299198</v>
      </c>
      <c r="O150" s="64">
        <f t="shared" si="109"/>
        <v>27.4273972746449</v>
      </c>
      <c r="P150" s="64">
        <f t="shared" si="110"/>
        <v>30.705579633611599</v>
      </c>
      <c r="Q150" s="64">
        <f t="shared" si="111"/>
        <v>46.121883204944403</v>
      </c>
      <c r="R150" s="64">
        <f t="shared" si="115"/>
        <v>49.8754959169543</v>
      </c>
      <c r="S150" s="64">
        <f t="shared" si="117"/>
        <v>10.001196907690399</v>
      </c>
      <c r="T150" s="64">
        <f t="shared" si="118"/>
        <v>10.2727529751223</v>
      </c>
      <c r="U150" s="64">
        <f t="shared" si="119"/>
        <v>56</v>
      </c>
      <c r="V150" s="64">
        <f t="shared" ref="V150:V168" si="120">VLOOKUP($C$84,$D$3:$K$63,$A$69,0)*(B132-B131)</f>
        <v>155.81818181818201</v>
      </c>
      <c r="W150" s="64">
        <f>VLOOKUP($C$85,$D$3:$K$63,$A$69,0)*(B131-B130)</f>
        <v>349.72727272727298</v>
      </c>
      <c r="X150" s="64">
        <f>VLOOKUP($C$86,$D$3:$K$63,$A$69,0)*B130</f>
        <v>0</v>
      </c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54">
        <f t="shared" si="95"/>
        <v>755.88656884460102</v>
      </c>
      <c r="BP150" s="53">
        <v>2020</v>
      </c>
      <c r="BQ150" s="61">
        <f t="shared" si="96"/>
        <v>0</v>
      </c>
      <c r="BR150" s="61">
        <f t="shared" si="96"/>
        <v>0</v>
      </c>
      <c r="BS150" s="61">
        <f t="shared" si="96"/>
        <v>0</v>
      </c>
      <c r="BT150" s="61">
        <f t="shared" si="96"/>
        <v>0</v>
      </c>
      <c r="BU150" s="61">
        <f t="shared" si="96"/>
        <v>0</v>
      </c>
      <c r="BV150" s="61">
        <f t="shared" si="96"/>
        <v>0</v>
      </c>
      <c r="BW150" s="61">
        <f t="shared" si="96"/>
        <v>0</v>
      </c>
      <c r="BX150" s="61">
        <f t="shared" si="96"/>
        <v>0</v>
      </c>
      <c r="BY150" s="61">
        <f t="shared" si="96"/>
        <v>0</v>
      </c>
      <c r="BZ150" s="61">
        <f t="shared" si="96"/>
        <v>1.2652512748589501E-3</v>
      </c>
      <c r="CA150" s="61">
        <f t="shared" si="96"/>
        <v>2.51101457859099E-2</v>
      </c>
      <c r="CB150" s="61">
        <f t="shared" si="96"/>
        <v>3.6285070280543001E-2</v>
      </c>
      <c r="CC150" s="61">
        <f t="shared" si="96"/>
        <v>4.06219410414266E-2</v>
      </c>
      <c r="CD150" s="61">
        <f t="shared" si="96"/>
        <v>6.1016937072242601E-2</v>
      </c>
      <c r="CE150" s="61">
        <f t="shared" si="96"/>
        <v>6.5982778332985395E-2</v>
      </c>
      <c r="CF150" s="61">
        <f t="shared" si="96"/>
        <v>1.3231081646254901E-2</v>
      </c>
      <c r="CG150" s="61">
        <f t="shared" si="112"/>
        <v>1.3590336696714399E-2</v>
      </c>
      <c r="CH150" s="61">
        <f t="shared" si="112"/>
        <v>7.4085189905673199E-2</v>
      </c>
      <c r="CI150" s="61">
        <f t="shared" si="112"/>
        <v>0.20613963554922701</v>
      </c>
      <c r="CJ150" s="61">
        <f t="shared" si="112"/>
        <v>0.46267163241416398</v>
      </c>
      <c r="CK150" s="61">
        <f t="shared" si="112"/>
        <v>0</v>
      </c>
      <c r="CL150" s="61">
        <f t="shared" si="112"/>
        <v>0</v>
      </c>
      <c r="CM150" s="61">
        <f t="shared" si="112"/>
        <v>0</v>
      </c>
      <c r="CN150" s="61">
        <f t="shared" si="112"/>
        <v>0</v>
      </c>
      <c r="CO150" s="61">
        <f t="shared" si="112"/>
        <v>0</v>
      </c>
      <c r="CP150" s="61">
        <f t="shared" si="112"/>
        <v>0</v>
      </c>
      <c r="CQ150" s="61">
        <f t="shared" si="112"/>
        <v>0</v>
      </c>
      <c r="CR150" s="61">
        <f t="shared" si="112"/>
        <v>0</v>
      </c>
      <c r="CS150" s="61">
        <f t="shared" si="112"/>
        <v>0</v>
      </c>
      <c r="CT150" s="61">
        <f t="shared" si="112"/>
        <v>0</v>
      </c>
      <c r="CU150" s="61">
        <f t="shared" si="112"/>
        <v>0</v>
      </c>
      <c r="CV150" s="61">
        <f t="shared" si="112"/>
        <v>0</v>
      </c>
      <c r="CW150" s="61">
        <f t="shared" si="116"/>
        <v>0</v>
      </c>
      <c r="CX150" s="61">
        <f t="shared" si="116"/>
        <v>0</v>
      </c>
      <c r="CY150" s="61">
        <f t="shared" si="116"/>
        <v>0</v>
      </c>
      <c r="CZ150" s="61">
        <f t="shared" si="116"/>
        <v>0</v>
      </c>
      <c r="DA150" s="61">
        <f t="shared" si="116"/>
        <v>0</v>
      </c>
      <c r="DB150" s="61">
        <f t="shared" si="116"/>
        <v>0</v>
      </c>
      <c r="DC150" s="61">
        <f t="shared" si="113"/>
        <v>0</v>
      </c>
      <c r="DD150" s="61">
        <f t="shared" si="113"/>
        <v>0</v>
      </c>
      <c r="DE150" s="61">
        <f t="shared" si="113"/>
        <v>0</v>
      </c>
      <c r="DF150" s="61">
        <f t="shared" si="113"/>
        <v>0</v>
      </c>
      <c r="DG150" s="61">
        <f t="shared" si="113"/>
        <v>0</v>
      </c>
      <c r="DH150" s="61">
        <f t="shared" si="113"/>
        <v>0</v>
      </c>
      <c r="DI150" s="61">
        <f t="shared" si="113"/>
        <v>0</v>
      </c>
      <c r="DJ150" s="61">
        <f t="shared" si="113"/>
        <v>0</v>
      </c>
      <c r="DK150" s="61">
        <f t="shared" si="113"/>
        <v>0</v>
      </c>
      <c r="DL150" s="61">
        <f t="shared" si="113"/>
        <v>0</v>
      </c>
      <c r="DM150" s="61">
        <f t="shared" si="113"/>
        <v>0</v>
      </c>
      <c r="DN150" s="61">
        <f t="shared" si="113"/>
        <v>0</v>
      </c>
      <c r="DO150" s="61">
        <f t="shared" si="113"/>
        <v>0</v>
      </c>
      <c r="DP150" s="61">
        <f t="shared" si="113"/>
        <v>0</v>
      </c>
      <c r="DQ150" s="61">
        <f t="shared" si="113"/>
        <v>0</v>
      </c>
      <c r="DR150" s="61">
        <f t="shared" si="113"/>
        <v>0</v>
      </c>
      <c r="DS150" s="61">
        <f t="shared" si="114"/>
        <v>0</v>
      </c>
      <c r="DT150" s="61">
        <f t="shared" si="93"/>
        <v>0</v>
      </c>
      <c r="DU150" s="61">
        <f t="shared" si="93"/>
        <v>0</v>
      </c>
      <c r="DV150" s="61">
        <f t="shared" si="93"/>
        <v>0</v>
      </c>
      <c r="DW150" s="61">
        <f t="shared" si="93"/>
        <v>0</v>
      </c>
      <c r="DX150" s="61">
        <f t="shared" si="93"/>
        <v>0</v>
      </c>
      <c r="DY150" s="61">
        <f t="shared" si="93"/>
        <v>0</v>
      </c>
      <c r="DZ150" s="61">
        <f t="shared" si="97"/>
        <v>1</v>
      </c>
    </row>
    <row r="151" spans="1:130">
      <c r="C151" s="53">
        <v>2021</v>
      </c>
      <c r="D151" s="64"/>
      <c r="E151" s="64">
        <f t="shared" si="99"/>
        <v>0</v>
      </c>
      <c r="F151" s="64">
        <f t="shared" si="100"/>
        <v>0</v>
      </c>
      <c r="G151" s="64">
        <f t="shared" si="101"/>
        <v>0</v>
      </c>
      <c r="H151" s="64">
        <f t="shared" si="102"/>
        <v>0</v>
      </c>
      <c r="I151" s="64">
        <f t="shared" si="103"/>
        <v>0</v>
      </c>
      <c r="J151" s="64">
        <f t="shared" si="104"/>
        <v>0</v>
      </c>
      <c r="K151" s="64">
        <f t="shared" si="105"/>
        <v>0</v>
      </c>
      <c r="L151" s="64">
        <f t="shared" si="106"/>
        <v>0</v>
      </c>
      <c r="M151" s="64">
        <f t="shared" si="107"/>
        <v>0</v>
      </c>
      <c r="N151" s="64">
        <f t="shared" si="108"/>
        <v>18.980421941299099</v>
      </c>
      <c r="O151" s="64">
        <f t="shared" si="109"/>
        <v>27.4273972746449</v>
      </c>
      <c r="P151" s="64">
        <f t="shared" si="110"/>
        <v>30.705579633611599</v>
      </c>
      <c r="Q151" s="64">
        <f t="shared" si="111"/>
        <v>46.121883204944403</v>
      </c>
      <c r="R151" s="64">
        <f t="shared" si="115"/>
        <v>49.8754959169543</v>
      </c>
      <c r="S151" s="64">
        <f t="shared" si="117"/>
        <v>10.001196907690399</v>
      </c>
      <c r="T151" s="64">
        <f t="shared" si="118"/>
        <v>10.2727529751223</v>
      </c>
      <c r="U151" s="64">
        <f t="shared" si="119"/>
        <v>56</v>
      </c>
      <c r="V151" s="64">
        <f t="shared" si="120"/>
        <v>155.81818181818201</v>
      </c>
      <c r="W151" s="64">
        <f t="shared" ref="W151:W169" si="121">VLOOKUP($C$85,$D$3:$K$63,$A$69,0)*(B132-B131)</f>
        <v>349.72727272727298</v>
      </c>
      <c r="X151" s="64">
        <f>VLOOKUP($C$86,$D$3:$K$63,$A$69,0)*(B131-B130)</f>
        <v>8.1818181818181905</v>
      </c>
      <c r="Y151" s="64">
        <f>VLOOKUP($C$87,$D$3:$K$63,$A$69,0)*B130</f>
        <v>0</v>
      </c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54">
        <f t="shared" si="95"/>
        <v>763.11200058153997</v>
      </c>
      <c r="BP151" s="53">
        <v>2021</v>
      </c>
      <c r="BQ151" s="61">
        <f t="shared" si="96"/>
        <v>0</v>
      </c>
      <c r="BR151" s="61">
        <f t="shared" si="96"/>
        <v>0</v>
      </c>
      <c r="BS151" s="61">
        <f t="shared" si="96"/>
        <v>0</v>
      </c>
      <c r="BT151" s="61">
        <f t="shared" si="96"/>
        <v>0</v>
      </c>
      <c r="BU151" s="61">
        <f t="shared" si="96"/>
        <v>0</v>
      </c>
      <c r="BV151" s="61">
        <f t="shared" si="96"/>
        <v>0</v>
      </c>
      <c r="BW151" s="61">
        <f t="shared" si="96"/>
        <v>0</v>
      </c>
      <c r="BX151" s="61">
        <f t="shared" si="96"/>
        <v>0</v>
      </c>
      <c r="BY151" s="61">
        <f t="shared" si="96"/>
        <v>0</v>
      </c>
      <c r="BZ151" s="61">
        <f t="shared" si="96"/>
        <v>0</v>
      </c>
      <c r="CA151" s="61">
        <f t="shared" si="96"/>
        <v>2.4872393471515101E-2</v>
      </c>
      <c r="CB151" s="61">
        <f t="shared" si="96"/>
        <v>3.5941509573618899E-2</v>
      </c>
      <c r="CC151" s="61">
        <f t="shared" si="96"/>
        <v>4.0237317209285202E-2</v>
      </c>
      <c r="CD151" s="61">
        <f t="shared" si="96"/>
        <v>6.0439205738864799E-2</v>
      </c>
      <c r="CE151" s="61">
        <f t="shared" si="96"/>
        <v>6.5358028544887203E-2</v>
      </c>
      <c r="CF151" s="61">
        <f t="shared" si="96"/>
        <v>1.3105804783660699E-2</v>
      </c>
      <c r="CG151" s="61">
        <f t="shared" si="112"/>
        <v>1.3461658272041099E-2</v>
      </c>
      <c r="CH151" s="61">
        <f t="shared" si="112"/>
        <v>7.3383723434206793E-2</v>
      </c>
      <c r="CI151" s="61">
        <f t="shared" si="112"/>
        <v>0.204187827867257</v>
      </c>
      <c r="CJ151" s="61">
        <f t="shared" si="112"/>
        <v>0.45829088320031502</v>
      </c>
      <c r="CK151" s="61">
        <f t="shared" si="112"/>
        <v>1.0721647904348401E-2</v>
      </c>
      <c r="CL151" s="61">
        <f t="shared" si="112"/>
        <v>0</v>
      </c>
      <c r="CM151" s="61">
        <f t="shared" si="112"/>
        <v>0</v>
      </c>
      <c r="CN151" s="61">
        <f t="shared" si="112"/>
        <v>0</v>
      </c>
      <c r="CO151" s="61">
        <f t="shared" si="112"/>
        <v>0</v>
      </c>
      <c r="CP151" s="61">
        <f t="shared" si="112"/>
        <v>0</v>
      </c>
      <c r="CQ151" s="61">
        <f t="shared" si="112"/>
        <v>0</v>
      </c>
      <c r="CR151" s="61">
        <f t="shared" si="112"/>
        <v>0</v>
      </c>
      <c r="CS151" s="61">
        <f t="shared" si="112"/>
        <v>0</v>
      </c>
      <c r="CT151" s="61">
        <f t="shared" si="112"/>
        <v>0</v>
      </c>
      <c r="CU151" s="61">
        <f t="shared" si="112"/>
        <v>0</v>
      </c>
      <c r="CV151" s="61">
        <f t="shared" si="112"/>
        <v>0</v>
      </c>
      <c r="CW151" s="61">
        <f t="shared" si="116"/>
        <v>0</v>
      </c>
      <c r="CX151" s="61">
        <f t="shared" si="116"/>
        <v>0</v>
      </c>
      <c r="CY151" s="61">
        <f t="shared" si="116"/>
        <v>0</v>
      </c>
      <c r="CZ151" s="61">
        <f t="shared" si="116"/>
        <v>0</v>
      </c>
      <c r="DA151" s="61">
        <f t="shared" si="116"/>
        <v>0</v>
      </c>
      <c r="DB151" s="61">
        <f t="shared" si="116"/>
        <v>0</v>
      </c>
      <c r="DC151" s="61">
        <f t="shared" si="113"/>
        <v>0</v>
      </c>
      <c r="DD151" s="61">
        <f t="shared" si="113"/>
        <v>0</v>
      </c>
      <c r="DE151" s="61">
        <f t="shared" si="113"/>
        <v>0</v>
      </c>
      <c r="DF151" s="61">
        <f t="shared" si="113"/>
        <v>0</v>
      </c>
      <c r="DG151" s="61">
        <f t="shared" si="113"/>
        <v>0</v>
      </c>
      <c r="DH151" s="61">
        <f t="shared" si="113"/>
        <v>0</v>
      </c>
      <c r="DI151" s="61">
        <f t="shared" si="113"/>
        <v>0</v>
      </c>
      <c r="DJ151" s="61">
        <f t="shared" si="113"/>
        <v>0</v>
      </c>
      <c r="DK151" s="61">
        <f t="shared" si="113"/>
        <v>0</v>
      </c>
      <c r="DL151" s="61">
        <f t="shared" si="113"/>
        <v>0</v>
      </c>
      <c r="DM151" s="61">
        <f t="shared" si="113"/>
        <v>0</v>
      </c>
      <c r="DN151" s="61">
        <f t="shared" si="113"/>
        <v>0</v>
      </c>
      <c r="DO151" s="61">
        <f t="shared" si="113"/>
        <v>0</v>
      </c>
      <c r="DP151" s="61">
        <f t="shared" si="113"/>
        <v>0</v>
      </c>
      <c r="DQ151" s="61">
        <f t="shared" si="113"/>
        <v>0</v>
      </c>
      <c r="DR151" s="61">
        <f t="shared" si="113"/>
        <v>0</v>
      </c>
      <c r="DS151" s="61">
        <f t="shared" si="114"/>
        <v>0</v>
      </c>
      <c r="DT151" s="61">
        <f t="shared" si="93"/>
        <v>0</v>
      </c>
      <c r="DU151" s="61">
        <f t="shared" si="93"/>
        <v>0</v>
      </c>
      <c r="DV151" s="61">
        <f t="shared" si="93"/>
        <v>0</v>
      </c>
      <c r="DW151" s="61">
        <f t="shared" si="93"/>
        <v>0</v>
      </c>
      <c r="DX151" s="61">
        <f t="shared" si="93"/>
        <v>0</v>
      </c>
      <c r="DY151" s="61">
        <f t="shared" si="93"/>
        <v>0</v>
      </c>
      <c r="DZ151" s="61">
        <f t="shared" si="97"/>
        <v>1</v>
      </c>
    </row>
    <row r="152" spans="1:130">
      <c r="C152" s="53">
        <v>2022</v>
      </c>
      <c r="D152" s="64"/>
      <c r="E152" s="64"/>
      <c r="F152" s="64">
        <f t="shared" si="100"/>
        <v>0</v>
      </c>
      <c r="G152" s="64">
        <f t="shared" si="101"/>
        <v>0</v>
      </c>
      <c r="H152" s="64">
        <f t="shared" si="102"/>
        <v>0</v>
      </c>
      <c r="I152" s="64">
        <f t="shared" si="103"/>
        <v>0</v>
      </c>
      <c r="J152" s="64">
        <f t="shared" si="104"/>
        <v>0</v>
      </c>
      <c r="K152" s="64">
        <f t="shared" si="105"/>
        <v>0</v>
      </c>
      <c r="L152" s="64">
        <f t="shared" si="106"/>
        <v>0</v>
      </c>
      <c r="M152" s="64">
        <f t="shared" si="107"/>
        <v>0</v>
      </c>
      <c r="N152" s="64">
        <f t="shared" si="108"/>
        <v>0</v>
      </c>
      <c r="O152" s="64">
        <f t="shared" si="109"/>
        <v>27.4273972746448</v>
      </c>
      <c r="P152" s="64">
        <f t="shared" si="110"/>
        <v>30.705579633611599</v>
      </c>
      <c r="Q152" s="64">
        <f t="shared" si="111"/>
        <v>46.121883204944403</v>
      </c>
      <c r="R152" s="64">
        <f t="shared" si="115"/>
        <v>49.8754959169543</v>
      </c>
      <c r="S152" s="64">
        <f t="shared" si="117"/>
        <v>10.001196907690399</v>
      </c>
      <c r="T152" s="64">
        <f t="shared" si="118"/>
        <v>10.2727529751223</v>
      </c>
      <c r="U152" s="64">
        <f t="shared" si="119"/>
        <v>56</v>
      </c>
      <c r="V152" s="64">
        <f t="shared" si="120"/>
        <v>155.81818181818201</v>
      </c>
      <c r="W152" s="64">
        <f t="shared" si="121"/>
        <v>349.72727272727298</v>
      </c>
      <c r="X152" s="64">
        <f t="shared" ref="X152:X170" si="122">VLOOKUP($C$86,$D$3:$K$63,$A$69,0)*(B132-B131)</f>
        <v>8.1818181818181905</v>
      </c>
      <c r="Y152" s="64">
        <f>VLOOKUP($C$87,$D$3:$K$63,$A$69,0)*(B131-B130)</f>
        <v>11.181818181818199</v>
      </c>
      <c r="Z152" s="64">
        <f>VLOOKUP($C$88,$D$3:$K$63,$A$69,0)*B130</f>
        <v>0</v>
      </c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54">
        <f t="shared" si="95"/>
        <v>755.31339682205896</v>
      </c>
      <c r="BP152" s="53">
        <v>2022</v>
      </c>
      <c r="BQ152" s="61">
        <f t="shared" si="96"/>
        <v>0</v>
      </c>
      <c r="BR152" s="61">
        <f t="shared" si="96"/>
        <v>0</v>
      </c>
      <c r="BS152" s="61">
        <f t="shared" si="96"/>
        <v>0</v>
      </c>
      <c r="BT152" s="61">
        <f t="shared" si="96"/>
        <v>0</v>
      </c>
      <c r="BU152" s="61">
        <f t="shared" si="96"/>
        <v>0</v>
      </c>
      <c r="BV152" s="61">
        <f t="shared" si="96"/>
        <v>0</v>
      </c>
      <c r="BW152" s="61">
        <f t="shared" si="96"/>
        <v>0</v>
      </c>
      <c r="BX152" s="61">
        <f t="shared" si="96"/>
        <v>0</v>
      </c>
      <c r="BY152" s="61">
        <f t="shared" si="96"/>
        <v>0</v>
      </c>
      <c r="BZ152" s="61">
        <f t="shared" si="96"/>
        <v>0</v>
      </c>
      <c r="CA152" s="61">
        <f t="shared" si="96"/>
        <v>0</v>
      </c>
      <c r="CB152" s="61">
        <f t="shared" si="96"/>
        <v>3.6312605323888199E-2</v>
      </c>
      <c r="CC152" s="61">
        <f t="shared" si="96"/>
        <v>4.0652767133224098E-2</v>
      </c>
      <c r="CD152" s="61">
        <f t="shared" si="96"/>
        <v>6.1063239972969897E-2</v>
      </c>
      <c r="CE152" s="61">
        <f t="shared" si="96"/>
        <v>6.6032849578469999E-2</v>
      </c>
      <c r="CF152" s="61">
        <f t="shared" si="96"/>
        <v>1.32411220955035E-2</v>
      </c>
      <c r="CG152" s="61">
        <f t="shared" si="112"/>
        <v>1.3600649767824E-2</v>
      </c>
      <c r="CH152" s="61">
        <f t="shared" si="112"/>
        <v>7.4141409692476096E-2</v>
      </c>
      <c r="CI152" s="61">
        <f t="shared" si="112"/>
        <v>0.206296065280688</v>
      </c>
      <c r="CJ152" s="61">
        <f t="shared" si="112"/>
        <v>0.46302273228401902</v>
      </c>
      <c r="CK152" s="61">
        <f t="shared" si="112"/>
        <v>1.08323488187059E-2</v>
      </c>
      <c r="CL152" s="61">
        <f t="shared" si="112"/>
        <v>1.48042100522314E-2</v>
      </c>
      <c r="CM152" s="61">
        <f t="shared" si="112"/>
        <v>0</v>
      </c>
      <c r="CN152" s="61">
        <f t="shared" si="112"/>
        <v>0</v>
      </c>
      <c r="CO152" s="61">
        <f t="shared" si="112"/>
        <v>0</v>
      </c>
      <c r="CP152" s="61">
        <f t="shared" si="112"/>
        <v>0</v>
      </c>
      <c r="CQ152" s="61">
        <f t="shared" si="112"/>
        <v>0</v>
      </c>
      <c r="CR152" s="61">
        <f t="shared" si="112"/>
        <v>0</v>
      </c>
      <c r="CS152" s="61">
        <f t="shared" si="112"/>
        <v>0</v>
      </c>
      <c r="CT152" s="61">
        <f t="shared" si="112"/>
        <v>0</v>
      </c>
      <c r="CU152" s="61">
        <f t="shared" si="112"/>
        <v>0</v>
      </c>
      <c r="CV152" s="61">
        <f t="shared" si="112"/>
        <v>0</v>
      </c>
      <c r="CW152" s="61">
        <f t="shared" si="116"/>
        <v>0</v>
      </c>
      <c r="CX152" s="61">
        <f t="shared" si="116"/>
        <v>0</v>
      </c>
      <c r="CY152" s="61">
        <f t="shared" si="116"/>
        <v>0</v>
      </c>
      <c r="CZ152" s="61">
        <f t="shared" si="116"/>
        <v>0</v>
      </c>
      <c r="DA152" s="61">
        <f t="shared" si="116"/>
        <v>0</v>
      </c>
      <c r="DB152" s="61">
        <f t="shared" si="116"/>
        <v>0</v>
      </c>
      <c r="DC152" s="61">
        <f t="shared" si="113"/>
        <v>0</v>
      </c>
      <c r="DD152" s="61">
        <f t="shared" si="113"/>
        <v>0</v>
      </c>
      <c r="DE152" s="61">
        <f t="shared" si="113"/>
        <v>0</v>
      </c>
      <c r="DF152" s="61">
        <f t="shared" si="113"/>
        <v>0</v>
      </c>
      <c r="DG152" s="61">
        <f t="shared" si="113"/>
        <v>0</v>
      </c>
      <c r="DH152" s="61">
        <f t="shared" si="113"/>
        <v>0</v>
      </c>
      <c r="DI152" s="61">
        <f t="shared" si="113"/>
        <v>0</v>
      </c>
      <c r="DJ152" s="61">
        <f t="shared" si="113"/>
        <v>0</v>
      </c>
      <c r="DK152" s="61">
        <f t="shared" si="113"/>
        <v>0</v>
      </c>
      <c r="DL152" s="61">
        <f t="shared" si="113"/>
        <v>0</v>
      </c>
      <c r="DM152" s="61">
        <f t="shared" si="113"/>
        <v>0</v>
      </c>
      <c r="DN152" s="61">
        <f t="shared" si="113"/>
        <v>0</v>
      </c>
      <c r="DO152" s="61">
        <f t="shared" si="113"/>
        <v>0</v>
      </c>
      <c r="DP152" s="61">
        <f t="shared" si="113"/>
        <v>0</v>
      </c>
      <c r="DQ152" s="61">
        <f t="shared" si="113"/>
        <v>0</v>
      </c>
      <c r="DR152" s="61">
        <f t="shared" si="113"/>
        <v>0</v>
      </c>
      <c r="DS152" s="61">
        <f t="shared" si="114"/>
        <v>0</v>
      </c>
      <c r="DT152" s="61">
        <f t="shared" si="93"/>
        <v>0</v>
      </c>
      <c r="DU152" s="61">
        <f t="shared" si="93"/>
        <v>0</v>
      </c>
      <c r="DV152" s="61">
        <f t="shared" si="93"/>
        <v>0</v>
      </c>
      <c r="DW152" s="61">
        <f t="shared" si="93"/>
        <v>0</v>
      </c>
      <c r="DX152" s="61">
        <f t="shared" si="93"/>
        <v>0</v>
      </c>
      <c r="DY152" s="61">
        <f t="shared" si="93"/>
        <v>0</v>
      </c>
      <c r="DZ152" s="61">
        <f t="shared" si="97"/>
        <v>1</v>
      </c>
    </row>
    <row r="153" spans="1:130">
      <c r="C153" s="53">
        <v>2023</v>
      </c>
      <c r="D153" s="64"/>
      <c r="E153" s="64"/>
      <c r="F153" s="64"/>
      <c r="G153" s="64">
        <f t="shared" si="101"/>
        <v>0</v>
      </c>
      <c r="H153" s="64">
        <f t="shared" si="102"/>
        <v>0</v>
      </c>
      <c r="I153" s="64">
        <f t="shared" si="103"/>
        <v>0</v>
      </c>
      <c r="J153" s="64">
        <f t="shared" si="104"/>
        <v>0</v>
      </c>
      <c r="K153" s="64">
        <f t="shared" si="105"/>
        <v>0</v>
      </c>
      <c r="L153" s="64">
        <f t="shared" si="106"/>
        <v>0</v>
      </c>
      <c r="M153" s="64">
        <f t="shared" si="107"/>
        <v>0</v>
      </c>
      <c r="N153" s="64">
        <f t="shared" si="108"/>
        <v>0</v>
      </c>
      <c r="O153" s="64">
        <f t="shared" si="109"/>
        <v>0</v>
      </c>
      <c r="P153" s="64">
        <f t="shared" si="110"/>
        <v>30.705579633611499</v>
      </c>
      <c r="Q153" s="64">
        <f t="shared" si="111"/>
        <v>46.121883204944403</v>
      </c>
      <c r="R153" s="64">
        <f t="shared" si="115"/>
        <v>49.8754959169543</v>
      </c>
      <c r="S153" s="64">
        <f t="shared" si="117"/>
        <v>10.001196907690399</v>
      </c>
      <c r="T153" s="64">
        <f t="shared" si="118"/>
        <v>10.2727529751223</v>
      </c>
      <c r="U153" s="64">
        <f t="shared" si="119"/>
        <v>56</v>
      </c>
      <c r="V153" s="64">
        <f t="shared" si="120"/>
        <v>155.81818181818201</v>
      </c>
      <c r="W153" s="64">
        <f t="shared" si="121"/>
        <v>349.72727272727298</v>
      </c>
      <c r="X153" s="64">
        <f t="shared" si="122"/>
        <v>8.1818181818181905</v>
      </c>
      <c r="Y153" s="64">
        <f t="shared" ref="Y153:Y171" si="123">VLOOKUP($C$87,$D$3:$K$63,$A$69,0)*(B132-B131)</f>
        <v>11.181818181818199</v>
      </c>
      <c r="Z153" s="64">
        <f>VLOOKUP($C$88,$D$3:$K$63,$A$69,0)*(B131-B130)</f>
        <v>12.5454545454546</v>
      </c>
      <c r="AA153" s="64">
        <f>VLOOKUP($C$89,$D$3:$K$63,$A$69,0)*B130</f>
        <v>0</v>
      </c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54">
        <f t="shared" si="95"/>
        <v>740.43145409286797</v>
      </c>
      <c r="BP153" s="53">
        <v>2023</v>
      </c>
      <c r="BQ153" s="61">
        <f t="shared" si="96"/>
        <v>0</v>
      </c>
      <c r="BR153" s="61">
        <f t="shared" si="96"/>
        <v>0</v>
      </c>
      <c r="BS153" s="61">
        <f t="shared" si="96"/>
        <v>0</v>
      </c>
      <c r="BT153" s="61">
        <f t="shared" si="96"/>
        <v>0</v>
      </c>
      <c r="BU153" s="61">
        <f t="shared" si="96"/>
        <v>0</v>
      </c>
      <c r="BV153" s="61">
        <f t="shared" si="96"/>
        <v>0</v>
      </c>
      <c r="BW153" s="61">
        <f t="shared" si="96"/>
        <v>0</v>
      </c>
      <c r="BX153" s="61">
        <f t="shared" si="96"/>
        <v>0</v>
      </c>
      <c r="BY153" s="61">
        <f t="shared" si="96"/>
        <v>0</v>
      </c>
      <c r="BZ153" s="61">
        <f t="shared" si="96"/>
        <v>0</v>
      </c>
      <c r="CA153" s="61">
        <f t="shared" si="96"/>
        <v>0</v>
      </c>
      <c r="CB153" s="61">
        <f t="shared" si="96"/>
        <v>0</v>
      </c>
      <c r="CC153" s="61">
        <f t="shared" si="96"/>
        <v>4.1469847700122499E-2</v>
      </c>
      <c r="CD153" s="61">
        <f t="shared" si="96"/>
        <v>6.2290550934860203E-2</v>
      </c>
      <c r="CE153" s="61">
        <f t="shared" si="96"/>
        <v>6.7360044797203603E-2</v>
      </c>
      <c r="CF153" s="61">
        <f t="shared" si="96"/>
        <v>1.35072556040225E-2</v>
      </c>
      <c r="CG153" s="61">
        <f t="shared" si="112"/>
        <v>1.3874009428337801E-2</v>
      </c>
      <c r="CH153" s="61">
        <f t="shared" si="112"/>
        <v>7.5631578980673894E-2</v>
      </c>
      <c r="CI153" s="61">
        <f t="shared" si="112"/>
        <v>0.210442412942979</v>
      </c>
      <c r="CJ153" s="61">
        <f t="shared" si="112"/>
        <v>0.47232903301729301</v>
      </c>
      <c r="CK153" s="61">
        <f t="shared" si="112"/>
        <v>1.1050068357566001E-2</v>
      </c>
      <c r="CL153" s="61">
        <f t="shared" si="112"/>
        <v>1.51017600886735E-2</v>
      </c>
      <c r="CM153" s="61">
        <f t="shared" si="112"/>
        <v>1.69434381482679E-2</v>
      </c>
      <c r="CN153" s="61">
        <f t="shared" si="112"/>
        <v>0</v>
      </c>
      <c r="CO153" s="61">
        <f t="shared" si="112"/>
        <v>0</v>
      </c>
      <c r="CP153" s="61">
        <f t="shared" si="112"/>
        <v>0</v>
      </c>
      <c r="CQ153" s="61">
        <f t="shared" si="112"/>
        <v>0</v>
      </c>
      <c r="CR153" s="61">
        <f t="shared" si="112"/>
        <v>0</v>
      </c>
      <c r="CS153" s="61">
        <f t="shared" si="112"/>
        <v>0</v>
      </c>
      <c r="CT153" s="61">
        <f t="shared" si="112"/>
        <v>0</v>
      </c>
      <c r="CU153" s="61">
        <f t="shared" si="112"/>
        <v>0</v>
      </c>
      <c r="CV153" s="61">
        <f t="shared" si="112"/>
        <v>0</v>
      </c>
      <c r="CW153" s="61">
        <f t="shared" si="116"/>
        <v>0</v>
      </c>
      <c r="CX153" s="61">
        <f t="shared" si="116"/>
        <v>0</v>
      </c>
      <c r="CY153" s="61">
        <f t="shared" si="116"/>
        <v>0</v>
      </c>
      <c r="CZ153" s="61">
        <f t="shared" si="116"/>
        <v>0</v>
      </c>
      <c r="DA153" s="61">
        <f t="shared" si="116"/>
        <v>0</v>
      </c>
      <c r="DB153" s="61">
        <f t="shared" si="116"/>
        <v>0</v>
      </c>
      <c r="DC153" s="61">
        <f t="shared" si="113"/>
        <v>0</v>
      </c>
      <c r="DD153" s="61">
        <f t="shared" si="113"/>
        <v>0</v>
      </c>
      <c r="DE153" s="61">
        <f t="shared" si="113"/>
        <v>0</v>
      </c>
      <c r="DF153" s="61">
        <f t="shared" si="113"/>
        <v>0</v>
      </c>
      <c r="DG153" s="61">
        <f t="shared" si="113"/>
        <v>0</v>
      </c>
      <c r="DH153" s="61">
        <f t="shared" si="113"/>
        <v>0</v>
      </c>
      <c r="DI153" s="61">
        <f t="shared" si="113"/>
        <v>0</v>
      </c>
      <c r="DJ153" s="61">
        <f t="shared" si="113"/>
        <v>0</v>
      </c>
      <c r="DK153" s="61">
        <f t="shared" si="113"/>
        <v>0</v>
      </c>
      <c r="DL153" s="61">
        <f t="shared" si="113"/>
        <v>0</v>
      </c>
      <c r="DM153" s="61">
        <f t="shared" si="113"/>
        <v>0</v>
      </c>
      <c r="DN153" s="61">
        <f t="shared" si="113"/>
        <v>0</v>
      </c>
      <c r="DO153" s="61">
        <f t="shared" si="113"/>
        <v>0</v>
      </c>
      <c r="DP153" s="61">
        <f t="shared" si="113"/>
        <v>0</v>
      </c>
      <c r="DQ153" s="61">
        <f t="shared" si="113"/>
        <v>0</v>
      </c>
      <c r="DR153" s="61">
        <f t="shared" si="113"/>
        <v>0</v>
      </c>
      <c r="DS153" s="61">
        <f t="shared" si="114"/>
        <v>0</v>
      </c>
      <c r="DT153" s="61">
        <f t="shared" si="93"/>
        <v>0</v>
      </c>
      <c r="DU153" s="61">
        <f t="shared" si="93"/>
        <v>0</v>
      </c>
      <c r="DV153" s="61">
        <f t="shared" si="93"/>
        <v>0</v>
      </c>
      <c r="DW153" s="61">
        <f t="shared" si="93"/>
        <v>0</v>
      </c>
      <c r="DX153" s="61">
        <f t="shared" si="93"/>
        <v>0</v>
      </c>
      <c r="DY153" s="61">
        <f t="shared" si="93"/>
        <v>0</v>
      </c>
      <c r="DZ153" s="61">
        <f t="shared" si="97"/>
        <v>1</v>
      </c>
    </row>
    <row r="154" spans="1:130">
      <c r="C154" s="53">
        <v>2024</v>
      </c>
      <c r="D154" s="64"/>
      <c r="E154" s="64"/>
      <c r="F154" s="64"/>
      <c r="G154" s="64"/>
      <c r="H154" s="64">
        <f t="shared" si="102"/>
        <v>0</v>
      </c>
      <c r="I154" s="64">
        <f t="shared" si="103"/>
        <v>0</v>
      </c>
      <c r="J154" s="64">
        <f t="shared" si="104"/>
        <v>0</v>
      </c>
      <c r="K154" s="64">
        <f t="shared" si="105"/>
        <v>0</v>
      </c>
      <c r="L154" s="64">
        <f t="shared" si="106"/>
        <v>0</v>
      </c>
      <c r="M154" s="64">
        <f t="shared" si="107"/>
        <v>0</v>
      </c>
      <c r="N154" s="64">
        <f t="shared" si="108"/>
        <v>0</v>
      </c>
      <c r="O154" s="64">
        <f t="shared" si="109"/>
        <v>0</v>
      </c>
      <c r="P154" s="64">
        <f t="shared" si="110"/>
        <v>0</v>
      </c>
      <c r="Q154" s="64">
        <f t="shared" si="111"/>
        <v>46.121883204944297</v>
      </c>
      <c r="R154" s="64">
        <f t="shared" si="115"/>
        <v>49.8754959169543</v>
      </c>
      <c r="S154" s="64">
        <f t="shared" si="117"/>
        <v>10.001196907690399</v>
      </c>
      <c r="T154" s="64">
        <f t="shared" si="118"/>
        <v>10.2727529751223</v>
      </c>
      <c r="U154" s="64">
        <f t="shared" si="119"/>
        <v>56</v>
      </c>
      <c r="V154" s="64">
        <f t="shared" si="120"/>
        <v>155.81818181818201</v>
      </c>
      <c r="W154" s="64">
        <f t="shared" si="121"/>
        <v>349.72727272727298</v>
      </c>
      <c r="X154" s="64">
        <f t="shared" si="122"/>
        <v>8.1818181818181905</v>
      </c>
      <c r="Y154" s="64">
        <f t="shared" si="123"/>
        <v>11.181818181818199</v>
      </c>
      <c r="Z154" s="64">
        <f t="shared" ref="Z154:Z172" si="124">VLOOKUP($C$88,$D$3:$K$63,$A$69,0)*(B132-B131)</f>
        <v>12.5454545454546</v>
      </c>
      <c r="AA154" s="64">
        <f>VLOOKUP($C$89,$D$3:$K$63,$A$69,0)*(B131-B130)</f>
        <v>15.2727272727273</v>
      </c>
      <c r="AB154" s="64">
        <f>VLOOKUP($C$90,$D$3:$K$63,$A$69,0)*B130</f>
        <v>0</v>
      </c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54">
        <f t="shared" si="95"/>
        <v>724.99860173198397</v>
      </c>
      <c r="BP154" s="53">
        <v>2024</v>
      </c>
      <c r="BQ154" s="61">
        <f t="shared" si="96"/>
        <v>0</v>
      </c>
      <c r="BR154" s="61">
        <f t="shared" si="96"/>
        <v>0</v>
      </c>
      <c r="BS154" s="61">
        <f t="shared" si="96"/>
        <v>0</v>
      </c>
      <c r="BT154" s="61">
        <f t="shared" si="96"/>
        <v>0</v>
      </c>
      <c r="BU154" s="61">
        <f t="shared" si="96"/>
        <v>0</v>
      </c>
      <c r="BV154" s="61">
        <f t="shared" si="96"/>
        <v>0</v>
      </c>
      <c r="BW154" s="61">
        <f t="shared" si="96"/>
        <v>0</v>
      </c>
      <c r="BX154" s="61">
        <f t="shared" si="96"/>
        <v>0</v>
      </c>
      <c r="BY154" s="61">
        <f t="shared" si="96"/>
        <v>0</v>
      </c>
      <c r="BZ154" s="61">
        <f t="shared" si="96"/>
        <v>0</v>
      </c>
      <c r="CA154" s="61">
        <f t="shared" si="96"/>
        <v>0</v>
      </c>
      <c r="CB154" s="61">
        <f t="shared" si="96"/>
        <v>0</v>
      </c>
      <c r="CC154" s="61">
        <f t="shared" si="96"/>
        <v>0</v>
      </c>
      <c r="CD154" s="61">
        <f t="shared" si="96"/>
        <v>6.3616513321213999E-2</v>
      </c>
      <c r="CE154" s="61">
        <f t="shared" si="96"/>
        <v>6.8793920150748297E-2</v>
      </c>
      <c r="CF154" s="61">
        <f t="shared" si="96"/>
        <v>1.3794780960677801E-2</v>
      </c>
      <c r="CG154" s="61">
        <f t="shared" si="112"/>
        <v>1.41693417760824E-2</v>
      </c>
      <c r="CH154" s="61">
        <f t="shared" si="112"/>
        <v>7.7241528281873806E-2</v>
      </c>
      <c r="CI154" s="61">
        <f t="shared" si="112"/>
        <v>0.21492204460248701</v>
      </c>
      <c r="CJ154" s="61">
        <f t="shared" si="112"/>
        <v>0.48238337548761101</v>
      </c>
      <c r="CK154" s="61">
        <f t="shared" si="112"/>
        <v>1.1285288223001001E-2</v>
      </c>
      <c r="CL154" s="61">
        <f t="shared" si="112"/>
        <v>1.5423227238101401E-2</v>
      </c>
      <c r="CM154" s="61">
        <f t="shared" si="112"/>
        <v>1.7304108608601598E-2</v>
      </c>
      <c r="CN154" s="61">
        <f t="shared" si="112"/>
        <v>2.1065871349602E-2</v>
      </c>
      <c r="CO154" s="61">
        <f t="shared" si="112"/>
        <v>0</v>
      </c>
      <c r="CP154" s="61">
        <f t="shared" si="112"/>
        <v>0</v>
      </c>
      <c r="CQ154" s="61">
        <f t="shared" si="112"/>
        <v>0</v>
      </c>
      <c r="CR154" s="61">
        <f t="shared" si="112"/>
        <v>0</v>
      </c>
      <c r="CS154" s="61">
        <f t="shared" si="112"/>
        <v>0</v>
      </c>
      <c r="CT154" s="61">
        <f t="shared" si="112"/>
        <v>0</v>
      </c>
      <c r="CU154" s="61">
        <f t="shared" si="112"/>
        <v>0</v>
      </c>
      <c r="CV154" s="61">
        <f t="shared" si="112"/>
        <v>0</v>
      </c>
      <c r="CW154" s="61">
        <f t="shared" si="116"/>
        <v>0</v>
      </c>
      <c r="CX154" s="61">
        <f t="shared" si="116"/>
        <v>0</v>
      </c>
      <c r="CY154" s="61">
        <f t="shared" si="116"/>
        <v>0</v>
      </c>
      <c r="CZ154" s="61">
        <f t="shared" si="116"/>
        <v>0</v>
      </c>
      <c r="DA154" s="61">
        <f t="shared" si="116"/>
        <v>0</v>
      </c>
      <c r="DB154" s="61">
        <f t="shared" si="116"/>
        <v>0</v>
      </c>
      <c r="DC154" s="61">
        <f t="shared" si="113"/>
        <v>0</v>
      </c>
      <c r="DD154" s="61">
        <f t="shared" si="113"/>
        <v>0</v>
      </c>
      <c r="DE154" s="61">
        <f t="shared" si="113"/>
        <v>0</v>
      </c>
      <c r="DF154" s="61">
        <f t="shared" si="113"/>
        <v>0</v>
      </c>
      <c r="DG154" s="61">
        <f t="shared" si="113"/>
        <v>0</v>
      </c>
      <c r="DH154" s="61">
        <f t="shared" si="113"/>
        <v>0</v>
      </c>
      <c r="DI154" s="61">
        <f t="shared" si="113"/>
        <v>0</v>
      </c>
      <c r="DJ154" s="61">
        <f t="shared" si="113"/>
        <v>0</v>
      </c>
      <c r="DK154" s="61">
        <f t="shared" si="113"/>
        <v>0</v>
      </c>
      <c r="DL154" s="61">
        <f t="shared" si="113"/>
        <v>0</v>
      </c>
      <c r="DM154" s="61">
        <f t="shared" si="113"/>
        <v>0</v>
      </c>
      <c r="DN154" s="61">
        <f t="shared" si="113"/>
        <v>0</v>
      </c>
      <c r="DO154" s="61">
        <f t="shared" si="113"/>
        <v>0</v>
      </c>
      <c r="DP154" s="61">
        <f t="shared" si="113"/>
        <v>0</v>
      </c>
      <c r="DQ154" s="61">
        <f t="shared" si="113"/>
        <v>0</v>
      </c>
      <c r="DR154" s="61">
        <f t="shared" si="113"/>
        <v>0</v>
      </c>
      <c r="DS154" s="61">
        <f t="shared" si="114"/>
        <v>0</v>
      </c>
      <c r="DT154" s="61">
        <f t="shared" si="93"/>
        <v>0</v>
      </c>
      <c r="DU154" s="61">
        <f t="shared" si="93"/>
        <v>0</v>
      </c>
      <c r="DV154" s="61">
        <f t="shared" si="93"/>
        <v>0</v>
      </c>
      <c r="DW154" s="61">
        <f t="shared" si="93"/>
        <v>0</v>
      </c>
      <c r="DX154" s="61">
        <f t="shared" si="93"/>
        <v>0</v>
      </c>
      <c r="DY154" s="61">
        <f t="shared" si="93"/>
        <v>0</v>
      </c>
      <c r="DZ154" s="61">
        <f t="shared" si="97"/>
        <v>1</v>
      </c>
    </row>
    <row r="155" spans="1:130">
      <c r="C155" s="53">
        <v>2025</v>
      </c>
      <c r="D155" s="64"/>
      <c r="E155" s="64"/>
      <c r="F155" s="64"/>
      <c r="G155" s="64"/>
      <c r="H155" s="64"/>
      <c r="I155" s="64">
        <f t="shared" si="103"/>
        <v>0</v>
      </c>
      <c r="J155" s="64">
        <f t="shared" si="104"/>
        <v>0</v>
      </c>
      <c r="K155" s="64">
        <f t="shared" si="105"/>
        <v>0</v>
      </c>
      <c r="L155" s="64">
        <f t="shared" si="106"/>
        <v>0</v>
      </c>
      <c r="M155" s="64">
        <f t="shared" si="107"/>
        <v>0</v>
      </c>
      <c r="N155" s="64">
        <f t="shared" si="108"/>
        <v>0</v>
      </c>
      <c r="O155" s="64">
        <f t="shared" si="109"/>
        <v>0</v>
      </c>
      <c r="P155" s="64">
        <f t="shared" si="110"/>
        <v>0</v>
      </c>
      <c r="Q155" s="64">
        <f t="shared" si="111"/>
        <v>0</v>
      </c>
      <c r="R155" s="64">
        <f t="shared" si="115"/>
        <v>49.875495916954101</v>
      </c>
      <c r="S155" s="64">
        <f t="shared" si="117"/>
        <v>10.001196907690399</v>
      </c>
      <c r="T155" s="64">
        <f t="shared" si="118"/>
        <v>10.2727529751223</v>
      </c>
      <c r="U155" s="64">
        <f t="shared" si="119"/>
        <v>56</v>
      </c>
      <c r="V155" s="64">
        <f t="shared" si="120"/>
        <v>155.81818181818201</v>
      </c>
      <c r="W155" s="64">
        <f t="shared" si="121"/>
        <v>349.72727272727298</v>
      </c>
      <c r="X155" s="64">
        <f t="shared" si="122"/>
        <v>8.1818181818181905</v>
      </c>
      <c r="Y155" s="64">
        <f t="shared" si="123"/>
        <v>11.181818181818199</v>
      </c>
      <c r="Z155" s="64">
        <f t="shared" si="124"/>
        <v>12.5454545454546</v>
      </c>
      <c r="AA155" s="64">
        <f t="shared" ref="AA155:AA173" si="125">VLOOKUP($C$89,$D$3:$K$63,$A$69,0)*(B132-B131)</f>
        <v>15.2727272727273</v>
      </c>
      <c r="AB155" s="64">
        <f>VLOOKUP($C$90,$D$3:$K$63,$A$69,0)*(B131-B130)</f>
        <v>19.090909090909101</v>
      </c>
      <c r="AC155" s="64">
        <f>VLOOKUP($C$91,$D$3:$K$63,$A$69,0)*B130</f>
        <v>0</v>
      </c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54">
        <f t="shared" si="95"/>
        <v>697.96762761794901</v>
      </c>
      <c r="BP155" s="53">
        <v>2025</v>
      </c>
      <c r="BQ155" s="61">
        <f t="shared" si="96"/>
        <v>0</v>
      </c>
      <c r="BR155" s="61">
        <f t="shared" si="96"/>
        <v>0</v>
      </c>
      <c r="BS155" s="61">
        <f t="shared" si="96"/>
        <v>0</v>
      </c>
      <c r="BT155" s="61">
        <f t="shared" si="96"/>
        <v>0</v>
      </c>
      <c r="BU155" s="61">
        <f t="shared" si="96"/>
        <v>0</v>
      </c>
      <c r="BV155" s="61">
        <f t="shared" si="96"/>
        <v>0</v>
      </c>
      <c r="BW155" s="61">
        <f t="shared" si="96"/>
        <v>0</v>
      </c>
      <c r="BX155" s="61">
        <f t="shared" si="96"/>
        <v>0</v>
      </c>
      <c r="BY155" s="61">
        <f t="shared" si="96"/>
        <v>0</v>
      </c>
      <c r="BZ155" s="61">
        <f t="shared" si="96"/>
        <v>0</v>
      </c>
      <c r="CA155" s="61">
        <f t="shared" si="96"/>
        <v>0</v>
      </c>
      <c r="CB155" s="61">
        <f t="shared" si="96"/>
        <v>0</v>
      </c>
      <c r="CC155" s="61">
        <f t="shared" si="96"/>
        <v>0</v>
      </c>
      <c r="CD155" s="61">
        <f t="shared" si="96"/>
        <v>0</v>
      </c>
      <c r="CE155" s="61">
        <f t="shared" si="96"/>
        <v>7.1458179353061299E-2</v>
      </c>
      <c r="CF155" s="61">
        <f t="shared" si="96"/>
        <v>1.43290268945895E-2</v>
      </c>
      <c r="CG155" s="61">
        <f t="shared" si="112"/>
        <v>1.47180937462409E-2</v>
      </c>
      <c r="CH155" s="61">
        <f t="shared" si="112"/>
        <v>8.0232947466516505E-2</v>
      </c>
      <c r="CI155" s="61">
        <f t="shared" si="112"/>
        <v>0.22324557135975501</v>
      </c>
      <c r="CJ155" s="61">
        <f t="shared" si="112"/>
        <v>0.50106517679170304</v>
      </c>
      <c r="CK155" s="61">
        <f t="shared" si="112"/>
        <v>1.1722346220757299E-2</v>
      </c>
      <c r="CL155" s="61">
        <f t="shared" si="112"/>
        <v>1.6020539835034899E-2</v>
      </c>
      <c r="CM155" s="61">
        <f t="shared" si="112"/>
        <v>1.7974264205161201E-2</v>
      </c>
      <c r="CN155" s="61">
        <f t="shared" si="112"/>
        <v>2.1881712945413599E-2</v>
      </c>
      <c r="CO155" s="61">
        <f t="shared" si="112"/>
        <v>2.7352141181767001E-2</v>
      </c>
      <c r="CP155" s="61">
        <f t="shared" si="112"/>
        <v>0</v>
      </c>
      <c r="CQ155" s="61">
        <f t="shared" si="112"/>
        <v>0</v>
      </c>
      <c r="CR155" s="61">
        <f t="shared" si="112"/>
        <v>0</v>
      </c>
      <c r="CS155" s="61">
        <f t="shared" si="112"/>
        <v>0</v>
      </c>
      <c r="CT155" s="61">
        <f t="shared" si="112"/>
        <v>0</v>
      </c>
      <c r="CU155" s="61">
        <f t="shared" si="112"/>
        <v>0</v>
      </c>
      <c r="CV155" s="61">
        <f t="shared" si="112"/>
        <v>0</v>
      </c>
      <c r="CW155" s="61">
        <f t="shared" si="116"/>
        <v>0</v>
      </c>
      <c r="CX155" s="61">
        <f t="shared" si="116"/>
        <v>0</v>
      </c>
      <c r="CY155" s="61">
        <f t="shared" si="116"/>
        <v>0</v>
      </c>
      <c r="CZ155" s="61">
        <f t="shared" si="116"/>
        <v>0</v>
      </c>
      <c r="DA155" s="61">
        <f t="shared" si="116"/>
        <v>0</v>
      </c>
      <c r="DB155" s="61">
        <f t="shared" si="116"/>
        <v>0</v>
      </c>
      <c r="DC155" s="61">
        <f t="shared" si="113"/>
        <v>0</v>
      </c>
      <c r="DD155" s="61">
        <f t="shared" si="113"/>
        <v>0</v>
      </c>
      <c r="DE155" s="61">
        <f t="shared" si="113"/>
        <v>0</v>
      </c>
      <c r="DF155" s="61">
        <f t="shared" si="113"/>
        <v>0</v>
      </c>
      <c r="DG155" s="61">
        <f t="shared" si="113"/>
        <v>0</v>
      </c>
      <c r="DH155" s="61">
        <f t="shared" si="113"/>
        <v>0</v>
      </c>
      <c r="DI155" s="61">
        <f t="shared" si="113"/>
        <v>0</v>
      </c>
      <c r="DJ155" s="61">
        <f t="shared" si="113"/>
        <v>0</v>
      </c>
      <c r="DK155" s="61">
        <f t="shared" si="113"/>
        <v>0</v>
      </c>
      <c r="DL155" s="61">
        <f t="shared" si="113"/>
        <v>0</v>
      </c>
      <c r="DM155" s="61">
        <f t="shared" si="113"/>
        <v>0</v>
      </c>
      <c r="DN155" s="61">
        <f t="shared" si="113"/>
        <v>0</v>
      </c>
      <c r="DO155" s="61">
        <f t="shared" si="113"/>
        <v>0</v>
      </c>
      <c r="DP155" s="61">
        <f t="shared" si="113"/>
        <v>0</v>
      </c>
      <c r="DQ155" s="61">
        <f t="shared" si="113"/>
        <v>0</v>
      </c>
      <c r="DR155" s="61">
        <f t="shared" si="113"/>
        <v>0</v>
      </c>
      <c r="DS155" s="61">
        <f t="shared" si="114"/>
        <v>0</v>
      </c>
      <c r="DT155" s="61">
        <f t="shared" si="93"/>
        <v>0</v>
      </c>
      <c r="DU155" s="61">
        <f t="shared" si="93"/>
        <v>0</v>
      </c>
      <c r="DV155" s="61">
        <f t="shared" si="93"/>
        <v>0</v>
      </c>
      <c r="DW155" s="61">
        <f t="shared" si="93"/>
        <v>0</v>
      </c>
      <c r="DX155" s="61">
        <f t="shared" si="93"/>
        <v>0</v>
      </c>
      <c r="DY155" s="61">
        <f t="shared" si="93"/>
        <v>0</v>
      </c>
      <c r="DZ155" s="61">
        <f t="shared" si="97"/>
        <v>1</v>
      </c>
    </row>
    <row r="156" spans="1:130">
      <c r="C156" s="53">
        <v>2026</v>
      </c>
      <c r="D156" s="64"/>
      <c r="E156" s="64"/>
      <c r="F156" s="64"/>
      <c r="G156" s="64"/>
      <c r="H156" s="64"/>
      <c r="I156" s="64"/>
      <c r="J156" s="64">
        <f t="shared" si="104"/>
        <v>0</v>
      </c>
      <c r="K156" s="64">
        <f t="shared" si="105"/>
        <v>0</v>
      </c>
      <c r="L156" s="64">
        <f t="shared" si="106"/>
        <v>0</v>
      </c>
      <c r="M156" s="64">
        <f t="shared" si="107"/>
        <v>0</v>
      </c>
      <c r="N156" s="64">
        <f t="shared" si="108"/>
        <v>0</v>
      </c>
      <c r="O156" s="64">
        <f t="shared" si="109"/>
        <v>0</v>
      </c>
      <c r="P156" s="64">
        <f t="shared" si="110"/>
        <v>0</v>
      </c>
      <c r="Q156" s="64">
        <f t="shared" si="111"/>
        <v>0</v>
      </c>
      <c r="R156" s="64">
        <f t="shared" si="115"/>
        <v>0</v>
      </c>
      <c r="S156" s="64">
        <f t="shared" si="117"/>
        <v>10.001196907690399</v>
      </c>
      <c r="T156" s="64">
        <f t="shared" si="118"/>
        <v>10.2727529751223</v>
      </c>
      <c r="U156" s="64">
        <f t="shared" si="119"/>
        <v>56</v>
      </c>
      <c r="V156" s="64">
        <f t="shared" si="120"/>
        <v>155.81818181818201</v>
      </c>
      <c r="W156" s="64">
        <f t="shared" si="121"/>
        <v>349.72727272727298</v>
      </c>
      <c r="X156" s="64">
        <f t="shared" si="122"/>
        <v>8.1818181818181905</v>
      </c>
      <c r="Y156" s="64">
        <f t="shared" si="123"/>
        <v>11.181818181818199</v>
      </c>
      <c r="Z156" s="64">
        <f t="shared" si="124"/>
        <v>12.5454545454546</v>
      </c>
      <c r="AA156" s="64">
        <f t="shared" si="125"/>
        <v>15.2727272727273</v>
      </c>
      <c r="AB156" s="64">
        <f t="shared" ref="AB156:AB174" si="126">VLOOKUP($C$90,$D$3:$K$63,$A$69,0)*(B132-B131)</f>
        <v>19.090909090909101</v>
      </c>
      <c r="AC156" s="64">
        <f>VLOOKUP($C$91,$D$3:$K$63,$A$69,0)*(B131-B130)</f>
        <v>20.454545454545499</v>
      </c>
      <c r="AD156" s="64">
        <f>VLOOKUP($C$92,$D$3:$K$63,$A$69,0)*B130</f>
        <v>0</v>
      </c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54">
        <f t="shared" si="95"/>
        <v>668.54667715554001</v>
      </c>
      <c r="BP156" s="53">
        <v>2026</v>
      </c>
      <c r="BQ156" s="61">
        <f t="shared" si="96"/>
        <v>0</v>
      </c>
      <c r="BR156" s="61">
        <f t="shared" si="96"/>
        <v>0</v>
      </c>
      <c r="BS156" s="61">
        <f t="shared" si="96"/>
        <v>0</v>
      </c>
      <c r="BT156" s="61">
        <f t="shared" si="96"/>
        <v>0</v>
      </c>
      <c r="BU156" s="61">
        <f t="shared" si="96"/>
        <v>0</v>
      </c>
      <c r="BV156" s="61">
        <f t="shared" si="96"/>
        <v>0</v>
      </c>
      <c r="BW156" s="61">
        <f t="shared" si="96"/>
        <v>0</v>
      </c>
      <c r="BX156" s="61">
        <f t="shared" si="96"/>
        <v>0</v>
      </c>
      <c r="BY156" s="61">
        <f t="shared" si="96"/>
        <v>0</v>
      </c>
      <c r="BZ156" s="61">
        <f t="shared" si="96"/>
        <v>0</v>
      </c>
      <c r="CA156" s="61">
        <f t="shared" si="96"/>
        <v>0</v>
      </c>
      <c r="CB156" s="61">
        <f t="shared" si="96"/>
        <v>0</v>
      </c>
      <c r="CC156" s="61">
        <f t="shared" si="96"/>
        <v>0</v>
      </c>
      <c r="CD156" s="61">
        <f t="shared" si="96"/>
        <v>0</v>
      </c>
      <c r="CE156" s="61">
        <f t="shared" si="96"/>
        <v>0</v>
      </c>
      <c r="CF156" s="61">
        <f t="shared" si="96"/>
        <v>1.4959609028710401E-2</v>
      </c>
      <c r="CG156" s="61">
        <f t="shared" si="112"/>
        <v>1.5365797671495001E-2</v>
      </c>
      <c r="CH156" s="61">
        <f t="shared" si="112"/>
        <v>8.3763784808957201E-2</v>
      </c>
      <c r="CI156" s="61">
        <f t="shared" si="112"/>
        <v>0.23307001162752</v>
      </c>
      <c r="CJ156" s="61">
        <f t="shared" si="112"/>
        <v>0.52311571454554895</v>
      </c>
      <c r="CK156" s="61">
        <f t="shared" si="112"/>
        <v>1.2238215312997E-2</v>
      </c>
      <c r="CL156" s="61">
        <f t="shared" si="112"/>
        <v>1.67255609277626E-2</v>
      </c>
      <c r="CM156" s="61">
        <f t="shared" si="112"/>
        <v>1.8765263479928702E-2</v>
      </c>
      <c r="CN156" s="61">
        <f t="shared" si="112"/>
        <v>2.2844668584260999E-2</v>
      </c>
      <c r="CO156" s="61">
        <f t="shared" si="112"/>
        <v>2.8555835730326301E-2</v>
      </c>
      <c r="CP156" s="61">
        <f t="shared" si="112"/>
        <v>3.05955382824925E-2</v>
      </c>
      <c r="CQ156" s="61">
        <f t="shared" si="112"/>
        <v>0</v>
      </c>
      <c r="CR156" s="61">
        <f t="shared" si="112"/>
        <v>0</v>
      </c>
      <c r="CS156" s="61">
        <f t="shared" si="112"/>
        <v>0</v>
      </c>
      <c r="CT156" s="61">
        <f t="shared" si="112"/>
        <v>0</v>
      </c>
      <c r="CU156" s="61">
        <f t="shared" si="112"/>
        <v>0</v>
      </c>
      <c r="CV156" s="61">
        <f t="shared" si="112"/>
        <v>0</v>
      </c>
      <c r="CW156" s="61">
        <f t="shared" si="116"/>
        <v>0</v>
      </c>
      <c r="CX156" s="61">
        <f t="shared" si="116"/>
        <v>0</v>
      </c>
      <c r="CY156" s="61">
        <f t="shared" si="116"/>
        <v>0</v>
      </c>
      <c r="CZ156" s="61">
        <f t="shared" si="116"/>
        <v>0</v>
      </c>
      <c r="DA156" s="61">
        <f t="shared" si="116"/>
        <v>0</v>
      </c>
      <c r="DB156" s="61">
        <f t="shared" si="116"/>
        <v>0</v>
      </c>
      <c r="DC156" s="61">
        <f t="shared" si="113"/>
        <v>0</v>
      </c>
      <c r="DD156" s="61">
        <f t="shared" si="113"/>
        <v>0</v>
      </c>
      <c r="DE156" s="61">
        <f t="shared" si="113"/>
        <v>0</v>
      </c>
      <c r="DF156" s="61">
        <f t="shared" si="113"/>
        <v>0</v>
      </c>
      <c r="DG156" s="61">
        <f t="shared" si="113"/>
        <v>0</v>
      </c>
      <c r="DH156" s="61">
        <f t="shared" si="113"/>
        <v>0</v>
      </c>
      <c r="DI156" s="61">
        <f t="shared" si="113"/>
        <v>0</v>
      </c>
      <c r="DJ156" s="61">
        <f t="shared" si="113"/>
        <v>0</v>
      </c>
      <c r="DK156" s="61">
        <f t="shared" si="113"/>
        <v>0</v>
      </c>
      <c r="DL156" s="61">
        <f t="shared" si="113"/>
        <v>0</v>
      </c>
      <c r="DM156" s="61">
        <f t="shared" si="113"/>
        <v>0</v>
      </c>
      <c r="DN156" s="61">
        <f t="shared" si="113"/>
        <v>0</v>
      </c>
      <c r="DO156" s="61">
        <f t="shared" si="113"/>
        <v>0</v>
      </c>
      <c r="DP156" s="61">
        <f t="shared" si="113"/>
        <v>0</v>
      </c>
      <c r="DQ156" s="61">
        <f t="shared" si="113"/>
        <v>0</v>
      </c>
      <c r="DR156" s="61">
        <f t="shared" si="113"/>
        <v>0</v>
      </c>
      <c r="DS156" s="61">
        <f t="shared" si="114"/>
        <v>0</v>
      </c>
      <c r="DT156" s="61">
        <f t="shared" si="93"/>
        <v>0</v>
      </c>
      <c r="DU156" s="61">
        <f t="shared" si="93"/>
        <v>0</v>
      </c>
      <c r="DV156" s="61">
        <f t="shared" si="93"/>
        <v>0</v>
      </c>
      <c r="DW156" s="61">
        <f t="shared" si="93"/>
        <v>0</v>
      </c>
      <c r="DX156" s="61">
        <f t="shared" si="93"/>
        <v>0</v>
      </c>
      <c r="DY156" s="61">
        <f t="shared" si="93"/>
        <v>0</v>
      </c>
      <c r="DZ156" s="61">
        <f t="shared" si="97"/>
        <v>1</v>
      </c>
    </row>
    <row r="157" spans="1:130">
      <c r="C157" s="53">
        <v>2027</v>
      </c>
      <c r="D157" s="64"/>
      <c r="E157" s="64"/>
      <c r="F157" s="64"/>
      <c r="G157" s="64"/>
      <c r="H157" s="64"/>
      <c r="I157" s="64"/>
      <c r="J157" s="64"/>
      <c r="K157" s="64">
        <f t="shared" si="105"/>
        <v>0</v>
      </c>
      <c r="L157" s="64">
        <f t="shared" si="106"/>
        <v>0</v>
      </c>
      <c r="M157" s="64">
        <f t="shared" si="107"/>
        <v>0</v>
      </c>
      <c r="N157" s="64">
        <f t="shared" si="108"/>
        <v>0</v>
      </c>
      <c r="O157" s="64">
        <f t="shared" si="109"/>
        <v>0</v>
      </c>
      <c r="P157" s="64">
        <f t="shared" si="110"/>
        <v>0</v>
      </c>
      <c r="Q157" s="64">
        <f t="shared" si="111"/>
        <v>0</v>
      </c>
      <c r="R157" s="64">
        <f t="shared" si="115"/>
        <v>0</v>
      </c>
      <c r="S157" s="64">
        <f t="shared" si="117"/>
        <v>0</v>
      </c>
      <c r="T157" s="64">
        <f t="shared" si="118"/>
        <v>10.2727529751223</v>
      </c>
      <c r="U157" s="64">
        <f t="shared" si="119"/>
        <v>56</v>
      </c>
      <c r="V157" s="64">
        <f t="shared" si="120"/>
        <v>155.81818181818201</v>
      </c>
      <c r="W157" s="64">
        <f t="shared" si="121"/>
        <v>349.72727272727298</v>
      </c>
      <c r="X157" s="64">
        <f t="shared" si="122"/>
        <v>8.1818181818181905</v>
      </c>
      <c r="Y157" s="64">
        <f t="shared" si="123"/>
        <v>11.181818181818199</v>
      </c>
      <c r="Z157" s="64">
        <f t="shared" si="124"/>
        <v>12.5454545454546</v>
      </c>
      <c r="AA157" s="64">
        <f t="shared" si="125"/>
        <v>15.2727272727273</v>
      </c>
      <c r="AB157" s="64">
        <f t="shared" si="126"/>
        <v>19.090909090909101</v>
      </c>
      <c r="AC157" s="64">
        <f t="shared" ref="AC157:AC175" si="127">VLOOKUP($C$91,$D$3:$K$63,$A$69,0)*(B132-B131)</f>
        <v>20.454545454545499</v>
      </c>
      <c r="AD157" s="64">
        <f>VLOOKUP($C$92,$D$3:$K$63,$A$69,0)*(B131-B130)</f>
        <v>22.363636363636399</v>
      </c>
      <c r="AE157" s="64">
        <f>VLOOKUP($C$93,$D$3:$K$63,$A$69,0)*B130</f>
        <v>0</v>
      </c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54">
        <f t="shared" si="95"/>
        <v>680.90911661148596</v>
      </c>
      <c r="BP157" s="53">
        <v>2027</v>
      </c>
      <c r="BQ157" s="61">
        <f t="shared" si="96"/>
        <v>0</v>
      </c>
      <c r="BR157" s="61">
        <f t="shared" si="96"/>
        <v>0</v>
      </c>
      <c r="BS157" s="61">
        <f t="shared" si="96"/>
        <v>0</v>
      </c>
      <c r="BT157" s="61">
        <f t="shared" si="96"/>
        <v>0</v>
      </c>
      <c r="BU157" s="61">
        <f t="shared" si="96"/>
        <v>0</v>
      </c>
      <c r="BV157" s="61">
        <f t="shared" si="96"/>
        <v>0</v>
      </c>
      <c r="BW157" s="61">
        <f t="shared" si="96"/>
        <v>0</v>
      </c>
      <c r="BX157" s="61">
        <f t="shared" si="96"/>
        <v>0</v>
      </c>
      <c r="BY157" s="61">
        <f t="shared" si="96"/>
        <v>0</v>
      </c>
      <c r="BZ157" s="61">
        <f t="shared" si="96"/>
        <v>0</v>
      </c>
      <c r="CA157" s="61">
        <f t="shared" si="96"/>
        <v>0</v>
      </c>
      <c r="CB157" s="61">
        <f t="shared" si="96"/>
        <v>0</v>
      </c>
      <c r="CC157" s="61">
        <f t="shared" si="96"/>
        <v>0</v>
      </c>
      <c r="CD157" s="61">
        <f t="shared" si="96"/>
        <v>0</v>
      </c>
      <c r="CE157" s="61">
        <f t="shared" si="96"/>
        <v>0</v>
      </c>
      <c r="CF157" s="61">
        <f t="shared" si="96"/>
        <v>0</v>
      </c>
      <c r="CG157" s="61">
        <f t="shared" si="112"/>
        <v>1.50868195541927E-2</v>
      </c>
      <c r="CH157" s="61">
        <f t="shared" si="112"/>
        <v>8.2242987549765098E-2</v>
      </c>
      <c r="CI157" s="61">
        <f t="shared" si="112"/>
        <v>0.228838442630353</v>
      </c>
      <c r="CJ157" s="61">
        <f t="shared" si="112"/>
        <v>0.51361813815575696</v>
      </c>
      <c r="CK157" s="61">
        <f t="shared" si="112"/>
        <v>1.20160209082449E-2</v>
      </c>
      <c r="CL157" s="61">
        <f t="shared" si="112"/>
        <v>1.6421895241268001E-2</v>
      </c>
      <c r="CM157" s="61">
        <f t="shared" si="112"/>
        <v>1.84245653926422E-2</v>
      </c>
      <c r="CN157" s="61">
        <f t="shared" si="112"/>
        <v>2.2429905695390499E-2</v>
      </c>
      <c r="CO157" s="61">
        <f t="shared" si="112"/>
        <v>2.8037382119238102E-2</v>
      </c>
      <c r="CP157" s="61">
        <f t="shared" si="112"/>
        <v>3.0040052270612301E-2</v>
      </c>
      <c r="CQ157" s="61">
        <f t="shared" si="112"/>
        <v>3.2843790482536099E-2</v>
      </c>
      <c r="CR157" s="61">
        <f t="shared" si="112"/>
        <v>0</v>
      </c>
      <c r="CS157" s="61">
        <f t="shared" si="112"/>
        <v>0</v>
      </c>
      <c r="CT157" s="61">
        <f t="shared" si="112"/>
        <v>0</v>
      </c>
      <c r="CU157" s="61">
        <f t="shared" si="112"/>
        <v>0</v>
      </c>
      <c r="CV157" s="61">
        <f t="shared" si="112"/>
        <v>0</v>
      </c>
      <c r="CW157" s="61">
        <f t="shared" si="116"/>
        <v>0</v>
      </c>
      <c r="CX157" s="61">
        <f t="shared" si="116"/>
        <v>0</v>
      </c>
      <c r="CY157" s="61">
        <f t="shared" si="116"/>
        <v>0</v>
      </c>
      <c r="CZ157" s="61">
        <f t="shared" si="116"/>
        <v>0</v>
      </c>
      <c r="DA157" s="61">
        <f t="shared" si="116"/>
        <v>0</v>
      </c>
      <c r="DB157" s="61">
        <f t="shared" si="116"/>
        <v>0</v>
      </c>
      <c r="DC157" s="61">
        <f t="shared" si="113"/>
        <v>0</v>
      </c>
      <c r="DD157" s="61">
        <f t="shared" si="113"/>
        <v>0</v>
      </c>
      <c r="DE157" s="61">
        <f t="shared" si="113"/>
        <v>0</v>
      </c>
      <c r="DF157" s="61">
        <f t="shared" si="113"/>
        <v>0</v>
      </c>
      <c r="DG157" s="61">
        <f t="shared" si="113"/>
        <v>0</v>
      </c>
      <c r="DH157" s="61">
        <f t="shared" si="113"/>
        <v>0</v>
      </c>
      <c r="DI157" s="61">
        <f t="shared" si="113"/>
        <v>0</v>
      </c>
      <c r="DJ157" s="61">
        <f t="shared" si="113"/>
        <v>0</v>
      </c>
      <c r="DK157" s="61">
        <f t="shared" si="113"/>
        <v>0</v>
      </c>
      <c r="DL157" s="61">
        <f t="shared" si="113"/>
        <v>0</v>
      </c>
      <c r="DM157" s="61">
        <f t="shared" si="113"/>
        <v>0</v>
      </c>
      <c r="DN157" s="61">
        <f t="shared" si="113"/>
        <v>0</v>
      </c>
      <c r="DO157" s="61">
        <f t="shared" si="113"/>
        <v>0</v>
      </c>
      <c r="DP157" s="61">
        <f t="shared" si="113"/>
        <v>0</v>
      </c>
      <c r="DQ157" s="61">
        <f t="shared" si="113"/>
        <v>0</v>
      </c>
      <c r="DR157" s="61">
        <f t="shared" si="113"/>
        <v>0</v>
      </c>
      <c r="DS157" s="61">
        <f t="shared" si="114"/>
        <v>0</v>
      </c>
      <c r="DT157" s="61">
        <f t="shared" si="93"/>
        <v>0</v>
      </c>
      <c r="DU157" s="61">
        <f t="shared" si="93"/>
        <v>0</v>
      </c>
      <c r="DV157" s="61">
        <f t="shared" si="93"/>
        <v>0</v>
      </c>
      <c r="DW157" s="61">
        <f t="shared" si="93"/>
        <v>0</v>
      </c>
      <c r="DX157" s="61">
        <f t="shared" si="93"/>
        <v>0</v>
      </c>
      <c r="DY157" s="61">
        <f t="shared" si="93"/>
        <v>0</v>
      </c>
      <c r="DZ157" s="61">
        <f t="shared" si="97"/>
        <v>1</v>
      </c>
    </row>
    <row r="158" spans="1:130">
      <c r="C158" s="53">
        <v>2028</v>
      </c>
      <c r="D158" s="64"/>
      <c r="E158" s="64"/>
      <c r="F158" s="64"/>
      <c r="G158" s="64"/>
      <c r="H158" s="64"/>
      <c r="I158" s="64"/>
      <c r="J158" s="64"/>
      <c r="K158" s="64"/>
      <c r="L158" s="64">
        <f t="shared" si="106"/>
        <v>0</v>
      </c>
      <c r="M158" s="64">
        <f t="shared" si="107"/>
        <v>0</v>
      </c>
      <c r="N158" s="64">
        <f t="shared" si="108"/>
        <v>0</v>
      </c>
      <c r="O158" s="64">
        <f t="shared" si="109"/>
        <v>0</v>
      </c>
      <c r="P158" s="64">
        <f t="shared" si="110"/>
        <v>0</v>
      </c>
      <c r="Q158" s="64">
        <f t="shared" si="111"/>
        <v>0</v>
      </c>
      <c r="R158" s="64">
        <f t="shared" si="115"/>
        <v>0</v>
      </c>
      <c r="S158" s="64">
        <f t="shared" si="117"/>
        <v>0</v>
      </c>
      <c r="T158" s="64">
        <f t="shared" si="118"/>
        <v>0</v>
      </c>
      <c r="U158" s="64">
        <f t="shared" si="119"/>
        <v>55.999999999999801</v>
      </c>
      <c r="V158" s="64">
        <f t="shared" si="120"/>
        <v>155.81818181818201</v>
      </c>
      <c r="W158" s="64">
        <f t="shared" si="121"/>
        <v>349.72727272727298</v>
      </c>
      <c r="X158" s="64">
        <f t="shared" si="122"/>
        <v>8.1818181818181905</v>
      </c>
      <c r="Y158" s="64">
        <f t="shared" si="123"/>
        <v>11.181818181818199</v>
      </c>
      <c r="Z158" s="64">
        <f t="shared" si="124"/>
        <v>12.5454545454546</v>
      </c>
      <c r="AA158" s="64">
        <f t="shared" si="125"/>
        <v>15.2727272727273</v>
      </c>
      <c r="AB158" s="64">
        <f t="shared" si="126"/>
        <v>19.090909090909101</v>
      </c>
      <c r="AC158" s="64">
        <f t="shared" si="127"/>
        <v>20.454545454545499</v>
      </c>
      <c r="AD158" s="64">
        <f t="shared" ref="AD158:AD176" si="128">VLOOKUP($C$92,$D$3:$K$63,$A$69,0)*(B132-B131)</f>
        <v>22.363636363636399</v>
      </c>
      <c r="AE158" s="64">
        <f>VLOOKUP($C$93,$D$3:$K$63,$A$69,0)*(B131-B130)</f>
        <v>23.181818181818201</v>
      </c>
      <c r="AF158" s="64">
        <f>VLOOKUP($C$94,$D$3:$K$63,$A$69,0)*B130</f>
        <v>0</v>
      </c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54">
        <f t="shared" si="95"/>
        <v>693.81818181818198</v>
      </c>
      <c r="BP158" s="53">
        <v>2028</v>
      </c>
      <c r="BQ158" s="61">
        <f t="shared" si="96"/>
        <v>0</v>
      </c>
      <c r="BR158" s="61">
        <f t="shared" si="96"/>
        <v>0</v>
      </c>
      <c r="BS158" s="61">
        <f t="shared" si="96"/>
        <v>0</v>
      </c>
      <c r="BT158" s="61">
        <f t="shared" si="96"/>
        <v>0</v>
      </c>
      <c r="BU158" s="61">
        <f t="shared" si="96"/>
        <v>0</v>
      </c>
      <c r="BV158" s="61">
        <f t="shared" si="96"/>
        <v>0</v>
      </c>
      <c r="BW158" s="61">
        <f t="shared" si="96"/>
        <v>0</v>
      </c>
      <c r="BX158" s="61">
        <f t="shared" si="96"/>
        <v>0</v>
      </c>
      <c r="BY158" s="61">
        <f t="shared" si="96"/>
        <v>0</v>
      </c>
      <c r="BZ158" s="61">
        <f t="shared" si="96"/>
        <v>0</v>
      </c>
      <c r="CA158" s="61">
        <f t="shared" si="96"/>
        <v>0</v>
      </c>
      <c r="CB158" s="61">
        <f t="shared" si="96"/>
        <v>0</v>
      </c>
      <c r="CC158" s="61">
        <f t="shared" si="96"/>
        <v>0</v>
      </c>
      <c r="CD158" s="61">
        <f t="shared" si="96"/>
        <v>0</v>
      </c>
      <c r="CE158" s="61">
        <f t="shared" si="96"/>
        <v>0</v>
      </c>
      <c r="CF158" s="61">
        <f t="shared" si="96"/>
        <v>0</v>
      </c>
      <c r="CG158" s="61">
        <f t="shared" si="112"/>
        <v>0</v>
      </c>
      <c r="CH158" s="61">
        <f t="shared" si="112"/>
        <v>8.0712788259957799E-2</v>
      </c>
      <c r="CI158" s="61">
        <f t="shared" si="112"/>
        <v>0.22458071278826</v>
      </c>
      <c r="CJ158" s="61">
        <f t="shared" si="112"/>
        <v>0.50406184486373196</v>
      </c>
      <c r="CK158" s="61">
        <f t="shared" si="112"/>
        <v>1.1792452830188699E-2</v>
      </c>
      <c r="CL158" s="61">
        <f t="shared" si="112"/>
        <v>1.61163522012579E-2</v>
      </c>
      <c r="CM158" s="61">
        <f t="shared" si="112"/>
        <v>1.8081761006289301E-2</v>
      </c>
      <c r="CN158" s="61">
        <f t="shared" si="112"/>
        <v>2.20125786163522E-2</v>
      </c>
      <c r="CO158" s="61">
        <f t="shared" si="112"/>
        <v>2.7515723270440301E-2</v>
      </c>
      <c r="CP158" s="61">
        <f t="shared" si="112"/>
        <v>2.9481132075471699E-2</v>
      </c>
      <c r="CQ158" s="61">
        <f t="shared" si="112"/>
        <v>3.2232704402515702E-2</v>
      </c>
      <c r="CR158" s="61">
        <f t="shared" si="112"/>
        <v>3.3411949685534598E-2</v>
      </c>
      <c r="CS158" s="61">
        <f t="shared" si="112"/>
        <v>0</v>
      </c>
      <c r="CT158" s="61">
        <f t="shared" si="112"/>
        <v>0</v>
      </c>
      <c r="CU158" s="61">
        <f t="shared" si="112"/>
        <v>0</v>
      </c>
      <c r="CV158" s="61">
        <f t="shared" si="112"/>
        <v>0</v>
      </c>
      <c r="CW158" s="61">
        <f t="shared" si="116"/>
        <v>0</v>
      </c>
      <c r="CX158" s="61">
        <f t="shared" si="116"/>
        <v>0</v>
      </c>
      <c r="CY158" s="61">
        <f t="shared" si="116"/>
        <v>0</v>
      </c>
      <c r="CZ158" s="61">
        <f t="shared" si="116"/>
        <v>0</v>
      </c>
      <c r="DA158" s="61">
        <f t="shared" si="116"/>
        <v>0</v>
      </c>
      <c r="DB158" s="61">
        <f t="shared" si="116"/>
        <v>0</v>
      </c>
      <c r="DC158" s="61">
        <f t="shared" si="113"/>
        <v>0</v>
      </c>
      <c r="DD158" s="61">
        <f t="shared" si="113"/>
        <v>0</v>
      </c>
      <c r="DE158" s="61">
        <f t="shared" si="113"/>
        <v>0</v>
      </c>
      <c r="DF158" s="61">
        <f t="shared" si="113"/>
        <v>0</v>
      </c>
      <c r="DG158" s="61">
        <f t="shared" si="113"/>
        <v>0</v>
      </c>
      <c r="DH158" s="61">
        <f t="shared" si="113"/>
        <v>0</v>
      </c>
      <c r="DI158" s="61">
        <f t="shared" si="113"/>
        <v>0</v>
      </c>
      <c r="DJ158" s="61">
        <f t="shared" si="113"/>
        <v>0</v>
      </c>
      <c r="DK158" s="61">
        <f t="shared" si="113"/>
        <v>0</v>
      </c>
      <c r="DL158" s="61">
        <f t="shared" si="113"/>
        <v>0</v>
      </c>
      <c r="DM158" s="61">
        <f t="shared" si="113"/>
        <v>0</v>
      </c>
      <c r="DN158" s="61">
        <f t="shared" si="113"/>
        <v>0</v>
      </c>
      <c r="DO158" s="61">
        <f t="shared" si="113"/>
        <v>0</v>
      </c>
      <c r="DP158" s="61">
        <f t="shared" si="113"/>
        <v>0</v>
      </c>
      <c r="DQ158" s="61">
        <f t="shared" si="113"/>
        <v>0</v>
      </c>
      <c r="DR158" s="61">
        <f t="shared" si="113"/>
        <v>0</v>
      </c>
      <c r="DS158" s="61">
        <f t="shared" si="114"/>
        <v>0</v>
      </c>
      <c r="DT158" s="61">
        <f t="shared" si="93"/>
        <v>0</v>
      </c>
      <c r="DU158" s="61">
        <f t="shared" si="93"/>
        <v>0</v>
      </c>
      <c r="DV158" s="61">
        <f t="shared" si="93"/>
        <v>0</v>
      </c>
      <c r="DW158" s="61">
        <f t="shared" si="93"/>
        <v>0</v>
      </c>
      <c r="DX158" s="61">
        <f t="shared" si="93"/>
        <v>0</v>
      </c>
      <c r="DY158" s="61">
        <f t="shared" si="93"/>
        <v>0</v>
      </c>
      <c r="DZ158" s="61">
        <f t="shared" si="97"/>
        <v>1</v>
      </c>
    </row>
    <row r="159" spans="1:130">
      <c r="C159" s="53">
        <v>2029</v>
      </c>
      <c r="D159" s="64"/>
      <c r="E159" s="64"/>
      <c r="F159" s="64"/>
      <c r="G159" s="64"/>
      <c r="H159" s="64"/>
      <c r="I159" s="64"/>
      <c r="J159" s="64"/>
      <c r="K159" s="64"/>
      <c r="L159" s="64"/>
      <c r="M159" s="64">
        <f t="shared" si="107"/>
        <v>0</v>
      </c>
      <c r="N159" s="64">
        <f t="shared" si="108"/>
        <v>0</v>
      </c>
      <c r="O159" s="64">
        <f t="shared" si="109"/>
        <v>0</v>
      </c>
      <c r="P159" s="64">
        <f t="shared" si="110"/>
        <v>0</v>
      </c>
      <c r="Q159" s="64">
        <f t="shared" si="111"/>
        <v>0</v>
      </c>
      <c r="R159" s="64">
        <f t="shared" si="115"/>
        <v>0</v>
      </c>
      <c r="S159" s="64">
        <f t="shared" si="117"/>
        <v>0</v>
      </c>
      <c r="T159" s="64">
        <f t="shared" si="118"/>
        <v>0</v>
      </c>
      <c r="U159" s="64">
        <f t="shared" si="119"/>
        <v>0</v>
      </c>
      <c r="V159" s="64">
        <f t="shared" si="120"/>
        <v>155.81818181818099</v>
      </c>
      <c r="W159" s="64">
        <f t="shared" si="121"/>
        <v>349.72727272727298</v>
      </c>
      <c r="X159" s="64">
        <f t="shared" si="122"/>
        <v>8.1818181818181905</v>
      </c>
      <c r="Y159" s="64">
        <f t="shared" si="123"/>
        <v>11.181818181818199</v>
      </c>
      <c r="Z159" s="64">
        <f t="shared" si="124"/>
        <v>12.5454545454546</v>
      </c>
      <c r="AA159" s="64">
        <f t="shared" si="125"/>
        <v>15.2727272727273</v>
      </c>
      <c r="AB159" s="64">
        <f t="shared" si="126"/>
        <v>19.090909090909101</v>
      </c>
      <c r="AC159" s="64">
        <f t="shared" si="127"/>
        <v>20.454545454545499</v>
      </c>
      <c r="AD159" s="64">
        <f t="shared" si="128"/>
        <v>22.363636363636399</v>
      </c>
      <c r="AE159" s="64">
        <f t="shared" ref="AE159:AE177" si="129">VLOOKUP($C$93,$D$3:$K$63,$A$69,0)*(B132-B131)</f>
        <v>23.181818181818201</v>
      </c>
      <c r="AF159" s="64">
        <f>VLOOKUP($C$94,$D$3:$K$63,$A$69,0)*(B131-B130)</f>
        <v>25.363636363636399</v>
      </c>
      <c r="AG159" s="64">
        <f>VLOOKUP($C$95,$D$3:$K$63,$A$69,0)*B130</f>
        <v>0</v>
      </c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54">
        <f t="shared" si="95"/>
        <v>663.18181818181802</v>
      </c>
      <c r="BP159" s="53">
        <v>2029</v>
      </c>
      <c r="BQ159" s="61">
        <f t="shared" si="96"/>
        <v>0</v>
      </c>
      <c r="BR159" s="61">
        <f t="shared" si="96"/>
        <v>0</v>
      </c>
      <c r="BS159" s="61">
        <f t="shared" si="96"/>
        <v>0</v>
      </c>
      <c r="BT159" s="61">
        <f t="shared" si="96"/>
        <v>0</v>
      </c>
      <c r="BU159" s="61">
        <f t="shared" si="96"/>
        <v>0</v>
      </c>
      <c r="BV159" s="61">
        <f t="shared" si="96"/>
        <v>0</v>
      </c>
      <c r="BW159" s="61">
        <f t="shared" si="96"/>
        <v>0</v>
      </c>
      <c r="BX159" s="61">
        <f t="shared" si="96"/>
        <v>0</v>
      </c>
      <c r="BY159" s="61">
        <f t="shared" si="96"/>
        <v>0</v>
      </c>
      <c r="BZ159" s="61">
        <f t="shared" si="96"/>
        <v>0</v>
      </c>
      <c r="CA159" s="61">
        <f t="shared" si="96"/>
        <v>0</v>
      </c>
      <c r="CB159" s="61">
        <f t="shared" si="96"/>
        <v>0</v>
      </c>
      <c r="CC159" s="61">
        <f t="shared" si="96"/>
        <v>0</v>
      </c>
      <c r="CD159" s="61">
        <f t="shared" si="96"/>
        <v>0</v>
      </c>
      <c r="CE159" s="61">
        <f t="shared" si="96"/>
        <v>0</v>
      </c>
      <c r="CF159" s="61">
        <f t="shared" si="96"/>
        <v>0</v>
      </c>
      <c r="CG159" s="61">
        <f t="shared" si="112"/>
        <v>0</v>
      </c>
      <c r="CH159" s="61">
        <f t="shared" si="112"/>
        <v>0</v>
      </c>
      <c r="CI159" s="61">
        <f t="shared" si="112"/>
        <v>0.23495544893762799</v>
      </c>
      <c r="CJ159" s="61">
        <f t="shared" si="112"/>
        <v>0.52734749828649796</v>
      </c>
      <c r="CK159" s="61">
        <f t="shared" si="112"/>
        <v>1.23372172721042E-2</v>
      </c>
      <c r="CL159" s="61">
        <f t="shared" si="112"/>
        <v>1.6860863605209098E-2</v>
      </c>
      <c r="CM159" s="61">
        <f t="shared" si="112"/>
        <v>1.8917066483893099E-2</v>
      </c>
      <c r="CN159" s="61">
        <f t="shared" si="112"/>
        <v>2.3029472241261201E-2</v>
      </c>
      <c r="CO159" s="61">
        <f t="shared" si="112"/>
        <v>2.87868403015764E-2</v>
      </c>
      <c r="CP159" s="61">
        <f t="shared" si="112"/>
        <v>3.0843043180260502E-2</v>
      </c>
      <c r="CQ159" s="61">
        <f t="shared" si="112"/>
        <v>3.37217272104181E-2</v>
      </c>
      <c r="CR159" s="61">
        <f t="shared" si="112"/>
        <v>3.4955448937628503E-2</v>
      </c>
      <c r="CS159" s="61">
        <f t="shared" si="112"/>
        <v>3.8245373543522997E-2</v>
      </c>
      <c r="CT159" s="61">
        <f t="shared" si="112"/>
        <v>0</v>
      </c>
      <c r="CU159" s="61">
        <f t="shared" si="112"/>
        <v>0</v>
      </c>
      <c r="CV159" s="61">
        <f t="shared" si="112"/>
        <v>0</v>
      </c>
      <c r="CW159" s="61">
        <f t="shared" si="116"/>
        <v>0</v>
      </c>
      <c r="CX159" s="61">
        <f t="shared" si="116"/>
        <v>0</v>
      </c>
      <c r="CY159" s="61">
        <f t="shared" si="116"/>
        <v>0</v>
      </c>
      <c r="CZ159" s="61">
        <f t="shared" si="116"/>
        <v>0</v>
      </c>
      <c r="DA159" s="61">
        <f t="shared" si="116"/>
        <v>0</v>
      </c>
      <c r="DB159" s="61">
        <f t="shared" si="116"/>
        <v>0</v>
      </c>
      <c r="DC159" s="61">
        <f t="shared" si="113"/>
        <v>0</v>
      </c>
      <c r="DD159" s="61">
        <f t="shared" si="113"/>
        <v>0</v>
      </c>
      <c r="DE159" s="61">
        <f t="shared" si="113"/>
        <v>0</v>
      </c>
      <c r="DF159" s="61">
        <f t="shared" si="113"/>
        <v>0</v>
      </c>
      <c r="DG159" s="61">
        <f t="shared" si="113"/>
        <v>0</v>
      </c>
      <c r="DH159" s="61">
        <f t="shared" si="113"/>
        <v>0</v>
      </c>
      <c r="DI159" s="61">
        <f t="shared" si="113"/>
        <v>0</v>
      </c>
      <c r="DJ159" s="61">
        <f t="shared" si="113"/>
        <v>0</v>
      </c>
      <c r="DK159" s="61">
        <f t="shared" si="113"/>
        <v>0</v>
      </c>
      <c r="DL159" s="61">
        <f t="shared" si="113"/>
        <v>0</v>
      </c>
      <c r="DM159" s="61">
        <f t="shared" si="113"/>
        <v>0</v>
      </c>
      <c r="DN159" s="61">
        <f t="shared" si="113"/>
        <v>0</v>
      </c>
      <c r="DO159" s="61">
        <f t="shared" si="113"/>
        <v>0</v>
      </c>
      <c r="DP159" s="61">
        <f t="shared" si="113"/>
        <v>0</v>
      </c>
      <c r="DQ159" s="61">
        <f t="shared" si="113"/>
        <v>0</v>
      </c>
      <c r="DR159" s="61">
        <f t="shared" si="113"/>
        <v>0</v>
      </c>
      <c r="DS159" s="61">
        <f t="shared" si="114"/>
        <v>0</v>
      </c>
      <c r="DT159" s="61">
        <f t="shared" si="93"/>
        <v>0</v>
      </c>
      <c r="DU159" s="61">
        <f t="shared" si="93"/>
        <v>0</v>
      </c>
      <c r="DV159" s="61">
        <f t="shared" si="93"/>
        <v>0</v>
      </c>
      <c r="DW159" s="61">
        <f t="shared" si="93"/>
        <v>0</v>
      </c>
      <c r="DX159" s="61">
        <f t="shared" si="93"/>
        <v>0</v>
      </c>
      <c r="DY159" s="61">
        <f t="shared" si="93"/>
        <v>0</v>
      </c>
      <c r="DZ159" s="61">
        <f t="shared" si="97"/>
        <v>1</v>
      </c>
    </row>
    <row r="160" spans="1:130">
      <c r="C160" s="53">
        <v>2030</v>
      </c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>
        <f t="shared" si="108"/>
        <v>0</v>
      </c>
      <c r="O160" s="64">
        <f t="shared" si="109"/>
        <v>0</v>
      </c>
      <c r="P160" s="64">
        <f t="shared" si="110"/>
        <v>0</v>
      </c>
      <c r="Q160" s="64">
        <f t="shared" si="111"/>
        <v>0</v>
      </c>
      <c r="R160" s="64">
        <f t="shared" si="115"/>
        <v>0</v>
      </c>
      <c r="S160" s="64">
        <f t="shared" si="117"/>
        <v>0</v>
      </c>
      <c r="T160" s="64">
        <f t="shared" si="118"/>
        <v>0</v>
      </c>
      <c r="U160" s="64">
        <f t="shared" si="119"/>
        <v>0</v>
      </c>
      <c r="V160" s="64">
        <f t="shared" si="120"/>
        <v>0</v>
      </c>
      <c r="W160" s="64">
        <f t="shared" si="121"/>
        <v>349.72727272727201</v>
      </c>
      <c r="X160" s="64">
        <f t="shared" si="122"/>
        <v>8.1818181818181905</v>
      </c>
      <c r="Y160" s="64">
        <f t="shared" si="123"/>
        <v>11.181818181818199</v>
      </c>
      <c r="Z160" s="64">
        <f t="shared" si="124"/>
        <v>12.5454545454546</v>
      </c>
      <c r="AA160" s="64">
        <f t="shared" si="125"/>
        <v>15.2727272727273</v>
      </c>
      <c r="AB160" s="64">
        <f t="shared" si="126"/>
        <v>19.090909090909101</v>
      </c>
      <c r="AC160" s="64">
        <f t="shared" si="127"/>
        <v>20.454545454545499</v>
      </c>
      <c r="AD160" s="64">
        <f t="shared" si="128"/>
        <v>22.363636363636399</v>
      </c>
      <c r="AE160" s="64">
        <f t="shared" si="129"/>
        <v>23.181818181818201</v>
      </c>
      <c r="AF160" s="64">
        <f t="shared" ref="AF160:AF178" si="130">VLOOKUP($C$94,$D$3:$K$63,$A$69,0)*(B132-B131)</f>
        <v>25.363636363636399</v>
      </c>
      <c r="AG160" s="64">
        <f>VLOOKUP($C$95,$D$3:$K$63,$A$69,0)*(B131-B130)</f>
        <v>29.454545454545499</v>
      </c>
      <c r="AH160" s="64">
        <f>VLOOKUP($C$96,$D$3:$K$63,$A$69,0)*B130</f>
        <v>0</v>
      </c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54">
        <f t="shared" si="95"/>
        <v>536.81818181818096</v>
      </c>
      <c r="BP160" s="53">
        <v>2030</v>
      </c>
      <c r="BQ160" s="61">
        <f t="shared" si="96"/>
        <v>0</v>
      </c>
      <c r="BR160" s="61">
        <f t="shared" si="96"/>
        <v>0</v>
      </c>
      <c r="BS160" s="61">
        <f t="shared" si="96"/>
        <v>0</v>
      </c>
      <c r="BT160" s="61">
        <f t="shared" si="96"/>
        <v>0</v>
      </c>
      <c r="BU160" s="61">
        <f t="shared" si="96"/>
        <v>0</v>
      </c>
      <c r="BV160" s="61">
        <f t="shared" si="96"/>
        <v>0</v>
      </c>
      <c r="BW160" s="61">
        <f t="shared" si="96"/>
        <v>0</v>
      </c>
      <c r="BX160" s="61">
        <f t="shared" si="96"/>
        <v>0</v>
      </c>
      <c r="BY160" s="61">
        <f t="shared" si="96"/>
        <v>0</v>
      </c>
      <c r="BZ160" s="61">
        <f t="shared" si="96"/>
        <v>0</v>
      </c>
      <c r="CA160" s="61">
        <f t="shared" si="96"/>
        <v>0</v>
      </c>
      <c r="CB160" s="61">
        <f t="shared" si="96"/>
        <v>0</v>
      </c>
      <c r="CC160" s="61">
        <f t="shared" si="96"/>
        <v>0</v>
      </c>
      <c r="CD160" s="61">
        <f t="shared" si="96"/>
        <v>0</v>
      </c>
      <c r="CE160" s="61">
        <f t="shared" si="96"/>
        <v>0</v>
      </c>
      <c r="CF160" s="61">
        <f t="shared" si="96"/>
        <v>0</v>
      </c>
      <c r="CG160" s="61">
        <f t="shared" si="112"/>
        <v>0</v>
      </c>
      <c r="CH160" s="61">
        <f t="shared" si="112"/>
        <v>0</v>
      </c>
      <c r="CI160" s="61">
        <f t="shared" si="112"/>
        <v>0</v>
      </c>
      <c r="CJ160" s="61">
        <f t="shared" si="112"/>
        <v>0.65148179508890702</v>
      </c>
      <c r="CK160" s="61">
        <f t="shared" si="112"/>
        <v>1.52413209144793E-2</v>
      </c>
      <c r="CL160" s="61">
        <f t="shared" si="112"/>
        <v>2.0829805249788402E-2</v>
      </c>
      <c r="CM160" s="61">
        <f t="shared" si="112"/>
        <v>2.3370025402201601E-2</v>
      </c>
      <c r="CN160" s="61">
        <f t="shared" si="112"/>
        <v>2.8450465707028E-2</v>
      </c>
      <c r="CO160" s="61">
        <f t="shared" si="112"/>
        <v>3.5563082133785E-2</v>
      </c>
      <c r="CP160" s="61">
        <f t="shared" si="112"/>
        <v>3.8103302286198203E-2</v>
      </c>
      <c r="CQ160" s="61">
        <f t="shared" si="112"/>
        <v>4.1659610499576699E-2</v>
      </c>
      <c r="CR160" s="61">
        <f t="shared" si="112"/>
        <v>4.3183742591024699E-2</v>
      </c>
      <c r="CS160" s="61">
        <f t="shared" si="112"/>
        <v>4.7248094834885797E-2</v>
      </c>
      <c r="CT160" s="61">
        <f t="shared" si="112"/>
        <v>5.4868755292125398E-2</v>
      </c>
      <c r="CU160" s="61">
        <f t="shared" si="112"/>
        <v>0</v>
      </c>
      <c r="CV160" s="61">
        <f t="shared" si="112"/>
        <v>0</v>
      </c>
      <c r="CW160" s="61">
        <f t="shared" si="116"/>
        <v>0</v>
      </c>
      <c r="CX160" s="61">
        <f t="shared" si="116"/>
        <v>0</v>
      </c>
      <c r="CY160" s="61">
        <f t="shared" si="116"/>
        <v>0</v>
      </c>
      <c r="CZ160" s="61">
        <f t="shared" si="116"/>
        <v>0</v>
      </c>
      <c r="DA160" s="61">
        <f t="shared" si="116"/>
        <v>0</v>
      </c>
      <c r="DB160" s="61">
        <f t="shared" si="116"/>
        <v>0</v>
      </c>
      <c r="DC160" s="61">
        <f t="shared" si="113"/>
        <v>0</v>
      </c>
      <c r="DD160" s="61">
        <f t="shared" si="113"/>
        <v>0</v>
      </c>
      <c r="DE160" s="61">
        <f t="shared" si="113"/>
        <v>0</v>
      </c>
      <c r="DF160" s="61">
        <f t="shared" si="113"/>
        <v>0</v>
      </c>
      <c r="DG160" s="61">
        <f t="shared" si="113"/>
        <v>0</v>
      </c>
      <c r="DH160" s="61">
        <f t="shared" si="113"/>
        <v>0</v>
      </c>
      <c r="DI160" s="61">
        <f t="shared" si="113"/>
        <v>0</v>
      </c>
      <c r="DJ160" s="61">
        <f t="shared" si="113"/>
        <v>0</v>
      </c>
      <c r="DK160" s="61">
        <f t="shared" si="113"/>
        <v>0</v>
      </c>
      <c r="DL160" s="61">
        <f t="shared" si="113"/>
        <v>0</v>
      </c>
      <c r="DM160" s="61">
        <f t="shared" si="113"/>
        <v>0</v>
      </c>
      <c r="DN160" s="61">
        <f t="shared" si="113"/>
        <v>0</v>
      </c>
      <c r="DO160" s="61">
        <f t="shared" si="113"/>
        <v>0</v>
      </c>
      <c r="DP160" s="61">
        <f t="shared" si="113"/>
        <v>0</v>
      </c>
      <c r="DQ160" s="61">
        <f t="shared" si="113"/>
        <v>0</v>
      </c>
      <c r="DR160" s="61">
        <f t="shared" si="113"/>
        <v>0</v>
      </c>
      <c r="DS160" s="61">
        <f t="shared" si="114"/>
        <v>0</v>
      </c>
      <c r="DT160" s="61">
        <f t="shared" si="93"/>
        <v>0</v>
      </c>
      <c r="DU160" s="61">
        <f t="shared" si="93"/>
        <v>0</v>
      </c>
      <c r="DV160" s="61">
        <f t="shared" si="93"/>
        <v>0</v>
      </c>
      <c r="DW160" s="61">
        <f t="shared" si="93"/>
        <v>0</v>
      </c>
      <c r="DX160" s="61">
        <f t="shared" si="93"/>
        <v>0</v>
      </c>
      <c r="DY160" s="61">
        <f t="shared" si="93"/>
        <v>0</v>
      </c>
      <c r="DZ160" s="61">
        <f t="shared" si="97"/>
        <v>1</v>
      </c>
    </row>
    <row r="161" spans="3:130">
      <c r="C161" s="53">
        <v>2031</v>
      </c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>
        <f t="shared" si="109"/>
        <v>0</v>
      </c>
      <c r="P161" s="64">
        <f t="shared" si="110"/>
        <v>0</v>
      </c>
      <c r="Q161" s="64">
        <f t="shared" si="111"/>
        <v>0</v>
      </c>
      <c r="R161" s="64">
        <f t="shared" si="115"/>
        <v>0</v>
      </c>
      <c r="S161" s="64">
        <f t="shared" si="117"/>
        <v>0</v>
      </c>
      <c r="T161" s="64">
        <f t="shared" si="118"/>
        <v>0</v>
      </c>
      <c r="U161" s="64">
        <f t="shared" si="119"/>
        <v>0</v>
      </c>
      <c r="V161" s="64">
        <f t="shared" si="120"/>
        <v>0</v>
      </c>
      <c r="W161" s="64">
        <f t="shared" si="121"/>
        <v>0</v>
      </c>
      <c r="X161" s="64">
        <f t="shared" si="122"/>
        <v>8.1818181818181497</v>
      </c>
      <c r="Y161" s="64">
        <f t="shared" si="123"/>
        <v>11.181818181818199</v>
      </c>
      <c r="Z161" s="64">
        <f t="shared" si="124"/>
        <v>12.5454545454546</v>
      </c>
      <c r="AA161" s="64">
        <f t="shared" si="125"/>
        <v>15.2727272727273</v>
      </c>
      <c r="AB161" s="64">
        <f t="shared" si="126"/>
        <v>19.090909090909101</v>
      </c>
      <c r="AC161" s="64">
        <f t="shared" si="127"/>
        <v>20.454545454545499</v>
      </c>
      <c r="AD161" s="64">
        <f t="shared" si="128"/>
        <v>22.363636363636399</v>
      </c>
      <c r="AE161" s="64">
        <f t="shared" si="129"/>
        <v>23.181818181818201</v>
      </c>
      <c r="AF161" s="64">
        <f t="shared" si="130"/>
        <v>25.363636363636399</v>
      </c>
      <c r="AG161" s="64">
        <f t="shared" ref="AG161:AG179" si="131">VLOOKUP($C$95,$D$3:$K$63,$A$69,0)*(B132-B131)</f>
        <v>29.454545454545499</v>
      </c>
      <c r="AH161" s="64">
        <f>VLOOKUP($C$96,$D$3:$K$63,$A$69,0)*(B131-B130)</f>
        <v>34.363636363636402</v>
      </c>
      <c r="AI161" s="64">
        <f>VLOOKUP($C$97,$D$3:$K$63,$A$69,0)*B130</f>
        <v>0</v>
      </c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54">
        <f t="shared" si="95"/>
        <v>221.45454545454501</v>
      </c>
      <c r="BP161" s="53">
        <v>2031</v>
      </c>
      <c r="BQ161" s="61">
        <f t="shared" ref="BQ161:CF176" si="132">D161/$BM161</f>
        <v>0</v>
      </c>
      <c r="BR161" s="61">
        <f t="shared" si="132"/>
        <v>0</v>
      </c>
      <c r="BS161" s="61">
        <f t="shared" si="132"/>
        <v>0</v>
      </c>
      <c r="BT161" s="61">
        <f t="shared" si="132"/>
        <v>0</v>
      </c>
      <c r="BU161" s="61">
        <f t="shared" si="132"/>
        <v>0</v>
      </c>
      <c r="BV161" s="61">
        <f t="shared" si="132"/>
        <v>0</v>
      </c>
      <c r="BW161" s="61">
        <f t="shared" si="132"/>
        <v>0</v>
      </c>
      <c r="BX161" s="61">
        <f t="shared" si="132"/>
        <v>0</v>
      </c>
      <c r="BY161" s="61">
        <f t="shared" si="132"/>
        <v>0</v>
      </c>
      <c r="BZ161" s="61">
        <f t="shared" si="132"/>
        <v>0</v>
      </c>
      <c r="CA161" s="61">
        <f t="shared" si="132"/>
        <v>0</v>
      </c>
      <c r="CB161" s="61">
        <f t="shared" si="132"/>
        <v>0</v>
      </c>
      <c r="CC161" s="61">
        <f t="shared" si="132"/>
        <v>0</v>
      </c>
      <c r="CD161" s="61">
        <f t="shared" si="132"/>
        <v>0</v>
      </c>
      <c r="CE161" s="61">
        <f t="shared" si="132"/>
        <v>0</v>
      </c>
      <c r="CF161" s="61">
        <f t="shared" si="132"/>
        <v>0</v>
      </c>
      <c r="CG161" s="61">
        <f t="shared" si="112"/>
        <v>0</v>
      </c>
      <c r="CH161" s="61">
        <f t="shared" si="112"/>
        <v>0</v>
      </c>
      <c r="CI161" s="61">
        <f t="shared" si="112"/>
        <v>0</v>
      </c>
      <c r="CJ161" s="61">
        <f t="shared" si="112"/>
        <v>0</v>
      </c>
      <c r="CK161" s="61">
        <f t="shared" si="112"/>
        <v>3.6945812807881603E-2</v>
      </c>
      <c r="CL161" s="61">
        <f t="shared" si="112"/>
        <v>5.0492610837438397E-2</v>
      </c>
      <c r="CM161" s="61">
        <f t="shared" si="112"/>
        <v>5.6650246305418699E-2</v>
      </c>
      <c r="CN161" s="61">
        <f t="shared" si="112"/>
        <v>6.8965517241379296E-2</v>
      </c>
      <c r="CO161" s="61">
        <f t="shared" si="112"/>
        <v>8.6206896551724102E-2</v>
      </c>
      <c r="CP161" s="61">
        <f t="shared" si="112"/>
        <v>9.2364532019704404E-2</v>
      </c>
      <c r="CQ161" s="61">
        <f t="shared" si="112"/>
        <v>0.100985221674877</v>
      </c>
      <c r="CR161" s="61">
        <f t="shared" si="112"/>
        <v>0.10467980295566499</v>
      </c>
      <c r="CS161" s="61">
        <f t="shared" si="112"/>
        <v>0.114532019704434</v>
      </c>
      <c r="CT161" s="61">
        <f t="shared" si="112"/>
        <v>0.133004926108374</v>
      </c>
      <c r="CU161" s="61">
        <f t="shared" ref="CU161:DJ190" si="133">AH161/$BM161</f>
        <v>0.15517241379310301</v>
      </c>
      <c r="CV161" s="61">
        <f t="shared" si="133"/>
        <v>0</v>
      </c>
      <c r="CW161" s="61">
        <f t="shared" si="116"/>
        <v>0</v>
      </c>
      <c r="CX161" s="61">
        <f t="shared" si="116"/>
        <v>0</v>
      </c>
      <c r="CY161" s="61">
        <f t="shared" si="116"/>
        <v>0</v>
      </c>
      <c r="CZ161" s="61">
        <f t="shared" si="116"/>
        <v>0</v>
      </c>
      <c r="DA161" s="61">
        <f t="shared" si="116"/>
        <v>0</v>
      </c>
      <c r="DB161" s="61">
        <f t="shared" si="116"/>
        <v>0</v>
      </c>
      <c r="DC161" s="61">
        <f t="shared" si="113"/>
        <v>0</v>
      </c>
      <c r="DD161" s="61">
        <f t="shared" si="113"/>
        <v>0</v>
      </c>
      <c r="DE161" s="61">
        <f t="shared" si="113"/>
        <v>0</v>
      </c>
      <c r="DF161" s="61">
        <f t="shared" si="113"/>
        <v>0</v>
      </c>
      <c r="DG161" s="61">
        <f t="shared" si="113"/>
        <v>0</v>
      </c>
      <c r="DH161" s="61">
        <f t="shared" si="113"/>
        <v>0</v>
      </c>
      <c r="DI161" s="61">
        <f t="shared" si="113"/>
        <v>0</v>
      </c>
      <c r="DJ161" s="61">
        <f t="shared" si="113"/>
        <v>0</v>
      </c>
      <c r="DK161" s="61">
        <f t="shared" si="113"/>
        <v>0</v>
      </c>
      <c r="DL161" s="61">
        <f t="shared" si="113"/>
        <v>0</v>
      </c>
      <c r="DM161" s="61">
        <f t="shared" si="113"/>
        <v>0</v>
      </c>
      <c r="DN161" s="61">
        <f t="shared" si="113"/>
        <v>0</v>
      </c>
      <c r="DO161" s="61">
        <f t="shared" si="113"/>
        <v>0</v>
      </c>
      <c r="DP161" s="61">
        <f t="shared" si="113"/>
        <v>0</v>
      </c>
      <c r="DQ161" s="61">
        <f t="shared" ref="DQ161:DR190" si="134">BD161/$BM161</f>
        <v>0</v>
      </c>
      <c r="DR161" s="61">
        <f t="shared" si="134"/>
        <v>0</v>
      </c>
      <c r="DS161" s="61">
        <f t="shared" si="114"/>
        <v>0</v>
      </c>
      <c r="DT161" s="61">
        <f t="shared" si="93"/>
        <v>0</v>
      </c>
      <c r="DU161" s="61">
        <f t="shared" si="93"/>
        <v>0</v>
      </c>
      <c r="DV161" s="61">
        <f t="shared" si="93"/>
        <v>0</v>
      </c>
      <c r="DW161" s="61">
        <f t="shared" si="93"/>
        <v>0</v>
      </c>
      <c r="DX161" s="61">
        <f t="shared" si="93"/>
        <v>0</v>
      </c>
      <c r="DY161" s="61">
        <f t="shared" si="93"/>
        <v>0</v>
      </c>
      <c r="DZ161" s="61">
        <f t="shared" si="97"/>
        <v>1</v>
      </c>
    </row>
    <row r="162" spans="3:130">
      <c r="C162" s="53">
        <v>2032</v>
      </c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>
        <f t="shared" si="110"/>
        <v>0</v>
      </c>
      <c r="Q162" s="64">
        <f t="shared" si="111"/>
        <v>0</v>
      </c>
      <c r="R162" s="64">
        <f t="shared" si="115"/>
        <v>0</v>
      </c>
      <c r="S162" s="64">
        <f t="shared" si="117"/>
        <v>0</v>
      </c>
      <c r="T162" s="64">
        <f t="shared" si="118"/>
        <v>0</v>
      </c>
      <c r="U162" s="64">
        <f t="shared" si="119"/>
        <v>0</v>
      </c>
      <c r="V162" s="64">
        <f t="shared" si="120"/>
        <v>0</v>
      </c>
      <c r="W162" s="64">
        <f t="shared" si="121"/>
        <v>0</v>
      </c>
      <c r="X162" s="64">
        <f t="shared" si="122"/>
        <v>0</v>
      </c>
      <c r="Y162" s="64">
        <f t="shared" si="123"/>
        <v>11.1818181818181</v>
      </c>
      <c r="Z162" s="64">
        <f t="shared" si="124"/>
        <v>12.5454545454546</v>
      </c>
      <c r="AA162" s="64">
        <f t="shared" si="125"/>
        <v>15.2727272727273</v>
      </c>
      <c r="AB162" s="64">
        <f t="shared" si="126"/>
        <v>19.090909090909101</v>
      </c>
      <c r="AC162" s="64">
        <f t="shared" si="127"/>
        <v>20.454545454545499</v>
      </c>
      <c r="AD162" s="64">
        <f t="shared" si="128"/>
        <v>22.363636363636399</v>
      </c>
      <c r="AE162" s="64">
        <f t="shared" si="129"/>
        <v>23.181818181818201</v>
      </c>
      <c r="AF162" s="64">
        <f t="shared" si="130"/>
        <v>25.363636363636399</v>
      </c>
      <c r="AG162" s="64">
        <f t="shared" si="131"/>
        <v>29.454545454545499</v>
      </c>
      <c r="AH162" s="64">
        <f t="shared" ref="AH162:AH180" si="135">VLOOKUP($C$96,$D$3:$K$63,$A$69,0)*(B132-B131)</f>
        <v>34.363636363636402</v>
      </c>
      <c r="AI162" s="64">
        <f>VLOOKUP($C$97,$D$3:$K$63,$A$69,0)*(B131-B130)</f>
        <v>40.909090909090899</v>
      </c>
      <c r="AJ162" s="64">
        <f>VLOOKUP($C$98,$D$3:$K$63,$A$69,0)*B130</f>
        <v>0</v>
      </c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54">
        <f t="shared" si="95"/>
        <v>254.18181818181799</v>
      </c>
      <c r="BP162" s="53">
        <v>2032</v>
      </c>
      <c r="BQ162" s="61">
        <f t="shared" si="132"/>
        <v>0</v>
      </c>
      <c r="BR162" s="61">
        <f t="shared" si="132"/>
        <v>0</v>
      </c>
      <c r="BS162" s="61">
        <f t="shared" si="132"/>
        <v>0</v>
      </c>
      <c r="BT162" s="61">
        <f t="shared" si="132"/>
        <v>0</v>
      </c>
      <c r="BU162" s="61">
        <f t="shared" si="132"/>
        <v>0</v>
      </c>
      <c r="BV162" s="61">
        <f t="shared" si="132"/>
        <v>0</v>
      </c>
      <c r="BW162" s="61">
        <f t="shared" si="132"/>
        <v>0</v>
      </c>
      <c r="BX162" s="61">
        <f t="shared" si="132"/>
        <v>0</v>
      </c>
      <c r="BY162" s="61">
        <f t="shared" si="132"/>
        <v>0</v>
      </c>
      <c r="BZ162" s="61">
        <f t="shared" si="132"/>
        <v>0</v>
      </c>
      <c r="CA162" s="61">
        <f t="shared" si="132"/>
        <v>0</v>
      </c>
      <c r="CB162" s="61">
        <f t="shared" si="132"/>
        <v>0</v>
      </c>
      <c r="CC162" s="61">
        <f t="shared" si="132"/>
        <v>0</v>
      </c>
      <c r="CD162" s="61">
        <f t="shared" si="132"/>
        <v>0</v>
      </c>
      <c r="CE162" s="61">
        <f t="shared" si="132"/>
        <v>0</v>
      </c>
      <c r="CF162" s="61">
        <f t="shared" si="132"/>
        <v>0</v>
      </c>
      <c r="CG162" s="61">
        <f t="shared" ref="CG162:CT180" si="136">T162/$BM162</f>
        <v>0</v>
      </c>
      <c r="CH162" s="61">
        <f t="shared" si="136"/>
        <v>0</v>
      </c>
      <c r="CI162" s="61">
        <f t="shared" si="136"/>
        <v>0</v>
      </c>
      <c r="CJ162" s="61">
        <f t="shared" si="136"/>
        <v>0</v>
      </c>
      <c r="CK162" s="61">
        <f t="shared" si="136"/>
        <v>0</v>
      </c>
      <c r="CL162" s="61">
        <f t="shared" si="136"/>
        <v>4.3991416309012703E-2</v>
      </c>
      <c r="CM162" s="61">
        <f t="shared" si="136"/>
        <v>4.9356223175965698E-2</v>
      </c>
      <c r="CN162" s="61">
        <f t="shared" si="136"/>
        <v>6.0085836909871203E-2</v>
      </c>
      <c r="CO162" s="61">
        <f t="shared" si="136"/>
        <v>7.5107296137339102E-2</v>
      </c>
      <c r="CP162" s="61">
        <f t="shared" si="136"/>
        <v>8.0472103004291806E-2</v>
      </c>
      <c r="CQ162" s="61">
        <f t="shared" si="136"/>
        <v>8.7982832618025794E-2</v>
      </c>
      <c r="CR162" s="61">
        <f t="shared" si="136"/>
        <v>9.1201716738197394E-2</v>
      </c>
      <c r="CS162" s="61">
        <f t="shared" si="136"/>
        <v>9.9785407725321906E-2</v>
      </c>
      <c r="CT162" s="61">
        <f t="shared" si="136"/>
        <v>0.11587982832618</v>
      </c>
      <c r="CU162" s="61">
        <f t="shared" si="133"/>
        <v>0.13519313304721001</v>
      </c>
      <c r="CV162" s="61">
        <f t="shared" si="133"/>
        <v>0.160944206008584</v>
      </c>
      <c r="CW162" s="61">
        <f t="shared" si="116"/>
        <v>0</v>
      </c>
      <c r="CX162" s="61">
        <f t="shared" si="116"/>
        <v>0</v>
      </c>
      <c r="CY162" s="61">
        <f t="shared" si="116"/>
        <v>0</v>
      </c>
      <c r="CZ162" s="61">
        <f t="shared" si="116"/>
        <v>0</v>
      </c>
      <c r="DA162" s="61">
        <f t="shared" si="116"/>
        <v>0</v>
      </c>
      <c r="DB162" s="61">
        <f t="shared" si="116"/>
        <v>0</v>
      </c>
      <c r="DC162" s="61">
        <f t="shared" si="116"/>
        <v>0</v>
      </c>
      <c r="DD162" s="61">
        <f t="shared" si="116"/>
        <v>0</v>
      </c>
      <c r="DE162" s="61">
        <f t="shared" si="116"/>
        <v>0</v>
      </c>
      <c r="DF162" s="61">
        <f t="shared" si="116"/>
        <v>0</v>
      </c>
      <c r="DG162" s="61">
        <f t="shared" si="116"/>
        <v>0</v>
      </c>
      <c r="DH162" s="61">
        <f t="shared" si="116"/>
        <v>0</v>
      </c>
      <c r="DI162" s="61">
        <f t="shared" si="116"/>
        <v>0</v>
      </c>
      <c r="DJ162" s="61">
        <f t="shared" si="116"/>
        <v>0</v>
      </c>
      <c r="DK162" s="61">
        <f t="shared" si="116"/>
        <v>0</v>
      </c>
      <c r="DL162" s="61">
        <f t="shared" si="116"/>
        <v>0</v>
      </c>
      <c r="DM162" s="61">
        <f t="shared" ref="DM162:DP190" si="137">AZ162/$BM162</f>
        <v>0</v>
      </c>
      <c r="DN162" s="61">
        <f t="shared" si="137"/>
        <v>0</v>
      </c>
      <c r="DO162" s="61">
        <f t="shared" si="137"/>
        <v>0</v>
      </c>
      <c r="DP162" s="61">
        <f t="shared" si="137"/>
        <v>0</v>
      </c>
      <c r="DQ162" s="61">
        <f t="shared" si="134"/>
        <v>0</v>
      </c>
      <c r="DR162" s="61">
        <f t="shared" si="134"/>
        <v>0</v>
      </c>
      <c r="DS162" s="61">
        <f t="shared" si="114"/>
        <v>0</v>
      </c>
      <c r="DT162" s="61">
        <f t="shared" si="93"/>
        <v>0</v>
      </c>
      <c r="DU162" s="61">
        <f t="shared" si="93"/>
        <v>0</v>
      </c>
      <c r="DV162" s="61">
        <f t="shared" si="93"/>
        <v>0</v>
      </c>
      <c r="DW162" s="61">
        <f t="shared" si="93"/>
        <v>0</v>
      </c>
      <c r="DX162" s="61">
        <f t="shared" si="93"/>
        <v>0</v>
      </c>
      <c r="DY162" s="61">
        <f t="shared" si="93"/>
        <v>0</v>
      </c>
      <c r="DZ162" s="61">
        <f t="shared" si="97"/>
        <v>1</v>
      </c>
    </row>
    <row r="163" spans="3:130">
      <c r="C163" s="53">
        <v>2033</v>
      </c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>
        <f t="shared" si="111"/>
        <v>0</v>
      </c>
      <c r="R163" s="64">
        <f t="shared" si="115"/>
        <v>0</v>
      </c>
      <c r="S163" s="64">
        <f t="shared" si="117"/>
        <v>0</v>
      </c>
      <c r="T163" s="64">
        <f t="shared" si="118"/>
        <v>0</v>
      </c>
      <c r="U163" s="64">
        <f t="shared" si="119"/>
        <v>0</v>
      </c>
      <c r="V163" s="64">
        <f t="shared" si="120"/>
        <v>0</v>
      </c>
      <c r="W163" s="64">
        <f t="shared" si="121"/>
        <v>0</v>
      </c>
      <c r="X163" s="64">
        <f t="shared" si="122"/>
        <v>0</v>
      </c>
      <c r="Y163" s="64">
        <f t="shared" si="123"/>
        <v>0</v>
      </c>
      <c r="Z163" s="64">
        <f t="shared" si="124"/>
        <v>12.545454545454501</v>
      </c>
      <c r="AA163" s="64">
        <f t="shared" si="125"/>
        <v>15.2727272727273</v>
      </c>
      <c r="AB163" s="64">
        <f t="shared" si="126"/>
        <v>19.090909090909101</v>
      </c>
      <c r="AC163" s="64">
        <f t="shared" si="127"/>
        <v>20.454545454545499</v>
      </c>
      <c r="AD163" s="64">
        <f t="shared" si="128"/>
        <v>22.363636363636399</v>
      </c>
      <c r="AE163" s="64">
        <f t="shared" si="129"/>
        <v>23.181818181818201</v>
      </c>
      <c r="AF163" s="64">
        <f t="shared" si="130"/>
        <v>25.363636363636399</v>
      </c>
      <c r="AG163" s="64">
        <f t="shared" si="131"/>
        <v>29.454545454545499</v>
      </c>
      <c r="AH163" s="64">
        <f t="shared" si="135"/>
        <v>34.363636363636402</v>
      </c>
      <c r="AI163" s="64">
        <f t="shared" ref="AI163:AI181" si="138">VLOOKUP($C$97,$D$3:$K$63,$A$69,0)*(B132-B131)</f>
        <v>40.909090909090899</v>
      </c>
      <c r="AJ163" s="64">
        <f>VLOOKUP($C$98,$D$3:$K$63,$A$69,0)*(B131-B130)</f>
        <v>48.545454545454596</v>
      </c>
      <c r="AK163" s="64">
        <f>VLOOKUP($C$99,$D$3:$K$63,$A$69,0)*B130</f>
        <v>0</v>
      </c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54">
        <f t="shared" si="95"/>
        <v>291.54545454545502</v>
      </c>
      <c r="BP163" s="53">
        <v>2033</v>
      </c>
      <c r="BQ163" s="61">
        <f t="shared" si="132"/>
        <v>0</v>
      </c>
      <c r="BR163" s="61">
        <f t="shared" si="132"/>
        <v>0</v>
      </c>
      <c r="BS163" s="61">
        <f t="shared" si="132"/>
        <v>0</v>
      </c>
      <c r="BT163" s="61">
        <f t="shared" si="132"/>
        <v>0</v>
      </c>
      <c r="BU163" s="61">
        <f t="shared" si="132"/>
        <v>0</v>
      </c>
      <c r="BV163" s="61">
        <f t="shared" si="132"/>
        <v>0</v>
      </c>
      <c r="BW163" s="61">
        <f t="shared" si="132"/>
        <v>0</v>
      </c>
      <c r="BX163" s="61">
        <f t="shared" si="132"/>
        <v>0</v>
      </c>
      <c r="BY163" s="61">
        <f t="shared" si="132"/>
        <v>0</v>
      </c>
      <c r="BZ163" s="61">
        <f t="shared" si="132"/>
        <v>0</v>
      </c>
      <c r="CA163" s="61">
        <f t="shared" si="132"/>
        <v>0</v>
      </c>
      <c r="CB163" s="61">
        <f t="shared" si="132"/>
        <v>0</v>
      </c>
      <c r="CC163" s="61">
        <f t="shared" si="132"/>
        <v>0</v>
      </c>
      <c r="CD163" s="61">
        <f t="shared" si="132"/>
        <v>0</v>
      </c>
      <c r="CE163" s="61">
        <f t="shared" si="132"/>
        <v>0</v>
      </c>
      <c r="CF163" s="61">
        <f t="shared" si="132"/>
        <v>0</v>
      </c>
      <c r="CG163" s="61">
        <f t="shared" si="136"/>
        <v>0</v>
      </c>
      <c r="CH163" s="61">
        <f t="shared" si="136"/>
        <v>0</v>
      </c>
      <c r="CI163" s="61">
        <f t="shared" si="136"/>
        <v>0</v>
      </c>
      <c r="CJ163" s="61">
        <f t="shared" si="136"/>
        <v>0</v>
      </c>
      <c r="CK163" s="61">
        <f t="shared" si="136"/>
        <v>0</v>
      </c>
      <c r="CL163" s="61">
        <f t="shared" si="136"/>
        <v>0</v>
      </c>
      <c r="CM163" s="61">
        <f t="shared" si="136"/>
        <v>4.3030869971936198E-2</v>
      </c>
      <c r="CN163" s="61">
        <f t="shared" si="136"/>
        <v>5.2385406922357297E-2</v>
      </c>
      <c r="CO163" s="61">
        <f t="shared" si="136"/>
        <v>6.5481758652946698E-2</v>
      </c>
      <c r="CP163" s="61">
        <f t="shared" si="136"/>
        <v>7.0159027128157206E-2</v>
      </c>
      <c r="CQ163" s="61">
        <f t="shared" si="136"/>
        <v>7.6707202993451795E-2</v>
      </c>
      <c r="CR163" s="61">
        <f t="shared" si="136"/>
        <v>7.9513564078578097E-2</v>
      </c>
      <c r="CS163" s="61">
        <f t="shared" si="136"/>
        <v>8.6997193638914894E-2</v>
      </c>
      <c r="CT163" s="61">
        <f t="shared" si="136"/>
        <v>0.101028999064546</v>
      </c>
      <c r="CU163" s="61">
        <f t="shared" si="133"/>
        <v>0.11786716557530399</v>
      </c>
      <c r="CV163" s="61">
        <f t="shared" si="133"/>
        <v>0.140318054256314</v>
      </c>
      <c r="CW163" s="61">
        <f t="shared" si="116"/>
        <v>0.16651075771749299</v>
      </c>
      <c r="CX163" s="61">
        <f t="shared" si="116"/>
        <v>0</v>
      </c>
      <c r="CY163" s="61">
        <f t="shared" si="116"/>
        <v>0</v>
      </c>
      <c r="CZ163" s="61">
        <f t="shared" si="116"/>
        <v>0</v>
      </c>
      <c r="DA163" s="61">
        <f t="shared" si="116"/>
        <v>0</v>
      </c>
      <c r="DB163" s="61">
        <f t="shared" si="116"/>
        <v>0</v>
      </c>
      <c r="DC163" s="61">
        <f t="shared" si="116"/>
        <v>0</v>
      </c>
      <c r="DD163" s="61">
        <f t="shared" si="116"/>
        <v>0</v>
      </c>
      <c r="DE163" s="61">
        <f t="shared" si="116"/>
        <v>0</v>
      </c>
      <c r="DF163" s="61">
        <f t="shared" si="116"/>
        <v>0</v>
      </c>
      <c r="DG163" s="61">
        <f t="shared" si="116"/>
        <v>0</v>
      </c>
      <c r="DH163" s="61">
        <f t="shared" si="116"/>
        <v>0</v>
      </c>
      <c r="DI163" s="61">
        <f t="shared" si="116"/>
        <v>0</v>
      </c>
      <c r="DJ163" s="61">
        <f t="shared" si="116"/>
        <v>0</v>
      </c>
      <c r="DK163" s="61">
        <f t="shared" si="116"/>
        <v>0</v>
      </c>
      <c r="DL163" s="61">
        <f t="shared" si="116"/>
        <v>0</v>
      </c>
      <c r="DM163" s="61">
        <f t="shared" si="137"/>
        <v>0</v>
      </c>
      <c r="DN163" s="61">
        <f t="shared" si="137"/>
        <v>0</v>
      </c>
      <c r="DO163" s="61">
        <f t="shared" si="137"/>
        <v>0</v>
      </c>
      <c r="DP163" s="61">
        <f t="shared" si="137"/>
        <v>0</v>
      </c>
      <c r="DQ163" s="61">
        <f t="shared" si="134"/>
        <v>0</v>
      </c>
      <c r="DR163" s="61">
        <f t="shared" si="134"/>
        <v>0</v>
      </c>
      <c r="DS163" s="61">
        <f t="shared" si="114"/>
        <v>0</v>
      </c>
      <c r="DT163" s="61">
        <f t="shared" si="93"/>
        <v>0</v>
      </c>
      <c r="DU163" s="61">
        <f t="shared" si="93"/>
        <v>0</v>
      </c>
      <c r="DV163" s="61">
        <f t="shared" si="93"/>
        <v>0</v>
      </c>
      <c r="DW163" s="61">
        <f t="shared" si="93"/>
        <v>0</v>
      </c>
      <c r="DX163" s="61">
        <f t="shared" si="93"/>
        <v>0</v>
      </c>
      <c r="DY163" s="61">
        <f t="shared" si="93"/>
        <v>0</v>
      </c>
      <c r="DZ163" s="61">
        <f t="shared" si="97"/>
        <v>1</v>
      </c>
    </row>
    <row r="164" spans="3:130">
      <c r="C164" s="53">
        <v>2034</v>
      </c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>
        <f t="shared" si="115"/>
        <v>0</v>
      </c>
      <c r="S164" s="64">
        <f t="shared" si="117"/>
        <v>0</v>
      </c>
      <c r="T164" s="64">
        <f t="shared" si="118"/>
        <v>0</v>
      </c>
      <c r="U164" s="64">
        <f t="shared" si="119"/>
        <v>0</v>
      </c>
      <c r="V164" s="64">
        <f t="shared" si="120"/>
        <v>0</v>
      </c>
      <c r="W164" s="64">
        <f t="shared" si="121"/>
        <v>0</v>
      </c>
      <c r="X164" s="64">
        <f t="shared" si="122"/>
        <v>0</v>
      </c>
      <c r="Y164" s="64">
        <f t="shared" si="123"/>
        <v>0</v>
      </c>
      <c r="Z164" s="64">
        <f t="shared" si="124"/>
        <v>0</v>
      </c>
      <c r="AA164" s="64">
        <f t="shared" si="125"/>
        <v>15.272727272727201</v>
      </c>
      <c r="AB164" s="64">
        <f t="shared" si="126"/>
        <v>19.090909090909101</v>
      </c>
      <c r="AC164" s="64">
        <f t="shared" si="127"/>
        <v>20.454545454545499</v>
      </c>
      <c r="AD164" s="64">
        <f t="shared" si="128"/>
        <v>22.363636363636399</v>
      </c>
      <c r="AE164" s="64">
        <f t="shared" si="129"/>
        <v>23.181818181818201</v>
      </c>
      <c r="AF164" s="64">
        <f t="shared" si="130"/>
        <v>25.363636363636399</v>
      </c>
      <c r="AG164" s="64">
        <f t="shared" si="131"/>
        <v>29.454545454545499</v>
      </c>
      <c r="AH164" s="64">
        <f t="shared" si="135"/>
        <v>34.363636363636402</v>
      </c>
      <c r="AI164" s="64">
        <f t="shared" si="138"/>
        <v>40.909090909090899</v>
      </c>
      <c r="AJ164" s="64">
        <f t="shared" ref="AJ164:AJ182" si="139">VLOOKUP($C$98,$D$3:$K$63,$A$69,0)*(B132-B131)</f>
        <v>48.545454545454596</v>
      </c>
      <c r="AK164" s="64">
        <f>VLOOKUP($C$99,$D$3:$K$63,$A$69,0)*(B131-B130)</f>
        <v>57.545454545454596</v>
      </c>
      <c r="AL164" s="64">
        <f>VLOOKUP($C$100,$D$3:$K$63,$A$69,0)*B130</f>
        <v>0</v>
      </c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54">
        <f t="shared" si="95"/>
        <v>336.54545454545502</v>
      </c>
      <c r="BP164" s="53">
        <v>2034</v>
      </c>
      <c r="BQ164" s="61">
        <f t="shared" si="132"/>
        <v>0</v>
      </c>
      <c r="BR164" s="61">
        <f t="shared" si="132"/>
        <v>0</v>
      </c>
      <c r="BS164" s="61">
        <f t="shared" si="132"/>
        <v>0</v>
      </c>
      <c r="BT164" s="61">
        <f t="shared" si="132"/>
        <v>0</v>
      </c>
      <c r="BU164" s="61">
        <f t="shared" si="132"/>
        <v>0</v>
      </c>
      <c r="BV164" s="61">
        <f t="shared" si="132"/>
        <v>0</v>
      </c>
      <c r="BW164" s="61">
        <f t="shared" si="132"/>
        <v>0</v>
      </c>
      <c r="BX164" s="61">
        <f t="shared" si="132"/>
        <v>0</v>
      </c>
      <c r="BY164" s="61">
        <f t="shared" si="132"/>
        <v>0</v>
      </c>
      <c r="BZ164" s="61">
        <f t="shared" si="132"/>
        <v>0</v>
      </c>
      <c r="CA164" s="61">
        <f t="shared" si="132"/>
        <v>0</v>
      </c>
      <c r="CB164" s="61">
        <f t="shared" si="132"/>
        <v>0</v>
      </c>
      <c r="CC164" s="61">
        <f t="shared" si="132"/>
        <v>0</v>
      </c>
      <c r="CD164" s="61">
        <f t="shared" si="132"/>
        <v>0</v>
      </c>
      <c r="CE164" s="61">
        <f t="shared" si="132"/>
        <v>0</v>
      </c>
      <c r="CF164" s="61">
        <f t="shared" si="132"/>
        <v>0</v>
      </c>
      <c r="CG164" s="61">
        <f t="shared" si="136"/>
        <v>0</v>
      </c>
      <c r="CH164" s="61">
        <f t="shared" si="136"/>
        <v>0</v>
      </c>
      <c r="CI164" s="61">
        <f t="shared" si="136"/>
        <v>0</v>
      </c>
      <c r="CJ164" s="61">
        <f t="shared" si="136"/>
        <v>0</v>
      </c>
      <c r="CK164" s="61">
        <f t="shared" si="136"/>
        <v>0</v>
      </c>
      <c r="CL164" s="61">
        <f t="shared" si="136"/>
        <v>0</v>
      </c>
      <c r="CM164" s="61">
        <f t="shared" si="136"/>
        <v>0</v>
      </c>
      <c r="CN164" s="61">
        <f t="shared" si="136"/>
        <v>4.5380875202592999E-2</v>
      </c>
      <c r="CO164" s="61">
        <f t="shared" si="136"/>
        <v>5.6726094003241502E-2</v>
      </c>
      <c r="CP164" s="61">
        <f t="shared" si="136"/>
        <v>6.0777957860615898E-2</v>
      </c>
      <c r="CQ164" s="61">
        <f t="shared" si="136"/>
        <v>6.6450567260939994E-2</v>
      </c>
      <c r="CR164" s="61">
        <f t="shared" si="136"/>
        <v>6.8881685575364698E-2</v>
      </c>
      <c r="CS164" s="61">
        <f t="shared" si="136"/>
        <v>7.5364667747163702E-2</v>
      </c>
      <c r="CT164" s="61">
        <f t="shared" si="136"/>
        <v>8.7520259319286905E-2</v>
      </c>
      <c r="CU164" s="61">
        <f t="shared" si="133"/>
        <v>0.10210696920583499</v>
      </c>
      <c r="CV164" s="61">
        <f t="shared" si="133"/>
        <v>0.12155591572123201</v>
      </c>
      <c r="CW164" s="61">
        <f t="shared" si="116"/>
        <v>0.144246353322528</v>
      </c>
      <c r="CX164" s="61">
        <f t="shared" si="116"/>
        <v>0.17098865478119901</v>
      </c>
      <c r="CY164" s="61">
        <f t="shared" si="116"/>
        <v>0</v>
      </c>
      <c r="CZ164" s="61">
        <f t="shared" si="116"/>
        <v>0</v>
      </c>
      <c r="DA164" s="61">
        <f t="shared" si="116"/>
        <v>0</v>
      </c>
      <c r="DB164" s="61">
        <f t="shared" si="116"/>
        <v>0</v>
      </c>
      <c r="DC164" s="61">
        <f t="shared" si="116"/>
        <v>0</v>
      </c>
      <c r="DD164" s="61">
        <f t="shared" si="116"/>
        <v>0</v>
      </c>
      <c r="DE164" s="61">
        <f t="shared" si="116"/>
        <v>0</v>
      </c>
      <c r="DF164" s="61">
        <f t="shared" si="116"/>
        <v>0</v>
      </c>
      <c r="DG164" s="61">
        <f t="shared" si="116"/>
        <v>0</v>
      </c>
      <c r="DH164" s="61">
        <f t="shared" si="116"/>
        <v>0</v>
      </c>
      <c r="DI164" s="61">
        <f t="shared" si="116"/>
        <v>0</v>
      </c>
      <c r="DJ164" s="61">
        <f t="shared" si="116"/>
        <v>0</v>
      </c>
      <c r="DK164" s="61">
        <f t="shared" si="116"/>
        <v>0</v>
      </c>
      <c r="DL164" s="61">
        <f t="shared" si="116"/>
        <v>0</v>
      </c>
      <c r="DM164" s="61">
        <f t="shared" si="137"/>
        <v>0</v>
      </c>
      <c r="DN164" s="61">
        <f t="shared" si="137"/>
        <v>0</v>
      </c>
      <c r="DO164" s="61">
        <f t="shared" si="137"/>
        <v>0</v>
      </c>
      <c r="DP164" s="61">
        <f t="shared" si="137"/>
        <v>0</v>
      </c>
      <c r="DQ164" s="61">
        <f t="shared" si="134"/>
        <v>0</v>
      </c>
      <c r="DR164" s="61">
        <f t="shared" si="134"/>
        <v>0</v>
      </c>
      <c r="DS164" s="61">
        <f t="shared" si="114"/>
        <v>0</v>
      </c>
      <c r="DT164" s="61">
        <f t="shared" si="93"/>
        <v>0</v>
      </c>
      <c r="DU164" s="61">
        <f t="shared" si="93"/>
        <v>0</v>
      </c>
      <c r="DV164" s="61">
        <f t="shared" si="93"/>
        <v>0</v>
      </c>
      <c r="DW164" s="61">
        <f t="shared" si="93"/>
        <v>0</v>
      </c>
      <c r="DX164" s="61">
        <f t="shared" si="93"/>
        <v>0</v>
      </c>
      <c r="DY164" s="61">
        <f t="shared" si="93"/>
        <v>0</v>
      </c>
      <c r="DZ164" s="61">
        <f t="shared" si="97"/>
        <v>1</v>
      </c>
    </row>
    <row r="165" spans="3:130">
      <c r="C165" s="53">
        <v>2035</v>
      </c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>
        <f t="shared" si="117"/>
        <v>0</v>
      </c>
      <c r="T165" s="64">
        <f t="shared" si="118"/>
        <v>0</v>
      </c>
      <c r="U165" s="64">
        <f t="shared" si="119"/>
        <v>0</v>
      </c>
      <c r="V165" s="64">
        <f t="shared" si="120"/>
        <v>0</v>
      </c>
      <c r="W165" s="64">
        <f t="shared" si="121"/>
        <v>0</v>
      </c>
      <c r="X165" s="64">
        <f t="shared" si="122"/>
        <v>0</v>
      </c>
      <c r="Y165" s="64">
        <f t="shared" si="123"/>
        <v>0</v>
      </c>
      <c r="Z165" s="64">
        <f t="shared" si="124"/>
        <v>0</v>
      </c>
      <c r="AA165" s="64">
        <f t="shared" si="125"/>
        <v>0</v>
      </c>
      <c r="AB165" s="64">
        <f t="shared" si="126"/>
        <v>19.090909090909001</v>
      </c>
      <c r="AC165" s="64">
        <f t="shared" si="127"/>
        <v>20.454545454545499</v>
      </c>
      <c r="AD165" s="64">
        <f t="shared" si="128"/>
        <v>22.363636363636399</v>
      </c>
      <c r="AE165" s="64">
        <f t="shared" si="129"/>
        <v>23.181818181818201</v>
      </c>
      <c r="AF165" s="64">
        <f t="shared" si="130"/>
        <v>25.363636363636399</v>
      </c>
      <c r="AG165" s="64">
        <f t="shared" si="131"/>
        <v>29.454545454545499</v>
      </c>
      <c r="AH165" s="64">
        <f t="shared" si="135"/>
        <v>34.363636363636402</v>
      </c>
      <c r="AI165" s="64">
        <f t="shared" si="138"/>
        <v>40.909090909090899</v>
      </c>
      <c r="AJ165" s="64">
        <f t="shared" si="139"/>
        <v>48.545454545454596</v>
      </c>
      <c r="AK165" s="64">
        <f t="shared" ref="AK165:AK183" si="140">VLOOKUP($C$99,$D$3:$K$63,$A$69,0)*(B132-B131)</f>
        <v>57.545454545454596</v>
      </c>
      <c r="AL165" s="64">
        <f>VLOOKUP($C$100,$D$3:$K$63,$A$69,0)*(B131-B130)</f>
        <v>67.090909090909093</v>
      </c>
      <c r="AM165" s="64">
        <f>VLOOKUP($C$101,$D$3:$K$63,$A$69,0)*B130</f>
        <v>0</v>
      </c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54">
        <f t="shared" si="95"/>
        <v>388.36363636363598</v>
      </c>
      <c r="BP165" s="53">
        <v>2035</v>
      </c>
      <c r="BQ165" s="61">
        <f t="shared" si="132"/>
        <v>0</v>
      </c>
      <c r="BR165" s="61">
        <f t="shared" si="132"/>
        <v>0</v>
      </c>
      <c r="BS165" s="61">
        <f t="shared" si="132"/>
        <v>0</v>
      </c>
      <c r="BT165" s="61">
        <f t="shared" si="132"/>
        <v>0</v>
      </c>
      <c r="BU165" s="61">
        <f t="shared" si="132"/>
        <v>0</v>
      </c>
      <c r="BV165" s="61">
        <f t="shared" si="132"/>
        <v>0</v>
      </c>
      <c r="BW165" s="61">
        <f t="shared" si="132"/>
        <v>0</v>
      </c>
      <c r="BX165" s="61">
        <f t="shared" si="132"/>
        <v>0</v>
      </c>
      <c r="BY165" s="61">
        <f t="shared" si="132"/>
        <v>0</v>
      </c>
      <c r="BZ165" s="61">
        <f t="shared" si="132"/>
        <v>0</v>
      </c>
      <c r="CA165" s="61">
        <f t="shared" si="132"/>
        <v>0</v>
      </c>
      <c r="CB165" s="61">
        <f t="shared" si="132"/>
        <v>0</v>
      </c>
      <c r="CC165" s="61">
        <f t="shared" si="132"/>
        <v>0</v>
      </c>
      <c r="CD165" s="61">
        <f t="shared" si="132"/>
        <v>0</v>
      </c>
      <c r="CE165" s="61">
        <f t="shared" si="132"/>
        <v>0</v>
      </c>
      <c r="CF165" s="61">
        <f t="shared" si="132"/>
        <v>0</v>
      </c>
      <c r="CG165" s="61">
        <f t="shared" si="136"/>
        <v>0</v>
      </c>
      <c r="CH165" s="61">
        <f t="shared" si="136"/>
        <v>0</v>
      </c>
      <c r="CI165" s="61">
        <f t="shared" si="136"/>
        <v>0</v>
      </c>
      <c r="CJ165" s="61">
        <f t="shared" si="136"/>
        <v>0</v>
      </c>
      <c r="CK165" s="61">
        <f t="shared" si="136"/>
        <v>0</v>
      </c>
      <c r="CL165" s="61">
        <f t="shared" si="136"/>
        <v>0</v>
      </c>
      <c r="CM165" s="61">
        <f t="shared" si="136"/>
        <v>0</v>
      </c>
      <c r="CN165" s="61">
        <f t="shared" si="136"/>
        <v>0</v>
      </c>
      <c r="CO165" s="61">
        <f t="shared" si="136"/>
        <v>4.9157303370786297E-2</v>
      </c>
      <c r="CP165" s="61">
        <f t="shared" si="136"/>
        <v>5.26685393258427E-2</v>
      </c>
      <c r="CQ165" s="61">
        <f t="shared" si="136"/>
        <v>5.7584269662921399E-2</v>
      </c>
      <c r="CR165" s="61">
        <f t="shared" si="136"/>
        <v>5.9691011235955098E-2</v>
      </c>
      <c r="CS165" s="61">
        <f t="shared" si="136"/>
        <v>6.5308988764045006E-2</v>
      </c>
      <c r="CT165" s="61">
        <f t="shared" si="136"/>
        <v>7.5842696629213502E-2</v>
      </c>
      <c r="CU165" s="61">
        <f t="shared" si="133"/>
        <v>8.8483146067415697E-2</v>
      </c>
      <c r="CV165" s="61">
        <f t="shared" si="133"/>
        <v>0.105337078651685</v>
      </c>
      <c r="CW165" s="61">
        <f t="shared" si="116"/>
        <v>0.125</v>
      </c>
      <c r="CX165" s="61">
        <f t="shared" si="116"/>
        <v>0.148174157303371</v>
      </c>
      <c r="CY165" s="61">
        <f t="shared" si="116"/>
        <v>0.172752808988764</v>
      </c>
      <c r="CZ165" s="61">
        <f t="shared" si="116"/>
        <v>0</v>
      </c>
      <c r="DA165" s="61">
        <f t="shared" si="116"/>
        <v>0</v>
      </c>
      <c r="DB165" s="61">
        <f t="shared" si="116"/>
        <v>0</v>
      </c>
      <c r="DC165" s="61">
        <f t="shared" si="116"/>
        <v>0</v>
      </c>
      <c r="DD165" s="61">
        <f t="shared" si="116"/>
        <v>0</v>
      </c>
      <c r="DE165" s="61">
        <f t="shared" si="116"/>
        <v>0</v>
      </c>
      <c r="DF165" s="61">
        <f t="shared" si="116"/>
        <v>0</v>
      </c>
      <c r="DG165" s="61">
        <f t="shared" si="116"/>
        <v>0</v>
      </c>
      <c r="DH165" s="61">
        <f t="shared" si="116"/>
        <v>0</v>
      </c>
      <c r="DI165" s="61">
        <f t="shared" si="116"/>
        <v>0</v>
      </c>
      <c r="DJ165" s="61">
        <f t="shared" si="116"/>
        <v>0</v>
      </c>
      <c r="DK165" s="61">
        <f t="shared" si="116"/>
        <v>0</v>
      </c>
      <c r="DL165" s="61">
        <f t="shared" si="116"/>
        <v>0</v>
      </c>
      <c r="DM165" s="61">
        <f t="shared" si="137"/>
        <v>0</v>
      </c>
      <c r="DN165" s="61">
        <f t="shared" si="137"/>
        <v>0</v>
      </c>
      <c r="DO165" s="61">
        <f t="shared" si="137"/>
        <v>0</v>
      </c>
      <c r="DP165" s="61">
        <f t="shared" si="137"/>
        <v>0</v>
      </c>
      <c r="DQ165" s="61">
        <f t="shared" si="134"/>
        <v>0</v>
      </c>
      <c r="DR165" s="61">
        <f t="shared" si="134"/>
        <v>0</v>
      </c>
      <c r="DS165" s="61">
        <f t="shared" si="114"/>
        <v>0</v>
      </c>
      <c r="DT165" s="61">
        <f t="shared" si="93"/>
        <v>0</v>
      </c>
      <c r="DU165" s="61">
        <f t="shared" si="93"/>
        <v>0</v>
      </c>
      <c r="DV165" s="61">
        <f t="shared" si="93"/>
        <v>0</v>
      </c>
      <c r="DW165" s="61">
        <f t="shared" si="93"/>
        <v>0</v>
      </c>
      <c r="DX165" s="61">
        <f t="shared" si="93"/>
        <v>0</v>
      </c>
      <c r="DY165" s="61">
        <f t="shared" si="93"/>
        <v>0</v>
      </c>
      <c r="DZ165" s="61">
        <f t="shared" si="97"/>
        <v>1</v>
      </c>
    </row>
    <row r="166" spans="3:130">
      <c r="C166" s="53">
        <v>2036</v>
      </c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>
        <f t="shared" si="118"/>
        <v>0</v>
      </c>
      <c r="U166" s="64">
        <f t="shared" si="119"/>
        <v>0</v>
      </c>
      <c r="V166" s="64">
        <f t="shared" si="120"/>
        <v>0</v>
      </c>
      <c r="W166" s="64">
        <f t="shared" si="121"/>
        <v>0</v>
      </c>
      <c r="X166" s="64">
        <f t="shared" si="122"/>
        <v>0</v>
      </c>
      <c r="Y166" s="64">
        <f t="shared" si="123"/>
        <v>0</v>
      </c>
      <c r="Z166" s="64">
        <f t="shared" si="124"/>
        <v>0</v>
      </c>
      <c r="AA166" s="64">
        <f t="shared" si="125"/>
        <v>0</v>
      </c>
      <c r="AB166" s="64">
        <f t="shared" si="126"/>
        <v>0</v>
      </c>
      <c r="AC166" s="64">
        <f t="shared" si="127"/>
        <v>20.4545454545454</v>
      </c>
      <c r="AD166" s="64">
        <f t="shared" si="128"/>
        <v>22.363636363636399</v>
      </c>
      <c r="AE166" s="64">
        <f t="shared" si="129"/>
        <v>23.181818181818201</v>
      </c>
      <c r="AF166" s="64">
        <f t="shared" si="130"/>
        <v>25.363636363636399</v>
      </c>
      <c r="AG166" s="64">
        <f t="shared" si="131"/>
        <v>29.454545454545499</v>
      </c>
      <c r="AH166" s="64">
        <f t="shared" si="135"/>
        <v>34.363636363636402</v>
      </c>
      <c r="AI166" s="64">
        <f t="shared" si="138"/>
        <v>40.909090909090899</v>
      </c>
      <c r="AJ166" s="64">
        <f t="shared" si="139"/>
        <v>48.545454545454596</v>
      </c>
      <c r="AK166" s="64">
        <f t="shared" si="140"/>
        <v>57.545454545454596</v>
      </c>
      <c r="AL166" s="64">
        <f t="shared" ref="AL166:AL184" si="141">VLOOKUP($C$100,$D$3:$K$63,$A$69,0)*(B132-B131)</f>
        <v>67.090909090909093</v>
      </c>
      <c r="AM166" s="64">
        <f>VLOOKUP($C$101,$D$3:$K$63,$A$69,0)*(B131-B130)</f>
        <v>77.454545454545496</v>
      </c>
      <c r="AN166" s="64">
        <f>VLOOKUP($C$102,$D$3:$K$63,$A$69,0)*B130</f>
        <v>0</v>
      </c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54">
        <f t="shared" si="95"/>
        <v>446.72727272727298</v>
      </c>
      <c r="BP166" s="53">
        <v>2036</v>
      </c>
      <c r="BQ166" s="61">
        <f t="shared" si="132"/>
        <v>0</v>
      </c>
      <c r="BR166" s="61">
        <f t="shared" si="132"/>
        <v>0</v>
      </c>
      <c r="BS166" s="61">
        <f t="shared" si="132"/>
        <v>0</v>
      </c>
      <c r="BT166" s="61">
        <f t="shared" si="132"/>
        <v>0</v>
      </c>
      <c r="BU166" s="61">
        <f t="shared" si="132"/>
        <v>0</v>
      </c>
      <c r="BV166" s="61">
        <f t="shared" si="132"/>
        <v>0</v>
      </c>
      <c r="BW166" s="61">
        <f t="shared" si="132"/>
        <v>0</v>
      </c>
      <c r="BX166" s="61">
        <f t="shared" si="132"/>
        <v>0</v>
      </c>
      <c r="BY166" s="61">
        <f t="shared" si="132"/>
        <v>0</v>
      </c>
      <c r="BZ166" s="61">
        <f t="shared" si="132"/>
        <v>0</v>
      </c>
      <c r="CA166" s="61">
        <f t="shared" si="132"/>
        <v>0</v>
      </c>
      <c r="CB166" s="61">
        <f t="shared" si="132"/>
        <v>0</v>
      </c>
      <c r="CC166" s="61">
        <f t="shared" si="132"/>
        <v>0</v>
      </c>
      <c r="CD166" s="61">
        <f t="shared" si="132"/>
        <v>0</v>
      </c>
      <c r="CE166" s="61">
        <f t="shared" si="132"/>
        <v>0</v>
      </c>
      <c r="CF166" s="61">
        <f t="shared" si="132"/>
        <v>0</v>
      </c>
      <c r="CG166" s="61">
        <f t="shared" si="136"/>
        <v>0</v>
      </c>
      <c r="CH166" s="61">
        <f t="shared" si="136"/>
        <v>0</v>
      </c>
      <c r="CI166" s="61">
        <f t="shared" si="136"/>
        <v>0</v>
      </c>
      <c r="CJ166" s="61">
        <f t="shared" si="136"/>
        <v>0</v>
      </c>
      <c r="CK166" s="61">
        <f t="shared" si="136"/>
        <v>0</v>
      </c>
      <c r="CL166" s="61">
        <f t="shared" si="136"/>
        <v>0</v>
      </c>
      <c r="CM166" s="61">
        <f t="shared" si="136"/>
        <v>0</v>
      </c>
      <c r="CN166" s="61">
        <f t="shared" si="136"/>
        <v>0</v>
      </c>
      <c r="CO166" s="61">
        <f t="shared" si="136"/>
        <v>0</v>
      </c>
      <c r="CP166" s="61">
        <f t="shared" si="136"/>
        <v>4.5787545787545597E-2</v>
      </c>
      <c r="CQ166" s="61">
        <f t="shared" si="136"/>
        <v>5.0061050061050098E-2</v>
      </c>
      <c r="CR166" s="61">
        <f t="shared" si="136"/>
        <v>5.1892551892551902E-2</v>
      </c>
      <c r="CS166" s="61">
        <f t="shared" si="136"/>
        <v>5.6776556776556797E-2</v>
      </c>
      <c r="CT166" s="61">
        <f t="shared" si="136"/>
        <v>6.5934065934065894E-2</v>
      </c>
      <c r="CU166" s="61">
        <f t="shared" si="133"/>
        <v>7.69230769230769E-2</v>
      </c>
      <c r="CV166" s="61">
        <f t="shared" si="133"/>
        <v>9.1575091575091597E-2</v>
      </c>
      <c r="CW166" s="61">
        <f t="shared" si="116"/>
        <v>0.108669108669109</v>
      </c>
      <c r="CX166" s="61">
        <f t="shared" si="116"/>
        <v>0.128815628815629</v>
      </c>
      <c r="CY166" s="61">
        <f t="shared" si="116"/>
        <v>0.15018315018315001</v>
      </c>
      <c r="CZ166" s="61">
        <f t="shared" si="116"/>
        <v>0.17338217338217299</v>
      </c>
      <c r="DA166" s="61">
        <f t="shared" si="116"/>
        <v>0</v>
      </c>
      <c r="DB166" s="61">
        <f t="shared" si="116"/>
        <v>0</v>
      </c>
      <c r="DC166" s="61">
        <f t="shared" si="116"/>
        <v>0</v>
      </c>
      <c r="DD166" s="61">
        <f t="shared" si="116"/>
        <v>0</v>
      </c>
      <c r="DE166" s="61">
        <f t="shared" si="116"/>
        <v>0</v>
      </c>
      <c r="DF166" s="61">
        <f t="shared" si="116"/>
        <v>0</v>
      </c>
      <c r="DG166" s="61">
        <f t="shared" si="116"/>
        <v>0</v>
      </c>
      <c r="DH166" s="61">
        <f t="shared" si="116"/>
        <v>0</v>
      </c>
      <c r="DI166" s="61">
        <f t="shared" si="116"/>
        <v>0</v>
      </c>
      <c r="DJ166" s="61">
        <f t="shared" si="116"/>
        <v>0</v>
      </c>
      <c r="DK166" s="61">
        <f t="shared" si="116"/>
        <v>0</v>
      </c>
      <c r="DL166" s="61">
        <f t="shared" si="116"/>
        <v>0</v>
      </c>
      <c r="DM166" s="61">
        <f t="shared" si="137"/>
        <v>0</v>
      </c>
      <c r="DN166" s="61">
        <f t="shared" si="137"/>
        <v>0</v>
      </c>
      <c r="DO166" s="61">
        <f t="shared" si="137"/>
        <v>0</v>
      </c>
      <c r="DP166" s="61">
        <f t="shared" si="137"/>
        <v>0</v>
      </c>
      <c r="DQ166" s="61">
        <f t="shared" si="134"/>
        <v>0</v>
      </c>
      <c r="DR166" s="61">
        <f t="shared" si="134"/>
        <v>0</v>
      </c>
      <c r="DS166" s="61">
        <f t="shared" si="114"/>
        <v>0</v>
      </c>
      <c r="DT166" s="61">
        <f t="shared" si="93"/>
        <v>0</v>
      </c>
      <c r="DU166" s="61">
        <f t="shared" si="93"/>
        <v>0</v>
      </c>
      <c r="DV166" s="61">
        <f t="shared" si="93"/>
        <v>0</v>
      </c>
      <c r="DW166" s="61">
        <f t="shared" si="93"/>
        <v>0</v>
      </c>
      <c r="DX166" s="61">
        <f t="shared" si="93"/>
        <v>0</v>
      </c>
      <c r="DY166" s="61">
        <f t="shared" si="93"/>
        <v>0</v>
      </c>
      <c r="DZ166" s="61">
        <f t="shared" si="97"/>
        <v>1</v>
      </c>
    </row>
    <row r="167" spans="3:130">
      <c r="C167" s="53">
        <v>2037</v>
      </c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>
        <f t="shared" si="119"/>
        <v>0</v>
      </c>
      <c r="V167" s="64">
        <f t="shared" si="120"/>
        <v>0</v>
      </c>
      <c r="W167" s="64">
        <f t="shared" si="121"/>
        <v>0</v>
      </c>
      <c r="X167" s="64">
        <f t="shared" si="122"/>
        <v>0</v>
      </c>
      <c r="Y167" s="64">
        <f t="shared" si="123"/>
        <v>0</v>
      </c>
      <c r="Z167" s="64">
        <f t="shared" si="124"/>
        <v>0</v>
      </c>
      <c r="AA167" s="64">
        <f t="shared" si="125"/>
        <v>0</v>
      </c>
      <c r="AB167" s="64">
        <f t="shared" si="126"/>
        <v>0</v>
      </c>
      <c r="AC167" s="64">
        <f t="shared" si="127"/>
        <v>0</v>
      </c>
      <c r="AD167" s="64">
        <f t="shared" si="128"/>
        <v>22.363636363636299</v>
      </c>
      <c r="AE167" s="64">
        <f t="shared" si="129"/>
        <v>23.181818181818201</v>
      </c>
      <c r="AF167" s="64">
        <f t="shared" si="130"/>
        <v>25.363636363636399</v>
      </c>
      <c r="AG167" s="64">
        <f t="shared" si="131"/>
        <v>29.454545454545499</v>
      </c>
      <c r="AH167" s="64">
        <f t="shared" si="135"/>
        <v>34.363636363636402</v>
      </c>
      <c r="AI167" s="64">
        <f t="shared" si="138"/>
        <v>40.909090909090899</v>
      </c>
      <c r="AJ167" s="64">
        <f t="shared" si="139"/>
        <v>48.545454545454596</v>
      </c>
      <c r="AK167" s="64">
        <f t="shared" si="140"/>
        <v>57.545454545454596</v>
      </c>
      <c r="AL167" s="64">
        <f t="shared" si="141"/>
        <v>67.090909090909093</v>
      </c>
      <c r="AM167" s="64">
        <f t="shared" ref="AM167:AM185" si="142">VLOOKUP($C$101,$D$3:$K$63,$A$69,0)*(B132-B131)</f>
        <v>77.454545454545496</v>
      </c>
      <c r="AN167" s="64">
        <f>VLOOKUP($C$102,$D$3:$K$63,$A$69,0)*(B131-B130)</f>
        <v>87.545454545454604</v>
      </c>
      <c r="AO167" s="64">
        <f>VLOOKUP($C$103,$D$3:$K$63,$A$69,0)*B130</f>
        <v>0</v>
      </c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54">
        <f t="shared" si="95"/>
        <v>513.81818181818198</v>
      </c>
      <c r="BP167" s="53">
        <v>2037</v>
      </c>
      <c r="BQ167" s="61">
        <f t="shared" si="132"/>
        <v>0</v>
      </c>
      <c r="BR167" s="61">
        <f t="shared" si="132"/>
        <v>0</v>
      </c>
      <c r="BS167" s="61">
        <f t="shared" si="132"/>
        <v>0</v>
      </c>
      <c r="BT167" s="61">
        <f t="shared" si="132"/>
        <v>0</v>
      </c>
      <c r="BU167" s="61">
        <f t="shared" si="132"/>
        <v>0</v>
      </c>
      <c r="BV167" s="61">
        <f t="shared" si="132"/>
        <v>0</v>
      </c>
      <c r="BW167" s="61">
        <f t="shared" si="132"/>
        <v>0</v>
      </c>
      <c r="BX167" s="61">
        <f t="shared" si="132"/>
        <v>0</v>
      </c>
      <c r="BY167" s="61">
        <f t="shared" si="132"/>
        <v>0</v>
      </c>
      <c r="BZ167" s="61">
        <f t="shared" si="132"/>
        <v>0</v>
      </c>
      <c r="CA167" s="61">
        <f t="shared" si="132"/>
        <v>0</v>
      </c>
      <c r="CB167" s="61">
        <f t="shared" si="132"/>
        <v>0</v>
      </c>
      <c r="CC167" s="61">
        <f t="shared" si="132"/>
        <v>0</v>
      </c>
      <c r="CD167" s="61">
        <f t="shared" si="132"/>
        <v>0</v>
      </c>
      <c r="CE167" s="61">
        <f t="shared" si="132"/>
        <v>0</v>
      </c>
      <c r="CF167" s="61">
        <f t="shared" si="132"/>
        <v>0</v>
      </c>
      <c r="CG167" s="61">
        <f t="shared" si="136"/>
        <v>0</v>
      </c>
      <c r="CH167" s="61">
        <f t="shared" si="136"/>
        <v>0</v>
      </c>
      <c r="CI167" s="61">
        <f t="shared" si="136"/>
        <v>0</v>
      </c>
      <c r="CJ167" s="61">
        <f t="shared" si="136"/>
        <v>0</v>
      </c>
      <c r="CK167" s="61">
        <f t="shared" si="136"/>
        <v>0</v>
      </c>
      <c r="CL167" s="61">
        <f t="shared" si="136"/>
        <v>0</v>
      </c>
      <c r="CM167" s="61">
        <f t="shared" si="136"/>
        <v>0</v>
      </c>
      <c r="CN167" s="61">
        <f t="shared" si="136"/>
        <v>0</v>
      </c>
      <c r="CO167" s="61">
        <f t="shared" si="136"/>
        <v>0</v>
      </c>
      <c r="CP167" s="61">
        <f t="shared" si="136"/>
        <v>0</v>
      </c>
      <c r="CQ167" s="61">
        <f t="shared" si="136"/>
        <v>4.35244161358809E-2</v>
      </c>
      <c r="CR167" s="61">
        <f t="shared" si="136"/>
        <v>4.5116772823779197E-2</v>
      </c>
      <c r="CS167" s="61">
        <f t="shared" si="136"/>
        <v>4.9363057324840802E-2</v>
      </c>
      <c r="CT167" s="61">
        <f t="shared" si="136"/>
        <v>5.7324840764331197E-2</v>
      </c>
      <c r="CU167" s="61">
        <f t="shared" si="133"/>
        <v>6.6878980891719703E-2</v>
      </c>
      <c r="CV167" s="61">
        <f t="shared" si="133"/>
        <v>7.9617834394904496E-2</v>
      </c>
      <c r="CW167" s="61">
        <f t="shared" si="116"/>
        <v>9.4479830148620006E-2</v>
      </c>
      <c r="CX167" s="61">
        <f t="shared" si="116"/>
        <v>0.111995753715499</v>
      </c>
      <c r="CY167" s="61">
        <f t="shared" si="116"/>
        <v>0.13057324840764301</v>
      </c>
      <c r="CZ167" s="61">
        <f t="shared" si="116"/>
        <v>0.15074309978768599</v>
      </c>
      <c r="DA167" s="61">
        <f t="shared" si="116"/>
        <v>0.170382165605096</v>
      </c>
      <c r="DB167" s="61">
        <f t="shared" si="116"/>
        <v>0</v>
      </c>
      <c r="DC167" s="61">
        <f t="shared" si="116"/>
        <v>0</v>
      </c>
      <c r="DD167" s="61">
        <f t="shared" si="116"/>
        <v>0</v>
      </c>
      <c r="DE167" s="61">
        <f t="shared" si="116"/>
        <v>0</v>
      </c>
      <c r="DF167" s="61">
        <f t="shared" si="116"/>
        <v>0</v>
      </c>
      <c r="DG167" s="61">
        <f t="shared" si="116"/>
        <v>0</v>
      </c>
      <c r="DH167" s="61">
        <f t="shared" si="116"/>
        <v>0</v>
      </c>
      <c r="DI167" s="61">
        <f t="shared" si="116"/>
        <v>0</v>
      </c>
      <c r="DJ167" s="61">
        <f t="shared" si="116"/>
        <v>0</v>
      </c>
      <c r="DK167" s="61">
        <f t="shared" si="116"/>
        <v>0</v>
      </c>
      <c r="DL167" s="61">
        <f t="shared" si="116"/>
        <v>0</v>
      </c>
      <c r="DM167" s="61">
        <f t="shared" si="137"/>
        <v>0</v>
      </c>
      <c r="DN167" s="61">
        <f t="shared" si="137"/>
        <v>0</v>
      </c>
      <c r="DO167" s="61">
        <f t="shared" si="137"/>
        <v>0</v>
      </c>
      <c r="DP167" s="61">
        <f t="shared" si="137"/>
        <v>0</v>
      </c>
      <c r="DQ167" s="61">
        <f t="shared" si="134"/>
        <v>0</v>
      </c>
      <c r="DR167" s="61">
        <f t="shared" si="134"/>
        <v>0</v>
      </c>
      <c r="DS167" s="61">
        <f t="shared" si="114"/>
        <v>0</v>
      </c>
      <c r="DT167" s="61">
        <f t="shared" si="93"/>
        <v>0</v>
      </c>
      <c r="DU167" s="61">
        <f t="shared" si="93"/>
        <v>0</v>
      </c>
      <c r="DV167" s="61">
        <f t="shared" si="93"/>
        <v>0</v>
      </c>
      <c r="DW167" s="61">
        <f t="shared" si="93"/>
        <v>0</v>
      </c>
      <c r="DX167" s="61">
        <f t="shared" si="93"/>
        <v>0</v>
      </c>
      <c r="DY167" s="61">
        <f t="shared" si="93"/>
        <v>0</v>
      </c>
      <c r="DZ167" s="61">
        <f t="shared" si="97"/>
        <v>1</v>
      </c>
    </row>
    <row r="168" spans="3:130">
      <c r="C168" s="53">
        <v>2038</v>
      </c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>
        <f t="shared" si="120"/>
        <v>0</v>
      </c>
      <c r="W168" s="64">
        <f t="shared" si="121"/>
        <v>0</v>
      </c>
      <c r="X168" s="64">
        <f t="shared" si="122"/>
        <v>0</v>
      </c>
      <c r="Y168" s="64">
        <f t="shared" si="123"/>
        <v>0</v>
      </c>
      <c r="Z168" s="64">
        <f t="shared" si="124"/>
        <v>0</v>
      </c>
      <c r="AA168" s="64">
        <f t="shared" si="125"/>
        <v>0</v>
      </c>
      <c r="AB168" s="64">
        <f t="shared" si="126"/>
        <v>0</v>
      </c>
      <c r="AC168" s="64">
        <f t="shared" si="127"/>
        <v>0</v>
      </c>
      <c r="AD168" s="64">
        <f t="shared" si="128"/>
        <v>0</v>
      </c>
      <c r="AE168" s="64">
        <f t="shared" si="129"/>
        <v>23.181818181818102</v>
      </c>
      <c r="AF168" s="64">
        <f t="shared" si="130"/>
        <v>25.363636363636399</v>
      </c>
      <c r="AG168" s="64">
        <f t="shared" si="131"/>
        <v>29.454545454545499</v>
      </c>
      <c r="AH168" s="64">
        <f t="shared" si="135"/>
        <v>34.363636363636402</v>
      </c>
      <c r="AI168" s="64">
        <f t="shared" si="138"/>
        <v>40.909090909090899</v>
      </c>
      <c r="AJ168" s="64">
        <f t="shared" si="139"/>
        <v>48.545454545454596</v>
      </c>
      <c r="AK168" s="64">
        <f t="shared" si="140"/>
        <v>57.545454545454596</v>
      </c>
      <c r="AL168" s="64">
        <f t="shared" si="141"/>
        <v>67.090909090909093</v>
      </c>
      <c r="AM168" s="64">
        <f t="shared" si="142"/>
        <v>77.454545454545496</v>
      </c>
      <c r="AN168" s="64">
        <f t="shared" ref="AN168:AN186" si="143">VLOOKUP($C$102,$D$3:$K$63,$A$69,0)*(B132-B131)</f>
        <v>87.545454545454604</v>
      </c>
      <c r="AO168" s="64">
        <f>VLOOKUP($C$103,$D$3:$K$63,$A$69,0)*(B131-B130)</f>
        <v>98.181818181818201</v>
      </c>
      <c r="AP168" s="64">
        <f>VLOOKUP($C$104,$D$3:$K$63,$A$69,0)*B130</f>
        <v>0</v>
      </c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54">
        <f t="shared" si="95"/>
        <v>589.63636363636397</v>
      </c>
      <c r="BP168" s="53">
        <v>2038</v>
      </c>
      <c r="BQ168" s="61">
        <f t="shared" si="132"/>
        <v>0</v>
      </c>
      <c r="BR168" s="61">
        <f t="shared" si="132"/>
        <v>0</v>
      </c>
      <c r="BS168" s="61">
        <f t="shared" si="132"/>
        <v>0</v>
      </c>
      <c r="BT168" s="61">
        <f t="shared" si="132"/>
        <v>0</v>
      </c>
      <c r="BU168" s="61">
        <f t="shared" si="132"/>
        <v>0</v>
      </c>
      <c r="BV168" s="61">
        <f t="shared" si="132"/>
        <v>0</v>
      </c>
      <c r="BW168" s="61">
        <f t="shared" si="132"/>
        <v>0</v>
      </c>
      <c r="BX168" s="61">
        <f t="shared" si="132"/>
        <v>0</v>
      </c>
      <c r="BY168" s="61">
        <f t="shared" si="132"/>
        <v>0</v>
      </c>
      <c r="BZ168" s="61">
        <f t="shared" si="132"/>
        <v>0</v>
      </c>
      <c r="CA168" s="61">
        <f t="shared" si="132"/>
        <v>0</v>
      </c>
      <c r="CB168" s="61">
        <f t="shared" si="132"/>
        <v>0</v>
      </c>
      <c r="CC168" s="61">
        <f t="shared" si="132"/>
        <v>0</v>
      </c>
      <c r="CD168" s="61">
        <f t="shared" si="132"/>
        <v>0</v>
      </c>
      <c r="CE168" s="61">
        <f t="shared" si="132"/>
        <v>0</v>
      </c>
      <c r="CF168" s="61">
        <f t="shared" si="132"/>
        <v>0</v>
      </c>
      <c r="CG168" s="61">
        <f t="shared" si="136"/>
        <v>0</v>
      </c>
      <c r="CH168" s="61">
        <f t="shared" si="136"/>
        <v>0</v>
      </c>
      <c r="CI168" s="61">
        <f t="shared" si="136"/>
        <v>0</v>
      </c>
      <c r="CJ168" s="61">
        <f t="shared" si="136"/>
        <v>0</v>
      </c>
      <c r="CK168" s="61">
        <f t="shared" si="136"/>
        <v>0</v>
      </c>
      <c r="CL168" s="61">
        <f t="shared" si="136"/>
        <v>0</v>
      </c>
      <c r="CM168" s="61">
        <f t="shared" si="136"/>
        <v>0</v>
      </c>
      <c r="CN168" s="61">
        <f t="shared" si="136"/>
        <v>0</v>
      </c>
      <c r="CO168" s="61">
        <f t="shared" si="136"/>
        <v>0</v>
      </c>
      <c r="CP168" s="61">
        <f t="shared" si="136"/>
        <v>0</v>
      </c>
      <c r="CQ168" s="61">
        <f t="shared" si="136"/>
        <v>0</v>
      </c>
      <c r="CR168" s="61">
        <f t="shared" si="136"/>
        <v>3.9315448658649298E-2</v>
      </c>
      <c r="CS168" s="61">
        <f t="shared" si="136"/>
        <v>4.3015726179463497E-2</v>
      </c>
      <c r="CT168" s="61">
        <f t="shared" si="136"/>
        <v>4.9953746530989801E-2</v>
      </c>
      <c r="CU168" s="61">
        <f t="shared" si="133"/>
        <v>5.8279370952821499E-2</v>
      </c>
      <c r="CV168" s="61">
        <f t="shared" si="133"/>
        <v>6.9380203515263694E-2</v>
      </c>
      <c r="CW168" s="61">
        <f t="shared" si="116"/>
        <v>8.2331174838112905E-2</v>
      </c>
      <c r="CX168" s="61">
        <f t="shared" si="116"/>
        <v>9.7594819611470901E-2</v>
      </c>
      <c r="CY168" s="61">
        <f t="shared" si="116"/>
        <v>0.113783533765032</v>
      </c>
      <c r="CZ168" s="61">
        <f t="shared" si="116"/>
        <v>0.13135985198889899</v>
      </c>
      <c r="DA168" s="61">
        <f t="shared" si="116"/>
        <v>0.14847363552266399</v>
      </c>
      <c r="DB168" s="61">
        <f t="shared" si="116"/>
        <v>0.16651248843663299</v>
      </c>
      <c r="DC168" s="61">
        <f t="shared" si="116"/>
        <v>0</v>
      </c>
      <c r="DD168" s="61">
        <f t="shared" si="116"/>
        <v>0</v>
      </c>
      <c r="DE168" s="61">
        <f t="shared" si="116"/>
        <v>0</v>
      </c>
      <c r="DF168" s="61">
        <f t="shared" si="116"/>
        <v>0</v>
      </c>
      <c r="DG168" s="61">
        <f t="shared" si="116"/>
        <v>0</v>
      </c>
      <c r="DH168" s="61">
        <f t="shared" si="116"/>
        <v>0</v>
      </c>
      <c r="DI168" s="61">
        <f t="shared" si="116"/>
        <v>0</v>
      </c>
      <c r="DJ168" s="61">
        <f t="shared" si="116"/>
        <v>0</v>
      </c>
      <c r="DK168" s="61">
        <f t="shared" si="116"/>
        <v>0</v>
      </c>
      <c r="DL168" s="61">
        <f t="shared" si="116"/>
        <v>0</v>
      </c>
      <c r="DM168" s="61">
        <f t="shared" si="137"/>
        <v>0</v>
      </c>
      <c r="DN168" s="61">
        <f t="shared" si="137"/>
        <v>0</v>
      </c>
      <c r="DO168" s="61">
        <f t="shared" si="137"/>
        <v>0</v>
      </c>
      <c r="DP168" s="61">
        <f t="shared" si="137"/>
        <v>0</v>
      </c>
      <c r="DQ168" s="61">
        <f t="shared" si="134"/>
        <v>0</v>
      </c>
      <c r="DR168" s="61">
        <f t="shared" si="134"/>
        <v>0</v>
      </c>
      <c r="DS168" s="61">
        <f t="shared" si="114"/>
        <v>0</v>
      </c>
      <c r="DT168" s="61">
        <f t="shared" si="93"/>
        <v>0</v>
      </c>
      <c r="DU168" s="61">
        <f t="shared" si="93"/>
        <v>0</v>
      </c>
      <c r="DV168" s="61">
        <f t="shared" si="93"/>
        <v>0</v>
      </c>
      <c r="DW168" s="61">
        <f t="shared" si="93"/>
        <v>0</v>
      </c>
      <c r="DX168" s="61">
        <f t="shared" si="93"/>
        <v>0</v>
      </c>
      <c r="DY168" s="61">
        <f t="shared" si="93"/>
        <v>0</v>
      </c>
      <c r="DZ168" s="61">
        <f t="shared" si="97"/>
        <v>1</v>
      </c>
    </row>
    <row r="169" spans="3:130">
      <c r="C169" s="53">
        <v>2039</v>
      </c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>
        <f t="shared" si="121"/>
        <v>0</v>
      </c>
      <c r="X169" s="64">
        <f t="shared" si="122"/>
        <v>0</v>
      </c>
      <c r="Y169" s="64">
        <f t="shared" si="123"/>
        <v>0</v>
      </c>
      <c r="Z169" s="64">
        <f t="shared" si="124"/>
        <v>0</v>
      </c>
      <c r="AA169" s="64">
        <f t="shared" si="125"/>
        <v>0</v>
      </c>
      <c r="AB169" s="64">
        <f t="shared" si="126"/>
        <v>0</v>
      </c>
      <c r="AC169" s="64">
        <f t="shared" si="127"/>
        <v>0</v>
      </c>
      <c r="AD169" s="64">
        <f t="shared" si="128"/>
        <v>0</v>
      </c>
      <c r="AE169" s="64">
        <f t="shared" si="129"/>
        <v>0</v>
      </c>
      <c r="AF169" s="64">
        <f t="shared" si="130"/>
        <v>25.363636363636299</v>
      </c>
      <c r="AG169" s="64">
        <f t="shared" si="131"/>
        <v>29.454545454545499</v>
      </c>
      <c r="AH169" s="64">
        <f t="shared" si="135"/>
        <v>34.363636363636402</v>
      </c>
      <c r="AI169" s="64">
        <f t="shared" si="138"/>
        <v>40.909090909090899</v>
      </c>
      <c r="AJ169" s="64">
        <f t="shared" si="139"/>
        <v>48.545454545454596</v>
      </c>
      <c r="AK169" s="64">
        <f t="shared" si="140"/>
        <v>57.545454545454596</v>
      </c>
      <c r="AL169" s="64">
        <f t="shared" si="141"/>
        <v>67.090909090909093</v>
      </c>
      <c r="AM169" s="64">
        <f t="shared" si="142"/>
        <v>77.454545454545496</v>
      </c>
      <c r="AN169" s="64">
        <f t="shared" si="143"/>
        <v>87.545454545454604</v>
      </c>
      <c r="AO169" s="64">
        <f t="shared" ref="AO169:AO187" si="144">VLOOKUP($C$103,$D$3:$K$63,$A$69,0)*(B132-B131)</f>
        <v>98.181818181818201</v>
      </c>
      <c r="AP169" s="64">
        <f>VLOOKUP($C$104,$D$3:$K$63,$A$69,0)*(B131-B130)</f>
        <v>110.727272727273</v>
      </c>
      <c r="AQ169" s="64">
        <f>VLOOKUP($C$105,$D$3:$K$63,$A$69,0)*B130</f>
        <v>0</v>
      </c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54">
        <f t="shared" si="95"/>
        <v>677.18181818181802</v>
      </c>
      <c r="BP169" s="53">
        <v>2039</v>
      </c>
      <c r="BQ169" s="61">
        <f t="shared" si="132"/>
        <v>0</v>
      </c>
      <c r="BR169" s="61">
        <f t="shared" si="132"/>
        <v>0</v>
      </c>
      <c r="BS169" s="61">
        <f t="shared" si="132"/>
        <v>0</v>
      </c>
      <c r="BT169" s="61">
        <f t="shared" si="132"/>
        <v>0</v>
      </c>
      <c r="BU169" s="61">
        <f t="shared" si="132"/>
        <v>0</v>
      </c>
      <c r="BV169" s="61">
        <f t="shared" si="132"/>
        <v>0</v>
      </c>
      <c r="BW169" s="61">
        <f t="shared" si="132"/>
        <v>0</v>
      </c>
      <c r="BX169" s="61">
        <f t="shared" si="132"/>
        <v>0</v>
      </c>
      <c r="BY169" s="61">
        <f t="shared" si="132"/>
        <v>0</v>
      </c>
      <c r="BZ169" s="61">
        <f t="shared" si="132"/>
        <v>0</v>
      </c>
      <c r="CA169" s="61">
        <f t="shared" si="132"/>
        <v>0</v>
      </c>
      <c r="CB169" s="61">
        <f t="shared" si="132"/>
        <v>0</v>
      </c>
      <c r="CC169" s="61">
        <f t="shared" si="132"/>
        <v>0</v>
      </c>
      <c r="CD169" s="61">
        <f t="shared" si="132"/>
        <v>0</v>
      </c>
      <c r="CE169" s="61">
        <f t="shared" si="132"/>
        <v>0</v>
      </c>
      <c r="CF169" s="61">
        <f t="shared" si="132"/>
        <v>0</v>
      </c>
      <c r="CG169" s="61">
        <f t="shared" si="136"/>
        <v>0</v>
      </c>
      <c r="CH169" s="61">
        <f t="shared" si="136"/>
        <v>0</v>
      </c>
      <c r="CI169" s="61">
        <f t="shared" si="136"/>
        <v>0</v>
      </c>
      <c r="CJ169" s="61">
        <f t="shared" si="136"/>
        <v>0</v>
      </c>
      <c r="CK169" s="61">
        <f t="shared" si="136"/>
        <v>0</v>
      </c>
      <c r="CL169" s="61">
        <f t="shared" si="136"/>
        <v>0</v>
      </c>
      <c r="CM169" s="61">
        <f t="shared" si="136"/>
        <v>0</v>
      </c>
      <c r="CN169" s="61">
        <f t="shared" si="136"/>
        <v>0</v>
      </c>
      <c r="CO169" s="61">
        <f t="shared" si="136"/>
        <v>0</v>
      </c>
      <c r="CP169" s="61">
        <f t="shared" si="136"/>
        <v>0</v>
      </c>
      <c r="CQ169" s="61">
        <f t="shared" si="136"/>
        <v>0</v>
      </c>
      <c r="CR169" s="61">
        <f t="shared" si="136"/>
        <v>0</v>
      </c>
      <c r="CS169" s="61">
        <f t="shared" si="136"/>
        <v>3.7454691904953603E-2</v>
      </c>
      <c r="CT169" s="61">
        <f t="shared" si="136"/>
        <v>4.3495771244462397E-2</v>
      </c>
      <c r="CU169" s="61">
        <f t="shared" si="133"/>
        <v>5.0745066451872697E-2</v>
      </c>
      <c r="CV169" s="61">
        <f t="shared" si="133"/>
        <v>6.04107933950866E-2</v>
      </c>
      <c r="CW169" s="61">
        <f t="shared" si="116"/>
        <v>7.1687474828836098E-2</v>
      </c>
      <c r="CX169" s="61">
        <f t="shared" si="116"/>
        <v>8.4977849375755199E-2</v>
      </c>
      <c r="CY169" s="61">
        <f t="shared" si="116"/>
        <v>9.9073701167941994E-2</v>
      </c>
      <c r="CZ169" s="61">
        <f t="shared" si="116"/>
        <v>0.114377768828031</v>
      </c>
      <c r="DA169" s="61">
        <f t="shared" si="116"/>
        <v>0.129279097865485</v>
      </c>
      <c r="DB169" s="61">
        <f t="shared" si="116"/>
        <v>0.144985904148208</v>
      </c>
      <c r="DC169" s="61">
        <f>AP169/$BM169</f>
        <v>0.16351188078936801</v>
      </c>
      <c r="DD169" s="61">
        <f t="shared" si="116"/>
        <v>0</v>
      </c>
      <c r="DE169" s="61">
        <f t="shared" si="116"/>
        <v>0</v>
      </c>
      <c r="DF169" s="61">
        <f t="shared" si="116"/>
        <v>0</v>
      </c>
      <c r="DG169" s="61">
        <f t="shared" si="116"/>
        <v>0</v>
      </c>
      <c r="DH169" s="61">
        <f t="shared" si="116"/>
        <v>0</v>
      </c>
      <c r="DI169" s="61">
        <f t="shared" si="116"/>
        <v>0</v>
      </c>
      <c r="DJ169" s="61">
        <f t="shared" si="116"/>
        <v>0</v>
      </c>
      <c r="DK169" s="61">
        <f t="shared" si="116"/>
        <v>0</v>
      </c>
      <c r="DL169" s="61">
        <f t="shared" si="116"/>
        <v>0</v>
      </c>
      <c r="DM169" s="61">
        <f t="shared" si="137"/>
        <v>0</v>
      </c>
      <c r="DN169" s="61">
        <f t="shared" si="137"/>
        <v>0</v>
      </c>
      <c r="DO169" s="61">
        <f t="shared" si="137"/>
        <v>0</v>
      </c>
      <c r="DP169" s="61">
        <f t="shared" si="137"/>
        <v>0</v>
      </c>
      <c r="DQ169" s="61">
        <f t="shared" si="134"/>
        <v>0</v>
      </c>
      <c r="DR169" s="61">
        <f t="shared" si="134"/>
        <v>0</v>
      </c>
      <c r="DS169" s="61">
        <f t="shared" si="114"/>
        <v>0</v>
      </c>
      <c r="DT169" s="61">
        <f t="shared" si="93"/>
        <v>0</v>
      </c>
      <c r="DU169" s="61">
        <f t="shared" si="93"/>
        <v>0</v>
      </c>
      <c r="DV169" s="61">
        <f t="shared" si="93"/>
        <v>0</v>
      </c>
      <c r="DW169" s="61">
        <f t="shared" si="93"/>
        <v>0</v>
      </c>
      <c r="DX169" s="61">
        <f t="shared" si="93"/>
        <v>0</v>
      </c>
      <c r="DY169" s="61">
        <f t="shared" si="93"/>
        <v>0</v>
      </c>
      <c r="DZ169" s="61">
        <f t="shared" si="97"/>
        <v>1</v>
      </c>
    </row>
    <row r="170" spans="3:130">
      <c r="C170" s="53">
        <v>2040</v>
      </c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>
        <f t="shared" si="122"/>
        <v>0</v>
      </c>
      <c r="Y170" s="64">
        <f t="shared" si="123"/>
        <v>0</v>
      </c>
      <c r="Z170" s="64">
        <f t="shared" si="124"/>
        <v>0</v>
      </c>
      <c r="AA170" s="64">
        <f t="shared" si="125"/>
        <v>0</v>
      </c>
      <c r="AB170" s="64">
        <f t="shared" si="126"/>
        <v>0</v>
      </c>
      <c r="AC170" s="64">
        <f t="shared" si="127"/>
        <v>0</v>
      </c>
      <c r="AD170" s="64">
        <f t="shared" si="128"/>
        <v>0</v>
      </c>
      <c r="AE170" s="64">
        <f t="shared" si="129"/>
        <v>0</v>
      </c>
      <c r="AF170" s="64">
        <f t="shared" si="130"/>
        <v>0</v>
      </c>
      <c r="AG170" s="64">
        <f t="shared" si="131"/>
        <v>29.4545454545454</v>
      </c>
      <c r="AH170" s="64">
        <f t="shared" si="135"/>
        <v>34.363636363636402</v>
      </c>
      <c r="AI170" s="64">
        <f t="shared" si="138"/>
        <v>40.909090909090899</v>
      </c>
      <c r="AJ170" s="64">
        <f t="shared" si="139"/>
        <v>48.545454545454596</v>
      </c>
      <c r="AK170" s="64">
        <f t="shared" si="140"/>
        <v>57.545454545454596</v>
      </c>
      <c r="AL170" s="64">
        <f t="shared" si="141"/>
        <v>67.090909090909093</v>
      </c>
      <c r="AM170" s="64">
        <f t="shared" si="142"/>
        <v>77.454545454545496</v>
      </c>
      <c r="AN170" s="64">
        <f t="shared" si="143"/>
        <v>87.545454545454604</v>
      </c>
      <c r="AO170" s="64">
        <f t="shared" si="144"/>
        <v>98.181818181818201</v>
      </c>
      <c r="AP170" s="64">
        <f t="shared" ref="AP170:AP188" si="145">VLOOKUP($C$104,$D$3:$K$63,$A$69,0)*(B132-B131)</f>
        <v>110.727272727273</v>
      </c>
      <c r="AQ170" s="64">
        <f>VLOOKUP($C$105,$D$3:$K$63,$A$69,0)*(B131-B130)</f>
        <v>122.727272727273</v>
      </c>
      <c r="AR170" s="64">
        <f>VLOOKUP($C$106,$D$3:$K$63,$A$69,0)*B130</f>
        <v>0</v>
      </c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54">
        <f t="shared" si="95"/>
        <v>774.54545454545496</v>
      </c>
      <c r="BP170" s="53">
        <v>2040</v>
      </c>
      <c r="BQ170" s="61">
        <f t="shared" si="132"/>
        <v>0</v>
      </c>
      <c r="BR170" s="61">
        <f t="shared" si="132"/>
        <v>0</v>
      </c>
      <c r="BS170" s="61">
        <f t="shared" si="132"/>
        <v>0</v>
      </c>
      <c r="BT170" s="61">
        <f t="shared" si="132"/>
        <v>0</v>
      </c>
      <c r="BU170" s="61">
        <f t="shared" si="132"/>
        <v>0</v>
      </c>
      <c r="BV170" s="61">
        <f t="shared" si="132"/>
        <v>0</v>
      </c>
      <c r="BW170" s="61">
        <f t="shared" si="132"/>
        <v>0</v>
      </c>
      <c r="BX170" s="61">
        <f t="shared" si="132"/>
        <v>0</v>
      </c>
      <c r="BY170" s="61">
        <f t="shared" si="132"/>
        <v>0</v>
      </c>
      <c r="BZ170" s="61">
        <f t="shared" si="132"/>
        <v>0</v>
      </c>
      <c r="CA170" s="61">
        <f t="shared" si="132"/>
        <v>0</v>
      </c>
      <c r="CB170" s="61">
        <f t="shared" si="132"/>
        <v>0</v>
      </c>
      <c r="CC170" s="61">
        <f t="shared" si="132"/>
        <v>0</v>
      </c>
      <c r="CD170" s="61">
        <f t="shared" si="132"/>
        <v>0</v>
      </c>
      <c r="CE170" s="61">
        <f t="shared" si="132"/>
        <v>0</v>
      </c>
      <c r="CF170" s="61">
        <f t="shared" si="132"/>
        <v>0</v>
      </c>
      <c r="CG170" s="61">
        <f t="shared" si="136"/>
        <v>0</v>
      </c>
      <c r="CH170" s="61">
        <f t="shared" si="136"/>
        <v>0</v>
      </c>
      <c r="CI170" s="61">
        <f t="shared" si="136"/>
        <v>0</v>
      </c>
      <c r="CJ170" s="61">
        <f t="shared" si="136"/>
        <v>0</v>
      </c>
      <c r="CK170" s="61">
        <f t="shared" si="136"/>
        <v>0</v>
      </c>
      <c r="CL170" s="61">
        <f t="shared" si="136"/>
        <v>0</v>
      </c>
      <c r="CM170" s="61">
        <f t="shared" si="136"/>
        <v>0</v>
      </c>
      <c r="CN170" s="61">
        <f t="shared" si="136"/>
        <v>0</v>
      </c>
      <c r="CO170" s="61">
        <f t="shared" si="136"/>
        <v>0</v>
      </c>
      <c r="CP170" s="61">
        <f t="shared" si="136"/>
        <v>0</v>
      </c>
      <c r="CQ170" s="61">
        <f t="shared" si="136"/>
        <v>0</v>
      </c>
      <c r="CR170" s="61">
        <f t="shared" si="136"/>
        <v>0</v>
      </c>
      <c r="CS170" s="61">
        <f t="shared" si="136"/>
        <v>0</v>
      </c>
      <c r="CT170" s="61">
        <f t="shared" si="136"/>
        <v>3.8028169014084401E-2</v>
      </c>
      <c r="CU170" s="61">
        <f t="shared" si="133"/>
        <v>4.4366197183098602E-2</v>
      </c>
      <c r="CV170" s="61">
        <f t="shared" si="133"/>
        <v>5.2816901408450703E-2</v>
      </c>
      <c r="CW170" s="61">
        <f t="shared" si="116"/>
        <v>6.2676056338028197E-2</v>
      </c>
      <c r="CX170" s="61">
        <f t="shared" si="116"/>
        <v>7.4295774647887294E-2</v>
      </c>
      <c r="CY170" s="61">
        <f t="shared" si="116"/>
        <v>8.6619718309859206E-2</v>
      </c>
      <c r="CZ170" s="61">
        <f t="shared" si="116"/>
        <v>0.1</v>
      </c>
      <c r="DA170" s="61">
        <f t="shared" si="116"/>
        <v>0.11302816901408499</v>
      </c>
      <c r="DB170" s="61">
        <f t="shared" si="116"/>
        <v>0.12676056338028199</v>
      </c>
      <c r="DC170" s="61">
        <f>AP169/$BM170</f>
        <v>0.14295774647887299</v>
      </c>
      <c r="DD170" s="61">
        <f t="shared" si="116"/>
        <v>0.15845070422535201</v>
      </c>
      <c r="DE170" s="61">
        <f t="shared" si="116"/>
        <v>0</v>
      </c>
      <c r="DF170" s="61">
        <f t="shared" si="116"/>
        <v>0</v>
      </c>
      <c r="DG170" s="61">
        <f t="shared" si="116"/>
        <v>0</v>
      </c>
      <c r="DH170" s="61">
        <f t="shared" si="116"/>
        <v>0</v>
      </c>
      <c r="DI170" s="61">
        <f t="shared" si="116"/>
        <v>0</v>
      </c>
      <c r="DJ170" s="61">
        <f t="shared" si="116"/>
        <v>0</v>
      </c>
      <c r="DK170" s="61">
        <f t="shared" si="116"/>
        <v>0</v>
      </c>
      <c r="DL170" s="61">
        <f t="shared" si="116"/>
        <v>0</v>
      </c>
      <c r="DM170" s="61">
        <f t="shared" si="137"/>
        <v>0</v>
      </c>
      <c r="DN170" s="61">
        <f t="shared" si="137"/>
        <v>0</v>
      </c>
      <c r="DO170" s="61">
        <f t="shared" si="137"/>
        <v>0</v>
      </c>
      <c r="DP170" s="61">
        <f t="shared" si="137"/>
        <v>0</v>
      </c>
      <c r="DQ170" s="61">
        <f t="shared" si="134"/>
        <v>0</v>
      </c>
      <c r="DR170" s="61">
        <f t="shared" si="134"/>
        <v>0</v>
      </c>
      <c r="DS170" s="61">
        <f t="shared" si="114"/>
        <v>0</v>
      </c>
      <c r="DT170" s="61">
        <f t="shared" si="93"/>
        <v>0</v>
      </c>
      <c r="DU170" s="61">
        <f t="shared" si="93"/>
        <v>0</v>
      </c>
      <c r="DV170" s="61">
        <f t="shared" si="93"/>
        <v>0</v>
      </c>
      <c r="DW170" s="61">
        <f t="shared" si="93"/>
        <v>0</v>
      </c>
      <c r="DX170" s="61">
        <f t="shared" si="93"/>
        <v>0</v>
      </c>
      <c r="DY170" s="61">
        <f t="shared" si="93"/>
        <v>0</v>
      </c>
      <c r="DZ170" s="61">
        <f t="shared" ref="DZ170:DZ190" si="146">SUM(BQ170:DY170)</f>
        <v>1</v>
      </c>
    </row>
    <row r="171" spans="3:130">
      <c r="C171" s="53">
        <v>2041</v>
      </c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>
        <f t="shared" si="123"/>
        <v>0</v>
      </c>
      <c r="Z171" s="64">
        <f t="shared" si="124"/>
        <v>0</v>
      </c>
      <c r="AA171" s="64">
        <f t="shared" si="125"/>
        <v>0</v>
      </c>
      <c r="AB171" s="64">
        <f t="shared" si="126"/>
        <v>0</v>
      </c>
      <c r="AC171" s="64">
        <f t="shared" si="127"/>
        <v>0</v>
      </c>
      <c r="AD171" s="64">
        <f t="shared" si="128"/>
        <v>0</v>
      </c>
      <c r="AE171" s="64">
        <f t="shared" si="129"/>
        <v>0</v>
      </c>
      <c r="AF171" s="64">
        <f t="shared" si="130"/>
        <v>0</v>
      </c>
      <c r="AG171" s="64">
        <f t="shared" si="131"/>
        <v>0</v>
      </c>
      <c r="AH171" s="64">
        <f t="shared" si="135"/>
        <v>34.363636363636203</v>
      </c>
      <c r="AI171" s="64">
        <f t="shared" si="138"/>
        <v>40.909090909090899</v>
      </c>
      <c r="AJ171" s="64">
        <f t="shared" si="139"/>
        <v>48.545454545454596</v>
      </c>
      <c r="AK171" s="64">
        <f t="shared" si="140"/>
        <v>57.545454545454596</v>
      </c>
      <c r="AL171" s="64">
        <f t="shared" si="141"/>
        <v>67.090909090909093</v>
      </c>
      <c r="AM171" s="64">
        <f t="shared" si="142"/>
        <v>77.454545454545496</v>
      </c>
      <c r="AN171" s="64">
        <f t="shared" si="143"/>
        <v>87.545454545454604</v>
      </c>
      <c r="AO171" s="64">
        <f t="shared" si="144"/>
        <v>98.181818181818201</v>
      </c>
      <c r="AP171" s="64">
        <f t="shared" si="145"/>
        <v>110.727272727273</v>
      </c>
      <c r="AQ171" s="64">
        <f t="shared" ref="AQ171:AQ189" si="147">VLOOKUP($C$105,$D$3:$K$63,$A$69,0)*(B132-B131)</f>
        <v>122.727272727273</v>
      </c>
      <c r="AR171" s="64">
        <f>VLOOKUP($C$106,$D$3:$K$63,$A$69,0)*(B131-B130)</f>
        <v>131.45454545454501</v>
      </c>
      <c r="AS171" s="64">
        <f>VLOOKUP($C$107,$D$3:$K$63,$A$69,0)*B130</f>
        <v>0</v>
      </c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54">
        <f t="shared" si="95"/>
        <v>876.54545454545496</v>
      </c>
      <c r="BP171" s="53">
        <v>2041</v>
      </c>
      <c r="BQ171" s="61">
        <f t="shared" si="132"/>
        <v>0</v>
      </c>
      <c r="BR171" s="61">
        <f t="shared" si="132"/>
        <v>0</v>
      </c>
      <c r="BS171" s="61">
        <f t="shared" si="132"/>
        <v>0</v>
      </c>
      <c r="BT171" s="61">
        <f t="shared" si="132"/>
        <v>0</v>
      </c>
      <c r="BU171" s="61">
        <f t="shared" si="132"/>
        <v>0</v>
      </c>
      <c r="BV171" s="61">
        <f t="shared" si="132"/>
        <v>0</v>
      </c>
      <c r="BW171" s="61">
        <f t="shared" si="132"/>
        <v>0</v>
      </c>
      <c r="BX171" s="61">
        <f t="shared" si="132"/>
        <v>0</v>
      </c>
      <c r="BY171" s="61">
        <f t="shared" si="132"/>
        <v>0</v>
      </c>
      <c r="BZ171" s="61">
        <f t="shared" si="132"/>
        <v>0</v>
      </c>
      <c r="CA171" s="61">
        <f t="shared" si="132"/>
        <v>0</v>
      </c>
      <c r="CB171" s="61">
        <f t="shared" si="132"/>
        <v>0</v>
      </c>
      <c r="CC171" s="61">
        <f t="shared" si="132"/>
        <v>0</v>
      </c>
      <c r="CD171" s="61">
        <f t="shared" si="132"/>
        <v>0</v>
      </c>
      <c r="CE171" s="61">
        <f t="shared" si="132"/>
        <v>0</v>
      </c>
      <c r="CF171" s="61">
        <f t="shared" si="132"/>
        <v>0</v>
      </c>
      <c r="CG171" s="61">
        <f t="shared" si="136"/>
        <v>0</v>
      </c>
      <c r="CH171" s="61">
        <f t="shared" si="136"/>
        <v>0</v>
      </c>
      <c r="CI171" s="61">
        <f t="shared" si="136"/>
        <v>0</v>
      </c>
      <c r="CJ171" s="61">
        <f t="shared" si="136"/>
        <v>0</v>
      </c>
      <c r="CK171" s="61">
        <f t="shared" si="136"/>
        <v>0</v>
      </c>
      <c r="CL171" s="61">
        <f t="shared" si="136"/>
        <v>0</v>
      </c>
      <c r="CM171" s="61">
        <f t="shared" si="136"/>
        <v>0</v>
      </c>
      <c r="CN171" s="61">
        <f t="shared" si="136"/>
        <v>0</v>
      </c>
      <c r="CO171" s="61">
        <f t="shared" si="136"/>
        <v>0</v>
      </c>
      <c r="CP171" s="61">
        <f t="shared" si="136"/>
        <v>0</v>
      </c>
      <c r="CQ171" s="61">
        <f t="shared" si="136"/>
        <v>0</v>
      </c>
      <c r="CR171" s="61">
        <f t="shared" si="136"/>
        <v>0</v>
      </c>
      <c r="CS171" s="61">
        <f t="shared" si="136"/>
        <v>0</v>
      </c>
      <c r="CT171" s="61">
        <f t="shared" si="136"/>
        <v>0</v>
      </c>
      <c r="CU171" s="61">
        <f t="shared" si="133"/>
        <v>3.9203484754200199E-2</v>
      </c>
      <c r="CV171" s="61">
        <f t="shared" si="133"/>
        <v>4.6670815183571898E-2</v>
      </c>
      <c r="CW171" s="61">
        <f t="shared" si="116"/>
        <v>5.53827006845053E-2</v>
      </c>
      <c r="CX171" s="61">
        <f t="shared" si="116"/>
        <v>6.5650280024891094E-2</v>
      </c>
      <c r="CY171" s="61">
        <f t="shared" si="116"/>
        <v>7.6540136901057904E-2</v>
      </c>
      <c r="CZ171" s="61">
        <f t="shared" si="116"/>
        <v>8.8363410080896099E-2</v>
      </c>
      <c r="DA171" s="61">
        <f t="shared" si="116"/>
        <v>9.9875544492843804E-2</v>
      </c>
      <c r="DB171" s="61">
        <f t="shared" si="116"/>
        <v>0.112009956440573</v>
      </c>
      <c r="DC171" s="61">
        <f t="shared" si="116"/>
        <v>0.12632233976353499</v>
      </c>
      <c r="DD171" s="61">
        <f t="shared" si="116"/>
        <v>0.14001244555071601</v>
      </c>
      <c r="DE171" s="61">
        <f t="shared" si="116"/>
        <v>0.14996888612321099</v>
      </c>
      <c r="DF171" s="61">
        <f t="shared" si="116"/>
        <v>0</v>
      </c>
      <c r="DG171" s="61">
        <f t="shared" si="116"/>
        <v>0</v>
      </c>
      <c r="DH171" s="61">
        <f t="shared" si="116"/>
        <v>0</v>
      </c>
      <c r="DI171" s="61">
        <f t="shared" si="116"/>
        <v>0</v>
      </c>
      <c r="DJ171" s="61">
        <f t="shared" si="116"/>
        <v>0</v>
      </c>
      <c r="DK171" s="61">
        <f t="shared" si="116"/>
        <v>0</v>
      </c>
      <c r="DL171" s="61">
        <f t="shared" si="116"/>
        <v>0</v>
      </c>
      <c r="DM171" s="61">
        <f t="shared" si="137"/>
        <v>0</v>
      </c>
      <c r="DN171" s="61">
        <f t="shared" si="137"/>
        <v>0</v>
      </c>
      <c r="DO171" s="61">
        <f t="shared" si="137"/>
        <v>0</v>
      </c>
      <c r="DP171" s="61">
        <f t="shared" si="137"/>
        <v>0</v>
      </c>
      <c r="DQ171" s="61">
        <f t="shared" si="134"/>
        <v>0</v>
      </c>
      <c r="DR171" s="61">
        <f t="shared" si="134"/>
        <v>0</v>
      </c>
      <c r="DS171" s="61">
        <f t="shared" si="114"/>
        <v>0</v>
      </c>
      <c r="DT171" s="61">
        <f t="shared" si="93"/>
        <v>0</v>
      </c>
      <c r="DU171" s="61">
        <f t="shared" si="93"/>
        <v>0</v>
      </c>
      <c r="DV171" s="61">
        <f t="shared" si="93"/>
        <v>0</v>
      </c>
      <c r="DW171" s="61">
        <f t="shared" si="93"/>
        <v>0</v>
      </c>
      <c r="DX171" s="61">
        <f t="shared" si="93"/>
        <v>0</v>
      </c>
      <c r="DY171" s="61">
        <f t="shared" si="93"/>
        <v>0</v>
      </c>
      <c r="DZ171" s="61">
        <f t="shared" si="146"/>
        <v>1</v>
      </c>
    </row>
    <row r="172" spans="3:130">
      <c r="C172" s="53">
        <v>2042</v>
      </c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>
        <f t="shared" si="124"/>
        <v>0</v>
      </c>
      <c r="AA172" s="64">
        <f t="shared" si="125"/>
        <v>0</v>
      </c>
      <c r="AB172" s="64">
        <f t="shared" si="126"/>
        <v>0</v>
      </c>
      <c r="AC172" s="64">
        <f t="shared" si="127"/>
        <v>0</v>
      </c>
      <c r="AD172" s="64">
        <f t="shared" si="128"/>
        <v>0</v>
      </c>
      <c r="AE172" s="64">
        <f t="shared" si="129"/>
        <v>0</v>
      </c>
      <c r="AF172" s="64">
        <f t="shared" si="130"/>
        <v>0</v>
      </c>
      <c r="AG172" s="64">
        <f t="shared" si="131"/>
        <v>0</v>
      </c>
      <c r="AH172" s="64">
        <f t="shared" si="135"/>
        <v>0</v>
      </c>
      <c r="AI172" s="64">
        <f t="shared" si="138"/>
        <v>40.9090909090908</v>
      </c>
      <c r="AJ172" s="64">
        <f t="shared" si="139"/>
        <v>48.545454545454596</v>
      </c>
      <c r="AK172" s="64">
        <f t="shared" si="140"/>
        <v>57.545454545454596</v>
      </c>
      <c r="AL172" s="64">
        <f t="shared" si="141"/>
        <v>67.090909090909093</v>
      </c>
      <c r="AM172" s="64">
        <f t="shared" si="142"/>
        <v>77.454545454545496</v>
      </c>
      <c r="AN172" s="64">
        <f t="shared" si="143"/>
        <v>87.545454545454604</v>
      </c>
      <c r="AO172" s="64">
        <f t="shared" si="144"/>
        <v>98.181818181818201</v>
      </c>
      <c r="AP172" s="64">
        <f t="shared" si="145"/>
        <v>110.727272727273</v>
      </c>
      <c r="AQ172" s="64">
        <f t="shared" si="147"/>
        <v>122.727272727273</v>
      </c>
      <c r="AR172" s="64">
        <f t="shared" ref="AR172:AR190" si="148">VLOOKUP($C$106,$D$3:$K$63,$A$69,0)*(B132-B131)</f>
        <v>131.45454545454501</v>
      </c>
      <c r="AS172" s="64">
        <f>VLOOKUP($C$107,$D$3:$K$63,$A$69,0)*(B131-B130)</f>
        <v>142.636363636364</v>
      </c>
      <c r="AT172" s="64">
        <f>VLOOKUP($C$108,$D$3:$K$63,$A$69,0)*B130</f>
        <v>0</v>
      </c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54">
        <f t="shared" si="95"/>
        <v>984.81818181818198</v>
      </c>
      <c r="BP172" s="53">
        <v>2042</v>
      </c>
      <c r="BQ172" s="61">
        <f t="shared" si="132"/>
        <v>0</v>
      </c>
      <c r="BR172" s="61">
        <f t="shared" si="132"/>
        <v>0</v>
      </c>
      <c r="BS172" s="61">
        <f t="shared" si="132"/>
        <v>0</v>
      </c>
      <c r="BT172" s="61">
        <f t="shared" si="132"/>
        <v>0</v>
      </c>
      <c r="BU172" s="61">
        <f t="shared" si="132"/>
        <v>0</v>
      </c>
      <c r="BV172" s="61">
        <f t="shared" si="132"/>
        <v>0</v>
      </c>
      <c r="BW172" s="61">
        <f t="shared" si="132"/>
        <v>0</v>
      </c>
      <c r="BX172" s="61">
        <f t="shared" si="132"/>
        <v>0</v>
      </c>
      <c r="BY172" s="61">
        <f t="shared" si="132"/>
        <v>0</v>
      </c>
      <c r="BZ172" s="61">
        <f t="shared" si="132"/>
        <v>0</v>
      </c>
      <c r="CA172" s="61">
        <f t="shared" si="132"/>
        <v>0</v>
      </c>
      <c r="CB172" s="61">
        <f t="shared" si="132"/>
        <v>0</v>
      </c>
      <c r="CC172" s="61">
        <f t="shared" si="132"/>
        <v>0</v>
      </c>
      <c r="CD172" s="61">
        <f t="shared" si="132"/>
        <v>0</v>
      </c>
      <c r="CE172" s="61">
        <f t="shared" si="132"/>
        <v>0</v>
      </c>
      <c r="CF172" s="61">
        <f t="shared" si="132"/>
        <v>0</v>
      </c>
      <c r="CG172" s="61">
        <f t="shared" si="136"/>
        <v>0</v>
      </c>
      <c r="CH172" s="61">
        <f t="shared" si="136"/>
        <v>0</v>
      </c>
      <c r="CI172" s="61">
        <f t="shared" si="136"/>
        <v>0</v>
      </c>
      <c r="CJ172" s="61">
        <f t="shared" si="136"/>
        <v>0</v>
      </c>
      <c r="CK172" s="61">
        <f t="shared" si="136"/>
        <v>0</v>
      </c>
      <c r="CL172" s="61">
        <f t="shared" si="136"/>
        <v>0</v>
      </c>
      <c r="CM172" s="61">
        <f t="shared" si="136"/>
        <v>0</v>
      </c>
      <c r="CN172" s="61">
        <f t="shared" si="136"/>
        <v>0</v>
      </c>
      <c r="CO172" s="61">
        <f t="shared" si="136"/>
        <v>0</v>
      </c>
      <c r="CP172" s="61">
        <f t="shared" si="136"/>
        <v>0</v>
      </c>
      <c r="CQ172" s="61">
        <f t="shared" si="136"/>
        <v>0</v>
      </c>
      <c r="CR172" s="61">
        <f t="shared" si="136"/>
        <v>0</v>
      </c>
      <c r="CS172" s="61">
        <f t="shared" si="136"/>
        <v>0</v>
      </c>
      <c r="CT172" s="61">
        <f t="shared" si="136"/>
        <v>0</v>
      </c>
      <c r="CU172" s="61">
        <f t="shared" si="133"/>
        <v>0</v>
      </c>
      <c r="CV172" s="61">
        <f t="shared" si="133"/>
        <v>4.1539739684297798E-2</v>
      </c>
      <c r="CW172" s="61">
        <f t="shared" si="116"/>
        <v>4.9293824425366901E-2</v>
      </c>
      <c r="CX172" s="61">
        <f t="shared" ref="CX172:DL188" si="149">AK172/$BM172</f>
        <v>5.8432567155912503E-2</v>
      </c>
      <c r="CY172" s="61">
        <f t="shared" si="149"/>
        <v>6.8125173082248705E-2</v>
      </c>
      <c r="CZ172" s="61">
        <f t="shared" si="149"/>
        <v>7.8648573802270902E-2</v>
      </c>
      <c r="DA172" s="61">
        <f t="shared" si="149"/>
        <v>8.8895042924397705E-2</v>
      </c>
      <c r="DB172" s="61">
        <f t="shared" si="149"/>
        <v>9.9695375242315198E-2</v>
      </c>
      <c r="DC172" s="61">
        <f t="shared" si="149"/>
        <v>0.11243422874550001</v>
      </c>
      <c r="DD172" s="61">
        <f t="shared" si="149"/>
        <v>0.124619219052894</v>
      </c>
      <c r="DE172" s="61">
        <f t="shared" si="149"/>
        <v>0.133481030185544</v>
      </c>
      <c r="DF172" s="61">
        <f t="shared" si="149"/>
        <v>0.144835225699252</v>
      </c>
      <c r="DG172" s="61">
        <f t="shared" si="149"/>
        <v>0</v>
      </c>
      <c r="DH172" s="61">
        <f t="shared" si="149"/>
        <v>0</v>
      </c>
      <c r="DI172" s="61">
        <f t="shared" si="149"/>
        <v>0</v>
      </c>
      <c r="DJ172" s="61">
        <f t="shared" si="149"/>
        <v>0</v>
      </c>
      <c r="DK172" s="61">
        <f t="shared" si="149"/>
        <v>0</v>
      </c>
      <c r="DL172" s="61">
        <f t="shared" si="149"/>
        <v>0</v>
      </c>
      <c r="DM172" s="61">
        <f t="shared" si="137"/>
        <v>0</v>
      </c>
      <c r="DN172" s="61">
        <f t="shared" si="137"/>
        <v>0</v>
      </c>
      <c r="DO172" s="61">
        <f t="shared" si="137"/>
        <v>0</v>
      </c>
      <c r="DP172" s="61">
        <f t="shared" si="137"/>
        <v>0</v>
      </c>
      <c r="DQ172" s="61">
        <f t="shared" si="134"/>
        <v>0</v>
      </c>
      <c r="DR172" s="61">
        <f t="shared" si="134"/>
        <v>0</v>
      </c>
      <c r="DS172" s="61">
        <f t="shared" si="114"/>
        <v>0</v>
      </c>
      <c r="DT172" s="61">
        <f t="shared" si="93"/>
        <v>0</v>
      </c>
      <c r="DU172" s="61">
        <f t="shared" si="93"/>
        <v>0</v>
      </c>
      <c r="DV172" s="61">
        <f t="shared" si="93"/>
        <v>0</v>
      </c>
      <c r="DW172" s="61">
        <f t="shared" ref="DW172:DY190" si="150">BJ172/$BM172</f>
        <v>0</v>
      </c>
      <c r="DX172" s="61">
        <f t="shared" si="150"/>
        <v>0</v>
      </c>
      <c r="DY172" s="61">
        <f t="shared" si="150"/>
        <v>0</v>
      </c>
      <c r="DZ172" s="61">
        <f t="shared" si="146"/>
        <v>1</v>
      </c>
    </row>
    <row r="173" spans="3:130">
      <c r="C173" s="53">
        <v>2043</v>
      </c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>
        <f t="shared" si="125"/>
        <v>0</v>
      </c>
      <c r="AB173" s="64">
        <f t="shared" si="126"/>
        <v>0</v>
      </c>
      <c r="AC173" s="64">
        <f t="shared" si="127"/>
        <v>0</v>
      </c>
      <c r="AD173" s="64">
        <f t="shared" si="128"/>
        <v>0</v>
      </c>
      <c r="AE173" s="64">
        <f t="shared" si="129"/>
        <v>0</v>
      </c>
      <c r="AF173" s="64">
        <f t="shared" si="130"/>
        <v>0</v>
      </c>
      <c r="AG173" s="64">
        <f t="shared" si="131"/>
        <v>0</v>
      </c>
      <c r="AH173" s="64">
        <f t="shared" si="135"/>
        <v>0</v>
      </c>
      <c r="AI173" s="64">
        <f t="shared" si="138"/>
        <v>0</v>
      </c>
      <c r="AJ173" s="64">
        <f t="shared" si="139"/>
        <v>48.545454545454398</v>
      </c>
      <c r="AK173" s="64">
        <f t="shared" si="140"/>
        <v>57.545454545454596</v>
      </c>
      <c r="AL173" s="64">
        <f t="shared" si="141"/>
        <v>67.090909090909093</v>
      </c>
      <c r="AM173" s="64">
        <f t="shared" si="142"/>
        <v>77.454545454545496</v>
      </c>
      <c r="AN173" s="64">
        <f t="shared" si="143"/>
        <v>87.545454545454604</v>
      </c>
      <c r="AO173" s="64">
        <f t="shared" si="144"/>
        <v>98.181818181818201</v>
      </c>
      <c r="AP173" s="64">
        <f t="shared" si="145"/>
        <v>110.727272727273</v>
      </c>
      <c r="AQ173" s="64">
        <f t="shared" si="147"/>
        <v>122.727272727273</v>
      </c>
      <c r="AR173" s="64">
        <f t="shared" si="148"/>
        <v>131.45454545454501</v>
      </c>
      <c r="AS173" s="64">
        <f t="shared" ref="AS173:AS190" si="151">VLOOKUP($C$107,$D$3:$K$63,$A$69,0)*(B132-B131)</f>
        <v>142.636363636364</v>
      </c>
      <c r="AT173" s="64">
        <f>VLOOKUP($C$108,$D$3:$K$63,$A$69,0)*(B131-B130)</f>
        <v>150.81818181818201</v>
      </c>
      <c r="AU173" s="64">
        <f>VLOOKUP($C$109,$D$3:$K$63,$A$69,0)*B130</f>
        <v>0</v>
      </c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54">
        <f t="shared" si="95"/>
        <v>1094.72727272727</v>
      </c>
      <c r="BP173" s="53">
        <v>2043</v>
      </c>
      <c r="BQ173" s="61">
        <f t="shared" si="132"/>
        <v>0</v>
      </c>
      <c r="BR173" s="61">
        <f t="shared" si="132"/>
        <v>0</v>
      </c>
      <c r="BS173" s="61">
        <f t="shared" si="132"/>
        <v>0</v>
      </c>
      <c r="BT173" s="61">
        <f t="shared" si="132"/>
        <v>0</v>
      </c>
      <c r="BU173" s="61">
        <f t="shared" si="132"/>
        <v>0</v>
      </c>
      <c r="BV173" s="61">
        <f t="shared" si="132"/>
        <v>0</v>
      </c>
      <c r="BW173" s="61">
        <f t="shared" si="132"/>
        <v>0</v>
      </c>
      <c r="BX173" s="61">
        <f t="shared" si="132"/>
        <v>0</v>
      </c>
      <c r="BY173" s="61">
        <f t="shared" si="132"/>
        <v>0</v>
      </c>
      <c r="BZ173" s="61">
        <f t="shared" si="132"/>
        <v>0</v>
      </c>
      <c r="CA173" s="61">
        <f t="shared" si="132"/>
        <v>0</v>
      </c>
      <c r="CB173" s="61">
        <f t="shared" si="132"/>
        <v>0</v>
      </c>
      <c r="CC173" s="61">
        <f t="shared" si="132"/>
        <v>0</v>
      </c>
      <c r="CD173" s="61">
        <f t="shared" si="132"/>
        <v>0</v>
      </c>
      <c r="CE173" s="61">
        <f t="shared" si="132"/>
        <v>0</v>
      </c>
      <c r="CF173" s="61">
        <f t="shared" si="132"/>
        <v>0</v>
      </c>
      <c r="CG173" s="61">
        <f t="shared" si="136"/>
        <v>0</v>
      </c>
      <c r="CH173" s="61">
        <f t="shared" si="136"/>
        <v>0</v>
      </c>
      <c r="CI173" s="61">
        <f t="shared" si="136"/>
        <v>0</v>
      </c>
      <c r="CJ173" s="61">
        <f t="shared" si="136"/>
        <v>0</v>
      </c>
      <c r="CK173" s="61">
        <f t="shared" si="136"/>
        <v>0</v>
      </c>
      <c r="CL173" s="61">
        <f t="shared" si="136"/>
        <v>0</v>
      </c>
      <c r="CM173" s="61">
        <f t="shared" si="136"/>
        <v>0</v>
      </c>
      <c r="CN173" s="61">
        <f t="shared" si="136"/>
        <v>0</v>
      </c>
      <c r="CO173" s="61">
        <f t="shared" si="136"/>
        <v>0</v>
      </c>
      <c r="CP173" s="61">
        <f t="shared" si="136"/>
        <v>0</v>
      </c>
      <c r="CQ173" s="61">
        <f t="shared" si="136"/>
        <v>0</v>
      </c>
      <c r="CR173" s="61">
        <f t="shared" si="136"/>
        <v>0</v>
      </c>
      <c r="CS173" s="61">
        <f t="shared" si="136"/>
        <v>0</v>
      </c>
      <c r="CT173" s="61">
        <f t="shared" si="136"/>
        <v>0</v>
      </c>
      <c r="CU173" s="61">
        <f t="shared" si="133"/>
        <v>0</v>
      </c>
      <c r="CV173" s="61">
        <f t="shared" si="133"/>
        <v>0</v>
      </c>
      <c r="CW173" s="61">
        <f t="shared" si="133"/>
        <v>4.4344793223716802E-2</v>
      </c>
      <c r="CX173" s="61">
        <f t="shared" si="149"/>
        <v>5.2566018933731903E-2</v>
      </c>
      <c r="CY173" s="61">
        <f t="shared" si="149"/>
        <v>6.1285500747384203E-2</v>
      </c>
      <c r="CZ173" s="61">
        <f t="shared" si="149"/>
        <v>7.0752366716492293E-2</v>
      </c>
      <c r="DA173" s="61">
        <f t="shared" si="149"/>
        <v>7.9970104633781805E-2</v>
      </c>
      <c r="DB173" s="61">
        <f t="shared" si="149"/>
        <v>8.9686098654708502E-2</v>
      </c>
      <c r="DC173" s="61">
        <f t="shared" si="149"/>
        <v>0.101145989038366</v>
      </c>
      <c r="DD173" s="61">
        <f t="shared" si="149"/>
        <v>0.112107623318386</v>
      </c>
      <c r="DE173" s="61">
        <f t="shared" si="149"/>
        <v>0.120079720976582</v>
      </c>
      <c r="DF173" s="61">
        <f t="shared" si="149"/>
        <v>0.13029397110114599</v>
      </c>
      <c r="DG173" s="61">
        <f t="shared" si="149"/>
        <v>0.13776781265570501</v>
      </c>
      <c r="DH173" s="61">
        <f t="shared" si="149"/>
        <v>0</v>
      </c>
      <c r="DI173" s="61">
        <f t="shared" si="149"/>
        <v>0</v>
      </c>
      <c r="DJ173" s="61">
        <f t="shared" si="149"/>
        <v>0</v>
      </c>
      <c r="DK173" s="61">
        <f t="shared" si="149"/>
        <v>0</v>
      </c>
      <c r="DL173" s="61">
        <f t="shared" si="149"/>
        <v>0</v>
      </c>
      <c r="DM173" s="61">
        <f t="shared" si="137"/>
        <v>0</v>
      </c>
      <c r="DN173" s="61">
        <f t="shared" si="137"/>
        <v>0</v>
      </c>
      <c r="DO173" s="61">
        <f t="shared" si="137"/>
        <v>0</v>
      </c>
      <c r="DP173" s="61">
        <f t="shared" si="137"/>
        <v>0</v>
      </c>
      <c r="DQ173" s="61">
        <f t="shared" si="134"/>
        <v>0</v>
      </c>
      <c r="DR173" s="61">
        <f t="shared" si="134"/>
        <v>0</v>
      </c>
      <c r="DS173" s="61">
        <f t="shared" si="114"/>
        <v>0</v>
      </c>
      <c r="DT173" s="61">
        <f t="shared" si="114"/>
        <v>0</v>
      </c>
      <c r="DU173" s="61">
        <f t="shared" si="114"/>
        <v>0</v>
      </c>
      <c r="DV173" s="61">
        <f t="shared" si="114"/>
        <v>0</v>
      </c>
      <c r="DW173" s="61">
        <f t="shared" si="150"/>
        <v>0</v>
      </c>
      <c r="DX173" s="61">
        <f t="shared" si="150"/>
        <v>0</v>
      </c>
      <c r="DY173" s="61">
        <f t="shared" si="150"/>
        <v>0</v>
      </c>
      <c r="DZ173" s="61">
        <f t="shared" si="146"/>
        <v>1</v>
      </c>
    </row>
    <row r="174" spans="3:130">
      <c r="C174" s="53">
        <v>2044</v>
      </c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>
        <f t="shared" si="126"/>
        <v>0</v>
      </c>
      <c r="AC174" s="64">
        <f t="shared" si="127"/>
        <v>0</v>
      </c>
      <c r="AD174" s="64">
        <f t="shared" si="128"/>
        <v>0</v>
      </c>
      <c r="AE174" s="64">
        <f t="shared" si="129"/>
        <v>0</v>
      </c>
      <c r="AF174" s="64">
        <f t="shared" si="130"/>
        <v>0</v>
      </c>
      <c r="AG174" s="64">
        <f t="shared" si="131"/>
        <v>0</v>
      </c>
      <c r="AH174" s="64">
        <f t="shared" si="135"/>
        <v>0</v>
      </c>
      <c r="AI174" s="64">
        <f t="shared" si="138"/>
        <v>0</v>
      </c>
      <c r="AJ174" s="64">
        <f t="shared" si="139"/>
        <v>0</v>
      </c>
      <c r="AK174" s="64">
        <f t="shared" si="140"/>
        <v>57.545454545454398</v>
      </c>
      <c r="AL174" s="64">
        <f t="shared" si="141"/>
        <v>67.090909090909093</v>
      </c>
      <c r="AM174" s="64">
        <f t="shared" si="142"/>
        <v>77.454545454545496</v>
      </c>
      <c r="AN174" s="64">
        <f t="shared" si="143"/>
        <v>87.545454545454604</v>
      </c>
      <c r="AO174" s="64">
        <f t="shared" si="144"/>
        <v>98.181818181818201</v>
      </c>
      <c r="AP174" s="64">
        <f t="shared" si="145"/>
        <v>110.727272727273</v>
      </c>
      <c r="AQ174" s="64">
        <f t="shared" si="147"/>
        <v>122.727272727273</v>
      </c>
      <c r="AR174" s="64">
        <f t="shared" si="148"/>
        <v>131.45454545454501</v>
      </c>
      <c r="AS174" s="64">
        <f t="shared" si="151"/>
        <v>142.636363636364</v>
      </c>
      <c r="AT174" s="64">
        <f t="shared" ref="AT174:AT190" si="152">VLOOKUP($C$108,$D$3:$K$63,$A$69,0)*(B132-B131)</f>
        <v>150.81818181818201</v>
      </c>
      <c r="AU174" s="64">
        <f>VLOOKUP($C$109,$D$3:$K$63,$A$69,0)*(B131-B130)</f>
        <v>158.18181818181799</v>
      </c>
      <c r="AV174" s="64">
        <f>VLOOKUP($C$110,$D$3:$K$63,$A$69,0)*B130</f>
        <v>0</v>
      </c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54">
        <f t="shared" si="95"/>
        <v>1204.3636363636399</v>
      </c>
      <c r="BP174" s="53">
        <v>2044</v>
      </c>
      <c r="BQ174" s="61">
        <f t="shared" si="132"/>
        <v>0</v>
      </c>
      <c r="BR174" s="61">
        <f t="shared" si="132"/>
        <v>0</v>
      </c>
      <c r="BS174" s="61">
        <f t="shared" si="132"/>
        <v>0</v>
      </c>
      <c r="BT174" s="61">
        <f t="shared" si="132"/>
        <v>0</v>
      </c>
      <c r="BU174" s="61">
        <f t="shared" si="132"/>
        <v>0</v>
      </c>
      <c r="BV174" s="61">
        <f t="shared" si="132"/>
        <v>0</v>
      </c>
      <c r="BW174" s="61">
        <f t="shared" si="132"/>
        <v>0</v>
      </c>
      <c r="BX174" s="61">
        <f t="shared" si="132"/>
        <v>0</v>
      </c>
      <c r="BY174" s="61">
        <f t="shared" si="132"/>
        <v>0</v>
      </c>
      <c r="BZ174" s="61">
        <f t="shared" si="132"/>
        <v>0</v>
      </c>
      <c r="CA174" s="61">
        <f t="shared" si="132"/>
        <v>0</v>
      </c>
      <c r="CB174" s="61">
        <f t="shared" si="132"/>
        <v>0</v>
      </c>
      <c r="CC174" s="61">
        <f t="shared" si="132"/>
        <v>0</v>
      </c>
      <c r="CD174" s="61">
        <f t="shared" si="132"/>
        <v>0</v>
      </c>
      <c r="CE174" s="61">
        <f t="shared" si="132"/>
        <v>0</v>
      </c>
      <c r="CF174" s="61">
        <f t="shared" si="132"/>
        <v>0</v>
      </c>
      <c r="CG174" s="61">
        <f t="shared" si="136"/>
        <v>0</v>
      </c>
      <c r="CH174" s="61">
        <f t="shared" si="136"/>
        <v>0</v>
      </c>
      <c r="CI174" s="61">
        <f t="shared" si="136"/>
        <v>0</v>
      </c>
      <c r="CJ174" s="61">
        <f t="shared" si="136"/>
        <v>0</v>
      </c>
      <c r="CK174" s="61">
        <f t="shared" si="136"/>
        <v>0</v>
      </c>
      <c r="CL174" s="61">
        <f t="shared" si="136"/>
        <v>0</v>
      </c>
      <c r="CM174" s="61">
        <f t="shared" si="136"/>
        <v>0</v>
      </c>
      <c r="CN174" s="61">
        <f t="shared" si="136"/>
        <v>0</v>
      </c>
      <c r="CO174" s="61">
        <f t="shared" si="136"/>
        <v>0</v>
      </c>
      <c r="CP174" s="61">
        <f t="shared" si="136"/>
        <v>0</v>
      </c>
      <c r="CQ174" s="61">
        <f t="shared" si="136"/>
        <v>0</v>
      </c>
      <c r="CR174" s="61">
        <f t="shared" si="136"/>
        <v>0</v>
      </c>
      <c r="CS174" s="61">
        <f t="shared" si="136"/>
        <v>0</v>
      </c>
      <c r="CT174" s="61">
        <f t="shared" si="136"/>
        <v>0</v>
      </c>
      <c r="CU174" s="61">
        <f t="shared" si="133"/>
        <v>0</v>
      </c>
      <c r="CV174" s="61">
        <f t="shared" si="133"/>
        <v>0</v>
      </c>
      <c r="CW174" s="61">
        <f t="shared" si="133"/>
        <v>0</v>
      </c>
      <c r="CX174" s="61">
        <f t="shared" si="149"/>
        <v>4.7780797101449099E-2</v>
      </c>
      <c r="CY174" s="61">
        <f t="shared" si="149"/>
        <v>5.5706521739130398E-2</v>
      </c>
      <c r="CZ174" s="61">
        <f t="shared" si="149"/>
        <v>6.43115942028986E-2</v>
      </c>
      <c r="DA174" s="61">
        <f t="shared" si="149"/>
        <v>7.2690217391304393E-2</v>
      </c>
      <c r="DB174" s="61">
        <f t="shared" si="149"/>
        <v>8.1521739130434798E-2</v>
      </c>
      <c r="DC174" s="61">
        <f t="shared" si="149"/>
        <v>9.1938405797101497E-2</v>
      </c>
      <c r="DD174" s="61">
        <f t="shared" si="149"/>
        <v>0.101902173913043</v>
      </c>
      <c r="DE174" s="61">
        <f t="shared" si="149"/>
        <v>0.109148550724638</v>
      </c>
      <c r="DF174" s="61">
        <f t="shared" si="149"/>
        <v>0.118432971014493</v>
      </c>
      <c r="DG174" s="61">
        <f t="shared" si="149"/>
        <v>0.125226449275362</v>
      </c>
      <c r="DH174" s="61">
        <f t="shared" si="149"/>
        <v>0.13134057971014501</v>
      </c>
      <c r="DI174" s="61">
        <f t="shared" si="149"/>
        <v>0</v>
      </c>
      <c r="DJ174" s="61">
        <f t="shared" si="149"/>
        <v>0</v>
      </c>
      <c r="DK174" s="61">
        <f t="shared" si="149"/>
        <v>0</v>
      </c>
      <c r="DL174" s="61">
        <f t="shared" si="149"/>
        <v>0</v>
      </c>
      <c r="DM174" s="61">
        <f t="shared" si="137"/>
        <v>0</v>
      </c>
      <c r="DN174" s="61">
        <f t="shared" si="137"/>
        <v>0</v>
      </c>
      <c r="DO174" s="61">
        <f t="shared" si="137"/>
        <v>0</v>
      </c>
      <c r="DP174" s="61">
        <f t="shared" si="137"/>
        <v>0</v>
      </c>
      <c r="DQ174" s="61">
        <f t="shared" si="134"/>
        <v>0</v>
      </c>
      <c r="DR174" s="61">
        <f t="shared" si="134"/>
        <v>0</v>
      </c>
      <c r="DS174" s="61">
        <f t="shared" si="114"/>
        <v>0</v>
      </c>
      <c r="DT174" s="61">
        <f t="shared" si="114"/>
        <v>0</v>
      </c>
      <c r="DU174" s="61">
        <f t="shared" si="114"/>
        <v>0</v>
      </c>
      <c r="DV174" s="61">
        <f t="shared" si="114"/>
        <v>0</v>
      </c>
      <c r="DW174" s="61">
        <f t="shared" si="150"/>
        <v>0</v>
      </c>
      <c r="DX174" s="61">
        <f t="shared" si="150"/>
        <v>0</v>
      </c>
      <c r="DY174" s="61">
        <f t="shared" si="150"/>
        <v>0</v>
      </c>
      <c r="DZ174" s="61">
        <f t="shared" si="146"/>
        <v>1</v>
      </c>
    </row>
    <row r="175" spans="3:130">
      <c r="C175" s="53">
        <v>2045</v>
      </c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>
        <f t="shared" si="127"/>
        <v>0</v>
      </c>
      <c r="AD175" s="64">
        <f t="shared" si="128"/>
        <v>0</v>
      </c>
      <c r="AE175" s="64">
        <f t="shared" si="129"/>
        <v>0</v>
      </c>
      <c r="AF175" s="64">
        <f t="shared" si="130"/>
        <v>0</v>
      </c>
      <c r="AG175" s="64">
        <f t="shared" si="131"/>
        <v>0</v>
      </c>
      <c r="AH175" s="64">
        <f t="shared" si="135"/>
        <v>0</v>
      </c>
      <c r="AI175" s="64">
        <f t="shared" si="138"/>
        <v>0</v>
      </c>
      <c r="AJ175" s="64">
        <f t="shared" si="139"/>
        <v>0</v>
      </c>
      <c r="AK175" s="64">
        <f t="shared" si="140"/>
        <v>0</v>
      </c>
      <c r="AL175" s="64">
        <f t="shared" si="141"/>
        <v>67.090909090908895</v>
      </c>
      <c r="AM175" s="64">
        <f t="shared" si="142"/>
        <v>77.454545454545496</v>
      </c>
      <c r="AN175" s="64">
        <f t="shared" si="143"/>
        <v>87.545454545454604</v>
      </c>
      <c r="AO175" s="64">
        <f t="shared" si="144"/>
        <v>98.181818181818201</v>
      </c>
      <c r="AP175" s="64">
        <f t="shared" si="145"/>
        <v>110.727272727273</v>
      </c>
      <c r="AQ175" s="64">
        <f t="shared" si="147"/>
        <v>122.727272727273</v>
      </c>
      <c r="AR175" s="64">
        <f t="shared" si="148"/>
        <v>131.45454545454501</v>
      </c>
      <c r="AS175" s="64">
        <f t="shared" si="151"/>
        <v>142.636363636364</v>
      </c>
      <c r="AT175" s="64">
        <f t="shared" si="152"/>
        <v>150.81818181818201</v>
      </c>
      <c r="AU175" s="64">
        <f t="shared" ref="AU175:AU190" si="153">VLOOKUP($C$109,$D$3:$K$63,$A$69,0)*(B132-B131)</f>
        <v>158.18181818181799</v>
      </c>
      <c r="AV175" s="64">
        <f>VLOOKUP($C$110,$D$3:$K$63,$A$69,0)*(B131-B130)</f>
        <v>165.81818181818201</v>
      </c>
      <c r="AW175" s="64">
        <f>VLOOKUP($C$111,$D$3:$K$63,$A$69,0)*B130</f>
        <v>0</v>
      </c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54">
        <f t="shared" si="95"/>
        <v>1312.6363636363601</v>
      </c>
      <c r="BP175" s="53">
        <v>2045</v>
      </c>
      <c r="BQ175" s="61">
        <f t="shared" si="132"/>
        <v>0</v>
      </c>
      <c r="BR175" s="61">
        <f t="shared" si="132"/>
        <v>0</v>
      </c>
      <c r="BS175" s="61">
        <f t="shared" si="132"/>
        <v>0</v>
      </c>
      <c r="BT175" s="61">
        <f t="shared" si="132"/>
        <v>0</v>
      </c>
      <c r="BU175" s="61">
        <f t="shared" si="132"/>
        <v>0</v>
      </c>
      <c r="BV175" s="61">
        <f t="shared" si="132"/>
        <v>0</v>
      </c>
      <c r="BW175" s="61">
        <f t="shared" si="132"/>
        <v>0</v>
      </c>
      <c r="BX175" s="61">
        <f t="shared" si="132"/>
        <v>0</v>
      </c>
      <c r="BY175" s="61">
        <f t="shared" si="132"/>
        <v>0</v>
      </c>
      <c r="BZ175" s="61">
        <f t="shared" si="132"/>
        <v>0</v>
      </c>
      <c r="CA175" s="61">
        <f t="shared" si="132"/>
        <v>0</v>
      </c>
      <c r="CB175" s="61">
        <f t="shared" si="132"/>
        <v>0</v>
      </c>
      <c r="CC175" s="61">
        <f t="shared" si="132"/>
        <v>0</v>
      </c>
      <c r="CD175" s="61">
        <f t="shared" si="132"/>
        <v>0</v>
      </c>
      <c r="CE175" s="61">
        <f t="shared" si="132"/>
        <v>0</v>
      </c>
      <c r="CF175" s="61">
        <f t="shared" si="132"/>
        <v>0</v>
      </c>
      <c r="CG175" s="61">
        <f t="shared" si="136"/>
        <v>0</v>
      </c>
      <c r="CH175" s="61">
        <f t="shared" si="136"/>
        <v>0</v>
      </c>
      <c r="CI175" s="61">
        <f t="shared" si="136"/>
        <v>0</v>
      </c>
      <c r="CJ175" s="61">
        <f t="shared" si="136"/>
        <v>0</v>
      </c>
      <c r="CK175" s="61">
        <f t="shared" si="136"/>
        <v>0</v>
      </c>
      <c r="CL175" s="61">
        <f t="shared" si="136"/>
        <v>0</v>
      </c>
      <c r="CM175" s="61">
        <f t="shared" si="136"/>
        <v>0</v>
      </c>
      <c r="CN175" s="61">
        <f t="shared" si="136"/>
        <v>0</v>
      </c>
      <c r="CO175" s="61">
        <f t="shared" si="136"/>
        <v>0</v>
      </c>
      <c r="CP175" s="61">
        <f t="shared" si="136"/>
        <v>0</v>
      </c>
      <c r="CQ175" s="61">
        <f t="shared" si="136"/>
        <v>0</v>
      </c>
      <c r="CR175" s="61">
        <f t="shared" si="136"/>
        <v>0</v>
      </c>
      <c r="CS175" s="61">
        <f t="shared" si="136"/>
        <v>0</v>
      </c>
      <c r="CT175" s="61">
        <f t="shared" si="136"/>
        <v>0</v>
      </c>
      <c r="CU175" s="61">
        <f t="shared" si="133"/>
        <v>0</v>
      </c>
      <c r="CV175" s="61">
        <f t="shared" si="133"/>
        <v>0</v>
      </c>
      <c r="CW175" s="61">
        <f t="shared" si="133"/>
        <v>0</v>
      </c>
      <c r="CX175" s="61">
        <f t="shared" si="149"/>
        <v>0</v>
      </c>
      <c r="CY175" s="61">
        <f t="shared" si="149"/>
        <v>5.1111572823602597E-2</v>
      </c>
      <c r="CZ175" s="61">
        <f t="shared" si="149"/>
        <v>5.9006856430500701E-2</v>
      </c>
      <c r="DA175" s="61">
        <f t="shared" si="149"/>
        <v>6.6694369416164606E-2</v>
      </c>
      <c r="DB175" s="61">
        <f t="shared" si="149"/>
        <v>7.4797423644296701E-2</v>
      </c>
      <c r="DC175" s="61">
        <f t="shared" si="149"/>
        <v>8.4354872221067995E-2</v>
      </c>
      <c r="DD175" s="61">
        <f t="shared" si="149"/>
        <v>9.3496779555370904E-2</v>
      </c>
      <c r="DE175" s="61">
        <f t="shared" si="149"/>
        <v>0.10014543943486399</v>
      </c>
      <c r="DF175" s="61">
        <f t="shared" si="149"/>
        <v>0.108664034905464</v>
      </c>
      <c r="DG175" s="61">
        <f t="shared" si="149"/>
        <v>0.114897153542489</v>
      </c>
      <c r="DH175" s="61">
        <f t="shared" si="149"/>
        <v>0.120506960315811</v>
      </c>
      <c r="DI175" s="61">
        <f t="shared" si="149"/>
        <v>0.126324537710368</v>
      </c>
      <c r="DJ175" s="61">
        <f t="shared" si="149"/>
        <v>0</v>
      </c>
      <c r="DK175" s="61">
        <f t="shared" si="149"/>
        <v>0</v>
      </c>
      <c r="DL175" s="61">
        <f t="shared" si="149"/>
        <v>0</v>
      </c>
      <c r="DM175" s="61">
        <f t="shared" si="137"/>
        <v>0</v>
      </c>
      <c r="DN175" s="61">
        <f t="shared" si="137"/>
        <v>0</v>
      </c>
      <c r="DO175" s="61">
        <f t="shared" si="137"/>
        <v>0</v>
      </c>
      <c r="DP175" s="61">
        <f t="shared" si="137"/>
        <v>0</v>
      </c>
      <c r="DQ175" s="61">
        <f t="shared" si="134"/>
        <v>0</v>
      </c>
      <c r="DR175" s="61">
        <f t="shared" si="134"/>
        <v>0</v>
      </c>
      <c r="DS175" s="61">
        <f t="shared" si="114"/>
        <v>0</v>
      </c>
      <c r="DT175" s="61">
        <f t="shared" si="114"/>
        <v>0</v>
      </c>
      <c r="DU175" s="61">
        <f t="shared" si="114"/>
        <v>0</v>
      </c>
      <c r="DV175" s="61">
        <f t="shared" si="114"/>
        <v>0</v>
      </c>
      <c r="DW175" s="61">
        <f t="shared" si="150"/>
        <v>0</v>
      </c>
      <c r="DX175" s="61">
        <f t="shared" si="150"/>
        <v>0</v>
      </c>
      <c r="DY175" s="61">
        <f t="shared" si="150"/>
        <v>0</v>
      </c>
      <c r="DZ175" s="61">
        <f t="shared" si="146"/>
        <v>1</v>
      </c>
    </row>
    <row r="176" spans="3:130">
      <c r="C176" s="53">
        <v>2046</v>
      </c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>
        <f t="shared" si="128"/>
        <v>0</v>
      </c>
      <c r="AE176" s="64">
        <f t="shared" si="129"/>
        <v>0</v>
      </c>
      <c r="AF176" s="64">
        <f t="shared" si="130"/>
        <v>0</v>
      </c>
      <c r="AG176" s="64">
        <f t="shared" si="131"/>
        <v>0</v>
      </c>
      <c r="AH176" s="64">
        <f t="shared" si="135"/>
        <v>0</v>
      </c>
      <c r="AI176" s="64">
        <f t="shared" si="138"/>
        <v>0</v>
      </c>
      <c r="AJ176" s="64">
        <f t="shared" si="139"/>
        <v>0</v>
      </c>
      <c r="AK176" s="64">
        <f t="shared" si="140"/>
        <v>0</v>
      </c>
      <c r="AL176" s="64">
        <f t="shared" si="141"/>
        <v>0</v>
      </c>
      <c r="AM176" s="64">
        <f t="shared" si="142"/>
        <v>77.454545454545197</v>
      </c>
      <c r="AN176" s="64">
        <f t="shared" si="143"/>
        <v>87.545454545454604</v>
      </c>
      <c r="AO176" s="64">
        <f t="shared" si="144"/>
        <v>98.181818181818201</v>
      </c>
      <c r="AP176" s="64">
        <f t="shared" si="145"/>
        <v>110.727272727273</v>
      </c>
      <c r="AQ176" s="64">
        <f t="shared" si="147"/>
        <v>122.727272727273</v>
      </c>
      <c r="AR176" s="64">
        <f t="shared" si="148"/>
        <v>131.45454545454501</v>
      </c>
      <c r="AS176" s="64">
        <f t="shared" si="151"/>
        <v>142.636363636364</v>
      </c>
      <c r="AT176" s="64">
        <f t="shared" si="152"/>
        <v>150.81818181818201</v>
      </c>
      <c r="AU176" s="64">
        <f t="shared" si="153"/>
        <v>158.18181818181799</v>
      </c>
      <c r="AV176" s="64">
        <f t="shared" ref="AV176:AV190" si="154">VLOOKUP($C$110,$D$3:$K$63,$A$69,0)*(B132-B131)</f>
        <v>165.81818181818201</v>
      </c>
      <c r="AW176" s="64">
        <f>VLOOKUP($C$111,$D$3:$K$63,$A$69,0)*(B131-B130)</f>
        <v>172.363636363636</v>
      </c>
      <c r="AX176" s="64">
        <f>VLOOKUP($C$112,$D$3:$K$63,$A$69,0)*B130</f>
        <v>0</v>
      </c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54">
        <f t="shared" si="95"/>
        <v>1417.9090909090901</v>
      </c>
      <c r="BP176" s="53">
        <v>2046</v>
      </c>
      <c r="BQ176" s="61">
        <f t="shared" si="132"/>
        <v>0</v>
      </c>
      <c r="BR176" s="61">
        <f t="shared" si="132"/>
        <v>0</v>
      </c>
      <c r="BS176" s="61">
        <f t="shared" si="132"/>
        <v>0</v>
      </c>
      <c r="BT176" s="61">
        <f t="shared" si="132"/>
        <v>0</v>
      </c>
      <c r="BU176" s="61">
        <f t="shared" si="132"/>
        <v>0</v>
      </c>
      <c r="BV176" s="61">
        <f t="shared" si="132"/>
        <v>0</v>
      </c>
      <c r="BW176" s="61">
        <f t="shared" si="132"/>
        <v>0</v>
      </c>
      <c r="BX176" s="61">
        <f t="shared" si="132"/>
        <v>0</v>
      </c>
      <c r="BY176" s="61">
        <f t="shared" si="132"/>
        <v>0</v>
      </c>
      <c r="BZ176" s="61">
        <f t="shared" si="132"/>
        <v>0</v>
      </c>
      <c r="CA176" s="61">
        <f t="shared" si="132"/>
        <v>0</v>
      </c>
      <c r="CB176" s="61">
        <f t="shared" si="132"/>
        <v>0</v>
      </c>
      <c r="CC176" s="61">
        <f t="shared" si="132"/>
        <v>0</v>
      </c>
      <c r="CD176" s="61">
        <f t="shared" si="132"/>
        <v>0</v>
      </c>
      <c r="CE176" s="61">
        <f t="shared" si="132"/>
        <v>0</v>
      </c>
      <c r="CF176" s="61">
        <f t="shared" ref="CF176:CI190" si="155">S176/$BM176</f>
        <v>0</v>
      </c>
      <c r="CG176" s="61">
        <f t="shared" si="136"/>
        <v>0</v>
      </c>
      <c r="CH176" s="61">
        <f t="shared" si="136"/>
        <v>0</v>
      </c>
      <c r="CI176" s="61">
        <f t="shared" si="136"/>
        <v>0</v>
      </c>
      <c r="CJ176" s="61">
        <f t="shared" si="136"/>
        <v>0</v>
      </c>
      <c r="CK176" s="61">
        <f t="shared" si="136"/>
        <v>0</v>
      </c>
      <c r="CL176" s="61">
        <f t="shared" si="136"/>
        <v>0</v>
      </c>
      <c r="CM176" s="61">
        <f t="shared" si="136"/>
        <v>0</v>
      </c>
      <c r="CN176" s="61">
        <f t="shared" si="136"/>
        <v>0</v>
      </c>
      <c r="CO176" s="61">
        <f t="shared" si="136"/>
        <v>0</v>
      </c>
      <c r="CP176" s="61">
        <f t="shared" si="136"/>
        <v>0</v>
      </c>
      <c r="CQ176" s="61">
        <f t="shared" si="136"/>
        <v>0</v>
      </c>
      <c r="CR176" s="61">
        <f t="shared" si="136"/>
        <v>0</v>
      </c>
      <c r="CS176" s="61">
        <f t="shared" si="136"/>
        <v>0</v>
      </c>
      <c r="CT176" s="61">
        <f t="shared" si="136"/>
        <v>0</v>
      </c>
      <c r="CU176" s="61">
        <f t="shared" si="133"/>
        <v>0</v>
      </c>
      <c r="CV176" s="61">
        <f t="shared" si="133"/>
        <v>0</v>
      </c>
      <c r="CW176" s="61">
        <f t="shared" si="133"/>
        <v>0</v>
      </c>
      <c r="CX176" s="61">
        <f t="shared" si="149"/>
        <v>0</v>
      </c>
      <c r="CY176" s="61">
        <f t="shared" si="149"/>
        <v>0</v>
      </c>
      <c r="CZ176" s="61">
        <f t="shared" si="149"/>
        <v>5.4625889594152502E-2</v>
      </c>
      <c r="DA176" s="61">
        <f t="shared" si="149"/>
        <v>6.1742642815926098E-2</v>
      </c>
      <c r="DB176" s="61">
        <f t="shared" si="149"/>
        <v>6.9244085401038699E-2</v>
      </c>
      <c r="DC176" s="61">
        <f t="shared" si="149"/>
        <v>7.8091940757837999E-2</v>
      </c>
      <c r="DD176" s="61">
        <f t="shared" si="149"/>
        <v>8.6555106751298294E-2</v>
      </c>
      <c r="DE176" s="61">
        <f t="shared" si="149"/>
        <v>9.2710136564724002E-2</v>
      </c>
      <c r="DF176" s="61">
        <f t="shared" si="149"/>
        <v>0.100596268513176</v>
      </c>
      <c r="DG176" s="61">
        <f t="shared" si="149"/>
        <v>0.106366608963262</v>
      </c>
      <c r="DH176" s="61">
        <f t="shared" si="149"/>
        <v>0.11155991536834001</v>
      </c>
      <c r="DI176" s="61">
        <f t="shared" si="149"/>
        <v>0.116945566455088</v>
      </c>
      <c r="DJ176" s="61">
        <f t="shared" si="149"/>
        <v>0.121561838815157</v>
      </c>
      <c r="DK176" s="61">
        <f t="shared" si="149"/>
        <v>0</v>
      </c>
      <c r="DL176" s="61">
        <f t="shared" si="149"/>
        <v>0</v>
      </c>
      <c r="DM176" s="61">
        <f t="shared" si="137"/>
        <v>0</v>
      </c>
      <c r="DN176" s="61">
        <f t="shared" si="137"/>
        <v>0</v>
      </c>
      <c r="DO176" s="61">
        <f t="shared" si="137"/>
        <v>0</v>
      </c>
      <c r="DP176" s="61">
        <f t="shared" si="137"/>
        <v>0</v>
      </c>
      <c r="DQ176" s="61">
        <f t="shared" si="134"/>
        <v>0</v>
      </c>
      <c r="DR176" s="61">
        <f t="shared" si="134"/>
        <v>0</v>
      </c>
      <c r="DS176" s="61">
        <f t="shared" si="114"/>
        <v>0</v>
      </c>
      <c r="DT176" s="61">
        <f t="shared" si="114"/>
        <v>0</v>
      </c>
      <c r="DU176" s="61">
        <f t="shared" si="114"/>
        <v>0</v>
      </c>
      <c r="DV176" s="61">
        <f t="shared" si="114"/>
        <v>0</v>
      </c>
      <c r="DW176" s="61">
        <f t="shared" si="150"/>
        <v>0</v>
      </c>
      <c r="DX176" s="61">
        <f t="shared" si="150"/>
        <v>0</v>
      </c>
      <c r="DY176" s="61">
        <f t="shared" si="150"/>
        <v>0</v>
      </c>
      <c r="DZ176" s="61">
        <f t="shared" si="146"/>
        <v>1</v>
      </c>
    </row>
    <row r="177" spans="2:130">
      <c r="C177" s="53">
        <v>2047</v>
      </c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>
        <f t="shared" si="129"/>
        <v>0</v>
      </c>
      <c r="AF177" s="64">
        <f t="shared" si="130"/>
        <v>0</v>
      </c>
      <c r="AG177" s="64">
        <f t="shared" si="131"/>
        <v>0</v>
      </c>
      <c r="AH177" s="64">
        <f t="shared" si="135"/>
        <v>0</v>
      </c>
      <c r="AI177" s="64">
        <f t="shared" si="138"/>
        <v>0</v>
      </c>
      <c r="AJ177" s="64">
        <f t="shared" si="139"/>
        <v>0</v>
      </c>
      <c r="AK177" s="64">
        <f t="shared" si="140"/>
        <v>0</v>
      </c>
      <c r="AL177" s="64">
        <f t="shared" si="141"/>
        <v>0</v>
      </c>
      <c r="AM177" s="64">
        <f t="shared" si="142"/>
        <v>0</v>
      </c>
      <c r="AN177" s="64">
        <f t="shared" si="143"/>
        <v>87.545454545454206</v>
      </c>
      <c r="AO177" s="64">
        <f t="shared" si="144"/>
        <v>98.181818181818201</v>
      </c>
      <c r="AP177" s="64">
        <f t="shared" si="145"/>
        <v>110.727272727273</v>
      </c>
      <c r="AQ177" s="64">
        <f t="shared" si="147"/>
        <v>122.727272727273</v>
      </c>
      <c r="AR177" s="64">
        <f t="shared" si="148"/>
        <v>131.45454545454501</v>
      </c>
      <c r="AS177" s="64">
        <f t="shared" si="151"/>
        <v>142.636363636364</v>
      </c>
      <c r="AT177" s="64">
        <f t="shared" si="152"/>
        <v>150.81818181818201</v>
      </c>
      <c r="AU177" s="64">
        <f t="shared" si="153"/>
        <v>158.18181818181799</v>
      </c>
      <c r="AV177" s="64">
        <f t="shared" si="154"/>
        <v>165.81818181818201</v>
      </c>
      <c r="AW177" s="64">
        <f t="shared" ref="AW177:AW190" si="156">VLOOKUP($C$111,$D$3:$K$63,$A$69,0)*(B132-B131)</f>
        <v>172.363636363636</v>
      </c>
      <c r="AX177" s="64">
        <f>VLOOKUP($C$112,$D$3:$K$63,$A$69,0)*(B131-B130)</f>
        <v>179.727272727273</v>
      </c>
      <c r="AY177" s="64">
        <f>VLOOKUP($C$113,$D$3:$K$63,$A$69,0)*B130</f>
        <v>0</v>
      </c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54">
        <f t="shared" si="95"/>
        <v>1520.1818181818201</v>
      </c>
      <c r="BP177" s="53">
        <v>2047</v>
      </c>
      <c r="BQ177" s="61">
        <f t="shared" ref="BQ177:CE190" si="157">D177/$BM177</f>
        <v>0</v>
      </c>
      <c r="BR177" s="61">
        <f t="shared" si="157"/>
        <v>0</v>
      </c>
      <c r="BS177" s="61">
        <f t="shared" si="157"/>
        <v>0</v>
      </c>
      <c r="BT177" s="61">
        <f t="shared" si="157"/>
        <v>0</v>
      </c>
      <c r="BU177" s="61">
        <f t="shared" si="157"/>
        <v>0</v>
      </c>
      <c r="BV177" s="61">
        <f t="shared" si="157"/>
        <v>0</v>
      </c>
      <c r="BW177" s="61">
        <f t="shared" si="157"/>
        <v>0</v>
      </c>
      <c r="BX177" s="61">
        <f t="shared" si="157"/>
        <v>0</v>
      </c>
      <c r="BY177" s="61">
        <f t="shared" si="157"/>
        <v>0</v>
      </c>
      <c r="BZ177" s="61">
        <f t="shared" si="157"/>
        <v>0</v>
      </c>
      <c r="CA177" s="61">
        <f t="shared" si="157"/>
        <v>0</v>
      </c>
      <c r="CB177" s="61">
        <f t="shared" si="157"/>
        <v>0</v>
      </c>
      <c r="CC177" s="61">
        <f t="shared" si="157"/>
        <v>0</v>
      </c>
      <c r="CD177" s="61">
        <f t="shared" si="157"/>
        <v>0</v>
      </c>
      <c r="CE177" s="61">
        <f t="shared" si="157"/>
        <v>0</v>
      </c>
      <c r="CF177" s="61">
        <f t="shared" si="155"/>
        <v>0</v>
      </c>
      <c r="CG177" s="61">
        <f t="shared" si="136"/>
        <v>0</v>
      </c>
      <c r="CH177" s="61">
        <f t="shared" si="136"/>
        <v>0</v>
      </c>
      <c r="CI177" s="61">
        <f t="shared" si="136"/>
        <v>0</v>
      </c>
      <c r="CJ177" s="61">
        <f t="shared" si="136"/>
        <v>0</v>
      </c>
      <c r="CK177" s="61">
        <f t="shared" si="136"/>
        <v>0</v>
      </c>
      <c r="CL177" s="61">
        <f t="shared" si="136"/>
        <v>0</v>
      </c>
      <c r="CM177" s="61">
        <f t="shared" si="136"/>
        <v>0</v>
      </c>
      <c r="CN177" s="61">
        <f t="shared" si="136"/>
        <v>0</v>
      </c>
      <c r="CO177" s="61">
        <f t="shared" si="136"/>
        <v>0</v>
      </c>
      <c r="CP177" s="61">
        <f t="shared" si="136"/>
        <v>0</v>
      </c>
      <c r="CQ177" s="61">
        <f t="shared" si="136"/>
        <v>0</v>
      </c>
      <c r="CR177" s="61">
        <f t="shared" si="136"/>
        <v>0</v>
      </c>
      <c r="CS177" s="61">
        <f t="shared" si="136"/>
        <v>0</v>
      </c>
      <c r="CT177" s="61">
        <f t="shared" si="136"/>
        <v>0</v>
      </c>
      <c r="CU177" s="61">
        <f t="shared" si="133"/>
        <v>0</v>
      </c>
      <c r="CV177" s="61">
        <f t="shared" si="133"/>
        <v>0</v>
      </c>
      <c r="CW177" s="61">
        <f t="shared" si="133"/>
        <v>0</v>
      </c>
      <c r="CX177" s="61">
        <f t="shared" si="149"/>
        <v>0</v>
      </c>
      <c r="CY177" s="61">
        <f t="shared" si="149"/>
        <v>0</v>
      </c>
      <c r="CZ177" s="61">
        <f t="shared" si="149"/>
        <v>0</v>
      </c>
      <c r="DA177" s="61">
        <f t="shared" si="149"/>
        <v>5.7588805166845898E-2</v>
      </c>
      <c r="DB177" s="61">
        <f t="shared" si="149"/>
        <v>6.4585575888051694E-2</v>
      </c>
      <c r="DC177" s="61">
        <f t="shared" si="149"/>
        <v>7.2838177251524902E-2</v>
      </c>
      <c r="DD177" s="61">
        <f t="shared" si="149"/>
        <v>8.0731969860064604E-2</v>
      </c>
      <c r="DE177" s="61">
        <f t="shared" si="149"/>
        <v>8.6472909939002501E-2</v>
      </c>
      <c r="DF177" s="61">
        <f t="shared" si="149"/>
        <v>9.38284894151417E-2</v>
      </c>
      <c r="DG177" s="61">
        <f t="shared" si="149"/>
        <v>9.9210620739145994E-2</v>
      </c>
      <c r="DH177" s="61">
        <f t="shared" si="149"/>
        <v>0.10405453893075001</v>
      </c>
      <c r="DI177" s="61">
        <f t="shared" si="149"/>
        <v>0.109077861499821</v>
      </c>
      <c r="DJ177" s="61">
        <f t="shared" si="149"/>
        <v>0.113383566559024</v>
      </c>
      <c r="DK177" s="61">
        <f t="shared" si="149"/>
        <v>0.118227484750628</v>
      </c>
      <c r="DL177" s="61">
        <f t="shared" si="149"/>
        <v>0</v>
      </c>
      <c r="DM177" s="61">
        <f t="shared" si="137"/>
        <v>0</v>
      </c>
      <c r="DN177" s="61">
        <f t="shared" si="137"/>
        <v>0</v>
      </c>
      <c r="DO177" s="61">
        <f t="shared" si="137"/>
        <v>0</v>
      </c>
      <c r="DP177" s="61">
        <f t="shared" si="137"/>
        <v>0</v>
      </c>
      <c r="DQ177" s="61">
        <f t="shared" si="134"/>
        <v>0</v>
      </c>
      <c r="DR177" s="61">
        <f t="shared" si="134"/>
        <v>0</v>
      </c>
      <c r="DS177" s="61">
        <f t="shared" si="114"/>
        <v>0</v>
      </c>
      <c r="DT177" s="61">
        <f t="shared" si="114"/>
        <v>0</v>
      </c>
      <c r="DU177" s="61">
        <f t="shared" si="114"/>
        <v>0</v>
      </c>
      <c r="DV177" s="61">
        <f t="shared" si="114"/>
        <v>0</v>
      </c>
      <c r="DW177" s="61">
        <f t="shared" si="150"/>
        <v>0</v>
      </c>
      <c r="DX177" s="61">
        <f t="shared" si="150"/>
        <v>0</v>
      </c>
      <c r="DY177" s="61">
        <f t="shared" si="150"/>
        <v>0</v>
      </c>
      <c r="DZ177" s="61">
        <f t="shared" si="146"/>
        <v>1</v>
      </c>
    </row>
    <row r="178" spans="2:130">
      <c r="C178" s="53">
        <v>2048</v>
      </c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>
        <f t="shared" si="130"/>
        <v>0</v>
      </c>
      <c r="AG178" s="64">
        <f t="shared" si="131"/>
        <v>0</v>
      </c>
      <c r="AH178" s="64">
        <f t="shared" si="135"/>
        <v>0</v>
      </c>
      <c r="AI178" s="64">
        <f t="shared" si="138"/>
        <v>0</v>
      </c>
      <c r="AJ178" s="64">
        <f t="shared" si="139"/>
        <v>0</v>
      </c>
      <c r="AK178" s="64">
        <f t="shared" si="140"/>
        <v>0</v>
      </c>
      <c r="AL178" s="64">
        <f t="shared" si="141"/>
        <v>0</v>
      </c>
      <c r="AM178" s="64">
        <f t="shared" si="142"/>
        <v>0</v>
      </c>
      <c r="AN178" s="64">
        <f t="shared" si="143"/>
        <v>0</v>
      </c>
      <c r="AO178" s="64">
        <f t="shared" si="144"/>
        <v>98.181818181817903</v>
      </c>
      <c r="AP178" s="64">
        <f t="shared" si="145"/>
        <v>110.727272727273</v>
      </c>
      <c r="AQ178" s="64">
        <f t="shared" si="147"/>
        <v>122.727272727273</v>
      </c>
      <c r="AR178" s="64">
        <f t="shared" si="148"/>
        <v>131.45454545454501</v>
      </c>
      <c r="AS178" s="64">
        <f t="shared" si="151"/>
        <v>142.636363636364</v>
      </c>
      <c r="AT178" s="64">
        <f t="shared" si="152"/>
        <v>150.81818181818201</v>
      </c>
      <c r="AU178" s="64">
        <f t="shared" si="153"/>
        <v>158.18181818181799</v>
      </c>
      <c r="AV178" s="64">
        <f t="shared" si="154"/>
        <v>165.81818181818201</v>
      </c>
      <c r="AW178" s="64">
        <f t="shared" si="156"/>
        <v>172.363636363636</v>
      </c>
      <c r="AX178" s="64">
        <f t="shared" ref="AX178:AX190" si="158">VLOOKUP($C$112,$D$3:$K$63,$A$69,0)*(B132-B131)</f>
        <v>179.727272727273</v>
      </c>
      <c r="AY178" s="64">
        <f>VLOOKUP($C$113,$D$3:$K$63,$A$69,0)*(B131-B130)</f>
        <v>186.272727272727</v>
      </c>
      <c r="AZ178" s="64">
        <f>VLOOKUP($C$114,$D$3:$K$63,$A$69,0)*B130</f>
        <v>0</v>
      </c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54">
        <f t="shared" si="95"/>
        <v>1618.9090909090901</v>
      </c>
      <c r="BP178" s="53">
        <v>2048</v>
      </c>
      <c r="BQ178" s="61">
        <f t="shared" si="157"/>
        <v>0</v>
      </c>
      <c r="BR178" s="61">
        <f t="shared" si="157"/>
        <v>0</v>
      </c>
      <c r="BS178" s="61">
        <f t="shared" si="157"/>
        <v>0</v>
      </c>
      <c r="BT178" s="61">
        <f t="shared" si="157"/>
        <v>0</v>
      </c>
      <c r="BU178" s="61">
        <f t="shared" si="157"/>
        <v>0</v>
      </c>
      <c r="BV178" s="61">
        <f t="shared" si="157"/>
        <v>0</v>
      </c>
      <c r="BW178" s="61">
        <f t="shared" si="157"/>
        <v>0</v>
      </c>
      <c r="BX178" s="61">
        <f t="shared" si="157"/>
        <v>0</v>
      </c>
      <c r="BY178" s="61">
        <f t="shared" si="157"/>
        <v>0</v>
      </c>
      <c r="BZ178" s="61">
        <f t="shared" si="157"/>
        <v>0</v>
      </c>
      <c r="CA178" s="61">
        <f t="shared" si="157"/>
        <v>0</v>
      </c>
      <c r="CB178" s="61">
        <f t="shared" si="157"/>
        <v>0</v>
      </c>
      <c r="CC178" s="61">
        <f t="shared" si="157"/>
        <v>0</v>
      </c>
      <c r="CD178" s="61">
        <f t="shared" si="157"/>
        <v>0</v>
      </c>
      <c r="CE178" s="61">
        <f t="shared" si="157"/>
        <v>0</v>
      </c>
      <c r="CF178" s="61">
        <f t="shared" si="155"/>
        <v>0</v>
      </c>
      <c r="CG178" s="61">
        <f t="shared" si="136"/>
        <v>0</v>
      </c>
      <c r="CH178" s="61">
        <f t="shared" si="136"/>
        <v>0</v>
      </c>
      <c r="CI178" s="61">
        <f t="shared" si="136"/>
        <v>0</v>
      </c>
      <c r="CJ178" s="61">
        <f t="shared" si="136"/>
        <v>0</v>
      </c>
      <c r="CK178" s="61">
        <f t="shared" si="136"/>
        <v>0</v>
      </c>
      <c r="CL178" s="61">
        <f t="shared" si="136"/>
        <v>0</v>
      </c>
      <c r="CM178" s="61">
        <f t="shared" si="136"/>
        <v>0</v>
      </c>
      <c r="CN178" s="61">
        <f t="shared" si="136"/>
        <v>0</v>
      </c>
      <c r="CO178" s="61">
        <f t="shared" si="136"/>
        <v>0</v>
      </c>
      <c r="CP178" s="61">
        <f t="shared" si="136"/>
        <v>0</v>
      </c>
      <c r="CQ178" s="61">
        <f t="shared" si="136"/>
        <v>0</v>
      </c>
      <c r="CR178" s="61">
        <f t="shared" si="136"/>
        <v>0</v>
      </c>
      <c r="CS178" s="61">
        <f t="shared" si="136"/>
        <v>0</v>
      </c>
      <c r="CT178" s="61">
        <f t="shared" si="136"/>
        <v>0</v>
      </c>
      <c r="CU178" s="61">
        <f t="shared" si="133"/>
        <v>0</v>
      </c>
      <c r="CV178" s="61">
        <f t="shared" si="133"/>
        <v>0</v>
      </c>
      <c r="CW178" s="61">
        <f t="shared" si="133"/>
        <v>0</v>
      </c>
      <c r="CX178" s="61">
        <f t="shared" si="149"/>
        <v>0</v>
      </c>
      <c r="CY178" s="61">
        <f t="shared" si="149"/>
        <v>0</v>
      </c>
      <c r="CZ178" s="61">
        <f t="shared" si="149"/>
        <v>0</v>
      </c>
      <c r="DA178" s="61">
        <f t="shared" si="149"/>
        <v>0</v>
      </c>
      <c r="DB178" s="61">
        <f t="shared" si="149"/>
        <v>6.0646900269541601E-2</v>
      </c>
      <c r="DC178" s="61">
        <f t="shared" si="149"/>
        <v>6.8396226415094394E-2</v>
      </c>
      <c r="DD178" s="61">
        <f t="shared" si="149"/>
        <v>7.5808625336927199E-2</v>
      </c>
      <c r="DE178" s="61">
        <f t="shared" si="149"/>
        <v>8.1199460916442104E-2</v>
      </c>
      <c r="DF178" s="61">
        <f t="shared" si="149"/>
        <v>8.8106469002695406E-2</v>
      </c>
      <c r="DG178" s="61">
        <f t="shared" si="149"/>
        <v>9.3160377358490601E-2</v>
      </c>
      <c r="DH178" s="61">
        <f t="shared" si="149"/>
        <v>9.7708894878706196E-2</v>
      </c>
      <c r="DI178" s="61">
        <f t="shared" si="149"/>
        <v>0.102425876010782</v>
      </c>
      <c r="DJ178" s="61">
        <f t="shared" si="149"/>
        <v>0.10646900269541799</v>
      </c>
      <c r="DK178" s="61">
        <f t="shared" si="149"/>
        <v>0.11101752021563301</v>
      </c>
      <c r="DL178" s="61">
        <f t="shared" si="149"/>
        <v>0.11506064690027</v>
      </c>
      <c r="DM178" s="61">
        <f t="shared" si="137"/>
        <v>0</v>
      </c>
      <c r="DN178" s="61">
        <f t="shared" si="137"/>
        <v>0</v>
      </c>
      <c r="DO178" s="61">
        <f t="shared" si="137"/>
        <v>0</v>
      </c>
      <c r="DP178" s="61">
        <f t="shared" si="137"/>
        <v>0</v>
      </c>
      <c r="DQ178" s="61">
        <f t="shared" si="134"/>
        <v>0</v>
      </c>
      <c r="DR178" s="61">
        <f t="shared" si="134"/>
        <v>0</v>
      </c>
      <c r="DS178" s="61">
        <f t="shared" si="114"/>
        <v>0</v>
      </c>
      <c r="DT178" s="61">
        <f t="shared" si="114"/>
        <v>0</v>
      </c>
      <c r="DU178" s="61">
        <f t="shared" si="114"/>
        <v>0</v>
      </c>
      <c r="DV178" s="61">
        <f t="shared" si="114"/>
        <v>0</v>
      </c>
      <c r="DW178" s="61">
        <f t="shared" si="150"/>
        <v>0</v>
      </c>
      <c r="DX178" s="61">
        <f t="shared" si="150"/>
        <v>0</v>
      </c>
      <c r="DY178" s="61">
        <f t="shared" si="150"/>
        <v>0</v>
      </c>
      <c r="DZ178" s="61">
        <f t="shared" si="146"/>
        <v>1</v>
      </c>
    </row>
    <row r="179" spans="2:130">
      <c r="C179" s="53">
        <v>2049</v>
      </c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>
        <f t="shared" si="131"/>
        <v>0</v>
      </c>
      <c r="AH179" s="64">
        <f t="shared" si="135"/>
        <v>0</v>
      </c>
      <c r="AI179" s="64">
        <f t="shared" si="138"/>
        <v>0</v>
      </c>
      <c r="AJ179" s="64">
        <f t="shared" si="139"/>
        <v>0</v>
      </c>
      <c r="AK179" s="64">
        <f t="shared" si="140"/>
        <v>0</v>
      </c>
      <c r="AL179" s="64">
        <f t="shared" si="141"/>
        <v>0</v>
      </c>
      <c r="AM179" s="64">
        <f t="shared" si="142"/>
        <v>0</v>
      </c>
      <c r="AN179" s="64">
        <f t="shared" si="143"/>
        <v>0</v>
      </c>
      <c r="AO179" s="64">
        <f t="shared" si="144"/>
        <v>0</v>
      </c>
      <c r="AP179" s="64">
        <f t="shared" si="145"/>
        <v>110.72727272727199</v>
      </c>
      <c r="AQ179" s="64">
        <f t="shared" si="147"/>
        <v>122.727272727273</v>
      </c>
      <c r="AR179" s="64">
        <f t="shared" si="148"/>
        <v>131.45454545454501</v>
      </c>
      <c r="AS179" s="64">
        <f t="shared" si="151"/>
        <v>142.636363636364</v>
      </c>
      <c r="AT179" s="64">
        <f t="shared" si="152"/>
        <v>150.81818181818201</v>
      </c>
      <c r="AU179" s="64">
        <f t="shared" si="153"/>
        <v>158.18181818181799</v>
      </c>
      <c r="AV179" s="64">
        <f t="shared" si="154"/>
        <v>165.81818181818201</v>
      </c>
      <c r="AW179" s="64">
        <f t="shared" si="156"/>
        <v>172.363636363636</v>
      </c>
      <c r="AX179" s="64">
        <f t="shared" si="158"/>
        <v>179.727272727273</v>
      </c>
      <c r="AY179" s="64">
        <f t="shared" ref="AY179:AY190" si="159">VLOOKUP($C$113,$D$3:$K$63,$A$69,0)*(B132-B131)</f>
        <v>186.272727272727</v>
      </c>
      <c r="AZ179" s="64">
        <f>VLOOKUP($C$114,$D$3:$K$63,$A$69,0)*(B131-B130)</f>
        <v>192.272727272727</v>
      </c>
      <c r="BA179" s="64">
        <f>VLOOKUP($C$115,$D$3:$K$63,$A$69,0)*B130</f>
        <v>0</v>
      </c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54">
        <f t="shared" si="95"/>
        <v>1713</v>
      </c>
      <c r="BP179" s="53">
        <v>2049</v>
      </c>
      <c r="BQ179" s="61">
        <f t="shared" si="157"/>
        <v>0</v>
      </c>
      <c r="BR179" s="61">
        <f t="shared" si="157"/>
        <v>0</v>
      </c>
      <c r="BS179" s="61">
        <f t="shared" si="157"/>
        <v>0</v>
      </c>
      <c r="BT179" s="61">
        <f t="shared" si="157"/>
        <v>0</v>
      </c>
      <c r="BU179" s="61">
        <f t="shared" si="157"/>
        <v>0</v>
      </c>
      <c r="BV179" s="61">
        <f t="shared" si="157"/>
        <v>0</v>
      </c>
      <c r="BW179" s="61">
        <f t="shared" si="157"/>
        <v>0</v>
      </c>
      <c r="BX179" s="61">
        <f t="shared" si="157"/>
        <v>0</v>
      </c>
      <c r="BY179" s="61">
        <f t="shared" si="157"/>
        <v>0</v>
      </c>
      <c r="BZ179" s="61">
        <f t="shared" si="157"/>
        <v>0</v>
      </c>
      <c r="CA179" s="61">
        <f t="shared" si="157"/>
        <v>0</v>
      </c>
      <c r="CB179" s="61">
        <f t="shared" si="157"/>
        <v>0</v>
      </c>
      <c r="CC179" s="61">
        <f t="shared" si="157"/>
        <v>0</v>
      </c>
      <c r="CD179" s="61">
        <f t="shared" si="157"/>
        <v>0</v>
      </c>
      <c r="CE179" s="61">
        <f t="shared" si="157"/>
        <v>0</v>
      </c>
      <c r="CF179" s="61">
        <f t="shared" si="155"/>
        <v>0</v>
      </c>
      <c r="CG179" s="61">
        <f t="shared" si="136"/>
        <v>0</v>
      </c>
      <c r="CH179" s="61">
        <f t="shared" si="136"/>
        <v>0</v>
      </c>
      <c r="CI179" s="61">
        <f t="shared" si="136"/>
        <v>0</v>
      </c>
      <c r="CJ179" s="61">
        <f t="shared" si="136"/>
        <v>0</v>
      </c>
      <c r="CK179" s="61">
        <f t="shared" si="136"/>
        <v>0</v>
      </c>
      <c r="CL179" s="61">
        <f t="shared" si="136"/>
        <v>0</v>
      </c>
      <c r="CM179" s="61">
        <f t="shared" si="136"/>
        <v>0</v>
      </c>
      <c r="CN179" s="61">
        <f t="shared" si="136"/>
        <v>0</v>
      </c>
      <c r="CO179" s="61">
        <f t="shared" si="136"/>
        <v>0</v>
      </c>
      <c r="CP179" s="61">
        <f t="shared" si="136"/>
        <v>0</v>
      </c>
      <c r="CQ179" s="61">
        <f t="shared" si="136"/>
        <v>0</v>
      </c>
      <c r="CR179" s="61">
        <f t="shared" si="136"/>
        <v>0</v>
      </c>
      <c r="CS179" s="61">
        <f t="shared" si="136"/>
        <v>0</v>
      </c>
      <c r="CT179" s="61">
        <f t="shared" si="136"/>
        <v>0</v>
      </c>
      <c r="CU179" s="61">
        <f t="shared" si="133"/>
        <v>0</v>
      </c>
      <c r="CV179" s="61">
        <f t="shared" si="133"/>
        <v>0</v>
      </c>
      <c r="CW179" s="61">
        <f t="shared" si="133"/>
        <v>0</v>
      </c>
      <c r="CX179" s="61">
        <f t="shared" si="149"/>
        <v>0</v>
      </c>
      <c r="CY179" s="61">
        <f t="shared" si="149"/>
        <v>0</v>
      </c>
      <c r="CZ179" s="61">
        <f t="shared" si="149"/>
        <v>0</v>
      </c>
      <c r="DA179" s="61">
        <f t="shared" si="149"/>
        <v>0</v>
      </c>
      <c r="DB179" s="61">
        <f t="shared" si="149"/>
        <v>0</v>
      </c>
      <c r="DC179" s="61">
        <f t="shared" si="149"/>
        <v>6.4639388632383193E-2</v>
      </c>
      <c r="DD179" s="61">
        <f t="shared" si="149"/>
        <v>7.1644642572838702E-2</v>
      </c>
      <c r="DE179" s="61">
        <f t="shared" si="149"/>
        <v>7.67393727113517E-2</v>
      </c>
      <c r="DF179" s="61">
        <f t="shared" si="149"/>
        <v>8.3266995701321497E-2</v>
      </c>
      <c r="DG179" s="61">
        <f t="shared" si="149"/>
        <v>8.8043305206177397E-2</v>
      </c>
      <c r="DH179" s="61">
        <f t="shared" si="149"/>
        <v>9.2341983760547697E-2</v>
      </c>
      <c r="DI179" s="61">
        <f t="shared" si="149"/>
        <v>9.6799872631746595E-2</v>
      </c>
      <c r="DJ179" s="61">
        <f t="shared" si="149"/>
        <v>0.100620920235631</v>
      </c>
      <c r="DK179" s="61">
        <f t="shared" si="149"/>
        <v>0.104919598790002</v>
      </c>
      <c r="DL179" s="61">
        <f t="shared" si="149"/>
        <v>0.108740646393886</v>
      </c>
      <c r="DM179" s="61">
        <f t="shared" si="137"/>
        <v>0.11224327336411399</v>
      </c>
      <c r="DN179" s="61">
        <f t="shared" si="137"/>
        <v>0</v>
      </c>
      <c r="DO179" s="61">
        <f t="shared" si="137"/>
        <v>0</v>
      </c>
      <c r="DP179" s="61">
        <f t="shared" si="137"/>
        <v>0</v>
      </c>
      <c r="DQ179" s="61">
        <f t="shared" si="134"/>
        <v>0</v>
      </c>
      <c r="DR179" s="61">
        <f t="shared" si="134"/>
        <v>0</v>
      </c>
      <c r="DS179" s="61">
        <f t="shared" si="114"/>
        <v>0</v>
      </c>
      <c r="DT179" s="61">
        <f t="shared" si="114"/>
        <v>0</v>
      </c>
      <c r="DU179" s="61">
        <f t="shared" si="114"/>
        <v>0</v>
      </c>
      <c r="DV179" s="61">
        <f t="shared" si="114"/>
        <v>0</v>
      </c>
      <c r="DW179" s="61">
        <f t="shared" si="150"/>
        <v>0</v>
      </c>
      <c r="DX179" s="61">
        <f t="shared" si="150"/>
        <v>0</v>
      </c>
      <c r="DY179" s="61">
        <f t="shared" si="150"/>
        <v>0</v>
      </c>
      <c r="DZ179" s="61">
        <f t="shared" si="146"/>
        <v>1</v>
      </c>
    </row>
    <row r="180" spans="2:130">
      <c r="C180" s="53">
        <v>2050</v>
      </c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>
        <f t="shared" si="135"/>
        <v>0</v>
      </c>
      <c r="AI180" s="64">
        <f t="shared" si="138"/>
        <v>0</v>
      </c>
      <c r="AJ180" s="64">
        <f t="shared" si="139"/>
        <v>0</v>
      </c>
      <c r="AK180" s="64">
        <f t="shared" si="140"/>
        <v>0</v>
      </c>
      <c r="AL180" s="64">
        <f t="shared" si="141"/>
        <v>0</v>
      </c>
      <c r="AM180" s="64">
        <f t="shared" si="142"/>
        <v>0</v>
      </c>
      <c r="AN180" s="64">
        <f t="shared" si="143"/>
        <v>0</v>
      </c>
      <c r="AO180" s="64">
        <f t="shared" si="144"/>
        <v>0</v>
      </c>
      <c r="AP180" s="64">
        <f t="shared" si="145"/>
        <v>0</v>
      </c>
      <c r="AQ180" s="64">
        <f t="shared" si="147"/>
        <v>122.72727272727199</v>
      </c>
      <c r="AR180" s="64">
        <f t="shared" si="148"/>
        <v>131.45454545454501</v>
      </c>
      <c r="AS180" s="64">
        <f t="shared" si="151"/>
        <v>142.636363636364</v>
      </c>
      <c r="AT180" s="64">
        <f t="shared" si="152"/>
        <v>150.81818181818201</v>
      </c>
      <c r="AU180" s="64">
        <f t="shared" si="153"/>
        <v>158.18181818181799</v>
      </c>
      <c r="AV180" s="64">
        <f t="shared" si="154"/>
        <v>165.81818181818201</v>
      </c>
      <c r="AW180" s="64">
        <f t="shared" si="156"/>
        <v>172.363636363636</v>
      </c>
      <c r="AX180" s="64">
        <f t="shared" si="158"/>
        <v>179.727272727273</v>
      </c>
      <c r="AY180" s="64">
        <f t="shared" si="159"/>
        <v>186.272727272727</v>
      </c>
      <c r="AZ180" s="64">
        <f t="shared" ref="AZ180:AZ190" si="160">VLOOKUP($C$114,$D$3:$K$63,$A$69,0)*(B132-B131)</f>
        <v>192.272727272727</v>
      </c>
      <c r="BA180" s="64">
        <f>VLOOKUP($C$115,$D$3:$K$63,$A$69,0)*(B131-B130)</f>
        <v>197.727272727273</v>
      </c>
      <c r="BB180" s="64">
        <f>VLOOKUP($C$116,$D$3:$K$63,$A$69,0)*B130</f>
        <v>0</v>
      </c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54">
        <f t="shared" si="95"/>
        <v>1800</v>
      </c>
      <c r="BP180" s="53">
        <v>2050</v>
      </c>
      <c r="BQ180" s="61">
        <f t="shared" si="157"/>
        <v>0</v>
      </c>
      <c r="BR180" s="61">
        <f t="shared" si="157"/>
        <v>0</v>
      </c>
      <c r="BS180" s="61">
        <f t="shared" si="157"/>
        <v>0</v>
      </c>
      <c r="BT180" s="61">
        <f t="shared" si="157"/>
        <v>0</v>
      </c>
      <c r="BU180" s="61">
        <f t="shared" si="157"/>
        <v>0</v>
      </c>
      <c r="BV180" s="61">
        <f t="shared" si="157"/>
        <v>0</v>
      </c>
      <c r="BW180" s="61">
        <f t="shared" si="157"/>
        <v>0</v>
      </c>
      <c r="BX180" s="61">
        <f t="shared" si="157"/>
        <v>0</v>
      </c>
      <c r="BY180" s="61">
        <f t="shared" si="157"/>
        <v>0</v>
      </c>
      <c r="BZ180" s="61">
        <f t="shared" si="157"/>
        <v>0</v>
      </c>
      <c r="CA180" s="61">
        <f t="shared" si="157"/>
        <v>0</v>
      </c>
      <c r="CB180" s="61">
        <f t="shared" si="157"/>
        <v>0</v>
      </c>
      <c r="CC180" s="61">
        <f t="shared" si="157"/>
        <v>0</v>
      </c>
      <c r="CD180" s="61">
        <f t="shared" si="157"/>
        <v>0</v>
      </c>
      <c r="CE180" s="61">
        <f t="shared" si="157"/>
        <v>0</v>
      </c>
      <c r="CF180" s="61">
        <f t="shared" si="155"/>
        <v>0</v>
      </c>
      <c r="CG180" s="61">
        <f t="shared" si="136"/>
        <v>0</v>
      </c>
      <c r="CH180" s="61">
        <f t="shared" si="136"/>
        <v>0</v>
      </c>
      <c r="CI180" s="61">
        <f t="shared" si="136"/>
        <v>0</v>
      </c>
      <c r="CJ180" s="61">
        <f t="shared" ref="CJ180:CT190" si="161">W180/$BM180</f>
        <v>0</v>
      </c>
      <c r="CK180" s="61">
        <f t="shared" si="161"/>
        <v>0</v>
      </c>
      <c r="CL180" s="61">
        <f t="shared" si="161"/>
        <v>0</v>
      </c>
      <c r="CM180" s="61">
        <f t="shared" si="161"/>
        <v>0</v>
      </c>
      <c r="CN180" s="61">
        <f t="shared" si="161"/>
        <v>0</v>
      </c>
      <c r="CO180" s="61">
        <f t="shared" si="161"/>
        <v>0</v>
      </c>
      <c r="CP180" s="61">
        <f t="shared" si="161"/>
        <v>0</v>
      </c>
      <c r="CQ180" s="61">
        <f t="shared" si="161"/>
        <v>0</v>
      </c>
      <c r="CR180" s="61">
        <f t="shared" si="161"/>
        <v>0</v>
      </c>
      <c r="CS180" s="61">
        <f t="shared" si="161"/>
        <v>0</v>
      </c>
      <c r="CT180" s="61">
        <f t="shared" si="161"/>
        <v>0</v>
      </c>
      <c r="CU180" s="61">
        <f t="shared" si="133"/>
        <v>0</v>
      </c>
      <c r="CV180" s="61">
        <f t="shared" si="133"/>
        <v>0</v>
      </c>
      <c r="CW180" s="61">
        <f t="shared" si="133"/>
        <v>0</v>
      </c>
      <c r="CX180" s="61">
        <f t="shared" si="149"/>
        <v>0</v>
      </c>
      <c r="CY180" s="61">
        <f t="shared" si="149"/>
        <v>0</v>
      </c>
      <c r="CZ180" s="61">
        <f t="shared" si="149"/>
        <v>0</v>
      </c>
      <c r="DA180" s="61">
        <f t="shared" si="149"/>
        <v>0</v>
      </c>
      <c r="DB180" s="61">
        <f t="shared" si="149"/>
        <v>0</v>
      </c>
      <c r="DC180" s="61">
        <f t="shared" si="149"/>
        <v>0</v>
      </c>
      <c r="DD180" s="61">
        <f t="shared" si="149"/>
        <v>6.8181818181817996E-2</v>
      </c>
      <c r="DE180" s="61">
        <f t="shared" si="149"/>
        <v>7.3030303030303098E-2</v>
      </c>
      <c r="DF180" s="61">
        <f t="shared" si="149"/>
        <v>7.9242424242424295E-2</v>
      </c>
      <c r="DG180" s="61">
        <f t="shared" si="149"/>
        <v>8.37878787878788E-2</v>
      </c>
      <c r="DH180" s="61">
        <f t="shared" si="149"/>
        <v>8.7878787878787903E-2</v>
      </c>
      <c r="DI180" s="61">
        <f t="shared" si="149"/>
        <v>9.2121212121212104E-2</v>
      </c>
      <c r="DJ180" s="61">
        <f t="shared" si="149"/>
        <v>9.5757575757575805E-2</v>
      </c>
      <c r="DK180" s="61">
        <f t="shared" si="149"/>
        <v>9.9848484848484895E-2</v>
      </c>
      <c r="DL180" s="61">
        <f t="shared" si="149"/>
        <v>0.103484848484849</v>
      </c>
      <c r="DM180" s="61">
        <f t="shared" si="137"/>
        <v>0.10681818181818201</v>
      </c>
      <c r="DN180" s="61">
        <f t="shared" si="137"/>
        <v>0.109848484848485</v>
      </c>
      <c r="DO180" s="61">
        <f t="shared" si="137"/>
        <v>0</v>
      </c>
      <c r="DP180" s="61">
        <f t="shared" si="137"/>
        <v>0</v>
      </c>
      <c r="DQ180" s="61">
        <f t="shared" si="134"/>
        <v>0</v>
      </c>
      <c r="DR180" s="61">
        <f t="shared" si="134"/>
        <v>0</v>
      </c>
      <c r="DS180" s="61">
        <f t="shared" si="114"/>
        <v>0</v>
      </c>
      <c r="DT180" s="61">
        <f t="shared" si="114"/>
        <v>0</v>
      </c>
      <c r="DU180" s="61">
        <f t="shared" si="114"/>
        <v>0</v>
      </c>
      <c r="DV180" s="61">
        <f t="shared" si="114"/>
        <v>0</v>
      </c>
      <c r="DW180" s="61">
        <f t="shared" si="150"/>
        <v>0</v>
      </c>
      <c r="DX180" s="61">
        <f t="shared" si="150"/>
        <v>0</v>
      </c>
      <c r="DY180" s="61">
        <f t="shared" si="150"/>
        <v>0</v>
      </c>
      <c r="DZ180" s="61">
        <f t="shared" si="146"/>
        <v>1</v>
      </c>
    </row>
    <row r="181" spans="2:130">
      <c r="C181" s="53">
        <v>2051</v>
      </c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>
        <f t="shared" si="138"/>
        <v>0</v>
      </c>
      <c r="AJ181" s="64">
        <f t="shared" si="139"/>
        <v>0</v>
      </c>
      <c r="AK181" s="64">
        <f t="shared" si="140"/>
        <v>0</v>
      </c>
      <c r="AL181" s="64">
        <f t="shared" si="141"/>
        <v>0</v>
      </c>
      <c r="AM181" s="64">
        <f t="shared" si="142"/>
        <v>0</v>
      </c>
      <c r="AN181" s="64">
        <f t="shared" si="143"/>
        <v>0</v>
      </c>
      <c r="AO181" s="64">
        <f t="shared" si="144"/>
        <v>0</v>
      </c>
      <c r="AP181" s="64">
        <f t="shared" si="145"/>
        <v>0</v>
      </c>
      <c r="AQ181" s="64">
        <f t="shared" si="147"/>
        <v>0</v>
      </c>
      <c r="AR181" s="64">
        <f t="shared" si="148"/>
        <v>131.45454545454501</v>
      </c>
      <c r="AS181" s="64">
        <f t="shared" si="151"/>
        <v>142.636363636364</v>
      </c>
      <c r="AT181" s="64">
        <f t="shared" si="152"/>
        <v>150.81818181818201</v>
      </c>
      <c r="AU181" s="64">
        <f t="shared" si="153"/>
        <v>158.18181818181799</v>
      </c>
      <c r="AV181" s="64">
        <f t="shared" si="154"/>
        <v>165.81818181818201</v>
      </c>
      <c r="AW181" s="64">
        <f t="shared" si="156"/>
        <v>172.363636363636</v>
      </c>
      <c r="AX181" s="64">
        <f t="shared" si="158"/>
        <v>179.727272727273</v>
      </c>
      <c r="AY181" s="64">
        <f t="shared" si="159"/>
        <v>186.272727272727</v>
      </c>
      <c r="AZ181" s="64">
        <f t="shared" si="160"/>
        <v>192.272727272727</v>
      </c>
      <c r="BA181" s="64">
        <f t="shared" ref="BA181:BA190" si="162">VLOOKUP($C$115,$D$3:$K$63,$A$69,0)*(B132-B131)</f>
        <v>197.727272727273</v>
      </c>
      <c r="BB181" s="64">
        <f>VLOOKUP($C$116,$D$3:$K$63,$A$69,0)*(B131-B130)</f>
        <v>203.45454545454601</v>
      </c>
      <c r="BC181" s="64">
        <f>VLOOKUP($C$117,$D$3:$K$63,$A$69,0)*B130</f>
        <v>0</v>
      </c>
      <c r="BD181" s="64"/>
      <c r="BE181" s="64"/>
      <c r="BF181" s="64"/>
      <c r="BG181" s="64"/>
      <c r="BH181" s="64"/>
      <c r="BI181" s="64"/>
      <c r="BJ181" s="64"/>
      <c r="BK181" s="64"/>
      <c r="BL181" s="64"/>
      <c r="BM181" s="54">
        <f t="shared" si="95"/>
        <v>1880.72727272727</v>
      </c>
      <c r="BP181" s="53">
        <v>2051</v>
      </c>
      <c r="BQ181" s="61">
        <f t="shared" si="157"/>
        <v>0</v>
      </c>
      <c r="BR181" s="61">
        <f t="shared" si="157"/>
        <v>0</v>
      </c>
      <c r="BS181" s="61">
        <f t="shared" si="157"/>
        <v>0</v>
      </c>
      <c r="BT181" s="61">
        <f t="shared" si="157"/>
        <v>0</v>
      </c>
      <c r="BU181" s="61">
        <f t="shared" si="157"/>
        <v>0</v>
      </c>
      <c r="BV181" s="61">
        <f t="shared" si="157"/>
        <v>0</v>
      </c>
      <c r="BW181" s="61">
        <f t="shared" si="157"/>
        <v>0</v>
      </c>
      <c r="BX181" s="61">
        <f t="shared" si="157"/>
        <v>0</v>
      </c>
      <c r="BY181" s="61">
        <f t="shared" si="157"/>
        <v>0</v>
      </c>
      <c r="BZ181" s="61">
        <f t="shared" si="157"/>
        <v>0</v>
      </c>
      <c r="CA181" s="61">
        <f t="shared" si="157"/>
        <v>0</v>
      </c>
      <c r="CB181" s="61">
        <f t="shared" si="157"/>
        <v>0</v>
      </c>
      <c r="CC181" s="61">
        <f t="shared" si="157"/>
        <v>0</v>
      </c>
      <c r="CD181" s="61">
        <f t="shared" si="157"/>
        <v>0</v>
      </c>
      <c r="CE181" s="61">
        <f t="shared" si="157"/>
        <v>0</v>
      </c>
      <c r="CF181" s="61">
        <f t="shared" si="155"/>
        <v>0</v>
      </c>
      <c r="CG181" s="61">
        <f t="shared" si="155"/>
        <v>0</v>
      </c>
      <c r="CH181" s="61">
        <f t="shared" si="155"/>
        <v>0</v>
      </c>
      <c r="CI181" s="61">
        <f t="shared" si="155"/>
        <v>0</v>
      </c>
      <c r="CJ181" s="61">
        <f t="shared" si="161"/>
        <v>0</v>
      </c>
      <c r="CK181" s="61">
        <f t="shared" si="161"/>
        <v>0</v>
      </c>
      <c r="CL181" s="61">
        <f t="shared" si="161"/>
        <v>0</v>
      </c>
      <c r="CM181" s="61">
        <f t="shared" si="161"/>
        <v>0</v>
      </c>
      <c r="CN181" s="61">
        <f t="shared" si="161"/>
        <v>0</v>
      </c>
      <c r="CO181" s="61">
        <f t="shared" si="161"/>
        <v>0</v>
      </c>
      <c r="CP181" s="61">
        <f t="shared" si="161"/>
        <v>0</v>
      </c>
      <c r="CQ181" s="61">
        <f t="shared" si="161"/>
        <v>0</v>
      </c>
      <c r="CR181" s="61">
        <f t="shared" si="161"/>
        <v>0</v>
      </c>
      <c r="CS181" s="61">
        <f t="shared" si="161"/>
        <v>0</v>
      </c>
      <c r="CT181" s="61">
        <f t="shared" si="161"/>
        <v>0</v>
      </c>
      <c r="CU181" s="61">
        <f t="shared" si="133"/>
        <v>0</v>
      </c>
      <c r="CV181" s="61">
        <f t="shared" si="133"/>
        <v>0</v>
      </c>
      <c r="CW181" s="61">
        <f t="shared" si="133"/>
        <v>0</v>
      </c>
      <c r="CX181" s="61">
        <f t="shared" si="149"/>
        <v>0</v>
      </c>
      <c r="CY181" s="61">
        <f t="shared" si="149"/>
        <v>0</v>
      </c>
      <c r="CZ181" s="61">
        <f t="shared" si="149"/>
        <v>0</v>
      </c>
      <c r="DA181" s="61">
        <f t="shared" si="149"/>
        <v>0</v>
      </c>
      <c r="DB181" s="61">
        <f t="shared" si="149"/>
        <v>0</v>
      </c>
      <c r="DC181" s="61">
        <f t="shared" si="149"/>
        <v>0</v>
      </c>
      <c r="DD181" s="61">
        <f t="shared" si="149"/>
        <v>0</v>
      </c>
      <c r="DE181" s="61">
        <f t="shared" si="149"/>
        <v>6.9895591647331598E-2</v>
      </c>
      <c r="DF181" s="61">
        <f t="shared" si="149"/>
        <v>7.5841067285382896E-2</v>
      </c>
      <c r="DG181" s="61">
        <f t="shared" si="149"/>
        <v>8.0191415313225101E-2</v>
      </c>
      <c r="DH181" s="61">
        <f t="shared" si="149"/>
        <v>8.4106728538283104E-2</v>
      </c>
      <c r="DI181" s="61">
        <f t="shared" si="149"/>
        <v>8.8167053364269193E-2</v>
      </c>
      <c r="DJ181" s="61">
        <f t="shared" si="149"/>
        <v>9.1647331786542996E-2</v>
      </c>
      <c r="DK181" s="61">
        <f t="shared" si="149"/>
        <v>9.5562645011601E-2</v>
      </c>
      <c r="DL181" s="61">
        <f t="shared" si="149"/>
        <v>9.9042923433874802E-2</v>
      </c>
      <c r="DM181" s="61">
        <f t="shared" si="137"/>
        <v>0.102233178654292</v>
      </c>
      <c r="DN181" s="61">
        <f t="shared" si="137"/>
        <v>0.10513341067285401</v>
      </c>
      <c r="DO181" s="61">
        <f t="shared" si="137"/>
        <v>0.108178654292343</v>
      </c>
      <c r="DP181" s="61">
        <f t="shared" si="137"/>
        <v>0</v>
      </c>
      <c r="DQ181" s="61">
        <f t="shared" si="134"/>
        <v>0</v>
      </c>
      <c r="DR181" s="61">
        <f t="shared" si="134"/>
        <v>0</v>
      </c>
      <c r="DS181" s="61">
        <f t="shared" si="114"/>
        <v>0</v>
      </c>
      <c r="DT181" s="61">
        <f t="shared" si="114"/>
        <v>0</v>
      </c>
      <c r="DU181" s="61">
        <f t="shared" si="114"/>
        <v>0</v>
      </c>
      <c r="DV181" s="61">
        <f t="shared" si="114"/>
        <v>0</v>
      </c>
      <c r="DW181" s="61">
        <f t="shared" si="150"/>
        <v>0</v>
      </c>
      <c r="DX181" s="61">
        <f t="shared" si="150"/>
        <v>0</v>
      </c>
      <c r="DY181" s="61">
        <f t="shared" si="150"/>
        <v>0</v>
      </c>
      <c r="DZ181" s="61">
        <f t="shared" si="146"/>
        <v>1</v>
      </c>
    </row>
    <row r="182" spans="2:130">
      <c r="C182" s="53">
        <v>2052</v>
      </c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>
        <f t="shared" si="139"/>
        <v>0</v>
      </c>
      <c r="AK182" s="64">
        <f t="shared" si="140"/>
        <v>0</v>
      </c>
      <c r="AL182" s="64">
        <f t="shared" si="141"/>
        <v>0</v>
      </c>
      <c r="AM182" s="64">
        <f t="shared" si="142"/>
        <v>0</v>
      </c>
      <c r="AN182" s="64">
        <f t="shared" si="143"/>
        <v>0</v>
      </c>
      <c r="AO182" s="64">
        <f t="shared" si="144"/>
        <v>0</v>
      </c>
      <c r="AP182" s="64">
        <f t="shared" si="145"/>
        <v>0</v>
      </c>
      <c r="AQ182" s="64">
        <f t="shared" si="147"/>
        <v>0</v>
      </c>
      <c r="AR182" s="64">
        <f t="shared" si="148"/>
        <v>0</v>
      </c>
      <c r="AS182" s="64">
        <f t="shared" si="151"/>
        <v>142.636363636363</v>
      </c>
      <c r="AT182" s="64">
        <f t="shared" si="152"/>
        <v>150.81818181818201</v>
      </c>
      <c r="AU182" s="64">
        <f t="shared" si="153"/>
        <v>158.18181818181799</v>
      </c>
      <c r="AV182" s="64">
        <f t="shared" si="154"/>
        <v>165.81818181818201</v>
      </c>
      <c r="AW182" s="64">
        <f t="shared" si="156"/>
        <v>172.363636363636</v>
      </c>
      <c r="AX182" s="64">
        <f t="shared" si="158"/>
        <v>179.727272727273</v>
      </c>
      <c r="AY182" s="64">
        <f t="shared" si="159"/>
        <v>186.272727272727</v>
      </c>
      <c r="AZ182" s="64">
        <f t="shared" si="160"/>
        <v>192.272727272727</v>
      </c>
      <c r="BA182" s="64">
        <f t="shared" si="162"/>
        <v>197.727272727273</v>
      </c>
      <c r="BB182" s="64">
        <f t="shared" ref="BB182:BB190" si="163">VLOOKUP($C$116,$D$3:$K$63,$A$69,0)*(B132-B131)</f>
        <v>203.45454545454601</v>
      </c>
      <c r="BC182" s="64">
        <f>VLOOKUP($C$117,$D$3:$K$63,$A$69,0)*(B131-B130)</f>
        <v>208.363636363636</v>
      </c>
      <c r="BD182" s="64">
        <f>VLOOKUP($C$118,$D$3:$K$63,$A$69,0)*B130</f>
        <v>0</v>
      </c>
      <c r="BE182" s="64"/>
      <c r="BF182" s="64"/>
      <c r="BG182" s="64"/>
      <c r="BH182" s="64"/>
      <c r="BI182" s="64"/>
      <c r="BJ182" s="64"/>
      <c r="BK182" s="64"/>
      <c r="BL182" s="64"/>
      <c r="BM182" s="54">
        <f t="shared" si="95"/>
        <v>1957.6363636363601</v>
      </c>
      <c r="BP182" s="53">
        <v>2052</v>
      </c>
      <c r="BQ182" s="61">
        <f t="shared" si="157"/>
        <v>0</v>
      </c>
      <c r="BR182" s="61">
        <f t="shared" si="157"/>
        <v>0</v>
      </c>
      <c r="BS182" s="61">
        <f t="shared" si="157"/>
        <v>0</v>
      </c>
      <c r="BT182" s="61">
        <f t="shared" si="157"/>
        <v>0</v>
      </c>
      <c r="BU182" s="61">
        <f t="shared" si="157"/>
        <v>0</v>
      </c>
      <c r="BV182" s="61">
        <f t="shared" si="157"/>
        <v>0</v>
      </c>
      <c r="BW182" s="61">
        <f t="shared" si="157"/>
        <v>0</v>
      </c>
      <c r="BX182" s="61">
        <f t="shared" si="157"/>
        <v>0</v>
      </c>
      <c r="BY182" s="61">
        <f t="shared" si="157"/>
        <v>0</v>
      </c>
      <c r="BZ182" s="61">
        <f t="shared" si="157"/>
        <v>0</v>
      </c>
      <c r="CA182" s="61">
        <f t="shared" si="157"/>
        <v>0</v>
      </c>
      <c r="CB182" s="61">
        <f t="shared" si="157"/>
        <v>0</v>
      </c>
      <c r="CC182" s="61">
        <f t="shared" si="157"/>
        <v>0</v>
      </c>
      <c r="CD182" s="61">
        <f t="shared" si="157"/>
        <v>0</v>
      </c>
      <c r="CE182" s="61">
        <f t="shared" si="157"/>
        <v>0</v>
      </c>
      <c r="CF182" s="61">
        <f t="shared" si="155"/>
        <v>0</v>
      </c>
      <c r="CG182" s="61">
        <f t="shared" si="155"/>
        <v>0</v>
      </c>
      <c r="CH182" s="61">
        <f t="shared" si="155"/>
        <v>0</v>
      </c>
      <c r="CI182" s="61">
        <f t="shared" si="155"/>
        <v>0</v>
      </c>
      <c r="CJ182" s="61">
        <f t="shared" si="161"/>
        <v>0</v>
      </c>
      <c r="CK182" s="61">
        <f t="shared" si="161"/>
        <v>0</v>
      </c>
      <c r="CL182" s="61">
        <f t="shared" si="161"/>
        <v>0</v>
      </c>
      <c r="CM182" s="61">
        <f t="shared" si="161"/>
        <v>0</v>
      </c>
      <c r="CN182" s="61">
        <f t="shared" si="161"/>
        <v>0</v>
      </c>
      <c r="CO182" s="61">
        <f t="shared" si="161"/>
        <v>0</v>
      </c>
      <c r="CP182" s="61">
        <f t="shared" si="161"/>
        <v>0</v>
      </c>
      <c r="CQ182" s="61">
        <f t="shared" si="161"/>
        <v>0</v>
      </c>
      <c r="CR182" s="61">
        <f t="shared" si="161"/>
        <v>0</v>
      </c>
      <c r="CS182" s="61">
        <f t="shared" si="161"/>
        <v>0</v>
      </c>
      <c r="CT182" s="61">
        <f t="shared" si="161"/>
        <v>0</v>
      </c>
      <c r="CU182" s="61">
        <f t="shared" si="133"/>
        <v>0</v>
      </c>
      <c r="CV182" s="61">
        <f t="shared" si="133"/>
        <v>0</v>
      </c>
      <c r="CW182" s="61">
        <f t="shared" si="133"/>
        <v>0</v>
      </c>
      <c r="CX182" s="61">
        <f t="shared" si="149"/>
        <v>0</v>
      </c>
      <c r="CY182" s="61">
        <f t="shared" si="149"/>
        <v>0</v>
      </c>
      <c r="CZ182" s="61">
        <f t="shared" si="149"/>
        <v>0</v>
      </c>
      <c r="DA182" s="61">
        <f t="shared" si="149"/>
        <v>0</v>
      </c>
      <c r="DB182" s="61">
        <f t="shared" si="149"/>
        <v>0</v>
      </c>
      <c r="DC182" s="61">
        <f t="shared" si="149"/>
        <v>0</v>
      </c>
      <c r="DD182" s="61">
        <f t="shared" si="149"/>
        <v>0</v>
      </c>
      <c r="DE182" s="61">
        <f t="shared" si="149"/>
        <v>0</v>
      </c>
      <c r="DF182" s="61">
        <f t="shared" si="149"/>
        <v>7.2861521315129296E-2</v>
      </c>
      <c r="DG182" s="61">
        <f t="shared" si="149"/>
        <v>7.7040958484257502E-2</v>
      </c>
      <c r="DH182" s="61">
        <f t="shared" si="149"/>
        <v>8.0802451936472605E-2</v>
      </c>
      <c r="DI182" s="61">
        <f t="shared" si="149"/>
        <v>8.4703259960991997E-2</v>
      </c>
      <c r="DJ182" s="61">
        <f t="shared" si="149"/>
        <v>8.8046809696294304E-2</v>
      </c>
      <c r="DK182" s="61">
        <f t="shared" si="149"/>
        <v>9.1808303148509393E-2</v>
      </c>
      <c r="DL182" s="61">
        <f t="shared" si="149"/>
        <v>9.5151852883811699E-2</v>
      </c>
      <c r="DM182" s="61">
        <f t="shared" si="137"/>
        <v>9.8216773474505498E-2</v>
      </c>
      <c r="DN182" s="61">
        <f t="shared" si="137"/>
        <v>0.101003064920591</v>
      </c>
      <c r="DO182" s="61">
        <f t="shared" si="137"/>
        <v>0.10392867093898001</v>
      </c>
      <c r="DP182" s="61">
        <f t="shared" si="137"/>
        <v>0.106436333240457</v>
      </c>
      <c r="DQ182" s="61">
        <f t="shared" si="134"/>
        <v>0</v>
      </c>
      <c r="DR182" s="61">
        <f t="shared" si="134"/>
        <v>0</v>
      </c>
      <c r="DS182" s="61">
        <f t="shared" si="114"/>
        <v>0</v>
      </c>
      <c r="DT182" s="61">
        <f t="shared" si="114"/>
        <v>0</v>
      </c>
      <c r="DU182" s="61">
        <f t="shared" si="114"/>
        <v>0</v>
      </c>
      <c r="DV182" s="61">
        <f t="shared" si="114"/>
        <v>0</v>
      </c>
      <c r="DW182" s="61">
        <f t="shared" si="150"/>
        <v>0</v>
      </c>
      <c r="DX182" s="61">
        <f t="shared" si="150"/>
        <v>0</v>
      </c>
      <c r="DY182" s="61">
        <f t="shared" si="150"/>
        <v>0</v>
      </c>
      <c r="DZ182" s="61">
        <f t="shared" si="146"/>
        <v>1</v>
      </c>
    </row>
    <row r="183" spans="2:130">
      <c r="C183" s="53">
        <v>2053</v>
      </c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>
        <f t="shared" si="140"/>
        <v>0</v>
      </c>
      <c r="AL183" s="64">
        <f t="shared" si="141"/>
        <v>0</v>
      </c>
      <c r="AM183" s="64">
        <f t="shared" si="142"/>
        <v>0</v>
      </c>
      <c r="AN183" s="64">
        <f t="shared" si="143"/>
        <v>0</v>
      </c>
      <c r="AO183" s="64">
        <f t="shared" si="144"/>
        <v>0</v>
      </c>
      <c r="AP183" s="64">
        <f t="shared" si="145"/>
        <v>0</v>
      </c>
      <c r="AQ183" s="64">
        <f t="shared" si="147"/>
        <v>0</v>
      </c>
      <c r="AR183" s="64">
        <f t="shared" si="148"/>
        <v>0</v>
      </c>
      <c r="AS183" s="64">
        <f t="shared" si="151"/>
        <v>0</v>
      </c>
      <c r="AT183" s="64">
        <f t="shared" si="152"/>
        <v>150.81818181818099</v>
      </c>
      <c r="AU183" s="64">
        <f t="shared" si="153"/>
        <v>158.18181818181799</v>
      </c>
      <c r="AV183" s="64">
        <f t="shared" si="154"/>
        <v>165.81818181818201</v>
      </c>
      <c r="AW183" s="64">
        <f t="shared" si="156"/>
        <v>172.363636363636</v>
      </c>
      <c r="AX183" s="64">
        <f t="shared" si="158"/>
        <v>179.727272727273</v>
      </c>
      <c r="AY183" s="64">
        <f t="shared" si="159"/>
        <v>186.272727272727</v>
      </c>
      <c r="AZ183" s="64">
        <f t="shared" si="160"/>
        <v>192.272727272727</v>
      </c>
      <c r="BA183" s="64">
        <f t="shared" si="162"/>
        <v>197.727272727273</v>
      </c>
      <c r="BB183" s="64">
        <f t="shared" si="163"/>
        <v>203.45454545454601</v>
      </c>
      <c r="BC183" s="64">
        <f t="shared" ref="BC183:BC190" si="164">VLOOKUP($C$117,$D$3:$K$63,$A$69,0)*(B132-B131)</f>
        <v>208.363636363636</v>
      </c>
      <c r="BD183" s="64">
        <f>VLOOKUP($C$118,$D$3:$K$63,$A$69,0)*(B131-B130)</f>
        <v>210.54545454545499</v>
      </c>
      <c r="BE183" s="64">
        <f>VLOOKUP($C$119,$D$3:$K$63,$A$69,0)*B130</f>
        <v>0</v>
      </c>
      <c r="BF183" s="64"/>
      <c r="BG183" s="64"/>
      <c r="BH183" s="64"/>
      <c r="BI183" s="64"/>
      <c r="BJ183" s="64"/>
      <c r="BK183" s="64"/>
      <c r="BL183" s="64"/>
      <c r="BM183" s="54">
        <f t="shared" si="95"/>
        <v>2025.54545454545</v>
      </c>
      <c r="BP183" s="53">
        <v>2053</v>
      </c>
      <c r="BQ183" s="61">
        <f t="shared" si="157"/>
        <v>0</v>
      </c>
      <c r="BR183" s="61">
        <f t="shared" si="157"/>
        <v>0</v>
      </c>
      <c r="BS183" s="61">
        <f t="shared" si="157"/>
        <v>0</v>
      </c>
      <c r="BT183" s="61">
        <f t="shared" si="157"/>
        <v>0</v>
      </c>
      <c r="BU183" s="61">
        <f t="shared" si="157"/>
        <v>0</v>
      </c>
      <c r="BV183" s="61">
        <f t="shared" si="157"/>
        <v>0</v>
      </c>
      <c r="BW183" s="61">
        <f t="shared" si="157"/>
        <v>0</v>
      </c>
      <c r="BX183" s="61">
        <f t="shared" si="157"/>
        <v>0</v>
      </c>
      <c r="BY183" s="61">
        <f t="shared" si="157"/>
        <v>0</v>
      </c>
      <c r="BZ183" s="61">
        <f t="shared" si="157"/>
        <v>0</v>
      </c>
      <c r="CA183" s="61">
        <f t="shared" si="157"/>
        <v>0</v>
      </c>
      <c r="CB183" s="61">
        <f t="shared" si="157"/>
        <v>0</v>
      </c>
      <c r="CC183" s="61">
        <f t="shared" si="157"/>
        <v>0</v>
      </c>
      <c r="CD183" s="61">
        <f t="shared" si="157"/>
        <v>0</v>
      </c>
      <c r="CE183" s="61">
        <f t="shared" si="157"/>
        <v>0</v>
      </c>
      <c r="CF183" s="61">
        <f t="shared" si="155"/>
        <v>0</v>
      </c>
      <c r="CG183" s="61">
        <f t="shared" si="155"/>
        <v>0</v>
      </c>
      <c r="CH183" s="61">
        <f t="shared" si="155"/>
        <v>0</v>
      </c>
      <c r="CI183" s="61">
        <f t="shared" si="155"/>
        <v>0</v>
      </c>
      <c r="CJ183" s="61">
        <f t="shared" si="161"/>
        <v>0</v>
      </c>
      <c r="CK183" s="61">
        <f t="shared" si="161"/>
        <v>0</v>
      </c>
      <c r="CL183" s="61">
        <f t="shared" si="161"/>
        <v>0</v>
      </c>
      <c r="CM183" s="61">
        <f t="shared" si="161"/>
        <v>0</v>
      </c>
      <c r="CN183" s="61">
        <f t="shared" si="161"/>
        <v>0</v>
      </c>
      <c r="CO183" s="61">
        <f t="shared" si="161"/>
        <v>0</v>
      </c>
      <c r="CP183" s="61">
        <f t="shared" si="161"/>
        <v>0</v>
      </c>
      <c r="CQ183" s="61">
        <f t="shared" si="161"/>
        <v>0</v>
      </c>
      <c r="CR183" s="61">
        <f t="shared" si="161"/>
        <v>0</v>
      </c>
      <c r="CS183" s="61">
        <f t="shared" si="161"/>
        <v>0</v>
      </c>
      <c r="CT183" s="61">
        <f t="shared" si="161"/>
        <v>0</v>
      </c>
      <c r="CU183" s="61">
        <f t="shared" si="133"/>
        <v>0</v>
      </c>
      <c r="CV183" s="61">
        <f t="shared" si="133"/>
        <v>0</v>
      </c>
      <c r="CW183" s="61">
        <f t="shared" si="133"/>
        <v>0</v>
      </c>
      <c r="CX183" s="61">
        <f t="shared" si="149"/>
        <v>0</v>
      </c>
      <c r="CY183" s="61">
        <f t="shared" si="149"/>
        <v>0</v>
      </c>
      <c r="CZ183" s="61">
        <f t="shared" si="149"/>
        <v>0</v>
      </c>
      <c r="DA183" s="61">
        <f t="shared" si="149"/>
        <v>0</v>
      </c>
      <c r="DB183" s="61">
        <f t="shared" si="149"/>
        <v>0</v>
      </c>
      <c r="DC183" s="61">
        <f t="shared" si="149"/>
        <v>0</v>
      </c>
      <c r="DD183" s="61">
        <f t="shared" si="149"/>
        <v>0</v>
      </c>
      <c r="DE183" s="61">
        <f t="shared" si="149"/>
        <v>0</v>
      </c>
      <c r="DF183" s="61">
        <f t="shared" si="149"/>
        <v>0</v>
      </c>
      <c r="DG183" s="61">
        <f t="shared" si="149"/>
        <v>7.4458058435437999E-2</v>
      </c>
      <c r="DH183" s="61">
        <f t="shared" si="149"/>
        <v>7.8093442843678501E-2</v>
      </c>
      <c r="DI183" s="61">
        <f t="shared" si="149"/>
        <v>8.1863471118890599E-2</v>
      </c>
      <c r="DJ183" s="61">
        <f t="shared" si="149"/>
        <v>8.5094923926215205E-2</v>
      </c>
      <c r="DK183" s="61">
        <f t="shared" si="149"/>
        <v>8.8730308334455402E-2</v>
      </c>
      <c r="DL183" s="61">
        <f t="shared" si="149"/>
        <v>9.1961761141779994E-2</v>
      </c>
      <c r="DM183" s="61">
        <f t="shared" si="137"/>
        <v>9.4923926215160895E-2</v>
      </c>
      <c r="DN183" s="61">
        <f t="shared" si="137"/>
        <v>9.7616803554598106E-2</v>
      </c>
      <c r="DO183" s="61">
        <f t="shared" si="137"/>
        <v>0.100444324761007</v>
      </c>
      <c r="DP183" s="61">
        <f t="shared" si="137"/>
        <v>0.102867914366501</v>
      </c>
      <c r="DQ183" s="61">
        <f t="shared" si="134"/>
        <v>0.103945065302276</v>
      </c>
      <c r="DR183" s="61">
        <f t="shared" si="134"/>
        <v>0</v>
      </c>
      <c r="DS183" s="61">
        <f t="shared" si="114"/>
        <v>0</v>
      </c>
      <c r="DT183" s="61">
        <f t="shared" si="114"/>
        <v>0</v>
      </c>
      <c r="DU183" s="61">
        <f t="shared" si="114"/>
        <v>0</v>
      </c>
      <c r="DV183" s="61">
        <f t="shared" si="114"/>
        <v>0</v>
      </c>
      <c r="DW183" s="61">
        <f t="shared" si="150"/>
        <v>0</v>
      </c>
      <c r="DX183" s="61">
        <f t="shared" si="150"/>
        <v>0</v>
      </c>
      <c r="DY183" s="61">
        <f t="shared" si="150"/>
        <v>0</v>
      </c>
      <c r="DZ183" s="61">
        <f t="shared" si="146"/>
        <v>1</v>
      </c>
    </row>
    <row r="184" spans="2:130">
      <c r="C184" s="53">
        <v>2054</v>
      </c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>
        <f t="shared" si="141"/>
        <v>0</v>
      </c>
      <c r="AM184" s="64">
        <f t="shared" si="142"/>
        <v>0</v>
      </c>
      <c r="AN184" s="64">
        <f t="shared" si="143"/>
        <v>0</v>
      </c>
      <c r="AO184" s="64">
        <f t="shared" si="144"/>
        <v>0</v>
      </c>
      <c r="AP184" s="64">
        <f t="shared" si="145"/>
        <v>0</v>
      </c>
      <c r="AQ184" s="64">
        <f t="shared" si="147"/>
        <v>0</v>
      </c>
      <c r="AR184" s="64">
        <f t="shared" si="148"/>
        <v>0</v>
      </c>
      <c r="AS184" s="64">
        <f t="shared" si="151"/>
        <v>0</v>
      </c>
      <c r="AT184" s="64">
        <f t="shared" si="152"/>
        <v>0</v>
      </c>
      <c r="AU184" s="64">
        <f t="shared" si="153"/>
        <v>158.18181818181799</v>
      </c>
      <c r="AV184" s="64">
        <f t="shared" si="154"/>
        <v>165.81818181818201</v>
      </c>
      <c r="AW184" s="64">
        <f t="shared" si="156"/>
        <v>172.363636363636</v>
      </c>
      <c r="AX184" s="64">
        <f t="shared" si="158"/>
        <v>179.727272727273</v>
      </c>
      <c r="AY184" s="64">
        <f t="shared" si="159"/>
        <v>186.272727272727</v>
      </c>
      <c r="AZ184" s="64">
        <f t="shared" si="160"/>
        <v>192.272727272727</v>
      </c>
      <c r="BA184" s="64">
        <f t="shared" si="162"/>
        <v>197.727272727273</v>
      </c>
      <c r="BB184" s="64">
        <f t="shared" si="163"/>
        <v>203.45454545454601</v>
      </c>
      <c r="BC184" s="64">
        <f t="shared" si="164"/>
        <v>208.363636363636</v>
      </c>
      <c r="BD184" s="64">
        <f t="shared" ref="BD184:BD190" si="165">VLOOKUP($C$118,$D$3:$K$63,$A$69,0)*(B132-B131)</f>
        <v>210.54545454545499</v>
      </c>
      <c r="BE184" s="64">
        <f>VLOOKUP($C$119,$D$3:$K$63,$A$69,0)*(B131-B130)</f>
        <v>214.90909090909099</v>
      </c>
      <c r="BF184" s="64">
        <f>VLOOKUP($C$120,$D$3:$K$63,$A$69,0)*B130</f>
        <v>0</v>
      </c>
      <c r="BG184" s="64"/>
      <c r="BH184" s="64"/>
      <c r="BI184" s="64"/>
      <c r="BJ184" s="64"/>
      <c r="BK184" s="64"/>
      <c r="BL184" s="64"/>
      <c r="BM184" s="54">
        <f t="shared" si="95"/>
        <v>2089.6363636363599</v>
      </c>
      <c r="BP184" s="53">
        <v>2054</v>
      </c>
      <c r="BQ184" s="61">
        <f t="shared" si="157"/>
        <v>0</v>
      </c>
      <c r="BR184" s="61">
        <f t="shared" si="157"/>
        <v>0</v>
      </c>
      <c r="BS184" s="61">
        <f t="shared" si="157"/>
        <v>0</v>
      </c>
      <c r="BT184" s="61">
        <f t="shared" si="157"/>
        <v>0</v>
      </c>
      <c r="BU184" s="61">
        <f t="shared" si="157"/>
        <v>0</v>
      </c>
      <c r="BV184" s="61">
        <f t="shared" si="157"/>
        <v>0</v>
      </c>
      <c r="BW184" s="61">
        <f t="shared" si="157"/>
        <v>0</v>
      </c>
      <c r="BX184" s="61">
        <f t="shared" si="157"/>
        <v>0</v>
      </c>
      <c r="BY184" s="61">
        <f t="shared" si="157"/>
        <v>0</v>
      </c>
      <c r="BZ184" s="61">
        <f t="shared" si="157"/>
        <v>0</v>
      </c>
      <c r="CA184" s="61">
        <f t="shared" si="157"/>
        <v>0</v>
      </c>
      <c r="CB184" s="61">
        <f t="shared" si="157"/>
        <v>0</v>
      </c>
      <c r="CC184" s="61">
        <f t="shared" si="157"/>
        <v>0</v>
      </c>
      <c r="CD184" s="61">
        <f t="shared" si="157"/>
        <v>0</v>
      </c>
      <c r="CE184" s="61">
        <f t="shared" si="157"/>
        <v>0</v>
      </c>
      <c r="CF184" s="61">
        <f t="shared" si="155"/>
        <v>0</v>
      </c>
      <c r="CG184" s="61">
        <f t="shared" si="155"/>
        <v>0</v>
      </c>
      <c r="CH184" s="61">
        <f t="shared" si="155"/>
        <v>0</v>
      </c>
      <c r="CI184" s="61">
        <f t="shared" si="155"/>
        <v>0</v>
      </c>
      <c r="CJ184" s="61">
        <f t="shared" si="161"/>
        <v>0</v>
      </c>
      <c r="CK184" s="61">
        <f t="shared" si="161"/>
        <v>0</v>
      </c>
      <c r="CL184" s="61">
        <f t="shared" si="161"/>
        <v>0</v>
      </c>
      <c r="CM184" s="61">
        <f t="shared" si="161"/>
        <v>0</v>
      </c>
      <c r="CN184" s="61">
        <f t="shared" si="161"/>
        <v>0</v>
      </c>
      <c r="CO184" s="61">
        <f t="shared" si="161"/>
        <v>0</v>
      </c>
      <c r="CP184" s="61">
        <f t="shared" si="161"/>
        <v>0</v>
      </c>
      <c r="CQ184" s="61">
        <f t="shared" si="161"/>
        <v>0</v>
      </c>
      <c r="CR184" s="61">
        <f t="shared" si="161"/>
        <v>0</v>
      </c>
      <c r="CS184" s="61">
        <f t="shared" si="161"/>
        <v>0</v>
      </c>
      <c r="CT184" s="61">
        <f t="shared" si="161"/>
        <v>0</v>
      </c>
      <c r="CU184" s="61">
        <f t="shared" si="133"/>
        <v>0</v>
      </c>
      <c r="CV184" s="61">
        <f t="shared" si="133"/>
        <v>0</v>
      </c>
      <c r="CW184" s="61">
        <f t="shared" si="133"/>
        <v>0</v>
      </c>
      <c r="CX184" s="61">
        <f t="shared" si="149"/>
        <v>0</v>
      </c>
      <c r="CY184" s="61">
        <f t="shared" si="149"/>
        <v>0</v>
      </c>
      <c r="CZ184" s="61">
        <f t="shared" si="149"/>
        <v>0</v>
      </c>
      <c r="DA184" s="61">
        <f t="shared" si="149"/>
        <v>0</v>
      </c>
      <c r="DB184" s="61">
        <f t="shared" si="149"/>
        <v>0</v>
      </c>
      <c r="DC184" s="61">
        <f t="shared" si="149"/>
        <v>0</v>
      </c>
      <c r="DD184" s="61">
        <f t="shared" si="149"/>
        <v>0</v>
      </c>
      <c r="DE184" s="61">
        <f t="shared" si="149"/>
        <v>0</v>
      </c>
      <c r="DF184" s="61">
        <f t="shared" si="149"/>
        <v>0</v>
      </c>
      <c r="DG184" s="61">
        <f t="shared" si="149"/>
        <v>0</v>
      </c>
      <c r="DH184" s="61">
        <f t="shared" si="149"/>
        <v>7.5698251109370701E-2</v>
      </c>
      <c r="DI184" s="61">
        <f t="shared" si="149"/>
        <v>7.9352649438788794E-2</v>
      </c>
      <c r="DJ184" s="61">
        <f t="shared" si="149"/>
        <v>8.2484990864004196E-2</v>
      </c>
      <c r="DK184" s="61">
        <f t="shared" si="149"/>
        <v>8.6008874967371501E-2</v>
      </c>
      <c r="DL184" s="61">
        <f t="shared" si="149"/>
        <v>8.9141216392586806E-2</v>
      </c>
      <c r="DM184" s="61">
        <f t="shared" si="137"/>
        <v>9.2012529365700896E-2</v>
      </c>
      <c r="DN184" s="61">
        <f t="shared" si="137"/>
        <v>9.4622813886713703E-2</v>
      </c>
      <c r="DO184" s="61">
        <f t="shared" si="137"/>
        <v>9.7363612633777102E-2</v>
      </c>
      <c r="DP184" s="61">
        <f t="shared" si="137"/>
        <v>9.9712868702688598E-2</v>
      </c>
      <c r="DQ184" s="61">
        <f t="shared" si="134"/>
        <v>0.100756982511094</v>
      </c>
      <c r="DR184" s="61">
        <f t="shared" si="134"/>
        <v>0.102845210127904</v>
      </c>
      <c r="DS184" s="61">
        <f t="shared" si="114"/>
        <v>0</v>
      </c>
      <c r="DT184" s="61">
        <f t="shared" si="114"/>
        <v>0</v>
      </c>
      <c r="DU184" s="61">
        <f t="shared" si="114"/>
        <v>0</v>
      </c>
      <c r="DV184" s="61">
        <f t="shared" si="114"/>
        <v>0</v>
      </c>
      <c r="DW184" s="61">
        <f t="shared" si="150"/>
        <v>0</v>
      </c>
      <c r="DX184" s="61">
        <f t="shared" si="150"/>
        <v>0</v>
      </c>
      <c r="DY184" s="61">
        <f t="shared" si="150"/>
        <v>0</v>
      </c>
      <c r="DZ184" s="61">
        <f t="shared" si="146"/>
        <v>1</v>
      </c>
    </row>
    <row r="185" spans="2:130">
      <c r="C185" s="53">
        <v>2055</v>
      </c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>
        <f t="shared" si="142"/>
        <v>0</v>
      </c>
      <c r="AN185" s="64">
        <f t="shared" si="143"/>
        <v>0</v>
      </c>
      <c r="AO185" s="64">
        <f t="shared" si="144"/>
        <v>0</v>
      </c>
      <c r="AP185" s="64">
        <f t="shared" si="145"/>
        <v>0</v>
      </c>
      <c r="AQ185" s="64">
        <f t="shared" si="147"/>
        <v>0</v>
      </c>
      <c r="AR185" s="64">
        <f t="shared" si="148"/>
        <v>0</v>
      </c>
      <c r="AS185" s="64">
        <f t="shared" si="151"/>
        <v>0</v>
      </c>
      <c r="AT185" s="64">
        <f t="shared" si="152"/>
        <v>0</v>
      </c>
      <c r="AU185" s="64">
        <f t="shared" si="153"/>
        <v>0</v>
      </c>
      <c r="AV185" s="64">
        <f t="shared" si="154"/>
        <v>165.81818181818099</v>
      </c>
      <c r="AW185" s="64">
        <f t="shared" si="156"/>
        <v>172.363636363636</v>
      </c>
      <c r="AX185" s="64">
        <f t="shared" si="158"/>
        <v>179.727272727273</v>
      </c>
      <c r="AY185" s="64">
        <f t="shared" si="159"/>
        <v>186.272727272727</v>
      </c>
      <c r="AZ185" s="64">
        <f t="shared" si="160"/>
        <v>192.272727272727</v>
      </c>
      <c r="BA185" s="64">
        <f t="shared" si="162"/>
        <v>197.727272727273</v>
      </c>
      <c r="BB185" s="64">
        <f t="shared" si="163"/>
        <v>203.45454545454601</v>
      </c>
      <c r="BC185" s="64">
        <f t="shared" si="164"/>
        <v>208.363636363636</v>
      </c>
      <c r="BD185" s="64">
        <f t="shared" si="165"/>
        <v>210.54545454545499</v>
      </c>
      <c r="BE185" s="64">
        <f t="shared" ref="BE185:BE190" si="166">VLOOKUP($C$119,$D$3:$K$63,$A$69,0)*(B132-B131)</f>
        <v>214.90909090909099</v>
      </c>
      <c r="BF185" s="64">
        <f>VLOOKUP($C$120,$D$3:$K$63,$A$69,0)*(B131-B130)</f>
        <v>217.90909090909099</v>
      </c>
      <c r="BG185" s="64">
        <f>VLOOKUP($C$121,$D$3:$K$63,$A$69,0)*B130</f>
        <v>0</v>
      </c>
      <c r="BH185" s="64"/>
      <c r="BI185" s="64"/>
      <c r="BJ185" s="64"/>
      <c r="BK185" s="64"/>
      <c r="BL185" s="64"/>
      <c r="BM185" s="54">
        <f t="shared" si="95"/>
        <v>2149.3636363636401</v>
      </c>
      <c r="BP185" s="53">
        <v>2055</v>
      </c>
      <c r="BQ185" s="61">
        <f t="shared" si="157"/>
        <v>0</v>
      </c>
      <c r="BR185" s="61">
        <f t="shared" si="157"/>
        <v>0</v>
      </c>
      <c r="BS185" s="61">
        <f t="shared" si="157"/>
        <v>0</v>
      </c>
      <c r="BT185" s="61">
        <f t="shared" si="157"/>
        <v>0</v>
      </c>
      <c r="BU185" s="61">
        <f t="shared" si="157"/>
        <v>0</v>
      </c>
      <c r="BV185" s="61">
        <f t="shared" si="157"/>
        <v>0</v>
      </c>
      <c r="BW185" s="61">
        <f t="shared" si="157"/>
        <v>0</v>
      </c>
      <c r="BX185" s="61">
        <f t="shared" si="157"/>
        <v>0</v>
      </c>
      <c r="BY185" s="61">
        <f t="shared" si="157"/>
        <v>0</v>
      </c>
      <c r="BZ185" s="61">
        <f t="shared" si="157"/>
        <v>0</v>
      </c>
      <c r="CA185" s="61">
        <f t="shared" si="157"/>
        <v>0</v>
      </c>
      <c r="CB185" s="61">
        <f t="shared" si="157"/>
        <v>0</v>
      </c>
      <c r="CC185" s="61">
        <f t="shared" si="157"/>
        <v>0</v>
      </c>
      <c r="CD185" s="61">
        <f t="shared" si="157"/>
        <v>0</v>
      </c>
      <c r="CE185" s="61">
        <f t="shared" si="157"/>
        <v>0</v>
      </c>
      <c r="CF185" s="61">
        <f t="shared" si="155"/>
        <v>0</v>
      </c>
      <c r="CG185" s="61">
        <f t="shared" si="155"/>
        <v>0</v>
      </c>
      <c r="CH185" s="61">
        <f t="shared" si="155"/>
        <v>0</v>
      </c>
      <c r="CI185" s="61">
        <f t="shared" si="155"/>
        <v>0</v>
      </c>
      <c r="CJ185" s="61">
        <f t="shared" si="161"/>
        <v>0</v>
      </c>
      <c r="CK185" s="61">
        <f t="shared" si="161"/>
        <v>0</v>
      </c>
      <c r="CL185" s="61">
        <f t="shared" si="161"/>
        <v>0</v>
      </c>
      <c r="CM185" s="61">
        <f t="shared" si="161"/>
        <v>0</v>
      </c>
      <c r="CN185" s="61">
        <f t="shared" si="161"/>
        <v>0</v>
      </c>
      <c r="CO185" s="61">
        <f t="shared" si="161"/>
        <v>0</v>
      </c>
      <c r="CP185" s="61">
        <f t="shared" si="161"/>
        <v>0</v>
      </c>
      <c r="CQ185" s="61">
        <f t="shared" si="161"/>
        <v>0</v>
      </c>
      <c r="CR185" s="61">
        <f t="shared" si="161"/>
        <v>0</v>
      </c>
      <c r="CS185" s="61">
        <f t="shared" si="161"/>
        <v>0</v>
      </c>
      <c r="CT185" s="61">
        <f t="shared" si="161"/>
        <v>0</v>
      </c>
      <c r="CU185" s="61">
        <f t="shared" si="133"/>
        <v>0</v>
      </c>
      <c r="CV185" s="61">
        <f t="shared" si="133"/>
        <v>0</v>
      </c>
      <c r="CW185" s="61">
        <f t="shared" si="133"/>
        <v>0</v>
      </c>
      <c r="CX185" s="61">
        <f t="shared" si="149"/>
        <v>0</v>
      </c>
      <c r="CY185" s="61">
        <f t="shared" si="149"/>
        <v>0</v>
      </c>
      <c r="CZ185" s="61">
        <f t="shared" si="149"/>
        <v>0</v>
      </c>
      <c r="DA185" s="61">
        <f t="shared" si="149"/>
        <v>0</v>
      </c>
      <c r="DB185" s="61">
        <f t="shared" si="149"/>
        <v>0</v>
      </c>
      <c r="DC185" s="61">
        <f t="shared" si="149"/>
        <v>0</v>
      </c>
      <c r="DD185" s="61">
        <f t="shared" si="149"/>
        <v>0</v>
      </c>
      <c r="DE185" s="61">
        <f t="shared" si="149"/>
        <v>0</v>
      </c>
      <c r="DF185" s="61">
        <f t="shared" si="149"/>
        <v>0</v>
      </c>
      <c r="DG185" s="61">
        <f t="shared" si="149"/>
        <v>0</v>
      </c>
      <c r="DH185" s="61">
        <f t="shared" si="149"/>
        <v>0</v>
      </c>
      <c r="DI185" s="61">
        <f t="shared" si="149"/>
        <v>7.7147570105316296E-2</v>
      </c>
      <c r="DJ185" s="61">
        <f t="shared" si="149"/>
        <v>8.0192868925263297E-2</v>
      </c>
      <c r="DK185" s="61">
        <f t="shared" si="149"/>
        <v>8.3618830097703406E-2</v>
      </c>
      <c r="DL185" s="61">
        <f t="shared" si="149"/>
        <v>8.6664128917650102E-2</v>
      </c>
      <c r="DM185" s="61">
        <f t="shared" si="137"/>
        <v>8.9455652835934596E-2</v>
      </c>
      <c r="DN185" s="61">
        <f t="shared" si="137"/>
        <v>9.1993401852556805E-2</v>
      </c>
      <c r="DO185" s="61">
        <f t="shared" si="137"/>
        <v>9.4658038320010199E-2</v>
      </c>
      <c r="DP185" s="61">
        <f t="shared" si="137"/>
        <v>9.6942012434970207E-2</v>
      </c>
      <c r="DQ185" s="61">
        <f t="shared" si="134"/>
        <v>9.7957112041619096E-2</v>
      </c>
      <c r="DR185" s="61">
        <f t="shared" si="134"/>
        <v>9.9987311254916902E-2</v>
      </c>
      <c r="DS185" s="61">
        <f t="shared" si="114"/>
        <v>0.101383073214059</v>
      </c>
      <c r="DT185" s="61">
        <f t="shared" si="114"/>
        <v>0</v>
      </c>
      <c r="DU185" s="61">
        <f t="shared" si="114"/>
        <v>0</v>
      </c>
      <c r="DV185" s="61">
        <f t="shared" si="114"/>
        <v>0</v>
      </c>
      <c r="DW185" s="61">
        <f t="shared" si="150"/>
        <v>0</v>
      </c>
      <c r="DX185" s="61">
        <f t="shared" si="150"/>
        <v>0</v>
      </c>
      <c r="DY185" s="61">
        <f t="shared" si="150"/>
        <v>0</v>
      </c>
      <c r="DZ185" s="61">
        <f t="shared" si="146"/>
        <v>1</v>
      </c>
    </row>
    <row r="186" spans="2:130">
      <c r="C186" s="53">
        <v>2056</v>
      </c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>
        <f t="shared" si="143"/>
        <v>0</v>
      </c>
      <c r="AO186" s="64">
        <f t="shared" si="144"/>
        <v>0</v>
      </c>
      <c r="AP186" s="64">
        <f t="shared" si="145"/>
        <v>0</v>
      </c>
      <c r="AQ186" s="64">
        <f t="shared" si="147"/>
        <v>0</v>
      </c>
      <c r="AR186" s="64">
        <f t="shared" si="148"/>
        <v>0</v>
      </c>
      <c r="AS186" s="64">
        <f t="shared" si="151"/>
        <v>0</v>
      </c>
      <c r="AT186" s="64">
        <f t="shared" si="152"/>
        <v>0</v>
      </c>
      <c r="AU186" s="64">
        <f t="shared" si="153"/>
        <v>0</v>
      </c>
      <c r="AV186" s="64">
        <f t="shared" si="154"/>
        <v>0</v>
      </c>
      <c r="AW186" s="64">
        <f t="shared" si="156"/>
        <v>172.363636363636</v>
      </c>
      <c r="AX186" s="64">
        <f t="shared" si="158"/>
        <v>179.727272727273</v>
      </c>
      <c r="AY186" s="64">
        <f t="shared" si="159"/>
        <v>186.272727272727</v>
      </c>
      <c r="AZ186" s="64">
        <f t="shared" si="160"/>
        <v>192.272727272727</v>
      </c>
      <c r="BA186" s="64">
        <f t="shared" si="162"/>
        <v>197.727272727273</v>
      </c>
      <c r="BB186" s="64">
        <f t="shared" si="163"/>
        <v>203.45454545454601</v>
      </c>
      <c r="BC186" s="64">
        <f t="shared" si="164"/>
        <v>208.363636363636</v>
      </c>
      <c r="BD186" s="64">
        <f t="shared" si="165"/>
        <v>210.54545454545499</v>
      </c>
      <c r="BE186" s="64">
        <f t="shared" si="166"/>
        <v>214.90909090909099</v>
      </c>
      <c r="BF186" s="64">
        <f t="shared" ref="BF186:BF190" si="167">VLOOKUP($C$120,$D$3:$K$63,$A$69,0)*(B132-B131)</f>
        <v>217.90909090909099</v>
      </c>
      <c r="BG186" s="64">
        <f>VLOOKUP($C$121,$D$3:$K$63,$A$69,0)*(B131-B130)</f>
        <v>221.727272727273</v>
      </c>
      <c r="BH186" s="64">
        <f>VLOOKUP($C$122,$D$3:$K$63,$A$69,0)*B130</f>
        <v>0</v>
      </c>
      <c r="BI186" s="64"/>
      <c r="BJ186" s="64"/>
      <c r="BK186" s="64"/>
      <c r="BL186" s="64"/>
      <c r="BM186" s="54">
        <f t="shared" si="95"/>
        <v>2205.2727272727302</v>
      </c>
      <c r="BP186" s="53">
        <v>2056</v>
      </c>
      <c r="BQ186" s="61">
        <f t="shared" si="157"/>
        <v>0</v>
      </c>
      <c r="BR186" s="61">
        <f t="shared" si="157"/>
        <v>0</v>
      </c>
      <c r="BS186" s="61">
        <f t="shared" si="157"/>
        <v>0</v>
      </c>
      <c r="BT186" s="61">
        <f t="shared" si="157"/>
        <v>0</v>
      </c>
      <c r="BU186" s="61">
        <f t="shared" si="157"/>
        <v>0</v>
      </c>
      <c r="BV186" s="61">
        <f t="shared" si="157"/>
        <v>0</v>
      </c>
      <c r="BW186" s="61">
        <f t="shared" si="157"/>
        <v>0</v>
      </c>
      <c r="BX186" s="61">
        <f t="shared" si="157"/>
        <v>0</v>
      </c>
      <c r="BY186" s="61">
        <f t="shared" si="157"/>
        <v>0</v>
      </c>
      <c r="BZ186" s="61">
        <f t="shared" si="157"/>
        <v>0</v>
      </c>
      <c r="CA186" s="61">
        <f t="shared" si="157"/>
        <v>0</v>
      </c>
      <c r="CB186" s="61">
        <f t="shared" si="157"/>
        <v>0</v>
      </c>
      <c r="CC186" s="61">
        <f t="shared" si="157"/>
        <v>0</v>
      </c>
      <c r="CD186" s="61">
        <f t="shared" si="157"/>
        <v>0</v>
      </c>
      <c r="CE186" s="61">
        <f t="shared" si="157"/>
        <v>0</v>
      </c>
      <c r="CF186" s="61">
        <f t="shared" si="155"/>
        <v>0</v>
      </c>
      <c r="CG186" s="61">
        <f t="shared" si="155"/>
        <v>0</v>
      </c>
      <c r="CH186" s="61">
        <f t="shared" si="155"/>
        <v>0</v>
      </c>
      <c r="CI186" s="61">
        <f t="shared" si="155"/>
        <v>0</v>
      </c>
      <c r="CJ186" s="61">
        <f t="shared" si="161"/>
        <v>0</v>
      </c>
      <c r="CK186" s="61">
        <f t="shared" si="161"/>
        <v>0</v>
      </c>
      <c r="CL186" s="61">
        <f t="shared" si="161"/>
        <v>0</v>
      </c>
      <c r="CM186" s="61">
        <f t="shared" si="161"/>
        <v>0</v>
      </c>
      <c r="CN186" s="61">
        <f t="shared" si="161"/>
        <v>0</v>
      </c>
      <c r="CO186" s="61">
        <f t="shared" si="161"/>
        <v>0</v>
      </c>
      <c r="CP186" s="61">
        <f t="shared" si="161"/>
        <v>0</v>
      </c>
      <c r="CQ186" s="61">
        <f t="shared" si="161"/>
        <v>0</v>
      </c>
      <c r="CR186" s="61">
        <f t="shared" si="161"/>
        <v>0</v>
      </c>
      <c r="CS186" s="61">
        <f t="shared" si="161"/>
        <v>0</v>
      </c>
      <c r="CT186" s="61">
        <f t="shared" si="161"/>
        <v>0</v>
      </c>
      <c r="CU186" s="61">
        <f t="shared" si="133"/>
        <v>0</v>
      </c>
      <c r="CV186" s="61">
        <f t="shared" si="133"/>
        <v>0</v>
      </c>
      <c r="CW186" s="61">
        <f t="shared" si="133"/>
        <v>0</v>
      </c>
      <c r="CX186" s="61">
        <f t="shared" si="149"/>
        <v>0</v>
      </c>
      <c r="CY186" s="61">
        <f t="shared" si="149"/>
        <v>0</v>
      </c>
      <c r="CZ186" s="61">
        <f t="shared" si="149"/>
        <v>0</v>
      </c>
      <c r="DA186" s="61">
        <f t="shared" si="149"/>
        <v>0</v>
      </c>
      <c r="DB186" s="61">
        <f t="shared" si="149"/>
        <v>0</v>
      </c>
      <c r="DC186" s="61">
        <f t="shared" si="149"/>
        <v>0</v>
      </c>
      <c r="DD186" s="61">
        <f t="shared" si="149"/>
        <v>0</v>
      </c>
      <c r="DE186" s="61">
        <f t="shared" si="149"/>
        <v>0</v>
      </c>
      <c r="DF186" s="61">
        <f t="shared" si="149"/>
        <v>0</v>
      </c>
      <c r="DG186" s="61">
        <f t="shared" si="149"/>
        <v>0</v>
      </c>
      <c r="DH186" s="61">
        <f t="shared" si="149"/>
        <v>0</v>
      </c>
      <c r="DI186" s="61">
        <f t="shared" si="149"/>
        <v>0</v>
      </c>
      <c r="DJ186" s="61">
        <f t="shared" si="149"/>
        <v>7.8159782339846398E-2</v>
      </c>
      <c r="DK186" s="61">
        <f t="shared" si="149"/>
        <v>8.1498886965124903E-2</v>
      </c>
      <c r="DL186" s="61">
        <f t="shared" si="149"/>
        <v>8.4466979965372294E-2</v>
      </c>
      <c r="DM186" s="61">
        <f t="shared" si="137"/>
        <v>8.7187731882265695E-2</v>
      </c>
      <c r="DN186" s="61">
        <f t="shared" si="137"/>
        <v>8.9661142715805095E-2</v>
      </c>
      <c r="DO186" s="61">
        <f t="shared" si="137"/>
        <v>9.2258224091021496E-2</v>
      </c>
      <c r="DP186" s="61">
        <f t="shared" si="137"/>
        <v>9.4484293841207004E-2</v>
      </c>
      <c r="DQ186" s="61">
        <f t="shared" si="134"/>
        <v>9.5473658174622805E-2</v>
      </c>
      <c r="DR186" s="61">
        <f t="shared" si="134"/>
        <v>9.7452386841454394E-2</v>
      </c>
      <c r="DS186" s="61">
        <f t="shared" si="114"/>
        <v>9.8812762799901102E-2</v>
      </c>
      <c r="DT186" s="61">
        <f t="shared" si="114"/>
        <v>0.10054415038337899</v>
      </c>
      <c r="DU186" s="61">
        <f t="shared" si="114"/>
        <v>0</v>
      </c>
      <c r="DV186" s="61">
        <f t="shared" si="114"/>
        <v>0</v>
      </c>
      <c r="DW186" s="61">
        <f t="shared" si="150"/>
        <v>0</v>
      </c>
      <c r="DX186" s="61">
        <f t="shared" si="150"/>
        <v>0</v>
      </c>
      <c r="DY186" s="61">
        <f t="shared" si="150"/>
        <v>0</v>
      </c>
      <c r="DZ186" s="61">
        <f t="shared" si="146"/>
        <v>1</v>
      </c>
    </row>
    <row r="187" spans="2:130">
      <c r="C187" s="53">
        <v>2057</v>
      </c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>
        <f t="shared" si="144"/>
        <v>0</v>
      </c>
      <c r="AP187" s="64">
        <f t="shared" si="145"/>
        <v>0</v>
      </c>
      <c r="AQ187" s="64">
        <f t="shared" si="147"/>
        <v>0</v>
      </c>
      <c r="AR187" s="64">
        <f t="shared" si="148"/>
        <v>0</v>
      </c>
      <c r="AS187" s="64">
        <f t="shared" si="151"/>
        <v>0</v>
      </c>
      <c r="AT187" s="64">
        <f t="shared" si="152"/>
        <v>0</v>
      </c>
      <c r="AU187" s="64">
        <f t="shared" si="153"/>
        <v>0</v>
      </c>
      <c r="AV187" s="64">
        <f t="shared" si="154"/>
        <v>0</v>
      </c>
      <c r="AW187" s="64">
        <f t="shared" si="156"/>
        <v>0</v>
      </c>
      <c r="AX187" s="64">
        <f t="shared" si="158"/>
        <v>179.72727272727201</v>
      </c>
      <c r="AY187" s="64">
        <f t="shared" si="159"/>
        <v>186.272727272727</v>
      </c>
      <c r="AZ187" s="64">
        <f t="shared" si="160"/>
        <v>192.272727272727</v>
      </c>
      <c r="BA187" s="64">
        <f t="shared" si="162"/>
        <v>197.727272727273</v>
      </c>
      <c r="BB187" s="64">
        <f t="shared" si="163"/>
        <v>203.45454545454601</v>
      </c>
      <c r="BC187" s="64">
        <f t="shared" si="164"/>
        <v>208.363636363636</v>
      </c>
      <c r="BD187" s="64">
        <f t="shared" si="165"/>
        <v>210.54545454545499</v>
      </c>
      <c r="BE187" s="64">
        <f t="shared" si="166"/>
        <v>214.90909090909099</v>
      </c>
      <c r="BF187" s="64">
        <f t="shared" si="167"/>
        <v>217.90909090909099</v>
      </c>
      <c r="BG187" s="64">
        <f t="shared" ref="BG187:BG190" si="168">VLOOKUP($C$121,$D$3:$K$63,$A$69,0)*(B132-B131)</f>
        <v>221.727272727273</v>
      </c>
      <c r="BH187" s="64">
        <f>VLOOKUP($C$122,$D$3:$K$63,$A$69,0)*(B131-B130)</f>
        <v>223.90909090909099</v>
      </c>
      <c r="BI187" s="64">
        <f>VLOOKUP($C$123,$D$3:$K$63,$A$69,0)*B130</f>
        <v>0</v>
      </c>
      <c r="BJ187" s="64"/>
      <c r="BK187" s="64"/>
      <c r="BL187" s="64"/>
      <c r="BM187" s="54">
        <f t="shared" si="95"/>
        <v>2256.8181818181802</v>
      </c>
      <c r="BP187" s="53">
        <v>2057</v>
      </c>
      <c r="BQ187" s="61">
        <f t="shared" si="157"/>
        <v>0</v>
      </c>
      <c r="BR187" s="61">
        <f t="shared" si="157"/>
        <v>0</v>
      </c>
      <c r="BS187" s="61">
        <f t="shared" si="157"/>
        <v>0</v>
      </c>
      <c r="BT187" s="61">
        <f t="shared" si="157"/>
        <v>0</v>
      </c>
      <c r="BU187" s="61">
        <f t="shared" si="157"/>
        <v>0</v>
      </c>
      <c r="BV187" s="61">
        <f t="shared" si="157"/>
        <v>0</v>
      </c>
      <c r="BW187" s="61">
        <f t="shared" si="157"/>
        <v>0</v>
      </c>
      <c r="BX187" s="61">
        <f t="shared" si="157"/>
        <v>0</v>
      </c>
      <c r="BY187" s="61">
        <f t="shared" si="157"/>
        <v>0</v>
      </c>
      <c r="BZ187" s="61">
        <f t="shared" si="157"/>
        <v>0</v>
      </c>
      <c r="CA187" s="61">
        <f t="shared" si="157"/>
        <v>0</v>
      </c>
      <c r="CB187" s="61">
        <f t="shared" si="157"/>
        <v>0</v>
      </c>
      <c r="CC187" s="61">
        <f t="shared" si="157"/>
        <v>0</v>
      </c>
      <c r="CD187" s="61">
        <f t="shared" si="157"/>
        <v>0</v>
      </c>
      <c r="CE187" s="61">
        <f t="shared" si="157"/>
        <v>0</v>
      </c>
      <c r="CF187" s="61">
        <f t="shared" si="155"/>
        <v>0</v>
      </c>
      <c r="CG187" s="61">
        <f t="shared" si="155"/>
        <v>0</v>
      </c>
      <c r="CH187" s="61">
        <f t="shared" si="155"/>
        <v>0</v>
      </c>
      <c r="CI187" s="61">
        <f t="shared" si="155"/>
        <v>0</v>
      </c>
      <c r="CJ187" s="61">
        <f t="shared" si="161"/>
        <v>0</v>
      </c>
      <c r="CK187" s="61">
        <f t="shared" si="161"/>
        <v>0</v>
      </c>
      <c r="CL187" s="61">
        <f t="shared" si="161"/>
        <v>0</v>
      </c>
      <c r="CM187" s="61">
        <f t="shared" si="161"/>
        <v>0</v>
      </c>
      <c r="CN187" s="61">
        <f t="shared" si="161"/>
        <v>0</v>
      </c>
      <c r="CO187" s="61">
        <f t="shared" si="161"/>
        <v>0</v>
      </c>
      <c r="CP187" s="61">
        <f t="shared" si="161"/>
        <v>0</v>
      </c>
      <c r="CQ187" s="61">
        <f t="shared" si="161"/>
        <v>0</v>
      </c>
      <c r="CR187" s="61">
        <f t="shared" si="161"/>
        <v>0</v>
      </c>
      <c r="CS187" s="61">
        <f t="shared" si="161"/>
        <v>0</v>
      </c>
      <c r="CT187" s="61">
        <f t="shared" si="161"/>
        <v>0</v>
      </c>
      <c r="CU187" s="61">
        <f t="shared" si="133"/>
        <v>0</v>
      </c>
      <c r="CV187" s="61">
        <f t="shared" si="133"/>
        <v>0</v>
      </c>
      <c r="CW187" s="61">
        <f t="shared" si="133"/>
        <v>0</v>
      </c>
      <c r="CX187" s="61">
        <f t="shared" si="149"/>
        <v>0</v>
      </c>
      <c r="CY187" s="61">
        <f t="shared" si="149"/>
        <v>0</v>
      </c>
      <c r="CZ187" s="61">
        <f t="shared" si="149"/>
        <v>0</v>
      </c>
      <c r="DA187" s="61">
        <f t="shared" si="149"/>
        <v>0</v>
      </c>
      <c r="DB187" s="61">
        <f t="shared" si="149"/>
        <v>0</v>
      </c>
      <c r="DC187" s="61">
        <f t="shared" si="149"/>
        <v>0</v>
      </c>
      <c r="DD187" s="61">
        <f t="shared" si="149"/>
        <v>0</v>
      </c>
      <c r="DE187" s="61">
        <f t="shared" si="149"/>
        <v>0</v>
      </c>
      <c r="DF187" s="61">
        <f t="shared" si="149"/>
        <v>0</v>
      </c>
      <c r="DG187" s="61">
        <f t="shared" si="149"/>
        <v>0</v>
      </c>
      <c r="DH187" s="61">
        <f t="shared" si="149"/>
        <v>0</v>
      </c>
      <c r="DI187" s="61">
        <f t="shared" si="149"/>
        <v>0</v>
      </c>
      <c r="DJ187" s="61">
        <f t="shared" si="149"/>
        <v>0</v>
      </c>
      <c r="DK187" s="61">
        <f t="shared" si="149"/>
        <v>7.9637462235649298E-2</v>
      </c>
      <c r="DL187" s="61">
        <f t="shared" si="149"/>
        <v>8.2537764350453194E-2</v>
      </c>
      <c r="DM187" s="61">
        <f t="shared" si="137"/>
        <v>8.5196374622356505E-2</v>
      </c>
      <c r="DN187" s="61">
        <f t="shared" si="137"/>
        <v>8.7613293051359606E-2</v>
      </c>
      <c r="DO187" s="61">
        <f t="shared" si="137"/>
        <v>9.0151057401812701E-2</v>
      </c>
      <c r="DP187" s="61">
        <f t="shared" si="137"/>
        <v>9.2326283987915397E-2</v>
      </c>
      <c r="DQ187" s="61">
        <f t="shared" si="134"/>
        <v>9.3293051359516599E-2</v>
      </c>
      <c r="DR187" s="61">
        <f t="shared" si="134"/>
        <v>9.5226586102719099E-2</v>
      </c>
      <c r="DS187" s="61">
        <f t="shared" si="114"/>
        <v>9.6555891238670699E-2</v>
      </c>
      <c r="DT187" s="61">
        <f t="shared" si="114"/>
        <v>9.8247734138972795E-2</v>
      </c>
      <c r="DU187" s="61">
        <f t="shared" si="114"/>
        <v>9.9214501510574094E-2</v>
      </c>
      <c r="DV187" s="61">
        <f t="shared" si="114"/>
        <v>0</v>
      </c>
      <c r="DW187" s="61">
        <f t="shared" si="150"/>
        <v>0</v>
      </c>
      <c r="DX187" s="61">
        <f t="shared" si="150"/>
        <v>0</v>
      </c>
      <c r="DY187" s="61">
        <f t="shared" si="150"/>
        <v>0</v>
      </c>
      <c r="DZ187" s="61">
        <f t="shared" si="146"/>
        <v>1</v>
      </c>
    </row>
    <row r="188" spans="2:130">
      <c r="C188" s="53">
        <v>2058</v>
      </c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>
        <f t="shared" si="145"/>
        <v>0</v>
      </c>
      <c r="AQ188" s="64">
        <f t="shared" si="147"/>
        <v>0</v>
      </c>
      <c r="AR188" s="64">
        <f t="shared" si="148"/>
        <v>0</v>
      </c>
      <c r="AS188" s="64">
        <f t="shared" si="151"/>
        <v>0</v>
      </c>
      <c r="AT188" s="64">
        <f t="shared" si="152"/>
        <v>0</v>
      </c>
      <c r="AU188" s="64">
        <f t="shared" si="153"/>
        <v>0</v>
      </c>
      <c r="AV188" s="64">
        <f t="shared" si="154"/>
        <v>0</v>
      </c>
      <c r="AW188" s="64">
        <f t="shared" si="156"/>
        <v>0</v>
      </c>
      <c r="AX188" s="64">
        <f t="shared" si="158"/>
        <v>0</v>
      </c>
      <c r="AY188" s="64">
        <f t="shared" si="159"/>
        <v>186.272727272727</v>
      </c>
      <c r="AZ188" s="64">
        <f t="shared" si="160"/>
        <v>192.272727272727</v>
      </c>
      <c r="BA188" s="64">
        <f t="shared" si="162"/>
        <v>197.727272727273</v>
      </c>
      <c r="BB188" s="64">
        <f t="shared" si="163"/>
        <v>203.45454545454601</v>
      </c>
      <c r="BC188" s="64">
        <f t="shared" si="164"/>
        <v>208.363636363636</v>
      </c>
      <c r="BD188" s="64">
        <f t="shared" si="165"/>
        <v>210.54545454545499</v>
      </c>
      <c r="BE188" s="64">
        <f t="shared" si="166"/>
        <v>214.90909090909099</v>
      </c>
      <c r="BF188" s="64">
        <f t="shared" si="167"/>
        <v>217.90909090909099</v>
      </c>
      <c r="BG188" s="64">
        <f t="shared" si="168"/>
        <v>221.727272727273</v>
      </c>
      <c r="BH188" s="64">
        <f t="shared" ref="BH188:BH190" si="169">VLOOKUP($C$122,$D$3:$K$63,$A$69,0)*(B132-B131)</f>
        <v>223.90909090909099</v>
      </c>
      <c r="BI188" s="64">
        <f>VLOOKUP($C$123,$D$3:$K$63,$A$69,0)*(B131-B130)</f>
        <v>228</v>
      </c>
      <c r="BJ188" s="64">
        <f>VLOOKUP($C$124,$D$3:$K$63,$A$69,0)*B130</f>
        <v>0</v>
      </c>
      <c r="BK188" s="64"/>
      <c r="BL188" s="64"/>
      <c r="BM188" s="54">
        <f t="shared" si="95"/>
        <v>2305.0909090909099</v>
      </c>
      <c r="BP188" s="53">
        <v>2058</v>
      </c>
      <c r="BQ188" s="61">
        <f t="shared" si="157"/>
        <v>0</v>
      </c>
      <c r="BR188" s="61">
        <f t="shared" si="157"/>
        <v>0</v>
      </c>
      <c r="BS188" s="61">
        <f t="shared" si="157"/>
        <v>0</v>
      </c>
      <c r="BT188" s="61">
        <f t="shared" si="157"/>
        <v>0</v>
      </c>
      <c r="BU188" s="61">
        <f t="shared" si="157"/>
        <v>0</v>
      </c>
      <c r="BV188" s="61">
        <f t="shared" si="157"/>
        <v>0</v>
      </c>
      <c r="BW188" s="61">
        <f t="shared" si="157"/>
        <v>0</v>
      </c>
      <c r="BX188" s="61">
        <f t="shared" si="157"/>
        <v>0</v>
      </c>
      <c r="BY188" s="61">
        <f t="shared" si="157"/>
        <v>0</v>
      </c>
      <c r="BZ188" s="61">
        <f t="shared" si="157"/>
        <v>0</v>
      </c>
      <c r="CA188" s="61">
        <f t="shared" si="157"/>
        <v>0</v>
      </c>
      <c r="CB188" s="61">
        <f t="shared" si="157"/>
        <v>0</v>
      </c>
      <c r="CC188" s="61">
        <f t="shared" si="157"/>
        <v>0</v>
      </c>
      <c r="CD188" s="61">
        <f t="shared" si="157"/>
        <v>0</v>
      </c>
      <c r="CE188" s="61">
        <f t="shared" si="157"/>
        <v>0</v>
      </c>
      <c r="CF188" s="61">
        <f t="shared" si="155"/>
        <v>0</v>
      </c>
      <c r="CG188" s="61">
        <f t="shared" si="155"/>
        <v>0</v>
      </c>
      <c r="CH188" s="61">
        <f t="shared" si="155"/>
        <v>0</v>
      </c>
      <c r="CI188" s="61">
        <f t="shared" si="155"/>
        <v>0</v>
      </c>
      <c r="CJ188" s="61">
        <f t="shared" si="161"/>
        <v>0</v>
      </c>
      <c r="CK188" s="61">
        <f t="shared" si="161"/>
        <v>0</v>
      </c>
      <c r="CL188" s="61">
        <f t="shared" si="161"/>
        <v>0</v>
      </c>
      <c r="CM188" s="61">
        <f t="shared" si="161"/>
        <v>0</v>
      </c>
      <c r="CN188" s="61">
        <f t="shared" si="161"/>
        <v>0</v>
      </c>
      <c r="CO188" s="61">
        <f t="shared" si="161"/>
        <v>0</v>
      </c>
      <c r="CP188" s="61">
        <f t="shared" si="161"/>
        <v>0</v>
      </c>
      <c r="CQ188" s="61">
        <f t="shared" si="161"/>
        <v>0</v>
      </c>
      <c r="CR188" s="61">
        <f t="shared" si="161"/>
        <v>0</v>
      </c>
      <c r="CS188" s="61">
        <f t="shared" si="161"/>
        <v>0</v>
      </c>
      <c r="CT188" s="61">
        <f t="shared" si="161"/>
        <v>0</v>
      </c>
      <c r="CU188" s="61">
        <f t="shared" si="133"/>
        <v>0</v>
      </c>
      <c r="CV188" s="61">
        <f t="shared" si="133"/>
        <v>0</v>
      </c>
      <c r="CW188" s="61">
        <f t="shared" si="133"/>
        <v>0</v>
      </c>
      <c r="CX188" s="61">
        <f t="shared" si="149"/>
        <v>0</v>
      </c>
      <c r="CY188" s="61">
        <f t="shared" si="149"/>
        <v>0</v>
      </c>
      <c r="CZ188" s="61">
        <f t="shared" si="149"/>
        <v>0</v>
      </c>
      <c r="DA188" s="61">
        <f t="shared" si="149"/>
        <v>0</v>
      </c>
      <c r="DB188" s="61">
        <f t="shared" si="149"/>
        <v>0</v>
      </c>
      <c r="DC188" s="61">
        <f t="shared" si="149"/>
        <v>0</v>
      </c>
      <c r="DD188" s="61">
        <f t="shared" si="149"/>
        <v>0</v>
      </c>
      <c r="DE188" s="61">
        <f t="shared" si="149"/>
        <v>0</v>
      </c>
      <c r="DF188" s="61">
        <f t="shared" si="149"/>
        <v>0</v>
      </c>
      <c r="DG188" s="61">
        <f t="shared" si="149"/>
        <v>0</v>
      </c>
      <c r="DH188" s="61">
        <f t="shared" si="149"/>
        <v>0</v>
      </c>
      <c r="DI188" s="61">
        <f t="shared" si="149"/>
        <v>0</v>
      </c>
      <c r="DJ188" s="61">
        <f t="shared" si="149"/>
        <v>0</v>
      </c>
      <c r="DK188" s="61">
        <f t="shared" si="149"/>
        <v>0</v>
      </c>
      <c r="DL188" s="61">
        <f t="shared" si="149"/>
        <v>8.0809275911026698E-2</v>
      </c>
      <c r="DM188" s="61">
        <f t="shared" si="137"/>
        <v>8.3412210127780398E-2</v>
      </c>
      <c r="DN188" s="61">
        <f t="shared" si="137"/>
        <v>8.5778513961192696E-2</v>
      </c>
      <c r="DO188" s="61">
        <f t="shared" si="137"/>
        <v>8.82631329862755E-2</v>
      </c>
      <c r="DP188" s="61">
        <f t="shared" si="137"/>
        <v>9.0392806436346507E-2</v>
      </c>
      <c r="DQ188" s="61">
        <f t="shared" si="134"/>
        <v>9.1339327969711406E-2</v>
      </c>
      <c r="DR188" s="61">
        <f t="shared" si="134"/>
        <v>9.3232371036441095E-2</v>
      </c>
      <c r="DS188" s="61">
        <f t="shared" si="114"/>
        <v>9.4533838144817806E-2</v>
      </c>
      <c r="DT188" s="61">
        <f t="shared" si="114"/>
        <v>9.6190250828206397E-2</v>
      </c>
      <c r="DU188" s="61">
        <f t="shared" si="114"/>
        <v>9.7136772361571297E-2</v>
      </c>
      <c r="DV188" s="61">
        <f t="shared" si="114"/>
        <v>9.8911500236630395E-2</v>
      </c>
      <c r="DW188" s="61">
        <f t="shared" si="150"/>
        <v>0</v>
      </c>
      <c r="DX188" s="61">
        <f t="shared" si="150"/>
        <v>0</v>
      </c>
      <c r="DY188" s="61">
        <f t="shared" si="150"/>
        <v>0</v>
      </c>
      <c r="DZ188" s="61">
        <f t="shared" si="146"/>
        <v>1</v>
      </c>
    </row>
    <row r="189" spans="2:130">
      <c r="C189" s="53">
        <v>2059</v>
      </c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>
        <f t="shared" si="147"/>
        <v>0</v>
      </c>
      <c r="AR189" s="64">
        <f t="shared" si="148"/>
        <v>0</v>
      </c>
      <c r="AS189" s="64">
        <f t="shared" si="151"/>
        <v>0</v>
      </c>
      <c r="AT189" s="64">
        <f t="shared" si="152"/>
        <v>0</v>
      </c>
      <c r="AU189" s="64">
        <f t="shared" si="153"/>
        <v>0</v>
      </c>
      <c r="AV189" s="64">
        <f t="shared" si="154"/>
        <v>0</v>
      </c>
      <c r="AW189" s="64">
        <f t="shared" si="156"/>
        <v>0</v>
      </c>
      <c r="AX189" s="64">
        <f t="shared" si="158"/>
        <v>0</v>
      </c>
      <c r="AY189" s="64">
        <f t="shared" si="159"/>
        <v>0</v>
      </c>
      <c r="AZ189" s="64">
        <f t="shared" si="160"/>
        <v>192.272727272727</v>
      </c>
      <c r="BA189" s="64">
        <f t="shared" si="162"/>
        <v>197.727272727273</v>
      </c>
      <c r="BB189" s="64">
        <f t="shared" si="163"/>
        <v>203.45454545454601</v>
      </c>
      <c r="BC189" s="64">
        <f t="shared" si="164"/>
        <v>208.363636363636</v>
      </c>
      <c r="BD189" s="64">
        <f t="shared" si="165"/>
        <v>210.54545454545499</v>
      </c>
      <c r="BE189" s="64">
        <f t="shared" si="166"/>
        <v>214.90909090909099</v>
      </c>
      <c r="BF189" s="64">
        <f t="shared" si="167"/>
        <v>217.90909090909099</v>
      </c>
      <c r="BG189" s="64">
        <f t="shared" si="168"/>
        <v>221.727272727273</v>
      </c>
      <c r="BH189" s="64">
        <f t="shared" si="169"/>
        <v>223.90909090909099</v>
      </c>
      <c r="BI189" s="64">
        <f t="shared" ref="BI189:BI190" si="170">VLOOKUP($C$123,$D$3:$K$63,$A$69,0)*(B132-B131)</f>
        <v>228</v>
      </c>
      <c r="BJ189" s="64">
        <f>VLOOKUP($C$124,$D$3:$K$63,$A$69,0)*(B131-B130)</f>
        <v>231</v>
      </c>
      <c r="BK189" s="64">
        <f>VLOOKUP($C$125,$D$3:$K$63,$A$69,0)*B130</f>
        <v>0</v>
      </c>
      <c r="BL189" s="64"/>
      <c r="BM189" s="54">
        <f t="shared" si="95"/>
        <v>2349.8181818181802</v>
      </c>
      <c r="BP189" s="53">
        <v>2059</v>
      </c>
      <c r="BQ189" s="61">
        <f t="shared" si="157"/>
        <v>0</v>
      </c>
      <c r="BR189" s="61">
        <f t="shared" si="157"/>
        <v>0</v>
      </c>
      <c r="BS189" s="61">
        <f t="shared" si="157"/>
        <v>0</v>
      </c>
      <c r="BT189" s="61">
        <f t="shared" si="157"/>
        <v>0</v>
      </c>
      <c r="BU189" s="61">
        <f t="shared" si="157"/>
        <v>0</v>
      </c>
      <c r="BV189" s="61">
        <f t="shared" si="157"/>
        <v>0</v>
      </c>
      <c r="BW189" s="61">
        <f t="shared" si="157"/>
        <v>0</v>
      </c>
      <c r="BX189" s="61">
        <f t="shared" si="157"/>
        <v>0</v>
      </c>
      <c r="BY189" s="61">
        <f t="shared" si="157"/>
        <v>0</v>
      </c>
      <c r="BZ189" s="61">
        <f t="shared" si="157"/>
        <v>0</v>
      </c>
      <c r="CA189" s="61">
        <f t="shared" si="157"/>
        <v>0</v>
      </c>
      <c r="CB189" s="61">
        <f t="shared" si="157"/>
        <v>0</v>
      </c>
      <c r="CC189" s="61">
        <f t="shared" si="157"/>
        <v>0</v>
      </c>
      <c r="CD189" s="61">
        <f t="shared" si="157"/>
        <v>0</v>
      </c>
      <c r="CE189" s="61">
        <f t="shared" si="157"/>
        <v>0</v>
      </c>
      <c r="CF189" s="61">
        <f t="shared" si="155"/>
        <v>0</v>
      </c>
      <c r="CG189" s="61">
        <f t="shared" si="155"/>
        <v>0</v>
      </c>
      <c r="CH189" s="61">
        <f t="shared" si="155"/>
        <v>0</v>
      </c>
      <c r="CI189" s="61">
        <f t="shared" si="155"/>
        <v>0</v>
      </c>
      <c r="CJ189" s="61">
        <f t="shared" si="161"/>
        <v>0</v>
      </c>
      <c r="CK189" s="61">
        <f t="shared" si="161"/>
        <v>0</v>
      </c>
      <c r="CL189" s="61">
        <f t="shared" si="161"/>
        <v>0</v>
      </c>
      <c r="CM189" s="61">
        <f t="shared" si="161"/>
        <v>0</v>
      </c>
      <c r="CN189" s="61">
        <f t="shared" si="161"/>
        <v>0</v>
      </c>
      <c r="CO189" s="61">
        <f t="shared" si="161"/>
        <v>0</v>
      </c>
      <c r="CP189" s="61">
        <f t="shared" si="161"/>
        <v>0</v>
      </c>
      <c r="CQ189" s="61">
        <f t="shared" si="161"/>
        <v>0</v>
      </c>
      <c r="CR189" s="61">
        <f t="shared" si="161"/>
        <v>0</v>
      </c>
      <c r="CS189" s="61">
        <f t="shared" si="161"/>
        <v>0</v>
      </c>
      <c r="CT189" s="61">
        <f t="shared" si="161"/>
        <v>0</v>
      </c>
      <c r="CU189" s="61">
        <f t="shared" si="133"/>
        <v>0</v>
      </c>
      <c r="CV189" s="61">
        <f t="shared" si="133"/>
        <v>0</v>
      </c>
      <c r="CW189" s="61">
        <f t="shared" si="133"/>
        <v>0</v>
      </c>
      <c r="CX189" s="61">
        <f t="shared" si="133"/>
        <v>0</v>
      </c>
      <c r="CY189" s="61">
        <f t="shared" si="133"/>
        <v>0</v>
      </c>
      <c r="CZ189" s="61">
        <f t="shared" si="133"/>
        <v>0</v>
      </c>
      <c r="DA189" s="61">
        <f t="shared" si="133"/>
        <v>0</v>
      </c>
      <c r="DB189" s="61">
        <f t="shared" si="133"/>
        <v>0</v>
      </c>
      <c r="DC189" s="61">
        <f t="shared" si="133"/>
        <v>0</v>
      </c>
      <c r="DD189" s="61">
        <f t="shared" si="133"/>
        <v>0</v>
      </c>
      <c r="DE189" s="61">
        <f t="shared" si="133"/>
        <v>0</v>
      </c>
      <c r="DF189" s="61">
        <f t="shared" si="133"/>
        <v>0</v>
      </c>
      <c r="DG189" s="61">
        <f t="shared" si="133"/>
        <v>0</v>
      </c>
      <c r="DH189" s="61">
        <f t="shared" si="133"/>
        <v>0</v>
      </c>
      <c r="DI189" s="61">
        <f t="shared" si="133"/>
        <v>0</v>
      </c>
      <c r="DJ189" s="61">
        <f t="shared" si="133"/>
        <v>0</v>
      </c>
      <c r="DK189" s="61">
        <f t="shared" ref="DK189:DL190" si="171">AX189/$BM189</f>
        <v>0</v>
      </c>
      <c r="DL189" s="61">
        <f t="shared" si="171"/>
        <v>0</v>
      </c>
      <c r="DM189" s="61">
        <f t="shared" si="137"/>
        <v>8.1824512534818705E-2</v>
      </c>
      <c r="DN189" s="61">
        <f t="shared" si="137"/>
        <v>8.4145775301764203E-2</v>
      </c>
      <c r="DO189" s="61">
        <f t="shared" si="137"/>
        <v>8.6583101207056701E-2</v>
      </c>
      <c r="DP189" s="61">
        <f t="shared" si="137"/>
        <v>8.8672237697307393E-2</v>
      </c>
      <c r="DQ189" s="61">
        <f t="shared" si="134"/>
        <v>8.9600742804085406E-2</v>
      </c>
      <c r="DR189" s="61">
        <f t="shared" si="134"/>
        <v>9.1457753017641599E-2</v>
      </c>
      <c r="DS189" s="61">
        <f t="shared" si="114"/>
        <v>9.2734447539461501E-2</v>
      </c>
      <c r="DT189" s="61">
        <f t="shared" si="114"/>
        <v>9.4359331476323194E-2</v>
      </c>
      <c r="DU189" s="61">
        <f t="shared" si="114"/>
        <v>9.5287836583101193E-2</v>
      </c>
      <c r="DV189" s="61">
        <f t="shared" si="114"/>
        <v>9.7028783658310094E-2</v>
      </c>
      <c r="DW189" s="61">
        <f t="shared" si="150"/>
        <v>9.8305478180129996E-2</v>
      </c>
      <c r="DX189" s="61">
        <f t="shared" si="150"/>
        <v>0</v>
      </c>
      <c r="DY189" s="61">
        <f t="shared" si="150"/>
        <v>0</v>
      </c>
      <c r="DZ189" s="61">
        <f t="shared" si="146"/>
        <v>1</v>
      </c>
    </row>
    <row r="190" spans="2:130">
      <c r="C190" s="53">
        <v>2060</v>
      </c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>
        <f t="shared" si="148"/>
        <v>0</v>
      </c>
      <c r="AS190" s="64">
        <f t="shared" si="151"/>
        <v>0</v>
      </c>
      <c r="AT190" s="64">
        <f t="shared" si="152"/>
        <v>0</v>
      </c>
      <c r="AU190" s="64">
        <f t="shared" si="153"/>
        <v>0</v>
      </c>
      <c r="AV190" s="64">
        <f t="shared" si="154"/>
        <v>0</v>
      </c>
      <c r="AW190" s="64">
        <f t="shared" si="156"/>
        <v>0</v>
      </c>
      <c r="AX190" s="64">
        <f t="shared" si="158"/>
        <v>0</v>
      </c>
      <c r="AY190" s="64">
        <f t="shared" si="159"/>
        <v>0</v>
      </c>
      <c r="AZ190" s="64">
        <f t="shared" si="160"/>
        <v>0</v>
      </c>
      <c r="BA190" s="64">
        <f t="shared" si="162"/>
        <v>197.72727272727201</v>
      </c>
      <c r="BB190" s="64">
        <f t="shared" si="163"/>
        <v>203.45454545454601</v>
      </c>
      <c r="BC190" s="64">
        <f t="shared" si="164"/>
        <v>208.363636363636</v>
      </c>
      <c r="BD190" s="64">
        <f t="shared" si="165"/>
        <v>210.54545454545499</v>
      </c>
      <c r="BE190" s="64">
        <f t="shared" si="166"/>
        <v>214.90909090909099</v>
      </c>
      <c r="BF190" s="64">
        <f t="shared" si="167"/>
        <v>217.90909090909099</v>
      </c>
      <c r="BG190" s="64">
        <f t="shared" si="168"/>
        <v>221.727272727273</v>
      </c>
      <c r="BH190" s="64">
        <f t="shared" si="169"/>
        <v>223.90909090909099</v>
      </c>
      <c r="BI190" s="64">
        <f t="shared" si="170"/>
        <v>228</v>
      </c>
      <c r="BJ190" s="64">
        <f>VLOOKUP($C$124,$D$3:$K$63,$A$69,0)*(B132-B131)</f>
        <v>231</v>
      </c>
      <c r="BK190" s="64">
        <f>VLOOKUP($C$125,$D$3:$K$63,$A$69,0)*(B131-B130)</f>
        <v>235.09090909090901</v>
      </c>
      <c r="BL190" s="64">
        <f>VLOOKUP($C$126,$D$3:$K$63,$A$69,0)*B130</f>
        <v>0</v>
      </c>
      <c r="BM190" s="54">
        <f t="shared" si="95"/>
        <v>2392.6363636363599</v>
      </c>
      <c r="BP190" s="53">
        <v>2060</v>
      </c>
      <c r="BQ190" s="61">
        <f t="shared" si="157"/>
        <v>0</v>
      </c>
      <c r="BR190" s="61">
        <f t="shared" si="157"/>
        <v>0</v>
      </c>
      <c r="BS190" s="61">
        <f t="shared" si="157"/>
        <v>0</v>
      </c>
      <c r="BT190" s="61">
        <f t="shared" si="157"/>
        <v>0</v>
      </c>
      <c r="BU190" s="61">
        <f t="shared" si="157"/>
        <v>0</v>
      </c>
      <c r="BV190" s="61">
        <f t="shared" si="157"/>
        <v>0</v>
      </c>
      <c r="BW190" s="61">
        <f t="shared" si="157"/>
        <v>0</v>
      </c>
      <c r="BX190" s="61">
        <f t="shared" si="157"/>
        <v>0</v>
      </c>
      <c r="BY190" s="61">
        <f t="shared" si="157"/>
        <v>0</v>
      </c>
      <c r="BZ190" s="61">
        <f t="shared" si="157"/>
        <v>0</v>
      </c>
      <c r="CA190" s="61">
        <f t="shared" si="157"/>
        <v>0</v>
      </c>
      <c r="CB190" s="61">
        <f t="shared" si="157"/>
        <v>0</v>
      </c>
      <c r="CC190" s="61">
        <f t="shared" si="157"/>
        <v>0</v>
      </c>
      <c r="CD190" s="61">
        <f t="shared" si="157"/>
        <v>0</v>
      </c>
      <c r="CE190" s="61">
        <f t="shared" si="157"/>
        <v>0</v>
      </c>
      <c r="CF190" s="61">
        <f t="shared" si="155"/>
        <v>0</v>
      </c>
      <c r="CG190" s="61">
        <f t="shared" si="155"/>
        <v>0</v>
      </c>
      <c r="CH190" s="61">
        <f t="shared" si="155"/>
        <v>0</v>
      </c>
      <c r="CI190" s="61">
        <f t="shared" si="155"/>
        <v>0</v>
      </c>
      <c r="CJ190" s="61">
        <f t="shared" si="161"/>
        <v>0</v>
      </c>
      <c r="CK190" s="61">
        <f t="shared" si="161"/>
        <v>0</v>
      </c>
      <c r="CL190" s="61">
        <f t="shared" si="161"/>
        <v>0</v>
      </c>
      <c r="CM190" s="61">
        <f t="shared" si="161"/>
        <v>0</v>
      </c>
      <c r="CN190" s="61">
        <f t="shared" si="161"/>
        <v>0</v>
      </c>
      <c r="CO190" s="61">
        <f t="shared" si="161"/>
        <v>0</v>
      </c>
      <c r="CP190" s="61">
        <f t="shared" si="161"/>
        <v>0</v>
      </c>
      <c r="CQ190" s="61">
        <f t="shared" si="161"/>
        <v>0</v>
      </c>
      <c r="CR190" s="61">
        <f t="shared" si="161"/>
        <v>0</v>
      </c>
      <c r="CS190" s="61">
        <f t="shared" si="161"/>
        <v>0</v>
      </c>
      <c r="CT190" s="61">
        <f t="shared" si="161"/>
        <v>0</v>
      </c>
      <c r="CU190" s="61">
        <f t="shared" si="133"/>
        <v>0</v>
      </c>
      <c r="CV190" s="61">
        <f t="shared" si="133"/>
        <v>0</v>
      </c>
      <c r="CW190" s="61">
        <f t="shared" si="133"/>
        <v>0</v>
      </c>
      <c r="CX190" s="61">
        <f t="shared" si="133"/>
        <v>0</v>
      </c>
      <c r="CY190" s="61">
        <f t="shared" si="133"/>
        <v>0</v>
      </c>
      <c r="CZ190" s="61">
        <f t="shared" si="133"/>
        <v>0</v>
      </c>
      <c r="DA190" s="61">
        <f t="shared" si="133"/>
        <v>0</v>
      </c>
      <c r="DB190" s="61">
        <f t="shared" si="133"/>
        <v>0</v>
      </c>
      <c r="DC190" s="61">
        <f t="shared" si="133"/>
        <v>0</v>
      </c>
      <c r="DD190" s="61">
        <f t="shared" si="133"/>
        <v>0</v>
      </c>
      <c r="DE190" s="61">
        <f t="shared" si="133"/>
        <v>0</v>
      </c>
      <c r="DF190" s="61">
        <f t="shared" si="133"/>
        <v>0</v>
      </c>
      <c r="DG190" s="61">
        <f t="shared" si="133"/>
        <v>0</v>
      </c>
      <c r="DH190" s="61">
        <f t="shared" si="133"/>
        <v>0</v>
      </c>
      <c r="DI190" s="61">
        <f t="shared" si="133"/>
        <v>0</v>
      </c>
      <c r="DJ190" s="61">
        <f t="shared" si="133"/>
        <v>0</v>
      </c>
      <c r="DK190" s="61">
        <f t="shared" si="171"/>
        <v>0</v>
      </c>
      <c r="DL190" s="61">
        <f t="shared" si="171"/>
        <v>0</v>
      </c>
      <c r="DM190" s="61">
        <f t="shared" si="137"/>
        <v>0</v>
      </c>
      <c r="DN190" s="61">
        <f t="shared" si="137"/>
        <v>8.2639917930012297E-2</v>
      </c>
      <c r="DO190" s="61">
        <f t="shared" si="137"/>
        <v>8.5033625897640505E-2</v>
      </c>
      <c r="DP190" s="61">
        <f t="shared" si="137"/>
        <v>8.7085375584178795E-2</v>
      </c>
      <c r="DQ190" s="61">
        <f t="shared" si="134"/>
        <v>8.7997264333751296E-2</v>
      </c>
      <c r="DR190" s="61">
        <f t="shared" si="134"/>
        <v>8.9821041832896395E-2</v>
      </c>
      <c r="DS190" s="61">
        <f t="shared" si="114"/>
        <v>9.1074888863558703E-2</v>
      </c>
      <c r="DT190" s="61">
        <f t="shared" si="114"/>
        <v>9.2670694175310694E-2</v>
      </c>
      <c r="DU190" s="61">
        <f t="shared" si="114"/>
        <v>9.3582582924883195E-2</v>
      </c>
      <c r="DV190" s="61">
        <f t="shared" si="114"/>
        <v>9.5292374330331706E-2</v>
      </c>
      <c r="DW190" s="61">
        <f t="shared" si="150"/>
        <v>9.6546221360994E-2</v>
      </c>
      <c r="DX190" s="61">
        <f t="shared" si="150"/>
        <v>9.8256012766442496E-2</v>
      </c>
      <c r="DY190" s="61">
        <f t="shared" si="150"/>
        <v>0</v>
      </c>
      <c r="DZ190" s="61">
        <f t="shared" si="146"/>
        <v>1</v>
      </c>
    </row>
    <row r="192" spans="2:130">
      <c r="B192" s="60" t="s">
        <v>38</v>
      </c>
      <c r="C192" s="53" t="s">
        <v>149</v>
      </c>
      <c r="N192" s="53"/>
      <c r="U192" s="54"/>
      <c r="W192" s="53"/>
      <c r="AD192" s="54"/>
      <c r="AF192" s="53"/>
      <c r="AM192" s="54"/>
      <c r="AO192" s="53"/>
      <c r="AV192" s="54"/>
      <c r="BN192" s="212" t="s">
        <v>150</v>
      </c>
      <c r="BO192" s="212"/>
    </row>
    <row r="193" spans="1:130">
      <c r="A193" s="59" t="s">
        <v>19</v>
      </c>
      <c r="B193" s="59" t="s">
        <v>24</v>
      </c>
      <c r="C193" s="59" t="s">
        <v>56</v>
      </c>
      <c r="D193" s="59">
        <v>2000</v>
      </c>
      <c r="E193" s="59">
        <v>2001</v>
      </c>
      <c r="F193" s="59">
        <v>2002</v>
      </c>
      <c r="G193" s="59">
        <v>2003</v>
      </c>
      <c r="H193" s="59">
        <v>2004</v>
      </c>
      <c r="I193" s="59">
        <v>2005</v>
      </c>
      <c r="J193" s="59">
        <v>2006</v>
      </c>
      <c r="K193" s="59">
        <v>2007</v>
      </c>
      <c r="L193" s="59">
        <v>2008</v>
      </c>
      <c r="M193" s="59">
        <v>2009</v>
      </c>
      <c r="N193" s="59">
        <v>2010</v>
      </c>
      <c r="O193" s="59">
        <v>2011</v>
      </c>
      <c r="P193" s="59">
        <v>2012</v>
      </c>
      <c r="Q193" s="59">
        <v>2013</v>
      </c>
      <c r="R193" s="59">
        <v>2014</v>
      </c>
      <c r="S193" s="59">
        <v>2015</v>
      </c>
      <c r="T193" s="59">
        <v>2016</v>
      </c>
      <c r="U193" s="59">
        <v>2017</v>
      </c>
      <c r="V193" s="59">
        <v>2018</v>
      </c>
      <c r="W193" s="59">
        <v>2019</v>
      </c>
      <c r="X193" s="59">
        <v>2020</v>
      </c>
      <c r="Y193" s="59">
        <v>2021</v>
      </c>
      <c r="Z193" s="59">
        <v>2022</v>
      </c>
      <c r="AA193" s="59">
        <v>2023</v>
      </c>
      <c r="AB193" s="59">
        <v>2024</v>
      </c>
      <c r="AC193" s="59">
        <v>2025</v>
      </c>
      <c r="AD193" s="59">
        <v>2026</v>
      </c>
      <c r="AE193" s="59">
        <v>2027</v>
      </c>
      <c r="AF193" s="59">
        <v>2028</v>
      </c>
      <c r="AG193" s="59">
        <v>2029</v>
      </c>
      <c r="AH193" s="59">
        <v>2030</v>
      </c>
      <c r="AI193" s="59">
        <v>2031</v>
      </c>
      <c r="AJ193" s="59">
        <v>2032</v>
      </c>
      <c r="AK193" s="59">
        <v>2033</v>
      </c>
      <c r="AL193" s="59">
        <v>2034</v>
      </c>
      <c r="AM193" s="59">
        <v>2035</v>
      </c>
      <c r="AN193" s="59">
        <v>2036</v>
      </c>
      <c r="AO193" s="59">
        <v>2037</v>
      </c>
      <c r="AP193" s="59">
        <v>2038</v>
      </c>
      <c r="AQ193" s="59">
        <v>2039</v>
      </c>
      <c r="AR193" s="59">
        <v>2040</v>
      </c>
      <c r="AS193" s="59">
        <v>2041</v>
      </c>
      <c r="AT193" s="59">
        <v>2042</v>
      </c>
      <c r="AU193" s="59">
        <v>2043</v>
      </c>
      <c r="AV193" s="59">
        <v>2044</v>
      </c>
      <c r="AW193" s="59">
        <v>2045</v>
      </c>
      <c r="AX193" s="59">
        <v>2046</v>
      </c>
      <c r="AY193" s="59">
        <v>2047</v>
      </c>
      <c r="AZ193" s="59">
        <v>2048</v>
      </c>
      <c r="BA193" s="59">
        <v>2049</v>
      </c>
      <c r="BB193" s="59">
        <v>2050</v>
      </c>
      <c r="BC193" s="59">
        <v>2051</v>
      </c>
      <c r="BD193" s="59">
        <v>2052</v>
      </c>
      <c r="BE193" s="59">
        <v>2053</v>
      </c>
      <c r="BF193" s="59">
        <v>2054</v>
      </c>
      <c r="BG193" s="59">
        <v>2055</v>
      </c>
      <c r="BH193" s="59">
        <v>2056</v>
      </c>
      <c r="BI193" s="59">
        <v>2057</v>
      </c>
      <c r="BJ193" s="59">
        <v>2058</v>
      </c>
      <c r="BK193" s="59">
        <v>2059</v>
      </c>
      <c r="BL193" s="59">
        <v>2060</v>
      </c>
      <c r="BM193" s="59" t="s">
        <v>151</v>
      </c>
      <c r="BN193" s="59"/>
      <c r="BO193" s="59"/>
      <c r="BP193" s="59" t="s">
        <v>56</v>
      </c>
      <c r="BQ193" s="59">
        <v>2000</v>
      </c>
      <c r="BR193" s="59">
        <v>2001</v>
      </c>
      <c r="BS193" s="59">
        <v>2002</v>
      </c>
      <c r="BT193" s="59">
        <v>2003</v>
      </c>
      <c r="BU193" s="59">
        <v>2004</v>
      </c>
      <c r="BV193" s="59">
        <v>2005</v>
      </c>
      <c r="BW193" s="59">
        <v>2006</v>
      </c>
      <c r="BX193" s="59">
        <v>2007</v>
      </c>
      <c r="BY193" s="59">
        <v>2008</v>
      </c>
      <c r="BZ193" s="59">
        <v>2009</v>
      </c>
      <c r="CA193" s="59">
        <v>2010</v>
      </c>
      <c r="CB193" s="59">
        <v>2011</v>
      </c>
      <c r="CC193" s="59">
        <v>2012</v>
      </c>
      <c r="CD193" s="59">
        <v>2013</v>
      </c>
      <c r="CE193" s="59">
        <v>2014</v>
      </c>
      <c r="CF193" s="59">
        <v>2015</v>
      </c>
      <c r="CG193" s="59">
        <v>2016</v>
      </c>
      <c r="CH193" s="59">
        <v>2017</v>
      </c>
      <c r="CI193" s="59">
        <v>2018</v>
      </c>
      <c r="CJ193" s="59">
        <v>2019</v>
      </c>
      <c r="CK193" s="59">
        <v>2020</v>
      </c>
      <c r="CL193" s="59">
        <v>2021</v>
      </c>
      <c r="CM193" s="59">
        <v>2022</v>
      </c>
      <c r="CN193" s="59">
        <v>2023</v>
      </c>
      <c r="CO193" s="59">
        <v>2024</v>
      </c>
      <c r="CP193" s="59">
        <v>2025</v>
      </c>
      <c r="CQ193" s="59">
        <v>2026</v>
      </c>
      <c r="CR193" s="59">
        <v>2027</v>
      </c>
      <c r="CS193" s="59">
        <v>2028</v>
      </c>
      <c r="CT193" s="59">
        <v>2029</v>
      </c>
      <c r="CU193" s="59">
        <v>2030</v>
      </c>
      <c r="CV193" s="59">
        <v>2031</v>
      </c>
      <c r="CW193" s="59">
        <v>2032</v>
      </c>
      <c r="CX193" s="59">
        <v>2033</v>
      </c>
      <c r="CY193" s="59">
        <v>2034</v>
      </c>
      <c r="CZ193" s="59">
        <v>2035</v>
      </c>
      <c r="DA193" s="59">
        <v>2036</v>
      </c>
      <c r="DB193" s="59">
        <v>2037</v>
      </c>
      <c r="DC193" s="59">
        <v>2038</v>
      </c>
      <c r="DD193" s="59">
        <v>2039</v>
      </c>
      <c r="DE193" s="59">
        <v>2040</v>
      </c>
      <c r="DF193" s="59">
        <v>2041</v>
      </c>
      <c r="DG193" s="59">
        <v>2042</v>
      </c>
      <c r="DH193" s="59">
        <v>2043</v>
      </c>
      <c r="DI193" s="59">
        <v>2044</v>
      </c>
      <c r="DJ193" s="59">
        <v>2045</v>
      </c>
      <c r="DK193" s="59">
        <v>2046</v>
      </c>
      <c r="DL193" s="59">
        <v>2047</v>
      </c>
      <c r="DM193" s="59">
        <v>2048</v>
      </c>
      <c r="DN193" s="59">
        <v>2049</v>
      </c>
      <c r="DO193" s="59">
        <v>2050</v>
      </c>
      <c r="DP193" s="59">
        <v>2051</v>
      </c>
      <c r="DQ193" s="59">
        <v>2052</v>
      </c>
      <c r="DR193" s="59">
        <v>2053</v>
      </c>
      <c r="DS193" s="59">
        <v>2054</v>
      </c>
      <c r="DT193" s="59">
        <v>2055</v>
      </c>
      <c r="DU193" s="59">
        <v>2056</v>
      </c>
      <c r="DV193" s="59">
        <v>2057</v>
      </c>
      <c r="DW193" s="59">
        <v>2058</v>
      </c>
      <c r="DX193" s="59">
        <v>2059</v>
      </c>
      <c r="DY193" s="59">
        <v>2060</v>
      </c>
      <c r="DZ193" s="59" t="s">
        <v>152</v>
      </c>
    </row>
    <row r="194" spans="1:130">
      <c r="A194" s="53">
        <v>0</v>
      </c>
      <c r="B194" s="63">
        <f>B130</f>
        <v>0</v>
      </c>
      <c r="C194" s="53">
        <v>2000</v>
      </c>
      <c r="D194" s="64">
        <f>VLOOKUP($C$66,$D$3:$K$63,$A$70,0)*B194</f>
        <v>0</v>
      </c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54">
        <f>SUM(D194:BL194)</f>
        <v>0</v>
      </c>
      <c r="BP194" s="53">
        <v>2000</v>
      </c>
      <c r="BQ194" s="61" t="e">
        <f>D194/$BM194</f>
        <v>#DIV/0!</v>
      </c>
      <c r="BR194" s="61" t="e">
        <f t="shared" ref="BR194:CG209" si="172">E194/$BM194</f>
        <v>#DIV/0!</v>
      </c>
      <c r="BS194" s="61" t="e">
        <f t="shared" si="172"/>
        <v>#DIV/0!</v>
      </c>
      <c r="BT194" s="61" t="e">
        <f t="shared" si="172"/>
        <v>#DIV/0!</v>
      </c>
      <c r="BU194" s="61" t="e">
        <f t="shared" si="172"/>
        <v>#DIV/0!</v>
      </c>
      <c r="BV194" s="61" t="e">
        <f t="shared" si="172"/>
        <v>#DIV/0!</v>
      </c>
      <c r="BW194" s="61" t="e">
        <f t="shared" si="172"/>
        <v>#DIV/0!</v>
      </c>
      <c r="BX194" s="61" t="e">
        <f t="shared" si="172"/>
        <v>#DIV/0!</v>
      </c>
      <c r="BY194" s="61" t="e">
        <f t="shared" si="172"/>
        <v>#DIV/0!</v>
      </c>
      <c r="BZ194" s="61" t="e">
        <f t="shared" si="172"/>
        <v>#DIV/0!</v>
      </c>
      <c r="CA194" s="61" t="e">
        <f t="shared" si="172"/>
        <v>#DIV/0!</v>
      </c>
      <c r="CB194" s="61" t="e">
        <f t="shared" si="172"/>
        <v>#DIV/0!</v>
      </c>
      <c r="CC194" s="61" t="e">
        <f t="shared" si="172"/>
        <v>#DIV/0!</v>
      </c>
      <c r="CD194" s="61" t="e">
        <f t="shared" si="172"/>
        <v>#DIV/0!</v>
      </c>
      <c r="CE194" s="61" t="e">
        <f t="shared" si="172"/>
        <v>#DIV/0!</v>
      </c>
      <c r="CF194" s="61" t="e">
        <f t="shared" si="172"/>
        <v>#DIV/0!</v>
      </c>
      <c r="CG194" s="61" t="e">
        <f t="shared" si="172"/>
        <v>#DIV/0!</v>
      </c>
      <c r="CH194" s="61" t="e">
        <f t="shared" ref="CH194:CW219" si="173">U194/$BM194</f>
        <v>#DIV/0!</v>
      </c>
      <c r="CI194" s="61" t="e">
        <f t="shared" si="173"/>
        <v>#DIV/0!</v>
      </c>
      <c r="CJ194" s="61" t="e">
        <f t="shared" si="173"/>
        <v>#DIV/0!</v>
      </c>
      <c r="CK194" s="61" t="e">
        <f t="shared" si="173"/>
        <v>#DIV/0!</v>
      </c>
      <c r="CL194" s="61" t="e">
        <f t="shared" si="173"/>
        <v>#DIV/0!</v>
      </c>
      <c r="CM194" s="61" t="e">
        <f>Z194/$BM194</f>
        <v>#DIV/0!</v>
      </c>
      <c r="CN194" s="61" t="e">
        <f t="shared" ref="CN194:DC209" si="174">AA194/$BM194</f>
        <v>#DIV/0!</v>
      </c>
      <c r="CO194" s="61" t="e">
        <f t="shared" si="174"/>
        <v>#DIV/0!</v>
      </c>
      <c r="CP194" s="61" t="e">
        <f t="shared" si="174"/>
        <v>#DIV/0!</v>
      </c>
      <c r="CQ194" s="61" t="e">
        <f t="shared" si="174"/>
        <v>#DIV/0!</v>
      </c>
      <c r="CR194" s="61" t="e">
        <f t="shared" si="174"/>
        <v>#DIV/0!</v>
      </c>
      <c r="CS194" s="61" t="e">
        <f t="shared" si="174"/>
        <v>#DIV/0!</v>
      </c>
      <c r="CT194" s="61" t="e">
        <f t="shared" si="174"/>
        <v>#DIV/0!</v>
      </c>
      <c r="CU194" s="61" t="e">
        <f t="shared" si="174"/>
        <v>#DIV/0!</v>
      </c>
      <c r="CV194" s="61" t="e">
        <f t="shared" si="174"/>
        <v>#DIV/0!</v>
      </c>
      <c r="CW194" s="61" t="e">
        <f t="shared" si="174"/>
        <v>#DIV/0!</v>
      </c>
      <c r="CX194" s="61" t="e">
        <f t="shared" si="174"/>
        <v>#DIV/0!</v>
      </c>
      <c r="CY194" s="61" t="e">
        <f t="shared" si="174"/>
        <v>#DIV/0!</v>
      </c>
      <c r="CZ194" s="61" t="e">
        <f t="shared" si="174"/>
        <v>#DIV/0!</v>
      </c>
      <c r="DA194" s="61" t="e">
        <f t="shared" si="174"/>
        <v>#DIV/0!</v>
      </c>
      <c r="DB194" s="61" t="e">
        <f t="shared" si="174"/>
        <v>#DIV/0!</v>
      </c>
      <c r="DC194" s="61" t="e">
        <f t="shared" si="174"/>
        <v>#DIV/0!</v>
      </c>
      <c r="DD194" s="61" t="e">
        <f t="shared" ref="DD194:DS209" si="175">AQ194/$BM194</f>
        <v>#DIV/0!</v>
      </c>
      <c r="DE194" s="61" t="e">
        <f t="shared" si="175"/>
        <v>#DIV/0!</v>
      </c>
      <c r="DF194" s="61" t="e">
        <f t="shared" si="175"/>
        <v>#DIV/0!</v>
      </c>
      <c r="DG194" s="61" t="e">
        <f t="shared" si="175"/>
        <v>#DIV/0!</v>
      </c>
      <c r="DH194" s="61" t="e">
        <f t="shared" si="175"/>
        <v>#DIV/0!</v>
      </c>
      <c r="DI194" s="61" t="e">
        <f t="shared" si="175"/>
        <v>#DIV/0!</v>
      </c>
      <c r="DJ194" s="61" t="e">
        <f t="shared" si="175"/>
        <v>#DIV/0!</v>
      </c>
      <c r="DK194" s="61" t="e">
        <f t="shared" si="175"/>
        <v>#DIV/0!</v>
      </c>
      <c r="DL194" s="61" t="e">
        <f t="shared" si="175"/>
        <v>#DIV/0!</v>
      </c>
      <c r="DM194" s="61" t="e">
        <f t="shared" si="175"/>
        <v>#DIV/0!</v>
      </c>
      <c r="DN194" s="61" t="e">
        <f t="shared" si="175"/>
        <v>#DIV/0!</v>
      </c>
      <c r="DO194" s="61" t="e">
        <f t="shared" si="175"/>
        <v>#DIV/0!</v>
      </c>
      <c r="DP194" s="61" t="e">
        <f t="shared" si="175"/>
        <v>#DIV/0!</v>
      </c>
      <c r="DQ194" s="61" t="e">
        <f t="shared" si="175"/>
        <v>#DIV/0!</v>
      </c>
      <c r="DR194" s="61" t="e">
        <f t="shared" si="175"/>
        <v>#DIV/0!</v>
      </c>
      <c r="DS194" s="61" t="e">
        <f t="shared" si="175"/>
        <v>#DIV/0!</v>
      </c>
      <c r="DT194" s="61" t="e">
        <f t="shared" ref="DT194:DY236" si="176">BG194/$BM194</f>
        <v>#DIV/0!</v>
      </c>
      <c r="DU194" s="61" t="e">
        <f t="shared" si="176"/>
        <v>#DIV/0!</v>
      </c>
      <c r="DV194" s="61" t="e">
        <f t="shared" si="176"/>
        <v>#DIV/0!</v>
      </c>
      <c r="DW194" s="61" t="e">
        <f t="shared" si="176"/>
        <v>#DIV/0!</v>
      </c>
      <c r="DX194" s="61" t="e">
        <f t="shared" si="176"/>
        <v>#DIV/0!</v>
      </c>
      <c r="DY194" s="61" t="e">
        <f t="shared" si="176"/>
        <v>#DIV/0!</v>
      </c>
      <c r="DZ194" s="61" t="e">
        <f>SUM(BQ194:DY194)</f>
        <v>#DIV/0!</v>
      </c>
    </row>
    <row r="195" spans="1:130">
      <c r="A195" s="53">
        <v>1</v>
      </c>
      <c r="B195" s="63">
        <f t="shared" ref="B195:B214" si="177">B131</f>
        <v>9.0909090909090898E-2</v>
      </c>
      <c r="C195" s="53">
        <v>2001</v>
      </c>
      <c r="D195" s="64">
        <f>VLOOKUP($C$66,$D$3:$K$63,$A$70,0)*(B195-B194)</f>
        <v>0</v>
      </c>
      <c r="E195" s="64">
        <f>VLOOKUP($C$67,$D$3:$K$63,$A$70,0)*B194</f>
        <v>0</v>
      </c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54">
        <f t="shared" ref="BM195:BM254" si="178">SUM(D195:BL195)</f>
        <v>0</v>
      </c>
      <c r="BP195" s="53">
        <v>2001</v>
      </c>
      <c r="BQ195" s="61" t="e">
        <f t="shared" ref="BQ195:CF224" si="179">D195/$BM195</f>
        <v>#DIV/0!</v>
      </c>
      <c r="BR195" s="61" t="e">
        <f t="shared" si="172"/>
        <v>#DIV/0!</v>
      </c>
      <c r="BS195" s="61" t="e">
        <f t="shared" si="172"/>
        <v>#DIV/0!</v>
      </c>
      <c r="BT195" s="61" t="e">
        <f t="shared" si="172"/>
        <v>#DIV/0!</v>
      </c>
      <c r="BU195" s="61" t="e">
        <f t="shared" si="172"/>
        <v>#DIV/0!</v>
      </c>
      <c r="BV195" s="61" t="e">
        <f t="shared" si="172"/>
        <v>#DIV/0!</v>
      </c>
      <c r="BW195" s="61" t="e">
        <f t="shared" si="172"/>
        <v>#DIV/0!</v>
      </c>
      <c r="BX195" s="61" t="e">
        <f t="shared" si="172"/>
        <v>#DIV/0!</v>
      </c>
      <c r="BY195" s="61" t="e">
        <f t="shared" si="172"/>
        <v>#DIV/0!</v>
      </c>
      <c r="BZ195" s="61" t="e">
        <f t="shared" si="172"/>
        <v>#DIV/0!</v>
      </c>
      <c r="CA195" s="61" t="e">
        <f t="shared" si="172"/>
        <v>#DIV/0!</v>
      </c>
      <c r="CB195" s="61" t="e">
        <f t="shared" si="172"/>
        <v>#DIV/0!</v>
      </c>
      <c r="CC195" s="61" t="e">
        <f t="shared" si="172"/>
        <v>#DIV/0!</v>
      </c>
      <c r="CD195" s="61" t="e">
        <f t="shared" si="172"/>
        <v>#DIV/0!</v>
      </c>
      <c r="CE195" s="61" t="e">
        <f t="shared" si="172"/>
        <v>#DIV/0!</v>
      </c>
      <c r="CF195" s="61" t="e">
        <f t="shared" si="172"/>
        <v>#DIV/0!</v>
      </c>
      <c r="CG195" s="61" t="e">
        <f t="shared" si="172"/>
        <v>#DIV/0!</v>
      </c>
      <c r="CH195" s="61" t="e">
        <f t="shared" si="173"/>
        <v>#DIV/0!</v>
      </c>
      <c r="CI195" s="61" t="e">
        <f t="shared" si="173"/>
        <v>#DIV/0!</v>
      </c>
      <c r="CJ195" s="61" t="e">
        <f t="shared" si="173"/>
        <v>#DIV/0!</v>
      </c>
      <c r="CK195" s="61" t="e">
        <f t="shared" si="173"/>
        <v>#DIV/0!</v>
      </c>
      <c r="CL195" s="61" t="e">
        <f t="shared" si="173"/>
        <v>#DIV/0!</v>
      </c>
      <c r="CM195" s="61" t="e">
        <f t="shared" si="173"/>
        <v>#DIV/0!</v>
      </c>
      <c r="CN195" s="61" t="e">
        <f t="shared" si="174"/>
        <v>#DIV/0!</v>
      </c>
      <c r="CO195" s="61" t="e">
        <f t="shared" si="174"/>
        <v>#DIV/0!</v>
      </c>
      <c r="CP195" s="61" t="e">
        <f t="shared" si="174"/>
        <v>#DIV/0!</v>
      </c>
      <c r="CQ195" s="61" t="e">
        <f t="shared" si="174"/>
        <v>#DIV/0!</v>
      </c>
      <c r="CR195" s="61" t="e">
        <f t="shared" si="174"/>
        <v>#DIV/0!</v>
      </c>
      <c r="CS195" s="61" t="e">
        <f t="shared" si="174"/>
        <v>#DIV/0!</v>
      </c>
      <c r="CT195" s="61" t="e">
        <f t="shared" si="174"/>
        <v>#DIV/0!</v>
      </c>
      <c r="CU195" s="61" t="e">
        <f t="shared" si="174"/>
        <v>#DIV/0!</v>
      </c>
      <c r="CV195" s="61" t="e">
        <f t="shared" si="174"/>
        <v>#DIV/0!</v>
      </c>
      <c r="CW195" s="61" t="e">
        <f t="shared" si="174"/>
        <v>#DIV/0!</v>
      </c>
      <c r="CX195" s="61" t="e">
        <f t="shared" si="174"/>
        <v>#DIV/0!</v>
      </c>
      <c r="CY195" s="61" t="e">
        <f t="shared" si="174"/>
        <v>#DIV/0!</v>
      </c>
      <c r="CZ195" s="61" t="e">
        <f t="shared" si="174"/>
        <v>#DIV/0!</v>
      </c>
      <c r="DA195" s="61" t="e">
        <f t="shared" si="174"/>
        <v>#DIV/0!</v>
      </c>
      <c r="DB195" s="61" t="e">
        <f t="shared" si="174"/>
        <v>#DIV/0!</v>
      </c>
      <c r="DC195" s="61" t="e">
        <f t="shared" si="174"/>
        <v>#DIV/0!</v>
      </c>
      <c r="DD195" s="61" t="e">
        <f t="shared" si="175"/>
        <v>#DIV/0!</v>
      </c>
      <c r="DE195" s="61" t="e">
        <f t="shared" si="175"/>
        <v>#DIV/0!</v>
      </c>
      <c r="DF195" s="61" t="e">
        <f t="shared" si="175"/>
        <v>#DIV/0!</v>
      </c>
      <c r="DG195" s="61" t="e">
        <f t="shared" si="175"/>
        <v>#DIV/0!</v>
      </c>
      <c r="DH195" s="61" t="e">
        <f t="shared" si="175"/>
        <v>#DIV/0!</v>
      </c>
      <c r="DI195" s="61" t="e">
        <f t="shared" si="175"/>
        <v>#DIV/0!</v>
      </c>
      <c r="DJ195" s="61" t="e">
        <f t="shared" si="175"/>
        <v>#DIV/0!</v>
      </c>
      <c r="DK195" s="61" t="e">
        <f t="shared" si="175"/>
        <v>#DIV/0!</v>
      </c>
      <c r="DL195" s="61" t="e">
        <f t="shared" si="175"/>
        <v>#DIV/0!</v>
      </c>
      <c r="DM195" s="61" t="e">
        <f t="shared" si="175"/>
        <v>#DIV/0!</v>
      </c>
      <c r="DN195" s="61" t="e">
        <f t="shared" si="175"/>
        <v>#DIV/0!</v>
      </c>
      <c r="DO195" s="61" t="e">
        <f t="shared" si="175"/>
        <v>#DIV/0!</v>
      </c>
      <c r="DP195" s="61" t="e">
        <f t="shared" si="175"/>
        <v>#DIV/0!</v>
      </c>
      <c r="DQ195" s="61" t="e">
        <f t="shared" si="175"/>
        <v>#DIV/0!</v>
      </c>
      <c r="DR195" s="61" t="e">
        <f t="shared" si="175"/>
        <v>#DIV/0!</v>
      </c>
      <c r="DS195" s="61" t="e">
        <f t="shared" si="175"/>
        <v>#DIV/0!</v>
      </c>
      <c r="DT195" s="61" t="e">
        <f t="shared" si="176"/>
        <v>#DIV/0!</v>
      </c>
      <c r="DU195" s="61" t="e">
        <f t="shared" si="176"/>
        <v>#DIV/0!</v>
      </c>
      <c r="DV195" s="61" t="e">
        <f t="shared" si="176"/>
        <v>#DIV/0!</v>
      </c>
      <c r="DW195" s="61" t="e">
        <f t="shared" si="176"/>
        <v>#DIV/0!</v>
      </c>
      <c r="DX195" s="61" t="e">
        <f t="shared" si="176"/>
        <v>#DIV/0!</v>
      </c>
      <c r="DY195" s="61" t="e">
        <f t="shared" si="176"/>
        <v>#DIV/0!</v>
      </c>
      <c r="DZ195" s="61" t="e">
        <f t="shared" ref="DZ195:DZ233" si="180">SUM(BQ195:DY195)</f>
        <v>#DIV/0!</v>
      </c>
    </row>
    <row r="196" spans="1:130">
      <c r="A196" s="53">
        <v>2</v>
      </c>
      <c r="B196" s="63">
        <f t="shared" si="177"/>
        <v>0.18181818181818199</v>
      </c>
      <c r="C196" s="53">
        <v>2002</v>
      </c>
      <c r="D196" s="64">
        <f t="shared" ref="D196:D214" si="181">VLOOKUP($C$66,$D$3:$K$63,$A$70,0)*(B196-B195)</f>
        <v>0</v>
      </c>
      <c r="E196" s="64">
        <f>VLOOKUP($C$67,$D$3:$K$63,$A$70,0)*(B195-B194)</f>
        <v>44456.685223933797</v>
      </c>
      <c r="F196" s="64">
        <f>VLOOKUP($C$68,$D$3:$K$63,$A$70,0)*B194</f>
        <v>0</v>
      </c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54">
        <f t="shared" si="178"/>
        <v>44456.685223933797</v>
      </c>
      <c r="BP196" s="53">
        <v>2002</v>
      </c>
      <c r="BQ196" s="61">
        <f t="shared" si="179"/>
        <v>0</v>
      </c>
      <c r="BR196" s="61">
        <f t="shared" si="172"/>
        <v>1</v>
      </c>
      <c r="BS196" s="61">
        <f t="shared" si="172"/>
        <v>0</v>
      </c>
      <c r="BT196" s="61">
        <f t="shared" si="172"/>
        <v>0</v>
      </c>
      <c r="BU196" s="61">
        <f t="shared" si="172"/>
        <v>0</v>
      </c>
      <c r="BV196" s="61">
        <f t="shared" si="172"/>
        <v>0</v>
      </c>
      <c r="BW196" s="61">
        <f t="shared" si="172"/>
        <v>0</v>
      </c>
      <c r="BX196" s="61">
        <f t="shared" si="172"/>
        <v>0</v>
      </c>
      <c r="BY196" s="61">
        <f t="shared" si="172"/>
        <v>0</v>
      </c>
      <c r="BZ196" s="61">
        <f t="shared" si="172"/>
        <v>0</v>
      </c>
      <c r="CA196" s="61">
        <f t="shared" si="172"/>
        <v>0</v>
      </c>
      <c r="CB196" s="61">
        <f t="shared" si="172"/>
        <v>0</v>
      </c>
      <c r="CC196" s="61">
        <f t="shared" si="172"/>
        <v>0</v>
      </c>
      <c r="CD196" s="61">
        <f t="shared" si="172"/>
        <v>0</v>
      </c>
      <c r="CE196" s="61">
        <f t="shared" si="172"/>
        <v>0</v>
      </c>
      <c r="CF196" s="61">
        <f t="shared" si="172"/>
        <v>0</v>
      </c>
      <c r="CG196" s="61">
        <f t="shared" si="172"/>
        <v>0</v>
      </c>
      <c r="CH196" s="61">
        <f t="shared" si="173"/>
        <v>0</v>
      </c>
      <c r="CI196" s="61">
        <f t="shared" si="173"/>
        <v>0</v>
      </c>
      <c r="CJ196" s="61">
        <f t="shared" si="173"/>
        <v>0</v>
      </c>
      <c r="CK196" s="61">
        <f t="shared" si="173"/>
        <v>0</v>
      </c>
      <c r="CL196" s="61">
        <f t="shared" si="173"/>
        <v>0</v>
      </c>
      <c r="CM196" s="61">
        <f t="shared" si="173"/>
        <v>0</v>
      </c>
      <c r="CN196" s="61">
        <f t="shared" si="174"/>
        <v>0</v>
      </c>
      <c r="CO196" s="61">
        <f t="shared" si="174"/>
        <v>0</v>
      </c>
      <c r="CP196" s="61">
        <f t="shared" si="174"/>
        <v>0</v>
      </c>
      <c r="CQ196" s="61">
        <f t="shared" si="174"/>
        <v>0</v>
      </c>
      <c r="CR196" s="61">
        <f t="shared" si="174"/>
        <v>0</v>
      </c>
      <c r="CS196" s="61">
        <f t="shared" si="174"/>
        <v>0</v>
      </c>
      <c r="CT196" s="61">
        <f t="shared" si="174"/>
        <v>0</v>
      </c>
      <c r="CU196" s="61">
        <f t="shared" si="174"/>
        <v>0</v>
      </c>
      <c r="CV196" s="61">
        <f t="shared" si="174"/>
        <v>0</v>
      </c>
      <c r="CW196" s="61">
        <f t="shared" si="174"/>
        <v>0</v>
      </c>
      <c r="CX196" s="61">
        <f t="shared" si="174"/>
        <v>0</v>
      </c>
      <c r="CY196" s="61">
        <f t="shared" si="174"/>
        <v>0</v>
      </c>
      <c r="CZ196" s="61">
        <f t="shared" si="174"/>
        <v>0</v>
      </c>
      <c r="DA196" s="61">
        <f t="shared" si="174"/>
        <v>0</v>
      </c>
      <c r="DB196" s="61">
        <f t="shared" si="174"/>
        <v>0</v>
      </c>
      <c r="DC196" s="61">
        <f t="shared" si="174"/>
        <v>0</v>
      </c>
      <c r="DD196" s="61">
        <f t="shared" si="175"/>
        <v>0</v>
      </c>
      <c r="DE196" s="61">
        <f t="shared" si="175"/>
        <v>0</v>
      </c>
      <c r="DF196" s="61">
        <f t="shared" si="175"/>
        <v>0</v>
      </c>
      <c r="DG196" s="61">
        <f t="shared" si="175"/>
        <v>0</v>
      </c>
      <c r="DH196" s="61">
        <f t="shared" si="175"/>
        <v>0</v>
      </c>
      <c r="DI196" s="61">
        <f t="shared" si="175"/>
        <v>0</v>
      </c>
      <c r="DJ196" s="61">
        <f t="shared" si="175"/>
        <v>0</v>
      </c>
      <c r="DK196" s="61">
        <f t="shared" si="175"/>
        <v>0</v>
      </c>
      <c r="DL196" s="61">
        <f t="shared" si="175"/>
        <v>0</v>
      </c>
      <c r="DM196" s="61">
        <f t="shared" si="175"/>
        <v>0</v>
      </c>
      <c r="DN196" s="61">
        <f t="shared" si="175"/>
        <v>0</v>
      </c>
      <c r="DO196" s="61">
        <f t="shared" si="175"/>
        <v>0</v>
      </c>
      <c r="DP196" s="61">
        <f t="shared" si="175"/>
        <v>0</v>
      </c>
      <c r="DQ196" s="61">
        <f t="shared" si="175"/>
        <v>0</v>
      </c>
      <c r="DR196" s="61">
        <f t="shared" si="175"/>
        <v>0</v>
      </c>
      <c r="DS196" s="61">
        <f t="shared" si="175"/>
        <v>0</v>
      </c>
      <c r="DT196" s="61">
        <f t="shared" si="176"/>
        <v>0</v>
      </c>
      <c r="DU196" s="61">
        <f t="shared" si="176"/>
        <v>0</v>
      </c>
      <c r="DV196" s="61">
        <f t="shared" si="176"/>
        <v>0</v>
      </c>
      <c r="DW196" s="61">
        <f t="shared" si="176"/>
        <v>0</v>
      </c>
      <c r="DX196" s="61">
        <f t="shared" si="176"/>
        <v>0</v>
      </c>
      <c r="DY196" s="61">
        <f t="shared" si="176"/>
        <v>0</v>
      </c>
      <c r="DZ196" s="61">
        <f t="shared" si="180"/>
        <v>1</v>
      </c>
    </row>
    <row r="197" spans="1:130">
      <c r="A197" s="53">
        <v>3</v>
      </c>
      <c r="B197" s="63">
        <f t="shared" si="177"/>
        <v>0.27272727272727298</v>
      </c>
      <c r="C197" s="53">
        <v>2003</v>
      </c>
      <c r="D197" s="64">
        <f t="shared" si="181"/>
        <v>0</v>
      </c>
      <c r="E197" s="64">
        <f t="shared" ref="E197:E215" si="182">VLOOKUP($C$67,$D$3:$K$63,$A$70,0)*(B196-B195)</f>
        <v>44456.685223933797</v>
      </c>
      <c r="F197" s="64">
        <f>VLOOKUP($C$68,$D$3:$K$63,$A$70,0)*(B195-B194)</f>
        <v>0</v>
      </c>
      <c r="G197" s="64">
        <f>VLOOKUP($C$69,$D$3:$K$63,$A$70,0)*B194</f>
        <v>0</v>
      </c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54">
        <f t="shared" si="178"/>
        <v>44456.685223933797</v>
      </c>
      <c r="BP197" s="53">
        <v>2003</v>
      </c>
      <c r="BQ197" s="61">
        <f t="shared" si="179"/>
        <v>0</v>
      </c>
      <c r="BR197" s="61">
        <f t="shared" si="172"/>
        <v>1</v>
      </c>
      <c r="BS197" s="61">
        <f t="shared" si="172"/>
        <v>0</v>
      </c>
      <c r="BT197" s="61">
        <f t="shared" si="172"/>
        <v>0</v>
      </c>
      <c r="BU197" s="61">
        <f t="shared" si="172"/>
        <v>0</v>
      </c>
      <c r="BV197" s="61">
        <f t="shared" si="172"/>
        <v>0</v>
      </c>
      <c r="BW197" s="61">
        <f t="shared" si="172"/>
        <v>0</v>
      </c>
      <c r="BX197" s="61">
        <f t="shared" si="172"/>
        <v>0</v>
      </c>
      <c r="BY197" s="61">
        <f t="shared" si="172"/>
        <v>0</v>
      </c>
      <c r="BZ197" s="61">
        <f t="shared" si="172"/>
        <v>0</v>
      </c>
      <c r="CA197" s="61">
        <f t="shared" si="172"/>
        <v>0</v>
      </c>
      <c r="CB197" s="61">
        <f t="shared" si="172"/>
        <v>0</v>
      </c>
      <c r="CC197" s="61">
        <f t="shared" si="172"/>
        <v>0</v>
      </c>
      <c r="CD197" s="61">
        <f t="shared" si="172"/>
        <v>0</v>
      </c>
      <c r="CE197" s="61">
        <f t="shared" si="172"/>
        <v>0</v>
      </c>
      <c r="CF197" s="61">
        <f t="shared" si="172"/>
        <v>0</v>
      </c>
      <c r="CG197" s="61">
        <f t="shared" si="172"/>
        <v>0</v>
      </c>
      <c r="CH197" s="61">
        <f t="shared" si="173"/>
        <v>0</v>
      </c>
      <c r="CI197" s="61">
        <f t="shared" si="173"/>
        <v>0</v>
      </c>
      <c r="CJ197" s="61">
        <f t="shared" si="173"/>
        <v>0</v>
      </c>
      <c r="CK197" s="61">
        <f t="shared" si="173"/>
        <v>0</v>
      </c>
      <c r="CL197" s="61">
        <f t="shared" si="173"/>
        <v>0</v>
      </c>
      <c r="CM197" s="61">
        <f t="shared" si="173"/>
        <v>0</v>
      </c>
      <c r="CN197" s="61">
        <f t="shared" si="174"/>
        <v>0</v>
      </c>
      <c r="CO197" s="61">
        <f t="shared" si="174"/>
        <v>0</v>
      </c>
      <c r="CP197" s="61">
        <f t="shared" si="174"/>
        <v>0</v>
      </c>
      <c r="CQ197" s="61">
        <f t="shared" si="174"/>
        <v>0</v>
      </c>
      <c r="CR197" s="61">
        <f t="shared" si="174"/>
        <v>0</v>
      </c>
      <c r="CS197" s="61">
        <f t="shared" si="174"/>
        <v>0</v>
      </c>
      <c r="CT197" s="61">
        <f t="shared" si="174"/>
        <v>0</v>
      </c>
      <c r="CU197" s="61">
        <f t="shared" si="174"/>
        <v>0</v>
      </c>
      <c r="CV197" s="61">
        <f t="shared" si="174"/>
        <v>0</v>
      </c>
      <c r="CW197" s="61">
        <f t="shared" si="174"/>
        <v>0</v>
      </c>
      <c r="CX197" s="61">
        <f t="shared" si="174"/>
        <v>0</v>
      </c>
      <c r="CY197" s="61">
        <f t="shared" si="174"/>
        <v>0</v>
      </c>
      <c r="CZ197" s="61">
        <f t="shared" si="174"/>
        <v>0</v>
      </c>
      <c r="DA197" s="61">
        <f t="shared" si="174"/>
        <v>0</v>
      </c>
      <c r="DB197" s="61">
        <f t="shared" si="174"/>
        <v>0</v>
      </c>
      <c r="DC197" s="61">
        <f t="shared" si="174"/>
        <v>0</v>
      </c>
      <c r="DD197" s="61">
        <f t="shared" si="175"/>
        <v>0</v>
      </c>
      <c r="DE197" s="61">
        <f t="shared" si="175"/>
        <v>0</v>
      </c>
      <c r="DF197" s="61">
        <f t="shared" si="175"/>
        <v>0</v>
      </c>
      <c r="DG197" s="61">
        <f t="shared" si="175"/>
        <v>0</v>
      </c>
      <c r="DH197" s="61">
        <f t="shared" si="175"/>
        <v>0</v>
      </c>
      <c r="DI197" s="61">
        <f t="shared" si="175"/>
        <v>0</v>
      </c>
      <c r="DJ197" s="61">
        <f t="shared" si="175"/>
        <v>0</v>
      </c>
      <c r="DK197" s="61">
        <f t="shared" si="175"/>
        <v>0</v>
      </c>
      <c r="DL197" s="61">
        <f t="shared" si="175"/>
        <v>0</v>
      </c>
      <c r="DM197" s="61">
        <f t="shared" si="175"/>
        <v>0</v>
      </c>
      <c r="DN197" s="61">
        <f t="shared" si="175"/>
        <v>0</v>
      </c>
      <c r="DO197" s="61">
        <f t="shared" si="175"/>
        <v>0</v>
      </c>
      <c r="DP197" s="61">
        <f t="shared" si="175"/>
        <v>0</v>
      </c>
      <c r="DQ197" s="61">
        <f t="shared" si="175"/>
        <v>0</v>
      </c>
      <c r="DR197" s="61">
        <f t="shared" si="175"/>
        <v>0</v>
      </c>
      <c r="DS197" s="61">
        <f t="shared" si="175"/>
        <v>0</v>
      </c>
      <c r="DT197" s="61">
        <f t="shared" si="176"/>
        <v>0</v>
      </c>
      <c r="DU197" s="61">
        <f t="shared" si="176"/>
        <v>0</v>
      </c>
      <c r="DV197" s="61">
        <f t="shared" si="176"/>
        <v>0</v>
      </c>
      <c r="DW197" s="61">
        <f t="shared" si="176"/>
        <v>0</v>
      </c>
      <c r="DX197" s="61">
        <f t="shared" si="176"/>
        <v>0</v>
      </c>
      <c r="DY197" s="61">
        <f t="shared" si="176"/>
        <v>0</v>
      </c>
      <c r="DZ197" s="61">
        <f t="shared" si="180"/>
        <v>1</v>
      </c>
    </row>
    <row r="198" spans="1:130">
      <c r="A198" s="53">
        <v>4</v>
      </c>
      <c r="B198" s="63">
        <f t="shared" si="177"/>
        <v>0.36363636363636398</v>
      </c>
      <c r="C198" s="53">
        <v>2004</v>
      </c>
      <c r="D198" s="64">
        <f t="shared" si="181"/>
        <v>0</v>
      </c>
      <c r="E198" s="64">
        <f t="shared" si="182"/>
        <v>44456.685223933797</v>
      </c>
      <c r="F198" s="64">
        <f t="shared" ref="F198:F216" si="183">VLOOKUP($C$68,$D$3:$K$63,$A$70,0)*(B196-B195)</f>
        <v>0</v>
      </c>
      <c r="G198" s="64">
        <f>VLOOKUP($C$69,$D$3:$K$63,$A$70,0)*(B195-B194)</f>
        <v>851.74584986639104</v>
      </c>
      <c r="H198" s="64">
        <f>VLOOKUP($C$70,$D$3:$K$63,$A$70,0)*B194</f>
        <v>0</v>
      </c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54">
        <f t="shared" si="178"/>
        <v>45308.431073800202</v>
      </c>
      <c r="BP198" s="53">
        <v>2004</v>
      </c>
      <c r="BQ198" s="61">
        <f t="shared" si="179"/>
        <v>0</v>
      </c>
      <c r="BR198" s="61">
        <f t="shared" si="172"/>
        <v>0.98120116213075104</v>
      </c>
      <c r="BS198" s="61">
        <f t="shared" si="172"/>
        <v>0</v>
      </c>
      <c r="BT198" s="61">
        <f t="shared" si="172"/>
        <v>1.8798837869248498E-2</v>
      </c>
      <c r="BU198" s="61">
        <f t="shared" si="172"/>
        <v>0</v>
      </c>
      <c r="BV198" s="61">
        <f t="shared" si="172"/>
        <v>0</v>
      </c>
      <c r="BW198" s="61">
        <f t="shared" si="172"/>
        <v>0</v>
      </c>
      <c r="BX198" s="61">
        <f t="shared" si="172"/>
        <v>0</v>
      </c>
      <c r="BY198" s="61">
        <f t="shared" si="172"/>
        <v>0</v>
      </c>
      <c r="BZ198" s="61">
        <f t="shared" si="172"/>
        <v>0</v>
      </c>
      <c r="CA198" s="61">
        <f t="shared" si="172"/>
        <v>0</v>
      </c>
      <c r="CB198" s="61">
        <f t="shared" si="172"/>
        <v>0</v>
      </c>
      <c r="CC198" s="61">
        <f t="shared" si="172"/>
        <v>0</v>
      </c>
      <c r="CD198" s="61">
        <f t="shared" si="172"/>
        <v>0</v>
      </c>
      <c r="CE198" s="61">
        <f t="shared" si="172"/>
        <v>0</v>
      </c>
      <c r="CF198" s="61">
        <f t="shared" si="172"/>
        <v>0</v>
      </c>
      <c r="CG198" s="61">
        <f t="shared" si="172"/>
        <v>0</v>
      </c>
      <c r="CH198" s="61">
        <f t="shared" si="173"/>
        <v>0</v>
      </c>
      <c r="CI198" s="61">
        <f t="shared" si="173"/>
        <v>0</v>
      </c>
      <c r="CJ198" s="61">
        <f t="shared" si="173"/>
        <v>0</v>
      </c>
      <c r="CK198" s="61">
        <f t="shared" si="173"/>
        <v>0</v>
      </c>
      <c r="CL198" s="61">
        <f t="shared" si="173"/>
        <v>0</v>
      </c>
      <c r="CM198" s="61">
        <f t="shared" si="173"/>
        <v>0</v>
      </c>
      <c r="CN198" s="61">
        <f t="shared" si="174"/>
        <v>0</v>
      </c>
      <c r="CO198" s="61">
        <f t="shared" si="174"/>
        <v>0</v>
      </c>
      <c r="CP198" s="61">
        <f t="shared" si="174"/>
        <v>0</v>
      </c>
      <c r="CQ198" s="61">
        <f t="shared" si="174"/>
        <v>0</v>
      </c>
      <c r="CR198" s="61">
        <f t="shared" si="174"/>
        <v>0</v>
      </c>
      <c r="CS198" s="61">
        <f t="shared" si="174"/>
        <v>0</v>
      </c>
      <c r="CT198" s="61">
        <f t="shared" si="174"/>
        <v>0</v>
      </c>
      <c r="CU198" s="61">
        <f t="shared" si="174"/>
        <v>0</v>
      </c>
      <c r="CV198" s="61">
        <f t="shared" si="174"/>
        <v>0</v>
      </c>
      <c r="CW198" s="61">
        <f t="shared" si="174"/>
        <v>0</v>
      </c>
      <c r="CX198" s="61">
        <f t="shared" si="174"/>
        <v>0</v>
      </c>
      <c r="CY198" s="61">
        <f t="shared" si="174"/>
        <v>0</v>
      </c>
      <c r="CZ198" s="61">
        <f t="shared" si="174"/>
        <v>0</v>
      </c>
      <c r="DA198" s="61">
        <f t="shared" si="174"/>
        <v>0</v>
      </c>
      <c r="DB198" s="61">
        <f t="shared" si="174"/>
        <v>0</v>
      </c>
      <c r="DC198" s="61">
        <f t="shared" si="174"/>
        <v>0</v>
      </c>
      <c r="DD198" s="61">
        <f t="shared" si="175"/>
        <v>0</v>
      </c>
      <c r="DE198" s="61">
        <f t="shared" si="175"/>
        <v>0</v>
      </c>
      <c r="DF198" s="61">
        <f t="shared" si="175"/>
        <v>0</v>
      </c>
      <c r="DG198" s="61">
        <f t="shared" si="175"/>
        <v>0</v>
      </c>
      <c r="DH198" s="61">
        <f t="shared" si="175"/>
        <v>0</v>
      </c>
      <c r="DI198" s="61">
        <f t="shared" si="175"/>
        <v>0</v>
      </c>
      <c r="DJ198" s="61">
        <f t="shared" si="175"/>
        <v>0</v>
      </c>
      <c r="DK198" s="61">
        <f t="shared" si="175"/>
        <v>0</v>
      </c>
      <c r="DL198" s="61">
        <f t="shared" si="175"/>
        <v>0</v>
      </c>
      <c r="DM198" s="61">
        <f t="shared" si="175"/>
        <v>0</v>
      </c>
      <c r="DN198" s="61">
        <f t="shared" si="175"/>
        <v>0</v>
      </c>
      <c r="DO198" s="61">
        <f t="shared" si="175"/>
        <v>0</v>
      </c>
      <c r="DP198" s="61">
        <f t="shared" si="175"/>
        <v>0</v>
      </c>
      <c r="DQ198" s="61">
        <f t="shared" si="175"/>
        <v>0</v>
      </c>
      <c r="DR198" s="61">
        <f t="shared" si="175"/>
        <v>0</v>
      </c>
      <c r="DS198" s="61">
        <f t="shared" si="175"/>
        <v>0</v>
      </c>
      <c r="DT198" s="61">
        <f t="shared" si="176"/>
        <v>0</v>
      </c>
      <c r="DU198" s="61">
        <f t="shared" si="176"/>
        <v>0</v>
      </c>
      <c r="DV198" s="61">
        <f t="shared" si="176"/>
        <v>0</v>
      </c>
      <c r="DW198" s="61">
        <f t="shared" si="176"/>
        <v>0</v>
      </c>
      <c r="DX198" s="61">
        <f t="shared" si="176"/>
        <v>0</v>
      </c>
      <c r="DY198" s="61">
        <f t="shared" si="176"/>
        <v>0</v>
      </c>
      <c r="DZ198" s="61">
        <f t="shared" si="180"/>
        <v>1</v>
      </c>
    </row>
    <row r="199" spans="1:130">
      <c r="A199" s="53">
        <v>5</v>
      </c>
      <c r="B199" s="63">
        <f t="shared" si="177"/>
        <v>0.45454545454545497</v>
      </c>
      <c r="C199" s="53">
        <v>2005</v>
      </c>
      <c r="D199" s="64">
        <f t="shared" si="181"/>
        <v>0</v>
      </c>
      <c r="E199" s="64">
        <f t="shared" si="182"/>
        <v>44456.685223933797</v>
      </c>
      <c r="F199" s="64">
        <f t="shared" si="183"/>
        <v>0</v>
      </c>
      <c r="G199" s="64">
        <f t="shared" ref="G199:G217" si="184">VLOOKUP($C$69,$D$3:$K$63,$A$70,0)*(B196-B195)</f>
        <v>851.74584986639104</v>
      </c>
      <c r="H199" s="64">
        <f>VLOOKUP($C$70,$D$3:$K$63,$A$70,0)*(B195-B194)</f>
        <v>51.834587096678497</v>
      </c>
      <c r="I199" s="64">
        <f>VLOOKUP($C$71,$D$3:$K$63,$A$70,0)*B194</f>
        <v>0</v>
      </c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54">
        <f t="shared" si="178"/>
        <v>45360.265660896803</v>
      </c>
      <c r="BP199" s="53">
        <v>2005</v>
      </c>
      <c r="BQ199" s="61">
        <f t="shared" si="179"/>
        <v>0</v>
      </c>
      <c r="BR199" s="61">
        <f t="shared" si="172"/>
        <v>0.98007991302965403</v>
      </c>
      <c r="BS199" s="61">
        <f t="shared" si="172"/>
        <v>0</v>
      </c>
      <c r="BT199" s="61">
        <f t="shared" si="172"/>
        <v>1.8777355852230899E-2</v>
      </c>
      <c r="BU199" s="61">
        <f t="shared" si="172"/>
        <v>1.1427311181151901E-3</v>
      </c>
      <c r="BV199" s="61">
        <f t="shared" si="172"/>
        <v>0</v>
      </c>
      <c r="BW199" s="61">
        <f t="shared" si="172"/>
        <v>0</v>
      </c>
      <c r="BX199" s="61">
        <f t="shared" si="172"/>
        <v>0</v>
      </c>
      <c r="BY199" s="61">
        <f t="shared" si="172"/>
        <v>0</v>
      </c>
      <c r="BZ199" s="61">
        <f t="shared" si="172"/>
        <v>0</v>
      </c>
      <c r="CA199" s="61">
        <f t="shared" si="172"/>
        <v>0</v>
      </c>
      <c r="CB199" s="61">
        <f t="shared" si="172"/>
        <v>0</v>
      </c>
      <c r="CC199" s="61">
        <f t="shared" si="172"/>
        <v>0</v>
      </c>
      <c r="CD199" s="61">
        <f t="shared" si="172"/>
        <v>0</v>
      </c>
      <c r="CE199" s="61">
        <f t="shared" si="172"/>
        <v>0</v>
      </c>
      <c r="CF199" s="61">
        <f t="shared" si="172"/>
        <v>0</v>
      </c>
      <c r="CG199" s="61">
        <f t="shared" si="172"/>
        <v>0</v>
      </c>
      <c r="CH199" s="61">
        <f t="shared" si="173"/>
        <v>0</v>
      </c>
      <c r="CI199" s="61">
        <f t="shared" si="173"/>
        <v>0</v>
      </c>
      <c r="CJ199" s="61">
        <f t="shared" si="173"/>
        <v>0</v>
      </c>
      <c r="CK199" s="61">
        <f t="shared" si="173"/>
        <v>0</v>
      </c>
      <c r="CL199" s="61">
        <f t="shared" si="173"/>
        <v>0</v>
      </c>
      <c r="CM199" s="61">
        <f t="shared" si="173"/>
        <v>0</v>
      </c>
      <c r="CN199" s="61">
        <f t="shared" si="174"/>
        <v>0</v>
      </c>
      <c r="CO199" s="61">
        <f t="shared" si="174"/>
        <v>0</v>
      </c>
      <c r="CP199" s="61">
        <f t="shared" si="174"/>
        <v>0</v>
      </c>
      <c r="CQ199" s="61">
        <f t="shared" si="174"/>
        <v>0</v>
      </c>
      <c r="CR199" s="61">
        <f t="shared" si="174"/>
        <v>0</v>
      </c>
      <c r="CS199" s="61">
        <f t="shared" si="174"/>
        <v>0</v>
      </c>
      <c r="CT199" s="61">
        <f t="shared" si="174"/>
        <v>0</v>
      </c>
      <c r="CU199" s="61">
        <f t="shared" si="174"/>
        <v>0</v>
      </c>
      <c r="CV199" s="61">
        <f t="shared" si="174"/>
        <v>0</v>
      </c>
      <c r="CW199" s="61">
        <f t="shared" si="174"/>
        <v>0</v>
      </c>
      <c r="CX199" s="61">
        <f t="shared" si="174"/>
        <v>0</v>
      </c>
      <c r="CY199" s="61">
        <f t="shared" si="174"/>
        <v>0</v>
      </c>
      <c r="CZ199" s="61">
        <f t="shared" si="174"/>
        <v>0</v>
      </c>
      <c r="DA199" s="61">
        <f t="shared" si="174"/>
        <v>0</v>
      </c>
      <c r="DB199" s="61">
        <f t="shared" si="174"/>
        <v>0</v>
      </c>
      <c r="DC199" s="61">
        <f t="shared" si="174"/>
        <v>0</v>
      </c>
      <c r="DD199" s="61">
        <f t="shared" si="175"/>
        <v>0</v>
      </c>
      <c r="DE199" s="61">
        <f t="shared" si="175"/>
        <v>0</v>
      </c>
      <c r="DF199" s="61">
        <f t="shared" si="175"/>
        <v>0</v>
      </c>
      <c r="DG199" s="61">
        <f t="shared" si="175"/>
        <v>0</v>
      </c>
      <c r="DH199" s="61">
        <f t="shared" si="175"/>
        <v>0</v>
      </c>
      <c r="DI199" s="61">
        <f t="shared" si="175"/>
        <v>0</v>
      </c>
      <c r="DJ199" s="61">
        <f t="shared" si="175"/>
        <v>0</v>
      </c>
      <c r="DK199" s="61">
        <f t="shared" si="175"/>
        <v>0</v>
      </c>
      <c r="DL199" s="61">
        <f t="shared" si="175"/>
        <v>0</v>
      </c>
      <c r="DM199" s="61">
        <f t="shared" si="175"/>
        <v>0</v>
      </c>
      <c r="DN199" s="61">
        <f t="shared" si="175"/>
        <v>0</v>
      </c>
      <c r="DO199" s="61">
        <f t="shared" si="175"/>
        <v>0</v>
      </c>
      <c r="DP199" s="61">
        <f t="shared" si="175"/>
        <v>0</v>
      </c>
      <c r="DQ199" s="61">
        <f t="shared" si="175"/>
        <v>0</v>
      </c>
      <c r="DR199" s="61">
        <f t="shared" si="175"/>
        <v>0</v>
      </c>
      <c r="DS199" s="61">
        <f t="shared" si="175"/>
        <v>0</v>
      </c>
      <c r="DT199" s="61">
        <f t="shared" si="176"/>
        <v>0</v>
      </c>
      <c r="DU199" s="61">
        <f t="shared" si="176"/>
        <v>0</v>
      </c>
      <c r="DV199" s="61">
        <f t="shared" si="176"/>
        <v>0</v>
      </c>
      <c r="DW199" s="61">
        <f t="shared" si="176"/>
        <v>0</v>
      </c>
      <c r="DX199" s="61">
        <f t="shared" si="176"/>
        <v>0</v>
      </c>
      <c r="DY199" s="61">
        <f t="shared" si="176"/>
        <v>0</v>
      </c>
      <c r="DZ199" s="61">
        <f t="shared" si="180"/>
        <v>1</v>
      </c>
    </row>
    <row r="200" spans="1:130">
      <c r="A200" s="53">
        <v>6</v>
      </c>
      <c r="B200" s="63">
        <f t="shared" si="177"/>
        <v>0.54545454545454597</v>
      </c>
      <c r="C200" s="53">
        <v>2006</v>
      </c>
      <c r="D200" s="64">
        <f t="shared" si="181"/>
        <v>0</v>
      </c>
      <c r="E200" s="64">
        <f t="shared" si="182"/>
        <v>44456.685223933797</v>
      </c>
      <c r="F200" s="64">
        <f t="shared" si="183"/>
        <v>0</v>
      </c>
      <c r="G200" s="64">
        <f t="shared" si="184"/>
        <v>851.74584986639104</v>
      </c>
      <c r="H200" s="64">
        <f t="shared" ref="H200:H218" si="185">VLOOKUP($C$70,$D$3:$K$63,$A$70,0)*(B196-B195)</f>
        <v>51.834587096678497</v>
      </c>
      <c r="I200" s="64">
        <f>VLOOKUP($C$71,$D$3:$K$63,$A$70,0)*(B195-B194)</f>
        <v>910.68105720544304</v>
      </c>
      <c r="J200" s="64">
        <f>VLOOKUP($C$72,$D$3:$K$63,$A$70,0)*B194</f>
        <v>0</v>
      </c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54">
        <f t="shared" si="178"/>
        <v>46270.946718102299</v>
      </c>
      <c r="BP200" s="53">
        <v>2006</v>
      </c>
      <c r="BQ200" s="61">
        <f t="shared" si="179"/>
        <v>0</v>
      </c>
      <c r="BR200" s="61">
        <f t="shared" si="172"/>
        <v>0.96079048251980703</v>
      </c>
      <c r="BS200" s="61">
        <f t="shared" si="172"/>
        <v>0</v>
      </c>
      <c r="BT200" s="61">
        <f t="shared" si="172"/>
        <v>1.8407789558651199E-2</v>
      </c>
      <c r="BU200" s="61">
        <f t="shared" si="172"/>
        <v>1.12024046995346E-3</v>
      </c>
      <c r="BV200" s="61">
        <f t="shared" si="172"/>
        <v>1.9681487451588299E-2</v>
      </c>
      <c r="BW200" s="61">
        <f t="shared" si="172"/>
        <v>0</v>
      </c>
      <c r="BX200" s="61">
        <f t="shared" si="172"/>
        <v>0</v>
      </c>
      <c r="BY200" s="61">
        <f t="shared" si="172"/>
        <v>0</v>
      </c>
      <c r="BZ200" s="61">
        <f t="shared" si="172"/>
        <v>0</v>
      </c>
      <c r="CA200" s="61">
        <f t="shared" si="172"/>
        <v>0</v>
      </c>
      <c r="CB200" s="61">
        <f t="shared" si="172"/>
        <v>0</v>
      </c>
      <c r="CC200" s="61">
        <f t="shared" si="172"/>
        <v>0</v>
      </c>
      <c r="CD200" s="61">
        <f t="shared" si="172"/>
        <v>0</v>
      </c>
      <c r="CE200" s="61">
        <f t="shared" si="172"/>
        <v>0</v>
      </c>
      <c r="CF200" s="61">
        <f t="shared" si="172"/>
        <v>0</v>
      </c>
      <c r="CG200" s="61">
        <f t="shared" si="172"/>
        <v>0</v>
      </c>
      <c r="CH200" s="61">
        <f t="shared" si="173"/>
        <v>0</v>
      </c>
      <c r="CI200" s="61">
        <f t="shared" si="173"/>
        <v>0</v>
      </c>
      <c r="CJ200" s="61">
        <f t="shared" si="173"/>
        <v>0</v>
      </c>
      <c r="CK200" s="61">
        <f t="shared" si="173"/>
        <v>0</v>
      </c>
      <c r="CL200" s="61">
        <f t="shared" si="173"/>
        <v>0</v>
      </c>
      <c r="CM200" s="61">
        <f t="shared" si="173"/>
        <v>0</v>
      </c>
      <c r="CN200" s="61">
        <f t="shared" si="174"/>
        <v>0</v>
      </c>
      <c r="CO200" s="61">
        <f t="shared" si="174"/>
        <v>0</v>
      </c>
      <c r="CP200" s="61">
        <f t="shared" si="174"/>
        <v>0</v>
      </c>
      <c r="CQ200" s="61">
        <f t="shared" si="174"/>
        <v>0</v>
      </c>
      <c r="CR200" s="61">
        <f t="shared" si="174"/>
        <v>0</v>
      </c>
      <c r="CS200" s="61">
        <f t="shared" si="174"/>
        <v>0</v>
      </c>
      <c r="CT200" s="61">
        <f t="shared" si="174"/>
        <v>0</v>
      </c>
      <c r="CU200" s="61">
        <f t="shared" si="174"/>
        <v>0</v>
      </c>
      <c r="CV200" s="61">
        <f t="shared" si="174"/>
        <v>0</v>
      </c>
      <c r="CW200" s="61">
        <f t="shared" si="174"/>
        <v>0</v>
      </c>
      <c r="CX200" s="61">
        <f t="shared" si="174"/>
        <v>0</v>
      </c>
      <c r="CY200" s="61">
        <f t="shared" si="174"/>
        <v>0</v>
      </c>
      <c r="CZ200" s="61">
        <f t="shared" si="174"/>
        <v>0</v>
      </c>
      <c r="DA200" s="61">
        <f t="shared" si="174"/>
        <v>0</v>
      </c>
      <c r="DB200" s="61">
        <f t="shared" si="174"/>
        <v>0</v>
      </c>
      <c r="DC200" s="61">
        <f t="shared" si="174"/>
        <v>0</v>
      </c>
      <c r="DD200" s="61">
        <f t="shared" si="175"/>
        <v>0</v>
      </c>
      <c r="DE200" s="61">
        <f t="shared" si="175"/>
        <v>0</v>
      </c>
      <c r="DF200" s="61">
        <f t="shared" si="175"/>
        <v>0</v>
      </c>
      <c r="DG200" s="61">
        <f t="shared" si="175"/>
        <v>0</v>
      </c>
      <c r="DH200" s="61">
        <f t="shared" si="175"/>
        <v>0</v>
      </c>
      <c r="DI200" s="61">
        <f t="shared" si="175"/>
        <v>0</v>
      </c>
      <c r="DJ200" s="61">
        <f t="shared" si="175"/>
        <v>0</v>
      </c>
      <c r="DK200" s="61">
        <f t="shared" si="175"/>
        <v>0</v>
      </c>
      <c r="DL200" s="61">
        <f t="shared" si="175"/>
        <v>0</v>
      </c>
      <c r="DM200" s="61">
        <f t="shared" si="175"/>
        <v>0</v>
      </c>
      <c r="DN200" s="61">
        <f t="shared" si="175"/>
        <v>0</v>
      </c>
      <c r="DO200" s="61">
        <f t="shared" si="175"/>
        <v>0</v>
      </c>
      <c r="DP200" s="61">
        <f t="shared" si="175"/>
        <v>0</v>
      </c>
      <c r="DQ200" s="61">
        <f t="shared" si="175"/>
        <v>0</v>
      </c>
      <c r="DR200" s="61">
        <f t="shared" si="175"/>
        <v>0</v>
      </c>
      <c r="DS200" s="61">
        <f t="shared" si="175"/>
        <v>0</v>
      </c>
      <c r="DT200" s="61">
        <f t="shared" si="176"/>
        <v>0</v>
      </c>
      <c r="DU200" s="61">
        <f t="shared" si="176"/>
        <v>0</v>
      </c>
      <c r="DV200" s="61">
        <f t="shared" si="176"/>
        <v>0</v>
      </c>
      <c r="DW200" s="61">
        <f t="shared" si="176"/>
        <v>0</v>
      </c>
      <c r="DX200" s="61">
        <f t="shared" si="176"/>
        <v>0</v>
      </c>
      <c r="DY200" s="61">
        <f t="shared" si="176"/>
        <v>0</v>
      </c>
      <c r="DZ200" s="61">
        <f t="shared" si="180"/>
        <v>1</v>
      </c>
    </row>
    <row r="201" spans="1:130">
      <c r="A201" s="53">
        <v>7</v>
      </c>
      <c r="B201" s="63">
        <f t="shared" si="177"/>
        <v>0.63636363636363702</v>
      </c>
      <c r="C201" s="53">
        <v>2007</v>
      </c>
      <c r="D201" s="64">
        <f t="shared" si="181"/>
        <v>0</v>
      </c>
      <c r="E201" s="64">
        <f t="shared" si="182"/>
        <v>44456.685223933797</v>
      </c>
      <c r="F201" s="64">
        <f t="shared" si="183"/>
        <v>0</v>
      </c>
      <c r="G201" s="64">
        <f t="shared" si="184"/>
        <v>851.74584986639104</v>
      </c>
      <c r="H201" s="64">
        <f t="shared" si="185"/>
        <v>51.834587096678497</v>
      </c>
      <c r="I201" s="64">
        <f t="shared" ref="I201:I219" si="186">VLOOKUP($C$71,$D$3:$K$63,$A$70,0)*(B196-B195)</f>
        <v>910.68105720544304</v>
      </c>
      <c r="J201" s="64">
        <f>VLOOKUP($C$72,$D$3:$K$63,$A$70,0)*(B195-B194)</f>
        <v>54.460001426813299</v>
      </c>
      <c r="K201" s="64">
        <f>VLOOKUP($C$73,$D$3:$K$63,$A$70,0)*B194</f>
        <v>0</v>
      </c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54">
        <f t="shared" si="178"/>
        <v>46325.406719529099</v>
      </c>
      <c r="BP201" s="53">
        <v>2007</v>
      </c>
      <c r="BQ201" s="61">
        <f t="shared" si="179"/>
        <v>0</v>
      </c>
      <c r="BR201" s="61">
        <f t="shared" si="172"/>
        <v>0.95966098027138202</v>
      </c>
      <c r="BS201" s="61">
        <f t="shared" si="172"/>
        <v>0</v>
      </c>
      <c r="BT201" s="61">
        <f t="shared" si="172"/>
        <v>1.8386149419543599E-2</v>
      </c>
      <c r="BU201" s="61">
        <f t="shared" si="172"/>
        <v>1.1189235188047899E-3</v>
      </c>
      <c r="BV201" s="61">
        <f t="shared" si="172"/>
        <v>1.9658349957271601E-2</v>
      </c>
      <c r="BW201" s="61">
        <f t="shared" si="172"/>
        <v>1.1755968329978E-3</v>
      </c>
      <c r="BX201" s="61">
        <f t="shared" si="172"/>
        <v>0</v>
      </c>
      <c r="BY201" s="61">
        <f t="shared" si="172"/>
        <v>0</v>
      </c>
      <c r="BZ201" s="61">
        <f t="shared" si="172"/>
        <v>0</v>
      </c>
      <c r="CA201" s="61">
        <f t="shared" si="172"/>
        <v>0</v>
      </c>
      <c r="CB201" s="61">
        <f t="shared" si="172"/>
        <v>0</v>
      </c>
      <c r="CC201" s="61">
        <f t="shared" si="172"/>
        <v>0</v>
      </c>
      <c r="CD201" s="61">
        <f t="shared" si="172"/>
        <v>0</v>
      </c>
      <c r="CE201" s="61">
        <f t="shared" si="172"/>
        <v>0</v>
      </c>
      <c r="CF201" s="61">
        <f t="shared" si="172"/>
        <v>0</v>
      </c>
      <c r="CG201" s="61">
        <f t="shared" si="172"/>
        <v>0</v>
      </c>
      <c r="CH201" s="61">
        <f t="shared" si="173"/>
        <v>0</v>
      </c>
      <c r="CI201" s="61">
        <f t="shared" si="173"/>
        <v>0</v>
      </c>
      <c r="CJ201" s="61">
        <f t="shared" si="173"/>
        <v>0</v>
      </c>
      <c r="CK201" s="61">
        <f t="shared" si="173"/>
        <v>0</v>
      </c>
      <c r="CL201" s="61">
        <f t="shared" si="173"/>
        <v>0</v>
      </c>
      <c r="CM201" s="61">
        <f t="shared" si="173"/>
        <v>0</v>
      </c>
      <c r="CN201" s="61">
        <f t="shared" si="174"/>
        <v>0</v>
      </c>
      <c r="CO201" s="61">
        <f t="shared" si="174"/>
        <v>0</v>
      </c>
      <c r="CP201" s="61">
        <f t="shared" si="174"/>
        <v>0</v>
      </c>
      <c r="CQ201" s="61">
        <f t="shared" si="174"/>
        <v>0</v>
      </c>
      <c r="CR201" s="61">
        <f t="shared" si="174"/>
        <v>0</v>
      </c>
      <c r="CS201" s="61">
        <f t="shared" si="174"/>
        <v>0</v>
      </c>
      <c r="CT201" s="61">
        <f t="shared" si="174"/>
        <v>0</v>
      </c>
      <c r="CU201" s="61">
        <f t="shared" si="174"/>
        <v>0</v>
      </c>
      <c r="CV201" s="61">
        <f t="shared" si="174"/>
        <v>0</v>
      </c>
      <c r="CW201" s="61">
        <f t="shared" si="174"/>
        <v>0</v>
      </c>
      <c r="CX201" s="61">
        <f t="shared" si="174"/>
        <v>0</v>
      </c>
      <c r="CY201" s="61">
        <f t="shared" si="174"/>
        <v>0</v>
      </c>
      <c r="CZ201" s="61">
        <f t="shared" si="174"/>
        <v>0</v>
      </c>
      <c r="DA201" s="61">
        <f t="shared" si="174"/>
        <v>0</v>
      </c>
      <c r="DB201" s="61">
        <f t="shared" si="174"/>
        <v>0</v>
      </c>
      <c r="DC201" s="61">
        <f t="shared" si="174"/>
        <v>0</v>
      </c>
      <c r="DD201" s="61">
        <f t="shared" si="175"/>
        <v>0</v>
      </c>
      <c r="DE201" s="61">
        <f t="shared" si="175"/>
        <v>0</v>
      </c>
      <c r="DF201" s="61">
        <f t="shared" si="175"/>
        <v>0</v>
      </c>
      <c r="DG201" s="61">
        <f t="shared" si="175"/>
        <v>0</v>
      </c>
      <c r="DH201" s="61">
        <f t="shared" si="175"/>
        <v>0</v>
      </c>
      <c r="DI201" s="61">
        <f t="shared" si="175"/>
        <v>0</v>
      </c>
      <c r="DJ201" s="61">
        <f t="shared" si="175"/>
        <v>0</v>
      </c>
      <c r="DK201" s="61">
        <f t="shared" si="175"/>
        <v>0</v>
      </c>
      <c r="DL201" s="61">
        <f t="shared" si="175"/>
        <v>0</v>
      </c>
      <c r="DM201" s="61">
        <f t="shared" si="175"/>
        <v>0</v>
      </c>
      <c r="DN201" s="61">
        <f t="shared" si="175"/>
        <v>0</v>
      </c>
      <c r="DO201" s="61">
        <f t="shared" si="175"/>
        <v>0</v>
      </c>
      <c r="DP201" s="61">
        <f t="shared" si="175"/>
        <v>0</v>
      </c>
      <c r="DQ201" s="61">
        <f t="shared" si="175"/>
        <v>0</v>
      </c>
      <c r="DR201" s="61">
        <f t="shared" si="175"/>
        <v>0</v>
      </c>
      <c r="DS201" s="61">
        <f t="shared" si="175"/>
        <v>0</v>
      </c>
      <c r="DT201" s="61">
        <f t="shared" si="176"/>
        <v>0</v>
      </c>
      <c r="DU201" s="61">
        <f t="shared" si="176"/>
        <v>0</v>
      </c>
      <c r="DV201" s="61">
        <f t="shared" si="176"/>
        <v>0</v>
      </c>
      <c r="DW201" s="61">
        <f t="shared" si="176"/>
        <v>0</v>
      </c>
      <c r="DX201" s="61">
        <f t="shared" si="176"/>
        <v>0</v>
      </c>
      <c r="DY201" s="61">
        <f t="shared" si="176"/>
        <v>0</v>
      </c>
      <c r="DZ201" s="61">
        <f t="shared" si="180"/>
        <v>1</v>
      </c>
    </row>
    <row r="202" spans="1:130">
      <c r="A202" s="53">
        <v>8</v>
      </c>
      <c r="B202" s="63">
        <f t="shared" si="177"/>
        <v>0.72727272727272796</v>
      </c>
      <c r="C202" s="53">
        <v>2008</v>
      </c>
      <c r="D202" s="64">
        <f t="shared" si="181"/>
        <v>0</v>
      </c>
      <c r="E202" s="64">
        <f t="shared" si="182"/>
        <v>44456.685223933797</v>
      </c>
      <c r="F202" s="64">
        <f t="shared" si="183"/>
        <v>0</v>
      </c>
      <c r="G202" s="64">
        <f t="shared" si="184"/>
        <v>851.74584986639104</v>
      </c>
      <c r="H202" s="64">
        <f t="shared" si="185"/>
        <v>51.834587096678497</v>
      </c>
      <c r="I202" s="64">
        <f t="shared" si="186"/>
        <v>910.68105720544304</v>
      </c>
      <c r="J202" s="64">
        <f t="shared" ref="J202:J220" si="187">VLOOKUP($C$72,$D$3:$K$63,$A$70,0)*(B196-B195)</f>
        <v>54.460001426813299</v>
      </c>
      <c r="K202" s="64">
        <f>VLOOKUP($C$73,$D$3:$K$63,$A$70,0)*(B195-B194)</f>
        <v>5.9623197194699804</v>
      </c>
      <c r="L202" s="64">
        <f>VLOOKUP($C$74,$D$3:$K$63,$A$70,0)*B194</f>
        <v>0</v>
      </c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54">
        <f t="shared" si="178"/>
        <v>46331.369039248602</v>
      </c>
      <c r="BP202" s="53">
        <v>2008</v>
      </c>
      <c r="BQ202" s="61">
        <f t="shared" si="179"/>
        <v>0</v>
      </c>
      <c r="BR202" s="61">
        <f t="shared" si="172"/>
        <v>0.95953748282882201</v>
      </c>
      <c r="BS202" s="61">
        <f t="shared" si="172"/>
        <v>0</v>
      </c>
      <c r="BT202" s="61">
        <f t="shared" si="172"/>
        <v>1.83837833314369E-2</v>
      </c>
      <c r="BU202" s="61">
        <f t="shared" si="172"/>
        <v>1.1187795260866999E-3</v>
      </c>
      <c r="BV202" s="61">
        <f t="shared" si="172"/>
        <v>1.9655820151439501E-2</v>
      </c>
      <c r="BW202" s="61">
        <f t="shared" si="172"/>
        <v>1.17544554706939E-3</v>
      </c>
      <c r="BX202" s="61">
        <f t="shared" si="172"/>
        <v>1.2868861514580201E-4</v>
      </c>
      <c r="BY202" s="61">
        <f t="shared" si="172"/>
        <v>0</v>
      </c>
      <c r="BZ202" s="61">
        <f t="shared" si="172"/>
        <v>0</v>
      </c>
      <c r="CA202" s="61">
        <f t="shared" si="172"/>
        <v>0</v>
      </c>
      <c r="CB202" s="61">
        <f t="shared" si="172"/>
        <v>0</v>
      </c>
      <c r="CC202" s="61">
        <f t="shared" si="172"/>
        <v>0</v>
      </c>
      <c r="CD202" s="61">
        <f t="shared" si="172"/>
        <v>0</v>
      </c>
      <c r="CE202" s="61">
        <f t="shared" si="172"/>
        <v>0</v>
      </c>
      <c r="CF202" s="61">
        <f t="shared" si="172"/>
        <v>0</v>
      </c>
      <c r="CG202" s="61">
        <f t="shared" si="172"/>
        <v>0</v>
      </c>
      <c r="CH202" s="61">
        <f t="shared" si="173"/>
        <v>0</v>
      </c>
      <c r="CI202" s="61">
        <f t="shared" si="173"/>
        <v>0</v>
      </c>
      <c r="CJ202" s="61">
        <f t="shared" si="173"/>
        <v>0</v>
      </c>
      <c r="CK202" s="61">
        <f t="shared" si="173"/>
        <v>0</v>
      </c>
      <c r="CL202" s="61">
        <f t="shared" si="173"/>
        <v>0</v>
      </c>
      <c r="CM202" s="61">
        <f t="shared" si="173"/>
        <v>0</v>
      </c>
      <c r="CN202" s="61">
        <f t="shared" si="174"/>
        <v>0</v>
      </c>
      <c r="CO202" s="61">
        <f t="shared" si="174"/>
        <v>0</v>
      </c>
      <c r="CP202" s="61">
        <f t="shared" si="174"/>
        <v>0</v>
      </c>
      <c r="CQ202" s="61">
        <f t="shared" si="174"/>
        <v>0</v>
      </c>
      <c r="CR202" s="61">
        <f t="shared" si="174"/>
        <v>0</v>
      </c>
      <c r="CS202" s="61">
        <f t="shared" si="174"/>
        <v>0</v>
      </c>
      <c r="CT202" s="61">
        <f t="shared" si="174"/>
        <v>0</v>
      </c>
      <c r="CU202" s="61">
        <f t="shared" si="174"/>
        <v>0</v>
      </c>
      <c r="CV202" s="61">
        <f t="shared" si="174"/>
        <v>0</v>
      </c>
      <c r="CW202" s="61">
        <f t="shared" si="174"/>
        <v>0</v>
      </c>
      <c r="CX202" s="61">
        <f t="shared" si="174"/>
        <v>0</v>
      </c>
      <c r="CY202" s="61">
        <f t="shared" si="174"/>
        <v>0</v>
      </c>
      <c r="CZ202" s="61">
        <f t="shared" si="174"/>
        <v>0</v>
      </c>
      <c r="DA202" s="61">
        <f t="shared" si="174"/>
        <v>0</v>
      </c>
      <c r="DB202" s="61">
        <f t="shared" si="174"/>
        <v>0</v>
      </c>
      <c r="DC202" s="61">
        <f t="shared" si="174"/>
        <v>0</v>
      </c>
      <c r="DD202" s="61">
        <f t="shared" si="175"/>
        <v>0</v>
      </c>
      <c r="DE202" s="61">
        <f t="shared" si="175"/>
        <v>0</v>
      </c>
      <c r="DF202" s="61">
        <f t="shared" si="175"/>
        <v>0</v>
      </c>
      <c r="DG202" s="61">
        <f t="shared" si="175"/>
        <v>0</v>
      </c>
      <c r="DH202" s="61">
        <f t="shared" si="175"/>
        <v>0</v>
      </c>
      <c r="DI202" s="61">
        <f t="shared" si="175"/>
        <v>0</v>
      </c>
      <c r="DJ202" s="61">
        <f t="shared" si="175"/>
        <v>0</v>
      </c>
      <c r="DK202" s="61">
        <f t="shared" si="175"/>
        <v>0</v>
      </c>
      <c r="DL202" s="61">
        <f t="shared" si="175"/>
        <v>0</v>
      </c>
      <c r="DM202" s="61">
        <f t="shared" si="175"/>
        <v>0</v>
      </c>
      <c r="DN202" s="61">
        <f t="shared" si="175"/>
        <v>0</v>
      </c>
      <c r="DO202" s="61">
        <f t="shared" si="175"/>
        <v>0</v>
      </c>
      <c r="DP202" s="61">
        <f t="shared" si="175"/>
        <v>0</v>
      </c>
      <c r="DQ202" s="61">
        <f t="shared" si="175"/>
        <v>0</v>
      </c>
      <c r="DR202" s="61">
        <f t="shared" si="175"/>
        <v>0</v>
      </c>
      <c r="DS202" s="61">
        <f t="shared" si="175"/>
        <v>0</v>
      </c>
      <c r="DT202" s="61">
        <f t="shared" si="176"/>
        <v>0</v>
      </c>
      <c r="DU202" s="61">
        <f t="shared" si="176"/>
        <v>0</v>
      </c>
      <c r="DV202" s="61">
        <f t="shared" si="176"/>
        <v>0</v>
      </c>
      <c r="DW202" s="61">
        <f t="shared" si="176"/>
        <v>0</v>
      </c>
      <c r="DX202" s="61">
        <f t="shared" si="176"/>
        <v>0</v>
      </c>
      <c r="DY202" s="61">
        <f t="shared" si="176"/>
        <v>0</v>
      </c>
      <c r="DZ202" s="61">
        <f t="shared" si="180"/>
        <v>1</v>
      </c>
    </row>
    <row r="203" spans="1:130">
      <c r="A203" s="53">
        <v>9</v>
      </c>
      <c r="B203" s="63">
        <f t="shared" si="177"/>
        <v>0.81818181818181801</v>
      </c>
      <c r="C203" s="53">
        <v>2009</v>
      </c>
      <c r="D203" s="64">
        <f t="shared" si="181"/>
        <v>0</v>
      </c>
      <c r="E203" s="64">
        <f t="shared" si="182"/>
        <v>44456.685223933797</v>
      </c>
      <c r="F203" s="64">
        <f t="shared" si="183"/>
        <v>0</v>
      </c>
      <c r="G203" s="64">
        <f t="shared" si="184"/>
        <v>851.74584986639104</v>
      </c>
      <c r="H203" s="64">
        <f t="shared" si="185"/>
        <v>51.834587096678497</v>
      </c>
      <c r="I203" s="64">
        <f t="shared" si="186"/>
        <v>910.68105720544304</v>
      </c>
      <c r="J203" s="64">
        <f t="shared" si="187"/>
        <v>54.460001426813299</v>
      </c>
      <c r="K203" s="64">
        <f t="shared" ref="K203:K221" si="188">VLOOKUP($C$73,$D$3:$K$63,$A$70,0)*(B196-B195)</f>
        <v>5.9623197194699804</v>
      </c>
      <c r="L203" s="64">
        <f>VLOOKUP($C$74,$D$3:$K$63,$A$70,0)*(B195-B194)</f>
        <v>3.2896221384417301</v>
      </c>
      <c r="M203" s="64">
        <f>VLOOKUP($C$75,$D$3:$K$63,$A$70,0)*B194</f>
        <v>0</v>
      </c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54">
        <f t="shared" si="178"/>
        <v>46334.658661387002</v>
      </c>
      <c r="BP203" s="53">
        <v>2009</v>
      </c>
      <c r="BQ203" s="61">
        <f t="shared" si="179"/>
        <v>0</v>
      </c>
      <c r="BR203" s="61">
        <f t="shared" si="172"/>
        <v>0.95946935853833604</v>
      </c>
      <c r="BS203" s="61">
        <f t="shared" si="172"/>
        <v>0</v>
      </c>
      <c r="BT203" s="61">
        <f t="shared" si="172"/>
        <v>1.8382478137822001E-2</v>
      </c>
      <c r="BU203" s="61">
        <f t="shared" si="172"/>
        <v>1.11870009608757E-3</v>
      </c>
      <c r="BV203" s="61">
        <f t="shared" si="172"/>
        <v>1.9654424647016101E-2</v>
      </c>
      <c r="BW203" s="61">
        <f t="shared" si="172"/>
        <v>1.17536209395231E-3</v>
      </c>
      <c r="BX203" s="61">
        <f t="shared" si="172"/>
        <v>1.28679478639144E-4</v>
      </c>
      <c r="BY203" s="61">
        <f t="shared" si="172"/>
        <v>7.0997008146369306E-5</v>
      </c>
      <c r="BZ203" s="61">
        <f t="shared" si="172"/>
        <v>0</v>
      </c>
      <c r="CA203" s="61">
        <f t="shared" si="172"/>
        <v>0</v>
      </c>
      <c r="CB203" s="61">
        <f t="shared" si="172"/>
        <v>0</v>
      </c>
      <c r="CC203" s="61">
        <f t="shared" si="172"/>
        <v>0</v>
      </c>
      <c r="CD203" s="61">
        <f t="shared" si="172"/>
        <v>0</v>
      </c>
      <c r="CE203" s="61">
        <f t="shared" si="172"/>
        <v>0</v>
      </c>
      <c r="CF203" s="61">
        <f t="shared" si="172"/>
        <v>0</v>
      </c>
      <c r="CG203" s="61">
        <f t="shared" si="172"/>
        <v>0</v>
      </c>
      <c r="CH203" s="61">
        <f t="shared" si="173"/>
        <v>0</v>
      </c>
      <c r="CI203" s="61">
        <f t="shared" si="173"/>
        <v>0</v>
      </c>
      <c r="CJ203" s="61">
        <f t="shared" si="173"/>
        <v>0</v>
      </c>
      <c r="CK203" s="61">
        <f t="shared" si="173"/>
        <v>0</v>
      </c>
      <c r="CL203" s="61">
        <f t="shared" si="173"/>
        <v>0</v>
      </c>
      <c r="CM203" s="61">
        <f t="shared" si="173"/>
        <v>0</v>
      </c>
      <c r="CN203" s="61">
        <f t="shared" si="174"/>
        <v>0</v>
      </c>
      <c r="CO203" s="61">
        <f t="shared" si="174"/>
        <v>0</v>
      </c>
      <c r="CP203" s="61">
        <f t="shared" si="174"/>
        <v>0</v>
      </c>
      <c r="CQ203" s="61">
        <f t="shared" si="174"/>
        <v>0</v>
      </c>
      <c r="CR203" s="61">
        <f t="shared" si="174"/>
        <v>0</v>
      </c>
      <c r="CS203" s="61">
        <f t="shared" si="174"/>
        <v>0</v>
      </c>
      <c r="CT203" s="61">
        <f t="shared" si="174"/>
        <v>0</v>
      </c>
      <c r="CU203" s="61">
        <f t="shared" si="174"/>
        <v>0</v>
      </c>
      <c r="CV203" s="61">
        <f t="shared" si="174"/>
        <v>0</v>
      </c>
      <c r="CW203" s="61">
        <f t="shared" si="174"/>
        <v>0</v>
      </c>
      <c r="CX203" s="61">
        <f t="shared" si="174"/>
        <v>0</v>
      </c>
      <c r="CY203" s="61">
        <f t="shared" si="174"/>
        <v>0</v>
      </c>
      <c r="CZ203" s="61">
        <f t="shared" si="174"/>
        <v>0</v>
      </c>
      <c r="DA203" s="61">
        <f t="shared" si="174"/>
        <v>0</v>
      </c>
      <c r="DB203" s="61">
        <f t="shared" si="174"/>
        <v>0</v>
      </c>
      <c r="DC203" s="61">
        <f t="shared" si="174"/>
        <v>0</v>
      </c>
      <c r="DD203" s="61">
        <f t="shared" si="175"/>
        <v>0</v>
      </c>
      <c r="DE203" s="61">
        <f t="shared" si="175"/>
        <v>0</v>
      </c>
      <c r="DF203" s="61">
        <f t="shared" si="175"/>
        <v>0</v>
      </c>
      <c r="DG203" s="61">
        <f t="shared" si="175"/>
        <v>0</v>
      </c>
      <c r="DH203" s="61">
        <f t="shared" si="175"/>
        <v>0</v>
      </c>
      <c r="DI203" s="61">
        <f t="shared" si="175"/>
        <v>0</v>
      </c>
      <c r="DJ203" s="61">
        <f t="shared" si="175"/>
        <v>0</v>
      </c>
      <c r="DK203" s="61">
        <f t="shared" si="175"/>
        <v>0</v>
      </c>
      <c r="DL203" s="61">
        <f t="shared" si="175"/>
        <v>0</v>
      </c>
      <c r="DM203" s="61">
        <f t="shared" si="175"/>
        <v>0</v>
      </c>
      <c r="DN203" s="61">
        <f t="shared" si="175"/>
        <v>0</v>
      </c>
      <c r="DO203" s="61">
        <f t="shared" si="175"/>
        <v>0</v>
      </c>
      <c r="DP203" s="61">
        <f t="shared" si="175"/>
        <v>0</v>
      </c>
      <c r="DQ203" s="61">
        <f t="shared" si="175"/>
        <v>0</v>
      </c>
      <c r="DR203" s="61">
        <f t="shared" si="175"/>
        <v>0</v>
      </c>
      <c r="DS203" s="61">
        <f t="shared" si="175"/>
        <v>0</v>
      </c>
      <c r="DT203" s="61">
        <f t="shared" si="176"/>
        <v>0</v>
      </c>
      <c r="DU203" s="61">
        <f t="shared" si="176"/>
        <v>0</v>
      </c>
      <c r="DV203" s="61">
        <f t="shared" si="176"/>
        <v>0</v>
      </c>
      <c r="DW203" s="61">
        <f t="shared" si="176"/>
        <v>0</v>
      </c>
      <c r="DX203" s="61">
        <f t="shared" si="176"/>
        <v>0</v>
      </c>
      <c r="DY203" s="61">
        <f t="shared" si="176"/>
        <v>0</v>
      </c>
      <c r="DZ203" s="61">
        <f t="shared" si="180"/>
        <v>1</v>
      </c>
    </row>
    <row r="204" spans="1:130">
      <c r="A204" s="53">
        <v>10</v>
      </c>
      <c r="B204" s="63">
        <f t="shared" si="177"/>
        <v>0.90909090909090895</v>
      </c>
      <c r="C204" s="53">
        <v>2010</v>
      </c>
      <c r="D204" s="64">
        <f t="shared" si="181"/>
        <v>0</v>
      </c>
      <c r="E204" s="64">
        <f t="shared" si="182"/>
        <v>44456.685223933797</v>
      </c>
      <c r="F204" s="64">
        <f t="shared" si="183"/>
        <v>0</v>
      </c>
      <c r="G204" s="64">
        <f t="shared" si="184"/>
        <v>851.74584986639104</v>
      </c>
      <c r="H204" s="64">
        <f t="shared" si="185"/>
        <v>51.834587096678497</v>
      </c>
      <c r="I204" s="64">
        <f t="shared" si="186"/>
        <v>910.68105720544304</v>
      </c>
      <c r="J204" s="64">
        <f t="shared" si="187"/>
        <v>54.460001426813299</v>
      </c>
      <c r="K204" s="64">
        <f t="shared" si="188"/>
        <v>5.9623197194699804</v>
      </c>
      <c r="L204" s="64">
        <f t="shared" ref="L204:L222" si="189">VLOOKUP($C$74,$D$3:$K$63,$A$70,0)*(B196-B195)</f>
        <v>3.2896221384417301</v>
      </c>
      <c r="M204" s="64">
        <f>VLOOKUP($C$75,$D$3:$K$63,$A$70,0)*(B195-B194)</f>
        <v>6.53530737334252</v>
      </c>
      <c r="N204" s="64">
        <f>VLOOKUP($C$76,$D$3:$K$63,$A$70,0)*B194</f>
        <v>0</v>
      </c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54">
        <f t="shared" si="178"/>
        <v>46341.193968760301</v>
      </c>
      <c r="BP204" s="53">
        <v>2010</v>
      </c>
      <c r="BQ204" s="61">
        <f t="shared" si="179"/>
        <v>0</v>
      </c>
      <c r="BR204" s="61">
        <f t="shared" si="172"/>
        <v>0.95933404853364401</v>
      </c>
      <c r="BS204" s="61">
        <f t="shared" si="172"/>
        <v>0</v>
      </c>
      <c r="BT204" s="61">
        <f t="shared" si="172"/>
        <v>1.8379885732779599E-2</v>
      </c>
      <c r="BU204" s="61">
        <f t="shared" si="172"/>
        <v>1.1185423304289799E-3</v>
      </c>
      <c r="BV204" s="61">
        <f t="shared" si="172"/>
        <v>1.9651652864605799E-2</v>
      </c>
      <c r="BW204" s="61">
        <f t="shared" si="172"/>
        <v>1.1751963374859501E-3</v>
      </c>
      <c r="BX204" s="61">
        <f t="shared" si="172"/>
        <v>1.2866133150322601E-4</v>
      </c>
      <c r="BY204" s="61">
        <f t="shared" si="172"/>
        <v>7.0986995731256794E-5</v>
      </c>
      <c r="BZ204" s="61">
        <f t="shared" si="172"/>
        <v>1.4102587382077599E-4</v>
      </c>
      <c r="CA204" s="61">
        <f t="shared" si="172"/>
        <v>0</v>
      </c>
      <c r="CB204" s="61">
        <f t="shared" si="172"/>
        <v>0</v>
      </c>
      <c r="CC204" s="61">
        <f t="shared" si="172"/>
        <v>0</v>
      </c>
      <c r="CD204" s="61">
        <f t="shared" si="172"/>
        <v>0</v>
      </c>
      <c r="CE204" s="61">
        <f t="shared" si="172"/>
        <v>0</v>
      </c>
      <c r="CF204" s="61">
        <f t="shared" si="172"/>
        <v>0</v>
      </c>
      <c r="CG204" s="61">
        <f t="shared" si="172"/>
        <v>0</v>
      </c>
      <c r="CH204" s="61">
        <f t="shared" si="173"/>
        <v>0</v>
      </c>
      <c r="CI204" s="61">
        <f t="shared" si="173"/>
        <v>0</v>
      </c>
      <c r="CJ204" s="61">
        <f t="shared" si="173"/>
        <v>0</v>
      </c>
      <c r="CK204" s="61">
        <f t="shared" si="173"/>
        <v>0</v>
      </c>
      <c r="CL204" s="61">
        <f t="shared" si="173"/>
        <v>0</v>
      </c>
      <c r="CM204" s="61">
        <f t="shared" si="173"/>
        <v>0</v>
      </c>
      <c r="CN204" s="61">
        <f t="shared" si="174"/>
        <v>0</v>
      </c>
      <c r="CO204" s="61">
        <f t="shared" si="174"/>
        <v>0</v>
      </c>
      <c r="CP204" s="61">
        <f t="shared" si="174"/>
        <v>0</v>
      </c>
      <c r="CQ204" s="61">
        <f t="shared" si="174"/>
        <v>0</v>
      </c>
      <c r="CR204" s="61">
        <f t="shared" si="174"/>
        <v>0</v>
      </c>
      <c r="CS204" s="61">
        <f t="shared" si="174"/>
        <v>0</v>
      </c>
      <c r="CT204" s="61">
        <f t="shared" si="174"/>
        <v>0</v>
      </c>
      <c r="CU204" s="61">
        <f t="shared" si="174"/>
        <v>0</v>
      </c>
      <c r="CV204" s="61">
        <f t="shared" si="174"/>
        <v>0</v>
      </c>
      <c r="CW204" s="61">
        <f t="shared" si="174"/>
        <v>0</v>
      </c>
      <c r="CX204" s="61">
        <f t="shared" si="174"/>
        <v>0</v>
      </c>
      <c r="CY204" s="61">
        <f t="shared" si="174"/>
        <v>0</v>
      </c>
      <c r="CZ204" s="61">
        <f t="shared" si="174"/>
        <v>0</v>
      </c>
      <c r="DA204" s="61">
        <f t="shared" si="174"/>
        <v>0</v>
      </c>
      <c r="DB204" s="61">
        <f t="shared" si="174"/>
        <v>0</v>
      </c>
      <c r="DC204" s="61">
        <f t="shared" si="174"/>
        <v>0</v>
      </c>
      <c r="DD204" s="61">
        <f t="shared" si="175"/>
        <v>0</v>
      </c>
      <c r="DE204" s="61">
        <f t="shared" si="175"/>
        <v>0</v>
      </c>
      <c r="DF204" s="61">
        <f t="shared" si="175"/>
        <v>0</v>
      </c>
      <c r="DG204" s="61">
        <f t="shared" si="175"/>
        <v>0</v>
      </c>
      <c r="DH204" s="61">
        <f t="shared" si="175"/>
        <v>0</v>
      </c>
      <c r="DI204" s="61">
        <f t="shared" si="175"/>
        <v>0</v>
      </c>
      <c r="DJ204" s="61">
        <f t="shared" si="175"/>
        <v>0</v>
      </c>
      <c r="DK204" s="61">
        <f t="shared" si="175"/>
        <v>0</v>
      </c>
      <c r="DL204" s="61">
        <f t="shared" si="175"/>
        <v>0</v>
      </c>
      <c r="DM204" s="61">
        <f t="shared" si="175"/>
        <v>0</v>
      </c>
      <c r="DN204" s="61">
        <f t="shared" si="175"/>
        <v>0</v>
      </c>
      <c r="DO204" s="61">
        <f t="shared" si="175"/>
        <v>0</v>
      </c>
      <c r="DP204" s="61">
        <f t="shared" si="175"/>
        <v>0</v>
      </c>
      <c r="DQ204" s="61">
        <f t="shared" si="175"/>
        <v>0</v>
      </c>
      <c r="DR204" s="61">
        <f t="shared" si="175"/>
        <v>0</v>
      </c>
      <c r="DS204" s="61">
        <f t="shared" si="175"/>
        <v>0</v>
      </c>
      <c r="DT204" s="61">
        <f t="shared" si="176"/>
        <v>0</v>
      </c>
      <c r="DU204" s="61">
        <f t="shared" si="176"/>
        <v>0</v>
      </c>
      <c r="DV204" s="61">
        <f t="shared" si="176"/>
        <v>0</v>
      </c>
      <c r="DW204" s="61">
        <f t="shared" si="176"/>
        <v>0</v>
      </c>
      <c r="DX204" s="61">
        <f t="shared" si="176"/>
        <v>0</v>
      </c>
      <c r="DY204" s="61">
        <f t="shared" si="176"/>
        <v>0</v>
      </c>
      <c r="DZ204" s="61">
        <f t="shared" si="180"/>
        <v>1</v>
      </c>
    </row>
    <row r="205" spans="1:130">
      <c r="A205" s="53">
        <v>11</v>
      </c>
      <c r="B205" s="63">
        <f t="shared" si="177"/>
        <v>1</v>
      </c>
      <c r="C205" s="53">
        <v>2011</v>
      </c>
      <c r="D205" s="64">
        <f t="shared" si="181"/>
        <v>0</v>
      </c>
      <c r="E205" s="64">
        <f t="shared" si="182"/>
        <v>44456.685223933797</v>
      </c>
      <c r="F205" s="64">
        <f t="shared" si="183"/>
        <v>0</v>
      </c>
      <c r="G205" s="64">
        <f t="shared" si="184"/>
        <v>851.74584986639104</v>
      </c>
      <c r="H205" s="64">
        <f t="shared" si="185"/>
        <v>51.834587096678497</v>
      </c>
      <c r="I205" s="64">
        <f t="shared" si="186"/>
        <v>910.68105720544304</v>
      </c>
      <c r="J205" s="64">
        <f t="shared" si="187"/>
        <v>54.460001426813299</v>
      </c>
      <c r="K205" s="64">
        <f t="shared" si="188"/>
        <v>5.9623197194699804</v>
      </c>
      <c r="L205" s="64">
        <f t="shared" si="189"/>
        <v>3.2896221384417301</v>
      </c>
      <c r="M205" s="64">
        <f t="shared" ref="M205:M223" si="190">VLOOKUP($C$75,$D$3:$K$63,$A$70,0)*(B196-B195)</f>
        <v>6.53530737334252</v>
      </c>
      <c r="N205" s="64">
        <f>VLOOKUP($C$76,$D$3:$K$63,$A$70,0)*(B195-B194)</f>
        <v>4.8313801305125104</v>
      </c>
      <c r="O205" s="64">
        <f>VLOOKUP($C$77,$D$3:$K$63,$A$70,0)*B194</f>
        <v>0</v>
      </c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54">
        <f t="shared" si="178"/>
        <v>46346.0253488909</v>
      </c>
      <c r="BP205" s="53">
        <v>2011</v>
      </c>
      <c r="BQ205" s="61">
        <f t="shared" si="179"/>
        <v>0</v>
      </c>
      <c r="BR205" s="61">
        <f t="shared" si="172"/>
        <v>0.95923404195431605</v>
      </c>
      <c r="BS205" s="61">
        <f t="shared" si="172"/>
        <v>0</v>
      </c>
      <c r="BT205" s="61">
        <f t="shared" si="172"/>
        <v>1.8377969706236601E-2</v>
      </c>
      <c r="BU205" s="61">
        <f t="shared" si="172"/>
        <v>1.1184257270493E-3</v>
      </c>
      <c r="BV205" s="61">
        <f t="shared" si="172"/>
        <v>1.96496042616357E-2</v>
      </c>
      <c r="BW205" s="61">
        <f t="shared" si="172"/>
        <v>1.17507382816198E-3</v>
      </c>
      <c r="BX205" s="61">
        <f t="shared" si="172"/>
        <v>1.2864791909523901E-4</v>
      </c>
      <c r="BY205" s="61">
        <f t="shared" si="172"/>
        <v>7.0979595632583402E-5</v>
      </c>
      <c r="BZ205" s="61">
        <f t="shared" si="172"/>
        <v>1.4101117246074501E-4</v>
      </c>
      <c r="CA205" s="61">
        <f t="shared" si="172"/>
        <v>1.0424583541182001E-4</v>
      </c>
      <c r="CB205" s="61">
        <f t="shared" si="172"/>
        <v>0</v>
      </c>
      <c r="CC205" s="61">
        <f t="shared" si="172"/>
        <v>0</v>
      </c>
      <c r="CD205" s="61">
        <f t="shared" si="172"/>
        <v>0</v>
      </c>
      <c r="CE205" s="61">
        <f t="shared" si="172"/>
        <v>0</v>
      </c>
      <c r="CF205" s="61">
        <f t="shared" si="172"/>
        <v>0</v>
      </c>
      <c r="CG205" s="61">
        <f t="shared" si="172"/>
        <v>0</v>
      </c>
      <c r="CH205" s="61">
        <f t="shared" si="173"/>
        <v>0</v>
      </c>
      <c r="CI205" s="61">
        <f t="shared" si="173"/>
        <v>0</v>
      </c>
      <c r="CJ205" s="61">
        <f t="shared" si="173"/>
        <v>0</v>
      </c>
      <c r="CK205" s="61">
        <f t="shared" si="173"/>
        <v>0</v>
      </c>
      <c r="CL205" s="61">
        <f t="shared" si="173"/>
        <v>0</v>
      </c>
      <c r="CM205" s="61">
        <f t="shared" si="173"/>
        <v>0</v>
      </c>
      <c r="CN205" s="61">
        <f t="shared" si="174"/>
        <v>0</v>
      </c>
      <c r="CO205" s="61">
        <f t="shared" si="174"/>
        <v>0</v>
      </c>
      <c r="CP205" s="61">
        <f t="shared" si="174"/>
        <v>0</v>
      </c>
      <c r="CQ205" s="61">
        <f t="shared" si="174"/>
        <v>0</v>
      </c>
      <c r="CR205" s="61">
        <f t="shared" si="174"/>
        <v>0</v>
      </c>
      <c r="CS205" s="61">
        <f t="shared" si="174"/>
        <v>0</v>
      </c>
      <c r="CT205" s="61">
        <f t="shared" si="174"/>
        <v>0</v>
      </c>
      <c r="CU205" s="61">
        <f t="shared" si="174"/>
        <v>0</v>
      </c>
      <c r="CV205" s="61">
        <f t="shared" si="174"/>
        <v>0</v>
      </c>
      <c r="CW205" s="61">
        <f t="shared" si="174"/>
        <v>0</v>
      </c>
      <c r="CX205" s="61">
        <f t="shared" si="174"/>
        <v>0</v>
      </c>
      <c r="CY205" s="61">
        <f t="shared" si="174"/>
        <v>0</v>
      </c>
      <c r="CZ205" s="61">
        <f t="shared" si="174"/>
        <v>0</v>
      </c>
      <c r="DA205" s="61">
        <f t="shared" si="174"/>
        <v>0</v>
      </c>
      <c r="DB205" s="61">
        <f t="shared" si="174"/>
        <v>0</v>
      </c>
      <c r="DC205" s="61">
        <f t="shared" si="174"/>
        <v>0</v>
      </c>
      <c r="DD205" s="61">
        <f t="shared" si="175"/>
        <v>0</v>
      </c>
      <c r="DE205" s="61">
        <f t="shared" si="175"/>
        <v>0</v>
      </c>
      <c r="DF205" s="61">
        <f t="shared" si="175"/>
        <v>0</v>
      </c>
      <c r="DG205" s="61">
        <f t="shared" si="175"/>
        <v>0</v>
      </c>
      <c r="DH205" s="61">
        <f t="shared" si="175"/>
        <v>0</v>
      </c>
      <c r="DI205" s="61">
        <f t="shared" si="175"/>
        <v>0</v>
      </c>
      <c r="DJ205" s="61">
        <f t="shared" si="175"/>
        <v>0</v>
      </c>
      <c r="DK205" s="61">
        <f t="shared" si="175"/>
        <v>0</v>
      </c>
      <c r="DL205" s="61">
        <f t="shared" si="175"/>
        <v>0</v>
      </c>
      <c r="DM205" s="61">
        <f t="shared" si="175"/>
        <v>0</v>
      </c>
      <c r="DN205" s="61">
        <f t="shared" si="175"/>
        <v>0</v>
      </c>
      <c r="DO205" s="61">
        <f t="shared" si="175"/>
        <v>0</v>
      </c>
      <c r="DP205" s="61">
        <f t="shared" si="175"/>
        <v>0</v>
      </c>
      <c r="DQ205" s="61">
        <f t="shared" si="175"/>
        <v>0</v>
      </c>
      <c r="DR205" s="61">
        <f t="shared" si="175"/>
        <v>0</v>
      </c>
      <c r="DS205" s="61">
        <f t="shared" si="175"/>
        <v>0</v>
      </c>
      <c r="DT205" s="61">
        <f t="shared" si="176"/>
        <v>0</v>
      </c>
      <c r="DU205" s="61">
        <f t="shared" si="176"/>
        <v>0</v>
      </c>
      <c r="DV205" s="61">
        <f t="shared" si="176"/>
        <v>0</v>
      </c>
      <c r="DW205" s="61">
        <f t="shared" si="176"/>
        <v>0</v>
      </c>
      <c r="DX205" s="61">
        <f t="shared" si="176"/>
        <v>0</v>
      </c>
      <c r="DY205" s="61">
        <f t="shared" si="176"/>
        <v>0</v>
      </c>
      <c r="DZ205" s="61">
        <f t="shared" si="180"/>
        <v>1</v>
      </c>
    </row>
    <row r="206" spans="1:130">
      <c r="A206" s="53">
        <v>12</v>
      </c>
      <c r="B206" s="63">
        <f t="shared" si="177"/>
        <v>1</v>
      </c>
      <c r="C206" s="53">
        <v>2012</v>
      </c>
      <c r="D206" s="64">
        <f t="shared" si="181"/>
        <v>0</v>
      </c>
      <c r="E206" s="64">
        <f t="shared" si="182"/>
        <v>44456.6852239336</v>
      </c>
      <c r="F206" s="64">
        <f t="shared" si="183"/>
        <v>0</v>
      </c>
      <c r="G206" s="64">
        <f t="shared" si="184"/>
        <v>851.74584986639104</v>
      </c>
      <c r="H206" s="64">
        <f t="shared" si="185"/>
        <v>51.834587096678497</v>
      </c>
      <c r="I206" s="64">
        <f t="shared" si="186"/>
        <v>910.68105720544304</v>
      </c>
      <c r="J206" s="64">
        <f t="shared" si="187"/>
        <v>54.460001426813299</v>
      </c>
      <c r="K206" s="64">
        <f t="shared" si="188"/>
        <v>5.9623197194699804</v>
      </c>
      <c r="L206" s="64">
        <f t="shared" si="189"/>
        <v>3.2896221384417301</v>
      </c>
      <c r="M206" s="64">
        <f t="shared" si="190"/>
        <v>6.53530737334252</v>
      </c>
      <c r="N206" s="64">
        <f t="shared" ref="N206:N224" si="191">VLOOKUP($C$76,$D$3:$K$63,$A$70,0)*(B196-B195)</f>
        <v>4.8313801305125104</v>
      </c>
      <c r="O206" s="64">
        <f>VLOOKUP($C$77,$D$3:$K$63,$A$70,0)*(B195-B194)</f>
        <v>5.8696764595543502</v>
      </c>
      <c r="P206" s="64">
        <f>VLOOKUP($C$78,$D$3:$K$63,$A$70,0)*B194</f>
        <v>0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54">
        <f t="shared" si="178"/>
        <v>46351.895025350197</v>
      </c>
      <c r="BP206" s="53">
        <v>2012</v>
      </c>
      <c r="BQ206" s="61">
        <f t="shared" si="179"/>
        <v>0</v>
      </c>
      <c r="BR206" s="61">
        <f t="shared" si="172"/>
        <v>0.95911257133327299</v>
      </c>
      <c r="BS206" s="61">
        <f t="shared" si="172"/>
        <v>0</v>
      </c>
      <c r="BT206" s="61">
        <f t="shared" si="172"/>
        <v>1.8375642450013399E-2</v>
      </c>
      <c r="BU206" s="61">
        <f t="shared" si="172"/>
        <v>1.1182840975181201E-3</v>
      </c>
      <c r="BV206" s="61">
        <f t="shared" si="172"/>
        <v>1.9647115974597899E-2</v>
      </c>
      <c r="BW206" s="61">
        <f t="shared" si="172"/>
        <v>1.1749250251155601E-3</v>
      </c>
      <c r="BX206" s="61">
        <f t="shared" si="172"/>
        <v>1.28631628031802E-4</v>
      </c>
      <c r="BY206" s="61">
        <f t="shared" si="172"/>
        <v>7.0970607278140704E-5</v>
      </c>
      <c r="BZ206" s="61">
        <f t="shared" si="172"/>
        <v>1.4099331580226201E-4</v>
      </c>
      <c r="CA206" s="61">
        <f t="shared" si="172"/>
        <v>1.0423263445583399E-4</v>
      </c>
      <c r="CB206" s="61">
        <f t="shared" si="172"/>
        <v>1.2663293391444201E-4</v>
      </c>
      <c r="CC206" s="61">
        <f t="shared" si="172"/>
        <v>0</v>
      </c>
      <c r="CD206" s="61">
        <f t="shared" si="172"/>
        <v>0</v>
      </c>
      <c r="CE206" s="61">
        <f t="shared" si="172"/>
        <v>0</v>
      </c>
      <c r="CF206" s="61">
        <f t="shared" si="172"/>
        <v>0</v>
      </c>
      <c r="CG206" s="61">
        <f t="shared" si="172"/>
        <v>0</v>
      </c>
      <c r="CH206" s="61">
        <f t="shared" si="173"/>
        <v>0</v>
      </c>
      <c r="CI206" s="61">
        <f t="shared" si="173"/>
        <v>0</v>
      </c>
      <c r="CJ206" s="61">
        <f t="shared" si="173"/>
        <v>0</v>
      </c>
      <c r="CK206" s="61">
        <f t="shared" si="173"/>
        <v>0</v>
      </c>
      <c r="CL206" s="61">
        <f t="shared" si="173"/>
        <v>0</v>
      </c>
      <c r="CM206" s="61">
        <f t="shared" si="173"/>
        <v>0</v>
      </c>
      <c r="CN206" s="61">
        <f t="shared" si="174"/>
        <v>0</v>
      </c>
      <c r="CO206" s="61">
        <f t="shared" si="174"/>
        <v>0</v>
      </c>
      <c r="CP206" s="61">
        <f t="shared" si="174"/>
        <v>0</v>
      </c>
      <c r="CQ206" s="61">
        <f t="shared" si="174"/>
        <v>0</v>
      </c>
      <c r="CR206" s="61">
        <f t="shared" si="174"/>
        <v>0</v>
      </c>
      <c r="CS206" s="61">
        <f t="shared" si="174"/>
        <v>0</v>
      </c>
      <c r="CT206" s="61">
        <f t="shared" si="174"/>
        <v>0</v>
      </c>
      <c r="CU206" s="61">
        <f t="shared" si="174"/>
        <v>0</v>
      </c>
      <c r="CV206" s="61">
        <f t="shared" si="174"/>
        <v>0</v>
      </c>
      <c r="CW206" s="61">
        <f t="shared" si="174"/>
        <v>0</v>
      </c>
      <c r="CX206" s="61">
        <f t="shared" si="174"/>
        <v>0</v>
      </c>
      <c r="CY206" s="61">
        <f t="shared" si="174"/>
        <v>0</v>
      </c>
      <c r="CZ206" s="61">
        <f t="shared" si="174"/>
        <v>0</v>
      </c>
      <c r="DA206" s="61">
        <f t="shared" si="174"/>
        <v>0</v>
      </c>
      <c r="DB206" s="61">
        <f t="shared" si="174"/>
        <v>0</v>
      </c>
      <c r="DC206" s="61">
        <f t="shared" si="174"/>
        <v>0</v>
      </c>
      <c r="DD206" s="61">
        <f t="shared" si="175"/>
        <v>0</v>
      </c>
      <c r="DE206" s="61">
        <f t="shared" si="175"/>
        <v>0</v>
      </c>
      <c r="DF206" s="61">
        <f t="shared" si="175"/>
        <v>0</v>
      </c>
      <c r="DG206" s="61">
        <f t="shared" si="175"/>
        <v>0</v>
      </c>
      <c r="DH206" s="61">
        <f t="shared" si="175"/>
        <v>0</v>
      </c>
      <c r="DI206" s="61">
        <f t="shared" si="175"/>
        <v>0</v>
      </c>
      <c r="DJ206" s="61">
        <f t="shared" si="175"/>
        <v>0</v>
      </c>
      <c r="DK206" s="61">
        <f t="shared" si="175"/>
        <v>0</v>
      </c>
      <c r="DL206" s="61">
        <f t="shared" si="175"/>
        <v>0</v>
      </c>
      <c r="DM206" s="61">
        <f t="shared" si="175"/>
        <v>0</v>
      </c>
      <c r="DN206" s="61">
        <f t="shared" si="175"/>
        <v>0</v>
      </c>
      <c r="DO206" s="61">
        <f t="shared" si="175"/>
        <v>0</v>
      </c>
      <c r="DP206" s="61">
        <f t="shared" si="175"/>
        <v>0</v>
      </c>
      <c r="DQ206" s="61">
        <f t="shared" si="175"/>
        <v>0</v>
      </c>
      <c r="DR206" s="61">
        <f t="shared" si="175"/>
        <v>0</v>
      </c>
      <c r="DS206" s="61">
        <f t="shared" si="175"/>
        <v>0</v>
      </c>
      <c r="DT206" s="61">
        <f t="shared" si="176"/>
        <v>0</v>
      </c>
      <c r="DU206" s="61">
        <f t="shared" si="176"/>
        <v>0</v>
      </c>
      <c r="DV206" s="61">
        <f t="shared" si="176"/>
        <v>0</v>
      </c>
      <c r="DW206" s="61">
        <f t="shared" si="176"/>
        <v>0</v>
      </c>
      <c r="DX206" s="61">
        <f t="shared" si="176"/>
        <v>0</v>
      </c>
      <c r="DY206" s="61">
        <f t="shared" si="176"/>
        <v>0</v>
      </c>
      <c r="DZ206" s="61">
        <f t="shared" si="180"/>
        <v>1</v>
      </c>
    </row>
    <row r="207" spans="1:130">
      <c r="A207" s="53">
        <v>13</v>
      </c>
      <c r="B207" s="63">
        <f t="shared" si="177"/>
        <v>1</v>
      </c>
      <c r="C207" s="53">
        <v>2013</v>
      </c>
      <c r="D207" s="64">
        <f t="shared" si="181"/>
        <v>0</v>
      </c>
      <c r="E207" s="64">
        <f t="shared" si="182"/>
        <v>0</v>
      </c>
      <c r="F207" s="64">
        <f t="shared" si="183"/>
        <v>0</v>
      </c>
      <c r="G207" s="64">
        <f t="shared" si="184"/>
        <v>851.74584986639104</v>
      </c>
      <c r="H207" s="64">
        <f t="shared" si="185"/>
        <v>51.834587096678497</v>
      </c>
      <c r="I207" s="64">
        <f t="shared" si="186"/>
        <v>910.68105720544304</v>
      </c>
      <c r="J207" s="64">
        <f t="shared" si="187"/>
        <v>54.460001426813299</v>
      </c>
      <c r="K207" s="64">
        <f t="shared" si="188"/>
        <v>5.9623197194699804</v>
      </c>
      <c r="L207" s="64">
        <f t="shared" si="189"/>
        <v>3.2896221384417301</v>
      </c>
      <c r="M207" s="64">
        <f t="shared" si="190"/>
        <v>6.53530737334252</v>
      </c>
      <c r="N207" s="64">
        <f t="shared" si="191"/>
        <v>4.8313801305125104</v>
      </c>
      <c r="O207" s="64">
        <f t="shared" ref="O207:O225" si="192">VLOOKUP($C$77,$D$3:$K$63,$A$70,0)*(B196-B195)</f>
        <v>5.8696764595543502</v>
      </c>
      <c r="P207" s="64">
        <f>VLOOKUP($C$78,$D$3:$K$63,$A$70,0)*(B195-B194)</f>
        <v>1.2364662939709401</v>
      </c>
      <c r="Q207" s="64">
        <f>VLOOKUP($C$79,$D$3:$K$63,$A$70,0)*B194</f>
        <v>0</v>
      </c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54">
        <f t="shared" si="178"/>
        <v>1896.4462677106201</v>
      </c>
      <c r="BP207" s="53">
        <v>2013</v>
      </c>
      <c r="BQ207" s="61">
        <f t="shared" si="179"/>
        <v>0</v>
      </c>
      <c r="BR207" s="61">
        <f t="shared" si="172"/>
        <v>0</v>
      </c>
      <c r="BS207" s="61">
        <f t="shared" si="172"/>
        <v>0</v>
      </c>
      <c r="BT207" s="61">
        <f t="shared" si="172"/>
        <v>0.44912733061222698</v>
      </c>
      <c r="BU207" s="61">
        <f t="shared" si="172"/>
        <v>2.7332483909102801E-2</v>
      </c>
      <c r="BV207" s="61">
        <f t="shared" si="172"/>
        <v>0.48020398611388698</v>
      </c>
      <c r="BW207" s="61">
        <f t="shared" si="172"/>
        <v>2.8716870261005199E-2</v>
      </c>
      <c r="BX207" s="61">
        <f t="shared" si="172"/>
        <v>3.14394339612251E-3</v>
      </c>
      <c r="BY207" s="61">
        <f t="shared" si="172"/>
        <v>1.7346244892099999E-3</v>
      </c>
      <c r="BZ207" s="61">
        <f t="shared" si="172"/>
        <v>3.4460809592205999E-3</v>
      </c>
      <c r="CA207" s="61">
        <f t="shared" si="172"/>
        <v>2.5475966352291801E-3</v>
      </c>
      <c r="CB207" s="61">
        <f t="shared" si="172"/>
        <v>3.0950924154788699E-3</v>
      </c>
      <c r="CC207" s="61">
        <f t="shared" si="172"/>
        <v>6.5199120851633504E-4</v>
      </c>
      <c r="CD207" s="61">
        <f t="shared" si="172"/>
        <v>0</v>
      </c>
      <c r="CE207" s="61">
        <f t="shared" si="172"/>
        <v>0</v>
      </c>
      <c r="CF207" s="61">
        <f t="shared" si="172"/>
        <v>0</v>
      </c>
      <c r="CG207" s="61">
        <f t="shared" si="172"/>
        <v>0</v>
      </c>
      <c r="CH207" s="61">
        <f t="shared" si="173"/>
        <v>0</v>
      </c>
      <c r="CI207" s="61">
        <f t="shared" si="173"/>
        <v>0</v>
      </c>
      <c r="CJ207" s="61">
        <f t="shared" si="173"/>
        <v>0</v>
      </c>
      <c r="CK207" s="61">
        <f t="shared" si="173"/>
        <v>0</v>
      </c>
      <c r="CL207" s="61">
        <f t="shared" si="173"/>
        <v>0</v>
      </c>
      <c r="CM207" s="61">
        <f t="shared" si="173"/>
        <v>0</v>
      </c>
      <c r="CN207" s="61">
        <f t="shared" si="174"/>
        <v>0</v>
      </c>
      <c r="CO207" s="61">
        <f t="shared" si="174"/>
        <v>0</v>
      </c>
      <c r="CP207" s="61">
        <f t="shared" si="174"/>
        <v>0</v>
      </c>
      <c r="CQ207" s="61">
        <f t="shared" si="174"/>
        <v>0</v>
      </c>
      <c r="CR207" s="61">
        <f t="shared" si="174"/>
        <v>0</v>
      </c>
      <c r="CS207" s="61">
        <f t="shared" si="174"/>
        <v>0</v>
      </c>
      <c r="CT207" s="61">
        <f t="shared" si="174"/>
        <v>0</v>
      </c>
      <c r="CU207" s="61">
        <f t="shared" si="174"/>
        <v>0</v>
      </c>
      <c r="CV207" s="61">
        <f t="shared" si="174"/>
        <v>0</v>
      </c>
      <c r="CW207" s="61">
        <f t="shared" si="174"/>
        <v>0</v>
      </c>
      <c r="CX207" s="61">
        <f t="shared" si="174"/>
        <v>0</v>
      </c>
      <c r="CY207" s="61">
        <f t="shared" si="174"/>
        <v>0</v>
      </c>
      <c r="CZ207" s="61">
        <f t="shared" si="174"/>
        <v>0</v>
      </c>
      <c r="DA207" s="61">
        <f t="shared" si="174"/>
        <v>0</v>
      </c>
      <c r="DB207" s="61">
        <f t="shared" si="174"/>
        <v>0</v>
      </c>
      <c r="DC207" s="61">
        <f t="shared" si="174"/>
        <v>0</v>
      </c>
      <c r="DD207" s="61">
        <f t="shared" si="175"/>
        <v>0</v>
      </c>
      <c r="DE207" s="61">
        <f t="shared" si="175"/>
        <v>0</v>
      </c>
      <c r="DF207" s="61">
        <f t="shared" si="175"/>
        <v>0</v>
      </c>
      <c r="DG207" s="61">
        <f t="shared" si="175"/>
        <v>0</v>
      </c>
      <c r="DH207" s="61">
        <f t="shared" si="175"/>
        <v>0</v>
      </c>
      <c r="DI207" s="61">
        <f t="shared" si="175"/>
        <v>0</v>
      </c>
      <c r="DJ207" s="61">
        <f t="shared" si="175"/>
        <v>0</v>
      </c>
      <c r="DK207" s="61">
        <f t="shared" si="175"/>
        <v>0</v>
      </c>
      <c r="DL207" s="61">
        <f t="shared" si="175"/>
        <v>0</v>
      </c>
      <c r="DM207" s="61">
        <f t="shared" si="175"/>
        <v>0</v>
      </c>
      <c r="DN207" s="61">
        <f t="shared" si="175"/>
        <v>0</v>
      </c>
      <c r="DO207" s="61">
        <f t="shared" si="175"/>
        <v>0</v>
      </c>
      <c r="DP207" s="61">
        <f t="shared" si="175"/>
        <v>0</v>
      </c>
      <c r="DQ207" s="61">
        <f t="shared" si="175"/>
        <v>0</v>
      </c>
      <c r="DR207" s="61">
        <f t="shared" si="175"/>
        <v>0</v>
      </c>
      <c r="DS207" s="61">
        <f t="shared" si="175"/>
        <v>0</v>
      </c>
      <c r="DT207" s="61">
        <f t="shared" si="176"/>
        <v>0</v>
      </c>
      <c r="DU207" s="61">
        <f t="shared" si="176"/>
        <v>0</v>
      </c>
      <c r="DV207" s="61">
        <f t="shared" si="176"/>
        <v>0</v>
      </c>
      <c r="DW207" s="61">
        <f t="shared" si="176"/>
        <v>0</v>
      </c>
      <c r="DX207" s="61">
        <f t="shared" si="176"/>
        <v>0</v>
      </c>
      <c r="DY207" s="61">
        <f t="shared" si="176"/>
        <v>0</v>
      </c>
      <c r="DZ207" s="61">
        <f t="shared" si="180"/>
        <v>1</v>
      </c>
    </row>
    <row r="208" spans="1:130">
      <c r="A208" s="53">
        <v>14</v>
      </c>
      <c r="B208" s="63">
        <f t="shared" si="177"/>
        <v>1</v>
      </c>
      <c r="C208" s="53">
        <v>2014</v>
      </c>
      <c r="D208" s="64">
        <f t="shared" si="181"/>
        <v>0</v>
      </c>
      <c r="E208" s="64">
        <f t="shared" si="182"/>
        <v>0</v>
      </c>
      <c r="F208" s="64">
        <f t="shared" si="183"/>
        <v>0</v>
      </c>
      <c r="G208" s="64">
        <f t="shared" si="184"/>
        <v>851.74584986638797</v>
      </c>
      <c r="H208" s="64">
        <f t="shared" si="185"/>
        <v>51.834587096678497</v>
      </c>
      <c r="I208" s="64">
        <f t="shared" si="186"/>
        <v>910.68105720544304</v>
      </c>
      <c r="J208" s="64">
        <f t="shared" si="187"/>
        <v>54.460001426813299</v>
      </c>
      <c r="K208" s="64">
        <f t="shared" si="188"/>
        <v>5.9623197194699804</v>
      </c>
      <c r="L208" s="64">
        <f t="shared" si="189"/>
        <v>3.2896221384417301</v>
      </c>
      <c r="M208" s="64">
        <f t="shared" si="190"/>
        <v>6.53530737334252</v>
      </c>
      <c r="N208" s="64">
        <f t="shared" si="191"/>
        <v>4.8313801305125104</v>
      </c>
      <c r="O208" s="64">
        <f t="shared" si="192"/>
        <v>5.8696764595543502</v>
      </c>
      <c r="P208" s="64">
        <f t="shared" ref="P208:P226" si="193">VLOOKUP($C$78,$D$3:$K$63,$A$70,0)*(B196-B195)</f>
        <v>1.2364662939709401</v>
      </c>
      <c r="Q208" s="64">
        <f>VLOOKUP($C$79,$D$3:$K$63,$A$70,0)*(B195-B194)</f>
        <v>0.91431046000991201</v>
      </c>
      <c r="R208" s="64">
        <f>VLOOKUP($C$80,$D$3:$K$63,$A$70,0)*B194</f>
        <v>0</v>
      </c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54">
        <f t="shared" si="178"/>
        <v>1897.3605781706201</v>
      </c>
      <c r="BP208" s="53">
        <v>2014</v>
      </c>
      <c r="BQ208" s="61">
        <f t="shared" si="179"/>
        <v>0</v>
      </c>
      <c r="BR208" s="61">
        <f t="shared" si="172"/>
        <v>0</v>
      </c>
      <c r="BS208" s="61">
        <f t="shared" si="172"/>
        <v>0</v>
      </c>
      <c r="BT208" s="61">
        <f t="shared" si="172"/>
        <v>0.44891090268546402</v>
      </c>
      <c r="BU208" s="61">
        <f t="shared" si="172"/>
        <v>2.73193127827373E-2</v>
      </c>
      <c r="BV208" s="61">
        <f t="shared" si="172"/>
        <v>0.47997258279893901</v>
      </c>
      <c r="BW208" s="61">
        <f t="shared" si="172"/>
        <v>2.8703032018996599E-2</v>
      </c>
      <c r="BX208" s="61">
        <f t="shared" si="172"/>
        <v>3.1424283755377E-3</v>
      </c>
      <c r="BY208" s="61">
        <f t="shared" si="172"/>
        <v>1.7337885989037901E-3</v>
      </c>
      <c r="BZ208" s="61">
        <f t="shared" si="172"/>
        <v>3.44442034293959E-3</v>
      </c>
      <c r="CA208" s="61">
        <f t="shared" si="172"/>
        <v>2.5463689854728498E-3</v>
      </c>
      <c r="CB208" s="61">
        <f t="shared" si="172"/>
        <v>3.09360093547095E-3</v>
      </c>
      <c r="CC208" s="61">
        <f t="shared" si="172"/>
        <v>6.5167702343805404E-4</v>
      </c>
      <c r="CD208" s="61">
        <f t="shared" si="172"/>
        <v>4.81885452100761E-4</v>
      </c>
      <c r="CE208" s="61">
        <f t="shared" si="172"/>
        <v>0</v>
      </c>
      <c r="CF208" s="61">
        <f t="shared" si="172"/>
        <v>0</v>
      </c>
      <c r="CG208" s="61">
        <f t="shared" si="172"/>
        <v>0</v>
      </c>
      <c r="CH208" s="61">
        <f t="shared" si="173"/>
        <v>0</v>
      </c>
      <c r="CI208" s="61">
        <f t="shared" si="173"/>
        <v>0</v>
      </c>
      <c r="CJ208" s="61">
        <f t="shared" si="173"/>
        <v>0</v>
      </c>
      <c r="CK208" s="61">
        <f t="shared" si="173"/>
        <v>0</v>
      </c>
      <c r="CL208" s="61">
        <f t="shared" si="173"/>
        <v>0</v>
      </c>
      <c r="CM208" s="61">
        <f t="shared" si="173"/>
        <v>0</v>
      </c>
      <c r="CN208" s="61">
        <f t="shared" si="174"/>
        <v>0</v>
      </c>
      <c r="CO208" s="61">
        <f t="shared" si="174"/>
        <v>0</v>
      </c>
      <c r="CP208" s="61">
        <f t="shared" si="174"/>
        <v>0</v>
      </c>
      <c r="CQ208" s="61">
        <f t="shared" si="174"/>
        <v>0</v>
      </c>
      <c r="CR208" s="61">
        <f t="shared" si="174"/>
        <v>0</v>
      </c>
      <c r="CS208" s="61">
        <f t="shared" si="174"/>
        <v>0</v>
      </c>
      <c r="CT208" s="61">
        <f t="shared" si="174"/>
        <v>0</v>
      </c>
      <c r="CU208" s="61">
        <f t="shared" si="174"/>
        <v>0</v>
      </c>
      <c r="CV208" s="61">
        <f t="shared" si="174"/>
        <v>0</v>
      </c>
      <c r="CW208" s="61">
        <f t="shared" si="174"/>
        <v>0</v>
      </c>
      <c r="CX208" s="61">
        <f t="shared" si="174"/>
        <v>0</v>
      </c>
      <c r="CY208" s="61">
        <f t="shared" si="174"/>
        <v>0</v>
      </c>
      <c r="CZ208" s="61">
        <f t="shared" si="174"/>
        <v>0</v>
      </c>
      <c r="DA208" s="61">
        <f t="shared" si="174"/>
        <v>0</v>
      </c>
      <c r="DB208" s="61">
        <f t="shared" si="174"/>
        <v>0</v>
      </c>
      <c r="DC208" s="61">
        <f t="shared" si="174"/>
        <v>0</v>
      </c>
      <c r="DD208" s="61">
        <f t="shared" si="175"/>
        <v>0</v>
      </c>
      <c r="DE208" s="61">
        <f t="shared" si="175"/>
        <v>0</v>
      </c>
      <c r="DF208" s="61">
        <f t="shared" si="175"/>
        <v>0</v>
      </c>
      <c r="DG208" s="61">
        <f t="shared" si="175"/>
        <v>0</v>
      </c>
      <c r="DH208" s="61">
        <f t="shared" si="175"/>
        <v>0</v>
      </c>
      <c r="DI208" s="61">
        <f t="shared" si="175"/>
        <v>0</v>
      </c>
      <c r="DJ208" s="61">
        <f t="shared" si="175"/>
        <v>0</v>
      </c>
      <c r="DK208" s="61">
        <f t="shared" si="175"/>
        <v>0</v>
      </c>
      <c r="DL208" s="61">
        <f t="shared" si="175"/>
        <v>0</v>
      </c>
      <c r="DM208" s="61">
        <f t="shared" si="175"/>
        <v>0</v>
      </c>
      <c r="DN208" s="61">
        <f t="shared" si="175"/>
        <v>0</v>
      </c>
      <c r="DO208" s="61">
        <f t="shared" si="175"/>
        <v>0</v>
      </c>
      <c r="DP208" s="61">
        <f t="shared" si="175"/>
        <v>0</v>
      </c>
      <c r="DQ208" s="61">
        <f t="shared" si="175"/>
        <v>0</v>
      </c>
      <c r="DR208" s="61">
        <f t="shared" si="175"/>
        <v>0</v>
      </c>
      <c r="DS208" s="61">
        <f t="shared" si="175"/>
        <v>0</v>
      </c>
      <c r="DT208" s="61">
        <f t="shared" si="176"/>
        <v>0</v>
      </c>
      <c r="DU208" s="61">
        <f t="shared" si="176"/>
        <v>0</v>
      </c>
      <c r="DV208" s="61">
        <f t="shared" si="176"/>
        <v>0</v>
      </c>
      <c r="DW208" s="61">
        <f t="shared" si="176"/>
        <v>0</v>
      </c>
      <c r="DX208" s="61">
        <f t="shared" si="176"/>
        <v>0</v>
      </c>
      <c r="DY208" s="61">
        <f t="shared" si="176"/>
        <v>0</v>
      </c>
      <c r="DZ208" s="61">
        <f t="shared" si="180"/>
        <v>1</v>
      </c>
    </row>
    <row r="209" spans="1:130">
      <c r="A209" s="53">
        <v>15</v>
      </c>
      <c r="B209" s="63">
        <f t="shared" si="177"/>
        <v>1</v>
      </c>
      <c r="C209" s="53">
        <v>2015</v>
      </c>
      <c r="D209" s="64">
        <f t="shared" si="181"/>
        <v>0</v>
      </c>
      <c r="E209" s="64">
        <f t="shared" si="182"/>
        <v>0</v>
      </c>
      <c r="F209" s="64">
        <f t="shared" si="183"/>
        <v>0</v>
      </c>
      <c r="G209" s="64">
        <f t="shared" si="184"/>
        <v>0</v>
      </c>
      <c r="H209" s="64">
        <f t="shared" si="185"/>
        <v>51.834587096678298</v>
      </c>
      <c r="I209" s="64">
        <f t="shared" si="186"/>
        <v>910.68105720544304</v>
      </c>
      <c r="J209" s="64">
        <f t="shared" si="187"/>
        <v>54.460001426813299</v>
      </c>
      <c r="K209" s="64">
        <f t="shared" si="188"/>
        <v>5.9623197194699804</v>
      </c>
      <c r="L209" s="64">
        <f t="shared" si="189"/>
        <v>3.2896221384417301</v>
      </c>
      <c r="M209" s="64">
        <f t="shared" si="190"/>
        <v>6.53530737334252</v>
      </c>
      <c r="N209" s="64">
        <f t="shared" si="191"/>
        <v>4.8313801305125104</v>
      </c>
      <c r="O209" s="64">
        <f t="shared" si="192"/>
        <v>5.8696764595543502</v>
      </c>
      <c r="P209" s="64">
        <f t="shared" si="193"/>
        <v>1.2364662939709401</v>
      </c>
      <c r="Q209" s="64">
        <f t="shared" ref="Q209:Q227" si="194">VLOOKUP($C$79,$D$3:$K$63,$A$70,0)*(B196-B195)</f>
        <v>0.91431046000991201</v>
      </c>
      <c r="R209" s="64">
        <f>VLOOKUP($C$80,$D$3:$K$63,$A$70,0)*(B195-B194)</f>
        <v>9.1013678680573404E-2</v>
      </c>
      <c r="S209" s="64">
        <f>VLOOKUP($C$81,$D$3:$K$63,$A$70,0)*B194</f>
        <v>0</v>
      </c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54">
        <f t="shared" si="178"/>
        <v>1045.70574198292</v>
      </c>
      <c r="BP209" s="53">
        <v>2015</v>
      </c>
      <c r="BQ209" s="61">
        <f t="shared" si="179"/>
        <v>0</v>
      </c>
      <c r="BR209" s="61">
        <f t="shared" si="172"/>
        <v>0</v>
      </c>
      <c r="BS209" s="61">
        <f t="shared" si="172"/>
        <v>0</v>
      </c>
      <c r="BT209" s="61">
        <f t="shared" si="172"/>
        <v>0</v>
      </c>
      <c r="BU209" s="61">
        <f t="shared" si="172"/>
        <v>4.9568999208503099E-2</v>
      </c>
      <c r="BV209" s="61">
        <f t="shared" si="172"/>
        <v>0.87087697871732594</v>
      </c>
      <c r="BW209" s="61">
        <f t="shared" si="172"/>
        <v>5.2079661840188099E-2</v>
      </c>
      <c r="BX209" s="61">
        <f t="shared" si="172"/>
        <v>5.7017184472602702E-3</v>
      </c>
      <c r="BY209" s="61">
        <f t="shared" si="172"/>
        <v>3.14583922261324E-3</v>
      </c>
      <c r="BZ209" s="61">
        <f t="shared" si="172"/>
        <v>6.2496619373533903E-3</v>
      </c>
      <c r="CA209" s="61">
        <f t="shared" si="172"/>
        <v>4.6202100041556797E-3</v>
      </c>
      <c r="CB209" s="61">
        <f t="shared" si="172"/>
        <v>5.6131244420863499E-3</v>
      </c>
      <c r="CC209" s="61">
        <f t="shared" si="172"/>
        <v>1.18242278332171E-3</v>
      </c>
      <c r="CD209" s="61">
        <f t="shared" si="172"/>
        <v>8.7434774746110997E-4</v>
      </c>
      <c r="CE209" s="61">
        <f t="shared" si="172"/>
        <v>8.7035649730667999E-5</v>
      </c>
      <c r="CF209" s="61">
        <f t="shared" si="172"/>
        <v>0</v>
      </c>
      <c r="CG209" s="61">
        <f t="shared" ref="CG209:CV235" si="195">T209/$BM209</f>
        <v>0</v>
      </c>
      <c r="CH209" s="61">
        <f t="shared" si="173"/>
        <v>0</v>
      </c>
      <c r="CI209" s="61">
        <f t="shared" si="173"/>
        <v>0</v>
      </c>
      <c r="CJ209" s="61">
        <f t="shared" si="173"/>
        <v>0</v>
      </c>
      <c r="CK209" s="61">
        <f t="shared" si="173"/>
        <v>0</v>
      </c>
      <c r="CL209" s="61">
        <f t="shared" si="173"/>
        <v>0</v>
      </c>
      <c r="CM209" s="61">
        <f t="shared" si="173"/>
        <v>0</v>
      </c>
      <c r="CN209" s="61">
        <f t="shared" si="174"/>
        <v>0</v>
      </c>
      <c r="CO209" s="61">
        <f t="shared" si="174"/>
        <v>0</v>
      </c>
      <c r="CP209" s="61">
        <f t="shared" si="174"/>
        <v>0</v>
      </c>
      <c r="CQ209" s="61">
        <f t="shared" si="174"/>
        <v>0</v>
      </c>
      <c r="CR209" s="61">
        <f t="shared" si="174"/>
        <v>0</v>
      </c>
      <c r="CS209" s="61">
        <f t="shared" si="174"/>
        <v>0</v>
      </c>
      <c r="CT209" s="61">
        <f t="shared" si="174"/>
        <v>0</v>
      </c>
      <c r="CU209" s="61">
        <f t="shared" si="174"/>
        <v>0</v>
      </c>
      <c r="CV209" s="61">
        <f t="shared" si="174"/>
        <v>0</v>
      </c>
      <c r="CW209" s="61">
        <f t="shared" si="174"/>
        <v>0</v>
      </c>
      <c r="CX209" s="61">
        <f t="shared" si="174"/>
        <v>0</v>
      </c>
      <c r="CY209" s="61">
        <f t="shared" si="174"/>
        <v>0</v>
      </c>
      <c r="CZ209" s="61">
        <f t="shared" si="174"/>
        <v>0</v>
      </c>
      <c r="DA209" s="61">
        <f t="shared" si="174"/>
        <v>0</v>
      </c>
      <c r="DB209" s="61">
        <f t="shared" si="174"/>
        <v>0</v>
      </c>
      <c r="DC209" s="61">
        <f t="shared" ref="DC209:DR225" si="196">AP209/$BM209</f>
        <v>0</v>
      </c>
      <c r="DD209" s="61">
        <f t="shared" si="175"/>
        <v>0</v>
      </c>
      <c r="DE209" s="61">
        <f t="shared" si="175"/>
        <v>0</v>
      </c>
      <c r="DF209" s="61">
        <f t="shared" si="175"/>
        <v>0</v>
      </c>
      <c r="DG209" s="61">
        <f t="shared" si="175"/>
        <v>0</v>
      </c>
      <c r="DH209" s="61">
        <f t="shared" si="175"/>
        <v>0</v>
      </c>
      <c r="DI209" s="61">
        <f t="shared" si="175"/>
        <v>0</v>
      </c>
      <c r="DJ209" s="61">
        <f t="shared" si="175"/>
        <v>0</v>
      </c>
      <c r="DK209" s="61">
        <f t="shared" si="175"/>
        <v>0</v>
      </c>
      <c r="DL209" s="61">
        <f t="shared" si="175"/>
        <v>0</v>
      </c>
      <c r="DM209" s="61">
        <f t="shared" si="175"/>
        <v>0</v>
      </c>
      <c r="DN209" s="61">
        <f t="shared" si="175"/>
        <v>0</v>
      </c>
      <c r="DO209" s="61">
        <f t="shared" si="175"/>
        <v>0</v>
      </c>
      <c r="DP209" s="61">
        <f t="shared" si="175"/>
        <v>0</v>
      </c>
      <c r="DQ209" s="61">
        <f t="shared" si="175"/>
        <v>0</v>
      </c>
      <c r="DR209" s="61">
        <f t="shared" si="175"/>
        <v>0</v>
      </c>
      <c r="DS209" s="61">
        <f t="shared" ref="DS209:DV254" si="197">BF209/$BM209</f>
        <v>0</v>
      </c>
      <c r="DT209" s="61">
        <f t="shared" si="176"/>
        <v>0</v>
      </c>
      <c r="DU209" s="61">
        <f t="shared" si="176"/>
        <v>0</v>
      </c>
      <c r="DV209" s="61">
        <f t="shared" si="176"/>
        <v>0</v>
      </c>
      <c r="DW209" s="61">
        <f t="shared" si="176"/>
        <v>0</v>
      </c>
      <c r="DX209" s="61">
        <f t="shared" si="176"/>
        <v>0</v>
      </c>
      <c r="DY209" s="61">
        <f t="shared" si="176"/>
        <v>0</v>
      </c>
      <c r="DZ209" s="61">
        <f t="shared" si="180"/>
        <v>1</v>
      </c>
    </row>
    <row r="210" spans="1:130">
      <c r="A210" s="53">
        <v>16</v>
      </c>
      <c r="B210" s="63">
        <f t="shared" si="177"/>
        <v>1</v>
      </c>
      <c r="C210" s="53">
        <v>2016</v>
      </c>
      <c r="D210" s="64">
        <f t="shared" si="181"/>
        <v>0</v>
      </c>
      <c r="E210" s="64">
        <f t="shared" si="182"/>
        <v>0</v>
      </c>
      <c r="F210" s="64">
        <f t="shared" si="183"/>
        <v>0</v>
      </c>
      <c r="G210" s="64">
        <f t="shared" si="184"/>
        <v>0</v>
      </c>
      <c r="H210" s="64">
        <f t="shared" si="185"/>
        <v>0</v>
      </c>
      <c r="I210" s="64">
        <f t="shared" si="186"/>
        <v>910.68105720543895</v>
      </c>
      <c r="J210" s="64">
        <f t="shared" si="187"/>
        <v>54.460001426813299</v>
      </c>
      <c r="K210" s="64">
        <f t="shared" si="188"/>
        <v>5.9623197194699804</v>
      </c>
      <c r="L210" s="64">
        <f t="shared" si="189"/>
        <v>3.2896221384417301</v>
      </c>
      <c r="M210" s="64">
        <f t="shared" si="190"/>
        <v>6.53530737334252</v>
      </c>
      <c r="N210" s="64">
        <f t="shared" si="191"/>
        <v>4.8313801305125104</v>
      </c>
      <c r="O210" s="64">
        <f t="shared" si="192"/>
        <v>5.8696764595543502</v>
      </c>
      <c r="P210" s="64">
        <f t="shared" si="193"/>
        <v>1.2364662939709401</v>
      </c>
      <c r="Q210" s="64">
        <f t="shared" si="194"/>
        <v>0.91431046000991201</v>
      </c>
      <c r="R210" s="64">
        <f t="shared" ref="R210:R228" si="198">VLOOKUP($C$80,$D$3:$K$63,$A$70,0)*(B196-B195)</f>
        <v>9.1013678680573404E-2</v>
      </c>
      <c r="S210" s="64">
        <f>VLOOKUP($C$81,$D$3:$K$63,$A$70,0)*(B195-B194)</f>
        <v>0.72735977510475602</v>
      </c>
      <c r="T210" s="64">
        <f>VLOOKUP($C$82,$D$3:$K$63,$A$70,0)*B194</f>
        <v>0</v>
      </c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54">
        <f t="shared" si="178"/>
        <v>994.59851466134</v>
      </c>
      <c r="BP210" s="53">
        <v>2016</v>
      </c>
      <c r="BQ210" s="61">
        <f t="shared" si="179"/>
        <v>0</v>
      </c>
      <c r="BR210" s="61">
        <f t="shared" si="179"/>
        <v>0</v>
      </c>
      <c r="BS210" s="61">
        <f t="shared" si="179"/>
        <v>0</v>
      </c>
      <c r="BT210" s="61">
        <f t="shared" si="179"/>
        <v>0</v>
      </c>
      <c r="BU210" s="61">
        <f t="shared" si="179"/>
        <v>0</v>
      </c>
      <c r="BV210" s="61">
        <f t="shared" si="179"/>
        <v>0.91562680195186696</v>
      </c>
      <c r="BW210" s="61">
        <f t="shared" si="179"/>
        <v>5.4755763882632501E-2</v>
      </c>
      <c r="BX210" s="61">
        <f t="shared" si="179"/>
        <v>5.9947000036493598E-3</v>
      </c>
      <c r="BY210" s="61">
        <f t="shared" si="179"/>
        <v>3.3074874835921598E-3</v>
      </c>
      <c r="BZ210" s="61">
        <f t="shared" si="179"/>
        <v>6.5707994502362498E-3</v>
      </c>
      <c r="CA210" s="61">
        <f t="shared" si="179"/>
        <v>4.8576184855429801E-3</v>
      </c>
      <c r="CB210" s="61">
        <f t="shared" si="179"/>
        <v>5.9015536148804499E-3</v>
      </c>
      <c r="CC210" s="61">
        <f t="shared" si="179"/>
        <v>1.24318131964228E-3</v>
      </c>
      <c r="CD210" s="61">
        <f t="shared" si="179"/>
        <v>9.1927591538906901E-4</v>
      </c>
      <c r="CE210" s="61">
        <f t="shared" si="179"/>
        <v>9.1507957571768098E-5</v>
      </c>
      <c r="CF210" s="61">
        <f t="shared" si="179"/>
        <v>7.31309934996657E-4</v>
      </c>
      <c r="CG210" s="61">
        <f t="shared" si="195"/>
        <v>0</v>
      </c>
      <c r="CH210" s="61">
        <f t="shared" si="173"/>
        <v>0</v>
      </c>
      <c r="CI210" s="61">
        <f t="shared" si="173"/>
        <v>0</v>
      </c>
      <c r="CJ210" s="61">
        <f t="shared" si="173"/>
        <v>0</v>
      </c>
      <c r="CK210" s="61">
        <f t="shared" si="173"/>
        <v>0</v>
      </c>
      <c r="CL210" s="61">
        <f t="shared" si="173"/>
        <v>0</v>
      </c>
      <c r="CM210" s="61">
        <f t="shared" si="173"/>
        <v>0</v>
      </c>
      <c r="CN210" s="61">
        <f t="shared" si="173"/>
        <v>0</v>
      </c>
      <c r="CO210" s="61">
        <f t="shared" si="173"/>
        <v>0</v>
      </c>
      <c r="CP210" s="61">
        <f t="shared" si="173"/>
        <v>0</v>
      </c>
      <c r="CQ210" s="61">
        <f t="shared" si="173"/>
        <v>0</v>
      </c>
      <c r="CR210" s="61">
        <f t="shared" si="173"/>
        <v>0</v>
      </c>
      <c r="CS210" s="61">
        <f t="shared" si="173"/>
        <v>0</v>
      </c>
      <c r="CT210" s="61">
        <f t="shared" si="173"/>
        <v>0</v>
      </c>
      <c r="CU210" s="61">
        <f t="shared" si="173"/>
        <v>0</v>
      </c>
      <c r="CV210" s="61">
        <f t="shared" si="173"/>
        <v>0</v>
      </c>
      <c r="CW210" s="61">
        <f t="shared" si="173"/>
        <v>0</v>
      </c>
      <c r="CX210" s="61">
        <f t="shared" ref="CX210:DM237" si="199">AK210/$BM210</f>
        <v>0</v>
      </c>
      <c r="CY210" s="61">
        <f t="shared" si="199"/>
        <v>0</v>
      </c>
      <c r="CZ210" s="61">
        <f t="shared" si="199"/>
        <v>0</v>
      </c>
      <c r="DA210" s="61">
        <f t="shared" si="199"/>
        <v>0</v>
      </c>
      <c r="DB210" s="61">
        <f t="shared" si="199"/>
        <v>0</v>
      </c>
      <c r="DC210" s="61">
        <f t="shared" si="196"/>
        <v>0</v>
      </c>
      <c r="DD210" s="61">
        <f t="shared" si="196"/>
        <v>0</v>
      </c>
      <c r="DE210" s="61">
        <f t="shared" si="196"/>
        <v>0</v>
      </c>
      <c r="DF210" s="61">
        <f t="shared" si="196"/>
        <v>0</v>
      </c>
      <c r="DG210" s="61">
        <f t="shared" si="196"/>
        <v>0</v>
      </c>
      <c r="DH210" s="61">
        <f t="shared" si="196"/>
        <v>0</v>
      </c>
      <c r="DI210" s="61">
        <f t="shared" si="196"/>
        <v>0</v>
      </c>
      <c r="DJ210" s="61">
        <f t="shared" si="196"/>
        <v>0</v>
      </c>
      <c r="DK210" s="61">
        <f t="shared" si="196"/>
        <v>0</v>
      </c>
      <c r="DL210" s="61">
        <f t="shared" si="196"/>
        <v>0</v>
      </c>
      <c r="DM210" s="61">
        <f t="shared" si="196"/>
        <v>0</v>
      </c>
      <c r="DN210" s="61">
        <f t="shared" si="196"/>
        <v>0</v>
      </c>
      <c r="DO210" s="61">
        <f t="shared" si="196"/>
        <v>0</v>
      </c>
      <c r="DP210" s="61">
        <f t="shared" si="196"/>
        <v>0</v>
      </c>
      <c r="DQ210" s="61">
        <f t="shared" si="196"/>
        <v>0</v>
      </c>
      <c r="DR210" s="61">
        <f t="shared" si="196"/>
        <v>0</v>
      </c>
      <c r="DS210" s="61">
        <f t="shared" si="197"/>
        <v>0</v>
      </c>
      <c r="DT210" s="61">
        <f t="shared" si="176"/>
        <v>0</v>
      </c>
      <c r="DU210" s="61">
        <f t="shared" si="176"/>
        <v>0</v>
      </c>
      <c r="DV210" s="61">
        <f t="shared" si="176"/>
        <v>0</v>
      </c>
      <c r="DW210" s="61">
        <f t="shared" si="176"/>
        <v>0</v>
      </c>
      <c r="DX210" s="61">
        <f t="shared" si="176"/>
        <v>0</v>
      </c>
      <c r="DY210" s="61">
        <f t="shared" si="176"/>
        <v>0</v>
      </c>
      <c r="DZ210" s="61">
        <f t="shared" si="180"/>
        <v>1</v>
      </c>
    </row>
    <row r="211" spans="1:130">
      <c r="A211" s="53">
        <v>17</v>
      </c>
      <c r="B211" s="63">
        <f t="shared" si="177"/>
        <v>1</v>
      </c>
      <c r="C211" s="53">
        <v>2017</v>
      </c>
      <c r="D211" s="64">
        <f t="shared" si="181"/>
        <v>0</v>
      </c>
      <c r="E211" s="64">
        <f t="shared" si="182"/>
        <v>0</v>
      </c>
      <c r="F211" s="64">
        <f t="shared" si="183"/>
        <v>0</v>
      </c>
      <c r="G211" s="64">
        <f t="shared" si="184"/>
        <v>0</v>
      </c>
      <c r="H211" s="64">
        <f t="shared" si="185"/>
        <v>0</v>
      </c>
      <c r="I211" s="64">
        <f t="shared" si="186"/>
        <v>0</v>
      </c>
      <c r="J211" s="64">
        <f t="shared" si="187"/>
        <v>54.460001426813101</v>
      </c>
      <c r="K211" s="64">
        <f t="shared" si="188"/>
        <v>5.9623197194699804</v>
      </c>
      <c r="L211" s="64">
        <f t="shared" si="189"/>
        <v>3.2896221384417301</v>
      </c>
      <c r="M211" s="64">
        <f t="shared" si="190"/>
        <v>6.53530737334252</v>
      </c>
      <c r="N211" s="64">
        <f t="shared" si="191"/>
        <v>4.8313801305125104</v>
      </c>
      <c r="O211" s="64">
        <f t="shared" si="192"/>
        <v>5.8696764595543502</v>
      </c>
      <c r="P211" s="64">
        <f t="shared" si="193"/>
        <v>1.2364662939709401</v>
      </c>
      <c r="Q211" s="64">
        <f t="shared" si="194"/>
        <v>0.91431046000991201</v>
      </c>
      <c r="R211" s="64">
        <f t="shared" si="198"/>
        <v>9.1013678680573404E-2</v>
      </c>
      <c r="S211" s="64">
        <f t="shared" ref="S211:S229" si="200">VLOOKUP($C$81,$D$3:$K$63,$A$70,0)*(B196-B195)</f>
        <v>0.72735977510475602</v>
      </c>
      <c r="T211" s="64">
        <f>VLOOKUP($C$82,$D$3:$K$63,$A$70,0)*(B195-B194)</f>
        <v>0</v>
      </c>
      <c r="U211" s="64">
        <f>VLOOKUP($C$83,$D$3:$K$63,$A$70,0)*B194</f>
        <v>0</v>
      </c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54">
        <f t="shared" si="178"/>
        <v>83.917457455900404</v>
      </c>
      <c r="BP211" s="53">
        <v>2017</v>
      </c>
      <c r="BQ211" s="61">
        <f t="shared" si="179"/>
        <v>0</v>
      </c>
      <c r="BR211" s="61">
        <f t="shared" si="179"/>
        <v>0</v>
      </c>
      <c r="BS211" s="61">
        <f t="shared" si="179"/>
        <v>0</v>
      </c>
      <c r="BT211" s="61">
        <f t="shared" si="179"/>
        <v>0</v>
      </c>
      <c r="BU211" s="61">
        <f t="shared" si="179"/>
        <v>0</v>
      </c>
      <c r="BV211" s="61">
        <f t="shared" si="179"/>
        <v>0</v>
      </c>
      <c r="BW211" s="61">
        <f t="shared" si="179"/>
        <v>0.64897106130071303</v>
      </c>
      <c r="BX211" s="61">
        <f t="shared" si="179"/>
        <v>7.1049813712519297E-2</v>
      </c>
      <c r="BY211" s="61">
        <f t="shared" si="179"/>
        <v>3.9200688845589401E-2</v>
      </c>
      <c r="BZ211" s="61">
        <f t="shared" si="179"/>
        <v>7.7877804827164901E-2</v>
      </c>
      <c r="CA211" s="61">
        <f t="shared" si="179"/>
        <v>5.7573004199411797E-2</v>
      </c>
      <c r="CB211" s="61">
        <f t="shared" si="179"/>
        <v>6.9945832935166499E-2</v>
      </c>
      <c r="CC211" s="61">
        <f t="shared" si="179"/>
        <v>1.4734315498306399E-2</v>
      </c>
      <c r="CD211" s="61">
        <f t="shared" si="179"/>
        <v>1.0895354646444E-2</v>
      </c>
      <c r="CE211" s="61">
        <f t="shared" si="179"/>
        <v>1.0845619188165E-3</v>
      </c>
      <c r="CF211" s="61">
        <f t="shared" si="179"/>
        <v>8.6675621158683498E-3</v>
      </c>
      <c r="CG211" s="61">
        <f t="shared" si="195"/>
        <v>0</v>
      </c>
      <c r="CH211" s="61">
        <f t="shared" si="173"/>
        <v>0</v>
      </c>
      <c r="CI211" s="61">
        <f t="shared" si="173"/>
        <v>0</v>
      </c>
      <c r="CJ211" s="61">
        <f t="shared" si="173"/>
        <v>0</v>
      </c>
      <c r="CK211" s="61">
        <f t="shared" si="173"/>
        <v>0</v>
      </c>
      <c r="CL211" s="61">
        <f t="shared" si="173"/>
        <v>0</v>
      </c>
      <c r="CM211" s="61">
        <f t="shared" si="173"/>
        <v>0</v>
      </c>
      <c r="CN211" s="61">
        <f t="shared" si="173"/>
        <v>0</v>
      </c>
      <c r="CO211" s="61">
        <f t="shared" si="173"/>
        <v>0</v>
      </c>
      <c r="CP211" s="61">
        <f t="shared" si="173"/>
        <v>0</v>
      </c>
      <c r="CQ211" s="61">
        <f t="shared" si="173"/>
        <v>0</v>
      </c>
      <c r="CR211" s="61">
        <f t="shared" si="173"/>
        <v>0</v>
      </c>
      <c r="CS211" s="61">
        <f t="shared" si="173"/>
        <v>0</v>
      </c>
      <c r="CT211" s="61">
        <f t="shared" si="173"/>
        <v>0</v>
      </c>
      <c r="CU211" s="61">
        <f t="shared" si="173"/>
        <v>0</v>
      </c>
      <c r="CV211" s="61">
        <f t="shared" si="173"/>
        <v>0</v>
      </c>
      <c r="CW211" s="61">
        <f t="shared" si="173"/>
        <v>0</v>
      </c>
      <c r="CX211" s="61">
        <f t="shared" si="199"/>
        <v>0</v>
      </c>
      <c r="CY211" s="61">
        <f t="shared" si="199"/>
        <v>0</v>
      </c>
      <c r="CZ211" s="61">
        <f t="shared" si="199"/>
        <v>0</v>
      </c>
      <c r="DA211" s="61">
        <f t="shared" si="199"/>
        <v>0</v>
      </c>
      <c r="DB211" s="61">
        <f t="shared" si="199"/>
        <v>0</v>
      </c>
      <c r="DC211" s="61">
        <f t="shared" si="196"/>
        <v>0</v>
      </c>
      <c r="DD211" s="61">
        <f t="shared" si="196"/>
        <v>0</v>
      </c>
      <c r="DE211" s="61">
        <f t="shared" si="196"/>
        <v>0</v>
      </c>
      <c r="DF211" s="61">
        <f t="shared" si="196"/>
        <v>0</v>
      </c>
      <c r="DG211" s="61">
        <f t="shared" si="196"/>
        <v>0</v>
      </c>
      <c r="DH211" s="61">
        <f t="shared" si="196"/>
        <v>0</v>
      </c>
      <c r="DI211" s="61">
        <f t="shared" si="196"/>
        <v>0</v>
      </c>
      <c r="DJ211" s="61">
        <f t="shared" si="196"/>
        <v>0</v>
      </c>
      <c r="DK211" s="61">
        <f t="shared" si="196"/>
        <v>0</v>
      </c>
      <c r="DL211" s="61">
        <f t="shared" si="196"/>
        <v>0</v>
      </c>
      <c r="DM211" s="61">
        <f t="shared" si="196"/>
        <v>0</v>
      </c>
      <c r="DN211" s="61">
        <f t="shared" si="196"/>
        <v>0</v>
      </c>
      <c r="DO211" s="61">
        <f t="shared" si="196"/>
        <v>0</v>
      </c>
      <c r="DP211" s="61">
        <f t="shared" si="196"/>
        <v>0</v>
      </c>
      <c r="DQ211" s="61">
        <f t="shared" si="196"/>
        <v>0</v>
      </c>
      <c r="DR211" s="61">
        <f t="shared" si="196"/>
        <v>0</v>
      </c>
      <c r="DS211" s="61">
        <f t="shared" si="197"/>
        <v>0</v>
      </c>
      <c r="DT211" s="61">
        <f t="shared" si="176"/>
        <v>0</v>
      </c>
      <c r="DU211" s="61">
        <f t="shared" si="176"/>
        <v>0</v>
      </c>
      <c r="DV211" s="61">
        <f t="shared" si="176"/>
        <v>0</v>
      </c>
      <c r="DW211" s="61">
        <f t="shared" si="176"/>
        <v>0</v>
      </c>
      <c r="DX211" s="61">
        <f t="shared" si="176"/>
        <v>0</v>
      </c>
      <c r="DY211" s="61">
        <f t="shared" si="176"/>
        <v>0</v>
      </c>
      <c r="DZ211" s="61">
        <f t="shared" si="180"/>
        <v>1</v>
      </c>
    </row>
    <row r="212" spans="1:130">
      <c r="A212" s="53">
        <v>18</v>
      </c>
      <c r="B212" s="63">
        <f t="shared" si="177"/>
        <v>1</v>
      </c>
      <c r="C212" s="53">
        <v>2018</v>
      </c>
      <c r="D212" s="64">
        <f t="shared" si="181"/>
        <v>0</v>
      </c>
      <c r="E212" s="64">
        <f t="shared" si="182"/>
        <v>0</v>
      </c>
      <c r="F212" s="64">
        <f t="shared" si="183"/>
        <v>0</v>
      </c>
      <c r="G212" s="64">
        <f t="shared" si="184"/>
        <v>0</v>
      </c>
      <c r="H212" s="64">
        <f t="shared" si="185"/>
        <v>0</v>
      </c>
      <c r="I212" s="64">
        <f t="shared" si="186"/>
        <v>0</v>
      </c>
      <c r="J212" s="64">
        <f t="shared" si="187"/>
        <v>0</v>
      </c>
      <c r="K212" s="64">
        <f t="shared" si="188"/>
        <v>5.96231971946996</v>
      </c>
      <c r="L212" s="64">
        <f t="shared" si="189"/>
        <v>3.2896221384417301</v>
      </c>
      <c r="M212" s="64">
        <f t="shared" si="190"/>
        <v>6.53530737334252</v>
      </c>
      <c r="N212" s="64">
        <f t="shared" si="191"/>
        <v>4.8313801305125104</v>
      </c>
      <c r="O212" s="64">
        <f t="shared" si="192"/>
        <v>5.8696764595543502</v>
      </c>
      <c r="P212" s="64">
        <f t="shared" si="193"/>
        <v>1.2364662939709401</v>
      </c>
      <c r="Q212" s="64">
        <f t="shared" si="194"/>
        <v>0.91431046000991201</v>
      </c>
      <c r="R212" s="64">
        <f t="shared" si="198"/>
        <v>9.1013678680573404E-2</v>
      </c>
      <c r="S212" s="64">
        <f t="shared" si="200"/>
        <v>0.72735977510475602</v>
      </c>
      <c r="T212" s="64">
        <f t="shared" ref="T212:T230" si="201">VLOOKUP($C$82,$D$3:$K$63,$A$70,0)*(B196-B195)</f>
        <v>0</v>
      </c>
      <c r="U212" s="64">
        <f>VLOOKUP($C$83,$D$3:$K$63,$A$70,0)*(B195-B194)</f>
        <v>9.0909090909090898E-2</v>
      </c>
      <c r="V212" s="64">
        <f>VLOOKUP($C$84,$D$3:$K$63,$A$70,0)*B194</f>
        <v>0</v>
      </c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54">
        <f t="shared" si="178"/>
        <v>29.548365119996401</v>
      </c>
      <c r="BP212" s="53">
        <v>2018</v>
      </c>
      <c r="BQ212" s="61">
        <f t="shared" si="179"/>
        <v>0</v>
      </c>
      <c r="BR212" s="61">
        <f t="shared" si="179"/>
        <v>0</v>
      </c>
      <c r="BS212" s="61">
        <f t="shared" si="179"/>
        <v>0</v>
      </c>
      <c r="BT212" s="61">
        <f t="shared" si="179"/>
        <v>0</v>
      </c>
      <c r="BU212" s="61">
        <f t="shared" si="179"/>
        <v>0</v>
      </c>
      <c r="BV212" s="61">
        <f t="shared" si="179"/>
        <v>0</v>
      </c>
      <c r="BW212" s="61">
        <f t="shared" si="179"/>
        <v>0</v>
      </c>
      <c r="BX212" s="61">
        <f t="shared" si="179"/>
        <v>0.201781712634756</v>
      </c>
      <c r="BY212" s="61">
        <f t="shared" si="179"/>
        <v>0.111330089671037</v>
      </c>
      <c r="BZ212" s="61">
        <f t="shared" si="179"/>
        <v>0.22117323062722899</v>
      </c>
      <c r="CA212" s="61">
        <f t="shared" si="179"/>
        <v>0.16350752777326999</v>
      </c>
      <c r="CB212" s="61">
        <f t="shared" si="179"/>
        <v>0.198646403471647</v>
      </c>
      <c r="CC212" s="61">
        <f t="shared" si="179"/>
        <v>4.1845506137129097E-2</v>
      </c>
      <c r="CD212" s="61">
        <f t="shared" si="179"/>
        <v>3.0942844258790101E-2</v>
      </c>
      <c r="CE212" s="61">
        <f t="shared" si="179"/>
        <v>3.0801595388091898E-3</v>
      </c>
      <c r="CF212" s="61">
        <f t="shared" si="179"/>
        <v>2.4615905893640402E-2</v>
      </c>
      <c r="CG212" s="61">
        <f t="shared" si="195"/>
        <v>0</v>
      </c>
      <c r="CH212" s="61">
        <f t="shared" si="173"/>
        <v>3.0766199936919599E-3</v>
      </c>
      <c r="CI212" s="61">
        <f t="shared" si="173"/>
        <v>0</v>
      </c>
      <c r="CJ212" s="61">
        <f t="shared" si="173"/>
        <v>0</v>
      </c>
      <c r="CK212" s="61">
        <f t="shared" si="173"/>
        <v>0</v>
      </c>
      <c r="CL212" s="61">
        <f t="shared" si="173"/>
        <v>0</v>
      </c>
      <c r="CM212" s="61">
        <f t="shared" si="173"/>
        <v>0</v>
      </c>
      <c r="CN212" s="61">
        <f t="shared" si="173"/>
        <v>0</v>
      </c>
      <c r="CO212" s="61">
        <f t="shared" si="173"/>
        <v>0</v>
      </c>
      <c r="CP212" s="61">
        <f t="shared" si="173"/>
        <v>0</v>
      </c>
      <c r="CQ212" s="61">
        <f t="shared" si="173"/>
        <v>0</v>
      </c>
      <c r="CR212" s="61">
        <f t="shared" si="173"/>
        <v>0</v>
      </c>
      <c r="CS212" s="61">
        <f t="shared" si="173"/>
        <v>0</v>
      </c>
      <c r="CT212" s="61">
        <f t="shared" si="173"/>
        <v>0</v>
      </c>
      <c r="CU212" s="61">
        <f t="shared" si="173"/>
        <v>0</v>
      </c>
      <c r="CV212" s="61">
        <f t="shared" si="173"/>
        <v>0</v>
      </c>
      <c r="CW212" s="61">
        <f t="shared" si="173"/>
        <v>0</v>
      </c>
      <c r="CX212" s="61">
        <f t="shared" si="199"/>
        <v>0</v>
      </c>
      <c r="CY212" s="61">
        <f t="shared" si="199"/>
        <v>0</v>
      </c>
      <c r="CZ212" s="61">
        <f t="shared" si="199"/>
        <v>0</v>
      </c>
      <c r="DA212" s="61">
        <f t="shared" si="199"/>
        <v>0</v>
      </c>
      <c r="DB212" s="61">
        <f t="shared" si="199"/>
        <v>0</v>
      </c>
      <c r="DC212" s="61">
        <f t="shared" si="196"/>
        <v>0</v>
      </c>
      <c r="DD212" s="61">
        <f t="shared" si="196"/>
        <v>0</v>
      </c>
      <c r="DE212" s="61">
        <f t="shared" si="196"/>
        <v>0</v>
      </c>
      <c r="DF212" s="61">
        <f t="shared" si="196"/>
        <v>0</v>
      </c>
      <c r="DG212" s="61">
        <f t="shared" si="196"/>
        <v>0</v>
      </c>
      <c r="DH212" s="61">
        <f t="shared" si="196"/>
        <v>0</v>
      </c>
      <c r="DI212" s="61">
        <f t="shared" si="196"/>
        <v>0</v>
      </c>
      <c r="DJ212" s="61">
        <f t="shared" si="196"/>
        <v>0</v>
      </c>
      <c r="DK212" s="61">
        <f t="shared" si="196"/>
        <v>0</v>
      </c>
      <c r="DL212" s="61">
        <f t="shared" si="196"/>
        <v>0</v>
      </c>
      <c r="DM212" s="61">
        <f t="shared" si="196"/>
        <v>0</v>
      </c>
      <c r="DN212" s="61">
        <f t="shared" si="196"/>
        <v>0</v>
      </c>
      <c r="DO212" s="61">
        <f t="shared" si="196"/>
        <v>0</v>
      </c>
      <c r="DP212" s="61">
        <f t="shared" si="196"/>
        <v>0</v>
      </c>
      <c r="DQ212" s="61">
        <f t="shared" si="196"/>
        <v>0</v>
      </c>
      <c r="DR212" s="61">
        <f t="shared" si="196"/>
        <v>0</v>
      </c>
      <c r="DS212" s="61">
        <f t="shared" si="197"/>
        <v>0</v>
      </c>
      <c r="DT212" s="61">
        <f t="shared" si="176"/>
        <v>0</v>
      </c>
      <c r="DU212" s="61">
        <f t="shared" si="176"/>
        <v>0</v>
      </c>
      <c r="DV212" s="61">
        <f t="shared" si="176"/>
        <v>0</v>
      </c>
      <c r="DW212" s="61">
        <f t="shared" si="176"/>
        <v>0</v>
      </c>
      <c r="DX212" s="61">
        <f t="shared" si="176"/>
        <v>0</v>
      </c>
      <c r="DY212" s="61">
        <f t="shared" si="176"/>
        <v>0</v>
      </c>
      <c r="DZ212" s="61">
        <f t="shared" si="180"/>
        <v>1</v>
      </c>
    </row>
    <row r="213" spans="1:130">
      <c r="A213" s="53">
        <v>19</v>
      </c>
      <c r="B213" s="63">
        <f t="shared" si="177"/>
        <v>1</v>
      </c>
      <c r="C213" s="53">
        <v>2019</v>
      </c>
      <c r="D213" s="64">
        <f t="shared" si="181"/>
        <v>0</v>
      </c>
      <c r="E213" s="64">
        <f t="shared" si="182"/>
        <v>0</v>
      </c>
      <c r="F213" s="64">
        <f t="shared" si="183"/>
        <v>0</v>
      </c>
      <c r="G213" s="64">
        <f t="shared" si="184"/>
        <v>0</v>
      </c>
      <c r="H213" s="64">
        <f t="shared" si="185"/>
        <v>0</v>
      </c>
      <c r="I213" s="64">
        <f t="shared" si="186"/>
        <v>0</v>
      </c>
      <c r="J213" s="64">
        <f t="shared" si="187"/>
        <v>0</v>
      </c>
      <c r="K213" s="64">
        <f t="shared" si="188"/>
        <v>0</v>
      </c>
      <c r="L213" s="64">
        <f t="shared" si="189"/>
        <v>3.2896221384417199</v>
      </c>
      <c r="M213" s="64">
        <f t="shared" si="190"/>
        <v>6.53530737334252</v>
      </c>
      <c r="N213" s="64">
        <f t="shared" si="191"/>
        <v>4.8313801305125104</v>
      </c>
      <c r="O213" s="64">
        <f t="shared" si="192"/>
        <v>5.8696764595543502</v>
      </c>
      <c r="P213" s="64">
        <f t="shared" si="193"/>
        <v>1.2364662939709401</v>
      </c>
      <c r="Q213" s="64">
        <f t="shared" si="194"/>
        <v>0.91431046000991201</v>
      </c>
      <c r="R213" s="64">
        <f t="shared" si="198"/>
        <v>9.1013678680573404E-2</v>
      </c>
      <c r="S213" s="64">
        <f t="shared" si="200"/>
        <v>0.72735977510475602</v>
      </c>
      <c r="T213" s="64">
        <f t="shared" si="201"/>
        <v>0</v>
      </c>
      <c r="U213" s="64">
        <f t="shared" ref="U213:U231" si="202">VLOOKUP($C$83,$D$3:$K$63,$A$70,0)*(B196-B195)</f>
        <v>9.0909090909090898E-2</v>
      </c>
      <c r="V213" s="64">
        <f>VLOOKUP($C$84,$D$3:$K$63,$A$70,0)*(B195-B194)</f>
        <v>0.18181818181818199</v>
      </c>
      <c r="W213" s="64">
        <f>VLOOKUP($C$85,$D$3:$K$63,$A$70,0)*B194</f>
        <v>0</v>
      </c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54">
        <f t="shared" si="178"/>
        <v>23.767863582344599</v>
      </c>
      <c r="BP213" s="53">
        <v>2019</v>
      </c>
      <c r="BQ213" s="61">
        <f t="shared" si="179"/>
        <v>0</v>
      </c>
      <c r="BR213" s="61">
        <f t="shared" si="179"/>
        <v>0</v>
      </c>
      <c r="BS213" s="61">
        <f t="shared" si="179"/>
        <v>0</v>
      </c>
      <c r="BT213" s="61">
        <f t="shared" si="179"/>
        <v>0</v>
      </c>
      <c r="BU213" s="61">
        <f t="shared" si="179"/>
        <v>0</v>
      </c>
      <c r="BV213" s="61">
        <f t="shared" si="179"/>
        <v>0</v>
      </c>
      <c r="BW213" s="61">
        <f t="shared" si="179"/>
        <v>0</v>
      </c>
      <c r="BX213" s="61">
        <f t="shared" si="179"/>
        <v>0</v>
      </c>
      <c r="BY213" s="61">
        <f t="shared" si="179"/>
        <v>0.13840630341236701</v>
      </c>
      <c r="BZ213" s="61">
        <f t="shared" si="179"/>
        <v>0.27496402235315498</v>
      </c>
      <c r="CA213" s="61">
        <f t="shared" si="179"/>
        <v>0.20327363937335099</v>
      </c>
      <c r="CB213" s="61">
        <f t="shared" si="179"/>
        <v>0.24695852192262299</v>
      </c>
      <c r="CC213" s="61">
        <f t="shared" si="179"/>
        <v>5.2022609844050903E-2</v>
      </c>
      <c r="CD213" s="61">
        <f t="shared" si="179"/>
        <v>3.8468348526246497E-2</v>
      </c>
      <c r="CE213" s="61">
        <f t="shared" si="179"/>
        <v>3.8292746996486898E-3</v>
      </c>
      <c r="CF213" s="61">
        <f t="shared" si="179"/>
        <v>3.06026569272747E-2</v>
      </c>
      <c r="CG213" s="61">
        <f t="shared" si="195"/>
        <v>0</v>
      </c>
      <c r="CH213" s="61">
        <f t="shared" si="173"/>
        <v>3.8248743137612399E-3</v>
      </c>
      <c r="CI213" s="61">
        <f t="shared" si="173"/>
        <v>7.6497486275224798E-3</v>
      </c>
      <c r="CJ213" s="61">
        <f t="shared" si="173"/>
        <v>0</v>
      </c>
      <c r="CK213" s="61">
        <f t="shared" si="173"/>
        <v>0</v>
      </c>
      <c r="CL213" s="61">
        <f t="shared" si="173"/>
        <v>0</v>
      </c>
      <c r="CM213" s="61">
        <f t="shared" si="173"/>
        <v>0</v>
      </c>
      <c r="CN213" s="61">
        <f t="shared" si="173"/>
        <v>0</v>
      </c>
      <c r="CO213" s="61">
        <f t="shared" si="173"/>
        <v>0</v>
      </c>
      <c r="CP213" s="61">
        <f t="shared" si="173"/>
        <v>0</v>
      </c>
      <c r="CQ213" s="61">
        <f t="shared" si="173"/>
        <v>0</v>
      </c>
      <c r="CR213" s="61">
        <f t="shared" si="173"/>
        <v>0</v>
      </c>
      <c r="CS213" s="61">
        <f t="shared" si="173"/>
        <v>0</v>
      </c>
      <c r="CT213" s="61">
        <f t="shared" si="173"/>
        <v>0</v>
      </c>
      <c r="CU213" s="61">
        <f t="shared" si="173"/>
        <v>0</v>
      </c>
      <c r="CV213" s="61">
        <f t="shared" si="173"/>
        <v>0</v>
      </c>
      <c r="CW213" s="61">
        <f t="shared" si="173"/>
        <v>0</v>
      </c>
      <c r="CX213" s="61">
        <f t="shared" si="199"/>
        <v>0</v>
      </c>
      <c r="CY213" s="61">
        <f t="shared" si="199"/>
        <v>0</v>
      </c>
      <c r="CZ213" s="61">
        <f t="shared" si="199"/>
        <v>0</v>
      </c>
      <c r="DA213" s="61">
        <f t="shared" si="199"/>
        <v>0</v>
      </c>
      <c r="DB213" s="61">
        <f t="shared" si="199"/>
        <v>0</v>
      </c>
      <c r="DC213" s="61">
        <f t="shared" si="196"/>
        <v>0</v>
      </c>
      <c r="DD213" s="61">
        <f t="shared" si="196"/>
        <v>0</v>
      </c>
      <c r="DE213" s="61">
        <f t="shared" si="196"/>
        <v>0</v>
      </c>
      <c r="DF213" s="61">
        <f t="shared" si="196"/>
        <v>0</v>
      </c>
      <c r="DG213" s="61">
        <f t="shared" si="196"/>
        <v>0</v>
      </c>
      <c r="DH213" s="61">
        <f t="shared" si="196"/>
        <v>0</v>
      </c>
      <c r="DI213" s="61">
        <f t="shared" si="196"/>
        <v>0</v>
      </c>
      <c r="DJ213" s="61">
        <f t="shared" si="196"/>
        <v>0</v>
      </c>
      <c r="DK213" s="61">
        <f t="shared" si="196"/>
        <v>0</v>
      </c>
      <c r="DL213" s="61">
        <f t="shared" si="196"/>
        <v>0</v>
      </c>
      <c r="DM213" s="61">
        <f t="shared" si="196"/>
        <v>0</v>
      </c>
      <c r="DN213" s="61">
        <f t="shared" si="196"/>
        <v>0</v>
      </c>
      <c r="DO213" s="61">
        <f t="shared" si="196"/>
        <v>0</v>
      </c>
      <c r="DP213" s="61">
        <f t="shared" si="196"/>
        <v>0</v>
      </c>
      <c r="DQ213" s="61">
        <f t="shared" si="196"/>
        <v>0</v>
      </c>
      <c r="DR213" s="61">
        <f t="shared" si="196"/>
        <v>0</v>
      </c>
      <c r="DS213" s="61">
        <f t="shared" si="197"/>
        <v>0</v>
      </c>
      <c r="DT213" s="61">
        <f t="shared" si="176"/>
        <v>0</v>
      </c>
      <c r="DU213" s="61">
        <f t="shared" si="176"/>
        <v>0</v>
      </c>
      <c r="DV213" s="61">
        <f t="shared" si="176"/>
        <v>0</v>
      </c>
      <c r="DW213" s="61">
        <f t="shared" si="176"/>
        <v>0</v>
      </c>
      <c r="DX213" s="61">
        <f t="shared" si="176"/>
        <v>0</v>
      </c>
      <c r="DY213" s="61">
        <f t="shared" si="176"/>
        <v>0</v>
      </c>
      <c r="DZ213" s="61">
        <f t="shared" si="180"/>
        <v>1</v>
      </c>
    </row>
    <row r="214" spans="1:130">
      <c r="A214" s="53">
        <v>20</v>
      </c>
      <c r="B214" s="63">
        <f t="shared" si="177"/>
        <v>1</v>
      </c>
      <c r="C214" s="53">
        <v>2020</v>
      </c>
      <c r="D214" s="64">
        <f t="shared" si="181"/>
        <v>0</v>
      </c>
      <c r="E214" s="64">
        <f t="shared" si="182"/>
        <v>0</v>
      </c>
      <c r="F214" s="64">
        <f t="shared" si="183"/>
        <v>0</v>
      </c>
      <c r="G214" s="64">
        <f t="shared" si="184"/>
        <v>0</v>
      </c>
      <c r="H214" s="64">
        <f t="shared" si="185"/>
        <v>0</v>
      </c>
      <c r="I214" s="64">
        <f t="shared" si="186"/>
        <v>0</v>
      </c>
      <c r="J214" s="64">
        <f t="shared" si="187"/>
        <v>0</v>
      </c>
      <c r="K214" s="64">
        <f t="shared" si="188"/>
        <v>0</v>
      </c>
      <c r="L214" s="64">
        <f t="shared" si="189"/>
        <v>0</v>
      </c>
      <c r="M214" s="64">
        <f t="shared" si="190"/>
        <v>6.5353073733424996</v>
      </c>
      <c r="N214" s="64">
        <f t="shared" si="191"/>
        <v>4.8313801305125104</v>
      </c>
      <c r="O214" s="64">
        <f t="shared" si="192"/>
        <v>5.8696764595543502</v>
      </c>
      <c r="P214" s="64">
        <f t="shared" si="193"/>
        <v>1.2364662939709401</v>
      </c>
      <c r="Q214" s="64">
        <f t="shared" si="194"/>
        <v>0.91431046000991201</v>
      </c>
      <c r="R214" s="64">
        <f t="shared" si="198"/>
        <v>9.1013678680573404E-2</v>
      </c>
      <c r="S214" s="64">
        <f t="shared" si="200"/>
        <v>0.72735977510475602</v>
      </c>
      <c r="T214" s="64">
        <f t="shared" si="201"/>
        <v>0</v>
      </c>
      <c r="U214" s="64">
        <f t="shared" si="202"/>
        <v>9.0909090909090898E-2</v>
      </c>
      <c r="V214" s="64">
        <f t="shared" ref="V214:V232" si="203">VLOOKUP($C$84,$D$3:$K$63,$A$70,0)*(B196-B195)</f>
        <v>0.18181818181818199</v>
      </c>
      <c r="W214" s="64">
        <f>VLOOKUP($C$85,$D$3:$K$63,$A$70,0)*(B195-B194)</f>
        <v>0.36363636363636398</v>
      </c>
      <c r="X214" s="64">
        <f>VLOOKUP($C$86,$D$3:$K$63,$A$70,0)*B194</f>
        <v>0</v>
      </c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54">
        <f t="shared" si="178"/>
        <v>20.841877807539198</v>
      </c>
      <c r="BP214" s="53">
        <v>2020</v>
      </c>
      <c r="BQ214" s="61">
        <f t="shared" si="179"/>
        <v>0</v>
      </c>
      <c r="BR214" s="61">
        <f t="shared" si="179"/>
        <v>0</v>
      </c>
      <c r="BS214" s="61">
        <f t="shared" si="179"/>
        <v>0</v>
      </c>
      <c r="BT214" s="61">
        <f t="shared" si="179"/>
        <v>0</v>
      </c>
      <c r="BU214" s="61">
        <f t="shared" si="179"/>
        <v>0</v>
      </c>
      <c r="BV214" s="61">
        <f t="shared" si="179"/>
        <v>0</v>
      </c>
      <c r="BW214" s="61">
        <f t="shared" si="179"/>
        <v>0</v>
      </c>
      <c r="BX214" s="61">
        <f t="shared" si="179"/>
        <v>0</v>
      </c>
      <c r="BY214" s="61">
        <f t="shared" si="179"/>
        <v>0</v>
      </c>
      <c r="BZ214" s="61">
        <f t="shared" si="179"/>
        <v>0.313566149542364</v>
      </c>
      <c r="CA214" s="61">
        <f t="shared" si="179"/>
        <v>0.23181117244458899</v>
      </c>
      <c r="CB214" s="61">
        <f t="shared" si="179"/>
        <v>0.28162896423042499</v>
      </c>
      <c r="CC214" s="61">
        <f t="shared" si="179"/>
        <v>5.9326050435036498E-2</v>
      </c>
      <c r="CD214" s="61">
        <f t="shared" si="179"/>
        <v>4.3868909915553603E-2</v>
      </c>
      <c r="CE214" s="61">
        <f t="shared" si="179"/>
        <v>4.3668655732954503E-3</v>
      </c>
      <c r="CF214" s="61">
        <f t="shared" si="179"/>
        <v>3.4898955930047999E-2</v>
      </c>
      <c r="CG214" s="61">
        <f t="shared" si="195"/>
        <v>0</v>
      </c>
      <c r="CH214" s="61">
        <f t="shared" si="173"/>
        <v>4.3618474183840699E-3</v>
      </c>
      <c r="CI214" s="61">
        <f t="shared" si="173"/>
        <v>8.7236948367681293E-3</v>
      </c>
      <c r="CJ214" s="61">
        <f t="shared" si="173"/>
        <v>1.74473896735363E-2</v>
      </c>
      <c r="CK214" s="61">
        <f t="shared" si="173"/>
        <v>0</v>
      </c>
      <c r="CL214" s="61">
        <f t="shared" si="173"/>
        <v>0</v>
      </c>
      <c r="CM214" s="61">
        <f t="shared" si="173"/>
        <v>0</v>
      </c>
      <c r="CN214" s="61">
        <f t="shared" si="173"/>
        <v>0</v>
      </c>
      <c r="CO214" s="61">
        <f t="shared" si="173"/>
        <v>0</v>
      </c>
      <c r="CP214" s="61">
        <f t="shared" si="173"/>
        <v>0</v>
      </c>
      <c r="CQ214" s="61">
        <f t="shared" si="173"/>
        <v>0</v>
      </c>
      <c r="CR214" s="61">
        <f t="shared" si="173"/>
        <v>0</v>
      </c>
      <c r="CS214" s="61">
        <f t="shared" si="173"/>
        <v>0</v>
      </c>
      <c r="CT214" s="61">
        <f t="shared" si="173"/>
        <v>0</v>
      </c>
      <c r="CU214" s="61">
        <f t="shared" si="173"/>
        <v>0</v>
      </c>
      <c r="CV214" s="61">
        <f t="shared" si="173"/>
        <v>0</v>
      </c>
      <c r="CW214" s="61">
        <f t="shared" si="173"/>
        <v>0</v>
      </c>
      <c r="CX214" s="61">
        <f t="shared" si="199"/>
        <v>0</v>
      </c>
      <c r="CY214" s="61">
        <f t="shared" si="199"/>
        <v>0</v>
      </c>
      <c r="CZ214" s="61">
        <f t="shared" si="199"/>
        <v>0</v>
      </c>
      <c r="DA214" s="61">
        <f t="shared" si="199"/>
        <v>0</v>
      </c>
      <c r="DB214" s="61">
        <f t="shared" si="199"/>
        <v>0</v>
      </c>
      <c r="DC214" s="61">
        <f t="shared" si="196"/>
        <v>0</v>
      </c>
      <c r="DD214" s="61">
        <f t="shared" si="196"/>
        <v>0</v>
      </c>
      <c r="DE214" s="61">
        <f t="shared" si="196"/>
        <v>0</v>
      </c>
      <c r="DF214" s="61">
        <f t="shared" si="196"/>
        <v>0</v>
      </c>
      <c r="DG214" s="61">
        <f t="shared" si="196"/>
        <v>0</v>
      </c>
      <c r="DH214" s="61">
        <f t="shared" si="196"/>
        <v>0</v>
      </c>
      <c r="DI214" s="61">
        <f t="shared" si="196"/>
        <v>0</v>
      </c>
      <c r="DJ214" s="61">
        <f t="shared" si="196"/>
        <v>0</v>
      </c>
      <c r="DK214" s="61">
        <f t="shared" si="196"/>
        <v>0</v>
      </c>
      <c r="DL214" s="61">
        <f t="shared" si="196"/>
        <v>0</v>
      </c>
      <c r="DM214" s="61">
        <f t="shared" si="196"/>
        <v>0</v>
      </c>
      <c r="DN214" s="61">
        <f t="shared" si="196"/>
        <v>0</v>
      </c>
      <c r="DO214" s="61">
        <f t="shared" si="196"/>
        <v>0</v>
      </c>
      <c r="DP214" s="61">
        <f t="shared" si="196"/>
        <v>0</v>
      </c>
      <c r="DQ214" s="61">
        <f t="shared" si="196"/>
        <v>0</v>
      </c>
      <c r="DR214" s="61">
        <f t="shared" si="196"/>
        <v>0</v>
      </c>
      <c r="DS214" s="61">
        <f t="shared" si="197"/>
        <v>0</v>
      </c>
      <c r="DT214" s="61">
        <f t="shared" si="176"/>
        <v>0</v>
      </c>
      <c r="DU214" s="61">
        <f t="shared" si="176"/>
        <v>0</v>
      </c>
      <c r="DV214" s="61">
        <f t="shared" si="176"/>
        <v>0</v>
      </c>
      <c r="DW214" s="61">
        <f t="shared" si="176"/>
        <v>0</v>
      </c>
      <c r="DX214" s="61">
        <f t="shared" si="176"/>
        <v>0</v>
      </c>
      <c r="DY214" s="61">
        <f t="shared" si="176"/>
        <v>0</v>
      </c>
      <c r="DZ214" s="61">
        <f t="shared" si="180"/>
        <v>1</v>
      </c>
    </row>
    <row r="215" spans="1:130">
      <c r="C215" s="53">
        <v>2021</v>
      </c>
      <c r="D215" s="64"/>
      <c r="E215" s="64">
        <f t="shared" si="182"/>
        <v>0</v>
      </c>
      <c r="F215" s="64">
        <f t="shared" si="183"/>
        <v>0</v>
      </c>
      <c r="G215" s="64">
        <f t="shared" si="184"/>
        <v>0</v>
      </c>
      <c r="H215" s="64">
        <f t="shared" si="185"/>
        <v>0</v>
      </c>
      <c r="I215" s="64">
        <f t="shared" si="186"/>
        <v>0</v>
      </c>
      <c r="J215" s="64">
        <f t="shared" si="187"/>
        <v>0</v>
      </c>
      <c r="K215" s="64">
        <f t="shared" si="188"/>
        <v>0</v>
      </c>
      <c r="L215" s="64">
        <f t="shared" si="189"/>
        <v>0</v>
      </c>
      <c r="M215" s="64">
        <f t="shared" si="190"/>
        <v>0</v>
      </c>
      <c r="N215" s="64">
        <f t="shared" si="191"/>
        <v>4.8313801305124899</v>
      </c>
      <c r="O215" s="64">
        <f t="shared" si="192"/>
        <v>5.8696764595543502</v>
      </c>
      <c r="P215" s="64">
        <f t="shared" si="193"/>
        <v>1.2364662939709401</v>
      </c>
      <c r="Q215" s="64">
        <f t="shared" si="194"/>
        <v>0.91431046000991201</v>
      </c>
      <c r="R215" s="64">
        <f t="shared" si="198"/>
        <v>9.1013678680573404E-2</v>
      </c>
      <c r="S215" s="64">
        <f t="shared" si="200"/>
        <v>0.72735977510475602</v>
      </c>
      <c r="T215" s="64">
        <f t="shared" si="201"/>
        <v>0</v>
      </c>
      <c r="U215" s="64">
        <f t="shared" si="202"/>
        <v>9.0909090909090898E-2</v>
      </c>
      <c r="V215" s="64">
        <f t="shared" si="203"/>
        <v>0.18181818181818199</v>
      </c>
      <c r="W215" s="64">
        <f t="shared" ref="W215:W233" si="204">VLOOKUP($C$85,$D$3:$K$63,$A$70,0)*(B196-B195)</f>
        <v>0.36363636363636398</v>
      </c>
      <c r="X215" s="64">
        <f>VLOOKUP($C$86,$D$3:$K$63,$A$70,0)*(B195-B194)</f>
        <v>0</v>
      </c>
      <c r="Y215" s="64">
        <f>VLOOKUP($C$87,$D$3:$K$63,$A$70,0)*B194</f>
        <v>0</v>
      </c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54">
        <f t="shared" si="178"/>
        <v>14.306570434196701</v>
      </c>
      <c r="BP215" s="53">
        <v>2021</v>
      </c>
      <c r="BQ215" s="61">
        <f t="shared" si="179"/>
        <v>0</v>
      </c>
      <c r="BR215" s="61">
        <f t="shared" si="179"/>
        <v>0</v>
      </c>
      <c r="BS215" s="61">
        <f t="shared" si="179"/>
        <v>0</v>
      </c>
      <c r="BT215" s="61">
        <f t="shared" si="179"/>
        <v>0</v>
      </c>
      <c r="BU215" s="61">
        <f t="shared" si="179"/>
        <v>0</v>
      </c>
      <c r="BV215" s="61">
        <f t="shared" si="179"/>
        <v>0</v>
      </c>
      <c r="BW215" s="61">
        <f t="shared" si="179"/>
        <v>0</v>
      </c>
      <c r="BX215" s="61">
        <f t="shared" si="179"/>
        <v>0</v>
      </c>
      <c r="BY215" s="61">
        <f t="shared" si="179"/>
        <v>0</v>
      </c>
      <c r="BZ215" s="61">
        <f t="shared" si="179"/>
        <v>0</v>
      </c>
      <c r="CA215" s="61">
        <f t="shared" si="179"/>
        <v>0.33770358540745399</v>
      </c>
      <c r="CB215" s="61">
        <f t="shared" si="179"/>
        <v>0.41027837430025899</v>
      </c>
      <c r="CC215" s="61">
        <f t="shared" si="179"/>
        <v>8.6426463956410002E-2</v>
      </c>
      <c r="CD215" s="61">
        <f t="shared" si="179"/>
        <v>6.3908430340821304E-2</v>
      </c>
      <c r="CE215" s="61">
        <f t="shared" si="179"/>
        <v>6.3616699123799497E-3</v>
      </c>
      <c r="CF215" s="61">
        <f t="shared" si="179"/>
        <v>5.0840959994588597E-2</v>
      </c>
      <c r="CG215" s="61">
        <f t="shared" si="195"/>
        <v>0</v>
      </c>
      <c r="CH215" s="61">
        <f t="shared" si="173"/>
        <v>6.3543594411553097E-3</v>
      </c>
      <c r="CI215" s="61">
        <f t="shared" si="173"/>
        <v>1.27087188823106E-2</v>
      </c>
      <c r="CJ215" s="61">
        <f t="shared" si="173"/>
        <v>2.5417437764621201E-2</v>
      </c>
      <c r="CK215" s="61">
        <f t="shared" si="173"/>
        <v>0</v>
      </c>
      <c r="CL215" s="61">
        <f t="shared" si="173"/>
        <v>0</v>
      </c>
      <c r="CM215" s="61">
        <f t="shared" si="173"/>
        <v>0</v>
      </c>
      <c r="CN215" s="61">
        <f t="shared" si="173"/>
        <v>0</v>
      </c>
      <c r="CO215" s="61">
        <f t="shared" si="173"/>
        <v>0</v>
      </c>
      <c r="CP215" s="61">
        <f t="shared" si="173"/>
        <v>0</v>
      </c>
      <c r="CQ215" s="61">
        <f t="shared" si="173"/>
        <v>0</v>
      </c>
      <c r="CR215" s="61">
        <f t="shared" si="173"/>
        <v>0</v>
      </c>
      <c r="CS215" s="61">
        <f t="shared" si="173"/>
        <v>0</v>
      </c>
      <c r="CT215" s="61">
        <f t="shared" si="173"/>
        <v>0</v>
      </c>
      <c r="CU215" s="61">
        <f t="shared" si="173"/>
        <v>0</v>
      </c>
      <c r="CV215" s="61">
        <f t="shared" si="173"/>
        <v>0</v>
      </c>
      <c r="CW215" s="61">
        <f t="shared" si="173"/>
        <v>0</v>
      </c>
      <c r="CX215" s="61">
        <f t="shared" si="199"/>
        <v>0</v>
      </c>
      <c r="CY215" s="61">
        <f t="shared" si="199"/>
        <v>0</v>
      </c>
      <c r="CZ215" s="61">
        <f t="shared" si="199"/>
        <v>0</v>
      </c>
      <c r="DA215" s="61">
        <f t="shared" si="199"/>
        <v>0</v>
      </c>
      <c r="DB215" s="61">
        <f t="shared" si="199"/>
        <v>0</v>
      </c>
      <c r="DC215" s="61">
        <f t="shared" si="196"/>
        <v>0</v>
      </c>
      <c r="DD215" s="61">
        <f t="shared" si="196"/>
        <v>0</v>
      </c>
      <c r="DE215" s="61">
        <f t="shared" si="196"/>
        <v>0</v>
      </c>
      <c r="DF215" s="61">
        <f t="shared" si="196"/>
        <v>0</v>
      </c>
      <c r="DG215" s="61">
        <f t="shared" si="196"/>
        <v>0</v>
      </c>
      <c r="DH215" s="61">
        <f t="shared" si="196"/>
        <v>0</v>
      </c>
      <c r="DI215" s="61">
        <f t="shared" si="196"/>
        <v>0</v>
      </c>
      <c r="DJ215" s="61">
        <f t="shared" si="196"/>
        <v>0</v>
      </c>
      <c r="DK215" s="61">
        <f t="shared" si="196"/>
        <v>0</v>
      </c>
      <c r="DL215" s="61">
        <f t="shared" si="196"/>
        <v>0</v>
      </c>
      <c r="DM215" s="61">
        <f t="shared" si="196"/>
        <v>0</v>
      </c>
      <c r="DN215" s="61">
        <f t="shared" si="196"/>
        <v>0</v>
      </c>
      <c r="DO215" s="61">
        <f t="shared" si="196"/>
        <v>0</v>
      </c>
      <c r="DP215" s="61">
        <f t="shared" si="196"/>
        <v>0</v>
      </c>
      <c r="DQ215" s="61">
        <f t="shared" si="196"/>
        <v>0</v>
      </c>
      <c r="DR215" s="61">
        <f t="shared" si="196"/>
        <v>0</v>
      </c>
      <c r="DS215" s="61">
        <f t="shared" si="197"/>
        <v>0</v>
      </c>
      <c r="DT215" s="61">
        <f t="shared" si="176"/>
        <v>0</v>
      </c>
      <c r="DU215" s="61">
        <f t="shared" si="176"/>
        <v>0</v>
      </c>
      <c r="DV215" s="61">
        <f t="shared" si="176"/>
        <v>0</v>
      </c>
      <c r="DW215" s="61">
        <f t="shared" si="176"/>
        <v>0</v>
      </c>
      <c r="DX215" s="61">
        <f t="shared" si="176"/>
        <v>0</v>
      </c>
      <c r="DY215" s="61">
        <f t="shared" si="176"/>
        <v>0</v>
      </c>
      <c r="DZ215" s="61">
        <f t="shared" si="180"/>
        <v>1</v>
      </c>
    </row>
    <row r="216" spans="1:130">
      <c r="C216" s="53">
        <v>2022</v>
      </c>
      <c r="D216" s="64"/>
      <c r="E216" s="64"/>
      <c r="F216" s="64">
        <f t="shared" si="183"/>
        <v>0</v>
      </c>
      <c r="G216" s="64">
        <f t="shared" si="184"/>
        <v>0</v>
      </c>
      <c r="H216" s="64">
        <f t="shared" si="185"/>
        <v>0</v>
      </c>
      <c r="I216" s="64">
        <f t="shared" si="186"/>
        <v>0</v>
      </c>
      <c r="J216" s="64">
        <f t="shared" si="187"/>
        <v>0</v>
      </c>
      <c r="K216" s="64">
        <f t="shared" si="188"/>
        <v>0</v>
      </c>
      <c r="L216" s="64">
        <f t="shared" si="189"/>
        <v>0</v>
      </c>
      <c r="M216" s="64">
        <f t="shared" si="190"/>
        <v>0</v>
      </c>
      <c r="N216" s="64">
        <f t="shared" si="191"/>
        <v>0</v>
      </c>
      <c r="O216" s="64">
        <f t="shared" si="192"/>
        <v>5.8696764595543298</v>
      </c>
      <c r="P216" s="64">
        <f t="shared" si="193"/>
        <v>1.2364662939709401</v>
      </c>
      <c r="Q216" s="64">
        <f t="shared" si="194"/>
        <v>0.91431046000991201</v>
      </c>
      <c r="R216" s="64">
        <f t="shared" si="198"/>
        <v>9.1013678680573404E-2</v>
      </c>
      <c r="S216" s="64">
        <f t="shared" si="200"/>
        <v>0.72735977510475602</v>
      </c>
      <c r="T216" s="64">
        <f t="shared" si="201"/>
        <v>0</v>
      </c>
      <c r="U216" s="64">
        <f t="shared" si="202"/>
        <v>9.0909090909090898E-2</v>
      </c>
      <c r="V216" s="64">
        <f t="shared" si="203"/>
        <v>0.18181818181818199</v>
      </c>
      <c r="W216" s="64">
        <f t="shared" si="204"/>
        <v>0.36363636363636398</v>
      </c>
      <c r="X216" s="64">
        <f t="shared" ref="X216:X234" si="205">VLOOKUP($C$86,$D$3:$K$63,$A$70,0)*(B196-B195)</f>
        <v>0</v>
      </c>
      <c r="Y216" s="64">
        <f>VLOOKUP($C$87,$D$3:$K$63,$A$70,0)*(B195-B194)</f>
        <v>0</v>
      </c>
      <c r="Z216" s="64">
        <f>VLOOKUP($C$88,$D$3:$K$63,$A$70,0)*B194</f>
        <v>0</v>
      </c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54">
        <f t="shared" si="178"/>
        <v>9.4751903036841494</v>
      </c>
      <c r="BP216" s="53">
        <v>2022</v>
      </c>
      <c r="BQ216" s="61">
        <f t="shared" si="179"/>
        <v>0</v>
      </c>
      <c r="BR216" s="61">
        <f t="shared" si="179"/>
        <v>0</v>
      </c>
      <c r="BS216" s="61">
        <f t="shared" si="179"/>
        <v>0</v>
      </c>
      <c r="BT216" s="61">
        <f t="shared" si="179"/>
        <v>0</v>
      </c>
      <c r="BU216" s="61">
        <f t="shared" si="179"/>
        <v>0</v>
      </c>
      <c r="BV216" s="61">
        <f t="shared" si="179"/>
        <v>0</v>
      </c>
      <c r="BW216" s="61">
        <f t="shared" si="179"/>
        <v>0</v>
      </c>
      <c r="BX216" s="61">
        <f t="shared" si="179"/>
        <v>0</v>
      </c>
      <c r="BY216" s="61">
        <f t="shared" si="179"/>
        <v>0</v>
      </c>
      <c r="BZ216" s="61">
        <f t="shared" si="179"/>
        <v>0</v>
      </c>
      <c r="CA216" s="61">
        <f t="shared" si="179"/>
        <v>0</v>
      </c>
      <c r="CB216" s="61">
        <f t="shared" si="179"/>
        <v>0.61947847709951298</v>
      </c>
      <c r="CC216" s="61">
        <f t="shared" si="179"/>
        <v>0.13049514092505099</v>
      </c>
      <c r="CD216" s="61">
        <f t="shared" si="179"/>
        <v>9.6495208086154097E-2</v>
      </c>
      <c r="CE216" s="61">
        <f t="shared" si="179"/>
        <v>9.6054723719042803E-3</v>
      </c>
      <c r="CF216" s="61">
        <f t="shared" si="179"/>
        <v>7.6764661372758294E-2</v>
      </c>
      <c r="CG216" s="61">
        <f t="shared" si="195"/>
        <v>0</v>
      </c>
      <c r="CH216" s="61">
        <f t="shared" si="173"/>
        <v>9.5944343063741593E-3</v>
      </c>
      <c r="CI216" s="61">
        <f t="shared" si="173"/>
        <v>1.9188868612748301E-2</v>
      </c>
      <c r="CJ216" s="61">
        <f t="shared" si="173"/>
        <v>3.8377737225496603E-2</v>
      </c>
      <c r="CK216" s="61">
        <f t="shared" si="173"/>
        <v>0</v>
      </c>
      <c r="CL216" s="61">
        <f t="shared" si="173"/>
        <v>0</v>
      </c>
      <c r="CM216" s="61">
        <f t="shared" si="173"/>
        <v>0</v>
      </c>
      <c r="CN216" s="61">
        <f t="shared" si="173"/>
        <v>0</v>
      </c>
      <c r="CO216" s="61">
        <f t="shared" si="173"/>
        <v>0</v>
      </c>
      <c r="CP216" s="61">
        <f t="shared" si="173"/>
        <v>0</v>
      </c>
      <c r="CQ216" s="61">
        <f t="shared" si="173"/>
        <v>0</v>
      </c>
      <c r="CR216" s="61">
        <f t="shared" si="173"/>
        <v>0</v>
      </c>
      <c r="CS216" s="61">
        <f t="shared" si="173"/>
        <v>0</v>
      </c>
      <c r="CT216" s="61">
        <f t="shared" si="173"/>
        <v>0</v>
      </c>
      <c r="CU216" s="61">
        <f t="shared" si="173"/>
        <v>0</v>
      </c>
      <c r="CV216" s="61">
        <f t="shared" si="173"/>
        <v>0</v>
      </c>
      <c r="CW216" s="61">
        <f t="shared" si="173"/>
        <v>0</v>
      </c>
      <c r="CX216" s="61">
        <f t="shared" si="199"/>
        <v>0</v>
      </c>
      <c r="CY216" s="61">
        <f t="shared" si="199"/>
        <v>0</v>
      </c>
      <c r="CZ216" s="61">
        <f t="shared" si="199"/>
        <v>0</v>
      </c>
      <c r="DA216" s="61">
        <f t="shared" si="199"/>
        <v>0</v>
      </c>
      <c r="DB216" s="61">
        <f t="shared" si="199"/>
        <v>0</v>
      </c>
      <c r="DC216" s="61">
        <f t="shared" si="196"/>
        <v>0</v>
      </c>
      <c r="DD216" s="61">
        <f t="shared" si="196"/>
        <v>0</v>
      </c>
      <c r="DE216" s="61">
        <f t="shared" si="196"/>
        <v>0</v>
      </c>
      <c r="DF216" s="61">
        <f t="shared" si="196"/>
        <v>0</v>
      </c>
      <c r="DG216" s="61">
        <f t="shared" si="196"/>
        <v>0</v>
      </c>
      <c r="DH216" s="61">
        <f t="shared" si="196"/>
        <v>0</v>
      </c>
      <c r="DI216" s="61">
        <f t="shared" si="196"/>
        <v>0</v>
      </c>
      <c r="DJ216" s="61">
        <f t="shared" si="196"/>
        <v>0</v>
      </c>
      <c r="DK216" s="61">
        <f t="shared" si="196"/>
        <v>0</v>
      </c>
      <c r="DL216" s="61">
        <f t="shared" si="196"/>
        <v>0</v>
      </c>
      <c r="DM216" s="61">
        <f t="shared" si="196"/>
        <v>0</v>
      </c>
      <c r="DN216" s="61">
        <f t="shared" si="196"/>
        <v>0</v>
      </c>
      <c r="DO216" s="61">
        <f t="shared" si="196"/>
        <v>0</v>
      </c>
      <c r="DP216" s="61">
        <f t="shared" si="196"/>
        <v>0</v>
      </c>
      <c r="DQ216" s="61">
        <f t="shared" si="196"/>
        <v>0</v>
      </c>
      <c r="DR216" s="61">
        <f t="shared" si="196"/>
        <v>0</v>
      </c>
      <c r="DS216" s="61">
        <f t="shared" si="197"/>
        <v>0</v>
      </c>
      <c r="DT216" s="61">
        <f t="shared" si="176"/>
        <v>0</v>
      </c>
      <c r="DU216" s="61">
        <f t="shared" si="176"/>
        <v>0</v>
      </c>
      <c r="DV216" s="61">
        <f t="shared" si="176"/>
        <v>0</v>
      </c>
      <c r="DW216" s="61">
        <f t="shared" si="176"/>
        <v>0</v>
      </c>
      <c r="DX216" s="61">
        <f t="shared" si="176"/>
        <v>0</v>
      </c>
      <c r="DY216" s="61">
        <f t="shared" si="176"/>
        <v>0</v>
      </c>
      <c r="DZ216" s="61">
        <f t="shared" si="180"/>
        <v>1</v>
      </c>
    </row>
    <row r="217" spans="1:130">
      <c r="C217" s="53">
        <v>2023</v>
      </c>
      <c r="D217" s="64"/>
      <c r="E217" s="64"/>
      <c r="F217" s="64"/>
      <c r="G217" s="64">
        <f t="shared" si="184"/>
        <v>0</v>
      </c>
      <c r="H217" s="64">
        <f t="shared" si="185"/>
        <v>0</v>
      </c>
      <c r="I217" s="64">
        <f t="shared" si="186"/>
        <v>0</v>
      </c>
      <c r="J217" s="64">
        <f t="shared" si="187"/>
        <v>0</v>
      </c>
      <c r="K217" s="64">
        <f t="shared" si="188"/>
        <v>0</v>
      </c>
      <c r="L217" s="64">
        <f t="shared" si="189"/>
        <v>0</v>
      </c>
      <c r="M217" s="64">
        <f t="shared" si="190"/>
        <v>0</v>
      </c>
      <c r="N217" s="64">
        <f t="shared" si="191"/>
        <v>0</v>
      </c>
      <c r="O217" s="64">
        <f t="shared" si="192"/>
        <v>0</v>
      </c>
      <c r="P217" s="64">
        <f t="shared" si="193"/>
        <v>1.2364662939709301</v>
      </c>
      <c r="Q217" s="64">
        <f t="shared" si="194"/>
        <v>0.91431046000991201</v>
      </c>
      <c r="R217" s="64">
        <f t="shared" si="198"/>
        <v>9.1013678680573404E-2</v>
      </c>
      <c r="S217" s="64">
        <f t="shared" si="200"/>
        <v>0.72735977510475602</v>
      </c>
      <c r="T217" s="64">
        <f t="shared" si="201"/>
        <v>0</v>
      </c>
      <c r="U217" s="64">
        <f t="shared" si="202"/>
        <v>9.0909090909090898E-2</v>
      </c>
      <c r="V217" s="64">
        <f t="shared" si="203"/>
        <v>0.18181818181818199</v>
      </c>
      <c r="W217" s="64">
        <f t="shared" si="204"/>
        <v>0.36363636363636398</v>
      </c>
      <c r="X217" s="64">
        <f t="shared" si="205"/>
        <v>0</v>
      </c>
      <c r="Y217" s="64">
        <f t="shared" ref="Y217:Y235" si="206">VLOOKUP($C$87,$D$3:$K$63,$A$70,0)*(B196-B195)</f>
        <v>0</v>
      </c>
      <c r="Z217" s="64">
        <f>VLOOKUP($C$88,$D$3:$K$63,$A$70,0)*(B195-B194)</f>
        <v>0</v>
      </c>
      <c r="AA217" s="64">
        <f>VLOOKUP($C$89,$D$3:$K$63,$A$70,0)*B194</f>
        <v>0</v>
      </c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54">
        <f t="shared" si="178"/>
        <v>3.6055138441298098</v>
      </c>
      <c r="BP217" s="53">
        <v>2023</v>
      </c>
      <c r="BQ217" s="61">
        <f t="shared" si="179"/>
        <v>0</v>
      </c>
      <c r="BR217" s="61">
        <f t="shared" si="179"/>
        <v>0</v>
      </c>
      <c r="BS217" s="61">
        <f t="shared" si="179"/>
        <v>0</v>
      </c>
      <c r="BT217" s="61">
        <f t="shared" si="179"/>
        <v>0</v>
      </c>
      <c r="BU217" s="61">
        <f t="shared" si="179"/>
        <v>0</v>
      </c>
      <c r="BV217" s="61">
        <f t="shared" si="179"/>
        <v>0</v>
      </c>
      <c r="BW217" s="61">
        <f t="shared" si="179"/>
        <v>0</v>
      </c>
      <c r="BX217" s="61">
        <f t="shared" si="179"/>
        <v>0</v>
      </c>
      <c r="BY217" s="61">
        <f t="shared" si="179"/>
        <v>0</v>
      </c>
      <c r="BZ217" s="61">
        <f t="shared" si="179"/>
        <v>0</v>
      </c>
      <c r="CA217" s="61">
        <f t="shared" si="179"/>
        <v>0</v>
      </c>
      <c r="CB217" s="61">
        <f t="shared" si="179"/>
        <v>0</v>
      </c>
      <c r="CC217" s="61">
        <f t="shared" si="179"/>
        <v>0.34293760818143598</v>
      </c>
      <c r="CD217" s="61">
        <f t="shared" si="179"/>
        <v>0.25358672842111402</v>
      </c>
      <c r="CE217" s="61">
        <f t="shared" si="179"/>
        <v>2.5242914773092401E-2</v>
      </c>
      <c r="CF217" s="61">
        <f t="shared" si="179"/>
        <v>0.201735399321509</v>
      </c>
      <c r="CG217" s="61">
        <f t="shared" si="195"/>
        <v>0</v>
      </c>
      <c r="CH217" s="61">
        <f t="shared" si="173"/>
        <v>2.5213907043264101E-2</v>
      </c>
      <c r="CI217" s="61">
        <f t="shared" si="173"/>
        <v>5.0427814086528203E-2</v>
      </c>
      <c r="CJ217" s="61">
        <f t="shared" si="173"/>
        <v>0.100855628173056</v>
      </c>
      <c r="CK217" s="61">
        <f t="shared" si="173"/>
        <v>0</v>
      </c>
      <c r="CL217" s="61">
        <f t="shared" si="173"/>
        <v>0</v>
      </c>
      <c r="CM217" s="61">
        <f t="shared" si="173"/>
        <v>0</v>
      </c>
      <c r="CN217" s="61">
        <f t="shared" si="173"/>
        <v>0</v>
      </c>
      <c r="CO217" s="61">
        <f t="shared" si="173"/>
        <v>0</v>
      </c>
      <c r="CP217" s="61">
        <f t="shared" si="173"/>
        <v>0</v>
      </c>
      <c r="CQ217" s="61">
        <f t="shared" si="173"/>
        <v>0</v>
      </c>
      <c r="CR217" s="61">
        <f t="shared" si="173"/>
        <v>0</v>
      </c>
      <c r="CS217" s="61">
        <f t="shared" si="173"/>
        <v>0</v>
      </c>
      <c r="CT217" s="61">
        <f t="shared" si="173"/>
        <v>0</v>
      </c>
      <c r="CU217" s="61">
        <f t="shared" si="173"/>
        <v>0</v>
      </c>
      <c r="CV217" s="61">
        <f t="shared" si="173"/>
        <v>0</v>
      </c>
      <c r="CW217" s="61">
        <f t="shared" si="173"/>
        <v>0</v>
      </c>
      <c r="CX217" s="61">
        <f t="shared" si="199"/>
        <v>0</v>
      </c>
      <c r="CY217" s="61">
        <f t="shared" si="199"/>
        <v>0</v>
      </c>
      <c r="CZ217" s="61">
        <f t="shared" si="199"/>
        <v>0</v>
      </c>
      <c r="DA217" s="61">
        <f t="shared" si="199"/>
        <v>0</v>
      </c>
      <c r="DB217" s="61">
        <f t="shared" si="199"/>
        <v>0</v>
      </c>
      <c r="DC217" s="61">
        <f t="shared" si="196"/>
        <v>0</v>
      </c>
      <c r="DD217" s="61">
        <f t="shared" si="196"/>
        <v>0</v>
      </c>
      <c r="DE217" s="61">
        <f t="shared" si="196"/>
        <v>0</v>
      </c>
      <c r="DF217" s="61">
        <f t="shared" si="196"/>
        <v>0</v>
      </c>
      <c r="DG217" s="61">
        <f t="shared" si="196"/>
        <v>0</v>
      </c>
      <c r="DH217" s="61">
        <f t="shared" si="196"/>
        <v>0</v>
      </c>
      <c r="DI217" s="61">
        <f t="shared" si="196"/>
        <v>0</v>
      </c>
      <c r="DJ217" s="61">
        <f t="shared" si="196"/>
        <v>0</v>
      </c>
      <c r="DK217" s="61">
        <f t="shared" si="196"/>
        <v>0</v>
      </c>
      <c r="DL217" s="61">
        <f t="shared" si="196"/>
        <v>0</v>
      </c>
      <c r="DM217" s="61">
        <f t="shared" si="196"/>
        <v>0</v>
      </c>
      <c r="DN217" s="61">
        <f t="shared" si="196"/>
        <v>0</v>
      </c>
      <c r="DO217" s="61">
        <f t="shared" si="196"/>
        <v>0</v>
      </c>
      <c r="DP217" s="61">
        <f t="shared" si="196"/>
        <v>0</v>
      </c>
      <c r="DQ217" s="61">
        <f t="shared" si="196"/>
        <v>0</v>
      </c>
      <c r="DR217" s="61">
        <f t="shared" si="196"/>
        <v>0</v>
      </c>
      <c r="DS217" s="61">
        <f t="shared" si="197"/>
        <v>0</v>
      </c>
      <c r="DT217" s="61">
        <f t="shared" si="176"/>
        <v>0</v>
      </c>
      <c r="DU217" s="61">
        <f t="shared" si="176"/>
        <v>0</v>
      </c>
      <c r="DV217" s="61">
        <f t="shared" si="176"/>
        <v>0</v>
      </c>
      <c r="DW217" s="61">
        <f t="shared" si="176"/>
        <v>0</v>
      </c>
      <c r="DX217" s="61">
        <f t="shared" si="176"/>
        <v>0</v>
      </c>
      <c r="DY217" s="61">
        <f t="shared" si="176"/>
        <v>0</v>
      </c>
      <c r="DZ217" s="61">
        <f t="shared" si="180"/>
        <v>1</v>
      </c>
    </row>
    <row r="218" spans="1:130">
      <c r="C218" s="53">
        <v>2024</v>
      </c>
      <c r="D218" s="64"/>
      <c r="E218" s="64"/>
      <c r="F218" s="64"/>
      <c r="G218" s="64"/>
      <c r="H218" s="64">
        <f t="shared" si="185"/>
        <v>0</v>
      </c>
      <c r="I218" s="64">
        <f t="shared" si="186"/>
        <v>0</v>
      </c>
      <c r="J218" s="64">
        <f t="shared" si="187"/>
        <v>0</v>
      </c>
      <c r="K218" s="64">
        <f t="shared" si="188"/>
        <v>0</v>
      </c>
      <c r="L218" s="64">
        <f t="shared" si="189"/>
        <v>0</v>
      </c>
      <c r="M218" s="64">
        <f t="shared" si="190"/>
        <v>0</v>
      </c>
      <c r="N218" s="64">
        <f t="shared" si="191"/>
        <v>0</v>
      </c>
      <c r="O218" s="64">
        <f t="shared" si="192"/>
        <v>0</v>
      </c>
      <c r="P218" s="64">
        <f t="shared" si="193"/>
        <v>0</v>
      </c>
      <c r="Q218" s="64">
        <f t="shared" si="194"/>
        <v>0.91431046000990801</v>
      </c>
      <c r="R218" s="64">
        <f t="shared" si="198"/>
        <v>9.1013678680573404E-2</v>
      </c>
      <c r="S218" s="64">
        <f t="shared" si="200"/>
        <v>0.72735977510475602</v>
      </c>
      <c r="T218" s="64">
        <f t="shared" si="201"/>
        <v>0</v>
      </c>
      <c r="U218" s="64">
        <f t="shared" si="202"/>
        <v>9.0909090909090898E-2</v>
      </c>
      <c r="V218" s="64">
        <f t="shared" si="203"/>
        <v>0.18181818181818199</v>
      </c>
      <c r="W218" s="64">
        <f t="shared" si="204"/>
        <v>0.36363636363636398</v>
      </c>
      <c r="X218" s="64">
        <f t="shared" si="205"/>
        <v>0</v>
      </c>
      <c r="Y218" s="64">
        <f t="shared" si="206"/>
        <v>0</v>
      </c>
      <c r="Z218" s="64">
        <f t="shared" ref="Z218:Z236" si="207">VLOOKUP($C$88,$D$3:$K$63,$A$70,0)*(B196-B195)</f>
        <v>0</v>
      </c>
      <c r="AA218" s="64">
        <f>VLOOKUP($C$89,$D$3:$K$63,$A$70,0)*(B195-B194)</f>
        <v>0</v>
      </c>
      <c r="AB218" s="64">
        <f>VLOOKUP($C$90,$D$3:$K$63,$A$70,0)*B194</f>
        <v>0</v>
      </c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54">
        <f t="shared" si="178"/>
        <v>2.3690475501588701</v>
      </c>
      <c r="BP218" s="53">
        <v>2024</v>
      </c>
      <c r="BQ218" s="61">
        <f t="shared" si="179"/>
        <v>0</v>
      </c>
      <c r="BR218" s="61">
        <f t="shared" si="179"/>
        <v>0</v>
      </c>
      <c r="BS218" s="61">
        <f t="shared" si="179"/>
        <v>0</v>
      </c>
      <c r="BT218" s="61">
        <f t="shared" si="179"/>
        <v>0</v>
      </c>
      <c r="BU218" s="61">
        <f t="shared" si="179"/>
        <v>0</v>
      </c>
      <c r="BV218" s="61">
        <f t="shared" si="179"/>
        <v>0</v>
      </c>
      <c r="BW218" s="61">
        <f t="shared" si="179"/>
        <v>0</v>
      </c>
      <c r="BX218" s="61">
        <f t="shared" si="179"/>
        <v>0</v>
      </c>
      <c r="BY218" s="61">
        <f t="shared" si="179"/>
        <v>0</v>
      </c>
      <c r="BZ218" s="61">
        <f t="shared" si="179"/>
        <v>0</v>
      </c>
      <c r="CA218" s="61">
        <f t="shared" si="179"/>
        <v>0</v>
      </c>
      <c r="CB218" s="61">
        <f t="shared" si="179"/>
        <v>0</v>
      </c>
      <c r="CC218" s="61">
        <f t="shared" si="179"/>
        <v>0</v>
      </c>
      <c r="CD218" s="61">
        <f t="shared" si="179"/>
        <v>0.38594010489514702</v>
      </c>
      <c r="CE218" s="61">
        <f t="shared" si="179"/>
        <v>3.8417835334064898E-2</v>
      </c>
      <c r="CF218" s="61">
        <f t="shared" si="179"/>
        <v>0.30702624565554898</v>
      </c>
      <c r="CG218" s="61">
        <f t="shared" si="195"/>
        <v>0</v>
      </c>
      <c r="CH218" s="61">
        <f t="shared" si="173"/>
        <v>3.8373687730748299E-2</v>
      </c>
      <c r="CI218" s="61">
        <f t="shared" si="173"/>
        <v>7.6747375461496598E-2</v>
      </c>
      <c r="CJ218" s="61">
        <f t="shared" si="173"/>
        <v>0.153494750922993</v>
      </c>
      <c r="CK218" s="61">
        <f t="shared" si="173"/>
        <v>0</v>
      </c>
      <c r="CL218" s="61">
        <f t="shared" si="173"/>
        <v>0</v>
      </c>
      <c r="CM218" s="61">
        <f t="shared" si="173"/>
        <v>0</v>
      </c>
      <c r="CN218" s="61">
        <f t="shared" si="173"/>
        <v>0</v>
      </c>
      <c r="CO218" s="61">
        <f t="shared" si="173"/>
        <v>0</v>
      </c>
      <c r="CP218" s="61">
        <f t="shared" si="173"/>
        <v>0</v>
      </c>
      <c r="CQ218" s="61">
        <f t="shared" si="173"/>
        <v>0</v>
      </c>
      <c r="CR218" s="61">
        <f t="shared" si="173"/>
        <v>0</v>
      </c>
      <c r="CS218" s="61">
        <f t="shared" si="173"/>
        <v>0</v>
      </c>
      <c r="CT218" s="61">
        <f t="shared" si="173"/>
        <v>0</v>
      </c>
      <c r="CU218" s="61">
        <f t="shared" si="173"/>
        <v>0</v>
      </c>
      <c r="CV218" s="61">
        <f t="shared" si="173"/>
        <v>0</v>
      </c>
      <c r="CW218" s="61">
        <f t="shared" si="173"/>
        <v>0</v>
      </c>
      <c r="CX218" s="61">
        <f t="shared" si="199"/>
        <v>0</v>
      </c>
      <c r="CY218" s="61">
        <f t="shared" si="199"/>
        <v>0</v>
      </c>
      <c r="CZ218" s="61">
        <f t="shared" si="199"/>
        <v>0</v>
      </c>
      <c r="DA218" s="61">
        <f t="shared" si="199"/>
        <v>0</v>
      </c>
      <c r="DB218" s="61">
        <f t="shared" si="199"/>
        <v>0</v>
      </c>
      <c r="DC218" s="61">
        <f t="shared" si="196"/>
        <v>0</v>
      </c>
      <c r="DD218" s="61">
        <f t="shared" si="196"/>
        <v>0</v>
      </c>
      <c r="DE218" s="61">
        <f t="shared" si="196"/>
        <v>0</v>
      </c>
      <c r="DF218" s="61">
        <f t="shared" si="196"/>
        <v>0</v>
      </c>
      <c r="DG218" s="61">
        <f t="shared" si="196"/>
        <v>0</v>
      </c>
      <c r="DH218" s="61">
        <f t="shared" si="196"/>
        <v>0</v>
      </c>
      <c r="DI218" s="61">
        <f t="shared" si="196"/>
        <v>0</v>
      </c>
      <c r="DJ218" s="61">
        <f t="shared" si="196"/>
        <v>0</v>
      </c>
      <c r="DK218" s="61">
        <f t="shared" si="196"/>
        <v>0</v>
      </c>
      <c r="DL218" s="61">
        <f t="shared" si="196"/>
        <v>0</v>
      </c>
      <c r="DM218" s="61">
        <f t="shared" si="196"/>
        <v>0</v>
      </c>
      <c r="DN218" s="61">
        <f t="shared" si="196"/>
        <v>0</v>
      </c>
      <c r="DO218" s="61">
        <f t="shared" si="196"/>
        <v>0</v>
      </c>
      <c r="DP218" s="61">
        <f t="shared" si="196"/>
        <v>0</v>
      </c>
      <c r="DQ218" s="61">
        <f t="shared" si="196"/>
        <v>0</v>
      </c>
      <c r="DR218" s="61">
        <f t="shared" si="196"/>
        <v>0</v>
      </c>
      <c r="DS218" s="61">
        <f t="shared" si="197"/>
        <v>0</v>
      </c>
      <c r="DT218" s="61">
        <f t="shared" si="176"/>
        <v>0</v>
      </c>
      <c r="DU218" s="61">
        <f t="shared" si="176"/>
        <v>0</v>
      </c>
      <c r="DV218" s="61">
        <f t="shared" si="176"/>
        <v>0</v>
      </c>
      <c r="DW218" s="61">
        <f t="shared" si="176"/>
        <v>0</v>
      </c>
      <c r="DX218" s="61">
        <f t="shared" si="176"/>
        <v>0</v>
      </c>
      <c r="DY218" s="61">
        <f t="shared" si="176"/>
        <v>0</v>
      </c>
      <c r="DZ218" s="61">
        <f t="shared" si="180"/>
        <v>1</v>
      </c>
    </row>
    <row r="219" spans="1:130">
      <c r="C219" s="53">
        <v>2025</v>
      </c>
      <c r="D219" s="64"/>
      <c r="E219" s="64"/>
      <c r="F219" s="64"/>
      <c r="G219" s="64"/>
      <c r="H219" s="64"/>
      <c r="I219" s="64">
        <f t="shared" si="186"/>
        <v>0</v>
      </c>
      <c r="J219" s="64">
        <f t="shared" si="187"/>
        <v>0</v>
      </c>
      <c r="K219" s="64">
        <f t="shared" si="188"/>
        <v>0</v>
      </c>
      <c r="L219" s="64">
        <f t="shared" si="189"/>
        <v>0</v>
      </c>
      <c r="M219" s="64">
        <f t="shared" si="190"/>
        <v>0</v>
      </c>
      <c r="N219" s="64">
        <f t="shared" si="191"/>
        <v>0</v>
      </c>
      <c r="O219" s="64">
        <f t="shared" si="192"/>
        <v>0</v>
      </c>
      <c r="P219" s="64">
        <f t="shared" si="193"/>
        <v>0</v>
      </c>
      <c r="Q219" s="64">
        <f t="shared" si="194"/>
        <v>0</v>
      </c>
      <c r="R219" s="64">
        <f t="shared" si="198"/>
        <v>9.1013678680573099E-2</v>
      </c>
      <c r="S219" s="64">
        <f t="shared" si="200"/>
        <v>0.72735977510475602</v>
      </c>
      <c r="T219" s="64">
        <f t="shared" si="201"/>
        <v>0</v>
      </c>
      <c r="U219" s="64">
        <f t="shared" si="202"/>
        <v>9.0909090909090898E-2</v>
      </c>
      <c r="V219" s="64">
        <f t="shared" si="203"/>
        <v>0.18181818181818199</v>
      </c>
      <c r="W219" s="64">
        <f t="shared" si="204"/>
        <v>0.36363636363636398</v>
      </c>
      <c r="X219" s="64">
        <f t="shared" si="205"/>
        <v>0</v>
      </c>
      <c r="Y219" s="64">
        <f t="shared" si="206"/>
        <v>0</v>
      </c>
      <c r="Z219" s="64">
        <f t="shared" si="207"/>
        <v>0</v>
      </c>
      <c r="AA219" s="64">
        <f t="shared" ref="AA219:AA237" si="208">VLOOKUP($C$89,$D$3:$K$63,$A$70,0)*(B196-B195)</f>
        <v>0</v>
      </c>
      <c r="AB219" s="64">
        <f>VLOOKUP($C$90,$D$3:$K$63,$A$70,0)*(B195-B194)</f>
        <v>0</v>
      </c>
      <c r="AC219" s="64">
        <f>VLOOKUP($C$91,$D$3:$K$63,$A$70,0)*B194</f>
        <v>0</v>
      </c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54">
        <f t="shared" si="178"/>
        <v>1.45473709014897</v>
      </c>
      <c r="BP219" s="53">
        <v>2025</v>
      </c>
      <c r="BQ219" s="61">
        <f t="shared" si="179"/>
        <v>0</v>
      </c>
      <c r="BR219" s="61">
        <f t="shared" si="179"/>
        <v>0</v>
      </c>
      <c r="BS219" s="61">
        <f t="shared" si="179"/>
        <v>0</v>
      </c>
      <c r="BT219" s="61">
        <f t="shared" si="179"/>
        <v>0</v>
      </c>
      <c r="BU219" s="61">
        <f t="shared" si="179"/>
        <v>0</v>
      </c>
      <c r="BV219" s="61">
        <f t="shared" si="179"/>
        <v>0</v>
      </c>
      <c r="BW219" s="61">
        <f t="shared" si="179"/>
        <v>0</v>
      </c>
      <c r="BX219" s="61">
        <f t="shared" si="179"/>
        <v>0</v>
      </c>
      <c r="BY219" s="61">
        <f t="shared" si="179"/>
        <v>0</v>
      </c>
      <c r="BZ219" s="61">
        <f t="shared" si="179"/>
        <v>0</v>
      </c>
      <c r="CA219" s="61">
        <f t="shared" si="179"/>
        <v>0</v>
      </c>
      <c r="CB219" s="61">
        <f t="shared" si="179"/>
        <v>0</v>
      </c>
      <c r="CC219" s="61">
        <f t="shared" si="179"/>
        <v>0</v>
      </c>
      <c r="CD219" s="61">
        <f t="shared" si="179"/>
        <v>0</v>
      </c>
      <c r="CE219" s="61">
        <f t="shared" si="179"/>
        <v>6.2563661363204306E-2</v>
      </c>
      <c r="CF219" s="61">
        <f t="shared" si="179"/>
        <v>0.49999397144007302</v>
      </c>
      <c r="CG219" s="61">
        <f t="shared" si="195"/>
        <v>0</v>
      </c>
      <c r="CH219" s="61">
        <f t="shared" si="173"/>
        <v>6.2491766742389002E-2</v>
      </c>
      <c r="CI219" s="61">
        <f t="shared" si="173"/>
        <v>0.124983533484778</v>
      </c>
      <c r="CJ219" s="61">
        <f t="shared" si="173"/>
        <v>0.24996706696955601</v>
      </c>
      <c r="CK219" s="61">
        <f t="shared" si="173"/>
        <v>0</v>
      </c>
      <c r="CL219" s="61">
        <f t="shared" si="173"/>
        <v>0</v>
      </c>
      <c r="CM219" s="61">
        <f t="shared" si="173"/>
        <v>0</v>
      </c>
      <c r="CN219" s="61">
        <f t="shared" si="173"/>
        <v>0</v>
      </c>
      <c r="CO219" s="61">
        <f t="shared" si="173"/>
        <v>0</v>
      </c>
      <c r="CP219" s="61">
        <f t="shared" si="173"/>
        <v>0</v>
      </c>
      <c r="CQ219" s="61">
        <f t="shared" si="173"/>
        <v>0</v>
      </c>
      <c r="CR219" s="61">
        <f t="shared" si="173"/>
        <v>0</v>
      </c>
      <c r="CS219" s="61">
        <f t="shared" si="173"/>
        <v>0</v>
      </c>
      <c r="CT219" s="61">
        <f t="shared" si="173"/>
        <v>0</v>
      </c>
      <c r="CU219" s="61">
        <f t="shared" si="173"/>
        <v>0</v>
      </c>
      <c r="CV219" s="61">
        <f t="shared" si="173"/>
        <v>0</v>
      </c>
      <c r="CW219" s="61">
        <f t="shared" si="173"/>
        <v>0</v>
      </c>
      <c r="CX219" s="61">
        <f t="shared" si="199"/>
        <v>0</v>
      </c>
      <c r="CY219" s="61">
        <f t="shared" si="199"/>
        <v>0</v>
      </c>
      <c r="CZ219" s="61">
        <f t="shared" si="199"/>
        <v>0</v>
      </c>
      <c r="DA219" s="61">
        <f t="shared" si="199"/>
        <v>0</v>
      </c>
      <c r="DB219" s="61">
        <f t="shared" si="199"/>
        <v>0</v>
      </c>
      <c r="DC219" s="61">
        <f t="shared" si="196"/>
        <v>0</v>
      </c>
      <c r="DD219" s="61">
        <f t="shared" si="196"/>
        <v>0</v>
      </c>
      <c r="DE219" s="61">
        <f t="shared" si="196"/>
        <v>0</v>
      </c>
      <c r="DF219" s="61">
        <f t="shared" si="196"/>
        <v>0</v>
      </c>
      <c r="DG219" s="61">
        <f t="shared" si="196"/>
        <v>0</v>
      </c>
      <c r="DH219" s="61">
        <f t="shared" si="196"/>
        <v>0</v>
      </c>
      <c r="DI219" s="61">
        <f t="shared" si="196"/>
        <v>0</v>
      </c>
      <c r="DJ219" s="61">
        <f t="shared" si="196"/>
        <v>0</v>
      </c>
      <c r="DK219" s="61">
        <f t="shared" si="196"/>
        <v>0</v>
      </c>
      <c r="DL219" s="61">
        <f t="shared" si="196"/>
        <v>0</v>
      </c>
      <c r="DM219" s="61">
        <f t="shared" si="196"/>
        <v>0</v>
      </c>
      <c r="DN219" s="61">
        <f t="shared" si="196"/>
        <v>0</v>
      </c>
      <c r="DO219" s="61">
        <f t="shared" si="196"/>
        <v>0</v>
      </c>
      <c r="DP219" s="61">
        <f t="shared" si="196"/>
        <v>0</v>
      </c>
      <c r="DQ219" s="61">
        <f t="shared" si="196"/>
        <v>0</v>
      </c>
      <c r="DR219" s="61">
        <f t="shared" si="196"/>
        <v>0</v>
      </c>
      <c r="DS219" s="61">
        <f t="shared" si="197"/>
        <v>0</v>
      </c>
      <c r="DT219" s="61">
        <f t="shared" si="176"/>
        <v>0</v>
      </c>
      <c r="DU219" s="61">
        <f t="shared" si="176"/>
        <v>0</v>
      </c>
      <c r="DV219" s="61">
        <f t="shared" si="176"/>
        <v>0</v>
      </c>
      <c r="DW219" s="61">
        <f t="shared" si="176"/>
        <v>0</v>
      </c>
      <c r="DX219" s="61">
        <f t="shared" si="176"/>
        <v>0</v>
      </c>
      <c r="DY219" s="61">
        <f t="shared" si="176"/>
        <v>0</v>
      </c>
      <c r="DZ219" s="61">
        <f t="shared" si="180"/>
        <v>1</v>
      </c>
    </row>
    <row r="220" spans="1:130">
      <c r="C220" s="53">
        <v>2026</v>
      </c>
      <c r="D220" s="64"/>
      <c r="E220" s="64"/>
      <c r="F220" s="64"/>
      <c r="G220" s="64"/>
      <c r="H220" s="64"/>
      <c r="I220" s="64"/>
      <c r="J220" s="64">
        <f t="shared" si="187"/>
        <v>0</v>
      </c>
      <c r="K220" s="64">
        <f t="shared" si="188"/>
        <v>0</v>
      </c>
      <c r="L220" s="64">
        <f t="shared" si="189"/>
        <v>0</v>
      </c>
      <c r="M220" s="64">
        <f t="shared" si="190"/>
        <v>0</v>
      </c>
      <c r="N220" s="64">
        <f t="shared" si="191"/>
        <v>0</v>
      </c>
      <c r="O220" s="64">
        <f t="shared" si="192"/>
        <v>0</v>
      </c>
      <c r="P220" s="64">
        <f t="shared" si="193"/>
        <v>0</v>
      </c>
      <c r="Q220" s="64">
        <f t="shared" si="194"/>
        <v>0</v>
      </c>
      <c r="R220" s="64">
        <f t="shared" si="198"/>
        <v>0</v>
      </c>
      <c r="S220" s="64">
        <f t="shared" si="200"/>
        <v>0.72735977510475402</v>
      </c>
      <c r="T220" s="64">
        <f t="shared" si="201"/>
        <v>0</v>
      </c>
      <c r="U220" s="64">
        <f t="shared" si="202"/>
        <v>9.0909090909090898E-2</v>
      </c>
      <c r="V220" s="64">
        <f t="shared" si="203"/>
        <v>0.18181818181818199</v>
      </c>
      <c r="W220" s="64">
        <f t="shared" si="204"/>
        <v>0.36363636363636398</v>
      </c>
      <c r="X220" s="64">
        <f t="shared" si="205"/>
        <v>0</v>
      </c>
      <c r="Y220" s="64">
        <f t="shared" si="206"/>
        <v>0</v>
      </c>
      <c r="Z220" s="64">
        <f t="shared" si="207"/>
        <v>0</v>
      </c>
      <c r="AA220" s="64">
        <f t="shared" si="208"/>
        <v>0</v>
      </c>
      <c r="AB220" s="64">
        <f t="shared" ref="AB220:AB238" si="209">VLOOKUP($C$90,$D$3:$K$63,$A$70,0)*(B196-B195)</f>
        <v>0</v>
      </c>
      <c r="AC220" s="64">
        <f>VLOOKUP($C$91,$D$3:$K$63,$A$70,0)*(B195-B194)</f>
        <v>0</v>
      </c>
      <c r="AD220" s="64">
        <f>VLOOKUP($C$92,$D$3:$K$63,$A$70,0)*B194</f>
        <v>0</v>
      </c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54">
        <f t="shared" si="178"/>
        <v>1.36372341146839</v>
      </c>
      <c r="BP220" s="53">
        <v>2026</v>
      </c>
      <c r="BQ220" s="61">
        <f t="shared" si="179"/>
        <v>0</v>
      </c>
      <c r="BR220" s="61">
        <f t="shared" si="179"/>
        <v>0</v>
      </c>
      <c r="BS220" s="61">
        <f t="shared" si="179"/>
        <v>0</v>
      </c>
      <c r="BT220" s="61">
        <f t="shared" si="179"/>
        <v>0</v>
      </c>
      <c r="BU220" s="61">
        <f t="shared" si="179"/>
        <v>0</v>
      </c>
      <c r="BV220" s="61">
        <f t="shared" si="179"/>
        <v>0</v>
      </c>
      <c r="BW220" s="61">
        <f t="shared" si="179"/>
        <v>0</v>
      </c>
      <c r="BX220" s="61">
        <f t="shared" si="179"/>
        <v>0</v>
      </c>
      <c r="BY220" s="61">
        <f t="shared" si="179"/>
        <v>0</v>
      </c>
      <c r="BZ220" s="61">
        <f t="shared" si="179"/>
        <v>0</v>
      </c>
      <c r="CA220" s="61">
        <f t="shared" si="179"/>
        <v>0</v>
      </c>
      <c r="CB220" s="61">
        <f t="shared" si="179"/>
        <v>0</v>
      </c>
      <c r="CC220" s="61">
        <f t="shared" si="179"/>
        <v>0</v>
      </c>
      <c r="CD220" s="61">
        <f t="shared" si="179"/>
        <v>0</v>
      </c>
      <c r="CE220" s="61">
        <f t="shared" si="179"/>
        <v>0</v>
      </c>
      <c r="CF220" s="61">
        <f t="shared" si="179"/>
        <v>0.53336312113434203</v>
      </c>
      <c r="CG220" s="61">
        <f t="shared" si="195"/>
        <v>0</v>
      </c>
      <c r="CH220" s="61">
        <f t="shared" si="195"/>
        <v>6.6662411266522503E-2</v>
      </c>
      <c r="CI220" s="61">
        <f t="shared" si="195"/>
        <v>0.13332482253304501</v>
      </c>
      <c r="CJ220" s="61">
        <f t="shared" si="195"/>
        <v>0.26664964506609001</v>
      </c>
      <c r="CK220" s="61">
        <f t="shared" si="195"/>
        <v>0</v>
      </c>
      <c r="CL220" s="61">
        <f t="shared" si="195"/>
        <v>0</v>
      </c>
      <c r="CM220" s="61">
        <f t="shared" si="195"/>
        <v>0</v>
      </c>
      <c r="CN220" s="61">
        <f t="shared" si="195"/>
        <v>0</v>
      </c>
      <c r="CO220" s="61">
        <f t="shared" si="195"/>
        <v>0</v>
      </c>
      <c r="CP220" s="61">
        <f t="shared" si="195"/>
        <v>0</v>
      </c>
      <c r="CQ220" s="61">
        <f t="shared" si="195"/>
        <v>0</v>
      </c>
      <c r="CR220" s="61">
        <f t="shared" si="195"/>
        <v>0</v>
      </c>
      <c r="CS220" s="61">
        <f t="shared" si="195"/>
        <v>0</v>
      </c>
      <c r="CT220" s="61">
        <f t="shared" si="195"/>
        <v>0</v>
      </c>
      <c r="CU220" s="61">
        <f t="shared" si="195"/>
        <v>0</v>
      </c>
      <c r="CV220" s="61">
        <f t="shared" si="195"/>
        <v>0</v>
      </c>
      <c r="CW220" s="61">
        <f t="shared" ref="CW220:DL254" si="210">AJ220/$BM220</f>
        <v>0</v>
      </c>
      <c r="CX220" s="61">
        <f t="shared" si="199"/>
        <v>0</v>
      </c>
      <c r="CY220" s="61">
        <f t="shared" si="199"/>
        <v>0</v>
      </c>
      <c r="CZ220" s="61">
        <f t="shared" si="199"/>
        <v>0</v>
      </c>
      <c r="DA220" s="61">
        <f t="shared" si="199"/>
        <v>0</v>
      </c>
      <c r="DB220" s="61">
        <f t="shared" si="199"/>
        <v>0</v>
      </c>
      <c r="DC220" s="61">
        <f t="shared" si="196"/>
        <v>0</v>
      </c>
      <c r="DD220" s="61">
        <f t="shared" si="196"/>
        <v>0</v>
      </c>
      <c r="DE220" s="61">
        <f t="shared" si="196"/>
        <v>0</v>
      </c>
      <c r="DF220" s="61">
        <f t="shared" si="196"/>
        <v>0</v>
      </c>
      <c r="DG220" s="61">
        <f t="shared" si="196"/>
        <v>0</v>
      </c>
      <c r="DH220" s="61">
        <f t="shared" si="196"/>
        <v>0</v>
      </c>
      <c r="DI220" s="61">
        <f t="shared" si="196"/>
        <v>0</v>
      </c>
      <c r="DJ220" s="61">
        <f t="shared" si="196"/>
        <v>0</v>
      </c>
      <c r="DK220" s="61">
        <f t="shared" si="196"/>
        <v>0</v>
      </c>
      <c r="DL220" s="61">
        <f t="shared" si="196"/>
        <v>0</v>
      </c>
      <c r="DM220" s="61">
        <f t="shared" si="196"/>
        <v>0</v>
      </c>
      <c r="DN220" s="61">
        <f t="shared" si="196"/>
        <v>0</v>
      </c>
      <c r="DO220" s="61">
        <f t="shared" si="196"/>
        <v>0</v>
      </c>
      <c r="DP220" s="61">
        <f t="shared" si="196"/>
        <v>0</v>
      </c>
      <c r="DQ220" s="61">
        <f t="shared" si="196"/>
        <v>0</v>
      </c>
      <c r="DR220" s="61">
        <f t="shared" si="196"/>
        <v>0</v>
      </c>
      <c r="DS220" s="61">
        <f t="shared" si="197"/>
        <v>0</v>
      </c>
      <c r="DT220" s="61">
        <f t="shared" si="176"/>
        <v>0</v>
      </c>
      <c r="DU220" s="61">
        <f t="shared" si="176"/>
        <v>0</v>
      </c>
      <c r="DV220" s="61">
        <f t="shared" si="176"/>
        <v>0</v>
      </c>
      <c r="DW220" s="61">
        <f t="shared" si="176"/>
        <v>0</v>
      </c>
      <c r="DX220" s="61">
        <f t="shared" si="176"/>
        <v>0</v>
      </c>
      <c r="DY220" s="61">
        <f t="shared" si="176"/>
        <v>0</v>
      </c>
      <c r="DZ220" s="61">
        <f t="shared" si="180"/>
        <v>1</v>
      </c>
    </row>
    <row r="221" spans="1:130">
      <c r="C221" s="53">
        <v>2027</v>
      </c>
      <c r="D221" s="64"/>
      <c r="E221" s="64"/>
      <c r="F221" s="64"/>
      <c r="G221" s="64"/>
      <c r="H221" s="64"/>
      <c r="I221" s="64"/>
      <c r="J221" s="64"/>
      <c r="K221" s="64">
        <f t="shared" si="188"/>
        <v>0</v>
      </c>
      <c r="L221" s="64">
        <f t="shared" si="189"/>
        <v>0</v>
      </c>
      <c r="M221" s="64">
        <f t="shared" si="190"/>
        <v>0</v>
      </c>
      <c r="N221" s="64">
        <f t="shared" si="191"/>
        <v>0</v>
      </c>
      <c r="O221" s="64">
        <f t="shared" si="192"/>
        <v>0</v>
      </c>
      <c r="P221" s="64">
        <f t="shared" si="193"/>
        <v>0</v>
      </c>
      <c r="Q221" s="64">
        <f t="shared" si="194"/>
        <v>0</v>
      </c>
      <c r="R221" s="64">
        <f t="shared" si="198"/>
        <v>0</v>
      </c>
      <c r="S221" s="64">
        <f t="shared" si="200"/>
        <v>0</v>
      </c>
      <c r="T221" s="64">
        <f t="shared" si="201"/>
        <v>0</v>
      </c>
      <c r="U221" s="64">
        <f t="shared" si="202"/>
        <v>9.0909090909090898E-2</v>
      </c>
      <c r="V221" s="64">
        <f t="shared" si="203"/>
        <v>0.18181818181818199</v>
      </c>
      <c r="W221" s="64">
        <f t="shared" si="204"/>
        <v>0.36363636363636398</v>
      </c>
      <c r="X221" s="64">
        <f t="shared" si="205"/>
        <v>0</v>
      </c>
      <c r="Y221" s="64">
        <f t="shared" si="206"/>
        <v>0</v>
      </c>
      <c r="Z221" s="64">
        <f t="shared" si="207"/>
        <v>0</v>
      </c>
      <c r="AA221" s="64">
        <f t="shared" si="208"/>
        <v>0</v>
      </c>
      <c r="AB221" s="64">
        <f t="shared" si="209"/>
        <v>0</v>
      </c>
      <c r="AC221" s="64">
        <f t="shared" ref="AC221:AC239" si="211">VLOOKUP($C$91,$D$3:$K$63,$A$70,0)*(B196-B195)</f>
        <v>0</v>
      </c>
      <c r="AD221" s="64">
        <f>VLOOKUP($C$92,$D$3:$K$63,$A$70,0)*(B195-B194)</f>
        <v>0</v>
      </c>
      <c r="AE221" s="64">
        <f>VLOOKUP($C$93,$D$3:$K$63,$A$70,0)*B194</f>
        <v>0</v>
      </c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54">
        <f t="shared" si="178"/>
        <v>0.63636363636363702</v>
      </c>
      <c r="BP221" s="53">
        <v>2027</v>
      </c>
      <c r="BQ221" s="61">
        <f t="shared" si="179"/>
        <v>0</v>
      </c>
      <c r="BR221" s="61">
        <f t="shared" si="179"/>
        <v>0</v>
      </c>
      <c r="BS221" s="61">
        <f t="shared" si="179"/>
        <v>0</v>
      </c>
      <c r="BT221" s="61">
        <f t="shared" si="179"/>
        <v>0</v>
      </c>
      <c r="BU221" s="61">
        <f t="shared" si="179"/>
        <v>0</v>
      </c>
      <c r="BV221" s="61">
        <f t="shared" si="179"/>
        <v>0</v>
      </c>
      <c r="BW221" s="61">
        <f t="shared" si="179"/>
        <v>0</v>
      </c>
      <c r="BX221" s="61">
        <f t="shared" si="179"/>
        <v>0</v>
      </c>
      <c r="BY221" s="61">
        <f t="shared" si="179"/>
        <v>0</v>
      </c>
      <c r="BZ221" s="61">
        <f t="shared" si="179"/>
        <v>0</v>
      </c>
      <c r="CA221" s="61">
        <f t="shared" si="179"/>
        <v>0</v>
      </c>
      <c r="CB221" s="61">
        <f t="shared" si="179"/>
        <v>0</v>
      </c>
      <c r="CC221" s="61">
        <f t="shared" si="179"/>
        <v>0</v>
      </c>
      <c r="CD221" s="61">
        <f t="shared" si="179"/>
        <v>0</v>
      </c>
      <c r="CE221" s="61">
        <f t="shared" si="179"/>
        <v>0</v>
      </c>
      <c r="CF221" s="61">
        <f t="shared" si="179"/>
        <v>0</v>
      </c>
      <c r="CG221" s="61">
        <f t="shared" si="195"/>
        <v>0</v>
      </c>
      <c r="CH221" s="61">
        <f t="shared" si="195"/>
        <v>0.14285714285714299</v>
      </c>
      <c r="CI221" s="61">
        <f t="shared" si="195"/>
        <v>0.28571428571428598</v>
      </c>
      <c r="CJ221" s="61">
        <f t="shared" si="195"/>
        <v>0.57142857142857095</v>
      </c>
      <c r="CK221" s="61">
        <f t="shared" si="195"/>
        <v>0</v>
      </c>
      <c r="CL221" s="61">
        <f t="shared" si="195"/>
        <v>0</v>
      </c>
      <c r="CM221" s="61">
        <f t="shared" si="195"/>
        <v>0</v>
      </c>
      <c r="CN221" s="61">
        <f t="shared" si="195"/>
        <v>0</v>
      </c>
      <c r="CO221" s="61">
        <f t="shared" si="195"/>
        <v>0</v>
      </c>
      <c r="CP221" s="61">
        <f t="shared" si="195"/>
        <v>0</v>
      </c>
      <c r="CQ221" s="61">
        <f t="shared" si="195"/>
        <v>0</v>
      </c>
      <c r="CR221" s="61">
        <f t="shared" si="195"/>
        <v>0</v>
      </c>
      <c r="CS221" s="61">
        <f t="shared" si="195"/>
        <v>0</v>
      </c>
      <c r="CT221" s="61">
        <f t="shared" si="195"/>
        <v>0</v>
      </c>
      <c r="CU221" s="61">
        <f t="shared" si="195"/>
        <v>0</v>
      </c>
      <c r="CV221" s="61">
        <f t="shared" si="195"/>
        <v>0</v>
      </c>
      <c r="CW221" s="61">
        <f t="shared" si="210"/>
        <v>0</v>
      </c>
      <c r="CX221" s="61">
        <f t="shared" si="199"/>
        <v>0</v>
      </c>
      <c r="CY221" s="61">
        <f t="shared" si="199"/>
        <v>0</v>
      </c>
      <c r="CZ221" s="61">
        <f t="shared" si="199"/>
        <v>0</v>
      </c>
      <c r="DA221" s="61">
        <f t="shared" si="199"/>
        <v>0</v>
      </c>
      <c r="DB221" s="61">
        <f t="shared" si="199"/>
        <v>0</v>
      </c>
      <c r="DC221" s="61">
        <f t="shared" si="196"/>
        <v>0</v>
      </c>
      <c r="DD221" s="61">
        <f t="shared" si="196"/>
        <v>0</v>
      </c>
      <c r="DE221" s="61">
        <f t="shared" si="196"/>
        <v>0</v>
      </c>
      <c r="DF221" s="61">
        <f t="shared" si="196"/>
        <v>0</v>
      </c>
      <c r="DG221" s="61">
        <f t="shared" si="196"/>
        <v>0</v>
      </c>
      <c r="DH221" s="61">
        <f t="shared" si="196"/>
        <v>0</v>
      </c>
      <c r="DI221" s="61">
        <f t="shared" si="196"/>
        <v>0</v>
      </c>
      <c r="DJ221" s="61">
        <f t="shared" si="196"/>
        <v>0</v>
      </c>
      <c r="DK221" s="61">
        <f t="shared" si="196"/>
        <v>0</v>
      </c>
      <c r="DL221" s="61">
        <f t="shared" si="196"/>
        <v>0</v>
      </c>
      <c r="DM221" s="61">
        <f t="shared" si="196"/>
        <v>0</v>
      </c>
      <c r="DN221" s="61">
        <f t="shared" si="196"/>
        <v>0</v>
      </c>
      <c r="DO221" s="61">
        <f t="shared" si="196"/>
        <v>0</v>
      </c>
      <c r="DP221" s="61">
        <f t="shared" si="196"/>
        <v>0</v>
      </c>
      <c r="DQ221" s="61">
        <f t="shared" si="196"/>
        <v>0</v>
      </c>
      <c r="DR221" s="61">
        <f t="shared" si="196"/>
        <v>0</v>
      </c>
      <c r="DS221" s="61">
        <f t="shared" si="197"/>
        <v>0</v>
      </c>
      <c r="DT221" s="61">
        <f t="shared" si="176"/>
        <v>0</v>
      </c>
      <c r="DU221" s="61">
        <f t="shared" si="176"/>
        <v>0</v>
      </c>
      <c r="DV221" s="61">
        <f t="shared" si="176"/>
        <v>0</v>
      </c>
      <c r="DW221" s="61">
        <f t="shared" si="176"/>
        <v>0</v>
      </c>
      <c r="DX221" s="61">
        <f t="shared" si="176"/>
        <v>0</v>
      </c>
      <c r="DY221" s="61">
        <f t="shared" si="176"/>
        <v>0</v>
      </c>
      <c r="DZ221" s="61">
        <f t="shared" si="180"/>
        <v>1</v>
      </c>
    </row>
    <row r="222" spans="1:130">
      <c r="C222" s="53">
        <v>2028</v>
      </c>
      <c r="D222" s="64"/>
      <c r="E222" s="64"/>
      <c r="F222" s="64"/>
      <c r="G222" s="64"/>
      <c r="H222" s="64"/>
      <c r="I222" s="64"/>
      <c r="J222" s="64"/>
      <c r="K222" s="64"/>
      <c r="L222" s="64">
        <f t="shared" si="189"/>
        <v>0</v>
      </c>
      <c r="M222" s="64">
        <f t="shared" si="190"/>
        <v>0</v>
      </c>
      <c r="N222" s="64">
        <f t="shared" si="191"/>
        <v>0</v>
      </c>
      <c r="O222" s="64">
        <f t="shared" si="192"/>
        <v>0</v>
      </c>
      <c r="P222" s="64">
        <f t="shared" si="193"/>
        <v>0</v>
      </c>
      <c r="Q222" s="64">
        <f t="shared" si="194"/>
        <v>0</v>
      </c>
      <c r="R222" s="64">
        <f t="shared" si="198"/>
        <v>0</v>
      </c>
      <c r="S222" s="64">
        <f t="shared" si="200"/>
        <v>0</v>
      </c>
      <c r="T222" s="64">
        <f t="shared" si="201"/>
        <v>0</v>
      </c>
      <c r="U222" s="64">
        <f t="shared" si="202"/>
        <v>9.0909090909090606E-2</v>
      </c>
      <c r="V222" s="64">
        <f t="shared" si="203"/>
        <v>0.18181818181818199</v>
      </c>
      <c r="W222" s="64">
        <f t="shared" si="204"/>
        <v>0.36363636363636398</v>
      </c>
      <c r="X222" s="64">
        <f t="shared" si="205"/>
        <v>0</v>
      </c>
      <c r="Y222" s="64">
        <f t="shared" si="206"/>
        <v>0</v>
      </c>
      <c r="Z222" s="64">
        <f t="shared" si="207"/>
        <v>0</v>
      </c>
      <c r="AA222" s="64">
        <f t="shared" si="208"/>
        <v>0</v>
      </c>
      <c r="AB222" s="64">
        <f t="shared" si="209"/>
        <v>0</v>
      </c>
      <c r="AC222" s="64">
        <f t="shared" si="211"/>
        <v>0</v>
      </c>
      <c r="AD222" s="64">
        <f t="shared" ref="AD222:AD240" si="212">VLOOKUP($C$92,$D$3:$K$63,$A$70,0)*(B196-B195)</f>
        <v>0</v>
      </c>
      <c r="AE222" s="64">
        <f>VLOOKUP($C$93,$D$3:$K$63,$A$70,0)*(B195-B194)</f>
        <v>0</v>
      </c>
      <c r="AF222" s="64">
        <f>VLOOKUP($C$94,$D$3:$K$63,$A$70,0)*B194</f>
        <v>0</v>
      </c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54">
        <f t="shared" si="178"/>
        <v>0.63636363636363602</v>
      </c>
      <c r="BP222" s="53">
        <v>2028</v>
      </c>
      <c r="BQ222" s="61">
        <f t="shared" si="179"/>
        <v>0</v>
      </c>
      <c r="BR222" s="61">
        <f t="shared" si="179"/>
        <v>0</v>
      </c>
      <c r="BS222" s="61">
        <f t="shared" si="179"/>
        <v>0</v>
      </c>
      <c r="BT222" s="61">
        <f t="shared" si="179"/>
        <v>0</v>
      </c>
      <c r="BU222" s="61">
        <f t="shared" si="179"/>
        <v>0</v>
      </c>
      <c r="BV222" s="61">
        <f t="shared" si="179"/>
        <v>0</v>
      </c>
      <c r="BW222" s="61">
        <f t="shared" si="179"/>
        <v>0</v>
      </c>
      <c r="BX222" s="61">
        <f t="shared" si="179"/>
        <v>0</v>
      </c>
      <c r="BY222" s="61">
        <f t="shared" si="179"/>
        <v>0</v>
      </c>
      <c r="BZ222" s="61">
        <f t="shared" si="179"/>
        <v>0</v>
      </c>
      <c r="CA222" s="61">
        <f t="shared" si="179"/>
        <v>0</v>
      </c>
      <c r="CB222" s="61">
        <f t="shared" si="179"/>
        <v>0</v>
      </c>
      <c r="CC222" s="61">
        <f t="shared" si="179"/>
        <v>0</v>
      </c>
      <c r="CD222" s="61">
        <f t="shared" si="179"/>
        <v>0</v>
      </c>
      <c r="CE222" s="61">
        <f t="shared" si="179"/>
        <v>0</v>
      </c>
      <c r="CF222" s="61">
        <f t="shared" si="179"/>
        <v>0</v>
      </c>
      <c r="CG222" s="61">
        <f t="shared" si="195"/>
        <v>0</v>
      </c>
      <c r="CH222" s="61">
        <f t="shared" si="195"/>
        <v>0.14285714285714199</v>
      </c>
      <c r="CI222" s="61">
        <f t="shared" si="195"/>
        <v>0.28571428571428598</v>
      </c>
      <c r="CJ222" s="61">
        <f t="shared" si="195"/>
        <v>0.57142857142857195</v>
      </c>
      <c r="CK222" s="61">
        <f t="shared" si="195"/>
        <v>0</v>
      </c>
      <c r="CL222" s="61">
        <f t="shared" si="195"/>
        <v>0</v>
      </c>
      <c r="CM222" s="61">
        <f t="shared" si="195"/>
        <v>0</v>
      </c>
      <c r="CN222" s="61">
        <f t="shared" si="195"/>
        <v>0</v>
      </c>
      <c r="CO222" s="61">
        <f t="shared" si="195"/>
        <v>0</v>
      </c>
      <c r="CP222" s="61">
        <f t="shared" si="195"/>
        <v>0</v>
      </c>
      <c r="CQ222" s="61">
        <f t="shared" si="195"/>
        <v>0</v>
      </c>
      <c r="CR222" s="61">
        <f t="shared" si="195"/>
        <v>0</v>
      </c>
      <c r="CS222" s="61">
        <f t="shared" si="195"/>
        <v>0</v>
      </c>
      <c r="CT222" s="61">
        <f t="shared" si="195"/>
        <v>0</v>
      </c>
      <c r="CU222" s="61">
        <f t="shared" si="195"/>
        <v>0</v>
      </c>
      <c r="CV222" s="61">
        <f t="shared" si="195"/>
        <v>0</v>
      </c>
      <c r="CW222" s="61">
        <f t="shared" si="210"/>
        <v>0</v>
      </c>
      <c r="CX222" s="61">
        <f t="shared" si="199"/>
        <v>0</v>
      </c>
      <c r="CY222" s="61">
        <f t="shared" si="199"/>
        <v>0</v>
      </c>
      <c r="CZ222" s="61">
        <f t="shared" si="199"/>
        <v>0</v>
      </c>
      <c r="DA222" s="61">
        <f t="shared" si="199"/>
        <v>0</v>
      </c>
      <c r="DB222" s="61">
        <f t="shared" si="199"/>
        <v>0</v>
      </c>
      <c r="DC222" s="61">
        <f t="shared" si="196"/>
        <v>0</v>
      </c>
      <c r="DD222" s="61">
        <f t="shared" si="196"/>
        <v>0</v>
      </c>
      <c r="DE222" s="61">
        <f t="shared" si="196"/>
        <v>0</v>
      </c>
      <c r="DF222" s="61">
        <f t="shared" si="196"/>
        <v>0</v>
      </c>
      <c r="DG222" s="61">
        <f t="shared" si="196"/>
        <v>0</v>
      </c>
      <c r="DH222" s="61">
        <f t="shared" si="196"/>
        <v>0</v>
      </c>
      <c r="DI222" s="61">
        <f t="shared" si="196"/>
        <v>0</v>
      </c>
      <c r="DJ222" s="61">
        <f t="shared" si="196"/>
        <v>0</v>
      </c>
      <c r="DK222" s="61">
        <f t="shared" si="196"/>
        <v>0</v>
      </c>
      <c r="DL222" s="61">
        <f t="shared" si="196"/>
        <v>0</v>
      </c>
      <c r="DM222" s="61">
        <f t="shared" si="196"/>
        <v>0</v>
      </c>
      <c r="DN222" s="61">
        <f t="shared" si="196"/>
        <v>0</v>
      </c>
      <c r="DO222" s="61">
        <f t="shared" si="196"/>
        <v>0</v>
      </c>
      <c r="DP222" s="61">
        <f t="shared" si="196"/>
        <v>0</v>
      </c>
      <c r="DQ222" s="61">
        <f t="shared" si="196"/>
        <v>0</v>
      </c>
      <c r="DR222" s="61">
        <f t="shared" si="196"/>
        <v>0</v>
      </c>
      <c r="DS222" s="61">
        <f t="shared" si="197"/>
        <v>0</v>
      </c>
      <c r="DT222" s="61">
        <f t="shared" si="176"/>
        <v>0</v>
      </c>
      <c r="DU222" s="61">
        <f t="shared" si="176"/>
        <v>0</v>
      </c>
      <c r="DV222" s="61">
        <f t="shared" si="176"/>
        <v>0</v>
      </c>
      <c r="DW222" s="61">
        <f t="shared" si="176"/>
        <v>0</v>
      </c>
      <c r="DX222" s="61">
        <f t="shared" si="176"/>
        <v>0</v>
      </c>
      <c r="DY222" s="61">
        <f t="shared" si="176"/>
        <v>0</v>
      </c>
      <c r="DZ222" s="61">
        <f t="shared" si="180"/>
        <v>1</v>
      </c>
    </row>
    <row r="223" spans="1:130">
      <c r="C223" s="53">
        <v>2029</v>
      </c>
      <c r="D223" s="64"/>
      <c r="E223" s="64"/>
      <c r="F223" s="64"/>
      <c r="G223" s="64"/>
      <c r="H223" s="64"/>
      <c r="I223" s="64"/>
      <c r="J223" s="64"/>
      <c r="K223" s="64"/>
      <c r="L223" s="64"/>
      <c r="M223" s="64">
        <f t="shared" si="190"/>
        <v>0</v>
      </c>
      <c r="N223" s="64">
        <f t="shared" si="191"/>
        <v>0</v>
      </c>
      <c r="O223" s="64">
        <f t="shared" si="192"/>
        <v>0</v>
      </c>
      <c r="P223" s="64">
        <f t="shared" si="193"/>
        <v>0</v>
      </c>
      <c r="Q223" s="64">
        <f t="shared" si="194"/>
        <v>0</v>
      </c>
      <c r="R223" s="64">
        <f t="shared" si="198"/>
        <v>0</v>
      </c>
      <c r="S223" s="64">
        <f t="shared" si="200"/>
        <v>0</v>
      </c>
      <c r="T223" s="64">
        <f t="shared" si="201"/>
        <v>0</v>
      </c>
      <c r="U223" s="64">
        <f t="shared" si="202"/>
        <v>0</v>
      </c>
      <c r="V223" s="64">
        <f t="shared" si="203"/>
        <v>0.18181818181818099</v>
      </c>
      <c r="W223" s="64">
        <f t="shared" si="204"/>
        <v>0.36363636363636398</v>
      </c>
      <c r="X223" s="64">
        <f t="shared" si="205"/>
        <v>0</v>
      </c>
      <c r="Y223" s="64">
        <f t="shared" si="206"/>
        <v>0</v>
      </c>
      <c r="Z223" s="64">
        <f t="shared" si="207"/>
        <v>0</v>
      </c>
      <c r="AA223" s="64">
        <f t="shared" si="208"/>
        <v>0</v>
      </c>
      <c r="AB223" s="64">
        <f t="shared" si="209"/>
        <v>0</v>
      </c>
      <c r="AC223" s="64">
        <f t="shared" si="211"/>
        <v>0</v>
      </c>
      <c r="AD223" s="64">
        <f t="shared" si="212"/>
        <v>0</v>
      </c>
      <c r="AE223" s="64">
        <f t="shared" ref="AE223:AE241" si="213">VLOOKUP($C$93,$D$3:$K$63,$A$70,0)*(B196-B195)</f>
        <v>0</v>
      </c>
      <c r="AF223" s="64">
        <f>VLOOKUP($C$94,$D$3:$K$63,$A$70,0)*(B195-B194)</f>
        <v>0</v>
      </c>
      <c r="AG223" s="64">
        <f>VLOOKUP($C$95,$D$3:$K$63,$A$70,0)*B194</f>
        <v>0</v>
      </c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54">
        <f t="shared" si="178"/>
        <v>0.54545454545454497</v>
      </c>
      <c r="BP223" s="53">
        <v>2029</v>
      </c>
      <c r="BQ223" s="61">
        <f t="shared" si="179"/>
        <v>0</v>
      </c>
      <c r="BR223" s="61">
        <f t="shared" si="179"/>
        <v>0</v>
      </c>
      <c r="BS223" s="61">
        <f t="shared" si="179"/>
        <v>0</v>
      </c>
      <c r="BT223" s="61">
        <f t="shared" si="179"/>
        <v>0</v>
      </c>
      <c r="BU223" s="61">
        <f t="shared" si="179"/>
        <v>0</v>
      </c>
      <c r="BV223" s="61">
        <f t="shared" si="179"/>
        <v>0</v>
      </c>
      <c r="BW223" s="61">
        <f t="shared" si="179"/>
        <v>0</v>
      </c>
      <c r="BX223" s="61">
        <f t="shared" si="179"/>
        <v>0</v>
      </c>
      <c r="BY223" s="61">
        <f t="shared" si="179"/>
        <v>0</v>
      </c>
      <c r="BZ223" s="61">
        <f t="shared" si="179"/>
        <v>0</v>
      </c>
      <c r="CA223" s="61">
        <f t="shared" si="179"/>
        <v>0</v>
      </c>
      <c r="CB223" s="61">
        <f t="shared" si="179"/>
        <v>0</v>
      </c>
      <c r="CC223" s="61">
        <f t="shared" si="179"/>
        <v>0</v>
      </c>
      <c r="CD223" s="61">
        <f t="shared" si="179"/>
        <v>0</v>
      </c>
      <c r="CE223" s="61">
        <f t="shared" si="179"/>
        <v>0</v>
      </c>
      <c r="CF223" s="61">
        <f t="shared" si="179"/>
        <v>0</v>
      </c>
      <c r="CG223" s="61">
        <f t="shared" si="195"/>
        <v>0</v>
      </c>
      <c r="CH223" s="61">
        <f t="shared" si="195"/>
        <v>0</v>
      </c>
      <c r="CI223" s="61">
        <f t="shared" si="195"/>
        <v>0.33333333333333298</v>
      </c>
      <c r="CJ223" s="61">
        <f t="shared" si="195"/>
        <v>0.66666666666666796</v>
      </c>
      <c r="CK223" s="61">
        <f t="shared" si="195"/>
        <v>0</v>
      </c>
      <c r="CL223" s="61">
        <f t="shared" si="195"/>
        <v>0</v>
      </c>
      <c r="CM223" s="61">
        <f t="shared" si="195"/>
        <v>0</v>
      </c>
      <c r="CN223" s="61">
        <f t="shared" si="195"/>
        <v>0</v>
      </c>
      <c r="CO223" s="61">
        <f t="shared" si="195"/>
        <v>0</v>
      </c>
      <c r="CP223" s="61">
        <f t="shared" si="195"/>
        <v>0</v>
      </c>
      <c r="CQ223" s="61">
        <f t="shared" si="195"/>
        <v>0</v>
      </c>
      <c r="CR223" s="61">
        <f t="shared" si="195"/>
        <v>0</v>
      </c>
      <c r="CS223" s="61">
        <f t="shared" si="195"/>
        <v>0</v>
      </c>
      <c r="CT223" s="61">
        <f t="shared" si="195"/>
        <v>0</v>
      </c>
      <c r="CU223" s="61">
        <f t="shared" si="195"/>
        <v>0</v>
      </c>
      <c r="CV223" s="61">
        <f t="shared" si="195"/>
        <v>0</v>
      </c>
      <c r="CW223" s="61">
        <f t="shared" si="210"/>
        <v>0</v>
      </c>
      <c r="CX223" s="61">
        <f t="shared" si="199"/>
        <v>0</v>
      </c>
      <c r="CY223" s="61">
        <f t="shared" si="199"/>
        <v>0</v>
      </c>
      <c r="CZ223" s="61">
        <f t="shared" si="199"/>
        <v>0</v>
      </c>
      <c r="DA223" s="61">
        <f t="shared" si="199"/>
        <v>0</v>
      </c>
      <c r="DB223" s="61">
        <f t="shared" si="199"/>
        <v>0</v>
      </c>
      <c r="DC223" s="61">
        <f t="shared" si="196"/>
        <v>0</v>
      </c>
      <c r="DD223" s="61">
        <f t="shared" si="196"/>
        <v>0</v>
      </c>
      <c r="DE223" s="61">
        <f t="shared" si="196"/>
        <v>0</v>
      </c>
      <c r="DF223" s="61">
        <f t="shared" si="196"/>
        <v>0</v>
      </c>
      <c r="DG223" s="61">
        <f t="shared" si="196"/>
        <v>0</v>
      </c>
      <c r="DH223" s="61">
        <f t="shared" si="196"/>
        <v>0</v>
      </c>
      <c r="DI223" s="61">
        <f t="shared" si="196"/>
        <v>0</v>
      </c>
      <c r="DJ223" s="61">
        <f t="shared" si="196"/>
        <v>0</v>
      </c>
      <c r="DK223" s="61">
        <f t="shared" si="196"/>
        <v>0</v>
      </c>
      <c r="DL223" s="61">
        <f t="shared" si="196"/>
        <v>0</v>
      </c>
      <c r="DM223" s="61">
        <f t="shared" si="196"/>
        <v>0</v>
      </c>
      <c r="DN223" s="61">
        <f t="shared" si="196"/>
        <v>0</v>
      </c>
      <c r="DO223" s="61">
        <f t="shared" si="196"/>
        <v>0</v>
      </c>
      <c r="DP223" s="61">
        <f t="shared" si="196"/>
        <v>0</v>
      </c>
      <c r="DQ223" s="61">
        <f t="shared" si="196"/>
        <v>0</v>
      </c>
      <c r="DR223" s="61">
        <f t="shared" si="196"/>
        <v>0</v>
      </c>
      <c r="DS223" s="61">
        <f t="shared" si="197"/>
        <v>0</v>
      </c>
      <c r="DT223" s="61">
        <f t="shared" si="176"/>
        <v>0</v>
      </c>
      <c r="DU223" s="61">
        <f t="shared" si="176"/>
        <v>0</v>
      </c>
      <c r="DV223" s="61">
        <f t="shared" si="176"/>
        <v>0</v>
      </c>
      <c r="DW223" s="61">
        <f t="shared" si="176"/>
        <v>0</v>
      </c>
      <c r="DX223" s="61">
        <f t="shared" si="176"/>
        <v>0</v>
      </c>
      <c r="DY223" s="61">
        <f t="shared" si="176"/>
        <v>0</v>
      </c>
      <c r="DZ223" s="61">
        <f t="shared" si="180"/>
        <v>1</v>
      </c>
    </row>
    <row r="224" spans="1:130">
      <c r="C224" s="53">
        <v>2030</v>
      </c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>
        <f t="shared" si="191"/>
        <v>0</v>
      </c>
      <c r="O224" s="64">
        <f t="shared" si="192"/>
        <v>0</v>
      </c>
      <c r="P224" s="64">
        <f t="shared" si="193"/>
        <v>0</v>
      </c>
      <c r="Q224" s="64">
        <f t="shared" si="194"/>
        <v>0</v>
      </c>
      <c r="R224" s="64">
        <f t="shared" si="198"/>
        <v>0</v>
      </c>
      <c r="S224" s="64">
        <f t="shared" si="200"/>
        <v>0</v>
      </c>
      <c r="T224" s="64">
        <f t="shared" si="201"/>
        <v>0</v>
      </c>
      <c r="U224" s="64">
        <f t="shared" si="202"/>
        <v>0</v>
      </c>
      <c r="V224" s="64">
        <f t="shared" si="203"/>
        <v>0</v>
      </c>
      <c r="W224" s="64">
        <f t="shared" si="204"/>
        <v>0.36363636363636198</v>
      </c>
      <c r="X224" s="64">
        <f t="shared" si="205"/>
        <v>0</v>
      </c>
      <c r="Y224" s="64">
        <f t="shared" si="206"/>
        <v>0</v>
      </c>
      <c r="Z224" s="64">
        <f t="shared" si="207"/>
        <v>0</v>
      </c>
      <c r="AA224" s="64">
        <f t="shared" si="208"/>
        <v>0</v>
      </c>
      <c r="AB224" s="64">
        <f t="shared" si="209"/>
        <v>0</v>
      </c>
      <c r="AC224" s="64">
        <f t="shared" si="211"/>
        <v>0</v>
      </c>
      <c r="AD224" s="64">
        <f t="shared" si="212"/>
        <v>0</v>
      </c>
      <c r="AE224" s="64">
        <f t="shared" si="213"/>
        <v>0</v>
      </c>
      <c r="AF224" s="64">
        <f t="shared" ref="AF224:AF242" si="214">VLOOKUP($C$94,$D$3:$K$63,$A$70,0)*(B196-B195)</f>
        <v>0</v>
      </c>
      <c r="AG224" s="64">
        <f>VLOOKUP($C$95,$D$3:$K$63,$A$70,0)*(B195-B194)</f>
        <v>0</v>
      </c>
      <c r="AH224" s="64">
        <f>VLOOKUP($C$96,$D$3:$K$63,$A$70,0)*B194</f>
        <v>0</v>
      </c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54">
        <f t="shared" si="178"/>
        <v>0.36363636363636198</v>
      </c>
      <c r="BP224" s="53">
        <v>2030</v>
      </c>
      <c r="BQ224" s="61">
        <f t="shared" si="179"/>
        <v>0</v>
      </c>
      <c r="BR224" s="61">
        <f t="shared" si="179"/>
        <v>0</v>
      </c>
      <c r="BS224" s="61">
        <f t="shared" si="179"/>
        <v>0</v>
      </c>
      <c r="BT224" s="61">
        <f t="shared" si="179"/>
        <v>0</v>
      </c>
      <c r="BU224" s="61">
        <f t="shared" si="179"/>
        <v>0</v>
      </c>
      <c r="BV224" s="61">
        <f t="shared" si="179"/>
        <v>0</v>
      </c>
      <c r="BW224" s="61">
        <f t="shared" si="179"/>
        <v>0</v>
      </c>
      <c r="BX224" s="61">
        <f t="shared" si="179"/>
        <v>0</v>
      </c>
      <c r="BY224" s="61">
        <f t="shared" si="179"/>
        <v>0</v>
      </c>
      <c r="BZ224" s="61">
        <f t="shared" si="179"/>
        <v>0</v>
      </c>
      <c r="CA224" s="61">
        <f t="shared" si="179"/>
        <v>0</v>
      </c>
      <c r="CB224" s="61">
        <f t="shared" si="179"/>
        <v>0</v>
      </c>
      <c r="CC224" s="61">
        <f t="shared" si="179"/>
        <v>0</v>
      </c>
      <c r="CD224" s="61">
        <f t="shared" si="179"/>
        <v>0</v>
      </c>
      <c r="CE224" s="61">
        <f t="shared" si="179"/>
        <v>0</v>
      </c>
      <c r="CF224" s="61">
        <f t="shared" si="179"/>
        <v>0</v>
      </c>
      <c r="CG224" s="61">
        <f t="shared" si="195"/>
        <v>0</v>
      </c>
      <c r="CH224" s="61">
        <f t="shared" si="195"/>
        <v>0</v>
      </c>
      <c r="CI224" s="61">
        <f t="shared" si="195"/>
        <v>0</v>
      </c>
      <c r="CJ224" s="61">
        <f t="shared" si="195"/>
        <v>1</v>
      </c>
      <c r="CK224" s="61">
        <f t="shared" si="195"/>
        <v>0</v>
      </c>
      <c r="CL224" s="61">
        <f t="shared" si="195"/>
        <v>0</v>
      </c>
      <c r="CM224" s="61">
        <f t="shared" si="195"/>
        <v>0</v>
      </c>
      <c r="CN224" s="61">
        <f t="shared" si="195"/>
        <v>0</v>
      </c>
      <c r="CO224" s="61">
        <f t="shared" si="195"/>
        <v>0</v>
      </c>
      <c r="CP224" s="61">
        <f t="shared" si="195"/>
        <v>0</v>
      </c>
      <c r="CQ224" s="61">
        <f t="shared" si="195"/>
        <v>0</v>
      </c>
      <c r="CR224" s="61">
        <f t="shared" si="195"/>
        <v>0</v>
      </c>
      <c r="CS224" s="61">
        <f t="shared" si="195"/>
        <v>0</v>
      </c>
      <c r="CT224" s="61">
        <f t="shared" si="195"/>
        <v>0</v>
      </c>
      <c r="CU224" s="61">
        <f t="shared" si="195"/>
        <v>0</v>
      </c>
      <c r="CV224" s="61">
        <f t="shared" si="195"/>
        <v>0</v>
      </c>
      <c r="CW224" s="61">
        <f t="shared" si="210"/>
        <v>0</v>
      </c>
      <c r="CX224" s="61">
        <f t="shared" si="199"/>
        <v>0</v>
      </c>
      <c r="CY224" s="61">
        <f t="shared" si="199"/>
        <v>0</v>
      </c>
      <c r="CZ224" s="61">
        <f t="shared" si="199"/>
        <v>0</v>
      </c>
      <c r="DA224" s="61">
        <f t="shared" si="199"/>
        <v>0</v>
      </c>
      <c r="DB224" s="61">
        <f t="shared" si="199"/>
        <v>0</v>
      </c>
      <c r="DC224" s="61">
        <f t="shared" si="196"/>
        <v>0</v>
      </c>
      <c r="DD224" s="61">
        <f t="shared" si="196"/>
        <v>0</v>
      </c>
      <c r="DE224" s="61">
        <f t="shared" si="196"/>
        <v>0</v>
      </c>
      <c r="DF224" s="61">
        <f t="shared" si="196"/>
        <v>0</v>
      </c>
      <c r="DG224" s="61">
        <f t="shared" si="196"/>
        <v>0</v>
      </c>
      <c r="DH224" s="61">
        <f t="shared" si="196"/>
        <v>0</v>
      </c>
      <c r="DI224" s="61">
        <f t="shared" si="196"/>
        <v>0</v>
      </c>
      <c r="DJ224" s="61">
        <f t="shared" si="196"/>
        <v>0</v>
      </c>
      <c r="DK224" s="61">
        <f t="shared" si="196"/>
        <v>0</v>
      </c>
      <c r="DL224" s="61">
        <f t="shared" si="196"/>
        <v>0</v>
      </c>
      <c r="DM224" s="61">
        <f t="shared" si="196"/>
        <v>0</v>
      </c>
      <c r="DN224" s="61">
        <f t="shared" si="196"/>
        <v>0</v>
      </c>
      <c r="DO224" s="61">
        <f t="shared" si="196"/>
        <v>0</v>
      </c>
      <c r="DP224" s="61">
        <f t="shared" si="196"/>
        <v>0</v>
      </c>
      <c r="DQ224" s="61">
        <f t="shared" si="196"/>
        <v>0</v>
      </c>
      <c r="DR224" s="61">
        <f t="shared" si="196"/>
        <v>0</v>
      </c>
      <c r="DS224" s="61">
        <f t="shared" si="197"/>
        <v>0</v>
      </c>
      <c r="DT224" s="61">
        <f t="shared" si="176"/>
        <v>0</v>
      </c>
      <c r="DU224" s="61">
        <f t="shared" si="176"/>
        <v>0</v>
      </c>
      <c r="DV224" s="61">
        <f t="shared" si="176"/>
        <v>0</v>
      </c>
      <c r="DW224" s="61">
        <f t="shared" si="176"/>
        <v>0</v>
      </c>
      <c r="DX224" s="61">
        <f t="shared" si="176"/>
        <v>0</v>
      </c>
      <c r="DY224" s="61">
        <f t="shared" si="176"/>
        <v>0</v>
      </c>
      <c r="DZ224" s="61">
        <f t="shared" si="180"/>
        <v>1</v>
      </c>
    </row>
    <row r="225" spans="3:130">
      <c r="C225" s="53">
        <v>2031</v>
      </c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>
        <f t="shared" si="192"/>
        <v>0</v>
      </c>
      <c r="P225" s="64">
        <f t="shared" si="193"/>
        <v>0</v>
      </c>
      <c r="Q225" s="64">
        <f t="shared" si="194"/>
        <v>0</v>
      </c>
      <c r="R225" s="64">
        <f t="shared" si="198"/>
        <v>0</v>
      </c>
      <c r="S225" s="64">
        <f t="shared" si="200"/>
        <v>0</v>
      </c>
      <c r="T225" s="64">
        <f t="shared" si="201"/>
        <v>0</v>
      </c>
      <c r="U225" s="64">
        <f t="shared" si="202"/>
        <v>0</v>
      </c>
      <c r="V225" s="64">
        <f t="shared" si="203"/>
        <v>0</v>
      </c>
      <c r="W225" s="64">
        <f t="shared" si="204"/>
        <v>0</v>
      </c>
      <c r="X225" s="64">
        <f t="shared" si="205"/>
        <v>0</v>
      </c>
      <c r="Y225" s="64">
        <f t="shared" si="206"/>
        <v>0</v>
      </c>
      <c r="Z225" s="64">
        <f t="shared" si="207"/>
        <v>0</v>
      </c>
      <c r="AA225" s="64">
        <f t="shared" si="208"/>
        <v>0</v>
      </c>
      <c r="AB225" s="64">
        <f t="shared" si="209"/>
        <v>0</v>
      </c>
      <c r="AC225" s="64">
        <f t="shared" si="211"/>
        <v>0</v>
      </c>
      <c r="AD225" s="64">
        <f t="shared" si="212"/>
        <v>0</v>
      </c>
      <c r="AE225" s="64">
        <f t="shared" si="213"/>
        <v>0</v>
      </c>
      <c r="AF225" s="64">
        <f t="shared" si="214"/>
        <v>0</v>
      </c>
      <c r="AG225" s="64">
        <f t="shared" ref="AG225:AG243" si="215">VLOOKUP($C$95,$D$3:$K$63,$A$70,0)*(B196-B195)</f>
        <v>0</v>
      </c>
      <c r="AH225" s="64">
        <f>VLOOKUP($C$96,$D$3:$K$63,$A$70,0)*(B195-B194)</f>
        <v>0</v>
      </c>
      <c r="AI225" s="64">
        <f>VLOOKUP($C$97,$D$3:$K$63,$A$70,0)*B194</f>
        <v>0</v>
      </c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54">
        <f t="shared" si="178"/>
        <v>0</v>
      </c>
      <c r="BP225" s="53">
        <v>2031</v>
      </c>
      <c r="BQ225" s="61" t="e">
        <f t="shared" ref="BQ225:CF240" si="216">D225/$BM225</f>
        <v>#DIV/0!</v>
      </c>
      <c r="BR225" s="61" t="e">
        <f t="shared" si="216"/>
        <v>#DIV/0!</v>
      </c>
      <c r="BS225" s="61" t="e">
        <f t="shared" si="216"/>
        <v>#DIV/0!</v>
      </c>
      <c r="BT225" s="61" t="e">
        <f t="shared" si="216"/>
        <v>#DIV/0!</v>
      </c>
      <c r="BU225" s="61" t="e">
        <f t="shared" si="216"/>
        <v>#DIV/0!</v>
      </c>
      <c r="BV225" s="61" t="e">
        <f t="shared" si="216"/>
        <v>#DIV/0!</v>
      </c>
      <c r="BW225" s="61" t="e">
        <f t="shared" si="216"/>
        <v>#DIV/0!</v>
      </c>
      <c r="BX225" s="61" t="e">
        <f t="shared" si="216"/>
        <v>#DIV/0!</v>
      </c>
      <c r="BY225" s="61" t="e">
        <f t="shared" si="216"/>
        <v>#DIV/0!</v>
      </c>
      <c r="BZ225" s="61" t="e">
        <f t="shared" si="216"/>
        <v>#DIV/0!</v>
      </c>
      <c r="CA225" s="61" t="e">
        <f t="shared" si="216"/>
        <v>#DIV/0!</v>
      </c>
      <c r="CB225" s="61" t="e">
        <f t="shared" si="216"/>
        <v>#DIV/0!</v>
      </c>
      <c r="CC225" s="61" t="e">
        <f t="shared" si="216"/>
        <v>#DIV/0!</v>
      </c>
      <c r="CD225" s="61" t="e">
        <f t="shared" si="216"/>
        <v>#DIV/0!</v>
      </c>
      <c r="CE225" s="61" t="e">
        <f t="shared" si="216"/>
        <v>#DIV/0!</v>
      </c>
      <c r="CF225" s="61" t="e">
        <f t="shared" si="216"/>
        <v>#DIV/0!</v>
      </c>
      <c r="CG225" s="61" t="e">
        <f t="shared" si="195"/>
        <v>#DIV/0!</v>
      </c>
      <c r="CH225" s="61" t="e">
        <f t="shared" si="195"/>
        <v>#DIV/0!</v>
      </c>
      <c r="CI225" s="61" t="e">
        <f t="shared" si="195"/>
        <v>#DIV/0!</v>
      </c>
      <c r="CJ225" s="61" t="e">
        <f t="shared" si="195"/>
        <v>#DIV/0!</v>
      </c>
      <c r="CK225" s="61" t="e">
        <f t="shared" si="195"/>
        <v>#DIV/0!</v>
      </c>
      <c r="CL225" s="61" t="e">
        <f t="shared" si="195"/>
        <v>#DIV/0!</v>
      </c>
      <c r="CM225" s="61" t="e">
        <f t="shared" si="195"/>
        <v>#DIV/0!</v>
      </c>
      <c r="CN225" s="61" t="e">
        <f t="shared" si="195"/>
        <v>#DIV/0!</v>
      </c>
      <c r="CO225" s="61" t="e">
        <f t="shared" si="195"/>
        <v>#DIV/0!</v>
      </c>
      <c r="CP225" s="61" t="e">
        <f t="shared" si="195"/>
        <v>#DIV/0!</v>
      </c>
      <c r="CQ225" s="61" t="e">
        <f t="shared" si="195"/>
        <v>#DIV/0!</v>
      </c>
      <c r="CR225" s="61" t="e">
        <f t="shared" si="195"/>
        <v>#DIV/0!</v>
      </c>
      <c r="CS225" s="61" t="e">
        <f t="shared" si="195"/>
        <v>#DIV/0!</v>
      </c>
      <c r="CT225" s="61" t="e">
        <f t="shared" si="195"/>
        <v>#DIV/0!</v>
      </c>
      <c r="CU225" s="61" t="e">
        <f t="shared" si="195"/>
        <v>#DIV/0!</v>
      </c>
      <c r="CV225" s="61" t="e">
        <f t="shared" si="195"/>
        <v>#DIV/0!</v>
      </c>
      <c r="CW225" s="61" t="e">
        <f t="shared" si="210"/>
        <v>#DIV/0!</v>
      </c>
      <c r="CX225" s="61" t="e">
        <f t="shared" si="199"/>
        <v>#DIV/0!</v>
      </c>
      <c r="CY225" s="61" t="e">
        <f t="shared" si="199"/>
        <v>#DIV/0!</v>
      </c>
      <c r="CZ225" s="61" t="e">
        <f t="shared" si="199"/>
        <v>#DIV/0!</v>
      </c>
      <c r="DA225" s="61" t="e">
        <f t="shared" si="199"/>
        <v>#DIV/0!</v>
      </c>
      <c r="DB225" s="61" t="e">
        <f t="shared" si="199"/>
        <v>#DIV/0!</v>
      </c>
      <c r="DC225" s="61" t="e">
        <f t="shared" si="196"/>
        <v>#DIV/0!</v>
      </c>
      <c r="DD225" s="61" t="e">
        <f t="shared" si="196"/>
        <v>#DIV/0!</v>
      </c>
      <c r="DE225" s="61" t="e">
        <f t="shared" si="196"/>
        <v>#DIV/0!</v>
      </c>
      <c r="DF225" s="61" t="e">
        <f t="shared" si="196"/>
        <v>#DIV/0!</v>
      </c>
      <c r="DG225" s="61" t="e">
        <f t="shared" si="196"/>
        <v>#DIV/0!</v>
      </c>
      <c r="DH225" s="61" t="e">
        <f t="shared" si="196"/>
        <v>#DIV/0!</v>
      </c>
      <c r="DI225" s="61" t="e">
        <f t="shared" si="196"/>
        <v>#DIV/0!</v>
      </c>
      <c r="DJ225" s="61" t="e">
        <f t="shared" si="196"/>
        <v>#DIV/0!</v>
      </c>
      <c r="DK225" s="61" t="e">
        <f t="shared" si="196"/>
        <v>#DIV/0!</v>
      </c>
      <c r="DL225" s="61" t="e">
        <f t="shared" si="196"/>
        <v>#DIV/0!</v>
      </c>
      <c r="DM225" s="61" t="e">
        <f t="shared" si="196"/>
        <v>#DIV/0!</v>
      </c>
      <c r="DN225" s="61" t="e">
        <f t="shared" si="196"/>
        <v>#DIV/0!</v>
      </c>
      <c r="DO225" s="61" t="e">
        <f t="shared" si="196"/>
        <v>#DIV/0!</v>
      </c>
      <c r="DP225" s="61" t="e">
        <f t="shared" si="196"/>
        <v>#DIV/0!</v>
      </c>
      <c r="DQ225" s="61" t="e">
        <f t="shared" ref="DQ225:DR254" si="217">BD225/$BM225</f>
        <v>#DIV/0!</v>
      </c>
      <c r="DR225" s="61" t="e">
        <f t="shared" si="217"/>
        <v>#DIV/0!</v>
      </c>
      <c r="DS225" s="61" t="e">
        <f t="shared" si="197"/>
        <v>#DIV/0!</v>
      </c>
      <c r="DT225" s="61" t="e">
        <f t="shared" si="176"/>
        <v>#DIV/0!</v>
      </c>
      <c r="DU225" s="61" t="e">
        <f t="shared" si="176"/>
        <v>#DIV/0!</v>
      </c>
      <c r="DV225" s="61" t="e">
        <f t="shared" si="176"/>
        <v>#DIV/0!</v>
      </c>
      <c r="DW225" s="61" t="e">
        <f t="shared" si="176"/>
        <v>#DIV/0!</v>
      </c>
      <c r="DX225" s="61" t="e">
        <f t="shared" si="176"/>
        <v>#DIV/0!</v>
      </c>
      <c r="DY225" s="61" t="e">
        <f t="shared" si="176"/>
        <v>#DIV/0!</v>
      </c>
      <c r="DZ225" s="61" t="e">
        <f t="shared" si="180"/>
        <v>#DIV/0!</v>
      </c>
    </row>
    <row r="226" spans="3:130">
      <c r="C226" s="53">
        <v>2032</v>
      </c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>
        <f t="shared" si="193"/>
        <v>0</v>
      </c>
      <c r="Q226" s="64">
        <f t="shared" si="194"/>
        <v>0</v>
      </c>
      <c r="R226" s="64">
        <f t="shared" si="198"/>
        <v>0</v>
      </c>
      <c r="S226" s="64">
        <f t="shared" si="200"/>
        <v>0</v>
      </c>
      <c r="T226" s="64">
        <f t="shared" si="201"/>
        <v>0</v>
      </c>
      <c r="U226" s="64">
        <f t="shared" si="202"/>
        <v>0</v>
      </c>
      <c r="V226" s="64">
        <f t="shared" si="203"/>
        <v>0</v>
      </c>
      <c r="W226" s="64">
        <f t="shared" si="204"/>
        <v>0</v>
      </c>
      <c r="X226" s="64">
        <f t="shared" si="205"/>
        <v>0</v>
      </c>
      <c r="Y226" s="64">
        <f t="shared" si="206"/>
        <v>0</v>
      </c>
      <c r="Z226" s="64">
        <f t="shared" si="207"/>
        <v>0</v>
      </c>
      <c r="AA226" s="64">
        <f t="shared" si="208"/>
        <v>0</v>
      </c>
      <c r="AB226" s="64">
        <f t="shared" si="209"/>
        <v>0</v>
      </c>
      <c r="AC226" s="64">
        <f t="shared" si="211"/>
        <v>0</v>
      </c>
      <c r="AD226" s="64">
        <f t="shared" si="212"/>
        <v>0</v>
      </c>
      <c r="AE226" s="64">
        <f t="shared" si="213"/>
        <v>0</v>
      </c>
      <c r="AF226" s="64">
        <f t="shared" si="214"/>
        <v>0</v>
      </c>
      <c r="AG226" s="64">
        <f t="shared" si="215"/>
        <v>0</v>
      </c>
      <c r="AH226" s="64">
        <f t="shared" ref="AH226:AH244" si="218">VLOOKUP($C$96,$D$3:$K$63,$A$70,0)*(B196-B195)</f>
        <v>0</v>
      </c>
      <c r="AI226" s="64">
        <f>VLOOKUP($C$97,$D$3:$K$63,$A$70,0)*(B195-B194)</f>
        <v>0</v>
      </c>
      <c r="AJ226" s="64">
        <f>VLOOKUP($C$98,$D$3:$K$63,$A$70,0)*B194</f>
        <v>0</v>
      </c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54">
        <f t="shared" si="178"/>
        <v>0</v>
      </c>
      <c r="BP226" s="53">
        <v>2032</v>
      </c>
      <c r="BQ226" s="61" t="e">
        <f t="shared" si="216"/>
        <v>#DIV/0!</v>
      </c>
      <c r="BR226" s="61" t="e">
        <f t="shared" si="216"/>
        <v>#DIV/0!</v>
      </c>
      <c r="BS226" s="61" t="e">
        <f t="shared" si="216"/>
        <v>#DIV/0!</v>
      </c>
      <c r="BT226" s="61" t="e">
        <f t="shared" si="216"/>
        <v>#DIV/0!</v>
      </c>
      <c r="BU226" s="61" t="e">
        <f t="shared" si="216"/>
        <v>#DIV/0!</v>
      </c>
      <c r="BV226" s="61" t="e">
        <f t="shared" si="216"/>
        <v>#DIV/0!</v>
      </c>
      <c r="BW226" s="61" t="e">
        <f t="shared" si="216"/>
        <v>#DIV/0!</v>
      </c>
      <c r="BX226" s="61" t="e">
        <f t="shared" si="216"/>
        <v>#DIV/0!</v>
      </c>
      <c r="BY226" s="61" t="e">
        <f t="shared" si="216"/>
        <v>#DIV/0!</v>
      </c>
      <c r="BZ226" s="61" t="e">
        <f t="shared" si="216"/>
        <v>#DIV/0!</v>
      </c>
      <c r="CA226" s="61" t="e">
        <f t="shared" si="216"/>
        <v>#DIV/0!</v>
      </c>
      <c r="CB226" s="61" t="e">
        <f t="shared" si="216"/>
        <v>#DIV/0!</v>
      </c>
      <c r="CC226" s="61" t="e">
        <f t="shared" si="216"/>
        <v>#DIV/0!</v>
      </c>
      <c r="CD226" s="61" t="e">
        <f t="shared" si="216"/>
        <v>#DIV/0!</v>
      </c>
      <c r="CE226" s="61" t="e">
        <f t="shared" si="216"/>
        <v>#DIV/0!</v>
      </c>
      <c r="CF226" s="61" t="e">
        <f t="shared" si="216"/>
        <v>#DIV/0!</v>
      </c>
      <c r="CG226" s="61" t="e">
        <f t="shared" si="195"/>
        <v>#DIV/0!</v>
      </c>
      <c r="CH226" s="61" t="e">
        <f t="shared" si="195"/>
        <v>#DIV/0!</v>
      </c>
      <c r="CI226" s="61" t="e">
        <f t="shared" si="195"/>
        <v>#DIV/0!</v>
      </c>
      <c r="CJ226" s="61" t="e">
        <f t="shared" si="195"/>
        <v>#DIV/0!</v>
      </c>
      <c r="CK226" s="61" t="e">
        <f t="shared" si="195"/>
        <v>#DIV/0!</v>
      </c>
      <c r="CL226" s="61" t="e">
        <f t="shared" si="195"/>
        <v>#DIV/0!</v>
      </c>
      <c r="CM226" s="61" t="e">
        <f t="shared" si="195"/>
        <v>#DIV/0!</v>
      </c>
      <c r="CN226" s="61" t="e">
        <f t="shared" si="195"/>
        <v>#DIV/0!</v>
      </c>
      <c r="CO226" s="61" t="e">
        <f t="shared" si="195"/>
        <v>#DIV/0!</v>
      </c>
      <c r="CP226" s="61" t="e">
        <f t="shared" si="195"/>
        <v>#DIV/0!</v>
      </c>
      <c r="CQ226" s="61" t="e">
        <f t="shared" si="195"/>
        <v>#DIV/0!</v>
      </c>
      <c r="CR226" s="61" t="e">
        <f t="shared" si="195"/>
        <v>#DIV/0!</v>
      </c>
      <c r="CS226" s="61" t="e">
        <f t="shared" si="195"/>
        <v>#DIV/0!</v>
      </c>
      <c r="CT226" s="61" t="e">
        <f t="shared" si="195"/>
        <v>#DIV/0!</v>
      </c>
      <c r="CU226" s="61" t="e">
        <f t="shared" si="195"/>
        <v>#DIV/0!</v>
      </c>
      <c r="CV226" s="61" t="e">
        <f t="shared" si="195"/>
        <v>#DIV/0!</v>
      </c>
      <c r="CW226" s="61" t="e">
        <f t="shared" si="210"/>
        <v>#DIV/0!</v>
      </c>
      <c r="CX226" s="61" t="e">
        <f t="shared" si="199"/>
        <v>#DIV/0!</v>
      </c>
      <c r="CY226" s="61" t="e">
        <f t="shared" si="199"/>
        <v>#DIV/0!</v>
      </c>
      <c r="CZ226" s="61" t="e">
        <f t="shared" si="199"/>
        <v>#DIV/0!</v>
      </c>
      <c r="DA226" s="61" t="e">
        <f t="shared" si="199"/>
        <v>#DIV/0!</v>
      </c>
      <c r="DB226" s="61" t="e">
        <f t="shared" si="199"/>
        <v>#DIV/0!</v>
      </c>
      <c r="DC226" s="61" t="e">
        <f t="shared" si="199"/>
        <v>#DIV/0!</v>
      </c>
      <c r="DD226" s="61" t="e">
        <f t="shared" si="199"/>
        <v>#DIV/0!</v>
      </c>
      <c r="DE226" s="61" t="e">
        <f t="shared" si="199"/>
        <v>#DIV/0!</v>
      </c>
      <c r="DF226" s="61" t="e">
        <f t="shared" si="199"/>
        <v>#DIV/0!</v>
      </c>
      <c r="DG226" s="61" t="e">
        <f t="shared" si="199"/>
        <v>#DIV/0!</v>
      </c>
      <c r="DH226" s="61" t="e">
        <f t="shared" si="199"/>
        <v>#DIV/0!</v>
      </c>
      <c r="DI226" s="61" t="e">
        <f t="shared" si="199"/>
        <v>#DIV/0!</v>
      </c>
      <c r="DJ226" s="61" t="e">
        <f t="shared" si="199"/>
        <v>#DIV/0!</v>
      </c>
      <c r="DK226" s="61" t="e">
        <f t="shared" si="199"/>
        <v>#DIV/0!</v>
      </c>
      <c r="DL226" s="61" t="e">
        <f t="shared" si="199"/>
        <v>#DIV/0!</v>
      </c>
      <c r="DM226" s="61" t="e">
        <f t="shared" si="199"/>
        <v>#DIV/0!</v>
      </c>
      <c r="DN226" s="61" t="e">
        <f t="shared" ref="DN226:DP254" si="219">BA226/$BM226</f>
        <v>#DIV/0!</v>
      </c>
      <c r="DO226" s="61" t="e">
        <f t="shared" si="219"/>
        <v>#DIV/0!</v>
      </c>
      <c r="DP226" s="61" t="e">
        <f t="shared" si="219"/>
        <v>#DIV/0!</v>
      </c>
      <c r="DQ226" s="61" t="e">
        <f t="shared" si="217"/>
        <v>#DIV/0!</v>
      </c>
      <c r="DR226" s="61" t="e">
        <f t="shared" si="217"/>
        <v>#DIV/0!</v>
      </c>
      <c r="DS226" s="61" t="e">
        <f t="shared" si="197"/>
        <v>#DIV/0!</v>
      </c>
      <c r="DT226" s="61" t="e">
        <f t="shared" si="176"/>
        <v>#DIV/0!</v>
      </c>
      <c r="DU226" s="61" t="e">
        <f t="shared" si="176"/>
        <v>#DIV/0!</v>
      </c>
      <c r="DV226" s="61" t="e">
        <f t="shared" si="176"/>
        <v>#DIV/0!</v>
      </c>
      <c r="DW226" s="61" t="e">
        <f t="shared" si="176"/>
        <v>#DIV/0!</v>
      </c>
      <c r="DX226" s="61" t="e">
        <f t="shared" si="176"/>
        <v>#DIV/0!</v>
      </c>
      <c r="DY226" s="61" t="e">
        <f t="shared" si="176"/>
        <v>#DIV/0!</v>
      </c>
      <c r="DZ226" s="61" t="e">
        <f t="shared" si="180"/>
        <v>#DIV/0!</v>
      </c>
    </row>
    <row r="227" spans="3:130">
      <c r="C227" s="53">
        <v>2033</v>
      </c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>
        <f t="shared" si="194"/>
        <v>0</v>
      </c>
      <c r="R227" s="64">
        <f t="shared" si="198"/>
        <v>0</v>
      </c>
      <c r="S227" s="64">
        <f t="shared" si="200"/>
        <v>0</v>
      </c>
      <c r="T227" s="64">
        <f t="shared" si="201"/>
        <v>0</v>
      </c>
      <c r="U227" s="64">
        <f t="shared" si="202"/>
        <v>0</v>
      </c>
      <c r="V227" s="64">
        <f t="shared" si="203"/>
        <v>0</v>
      </c>
      <c r="W227" s="64">
        <f t="shared" si="204"/>
        <v>0</v>
      </c>
      <c r="X227" s="64">
        <f t="shared" si="205"/>
        <v>0</v>
      </c>
      <c r="Y227" s="64">
        <f t="shared" si="206"/>
        <v>0</v>
      </c>
      <c r="Z227" s="64">
        <f t="shared" si="207"/>
        <v>0</v>
      </c>
      <c r="AA227" s="64">
        <f t="shared" si="208"/>
        <v>0</v>
      </c>
      <c r="AB227" s="64">
        <f t="shared" si="209"/>
        <v>0</v>
      </c>
      <c r="AC227" s="64">
        <f t="shared" si="211"/>
        <v>0</v>
      </c>
      <c r="AD227" s="64">
        <f t="shared" si="212"/>
        <v>0</v>
      </c>
      <c r="AE227" s="64">
        <f t="shared" si="213"/>
        <v>0</v>
      </c>
      <c r="AF227" s="64">
        <f t="shared" si="214"/>
        <v>0</v>
      </c>
      <c r="AG227" s="64">
        <f t="shared" si="215"/>
        <v>0</v>
      </c>
      <c r="AH227" s="64">
        <f t="shared" si="218"/>
        <v>0</v>
      </c>
      <c r="AI227" s="64">
        <f t="shared" ref="AI227:AI245" si="220">VLOOKUP($C$97,$D$3:$K$63,$A$70,0)*(B196-B195)</f>
        <v>0</v>
      </c>
      <c r="AJ227" s="64">
        <f>VLOOKUP($C$98,$D$3:$K$63,$A$70,0)*(B195-B194)</f>
        <v>0</v>
      </c>
      <c r="AK227" s="64">
        <f>VLOOKUP($C$99,$D$3:$K$63,$A$70,0)*B194</f>
        <v>0</v>
      </c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54">
        <f t="shared" si="178"/>
        <v>0</v>
      </c>
      <c r="BP227" s="53">
        <v>2033</v>
      </c>
      <c r="BQ227" s="61" t="e">
        <f t="shared" si="216"/>
        <v>#DIV/0!</v>
      </c>
      <c r="BR227" s="61" t="e">
        <f t="shared" si="216"/>
        <v>#DIV/0!</v>
      </c>
      <c r="BS227" s="61" t="e">
        <f t="shared" si="216"/>
        <v>#DIV/0!</v>
      </c>
      <c r="BT227" s="61" t="e">
        <f t="shared" si="216"/>
        <v>#DIV/0!</v>
      </c>
      <c r="BU227" s="61" t="e">
        <f t="shared" si="216"/>
        <v>#DIV/0!</v>
      </c>
      <c r="BV227" s="61" t="e">
        <f t="shared" si="216"/>
        <v>#DIV/0!</v>
      </c>
      <c r="BW227" s="61" t="e">
        <f t="shared" si="216"/>
        <v>#DIV/0!</v>
      </c>
      <c r="BX227" s="61" t="e">
        <f t="shared" si="216"/>
        <v>#DIV/0!</v>
      </c>
      <c r="BY227" s="61" t="e">
        <f t="shared" si="216"/>
        <v>#DIV/0!</v>
      </c>
      <c r="BZ227" s="61" t="e">
        <f t="shared" si="216"/>
        <v>#DIV/0!</v>
      </c>
      <c r="CA227" s="61" t="e">
        <f t="shared" si="216"/>
        <v>#DIV/0!</v>
      </c>
      <c r="CB227" s="61" t="e">
        <f t="shared" si="216"/>
        <v>#DIV/0!</v>
      </c>
      <c r="CC227" s="61" t="e">
        <f t="shared" si="216"/>
        <v>#DIV/0!</v>
      </c>
      <c r="CD227" s="61" t="e">
        <f t="shared" si="216"/>
        <v>#DIV/0!</v>
      </c>
      <c r="CE227" s="61" t="e">
        <f t="shared" si="216"/>
        <v>#DIV/0!</v>
      </c>
      <c r="CF227" s="61" t="e">
        <f t="shared" si="216"/>
        <v>#DIV/0!</v>
      </c>
      <c r="CG227" s="61" t="e">
        <f t="shared" si="195"/>
        <v>#DIV/0!</v>
      </c>
      <c r="CH227" s="61" t="e">
        <f t="shared" si="195"/>
        <v>#DIV/0!</v>
      </c>
      <c r="CI227" s="61" t="e">
        <f t="shared" si="195"/>
        <v>#DIV/0!</v>
      </c>
      <c r="CJ227" s="61" t="e">
        <f t="shared" si="195"/>
        <v>#DIV/0!</v>
      </c>
      <c r="CK227" s="61" t="e">
        <f t="shared" si="195"/>
        <v>#DIV/0!</v>
      </c>
      <c r="CL227" s="61" t="e">
        <f t="shared" si="195"/>
        <v>#DIV/0!</v>
      </c>
      <c r="CM227" s="61" t="e">
        <f t="shared" si="195"/>
        <v>#DIV/0!</v>
      </c>
      <c r="CN227" s="61" t="e">
        <f t="shared" si="195"/>
        <v>#DIV/0!</v>
      </c>
      <c r="CO227" s="61" t="e">
        <f t="shared" si="195"/>
        <v>#DIV/0!</v>
      </c>
      <c r="CP227" s="61" t="e">
        <f t="shared" si="195"/>
        <v>#DIV/0!</v>
      </c>
      <c r="CQ227" s="61" t="e">
        <f t="shared" si="195"/>
        <v>#DIV/0!</v>
      </c>
      <c r="CR227" s="61" t="e">
        <f t="shared" si="195"/>
        <v>#DIV/0!</v>
      </c>
      <c r="CS227" s="61" t="e">
        <f t="shared" si="195"/>
        <v>#DIV/0!</v>
      </c>
      <c r="CT227" s="61" t="e">
        <f t="shared" si="195"/>
        <v>#DIV/0!</v>
      </c>
      <c r="CU227" s="61" t="e">
        <f t="shared" si="195"/>
        <v>#DIV/0!</v>
      </c>
      <c r="CV227" s="61" t="e">
        <f t="shared" si="195"/>
        <v>#DIV/0!</v>
      </c>
      <c r="CW227" s="61" t="e">
        <f t="shared" si="210"/>
        <v>#DIV/0!</v>
      </c>
      <c r="CX227" s="61" t="e">
        <f t="shared" si="199"/>
        <v>#DIV/0!</v>
      </c>
      <c r="CY227" s="61" t="e">
        <f t="shared" si="199"/>
        <v>#DIV/0!</v>
      </c>
      <c r="CZ227" s="61" t="e">
        <f t="shared" si="199"/>
        <v>#DIV/0!</v>
      </c>
      <c r="DA227" s="61" t="e">
        <f t="shared" si="199"/>
        <v>#DIV/0!</v>
      </c>
      <c r="DB227" s="61" t="e">
        <f t="shared" si="199"/>
        <v>#DIV/0!</v>
      </c>
      <c r="DC227" s="61" t="e">
        <f t="shared" si="199"/>
        <v>#DIV/0!</v>
      </c>
      <c r="DD227" s="61" t="e">
        <f t="shared" si="199"/>
        <v>#DIV/0!</v>
      </c>
      <c r="DE227" s="61" t="e">
        <f t="shared" si="199"/>
        <v>#DIV/0!</v>
      </c>
      <c r="DF227" s="61" t="e">
        <f t="shared" si="199"/>
        <v>#DIV/0!</v>
      </c>
      <c r="DG227" s="61" t="e">
        <f t="shared" si="199"/>
        <v>#DIV/0!</v>
      </c>
      <c r="DH227" s="61" t="e">
        <f t="shared" si="199"/>
        <v>#DIV/0!</v>
      </c>
      <c r="DI227" s="61" t="e">
        <f t="shared" si="199"/>
        <v>#DIV/0!</v>
      </c>
      <c r="DJ227" s="61" t="e">
        <f t="shared" si="199"/>
        <v>#DIV/0!</v>
      </c>
      <c r="DK227" s="61" t="e">
        <f t="shared" si="199"/>
        <v>#DIV/0!</v>
      </c>
      <c r="DL227" s="61" t="e">
        <f t="shared" si="199"/>
        <v>#DIV/0!</v>
      </c>
      <c r="DM227" s="61" t="e">
        <f t="shared" si="199"/>
        <v>#DIV/0!</v>
      </c>
      <c r="DN227" s="61" t="e">
        <f t="shared" si="219"/>
        <v>#DIV/0!</v>
      </c>
      <c r="DO227" s="61" t="e">
        <f t="shared" si="219"/>
        <v>#DIV/0!</v>
      </c>
      <c r="DP227" s="61" t="e">
        <f t="shared" si="219"/>
        <v>#DIV/0!</v>
      </c>
      <c r="DQ227" s="61" t="e">
        <f t="shared" si="217"/>
        <v>#DIV/0!</v>
      </c>
      <c r="DR227" s="61" t="e">
        <f t="shared" si="217"/>
        <v>#DIV/0!</v>
      </c>
      <c r="DS227" s="61" t="e">
        <f t="shared" si="197"/>
        <v>#DIV/0!</v>
      </c>
      <c r="DT227" s="61" t="e">
        <f t="shared" si="176"/>
        <v>#DIV/0!</v>
      </c>
      <c r="DU227" s="61" t="e">
        <f t="shared" si="176"/>
        <v>#DIV/0!</v>
      </c>
      <c r="DV227" s="61" t="e">
        <f t="shared" si="176"/>
        <v>#DIV/0!</v>
      </c>
      <c r="DW227" s="61" t="e">
        <f t="shared" si="176"/>
        <v>#DIV/0!</v>
      </c>
      <c r="DX227" s="61" t="e">
        <f t="shared" si="176"/>
        <v>#DIV/0!</v>
      </c>
      <c r="DY227" s="61" t="e">
        <f t="shared" si="176"/>
        <v>#DIV/0!</v>
      </c>
      <c r="DZ227" s="61" t="e">
        <f t="shared" si="180"/>
        <v>#DIV/0!</v>
      </c>
    </row>
    <row r="228" spans="3:130">
      <c r="C228" s="53">
        <v>2034</v>
      </c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>
        <f t="shared" si="198"/>
        <v>0</v>
      </c>
      <c r="S228" s="64">
        <f t="shared" si="200"/>
        <v>0</v>
      </c>
      <c r="T228" s="64">
        <f t="shared" si="201"/>
        <v>0</v>
      </c>
      <c r="U228" s="64">
        <f t="shared" si="202"/>
        <v>0</v>
      </c>
      <c r="V228" s="64">
        <f t="shared" si="203"/>
        <v>0</v>
      </c>
      <c r="W228" s="64">
        <f t="shared" si="204"/>
        <v>0</v>
      </c>
      <c r="X228" s="64">
        <f t="shared" si="205"/>
        <v>0</v>
      </c>
      <c r="Y228" s="64">
        <f t="shared" si="206"/>
        <v>0</v>
      </c>
      <c r="Z228" s="64">
        <f t="shared" si="207"/>
        <v>0</v>
      </c>
      <c r="AA228" s="64">
        <f t="shared" si="208"/>
        <v>0</v>
      </c>
      <c r="AB228" s="64">
        <f t="shared" si="209"/>
        <v>0</v>
      </c>
      <c r="AC228" s="64">
        <f t="shared" si="211"/>
        <v>0</v>
      </c>
      <c r="AD228" s="64">
        <f t="shared" si="212"/>
        <v>0</v>
      </c>
      <c r="AE228" s="64">
        <f t="shared" si="213"/>
        <v>0</v>
      </c>
      <c r="AF228" s="64">
        <f t="shared" si="214"/>
        <v>0</v>
      </c>
      <c r="AG228" s="64">
        <f t="shared" si="215"/>
        <v>0</v>
      </c>
      <c r="AH228" s="64">
        <f t="shared" si="218"/>
        <v>0</v>
      </c>
      <c r="AI228" s="64">
        <f t="shared" si="220"/>
        <v>0</v>
      </c>
      <c r="AJ228" s="64">
        <f t="shared" ref="AJ228:AJ246" si="221">VLOOKUP($C$98,$D$3:$K$63,$A$70,0)*(B196-B195)</f>
        <v>0</v>
      </c>
      <c r="AK228" s="64">
        <f>VLOOKUP($C$99,$D$3:$K$63,$A$70,0)*(B195-B194)</f>
        <v>0</v>
      </c>
      <c r="AL228" s="64">
        <f>VLOOKUP($C$100,$D$3:$K$63,$A$70,0)*B194</f>
        <v>0</v>
      </c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54">
        <f t="shared" si="178"/>
        <v>0</v>
      </c>
      <c r="BP228" s="53">
        <v>2034</v>
      </c>
      <c r="BQ228" s="61" t="e">
        <f t="shared" si="216"/>
        <v>#DIV/0!</v>
      </c>
      <c r="BR228" s="61" t="e">
        <f t="shared" si="216"/>
        <v>#DIV/0!</v>
      </c>
      <c r="BS228" s="61" t="e">
        <f t="shared" si="216"/>
        <v>#DIV/0!</v>
      </c>
      <c r="BT228" s="61" t="e">
        <f t="shared" si="216"/>
        <v>#DIV/0!</v>
      </c>
      <c r="BU228" s="61" t="e">
        <f t="shared" si="216"/>
        <v>#DIV/0!</v>
      </c>
      <c r="BV228" s="61" t="e">
        <f t="shared" si="216"/>
        <v>#DIV/0!</v>
      </c>
      <c r="BW228" s="61" t="e">
        <f t="shared" si="216"/>
        <v>#DIV/0!</v>
      </c>
      <c r="BX228" s="61" t="e">
        <f t="shared" si="216"/>
        <v>#DIV/0!</v>
      </c>
      <c r="BY228" s="61" t="e">
        <f t="shared" si="216"/>
        <v>#DIV/0!</v>
      </c>
      <c r="BZ228" s="61" t="e">
        <f t="shared" si="216"/>
        <v>#DIV/0!</v>
      </c>
      <c r="CA228" s="61" t="e">
        <f t="shared" si="216"/>
        <v>#DIV/0!</v>
      </c>
      <c r="CB228" s="61" t="e">
        <f t="shared" si="216"/>
        <v>#DIV/0!</v>
      </c>
      <c r="CC228" s="61" t="e">
        <f t="shared" si="216"/>
        <v>#DIV/0!</v>
      </c>
      <c r="CD228" s="61" t="e">
        <f t="shared" si="216"/>
        <v>#DIV/0!</v>
      </c>
      <c r="CE228" s="61" t="e">
        <f t="shared" si="216"/>
        <v>#DIV/0!</v>
      </c>
      <c r="CF228" s="61" t="e">
        <f t="shared" si="216"/>
        <v>#DIV/0!</v>
      </c>
      <c r="CG228" s="61" t="e">
        <f t="shared" si="195"/>
        <v>#DIV/0!</v>
      </c>
      <c r="CH228" s="61" t="e">
        <f t="shared" si="195"/>
        <v>#DIV/0!</v>
      </c>
      <c r="CI228" s="61" t="e">
        <f t="shared" si="195"/>
        <v>#DIV/0!</v>
      </c>
      <c r="CJ228" s="61" t="e">
        <f t="shared" si="195"/>
        <v>#DIV/0!</v>
      </c>
      <c r="CK228" s="61" t="e">
        <f t="shared" si="195"/>
        <v>#DIV/0!</v>
      </c>
      <c r="CL228" s="61" t="e">
        <f t="shared" si="195"/>
        <v>#DIV/0!</v>
      </c>
      <c r="CM228" s="61" t="e">
        <f t="shared" si="195"/>
        <v>#DIV/0!</v>
      </c>
      <c r="CN228" s="61" t="e">
        <f t="shared" si="195"/>
        <v>#DIV/0!</v>
      </c>
      <c r="CO228" s="61" t="e">
        <f t="shared" si="195"/>
        <v>#DIV/0!</v>
      </c>
      <c r="CP228" s="61" t="e">
        <f t="shared" si="195"/>
        <v>#DIV/0!</v>
      </c>
      <c r="CQ228" s="61" t="e">
        <f t="shared" si="195"/>
        <v>#DIV/0!</v>
      </c>
      <c r="CR228" s="61" t="e">
        <f t="shared" si="195"/>
        <v>#DIV/0!</v>
      </c>
      <c r="CS228" s="61" t="e">
        <f t="shared" si="195"/>
        <v>#DIV/0!</v>
      </c>
      <c r="CT228" s="61" t="e">
        <f t="shared" si="195"/>
        <v>#DIV/0!</v>
      </c>
      <c r="CU228" s="61" t="e">
        <f t="shared" si="195"/>
        <v>#DIV/0!</v>
      </c>
      <c r="CV228" s="61" t="e">
        <f t="shared" si="195"/>
        <v>#DIV/0!</v>
      </c>
      <c r="CW228" s="61" t="e">
        <f t="shared" si="210"/>
        <v>#DIV/0!</v>
      </c>
      <c r="CX228" s="61" t="e">
        <f t="shared" si="199"/>
        <v>#DIV/0!</v>
      </c>
      <c r="CY228" s="61" t="e">
        <f t="shared" si="199"/>
        <v>#DIV/0!</v>
      </c>
      <c r="CZ228" s="61" t="e">
        <f t="shared" si="199"/>
        <v>#DIV/0!</v>
      </c>
      <c r="DA228" s="61" t="e">
        <f t="shared" si="199"/>
        <v>#DIV/0!</v>
      </c>
      <c r="DB228" s="61" t="e">
        <f t="shared" si="199"/>
        <v>#DIV/0!</v>
      </c>
      <c r="DC228" s="61" t="e">
        <f t="shared" si="199"/>
        <v>#DIV/0!</v>
      </c>
      <c r="DD228" s="61" t="e">
        <f t="shared" si="199"/>
        <v>#DIV/0!</v>
      </c>
      <c r="DE228" s="61" t="e">
        <f t="shared" si="199"/>
        <v>#DIV/0!</v>
      </c>
      <c r="DF228" s="61" t="e">
        <f t="shared" si="199"/>
        <v>#DIV/0!</v>
      </c>
      <c r="DG228" s="61" t="e">
        <f t="shared" si="199"/>
        <v>#DIV/0!</v>
      </c>
      <c r="DH228" s="61" t="e">
        <f t="shared" si="199"/>
        <v>#DIV/0!</v>
      </c>
      <c r="DI228" s="61" t="e">
        <f t="shared" si="199"/>
        <v>#DIV/0!</v>
      </c>
      <c r="DJ228" s="61" t="e">
        <f t="shared" si="199"/>
        <v>#DIV/0!</v>
      </c>
      <c r="DK228" s="61" t="e">
        <f t="shared" si="199"/>
        <v>#DIV/0!</v>
      </c>
      <c r="DL228" s="61" t="e">
        <f t="shared" si="199"/>
        <v>#DIV/0!</v>
      </c>
      <c r="DM228" s="61" t="e">
        <f t="shared" si="199"/>
        <v>#DIV/0!</v>
      </c>
      <c r="DN228" s="61" t="e">
        <f t="shared" si="219"/>
        <v>#DIV/0!</v>
      </c>
      <c r="DO228" s="61" t="e">
        <f t="shared" si="219"/>
        <v>#DIV/0!</v>
      </c>
      <c r="DP228" s="61" t="e">
        <f t="shared" si="219"/>
        <v>#DIV/0!</v>
      </c>
      <c r="DQ228" s="61" t="e">
        <f t="shared" si="217"/>
        <v>#DIV/0!</v>
      </c>
      <c r="DR228" s="61" t="e">
        <f t="shared" si="217"/>
        <v>#DIV/0!</v>
      </c>
      <c r="DS228" s="61" t="e">
        <f t="shared" si="197"/>
        <v>#DIV/0!</v>
      </c>
      <c r="DT228" s="61" t="e">
        <f t="shared" si="176"/>
        <v>#DIV/0!</v>
      </c>
      <c r="DU228" s="61" t="e">
        <f t="shared" si="176"/>
        <v>#DIV/0!</v>
      </c>
      <c r="DV228" s="61" t="e">
        <f t="shared" si="176"/>
        <v>#DIV/0!</v>
      </c>
      <c r="DW228" s="61" t="e">
        <f t="shared" si="176"/>
        <v>#DIV/0!</v>
      </c>
      <c r="DX228" s="61" t="e">
        <f t="shared" si="176"/>
        <v>#DIV/0!</v>
      </c>
      <c r="DY228" s="61" t="e">
        <f t="shared" si="176"/>
        <v>#DIV/0!</v>
      </c>
      <c r="DZ228" s="61" t="e">
        <f t="shared" si="180"/>
        <v>#DIV/0!</v>
      </c>
    </row>
    <row r="229" spans="3:130">
      <c r="C229" s="53">
        <v>2035</v>
      </c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>
        <f t="shared" si="200"/>
        <v>0</v>
      </c>
      <c r="T229" s="64">
        <f t="shared" si="201"/>
        <v>0</v>
      </c>
      <c r="U229" s="64">
        <f t="shared" si="202"/>
        <v>0</v>
      </c>
      <c r="V229" s="64">
        <f t="shared" si="203"/>
        <v>0</v>
      </c>
      <c r="W229" s="64">
        <f t="shared" si="204"/>
        <v>0</v>
      </c>
      <c r="X229" s="64">
        <f t="shared" si="205"/>
        <v>0</v>
      </c>
      <c r="Y229" s="64">
        <f t="shared" si="206"/>
        <v>0</v>
      </c>
      <c r="Z229" s="64">
        <f t="shared" si="207"/>
        <v>0</v>
      </c>
      <c r="AA229" s="64">
        <f t="shared" si="208"/>
        <v>0</v>
      </c>
      <c r="AB229" s="64">
        <f t="shared" si="209"/>
        <v>0</v>
      </c>
      <c r="AC229" s="64">
        <f t="shared" si="211"/>
        <v>0</v>
      </c>
      <c r="AD229" s="64">
        <f t="shared" si="212"/>
        <v>0</v>
      </c>
      <c r="AE229" s="64">
        <f t="shared" si="213"/>
        <v>0</v>
      </c>
      <c r="AF229" s="64">
        <f t="shared" si="214"/>
        <v>0</v>
      </c>
      <c r="AG229" s="64">
        <f t="shared" si="215"/>
        <v>0</v>
      </c>
      <c r="AH229" s="64">
        <f t="shared" si="218"/>
        <v>0</v>
      </c>
      <c r="AI229" s="64">
        <f t="shared" si="220"/>
        <v>0</v>
      </c>
      <c r="AJ229" s="64">
        <f t="shared" si="221"/>
        <v>0</v>
      </c>
      <c r="AK229" s="64">
        <f t="shared" ref="AK229:AK247" si="222">VLOOKUP($C$99,$D$3:$K$63,$A$70,0)*(B196-B195)</f>
        <v>0</v>
      </c>
      <c r="AL229" s="64">
        <f>VLOOKUP($C$100,$D$3:$K$63,$A$70,0)*(B195-B194)</f>
        <v>0</v>
      </c>
      <c r="AM229" s="64">
        <f>VLOOKUP($C$101,$D$3:$K$63,$A$70,0)*B194</f>
        <v>0</v>
      </c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54">
        <f t="shared" si="178"/>
        <v>0</v>
      </c>
      <c r="BP229" s="53">
        <v>2035</v>
      </c>
      <c r="BQ229" s="61" t="e">
        <f t="shared" si="216"/>
        <v>#DIV/0!</v>
      </c>
      <c r="BR229" s="61" t="e">
        <f t="shared" si="216"/>
        <v>#DIV/0!</v>
      </c>
      <c r="BS229" s="61" t="e">
        <f t="shared" si="216"/>
        <v>#DIV/0!</v>
      </c>
      <c r="BT229" s="61" t="e">
        <f t="shared" si="216"/>
        <v>#DIV/0!</v>
      </c>
      <c r="BU229" s="61" t="e">
        <f t="shared" si="216"/>
        <v>#DIV/0!</v>
      </c>
      <c r="BV229" s="61" t="e">
        <f t="shared" si="216"/>
        <v>#DIV/0!</v>
      </c>
      <c r="BW229" s="61" t="e">
        <f t="shared" si="216"/>
        <v>#DIV/0!</v>
      </c>
      <c r="BX229" s="61" t="e">
        <f t="shared" si="216"/>
        <v>#DIV/0!</v>
      </c>
      <c r="BY229" s="61" t="e">
        <f t="shared" si="216"/>
        <v>#DIV/0!</v>
      </c>
      <c r="BZ229" s="61" t="e">
        <f t="shared" si="216"/>
        <v>#DIV/0!</v>
      </c>
      <c r="CA229" s="61" t="e">
        <f t="shared" si="216"/>
        <v>#DIV/0!</v>
      </c>
      <c r="CB229" s="61" t="e">
        <f t="shared" si="216"/>
        <v>#DIV/0!</v>
      </c>
      <c r="CC229" s="61" t="e">
        <f t="shared" si="216"/>
        <v>#DIV/0!</v>
      </c>
      <c r="CD229" s="61" t="e">
        <f t="shared" si="216"/>
        <v>#DIV/0!</v>
      </c>
      <c r="CE229" s="61" t="e">
        <f t="shared" si="216"/>
        <v>#DIV/0!</v>
      </c>
      <c r="CF229" s="61" t="e">
        <f t="shared" si="216"/>
        <v>#DIV/0!</v>
      </c>
      <c r="CG229" s="61" t="e">
        <f t="shared" si="195"/>
        <v>#DIV/0!</v>
      </c>
      <c r="CH229" s="61" t="e">
        <f t="shared" si="195"/>
        <v>#DIV/0!</v>
      </c>
      <c r="CI229" s="61" t="e">
        <f t="shared" si="195"/>
        <v>#DIV/0!</v>
      </c>
      <c r="CJ229" s="61" t="e">
        <f t="shared" si="195"/>
        <v>#DIV/0!</v>
      </c>
      <c r="CK229" s="61" t="e">
        <f t="shared" si="195"/>
        <v>#DIV/0!</v>
      </c>
      <c r="CL229" s="61" t="e">
        <f t="shared" si="195"/>
        <v>#DIV/0!</v>
      </c>
      <c r="CM229" s="61" t="e">
        <f t="shared" si="195"/>
        <v>#DIV/0!</v>
      </c>
      <c r="CN229" s="61" t="e">
        <f t="shared" si="195"/>
        <v>#DIV/0!</v>
      </c>
      <c r="CO229" s="61" t="e">
        <f t="shared" si="195"/>
        <v>#DIV/0!</v>
      </c>
      <c r="CP229" s="61" t="e">
        <f t="shared" si="195"/>
        <v>#DIV/0!</v>
      </c>
      <c r="CQ229" s="61" t="e">
        <f t="shared" si="195"/>
        <v>#DIV/0!</v>
      </c>
      <c r="CR229" s="61" t="e">
        <f t="shared" si="195"/>
        <v>#DIV/0!</v>
      </c>
      <c r="CS229" s="61" t="e">
        <f t="shared" si="195"/>
        <v>#DIV/0!</v>
      </c>
      <c r="CT229" s="61" t="e">
        <f t="shared" si="195"/>
        <v>#DIV/0!</v>
      </c>
      <c r="CU229" s="61" t="e">
        <f t="shared" si="195"/>
        <v>#DIV/0!</v>
      </c>
      <c r="CV229" s="61" t="e">
        <f t="shared" si="195"/>
        <v>#DIV/0!</v>
      </c>
      <c r="CW229" s="61" t="e">
        <f t="shared" si="210"/>
        <v>#DIV/0!</v>
      </c>
      <c r="CX229" s="61" t="e">
        <f t="shared" si="199"/>
        <v>#DIV/0!</v>
      </c>
      <c r="CY229" s="61" t="e">
        <f t="shared" si="199"/>
        <v>#DIV/0!</v>
      </c>
      <c r="CZ229" s="61" t="e">
        <f t="shared" si="199"/>
        <v>#DIV/0!</v>
      </c>
      <c r="DA229" s="61" t="e">
        <f t="shared" si="199"/>
        <v>#DIV/0!</v>
      </c>
      <c r="DB229" s="61" t="e">
        <f t="shared" si="199"/>
        <v>#DIV/0!</v>
      </c>
      <c r="DC229" s="61" t="e">
        <f t="shared" si="199"/>
        <v>#DIV/0!</v>
      </c>
      <c r="DD229" s="61" t="e">
        <f t="shared" si="199"/>
        <v>#DIV/0!</v>
      </c>
      <c r="DE229" s="61" t="e">
        <f t="shared" si="199"/>
        <v>#DIV/0!</v>
      </c>
      <c r="DF229" s="61" t="e">
        <f t="shared" si="199"/>
        <v>#DIV/0!</v>
      </c>
      <c r="DG229" s="61" t="e">
        <f t="shared" si="199"/>
        <v>#DIV/0!</v>
      </c>
      <c r="DH229" s="61" t="e">
        <f t="shared" si="199"/>
        <v>#DIV/0!</v>
      </c>
      <c r="DI229" s="61" t="e">
        <f t="shared" si="199"/>
        <v>#DIV/0!</v>
      </c>
      <c r="DJ229" s="61" t="e">
        <f t="shared" si="199"/>
        <v>#DIV/0!</v>
      </c>
      <c r="DK229" s="61" t="e">
        <f t="shared" si="199"/>
        <v>#DIV/0!</v>
      </c>
      <c r="DL229" s="61" t="e">
        <f t="shared" si="199"/>
        <v>#DIV/0!</v>
      </c>
      <c r="DM229" s="61" t="e">
        <f t="shared" si="199"/>
        <v>#DIV/0!</v>
      </c>
      <c r="DN229" s="61" t="e">
        <f t="shared" si="219"/>
        <v>#DIV/0!</v>
      </c>
      <c r="DO229" s="61" t="e">
        <f t="shared" si="219"/>
        <v>#DIV/0!</v>
      </c>
      <c r="DP229" s="61" t="e">
        <f t="shared" si="219"/>
        <v>#DIV/0!</v>
      </c>
      <c r="DQ229" s="61" t="e">
        <f t="shared" si="217"/>
        <v>#DIV/0!</v>
      </c>
      <c r="DR229" s="61" t="e">
        <f t="shared" si="217"/>
        <v>#DIV/0!</v>
      </c>
      <c r="DS229" s="61" t="e">
        <f t="shared" si="197"/>
        <v>#DIV/0!</v>
      </c>
      <c r="DT229" s="61" t="e">
        <f t="shared" si="176"/>
        <v>#DIV/0!</v>
      </c>
      <c r="DU229" s="61" t="e">
        <f t="shared" si="176"/>
        <v>#DIV/0!</v>
      </c>
      <c r="DV229" s="61" t="e">
        <f t="shared" si="176"/>
        <v>#DIV/0!</v>
      </c>
      <c r="DW229" s="61" t="e">
        <f t="shared" si="176"/>
        <v>#DIV/0!</v>
      </c>
      <c r="DX229" s="61" t="e">
        <f t="shared" si="176"/>
        <v>#DIV/0!</v>
      </c>
      <c r="DY229" s="61" t="e">
        <f t="shared" si="176"/>
        <v>#DIV/0!</v>
      </c>
      <c r="DZ229" s="61" t="e">
        <f t="shared" si="180"/>
        <v>#DIV/0!</v>
      </c>
    </row>
    <row r="230" spans="3:130">
      <c r="C230" s="53">
        <v>2036</v>
      </c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>
        <f t="shared" si="201"/>
        <v>0</v>
      </c>
      <c r="U230" s="64">
        <f t="shared" si="202"/>
        <v>0</v>
      </c>
      <c r="V230" s="64">
        <f t="shared" si="203"/>
        <v>0</v>
      </c>
      <c r="W230" s="64">
        <f t="shared" si="204"/>
        <v>0</v>
      </c>
      <c r="X230" s="64">
        <f t="shared" si="205"/>
        <v>0</v>
      </c>
      <c r="Y230" s="64">
        <f t="shared" si="206"/>
        <v>0</v>
      </c>
      <c r="Z230" s="64">
        <f t="shared" si="207"/>
        <v>0</v>
      </c>
      <c r="AA230" s="64">
        <f t="shared" si="208"/>
        <v>0</v>
      </c>
      <c r="AB230" s="64">
        <f t="shared" si="209"/>
        <v>0</v>
      </c>
      <c r="AC230" s="64">
        <f t="shared" si="211"/>
        <v>0</v>
      </c>
      <c r="AD230" s="64">
        <f t="shared" si="212"/>
        <v>0</v>
      </c>
      <c r="AE230" s="64">
        <f t="shared" si="213"/>
        <v>0</v>
      </c>
      <c r="AF230" s="64">
        <f t="shared" si="214"/>
        <v>0</v>
      </c>
      <c r="AG230" s="64">
        <f t="shared" si="215"/>
        <v>0</v>
      </c>
      <c r="AH230" s="64">
        <f t="shared" si="218"/>
        <v>0</v>
      </c>
      <c r="AI230" s="64">
        <f t="shared" si="220"/>
        <v>0</v>
      </c>
      <c r="AJ230" s="64">
        <f t="shared" si="221"/>
        <v>0</v>
      </c>
      <c r="AK230" s="64">
        <f t="shared" si="222"/>
        <v>0</v>
      </c>
      <c r="AL230" s="64">
        <f t="shared" ref="AL230:AL248" si="223">VLOOKUP($C$100,$D$3:$K$63,$A$70,0)*(B196-B195)</f>
        <v>0</v>
      </c>
      <c r="AM230" s="64">
        <f>VLOOKUP($C$101,$D$3:$K$63,$A$70,0)*(B195-B194)</f>
        <v>0</v>
      </c>
      <c r="AN230" s="64">
        <f>VLOOKUP($C$102,$D$3:$K$63,$A$70,0)*B194</f>
        <v>0</v>
      </c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54">
        <f t="shared" si="178"/>
        <v>0</v>
      </c>
      <c r="BP230" s="53">
        <v>2036</v>
      </c>
      <c r="BQ230" s="61" t="e">
        <f t="shared" si="216"/>
        <v>#DIV/0!</v>
      </c>
      <c r="BR230" s="61" t="e">
        <f t="shared" si="216"/>
        <v>#DIV/0!</v>
      </c>
      <c r="BS230" s="61" t="e">
        <f t="shared" si="216"/>
        <v>#DIV/0!</v>
      </c>
      <c r="BT230" s="61" t="e">
        <f t="shared" si="216"/>
        <v>#DIV/0!</v>
      </c>
      <c r="BU230" s="61" t="e">
        <f t="shared" si="216"/>
        <v>#DIV/0!</v>
      </c>
      <c r="BV230" s="61" t="e">
        <f t="shared" si="216"/>
        <v>#DIV/0!</v>
      </c>
      <c r="BW230" s="61" t="e">
        <f t="shared" si="216"/>
        <v>#DIV/0!</v>
      </c>
      <c r="BX230" s="61" t="e">
        <f t="shared" si="216"/>
        <v>#DIV/0!</v>
      </c>
      <c r="BY230" s="61" t="e">
        <f t="shared" si="216"/>
        <v>#DIV/0!</v>
      </c>
      <c r="BZ230" s="61" t="e">
        <f t="shared" si="216"/>
        <v>#DIV/0!</v>
      </c>
      <c r="CA230" s="61" t="e">
        <f t="shared" si="216"/>
        <v>#DIV/0!</v>
      </c>
      <c r="CB230" s="61" t="e">
        <f t="shared" si="216"/>
        <v>#DIV/0!</v>
      </c>
      <c r="CC230" s="61" t="e">
        <f t="shared" si="216"/>
        <v>#DIV/0!</v>
      </c>
      <c r="CD230" s="61" t="e">
        <f t="shared" si="216"/>
        <v>#DIV/0!</v>
      </c>
      <c r="CE230" s="61" t="e">
        <f t="shared" si="216"/>
        <v>#DIV/0!</v>
      </c>
      <c r="CF230" s="61" t="e">
        <f t="shared" si="216"/>
        <v>#DIV/0!</v>
      </c>
      <c r="CG230" s="61" t="e">
        <f t="shared" si="195"/>
        <v>#DIV/0!</v>
      </c>
      <c r="CH230" s="61" t="e">
        <f t="shared" si="195"/>
        <v>#DIV/0!</v>
      </c>
      <c r="CI230" s="61" t="e">
        <f t="shared" si="195"/>
        <v>#DIV/0!</v>
      </c>
      <c r="CJ230" s="61" t="e">
        <f t="shared" si="195"/>
        <v>#DIV/0!</v>
      </c>
      <c r="CK230" s="61" t="e">
        <f t="shared" si="195"/>
        <v>#DIV/0!</v>
      </c>
      <c r="CL230" s="61" t="e">
        <f t="shared" si="195"/>
        <v>#DIV/0!</v>
      </c>
      <c r="CM230" s="61" t="e">
        <f t="shared" si="195"/>
        <v>#DIV/0!</v>
      </c>
      <c r="CN230" s="61" t="e">
        <f t="shared" si="195"/>
        <v>#DIV/0!</v>
      </c>
      <c r="CO230" s="61" t="e">
        <f t="shared" si="195"/>
        <v>#DIV/0!</v>
      </c>
      <c r="CP230" s="61" t="e">
        <f t="shared" si="195"/>
        <v>#DIV/0!</v>
      </c>
      <c r="CQ230" s="61" t="e">
        <f t="shared" si="195"/>
        <v>#DIV/0!</v>
      </c>
      <c r="CR230" s="61" t="e">
        <f t="shared" si="195"/>
        <v>#DIV/0!</v>
      </c>
      <c r="CS230" s="61" t="e">
        <f t="shared" si="195"/>
        <v>#DIV/0!</v>
      </c>
      <c r="CT230" s="61" t="e">
        <f t="shared" si="195"/>
        <v>#DIV/0!</v>
      </c>
      <c r="CU230" s="61" t="e">
        <f t="shared" si="195"/>
        <v>#DIV/0!</v>
      </c>
      <c r="CV230" s="61" t="e">
        <f t="shared" si="195"/>
        <v>#DIV/0!</v>
      </c>
      <c r="CW230" s="61" t="e">
        <f t="shared" si="210"/>
        <v>#DIV/0!</v>
      </c>
      <c r="CX230" s="61" t="e">
        <f t="shared" si="199"/>
        <v>#DIV/0!</v>
      </c>
      <c r="CY230" s="61" t="e">
        <f t="shared" si="199"/>
        <v>#DIV/0!</v>
      </c>
      <c r="CZ230" s="61" t="e">
        <f t="shared" si="199"/>
        <v>#DIV/0!</v>
      </c>
      <c r="DA230" s="61" t="e">
        <f t="shared" si="199"/>
        <v>#DIV/0!</v>
      </c>
      <c r="DB230" s="61" t="e">
        <f t="shared" si="199"/>
        <v>#DIV/0!</v>
      </c>
      <c r="DC230" s="61" t="e">
        <f t="shared" si="199"/>
        <v>#DIV/0!</v>
      </c>
      <c r="DD230" s="61" t="e">
        <f t="shared" si="199"/>
        <v>#DIV/0!</v>
      </c>
      <c r="DE230" s="61" t="e">
        <f t="shared" si="199"/>
        <v>#DIV/0!</v>
      </c>
      <c r="DF230" s="61" t="e">
        <f t="shared" si="199"/>
        <v>#DIV/0!</v>
      </c>
      <c r="DG230" s="61" t="e">
        <f t="shared" si="199"/>
        <v>#DIV/0!</v>
      </c>
      <c r="DH230" s="61" t="e">
        <f t="shared" si="199"/>
        <v>#DIV/0!</v>
      </c>
      <c r="DI230" s="61" t="e">
        <f t="shared" si="199"/>
        <v>#DIV/0!</v>
      </c>
      <c r="DJ230" s="61" t="e">
        <f t="shared" si="199"/>
        <v>#DIV/0!</v>
      </c>
      <c r="DK230" s="61" t="e">
        <f t="shared" si="199"/>
        <v>#DIV/0!</v>
      </c>
      <c r="DL230" s="61" t="e">
        <f t="shared" si="199"/>
        <v>#DIV/0!</v>
      </c>
      <c r="DM230" s="61" t="e">
        <f t="shared" si="199"/>
        <v>#DIV/0!</v>
      </c>
      <c r="DN230" s="61" t="e">
        <f t="shared" si="219"/>
        <v>#DIV/0!</v>
      </c>
      <c r="DO230" s="61" t="e">
        <f t="shared" si="219"/>
        <v>#DIV/0!</v>
      </c>
      <c r="DP230" s="61" t="e">
        <f t="shared" si="219"/>
        <v>#DIV/0!</v>
      </c>
      <c r="DQ230" s="61" t="e">
        <f t="shared" si="217"/>
        <v>#DIV/0!</v>
      </c>
      <c r="DR230" s="61" t="e">
        <f t="shared" si="217"/>
        <v>#DIV/0!</v>
      </c>
      <c r="DS230" s="61" t="e">
        <f t="shared" si="197"/>
        <v>#DIV/0!</v>
      </c>
      <c r="DT230" s="61" t="e">
        <f t="shared" si="176"/>
        <v>#DIV/0!</v>
      </c>
      <c r="DU230" s="61" t="e">
        <f t="shared" si="176"/>
        <v>#DIV/0!</v>
      </c>
      <c r="DV230" s="61" t="e">
        <f t="shared" si="176"/>
        <v>#DIV/0!</v>
      </c>
      <c r="DW230" s="61" t="e">
        <f t="shared" si="176"/>
        <v>#DIV/0!</v>
      </c>
      <c r="DX230" s="61" t="e">
        <f t="shared" si="176"/>
        <v>#DIV/0!</v>
      </c>
      <c r="DY230" s="61" t="e">
        <f t="shared" si="176"/>
        <v>#DIV/0!</v>
      </c>
      <c r="DZ230" s="61" t="e">
        <f t="shared" si="180"/>
        <v>#DIV/0!</v>
      </c>
    </row>
    <row r="231" spans="3:130">
      <c r="C231" s="53">
        <v>2037</v>
      </c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>
        <f t="shared" si="202"/>
        <v>0</v>
      </c>
      <c r="V231" s="64">
        <f t="shared" si="203"/>
        <v>0</v>
      </c>
      <c r="W231" s="64">
        <f t="shared" si="204"/>
        <v>0</v>
      </c>
      <c r="X231" s="64">
        <f t="shared" si="205"/>
        <v>0</v>
      </c>
      <c r="Y231" s="64">
        <f t="shared" si="206"/>
        <v>0</v>
      </c>
      <c r="Z231" s="64">
        <f t="shared" si="207"/>
        <v>0</v>
      </c>
      <c r="AA231" s="64">
        <f t="shared" si="208"/>
        <v>0</v>
      </c>
      <c r="AB231" s="64">
        <f t="shared" si="209"/>
        <v>0</v>
      </c>
      <c r="AC231" s="64">
        <f t="shared" si="211"/>
        <v>0</v>
      </c>
      <c r="AD231" s="64">
        <f t="shared" si="212"/>
        <v>0</v>
      </c>
      <c r="AE231" s="64">
        <f t="shared" si="213"/>
        <v>0</v>
      </c>
      <c r="AF231" s="64">
        <f t="shared" si="214"/>
        <v>0</v>
      </c>
      <c r="AG231" s="64">
        <f t="shared" si="215"/>
        <v>0</v>
      </c>
      <c r="AH231" s="64">
        <f t="shared" si="218"/>
        <v>0</v>
      </c>
      <c r="AI231" s="64">
        <f t="shared" si="220"/>
        <v>0</v>
      </c>
      <c r="AJ231" s="64">
        <f t="shared" si="221"/>
        <v>0</v>
      </c>
      <c r="AK231" s="64">
        <f t="shared" si="222"/>
        <v>0</v>
      </c>
      <c r="AL231" s="64">
        <f t="shared" si="223"/>
        <v>0</v>
      </c>
      <c r="AM231" s="64">
        <f t="shared" ref="AM231:AM249" si="224">VLOOKUP($C$101,$D$3:$K$63,$A$70,0)*(B196-B195)</f>
        <v>0</v>
      </c>
      <c r="AN231" s="64">
        <f>VLOOKUP($C$102,$D$3:$K$63,$A$70,0)*(B195-B194)</f>
        <v>0</v>
      </c>
      <c r="AO231" s="64">
        <f>VLOOKUP($C$103,$D$3:$K$63,$A$70,0)*B194</f>
        <v>0</v>
      </c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54">
        <f t="shared" si="178"/>
        <v>0</v>
      </c>
      <c r="BP231" s="53">
        <v>2037</v>
      </c>
      <c r="BQ231" s="61" t="e">
        <f t="shared" si="216"/>
        <v>#DIV/0!</v>
      </c>
      <c r="BR231" s="61" t="e">
        <f t="shared" si="216"/>
        <v>#DIV/0!</v>
      </c>
      <c r="BS231" s="61" t="e">
        <f t="shared" si="216"/>
        <v>#DIV/0!</v>
      </c>
      <c r="BT231" s="61" t="e">
        <f t="shared" si="216"/>
        <v>#DIV/0!</v>
      </c>
      <c r="BU231" s="61" t="e">
        <f t="shared" si="216"/>
        <v>#DIV/0!</v>
      </c>
      <c r="BV231" s="61" t="e">
        <f t="shared" si="216"/>
        <v>#DIV/0!</v>
      </c>
      <c r="BW231" s="61" t="e">
        <f t="shared" si="216"/>
        <v>#DIV/0!</v>
      </c>
      <c r="BX231" s="61" t="e">
        <f t="shared" si="216"/>
        <v>#DIV/0!</v>
      </c>
      <c r="BY231" s="61" t="e">
        <f t="shared" si="216"/>
        <v>#DIV/0!</v>
      </c>
      <c r="BZ231" s="61" t="e">
        <f t="shared" si="216"/>
        <v>#DIV/0!</v>
      </c>
      <c r="CA231" s="61" t="e">
        <f t="shared" si="216"/>
        <v>#DIV/0!</v>
      </c>
      <c r="CB231" s="61" t="e">
        <f t="shared" si="216"/>
        <v>#DIV/0!</v>
      </c>
      <c r="CC231" s="61" t="e">
        <f t="shared" si="216"/>
        <v>#DIV/0!</v>
      </c>
      <c r="CD231" s="61" t="e">
        <f t="shared" si="216"/>
        <v>#DIV/0!</v>
      </c>
      <c r="CE231" s="61" t="e">
        <f t="shared" si="216"/>
        <v>#DIV/0!</v>
      </c>
      <c r="CF231" s="61" t="e">
        <f t="shared" si="216"/>
        <v>#DIV/0!</v>
      </c>
      <c r="CG231" s="61" t="e">
        <f t="shared" si="195"/>
        <v>#DIV/0!</v>
      </c>
      <c r="CH231" s="61" t="e">
        <f t="shared" si="195"/>
        <v>#DIV/0!</v>
      </c>
      <c r="CI231" s="61" t="e">
        <f t="shared" si="195"/>
        <v>#DIV/0!</v>
      </c>
      <c r="CJ231" s="61" t="e">
        <f t="shared" si="195"/>
        <v>#DIV/0!</v>
      </c>
      <c r="CK231" s="61" t="e">
        <f t="shared" si="195"/>
        <v>#DIV/0!</v>
      </c>
      <c r="CL231" s="61" t="e">
        <f t="shared" si="195"/>
        <v>#DIV/0!</v>
      </c>
      <c r="CM231" s="61" t="e">
        <f t="shared" si="195"/>
        <v>#DIV/0!</v>
      </c>
      <c r="CN231" s="61" t="e">
        <f t="shared" si="195"/>
        <v>#DIV/0!</v>
      </c>
      <c r="CO231" s="61" t="e">
        <f t="shared" si="195"/>
        <v>#DIV/0!</v>
      </c>
      <c r="CP231" s="61" t="e">
        <f t="shared" si="195"/>
        <v>#DIV/0!</v>
      </c>
      <c r="CQ231" s="61" t="e">
        <f t="shared" si="195"/>
        <v>#DIV/0!</v>
      </c>
      <c r="CR231" s="61" t="e">
        <f t="shared" si="195"/>
        <v>#DIV/0!</v>
      </c>
      <c r="CS231" s="61" t="e">
        <f t="shared" si="195"/>
        <v>#DIV/0!</v>
      </c>
      <c r="CT231" s="61" t="e">
        <f t="shared" si="195"/>
        <v>#DIV/0!</v>
      </c>
      <c r="CU231" s="61" t="e">
        <f t="shared" si="195"/>
        <v>#DIV/0!</v>
      </c>
      <c r="CV231" s="61" t="e">
        <f t="shared" si="195"/>
        <v>#DIV/0!</v>
      </c>
      <c r="CW231" s="61" t="e">
        <f t="shared" si="210"/>
        <v>#DIV/0!</v>
      </c>
      <c r="CX231" s="61" t="e">
        <f t="shared" si="199"/>
        <v>#DIV/0!</v>
      </c>
      <c r="CY231" s="61" t="e">
        <f t="shared" si="199"/>
        <v>#DIV/0!</v>
      </c>
      <c r="CZ231" s="61" t="e">
        <f t="shared" si="199"/>
        <v>#DIV/0!</v>
      </c>
      <c r="DA231" s="61" t="e">
        <f t="shared" si="199"/>
        <v>#DIV/0!</v>
      </c>
      <c r="DB231" s="61" t="e">
        <f t="shared" si="199"/>
        <v>#DIV/0!</v>
      </c>
      <c r="DC231" s="61" t="e">
        <f t="shared" si="199"/>
        <v>#DIV/0!</v>
      </c>
      <c r="DD231" s="61" t="e">
        <f t="shared" si="199"/>
        <v>#DIV/0!</v>
      </c>
      <c r="DE231" s="61" t="e">
        <f t="shared" si="199"/>
        <v>#DIV/0!</v>
      </c>
      <c r="DF231" s="61" t="e">
        <f t="shared" si="199"/>
        <v>#DIV/0!</v>
      </c>
      <c r="DG231" s="61" t="e">
        <f t="shared" si="199"/>
        <v>#DIV/0!</v>
      </c>
      <c r="DH231" s="61" t="e">
        <f t="shared" si="199"/>
        <v>#DIV/0!</v>
      </c>
      <c r="DI231" s="61" t="e">
        <f t="shared" si="199"/>
        <v>#DIV/0!</v>
      </c>
      <c r="DJ231" s="61" t="e">
        <f t="shared" si="199"/>
        <v>#DIV/0!</v>
      </c>
      <c r="DK231" s="61" t="e">
        <f t="shared" si="199"/>
        <v>#DIV/0!</v>
      </c>
      <c r="DL231" s="61" t="e">
        <f t="shared" si="199"/>
        <v>#DIV/0!</v>
      </c>
      <c r="DM231" s="61" t="e">
        <f t="shared" si="199"/>
        <v>#DIV/0!</v>
      </c>
      <c r="DN231" s="61" t="e">
        <f t="shared" si="219"/>
        <v>#DIV/0!</v>
      </c>
      <c r="DO231" s="61" t="e">
        <f t="shared" si="219"/>
        <v>#DIV/0!</v>
      </c>
      <c r="DP231" s="61" t="e">
        <f t="shared" si="219"/>
        <v>#DIV/0!</v>
      </c>
      <c r="DQ231" s="61" t="e">
        <f t="shared" si="217"/>
        <v>#DIV/0!</v>
      </c>
      <c r="DR231" s="61" t="e">
        <f t="shared" si="217"/>
        <v>#DIV/0!</v>
      </c>
      <c r="DS231" s="61" t="e">
        <f t="shared" si="197"/>
        <v>#DIV/0!</v>
      </c>
      <c r="DT231" s="61" t="e">
        <f t="shared" si="176"/>
        <v>#DIV/0!</v>
      </c>
      <c r="DU231" s="61" t="e">
        <f t="shared" si="176"/>
        <v>#DIV/0!</v>
      </c>
      <c r="DV231" s="61" t="e">
        <f t="shared" si="176"/>
        <v>#DIV/0!</v>
      </c>
      <c r="DW231" s="61" t="e">
        <f t="shared" si="176"/>
        <v>#DIV/0!</v>
      </c>
      <c r="DX231" s="61" t="e">
        <f t="shared" si="176"/>
        <v>#DIV/0!</v>
      </c>
      <c r="DY231" s="61" t="e">
        <f t="shared" si="176"/>
        <v>#DIV/0!</v>
      </c>
      <c r="DZ231" s="61" t="e">
        <f t="shared" si="180"/>
        <v>#DIV/0!</v>
      </c>
    </row>
    <row r="232" spans="3:130">
      <c r="C232" s="53">
        <v>2038</v>
      </c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>
        <f t="shared" si="203"/>
        <v>0</v>
      </c>
      <c r="W232" s="64">
        <f t="shared" si="204"/>
        <v>0</v>
      </c>
      <c r="X232" s="64">
        <f t="shared" si="205"/>
        <v>0</v>
      </c>
      <c r="Y232" s="64">
        <f t="shared" si="206"/>
        <v>0</v>
      </c>
      <c r="Z232" s="64">
        <f t="shared" si="207"/>
        <v>0</v>
      </c>
      <c r="AA232" s="64">
        <f t="shared" si="208"/>
        <v>0</v>
      </c>
      <c r="AB232" s="64">
        <f t="shared" si="209"/>
        <v>0</v>
      </c>
      <c r="AC232" s="64">
        <f t="shared" si="211"/>
        <v>0</v>
      </c>
      <c r="AD232" s="64">
        <f t="shared" si="212"/>
        <v>0</v>
      </c>
      <c r="AE232" s="64">
        <f t="shared" si="213"/>
        <v>0</v>
      </c>
      <c r="AF232" s="64">
        <f t="shared" si="214"/>
        <v>0</v>
      </c>
      <c r="AG232" s="64">
        <f t="shared" si="215"/>
        <v>0</v>
      </c>
      <c r="AH232" s="64">
        <f t="shared" si="218"/>
        <v>0</v>
      </c>
      <c r="AI232" s="64">
        <f t="shared" si="220"/>
        <v>0</v>
      </c>
      <c r="AJ232" s="64">
        <f t="shared" si="221"/>
        <v>0</v>
      </c>
      <c r="AK232" s="64">
        <f t="shared" si="222"/>
        <v>0</v>
      </c>
      <c r="AL232" s="64">
        <f t="shared" si="223"/>
        <v>0</v>
      </c>
      <c r="AM232" s="64">
        <f t="shared" si="224"/>
        <v>0</v>
      </c>
      <c r="AN232" s="64">
        <f t="shared" ref="AN232:AN250" si="225">VLOOKUP($C$102,$D$3:$K$63,$A$70,0)*(B196-B195)</f>
        <v>0</v>
      </c>
      <c r="AO232" s="64">
        <f>VLOOKUP($C$103,$D$3:$K$63,$A$70,0)*(B195-B194)</f>
        <v>0</v>
      </c>
      <c r="AP232" s="64">
        <f>VLOOKUP($C$104,$D$3:$K$63,$A$70,0)*B194</f>
        <v>0</v>
      </c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54">
        <f t="shared" si="178"/>
        <v>0</v>
      </c>
      <c r="BP232" s="53">
        <v>2038</v>
      </c>
      <c r="BQ232" s="61" t="e">
        <f t="shared" si="216"/>
        <v>#DIV/0!</v>
      </c>
      <c r="BR232" s="61" t="e">
        <f t="shared" si="216"/>
        <v>#DIV/0!</v>
      </c>
      <c r="BS232" s="61" t="e">
        <f t="shared" si="216"/>
        <v>#DIV/0!</v>
      </c>
      <c r="BT232" s="61" t="e">
        <f t="shared" si="216"/>
        <v>#DIV/0!</v>
      </c>
      <c r="BU232" s="61" t="e">
        <f t="shared" si="216"/>
        <v>#DIV/0!</v>
      </c>
      <c r="BV232" s="61" t="e">
        <f t="shared" si="216"/>
        <v>#DIV/0!</v>
      </c>
      <c r="BW232" s="61" t="e">
        <f t="shared" si="216"/>
        <v>#DIV/0!</v>
      </c>
      <c r="BX232" s="61" t="e">
        <f t="shared" si="216"/>
        <v>#DIV/0!</v>
      </c>
      <c r="BY232" s="61" t="e">
        <f t="shared" si="216"/>
        <v>#DIV/0!</v>
      </c>
      <c r="BZ232" s="61" t="e">
        <f t="shared" si="216"/>
        <v>#DIV/0!</v>
      </c>
      <c r="CA232" s="61" t="e">
        <f t="shared" si="216"/>
        <v>#DIV/0!</v>
      </c>
      <c r="CB232" s="61" t="e">
        <f t="shared" si="216"/>
        <v>#DIV/0!</v>
      </c>
      <c r="CC232" s="61" t="e">
        <f t="shared" si="216"/>
        <v>#DIV/0!</v>
      </c>
      <c r="CD232" s="61" t="e">
        <f t="shared" si="216"/>
        <v>#DIV/0!</v>
      </c>
      <c r="CE232" s="61" t="e">
        <f t="shared" si="216"/>
        <v>#DIV/0!</v>
      </c>
      <c r="CF232" s="61" t="e">
        <f t="shared" si="216"/>
        <v>#DIV/0!</v>
      </c>
      <c r="CG232" s="61" t="e">
        <f t="shared" si="195"/>
        <v>#DIV/0!</v>
      </c>
      <c r="CH232" s="61" t="e">
        <f t="shared" si="195"/>
        <v>#DIV/0!</v>
      </c>
      <c r="CI232" s="61" t="e">
        <f t="shared" si="195"/>
        <v>#DIV/0!</v>
      </c>
      <c r="CJ232" s="61" t="e">
        <f t="shared" si="195"/>
        <v>#DIV/0!</v>
      </c>
      <c r="CK232" s="61" t="e">
        <f t="shared" si="195"/>
        <v>#DIV/0!</v>
      </c>
      <c r="CL232" s="61" t="e">
        <f t="shared" si="195"/>
        <v>#DIV/0!</v>
      </c>
      <c r="CM232" s="61" t="e">
        <f t="shared" si="195"/>
        <v>#DIV/0!</v>
      </c>
      <c r="CN232" s="61" t="e">
        <f t="shared" si="195"/>
        <v>#DIV/0!</v>
      </c>
      <c r="CO232" s="61" t="e">
        <f t="shared" si="195"/>
        <v>#DIV/0!</v>
      </c>
      <c r="CP232" s="61" t="e">
        <f t="shared" si="195"/>
        <v>#DIV/0!</v>
      </c>
      <c r="CQ232" s="61" t="e">
        <f t="shared" si="195"/>
        <v>#DIV/0!</v>
      </c>
      <c r="CR232" s="61" t="e">
        <f t="shared" si="195"/>
        <v>#DIV/0!</v>
      </c>
      <c r="CS232" s="61" t="e">
        <f t="shared" si="195"/>
        <v>#DIV/0!</v>
      </c>
      <c r="CT232" s="61" t="e">
        <f t="shared" si="195"/>
        <v>#DIV/0!</v>
      </c>
      <c r="CU232" s="61" t="e">
        <f t="shared" si="195"/>
        <v>#DIV/0!</v>
      </c>
      <c r="CV232" s="61" t="e">
        <f t="shared" si="195"/>
        <v>#DIV/0!</v>
      </c>
      <c r="CW232" s="61" t="e">
        <f t="shared" si="210"/>
        <v>#DIV/0!</v>
      </c>
      <c r="CX232" s="61" t="e">
        <f t="shared" si="199"/>
        <v>#DIV/0!</v>
      </c>
      <c r="CY232" s="61" t="e">
        <f t="shared" si="199"/>
        <v>#DIV/0!</v>
      </c>
      <c r="CZ232" s="61" t="e">
        <f t="shared" si="199"/>
        <v>#DIV/0!</v>
      </c>
      <c r="DA232" s="61" t="e">
        <f t="shared" si="199"/>
        <v>#DIV/0!</v>
      </c>
      <c r="DB232" s="61" t="e">
        <f t="shared" si="199"/>
        <v>#DIV/0!</v>
      </c>
      <c r="DC232" s="61" t="e">
        <f t="shared" si="199"/>
        <v>#DIV/0!</v>
      </c>
      <c r="DD232" s="61" t="e">
        <f t="shared" si="199"/>
        <v>#DIV/0!</v>
      </c>
      <c r="DE232" s="61" t="e">
        <f t="shared" si="199"/>
        <v>#DIV/0!</v>
      </c>
      <c r="DF232" s="61" t="e">
        <f t="shared" si="199"/>
        <v>#DIV/0!</v>
      </c>
      <c r="DG232" s="61" t="e">
        <f t="shared" si="199"/>
        <v>#DIV/0!</v>
      </c>
      <c r="DH232" s="61" t="e">
        <f t="shared" si="199"/>
        <v>#DIV/0!</v>
      </c>
      <c r="DI232" s="61" t="e">
        <f t="shared" si="199"/>
        <v>#DIV/0!</v>
      </c>
      <c r="DJ232" s="61" t="e">
        <f t="shared" si="199"/>
        <v>#DIV/0!</v>
      </c>
      <c r="DK232" s="61" t="e">
        <f t="shared" si="199"/>
        <v>#DIV/0!</v>
      </c>
      <c r="DL232" s="61" t="e">
        <f t="shared" si="199"/>
        <v>#DIV/0!</v>
      </c>
      <c r="DM232" s="61" t="e">
        <f t="shared" si="199"/>
        <v>#DIV/0!</v>
      </c>
      <c r="DN232" s="61" t="e">
        <f t="shared" si="219"/>
        <v>#DIV/0!</v>
      </c>
      <c r="DO232" s="61" t="e">
        <f t="shared" si="219"/>
        <v>#DIV/0!</v>
      </c>
      <c r="DP232" s="61" t="e">
        <f t="shared" si="219"/>
        <v>#DIV/0!</v>
      </c>
      <c r="DQ232" s="61" t="e">
        <f t="shared" si="217"/>
        <v>#DIV/0!</v>
      </c>
      <c r="DR232" s="61" t="e">
        <f t="shared" si="217"/>
        <v>#DIV/0!</v>
      </c>
      <c r="DS232" s="61" t="e">
        <f t="shared" si="197"/>
        <v>#DIV/0!</v>
      </c>
      <c r="DT232" s="61" t="e">
        <f t="shared" si="176"/>
        <v>#DIV/0!</v>
      </c>
      <c r="DU232" s="61" t="e">
        <f t="shared" si="176"/>
        <v>#DIV/0!</v>
      </c>
      <c r="DV232" s="61" t="e">
        <f t="shared" si="176"/>
        <v>#DIV/0!</v>
      </c>
      <c r="DW232" s="61" t="e">
        <f t="shared" si="176"/>
        <v>#DIV/0!</v>
      </c>
      <c r="DX232" s="61" t="e">
        <f t="shared" si="176"/>
        <v>#DIV/0!</v>
      </c>
      <c r="DY232" s="61" t="e">
        <f t="shared" si="176"/>
        <v>#DIV/0!</v>
      </c>
      <c r="DZ232" s="61" t="e">
        <f t="shared" si="180"/>
        <v>#DIV/0!</v>
      </c>
    </row>
    <row r="233" spans="3:130">
      <c r="C233" s="53">
        <v>2039</v>
      </c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>
        <f t="shared" si="204"/>
        <v>0</v>
      </c>
      <c r="X233" s="64">
        <f t="shared" si="205"/>
        <v>0</v>
      </c>
      <c r="Y233" s="64">
        <f t="shared" si="206"/>
        <v>0</v>
      </c>
      <c r="Z233" s="64">
        <f t="shared" si="207"/>
        <v>0</v>
      </c>
      <c r="AA233" s="64">
        <f t="shared" si="208"/>
        <v>0</v>
      </c>
      <c r="AB233" s="64">
        <f t="shared" si="209"/>
        <v>0</v>
      </c>
      <c r="AC233" s="64">
        <f t="shared" si="211"/>
        <v>0</v>
      </c>
      <c r="AD233" s="64">
        <f t="shared" si="212"/>
        <v>0</v>
      </c>
      <c r="AE233" s="64">
        <f t="shared" si="213"/>
        <v>0</v>
      </c>
      <c r="AF233" s="64">
        <f t="shared" si="214"/>
        <v>0</v>
      </c>
      <c r="AG233" s="64">
        <f t="shared" si="215"/>
        <v>0</v>
      </c>
      <c r="AH233" s="64">
        <f t="shared" si="218"/>
        <v>0</v>
      </c>
      <c r="AI233" s="64">
        <f t="shared" si="220"/>
        <v>0</v>
      </c>
      <c r="AJ233" s="64">
        <f t="shared" si="221"/>
        <v>0</v>
      </c>
      <c r="AK233" s="64">
        <f t="shared" si="222"/>
        <v>0</v>
      </c>
      <c r="AL233" s="64">
        <f t="shared" si="223"/>
        <v>0</v>
      </c>
      <c r="AM233" s="64">
        <f t="shared" si="224"/>
        <v>0</v>
      </c>
      <c r="AN233" s="64">
        <f t="shared" si="225"/>
        <v>0</v>
      </c>
      <c r="AO233" s="64">
        <f t="shared" ref="AO233:AO251" si="226">VLOOKUP($C$103,$D$3:$K$63,$A$70,0)*(B196-B195)</f>
        <v>0</v>
      </c>
      <c r="AP233" s="64">
        <f>VLOOKUP($C$104,$D$3:$K$63,$A$70,0)*(B195-B194)</f>
        <v>0</v>
      </c>
      <c r="AQ233" s="64">
        <f>VLOOKUP($C$105,$D$3:$K$63,$A$70,0)*B194</f>
        <v>0</v>
      </c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54">
        <f t="shared" si="178"/>
        <v>0</v>
      </c>
      <c r="BP233" s="53">
        <v>2039</v>
      </c>
      <c r="BQ233" s="61" t="e">
        <f t="shared" si="216"/>
        <v>#DIV/0!</v>
      </c>
      <c r="BR233" s="61" t="e">
        <f t="shared" si="216"/>
        <v>#DIV/0!</v>
      </c>
      <c r="BS233" s="61" t="e">
        <f t="shared" si="216"/>
        <v>#DIV/0!</v>
      </c>
      <c r="BT233" s="61" t="e">
        <f t="shared" si="216"/>
        <v>#DIV/0!</v>
      </c>
      <c r="BU233" s="61" t="e">
        <f t="shared" si="216"/>
        <v>#DIV/0!</v>
      </c>
      <c r="BV233" s="61" t="e">
        <f t="shared" si="216"/>
        <v>#DIV/0!</v>
      </c>
      <c r="BW233" s="61" t="e">
        <f t="shared" si="216"/>
        <v>#DIV/0!</v>
      </c>
      <c r="BX233" s="61" t="e">
        <f t="shared" si="216"/>
        <v>#DIV/0!</v>
      </c>
      <c r="BY233" s="61" t="e">
        <f t="shared" si="216"/>
        <v>#DIV/0!</v>
      </c>
      <c r="BZ233" s="61" t="e">
        <f t="shared" si="216"/>
        <v>#DIV/0!</v>
      </c>
      <c r="CA233" s="61" t="e">
        <f t="shared" si="216"/>
        <v>#DIV/0!</v>
      </c>
      <c r="CB233" s="61" t="e">
        <f t="shared" si="216"/>
        <v>#DIV/0!</v>
      </c>
      <c r="CC233" s="61" t="e">
        <f t="shared" si="216"/>
        <v>#DIV/0!</v>
      </c>
      <c r="CD233" s="61" t="e">
        <f t="shared" si="216"/>
        <v>#DIV/0!</v>
      </c>
      <c r="CE233" s="61" t="e">
        <f t="shared" si="216"/>
        <v>#DIV/0!</v>
      </c>
      <c r="CF233" s="61" t="e">
        <f t="shared" si="216"/>
        <v>#DIV/0!</v>
      </c>
      <c r="CG233" s="61" t="e">
        <f t="shared" si="195"/>
        <v>#DIV/0!</v>
      </c>
      <c r="CH233" s="61" t="e">
        <f t="shared" si="195"/>
        <v>#DIV/0!</v>
      </c>
      <c r="CI233" s="61" t="e">
        <f t="shared" si="195"/>
        <v>#DIV/0!</v>
      </c>
      <c r="CJ233" s="61" t="e">
        <f t="shared" si="195"/>
        <v>#DIV/0!</v>
      </c>
      <c r="CK233" s="61" t="e">
        <f t="shared" si="195"/>
        <v>#DIV/0!</v>
      </c>
      <c r="CL233" s="61" t="e">
        <f t="shared" si="195"/>
        <v>#DIV/0!</v>
      </c>
      <c r="CM233" s="61" t="e">
        <f t="shared" si="195"/>
        <v>#DIV/0!</v>
      </c>
      <c r="CN233" s="61" t="e">
        <f t="shared" si="195"/>
        <v>#DIV/0!</v>
      </c>
      <c r="CO233" s="61" t="e">
        <f t="shared" si="195"/>
        <v>#DIV/0!</v>
      </c>
      <c r="CP233" s="61" t="e">
        <f t="shared" si="195"/>
        <v>#DIV/0!</v>
      </c>
      <c r="CQ233" s="61" t="e">
        <f t="shared" si="195"/>
        <v>#DIV/0!</v>
      </c>
      <c r="CR233" s="61" t="e">
        <f t="shared" si="195"/>
        <v>#DIV/0!</v>
      </c>
      <c r="CS233" s="61" t="e">
        <f t="shared" si="195"/>
        <v>#DIV/0!</v>
      </c>
      <c r="CT233" s="61" t="e">
        <f t="shared" si="195"/>
        <v>#DIV/0!</v>
      </c>
      <c r="CU233" s="61" t="e">
        <f t="shared" si="195"/>
        <v>#DIV/0!</v>
      </c>
      <c r="CV233" s="61" t="e">
        <f t="shared" si="195"/>
        <v>#DIV/0!</v>
      </c>
      <c r="CW233" s="61" t="e">
        <f t="shared" si="210"/>
        <v>#DIV/0!</v>
      </c>
      <c r="CX233" s="61" t="e">
        <f t="shared" si="199"/>
        <v>#DIV/0!</v>
      </c>
      <c r="CY233" s="61" t="e">
        <f t="shared" si="199"/>
        <v>#DIV/0!</v>
      </c>
      <c r="CZ233" s="61" t="e">
        <f t="shared" si="199"/>
        <v>#DIV/0!</v>
      </c>
      <c r="DA233" s="61" t="e">
        <f t="shared" si="199"/>
        <v>#DIV/0!</v>
      </c>
      <c r="DB233" s="61" t="e">
        <f t="shared" si="199"/>
        <v>#DIV/0!</v>
      </c>
      <c r="DC233" s="61" t="e">
        <f>AP233/$BM233</f>
        <v>#DIV/0!</v>
      </c>
      <c r="DD233" s="61" t="e">
        <f t="shared" si="199"/>
        <v>#DIV/0!</v>
      </c>
      <c r="DE233" s="61" t="e">
        <f t="shared" si="199"/>
        <v>#DIV/0!</v>
      </c>
      <c r="DF233" s="61" t="e">
        <f t="shared" si="199"/>
        <v>#DIV/0!</v>
      </c>
      <c r="DG233" s="61" t="e">
        <f t="shared" si="199"/>
        <v>#DIV/0!</v>
      </c>
      <c r="DH233" s="61" t="e">
        <f t="shared" si="199"/>
        <v>#DIV/0!</v>
      </c>
      <c r="DI233" s="61" t="e">
        <f t="shared" si="199"/>
        <v>#DIV/0!</v>
      </c>
      <c r="DJ233" s="61" t="e">
        <f t="shared" si="199"/>
        <v>#DIV/0!</v>
      </c>
      <c r="DK233" s="61" t="e">
        <f t="shared" si="199"/>
        <v>#DIV/0!</v>
      </c>
      <c r="DL233" s="61" t="e">
        <f t="shared" si="199"/>
        <v>#DIV/0!</v>
      </c>
      <c r="DM233" s="61" t="e">
        <f t="shared" si="199"/>
        <v>#DIV/0!</v>
      </c>
      <c r="DN233" s="61" t="e">
        <f t="shared" si="219"/>
        <v>#DIV/0!</v>
      </c>
      <c r="DO233" s="61" t="e">
        <f t="shared" si="219"/>
        <v>#DIV/0!</v>
      </c>
      <c r="DP233" s="61" t="e">
        <f t="shared" si="219"/>
        <v>#DIV/0!</v>
      </c>
      <c r="DQ233" s="61" t="e">
        <f t="shared" si="217"/>
        <v>#DIV/0!</v>
      </c>
      <c r="DR233" s="61" t="e">
        <f t="shared" si="217"/>
        <v>#DIV/0!</v>
      </c>
      <c r="DS233" s="61" t="e">
        <f t="shared" si="197"/>
        <v>#DIV/0!</v>
      </c>
      <c r="DT233" s="61" t="e">
        <f t="shared" si="176"/>
        <v>#DIV/0!</v>
      </c>
      <c r="DU233" s="61" t="e">
        <f t="shared" si="176"/>
        <v>#DIV/0!</v>
      </c>
      <c r="DV233" s="61" t="e">
        <f t="shared" si="176"/>
        <v>#DIV/0!</v>
      </c>
      <c r="DW233" s="61" t="e">
        <f t="shared" si="176"/>
        <v>#DIV/0!</v>
      </c>
      <c r="DX233" s="61" t="e">
        <f t="shared" si="176"/>
        <v>#DIV/0!</v>
      </c>
      <c r="DY233" s="61" t="e">
        <f t="shared" si="176"/>
        <v>#DIV/0!</v>
      </c>
      <c r="DZ233" s="61" t="e">
        <f t="shared" si="180"/>
        <v>#DIV/0!</v>
      </c>
    </row>
    <row r="234" spans="3:130">
      <c r="C234" s="53">
        <v>2040</v>
      </c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>
        <f t="shared" si="205"/>
        <v>0</v>
      </c>
      <c r="Y234" s="64">
        <f t="shared" si="206"/>
        <v>0</v>
      </c>
      <c r="Z234" s="64">
        <f t="shared" si="207"/>
        <v>0</v>
      </c>
      <c r="AA234" s="64">
        <f t="shared" si="208"/>
        <v>0</v>
      </c>
      <c r="AB234" s="64">
        <f t="shared" si="209"/>
        <v>0</v>
      </c>
      <c r="AC234" s="64">
        <f t="shared" si="211"/>
        <v>0</v>
      </c>
      <c r="AD234" s="64">
        <f t="shared" si="212"/>
        <v>0</v>
      </c>
      <c r="AE234" s="64">
        <f t="shared" si="213"/>
        <v>0</v>
      </c>
      <c r="AF234" s="64">
        <f t="shared" si="214"/>
        <v>0</v>
      </c>
      <c r="AG234" s="64">
        <f t="shared" si="215"/>
        <v>0</v>
      </c>
      <c r="AH234" s="64">
        <f t="shared" si="218"/>
        <v>0</v>
      </c>
      <c r="AI234" s="64">
        <f t="shared" si="220"/>
        <v>0</v>
      </c>
      <c r="AJ234" s="64">
        <f t="shared" si="221"/>
        <v>0</v>
      </c>
      <c r="AK234" s="64">
        <f t="shared" si="222"/>
        <v>0</v>
      </c>
      <c r="AL234" s="64">
        <f t="shared" si="223"/>
        <v>0</v>
      </c>
      <c r="AM234" s="64">
        <f t="shared" si="224"/>
        <v>0</v>
      </c>
      <c r="AN234" s="64">
        <f t="shared" si="225"/>
        <v>0</v>
      </c>
      <c r="AO234" s="64">
        <f t="shared" si="226"/>
        <v>0</v>
      </c>
      <c r="AP234" s="64">
        <f t="shared" ref="AP234:AP252" si="227">VLOOKUP($C$104,$D$3:$K$63,$A$70,0)*(B196-B195)</f>
        <v>0</v>
      </c>
      <c r="AQ234" s="64">
        <f>VLOOKUP($C$105,$D$3:$K$63,$A$70,0)*(B195-B194)</f>
        <v>0</v>
      </c>
      <c r="AR234" s="64">
        <f>VLOOKUP($C$106,$D$3:$K$63,$A$70,0)*B194</f>
        <v>0</v>
      </c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54">
        <f t="shared" si="178"/>
        <v>0</v>
      </c>
      <c r="BP234" s="53">
        <v>2040</v>
      </c>
      <c r="BQ234" s="61" t="e">
        <f t="shared" si="216"/>
        <v>#DIV/0!</v>
      </c>
      <c r="BR234" s="61" t="e">
        <f t="shared" si="216"/>
        <v>#DIV/0!</v>
      </c>
      <c r="BS234" s="61" t="e">
        <f t="shared" si="216"/>
        <v>#DIV/0!</v>
      </c>
      <c r="BT234" s="61" t="e">
        <f t="shared" si="216"/>
        <v>#DIV/0!</v>
      </c>
      <c r="BU234" s="61" t="e">
        <f t="shared" si="216"/>
        <v>#DIV/0!</v>
      </c>
      <c r="BV234" s="61" t="e">
        <f t="shared" si="216"/>
        <v>#DIV/0!</v>
      </c>
      <c r="BW234" s="61" t="e">
        <f t="shared" si="216"/>
        <v>#DIV/0!</v>
      </c>
      <c r="BX234" s="61" t="e">
        <f t="shared" si="216"/>
        <v>#DIV/0!</v>
      </c>
      <c r="BY234" s="61" t="e">
        <f t="shared" si="216"/>
        <v>#DIV/0!</v>
      </c>
      <c r="BZ234" s="61" t="e">
        <f t="shared" si="216"/>
        <v>#DIV/0!</v>
      </c>
      <c r="CA234" s="61" t="e">
        <f t="shared" si="216"/>
        <v>#DIV/0!</v>
      </c>
      <c r="CB234" s="61" t="e">
        <f t="shared" si="216"/>
        <v>#DIV/0!</v>
      </c>
      <c r="CC234" s="61" t="e">
        <f t="shared" si="216"/>
        <v>#DIV/0!</v>
      </c>
      <c r="CD234" s="61" t="e">
        <f t="shared" si="216"/>
        <v>#DIV/0!</v>
      </c>
      <c r="CE234" s="61" t="e">
        <f t="shared" si="216"/>
        <v>#DIV/0!</v>
      </c>
      <c r="CF234" s="61" t="e">
        <f t="shared" si="216"/>
        <v>#DIV/0!</v>
      </c>
      <c r="CG234" s="61" t="e">
        <f t="shared" si="195"/>
        <v>#DIV/0!</v>
      </c>
      <c r="CH234" s="61" t="e">
        <f t="shared" si="195"/>
        <v>#DIV/0!</v>
      </c>
      <c r="CI234" s="61" t="e">
        <f t="shared" si="195"/>
        <v>#DIV/0!</v>
      </c>
      <c r="CJ234" s="61" t="e">
        <f t="shared" si="195"/>
        <v>#DIV/0!</v>
      </c>
      <c r="CK234" s="61" t="e">
        <f t="shared" si="195"/>
        <v>#DIV/0!</v>
      </c>
      <c r="CL234" s="61" t="e">
        <f t="shared" si="195"/>
        <v>#DIV/0!</v>
      </c>
      <c r="CM234" s="61" t="e">
        <f t="shared" si="195"/>
        <v>#DIV/0!</v>
      </c>
      <c r="CN234" s="61" t="e">
        <f t="shared" si="195"/>
        <v>#DIV/0!</v>
      </c>
      <c r="CO234" s="61" t="e">
        <f t="shared" si="195"/>
        <v>#DIV/0!</v>
      </c>
      <c r="CP234" s="61" t="e">
        <f t="shared" si="195"/>
        <v>#DIV/0!</v>
      </c>
      <c r="CQ234" s="61" t="e">
        <f t="shared" si="195"/>
        <v>#DIV/0!</v>
      </c>
      <c r="CR234" s="61" t="e">
        <f t="shared" si="195"/>
        <v>#DIV/0!</v>
      </c>
      <c r="CS234" s="61" t="e">
        <f t="shared" si="195"/>
        <v>#DIV/0!</v>
      </c>
      <c r="CT234" s="61" t="e">
        <f t="shared" si="195"/>
        <v>#DIV/0!</v>
      </c>
      <c r="CU234" s="61" t="e">
        <f t="shared" si="195"/>
        <v>#DIV/0!</v>
      </c>
      <c r="CV234" s="61" t="e">
        <f t="shared" si="195"/>
        <v>#DIV/0!</v>
      </c>
      <c r="CW234" s="61" t="e">
        <f t="shared" si="210"/>
        <v>#DIV/0!</v>
      </c>
      <c r="CX234" s="61" t="e">
        <f t="shared" si="199"/>
        <v>#DIV/0!</v>
      </c>
      <c r="CY234" s="61" t="e">
        <f t="shared" si="199"/>
        <v>#DIV/0!</v>
      </c>
      <c r="CZ234" s="61" t="e">
        <f t="shared" si="199"/>
        <v>#DIV/0!</v>
      </c>
      <c r="DA234" s="61" t="e">
        <f t="shared" si="199"/>
        <v>#DIV/0!</v>
      </c>
      <c r="DB234" s="61" t="e">
        <f t="shared" si="199"/>
        <v>#DIV/0!</v>
      </c>
      <c r="DC234" s="61" t="e">
        <f>AP233/$BM234</f>
        <v>#DIV/0!</v>
      </c>
      <c r="DD234" s="61" t="e">
        <f t="shared" si="199"/>
        <v>#DIV/0!</v>
      </c>
      <c r="DE234" s="61" t="e">
        <f t="shared" si="199"/>
        <v>#DIV/0!</v>
      </c>
      <c r="DF234" s="61" t="e">
        <f t="shared" si="199"/>
        <v>#DIV/0!</v>
      </c>
      <c r="DG234" s="61" t="e">
        <f t="shared" si="199"/>
        <v>#DIV/0!</v>
      </c>
      <c r="DH234" s="61" t="e">
        <f t="shared" si="199"/>
        <v>#DIV/0!</v>
      </c>
      <c r="DI234" s="61" t="e">
        <f t="shared" si="199"/>
        <v>#DIV/0!</v>
      </c>
      <c r="DJ234" s="61" t="e">
        <f t="shared" si="199"/>
        <v>#DIV/0!</v>
      </c>
      <c r="DK234" s="61" t="e">
        <f t="shared" si="199"/>
        <v>#DIV/0!</v>
      </c>
      <c r="DL234" s="61" t="e">
        <f t="shared" si="199"/>
        <v>#DIV/0!</v>
      </c>
      <c r="DM234" s="61" t="e">
        <f t="shared" si="199"/>
        <v>#DIV/0!</v>
      </c>
      <c r="DN234" s="61" t="e">
        <f t="shared" si="219"/>
        <v>#DIV/0!</v>
      </c>
      <c r="DO234" s="61" t="e">
        <f t="shared" si="219"/>
        <v>#DIV/0!</v>
      </c>
      <c r="DP234" s="61" t="e">
        <f t="shared" si="219"/>
        <v>#DIV/0!</v>
      </c>
      <c r="DQ234" s="61" t="e">
        <f t="shared" si="217"/>
        <v>#DIV/0!</v>
      </c>
      <c r="DR234" s="61" t="e">
        <f t="shared" si="217"/>
        <v>#DIV/0!</v>
      </c>
      <c r="DS234" s="61" t="e">
        <f t="shared" si="197"/>
        <v>#DIV/0!</v>
      </c>
      <c r="DT234" s="61" t="e">
        <f t="shared" si="176"/>
        <v>#DIV/0!</v>
      </c>
      <c r="DU234" s="61" t="e">
        <f t="shared" si="176"/>
        <v>#DIV/0!</v>
      </c>
      <c r="DV234" s="61" t="e">
        <f t="shared" si="176"/>
        <v>#DIV/0!</v>
      </c>
      <c r="DW234" s="61" t="e">
        <f t="shared" si="176"/>
        <v>#DIV/0!</v>
      </c>
      <c r="DX234" s="61" t="e">
        <f t="shared" si="176"/>
        <v>#DIV/0!</v>
      </c>
      <c r="DY234" s="61" t="e">
        <f t="shared" si="176"/>
        <v>#DIV/0!</v>
      </c>
      <c r="DZ234" s="61" t="e">
        <f t="shared" ref="DZ234:DZ254" si="228">SUM(BQ234:DY234)</f>
        <v>#DIV/0!</v>
      </c>
    </row>
    <row r="235" spans="3:130">
      <c r="C235" s="53">
        <v>2041</v>
      </c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>
        <f t="shared" si="206"/>
        <v>0</v>
      </c>
      <c r="Z235" s="64">
        <f t="shared" si="207"/>
        <v>0</v>
      </c>
      <c r="AA235" s="64">
        <f t="shared" si="208"/>
        <v>0</v>
      </c>
      <c r="AB235" s="64">
        <f t="shared" si="209"/>
        <v>0</v>
      </c>
      <c r="AC235" s="64">
        <f t="shared" si="211"/>
        <v>0</v>
      </c>
      <c r="AD235" s="64">
        <f t="shared" si="212"/>
        <v>0</v>
      </c>
      <c r="AE235" s="64">
        <f t="shared" si="213"/>
        <v>0</v>
      </c>
      <c r="AF235" s="64">
        <f t="shared" si="214"/>
        <v>0</v>
      </c>
      <c r="AG235" s="64">
        <f t="shared" si="215"/>
        <v>0</v>
      </c>
      <c r="AH235" s="64">
        <f t="shared" si="218"/>
        <v>0</v>
      </c>
      <c r="AI235" s="64">
        <f t="shared" si="220"/>
        <v>0</v>
      </c>
      <c r="AJ235" s="64">
        <f t="shared" si="221"/>
        <v>0</v>
      </c>
      <c r="AK235" s="64">
        <f t="shared" si="222"/>
        <v>0</v>
      </c>
      <c r="AL235" s="64">
        <f t="shared" si="223"/>
        <v>0</v>
      </c>
      <c r="AM235" s="64">
        <f t="shared" si="224"/>
        <v>0</v>
      </c>
      <c r="AN235" s="64">
        <f t="shared" si="225"/>
        <v>0</v>
      </c>
      <c r="AO235" s="64">
        <f t="shared" si="226"/>
        <v>0</v>
      </c>
      <c r="AP235" s="64">
        <f t="shared" si="227"/>
        <v>0</v>
      </c>
      <c r="AQ235" s="64">
        <f t="shared" ref="AQ235:AQ253" si="229">VLOOKUP($C$105,$D$3:$K$63,$A$70,0)*(B196-B195)</f>
        <v>0</v>
      </c>
      <c r="AR235" s="64">
        <f>VLOOKUP($C$106,$D$3:$K$63,$A$70,0)*(B195-B194)</f>
        <v>0</v>
      </c>
      <c r="AS235" s="64">
        <f>VLOOKUP($C$107,$D$3:$K$63,$A$70,0)*B194</f>
        <v>0</v>
      </c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54">
        <f t="shared" si="178"/>
        <v>0</v>
      </c>
      <c r="BP235" s="53">
        <v>2041</v>
      </c>
      <c r="BQ235" s="61" t="e">
        <f t="shared" si="216"/>
        <v>#DIV/0!</v>
      </c>
      <c r="BR235" s="61" t="e">
        <f t="shared" si="216"/>
        <v>#DIV/0!</v>
      </c>
      <c r="BS235" s="61" t="e">
        <f t="shared" si="216"/>
        <v>#DIV/0!</v>
      </c>
      <c r="BT235" s="61" t="e">
        <f t="shared" si="216"/>
        <v>#DIV/0!</v>
      </c>
      <c r="BU235" s="61" t="e">
        <f t="shared" si="216"/>
        <v>#DIV/0!</v>
      </c>
      <c r="BV235" s="61" t="e">
        <f t="shared" si="216"/>
        <v>#DIV/0!</v>
      </c>
      <c r="BW235" s="61" t="e">
        <f t="shared" si="216"/>
        <v>#DIV/0!</v>
      </c>
      <c r="BX235" s="61" t="e">
        <f t="shared" si="216"/>
        <v>#DIV/0!</v>
      </c>
      <c r="BY235" s="61" t="e">
        <f t="shared" si="216"/>
        <v>#DIV/0!</v>
      </c>
      <c r="BZ235" s="61" t="e">
        <f t="shared" si="216"/>
        <v>#DIV/0!</v>
      </c>
      <c r="CA235" s="61" t="e">
        <f t="shared" si="216"/>
        <v>#DIV/0!</v>
      </c>
      <c r="CB235" s="61" t="e">
        <f t="shared" si="216"/>
        <v>#DIV/0!</v>
      </c>
      <c r="CC235" s="61" t="e">
        <f t="shared" si="216"/>
        <v>#DIV/0!</v>
      </c>
      <c r="CD235" s="61" t="e">
        <f t="shared" si="216"/>
        <v>#DIV/0!</v>
      </c>
      <c r="CE235" s="61" t="e">
        <f t="shared" si="216"/>
        <v>#DIV/0!</v>
      </c>
      <c r="CF235" s="61" t="e">
        <f t="shared" si="216"/>
        <v>#DIV/0!</v>
      </c>
      <c r="CG235" s="61" t="e">
        <f t="shared" si="195"/>
        <v>#DIV/0!</v>
      </c>
      <c r="CH235" s="61" t="e">
        <f t="shared" si="195"/>
        <v>#DIV/0!</v>
      </c>
      <c r="CI235" s="61" t="e">
        <f t="shared" si="195"/>
        <v>#DIV/0!</v>
      </c>
      <c r="CJ235" s="61" t="e">
        <f t="shared" si="195"/>
        <v>#DIV/0!</v>
      </c>
      <c r="CK235" s="61" t="e">
        <f t="shared" ref="CK235:CV254" si="230">X235/$BM235</f>
        <v>#DIV/0!</v>
      </c>
      <c r="CL235" s="61" t="e">
        <f t="shared" si="230"/>
        <v>#DIV/0!</v>
      </c>
      <c r="CM235" s="61" t="e">
        <f t="shared" si="230"/>
        <v>#DIV/0!</v>
      </c>
      <c r="CN235" s="61" t="e">
        <f t="shared" si="230"/>
        <v>#DIV/0!</v>
      </c>
      <c r="CO235" s="61" t="e">
        <f t="shared" si="230"/>
        <v>#DIV/0!</v>
      </c>
      <c r="CP235" s="61" t="e">
        <f t="shared" si="230"/>
        <v>#DIV/0!</v>
      </c>
      <c r="CQ235" s="61" t="e">
        <f t="shared" si="230"/>
        <v>#DIV/0!</v>
      </c>
      <c r="CR235" s="61" t="e">
        <f t="shared" si="230"/>
        <v>#DIV/0!</v>
      </c>
      <c r="CS235" s="61" t="e">
        <f t="shared" si="230"/>
        <v>#DIV/0!</v>
      </c>
      <c r="CT235" s="61" t="e">
        <f t="shared" si="230"/>
        <v>#DIV/0!</v>
      </c>
      <c r="CU235" s="61" t="e">
        <f t="shared" si="230"/>
        <v>#DIV/0!</v>
      </c>
      <c r="CV235" s="61" t="e">
        <f t="shared" si="230"/>
        <v>#DIV/0!</v>
      </c>
      <c r="CW235" s="61" t="e">
        <f t="shared" si="210"/>
        <v>#DIV/0!</v>
      </c>
      <c r="CX235" s="61" t="e">
        <f t="shared" si="199"/>
        <v>#DIV/0!</v>
      </c>
      <c r="CY235" s="61" t="e">
        <f t="shared" si="199"/>
        <v>#DIV/0!</v>
      </c>
      <c r="CZ235" s="61" t="e">
        <f t="shared" si="199"/>
        <v>#DIV/0!</v>
      </c>
      <c r="DA235" s="61" t="e">
        <f t="shared" si="199"/>
        <v>#DIV/0!</v>
      </c>
      <c r="DB235" s="61" t="e">
        <f t="shared" si="199"/>
        <v>#DIV/0!</v>
      </c>
      <c r="DC235" s="61" t="e">
        <f t="shared" si="199"/>
        <v>#DIV/0!</v>
      </c>
      <c r="DD235" s="61" t="e">
        <f t="shared" si="199"/>
        <v>#DIV/0!</v>
      </c>
      <c r="DE235" s="61" t="e">
        <f t="shared" si="199"/>
        <v>#DIV/0!</v>
      </c>
      <c r="DF235" s="61" t="e">
        <f t="shared" si="199"/>
        <v>#DIV/0!</v>
      </c>
      <c r="DG235" s="61" t="e">
        <f t="shared" si="199"/>
        <v>#DIV/0!</v>
      </c>
      <c r="DH235" s="61" t="e">
        <f t="shared" si="199"/>
        <v>#DIV/0!</v>
      </c>
      <c r="DI235" s="61" t="e">
        <f t="shared" si="199"/>
        <v>#DIV/0!</v>
      </c>
      <c r="DJ235" s="61" t="e">
        <f t="shared" si="199"/>
        <v>#DIV/0!</v>
      </c>
      <c r="DK235" s="61" t="e">
        <f t="shared" si="199"/>
        <v>#DIV/0!</v>
      </c>
      <c r="DL235" s="61" t="e">
        <f t="shared" si="199"/>
        <v>#DIV/0!</v>
      </c>
      <c r="DM235" s="61" t="e">
        <f t="shared" si="199"/>
        <v>#DIV/0!</v>
      </c>
      <c r="DN235" s="61" t="e">
        <f t="shared" si="219"/>
        <v>#DIV/0!</v>
      </c>
      <c r="DO235" s="61" t="e">
        <f t="shared" si="219"/>
        <v>#DIV/0!</v>
      </c>
      <c r="DP235" s="61" t="e">
        <f t="shared" si="219"/>
        <v>#DIV/0!</v>
      </c>
      <c r="DQ235" s="61" t="e">
        <f t="shared" si="217"/>
        <v>#DIV/0!</v>
      </c>
      <c r="DR235" s="61" t="e">
        <f t="shared" si="217"/>
        <v>#DIV/0!</v>
      </c>
      <c r="DS235" s="61" t="e">
        <f t="shared" si="197"/>
        <v>#DIV/0!</v>
      </c>
      <c r="DT235" s="61" t="e">
        <f t="shared" si="176"/>
        <v>#DIV/0!</v>
      </c>
      <c r="DU235" s="61" t="e">
        <f t="shared" si="176"/>
        <v>#DIV/0!</v>
      </c>
      <c r="DV235" s="61" t="e">
        <f t="shared" si="176"/>
        <v>#DIV/0!</v>
      </c>
      <c r="DW235" s="61" t="e">
        <f t="shared" si="176"/>
        <v>#DIV/0!</v>
      </c>
      <c r="DX235" s="61" t="e">
        <f t="shared" si="176"/>
        <v>#DIV/0!</v>
      </c>
      <c r="DY235" s="61" t="e">
        <f t="shared" si="176"/>
        <v>#DIV/0!</v>
      </c>
      <c r="DZ235" s="61" t="e">
        <f t="shared" si="228"/>
        <v>#DIV/0!</v>
      </c>
    </row>
    <row r="236" spans="3:130">
      <c r="C236" s="53">
        <v>2042</v>
      </c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>
        <f t="shared" si="207"/>
        <v>0</v>
      </c>
      <c r="AA236" s="64">
        <f t="shared" si="208"/>
        <v>0</v>
      </c>
      <c r="AB236" s="64">
        <f t="shared" si="209"/>
        <v>0</v>
      </c>
      <c r="AC236" s="64">
        <f t="shared" si="211"/>
        <v>0</v>
      </c>
      <c r="AD236" s="64">
        <f t="shared" si="212"/>
        <v>0</v>
      </c>
      <c r="AE236" s="64">
        <f t="shared" si="213"/>
        <v>0</v>
      </c>
      <c r="AF236" s="64">
        <f t="shared" si="214"/>
        <v>0</v>
      </c>
      <c r="AG236" s="64">
        <f t="shared" si="215"/>
        <v>0</v>
      </c>
      <c r="AH236" s="64">
        <f t="shared" si="218"/>
        <v>0</v>
      </c>
      <c r="AI236" s="64">
        <f t="shared" si="220"/>
        <v>0</v>
      </c>
      <c r="AJ236" s="64">
        <f t="shared" si="221"/>
        <v>0</v>
      </c>
      <c r="AK236" s="64">
        <f t="shared" si="222"/>
        <v>0</v>
      </c>
      <c r="AL236" s="64">
        <f t="shared" si="223"/>
        <v>0</v>
      </c>
      <c r="AM236" s="64">
        <f t="shared" si="224"/>
        <v>0</v>
      </c>
      <c r="AN236" s="64">
        <f t="shared" si="225"/>
        <v>0</v>
      </c>
      <c r="AO236" s="64">
        <f t="shared" si="226"/>
        <v>0</v>
      </c>
      <c r="AP236" s="64">
        <f t="shared" si="227"/>
        <v>0</v>
      </c>
      <c r="AQ236" s="64">
        <f t="shared" si="229"/>
        <v>0</v>
      </c>
      <c r="AR236" s="64">
        <f t="shared" ref="AR236:AR254" si="231">VLOOKUP($C$106,$D$3:$K$63,$A$70,0)*(B196-B195)</f>
        <v>0</v>
      </c>
      <c r="AS236" s="64">
        <f>VLOOKUP($C$107,$D$3:$K$63,$A$70,0)*(B195-B194)</f>
        <v>0</v>
      </c>
      <c r="AT236" s="64">
        <f>VLOOKUP($C$108,$D$3:$K$63,$A$70,0)*B194</f>
        <v>0</v>
      </c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54">
        <f t="shared" si="178"/>
        <v>0</v>
      </c>
      <c r="BP236" s="53">
        <v>2042</v>
      </c>
      <c r="BQ236" s="61" t="e">
        <f t="shared" si="216"/>
        <v>#DIV/0!</v>
      </c>
      <c r="BR236" s="61" t="e">
        <f t="shared" si="216"/>
        <v>#DIV/0!</v>
      </c>
      <c r="BS236" s="61" t="e">
        <f t="shared" si="216"/>
        <v>#DIV/0!</v>
      </c>
      <c r="BT236" s="61" t="e">
        <f t="shared" si="216"/>
        <v>#DIV/0!</v>
      </c>
      <c r="BU236" s="61" t="e">
        <f t="shared" si="216"/>
        <v>#DIV/0!</v>
      </c>
      <c r="BV236" s="61" t="e">
        <f t="shared" si="216"/>
        <v>#DIV/0!</v>
      </c>
      <c r="BW236" s="61" t="e">
        <f t="shared" si="216"/>
        <v>#DIV/0!</v>
      </c>
      <c r="BX236" s="61" t="e">
        <f t="shared" si="216"/>
        <v>#DIV/0!</v>
      </c>
      <c r="BY236" s="61" t="e">
        <f t="shared" si="216"/>
        <v>#DIV/0!</v>
      </c>
      <c r="BZ236" s="61" t="e">
        <f t="shared" si="216"/>
        <v>#DIV/0!</v>
      </c>
      <c r="CA236" s="61" t="e">
        <f t="shared" si="216"/>
        <v>#DIV/0!</v>
      </c>
      <c r="CB236" s="61" t="e">
        <f t="shared" si="216"/>
        <v>#DIV/0!</v>
      </c>
      <c r="CC236" s="61" t="e">
        <f t="shared" si="216"/>
        <v>#DIV/0!</v>
      </c>
      <c r="CD236" s="61" t="e">
        <f t="shared" si="216"/>
        <v>#DIV/0!</v>
      </c>
      <c r="CE236" s="61" t="e">
        <f t="shared" si="216"/>
        <v>#DIV/0!</v>
      </c>
      <c r="CF236" s="61" t="e">
        <f t="shared" si="216"/>
        <v>#DIV/0!</v>
      </c>
      <c r="CG236" s="61" t="e">
        <f t="shared" ref="CG236:CJ254" si="232">T236/$BM236</f>
        <v>#DIV/0!</v>
      </c>
      <c r="CH236" s="61" t="e">
        <f t="shared" si="232"/>
        <v>#DIV/0!</v>
      </c>
      <c r="CI236" s="61" t="e">
        <f t="shared" si="232"/>
        <v>#DIV/0!</v>
      </c>
      <c r="CJ236" s="61" t="e">
        <f t="shared" si="232"/>
        <v>#DIV/0!</v>
      </c>
      <c r="CK236" s="61" t="e">
        <f t="shared" si="230"/>
        <v>#DIV/0!</v>
      </c>
      <c r="CL236" s="61" t="e">
        <f t="shared" si="230"/>
        <v>#DIV/0!</v>
      </c>
      <c r="CM236" s="61" t="e">
        <f t="shared" si="230"/>
        <v>#DIV/0!</v>
      </c>
      <c r="CN236" s="61" t="e">
        <f t="shared" si="230"/>
        <v>#DIV/0!</v>
      </c>
      <c r="CO236" s="61" t="e">
        <f t="shared" si="230"/>
        <v>#DIV/0!</v>
      </c>
      <c r="CP236" s="61" t="e">
        <f t="shared" si="230"/>
        <v>#DIV/0!</v>
      </c>
      <c r="CQ236" s="61" t="e">
        <f t="shared" si="230"/>
        <v>#DIV/0!</v>
      </c>
      <c r="CR236" s="61" t="e">
        <f t="shared" si="230"/>
        <v>#DIV/0!</v>
      </c>
      <c r="CS236" s="61" t="e">
        <f t="shared" si="230"/>
        <v>#DIV/0!</v>
      </c>
      <c r="CT236" s="61" t="e">
        <f t="shared" si="230"/>
        <v>#DIV/0!</v>
      </c>
      <c r="CU236" s="61" t="e">
        <f t="shared" si="230"/>
        <v>#DIV/0!</v>
      </c>
      <c r="CV236" s="61" t="e">
        <f t="shared" si="230"/>
        <v>#DIV/0!</v>
      </c>
      <c r="CW236" s="61" t="e">
        <f t="shared" si="210"/>
        <v>#DIV/0!</v>
      </c>
      <c r="CX236" s="61" t="e">
        <f t="shared" si="199"/>
        <v>#DIV/0!</v>
      </c>
      <c r="CY236" s="61" t="e">
        <f t="shared" si="199"/>
        <v>#DIV/0!</v>
      </c>
      <c r="CZ236" s="61" t="e">
        <f t="shared" si="199"/>
        <v>#DIV/0!</v>
      </c>
      <c r="DA236" s="61" t="e">
        <f t="shared" si="199"/>
        <v>#DIV/0!</v>
      </c>
      <c r="DB236" s="61" t="e">
        <f t="shared" si="199"/>
        <v>#DIV/0!</v>
      </c>
      <c r="DC236" s="61" t="e">
        <f t="shared" si="199"/>
        <v>#DIV/0!</v>
      </c>
      <c r="DD236" s="61" t="e">
        <f t="shared" si="199"/>
        <v>#DIV/0!</v>
      </c>
      <c r="DE236" s="61" t="e">
        <f t="shared" si="199"/>
        <v>#DIV/0!</v>
      </c>
      <c r="DF236" s="61" t="e">
        <f t="shared" si="199"/>
        <v>#DIV/0!</v>
      </c>
      <c r="DG236" s="61" t="e">
        <f t="shared" si="199"/>
        <v>#DIV/0!</v>
      </c>
      <c r="DH236" s="61" t="e">
        <f t="shared" si="199"/>
        <v>#DIV/0!</v>
      </c>
      <c r="DI236" s="61" t="e">
        <f t="shared" si="199"/>
        <v>#DIV/0!</v>
      </c>
      <c r="DJ236" s="61" t="e">
        <f t="shared" si="199"/>
        <v>#DIV/0!</v>
      </c>
      <c r="DK236" s="61" t="e">
        <f t="shared" si="199"/>
        <v>#DIV/0!</v>
      </c>
      <c r="DL236" s="61" t="e">
        <f t="shared" si="199"/>
        <v>#DIV/0!</v>
      </c>
      <c r="DM236" s="61" t="e">
        <f t="shared" si="199"/>
        <v>#DIV/0!</v>
      </c>
      <c r="DN236" s="61" t="e">
        <f t="shared" si="219"/>
        <v>#DIV/0!</v>
      </c>
      <c r="DO236" s="61" t="e">
        <f t="shared" si="219"/>
        <v>#DIV/0!</v>
      </c>
      <c r="DP236" s="61" t="e">
        <f t="shared" si="219"/>
        <v>#DIV/0!</v>
      </c>
      <c r="DQ236" s="61" t="e">
        <f t="shared" si="217"/>
        <v>#DIV/0!</v>
      </c>
      <c r="DR236" s="61" t="e">
        <f t="shared" si="217"/>
        <v>#DIV/0!</v>
      </c>
      <c r="DS236" s="61" t="e">
        <f t="shared" si="197"/>
        <v>#DIV/0!</v>
      </c>
      <c r="DT236" s="61" t="e">
        <f t="shared" si="176"/>
        <v>#DIV/0!</v>
      </c>
      <c r="DU236" s="61" t="e">
        <f t="shared" si="176"/>
        <v>#DIV/0!</v>
      </c>
      <c r="DV236" s="61" t="e">
        <f t="shared" si="176"/>
        <v>#DIV/0!</v>
      </c>
      <c r="DW236" s="61" t="e">
        <f t="shared" ref="DW236:DY254" si="233">BJ236/$BM236</f>
        <v>#DIV/0!</v>
      </c>
      <c r="DX236" s="61" t="e">
        <f t="shared" si="233"/>
        <v>#DIV/0!</v>
      </c>
      <c r="DY236" s="61" t="e">
        <f t="shared" si="233"/>
        <v>#DIV/0!</v>
      </c>
      <c r="DZ236" s="61" t="e">
        <f t="shared" si="228"/>
        <v>#DIV/0!</v>
      </c>
    </row>
    <row r="237" spans="3:130">
      <c r="C237" s="53">
        <v>2043</v>
      </c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>
        <f t="shared" si="208"/>
        <v>0</v>
      </c>
      <c r="AB237" s="64">
        <f t="shared" si="209"/>
        <v>0</v>
      </c>
      <c r="AC237" s="64">
        <f t="shared" si="211"/>
        <v>0</v>
      </c>
      <c r="AD237" s="64">
        <f t="shared" si="212"/>
        <v>0</v>
      </c>
      <c r="AE237" s="64">
        <f t="shared" si="213"/>
        <v>0</v>
      </c>
      <c r="AF237" s="64">
        <f t="shared" si="214"/>
        <v>0</v>
      </c>
      <c r="AG237" s="64">
        <f t="shared" si="215"/>
        <v>0</v>
      </c>
      <c r="AH237" s="64">
        <f t="shared" si="218"/>
        <v>0</v>
      </c>
      <c r="AI237" s="64">
        <f t="shared" si="220"/>
        <v>0</v>
      </c>
      <c r="AJ237" s="64">
        <f t="shared" si="221"/>
        <v>0</v>
      </c>
      <c r="AK237" s="64">
        <f t="shared" si="222"/>
        <v>0</v>
      </c>
      <c r="AL237" s="64">
        <f t="shared" si="223"/>
        <v>0</v>
      </c>
      <c r="AM237" s="64">
        <f t="shared" si="224"/>
        <v>0</v>
      </c>
      <c r="AN237" s="64">
        <f t="shared" si="225"/>
        <v>0</v>
      </c>
      <c r="AO237" s="64">
        <f t="shared" si="226"/>
        <v>0</v>
      </c>
      <c r="AP237" s="64">
        <f t="shared" si="227"/>
        <v>0</v>
      </c>
      <c r="AQ237" s="64">
        <f t="shared" si="229"/>
        <v>0</v>
      </c>
      <c r="AR237" s="64">
        <f t="shared" si="231"/>
        <v>0</v>
      </c>
      <c r="AS237" s="64">
        <f t="shared" ref="AS237:AS254" si="234">VLOOKUP($C$107,$D$3:$K$63,$A$70,0)*(B196-B195)</f>
        <v>0</v>
      </c>
      <c r="AT237" s="64">
        <f>VLOOKUP($C$108,$D$3:$K$63,$A$70,0)*(B195-B194)</f>
        <v>0</v>
      </c>
      <c r="AU237" s="64">
        <f>VLOOKUP($C$109,$D$3:$K$63,$A$70,0)*B194</f>
        <v>0</v>
      </c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54">
        <f t="shared" si="178"/>
        <v>0</v>
      </c>
      <c r="BP237" s="53">
        <v>2043</v>
      </c>
      <c r="BQ237" s="61" t="e">
        <f t="shared" si="216"/>
        <v>#DIV/0!</v>
      </c>
      <c r="BR237" s="61" t="e">
        <f t="shared" si="216"/>
        <v>#DIV/0!</v>
      </c>
      <c r="BS237" s="61" t="e">
        <f t="shared" si="216"/>
        <v>#DIV/0!</v>
      </c>
      <c r="BT237" s="61" t="e">
        <f t="shared" si="216"/>
        <v>#DIV/0!</v>
      </c>
      <c r="BU237" s="61" t="e">
        <f t="shared" si="216"/>
        <v>#DIV/0!</v>
      </c>
      <c r="BV237" s="61" t="e">
        <f t="shared" si="216"/>
        <v>#DIV/0!</v>
      </c>
      <c r="BW237" s="61" t="e">
        <f t="shared" si="216"/>
        <v>#DIV/0!</v>
      </c>
      <c r="BX237" s="61" t="e">
        <f t="shared" si="216"/>
        <v>#DIV/0!</v>
      </c>
      <c r="BY237" s="61" t="e">
        <f t="shared" si="216"/>
        <v>#DIV/0!</v>
      </c>
      <c r="BZ237" s="61" t="e">
        <f t="shared" si="216"/>
        <v>#DIV/0!</v>
      </c>
      <c r="CA237" s="61" t="e">
        <f t="shared" si="216"/>
        <v>#DIV/0!</v>
      </c>
      <c r="CB237" s="61" t="e">
        <f t="shared" si="216"/>
        <v>#DIV/0!</v>
      </c>
      <c r="CC237" s="61" t="e">
        <f t="shared" si="216"/>
        <v>#DIV/0!</v>
      </c>
      <c r="CD237" s="61" t="e">
        <f t="shared" si="216"/>
        <v>#DIV/0!</v>
      </c>
      <c r="CE237" s="61" t="e">
        <f t="shared" si="216"/>
        <v>#DIV/0!</v>
      </c>
      <c r="CF237" s="61" t="e">
        <f t="shared" si="216"/>
        <v>#DIV/0!</v>
      </c>
      <c r="CG237" s="61" t="e">
        <f t="shared" si="232"/>
        <v>#DIV/0!</v>
      </c>
      <c r="CH237" s="61" t="e">
        <f t="shared" si="232"/>
        <v>#DIV/0!</v>
      </c>
      <c r="CI237" s="61" t="e">
        <f t="shared" si="232"/>
        <v>#DIV/0!</v>
      </c>
      <c r="CJ237" s="61" t="e">
        <f t="shared" si="232"/>
        <v>#DIV/0!</v>
      </c>
      <c r="CK237" s="61" t="e">
        <f t="shared" si="230"/>
        <v>#DIV/0!</v>
      </c>
      <c r="CL237" s="61" t="e">
        <f t="shared" si="230"/>
        <v>#DIV/0!</v>
      </c>
      <c r="CM237" s="61" t="e">
        <f t="shared" si="230"/>
        <v>#DIV/0!</v>
      </c>
      <c r="CN237" s="61" t="e">
        <f t="shared" si="230"/>
        <v>#DIV/0!</v>
      </c>
      <c r="CO237" s="61" t="e">
        <f t="shared" si="230"/>
        <v>#DIV/0!</v>
      </c>
      <c r="CP237" s="61" t="e">
        <f t="shared" si="230"/>
        <v>#DIV/0!</v>
      </c>
      <c r="CQ237" s="61" t="e">
        <f t="shared" si="230"/>
        <v>#DIV/0!</v>
      </c>
      <c r="CR237" s="61" t="e">
        <f t="shared" si="230"/>
        <v>#DIV/0!</v>
      </c>
      <c r="CS237" s="61" t="e">
        <f t="shared" si="230"/>
        <v>#DIV/0!</v>
      </c>
      <c r="CT237" s="61" t="e">
        <f t="shared" si="230"/>
        <v>#DIV/0!</v>
      </c>
      <c r="CU237" s="61" t="e">
        <f t="shared" si="230"/>
        <v>#DIV/0!</v>
      </c>
      <c r="CV237" s="61" t="e">
        <f t="shared" si="230"/>
        <v>#DIV/0!</v>
      </c>
      <c r="CW237" s="61" t="e">
        <f t="shared" si="210"/>
        <v>#DIV/0!</v>
      </c>
      <c r="CX237" s="61" t="e">
        <f t="shared" si="199"/>
        <v>#DIV/0!</v>
      </c>
      <c r="CY237" s="61" t="e">
        <f t="shared" ref="CY237:DM253" si="235">AL237/$BM237</f>
        <v>#DIV/0!</v>
      </c>
      <c r="CZ237" s="61" t="e">
        <f t="shared" si="235"/>
        <v>#DIV/0!</v>
      </c>
      <c r="DA237" s="61" t="e">
        <f t="shared" si="235"/>
        <v>#DIV/0!</v>
      </c>
      <c r="DB237" s="61" t="e">
        <f t="shared" si="235"/>
        <v>#DIV/0!</v>
      </c>
      <c r="DC237" s="61" t="e">
        <f t="shared" si="235"/>
        <v>#DIV/0!</v>
      </c>
      <c r="DD237" s="61" t="e">
        <f t="shared" si="235"/>
        <v>#DIV/0!</v>
      </c>
      <c r="DE237" s="61" t="e">
        <f t="shared" si="235"/>
        <v>#DIV/0!</v>
      </c>
      <c r="DF237" s="61" t="e">
        <f t="shared" si="235"/>
        <v>#DIV/0!</v>
      </c>
      <c r="DG237" s="61" t="e">
        <f t="shared" si="235"/>
        <v>#DIV/0!</v>
      </c>
      <c r="DH237" s="61" t="e">
        <f t="shared" si="235"/>
        <v>#DIV/0!</v>
      </c>
      <c r="DI237" s="61" t="e">
        <f t="shared" si="235"/>
        <v>#DIV/0!</v>
      </c>
      <c r="DJ237" s="61" t="e">
        <f t="shared" si="235"/>
        <v>#DIV/0!</v>
      </c>
      <c r="DK237" s="61" t="e">
        <f t="shared" si="235"/>
        <v>#DIV/0!</v>
      </c>
      <c r="DL237" s="61" t="e">
        <f t="shared" si="235"/>
        <v>#DIV/0!</v>
      </c>
      <c r="DM237" s="61" t="e">
        <f t="shared" si="235"/>
        <v>#DIV/0!</v>
      </c>
      <c r="DN237" s="61" t="e">
        <f t="shared" si="219"/>
        <v>#DIV/0!</v>
      </c>
      <c r="DO237" s="61" t="e">
        <f t="shared" si="219"/>
        <v>#DIV/0!</v>
      </c>
      <c r="DP237" s="61" t="e">
        <f t="shared" si="219"/>
        <v>#DIV/0!</v>
      </c>
      <c r="DQ237" s="61" t="e">
        <f t="shared" si="217"/>
        <v>#DIV/0!</v>
      </c>
      <c r="DR237" s="61" t="e">
        <f t="shared" si="217"/>
        <v>#DIV/0!</v>
      </c>
      <c r="DS237" s="61" t="e">
        <f t="shared" si="197"/>
        <v>#DIV/0!</v>
      </c>
      <c r="DT237" s="61" t="e">
        <f t="shared" si="197"/>
        <v>#DIV/0!</v>
      </c>
      <c r="DU237" s="61" t="e">
        <f t="shared" si="197"/>
        <v>#DIV/0!</v>
      </c>
      <c r="DV237" s="61" t="e">
        <f t="shared" si="197"/>
        <v>#DIV/0!</v>
      </c>
      <c r="DW237" s="61" t="e">
        <f t="shared" si="233"/>
        <v>#DIV/0!</v>
      </c>
      <c r="DX237" s="61" t="e">
        <f t="shared" si="233"/>
        <v>#DIV/0!</v>
      </c>
      <c r="DY237" s="61" t="e">
        <f t="shared" si="233"/>
        <v>#DIV/0!</v>
      </c>
      <c r="DZ237" s="61" t="e">
        <f t="shared" si="228"/>
        <v>#DIV/0!</v>
      </c>
    </row>
    <row r="238" spans="3:130">
      <c r="C238" s="53">
        <v>2044</v>
      </c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>
        <f t="shared" si="209"/>
        <v>0</v>
      </c>
      <c r="AC238" s="64">
        <f t="shared" si="211"/>
        <v>0</v>
      </c>
      <c r="AD238" s="64">
        <f t="shared" si="212"/>
        <v>0</v>
      </c>
      <c r="AE238" s="64">
        <f t="shared" si="213"/>
        <v>0</v>
      </c>
      <c r="AF238" s="64">
        <f t="shared" si="214"/>
        <v>0</v>
      </c>
      <c r="AG238" s="64">
        <f t="shared" si="215"/>
        <v>0</v>
      </c>
      <c r="AH238" s="64">
        <f t="shared" si="218"/>
        <v>0</v>
      </c>
      <c r="AI238" s="64">
        <f t="shared" si="220"/>
        <v>0</v>
      </c>
      <c r="AJ238" s="64">
        <f t="shared" si="221"/>
        <v>0</v>
      </c>
      <c r="AK238" s="64">
        <f t="shared" si="222"/>
        <v>0</v>
      </c>
      <c r="AL238" s="64">
        <f t="shared" si="223"/>
        <v>0</v>
      </c>
      <c r="AM238" s="64">
        <f t="shared" si="224"/>
        <v>0</v>
      </c>
      <c r="AN238" s="64">
        <f t="shared" si="225"/>
        <v>0</v>
      </c>
      <c r="AO238" s="64">
        <f t="shared" si="226"/>
        <v>0</v>
      </c>
      <c r="AP238" s="64">
        <f t="shared" si="227"/>
        <v>0</v>
      </c>
      <c r="AQ238" s="64">
        <f t="shared" si="229"/>
        <v>0</v>
      </c>
      <c r="AR238" s="64">
        <f t="shared" si="231"/>
        <v>0</v>
      </c>
      <c r="AS238" s="64">
        <f t="shared" si="234"/>
        <v>0</v>
      </c>
      <c r="AT238" s="64">
        <f t="shared" ref="AT238:AT254" si="236">VLOOKUP($C$108,$D$3:$K$63,$A$70,0)*(B196-B195)</f>
        <v>0</v>
      </c>
      <c r="AU238" s="64">
        <f>VLOOKUP($C$109,$D$3:$K$63,$A$70,0)*(B195-B194)</f>
        <v>0</v>
      </c>
      <c r="AV238" s="64">
        <f>VLOOKUP($C$110,$D$3:$K$63,$A$70,0)*B194</f>
        <v>0</v>
      </c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54">
        <f t="shared" si="178"/>
        <v>0</v>
      </c>
      <c r="BP238" s="53">
        <v>2044</v>
      </c>
      <c r="BQ238" s="61" t="e">
        <f t="shared" si="216"/>
        <v>#DIV/0!</v>
      </c>
      <c r="BR238" s="61" t="e">
        <f t="shared" si="216"/>
        <v>#DIV/0!</v>
      </c>
      <c r="BS238" s="61" t="e">
        <f t="shared" si="216"/>
        <v>#DIV/0!</v>
      </c>
      <c r="BT238" s="61" t="e">
        <f t="shared" si="216"/>
        <v>#DIV/0!</v>
      </c>
      <c r="BU238" s="61" t="e">
        <f t="shared" si="216"/>
        <v>#DIV/0!</v>
      </c>
      <c r="BV238" s="61" t="e">
        <f t="shared" si="216"/>
        <v>#DIV/0!</v>
      </c>
      <c r="BW238" s="61" t="e">
        <f t="shared" si="216"/>
        <v>#DIV/0!</v>
      </c>
      <c r="BX238" s="61" t="e">
        <f t="shared" si="216"/>
        <v>#DIV/0!</v>
      </c>
      <c r="BY238" s="61" t="e">
        <f t="shared" si="216"/>
        <v>#DIV/0!</v>
      </c>
      <c r="BZ238" s="61" t="e">
        <f t="shared" si="216"/>
        <v>#DIV/0!</v>
      </c>
      <c r="CA238" s="61" t="e">
        <f t="shared" si="216"/>
        <v>#DIV/0!</v>
      </c>
      <c r="CB238" s="61" t="e">
        <f t="shared" si="216"/>
        <v>#DIV/0!</v>
      </c>
      <c r="CC238" s="61" t="e">
        <f t="shared" si="216"/>
        <v>#DIV/0!</v>
      </c>
      <c r="CD238" s="61" t="e">
        <f t="shared" si="216"/>
        <v>#DIV/0!</v>
      </c>
      <c r="CE238" s="61" t="e">
        <f t="shared" si="216"/>
        <v>#DIV/0!</v>
      </c>
      <c r="CF238" s="61" t="e">
        <f t="shared" si="216"/>
        <v>#DIV/0!</v>
      </c>
      <c r="CG238" s="61" t="e">
        <f t="shared" si="232"/>
        <v>#DIV/0!</v>
      </c>
      <c r="CH238" s="61" t="e">
        <f t="shared" si="232"/>
        <v>#DIV/0!</v>
      </c>
      <c r="CI238" s="61" t="e">
        <f t="shared" si="232"/>
        <v>#DIV/0!</v>
      </c>
      <c r="CJ238" s="61" t="e">
        <f t="shared" si="232"/>
        <v>#DIV/0!</v>
      </c>
      <c r="CK238" s="61" t="e">
        <f t="shared" si="230"/>
        <v>#DIV/0!</v>
      </c>
      <c r="CL238" s="61" t="e">
        <f t="shared" si="230"/>
        <v>#DIV/0!</v>
      </c>
      <c r="CM238" s="61" t="e">
        <f t="shared" si="230"/>
        <v>#DIV/0!</v>
      </c>
      <c r="CN238" s="61" t="e">
        <f t="shared" si="230"/>
        <v>#DIV/0!</v>
      </c>
      <c r="CO238" s="61" t="e">
        <f t="shared" si="230"/>
        <v>#DIV/0!</v>
      </c>
      <c r="CP238" s="61" t="e">
        <f t="shared" si="230"/>
        <v>#DIV/0!</v>
      </c>
      <c r="CQ238" s="61" t="e">
        <f t="shared" si="230"/>
        <v>#DIV/0!</v>
      </c>
      <c r="CR238" s="61" t="e">
        <f t="shared" si="230"/>
        <v>#DIV/0!</v>
      </c>
      <c r="CS238" s="61" t="e">
        <f t="shared" si="230"/>
        <v>#DIV/0!</v>
      </c>
      <c r="CT238" s="61" t="e">
        <f t="shared" si="230"/>
        <v>#DIV/0!</v>
      </c>
      <c r="CU238" s="61" t="e">
        <f t="shared" si="230"/>
        <v>#DIV/0!</v>
      </c>
      <c r="CV238" s="61" t="e">
        <f t="shared" si="230"/>
        <v>#DIV/0!</v>
      </c>
      <c r="CW238" s="61" t="e">
        <f t="shared" si="210"/>
        <v>#DIV/0!</v>
      </c>
      <c r="CX238" s="61" t="e">
        <f t="shared" si="210"/>
        <v>#DIV/0!</v>
      </c>
      <c r="CY238" s="61" t="e">
        <f t="shared" si="235"/>
        <v>#DIV/0!</v>
      </c>
      <c r="CZ238" s="61" t="e">
        <f t="shared" si="235"/>
        <v>#DIV/0!</v>
      </c>
      <c r="DA238" s="61" t="e">
        <f t="shared" si="235"/>
        <v>#DIV/0!</v>
      </c>
      <c r="DB238" s="61" t="e">
        <f t="shared" si="235"/>
        <v>#DIV/0!</v>
      </c>
      <c r="DC238" s="61" t="e">
        <f t="shared" si="235"/>
        <v>#DIV/0!</v>
      </c>
      <c r="DD238" s="61" t="e">
        <f t="shared" si="235"/>
        <v>#DIV/0!</v>
      </c>
      <c r="DE238" s="61" t="e">
        <f t="shared" si="235"/>
        <v>#DIV/0!</v>
      </c>
      <c r="DF238" s="61" t="e">
        <f t="shared" si="235"/>
        <v>#DIV/0!</v>
      </c>
      <c r="DG238" s="61" t="e">
        <f t="shared" si="235"/>
        <v>#DIV/0!</v>
      </c>
      <c r="DH238" s="61" t="e">
        <f t="shared" si="235"/>
        <v>#DIV/0!</v>
      </c>
      <c r="DI238" s="61" t="e">
        <f t="shared" si="235"/>
        <v>#DIV/0!</v>
      </c>
      <c r="DJ238" s="61" t="e">
        <f t="shared" si="235"/>
        <v>#DIV/0!</v>
      </c>
      <c r="DK238" s="61" t="e">
        <f t="shared" si="235"/>
        <v>#DIV/0!</v>
      </c>
      <c r="DL238" s="61" t="e">
        <f t="shared" si="235"/>
        <v>#DIV/0!</v>
      </c>
      <c r="DM238" s="61" t="e">
        <f t="shared" si="235"/>
        <v>#DIV/0!</v>
      </c>
      <c r="DN238" s="61" t="e">
        <f t="shared" si="219"/>
        <v>#DIV/0!</v>
      </c>
      <c r="DO238" s="61" t="e">
        <f t="shared" si="219"/>
        <v>#DIV/0!</v>
      </c>
      <c r="DP238" s="61" t="e">
        <f t="shared" si="219"/>
        <v>#DIV/0!</v>
      </c>
      <c r="DQ238" s="61" t="e">
        <f t="shared" si="217"/>
        <v>#DIV/0!</v>
      </c>
      <c r="DR238" s="61" t="e">
        <f t="shared" si="217"/>
        <v>#DIV/0!</v>
      </c>
      <c r="DS238" s="61" t="e">
        <f t="shared" si="197"/>
        <v>#DIV/0!</v>
      </c>
      <c r="DT238" s="61" t="e">
        <f t="shared" si="197"/>
        <v>#DIV/0!</v>
      </c>
      <c r="DU238" s="61" t="e">
        <f t="shared" si="197"/>
        <v>#DIV/0!</v>
      </c>
      <c r="DV238" s="61" t="e">
        <f t="shared" si="197"/>
        <v>#DIV/0!</v>
      </c>
      <c r="DW238" s="61" t="e">
        <f t="shared" si="233"/>
        <v>#DIV/0!</v>
      </c>
      <c r="DX238" s="61" t="e">
        <f t="shared" si="233"/>
        <v>#DIV/0!</v>
      </c>
      <c r="DY238" s="61" t="e">
        <f t="shared" si="233"/>
        <v>#DIV/0!</v>
      </c>
      <c r="DZ238" s="61" t="e">
        <f t="shared" si="228"/>
        <v>#DIV/0!</v>
      </c>
    </row>
    <row r="239" spans="3:130">
      <c r="C239" s="53">
        <v>2045</v>
      </c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>
        <f t="shared" si="211"/>
        <v>0</v>
      </c>
      <c r="AD239" s="64">
        <f t="shared" si="212"/>
        <v>0</v>
      </c>
      <c r="AE239" s="64">
        <f t="shared" si="213"/>
        <v>0</v>
      </c>
      <c r="AF239" s="64">
        <f t="shared" si="214"/>
        <v>0</v>
      </c>
      <c r="AG239" s="64">
        <f t="shared" si="215"/>
        <v>0</v>
      </c>
      <c r="AH239" s="64">
        <f t="shared" si="218"/>
        <v>0</v>
      </c>
      <c r="AI239" s="64">
        <f t="shared" si="220"/>
        <v>0</v>
      </c>
      <c r="AJ239" s="64">
        <f t="shared" si="221"/>
        <v>0</v>
      </c>
      <c r="AK239" s="64">
        <f t="shared" si="222"/>
        <v>0</v>
      </c>
      <c r="AL239" s="64">
        <f t="shared" si="223"/>
        <v>0</v>
      </c>
      <c r="AM239" s="64">
        <f t="shared" si="224"/>
        <v>0</v>
      </c>
      <c r="AN239" s="64">
        <f t="shared" si="225"/>
        <v>0</v>
      </c>
      <c r="AO239" s="64">
        <f t="shared" si="226"/>
        <v>0</v>
      </c>
      <c r="AP239" s="64">
        <f t="shared" si="227"/>
        <v>0</v>
      </c>
      <c r="AQ239" s="64">
        <f t="shared" si="229"/>
        <v>0</v>
      </c>
      <c r="AR239" s="64">
        <f t="shared" si="231"/>
        <v>0</v>
      </c>
      <c r="AS239" s="64">
        <f t="shared" si="234"/>
        <v>0</v>
      </c>
      <c r="AT239" s="64">
        <f t="shared" si="236"/>
        <v>0</v>
      </c>
      <c r="AU239" s="64">
        <f t="shared" ref="AU239:AU254" si="237">VLOOKUP($C$109,$D$3:$K$63,$A$70,0)*(B196-B195)</f>
        <v>0</v>
      </c>
      <c r="AV239" s="64">
        <f>VLOOKUP($C$110,$D$3:$K$63,$A$70,0)*(B195-B194)</f>
        <v>0</v>
      </c>
      <c r="AW239" s="64">
        <f>VLOOKUP($C$111,$D$3:$K$63,$A$70,0)*B194</f>
        <v>0</v>
      </c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54">
        <f t="shared" si="178"/>
        <v>0</v>
      </c>
      <c r="BP239" s="53">
        <v>2045</v>
      </c>
      <c r="BQ239" s="61" t="e">
        <f t="shared" si="216"/>
        <v>#DIV/0!</v>
      </c>
      <c r="BR239" s="61" t="e">
        <f t="shared" si="216"/>
        <v>#DIV/0!</v>
      </c>
      <c r="BS239" s="61" t="e">
        <f t="shared" si="216"/>
        <v>#DIV/0!</v>
      </c>
      <c r="BT239" s="61" t="e">
        <f t="shared" si="216"/>
        <v>#DIV/0!</v>
      </c>
      <c r="BU239" s="61" t="e">
        <f t="shared" si="216"/>
        <v>#DIV/0!</v>
      </c>
      <c r="BV239" s="61" t="e">
        <f t="shared" si="216"/>
        <v>#DIV/0!</v>
      </c>
      <c r="BW239" s="61" t="e">
        <f t="shared" si="216"/>
        <v>#DIV/0!</v>
      </c>
      <c r="BX239" s="61" t="e">
        <f t="shared" si="216"/>
        <v>#DIV/0!</v>
      </c>
      <c r="BY239" s="61" t="e">
        <f t="shared" si="216"/>
        <v>#DIV/0!</v>
      </c>
      <c r="BZ239" s="61" t="e">
        <f t="shared" si="216"/>
        <v>#DIV/0!</v>
      </c>
      <c r="CA239" s="61" t="e">
        <f t="shared" si="216"/>
        <v>#DIV/0!</v>
      </c>
      <c r="CB239" s="61" t="e">
        <f t="shared" si="216"/>
        <v>#DIV/0!</v>
      </c>
      <c r="CC239" s="61" t="e">
        <f t="shared" si="216"/>
        <v>#DIV/0!</v>
      </c>
      <c r="CD239" s="61" t="e">
        <f t="shared" si="216"/>
        <v>#DIV/0!</v>
      </c>
      <c r="CE239" s="61" t="e">
        <f t="shared" si="216"/>
        <v>#DIV/0!</v>
      </c>
      <c r="CF239" s="61" t="e">
        <f t="shared" si="216"/>
        <v>#DIV/0!</v>
      </c>
      <c r="CG239" s="61" t="e">
        <f t="shared" si="232"/>
        <v>#DIV/0!</v>
      </c>
      <c r="CH239" s="61" t="e">
        <f t="shared" si="232"/>
        <v>#DIV/0!</v>
      </c>
      <c r="CI239" s="61" t="e">
        <f t="shared" si="232"/>
        <v>#DIV/0!</v>
      </c>
      <c r="CJ239" s="61" t="e">
        <f t="shared" si="232"/>
        <v>#DIV/0!</v>
      </c>
      <c r="CK239" s="61" t="e">
        <f t="shared" si="230"/>
        <v>#DIV/0!</v>
      </c>
      <c r="CL239" s="61" t="e">
        <f t="shared" si="230"/>
        <v>#DIV/0!</v>
      </c>
      <c r="CM239" s="61" t="e">
        <f t="shared" si="230"/>
        <v>#DIV/0!</v>
      </c>
      <c r="CN239" s="61" t="e">
        <f t="shared" si="230"/>
        <v>#DIV/0!</v>
      </c>
      <c r="CO239" s="61" t="e">
        <f t="shared" si="230"/>
        <v>#DIV/0!</v>
      </c>
      <c r="CP239" s="61" t="e">
        <f t="shared" si="230"/>
        <v>#DIV/0!</v>
      </c>
      <c r="CQ239" s="61" t="e">
        <f t="shared" si="230"/>
        <v>#DIV/0!</v>
      </c>
      <c r="CR239" s="61" t="e">
        <f t="shared" si="230"/>
        <v>#DIV/0!</v>
      </c>
      <c r="CS239" s="61" t="e">
        <f t="shared" si="230"/>
        <v>#DIV/0!</v>
      </c>
      <c r="CT239" s="61" t="e">
        <f t="shared" si="230"/>
        <v>#DIV/0!</v>
      </c>
      <c r="CU239" s="61" t="e">
        <f t="shared" si="230"/>
        <v>#DIV/0!</v>
      </c>
      <c r="CV239" s="61" t="e">
        <f t="shared" si="230"/>
        <v>#DIV/0!</v>
      </c>
      <c r="CW239" s="61" t="e">
        <f t="shared" si="210"/>
        <v>#DIV/0!</v>
      </c>
      <c r="CX239" s="61" t="e">
        <f t="shared" si="210"/>
        <v>#DIV/0!</v>
      </c>
      <c r="CY239" s="61" t="e">
        <f t="shared" si="235"/>
        <v>#DIV/0!</v>
      </c>
      <c r="CZ239" s="61" t="e">
        <f t="shared" si="235"/>
        <v>#DIV/0!</v>
      </c>
      <c r="DA239" s="61" t="e">
        <f t="shared" si="235"/>
        <v>#DIV/0!</v>
      </c>
      <c r="DB239" s="61" t="e">
        <f t="shared" si="235"/>
        <v>#DIV/0!</v>
      </c>
      <c r="DC239" s="61" t="e">
        <f t="shared" si="235"/>
        <v>#DIV/0!</v>
      </c>
      <c r="DD239" s="61" t="e">
        <f t="shared" si="235"/>
        <v>#DIV/0!</v>
      </c>
      <c r="DE239" s="61" t="e">
        <f t="shared" si="235"/>
        <v>#DIV/0!</v>
      </c>
      <c r="DF239" s="61" t="e">
        <f t="shared" si="235"/>
        <v>#DIV/0!</v>
      </c>
      <c r="DG239" s="61" t="e">
        <f t="shared" si="235"/>
        <v>#DIV/0!</v>
      </c>
      <c r="DH239" s="61" t="e">
        <f t="shared" si="235"/>
        <v>#DIV/0!</v>
      </c>
      <c r="DI239" s="61" t="e">
        <f t="shared" si="235"/>
        <v>#DIV/0!</v>
      </c>
      <c r="DJ239" s="61" t="e">
        <f t="shared" si="235"/>
        <v>#DIV/0!</v>
      </c>
      <c r="DK239" s="61" t="e">
        <f t="shared" si="235"/>
        <v>#DIV/0!</v>
      </c>
      <c r="DL239" s="61" t="e">
        <f t="shared" si="235"/>
        <v>#DIV/0!</v>
      </c>
      <c r="DM239" s="61" t="e">
        <f t="shared" si="235"/>
        <v>#DIV/0!</v>
      </c>
      <c r="DN239" s="61" t="e">
        <f t="shared" si="219"/>
        <v>#DIV/0!</v>
      </c>
      <c r="DO239" s="61" t="e">
        <f t="shared" si="219"/>
        <v>#DIV/0!</v>
      </c>
      <c r="DP239" s="61" t="e">
        <f t="shared" si="219"/>
        <v>#DIV/0!</v>
      </c>
      <c r="DQ239" s="61" t="e">
        <f t="shared" si="217"/>
        <v>#DIV/0!</v>
      </c>
      <c r="DR239" s="61" t="e">
        <f t="shared" si="217"/>
        <v>#DIV/0!</v>
      </c>
      <c r="DS239" s="61" t="e">
        <f t="shared" si="197"/>
        <v>#DIV/0!</v>
      </c>
      <c r="DT239" s="61" t="e">
        <f t="shared" si="197"/>
        <v>#DIV/0!</v>
      </c>
      <c r="DU239" s="61" t="e">
        <f t="shared" si="197"/>
        <v>#DIV/0!</v>
      </c>
      <c r="DV239" s="61" t="e">
        <f t="shared" si="197"/>
        <v>#DIV/0!</v>
      </c>
      <c r="DW239" s="61" t="e">
        <f t="shared" si="233"/>
        <v>#DIV/0!</v>
      </c>
      <c r="DX239" s="61" t="e">
        <f t="shared" si="233"/>
        <v>#DIV/0!</v>
      </c>
      <c r="DY239" s="61" t="e">
        <f t="shared" si="233"/>
        <v>#DIV/0!</v>
      </c>
      <c r="DZ239" s="61" t="e">
        <f t="shared" si="228"/>
        <v>#DIV/0!</v>
      </c>
    </row>
    <row r="240" spans="3:130">
      <c r="C240" s="53">
        <v>2046</v>
      </c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>
        <f t="shared" si="212"/>
        <v>0</v>
      </c>
      <c r="AE240" s="64">
        <f t="shared" si="213"/>
        <v>0</v>
      </c>
      <c r="AF240" s="64">
        <f t="shared" si="214"/>
        <v>0</v>
      </c>
      <c r="AG240" s="64">
        <f t="shared" si="215"/>
        <v>0</v>
      </c>
      <c r="AH240" s="64">
        <f t="shared" si="218"/>
        <v>0</v>
      </c>
      <c r="AI240" s="64">
        <f t="shared" si="220"/>
        <v>0</v>
      </c>
      <c r="AJ240" s="64">
        <f t="shared" si="221"/>
        <v>0</v>
      </c>
      <c r="AK240" s="64">
        <f t="shared" si="222"/>
        <v>0</v>
      </c>
      <c r="AL240" s="64">
        <f t="shared" si="223"/>
        <v>0</v>
      </c>
      <c r="AM240" s="64">
        <f t="shared" si="224"/>
        <v>0</v>
      </c>
      <c r="AN240" s="64">
        <f t="shared" si="225"/>
        <v>0</v>
      </c>
      <c r="AO240" s="64">
        <f t="shared" si="226"/>
        <v>0</v>
      </c>
      <c r="AP240" s="64">
        <f t="shared" si="227"/>
        <v>0</v>
      </c>
      <c r="AQ240" s="64">
        <f t="shared" si="229"/>
        <v>0</v>
      </c>
      <c r="AR240" s="64">
        <f t="shared" si="231"/>
        <v>0</v>
      </c>
      <c r="AS240" s="64">
        <f t="shared" si="234"/>
        <v>0</v>
      </c>
      <c r="AT240" s="64">
        <f t="shared" si="236"/>
        <v>0</v>
      </c>
      <c r="AU240" s="64">
        <f t="shared" si="237"/>
        <v>0</v>
      </c>
      <c r="AV240" s="64">
        <f t="shared" ref="AV240:AV254" si="238">VLOOKUP($C$110,$D$3:$K$63,$A$70,0)*(B196-B195)</f>
        <v>0</v>
      </c>
      <c r="AW240" s="64">
        <f>VLOOKUP($C$111,$D$3:$K$63,$A$70,0)*(B195-B194)</f>
        <v>0</v>
      </c>
      <c r="AX240" s="64">
        <f>VLOOKUP($C$112,$D$3:$K$63,$A$70,0)*B194</f>
        <v>0</v>
      </c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54">
        <f t="shared" si="178"/>
        <v>0</v>
      </c>
      <c r="BP240" s="53">
        <v>2046</v>
      </c>
      <c r="BQ240" s="61" t="e">
        <f t="shared" si="216"/>
        <v>#DIV/0!</v>
      </c>
      <c r="BR240" s="61" t="e">
        <f t="shared" si="216"/>
        <v>#DIV/0!</v>
      </c>
      <c r="BS240" s="61" t="e">
        <f t="shared" si="216"/>
        <v>#DIV/0!</v>
      </c>
      <c r="BT240" s="61" t="e">
        <f t="shared" si="216"/>
        <v>#DIV/0!</v>
      </c>
      <c r="BU240" s="61" t="e">
        <f t="shared" si="216"/>
        <v>#DIV/0!</v>
      </c>
      <c r="BV240" s="61" t="e">
        <f t="shared" si="216"/>
        <v>#DIV/0!</v>
      </c>
      <c r="BW240" s="61" t="e">
        <f t="shared" si="216"/>
        <v>#DIV/0!</v>
      </c>
      <c r="BX240" s="61" t="e">
        <f t="shared" si="216"/>
        <v>#DIV/0!</v>
      </c>
      <c r="BY240" s="61" t="e">
        <f t="shared" si="216"/>
        <v>#DIV/0!</v>
      </c>
      <c r="BZ240" s="61" t="e">
        <f t="shared" si="216"/>
        <v>#DIV/0!</v>
      </c>
      <c r="CA240" s="61" t="e">
        <f t="shared" si="216"/>
        <v>#DIV/0!</v>
      </c>
      <c r="CB240" s="61" t="e">
        <f t="shared" si="216"/>
        <v>#DIV/0!</v>
      </c>
      <c r="CC240" s="61" t="e">
        <f t="shared" si="216"/>
        <v>#DIV/0!</v>
      </c>
      <c r="CD240" s="61" t="e">
        <f t="shared" si="216"/>
        <v>#DIV/0!</v>
      </c>
      <c r="CE240" s="61" t="e">
        <f t="shared" si="216"/>
        <v>#DIV/0!</v>
      </c>
      <c r="CF240" s="61" t="e">
        <f t="shared" ref="CF240:CF254" si="239">S240/$BM240</f>
        <v>#DIV/0!</v>
      </c>
      <c r="CG240" s="61" t="e">
        <f t="shared" si="232"/>
        <v>#DIV/0!</v>
      </c>
      <c r="CH240" s="61" t="e">
        <f t="shared" si="232"/>
        <v>#DIV/0!</v>
      </c>
      <c r="CI240" s="61" t="e">
        <f t="shared" si="232"/>
        <v>#DIV/0!</v>
      </c>
      <c r="CJ240" s="61" t="e">
        <f t="shared" si="232"/>
        <v>#DIV/0!</v>
      </c>
      <c r="CK240" s="61" t="e">
        <f t="shared" si="230"/>
        <v>#DIV/0!</v>
      </c>
      <c r="CL240" s="61" t="e">
        <f t="shared" si="230"/>
        <v>#DIV/0!</v>
      </c>
      <c r="CM240" s="61" t="e">
        <f t="shared" si="230"/>
        <v>#DIV/0!</v>
      </c>
      <c r="CN240" s="61" t="e">
        <f t="shared" si="230"/>
        <v>#DIV/0!</v>
      </c>
      <c r="CO240" s="61" t="e">
        <f t="shared" si="230"/>
        <v>#DIV/0!</v>
      </c>
      <c r="CP240" s="61" t="e">
        <f t="shared" si="230"/>
        <v>#DIV/0!</v>
      </c>
      <c r="CQ240" s="61" t="e">
        <f t="shared" si="230"/>
        <v>#DIV/0!</v>
      </c>
      <c r="CR240" s="61" t="e">
        <f t="shared" si="230"/>
        <v>#DIV/0!</v>
      </c>
      <c r="CS240" s="61" t="e">
        <f t="shared" si="230"/>
        <v>#DIV/0!</v>
      </c>
      <c r="CT240" s="61" t="e">
        <f t="shared" si="230"/>
        <v>#DIV/0!</v>
      </c>
      <c r="CU240" s="61" t="e">
        <f t="shared" si="230"/>
        <v>#DIV/0!</v>
      </c>
      <c r="CV240" s="61" t="e">
        <f t="shared" si="230"/>
        <v>#DIV/0!</v>
      </c>
      <c r="CW240" s="61" t="e">
        <f t="shared" si="210"/>
        <v>#DIV/0!</v>
      </c>
      <c r="CX240" s="61" t="e">
        <f t="shared" si="210"/>
        <v>#DIV/0!</v>
      </c>
      <c r="CY240" s="61" t="e">
        <f t="shared" si="235"/>
        <v>#DIV/0!</v>
      </c>
      <c r="CZ240" s="61" t="e">
        <f t="shared" si="235"/>
        <v>#DIV/0!</v>
      </c>
      <c r="DA240" s="61" t="e">
        <f t="shared" si="235"/>
        <v>#DIV/0!</v>
      </c>
      <c r="DB240" s="61" t="e">
        <f t="shared" si="235"/>
        <v>#DIV/0!</v>
      </c>
      <c r="DC240" s="61" t="e">
        <f t="shared" si="235"/>
        <v>#DIV/0!</v>
      </c>
      <c r="DD240" s="61" t="e">
        <f t="shared" si="235"/>
        <v>#DIV/0!</v>
      </c>
      <c r="DE240" s="61" t="e">
        <f t="shared" si="235"/>
        <v>#DIV/0!</v>
      </c>
      <c r="DF240" s="61" t="e">
        <f t="shared" si="235"/>
        <v>#DIV/0!</v>
      </c>
      <c r="DG240" s="61" t="e">
        <f t="shared" si="235"/>
        <v>#DIV/0!</v>
      </c>
      <c r="DH240" s="61" t="e">
        <f t="shared" si="235"/>
        <v>#DIV/0!</v>
      </c>
      <c r="DI240" s="61" t="e">
        <f t="shared" si="235"/>
        <v>#DIV/0!</v>
      </c>
      <c r="DJ240" s="61" t="e">
        <f t="shared" si="235"/>
        <v>#DIV/0!</v>
      </c>
      <c r="DK240" s="61" t="e">
        <f t="shared" si="235"/>
        <v>#DIV/0!</v>
      </c>
      <c r="DL240" s="61" t="e">
        <f t="shared" si="235"/>
        <v>#DIV/0!</v>
      </c>
      <c r="DM240" s="61" t="e">
        <f t="shared" si="235"/>
        <v>#DIV/0!</v>
      </c>
      <c r="DN240" s="61" t="e">
        <f t="shared" si="219"/>
        <v>#DIV/0!</v>
      </c>
      <c r="DO240" s="61" t="e">
        <f t="shared" si="219"/>
        <v>#DIV/0!</v>
      </c>
      <c r="DP240" s="61" t="e">
        <f t="shared" si="219"/>
        <v>#DIV/0!</v>
      </c>
      <c r="DQ240" s="61" t="e">
        <f t="shared" si="217"/>
        <v>#DIV/0!</v>
      </c>
      <c r="DR240" s="61" t="e">
        <f t="shared" si="217"/>
        <v>#DIV/0!</v>
      </c>
      <c r="DS240" s="61" t="e">
        <f t="shared" si="197"/>
        <v>#DIV/0!</v>
      </c>
      <c r="DT240" s="61" t="e">
        <f t="shared" si="197"/>
        <v>#DIV/0!</v>
      </c>
      <c r="DU240" s="61" t="e">
        <f t="shared" si="197"/>
        <v>#DIV/0!</v>
      </c>
      <c r="DV240" s="61" t="e">
        <f t="shared" si="197"/>
        <v>#DIV/0!</v>
      </c>
      <c r="DW240" s="61" t="e">
        <f t="shared" si="233"/>
        <v>#DIV/0!</v>
      </c>
      <c r="DX240" s="61" t="e">
        <f t="shared" si="233"/>
        <v>#DIV/0!</v>
      </c>
      <c r="DY240" s="61" t="e">
        <f t="shared" si="233"/>
        <v>#DIV/0!</v>
      </c>
      <c r="DZ240" s="61" t="e">
        <f t="shared" si="228"/>
        <v>#DIV/0!</v>
      </c>
    </row>
    <row r="241" spans="2:130">
      <c r="C241" s="53">
        <v>2047</v>
      </c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>
        <f t="shared" si="213"/>
        <v>0</v>
      </c>
      <c r="AF241" s="64">
        <f t="shared" si="214"/>
        <v>0</v>
      </c>
      <c r="AG241" s="64">
        <f t="shared" si="215"/>
        <v>0</v>
      </c>
      <c r="AH241" s="64">
        <f t="shared" si="218"/>
        <v>0</v>
      </c>
      <c r="AI241" s="64">
        <f t="shared" si="220"/>
        <v>0</v>
      </c>
      <c r="AJ241" s="64">
        <f t="shared" si="221"/>
        <v>0</v>
      </c>
      <c r="AK241" s="64">
        <f t="shared" si="222"/>
        <v>0</v>
      </c>
      <c r="AL241" s="64">
        <f t="shared" si="223"/>
        <v>0</v>
      </c>
      <c r="AM241" s="64">
        <f t="shared" si="224"/>
        <v>0</v>
      </c>
      <c r="AN241" s="64">
        <f t="shared" si="225"/>
        <v>0</v>
      </c>
      <c r="AO241" s="64">
        <f t="shared" si="226"/>
        <v>0</v>
      </c>
      <c r="AP241" s="64">
        <f t="shared" si="227"/>
        <v>0</v>
      </c>
      <c r="AQ241" s="64">
        <f t="shared" si="229"/>
        <v>0</v>
      </c>
      <c r="AR241" s="64">
        <f t="shared" si="231"/>
        <v>0</v>
      </c>
      <c r="AS241" s="64">
        <f t="shared" si="234"/>
        <v>0</v>
      </c>
      <c r="AT241" s="64">
        <f t="shared" si="236"/>
        <v>0</v>
      </c>
      <c r="AU241" s="64">
        <f t="shared" si="237"/>
        <v>0</v>
      </c>
      <c r="AV241" s="64">
        <f t="shared" si="238"/>
        <v>0</v>
      </c>
      <c r="AW241" s="64">
        <f t="shared" ref="AW241:AW254" si="240">VLOOKUP($C$111,$D$3:$K$63,$A$70,0)*(B196-B195)</f>
        <v>0</v>
      </c>
      <c r="AX241" s="64">
        <f>VLOOKUP($C$112,$D$3:$K$63,$A$70,0)*(B195-B194)</f>
        <v>0</v>
      </c>
      <c r="AY241" s="64">
        <f>VLOOKUP($C$113,$D$3:$K$63,$A$70,0)*B194</f>
        <v>0</v>
      </c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54">
        <f t="shared" si="178"/>
        <v>0</v>
      </c>
      <c r="BP241" s="53">
        <v>2047</v>
      </c>
      <c r="BQ241" s="61" t="e">
        <f t="shared" ref="BQ241:CE254" si="241">D241/$BM241</f>
        <v>#DIV/0!</v>
      </c>
      <c r="BR241" s="61" t="e">
        <f t="shared" si="241"/>
        <v>#DIV/0!</v>
      </c>
      <c r="BS241" s="61" t="e">
        <f t="shared" si="241"/>
        <v>#DIV/0!</v>
      </c>
      <c r="BT241" s="61" t="e">
        <f t="shared" si="241"/>
        <v>#DIV/0!</v>
      </c>
      <c r="BU241" s="61" t="e">
        <f t="shared" si="241"/>
        <v>#DIV/0!</v>
      </c>
      <c r="BV241" s="61" t="e">
        <f t="shared" si="241"/>
        <v>#DIV/0!</v>
      </c>
      <c r="BW241" s="61" t="e">
        <f t="shared" si="241"/>
        <v>#DIV/0!</v>
      </c>
      <c r="BX241" s="61" t="e">
        <f t="shared" si="241"/>
        <v>#DIV/0!</v>
      </c>
      <c r="BY241" s="61" t="e">
        <f t="shared" si="241"/>
        <v>#DIV/0!</v>
      </c>
      <c r="BZ241" s="61" t="e">
        <f t="shared" si="241"/>
        <v>#DIV/0!</v>
      </c>
      <c r="CA241" s="61" t="e">
        <f t="shared" si="241"/>
        <v>#DIV/0!</v>
      </c>
      <c r="CB241" s="61" t="e">
        <f t="shared" si="241"/>
        <v>#DIV/0!</v>
      </c>
      <c r="CC241" s="61" t="e">
        <f t="shared" si="241"/>
        <v>#DIV/0!</v>
      </c>
      <c r="CD241" s="61" t="e">
        <f t="shared" si="241"/>
        <v>#DIV/0!</v>
      </c>
      <c r="CE241" s="61" t="e">
        <f t="shared" si="241"/>
        <v>#DIV/0!</v>
      </c>
      <c r="CF241" s="61" t="e">
        <f t="shared" si="239"/>
        <v>#DIV/0!</v>
      </c>
      <c r="CG241" s="61" t="e">
        <f t="shared" si="232"/>
        <v>#DIV/0!</v>
      </c>
      <c r="CH241" s="61" t="e">
        <f t="shared" si="232"/>
        <v>#DIV/0!</v>
      </c>
      <c r="CI241" s="61" t="e">
        <f t="shared" si="232"/>
        <v>#DIV/0!</v>
      </c>
      <c r="CJ241" s="61" t="e">
        <f t="shared" si="232"/>
        <v>#DIV/0!</v>
      </c>
      <c r="CK241" s="61" t="e">
        <f t="shared" si="230"/>
        <v>#DIV/0!</v>
      </c>
      <c r="CL241" s="61" t="e">
        <f t="shared" si="230"/>
        <v>#DIV/0!</v>
      </c>
      <c r="CM241" s="61" t="e">
        <f t="shared" si="230"/>
        <v>#DIV/0!</v>
      </c>
      <c r="CN241" s="61" t="e">
        <f t="shared" si="230"/>
        <v>#DIV/0!</v>
      </c>
      <c r="CO241" s="61" t="e">
        <f t="shared" si="230"/>
        <v>#DIV/0!</v>
      </c>
      <c r="CP241" s="61" t="e">
        <f t="shared" si="230"/>
        <v>#DIV/0!</v>
      </c>
      <c r="CQ241" s="61" t="e">
        <f t="shared" si="230"/>
        <v>#DIV/0!</v>
      </c>
      <c r="CR241" s="61" t="e">
        <f t="shared" si="230"/>
        <v>#DIV/0!</v>
      </c>
      <c r="CS241" s="61" t="e">
        <f t="shared" si="230"/>
        <v>#DIV/0!</v>
      </c>
      <c r="CT241" s="61" t="e">
        <f t="shared" si="230"/>
        <v>#DIV/0!</v>
      </c>
      <c r="CU241" s="61" t="e">
        <f t="shared" si="230"/>
        <v>#DIV/0!</v>
      </c>
      <c r="CV241" s="61" t="e">
        <f t="shared" si="230"/>
        <v>#DIV/0!</v>
      </c>
      <c r="CW241" s="61" t="e">
        <f t="shared" si="210"/>
        <v>#DIV/0!</v>
      </c>
      <c r="CX241" s="61" t="e">
        <f t="shared" si="210"/>
        <v>#DIV/0!</v>
      </c>
      <c r="CY241" s="61" t="e">
        <f t="shared" si="235"/>
        <v>#DIV/0!</v>
      </c>
      <c r="CZ241" s="61" t="e">
        <f t="shared" si="235"/>
        <v>#DIV/0!</v>
      </c>
      <c r="DA241" s="61" t="e">
        <f t="shared" si="235"/>
        <v>#DIV/0!</v>
      </c>
      <c r="DB241" s="61" t="e">
        <f t="shared" si="235"/>
        <v>#DIV/0!</v>
      </c>
      <c r="DC241" s="61" t="e">
        <f t="shared" si="235"/>
        <v>#DIV/0!</v>
      </c>
      <c r="DD241" s="61" t="e">
        <f t="shared" si="235"/>
        <v>#DIV/0!</v>
      </c>
      <c r="DE241" s="61" t="e">
        <f t="shared" si="235"/>
        <v>#DIV/0!</v>
      </c>
      <c r="DF241" s="61" t="e">
        <f t="shared" si="235"/>
        <v>#DIV/0!</v>
      </c>
      <c r="DG241" s="61" t="e">
        <f t="shared" si="235"/>
        <v>#DIV/0!</v>
      </c>
      <c r="DH241" s="61" t="e">
        <f t="shared" si="235"/>
        <v>#DIV/0!</v>
      </c>
      <c r="DI241" s="61" t="e">
        <f t="shared" si="235"/>
        <v>#DIV/0!</v>
      </c>
      <c r="DJ241" s="61" t="e">
        <f t="shared" si="235"/>
        <v>#DIV/0!</v>
      </c>
      <c r="DK241" s="61" t="e">
        <f t="shared" si="235"/>
        <v>#DIV/0!</v>
      </c>
      <c r="DL241" s="61" t="e">
        <f t="shared" si="235"/>
        <v>#DIV/0!</v>
      </c>
      <c r="DM241" s="61" t="e">
        <f t="shared" si="235"/>
        <v>#DIV/0!</v>
      </c>
      <c r="DN241" s="61" t="e">
        <f t="shared" si="219"/>
        <v>#DIV/0!</v>
      </c>
      <c r="DO241" s="61" t="e">
        <f t="shared" si="219"/>
        <v>#DIV/0!</v>
      </c>
      <c r="DP241" s="61" t="e">
        <f t="shared" si="219"/>
        <v>#DIV/0!</v>
      </c>
      <c r="DQ241" s="61" t="e">
        <f t="shared" si="217"/>
        <v>#DIV/0!</v>
      </c>
      <c r="DR241" s="61" t="e">
        <f t="shared" si="217"/>
        <v>#DIV/0!</v>
      </c>
      <c r="DS241" s="61" t="e">
        <f t="shared" si="197"/>
        <v>#DIV/0!</v>
      </c>
      <c r="DT241" s="61" t="e">
        <f t="shared" si="197"/>
        <v>#DIV/0!</v>
      </c>
      <c r="DU241" s="61" t="e">
        <f t="shared" si="197"/>
        <v>#DIV/0!</v>
      </c>
      <c r="DV241" s="61" t="e">
        <f t="shared" si="197"/>
        <v>#DIV/0!</v>
      </c>
      <c r="DW241" s="61" t="e">
        <f t="shared" si="233"/>
        <v>#DIV/0!</v>
      </c>
      <c r="DX241" s="61" t="e">
        <f t="shared" si="233"/>
        <v>#DIV/0!</v>
      </c>
      <c r="DY241" s="61" t="e">
        <f t="shared" si="233"/>
        <v>#DIV/0!</v>
      </c>
      <c r="DZ241" s="61" t="e">
        <f t="shared" si="228"/>
        <v>#DIV/0!</v>
      </c>
    </row>
    <row r="242" spans="2:130">
      <c r="C242" s="53">
        <v>2048</v>
      </c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>
        <f t="shared" si="214"/>
        <v>0</v>
      </c>
      <c r="AG242" s="64">
        <f t="shared" si="215"/>
        <v>0</v>
      </c>
      <c r="AH242" s="64">
        <f t="shared" si="218"/>
        <v>0</v>
      </c>
      <c r="AI242" s="64">
        <f t="shared" si="220"/>
        <v>0</v>
      </c>
      <c r="AJ242" s="64">
        <f t="shared" si="221"/>
        <v>0</v>
      </c>
      <c r="AK242" s="64">
        <f t="shared" si="222"/>
        <v>0</v>
      </c>
      <c r="AL242" s="64">
        <f t="shared" si="223"/>
        <v>0</v>
      </c>
      <c r="AM242" s="64">
        <f t="shared" si="224"/>
        <v>0</v>
      </c>
      <c r="AN242" s="64">
        <f t="shared" si="225"/>
        <v>0</v>
      </c>
      <c r="AO242" s="64">
        <f t="shared" si="226"/>
        <v>0</v>
      </c>
      <c r="AP242" s="64">
        <f t="shared" si="227"/>
        <v>0</v>
      </c>
      <c r="AQ242" s="64">
        <f t="shared" si="229"/>
        <v>0</v>
      </c>
      <c r="AR242" s="64">
        <f t="shared" si="231"/>
        <v>0</v>
      </c>
      <c r="AS242" s="64">
        <f t="shared" si="234"/>
        <v>0</v>
      </c>
      <c r="AT242" s="64">
        <f t="shared" si="236"/>
        <v>0</v>
      </c>
      <c r="AU242" s="64">
        <f t="shared" si="237"/>
        <v>0</v>
      </c>
      <c r="AV242" s="64">
        <f t="shared" si="238"/>
        <v>0</v>
      </c>
      <c r="AW242" s="64">
        <f t="shared" si="240"/>
        <v>0</v>
      </c>
      <c r="AX242" s="64">
        <f t="shared" ref="AX242:AX254" si="242">VLOOKUP($C$112,$D$3:$K$63,$A$70,0)*(B196-B195)</f>
        <v>0</v>
      </c>
      <c r="AY242" s="64">
        <f>VLOOKUP($C$113,$D$3:$K$63,$A$70,0)*(B195-B194)</f>
        <v>0</v>
      </c>
      <c r="AZ242" s="64">
        <f>VLOOKUP($C$114,$D$3:$K$63,$A$70,0)*B194</f>
        <v>0</v>
      </c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54">
        <f t="shared" si="178"/>
        <v>0</v>
      </c>
      <c r="BP242" s="53">
        <v>2048</v>
      </c>
      <c r="BQ242" s="61" t="e">
        <f t="shared" si="241"/>
        <v>#DIV/0!</v>
      </c>
      <c r="BR242" s="61" t="e">
        <f t="shared" si="241"/>
        <v>#DIV/0!</v>
      </c>
      <c r="BS242" s="61" t="e">
        <f t="shared" si="241"/>
        <v>#DIV/0!</v>
      </c>
      <c r="BT242" s="61" t="e">
        <f t="shared" si="241"/>
        <v>#DIV/0!</v>
      </c>
      <c r="BU242" s="61" t="e">
        <f t="shared" si="241"/>
        <v>#DIV/0!</v>
      </c>
      <c r="BV242" s="61" t="e">
        <f t="shared" si="241"/>
        <v>#DIV/0!</v>
      </c>
      <c r="BW242" s="61" t="e">
        <f t="shared" si="241"/>
        <v>#DIV/0!</v>
      </c>
      <c r="BX242" s="61" t="e">
        <f t="shared" si="241"/>
        <v>#DIV/0!</v>
      </c>
      <c r="BY242" s="61" t="e">
        <f t="shared" si="241"/>
        <v>#DIV/0!</v>
      </c>
      <c r="BZ242" s="61" t="e">
        <f t="shared" si="241"/>
        <v>#DIV/0!</v>
      </c>
      <c r="CA242" s="61" t="e">
        <f t="shared" si="241"/>
        <v>#DIV/0!</v>
      </c>
      <c r="CB242" s="61" t="e">
        <f t="shared" si="241"/>
        <v>#DIV/0!</v>
      </c>
      <c r="CC242" s="61" t="e">
        <f t="shared" si="241"/>
        <v>#DIV/0!</v>
      </c>
      <c r="CD242" s="61" t="e">
        <f t="shared" si="241"/>
        <v>#DIV/0!</v>
      </c>
      <c r="CE242" s="61" t="e">
        <f t="shared" si="241"/>
        <v>#DIV/0!</v>
      </c>
      <c r="CF242" s="61" t="e">
        <f t="shared" si="239"/>
        <v>#DIV/0!</v>
      </c>
      <c r="CG242" s="61" t="e">
        <f t="shared" si="232"/>
        <v>#DIV/0!</v>
      </c>
      <c r="CH242" s="61" t="e">
        <f t="shared" si="232"/>
        <v>#DIV/0!</v>
      </c>
      <c r="CI242" s="61" t="e">
        <f t="shared" si="232"/>
        <v>#DIV/0!</v>
      </c>
      <c r="CJ242" s="61" t="e">
        <f t="shared" si="232"/>
        <v>#DIV/0!</v>
      </c>
      <c r="CK242" s="61" t="e">
        <f t="shared" si="230"/>
        <v>#DIV/0!</v>
      </c>
      <c r="CL242" s="61" t="e">
        <f t="shared" si="230"/>
        <v>#DIV/0!</v>
      </c>
      <c r="CM242" s="61" t="e">
        <f t="shared" si="230"/>
        <v>#DIV/0!</v>
      </c>
      <c r="CN242" s="61" t="e">
        <f t="shared" si="230"/>
        <v>#DIV/0!</v>
      </c>
      <c r="CO242" s="61" t="e">
        <f t="shared" si="230"/>
        <v>#DIV/0!</v>
      </c>
      <c r="CP242" s="61" t="e">
        <f t="shared" si="230"/>
        <v>#DIV/0!</v>
      </c>
      <c r="CQ242" s="61" t="e">
        <f t="shared" si="230"/>
        <v>#DIV/0!</v>
      </c>
      <c r="CR242" s="61" t="e">
        <f t="shared" si="230"/>
        <v>#DIV/0!</v>
      </c>
      <c r="CS242" s="61" t="e">
        <f t="shared" si="230"/>
        <v>#DIV/0!</v>
      </c>
      <c r="CT242" s="61" t="e">
        <f t="shared" si="230"/>
        <v>#DIV/0!</v>
      </c>
      <c r="CU242" s="61" t="e">
        <f t="shared" si="230"/>
        <v>#DIV/0!</v>
      </c>
      <c r="CV242" s="61" t="e">
        <f t="shared" si="230"/>
        <v>#DIV/0!</v>
      </c>
      <c r="CW242" s="61" t="e">
        <f t="shared" si="210"/>
        <v>#DIV/0!</v>
      </c>
      <c r="CX242" s="61" t="e">
        <f t="shared" si="210"/>
        <v>#DIV/0!</v>
      </c>
      <c r="CY242" s="61" t="e">
        <f t="shared" si="235"/>
        <v>#DIV/0!</v>
      </c>
      <c r="CZ242" s="61" t="e">
        <f t="shared" si="235"/>
        <v>#DIV/0!</v>
      </c>
      <c r="DA242" s="61" t="e">
        <f t="shared" si="235"/>
        <v>#DIV/0!</v>
      </c>
      <c r="DB242" s="61" t="e">
        <f t="shared" si="235"/>
        <v>#DIV/0!</v>
      </c>
      <c r="DC242" s="61" t="e">
        <f t="shared" si="235"/>
        <v>#DIV/0!</v>
      </c>
      <c r="DD242" s="61" t="e">
        <f t="shared" si="235"/>
        <v>#DIV/0!</v>
      </c>
      <c r="DE242" s="61" t="e">
        <f t="shared" si="235"/>
        <v>#DIV/0!</v>
      </c>
      <c r="DF242" s="61" t="e">
        <f t="shared" si="235"/>
        <v>#DIV/0!</v>
      </c>
      <c r="DG242" s="61" t="e">
        <f t="shared" si="235"/>
        <v>#DIV/0!</v>
      </c>
      <c r="DH242" s="61" t="e">
        <f t="shared" si="235"/>
        <v>#DIV/0!</v>
      </c>
      <c r="DI242" s="61" t="e">
        <f t="shared" si="235"/>
        <v>#DIV/0!</v>
      </c>
      <c r="DJ242" s="61" t="e">
        <f t="shared" si="235"/>
        <v>#DIV/0!</v>
      </c>
      <c r="DK242" s="61" t="e">
        <f t="shared" si="235"/>
        <v>#DIV/0!</v>
      </c>
      <c r="DL242" s="61" t="e">
        <f t="shared" si="235"/>
        <v>#DIV/0!</v>
      </c>
      <c r="DM242" s="61" t="e">
        <f t="shared" si="235"/>
        <v>#DIV/0!</v>
      </c>
      <c r="DN242" s="61" t="e">
        <f t="shared" si="219"/>
        <v>#DIV/0!</v>
      </c>
      <c r="DO242" s="61" t="e">
        <f t="shared" si="219"/>
        <v>#DIV/0!</v>
      </c>
      <c r="DP242" s="61" t="e">
        <f t="shared" si="219"/>
        <v>#DIV/0!</v>
      </c>
      <c r="DQ242" s="61" t="e">
        <f t="shared" si="217"/>
        <v>#DIV/0!</v>
      </c>
      <c r="DR242" s="61" t="e">
        <f t="shared" si="217"/>
        <v>#DIV/0!</v>
      </c>
      <c r="DS242" s="61" t="e">
        <f t="shared" si="197"/>
        <v>#DIV/0!</v>
      </c>
      <c r="DT242" s="61" t="e">
        <f t="shared" si="197"/>
        <v>#DIV/0!</v>
      </c>
      <c r="DU242" s="61" t="e">
        <f t="shared" si="197"/>
        <v>#DIV/0!</v>
      </c>
      <c r="DV242" s="61" t="e">
        <f t="shared" si="197"/>
        <v>#DIV/0!</v>
      </c>
      <c r="DW242" s="61" t="e">
        <f t="shared" si="233"/>
        <v>#DIV/0!</v>
      </c>
      <c r="DX242" s="61" t="e">
        <f t="shared" si="233"/>
        <v>#DIV/0!</v>
      </c>
      <c r="DY242" s="61" t="e">
        <f t="shared" si="233"/>
        <v>#DIV/0!</v>
      </c>
      <c r="DZ242" s="61" t="e">
        <f t="shared" si="228"/>
        <v>#DIV/0!</v>
      </c>
    </row>
    <row r="243" spans="2:130">
      <c r="C243" s="53">
        <v>2049</v>
      </c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>
        <f t="shared" si="215"/>
        <v>0</v>
      </c>
      <c r="AH243" s="64">
        <f t="shared" si="218"/>
        <v>0</v>
      </c>
      <c r="AI243" s="64">
        <f t="shared" si="220"/>
        <v>0</v>
      </c>
      <c r="AJ243" s="64">
        <f t="shared" si="221"/>
        <v>0</v>
      </c>
      <c r="AK243" s="64">
        <f t="shared" si="222"/>
        <v>0</v>
      </c>
      <c r="AL243" s="64">
        <f t="shared" si="223"/>
        <v>0</v>
      </c>
      <c r="AM243" s="64">
        <f t="shared" si="224"/>
        <v>0</v>
      </c>
      <c r="AN243" s="64">
        <f t="shared" si="225"/>
        <v>0</v>
      </c>
      <c r="AO243" s="64">
        <f t="shared" si="226"/>
        <v>0</v>
      </c>
      <c r="AP243" s="64">
        <f t="shared" si="227"/>
        <v>0</v>
      </c>
      <c r="AQ243" s="64">
        <f t="shared" si="229"/>
        <v>0</v>
      </c>
      <c r="AR243" s="64">
        <f t="shared" si="231"/>
        <v>0</v>
      </c>
      <c r="AS243" s="64">
        <f t="shared" si="234"/>
        <v>0</v>
      </c>
      <c r="AT243" s="64">
        <f t="shared" si="236"/>
        <v>0</v>
      </c>
      <c r="AU243" s="64">
        <f t="shared" si="237"/>
        <v>0</v>
      </c>
      <c r="AV243" s="64">
        <f t="shared" si="238"/>
        <v>0</v>
      </c>
      <c r="AW243" s="64">
        <f t="shared" si="240"/>
        <v>0</v>
      </c>
      <c r="AX243" s="64">
        <f t="shared" si="242"/>
        <v>0</v>
      </c>
      <c r="AY243" s="64">
        <f t="shared" ref="AY243:AY254" si="243">VLOOKUP($C$113,$D$3:$K$63,$A$70,0)*(B196-B195)</f>
        <v>0</v>
      </c>
      <c r="AZ243" s="64">
        <f>VLOOKUP($C$114,$D$3:$K$63,$A$70,0)*(B195-B194)</f>
        <v>0</v>
      </c>
      <c r="BA243" s="64">
        <f>VLOOKUP($C$115,$D$3:$K$63,$A$70,0)*B194</f>
        <v>0</v>
      </c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54">
        <f t="shared" si="178"/>
        <v>0</v>
      </c>
      <c r="BP243" s="53">
        <v>2049</v>
      </c>
      <c r="BQ243" s="61" t="e">
        <f t="shared" si="241"/>
        <v>#DIV/0!</v>
      </c>
      <c r="BR243" s="61" t="e">
        <f t="shared" si="241"/>
        <v>#DIV/0!</v>
      </c>
      <c r="BS243" s="61" t="e">
        <f t="shared" si="241"/>
        <v>#DIV/0!</v>
      </c>
      <c r="BT243" s="61" t="e">
        <f t="shared" si="241"/>
        <v>#DIV/0!</v>
      </c>
      <c r="BU243" s="61" t="e">
        <f t="shared" si="241"/>
        <v>#DIV/0!</v>
      </c>
      <c r="BV243" s="61" t="e">
        <f t="shared" si="241"/>
        <v>#DIV/0!</v>
      </c>
      <c r="BW243" s="61" t="e">
        <f t="shared" si="241"/>
        <v>#DIV/0!</v>
      </c>
      <c r="BX243" s="61" t="e">
        <f t="shared" si="241"/>
        <v>#DIV/0!</v>
      </c>
      <c r="BY243" s="61" t="e">
        <f t="shared" si="241"/>
        <v>#DIV/0!</v>
      </c>
      <c r="BZ243" s="61" t="e">
        <f t="shared" si="241"/>
        <v>#DIV/0!</v>
      </c>
      <c r="CA243" s="61" t="e">
        <f t="shared" si="241"/>
        <v>#DIV/0!</v>
      </c>
      <c r="CB243" s="61" t="e">
        <f t="shared" si="241"/>
        <v>#DIV/0!</v>
      </c>
      <c r="CC243" s="61" t="e">
        <f t="shared" si="241"/>
        <v>#DIV/0!</v>
      </c>
      <c r="CD243" s="61" t="e">
        <f t="shared" si="241"/>
        <v>#DIV/0!</v>
      </c>
      <c r="CE243" s="61" t="e">
        <f t="shared" si="241"/>
        <v>#DIV/0!</v>
      </c>
      <c r="CF243" s="61" t="e">
        <f t="shared" si="239"/>
        <v>#DIV/0!</v>
      </c>
      <c r="CG243" s="61" t="e">
        <f t="shared" si="232"/>
        <v>#DIV/0!</v>
      </c>
      <c r="CH243" s="61" t="e">
        <f t="shared" si="232"/>
        <v>#DIV/0!</v>
      </c>
      <c r="CI243" s="61" t="e">
        <f t="shared" si="232"/>
        <v>#DIV/0!</v>
      </c>
      <c r="CJ243" s="61" t="e">
        <f t="shared" si="232"/>
        <v>#DIV/0!</v>
      </c>
      <c r="CK243" s="61" t="e">
        <f t="shared" si="230"/>
        <v>#DIV/0!</v>
      </c>
      <c r="CL243" s="61" t="e">
        <f t="shared" si="230"/>
        <v>#DIV/0!</v>
      </c>
      <c r="CM243" s="61" t="e">
        <f t="shared" si="230"/>
        <v>#DIV/0!</v>
      </c>
      <c r="CN243" s="61" t="e">
        <f t="shared" si="230"/>
        <v>#DIV/0!</v>
      </c>
      <c r="CO243" s="61" t="e">
        <f t="shared" si="230"/>
        <v>#DIV/0!</v>
      </c>
      <c r="CP243" s="61" t="e">
        <f t="shared" si="230"/>
        <v>#DIV/0!</v>
      </c>
      <c r="CQ243" s="61" t="e">
        <f t="shared" si="230"/>
        <v>#DIV/0!</v>
      </c>
      <c r="CR243" s="61" t="e">
        <f t="shared" si="230"/>
        <v>#DIV/0!</v>
      </c>
      <c r="CS243" s="61" t="e">
        <f t="shared" si="230"/>
        <v>#DIV/0!</v>
      </c>
      <c r="CT243" s="61" t="e">
        <f t="shared" si="230"/>
        <v>#DIV/0!</v>
      </c>
      <c r="CU243" s="61" t="e">
        <f t="shared" si="230"/>
        <v>#DIV/0!</v>
      </c>
      <c r="CV243" s="61" t="e">
        <f t="shared" si="230"/>
        <v>#DIV/0!</v>
      </c>
      <c r="CW243" s="61" t="e">
        <f t="shared" si="210"/>
        <v>#DIV/0!</v>
      </c>
      <c r="CX243" s="61" t="e">
        <f t="shared" si="210"/>
        <v>#DIV/0!</v>
      </c>
      <c r="CY243" s="61" t="e">
        <f t="shared" si="235"/>
        <v>#DIV/0!</v>
      </c>
      <c r="CZ243" s="61" t="e">
        <f t="shared" si="235"/>
        <v>#DIV/0!</v>
      </c>
      <c r="DA243" s="61" t="e">
        <f t="shared" si="235"/>
        <v>#DIV/0!</v>
      </c>
      <c r="DB243" s="61" t="e">
        <f t="shared" si="235"/>
        <v>#DIV/0!</v>
      </c>
      <c r="DC243" s="61" t="e">
        <f t="shared" si="235"/>
        <v>#DIV/0!</v>
      </c>
      <c r="DD243" s="61" t="e">
        <f t="shared" si="235"/>
        <v>#DIV/0!</v>
      </c>
      <c r="DE243" s="61" t="e">
        <f t="shared" si="235"/>
        <v>#DIV/0!</v>
      </c>
      <c r="DF243" s="61" t="e">
        <f t="shared" si="235"/>
        <v>#DIV/0!</v>
      </c>
      <c r="DG243" s="61" t="e">
        <f t="shared" si="235"/>
        <v>#DIV/0!</v>
      </c>
      <c r="DH243" s="61" t="e">
        <f t="shared" si="235"/>
        <v>#DIV/0!</v>
      </c>
      <c r="DI243" s="61" t="e">
        <f t="shared" si="235"/>
        <v>#DIV/0!</v>
      </c>
      <c r="DJ243" s="61" t="e">
        <f t="shared" si="235"/>
        <v>#DIV/0!</v>
      </c>
      <c r="DK243" s="61" t="e">
        <f t="shared" si="235"/>
        <v>#DIV/0!</v>
      </c>
      <c r="DL243" s="61" t="e">
        <f t="shared" si="235"/>
        <v>#DIV/0!</v>
      </c>
      <c r="DM243" s="61" t="e">
        <f t="shared" si="235"/>
        <v>#DIV/0!</v>
      </c>
      <c r="DN243" s="61" t="e">
        <f t="shared" si="219"/>
        <v>#DIV/0!</v>
      </c>
      <c r="DO243" s="61" t="e">
        <f t="shared" si="219"/>
        <v>#DIV/0!</v>
      </c>
      <c r="DP243" s="61" t="e">
        <f t="shared" si="219"/>
        <v>#DIV/0!</v>
      </c>
      <c r="DQ243" s="61" t="e">
        <f t="shared" si="217"/>
        <v>#DIV/0!</v>
      </c>
      <c r="DR243" s="61" t="e">
        <f t="shared" si="217"/>
        <v>#DIV/0!</v>
      </c>
      <c r="DS243" s="61" t="e">
        <f t="shared" si="197"/>
        <v>#DIV/0!</v>
      </c>
      <c r="DT243" s="61" t="e">
        <f t="shared" si="197"/>
        <v>#DIV/0!</v>
      </c>
      <c r="DU243" s="61" t="e">
        <f t="shared" si="197"/>
        <v>#DIV/0!</v>
      </c>
      <c r="DV243" s="61" t="e">
        <f t="shared" si="197"/>
        <v>#DIV/0!</v>
      </c>
      <c r="DW243" s="61" t="e">
        <f t="shared" si="233"/>
        <v>#DIV/0!</v>
      </c>
      <c r="DX243" s="61" t="e">
        <f t="shared" si="233"/>
        <v>#DIV/0!</v>
      </c>
      <c r="DY243" s="61" t="e">
        <f t="shared" si="233"/>
        <v>#DIV/0!</v>
      </c>
      <c r="DZ243" s="61" t="e">
        <f t="shared" si="228"/>
        <v>#DIV/0!</v>
      </c>
    </row>
    <row r="244" spans="2:130">
      <c r="C244" s="53">
        <v>2050</v>
      </c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>
        <f t="shared" si="218"/>
        <v>0</v>
      </c>
      <c r="AI244" s="64">
        <f t="shared" si="220"/>
        <v>0</v>
      </c>
      <c r="AJ244" s="64">
        <f t="shared" si="221"/>
        <v>0</v>
      </c>
      <c r="AK244" s="64">
        <f t="shared" si="222"/>
        <v>0</v>
      </c>
      <c r="AL244" s="64">
        <f t="shared" si="223"/>
        <v>0</v>
      </c>
      <c r="AM244" s="64">
        <f t="shared" si="224"/>
        <v>0</v>
      </c>
      <c r="AN244" s="64">
        <f t="shared" si="225"/>
        <v>0</v>
      </c>
      <c r="AO244" s="64">
        <f t="shared" si="226"/>
        <v>0</v>
      </c>
      <c r="AP244" s="64">
        <f t="shared" si="227"/>
        <v>0</v>
      </c>
      <c r="AQ244" s="64">
        <f t="shared" si="229"/>
        <v>0</v>
      </c>
      <c r="AR244" s="64">
        <f t="shared" si="231"/>
        <v>0</v>
      </c>
      <c r="AS244" s="64">
        <f t="shared" si="234"/>
        <v>0</v>
      </c>
      <c r="AT244" s="64">
        <f t="shared" si="236"/>
        <v>0</v>
      </c>
      <c r="AU244" s="64">
        <f t="shared" si="237"/>
        <v>0</v>
      </c>
      <c r="AV244" s="64">
        <f t="shared" si="238"/>
        <v>0</v>
      </c>
      <c r="AW244" s="64">
        <f t="shared" si="240"/>
        <v>0</v>
      </c>
      <c r="AX244" s="64">
        <f t="shared" si="242"/>
        <v>0</v>
      </c>
      <c r="AY244" s="64">
        <f t="shared" si="243"/>
        <v>0</v>
      </c>
      <c r="AZ244" s="64">
        <f t="shared" ref="AZ244:AZ254" si="244">VLOOKUP($C$114,$D$3:$K$63,$A$70,0)*(B196-B195)</f>
        <v>0</v>
      </c>
      <c r="BA244" s="64">
        <f>VLOOKUP($C$115,$D$3:$K$63,$A$70,0)*(B195-B194)</f>
        <v>0</v>
      </c>
      <c r="BB244" s="64">
        <f>VLOOKUP($C$116,$D$3:$K$63,$A$70,0)*B194</f>
        <v>0</v>
      </c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54">
        <f t="shared" si="178"/>
        <v>0</v>
      </c>
      <c r="BP244" s="53">
        <v>2050</v>
      </c>
      <c r="BQ244" s="61" t="e">
        <f t="shared" si="241"/>
        <v>#DIV/0!</v>
      </c>
      <c r="BR244" s="61" t="e">
        <f t="shared" si="241"/>
        <v>#DIV/0!</v>
      </c>
      <c r="BS244" s="61" t="e">
        <f t="shared" si="241"/>
        <v>#DIV/0!</v>
      </c>
      <c r="BT244" s="61" t="e">
        <f t="shared" si="241"/>
        <v>#DIV/0!</v>
      </c>
      <c r="BU244" s="61" t="e">
        <f t="shared" si="241"/>
        <v>#DIV/0!</v>
      </c>
      <c r="BV244" s="61" t="e">
        <f t="shared" si="241"/>
        <v>#DIV/0!</v>
      </c>
      <c r="BW244" s="61" t="e">
        <f t="shared" si="241"/>
        <v>#DIV/0!</v>
      </c>
      <c r="BX244" s="61" t="e">
        <f t="shared" si="241"/>
        <v>#DIV/0!</v>
      </c>
      <c r="BY244" s="61" t="e">
        <f t="shared" si="241"/>
        <v>#DIV/0!</v>
      </c>
      <c r="BZ244" s="61" t="e">
        <f t="shared" si="241"/>
        <v>#DIV/0!</v>
      </c>
      <c r="CA244" s="61" t="e">
        <f t="shared" si="241"/>
        <v>#DIV/0!</v>
      </c>
      <c r="CB244" s="61" t="e">
        <f t="shared" si="241"/>
        <v>#DIV/0!</v>
      </c>
      <c r="CC244" s="61" t="e">
        <f t="shared" si="241"/>
        <v>#DIV/0!</v>
      </c>
      <c r="CD244" s="61" t="e">
        <f t="shared" si="241"/>
        <v>#DIV/0!</v>
      </c>
      <c r="CE244" s="61" t="e">
        <f t="shared" si="241"/>
        <v>#DIV/0!</v>
      </c>
      <c r="CF244" s="61" t="e">
        <f t="shared" si="239"/>
        <v>#DIV/0!</v>
      </c>
      <c r="CG244" s="61" t="e">
        <f t="shared" si="232"/>
        <v>#DIV/0!</v>
      </c>
      <c r="CH244" s="61" t="e">
        <f t="shared" si="232"/>
        <v>#DIV/0!</v>
      </c>
      <c r="CI244" s="61" t="e">
        <f t="shared" si="232"/>
        <v>#DIV/0!</v>
      </c>
      <c r="CJ244" s="61" t="e">
        <f t="shared" si="232"/>
        <v>#DIV/0!</v>
      </c>
      <c r="CK244" s="61" t="e">
        <f t="shared" si="230"/>
        <v>#DIV/0!</v>
      </c>
      <c r="CL244" s="61" t="e">
        <f t="shared" si="230"/>
        <v>#DIV/0!</v>
      </c>
      <c r="CM244" s="61" t="e">
        <f t="shared" si="230"/>
        <v>#DIV/0!</v>
      </c>
      <c r="CN244" s="61" t="e">
        <f t="shared" si="230"/>
        <v>#DIV/0!</v>
      </c>
      <c r="CO244" s="61" t="e">
        <f t="shared" si="230"/>
        <v>#DIV/0!</v>
      </c>
      <c r="CP244" s="61" t="e">
        <f t="shared" si="230"/>
        <v>#DIV/0!</v>
      </c>
      <c r="CQ244" s="61" t="e">
        <f t="shared" si="230"/>
        <v>#DIV/0!</v>
      </c>
      <c r="CR244" s="61" t="e">
        <f t="shared" si="230"/>
        <v>#DIV/0!</v>
      </c>
      <c r="CS244" s="61" t="e">
        <f t="shared" si="230"/>
        <v>#DIV/0!</v>
      </c>
      <c r="CT244" s="61" t="e">
        <f t="shared" si="230"/>
        <v>#DIV/0!</v>
      </c>
      <c r="CU244" s="61" t="e">
        <f t="shared" si="230"/>
        <v>#DIV/0!</v>
      </c>
      <c r="CV244" s="61" t="e">
        <f t="shared" si="230"/>
        <v>#DIV/0!</v>
      </c>
      <c r="CW244" s="61" t="e">
        <f t="shared" si="210"/>
        <v>#DIV/0!</v>
      </c>
      <c r="CX244" s="61" t="e">
        <f t="shared" si="210"/>
        <v>#DIV/0!</v>
      </c>
      <c r="CY244" s="61" t="e">
        <f t="shared" si="235"/>
        <v>#DIV/0!</v>
      </c>
      <c r="CZ244" s="61" t="e">
        <f t="shared" si="235"/>
        <v>#DIV/0!</v>
      </c>
      <c r="DA244" s="61" t="e">
        <f t="shared" si="235"/>
        <v>#DIV/0!</v>
      </c>
      <c r="DB244" s="61" t="e">
        <f t="shared" si="235"/>
        <v>#DIV/0!</v>
      </c>
      <c r="DC244" s="61" t="e">
        <f t="shared" si="235"/>
        <v>#DIV/0!</v>
      </c>
      <c r="DD244" s="61" t="e">
        <f t="shared" si="235"/>
        <v>#DIV/0!</v>
      </c>
      <c r="DE244" s="61" t="e">
        <f t="shared" si="235"/>
        <v>#DIV/0!</v>
      </c>
      <c r="DF244" s="61" t="e">
        <f t="shared" si="235"/>
        <v>#DIV/0!</v>
      </c>
      <c r="DG244" s="61" t="e">
        <f t="shared" si="235"/>
        <v>#DIV/0!</v>
      </c>
      <c r="DH244" s="61" t="e">
        <f t="shared" si="235"/>
        <v>#DIV/0!</v>
      </c>
      <c r="DI244" s="61" t="e">
        <f t="shared" si="235"/>
        <v>#DIV/0!</v>
      </c>
      <c r="DJ244" s="61" t="e">
        <f t="shared" si="235"/>
        <v>#DIV/0!</v>
      </c>
      <c r="DK244" s="61" t="e">
        <f t="shared" si="235"/>
        <v>#DIV/0!</v>
      </c>
      <c r="DL244" s="61" t="e">
        <f t="shared" si="235"/>
        <v>#DIV/0!</v>
      </c>
      <c r="DM244" s="61" t="e">
        <f t="shared" si="235"/>
        <v>#DIV/0!</v>
      </c>
      <c r="DN244" s="61" t="e">
        <f t="shared" si="219"/>
        <v>#DIV/0!</v>
      </c>
      <c r="DO244" s="61" t="e">
        <f t="shared" si="219"/>
        <v>#DIV/0!</v>
      </c>
      <c r="DP244" s="61" t="e">
        <f t="shared" si="219"/>
        <v>#DIV/0!</v>
      </c>
      <c r="DQ244" s="61" t="e">
        <f t="shared" si="217"/>
        <v>#DIV/0!</v>
      </c>
      <c r="DR244" s="61" t="e">
        <f t="shared" si="217"/>
        <v>#DIV/0!</v>
      </c>
      <c r="DS244" s="61" t="e">
        <f t="shared" si="197"/>
        <v>#DIV/0!</v>
      </c>
      <c r="DT244" s="61" t="e">
        <f t="shared" si="197"/>
        <v>#DIV/0!</v>
      </c>
      <c r="DU244" s="61" t="e">
        <f t="shared" si="197"/>
        <v>#DIV/0!</v>
      </c>
      <c r="DV244" s="61" t="e">
        <f t="shared" si="197"/>
        <v>#DIV/0!</v>
      </c>
      <c r="DW244" s="61" t="e">
        <f t="shared" si="233"/>
        <v>#DIV/0!</v>
      </c>
      <c r="DX244" s="61" t="e">
        <f t="shared" si="233"/>
        <v>#DIV/0!</v>
      </c>
      <c r="DY244" s="61" t="e">
        <f t="shared" si="233"/>
        <v>#DIV/0!</v>
      </c>
      <c r="DZ244" s="61" t="e">
        <f t="shared" si="228"/>
        <v>#DIV/0!</v>
      </c>
    </row>
    <row r="245" spans="2:130">
      <c r="C245" s="53">
        <v>2051</v>
      </c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>
        <f t="shared" si="220"/>
        <v>0</v>
      </c>
      <c r="AJ245" s="64">
        <f t="shared" si="221"/>
        <v>0</v>
      </c>
      <c r="AK245" s="64">
        <f t="shared" si="222"/>
        <v>0</v>
      </c>
      <c r="AL245" s="64">
        <f t="shared" si="223"/>
        <v>0</v>
      </c>
      <c r="AM245" s="64">
        <f t="shared" si="224"/>
        <v>0</v>
      </c>
      <c r="AN245" s="64">
        <f t="shared" si="225"/>
        <v>0</v>
      </c>
      <c r="AO245" s="64">
        <f t="shared" si="226"/>
        <v>0</v>
      </c>
      <c r="AP245" s="64">
        <f t="shared" si="227"/>
        <v>0</v>
      </c>
      <c r="AQ245" s="64">
        <f t="shared" si="229"/>
        <v>0</v>
      </c>
      <c r="AR245" s="64">
        <f t="shared" si="231"/>
        <v>0</v>
      </c>
      <c r="AS245" s="64">
        <f t="shared" si="234"/>
        <v>0</v>
      </c>
      <c r="AT245" s="64">
        <f t="shared" si="236"/>
        <v>0</v>
      </c>
      <c r="AU245" s="64">
        <f t="shared" si="237"/>
        <v>0</v>
      </c>
      <c r="AV245" s="64">
        <f t="shared" si="238"/>
        <v>0</v>
      </c>
      <c r="AW245" s="64">
        <f t="shared" si="240"/>
        <v>0</v>
      </c>
      <c r="AX245" s="64">
        <f t="shared" si="242"/>
        <v>0</v>
      </c>
      <c r="AY245" s="64">
        <f t="shared" si="243"/>
        <v>0</v>
      </c>
      <c r="AZ245" s="64">
        <f t="shared" si="244"/>
        <v>0</v>
      </c>
      <c r="BA245" s="64">
        <f t="shared" ref="BA245:BA254" si="245">VLOOKUP($C$115,$D$3:$K$63,$A$70,0)*(B196-B195)</f>
        <v>0</v>
      </c>
      <c r="BB245" s="64">
        <f>VLOOKUP($C$116,$D$3:$K$63,$A$70,0)*(B195-B194)</f>
        <v>0</v>
      </c>
      <c r="BC245" s="64">
        <f>VLOOKUP($C$117,$D$3:$K$63,$A$70,0)*B194</f>
        <v>0</v>
      </c>
      <c r="BD245" s="64"/>
      <c r="BE245" s="64"/>
      <c r="BF245" s="64"/>
      <c r="BG245" s="64"/>
      <c r="BH245" s="64"/>
      <c r="BI245" s="64"/>
      <c r="BJ245" s="64"/>
      <c r="BK245" s="64"/>
      <c r="BL245" s="64"/>
      <c r="BM245" s="54">
        <f t="shared" si="178"/>
        <v>0</v>
      </c>
      <c r="BP245" s="53">
        <v>2051</v>
      </c>
      <c r="BQ245" s="61" t="e">
        <f t="shared" si="241"/>
        <v>#DIV/0!</v>
      </c>
      <c r="BR245" s="61" t="e">
        <f t="shared" si="241"/>
        <v>#DIV/0!</v>
      </c>
      <c r="BS245" s="61" t="e">
        <f t="shared" si="241"/>
        <v>#DIV/0!</v>
      </c>
      <c r="BT245" s="61" t="e">
        <f t="shared" si="241"/>
        <v>#DIV/0!</v>
      </c>
      <c r="BU245" s="61" t="e">
        <f t="shared" si="241"/>
        <v>#DIV/0!</v>
      </c>
      <c r="BV245" s="61" t="e">
        <f t="shared" si="241"/>
        <v>#DIV/0!</v>
      </c>
      <c r="BW245" s="61" t="e">
        <f t="shared" si="241"/>
        <v>#DIV/0!</v>
      </c>
      <c r="BX245" s="61" t="e">
        <f t="shared" si="241"/>
        <v>#DIV/0!</v>
      </c>
      <c r="BY245" s="61" t="e">
        <f t="shared" si="241"/>
        <v>#DIV/0!</v>
      </c>
      <c r="BZ245" s="61" t="e">
        <f t="shared" si="241"/>
        <v>#DIV/0!</v>
      </c>
      <c r="CA245" s="61" t="e">
        <f t="shared" si="241"/>
        <v>#DIV/0!</v>
      </c>
      <c r="CB245" s="61" t="e">
        <f t="shared" si="241"/>
        <v>#DIV/0!</v>
      </c>
      <c r="CC245" s="61" t="e">
        <f t="shared" si="241"/>
        <v>#DIV/0!</v>
      </c>
      <c r="CD245" s="61" t="e">
        <f t="shared" si="241"/>
        <v>#DIV/0!</v>
      </c>
      <c r="CE245" s="61" t="e">
        <f t="shared" si="241"/>
        <v>#DIV/0!</v>
      </c>
      <c r="CF245" s="61" t="e">
        <f t="shared" si="239"/>
        <v>#DIV/0!</v>
      </c>
      <c r="CG245" s="61" t="e">
        <f t="shared" si="232"/>
        <v>#DIV/0!</v>
      </c>
      <c r="CH245" s="61" t="e">
        <f t="shared" si="232"/>
        <v>#DIV/0!</v>
      </c>
      <c r="CI245" s="61" t="e">
        <f t="shared" si="232"/>
        <v>#DIV/0!</v>
      </c>
      <c r="CJ245" s="61" t="e">
        <f t="shared" si="232"/>
        <v>#DIV/0!</v>
      </c>
      <c r="CK245" s="61" t="e">
        <f t="shared" si="230"/>
        <v>#DIV/0!</v>
      </c>
      <c r="CL245" s="61" t="e">
        <f t="shared" si="230"/>
        <v>#DIV/0!</v>
      </c>
      <c r="CM245" s="61" t="e">
        <f t="shared" si="230"/>
        <v>#DIV/0!</v>
      </c>
      <c r="CN245" s="61" t="e">
        <f t="shared" si="230"/>
        <v>#DIV/0!</v>
      </c>
      <c r="CO245" s="61" t="e">
        <f t="shared" si="230"/>
        <v>#DIV/0!</v>
      </c>
      <c r="CP245" s="61" t="e">
        <f t="shared" si="230"/>
        <v>#DIV/0!</v>
      </c>
      <c r="CQ245" s="61" t="e">
        <f t="shared" si="230"/>
        <v>#DIV/0!</v>
      </c>
      <c r="CR245" s="61" t="e">
        <f t="shared" si="230"/>
        <v>#DIV/0!</v>
      </c>
      <c r="CS245" s="61" t="e">
        <f t="shared" si="230"/>
        <v>#DIV/0!</v>
      </c>
      <c r="CT245" s="61" t="e">
        <f t="shared" si="230"/>
        <v>#DIV/0!</v>
      </c>
      <c r="CU245" s="61" t="e">
        <f t="shared" si="230"/>
        <v>#DIV/0!</v>
      </c>
      <c r="CV245" s="61" t="e">
        <f t="shared" si="230"/>
        <v>#DIV/0!</v>
      </c>
      <c r="CW245" s="61" t="e">
        <f t="shared" si="210"/>
        <v>#DIV/0!</v>
      </c>
      <c r="CX245" s="61" t="e">
        <f t="shared" si="210"/>
        <v>#DIV/0!</v>
      </c>
      <c r="CY245" s="61" t="e">
        <f t="shared" si="235"/>
        <v>#DIV/0!</v>
      </c>
      <c r="CZ245" s="61" t="e">
        <f t="shared" si="235"/>
        <v>#DIV/0!</v>
      </c>
      <c r="DA245" s="61" t="e">
        <f t="shared" si="235"/>
        <v>#DIV/0!</v>
      </c>
      <c r="DB245" s="61" t="e">
        <f t="shared" si="235"/>
        <v>#DIV/0!</v>
      </c>
      <c r="DC245" s="61" t="e">
        <f t="shared" si="235"/>
        <v>#DIV/0!</v>
      </c>
      <c r="DD245" s="61" t="e">
        <f t="shared" si="235"/>
        <v>#DIV/0!</v>
      </c>
      <c r="DE245" s="61" t="e">
        <f t="shared" si="235"/>
        <v>#DIV/0!</v>
      </c>
      <c r="DF245" s="61" t="e">
        <f t="shared" si="235"/>
        <v>#DIV/0!</v>
      </c>
      <c r="DG245" s="61" t="e">
        <f t="shared" si="235"/>
        <v>#DIV/0!</v>
      </c>
      <c r="DH245" s="61" t="e">
        <f t="shared" si="235"/>
        <v>#DIV/0!</v>
      </c>
      <c r="DI245" s="61" t="e">
        <f t="shared" si="235"/>
        <v>#DIV/0!</v>
      </c>
      <c r="DJ245" s="61" t="e">
        <f t="shared" si="235"/>
        <v>#DIV/0!</v>
      </c>
      <c r="DK245" s="61" t="e">
        <f t="shared" si="235"/>
        <v>#DIV/0!</v>
      </c>
      <c r="DL245" s="61" t="e">
        <f t="shared" si="235"/>
        <v>#DIV/0!</v>
      </c>
      <c r="DM245" s="61" t="e">
        <f t="shared" si="235"/>
        <v>#DIV/0!</v>
      </c>
      <c r="DN245" s="61" t="e">
        <f t="shared" si="219"/>
        <v>#DIV/0!</v>
      </c>
      <c r="DO245" s="61" t="e">
        <f t="shared" si="219"/>
        <v>#DIV/0!</v>
      </c>
      <c r="DP245" s="61" t="e">
        <f t="shared" si="219"/>
        <v>#DIV/0!</v>
      </c>
      <c r="DQ245" s="61" t="e">
        <f t="shared" si="217"/>
        <v>#DIV/0!</v>
      </c>
      <c r="DR245" s="61" t="e">
        <f t="shared" si="217"/>
        <v>#DIV/0!</v>
      </c>
      <c r="DS245" s="61" t="e">
        <f t="shared" si="197"/>
        <v>#DIV/0!</v>
      </c>
      <c r="DT245" s="61" t="e">
        <f t="shared" si="197"/>
        <v>#DIV/0!</v>
      </c>
      <c r="DU245" s="61" t="e">
        <f t="shared" si="197"/>
        <v>#DIV/0!</v>
      </c>
      <c r="DV245" s="61" t="e">
        <f t="shared" si="197"/>
        <v>#DIV/0!</v>
      </c>
      <c r="DW245" s="61" t="e">
        <f t="shared" si="233"/>
        <v>#DIV/0!</v>
      </c>
      <c r="DX245" s="61" t="e">
        <f t="shared" si="233"/>
        <v>#DIV/0!</v>
      </c>
      <c r="DY245" s="61" t="e">
        <f t="shared" si="233"/>
        <v>#DIV/0!</v>
      </c>
      <c r="DZ245" s="61" t="e">
        <f t="shared" si="228"/>
        <v>#DIV/0!</v>
      </c>
    </row>
    <row r="246" spans="2:130">
      <c r="C246" s="53">
        <v>2052</v>
      </c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>
        <f t="shared" si="221"/>
        <v>0</v>
      </c>
      <c r="AK246" s="64">
        <f t="shared" si="222"/>
        <v>0</v>
      </c>
      <c r="AL246" s="64">
        <f t="shared" si="223"/>
        <v>0</v>
      </c>
      <c r="AM246" s="64">
        <f t="shared" si="224"/>
        <v>0</v>
      </c>
      <c r="AN246" s="64">
        <f t="shared" si="225"/>
        <v>0</v>
      </c>
      <c r="AO246" s="64">
        <f t="shared" si="226"/>
        <v>0</v>
      </c>
      <c r="AP246" s="64">
        <f t="shared" si="227"/>
        <v>0</v>
      </c>
      <c r="AQ246" s="64">
        <f t="shared" si="229"/>
        <v>0</v>
      </c>
      <c r="AR246" s="64">
        <f t="shared" si="231"/>
        <v>0</v>
      </c>
      <c r="AS246" s="64">
        <f t="shared" si="234"/>
        <v>0</v>
      </c>
      <c r="AT246" s="64">
        <f t="shared" si="236"/>
        <v>0</v>
      </c>
      <c r="AU246" s="64">
        <f t="shared" si="237"/>
        <v>0</v>
      </c>
      <c r="AV246" s="64">
        <f t="shared" si="238"/>
        <v>0</v>
      </c>
      <c r="AW246" s="64">
        <f t="shared" si="240"/>
        <v>0</v>
      </c>
      <c r="AX246" s="64">
        <f t="shared" si="242"/>
        <v>0</v>
      </c>
      <c r="AY246" s="64">
        <f t="shared" si="243"/>
        <v>0</v>
      </c>
      <c r="AZ246" s="64">
        <f t="shared" si="244"/>
        <v>0</v>
      </c>
      <c r="BA246" s="64">
        <f t="shared" si="245"/>
        <v>0</v>
      </c>
      <c r="BB246" s="64">
        <f t="shared" ref="BB246:BB254" si="246">VLOOKUP($C$116,$D$3:$K$63,$A$70,0)*(B196-B195)</f>
        <v>0</v>
      </c>
      <c r="BC246" s="64">
        <f>VLOOKUP($C$117,$D$3:$K$63,$A$70,0)*(B195-B194)</f>
        <v>0</v>
      </c>
      <c r="BD246" s="64">
        <f>VLOOKUP($C$118,$D$3:$K$63,$A$70,0)*B194</f>
        <v>0</v>
      </c>
      <c r="BE246" s="64"/>
      <c r="BF246" s="64"/>
      <c r="BG246" s="64"/>
      <c r="BH246" s="64"/>
      <c r="BI246" s="64"/>
      <c r="BJ246" s="64"/>
      <c r="BK246" s="64"/>
      <c r="BL246" s="64"/>
      <c r="BM246" s="54">
        <f t="shared" si="178"/>
        <v>0</v>
      </c>
      <c r="BP246" s="53">
        <v>2052</v>
      </c>
      <c r="BQ246" s="61" t="e">
        <f t="shared" si="241"/>
        <v>#DIV/0!</v>
      </c>
      <c r="BR246" s="61" t="e">
        <f t="shared" si="241"/>
        <v>#DIV/0!</v>
      </c>
      <c r="BS246" s="61" t="e">
        <f t="shared" si="241"/>
        <v>#DIV/0!</v>
      </c>
      <c r="BT246" s="61" t="e">
        <f t="shared" si="241"/>
        <v>#DIV/0!</v>
      </c>
      <c r="BU246" s="61" t="e">
        <f t="shared" si="241"/>
        <v>#DIV/0!</v>
      </c>
      <c r="BV246" s="61" t="e">
        <f t="shared" si="241"/>
        <v>#DIV/0!</v>
      </c>
      <c r="BW246" s="61" t="e">
        <f t="shared" si="241"/>
        <v>#DIV/0!</v>
      </c>
      <c r="BX246" s="61" t="e">
        <f t="shared" si="241"/>
        <v>#DIV/0!</v>
      </c>
      <c r="BY246" s="61" t="e">
        <f t="shared" si="241"/>
        <v>#DIV/0!</v>
      </c>
      <c r="BZ246" s="61" t="e">
        <f t="shared" si="241"/>
        <v>#DIV/0!</v>
      </c>
      <c r="CA246" s="61" t="e">
        <f t="shared" si="241"/>
        <v>#DIV/0!</v>
      </c>
      <c r="CB246" s="61" t="e">
        <f t="shared" si="241"/>
        <v>#DIV/0!</v>
      </c>
      <c r="CC246" s="61" t="e">
        <f t="shared" si="241"/>
        <v>#DIV/0!</v>
      </c>
      <c r="CD246" s="61" t="e">
        <f t="shared" si="241"/>
        <v>#DIV/0!</v>
      </c>
      <c r="CE246" s="61" t="e">
        <f t="shared" si="241"/>
        <v>#DIV/0!</v>
      </c>
      <c r="CF246" s="61" t="e">
        <f t="shared" si="239"/>
        <v>#DIV/0!</v>
      </c>
      <c r="CG246" s="61" t="e">
        <f t="shared" si="232"/>
        <v>#DIV/0!</v>
      </c>
      <c r="CH246" s="61" t="e">
        <f t="shared" si="232"/>
        <v>#DIV/0!</v>
      </c>
      <c r="CI246" s="61" t="e">
        <f t="shared" si="232"/>
        <v>#DIV/0!</v>
      </c>
      <c r="CJ246" s="61" t="e">
        <f t="shared" si="232"/>
        <v>#DIV/0!</v>
      </c>
      <c r="CK246" s="61" t="e">
        <f t="shared" si="230"/>
        <v>#DIV/0!</v>
      </c>
      <c r="CL246" s="61" t="e">
        <f t="shared" si="230"/>
        <v>#DIV/0!</v>
      </c>
      <c r="CM246" s="61" t="e">
        <f t="shared" si="230"/>
        <v>#DIV/0!</v>
      </c>
      <c r="CN246" s="61" t="e">
        <f t="shared" si="230"/>
        <v>#DIV/0!</v>
      </c>
      <c r="CO246" s="61" t="e">
        <f t="shared" si="230"/>
        <v>#DIV/0!</v>
      </c>
      <c r="CP246" s="61" t="e">
        <f t="shared" si="230"/>
        <v>#DIV/0!</v>
      </c>
      <c r="CQ246" s="61" t="e">
        <f t="shared" si="230"/>
        <v>#DIV/0!</v>
      </c>
      <c r="CR246" s="61" t="e">
        <f t="shared" si="230"/>
        <v>#DIV/0!</v>
      </c>
      <c r="CS246" s="61" t="e">
        <f t="shared" si="230"/>
        <v>#DIV/0!</v>
      </c>
      <c r="CT246" s="61" t="e">
        <f t="shared" si="230"/>
        <v>#DIV/0!</v>
      </c>
      <c r="CU246" s="61" t="e">
        <f t="shared" si="230"/>
        <v>#DIV/0!</v>
      </c>
      <c r="CV246" s="61" t="e">
        <f t="shared" si="230"/>
        <v>#DIV/0!</v>
      </c>
      <c r="CW246" s="61" t="e">
        <f t="shared" si="210"/>
        <v>#DIV/0!</v>
      </c>
      <c r="CX246" s="61" t="e">
        <f t="shared" si="210"/>
        <v>#DIV/0!</v>
      </c>
      <c r="CY246" s="61" t="e">
        <f t="shared" si="235"/>
        <v>#DIV/0!</v>
      </c>
      <c r="CZ246" s="61" t="e">
        <f t="shared" si="235"/>
        <v>#DIV/0!</v>
      </c>
      <c r="DA246" s="61" t="e">
        <f t="shared" si="235"/>
        <v>#DIV/0!</v>
      </c>
      <c r="DB246" s="61" t="e">
        <f t="shared" si="235"/>
        <v>#DIV/0!</v>
      </c>
      <c r="DC246" s="61" t="e">
        <f t="shared" si="235"/>
        <v>#DIV/0!</v>
      </c>
      <c r="DD246" s="61" t="e">
        <f t="shared" si="235"/>
        <v>#DIV/0!</v>
      </c>
      <c r="DE246" s="61" t="e">
        <f t="shared" si="235"/>
        <v>#DIV/0!</v>
      </c>
      <c r="DF246" s="61" t="e">
        <f t="shared" si="235"/>
        <v>#DIV/0!</v>
      </c>
      <c r="DG246" s="61" t="e">
        <f t="shared" si="235"/>
        <v>#DIV/0!</v>
      </c>
      <c r="DH246" s="61" t="e">
        <f t="shared" si="235"/>
        <v>#DIV/0!</v>
      </c>
      <c r="DI246" s="61" t="e">
        <f t="shared" si="235"/>
        <v>#DIV/0!</v>
      </c>
      <c r="DJ246" s="61" t="e">
        <f t="shared" si="235"/>
        <v>#DIV/0!</v>
      </c>
      <c r="DK246" s="61" t="e">
        <f t="shared" si="235"/>
        <v>#DIV/0!</v>
      </c>
      <c r="DL246" s="61" t="e">
        <f t="shared" si="235"/>
        <v>#DIV/0!</v>
      </c>
      <c r="DM246" s="61" t="e">
        <f t="shared" si="235"/>
        <v>#DIV/0!</v>
      </c>
      <c r="DN246" s="61" t="e">
        <f t="shared" si="219"/>
        <v>#DIV/0!</v>
      </c>
      <c r="DO246" s="61" t="e">
        <f t="shared" si="219"/>
        <v>#DIV/0!</v>
      </c>
      <c r="DP246" s="61" t="e">
        <f t="shared" si="219"/>
        <v>#DIV/0!</v>
      </c>
      <c r="DQ246" s="61" t="e">
        <f t="shared" si="217"/>
        <v>#DIV/0!</v>
      </c>
      <c r="DR246" s="61" t="e">
        <f t="shared" si="217"/>
        <v>#DIV/0!</v>
      </c>
      <c r="DS246" s="61" t="e">
        <f t="shared" si="197"/>
        <v>#DIV/0!</v>
      </c>
      <c r="DT246" s="61" t="e">
        <f t="shared" si="197"/>
        <v>#DIV/0!</v>
      </c>
      <c r="DU246" s="61" t="e">
        <f t="shared" si="197"/>
        <v>#DIV/0!</v>
      </c>
      <c r="DV246" s="61" t="e">
        <f t="shared" si="197"/>
        <v>#DIV/0!</v>
      </c>
      <c r="DW246" s="61" t="e">
        <f t="shared" si="233"/>
        <v>#DIV/0!</v>
      </c>
      <c r="DX246" s="61" t="e">
        <f t="shared" si="233"/>
        <v>#DIV/0!</v>
      </c>
      <c r="DY246" s="61" t="e">
        <f t="shared" si="233"/>
        <v>#DIV/0!</v>
      </c>
      <c r="DZ246" s="61" t="e">
        <f t="shared" si="228"/>
        <v>#DIV/0!</v>
      </c>
    </row>
    <row r="247" spans="2:130">
      <c r="C247" s="53">
        <v>2053</v>
      </c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>
        <f t="shared" si="222"/>
        <v>0</v>
      </c>
      <c r="AL247" s="64">
        <f t="shared" si="223"/>
        <v>0</v>
      </c>
      <c r="AM247" s="64">
        <f t="shared" si="224"/>
        <v>0</v>
      </c>
      <c r="AN247" s="64">
        <f t="shared" si="225"/>
        <v>0</v>
      </c>
      <c r="AO247" s="64">
        <f t="shared" si="226"/>
        <v>0</v>
      </c>
      <c r="AP247" s="64">
        <f t="shared" si="227"/>
        <v>0</v>
      </c>
      <c r="AQ247" s="64">
        <f t="shared" si="229"/>
        <v>0</v>
      </c>
      <c r="AR247" s="64">
        <f t="shared" si="231"/>
        <v>0</v>
      </c>
      <c r="AS247" s="64">
        <f t="shared" si="234"/>
        <v>0</v>
      </c>
      <c r="AT247" s="64">
        <f t="shared" si="236"/>
        <v>0</v>
      </c>
      <c r="AU247" s="64">
        <f t="shared" si="237"/>
        <v>0</v>
      </c>
      <c r="AV247" s="64">
        <f t="shared" si="238"/>
        <v>0</v>
      </c>
      <c r="AW247" s="64">
        <f t="shared" si="240"/>
        <v>0</v>
      </c>
      <c r="AX247" s="64">
        <f t="shared" si="242"/>
        <v>0</v>
      </c>
      <c r="AY247" s="64">
        <f t="shared" si="243"/>
        <v>0</v>
      </c>
      <c r="AZ247" s="64">
        <f t="shared" si="244"/>
        <v>0</v>
      </c>
      <c r="BA247" s="64">
        <f t="shared" si="245"/>
        <v>0</v>
      </c>
      <c r="BB247" s="64">
        <f t="shared" si="246"/>
        <v>0</v>
      </c>
      <c r="BC247" s="64">
        <f t="shared" ref="BC247:BC254" si="247">VLOOKUP($C$117,$D$3:$K$63,$A$70,0)*(B196-B195)</f>
        <v>0</v>
      </c>
      <c r="BD247" s="64">
        <f>VLOOKUP($C$118,$D$3:$K$63,$A$70,0)*(B195-B194)</f>
        <v>0</v>
      </c>
      <c r="BE247" s="64">
        <f>VLOOKUP($C$119,$D$3:$K$63,$A$70,0)*B194</f>
        <v>0</v>
      </c>
      <c r="BF247" s="64"/>
      <c r="BG247" s="64"/>
      <c r="BH247" s="64"/>
      <c r="BI247" s="64"/>
      <c r="BJ247" s="64"/>
      <c r="BK247" s="64"/>
      <c r="BL247" s="64"/>
      <c r="BM247" s="54">
        <f t="shared" si="178"/>
        <v>0</v>
      </c>
      <c r="BP247" s="53">
        <v>2053</v>
      </c>
      <c r="BQ247" s="61" t="e">
        <f t="shared" si="241"/>
        <v>#DIV/0!</v>
      </c>
      <c r="BR247" s="61" t="e">
        <f t="shared" si="241"/>
        <v>#DIV/0!</v>
      </c>
      <c r="BS247" s="61" t="e">
        <f t="shared" si="241"/>
        <v>#DIV/0!</v>
      </c>
      <c r="BT247" s="61" t="e">
        <f t="shared" si="241"/>
        <v>#DIV/0!</v>
      </c>
      <c r="BU247" s="61" t="e">
        <f t="shared" si="241"/>
        <v>#DIV/0!</v>
      </c>
      <c r="BV247" s="61" t="e">
        <f t="shared" si="241"/>
        <v>#DIV/0!</v>
      </c>
      <c r="BW247" s="61" t="e">
        <f t="shared" si="241"/>
        <v>#DIV/0!</v>
      </c>
      <c r="BX247" s="61" t="e">
        <f t="shared" si="241"/>
        <v>#DIV/0!</v>
      </c>
      <c r="BY247" s="61" t="e">
        <f t="shared" si="241"/>
        <v>#DIV/0!</v>
      </c>
      <c r="BZ247" s="61" t="e">
        <f t="shared" si="241"/>
        <v>#DIV/0!</v>
      </c>
      <c r="CA247" s="61" t="e">
        <f t="shared" si="241"/>
        <v>#DIV/0!</v>
      </c>
      <c r="CB247" s="61" t="e">
        <f t="shared" si="241"/>
        <v>#DIV/0!</v>
      </c>
      <c r="CC247" s="61" t="e">
        <f t="shared" si="241"/>
        <v>#DIV/0!</v>
      </c>
      <c r="CD247" s="61" t="e">
        <f t="shared" si="241"/>
        <v>#DIV/0!</v>
      </c>
      <c r="CE247" s="61" t="e">
        <f t="shared" si="241"/>
        <v>#DIV/0!</v>
      </c>
      <c r="CF247" s="61" t="e">
        <f t="shared" si="239"/>
        <v>#DIV/0!</v>
      </c>
      <c r="CG247" s="61" t="e">
        <f t="shared" si="232"/>
        <v>#DIV/0!</v>
      </c>
      <c r="CH247" s="61" t="e">
        <f t="shared" si="232"/>
        <v>#DIV/0!</v>
      </c>
      <c r="CI247" s="61" t="e">
        <f t="shared" si="232"/>
        <v>#DIV/0!</v>
      </c>
      <c r="CJ247" s="61" t="e">
        <f t="shared" si="232"/>
        <v>#DIV/0!</v>
      </c>
      <c r="CK247" s="61" t="e">
        <f t="shared" si="230"/>
        <v>#DIV/0!</v>
      </c>
      <c r="CL247" s="61" t="e">
        <f t="shared" si="230"/>
        <v>#DIV/0!</v>
      </c>
      <c r="CM247" s="61" t="e">
        <f t="shared" si="230"/>
        <v>#DIV/0!</v>
      </c>
      <c r="CN247" s="61" t="e">
        <f t="shared" si="230"/>
        <v>#DIV/0!</v>
      </c>
      <c r="CO247" s="61" t="e">
        <f t="shared" si="230"/>
        <v>#DIV/0!</v>
      </c>
      <c r="CP247" s="61" t="e">
        <f t="shared" si="230"/>
        <v>#DIV/0!</v>
      </c>
      <c r="CQ247" s="61" t="e">
        <f t="shared" si="230"/>
        <v>#DIV/0!</v>
      </c>
      <c r="CR247" s="61" t="e">
        <f t="shared" si="230"/>
        <v>#DIV/0!</v>
      </c>
      <c r="CS247" s="61" t="e">
        <f t="shared" si="230"/>
        <v>#DIV/0!</v>
      </c>
      <c r="CT247" s="61" t="e">
        <f t="shared" si="230"/>
        <v>#DIV/0!</v>
      </c>
      <c r="CU247" s="61" t="e">
        <f t="shared" si="230"/>
        <v>#DIV/0!</v>
      </c>
      <c r="CV247" s="61" t="e">
        <f t="shared" si="230"/>
        <v>#DIV/0!</v>
      </c>
      <c r="CW247" s="61" t="e">
        <f t="shared" si="210"/>
        <v>#DIV/0!</v>
      </c>
      <c r="CX247" s="61" t="e">
        <f t="shared" si="210"/>
        <v>#DIV/0!</v>
      </c>
      <c r="CY247" s="61" t="e">
        <f t="shared" si="235"/>
        <v>#DIV/0!</v>
      </c>
      <c r="CZ247" s="61" t="e">
        <f t="shared" si="235"/>
        <v>#DIV/0!</v>
      </c>
      <c r="DA247" s="61" t="e">
        <f t="shared" si="235"/>
        <v>#DIV/0!</v>
      </c>
      <c r="DB247" s="61" t="e">
        <f t="shared" si="235"/>
        <v>#DIV/0!</v>
      </c>
      <c r="DC247" s="61" t="e">
        <f t="shared" si="235"/>
        <v>#DIV/0!</v>
      </c>
      <c r="DD247" s="61" t="e">
        <f t="shared" si="235"/>
        <v>#DIV/0!</v>
      </c>
      <c r="DE247" s="61" t="e">
        <f t="shared" si="235"/>
        <v>#DIV/0!</v>
      </c>
      <c r="DF247" s="61" t="e">
        <f t="shared" si="235"/>
        <v>#DIV/0!</v>
      </c>
      <c r="DG247" s="61" t="e">
        <f t="shared" si="235"/>
        <v>#DIV/0!</v>
      </c>
      <c r="DH247" s="61" t="e">
        <f t="shared" si="235"/>
        <v>#DIV/0!</v>
      </c>
      <c r="DI247" s="61" t="e">
        <f t="shared" si="235"/>
        <v>#DIV/0!</v>
      </c>
      <c r="DJ247" s="61" t="e">
        <f t="shared" si="235"/>
        <v>#DIV/0!</v>
      </c>
      <c r="DK247" s="61" t="e">
        <f t="shared" si="235"/>
        <v>#DIV/0!</v>
      </c>
      <c r="DL247" s="61" t="e">
        <f t="shared" si="235"/>
        <v>#DIV/0!</v>
      </c>
      <c r="DM247" s="61" t="e">
        <f t="shared" si="235"/>
        <v>#DIV/0!</v>
      </c>
      <c r="DN247" s="61" t="e">
        <f t="shared" si="219"/>
        <v>#DIV/0!</v>
      </c>
      <c r="DO247" s="61" t="e">
        <f t="shared" si="219"/>
        <v>#DIV/0!</v>
      </c>
      <c r="DP247" s="61" t="e">
        <f t="shared" si="219"/>
        <v>#DIV/0!</v>
      </c>
      <c r="DQ247" s="61" t="e">
        <f t="shared" si="217"/>
        <v>#DIV/0!</v>
      </c>
      <c r="DR247" s="61" t="e">
        <f t="shared" si="217"/>
        <v>#DIV/0!</v>
      </c>
      <c r="DS247" s="61" t="e">
        <f t="shared" si="197"/>
        <v>#DIV/0!</v>
      </c>
      <c r="DT247" s="61" t="e">
        <f t="shared" si="197"/>
        <v>#DIV/0!</v>
      </c>
      <c r="DU247" s="61" t="e">
        <f t="shared" si="197"/>
        <v>#DIV/0!</v>
      </c>
      <c r="DV247" s="61" t="e">
        <f t="shared" si="197"/>
        <v>#DIV/0!</v>
      </c>
      <c r="DW247" s="61" t="e">
        <f t="shared" si="233"/>
        <v>#DIV/0!</v>
      </c>
      <c r="DX247" s="61" t="e">
        <f t="shared" si="233"/>
        <v>#DIV/0!</v>
      </c>
      <c r="DY247" s="61" t="e">
        <f t="shared" si="233"/>
        <v>#DIV/0!</v>
      </c>
      <c r="DZ247" s="61" t="e">
        <f t="shared" si="228"/>
        <v>#DIV/0!</v>
      </c>
    </row>
    <row r="248" spans="2:130">
      <c r="C248" s="53">
        <v>2054</v>
      </c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>
        <f t="shared" si="223"/>
        <v>0</v>
      </c>
      <c r="AM248" s="64">
        <f t="shared" si="224"/>
        <v>0</v>
      </c>
      <c r="AN248" s="64">
        <f t="shared" si="225"/>
        <v>0</v>
      </c>
      <c r="AO248" s="64">
        <f t="shared" si="226"/>
        <v>0</v>
      </c>
      <c r="AP248" s="64">
        <f t="shared" si="227"/>
        <v>0</v>
      </c>
      <c r="AQ248" s="64">
        <f t="shared" si="229"/>
        <v>0</v>
      </c>
      <c r="AR248" s="64">
        <f t="shared" si="231"/>
        <v>0</v>
      </c>
      <c r="AS248" s="64">
        <f t="shared" si="234"/>
        <v>0</v>
      </c>
      <c r="AT248" s="64">
        <f t="shared" si="236"/>
        <v>0</v>
      </c>
      <c r="AU248" s="64">
        <f t="shared" si="237"/>
        <v>0</v>
      </c>
      <c r="AV248" s="64">
        <f t="shared" si="238"/>
        <v>0</v>
      </c>
      <c r="AW248" s="64">
        <f t="shared" si="240"/>
        <v>0</v>
      </c>
      <c r="AX248" s="64">
        <f t="shared" si="242"/>
        <v>0</v>
      </c>
      <c r="AY248" s="64">
        <f t="shared" si="243"/>
        <v>0</v>
      </c>
      <c r="AZ248" s="64">
        <f t="shared" si="244"/>
        <v>0</v>
      </c>
      <c r="BA248" s="64">
        <f t="shared" si="245"/>
        <v>0</v>
      </c>
      <c r="BB248" s="64">
        <f t="shared" si="246"/>
        <v>0</v>
      </c>
      <c r="BC248" s="64">
        <f t="shared" si="247"/>
        <v>0</v>
      </c>
      <c r="BD248" s="64">
        <f t="shared" ref="BD248:BD254" si="248">VLOOKUP($C$118,$D$3:$K$63,$A$70,0)*(B196-B195)</f>
        <v>0</v>
      </c>
      <c r="BE248" s="64">
        <f>VLOOKUP($C$119,$D$3:$K$63,$A$70,0)*(B195-B194)</f>
        <v>0</v>
      </c>
      <c r="BF248" s="64">
        <f>VLOOKUP($C$120,$D$3:$K$63,$A$70,0)*B194</f>
        <v>0</v>
      </c>
      <c r="BG248" s="64"/>
      <c r="BH248" s="64"/>
      <c r="BI248" s="64"/>
      <c r="BJ248" s="64"/>
      <c r="BK248" s="64"/>
      <c r="BL248" s="64"/>
      <c r="BM248" s="54">
        <f t="shared" si="178"/>
        <v>0</v>
      </c>
      <c r="BP248" s="53">
        <v>2054</v>
      </c>
      <c r="BQ248" s="61" t="e">
        <f t="shared" si="241"/>
        <v>#DIV/0!</v>
      </c>
      <c r="BR248" s="61" t="e">
        <f t="shared" si="241"/>
        <v>#DIV/0!</v>
      </c>
      <c r="BS248" s="61" t="e">
        <f t="shared" si="241"/>
        <v>#DIV/0!</v>
      </c>
      <c r="BT248" s="61" t="e">
        <f t="shared" si="241"/>
        <v>#DIV/0!</v>
      </c>
      <c r="BU248" s="61" t="e">
        <f t="shared" si="241"/>
        <v>#DIV/0!</v>
      </c>
      <c r="BV248" s="61" t="e">
        <f t="shared" si="241"/>
        <v>#DIV/0!</v>
      </c>
      <c r="BW248" s="61" t="e">
        <f t="shared" si="241"/>
        <v>#DIV/0!</v>
      </c>
      <c r="BX248" s="61" t="e">
        <f t="shared" si="241"/>
        <v>#DIV/0!</v>
      </c>
      <c r="BY248" s="61" t="e">
        <f t="shared" si="241"/>
        <v>#DIV/0!</v>
      </c>
      <c r="BZ248" s="61" t="e">
        <f t="shared" si="241"/>
        <v>#DIV/0!</v>
      </c>
      <c r="CA248" s="61" t="e">
        <f t="shared" si="241"/>
        <v>#DIV/0!</v>
      </c>
      <c r="CB248" s="61" t="e">
        <f t="shared" si="241"/>
        <v>#DIV/0!</v>
      </c>
      <c r="CC248" s="61" t="e">
        <f t="shared" si="241"/>
        <v>#DIV/0!</v>
      </c>
      <c r="CD248" s="61" t="e">
        <f t="shared" si="241"/>
        <v>#DIV/0!</v>
      </c>
      <c r="CE248" s="61" t="e">
        <f t="shared" si="241"/>
        <v>#DIV/0!</v>
      </c>
      <c r="CF248" s="61" t="e">
        <f t="shared" si="239"/>
        <v>#DIV/0!</v>
      </c>
      <c r="CG248" s="61" t="e">
        <f t="shared" si="232"/>
        <v>#DIV/0!</v>
      </c>
      <c r="CH248" s="61" t="e">
        <f t="shared" si="232"/>
        <v>#DIV/0!</v>
      </c>
      <c r="CI248" s="61" t="e">
        <f t="shared" si="232"/>
        <v>#DIV/0!</v>
      </c>
      <c r="CJ248" s="61" t="e">
        <f t="shared" si="232"/>
        <v>#DIV/0!</v>
      </c>
      <c r="CK248" s="61" t="e">
        <f t="shared" si="230"/>
        <v>#DIV/0!</v>
      </c>
      <c r="CL248" s="61" t="e">
        <f t="shared" si="230"/>
        <v>#DIV/0!</v>
      </c>
      <c r="CM248" s="61" t="e">
        <f t="shared" si="230"/>
        <v>#DIV/0!</v>
      </c>
      <c r="CN248" s="61" t="e">
        <f t="shared" si="230"/>
        <v>#DIV/0!</v>
      </c>
      <c r="CO248" s="61" t="e">
        <f t="shared" si="230"/>
        <v>#DIV/0!</v>
      </c>
      <c r="CP248" s="61" t="e">
        <f t="shared" si="230"/>
        <v>#DIV/0!</v>
      </c>
      <c r="CQ248" s="61" t="e">
        <f t="shared" si="230"/>
        <v>#DIV/0!</v>
      </c>
      <c r="CR248" s="61" t="e">
        <f t="shared" si="230"/>
        <v>#DIV/0!</v>
      </c>
      <c r="CS248" s="61" t="e">
        <f t="shared" si="230"/>
        <v>#DIV/0!</v>
      </c>
      <c r="CT248" s="61" t="e">
        <f t="shared" si="230"/>
        <v>#DIV/0!</v>
      </c>
      <c r="CU248" s="61" t="e">
        <f t="shared" si="230"/>
        <v>#DIV/0!</v>
      </c>
      <c r="CV248" s="61" t="e">
        <f t="shared" si="230"/>
        <v>#DIV/0!</v>
      </c>
      <c r="CW248" s="61" t="e">
        <f t="shared" si="210"/>
        <v>#DIV/0!</v>
      </c>
      <c r="CX248" s="61" t="e">
        <f t="shared" si="210"/>
        <v>#DIV/0!</v>
      </c>
      <c r="CY248" s="61" t="e">
        <f t="shared" si="235"/>
        <v>#DIV/0!</v>
      </c>
      <c r="CZ248" s="61" t="e">
        <f t="shared" si="235"/>
        <v>#DIV/0!</v>
      </c>
      <c r="DA248" s="61" t="e">
        <f t="shared" si="235"/>
        <v>#DIV/0!</v>
      </c>
      <c r="DB248" s="61" t="e">
        <f t="shared" si="235"/>
        <v>#DIV/0!</v>
      </c>
      <c r="DC248" s="61" t="e">
        <f t="shared" si="235"/>
        <v>#DIV/0!</v>
      </c>
      <c r="DD248" s="61" t="e">
        <f t="shared" si="235"/>
        <v>#DIV/0!</v>
      </c>
      <c r="DE248" s="61" t="e">
        <f t="shared" si="235"/>
        <v>#DIV/0!</v>
      </c>
      <c r="DF248" s="61" t="e">
        <f t="shared" si="235"/>
        <v>#DIV/0!</v>
      </c>
      <c r="DG248" s="61" t="e">
        <f t="shared" si="235"/>
        <v>#DIV/0!</v>
      </c>
      <c r="DH248" s="61" t="e">
        <f t="shared" si="235"/>
        <v>#DIV/0!</v>
      </c>
      <c r="DI248" s="61" t="e">
        <f t="shared" si="235"/>
        <v>#DIV/0!</v>
      </c>
      <c r="DJ248" s="61" t="e">
        <f t="shared" si="235"/>
        <v>#DIV/0!</v>
      </c>
      <c r="DK248" s="61" t="e">
        <f t="shared" si="235"/>
        <v>#DIV/0!</v>
      </c>
      <c r="DL248" s="61" t="e">
        <f t="shared" si="235"/>
        <v>#DIV/0!</v>
      </c>
      <c r="DM248" s="61" t="e">
        <f t="shared" si="235"/>
        <v>#DIV/0!</v>
      </c>
      <c r="DN248" s="61" t="e">
        <f t="shared" si="219"/>
        <v>#DIV/0!</v>
      </c>
      <c r="DO248" s="61" t="e">
        <f t="shared" si="219"/>
        <v>#DIV/0!</v>
      </c>
      <c r="DP248" s="61" t="e">
        <f t="shared" si="219"/>
        <v>#DIV/0!</v>
      </c>
      <c r="DQ248" s="61" t="e">
        <f t="shared" si="217"/>
        <v>#DIV/0!</v>
      </c>
      <c r="DR248" s="61" t="e">
        <f t="shared" si="217"/>
        <v>#DIV/0!</v>
      </c>
      <c r="DS248" s="61" t="e">
        <f t="shared" si="197"/>
        <v>#DIV/0!</v>
      </c>
      <c r="DT248" s="61" t="e">
        <f t="shared" si="197"/>
        <v>#DIV/0!</v>
      </c>
      <c r="DU248" s="61" t="e">
        <f t="shared" si="197"/>
        <v>#DIV/0!</v>
      </c>
      <c r="DV248" s="61" t="e">
        <f t="shared" si="197"/>
        <v>#DIV/0!</v>
      </c>
      <c r="DW248" s="61" t="e">
        <f t="shared" si="233"/>
        <v>#DIV/0!</v>
      </c>
      <c r="DX248" s="61" t="e">
        <f t="shared" si="233"/>
        <v>#DIV/0!</v>
      </c>
      <c r="DY248" s="61" t="e">
        <f t="shared" si="233"/>
        <v>#DIV/0!</v>
      </c>
      <c r="DZ248" s="61" t="e">
        <f t="shared" si="228"/>
        <v>#DIV/0!</v>
      </c>
    </row>
    <row r="249" spans="2:130">
      <c r="C249" s="53">
        <v>2055</v>
      </c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>
        <f t="shared" si="224"/>
        <v>0</v>
      </c>
      <c r="AN249" s="64">
        <f t="shared" si="225"/>
        <v>0</v>
      </c>
      <c r="AO249" s="64">
        <f t="shared" si="226"/>
        <v>0</v>
      </c>
      <c r="AP249" s="64">
        <f t="shared" si="227"/>
        <v>0</v>
      </c>
      <c r="AQ249" s="64">
        <f t="shared" si="229"/>
        <v>0</v>
      </c>
      <c r="AR249" s="64">
        <f t="shared" si="231"/>
        <v>0</v>
      </c>
      <c r="AS249" s="64">
        <f t="shared" si="234"/>
        <v>0</v>
      </c>
      <c r="AT249" s="64">
        <f t="shared" si="236"/>
        <v>0</v>
      </c>
      <c r="AU249" s="64">
        <f t="shared" si="237"/>
        <v>0</v>
      </c>
      <c r="AV249" s="64">
        <f t="shared" si="238"/>
        <v>0</v>
      </c>
      <c r="AW249" s="64">
        <f t="shared" si="240"/>
        <v>0</v>
      </c>
      <c r="AX249" s="64">
        <f t="shared" si="242"/>
        <v>0</v>
      </c>
      <c r="AY249" s="64">
        <f t="shared" si="243"/>
        <v>0</v>
      </c>
      <c r="AZ249" s="64">
        <f t="shared" si="244"/>
        <v>0</v>
      </c>
      <c r="BA249" s="64">
        <f t="shared" si="245"/>
        <v>0</v>
      </c>
      <c r="BB249" s="64">
        <f t="shared" si="246"/>
        <v>0</v>
      </c>
      <c r="BC249" s="64">
        <f t="shared" si="247"/>
        <v>0</v>
      </c>
      <c r="BD249" s="64">
        <f t="shared" si="248"/>
        <v>0</v>
      </c>
      <c r="BE249" s="64">
        <f t="shared" ref="BE249:BE254" si="249">VLOOKUP($C$119,$D$3:$K$63,$A$70,0)*(B196-B195)</f>
        <v>0</v>
      </c>
      <c r="BF249" s="64">
        <f>VLOOKUP($C$120,$D$3:$K$63,$A$70,0)*(B195-B194)</f>
        <v>0</v>
      </c>
      <c r="BG249" s="64">
        <f>VLOOKUP($C$121,$D$3:$K$63,$A$70,0)*B194</f>
        <v>0</v>
      </c>
      <c r="BH249" s="64"/>
      <c r="BI249" s="64"/>
      <c r="BJ249" s="64"/>
      <c r="BK249" s="64"/>
      <c r="BL249" s="64"/>
      <c r="BM249" s="54">
        <f t="shared" si="178"/>
        <v>0</v>
      </c>
      <c r="BP249" s="53">
        <v>2055</v>
      </c>
      <c r="BQ249" s="61" t="e">
        <f t="shared" si="241"/>
        <v>#DIV/0!</v>
      </c>
      <c r="BR249" s="61" t="e">
        <f t="shared" si="241"/>
        <v>#DIV/0!</v>
      </c>
      <c r="BS249" s="61" t="e">
        <f t="shared" si="241"/>
        <v>#DIV/0!</v>
      </c>
      <c r="BT249" s="61" t="e">
        <f t="shared" si="241"/>
        <v>#DIV/0!</v>
      </c>
      <c r="BU249" s="61" t="e">
        <f t="shared" si="241"/>
        <v>#DIV/0!</v>
      </c>
      <c r="BV249" s="61" t="e">
        <f t="shared" si="241"/>
        <v>#DIV/0!</v>
      </c>
      <c r="BW249" s="61" t="e">
        <f t="shared" si="241"/>
        <v>#DIV/0!</v>
      </c>
      <c r="BX249" s="61" t="e">
        <f t="shared" si="241"/>
        <v>#DIV/0!</v>
      </c>
      <c r="BY249" s="61" t="e">
        <f t="shared" si="241"/>
        <v>#DIV/0!</v>
      </c>
      <c r="BZ249" s="61" t="e">
        <f t="shared" si="241"/>
        <v>#DIV/0!</v>
      </c>
      <c r="CA249" s="61" t="e">
        <f t="shared" si="241"/>
        <v>#DIV/0!</v>
      </c>
      <c r="CB249" s="61" t="e">
        <f t="shared" si="241"/>
        <v>#DIV/0!</v>
      </c>
      <c r="CC249" s="61" t="e">
        <f t="shared" si="241"/>
        <v>#DIV/0!</v>
      </c>
      <c r="CD249" s="61" t="e">
        <f t="shared" si="241"/>
        <v>#DIV/0!</v>
      </c>
      <c r="CE249" s="61" t="e">
        <f t="shared" si="241"/>
        <v>#DIV/0!</v>
      </c>
      <c r="CF249" s="61" t="e">
        <f t="shared" si="239"/>
        <v>#DIV/0!</v>
      </c>
      <c r="CG249" s="61" t="e">
        <f t="shared" si="232"/>
        <v>#DIV/0!</v>
      </c>
      <c r="CH249" s="61" t="e">
        <f t="shared" si="232"/>
        <v>#DIV/0!</v>
      </c>
      <c r="CI249" s="61" t="e">
        <f t="shared" si="232"/>
        <v>#DIV/0!</v>
      </c>
      <c r="CJ249" s="61" t="e">
        <f t="shared" si="232"/>
        <v>#DIV/0!</v>
      </c>
      <c r="CK249" s="61" t="e">
        <f t="shared" si="230"/>
        <v>#DIV/0!</v>
      </c>
      <c r="CL249" s="61" t="e">
        <f t="shared" si="230"/>
        <v>#DIV/0!</v>
      </c>
      <c r="CM249" s="61" t="e">
        <f t="shared" si="230"/>
        <v>#DIV/0!</v>
      </c>
      <c r="CN249" s="61" t="e">
        <f t="shared" si="230"/>
        <v>#DIV/0!</v>
      </c>
      <c r="CO249" s="61" t="e">
        <f t="shared" si="230"/>
        <v>#DIV/0!</v>
      </c>
      <c r="CP249" s="61" t="e">
        <f t="shared" si="230"/>
        <v>#DIV/0!</v>
      </c>
      <c r="CQ249" s="61" t="e">
        <f t="shared" si="230"/>
        <v>#DIV/0!</v>
      </c>
      <c r="CR249" s="61" t="e">
        <f t="shared" si="230"/>
        <v>#DIV/0!</v>
      </c>
      <c r="CS249" s="61" t="e">
        <f t="shared" si="230"/>
        <v>#DIV/0!</v>
      </c>
      <c r="CT249" s="61" t="e">
        <f t="shared" si="230"/>
        <v>#DIV/0!</v>
      </c>
      <c r="CU249" s="61" t="e">
        <f t="shared" si="230"/>
        <v>#DIV/0!</v>
      </c>
      <c r="CV249" s="61" t="e">
        <f t="shared" si="230"/>
        <v>#DIV/0!</v>
      </c>
      <c r="CW249" s="61" t="e">
        <f t="shared" si="210"/>
        <v>#DIV/0!</v>
      </c>
      <c r="CX249" s="61" t="e">
        <f t="shared" si="210"/>
        <v>#DIV/0!</v>
      </c>
      <c r="CY249" s="61" t="e">
        <f t="shared" si="235"/>
        <v>#DIV/0!</v>
      </c>
      <c r="CZ249" s="61" t="e">
        <f t="shared" si="235"/>
        <v>#DIV/0!</v>
      </c>
      <c r="DA249" s="61" t="e">
        <f t="shared" si="235"/>
        <v>#DIV/0!</v>
      </c>
      <c r="DB249" s="61" t="e">
        <f t="shared" si="235"/>
        <v>#DIV/0!</v>
      </c>
      <c r="DC249" s="61" t="e">
        <f t="shared" si="235"/>
        <v>#DIV/0!</v>
      </c>
      <c r="DD249" s="61" t="e">
        <f t="shared" si="235"/>
        <v>#DIV/0!</v>
      </c>
      <c r="DE249" s="61" t="e">
        <f t="shared" si="235"/>
        <v>#DIV/0!</v>
      </c>
      <c r="DF249" s="61" t="e">
        <f t="shared" si="235"/>
        <v>#DIV/0!</v>
      </c>
      <c r="DG249" s="61" t="e">
        <f t="shared" si="235"/>
        <v>#DIV/0!</v>
      </c>
      <c r="DH249" s="61" t="e">
        <f t="shared" si="235"/>
        <v>#DIV/0!</v>
      </c>
      <c r="DI249" s="61" t="e">
        <f t="shared" si="235"/>
        <v>#DIV/0!</v>
      </c>
      <c r="DJ249" s="61" t="e">
        <f t="shared" si="235"/>
        <v>#DIV/0!</v>
      </c>
      <c r="DK249" s="61" t="e">
        <f t="shared" si="235"/>
        <v>#DIV/0!</v>
      </c>
      <c r="DL249" s="61" t="e">
        <f t="shared" si="235"/>
        <v>#DIV/0!</v>
      </c>
      <c r="DM249" s="61" t="e">
        <f t="shared" si="235"/>
        <v>#DIV/0!</v>
      </c>
      <c r="DN249" s="61" t="e">
        <f t="shared" si="219"/>
        <v>#DIV/0!</v>
      </c>
      <c r="DO249" s="61" t="e">
        <f t="shared" si="219"/>
        <v>#DIV/0!</v>
      </c>
      <c r="DP249" s="61" t="e">
        <f t="shared" si="219"/>
        <v>#DIV/0!</v>
      </c>
      <c r="DQ249" s="61" t="e">
        <f t="shared" si="217"/>
        <v>#DIV/0!</v>
      </c>
      <c r="DR249" s="61" t="e">
        <f t="shared" si="217"/>
        <v>#DIV/0!</v>
      </c>
      <c r="DS249" s="61" t="e">
        <f t="shared" si="197"/>
        <v>#DIV/0!</v>
      </c>
      <c r="DT249" s="61" t="e">
        <f t="shared" si="197"/>
        <v>#DIV/0!</v>
      </c>
      <c r="DU249" s="61" t="e">
        <f t="shared" si="197"/>
        <v>#DIV/0!</v>
      </c>
      <c r="DV249" s="61" t="e">
        <f t="shared" si="197"/>
        <v>#DIV/0!</v>
      </c>
      <c r="DW249" s="61" t="e">
        <f t="shared" si="233"/>
        <v>#DIV/0!</v>
      </c>
      <c r="DX249" s="61" t="e">
        <f t="shared" si="233"/>
        <v>#DIV/0!</v>
      </c>
      <c r="DY249" s="61" t="e">
        <f t="shared" si="233"/>
        <v>#DIV/0!</v>
      </c>
      <c r="DZ249" s="61" t="e">
        <f t="shared" si="228"/>
        <v>#DIV/0!</v>
      </c>
    </row>
    <row r="250" spans="2:130">
      <c r="C250" s="53">
        <v>2056</v>
      </c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>
        <f t="shared" si="225"/>
        <v>0</v>
      </c>
      <c r="AO250" s="64">
        <f t="shared" si="226"/>
        <v>0</v>
      </c>
      <c r="AP250" s="64">
        <f t="shared" si="227"/>
        <v>0</v>
      </c>
      <c r="AQ250" s="64">
        <f t="shared" si="229"/>
        <v>0</v>
      </c>
      <c r="AR250" s="64">
        <f t="shared" si="231"/>
        <v>0</v>
      </c>
      <c r="AS250" s="64">
        <f t="shared" si="234"/>
        <v>0</v>
      </c>
      <c r="AT250" s="64">
        <f t="shared" si="236"/>
        <v>0</v>
      </c>
      <c r="AU250" s="64">
        <f t="shared" si="237"/>
        <v>0</v>
      </c>
      <c r="AV250" s="64">
        <f t="shared" si="238"/>
        <v>0</v>
      </c>
      <c r="AW250" s="64">
        <f t="shared" si="240"/>
        <v>0</v>
      </c>
      <c r="AX250" s="64">
        <f t="shared" si="242"/>
        <v>0</v>
      </c>
      <c r="AY250" s="64">
        <f t="shared" si="243"/>
        <v>0</v>
      </c>
      <c r="AZ250" s="64">
        <f t="shared" si="244"/>
        <v>0</v>
      </c>
      <c r="BA250" s="64">
        <f t="shared" si="245"/>
        <v>0</v>
      </c>
      <c r="BB250" s="64">
        <f t="shared" si="246"/>
        <v>0</v>
      </c>
      <c r="BC250" s="64">
        <f t="shared" si="247"/>
        <v>0</v>
      </c>
      <c r="BD250" s="64">
        <f t="shared" si="248"/>
        <v>0</v>
      </c>
      <c r="BE250" s="64">
        <f t="shared" si="249"/>
        <v>0</v>
      </c>
      <c r="BF250" s="64">
        <f t="shared" ref="BF250:BF254" si="250">VLOOKUP($C$120,$D$3:$K$63,$A$70,0)*(B196-B195)</f>
        <v>0</v>
      </c>
      <c r="BG250" s="64">
        <f>VLOOKUP($C$121,$D$3:$K$63,$A$70,0)*(B195-B194)</f>
        <v>0</v>
      </c>
      <c r="BH250" s="64">
        <f>VLOOKUP($C$122,$D$3:$K$63,$A$70,0)*B194</f>
        <v>0</v>
      </c>
      <c r="BI250" s="64"/>
      <c r="BJ250" s="64"/>
      <c r="BK250" s="64"/>
      <c r="BL250" s="64"/>
      <c r="BM250" s="54">
        <f t="shared" si="178"/>
        <v>0</v>
      </c>
      <c r="BP250" s="53">
        <v>2056</v>
      </c>
      <c r="BQ250" s="61" t="e">
        <f t="shared" si="241"/>
        <v>#DIV/0!</v>
      </c>
      <c r="BR250" s="61" t="e">
        <f t="shared" si="241"/>
        <v>#DIV/0!</v>
      </c>
      <c r="BS250" s="61" t="e">
        <f t="shared" si="241"/>
        <v>#DIV/0!</v>
      </c>
      <c r="BT250" s="61" t="e">
        <f t="shared" si="241"/>
        <v>#DIV/0!</v>
      </c>
      <c r="BU250" s="61" t="e">
        <f t="shared" si="241"/>
        <v>#DIV/0!</v>
      </c>
      <c r="BV250" s="61" t="e">
        <f t="shared" si="241"/>
        <v>#DIV/0!</v>
      </c>
      <c r="BW250" s="61" t="e">
        <f t="shared" si="241"/>
        <v>#DIV/0!</v>
      </c>
      <c r="BX250" s="61" t="e">
        <f t="shared" si="241"/>
        <v>#DIV/0!</v>
      </c>
      <c r="BY250" s="61" t="e">
        <f t="shared" si="241"/>
        <v>#DIV/0!</v>
      </c>
      <c r="BZ250" s="61" t="e">
        <f t="shared" si="241"/>
        <v>#DIV/0!</v>
      </c>
      <c r="CA250" s="61" t="e">
        <f t="shared" si="241"/>
        <v>#DIV/0!</v>
      </c>
      <c r="CB250" s="61" t="e">
        <f t="shared" si="241"/>
        <v>#DIV/0!</v>
      </c>
      <c r="CC250" s="61" t="e">
        <f t="shared" si="241"/>
        <v>#DIV/0!</v>
      </c>
      <c r="CD250" s="61" t="e">
        <f t="shared" si="241"/>
        <v>#DIV/0!</v>
      </c>
      <c r="CE250" s="61" t="e">
        <f t="shared" si="241"/>
        <v>#DIV/0!</v>
      </c>
      <c r="CF250" s="61" t="e">
        <f t="shared" si="239"/>
        <v>#DIV/0!</v>
      </c>
      <c r="CG250" s="61" t="e">
        <f t="shared" si="232"/>
        <v>#DIV/0!</v>
      </c>
      <c r="CH250" s="61" t="e">
        <f t="shared" si="232"/>
        <v>#DIV/0!</v>
      </c>
      <c r="CI250" s="61" t="e">
        <f t="shared" si="232"/>
        <v>#DIV/0!</v>
      </c>
      <c r="CJ250" s="61" t="e">
        <f t="shared" si="232"/>
        <v>#DIV/0!</v>
      </c>
      <c r="CK250" s="61" t="e">
        <f t="shared" si="230"/>
        <v>#DIV/0!</v>
      </c>
      <c r="CL250" s="61" t="e">
        <f t="shared" si="230"/>
        <v>#DIV/0!</v>
      </c>
      <c r="CM250" s="61" t="e">
        <f t="shared" si="230"/>
        <v>#DIV/0!</v>
      </c>
      <c r="CN250" s="61" t="e">
        <f t="shared" si="230"/>
        <v>#DIV/0!</v>
      </c>
      <c r="CO250" s="61" t="e">
        <f t="shared" si="230"/>
        <v>#DIV/0!</v>
      </c>
      <c r="CP250" s="61" t="e">
        <f t="shared" si="230"/>
        <v>#DIV/0!</v>
      </c>
      <c r="CQ250" s="61" t="e">
        <f t="shared" si="230"/>
        <v>#DIV/0!</v>
      </c>
      <c r="CR250" s="61" t="e">
        <f t="shared" si="230"/>
        <v>#DIV/0!</v>
      </c>
      <c r="CS250" s="61" t="e">
        <f t="shared" si="230"/>
        <v>#DIV/0!</v>
      </c>
      <c r="CT250" s="61" t="e">
        <f t="shared" si="230"/>
        <v>#DIV/0!</v>
      </c>
      <c r="CU250" s="61" t="e">
        <f t="shared" si="230"/>
        <v>#DIV/0!</v>
      </c>
      <c r="CV250" s="61" t="e">
        <f t="shared" si="230"/>
        <v>#DIV/0!</v>
      </c>
      <c r="CW250" s="61" t="e">
        <f t="shared" si="210"/>
        <v>#DIV/0!</v>
      </c>
      <c r="CX250" s="61" t="e">
        <f t="shared" si="210"/>
        <v>#DIV/0!</v>
      </c>
      <c r="CY250" s="61" t="e">
        <f t="shared" si="235"/>
        <v>#DIV/0!</v>
      </c>
      <c r="CZ250" s="61" t="e">
        <f t="shared" si="235"/>
        <v>#DIV/0!</v>
      </c>
      <c r="DA250" s="61" t="e">
        <f t="shared" si="235"/>
        <v>#DIV/0!</v>
      </c>
      <c r="DB250" s="61" t="e">
        <f t="shared" si="235"/>
        <v>#DIV/0!</v>
      </c>
      <c r="DC250" s="61" t="e">
        <f t="shared" si="235"/>
        <v>#DIV/0!</v>
      </c>
      <c r="DD250" s="61" t="e">
        <f t="shared" si="235"/>
        <v>#DIV/0!</v>
      </c>
      <c r="DE250" s="61" t="e">
        <f t="shared" si="235"/>
        <v>#DIV/0!</v>
      </c>
      <c r="DF250" s="61" t="e">
        <f t="shared" si="235"/>
        <v>#DIV/0!</v>
      </c>
      <c r="DG250" s="61" t="e">
        <f t="shared" si="235"/>
        <v>#DIV/0!</v>
      </c>
      <c r="DH250" s="61" t="e">
        <f t="shared" si="235"/>
        <v>#DIV/0!</v>
      </c>
      <c r="DI250" s="61" t="e">
        <f t="shared" si="235"/>
        <v>#DIV/0!</v>
      </c>
      <c r="DJ250" s="61" t="e">
        <f t="shared" si="235"/>
        <v>#DIV/0!</v>
      </c>
      <c r="DK250" s="61" t="e">
        <f t="shared" si="235"/>
        <v>#DIV/0!</v>
      </c>
      <c r="DL250" s="61" t="e">
        <f t="shared" si="235"/>
        <v>#DIV/0!</v>
      </c>
      <c r="DM250" s="61" t="e">
        <f t="shared" si="235"/>
        <v>#DIV/0!</v>
      </c>
      <c r="DN250" s="61" t="e">
        <f t="shared" si="219"/>
        <v>#DIV/0!</v>
      </c>
      <c r="DO250" s="61" t="e">
        <f t="shared" si="219"/>
        <v>#DIV/0!</v>
      </c>
      <c r="DP250" s="61" t="e">
        <f t="shared" si="219"/>
        <v>#DIV/0!</v>
      </c>
      <c r="DQ250" s="61" t="e">
        <f t="shared" si="217"/>
        <v>#DIV/0!</v>
      </c>
      <c r="DR250" s="61" t="e">
        <f t="shared" si="217"/>
        <v>#DIV/0!</v>
      </c>
      <c r="DS250" s="61" t="e">
        <f t="shared" si="197"/>
        <v>#DIV/0!</v>
      </c>
      <c r="DT250" s="61" t="e">
        <f t="shared" si="197"/>
        <v>#DIV/0!</v>
      </c>
      <c r="DU250" s="61" t="e">
        <f t="shared" si="197"/>
        <v>#DIV/0!</v>
      </c>
      <c r="DV250" s="61" t="e">
        <f t="shared" si="197"/>
        <v>#DIV/0!</v>
      </c>
      <c r="DW250" s="61" t="e">
        <f t="shared" si="233"/>
        <v>#DIV/0!</v>
      </c>
      <c r="DX250" s="61" t="e">
        <f t="shared" si="233"/>
        <v>#DIV/0!</v>
      </c>
      <c r="DY250" s="61" t="e">
        <f t="shared" si="233"/>
        <v>#DIV/0!</v>
      </c>
      <c r="DZ250" s="61" t="e">
        <f t="shared" si="228"/>
        <v>#DIV/0!</v>
      </c>
    </row>
    <row r="251" spans="2:130">
      <c r="C251" s="53">
        <v>2057</v>
      </c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>
        <f t="shared" si="226"/>
        <v>0</v>
      </c>
      <c r="AP251" s="64">
        <f t="shared" si="227"/>
        <v>0</v>
      </c>
      <c r="AQ251" s="64">
        <f t="shared" si="229"/>
        <v>0</v>
      </c>
      <c r="AR251" s="64">
        <f t="shared" si="231"/>
        <v>0</v>
      </c>
      <c r="AS251" s="64">
        <f t="shared" si="234"/>
        <v>0</v>
      </c>
      <c r="AT251" s="64">
        <f t="shared" si="236"/>
        <v>0</v>
      </c>
      <c r="AU251" s="64">
        <f t="shared" si="237"/>
        <v>0</v>
      </c>
      <c r="AV251" s="64">
        <f t="shared" si="238"/>
        <v>0</v>
      </c>
      <c r="AW251" s="64">
        <f t="shared" si="240"/>
        <v>0</v>
      </c>
      <c r="AX251" s="64">
        <f t="shared" si="242"/>
        <v>0</v>
      </c>
      <c r="AY251" s="64">
        <f t="shared" si="243"/>
        <v>0</v>
      </c>
      <c r="AZ251" s="64">
        <f t="shared" si="244"/>
        <v>0</v>
      </c>
      <c r="BA251" s="64">
        <f t="shared" si="245"/>
        <v>0</v>
      </c>
      <c r="BB251" s="64">
        <f t="shared" si="246"/>
        <v>0</v>
      </c>
      <c r="BC251" s="64">
        <f t="shared" si="247"/>
        <v>0</v>
      </c>
      <c r="BD251" s="64">
        <f t="shared" si="248"/>
        <v>0</v>
      </c>
      <c r="BE251" s="64">
        <f t="shared" si="249"/>
        <v>0</v>
      </c>
      <c r="BF251" s="64">
        <f t="shared" si="250"/>
        <v>0</v>
      </c>
      <c r="BG251" s="64">
        <f t="shared" ref="BG251:BG254" si="251">VLOOKUP($C$121,$D$3:$K$63,$A$70,0)*(B196-B195)</f>
        <v>0</v>
      </c>
      <c r="BH251" s="64">
        <f>VLOOKUP($C$122,$D$3:$K$63,$A$70,0)*(B195-B194)</f>
        <v>0</v>
      </c>
      <c r="BI251" s="64">
        <f>VLOOKUP($C$123,$D$3:$K$63,$A$70,0)*B194</f>
        <v>0</v>
      </c>
      <c r="BJ251" s="64"/>
      <c r="BK251" s="64"/>
      <c r="BL251" s="64"/>
      <c r="BM251" s="54">
        <f t="shared" si="178"/>
        <v>0</v>
      </c>
      <c r="BP251" s="53">
        <v>2057</v>
      </c>
      <c r="BQ251" s="61" t="e">
        <f t="shared" si="241"/>
        <v>#DIV/0!</v>
      </c>
      <c r="BR251" s="61" t="e">
        <f t="shared" si="241"/>
        <v>#DIV/0!</v>
      </c>
      <c r="BS251" s="61" t="e">
        <f t="shared" si="241"/>
        <v>#DIV/0!</v>
      </c>
      <c r="BT251" s="61" t="e">
        <f t="shared" si="241"/>
        <v>#DIV/0!</v>
      </c>
      <c r="BU251" s="61" t="e">
        <f t="shared" si="241"/>
        <v>#DIV/0!</v>
      </c>
      <c r="BV251" s="61" t="e">
        <f t="shared" si="241"/>
        <v>#DIV/0!</v>
      </c>
      <c r="BW251" s="61" t="e">
        <f t="shared" si="241"/>
        <v>#DIV/0!</v>
      </c>
      <c r="BX251" s="61" t="e">
        <f t="shared" si="241"/>
        <v>#DIV/0!</v>
      </c>
      <c r="BY251" s="61" t="e">
        <f t="shared" si="241"/>
        <v>#DIV/0!</v>
      </c>
      <c r="BZ251" s="61" t="e">
        <f t="shared" si="241"/>
        <v>#DIV/0!</v>
      </c>
      <c r="CA251" s="61" t="e">
        <f t="shared" si="241"/>
        <v>#DIV/0!</v>
      </c>
      <c r="CB251" s="61" t="e">
        <f t="shared" si="241"/>
        <v>#DIV/0!</v>
      </c>
      <c r="CC251" s="61" t="e">
        <f t="shared" si="241"/>
        <v>#DIV/0!</v>
      </c>
      <c r="CD251" s="61" t="e">
        <f t="shared" si="241"/>
        <v>#DIV/0!</v>
      </c>
      <c r="CE251" s="61" t="e">
        <f t="shared" si="241"/>
        <v>#DIV/0!</v>
      </c>
      <c r="CF251" s="61" t="e">
        <f t="shared" si="239"/>
        <v>#DIV/0!</v>
      </c>
      <c r="CG251" s="61" t="e">
        <f t="shared" si="232"/>
        <v>#DIV/0!</v>
      </c>
      <c r="CH251" s="61" t="e">
        <f t="shared" si="232"/>
        <v>#DIV/0!</v>
      </c>
      <c r="CI251" s="61" t="e">
        <f t="shared" si="232"/>
        <v>#DIV/0!</v>
      </c>
      <c r="CJ251" s="61" t="e">
        <f t="shared" si="232"/>
        <v>#DIV/0!</v>
      </c>
      <c r="CK251" s="61" t="e">
        <f t="shared" si="230"/>
        <v>#DIV/0!</v>
      </c>
      <c r="CL251" s="61" t="e">
        <f t="shared" si="230"/>
        <v>#DIV/0!</v>
      </c>
      <c r="CM251" s="61" t="e">
        <f t="shared" si="230"/>
        <v>#DIV/0!</v>
      </c>
      <c r="CN251" s="61" t="e">
        <f t="shared" si="230"/>
        <v>#DIV/0!</v>
      </c>
      <c r="CO251" s="61" t="e">
        <f t="shared" si="230"/>
        <v>#DIV/0!</v>
      </c>
      <c r="CP251" s="61" t="e">
        <f t="shared" si="230"/>
        <v>#DIV/0!</v>
      </c>
      <c r="CQ251" s="61" t="e">
        <f t="shared" si="230"/>
        <v>#DIV/0!</v>
      </c>
      <c r="CR251" s="61" t="e">
        <f t="shared" si="230"/>
        <v>#DIV/0!</v>
      </c>
      <c r="CS251" s="61" t="e">
        <f t="shared" si="230"/>
        <v>#DIV/0!</v>
      </c>
      <c r="CT251" s="61" t="e">
        <f t="shared" si="230"/>
        <v>#DIV/0!</v>
      </c>
      <c r="CU251" s="61" t="e">
        <f t="shared" si="230"/>
        <v>#DIV/0!</v>
      </c>
      <c r="CV251" s="61" t="e">
        <f t="shared" si="230"/>
        <v>#DIV/0!</v>
      </c>
      <c r="CW251" s="61" t="e">
        <f t="shared" si="210"/>
        <v>#DIV/0!</v>
      </c>
      <c r="CX251" s="61" t="e">
        <f t="shared" si="210"/>
        <v>#DIV/0!</v>
      </c>
      <c r="CY251" s="61" t="e">
        <f t="shared" si="235"/>
        <v>#DIV/0!</v>
      </c>
      <c r="CZ251" s="61" t="e">
        <f t="shared" si="235"/>
        <v>#DIV/0!</v>
      </c>
      <c r="DA251" s="61" t="e">
        <f t="shared" si="235"/>
        <v>#DIV/0!</v>
      </c>
      <c r="DB251" s="61" t="e">
        <f t="shared" si="235"/>
        <v>#DIV/0!</v>
      </c>
      <c r="DC251" s="61" t="e">
        <f t="shared" si="235"/>
        <v>#DIV/0!</v>
      </c>
      <c r="DD251" s="61" t="e">
        <f t="shared" si="235"/>
        <v>#DIV/0!</v>
      </c>
      <c r="DE251" s="61" t="e">
        <f t="shared" si="235"/>
        <v>#DIV/0!</v>
      </c>
      <c r="DF251" s="61" t="e">
        <f t="shared" si="235"/>
        <v>#DIV/0!</v>
      </c>
      <c r="DG251" s="61" t="e">
        <f t="shared" si="235"/>
        <v>#DIV/0!</v>
      </c>
      <c r="DH251" s="61" t="e">
        <f t="shared" si="235"/>
        <v>#DIV/0!</v>
      </c>
      <c r="DI251" s="61" t="e">
        <f t="shared" si="235"/>
        <v>#DIV/0!</v>
      </c>
      <c r="DJ251" s="61" t="e">
        <f t="shared" si="235"/>
        <v>#DIV/0!</v>
      </c>
      <c r="DK251" s="61" t="e">
        <f t="shared" si="235"/>
        <v>#DIV/0!</v>
      </c>
      <c r="DL251" s="61" t="e">
        <f t="shared" si="235"/>
        <v>#DIV/0!</v>
      </c>
      <c r="DM251" s="61" t="e">
        <f t="shared" si="235"/>
        <v>#DIV/0!</v>
      </c>
      <c r="DN251" s="61" t="e">
        <f t="shared" si="219"/>
        <v>#DIV/0!</v>
      </c>
      <c r="DO251" s="61" t="e">
        <f t="shared" si="219"/>
        <v>#DIV/0!</v>
      </c>
      <c r="DP251" s="61" t="e">
        <f t="shared" si="219"/>
        <v>#DIV/0!</v>
      </c>
      <c r="DQ251" s="61" t="e">
        <f t="shared" si="217"/>
        <v>#DIV/0!</v>
      </c>
      <c r="DR251" s="61" t="e">
        <f t="shared" si="217"/>
        <v>#DIV/0!</v>
      </c>
      <c r="DS251" s="61" t="e">
        <f t="shared" si="197"/>
        <v>#DIV/0!</v>
      </c>
      <c r="DT251" s="61" t="e">
        <f t="shared" si="197"/>
        <v>#DIV/0!</v>
      </c>
      <c r="DU251" s="61" t="e">
        <f t="shared" si="197"/>
        <v>#DIV/0!</v>
      </c>
      <c r="DV251" s="61" t="e">
        <f t="shared" si="197"/>
        <v>#DIV/0!</v>
      </c>
      <c r="DW251" s="61" t="e">
        <f t="shared" si="233"/>
        <v>#DIV/0!</v>
      </c>
      <c r="DX251" s="61" t="e">
        <f t="shared" si="233"/>
        <v>#DIV/0!</v>
      </c>
      <c r="DY251" s="61" t="e">
        <f t="shared" si="233"/>
        <v>#DIV/0!</v>
      </c>
      <c r="DZ251" s="61" t="e">
        <f t="shared" si="228"/>
        <v>#DIV/0!</v>
      </c>
    </row>
    <row r="252" spans="2:130">
      <c r="C252" s="53">
        <v>2058</v>
      </c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>
        <f t="shared" si="227"/>
        <v>0</v>
      </c>
      <c r="AQ252" s="64">
        <f t="shared" si="229"/>
        <v>0</v>
      </c>
      <c r="AR252" s="64">
        <f t="shared" si="231"/>
        <v>0</v>
      </c>
      <c r="AS252" s="64">
        <f t="shared" si="234"/>
        <v>0</v>
      </c>
      <c r="AT252" s="64">
        <f t="shared" si="236"/>
        <v>0</v>
      </c>
      <c r="AU252" s="64">
        <f t="shared" si="237"/>
        <v>0</v>
      </c>
      <c r="AV252" s="64">
        <f t="shared" si="238"/>
        <v>0</v>
      </c>
      <c r="AW252" s="64">
        <f t="shared" si="240"/>
        <v>0</v>
      </c>
      <c r="AX252" s="64">
        <f t="shared" si="242"/>
        <v>0</v>
      </c>
      <c r="AY252" s="64">
        <f t="shared" si="243"/>
        <v>0</v>
      </c>
      <c r="AZ252" s="64">
        <f t="shared" si="244"/>
        <v>0</v>
      </c>
      <c r="BA252" s="64">
        <f t="shared" si="245"/>
        <v>0</v>
      </c>
      <c r="BB252" s="64">
        <f t="shared" si="246"/>
        <v>0</v>
      </c>
      <c r="BC252" s="64">
        <f t="shared" si="247"/>
        <v>0</v>
      </c>
      <c r="BD252" s="64">
        <f t="shared" si="248"/>
        <v>0</v>
      </c>
      <c r="BE252" s="64">
        <f t="shared" si="249"/>
        <v>0</v>
      </c>
      <c r="BF252" s="64">
        <f t="shared" si="250"/>
        <v>0</v>
      </c>
      <c r="BG252" s="64">
        <f t="shared" si="251"/>
        <v>0</v>
      </c>
      <c r="BH252" s="64">
        <f t="shared" ref="BH252:BH254" si="252">VLOOKUP($C$122,$D$3:$K$63,$A$70,0)*(B196-B195)</f>
        <v>0</v>
      </c>
      <c r="BI252" s="64">
        <f>VLOOKUP($C$123,$D$3:$K$63,$A$70,0)*(B195-B194)</f>
        <v>0</v>
      </c>
      <c r="BJ252" s="64">
        <f>VLOOKUP($C$124,$D$3:$K$63,$A$70,0)*B194</f>
        <v>0</v>
      </c>
      <c r="BK252" s="64"/>
      <c r="BL252" s="64"/>
      <c r="BM252" s="54">
        <f t="shared" si="178"/>
        <v>0</v>
      </c>
      <c r="BP252" s="53">
        <v>2058</v>
      </c>
      <c r="BQ252" s="61" t="e">
        <f t="shared" si="241"/>
        <v>#DIV/0!</v>
      </c>
      <c r="BR252" s="61" t="e">
        <f t="shared" si="241"/>
        <v>#DIV/0!</v>
      </c>
      <c r="BS252" s="61" t="e">
        <f t="shared" si="241"/>
        <v>#DIV/0!</v>
      </c>
      <c r="BT252" s="61" t="e">
        <f t="shared" si="241"/>
        <v>#DIV/0!</v>
      </c>
      <c r="BU252" s="61" t="e">
        <f t="shared" si="241"/>
        <v>#DIV/0!</v>
      </c>
      <c r="BV252" s="61" t="e">
        <f t="shared" si="241"/>
        <v>#DIV/0!</v>
      </c>
      <c r="BW252" s="61" t="e">
        <f t="shared" si="241"/>
        <v>#DIV/0!</v>
      </c>
      <c r="BX252" s="61" t="e">
        <f t="shared" si="241"/>
        <v>#DIV/0!</v>
      </c>
      <c r="BY252" s="61" t="e">
        <f t="shared" si="241"/>
        <v>#DIV/0!</v>
      </c>
      <c r="BZ252" s="61" t="e">
        <f t="shared" si="241"/>
        <v>#DIV/0!</v>
      </c>
      <c r="CA252" s="61" t="e">
        <f t="shared" si="241"/>
        <v>#DIV/0!</v>
      </c>
      <c r="CB252" s="61" t="e">
        <f t="shared" si="241"/>
        <v>#DIV/0!</v>
      </c>
      <c r="CC252" s="61" t="e">
        <f t="shared" si="241"/>
        <v>#DIV/0!</v>
      </c>
      <c r="CD252" s="61" t="e">
        <f t="shared" si="241"/>
        <v>#DIV/0!</v>
      </c>
      <c r="CE252" s="61" t="e">
        <f t="shared" si="241"/>
        <v>#DIV/0!</v>
      </c>
      <c r="CF252" s="61" t="e">
        <f t="shared" si="239"/>
        <v>#DIV/0!</v>
      </c>
      <c r="CG252" s="61" t="e">
        <f t="shared" si="232"/>
        <v>#DIV/0!</v>
      </c>
      <c r="CH252" s="61" t="e">
        <f t="shared" si="232"/>
        <v>#DIV/0!</v>
      </c>
      <c r="CI252" s="61" t="e">
        <f t="shared" si="232"/>
        <v>#DIV/0!</v>
      </c>
      <c r="CJ252" s="61" t="e">
        <f t="shared" si="232"/>
        <v>#DIV/0!</v>
      </c>
      <c r="CK252" s="61" t="e">
        <f t="shared" si="230"/>
        <v>#DIV/0!</v>
      </c>
      <c r="CL252" s="61" t="e">
        <f t="shared" si="230"/>
        <v>#DIV/0!</v>
      </c>
      <c r="CM252" s="61" t="e">
        <f t="shared" si="230"/>
        <v>#DIV/0!</v>
      </c>
      <c r="CN252" s="61" t="e">
        <f t="shared" si="230"/>
        <v>#DIV/0!</v>
      </c>
      <c r="CO252" s="61" t="e">
        <f t="shared" si="230"/>
        <v>#DIV/0!</v>
      </c>
      <c r="CP252" s="61" t="e">
        <f t="shared" si="230"/>
        <v>#DIV/0!</v>
      </c>
      <c r="CQ252" s="61" t="e">
        <f t="shared" si="230"/>
        <v>#DIV/0!</v>
      </c>
      <c r="CR252" s="61" t="e">
        <f t="shared" si="230"/>
        <v>#DIV/0!</v>
      </c>
      <c r="CS252" s="61" t="e">
        <f t="shared" si="230"/>
        <v>#DIV/0!</v>
      </c>
      <c r="CT252" s="61" t="e">
        <f t="shared" si="230"/>
        <v>#DIV/0!</v>
      </c>
      <c r="CU252" s="61" t="e">
        <f t="shared" si="230"/>
        <v>#DIV/0!</v>
      </c>
      <c r="CV252" s="61" t="e">
        <f t="shared" si="230"/>
        <v>#DIV/0!</v>
      </c>
      <c r="CW252" s="61" t="e">
        <f t="shared" si="210"/>
        <v>#DIV/0!</v>
      </c>
      <c r="CX252" s="61" t="e">
        <f t="shared" si="210"/>
        <v>#DIV/0!</v>
      </c>
      <c r="CY252" s="61" t="e">
        <f t="shared" si="235"/>
        <v>#DIV/0!</v>
      </c>
      <c r="CZ252" s="61" t="e">
        <f t="shared" si="235"/>
        <v>#DIV/0!</v>
      </c>
      <c r="DA252" s="61" t="e">
        <f t="shared" si="235"/>
        <v>#DIV/0!</v>
      </c>
      <c r="DB252" s="61" t="e">
        <f t="shared" si="235"/>
        <v>#DIV/0!</v>
      </c>
      <c r="DC252" s="61" t="e">
        <f t="shared" si="235"/>
        <v>#DIV/0!</v>
      </c>
      <c r="DD252" s="61" t="e">
        <f t="shared" si="235"/>
        <v>#DIV/0!</v>
      </c>
      <c r="DE252" s="61" t="e">
        <f t="shared" si="235"/>
        <v>#DIV/0!</v>
      </c>
      <c r="DF252" s="61" t="e">
        <f t="shared" si="235"/>
        <v>#DIV/0!</v>
      </c>
      <c r="DG252" s="61" t="e">
        <f t="shared" si="235"/>
        <v>#DIV/0!</v>
      </c>
      <c r="DH252" s="61" t="e">
        <f t="shared" si="235"/>
        <v>#DIV/0!</v>
      </c>
      <c r="DI252" s="61" t="e">
        <f t="shared" si="235"/>
        <v>#DIV/0!</v>
      </c>
      <c r="DJ252" s="61" t="e">
        <f t="shared" si="235"/>
        <v>#DIV/0!</v>
      </c>
      <c r="DK252" s="61" t="e">
        <f t="shared" si="235"/>
        <v>#DIV/0!</v>
      </c>
      <c r="DL252" s="61" t="e">
        <f t="shared" si="235"/>
        <v>#DIV/0!</v>
      </c>
      <c r="DM252" s="61" t="e">
        <f t="shared" si="235"/>
        <v>#DIV/0!</v>
      </c>
      <c r="DN252" s="61" t="e">
        <f t="shared" si="219"/>
        <v>#DIV/0!</v>
      </c>
      <c r="DO252" s="61" t="e">
        <f t="shared" si="219"/>
        <v>#DIV/0!</v>
      </c>
      <c r="DP252" s="61" t="e">
        <f t="shared" si="219"/>
        <v>#DIV/0!</v>
      </c>
      <c r="DQ252" s="61" t="e">
        <f t="shared" si="217"/>
        <v>#DIV/0!</v>
      </c>
      <c r="DR252" s="61" t="e">
        <f t="shared" si="217"/>
        <v>#DIV/0!</v>
      </c>
      <c r="DS252" s="61" t="e">
        <f t="shared" si="197"/>
        <v>#DIV/0!</v>
      </c>
      <c r="DT252" s="61" t="e">
        <f t="shared" si="197"/>
        <v>#DIV/0!</v>
      </c>
      <c r="DU252" s="61" t="e">
        <f t="shared" si="197"/>
        <v>#DIV/0!</v>
      </c>
      <c r="DV252" s="61" t="e">
        <f t="shared" si="197"/>
        <v>#DIV/0!</v>
      </c>
      <c r="DW252" s="61" t="e">
        <f t="shared" si="233"/>
        <v>#DIV/0!</v>
      </c>
      <c r="DX252" s="61" t="e">
        <f t="shared" si="233"/>
        <v>#DIV/0!</v>
      </c>
      <c r="DY252" s="61" t="e">
        <f t="shared" si="233"/>
        <v>#DIV/0!</v>
      </c>
      <c r="DZ252" s="61" t="e">
        <f t="shared" si="228"/>
        <v>#DIV/0!</v>
      </c>
    </row>
    <row r="253" spans="2:130">
      <c r="C253" s="53">
        <v>2059</v>
      </c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>
        <f t="shared" si="229"/>
        <v>0</v>
      </c>
      <c r="AR253" s="64">
        <f t="shared" si="231"/>
        <v>0</v>
      </c>
      <c r="AS253" s="64">
        <f t="shared" si="234"/>
        <v>0</v>
      </c>
      <c r="AT253" s="64">
        <f t="shared" si="236"/>
        <v>0</v>
      </c>
      <c r="AU253" s="64">
        <f t="shared" si="237"/>
        <v>0</v>
      </c>
      <c r="AV253" s="64">
        <f t="shared" si="238"/>
        <v>0</v>
      </c>
      <c r="AW253" s="64">
        <f t="shared" si="240"/>
        <v>0</v>
      </c>
      <c r="AX253" s="64">
        <f t="shared" si="242"/>
        <v>0</v>
      </c>
      <c r="AY253" s="64">
        <f t="shared" si="243"/>
        <v>0</v>
      </c>
      <c r="AZ253" s="64">
        <f t="shared" si="244"/>
        <v>0</v>
      </c>
      <c r="BA253" s="64">
        <f t="shared" si="245"/>
        <v>0</v>
      </c>
      <c r="BB253" s="64">
        <f t="shared" si="246"/>
        <v>0</v>
      </c>
      <c r="BC253" s="64">
        <f t="shared" si="247"/>
        <v>0</v>
      </c>
      <c r="BD253" s="64">
        <f t="shared" si="248"/>
        <v>0</v>
      </c>
      <c r="BE253" s="64">
        <f t="shared" si="249"/>
        <v>0</v>
      </c>
      <c r="BF253" s="64">
        <f t="shared" si="250"/>
        <v>0</v>
      </c>
      <c r="BG253" s="64">
        <f t="shared" si="251"/>
        <v>0</v>
      </c>
      <c r="BH253" s="64">
        <f t="shared" si="252"/>
        <v>0</v>
      </c>
      <c r="BI253" s="64">
        <f t="shared" ref="BI253:BI254" si="253">VLOOKUP($C$123,$D$3:$K$63,$A$70,0)*(B196-B195)</f>
        <v>0</v>
      </c>
      <c r="BJ253" s="64">
        <f>VLOOKUP($C$124,$D$3:$K$63,$A$70,0)*(B195-B194)</f>
        <v>0</v>
      </c>
      <c r="BK253" s="64">
        <f>VLOOKUP($C$125,$D$3:$K$63,$A$70,0)*B194</f>
        <v>0</v>
      </c>
      <c r="BL253" s="64"/>
      <c r="BM253" s="54">
        <f t="shared" si="178"/>
        <v>0</v>
      </c>
      <c r="BP253" s="53">
        <v>2059</v>
      </c>
      <c r="BQ253" s="61" t="e">
        <f t="shared" si="241"/>
        <v>#DIV/0!</v>
      </c>
      <c r="BR253" s="61" t="e">
        <f t="shared" si="241"/>
        <v>#DIV/0!</v>
      </c>
      <c r="BS253" s="61" t="e">
        <f t="shared" si="241"/>
        <v>#DIV/0!</v>
      </c>
      <c r="BT253" s="61" t="e">
        <f t="shared" si="241"/>
        <v>#DIV/0!</v>
      </c>
      <c r="BU253" s="61" t="e">
        <f t="shared" si="241"/>
        <v>#DIV/0!</v>
      </c>
      <c r="BV253" s="61" t="e">
        <f t="shared" si="241"/>
        <v>#DIV/0!</v>
      </c>
      <c r="BW253" s="61" t="e">
        <f t="shared" si="241"/>
        <v>#DIV/0!</v>
      </c>
      <c r="BX253" s="61" t="e">
        <f t="shared" si="241"/>
        <v>#DIV/0!</v>
      </c>
      <c r="BY253" s="61" t="e">
        <f t="shared" si="241"/>
        <v>#DIV/0!</v>
      </c>
      <c r="BZ253" s="61" t="e">
        <f t="shared" si="241"/>
        <v>#DIV/0!</v>
      </c>
      <c r="CA253" s="61" t="e">
        <f t="shared" si="241"/>
        <v>#DIV/0!</v>
      </c>
      <c r="CB253" s="61" t="e">
        <f t="shared" si="241"/>
        <v>#DIV/0!</v>
      </c>
      <c r="CC253" s="61" t="e">
        <f t="shared" si="241"/>
        <v>#DIV/0!</v>
      </c>
      <c r="CD253" s="61" t="e">
        <f t="shared" si="241"/>
        <v>#DIV/0!</v>
      </c>
      <c r="CE253" s="61" t="e">
        <f t="shared" si="241"/>
        <v>#DIV/0!</v>
      </c>
      <c r="CF253" s="61" t="e">
        <f t="shared" si="239"/>
        <v>#DIV/0!</v>
      </c>
      <c r="CG253" s="61" t="e">
        <f t="shared" si="232"/>
        <v>#DIV/0!</v>
      </c>
      <c r="CH253" s="61" t="e">
        <f t="shared" si="232"/>
        <v>#DIV/0!</v>
      </c>
      <c r="CI253" s="61" t="e">
        <f t="shared" si="232"/>
        <v>#DIV/0!</v>
      </c>
      <c r="CJ253" s="61" t="e">
        <f t="shared" si="232"/>
        <v>#DIV/0!</v>
      </c>
      <c r="CK253" s="61" t="e">
        <f t="shared" si="230"/>
        <v>#DIV/0!</v>
      </c>
      <c r="CL253" s="61" t="e">
        <f t="shared" si="230"/>
        <v>#DIV/0!</v>
      </c>
      <c r="CM253" s="61" t="e">
        <f t="shared" si="230"/>
        <v>#DIV/0!</v>
      </c>
      <c r="CN253" s="61" t="e">
        <f t="shared" si="230"/>
        <v>#DIV/0!</v>
      </c>
      <c r="CO253" s="61" t="e">
        <f t="shared" si="230"/>
        <v>#DIV/0!</v>
      </c>
      <c r="CP253" s="61" t="e">
        <f t="shared" si="230"/>
        <v>#DIV/0!</v>
      </c>
      <c r="CQ253" s="61" t="e">
        <f t="shared" si="230"/>
        <v>#DIV/0!</v>
      </c>
      <c r="CR253" s="61" t="e">
        <f t="shared" si="230"/>
        <v>#DIV/0!</v>
      </c>
      <c r="CS253" s="61" t="e">
        <f t="shared" si="230"/>
        <v>#DIV/0!</v>
      </c>
      <c r="CT253" s="61" t="e">
        <f t="shared" si="230"/>
        <v>#DIV/0!</v>
      </c>
      <c r="CU253" s="61" t="e">
        <f t="shared" si="230"/>
        <v>#DIV/0!</v>
      </c>
      <c r="CV253" s="61" t="e">
        <f t="shared" si="230"/>
        <v>#DIV/0!</v>
      </c>
      <c r="CW253" s="61" t="e">
        <f t="shared" si="210"/>
        <v>#DIV/0!</v>
      </c>
      <c r="CX253" s="61" t="e">
        <f t="shared" si="210"/>
        <v>#DIV/0!</v>
      </c>
      <c r="CY253" s="61" t="e">
        <f t="shared" si="235"/>
        <v>#DIV/0!</v>
      </c>
      <c r="CZ253" s="61" t="e">
        <f t="shared" si="235"/>
        <v>#DIV/0!</v>
      </c>
      <c r="DA253" s="61" t="e">
        <f t="shared" si="235"/>
        <v>#DIV/0!</v>
      </c>
      <c r="DB253" s="61" t="e">
        <f t="shared" si="235"/>
        <v>#DIV/0!</v>
      </c>
      <c r="DC253" s="61" t="e">
        <f t="shared" si="235"/>
        <v>#DIV/0!</v>
      </c>
      <c r="DD253" s="61" t="e">
        <f t="shared" si="235"/>
        <v>#DIV/0!</v>
      </c>
      <c r="DE253" s="61" t="e">
        <f t="shared" si="235"/>
        <v>#DIV/0!</v>
      </c>
      <c r="DF253" s="61" t="e">
        <f t="shared" si="235"/>
        <v>#DIV/0!</v>
      </c>
      <c r="DG253" s="61" t="e">
        <f t="shared" si="235"/>
        <v>#DIV/0!</v>
      </c>
      <c r="DH253" s="61" t="e">
        <f t="shared" si="235"/>
        <v>#DIV/0!</v>
      </c>
      <c r="DI253" s="61" t="e">
        <f t="shared" si="235"/>
        <v>#DIV/0!</v>
      </c>
      <c r="DJ253" s="61" t="e">
        <f t="shared" si="235"/>
        <v>#DIV/0!</v>
      </c>
      <c r="DK253" s="61" t="e">
        <f t="shared" si="235"/>
        <v>#DIV/0!</v>
      </c>
      <c r="DL253" s="61" t="e">
        <f t="shared" si="235"/>
        <v>#DIV/0!</v>
      </c>
      <c r="DM253" s="61" t="e">
        <f t="shared" si="235"/>
        <v>#DIV/0!</v>
      </c>
      <c r="DN253" s="61" t="e">
        <f t="shared" si="219"/>
        <v>#DIV/0!</v>
      </c>
      <c r="DO253" s="61" t="e">
        <f t="shared" si="219"/>
        <v>#DIV/0!</v>
      </c>
      <c r="DP253" s="61" t="e">
        <f t="shared" si="219"/>
        <v>#DIV/0!</v>
      </c>
      <c r="DQ253" s="61" t="e">
        <f t="shared" si="217"/>
        <v>#DIV/0!</v>
      </c>
      <c r="DR253" s="61" t="e">
        <f t="shared" si="217"/>
        <v>#DIV/0!</v>
      </c>
      <c r="DS253" s="61" t="e">
        <f t="shared" si="197"/>
        <v>#DIV/0!</v>
      </c>
      <c r="DT253" s="61" t="e">
        <f t="shared" si="197"/>
        <v>#DIV/0!</v>
      </c>
      <c r="DU253" s="61" t="e">
        <f t="shared" si="197"/>
        <v>#DIV/0!</v>
      </c>
      <c r="DV253" s="61" t="e">
        <f t="shared" si="197"/>
        <v>#DIV/0!</v>
      </c>
      <c r="DW253" s="61" t="e">
        <f t="shared" si="233"/>
        <v>#DIV/0!</v>
      </c>
      <c r="DX253" s="61" t="e">
        <f t="shared" si="233"/>
        <v>#DIV/0!</v>
      </c>
      <c r="DY253" s="61" t="e">
        <f t="shared" si="233"/>
        <v>#DIV/0!</v>
      </c>
      <c r="DZ253" s="61" t="e">
        <f t="shared" si="228"/>
        <v>#DIV/0!</v>
      </c>
    </row>
    <row r="254" spans="2:130">
      <c r="C254" s="53">
        <v>2060</v>
      </c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>
        <f t="shared" si="231"/>
        <v>0</v>
      </c>
      <c r="AS254" s="64">
        <f t="shared" si="234"/>
        <v>0</v>
      </c>
      <c r="AT254" s="64">
        <f t="shared" si="236"/>
        <v>0</v>
      </c>
      <c r="AU254" s="64">
        <f t="shared" si="237"/>
        <v>0</v>
      </c>
      <c r="AV254" s="64">
        <f t="shared" si="238"/>
        <v>0</v>
      </c>
      <c r="AW254" s="64">
        <f t="shared" si="240"/>
        <v>0</v>
      </c>
      <c r="AX254" s="64">
        <f t="shared" si="242"/>
        <v>0</v>
      </c>
      <c r="AY254" s="64">
        <f t="shared" si="243"/>
        <v>0</v>
      </c>
      <c r="AZ254" s="64">
        <f t="shared" si="244"/>
        <v>0</v>
      </c>
      <c r="BA254" s="64">
        <f t="shared" si="245"/>
        <v>0</v>
      </c>
      <c r="BB254" s="64">
        <f t="shared" si="246"/>
        <v>0</v>
      </c>
      <c r="BC254" s="64">
        <f t="shared" si="247"/>
        <v>0</v>
      </c>
      <c r="BD254" s="64">
        <f t="shared" si="248"/>
        <v>0</v>
      </c>
      <c r="BE254" s="64">
        <f t="shared" si="249"/>
        <v>0</v>
      </c>
      <c r="BF254" s="64">
        <f t="shared" si="250"/>
        <v>0</v>
      </c>
      <c r="BG254" s="64">
        <f t="shared" si="251"/>
        <v>0</v>
      </c>
      <c r="BH254" s="64">
        <f t="shared" si="252"/>
        <v>0</v>
      </c>
      <c r="BI254" s="64">
        <f t="shared" si="253"/>
        <v>0</v>
      </c>
      <c r="BJ254" s="64">
        <f>VLOOKUP($C$124,$D$3:$K$63,$A$70,0)*(B196-B195)</f>
        <v>0</v>
      </c>
      <c r="BK254" s="64">
        <f>VLOOKUP($C$125,$D$3:$K$63,$A$70,0)*(B195-B194)</f>
        <v>0</v>
      </c>
      <c r="BL254" s="64">
        <f>VLOOKUP($C$126,$D$3:$K$63,$A$70,0)*B194</f>
        <v>0</v>
      </c>
      <c r="BM254" s="54">
        <f t="shared" si="178"/>
        <v>0</v>
      </c>
      <c r="BP254" s="53">
        <v>2060</v>
      </c>
      <c r="BQ254" s="61" t="e">
        <f t="shared" si="241"/>
        <v>#DIV/0!</v>
      </c>
      <c r="BR254" s="61" t="e">
        <f t="shared" si="241"/>
        <v>#DIV/0!</v>
      </c>
      <c r="BS254" s="61" t="e">
        <f t="shared" si="241"/>
        <v>#DIV/0!</v>
      </c>
      <c r="BT254" s="61" t="e">
        <f t="shared" si="241"/>
        <v>#DIV/0!</v>
      </c>
      <c r="BU254" s="61" t="e">
        <f t="shared" si="241"/>
        <v>#DIV/0!</v>
      </c>
      <c r="BV254" s="61" t="e">
        <f t="shared" si="241"/>
        <v>#DIV/0!</v>
      </c>
      <c r="BW254" s="61" t="e">
        <f t="shared" si="241"/>
        <v>#DIV/0!</v>
      </c>
      <c r="BX254" s="61" t="e">
        <f t="shared" si="241"/>
        <v>#DIV/0!</v>
      </c>
      <c r="BY254" s="61" t="e">
        <f t="shared" si="241"/>
        <v>#DIV/0!</v>
      </c>
      <c r="BZ254" s="61" t="e">
        <f t="shared" si="241"/>
        <v>#DIV/0!</v>
      </c>
      <c r="CA254" s="61" t="e">
        <f t="shared" si="241"/>
        <v>#DIV/0!</v>
      </c>
      <c r="CB254" s="61" t="e">
        <f t="shared" si="241"/>
        <v>#DIV/0!</v>
      </c>
      <c r="CC254" s="61" t="e">
        <f t="shared" si="241"/>
        <v>#DIV/0!</v>
      </c>
      <c r="CD254" s="61" t="e">
        <f t="shared" si="241"/>
        <v>#DIV/0!</v>
      </c>
      <c r="CE254" s="61" t="e">
        <f t="shared" si="241"/>
        <v>#DIV/0!</v>
      </c>
      <c r="CF254" s="61" t="e">
        <f t="shared" si="239"/>
        <v>#DIV/0!</v>
      </c>
      <c r="CG254" s="61" t="e">
        <f t="shared" si="232"/>
        <v>#DIV/0!</v>
      </c>
      <c r="CH254" s="61" t="e">
        <f t="shared" si="232"/>
        <v>#DIV/0!</v>
      </c>
      <c r="CI254" s="61" t="e">
        <f t="shared" si="232"/>
        <v>#DIV/0!</v>
      </c>
      <c r="CJ254" s="61" t="e">
        <f t="shared" si="232"/>
        <v>#DIV/0!</v>
      </c>
      <c r="CK254" s="61" t="e">
        <f t="shared" si="230"/>
        <v>#DIV/0!</v>
      </c>
      <c r="CL254" s="61" t="e">
        <f t="shared" si="230"/>
        <v>#DIV/0!</v>
      </c>
      <c r="CM254" s="61" t="e">
        <f t="shared" si="230"/>
        <v>#DIV/0!</v>
      </c>
      <c r="CN254" s="61" t="e">
        <f t="shared" si="230"/>
        <v>#DIV/0!</v>
      </c>
      <c r="CO254" s="61" t="e">
        <f t="shared" si="230"/>
        <v>#DIV/0!</v>
      </c>
      <c r="CP254" s="61" t="e">
        <f t="shared" si="230"/>
        <v>#DIV/0!</v>
      </c>
      <c r="CQ254" s="61" t="e">
        <f t="shared" si="230"/>
        <v>#DIV/0!</v>
      </c>
      <c r="CR254" s="61" t="e">
        <f t="shared" si="230"/>
        <v>#DIV/0!</v>
      </c>
      <c r="CS254" s="61" t="e">
        <f t="shared" si="230"/>
        <v>#DIV/0!</v>
      </c>
      <c r="CT254" s="61" t="e">
        <f t="shared" si="230"/>
        <v>#DIV/0!</v>
      </c>
      <c r="CU254" s="61" t="e">
        <f t="shared" si="230"/>
        <v>#DIV/0!</v>
      </c>
      <c r="CV254" s="61" t="e">
        <f t="shared" si="230"/>
        <v>#DIV/0!</v>
      </c>
      <c r="CW254" s="61" t="e">
        <f t="shared" si="210"/>
        <v>#DIV/0!</v>
      </c>
      <c r="CX254" s="61" t="e">
        <f t="shared" si="210"/>
        <v>#DIV/0!</v>
      </c>
      <c r="CY254" s="61" t="e">
        <f t="shared" si="210"/>
        <v>#DIV/0!</v>
      </c>
      <c r="CZ254" s="61" t="e">
        <f t="shared" si="210"/>
        <v>#DIV/0!</v>
      </c>
      <c r="DA254" s="61" t="e">
        <f t="shared" si="210"/>
        <v>#DIV/0!</v>
      </c>
      <c r="DB254" s="61" t="e">
        <f t="shared" si="210"/>
        <v>#DIV/0!</v>
      </c>
      <c r="DC254" s="61" t="e">
        <f t="shared" si="210"/>
        <v>#DIV/0!</v>
      </c>
      <c r="DD254" s="61" t="e">
        <f t="shared" si="210"/>
        <v>#DIV/0!</v>
      </c>
      <c r="DE254" s="61" t="e">
        <f t="shared" si="210"/>
        <v>#DIV/0!</v>
      </c>
      <c r="DF254" s="61" t="e">
        <f t="shared" si="210"/>
        <v>#DIV/0!</v>
      </c>
      <c r="DG254" s="61" t="e">
        <f t="shared" si="210"/>
        <v>#DIV/0!</v>
      </c>
      <c r="DH254" s="61" t="e">
        <f t="shared" si="210"/>
        <v>#DIV/0!</v>
      </c>
      <c r="DI254" s="61" t="e">
        <f t="shared" si="210"/>
        <v>#DIV/0!</v>
      </c>
      <c r="DJ254" s="61" t="e">
        <f t="shared" si="210"/>
        <v>#DIV/0!</v>
      </c>
      <c r="DK254" s="61" t="e">
        <f t="shared" si="210"/>
        <v>#DIV/0!</v>
      </c>
      <c r="DL254" s="61" t="e">
        <f t="shared" si="210"/>
        <v>#DIV/0!</v>
      </c>
      <c r="DM254" s="61" t="e">
        <f t="shared" ref="DM254" si="254">AZ254/$BM254</f>
        <v>#DIV/0!</v>
      </c>
      <c r="DN254" s="61" t="e">
        <f t="shared" si="219"/>
        <v>#DIV/0!</v>
      </c>
      <c r="DO254" s="61" t="e">
        <f t="shared" si="219"/>
        <v>#DIV/0!</v>
      </c>
      <c r="DP254" s="61" t="e">
        <f t="shared" si="219"/>
        <v>#DIV/0!</v>
      </c>
      <c r="DQ254" s="61" t="e">
        <f t="shared" si="217"/>
        <v>#DIV/0!</v>
      </c>
      <c r="DR254" s="61" t="e">
        <f t="shared" si="217"/>
        <v>#DIV/0!</v>
      </c>
      <c r="DS254" s="61" t="e">
        <f t="shared" si="197"/>
        <v>#DIV/0!</v>
      </c>
      <c r="DT254" s="61" t="e">
        <f t="shared" si="197"/>
        <v>#DIV/0!</v>
      </c>
      <c r="DU254" s="61" t="e">
        <f t="shared" si="197"/>
        <v>#DIV/0!</v>
      </c>
      <c r="DV254" s="61" t="e">
        <f t="shared" si="197"/>
        <v>#DIV/0!</v>
      </c>
      <c r="DW254" s="61" t="e">
        <f t="shared" si="233"/>
        <v>#DIV/0!</v>
      </c>
      <c r="DX254" s="61" t="e">
        <f t="shared" si="233"/>
        <v>#DIV/0!</v>
      </c>
      <c r="DY254" s="61" t="e">
        <f t="shared" si="233"/>
        <v>#DIV/0!</v>
      </c>
      <c r="DZ254" s="61" t="e">
        <f t="shared" si="228"/>
        <v>#DIV/0!</v>
      </c>
    </row>
    <row r="256" spans="2:130">
      <c r="B256" s="60" t="s">
        <v>40</v>
      </c>
      <c r="C256" s="53" t="s">
        <v>149</v>
      </c>
      <c r="N256" s="53"/>
      <c r="U256" s="54"/>
      <c r="W256" s="53"/>
      <c r="AD256" s="54"/>
      <c r="AF256" s="53"/>
      <c r="AM256" s="54"/>
      <c r="AO256" s="53"/>
      <c r="AV256" s="54"/>
      <c r="BN256" s="212" t="s">
        <v>150</v>
      </c>
      <c r="BO256" s="212"/>
    </row>
    <row r="257" spans="1:130">
      <c r="A257" s="59" t="s">
        <v>19</v>
      </c>
      <c r="B257" s="59" t="s">
        <v>24</v>
      </c>
      <c r="C257" s="59" t="s">
        <v>56</v>
      </c>
      <c r="D257" s="59">
        <v>2000</v>
      </c>
      <c r="E257" s="59">
        <v>2001</v>
      </c>
      <c r="F257" s="59">
        <v>2002</v>
      </c>
      <c r="G257" s="59">
        <v>2003</v>
      </c>
      <c r="H257" s="59">
        <v>2004</v>
      </c>
      <c r="I257" s="59">
        <v>2005</v>
      </c>
      <c r="J257" s="59">
        <v>2006</v>
      </c>
      <c r="K257" s="59">
        <v>2007</v>
      </c>
      <c r="L257" s="59">
        <v>2008</v>
      </c>
      <c r="M257" s="59">
        <v>2009</v>
      </c>
      <c r="N257" s="59">
        <v>2010</v>
      </c>
      <c r="O257" s="59">
        <v>2011</v>
      </c>
      <c r="P257" s="59">
        <v>2012</v>
      </c>
      <c r="Q257" s="59">
        <v>2013</v>
      </c>
      <c r="R257" s="59">
        <v>2014</v>
      </c>
      <c r="S257" s="59">
        <v>2015</v>
      </c>
      <c r="T257" s="59">
        <v>2016</v>
      </c>
      <c r="U257" s="59">
        <v>2017</v>
      </c>
      <c r="V257" s="59">
        <v>2018</v>
      </c>
      <c r="W257" s="59">
        <v>2019</v>
      </c>
      <c r="X257" s="59">
        <v>2020</v>
      </c>
      <c r="Y257" s="59">
        <v>2021</v>
      </c>
      <c r="Z257" s="59">
        <v>2022</v>
      </c>
      <c r="AA257" s="59">
        <v>2023</v>
      </c>
      <c r="AB257" s="59">
        <v>2024</v>
      </c>
      <c r="AC257" s="59">
        <v>2025</v>
      </c>
      <c r="AD257" s="59">
        <v>2026</v>
      </c>
      <c r="AE257" s="59">
        <v>2027</v>
      </c>
      <c r="AF257" s="59">
        <v>2028</v>
      </c>
      <c r="AG257" s="59">
        <v>2029</v>
      </c>
      <c r="AH257" s="59">
        <v>2030</v>
      </c>
      <c r="AI257" s="59">
        <v>2031</v>
      </c>
      <c r="AJ257" s="59">
        <v>2032</v>
      </c>
      <c r="AK257" s="59">
        <v>2033</v>
      </c>
      <c r="AL257" s="59">
        <v>2034</v>
      </c>
      <c r="AM257" s="59">
        <v>2035</v>
      </c>
      <c r="AN257" s="59">
        <v>2036</v>
      </c>
      <c r="AO257" s="59">
        <v>2037</v>
      </c>
      <c r="AP257" s="59">
        <v>2038</v>
      </c>
      <c r="AQ257" s="59">
        <v>2039</v>
      </c>
      <c r="AR257" s="59">
        <v>2040</v>
      </c>
      <c r="AS257" s="59">
        <v>2041</v>
      </c>
      <c r="AT257" s="59">
        <v>2042</v>
      </c>
      <c r="AU257" s="59">
        <v>2043</v>
      </c>
      <c r="AV257" s="59">
        <v>2044</v>
      </c>
      <c r="AW257" s="59">
        <v>2045</v>
      </c>
      <c r="AX257" s="59">
        <v>2046</v>
      </c>
      <c r="AY257" s="59">
        <v>2047</v>
      </c>
      <c r="AZ257" s="59">
        <v>2048</v>
      </c>
      <c r="BA257" s="59">
        <v>2049</v>
      </c>
      <c r="BB257" s="59">
        <v>2050</v>
      </c>
      <c r="BC257" s="59">
        <v>2051</v>
      </c>
      <c r="BD257" s="59">
        <v>2052</v>
      </c>
      <c r="BE257" s="59">
        <v>2053</v>
      </c>
      <c r="BF257" s="59">
        <v>2054</v>
      </c>
      <c r="BG257" s="59">
        <v>2055</v>
      </c>
      <c r="BH257" s="59">
        <v>2056</v>
      </c>
      <c r="BI257" s="59">
        <v>2057</v>
      </c>
      <c r="BJ257" s="59">
        <v>2058</v>
      </c>
      <c r="BK257" s="59">
        <v>2059</v>
      </c>
      <c r="BL257" s="59">
        <v>2060</v>
      </c>
      <c r="BM257" s="59" t="s">
        <v>151</v>
      </c>
      <c r="BN257" s="59"/>
      <c r="BO257" s="59"/>
      <c r="BP257" s="59" t="s">
        <v>56</v>
      </c>
      <c r="BQ257" s="59">
        <v>2000</v>
      </c>
      <c r="BR257" s="59">
        <v>2001</v>
      </c>
      <c r="BS257" s="59">
        <v>2002</v>
      </c>
      <c r="BT257" s="59">
        <v>2003</v>
      </c>
      <c r="BU257" s="59">
        <v>2004</v>
      </c>
      <c r="BV257" s="59">
        <v>2005</v>
      </c>
      <c r="BW257" s="59">
        <v>2006</v>
      </c>
      <c r="BX257" s="59">
        <v>2007</v>
      </c>
      <c r="BY257" s="59">
        <v>2008</v>
      </c>
      <c r="BZ257" s="59">
        <v>2009</v>
      </c>
      <c r="CA257" s="59">
        <v>2010</v>
      </c>
      <c r="CB257" s="59">
        <v>2011</v>
      </c>
      <c r="CC257" s="59">
        <v>2012</v>
      </c>
      <c r="CD257" s="59">
        <v>2013</v>
      </c>
      <c r="CE257" s="59">
        <v>2014</v>
      </c>
      <c r="CF257" s="59">
        <v>2015</v>
      </c>
      <c r="CG257" s="59">
        <v>2016</v>
      </c>
      <c r="CH257" s="59">
        <v>2017</v>
      </c>
      <c r="CI257" s="59">
        <v>2018</v>
      </c>
      <c r="CJ257" s="59">
        <v>2019</v>
      </c>
      <c r="CK257" s="59">
        <v>2020</v>
      </c>
      <c r="CL257" s="59">
        <v>2021</v>
      </c>
      <c r="CM257" s="59">
        <v>2022</v>
      </c>
      <c r="CN257" s="59">
        <v>2023</v>
      </c>
      <c r="CO257" s="59">
        <v>2024</v>
      </c>
      <c r="CP257" s="59">
        <v>2025</v>
      </c>
      <c r="CQ257" s="59">
        <v>2026</v>
      </c>
      <c r="CR257" s="59">
        <v>2027</v>
      </c>
      <c r="CS257" s="59">
        <v>2028</v>
      </c>
      <c r="CT257" s="59">
        <v>2029</v>
      </c>
      <c r="CU257" s="59">
        <v>2030</v>
      </c>
      <c r="CV257" s="59">
        <v>2031</v>
      </c>
      <c r="CW257" s="59">
        <v>2032</v>
      </c>
      <c r="CX257" s="59">
        <v>2033</v>
      </c>
      <c r="CY257" s="59">
        <v>2034</v>
      </c>
      <c r="CZ257" s="59">
        <v>2035</v>
      </c>
      <c r="DA257" s="59">
        <v>2036</v>
      </c>
      <c r="DB257" s="59">
        <v>2037</v>
      </c>
      <c r="DC257" s="59">
        <v>2038</v>
      </c>
      <c r="DD257" s="59">
        <v>2039</v>
      </c>
      <c r="DE257" s="59">
        <v>2040</v>
      </c>
      <c r="DF257" s="59">
        <v>2041</v>
      </c>
      <c r="DG257" s="59">
        <v>2042</v>
      </c>
      <c r="DH257" s="59">
        <v>2043</v>
      </c>
      <c r="DI257" s="59">
        <v>2044</v>
      </c>
      <c r="DJ257" s="59">
        <v>2045</v>
      </c>
      <c r="DK257" s="59">
        <v>2046</v>
      </c>
      <c r="DL257" s="59">
        <v>2047</v>
      </c>
      <c r="DM257" s="59">
        <v>2048</v>
      </c>
      <c r="DN257" s="59">
        <v>2049</v>
      </c>
      <c r="DO257" s="59">
        <v>2050</v>
      </c>
      <c r="DP257" s="59">
        <v>2051</v>
      </c>
      <c r="DQ257" s="59">
        <v>2052</v>
      </c>
      <c r="DR257" s="59">
        <v>2053</v>
      </c>
      <c r="DS257" s="59">
        <v>2054</v>
      </c>
      <c r="DT257" s="59">
        <v>2055</v>
      </c>
      <c r="DU257" s="59">
        <v>2056</v>
      </c>
      <c r="DV257" s="59">
        <v>2057</v>
      </c>
      <c r="DW257" s="59">
        <v>2058</v>
      </c>
      <c r="DX257" s="59">
        <v>2059</v>
      </c>
      <c r="DY257" s="59">
        <v>2060</v>
      </c>
      <c r="DZ257" s="59" t="s">
        <v>152</v>
      </c>
    </row>
    <row r="258" spans="1:130">
      <c r="A258" s="53">
        <v>0</v>
      </c>
      <c r="B258" s="63">
        <f>B194</f>
        <v>0</v>
      </c>
      <c r="C258" s="53">
        <v>2000</v>
      </c>
      <c r="D258" s="64">
        <f>VLOOKUP($C$66,$D$3:$K$63,$A$71,0)*B258</f>
        <v>0</v>
      </c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54">
        <f>SUM(D258:BL258)</f>
        <v>0</v>
      </c>
      <c r="BP258" s="53">
        <v>2000</v>
      </c>
      <c r="BQ258" s="61" t="e">
        <f>D258/$BM258</f>
        <v>#DIV/0!</v>
      </c>
      <c r="BR258" s="61" t="e">
        <f t="shared" ref="BR258:CG273" si="255">E258/$BM258</f>
        <v>#DIV/0!</v>
      </c>
      <c r="BS258" s="61" t="e">
        <f t="shared" si="255"/>
        <v>#DIV/0!</v>
      </c>
      <c r="BT258" s="61" t="e">
        <f t="shared" si="255"/>
        <v>#DIV/0!</v>
      </c>
      <c r="BU258" s="61" t="e">
        <f t="shared" si="255"/>
        <v>#DIV/0!</v>
      </c>
      <c r="BV258" s="61" t="e">
        <f t="shared" si="255"/>
        <v>#DIV/0!</v>
      </c>
      <c r="BW258" s="61" t="e">
        <f t="shared" si="255"/>
        <v>#DIV/0!</v>
      </c>
      <c r="BX258" s="61" t="e">
        <f t="shared" si="255"/>
        <v>#DIV/0!</v>
      </c>
      <c r="BY258" s="61" t="e">
        <f t="shared" si="255"/>
        <v>#DIV/0!</v>
      </c>
      <c r="BZ258" s="61" t="e">
        <f t="shared" si="255"/>
        <v>#DIV/0!</v>
      </c>
      <c r="CA258" s="61" t="e">
        <f t="shared" si="255"/>
        <v>#DIV/0!</v>
      </c>
      <c r="CB258" s="61" t="e">
        <f t="shared" si="255"/>
        <v>#DIV/0!</v>
      </c>
      <c r="CC258" s="61" t="e">
        <f t="shared" si="255"/>
        <v>#DIV/0!</v>
      </c>
      <c r="CD258" s="61" t="e">
        <f t="shared" si="255"/>
        <v>#DIV/0!</v>
      </c>
      <c r="CE258" s="61" t="e">
        <f t="shared" si="255"/>
        <v>#DIV/0!</v>
      </c>
      <c r="CF258" s="61" t="e">
        <f t="shared" si="255"/>
        <v>#DIV/0!</v>
      </c>
      <c r="CG258" s="61" t="e">
        <f t="shared" si="255"/>
        <v>#DIV/0!</v>
      </c>
      <c r="CH258" s="61" t="e">
        <f t="shared" ref="CH258:CW283" si="256">U258/$BM258</f>
        <v>#DIV/0!</v>
      </c>
      <c r="CI258" s="61" t="e">
        <f t="shared" si="256"/>
        <v>#DIV/0!</v>
      </c>
      <c r="CJ258" s="61" t="e">
        <f t="shared" si="256"/>
        <v>#DIV/0!</v>
      </c>
      <c r="CK258" s="61" t="e">
        <f t="shared" si="256"/>
        <v>#DIV/0!</v>
      </c>
      <c r="CL258" s="61" t="e">
        <f t="shared" si="256"/>
        <v>#DIV/0!</v>
      </c>
      <c r="CM258" s="61" t="e">
        <f>Z258/$BM258</f>
        <v>#DIV/0!</v>
      </c>
      <c r="CN258" s="61" t="e">
        <f t="shared" ref="CN258:DC273" si="257">AA258/$BM258</f>
        <v>#DIV/0!</v>
      </c>
      <c r="CO258" s="61" t="e">
        <f t="shared" si="257"/>
        <v>#DIV/0!</v>
      </c>
      <c r="CP258" s="61" t="e">
        <f t="shared" si="257"/>
        <v>#DIV/0!</v>
      </c>
      <c r="CQ258" s="61" t="e">
        <f t="shared" si="257"/>
        <v>#DIV/0!</v>
      </c>
      <c r="CR258" s="61" t="e">
        <f t="shared" si="257"/>
        <v>#DIV/0!</v>
      </c>
      <c r="CS258" s="61" t="e">
        <f t="shared" si="257"/>
        <v>#DIV/0!</v>
      </c>
      <c r="CT258" s="61" t="e">
        <f t="shared" si="257"/>
        <v>#DIV/0!</v>
      </c>
      <c r="CU258" s="61" t="e">
        <f t="shared" si="257"/>
        <v>#DIV/0!</v>
      </c>
      <c r="CV258" s="61" t="e">
        <f t="shared" si="257"/>
        <v>#DIV/0!</v>
      </c>
      <c r="CW258" s="61" t="e">
        <f t="shared" si="257"/>
        <v>#DIV/0!</v>
      </c>
      <c r="CX258" s="61" t="e">
        <f t="shared" si="257"/>
        <v>#DIV/0!</v>
      </c>
      <c r="CY258" s="61" t="e">
        <f t="shared" si="257"/>
        <v>#DIV/0!</v>
      </c>
      <c r="CZ258" s="61" t="e">
        <f t="shared" si="257"/>
        <v>#DIV/0!</v>
      </c>
      <c r="DA258" s="61" t="e">
        <f t="shared" si="257"/>
        <v>#DIV/0!</v>
      </c>
      <c r="DB258" s="61" t="e">
        <f t="shared" si="257"/>
        <v>#DIV/0!</v>
      </c>
      <c r="DC258" s="61" t="e">
        <f t="shared" si="257"/>
        <v>#DIV/0!</v>
      </c>
      <c r="DD258" s="61" t="e">
        <f t="shared" ref="DD258:DS273" si="258">AQ258/$BM258</f>
        <v>#DIV/0!</v>
      </c>
      <c r="DE258" s="61" t="e">
        <f t="shared" si="258"/>
        <v>#DIV/0!</v>
      </c>
      <c r="DF258" s="61" t="e">
        <f t="shared" si="258"/>
        <v>#DIV/0!</v>
      </c>
      <c r="DG258" s="61" t="e">
        <f t="shared" si="258"/>
        <v>#DIV/0!</v>
      </c>
      <c r="DH258" s="61" t="e">
        <f t="shared" si="258"/>
        <v>#DIV/0!</v>
      </c>
      <c r="DI258" s="61" t="e">
        <f t="shared" si="258"/>
        <v>#DIV/0!</v>
      </c>
      <c r="DJ258" s="61" t="e">
        <f t="shared" si="258"/>
        <v>#DIV/0!</v>
      </c>
      <c r="DK258" s="61" t="e">
        <f t="shared" si="258"/>
        <v>#DIV/0!</v>
      </c>
      <c r="DL258" s="61" t="e">
        <f t="shared" si="258"/>
        <v>#DIV/0!</v>
      </c>
      <c r="DM258" s="61" t="e">
        <f t="shared" si="258"/>
        <v>#DIV/0!</v>
      </c>
      <c r="DN258" s="61" t="e">
        <f t="shared" si="258"/>
        <v>#DIV/0!</v>
      </c>
      <c r="DO258" s="61" t="e">
        <f t="shared" si="258"/>
        <v>#DIV/0!</v>
      </c>
      <c r="DP258" s="61" t="e">
        <f t="shared" si="258"/>
        <v>#DIV/0!</v>
      </c>
      <c r="DQ258" s="61" t="e">
        <f t="shared" si="258"/>
        <v>#DIV/0!</v>
      </c>
      <c r="DR258" s="61" t="e">
        <f t="shared" si="258"/>
        <v>#DIV/0!</v>
      </c>
      <c r="DS258" s="61" t="e">
        <f t="shared" si="258"/>
        <v>#DIV/0!</v>
      </c>
      <c r="DT258" s="61" t="e">
        <f t="shared" ref="DT258:DY300" si="259">BG258/$BM258</f>
        <v>#DIV/0!</v>
      </c>
      <c r="DU258" s="61" t="e">
        <f t="shared" si="259"/>
        <v>#DIV/0!</v>
      </c>
      <c r="DV258" s="61" t="e">
        <f t="shared" si="259"/>
        <v>#DIV/0!</v>
      </c>
      <c r="DW258" s="61" t="e">
        <f t="shared" si="259"/>
        <v>#DIV/0!</v>
      </c>
      <c r="DX258" s="61" t="e">
        <f t="shared" si="259"/>
        <v>#DIV/0!</v>
      </c>
      <c r="DY258" s="61" t="e">
        <f t="shared" si="259"/>
        <v>#DIV/0!</v>
      </c>
      <c r="DZ258" s="61" t="e">
        <f>SUM(BQ258:DY258)</f>
        <v>#DIV/0!</v>
      </c>
    </row>
    <row r="259" spans="1:130">
      <c r="A259" s="53">
        <v>1</v>
      </c>
      <c r="B259" s="63">
        <f t="shared" ref="B259:B278" si="260">B195</f>
        <v>9.0909090909090898E-2</v>
      </c>
      <c r="C259" s="53">
        <v>2001</v>
      </c>
      <c r="D259" s="64">
        <f>VLOOKUP($C$66,$D$3:$K$63,$A$71,0)*(B259-B258)</f>
        <v>0</v>
      </c>
      <c r="E259" s="64">
        <f>VLOOKUP($C$67,$D$3:$K$63,$A$71,0)*B258</f>
        <v>0</v>
      </c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54">
        <f t="shared" ref="BM259:BM318" si="261">SUM(D259:BL259)</f>
        <v>0</v>
      </c>
      <c r="BP259" s="53">
        <v>2001</v>
      </c>
      <c r="BQ259" s="61" t="e">
        <f t="shared" ref="BQ259:CF288" si="262">D259/$BM259</f>
        <v>#DIV/0!</v>
      </c>
      <c r="BR259" s="61" t="e">
        <f t="shared" si="255"/>
        <v>#DIV/0!</v>
      </c>
      <c r="BS259" s="61" t="e">
        <f t="shared" si="255"/>
        <v>#DIV/0!</v>
      </c>
      <c r="BT259" s="61" t="e">
        <f t="shared" si="255"/>
        <v>#DIV/0!</v>
      </c>
      <c r="BU259" s="61" t="e">
        <f t="shared" si="255"/>
        <v>#DIV/0!</v>
      </c>
      <c r="BV259" s="61" t="e">
        <f t="shared" si="255"/>
        <v>#DIV/0!</v>
      </c>
      <c r="BW259" s="61" t="e">
        <f t="shared" si="255"/>
        <v>#DIV/0!</v>
      </c>
      <c r="BX259" s="61" t="e">
        <f t="shared" si="255"/>
        <v>#DIV/0!</v>
      </c>
      <c r="BY259" s="61" t="e">
        <f t="shared" si="255"/>
        <v>#DIV/0!</v>
      </c>
      <c r="BZ259" s="61" t="e">
        <f t="shared" si="255"/>
        <v>#DIV/0!</v>
      </c>
      <c r="CA259" s="61" t="e">
        <f t="shared" si="255"/>
        <v>#DIV/0!</v>
      </c>
      <c r="CB259" s="61" t="e">
        <f t="shared" si="255"/>
        <v>#DIV/0!</v>
      </c>
      <c r="CC259" s="61" t="e">
        <f t="shared" si="255"/>
        <v>#DIV/0!</v>
      </c>
      <c r="CD259" s="61" t="e">
        <f t="shared" si="255"/>
        <v>#DIV/0!</v>
      </c>
      <c r="CE259" s="61" t="e">
        <f t="shared" si="255"/>
        <v>#DIV/0!</v>
      </c>
      <c r="CF259" s="61" t="e">
        <f t="shared" si="255"/>
        <v>#DIV/0!</v>
      </c>
      <c r="CG259" s="61" t="e">
        <f t="shared" si="255"/>
        <v>#DIV/0!</v>
      </c>
      <c r="CH259" s="61" t="e">
        <f t="shared" si="256"/>
        <v>#DIV/0!</v>
      </c>
      <c r="CI259" s="61" t="e">
        <f t="shared" si="256"/>
        <v>#DIV/0!</v>
      </c>
      <c r="CJ259" s="61" t="e">
        <f t="shared" si="256"/>
        <v>#DIV/0!</v>
      </c>
      <c r="CK259" s="61" t="e">
        <f t="shared" si="256"/>
        <v>#DIV/0!</v>
      </c>
      <c r="CL259" s="61" t="e">
        <f t="shared" si="256"/>
        <v>#DIV/0!</v>
      </c>
      <c r="CM259" s="61" t="e">
        <f t="shared" si="256"/>
        <v>#DIV/0!</v>
      </c>
      <c r="CN259" s="61" t="e">
        <f t="shared" si="257"/>
        <v>#DIV/0!</v>
      </c>
      <c r="CO259" s="61" t="e">
        <f t="shared" si="257"/>
        <v>#DIV/0!</v>
      </c>
      <c r="CP259" s="61" t="e">
        <f t="shared" si="257"/>
        <v>#DIV/0!</v>
      </c>
      <c r="CQ259" s="61" t="e">
        <f t="shared" si="257"/>
        <v>#DIV/0!</v>
      </c>
      <c r="CR259" s="61" t="e">
        <f t="shared" si="257"/>
        <v>#DIV/0!</v>
      </c>
      <c r="CS259" s="61" t="e">
        <f t="shared" si="257"/>
        <v>#DIV/0!</v>
      </c>
      <c r="CT259" s="61" t="e">
        <f t="shared" si="257"/>
        <v>#DIV/0!</v>
      </c>
      <c r="CU259" s="61" t="e">
        <f t="shared" si="257"/>
        <v>#DIV/0!</v>
      </c>
      <c r="CV259" s="61" t="e">
        <f t="shared" si="257"/>
        <v>#DIV/0!</v>
      </c>
      <c r="CW259" s="61" t="e">
        <f t="shared" si="257"/>
        <v>#DIV/0!</v>
      </c>
      <c r="CX259" s="61" t="e">
        <f t="shared" si="257"/>
        <v>#DIV/0!</v>
      </c>
      <c r="CY259" s="61" t="e">
        <f t="shared" si="257"/>
        <v>#DIV/0!</v>
      </c>
      <c r="CZ259" s="61" t="e">
        <f t="shared" si="257"/>
        <v>#DIV/0!</v>
      </c>
      <c r="DA259" s="61" t="e">
        <f t="shared" si="257"/>
        <v>#DIV/0!</v>
      </c>
      <c r="DB259" s="61" t="e">
        <f t="shared" si="257"/>
        <v>#DIV/0!</v>
      </c>
      <c r="DC259" s="61" t="e">
        <f t="shared" si="257"/>
        <v>#DIV/0!</v>
      </c>
      <c r="DD259" s="61" t="e">
        <f t="shared" si="258"/>
        <v>#DIV/0!</v>
      </c>
      <c r="DE259" s="61" t="e">
        <f t="shared" si="258"/>
        <v>#DIV/0!</v>
      </c>
      <c r="DF259" s="61" t="e">
        <f t="shared" si="258"/>
        <v>#DIV/0!</v>
      </c>
      <c r="DG259" s="61" t="e">
        <f t="shared" si="258"/>
        <v>#DIV/0!</v>
      </c>
      <c r="DH259" s="61" t="e">
        <f t="shared" si="258"/>
        <v>#DIV/0!</v>
      </c>
      <c r="DI259" s="61" t="e">
        <f t="shared" si="258"/>
        <v>#DIV/0!</v>
      </c>
      <c r="DJ259" s="61" t="e">
        <f t="shared" si="258"/>
        <v>#DIV/0!</v>
      </c>
      <c r="DK259" s="61" t="e">
        <f t="shared" si="258"/>
        <v>#DIV/0!</v>
      </c>
      <c r="DL259" s="61" t="e">
        <f t="shared" si="258"/>
        <v>#DIV/0!</v>
      </c>
      <c r="DM259" s="61" t="e">
        <f t="shared" si="258"/>
        <v>#DIV/0!</v>
      </c>
      <c r="DN259" s="61" t="e">
        <f t="shared" si="258"/>
        <v>#DIV/0!</v>
      </c>
      <c r="DO259" s="61" t="e">
        <f t="shared" si="258"/>
        <v>#DIV/0!</v>
      </c>
      <c r="DP259" s="61" t="e">
        <f t="shared" si="258"/>
        <v>#DIV/0!</v>
      </c>
      <c r="DQ259" s="61" t="e">
        <f t="shared" si="258"/>
        <v>#DIV/0!</v>
      </c>
      <c r="DR259" s="61" t="e">
        <f t="shared" si="258"/>
        <v>#DIV/0!</v>
      </c>
      <c r="DS259" s="61" t="e">
        <f t="shared" si="258"/>
        <v>#DIV/0!</v>
      </c>
      <c r="DT259" s="61" t="e">
        <f t="shared" si="259"/>
        <v>#DIV/0!</v>
      </c>
      <c r="DU259" s="61" t="e">
        <f t="shared" si="259"/>
        <v>#DIV/0!</v>
      </c>
      <c r="DV259" s="61" t="e">
        <f t="shared" si="259"/>
        <v>#DIV/0!</v>
      </c>
      <c r="DW259" s="61" t="e">
        <f t="shared" si="259"/>
        <v>#DIV/0!</v>
      </c>
      <c r="DX259" s="61" t="e">
        <f t="shared" si="259"/>
        <v>#DIV/0!</v>
      </c>
      <c r="DY259" s="61" t="e">
        <f t="shared" si="259"/>
        <v>#DIV/0!</v>
      </c>
      <c r="DZ259" s="61" t="e">
        <f t="shared" ref="DZ259:DZ297" si="263">SUM(BQ259:DY259)</f>
        <v>#DIV/0!</v>
      </c>
    </row>
    <row r="260" spans="1:130">
      <c r="A260" s="53">
        <v>2</v>
      </c>
      <c r="B260" s="63">
        <f t="shared" si="260"/>
        <v>0.18181818181818199</v>
      </c>
      <c r="C260" s="53">
        <v>2002</v>
      </c>
      <c r="D260" s="64">
        <f t="shared" ref="D260:D278" si="264">VLOOKUP($C$66,$D$3:$K$63,$A$71,0)*(B260-B259)</f>
        <v>0</v>
      </c>
      <c r="E260" s="64">
        <f>VLOOKUP($C$67,$D$3:$K$63,$A$71,0)*(B259-B258)</f>
        <v>0</v>
      </c>
      <c r="F260" s="64">
        <f>VLOOKUP($C$68,$D$3:$K$63,$A$71,0)*B258</f>
        <v>0</v>
      </c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54">
        <f t="shared" si="261"/>
        <v>0</v>
      </c>
      <c r="BP260" s="53">
        <v>2002</v>
      </c>
      <c r="BQ260" s="61" t="e">
        <f t="shared" si="262"/>
        <v>#DIV/0!</v>
      </c>
      <c r="BR260" s="61" t="e">
        <f t="shared" si="255"/>
        <v>#DIV/0!</v>
      </c>
      <c r="BS260" s="61" t="e">
        <f t="shared" si="255"/>
        <v>#DIV/0!</v>
      </c>
      <c r="BT260" s="61" t="e">
        <f t="shared" si="255"/>
        <v>#DIV/0!</v>
      </c>
      <c r="BU260" s="61" t="e">
        <f t="shared" si="255"/>
        <v>#DIV/0!</v>
      </c>
      <c r="BV260" s="61" t="e">
        <f t="shared" si="255"/>
        <v>#DIV/0!</v>
      </c>
      <c r="BW260" s="61" t="e">
        <f t="shared" si="255"/>
        <v>#DIV/0!</v>
      </c>
      <c r="BX260" s="61" t="e">
        <f t="shared" si="255"/>
        <v>#DIV/0!</v>
      </c>
      <c r="BY260" s="61" t="e">
        <f t="shared" si="255"/>
        <v>#DIV/0!</v>
      </c>
      <c r="BZ260" s="61" t="e">
        <f t="shared" si="255"/>
        <v>#DIV/0!</v>
      </c>
      <c r="CA260" s="61" t="e">
        <f t="shared" si="255"/>
        <v>#DIV/0!</v>
      </c>
      <c r="CB260" s="61" t="e">
        <f t="shared" si="255"/>
        <v>#DIV/0!</v>
      </c>
      <c r="CC260" s="61" t="e">
        <f t="shared" si="255"/>
        <v>#DIV/0!</v>
      </c>
      <c r="CD260" s="61" t="e">
        <f t="shared" si="255"/>
        <v>#DIV/0!</v>
      </c>
      <c r="CE260" s="61" t="e">
        <f t="shared" si="255"/>
        <v>#DIV/0!</v>
      </c>
      <c r="CF260" s="61" t="e">
        <f t="shared" si="255"/>
        <v>#DIV/0!</v>
      </c>
      <c r="CG260" s="61" t="e">
        <f t="shared" si="255"/>
        <v>#DIV/0!</v>
      </c>
      <c r="CH260" s="61" t="e">
        <f t="shared" si="256"/>
        <v>#DIV/0!</v>
      </c>
      <c r="CI260" s="61" t="e">
        <f t="shared" si="256"/>
        <v>#DIV/0!</v>
      </c>
      <c r="CJ260" s="61" t="e">
        <f t="shared" si="256"/>
        <v>#DIV/0!</v>
      </c>
      <c r="CK260" s="61" t="e">
        <f t="shared" si="256"/>
        <v>#DIV/0!</v>
      </c>
      <c r="CL260" s="61" t="e">
        <f t="shared" si="256"/>
        <v>#DIV/0!</v>
      </c>
      <c r="CM260" s="61" t="e">
        <f t="shared" si="256"/>
        <v>#DIV/0!</v>
      </c>
      <c r="CN260" s="61" t="e">
        <f t="shared" si="257"/>
        <v>#DIV/0!</v>
      </c>
      <c r="CO260" s="61" t="e">
        <f t="shared" si="257"/>
        <v>#DIV/0!</v>
      </c>
      <c r="CP260" s="61" t="e">
        <f t="shared" si="257"/>
        <v>#DIV/0!</v>
      </c>
      <c r="CQ260" s="61" t="e">
        <f t="shared" si="257"/>
        <v>#DIV/0!</v>
      </c>
      <c r="CR260" s="61" t="e">
        <f t="shared" si="257"/>
        <v>#DIV/0!</v>
      </c>
      <c r="CS260" s="61" t="e">
        <f t="shared" si="257"/>
        <v>#DIV/0!</v>
      </c>
      <c r="CT260" s="61" t="e">
        <f t="shared" si="257"/>
        <v>#DIV/0!</v>
      </c>
      <c r="CU260" s="61" t="e">
        <f t="shared" si="257"/>
        <v>#DIV/0!</v>
      </c>
      <c r="CV260" s="61" t="e">
        <f t="shared" si="257"/>
        <v>#DIV/0!</v>
      </c>
      <c r="CW260" s="61" t="e">
        <f t="shared" si="257"/>
        <v>#DIV/0!</v>
      </c>
      <c r="CX260" s="61" t="e">
        <f t="shared" si="257"/>
        <v>#DIV/0!</v>
      </c>
      <c r="CY260" s="61" t="e">
        <f t="shared" si="257"/>
        <v>#DIV/0!</v>
      </c>
      <c r="CZ260" s="61" t="e">
        <f t="shared" si="257"/>
        <v>#DIV/0!</v>
      </c>
      <c r="DA260" s="61" t="e">
        <f t="shared" si="257"/>
        <v>#DIV/0!</v>
      </c>
      <c r="DB260" s="61" t="e">
        <f t="shared" si="257"/>
        <v>#DIV/0!</v>
      </c>
      <c r="DC260" s="61" t="e">
        <f t="shared" si="257"/>
        <v>#DIV/0!</v>
      </c>
      <c r="DD260" s="61" t="e">
        <f t="shared" si="258"/>
        <v>#DIV/0!</v>
      </c>
      <c r="DE260" s="61" t="e">
        <f t="shared" si="258"/>
        <v>#DIV/0!</v>
      </c>
      <c r="DF260" s="61" t="e">
        <f t="shared" si="258"/>
        <v>#DIV/0!</v>
      </c>
      <c r="DG260" s="61" t="e">
        <f t="shared" si="258"/>
        <v>#DIV/0!</v>
      </c>
      <c r="DH260" s="61" t="e">
        <f t="shared" si="258"/>
        <v>#DIV/0!</v>
      </c>
      <c r="DI260" s="61" t="e">
        <f t="shared" si="258"/>
        <v>#DIV/0!</v>
      </c>
      <c r="DJ260" s="61" t="e">
        <f t="shared" si="258"/>
        <v>#DIV/0!</v>
      </c>
      <c r="DK260" s="61" t="e">
        <f t="shared" si="258"/>
        <v>#DIV/0!</v>
      </c>
      <c r="DL260" s="61" t="e">
        <f t="shared" si="258"/>
        <v>#DIV/0!</v>
      </c>
      <c r="DM260" s="61" t="e">
        <f t="shared" si="258"/>
        <v>#DIV/0!</v>
      </c>
      <c r="DN260" s="61" t="e">
        <f t="shared" si="258"/>
        <v>#DIV/0!</v>
      </c>
      <c r="DO260" s="61" t="e">
        <f t="shared" si="258"/>
        <v>#DIV/0!</v>
      </c>
      <c r="DP260" s="61" t="e">
        <f t="shared" si="258"/>
        <v>#DIV/0!</v>
      </c>
      <c r="DQ260" s="61" t="e">
        <f t="shared" si="258"/>
        <v>#DIV/0!</v>
      </c>
      <c r="DR260" s="61" t="e">
        <f t="shared" si="258"/>
        <v>#DIV/0!</v>
      </c>
      <c r="DS260" s="61" t="e">
        <f t="shared" si="258"/>
        <v>#DIV/0!</v>
      </c>
      <c r="DT260" s="61" t="e">
        <f t="shared" si="259"/>
        <v>#DIV/0!</v>
      </c>
      <c r="DU260" s="61" t="e">
        <f t="shared" si="259"/>
        <v>#DIV/0!</v>
      </c>
      <c r="DV260" s="61" t="e">
        <f t="shared" si="259"/>
        <v>#DIV/0!</v>
      </c>
      <c r="DW260" s="61" t="e">
        <f t="shared" si="259"/>
        <v>#DIV/0!</v>
      </c>
      <c r="DX260" s="61" t="e">
        <f t="shared" si="259"/>
        <v>#DIV/0!</v>
      </c>
      <c r="DY260" s="61" t="e">
        <f t="shared" si="259"/>
        <v>#DIV/0!</v>
      </c>
      <c r="DZ260" s="61" t="e">
        <f t="shared" si="263"/>
        <v>#DIV/0!</v>
      </c>
    </row>
    <row r="261" spans="1:130">
      <c r="A261" s="53">
        <v>3</v>
      </c>
      <c r="B261" s="63">
        <f t="shared" si="260"/>
        <v>0.27272727272727298</v>
      </c>
      <c r="C261" s="53">
        <v>2003</v>
      </c>
      <c r="D261" s="64">
        <f t="shared" si="264"/>
        <v>0</v>
      </c>
      <c r="E261" s="64">
        <f t="shared" ref="E261:E279" si="265">VLOOKUP($C$67,$D$3:$K$63,$A$71,0)*(B260-B259)</f>
        <v>0</v>
      </c>
      <c r="F261" s="64">
        <f>VLOOKUP($C$68,$D$3:$K$63,$A$71,0)*(B259-B258)</f>
        <v>285256.82124254998</v>
      </c>
      <c r="G261" s="64">
        <f>VLOOKUP($C$69,$D$3:$K$63,$A$71,0)*B258</f>
        <v>0</v>
      </c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54">
        <f t="shared" si="261"/>
        <v>285256.82124254998</v>
      </c>
      <c r="BP261" s="53">
        <v>2003</v>
      </c>
      <c r="BQ261" s="61">
        <f t="shared" si="262"/>
        <v>0</v>
      </c>
      <c r="BR261" s="61">
        <f t="shared" si="255"/>
        <v>0</v>
      </c>
      <c r="BS261" s="61">
        <f t="shared" si="255"/>
        <v>1</v>
      </c>
      <c r="BT261" s="61">
        <f t="shared" si="255"/>
        <v>0</v>
      </c>
      <c r="BU261" s="61">
        <f t="shared" si="255"/>
        <v>0</v>
      </c>
      <c r="BV261" s="61">
        <f t="shared" si="255"/>
        <v>0</v>
      </c>
      <c r="BW261" s="61">
        <f t="shared" si="255"/>
        <v>0</v>
      </c>
      <c r="BX261" s="61">
        <f t="shared" si="255"/>
        <v>0</v>
      </c>
      <c r="BY261" s="61">
        <f t="shared" si="255"/>
        <v>0</v>
      </c>
      <c r="BZ261" s="61">
        <f t="shared" si="255"/>
        <v>0</v>
      </c>
      <c r="CA261" s="61">
        <f t="shared" si="255"/>
        <v>0</v>
      </c>
      <c r="CB261" s="61">
        <f t="shared" si="255"/>
        <v>0</v>
      </c>
      <c r="CC261" s="61">
        <f t="shared" si="255"/>
        <v>0</v>
      </c>
      <c r="CD261" s="61">
        <f t="shared" si="255"/>
        <v>0</v>
      </c>
      <c r="CE261" s="61">
        <f t="shared" si="255"/>
        <v>0</v>
      </c>
      <c r="CF261" s="61">
        <f t="shared" si="255"/>
        <v>0</v>
      </c>
      <c r="CG261" s="61">
        <f t="shared" si="255"/>
        <v>0</v>
      </c>
      <c r="CH261" s="61">
        <f t="shared" si="256"/>
        <v>0</v>
      </c>
      <c r="CI261" s="61">
        <f t="shared" si="256"/>
        <v>0</v>
      </c>
      <c r="CJ261" s="61">
        <f t="shared" si="256"/>
        <v>0</v>
      </c>
      <c r="CK261" s="61">
        <f t="shared" si="256"/>
        <v>0</v>
      </c>
      <c r="CL261" s="61">
        <f t="shared" si="256"/>
        <v>0</v>
      </c>
      <c r="CM261" s="61">
        <f t="shared" si="256"/>
        <v>0</v>
      </c>
      <c r="CN261" s="61">
        <f t="shared" si="257"/>
        <v>0</v>
      </c>
      <c r="CO261" s="61">
        <f t="shared" si="257"/>
        <v>0</v>
      </c>
      <c r="CP261" s="61">
        <f t="shared" si="257"/>
        <v>0</v>
      </c>
      <c r="CQ261" s="61">
        <f t="shared" si="257"/>
        <v>0</v>
      </c>
      <c r="CR261" s="61">
        <f t="shared" si="257"/>
        <v>0</v>
      </c>
      <c r="CS261" s="61">
        <f t="shared" si="257"/>
        <v>0</v>
      </c>
      <c r="CT261" s="61">
        <f t="shared" si="257"/>
        <v>0</v>
      </c>
      <c r="CU261" s="61">
        <f t="shared" si="257"/>
        <v>0</v>
      </c>
      <c r="CV261" s="61">
        <f t="shared" si="257"/>
        <v>0</v>
      </c>
      <c r="CW261" s="61">
        <f t="shared" si="257"/>
        <v>0</v>
      </c>
      <c r="CX261" s="61">
        <f t="shared" si="257"/>
        <v>0</v>
      </c>
      <c r="CY261" s="61">
        <f t="shared" si="257"/>
        <v>0</v>
      </c>
      <c r="CZ261" s="61">
        <f t="shared" si="257"/>
        <v>0</v>
      </c>
      <c r="DA261" s="61">
        <f t="shared" si="257"/>
        <v>0</v>
      </c>
      <c r="DB261" s="61">
        <f t="shared" si="257"/>
        <v>0</v>
      </c>
      <c r="DC261" s="61">
        <f t="shared" si="257"/>
        <v>0</v>
      </c>
      <c r="DD261" s="61">
        <f t="shared" si="258"/>
        <v>0</v>
      </c>
      <c r="DE261" s="61">
        <f t="shared" si="258"/>
        <v>0</v>
      </c>
      <c r="DF261" s="61">
        <f t="shared" si="258"/>
        <v>0</v>
      </c>
      <c r="DG261" s="61">
        <f t="shared" si="258"/>
        <v>0</v>
      </c>
      <c r="DH261" s="61">
        <f t="shared" si="258"/>
        <v>0</v>
      </c>
      <c r="DI261" s="61">
        <f t="shared" si="258"/>
        <v>0</v>
      </c>
      <c r="DJ261" s="61">
        <f t="shared" si="258"/>
        <v>0</v>
      </c>
      <c r="DK261" s="61">
        <f t="shared" si="258"/>
        <v>0</v>
      </c>
      <c r="DL261" s="61">
        <f t="shared" si="258"/>
        <v>0</v>
      </c>
      <c r="DM261" s="61">
        <f t="shared" si="258"/>
        <v>0</v>
      </c>
      <c r="DN261" s="61">
        <f t="shared" si="258"/>
        <v>0</v>
      </c>
      <c r="DO261" s="61">
        <f t="shared" si="258"/>
        <v>0</v>
      </c>
      <c r="DP261" s="61">
        <f t="shared" si="258"/>
        <v>0</v>
      </c>
      <c r="DQ261" s="61">
        <f t="shared" si="258"/>
        <v>0</v>
      </c>
      <c r="DR261" s="61">
        <f t="shared" si="258"/>
        <v>0</v>
      </c>
      <c r="DS261" s="61">
        <f t="shared" si="258"/>
        <v>0</v>
      </c>
      <c r="DT261" s="61">
        <f t="shared" si="259"/>
        <v>0</v>
      </c>
      <c r="DU261" s="61">
        <f t="shared" si="259"/>
        <v>0</v>
      </c>
      <c r="DV261" s="61">
        <f t="shared" si="259"/>
        <v>0</v>
      </c>
      <c r="DW261" s="61">
        <f t="shared" si="259"/>
        <v>0</v>
      </c>
      <c r="DX261" s="61">
        <f t="shared" si="259"/>
        <v>0</v>
      </c>
      <c r="DY261" s="61">
        <f t="shared" si="259"/>
        <v>0</v>
      </c>
      <c r="DZ261" s="61">
        <f t="shared" si="263"/>
        <v>1</v>
      </c>
    </row>
    <row r="262" spans="1:130">
      <c r="A262" s="53">
        <v>4</v>
      </c>
      <c r="B262" s="63">
        <f t="shared" si="260"/>
        <v>0.36363636363636398</v>
      </c>
      <c r="C262" s="53">
        <v>2004</v>
      </c>
      <c r="D262" s="64">
        <f t="shared" si="264"/>
        <v>0</v>
      </c>
      <c r="E262" s="64">
        <f t="shared" si="265"/>
        <v>0</v>
      </c>
      <c r="F262" s="64">
        <f t="shared" ref="F262:F280" si="266">VLOOKUP($C$68,$D$3:$K$63,$A$71,0)*(B260-B259)</f>
        <v>285256.82124254998</v>
      </c>
      <c r="G262" s="64">
        <f>VLOOKUP($C$69,$D$3:$K$63,$A$71,0)*(B259-B258)</f>
        <v>19164.281621993799</v>
      </c>
      <c r="H262" s="64">
        <f>VLOOKUP($C$70,$D$3:$K$63,$A$71,0)*B258</f>
        <v>0</v>
      </c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54">
        <f t="shared" si="261"/>
        <v>304421.10286454402</v>
      </c>
      <c r="BP262" s="53">
        <v>2004</v>
      </c>
      <c r="BQ262" s="61">
        <f t="shared" si="262"/>
        <v>0</v>
      </c>
      <c r="BR262" s="61">
        <f t="shared" si="255"/>
        <v>0</v>
      </c>
      <c r="BS262" s="61">
        <f t="shared" si="255"/>
        <v>0.93704680312349697</v>
      </c>
      <c r="BT262" s="61">
        <f t="shared" si="255"/>
        <v>6.2953196876502998E-2</v>
      </c>
      <c r="BU262" s="61">
        <f t="shared" si="255"/>
        <v>0</v>
      </c>
      <c r="BV262" s="61">
        <f t="shared" si="255"/>
        <v>0</v>
      </c>
      <c r="BW262" s="61">
        <f t="shared" si="255"/>
        <v>0</v>
      </c>
      <c r="BX262" s="61">
        <f t="shared" si="255"/>
        <v>0</v>
      </c>
      <c r="BY262" s="61">
        <f t="shared" si="255"/>
        <v>0</v>
      </c>
      <c r="BZ262" s="61">
        <f t="shared" si="255"/>
        <v>0</v>
      </c>
      <c r="CA262" s="61">
        <f t="shared" si="255"/>
        <v>0</v>
      </c>
      <c r="CB262" s="61">
        <f t="shared" si="255"/>
        <v>0</v>
      </c>
      <c r="CC262" s="61">
        <f t="shared" si="255"/>
        <v>0</v>
      </c>
      <c r="CD262" s="61">
        <f t="shared" si="255"/>
        <v>0</v>
      </c>
      <c r="CE262" s="61">
        <f t="shared" si="255"/>
        <v>0</v>
      </c>
      <c r="CF262" s="61">
        <f t="shared" si="255"/>
        <v>0</v>
      </c>
      <c r="CG262" s="61">
        <f t="shared" si="255"/>
        <v>0</v>
      </c>
      <c r="CH262" s="61">
        <f t="shared" si="256"/>
        <v>0</v>
      </c>
      <c r="CI262" s="61">
        <f t="shared" si="256"/>
        <v>0</v>
      </c>
      <c r="CJ262" s="61">
        <f t="shared" si="256"/>
        <v>0</v>
      </c>
      <c r="CK262" s="61">
        <f t="shared" si="256"/>
        <v>0</v>
      </c>
      <c r="CL262" s="61">
        <f t="shared" si="256"/>
        <v>0</v>
      </c>
      <c r="CM262" s="61">
        <f t="shared" si="256"/>
        <v>0</v>
      </c>
      <c r="CN262" s="61">
        <f t="shared" si="257"/>
        <v>0</v>
      </c>
      <c r="CO262" s="61">
        <f t="shared" si="257"/>
        <v>0</v>
      </c>
      <c r="CP262" s="61">
        <f t="shared" si="257"/>
        <v>0</v>
      </c>
      <c r="CQ262" s="61">
        <f t="shared" si="257"/>
        <v>0</v>
      </c>
      <c r="CR262" s="61">
        <f t="shared" si="257"/>
        <v>0</v>
      </c>
      <c r="CS262" s="61">
        <f t="shared" si="257"/>
        <v>0</v>
      </c>
      <c r="CT262" s="61">
        <f t="shared" si="257"/>
        <v>0</v>
      </c>
      <c r="CU262" s="61">
        <f t="shared" si="257"/>
        <v>0</v>
      </c>
      <c r="CV262" s="61">
        <f t="shared" si="257"/>
        <v>0</v>
      </c>
      <c r="CW262" s="61">
        <f t="shared" si="257"/>
        <v>0</v>
      </c>
      <c r="CX262" s="61">
        <f t="shared" si="257"/>
        <v>0</v>
      </c>
      <c r="CY262" s="61">
        <f t="shared" si="257"/>
        <v>0</v>
      </c>
      <c r="CZ262" s="61">
        <f t="shared" si="257"/>
        <v>0</v>
      </c>
      <c r="DA262" s="61">
        <f t="shared" si="257"/>
        <v>0</v>
      </c>
      <c r="DB262" s="61">
        <f t="shared" si="257"/>
        <v>0</v>
      </c>
      <c r="DC262" s="61">
        <f t="shared" si="257"/>
        <v>0</v>
      </c>
      <c r="DD262" s="61">
        <f t="shared" si="258"/>
        <v>0</v>
      </c>
      <c r="DE262" s="61">
        <f t="shared" si="258"/>
        <v>0</v>
      </c>
      <c r="DF262" s="61">
        <f t="shared" si="258"/>
        <v>0</v>
      </c>
      <c r="DG262" s="61">
        <f t="shared" si="258"/>
        <v>0</v>
      </c>
      <c r="DH262" s="61">
        <f t="shared" si="258"/>
        <v>0</v>
      </c>
      <c r="DI262" s="61">
        <f t="shared" si="258"/>
        <v>0</v>
      </c>
      <c r="DJ262" s="61">
        <f t="shared" si="258"/>
        <v>0</v>
      </c>
      <c r="DK262" s="61">
        <f t="shared" si="258"/>
        <v>0</v>
      </c>
      <c r="DL262" s="61">
        <f t="shared" si="258"/>
        <v>0</v>
      </c>
      <c r="DM262" s="61">
        <f t="shared" si="258"/>
        <v>0</v>
      </c>
      <c r="DN262" s="61">
        <f t="shared" si="258"/>
        <v>0</v>
      </c>
      <c r="DO262" s="61">
        <f t="shared" si="258"/>
        <v>0</v>
      </c>
      <c r="DP262" s="61">
        <f t="shared" si="258"/>
        <v>0</v>
      </c>
      <c r="DQ262" s="61">
        <f t="shared" si="258"/>
        <v>0</v>
      </c>
      <c r="DR262" s="61">
        <f t="shared" si="258"/>
        <v>0</v>
      </c>
      <c r="DS262" s="61">
        <f t="shared" si="258"/>
        <v>0</v>
      </c>
      <c r="DT262" s="61">
        <f t="shared" si="259"/>
        <v>0</v>
      </c>
      <c r="DU262" s="61">
        <f t="shared" si="259"/>
        <v>0</v>
      </c>
      <c r="DV262" s="61">
        <f t="shared" si="259"/>
        <v>0</v>
      </c>
      <c r="DW262" s="61">
        <f t="shared" si="259"/>
        <v>0</v>
      </c>
      <c r="DX262" s="61">
        <f t="shared" si="259"/>
        <v>0</v>
      </c>
      <c r="DY262" s="61">
        <f t="shared" si="259"/>
        <v>0</v>
      </c>
      <c r="DZ262" s="61">
        <f t="shared" si="263"/>
        <v>1</v>
      </c>
    </row>
    <row r="263" spans="1:130">
      <c r="A263" s="53">
        <v>5</v>
      </c>
      <c r="B263" s="63">
        <f t="shared" si="260"/>
        <v>0.45454545454545497</v>
      </c>
      <c r="C263" s="53">
        <v>2005</v>
      </c>
      <c r="D263" s="64">
        <f t="shared" si="264"/>
        <v>0</v>
      </c>
      <c r="E263" s="64">
        <f t="shared" si="265"/>
        <v>0</v>
      </c>
      <c r="F263" s="64">
        <f t="shared" si="266"/>
        <v>285256.82124254998</v>
      </c>
      <c r="G263" s="64">
        <f t="shared" ref="G263:G281" si="267">VLOOKUP($C$69,$D$3:$K$63,$A$71,0)*(B260-B259)</f>
        <v>19164.281621993799</v>
      </c>
      <c r="H263" s="64">
        <f>VLOOKUP($C$70,$D$3:$K$63,$A$71,0)*(B259-B258)</f>
        <v>15061.650022092001</v>
      </c>
      <c r="I263" s="64">
        <f>VLOOKUP($C$71,$D$3:$K$63,$A$71,0)*B258</f>
        <v>0</v>
      </c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54">
        <f t="shared" si="261"/>
        <v>319482.75288663601</v>
      </c>
      <c r="BP263" s="53">
        <v>2005</v>
      </c>
      <c r="BQ263" s="61">
        <f t="shared" si="262"/>
        <v>0</v>
      </c>
      <c r="BR263" s="61">
        <f t="shared" si="255"/>
        <v>0</v>
      </c>
      <c r="BS263" s="61">
        <f t="shared" si="255"/>
        <v>0.89287080027061605</v>
      </c>
      <c r="BT263" s="61">
        <f t="shared" si="255"/>
        <v>5.9985340206436699E-2</v>
      </c>
      <c r="BU263" s="61">
        <f t="shared" si="255"/>
        <v>4.71438595229473E-2</v>
      </c>
      <c r="BV263" s="61">
        <f t="shared" si="255"/>
        <v>0</v>
      </c>
      <c r="BW263" s="61">
        <f t="shared" si="255"/>
        <v>0</v>
      </c>
      <c r="BX263" s="61">
        <f t="shared" si="255"/>
        <v>0</v>
      </c>
      <c r="BY263" s="61">
        <f t="shared" si="255"/>
        <v>0</v>
      </c>
      <c r="BZ263" s="61">
        <f t="shared" si="255"/>
        <v>0</v>
      </c>
      <c r="CA263" s="61">
        <f t="shared" si="255"/>
        <v>0</v>
      </c>
      <c r="CB263" s="61">
        <f t="shared" si="255"/>
        <v>0</v>
      </c>
      <c r="CC263" s="61">
        <f t="shared" si="255"/>
        <v>0</v>
      </c>
      <c r="CD263" s="61">
        <f t="shared" si="255"/>
        <v>0</v>
      </c>
      <c r="CE263" s="61">
        <f t="shared" si="255"/>
        <v>0</v>
      </c>
      <c r="CF263" s="61">
        <f t="shared" si="255"/>
        <v>0</v>
      </c>
      <c r="CG263" s="61">
        <f t="shared" si="255"/>
        <v>0</v>
      </c>
      <c r="CH263" s="61">
        <f t="shared" si="256"/>
        <v>0</v>
      </c>
      <c r="CI263" s="61">
        <f t="shared" si="256"/>
        <v>0</v>
      </c>
      <c r="CJ263" s="61">
        <f t="shared" si="256"/>
        <v>0</v>
      </c>
      <c r="CK263" s="61">
        <f t="shared" si="256"/>
        <v>0</v>
      </c>
      <c r="CL263" s="61">
        <f t="shared" si="256"/>
        <v>0</v>
      </c>
      <c r="CM263" s="61">
        <f t="shared" si="256"/>
        <v>0</v>
      </c>
      <c r="CN263" s="61">
        <f t="shared" si="257"/>
        <v>0</v>
      </c>
      <c r="CO263" s="61">
        <f t="shared" si="257"/>
        <v>0</v>
      </c>
      <c r="CP263" s="61">
        <f t="shared" si="257"/>
        <v>0</v>
      </c>
      <c r="CQ263" s="61">
        <f t="shared" si="257"/>
        <v>0</v>
      </c>
      <c r="CR263" s="61">
        <f t="shared" si="257"/>
        <v>0</v>
      </c>
      <c r="CS263" s="61">
        <f t="shared" si="257"/>
        <v>0</v>
      </c>
      <c r="CT263" s="61">
        <f t="shared" si="257"/>
        <v>0</v>
      </c>
      <c r="CU263" s="61">
        <f t="shared" si="257"/>
        <v>0</v>
      </c>
      <c r="CV263" s="61">
        <f t="shared" si="257"/>
        <v>0</v>
      </c>
      <c r="CW263" s="61">
        <f t="shared" si="257"/>
        <v>0</v>
      </c>
      <c r="CX263" s="61">
        <f t="shared" si="257"/>
        <v>0</v>
      </c>
      <c r="CY263" s="61">
        <f t="shared" si="257"/>
        <v>0</v>
      </c>
      <c r="CZ263" s="61">
        <f t="shared" si="257"/>
        <v>0</v>
      </c>
      <c r="DA263" s="61">
        <f t="shared" si="257"/>
        <v>0</v>
      </c>
      <c r="DB263" s="61">
        <f t="shared" si="257"/>
        <v>0</v>
      </c>
      <c r="DC263" s="61">
        <f t="shared" si="257"/>
        <v>0</v>
      </c>
      <c r="DD263" s="61">
        <f t="shared" si="258"/>
        <v>0</v>
      </c>
      <c r="DE263" s="61">
        <f t="shared" si="258"/>
        <v>0</v>
      </c>
      <c r="DF263" s="61">
        <f t="shared" si="258"/>
        <v>0</v>
      </c>
      <c r="DG263" s="61">
        <f t="shared" si="258"/>
        <v>0</v>
      </c>
      <c r="DH263" s="61">
        <f t="shared" si="258"/>
        <v>0</v>
      </c>
      <c r="DI263" s="61">
        <f t="shared" si="258"/>
        <v>0</v>
      </c>
      <c r="DJ263" s="61">
        <f t="shared" si="258"/>
        <v>0</v>
      </c>
      <c r="DK263" s="61">
        <f t="shared" si="258"/>
        <v>0</v>
      </c>
      <c r="DL263" s="61">
        <f t="shared" si="258"/>
        <v>0</v>
      </c>
      <c r="DM263" s="61">
        <f t="shared" si="258"/>
        <v>0</v>
      </c>
      <c r="DN263" s="61">
        <f t="shared" si="258"/>
        <v>0</v>
      </c>
      <c r="DO263" s="61">
        <f t="shared" si="258"/>
        <v>0</v>
      </c>
      <c r="DP263" s="61">
        <f t="shared" si="258"/>
        <v>0</v>
      </c>
      <c r="DQ263" s="61">
        <f t="shared" si="258"/>
        <v>0</v>
      </c>
      <c r="DR263" s="61">
        <f t="shared" si="258"/>
        <v>0</v>
      </c>
      <c r="DS263" s="61">
        <f t="shared" si="258"/>
        <v>0</v>
      </c>
      <c r="DT263" s="61">
        <f t="shared" si="259"/>
        <v>0</v>
      </c>
      <c r="DU263" s="61">
        <f t="shared" si="259"/>
        <v>0</v>
      </c>
      <c r="DV263" s="61">
        <f t="shared" si="259"/>
        <v>0</v>
      </c>
      <c r="DW263" s="61">
        <f t="shared" si="259"/>
        <v>0</v>
      </c>
      <c r="DX263" s="61">
        <f t="shared" si="259"/>
        <v>0</v>
      </c>
      <c r="DY263" s="61">
        <f t="shared" si="259"/>
        <v>0</v>
      </c>
      <c r="DZ263" s="61">
        <f t="shared" si="263"/>
        <v>1</v>
      </c>
    </row>
    <row r="264" spans="1:130">
      <c r="A264" s="53">
        <v>6</v>
      </c>
      <c r="B264" s="63">
        <f t="shared" si="260"/>
        <v>0.54545454545454597</v>
      </c>
      <c r="C264" s="53">
        <v>2006</v>
      </c>
      <c r="D264" s="64">
        <f t="shared" si="264"/>
        <v>0</v>
      </c>
      <c r="E264" s="64">
        <f t="shared" si="265"/>
        <v>0</v>
      </c>
      <c r="F264" s="64">
        <f t="shared" si="266"/>
        <v>285256.82124254998</v>
      </c>
      <c r="G264" s="64">
        <f t="shared" si="267"/>
        <v>19164.281621993799</v>
      </c>
      <c r="H264" s="64">
        <f t="shared" ref="H264:H282" si="268">VLOOKUP($C$70,$D$3:$K$63,$A$71,0)*(B260-B259)</f>
        <v>15061.650022092001</v>
      </c>
      <c r="I264" s="64">
        <f>VLOOKUP($C$71,$D$3:$K$63,$A$71,0)*(B259-B258)</f>
        <v>5154.3537840352401</v>
      </c>
      <c r="J264" s="64">
        <f>VLOOKUP($C$72,$D$3:$K$63,$A$71,0)*B258</f>
        <v>0</v>
      </c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54">
        <f t="shared" si="261"/>
        <v>324637.10667067103</v>
      </c>
      <c r="BP264" s="53">
        <v>2006</v>
      </c>
      <c r="BQ264" s="61">
        <f t="shared" si="262"/>
        <v>0</v>
      </c>
      <c r="BR264" s="61">
        <f t="shared" si="255"/>
        <v>0</v>
      </c>
      <c r="BS264" s="61">
        <f t="shared" si="255"/>
        <v>0.87869444182771606</v>
      </c>
      <c r="BT264" s="61">
        <f t="shared" si="255"/>
        <v>5.9032936248520303E-2</v>
      </c>
      <c r="BU264" s="61">
        <f t="shared" si="255"/>
        <v>4.6395343331381303E-2</v>
      </c>
      <c r="BV264" s="61">
        <f t="shared" si="255"/>
        <v>1.5877278592382499E-2</v>
      </c>
      <c r="BW264" s="61">
        <f t="shared" si="255"/>
        <v>0</v>
      </c>
      <c r="BX264" s="61">
        <f t="shared" si="255"/>
        <v>0</v>
      </c>
      <c r="BY264" s="61">
        <f t="shared" si="255"/>
        <v>0</v>
      </c>
      <c r="BZ264" s="61">
        <f t="shared" si="255"/>
        <v>0</v>
      </c>
      <c r="CA264" s="61">
        <f t="shared" si="255"/>
        <v>0</v>
      </c>
      <c r="CB264" s="61">
        <f t="shared" si="255"/>
        <v>0</v>
      </c>
      <c r="CC264" s="61">
        <f t="shared" si="255"/>
        <v>0</v>
      </c>
      <c r="CD264" s="61">
        <f t="shared" si="255"/>
        <v>0</v>
      </c>
      <c r="CE264" s="61">
        <f t="shared" si="255"/>
        <v>0</v>
      </c>
      <c r="CF264" s="61">
        <f t="shared" si="255"/>
        <v>0</v>
      </c>
      <c r="CG264" s="61">
        <f t="shared" si="255"/>
        <v>0</v>
      </c>
      <c r="CH264" s="61">
        <f t="shared" si="256"/>
        <v>0</v>
      </c>
      <c r="CI264" s="61">
        <f t="shared" si="256"/>
        <v>0</v>
      </c>
      <c r="CJ264" s="61">
        <f t="shared" si="256"/>
        <v>0</v>
      </c>
      <c r="CK264" s="61">
        <f t="shared" si="256"/>
        <v>0</v>
      </c>
      <c r="CL264" s="61">
        <f t="shared" si="256"/>
        <v>0</v>
      </c>
      <c r="CM264" s="61">
        <f t="shared" si="256"/>
        <v>0</v>
      </c>
      <c r="CN264" s="61">
        <f t="shared" si="257"/>
        <v>0</v>
      </c>
      <c r="CO264" s="61">
        <f t="shared" si="257"/>
        <v>0</v>
      </c>
      <c r="CP264" s="61">
        <f t="shared" si="257"/>
        <v>0</v>
      </c>
      <c r="CQ264" s="61">
        <f t="shared" si="257"/>
        <v>0</v>
      </c>
      <c r="CR264" s="61">
        <f t="shared" si="257"/>
        <v>0</v>
      </c>
      <c r="CS264" s="61">
        <f t="shared" si="257"/>
        <v>0</v>
      </c>
      <c r="CT264" s="61">
        <f t="shared" si="257"/>
        <v>0</v>
      </c>
      <c r="CU264" s="61">
        <f t="shared" si="257"/>
        <v>0</v>
      </c>
      <c r="CV264" s="61">
        <f t="shared" si="257"/>
        <v>0</v>
      </c>
      <c r="CW264" s="61">
        <f t="shared" si="257"/>
        <v>0</v>
      </c>
      <c r="CX264" s="61">
        <f t="shared" si="257"/>
        <v>0</v>
      </c>
      <c r="CY264" s="61">
        <f t="shared" si="257"/>
        <v>0</v>
      </c>
      <c r="CZ264" s="61">
        <f t="shared" si="257"/>
        <v>0</v>
      </c>
      <c r="DA264" s="61">
        <f t="shared" si="257"/>
        <v>0</v>
      </c>
      <c r="DB264" s="61">
        <f t="shared" si="257"/>
        <v>0</v>
      </c>
      <c r="DC264" s="61">
        <f t="shared" si="257"/>
        <v>0</v>
      </c>
      <c r="DD264" s="61">
        <f t="shared" si="258"/>
        <v>0</v>
      </c>
      <c r="DE264" s="61">
        <f t="shared" si="258"/>
        <v>0</v>
      </c>
      <c r="DF264" s="61">
        <f t="shared" si="258"/>
        <v>0</v>
      </c>
      <c r="DG264" s="61">
        <f t="shared" si="258"/>
        <v>0</v>
      </c>
      <c r="DH264" s="61">
        <f t="shared" si="258"/>
        <v>0</v>
      </c>
      <c r="DI264" s="61">
        <f t="shared" si="258"/>
        <v>0</v>
      </c>
      <c r="DJ264" s="61">
        <f t="shared" si="258"/>
        <v>0</v>
      </c>
      <c r="DK264" s="61">
        <f t="shared" si="258"/>
        <v>0</v>
      </c>
      <c r="DL264" s="61">
        <f t="shared" si="258"/>
        <v>0</v>
      </c>
      <c r="DM264" s="61">
        <f t="shared" si="258"/>
        <v>0</v>
      </c>
      <c r="DN264" s="61">
        <f t="shared" si="258"/>
        <v>0</v>
      </c>
      <c r="DO264" s="61">
        <f t="shared" si="258"/>
        <v>0</v>
      </c>
      <c r="DP264" s="61">
        <f t="shared" si="258"/>
        <v>0</v>
      </c>
      <c r="DQ264" s="61">
        <f t="shared" si="258"/>
        <v>0</v>
      </c>
      <c r="DR264" s="61">
        <f t="shared" si="258"/>
        <v>0</v>
      </c>
      <c r="DS264" s="61">
        <f t="shared" si="258"/>
        <v>0</v>
      </c>
      <c r="DT264" s="61">
        <f t="shared" si="259"/>
        <v>0</v>
      </c>
      <c r="DU264" s="61">
        <f t="shared" si="259"/>
        <v>0</v>
      </c>
      <c r="DV264" s="61">
        <f t="shared" si="259"/>
        <v>0</v>
      </c>
      <c r="DW264" s="61">
        <f t="shared" si="259"/>
        <v>0</v>
      </c>
      <c r="DX264" s="61">
        <f t="shared" si="259"/>
        <v>0</v>
      </c>
      <c r="DY264" s="61">
        <f t="shared" si="259"/>
        <v>0</v>
      </c>
      <c r="DZ264" s="61">
        <f t="shared" si="263"/>
        <v>1</v>
      </c>
    </row>
    <row r="265" spans="1:130">
      <c r="A265" s="53">
        <v>7</v>
      </c>
      <c r="B265" s="63">
        <f t="shared" si="260"/>
        <v>0.63636363636363702</v>
      </c>
      <c r="C265" s="53">
        <v>2007</v>
      </c>
      <c r="D265" s="64">
        <f t="shared" si="264"/>
        <v>0</v>
      </c>
      <c r="E265" s="64">
        <f t="shared" si="265"/>
        <v>0</v>
      </c>
      <c r="F265" s="64">
        <f t="shared" si="266"/>
        <v>285256.82124254998</v>
      </c>
      <c r="G265" s="64">
        <f t="shared" si="267"/>
        <v>19164.281621993799</v>
      </c>
      <c r="H265" s="64">
        <f t="shared" si="268"/>
        <v>15061.650022092001</v>
      </c>
      <c r="I265" s="64">
        <f t="shared" ref="I265:I283" si="269">VLOOKUP($C$71,$D$3:$K$63,$A$71,0)*(B260-B259)</f>
        <v>5154.3537840352401</v>
      </c>
      <c r="J265" s="64">
        <f>VLOOKUP($C$72,$D$3:$K$63,$A$71,0)*(B259-B258)</f>
        <v>3150.1133409577001</v>
      </c>
      <c r="K265" s="64">
        <f>VLOOKUP($C$73,$D$3:$K$63,$A$71,0)*B258</f>
        <v>0</v>
      </c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54">
        <f t="shared" si="261"/>
        <v>327787.22001162899</v>
      </c>
      <c r="BP265" s="53">
        <v>2007</v>
      </c>
      <c r="BQ265" s="61">
        <f t="shared" si="262"/>
        <v>0</v>
      </c>
      <c r="BR265" s="61">
        <f t="shared" si="255"/>
        <v>0</v>
      </c>
      <c r="BS265" s="61">
        <f t="shared" si="255"/>
        <v>0.87024997872836496</v>
      </c>
      <c r="BT265" s="61">
        <f t="shared" si="255"/>
        <v>5.8465615655527797E-2</v>
      </c>
      <c r="BU265" s="61">
        <f t="shared" si="255"/>
        <v>4.5949473019593901E-2</v>
      </c>
      <c r="BV265" s="61">
        <f t="shared" si="255"/>
        <v>1.5724694159376901E-2</v>
      </c>
      <c r="BW265" s="61">
        <f t="shared" si="255"/>
        <v>9.6102384371359699E-3</v>
      </c>
      <c r="BX265" s="61">
        <f t="shared" si="255"/>
        <v>0</v>
      </c>
      <c r="BY265" s="61">
        <f t="shared" si="255"/>
        <v>0</v>
      </c>
      <c r="BZ265" s="61">
        <f t="shared" si="255"/>
        <v>0</v>
      </c>
      <c r="CA265" s="61">
        <f t="shared" si="255"/>
        <v>0</v>
      </c>
      <c r="CB265" s="61">
        <f t="shared" si="255"/>
        <v>0</v>
      </c>
      <c r="CC265" s="61">
        <f t="shared" si="255"/>
        <v>0</v>
      </c>
      <c r="CD265" s="61">
        <f t="shared" si="255"/>
        <v>0</v>
      </c>
      <c r="CE265" s="61">
        <f t="shared" si="255"/>
        <v>0</v>
      </c>
      <c r="CF265" s="61">
        <f t="shared" si="255"/>
        <v>0</v>
      </c>
      <c r="CG265" s="61">
        <f t="shared" si="255"/>
        <v>0</v>
      </c>
      <c r="CH265" s="61">
        <f t="shared" si="256"/>
        <v>0</v>
      </c>
      <c r="CI265" s="61">
        <f t="shared" si="256"/>
        <v>0</v>
      </c>
      <c r="CJ265" s="61">
        <f t="shared" si="256"/>
        <v>0</v>
      </c>
      <c r="CK265" s="61">
        <f t="shared" si="256"/>
        <v>0</v>
      </c>
      <c r="CL265" s="61">
        <f t="shared" si="256"/>
        <v>0</v>
      </c>
      <c r="CM265" s="61">
        <f t="shared" si="256"/>
        <v>0</v>
      </c>
      <c r="CN265" s="61">
        <f t="shared" si="257"/>
        <v>0</v>
      </c>
      <c r="CO265" s="61">
        <f t="shared" si="257"/>
        <v>0</v>
      </c>
      <c r="CP265" s="61">
        <f t="shared" si="257"/>
        <v>0</v>
      </c>
      <c r="CQ265" s="61">
        <f t="shared" si="257"/>
        <v>0</v>
      </c>
      <c r="CR265" s="61">
        <f t="shared" si="257"/>
        <v>0</v>
      </c>
      <c r="CS265" s="61">
        <f t="shared" si="257"/>
        <v>0</v>
      </c>
      <c r="CT265" s="61">
        <f t="shared" si="257"/>
        <v>0</v>
      </c>
      <c r="CU265" s="61">
        <f t="shared" si="257"/>
        <v>0</v>
      </c>
      <c r="CV265" s="61">
        <f t="shared" si="257"/>
        <v>0</v>
      </c>
      <c r="CW265" s="61">
        <f t="shared" si="257"/>
        <v>0</v>
      </c>
      <c r="CX265" s="61">
        <f t="shared" si="257"/>
        <v>0</v>
      </c>
      <c r="CY265" s="61">
        <f t="shared" si="257"/>
        <v>0</v>
      </c>
      <c r="CZ265" s="61">
        <f t="shared" si="257"/>
        <v>0</v>
      </c>
      <c r="DA265" s="61">
        <f t="shared" si="257"/>
        <v>0</v>
      </c>
      <c r="DB265" s="61">
        <f t="shared" si="257"/>
        <v>0</v>
      </c>
      <c r="DC265" s="61">
        <f t="shared" si="257"/>
        <v>0</v>
      </c>
      <c r="DD265" s="61">
        <f t="shared" si="258"/>
        <v>0</v>
      </c>
      <c r="DE265" s="61">
        <f t="shared" si="258"/>
        <v>0</v>
      </c>
      <c r="DF265" s="61">
        <f t="shared" si="258"/>
        <v>0</v>
      </c>
      <c r="DG265" s="61">
        <f t="shared" si="258"/>
        <v>0</v>
      </c>
      <c r="DH265" s="61">
        <f t="shared" si="258"/>
        <v>0</v>
      </c>
      <c r="DI265" s="61">
        <f t="shared" si="258"/>
        <v>0</v>
      </c>
      <c r="DJ265" s="61">
        <f t="shared" si="258"/>
        <v>0</v>
      </c>
      <c r="DK265" s="61">
        <f t="shared" si="258"/>
        <v>0</v>
      </c>
      <c r="DL265" s="61">
        <f t="shared" si="258"/>
        <v>0</v>
      </c>
      <c r="DM265" s="61">
        <f t="shared" si="258"/>
        <v>0</v>
      </c>
      <c r="DN265" s="61">
        <f t="shared" si="258"/>
        <v>0</v>
      </c>
      <c r="DO265" s="61">
        <f t="shared" si="258"/>
        <v>0</v>
      </c>
      <c r="DP265" s="61">
        <f t="shared" si="258"/>
        <v>0</v>
      </c>
      <c r="DQ265" s="61">
        <f t="shared" si="258"/>
        <v>0</v>
      </c>
      <c r="DR265" s="61">
        <f t="shared" si="258"/>
        <v>0</v>
      </c>
      <c r="DS265" s="61">
        <f t="shared" si="258"/>
        <v>0</v>
      </c>
      <c r="DT265" s="61">
        <f t="shared" si="259"/>
        <v>0</v>
      </c>
      <c r="DU265" s="61">
        <f t="shared" si="259"/>
        <v>0</v>
      </c>
      <c r="DV265" s="61">
        <f t="shared" si="259"/>
        <v>0</v>
      </c>
      <c r="DW265" s="61">
        <f t="shared" si="259"/>
        <v>0</v>
      </c>
      <c r="DX265" s="61">
        <f t="shared" si="259"/>
        <v>0</v>
      </c>
      <c r="DY265" s="61">
        <f t="shared" si="259"/>
        <v>0</v>
      </c>
      <c r="DZ265" s="61">
        <f t="shared" si="263"/>
        <v>1</v>
      </c>
    </row>
    <row r="266" spans="1:130">
      <c r="A266" s="53">
        <v>8</v>
      </c>
      <c r="B266" s="63">
        <f t="shared" si="260"/>
        <v>0.72727272727272796</v>
      </c>
      <c r="C266" s="53">
        <v>2008</v>
      </c>
      <c r="D266" s="64">
        <f t="shared" si="264"/>
        <v>0</v>
      </c>
      <c r="E266" s="64">
        <f t="shared" si="265"/>
        <v>0</v>
      </c>
      <c r="F266" s="64">
        <f t="shared" si="266"/>
        <v>285256.82124254998</v>
      </c>
      <c r="G266" s="64">
        <f t="shared" si="267"/>
        <v>19164.281621993799</v>
      </c>
      <c r="H266" s="64">
        <f t="shared" si="268"/>
        <v>15061.650022092001</v>
      </c>
      <c r="I266" s="64">
        <f t="shared" si="269"/>
        <v>5154.3537840352401</v>
      </c>
      <c r="J266" s="64">
        <f t="shared" ref="J266:J284" si="270">VLOOKUP($C$72,$D$3:$K$63,$A$71,0)*(B260-B259)</f>
        <v>3150.1133409577001</v>
      </c>
      <c r="K266" s="64">
        <f>VLOOKUP($C$73,$D$3:$K$63,$A$71,0)*(B259-B258)</f>
        <v>2417.2499367935402</v>
      </c>
      <c r="L266" s="64">
        <f>VLOOKUP($C$74,$D$3:$K$63,$A$71,0)*B258</f>
        <v>0</v>
      </c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54">
        <f t="shared" si="261"/>
        <v>330204.46994842199</v>
      </c>
      <c r="BP266" s="53">
        <v>2008</v>
      </c>
      <c r="BQ266" s="61">
        <f t="shared" si="262"/>
        <v>0</v>
      </c>
      <c r="BR266" s="61">
        <f t="shared" si="255"/>
        <v>0</v>
      </c>
      <c r="BS266" s="61">
        <f t="shared" si="255"/>
        <v>0.86387934508308395</v>
      </c>
      <c r="BT266" s="61">
        <f t="shared" si="255"/>
        <v>5.80376202205478E-2</v>
      </c>
      <c r="BU266" s="61">
        <f t="shared" si="255"/>
        <v>4.5613101556270998E-2</v>
      </c>
      <c r="BV266" s="61">
        <f t="shared" si="255"/>
        <v>1.56095821017818E-2</v>
      </c>
      <c r="BW266" s="61">
        <f t="shared" si="255"/>
        <v>9.5398870325702906E-3</v>
      </c>
      <c r="BX266" s="61">
        <f t="shared" si="255"/>
        <v>7.3204640057450299E-3</v>
      </c>
      <c r="BY266" s="61">
        <f t="shared" si="255"/>
        <v>0</v>
      </c>
      <c r="BZ266" s="61">
        <f t="shared" si="255"/>
        <v>0</v>
      </c>
      <c r="CA266" s="61">
        <f t="shared" si="255"/>
        <v>0</v>
      </c>
      <c r="CB266" s="61">
        <f t="shared" si="255"/>
        <v>0</v>
      </c>
      <c r="CC266" s="61">
        <f t="shared" si="255"/>
        <v>0</v>
      </c>
      <c r="CD266" s="61">
        <f t="shared" si="255"/>
        <v>0</v>
      </c>
      <c r="CE266" s="61">
        <f t="shared" si="255"/>
        <v>0</v>
      </c>
      <c r="CF266" s="61">
        <f t="shared" si="255"/>
        <v>0</v>
      </c>
      <c r="CG266" s="61">
        <f t="shared" si="255"/>
        <v>0</v>
      </c>
      <c r="CH266" s="61">
        <f t="shared" si="256"/>
        <v>0</v>
      </c>
      <c r="CI266" s="61">
        <f t="shared" si="256"/>
        <v>0</v>
      </c>
      <c r="CJ266" s="61">
        <f t="shared" si="256"/>
        <v>0</v>
      </c>
      <c r="CK266" s="61">
        <f t="shared" si="256"/>
        <v>0</v>
      </c>
      <c r="CL266" s="61">
        <f t="shared" si="256"/>
        <v>0</v>
      </c>
      <c r="CM266" s="61">
        <f t="shared" si="256"/>
        <v>0</v>
      </c>
      <c r="CN266" s="61">
        <f t="shared" si="257"/>
        <v>0</v>
      </c>
      <c r="CO266" s="61">
        <f t="shared" si="257"/>
        <v>0</v>
      </c>
      <c r="CP266" s="61">
        <f t="shared" si="257"/>
        <v>0</v>
      </c>
      <c r="CQ266" s="61">
        <f t="shared" si="257"/>
        <v>0</v>
      </c>
      <c r="CR266" s="61">
        <f t="shared" si="257"/>
        <v>0</v>
      </c>
      <c r="CS266" s="61">
        <f t="shared" si="257"/>
        <v>0</v>
      </c>
      <c r="CT266" s="61">
        <f t="shared" si="257"/>
        <v>0</v>
      </c>
      <c r="CU266" s="61">
        <f t="shared" si="257"/>
        <v>0</v>
      </c>
      <c r="CV266" s="61">
        <f t="shared" si="257"/>
        <v>0</v>
      </c>
      <c r="CW266" s="61">
        <f t="shared" si="257"/>
        <v>0</v>
      </c>
      <c r="CX266" s="61">
        <f t="shared" si="257"/>
        <v>0</v>
      </c>
      <c r="CY266" s="61">
        <f t="shared" si="257"/>
        <v>0</v>
      </c>
      <c r="CZ266" s="61">
        <f t="shared" si="257"/>
        <v>0</v>
      </c>
      <c r="DA266" s="61">
        <f t="shared" si="257"/>
        <v>0</v>
      </c>
      <c r="DB266" s="61">
        <f t="shared" si="257"/>
        <v>0</v>
      </c>
      <c r="DC266" s="61">
        <f t="shared" si="257"/>
        <v>0</v>
      </c>
      <c r="DD266" s="61">
        <f t="shared" si="258"/>
        <v>0</v>
      </c>
      <c r="DE266" s="61">
        <f t="shared" si="258"/>
        <v>0</v>
      </c>
      <c r="DF266" s="61">
        <f t="shared" si="258"/>
        <v>0</v>
      </c>
      <c r="DG266" s="61">
        <f t="shared" si="258"/>
        <v>0</v>
      </c>
      <c r="DH266" s="61">
        <f t="shared" si="258"/>
        <v>0</v>
      </c>
      <c r="DI266" s="61">
        <f t="shared" si="258"/>
        <v>0</v>
      </c>
      <c r="DJ266" s="61">
        <f t="shared" si="258"/>
        <v>0</v>
      </c>
      <c r="DK266" s="61">
        <f t="shared" si="258"/>
        <v>0</v>
      </c>
      <c r="DL266" s="61">
        <f t="shared" si="258"/>
        <v>0</v>
      </c>
      <c r="DM266" s="61">
        <f t="shared" si="258"/>
        <v>0</v>
      </c>
      <c r="DN266" s="61">
        <f t="shared" si="258"/>
        <v>0</v>
      </c>
      <c r="DO266" s="61">
        <f t="shared" si="258"/>
        <v>0</v>
      </c>
      <c r="DP266" s="61">
        <f t="shared" si="258"/>
        <v>0</v>
      </c>
      <c r="DQ266" s="61">
        <f t="shared" si="258"/>
        <v>0</v>
      </c>
      <c r="DR266" s="61">
        <f t="shared" si="258"/>
        <v>0</v>
      </c>
      <c r="DS266" s="61">
        <f t="shared" si="258"/>
        <v>0</v>
      </c>
      <c r="DT266" s="61">
        <f t="shared" si="259"/>
        <v>0</v>
      </c>
      <c r="DU266" s="61">
        <f t="shared" si="259"/>
        <v>0</v>
      </c>
      <c r="DV266" s="61">
        <f t="shared" si="259"/>
        <v>0</v>
      </c>
      <c r="DW266" s="61">
        <f t="shared" si="259"/>
        <v>0</v>
      </c>
      <c r="DX266" s="61">
        <f t="shared" si="259"/>
        <v>0</v>
      </c>
      <c r="DY266" s="61">
        <f t="shared" si="259"/>
        <v>0</v>
      </c>
      <c r="DZ266" s="61">
        <f t="shared" si="263"/>
        <v>1</v>
      </c>
    </row>
    <row r="267" spans="1:130">
      <c r="A267" s="53">
        <v>9</v>
      </c>
      <c r="B267" s="63">
        <f t="shared" si="260"/>
        <v>0.81818181818181801</v>
      </c>
      <c r="C267" s="53">
        <v>2009</v>
      </c>
      <c r="D267" s="64">
        <f t="shared" si="264"/>
        <v>0</v>
      </c>
      <c r="E267" s="64">
        <f t="shared" si="265"/>
        <v>0</v>
      </c>
      <c r="F267" s="64">
        <f t="shared" si="266"/>
        <v>285256.82124254998</v>
      </c>
      <c r="G267" s="64">
        <f t="shared" si="267"/>
        <v>19164.281621993799</v>
      </c>
      <c r="H267" s="64">
        <f t="shared" si="268"/>
        <v>15061.650022092001</v>
      </c>
      <c r="I267" s="64">
        <f t="shared" si="269"/>
        <v>5154.3537840352401</v>
      </c>
      <c r="J267" s="64">
        <f t="shared" si="270"/>
        <v>3150.1133409577001</v>
      </c>
      <c r="K267" s="64">
        <f t="shared" ref="K267:K285" si="271">VLOOKUP($C$73,$D$3:$K$63,$A$71,0)*(B260-B259)</f>
        <v>2417.2499367935402</v>
      </c>
      <c r="L267" s="64">
        <f>VLOOKUP($C$74,$D$3:$K$63,$A$71,0)*(B259-B258)</f>
        <v>3090.3943976823598</v>
      </c>
      <c r="M267" s="64">
        <f>VLOOKUP($C$75,$D$3:$K$63,$A$71,0)*B258</f>
        <v>0</v>
      </c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54">
        <f t="shared" si="261"/>
        <v>333294.86434610398</v>
      </c>
      <c r="BP267" s="53">
        <v>2009</v>
      </c>
      <c r="BQ267" s="61">
        <f t="shared" si="262"/>
        <v>0</v>
      </c>
      <c r="BR267" s="61">
        <f t="shared" si="255"/>
        <v>0</v>
      </c>
      <c r="BS267" s="61">
        <f t="shared" si="255"/>
        <v>0.85586923699589201</v>
      </c>
      <c r="BT267" s="61">
        <f t="shared" si="255"/>
        <v>5.7499480706348298E-2</v>
      </c>
      <c r="BU267" s="61">
        <f t="shared" si="255"/>
        <v>4.51901653259544E-2</v>
      </c>
      <c r="BV267" s="61">
        <f t="shared" si="255"/>
        <v>1.54648461030074E-2</v>
      </c>
      <c r="BW267" s="61">
        <f t="shared" si="255"/>
        <v>9.4514307837834394E-3</v>
      </c>
      <c r="BX267" s="61">
        <f t="shared" si="255"/>
        <v>7.2525868093886699E-3</v>
      </c>
      <c r="BY267" s="61">
        <f t="shared" si="255"/>
        <v>9.2722532756256103E-3</v>
      </c>
      <c r="BZ267" s="61">
        <f t="shared" si="255"/>
        <v>0</v>
      </c>
      <c r="CA267" s="61">
        <f t="shared" si="255"/>
        <v>0</v>
      </c>
      <c r="CB267" s="61">
        <f t="shared" si="255"/>
        <v>0</v>
      </c>
      <c r="CC267" s="61">
        <f t="shared" si="255"/>
        <v>0</v>
      </c>
      <c r="CD267" s="61">
        <f t="shared" si="255"/>
        <v>0</v>
      </c>
      <c r="CE267" s="61">
        <f t="shared" si="255"/>
        <v>0</v>
      </c>
      <c r="CF267" s="61">
        <f t="shared" si="255"/>
        <v>0</v>
      </c>
      <c r="CG267" s="61">
        <f t="shared" si="255"/>
        <v>0</v>
      </c>
      <c r="CH267" s="61">
        <f t="shared" si="256"/>
        <v>0</v>
      </c>
      <c r="CI267" s="61">
        <f t="shared" si="256"/>
        <v>0</v>
      </c>
      <c r="CJ267" s="61">
        <f t="shared" si="256"/>
        <v>0</v>
      </c>
      <c r="CK267" s="61">
        <f t="shared" si="256"/>
        <v>0</v>
      </c>
      <c r="CL267" s="61">
        <f t="shared" si="256"/>
        <v>0</v>
      </c>
      <c r="CM267" s="61">
        <f t="shared" si="256"/>
        <v>0</v>
      </c>
      <c r="CN267" s="61">
        <f t="shared" si="257"/>
        <v>0</v>
      </c>
      <c r="CO267" s="61">
        <f t="shared" si="257"/>
        <v>0</v>
      </c>
      <c r="CP267" s="61">
        <f t="shared" si="257"/>
        <v>0</v>
      </c>
      <c r="CQ267" s="61">
        <f t="shared" si="257"/>
        <v>0</v>
      </c>
      <c r="CR267" s="61">
        <f t="shared" si="257"/>
        <v>0</v>
      </c>
      <c r="CS267" s="61">
        <f t="shared" si="257"/>
        <v>0</v>
      </c>
      <c r="CT267" s="61">
        <f t="shared" si="257"/>
        <v>0</v>
      </c>
      <c r="CU267" s="61">
        <f t="shared" si="257"/>
        <v>0</v>
      </c>
      <c r="CV267" s="61">
        <f t="shared" si="257"/>
        <v>0</v>
      </c>
      <c r="CW267" s="61">
        <f t="shared" si="257"/>
        <v>0</v>
      </c>
      <c r="CX267" s="61">
        <f t="shared" si="257"/>
        <v>0</v>
      </c>
      <c r="CY267" s="61">
        <f t="shared" si="257"/>
        <v>0</v>
      </c>
      <c r="CZ267" s="61">
        <f t="shared" si="257"/>
        <v>0</v>
      </c>
      <c r="DA267" s="61">
        <f t="shared" si="257"/>
        <v>0</v>
      </c>
      <c r="DB267" s="61">
        <f t="shared" si="257"/>
        <v>0</v>
      </c>
      <c r="DC267" s="61">
        <f t="shared" si="257"/>
        <v>0</v>
      </c>
      <c r="DD267" s="61">
        <f t="shared" si="258"/>
        <v>0</v>
      </c>
      <c r="DE267" s="61">
        <f t="shared" si="258"/>
        <v>0</v>
      </c>
      <c r="DF267" s="61">
        <f t="shared" si="258"/>
        <v>0</v>
      </c>
      <c r="DG267" s="61">
        <f t="shared" si="258"/>
        <v>0</v>
      </c>
      <c r="DH267" s="61">
        <f t="shared" si="258"/>
        <v>0</v>
      </c>
      <c r="DI267" s="61">
        <f t="shared" si="258"/>
        <v>0</v>
      </c>
      <c r="DJ267" s="61">
        <f t="shared" si="258"/>
        <v>0</v>
      </c>
      <c r="DK267" s="61">
        <f t="shared" si="258"/>
        <v>0</v>
      </c>
      <c r="DL267" s="61">
        <f t="shared" si="258"/>
        <v>0</v>
      </c>
      <c r="DM267" s="61">
        <f t="shared" si="258"/>
        <v>0</v>
      </c>
      <c r="DN267" s="61">
        <f t="shared" si="258"/>
        <v>0</v>
      </c>
      <c r="DO267" s="61">
        <f t="shared" si="258"/>
        <v>0</v>
      </c>
      <c r="DP267" s="61">
        <f t="shared" si="258"/>
        <v>0</v>
      </c>
      <c r="DQ267" s="61">
        <f t="shared" si="258"/>
        <v>0</v>
      </c>
      <c r="DR267" s="61">
        <f t="shared" si="258"/>
        <v>0</v>
      </c>
      <c r="DS267" s="61">
        <f t="shared" si="258"/>
        <v>0</v>
      </c>
      <c r="DT267" s="61">
        <f t="shared" si="259"/>
        <v>0</v>
      </c>
      <c r="DU267" s="61">
        <f t="shared" si="259"/>
        <v>0</v>
      </c>
      <c r="DV267" s="61">
        <f t="shared" si="259"/>
        <v>0</v>
      </c>
      <c r="DW267" s="61">
        <f t="shared" si="259"/>
        <v>0</v>
      </c>
      <c r="DX267" s="61">
        <f t="shared" si="259"/>
        <v>0</v>
      </c>
      <c r="DY267" s="61">
        <f t="shared" si="259"/>
        <v>0</v>
      </c>
      <c r="DZ267" s="61">
        <f t="shared" si="263"/>
        <v>1</v>
      </c>
    </row>
    <row r="268" spans="1:130">
      <c r="A268" s="53">
        <v>10</v>
      </c>
      <c r="B268" s="63">
        <f t="shared" si="260"/>
        <v>0.90909090909090895</v>
      </c>
      <c r="C268" s="53">
        <v>2010</v>
      </c>
      <c r="D268" s="64">
        <f t="shared" si="264"/>
        <v>0</v>
      </c>
      <c r="E268" s="64">
        <f t="shared" si="265"/>
        <v>0</v>
      </c>
      <c r="F268" s="64">
        <f t="shared" si="266"/>
        <v>285256.82124254998</v>
      </c>
      <c r="G268" s="64">
        <f t="shared" si="267"/>
        <v>19164.281621993799</v>
      </c>
      <c r="H268" s="64">
        <f t="shared" si="268"/>
        <v>15061.650022092001</v>
      </c>
      <c r="I268" s="64">
        <f t="shared" si="269"/>
        <v>5154.3537840352401</v>
      </c>
      <c r="J268" s="64">
        <f t="shared" si="270"/>
        <v>3150.1133409577001</v>
      </c>
      <c r="K268" s="64">
        <f t="shared" si="271"/>
        <v>2417.2499367935402</v>
      </c>
      <c r="L268" s="64">
        <f t="shared" ref="L268:L286" si="272">VLOOKUP($C$74,$D$3:$K$63,$A$71,0)*(B260-B259)</f>
        <v>3090.3943976823598</v>
      </c>
      <c r="M268" s="64">
        <f>VLOOKUP($C$75,$D$3:$K$63,$A$71,0)*(B259-B258)</f>
        <v>2066.5917096435601</v>
      </c>
      <c r="N268" s="64">
        <f>VLOOKUP($C$76,$D$3:$K$63,$A$71,0)*B258</f>
        <v>0</v>
      </c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54">
        <f t="shared" si="261"/>
        <v>335361.45605574799</v>
      </c>
      <c r="BP268" s="53">
        <v>2010</v>
      </c>
      <c r="BQ268" s="61">
        <f t="shared" si="262"/>
        <v>0</v>
      </c>
      <c r="BR268" s="61">
        <f t="shared" si="255"/>
        <v>0</v>
      </c>
      <c r="BS268" s="61">
        <f t="shared" si="255"/>
        <v>0.85059512979670204</v>
      </c>
      <c r="BT268" s="61">
        <f t="shared" si="255"/>
        <v>5.7145152717872502E-2</v>
      </c>
      <c r="BU268" s="61">
        <f t="shared" si="255"/>
        <v>4.4911690804408599E-2</v>
      </c>
      <c r="BV268" s="61">
        <f t="shared" si="255"/>
        <v>1.53695473673588E-2</v>
      </c>
      <c r="BW268" s="61">
        <f t="shared" si="255"/>
        <v>9.3931884063446006E-3</v>
      </c>
      <c r="BX268" s="61">
        <f t="shared" si="255"/>
        <v>7.2078943275810303E-3</v>
      </c>
      <c r="BY268" s="61">
        <f t="shared" si="255"/>
        <v>9.2151150404375503E-3</v>
      </c>
      <c r="BZ268" s="61">
        <f t="shared" si="255"/>
        <v>6.16228153929539E-3</v>
      </c>
      <c r="CA268" s="61">
        <f t="shared" si="255"/>
        <v>0</v>
      </c>
      <c r="CB268" s="61">
        <f t="shared" si="255"/>
        <v>0</v>
      </c>
      <c r="CC268" s="61">
        <f t="shared" si="255"/>
        <v>0</v>
      </c>
      <c r="CD268" s="61">
        <f t="shared" si="255"/>
        <v>0</v>
      </c>
      <c r="CE268" s="61">
        <f t="shared" si="255"/>
        <v>0</v>
      </c>
      <c r="CF268" s="61">
        <f t="shared" si="255"/>
        <v>0</v>
      </c>
      <c r="CG268" s="61">
        <f t="shared" si="255"/>
        <v>0</v>
      </c>
      <c r="CH268" s="61">
        <f t="shared" si="256"/>
        <v>0</v>
      </c>
      <c r="CI268" s="61">
        <f t="shared" si="256"/>
        <v>0</v>
      </c>
      <c r="CJ268" s="61">
        <f t="shared" si="256"/>
        <v>0</v>
      </c>
      <c r="CK268" s="61">
        <f t="shared" si="256"/>
        <v>0</v>
      </c>
      <c r="CL268" s="61">
        <f t="shared" si="256"/>
        <v>0</v>
      </c>
      <c r="CM268" s="61">
        <f t="shared" si="256"/>
        <v>0</v>
      </c>
      <c r="CN268" s="61">
        <f t="shared" si="257"/>
        <v>0</v>
      </c>
      <c r="CO268" s="61">
        <f t="shared" si="257"/>
        <v>0</v>
      </c>
      <c r="CP268" s="61">
        <f t="shared" si="257"/>
        <v>0</v>
      </c>
      <c r="CQ268" s="61">
        <f t="shared" si="257"/>
        <v>0</v>
      </c>
      <c r="CR268" s="61">
        <f t="shared" si="257"/>
        <v>0</v>
      </c>
      <c r="CS268" s="61">
        <f t="shared" si="257"/>
        <v>0</v>
      </c>
      <c r="CT268" s="61">
        <f t="shared" si="257"/>
        <v>0</v>
      </c>
      <c r="CU268" s="61">
        <f t="shared" si="257"/>
        <v>0</v>
      </c>
      <c r="CV268" s="61">
        <f t="shared" si="257"/>
        <v>0</v>
      </c>
      <c r="CW268" s="61">
        <f t="shared" si="257"/>
        <v>0</v>
      </c>
      <c r="CX268" s="61">
        <f t="shared" si="257"/>
        <v>0</v>
      </c>
      <c r="CY268" s="61">
        <f t="shared" si="257"/>
        <v>0</v>
      </c>
      <c r="CZ268" s="61">
        <f t="shared" si="257"/>
        <v>0</v>
      </c>
      <c r="DA268" s="61">
        <f t="shared" si="257"/>
        <v>0</v>
      </c>
      <c r="DB268" s="61">
        <f t="shared" si="257"/>
        <v>0</v>
      </c>
      <c r="DC268" s="61">
        <f t="shared" si="257"/>
        <v>0</v>
      </c>
      <c r="DD268" s="61">
        <f t="shared" si="258"/>
        <v>0</v>
      </c>
      <c r="DE268" s="61">
        <f t="shared" si="258"/>
        <v>0</v>
      </c>
      <c r="DF268" s="61">
        <f t="shared" si="258"/>
        <v>0</v>
      </c>
      <c r="DG268" s="61">
        <f t="shared" si="258"/>
        <v>0</v>
      </c>
      <c r="DH268" s="61">
        <f t="shared" si="258"/>
        <v>0</v>
      </c>
      <c r="DI268" s="61">
        <f t="shared" si="258"/>
        <v>0</v>
      </c>
      <c r="DJ268" s="61">
        <f t="shared" si="258"/>
        <v>0</v>
      </c>
      <c r="DK268" s="61">
        <f t="shared" si="258"/>
        <v>0</v>
      </c>
      <c r="DL268" s="61">
        <f t="shared" si="258"/>
        <v>0</v>
      </c>
      <c r="DM268" s="61">
        <f t="shared" si="258"/>
        <v>0</v>
      </c>
      <c r="DN268" s="61">
        <f t="shared" si="258"/>
        <v>0</v>
      </c>
      <c r="DO268" s="61">
        <f t="shared" si="258"/>
        <v>0</v>
      </c>
      <c r="DP268" s="61">
        <f t="shared" si="258"/>
        <v>0</v>
      </c>
      <c r="DQ268" s="61">
        <f t="shared" si="258"/>
        <v>0</v>
      </c>
      <c r="DR268" s="61">
        <f t="shared" si="258"/>
        <v>0</v>
      </c>
      <c r="DS268" s="61">
        <f t="shared" si="258"/>
        <v>0</v>
      </c>
      <c r="DT268" s="61">
        <f t="shared" si="259"/>
        <v>0</v>
      </c>
      <c r="DU268" s="61">
        <f t="shared" si="259"/>
        <v>0</v>
      </c>
      <c r="DV268" s="61">
        <f t="shared" si="259"/>
        <v>0</v>
      </c>
      <c r="DW268" s="61">
        <f t="shared" si="259"/>
        <v>0</v>
      </c>
      <c r="DX268" s="61">
        <f t="shared" si="259"/>
        <v>0</v>
      </c>
      <c r="DY268" s="61">
        <f t="shared" si="259"/>
        <v>0</v>
      </c>
      <c r="DZ268" s="61">
        <f t="shared" si="263"/>
        <v>1</v>
      </c>
    </row>
    <row r="269" spans="1:130">
      <c r="A269" s="53">
        <v>11</v>
      </c>
      <c r="B269" s="63">
        <f t="shared" si="260"/>
        <v>1</v>
      </c>
      <c r="C269" s="53">
        <v>2011</v>
      </c>
      <c r="D269" s="64">
        <f t="shared" si="264"/>
        <v>0</v>
      </c>
      <c r="E269" s="64">
        <f t="shared" si="265"/>
        <v>0</v>
      </c>
      <c r="F269" s="64">
        <f t="shared" si="266"/>
        <v>285256.82124254998</v>
      </c>
      <c r="G269" s="64">
        <f t="shared" si="267"/>
        <v>19164.281621993799</v>
      </c>
      <c r="H269" s="64">
        <f t="shared" si="268"/>
        <v>15061.650022092001</v>
      </c>
      <c r="I269" s="64">
        <f t="shared" si="269"/>
        <v>5154.3537840352401</v>
      </c>
      <c r="J269" s="64">
        <f t="shared" si="270"/>
        <v>3150.1133409577001</v>
      </c>
      <c r="K269" s="64">
        <f t="shared" si="271"/>
        <v>2417.2499367935402</v>
      </c>
      <c r="L269" s="64">
        <f t="shared" si="272"/>
        <v>3090.3943976823598</v>
      </c>
      <c r="M269" s="64">
        <f t="shared" ref="M269:M287" si="273">VLOOKUP($C$75,$D$3:$K$63,$A$71,0)*(B260-B259)</f>
        <v>2066.5917096435601</v>
      </c>
      <c r="N269" s="64">
        <f>VLOOKUP($C$76,$D$3:$K$63,$A$71,0)*(B259-B258)</f>
        <v>3332.5019614511298</v>
      </c>
      <c r="O269" s="64">
        <f>VLOOKUP($C$77,$D$3:$K$63,$A$71,0)*B258</f>
        <v>0</v>
      </c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54">
        <f t="shared" si="261"/>
        <v>338693.95801719901</v>
      </c>
      <c r="BP269" s="53">
        <v>2011</v>
      </c>
      <c r="BQ269" s="61">
        <f t="shared" si="262"/>
        <v>0</v>
      </c>
      <c r="BR269" s="61">
        <f t="shared" si="255"/>
        <v>0</v>
      </c>
      <c r="BS269" s="61">
        <f t="shared" si="255"/>
        <v>0.84222589299353301</v>
      </c>
      <c r="BT269" s="61">
        <f t="shared" si="255"/>
        <v>5.65828860195393E-2</v>
      </c>
      <c r="BU269" s="61">
        <f t="shared" si="255"/>
        <v>4.4469792464757199E-2</v>
      </c>
      <c r="BV269" s="61">
        <f t="shared" si="255"/>
        <v>1.5218322211031299E-2</v>
      </c>
      <c r="BW269" s="61">
        <f t="shared" si="255"/>
        <v>9.3007662711176303E-3</v>
      </c>
      <c r="BX269" s="61">
        <f t="shared" si="255"/>
        <v>7.1369738950902498E-3</v>
      </c>
      <c r="BY269" s="61">
        <f t="shared" si="255"/>
        <v>9.1244450174851506E-3</v>
      </c>
      <c r="BZ269" s="61">
        <f t="shared" si="255"/>
        <v>6.1016491753851003E-3</v>
      </c>
      <c r="CA269" s="61">
        <f t="shared" si="255"/>
        <v>9.8392719520609302E-3</v>
      </c>
      <c r="CB269" s="61">
        <f t="shared" si="255"/>
        <v>0</v>
      </c>
      <c r="CC269" s="61">
        <f t="shared" si="255"/>
        <v>0</v>
      </c>
      <c r="CD269" s="61">
        <f t="shared" si="255"/>
        <v>0</v>
      </c>
      <c r="CE269" s="61">
        <f t="shared" si="255"/>
        <v>0</v>
      </c>
      <c r="CF269" s="61">
        <f t="shared" si="255"/>
        <v>0</v>
      </c>
      <c r="CG269" s="61">
        <f t="shared" si="255"/>
        <v>0</v>
      </c>
      <c r="CH269" s="61">
        <f t="shared" si="256"/>
        <v>0</v>
      </c>
      <c r="CI269" s="61">
        <f t="shared" si="256"/>
        <v>0</v>
      </c>
      <c r="CJ269" s="61">
        <f t="shared" si="256"/>
        <v>0</v>
      </c>
      <c r="CK269" s="61">
        <f t="shared" si="256"/>
        <v>0</v>
      </c>
      <c r="CL269" s="61">
        <f t="shared" si="256"/>
        <v>0</v>
      </c>
      <c r="CM269" s="61">
        <f t="shared" si="256"/>
        <v>0</v>
      </c>
      <c r="CN269" s="61">
        <f t="shared" si="257"/>
        <v>0</v>
      </c>
      <c r="CO269" s="61">
        <f t="shared" si="257"/>
        <v>0</v>
      </c>
      <c r="CP269" s="61">
        <f t="shared" si="257"/>
        <v>0</v>
      </c>
      <c r="CQ269" s="61">
        <f t="shared" si="257"/>
        <v>0</v>
      </c>
      <c r="CR269" s="61">
        <f t="shared" si="257"/>
        <v>0</v>
      </c>
      <c r="CS269" s="61">
        <f t="shared" si="257"/>
        <v>0</v>
      </c>
      <c r="CT269" s="61">
        <f t="shared" si="257"/>
        <v>0</v>
      </c>
      <c r="CU269" s="61">
        <f t="shared" si="257"/>
        <v>0</v>
      </c>
      <c r="CV269" s="61">
        <f t="shared" si="257"/>
        <v>0</v>
      </c>
      <c r="CW269" s="61">
        <f t="shared" si="257"/>
        <v>0</v>
      </c>
      <c r="CX269" s="61">
        <f t="shared" si="257"/>
        <v>0</v>
      </c>
      <c r="CY269" s="61">
        <f t="shared" si="257"/>
        <v>0</v>
      </c>
      <c r="CZ269" s="61">
        <f t="shared" si="257"/>
        <v>0</v>
      </c>
      <c r="DA269" s="61">
        <f t="shared" si="257"/>
        <v>0</v>
      </c>
      <c r="DB269" s="61">
        <f t="shared" si="257"/>
        <v>0</v>
      </c>
      <c r="DC269" s="61">
        <f t="shared" si="257"/>
        <v>0</v>
      </c>
      <c r="DD269" s="61">
        <f t="shared" si="258"/>
        <v>0</v>
      </c>
      <c r="DE269" s="61">
        <f t="shared" si="258"/>
        <v>0</v>
      </c>
      <c r="DF269" s="61">
        <f t="shared" si="258"/>
        <v>0</v>
      </c>
      <c r="DG269" s="61">
        <f t="shared" si="258"/>
        <v>0</v>
      </c>
      <c r="DH269" s="61">
        <f t="shared" si="258"/>
        <v>0</v>
      </c>
      <c r="DI269" s="61">
        <f t="shared" si="258"/>
        <v>0</v>
      </c>
      <c r="DJ269" s="61">
        <f t="shared" si="258"/>
        <v>0</v>
      </c>
      <c r="DK269" s="61">
        <f t="shared" si="258"/>
        <v>0</v>
      </c>
      <c r="DL269" s="61">
        <f t="shared" si="258"/>
        <v>0</v>
      </c>
      <c r="DM269" s="61">
        <f t="shared" si="258"/>
        <v>0</v>
      </c>
      <c r="DN269" s="61">
        <f t="shared" si="258"/>
        <v>0</v>
      </c>
      <c r="DO269" s="61">
        <f t="shared" si="258"/>
        <v>0</v>
      </c>
      <c r="DP269" s="61">
        <f t="shared" si="258"/>
        <v>0</v>
      </c>
      <c r="DQ269" s="61">
        <f t="shared" si="258"/>
        <v>0</v>
      </c>
      <c r="DR269" s="61">
        <f t="shared" si="258"/>
        <v>0</v>
      </c>
      <c r="DS269" s="61">
        <f t="shared" si="258"/>
        <v>0</v>
      </c>
      <c r="DT269" s="61">
        <f t="shared" si="259"/>
        <v>0</v>
      </c>
      <c r="DU269" s="61">
        <f t="shared" si="259"/>
        <v>0</v>
      </c>
      <c r="DV269" s="61">
        <f t="shared" si="259"/>
        <v>0</v>
      </c>
      <c r="DW269" s="61">
        <f t="shared" si="259"/>
        <v>0</v>
      </c>
      <c r="DX269" s="61">
        <f t="shared" si="259"/>
        <v>0</v>
      </c>
      <c r="DY269" s="61">
        <f t="shared" si="259"/>
        <v>0</v>
      </c>
      <c r="DZ269" s="61">
        <f t="shared" si="263"/>
        <v>1</v>
      </c>
    </row>
    <row r="270" spans="1:130">
      <c r="A270" s="53">
        <v>12</v>
      </c>
      <c r="B270" s="63">
        <f t="shared" si="260"/>
        <v>1</v>
      </c>
      <c r="C270" s="53">
        <v>2012</v>
      </c>
      <c r="D270" s="64">
        <f t="shared" si="264"/>
        <v>0</v>
      </c>
      <c r="E270" s="64">
        <f t="shared" si="265"/>
        <v>0</v>
      </c>
      <c r="F270" s="64">
        <f t="shared" si="266"/>
        <v>285256.82124254998</v>
      </c>
      <c r="G270" s="64">
        <f t="shared" si="267"/>
        <v>19164.281621993799</v>
      </c>
      <c r="H270" s="64">
        <f t="shared" si="268"/>
        <v>15061.650022092001</v>
      </c>
      <c r="I270" s="64">
        <f t="shared" si="269"/>
        <v>5154.3537840352401</v>
      </c>
      <c r="J270" s="64">
        <f t="shared" si="270"/>
        <v>3150.1133409577001</v>
      </c>
      <c r="K270" s="64">
        <f t="shared" si="271"/>
        <v>2417.2499367935402</v>
      </c>
      <c r="L270" s="64">
        <f t="shared" si="272"/>
        <v>3090.3943976823598</v>
      </c>
      <c r="M270" s="64">
        <f t="shared" si="273"/>
        <v>2066.5917096435601</v>
      </c>
      <c r="N270" s="64">
        <f t="shared" ref="N270:N288" si="274">VLOOKUP($C$76,$D$3:$K$63,$A$71,0)*(B260-B259)</f>
        <v>3332.5019614511298</v>
      </c>
      <c r="O270" s="64">
        <f>VLOOKUP($C$77,$D$3:$K$63,$A$71,0)*(B259-B258)</f>
        <v>2790.87107443283</v>
      </c>
      <c r="P270" s="64">
        <f>VLOOKUP($C$78,$D$3:$K$63,$A$71,0)*B258</f>
        <v>0</v>
      </c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54">
        <f t="shared" si="261"/>
        <v>341484.82909163198</v>
      </c>
      <c r="BP270" s="53">
        <v>2012</v>
      </c>
      <c r="BQ270" s="61">
        <f t="shared" si="262"/>
        <v>0</v>
      </c>
      <c r="BR270" s="61">
        <f t="shared" si="255"/>
        <v>0</v>
      </c>
      <c r="BS270" s="61">
        <f t="shared" si="255"/>
        <v>0.83534258901441805</v>
      </c>
      <c r="BT270" s="61">
        <f t="shared" si="255"/>
        <v>5.6120448082486799E-2</v>
      </c>
      <c r="BU270" s="61">
        <f t="shared" si="255"/>
        <v>4.41063518463084E-2</v>
      </c>
      <c r="BV270" s="61">
        <f t="shared" si="255"/>
        <v>1.5093946626402399E-2</v>
      </c>
      <c r="BW270" s="61">
        <f t="shared" si="255"/>
        <v>9.2247534080420693E-3</v>
      </c>
      <c r="BX270" s="61">
        <f t="shared" si="255"/>
        <v>7.0786451720961001E-3</v>
      </c>
      <c r="BY270" s="61">
        <f t="shared" si="255"/>
        <v>9.0498731844192697E-3</v>
      </c>
      <c r="BZ270" s="61">
        <f t="shared" si="255"/>
        <v>6.0517819053361802E-3</v>
      </c>
      <c r="CA270" s="61">
        <f t="shared" si="255"/>
        <v>9.7588580152030893E-3</v>
      </c>
      <c r="CB270" s="61">
        <f t="shared" si="255"/>
        <v>8.1727527452879895E-3</v>
      </c>
      <c r="CC270" s="61">
        <f t="shared" si="255"/>
        <v>0</v>
      </c>
      <c r="CD270" s="61">
        <f t="shared" si="255"/>
        <v>0</v>
      </c>
      <c r="CE270" s="61">
        <f t="shared" si="255"/>
        <v>0</v>
      </c>
      <c r="CF270" s="61">
        <f t="shared" si="255"/>
        <v>0</v>
      </c>
      <c r="CG270" s="61">
        <f t="shared" si="255"/>
        <v>0</v>
      </c>
      <c r="CH270" s="61">
        <f t="shared" si="256"/>
        <v>0</v>
      </c>
      <c r="CI270" s="61">
        <f t="shared" si="256"/>
        <v>0</v>
      </c>
      <c r="CJ270" s="61">
        <f t="shared" si="256"/>
        <v>0</v>
      </c>
      <c r="CK270" s="61">
        <f t="shared" si="256"/>
        <v>0</v>
      </c>
      <c r="CL270" s="61">
        <f t="shared" si="256"/>
        <v>0</v>
      </c>
      <c r="CM270" s="61">
        <f t="shared" si="256"/>
        <v>0</v>
      </c>
      <c r="CN270" s="61">
        <f t="shared" si="257"/>
        <v>0</v>
      </c>
      <c r="CO270" s="61">
        <f t="shared" si="257"/>
        <v>0</v>
      </c>
      <c r="CP270" s="61">
        <f t="shared" si="257"/>
        <v>0</v>
      </c>
      <c r="CQ270" s="61">
        <f t="shared" si="257"/>
        <v>0</v>
      </c>
      <c r="CR270" s="61">
        <f t="shared" si="257"/>
        <v>0</v>
      </c>
      <c r="CS270" s="61">
        <f t="shared" si="257"/>
        <v>0</v>
      </c>
      <c r="CT270" s="61">
        <f t="shared" si="257"/>
        <v>0</v>
      </c>
      <c r="CU270" s="61">
        <f t="shared" si="257"/>
        <v>0</v>
      </c>
      <c r="CV270" s="61">
        <f t="shared" si="257"/>
        <v>0</v>
      </c>
      <c r="CW270" s="61">
        <f t="shared" si="257"/>
        <v>0</v>
      </c>
      <c r="CX270" s="61">
        <f t="shared" si="257"/>
        <v>0</v>
      </c>
      <c r="CY270" s="61">
        <f t="shared" si="257"/>
        <v>0</v>
      </c>
      <c r="CZ270" s="61">
        <f t="shared" si="257"/>
        <v>0</v>
      </c>
      <c r="DA270" s="61">
        <f t="shared" si="257"/>
        <v>0</v>
      </c>
      <c r="DB270" s="61">
        <f t="shared" si="257"/>
        <v>0</v>
      </c>
      <c r="DC270" s="61">
        <f t="shared" si="257"/>
        <v>0</v>
      </c>
      <c r="DD270" s="61">
        <f t="shared" si="258"/>
        <v>0</v>
      </c>
      <c r="DE270" s="61">
        <f t="shared" si="258"/>
        <v>0</v>
      </c>
      <c r="DF270" s="61">
        <f t="shared" si="258"/>
        <v>0</v>
      </c>
      <c r="DG270" s="61">
        <f t="shared" si="258"/>
        <v>0</v>
      </c>
      <c r="DH270" s="61">
        <f t="shared" si="258"/>
        <v>0</v>
      </c>
      <c r="DI270" s="61">
        <f t="shared" si="258"/>
        <v>0</v>
      </c>
      <c r="DJ270" s="61">
        <f t="shared" si="258"/>
        <v>0</v>
      </c>
      <c r="DK270" s="61">
        <f t="shared" si="258"/>
        <v>0</v>
      </c>
      <c r="DL270" s="61">
        <f t="shared" si="258"/>
        <v>0</v>
      </c>
      <c r="DM270" s="61">
        <f t="shared" si="258"/>
        <v>0</v>
      </c>
      <c r="DN270" s="61">
        <f t="shared" si="258"/>
        <v>0</v>
      </c>
      <c r="DO270" s="61">
        <f t="shared" si="258"/>
        <v>0</v>
      </c>
      <c r="DP270" s="61">
        <f t="shared" si="258"/>
        <v>0</v>
      </c>
      <c r="DQ270" s="61">
        <f t="shared" si="258"/>
        <v>0</v>
      </c>
      <c r="DR270" s="61">
        <f t="shared" si="258"/>
        <v>0</v>
      </c>
      <c r="DS270" s="61">
        <f t="shared" si="258"/>
        <v>0</v>
      </c>
      <c r="DT270" s="61">
        <f t="shared" si="259"/>
        <v>0</v>
      </c>
      <c r="DU270" s="61">
        <f t="shared" si="259"/>
        <v>0</v>
      </c>
      <c r="DV270" s="61">
        <f t="shared" si="259"/>
        <v>0</v>
      </c>
      <c r="DW270" s="61">
        <f t="shared" si="259"/>
        <v>0</v>
      </c>
      <c r="DX270" s="61">
        <f t="shared" si="259"/>
        <v>0</v>
      </c>
      <c r="DY270" s="61">
        <f t="shared" si="259"/>
        <v>0</v>
      </c>
      <c r="DZ270" s="61">
        <f t="shared" si="263"/>
        <v>1</v>
      </c>
    </row>
    <row r="271" spans="1:130">
      <c r="A271" s="53">
        <v>13</v>
      </c>
      <c r="B271" s="63">
        <f t="shared" si="260"/>
        <v>1</v>
      </c>
      <c r="C271" s="53">
        <v>2013</v>
      </c>
      <c r="D271" s="64">
        <f t="shared" si="264"/>
        <v>0</v>
      </c>
      <c r="E271" s="64">
        <f t="shared" si="265"/>
        <v>0</v>
      </c>
      <c r="F271" s="64">
        <f t="shared" si="266"/>
        <v>285256.82124254899</v>
      </c>
      <c r="G271" s="64">
        <f t="shared" si="267"/>
        <v>19164.281621993799</v>
      </c>
      <c r="H271" s="64">
        <f t="shared" si="268"/>
        <v>15061.650022092001</v>
      </c>
      <c r="I271" s="64">
        <f t="shared" si="269"/>
        <v>5154.3537840352401</v>
      </c>
      <c r="J271" s="64">
        <f t="shared" si="270"/>
        <v>3150.1133409577001</v>
      </c>
      <c r="K271" s="64">
        <f t="shared" si="271"/>
        <v>2417.2499367935402</v>
      </c>
      <c r="L271" s="64">
        <f t="shared" si="272"/>
        <v>3090.3943976823598</v>
      </c>
      <c r="M271" s="64">
        <f t="shared" si="273"/>
        <v>2066.5917096435601</v>
      </c>
      <c r="N271" s="64">
        <f t="shared" si="274"/>
        <v>3332.5019614511298</v>
      </c>
      <c r="O271" s="64">
        <f t="shared" ref="O271:O289" si="275">VLOOKUP($C$77,$D$3:$K$63,$A$71,0)*(B260-B259)</f>
        <v>2790.87107443283</v>
      </c>
      <c r="P271" s="64">
        <f>VLOOKUP($C$78,$D$3:$K$63,$A$71,0)*(B259-B258)</f>
        <v>1445.7382142255201</v>
      </c>
      <c r="Q271" s="64">
        <f>VLOOKUP($C$79,$D$3:$K$63,$A$71,0)*B258</f>
        <v>0</v>
      </c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54">
        <f t="shared" si="261"/>
        <v>342930.56730585598</v>
      </c>
      <c r="BP271" s="53">
        <v>2013</v>
      </c>
      <c r="BQ271" s="61">
        <f t="shared" si="262"/>
        <v>0</v>
      </c>
      <c r="BR271" s="61">
        <f t="shared" si="255"/>
        <v>0</v>
      </c>
      <c r="BS271" s="61">
        <f t="shared" si="255"/>
        <v>0.83182092364525495</v>
      </c>
      <c r="BT271" s="61">
        <f t="shared" si="255"/>
        <v>5.58838536108138E-2</v>
      </c>
      <c r="BU271" s="61">
        <f t="shared" si="255"/>
        <v>4.3920406805435602E-2</v>
      </c>
      <c r="BV271" s="61">
        <f t="shared" si="255"/>
        <v>1.50303130587893E-2</v>
      </c>
      <c r="BW271" s="61">
        <f t="shared" si="255"/>
        <v>9.1858633825083903E-3</v>
      </c>
      <c r="BX271" s="61">
        <f t="shared" si="255"/>
        <v>7.0488027818109899E-3</v>
      </c>
      <c r="BY271" s="61">
        <f t="shared" si="255"/>
        <v>9.0117204248114299E-3</v>
      </c>
      <c r="BZ271" s="61">
        <f t="shared" si="255"/>
        <v>6.0262685997319798E-3</v>
      </c>
      <c r="CA271" s="61">
        <f t="shared" si="255"/>
        <v>9.7177162935111108E-3</v>
      </c>
      <c r="CB271" s="61">
        <f t="shared" si="255"/>
        <v>8.1382977795143099E-3</v>
      </c>
      <c r="CC271" s="61">
        <f t="shared" si="255"/>
        <v>4.2158336178182701E-3</v>
      </c>
      <c r="CD271" s="61">
        <f t="shared" si="255"/>
        <v>0</v>
      </c>
      <c r="CE271" s="61">
        <f t="shared" si="255"/>
        <v>0</v>
      </c>
      <c r="CF271" s="61">
        <f t="shared" si="255"/>
        <v>0</v>
      </c>
      <c r="CG271" s="61">
        <f t="shared" si="255"/>
        <v>0</v>
      </c>
      <c r="CH271" s="61">
        <f t="shared" si="256"/>
        <v>0</v>
      </c>
      <c r="CI271" s="61">
        <f t="shared" si="256"/>
        <v>0</v>
      </c>
      <c r="CJ271" s="61">
        <f t="shared" si="256"/>
        <v>0</v>
      </c>
      <c r="CK271" s="61">
        <f t="shared" si="256"/>
        <v>0</v>
      </c>
      <c r="CL271" s="61">
        <f t="shared" si="256"/>
        <v>0</v>
      </c>
      <c r="CM271" s="61">
        <f t="shared" si="256"/>
        <v>0</v>
      </c>
      <c r="CN271" s="61">
        <f t="shared" si="257"/>
        <v>0</v>
      </c>
      <c r="CO271" s="61">
        <f t="shared" si="257"/>
        <v>0</v>
      </c>
      <c r="CP271" s="61">
        <f t="shared" si="257"/>
        <v>0</v>
      </c>
      <c r="CQ271" s="61">
        <f t="shared" si="257"/>
        <v>0</v>
      </c>
      <c r="CR271" s="61">
        <f t="shared" si="257"/>
        <v>0</v>
      </c>
      <c r="CS271" s="61">
        <f t="shared" si="257"/>
        <v>0</v>
      </c>
      <c r="CT271" s="61">
        <f t="shared" si="257"/>
        <v>0</v>
      </c>
      <c r="CU271" s="61">
        <f t="shared" si="257"/>
        <v>0</v>
      </c>
      <c r="CV271" s="61">
        <f t="shared" si="257"/>
        <v>0</v>
      </c>
      <c r="CW271" s="61">
        <f t="shared" si="257"/>
        <v>0</v>
      </c>
      <c r="CX271" s="61">
        <f t="shared" si="257"/>
        <v>0</v>
      </c>
      <c r="CY271" s="61">
        <f t="shared" si="257"/>
        <v>0</v>
      </c>
      <c r="CZ271" s="61">
        <f t="shared" si="257"/>
        <v>0</v>
      </c>
      <c r="DA271" s="61">
        <f t="shared" si="257"/>
        <v>0</v>
      </c>
      <c r="DB271" s="61">
        <f t="shared" si="257"/>
        <v>0</v>
      </c>
      <c r="DC271" s="61">
        <f t="shared" si="257"/>
        <v>0</v>
      </c>
      <c r="DD271" s="61">
        <f t="shared" si="258"/>
        <v>0</v>
      </c>
      <c r="DE271" s="61">
        <f t="shared" si="258"/>
        <v>0</v>
      </c>
      <c r="DF271" s="61">
        <f t="shared" si="258"/>
        <v>0</v>
      </c>
      <c r="DG271" s="61">
        <f t="shared" si="258"/>
        <v>0</v>
      </c>
      <c r="DH271" s="61">
        <f t="shared" si="258"/>
        <v>0</v>
      </c>
      <c r="DI271" s="61">
        <f t="shared" si="258"/>
        <v>0</v>
      </c>
      <c r="DJ271" s="61">
        <f t="shared" si="258"/>
        <v>0</v>
      </c>
      <c r="DK271" s="61">
        <f t="shared" si="258"/>
        <v>0</v>
      </c>
      <c r="DL271" s="61">
        <f t="shared" si="258"/>
        <v>0</v>
      </c>
      <c r="DM271" s="61">
        <f t="shared" si="258"/>
        <v>0</v>
      </c>
      <c r="DN271" s="61">
        <f t="shared" si="258"/>
        <v>0</v>
      </c>
      <c r="DO271" s="61">
        <f t="shared" si="258"/>
        <v>0</v>
      </c>
      <c r="DP271" s="61">
        <f t="shared" si="258"/>
        <v>0</v>
      </c>
      <c r="DQ271" s="61">
        <f t="shared" si="258"/>
        <v>0</v>
      </c>
      <c r="DR271" s="61">
        <f t="shared" si="258"/>
        <v>0</v>
      </c>
      <c r="DS271" s="61">
        <f t="shared" si="258"/>
        <v>0</v>
      </c>
      <c r="DT271" s="61">
        <f t="shared" si="259"/>
        <v>0</v>
      </c>
      <c r="DU271" s="61">
        <f t="shared" si="259"/>
        <v>0</v>
      </c>
      <c r="DV271" s="61">
        <f t="shared" si="259"/>
        <v>0</v>
      </c>
      <c r="DW271" s="61">
        <f t="shared" si="259"/>
        <v>0</v>
      </c>
      <c r="DX271" s="61">
        <f t="shared" si="259"/>
        <v>0</v>
      </c>
      <c r="DY271" s="61">
        <f t="shared" si="259"/>
        <v>0</v>
      </c>
      <c r="DZ271" s="61">
        <f t="shared" si="263"/>
        <v>1</v>
      </c>
    </row>
    <row r="272" spans="1:130">
      <c r="A272" s="53">
        <v>14</v>
      </c>
      <c r="B272" s="63">
        <f t="shared" si="260"/>
        <v>1</v>
      </c>
      <c r="C272" s="53">
        <v>2014</v>
      </c>
      <c r="D272" s="64">
        <f t="shared" si="264"/>
        <v>0</v>
      </c>
      <c r="E272" s="64">
        <f t="shared" si="265"/>
        <v>0</v>
      </c>
      <c r="F272" s="64">
        <f t="shared" si="266"/>
        <v>0</v>
      </c>
      <c r="G272" s="64">
        <f t="shared" si="267"/>
        <v>19164.281621993701</v>
      </c>
      <c r="H272" s="64">
        <f t="shared" si="268"/>
        <v>15061.650022092001</v>
      </c>
      <c r="I272" s="64">
        <f t="shared" si="269"/>
        <v>5154.3537840352401</v>
      </c>
      <c r="J272" s="64">
        <f t="shared" si="270"/>
        <v>3150.1133409577001</v>
      </c>
      <c r="K272" s="64">
        <f t="shared" si="271"/>
        <v>2417.2499367935402</v>
      </c>
      <c r="L272" s="64">
        <f t="shared" si="272"/>
        <v>3090.3943976823598</v>
      </c>
      <c r="M272" s="64">
        <f t="shared" si="273"/>
        <v>2066.5917096435601</v>
      </c>
      <c r="N272" s="64">
        <f t="shared" si="274"/>
        <v>3332.5019614511298</v>
      </c>
      <c r="O272" s="64">
        <f t="shared" si="275"/>
        <v>2790.87107443283</v>
      </c>
      <c r="P272" s="64">
        <f t="shared" ref="P272:P290" si="276">VLOOKUP($C$78,$D$3:$K$63,$A$71,0)*(B260-B259)</f>
        <v>1445.7382142255201</v>
      </c>
      <c r="Q272" s="64">
        <f>VLOOKUP($C$79,$D$3:$K$63,$A$71,0)*(B259-B258)</f>
        <v>1106.62042676533</v>
      </c>
      <c r="R272" s="64">
        <f>VLOOKUP($C$80,$D$3:$K$63,$A$71,0)*B258</f>
        <v>0</v>
      </c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54">
        <f t="shared" si="261"/>
        <v>58780.366490072898</v>
      </c>
      <c r="BP272" s="53">
        <v>2014</v>
      </c>
      <c r="BQ272" s="61">
        <f t="shared" si="262"/>
        <v>0</v>
      </c>
      <c r="BR272" s="61">
        <f t="shared" si="255"/>
        <v>0</v>
      </c>
      <c r="BS272" s="61">
        <f t="shared" si="255"/>
        <v>0</v>
      </c>
      <c r="BT272" s="61">
        <f t="shared" si="255"/>
        <v>0.32603201998120002</v>
      </c>
      <c r="BU272" s="61">
        <f t="shared" si="255"/>
        <v>0.25623606863076798</v>
      </c>
      <c r="BV272" s="61">
        <f t="shared" si="255"/>
        <v>8.7688357385552002E-2</v>
      </c>
      <c r="BW272" s="61">
        <f t="shared" si="255"/>
        <v>5.35912504303575E-2</v>
      </c>
      <c r="BX272" s="61">
        <f t="shared" si="255"/>
        <v>4.1123424046731201E-2</v>
      </c>
      <c r="BY272" s="61">
        <f t="shared" si="255"/>
        <v>5.2575282908524798E-2</v>
      </c>
      <c r="BZ272" s="61">
        <f t="shared" si="255"/>
        <v>3.5157856832903102E-2</v>
      </c>
      <c r="CA272" s="61">
        <f t="shared" si="255"/>
        <v>5.6694133780433899E-2</v>
      </c>
      <c r="CB272" s="61">
        <f t="shared" si="255"/>
        <v>4.7479647390496697E-2</v>
      </c>
      <c r="CC272" s="61">
        <f t="shared" si="255"/>
        <v>2.4595597145003902E-2</v>
      </c>
      <c r="CD272" s="61">
        <f t="shared" si="255"/>
        <v>1.8826361468029001E-2</v>
      </c>
      <c r="CE272" s="61">
        <f t="shared" si="255"/>
        <v>0</v>
      </c>
      <c r="CF272" s="61">
        <f t="shared" si="255"/>
        <v>0</v>
      </c>
      <c r="CG272" s="61">
        <f t="shared" si="255"/>
        <v>0</v>
      </c>
      <c r="CH272" s="61">
        <f t="shared" si="256"/>
        <v>0</v>
      </c>
      <c r="CI272" s="61">
        <f t="shared" si="256"/>
        <v>0</v>
      </c>
      <c r="CJ272" s="61">
        <f t="shared" si="256"/>
        <v>0</v>
      </c>
      <c r="CK272" s="61">
        <f t="shared" si="256"/>
        <v>0</v>
      </c>
      <c r="CL272" s="61">
        <f t="shared" si="256"/>
        <v>0</v>
      </c>
      <c r="CM272" s="61">
        <f t="shared" si="256"/>
        <v>0</v>
      </c>
      <c r="CN272" s="61">
        <f t="shared" si="257"/>
        <v>0</v>
      </c>
      <c r="CO272" s="61">
        <f t="shared" si="257"/>
        <v>0</v>
      </c>
      <c r="CP272" s="61">
        <f t="shared" si="257"/>
        <v>0</v>
      </c>
      <c r="CQ272" s="61">
        <f t="shared" si="257"/>
        <v>0</v>
      </c>
      <c r="CR272" s="61">
        <f t="shared" si="257"/>
        <v>0</v>
      </c>
      <c r="CS272" s="61">
        <f t="shared" si="257"/>
        <v>0</v>
      </c>
      <c r="CT272" s="61">
        <f t="shared" si="257"/>
        <v>0</v>
      </c>
      <c r="CU272" s="61">
        <f t="shared" si="257"/>
        <v>0</v>
      </c>
      <c r="CV272" s="61">
        <f t="shared" si="257"/>
        <v>0</v>
      </c>
      <c r="CW272" s="61">
        <f t="shared" si="257"/>
        <v>0</v>
      </c>
      <c r="CX272" s="61">
        <f t="shared" si="257"/>
        <v>0</v>
      </c>
      <c r="CY272" s="61">
        <f t="shared" si="257"/>
        <v>0</v>
      </c>
      <c r="CZ272" s="61">
        <f t="shared" si="257"/>
        <v>0</v>
      </c>
      <c r="DA272" s="61">
        <f t="shared" si="257"/>
        <v>0</v>
      </c>
      <c r="DB272" s="61">
        <f t="shared" si="257"/>
        <v>0</v>
      </c>
      <c r="DC272" s="61">
        <f t="shared" si="257"/>
        <v>0</v>
      </c>
      <c r="DD272" s="61">
        <f t="shared" si="258"/>
        <v>0</v>
      </c>
      <c r="DE272" s="61">
        <f t="shared" si="258"/>
        <v>0</v>
      </c>
      <c r="DF272" s="61">
        <f t="shared" si="258"/>
        <v>0</v>
      </c>
      <c r="DG272" s="61">
        <f t="shared" si="258"/>
        <v>0</v>
      </c>
      <c r="DH272" s="61">
        <f t="shared" si="258"/>
        <v>0</v>
      </c>
      <c r="DI272" s="61">
        <f t="shared" si="258"/>
        <v>0</v>
      </c>
      <c r="DJ272" s="61">
        <f t="shared" si="258"/>
        <v>0</v>
      </c>
      <c r="DK272" s="61">
        <f t="shared" si="258"/>
        <v>0</v>
      </c>
      <c r="DL272" s="61">
        <f t="shared" si="258"/>
        <v>0</v>
      </c>
      <c r="DM272" s="61">
        <f t="shared" si="258"/>
        <v>0</v>
      </c>
      <c r="DN272" s="61">
        <f t="shared" si="258"/>
        <v>0</v>
      </c>
      <c r="DO272" s="61">
        <f t="shared" si="258"/>
        <v>0</v>
      </c>
      <c r="DP272" s="61">
        <f t="shared" si="258"/>
        <v>0</v>
      </c>
      <c r="DQ272" s="61">
        <f t="shared" si="258"/>
        <v>0</v>
      </c>
      <c r="DR272" s="61">
        <f t="shared" si="258"/>
        <v>0</v>
      </c>
      <c r="DS272" s="61">
        <f t="shared" si="258"/>
        <v>0</v>
      </c>
      <c r="DT272" s="61">
        <f t="shared" si="259"/>
        <v>0</v>
      </c>
      <c r="DU272" s="61">
        <f t="shared" si="259"/>
        <v>0</v>
      </c>
      <c r="DV272" s="61">
        <f t="shared" si="259"/>
        <v>0</v>
      </c>
      <c r="DW272" s="61">
        <f t="shared" si="259"/>
        <v>0</v>
      </c>
      <c r="DX272" s="61">
        <f t="shared" si="259"/>
        <v>0</v>
      </c>
      <c r="DY272" s="61">
        <f t="shared" si="259"/>
        <v>0</v>
      </c>
      <c r="DZ272" s="61">
        <f t="shared" si="263"/>
        <v>1</v>
      </c>
    </row>
    <row r="273" spans="1:130">
      <c r="A273" s="53">
        <v>15</v>
      </c>
      <c r="B273" s="63">
        <f t="shared" si="260"/>
        <v>1</v>
      </c>
      <c r="C273" s="53">
        <v>2015</v>
      </c>
      <c r="D273" s="64">
        <f t="shared" si="264"/>
        <v>0</v>
      </c>
      <c r="E273" s="64">
        <f t="shared" si="265"/>
        <v>0</v>
      </c>
      <c r="F273" s="64">
        <f t="shared" si="266"/>
        <v>0</v>
      </c>
      <c r="G273" s="64">
        <f t="shared" si="267"/>
        <v>0</v>
      </c>
      <c r="H273" s="64">
        <f t="shared" si="268"/>
        <v>15061.650022092001</v>
      </c>
      <c r="I273" s="64">
        <f t="shared" si="269"/>
        <v>5154.3537840352401</v>
      </c>
      <c r="J273" s="64">
        <f t="shared" si="270"/>
        <v>3150.1133409577001</v>
      </c>
      <c r="K273" s="64">
        <f t="shared" si="271"/>
        <v>2417.2499367935402</v>
      </c>
      <c r="L273" s="64">
        <f t="shared" si="272"/>
        <v>3090.3943976823598</v>
      </c>
      <c r="M273" s="64">
        <f t="shared" si="273"/>
        <v>2066.5917096435601</v>
      </c>
      <c r="N273" s="64">
        <f t="shared" si="274"/>
        <v>3332.5019614511298</v>
      </c>
      <c r="O273" s="64">
        <f t="shared" si="275"/>
        <v>2790.87107443283</v>
      </c>
      <c r="P273" s="64">
        <f t="shared" si="276"/>
        <v>1445.7382142255201</v>
      </c>
      <c r="Q273" s="64">
        <f t="shared" ref="Q273:Q291" si="277">VLOOKUP($C$79,$D$3:$K$63,$A$71,0)*(B260-B259)</f>
        <v>1106.62042676533</v>
      </c>
      <c r="R273" s="64">
        <f>VLOOKUP($C$80,$D$3:$K$63,$A$71,0)*(B259-B258)</f>
        <v>679.50812502916096</v>
      </c>
      <c r="S273" s="64">
        <f>VLOOKUP($C$81,$D$3:$K$63,$A$71,0)*B258</f>
        <v>0</v>
      </c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54">
        <f t="shared" si="261"/>
        <v>40295.592993108301</v>
      </c>
      <c r="BP273" s="53">
        <v>2015</v>
      </c>
      <c r="BQ273" s="61">
        <f t="shared" si="262"/>
        <v>0</v>
      </c>
      <c r="BR273" s="61">
        <f t="shared" si="255"/>
        <v>0</v>
      </c>
      <c r="BS273" s="61">
        <f t="shared" si="255"/>
        <v>0</v>
      </c>
      <c r="BT273" s="61">
        <f t="shared" si="255"/>
        <v>0</v>
      </c>
      <c r="BU273" s="61">
        <f t="shared" si="255"/>
        <v>0.37377908856355402</v>
      </c>
      <c r="BV273" s="61">
        <f t="shared" si="255"/>
        <v>0.12791358561013799</v>
      </c>
      <c r="BW273" s="61">
        <f t="shared" si="255"/>
        <v>7.8175132985298199E-2</v>
      </c>
      <c r="BX273" s="61">
        <f t="shared" si="255"/>
        <v>5.9987947992401001E-2</v>
      </c>
      <c r="BY273" s="61">
        <f t="shared" si="255"/>
        <v>7.6693111284176899E-2</v>
      </c>
      <c r="BZ273" s="61">
        <f t="shared" si="255"/>
        <v>5.12857996654126E-2</v>
      </c>
      <c r="CA273" s="61">
        <f t="shared" si="255"/>
        <v>8.2701400175971607E-2</v>
      </c>
      <c r="CB273" s="61">
        <f t="shared" si="255"/>
        <v>6.9259957904333397E-2</v>
      </c>
      <c r="CC273" s="61">
        <f t="shared" si="255"/>
        <v>3.5878320849448198E-2</v>
      </c>
      <c r="CD273" s="61">
        <f t="shared" si="255"/>
        <v>2.7462567108879399E-2</v>
      </c>
      <c r="CE273" s="61">
        <f t="shared" si="255"/>
        <v>1.68630878603865E-2</v>
      </c>
      <c r="CF273" s="61">
        <f t="shared" si="255"/>
        <v>0</v>
      </c>
      <c r="CG273" s="61">
        <f t="shared" ref="CG273:CV299" si="278">T273/$BM273</f>
        <v>0</v>
      </c>
      <c r="CH273" s="61">
        <f t="shared" si="256"/>
        <v>0</v>
      </c>
      <c r="CI273" s="61">
        <f t="shared" si="256"/>
        <v>0</v>
      </c>
      <c r="CJ273" s="61">
        <f t="shared" si="256"/>
        <v>0</v>
      </c>
      <c r="CK273" s="61">
        <f t="shared" si="256"/>
        <v>0</v>
      </c>
      <c r="CL273" s="61">
        <f t="shared" si="256"/>
        <v>0</v>
      </c>
      <c r="CM273" s="61">
        <f t="shared" si="256"/>
        <v>0</v>
      </c>
      <c r="CN273" s="61">
        <f t="shared" si="257"/>
        <v>0</v>
      </c>
      <c r="CO273" s="61">
        <f t="shared" si="257"/>
        <v>0</v>
      </c>
      <c r="CP273" s="61">
        <f t="shared" si="257"/>
        <v>0</v>
      </c>
      <c r="CQ273" s="61">
        <f t="shared" si="257"/>
        <v>0</v>
      </c>
      <c r="CR273" s="61">
        <f t="shared" si="257"/>
        <v>0</v>
      </c>
      <c r="CS273" s="61">
        <f t="shared" si="257"/>
        <v>0</v>
      </c>
      <c r="CT273" s="61">
        <f t="shared" si="257"/>
        <v>0</v>
      </c>
      <c r="CU273" s="61">
        <f t="shared" si="257"/>
        <v>0</v>
      </c>
      <c r="CV273" s="61">
        <f t="shared" si="257"/>
        <v>0</v>
      </c>
      <c r="CW273" s="61">
        <f t="shared" si="257"/>
        <v>0</v>
      </c>
      <c r="CX273" s="61">
        <f t="shared" si="257"/>
        <v>0</v>
      </c>
      <c r="CY273" s="61">
        <f t="shared" si="257"/>
        <v>0</v>
      </c>
      <c r="CZ273" s="61">
        <f t="shared" si="257"/>
        <v>0</v>
      </c>
      <c r="DA273" s="61">
        <f t="shared" si="257"/>
        <v>0</v>
      </c>
      <c r="DB273" s="61">
        <f t="shared" si="257"/>
        <v>0</v>
      </c>
      <c r="DC273" s="61">
        <f t="shared" ref="DC273:DR289" si="279">AP273/$BM273</f>
        <v>0</v>
      </c>
      <c r="DD273" s="61">
        <f t="shared" si="258"/>
        <v>0</v>
      </c>
      <c r="DE273" s="61">
        <f t="shared" si="258"/>
        <v>0</v>
      </c>
      <c r="DF273" s="61">
        <f t="shared" si="258"/>
        <v>0</v>
      </c>
      <c r="DG273" s="61">
        <f t="shared" si="258"/>
        <v>0</v>
      </c>
      <c r="DH273" s="61">
        <f t="shared" si="258"/>
        <v>0</v>
      </c>
      <c r="DI273" s="61">
        <f t="shared" si="258"/>
        <v>0</v>
      </c>
      <c r="DJ273" s="61">
        <f t="shared" si="258"/>
        <v>0</v>
      </c>
      <c r="DK273" s="61">
        <f t="shared" si="258"/>
        <v>0</v>
      </c>
      <c r="DL273" s="61">
        <f t="shared" si="258"/>
        <v>0</v>
      </c>
      <c r="DM273" s="61">
        <f t="shared" si="258"/>
        <v>0</v>
      </c>
      <c r="DN273" s="61">
        <f t="shared" si="258"/>
        <v>0</v>
      </c>
      <c r="DO273" s="61">
        <f t="shared" si="258"/>
        <v>0</v>
      </c>
      <c r="DP273" s="61">
        <f t="shared" si="258"/>
        <v>0</v>
      </c>
      <c r="DQ273" s="61">
        <f t="shared" si="258"/>
        <v>0</v>
      </c>
      <c r="DR273" s="61">
        <f t="shared" si="258"/>
        <v>0</v>
      </c>
      <c r="DS273" s="61">
        <f t="shared" ref="DS273:DV318" si="280">BF273/$BM273</f>
        <v>0</v>
      </c>
      <c r="DT273" s="61">
        <f t="shared" si="259"/>
        <v>0</v>
      </c>
      <c r="DU273" s="61">
        <f t="shared" si="259"/>
        <v>0</v>
      </c>
      <c r="DV273" s="61">
        <f t="shared" si="259"/>
        <v>0</v>
      </c>
      <c r="DW273" s="61">
        <f t="shared" si="259"/>
        <v>0</v>
      </c>
      <c r="DX273" s="61">
        <f t="shared" si="259"/>
        <v>0</v>
      </c>
      <c r="DY273" s="61">
        <f t="shared" si="259"/>
        <v>0</v>
      </c>
      <c r="DZ273" s="61">
        <f t="shared" si="263"/>
        <v>1</v>
      </c>
    </row>
    <row r="274" spans="1:130">
      <c r="A274" s="53">
        <v>16</v>
      </c>
      <c r="B274" s="63">
        <f t="shared" si="260"/>
        <v>1</v>
      </c>
      <c r="C274" s="53">
        <v>2016</v>
      </c>
      <c r="D274" s="64">
        <f t="shared" si="264"/>
        <v>0</v>
      </c>
      <c r="E274" s="64">
        <f t="shared" si="265"/>
        <v>0</v>
      </c>
      <c r="F274" s="64">
        <f t="shared" si="266"/>
        <v>0</v>
      </c>
      <c r="G274" s="64">
        <f t="shared" si="267"/>
        <v>0</v>
      </c>
      <c r="H274" s="64">
        <f t="shared" si="268"/>
        <v>0</v>
      </c>
      <c r="I274" s="64">
        <f t="shared" si="269"/>
        <v>5154.3537840352201</v>
      </c>
      <c r="J274" s="64">
        <f t="shared" si="270"/>
        <v>3150.1133409577001</v>
      </c>
      <c r="K274" s="64">
        <f t="shared" si="271"/>
        <v>2417.2499367935402</v>
      </c>
      <c r="L274" s="64">
        <f t="shared" si="272"/>
        <v>3090.3943976823598</v>
      </c>
      <c r="M274" s="64">
        <f t="shared" si="273"/>
        <v>2066.5917096435601</v>
      </c>
      <c r="N274" s="64">
        <f t="shared" si="274"/>
        <v>3332.5019614511298</v>
      </c>
      <c r="O274" s="64">
        <f t="shared" si="275"/>
        <v>2790.87107443283</v>
      </c>
      <c r="P274" s="64">
        <f t="shared" si="276"/>
        <v>1445.7382142255201</v>
      </c>
      <c r="Q274" s="64">
        <f t="shared" si="277"/>
        <v>1106.62042676533</v>
      </c>
      <c r="R274" s="64">
        <f t="shared" ref="R274:R292" si="281">VLOOKUP($C$80,$D$3:$K$63,$A$71,0)*(B260-B259)</f>
        <v>679.50812502916096</v>
      </c>
      <c r="S274" s="64">
        <f>VLOOKUP($C$81,$D$3:$K$63,$A$71,0)*(B259-B258)</f>
        <v>256.93984055575498</v>
      </c>
      <c r="T274" s="64">
        <f>VLOOKUP($C$82,$D$3:$K$63,$A$71,0)*B258</f>
        <v>0</v>
      </c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54">
        <f t="shared" si="261"/>
        <v>25490.882811572101</v>
      </c>
      <c r="BP274" s="53">
        <v>2016</v>
      </c>
      <c r="BQ274" s="61">
        <f t="shared" si="262"/>
        <v>0</v>
      </c>
      <c r="BR274" s="61">
        <f t="shared" si="262"/>
        <v>0</v>
      </c>
      <c r="BS274" s="61">
        <f t="shared" si="262"/>
        <v>0</v>
      </c>
      <c r="BT274" s="61">
        <f t="shared" si="262"/>
        <v>0</v>
      </c>
      <c r="BU274" s="61">
        <f t="shared" si="262"/>
        <v>0</v>
      </c>
      <c r="BV274" s="61">
        <f t="shared" si="262"/>
        <v>0.20220381624818801</v>
      </c>
      <c r="BW274" s="61">
        <f t="shared" si="262"/>
        <v>0.12357804020532499</v>
      </c>
      <c r="BX274" s="61">
        <f t="shared" si="262"/>
        <v>9.4828019675182895E-2</v>
      </c>
      <c r="BY274" s="61">
        <f t="shared" si="262"/>
        <v>0.121235283239363</v>
      </c>
      <c r="BZ274" s="61">
        <f t="shared" si="262"/>
        <v>8.1071798294305705E-2</v>
      </c>
      <c r="CA274" s="61">
        <f t="shared" si="262"/>
        <v>0.13073309332143901</v>
      </c>
      <c r="CB274" s="61">
        <f t="shared" si="262"/>
        <v>0.10948506942905301</v>
      </c>
      <c r="CC274" s="61">
        <f t="shared" si="262"/>
        <v>5.6715894263544203E-2</v>
      </c>
      <c r="CD274" s="61">
        <f t="shared" si="262"/>
        <v>4.3412401011978997E-2</v>
      </c>
      <c r="CE274" s="61">
        <f t="shared" si="262"/>
        <v>2.6656908277836702E-2</v>
      </c>
      <c r="CF274" s="61">
        <f t="shared" si="262"/>
        <v>1.00796760337822E-2</v>
      </c>
      <c r="CG274" s="61">
        <f t="shared" si="278"/>
        <v>0</v>
      </c>
      <c r="CH274" s="61">
        <f t="shared" si="256"/>
        <v>0</v>
      </c>
      <c r="CI274" s="61">
        <f t="shared" si="256"/>
        <v>0</v>
      </c>
      <c r="CJ274" s="61">
        <f t="shared" si="256"/>
        <v>0</v>
      </c>
      <c r="CK274" s="61">
        <f t="shared" si="256"/>
        <v>0</v>
      </c>
      <c r="CL274" s="61">
        <f t="shared" si="256"/>
        <v>0</v>
      </c>
      <c r="CM274" s="61">
        <f t="shared" si="256"/>
        <v>0</v>
      </c>
      <c r="CN274" s="61">
        <f t="shared" si="256"/>
        <v>0</v>
      </c>
      <c r="CO274" s="61">
        <f t="shared" si="256"/>
        <v>0</v>
      </c>
      <c r="CP274" s="61">
        <f t="shared" si="256"/>
        <v>0</v>
      </c>
      <c r="CQ274" s="61">
        <f t="shared" si="256"/>
        <v>0</v>
      </c>
      <c r="CR274" s="61">
        <f t="shared" si="256"/>
        <v>0</v>
      </c>
      <c r="CS274" s="61">
        <f t="shared" si="256"/>
        <v>0</v>
      </c>
      <c r="CT274" s="61">
        <f t="shared" si="256"/>
        <v>0</v>
      </c>
      <c r="CU274" s="61">
        <f t="shared" si="256"/>
        <v>0</v>
      </c>
      <c r="CV274" s="61">
        <f t="shared" si="256"/>
        <v>0</v>
      </c>
      <c r="CW274" s="61">
        <f t="shared" si="256"/>
        <v>0</v>
      </c>
      <c r="CX274" s="61">
        <f t="shared" ref="CX274:DM301" si="282">AK274/$BM274</f>
        <v>0</v>
      </c>
      <c r="CY274" s="61">
        <f t="shared" si="282"/>
        <v>0</v>
      </c>
      <c r="CZ274" s="61">
        <f t="shared" si="282"/>
        <v>0</v>
      </c>
      <c r="DA274" s="61">
        <f t="shared" si="282"/>
        <v>0</v>
      </c>
      <c r="DB274" s="61">
        <f t="shared" si="282"/>
        <v>0</v>
      </c>
      <c r="DC274" s="61">
        <f t="shared" si="279"/>
        <v>0</v>
      </c>
      <c r="DD274" s="61">
        <f t="shared" si="279"/>
        <v>0</v>
      </c>
      <c r="DE274" s="61">
        <f t="shared" si="279"/>
        <v>0</v>
      </c>
      <c r="DF274" s="61">
        <f t="shared" si="279"/>
        <v>0</v>
      </c>
      <c r="DG274" s="61">
        <f t="shared" si="279"/>
        <v>0</v>
      </c>
      <c r="DH274" s="61">
        <f t="shared" si="279"/>
        <v>0</v>
      </c>
      <c r="DI274" s="61">
        <f t="shared" si="279"/>
        <v>0</v>
      </c>
      <c r="DJ274" s="61">
        <f t="shared" si="279"/>
        <v>0</v>
      </c>
      <c r="DK274" s="61">
        <f t="shared" si="279"/>
        <v>0</v>
      </c>
      <c r="DL274" s="61">
        <f t="shared" si="279"/>
        <v>0</v>
      </c>
      <c r="DM274" s="61">
        <f t="shared" si="279"/>
        <v>0</v>
      </c>
      <c r="DN274" s="61">
        <f t="shared" si="279"/>
        <v>0</v>
      </c>
      <c r="DO274" s="61">
        <f t="shared" si="279"/>
        <v>0</v>
      </c>
      <c r="DP274" s="61">
        <f t="shared" si="279"/>
        <v>0</v>
      </c>
      <c r="DQ274" s="61">
        <f t="shared" si="279"/>
        <v>0</v>
      </c>
      <c r="DR274" s="61">
        <f t="shared" si="279"/>
        <v>0</v>
      </c>
      <c r="DS274" s="61">
        <f t="shared" si="280"/>
        <v>0</v>
      </c>
      <c r="DT274" s="61">
        <f t="shared" si="259"/>
        <v>0</v>
      </c>
      <c r="DU274" s="61">
        <f t="shared" si="259"/>
        <v>0</v>
      </c>
      <c r="DV274" s="61">
        <f t="shared" si="259"/>
        <v>0</v>
      </c>
      <c r="DW274" s="61">
        <f t="shared" si="259"/>
        <v>0</v>
      </c>
      <c r="DX274" s="61">
        <f t="shared" si="259"/>
        <v>0</v>
      </c>
      <c r="DY274" s="61">
        <f t="shared" si="259"/>
        <v>0</v>
      </c>
      <c r="DZ274" s="61">
        <f t="shared" si="263"/>
        <v>1</v>
      </c>
    </row>
    <row r="275" spans="1:130">
      <c r="A275" s="53">
        <v>17</v>
      </c>
      <c r="B275" s="63">
        <f t="shared" si="260"/>
        <v>1</v>
      </c>
      <c r="C275" s="53">
        <v>2017</v>
      </c>
      <c r="D275" s="64">
        <f t="shared" si="264"/>
        <v>0</v>
      </c>
      <c r="E275" s="64">
        <f t="shared" si="265"/>
        <v>0</v>
      </c>
      <c r="F275" s="64">
        <f t="shared" si="266"/>
        <v>0</v>
      </c>
      <c r="G275" s="64">
        <f t="shared" si="267"/>
        <v>0</v>
      </c>
      <c r="H275" s="64">
        <f t="shared" si="268"/>
        <v>0</v>
      </c>
      <c r="I275" s="64">
        <f t="shared" si="269"/>
        <v>0</v>
      </c>
      <c r="J275" s="64">
        <f t="shared" si="270"/>
        <v>3150.1133409576901</v>
      </c>
      <c r="K275" s="64">
        <f t="shared" si="271"/>
        <v>2417.2499367935402</v>
      </c>
      <c r="L275" s="64">
        <f t="shared" si="272"/>
        <v>3090.3943976823598</v>
      </c>
      <c r="M275" s="64">
        <f t="shared" si="273"/>
        <v>2066.5917096435601</v>
      </c>
      <c r="N275" s="64">
        <f t="shared" si="274"/>
        <v>3332.5019614511298</v>
      </c>
      <c r="O275" s="64">
        <f t="shared" si="275"/>
        <v>2790.87107443283</v>
      </c>
      <c r="P275" s="64">
        <f t="shared" si="276"/>
        <v>1445.7382142255201</v>
      </c>
      <c r="Q275" s="64">
        <f t="shared" si="277"/>
        <v>1106.62042676533</v>
      </c>
      <c r="R275" s="64">
        <f t="shared" si="281"/>
        <v>679.50812502916096</v>
      </c>
      <c r="S275" s="64">
        <f t="shared" ref="S275:S293" si="283">VLOOKUP($C$81,$D$3:$K$63,$A$71,0)*(B260-B259)</f>
        <v>256.93984055575498</v>
      </c>
      <c r="T275" s="64">
        <f>VLOOKUP($C$82,$D$3:$K$63,$A$71,0)*(B259-B258)</f>
        <v>434.81926973460099</v>
      </c>
      <c r="U275" s="64">
        <f>VLOOKUP($C$83,$D$3:$K$63,$A$71,0)*B258</f>
        <v>0</v>
      </c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54">
        <f t="shared" si="261"/>
        <v>20771.348297271499</v>
      </c>
      <c r="BP275" s="53">
        <v>2017</v>
      </c>
      <c r="BQ275" s="61">
        <f t="shared" si="262"/>
        <v>0</v>
      </c>
      <c r="BR275" s="61">
        <f t="shared" si="262"/>
        <v>0</v>
      </c>
      <c r="BS275" s="61">
        <f t="shared" si="262"/>
        <v>0</v>
      </c>
      <c r="BT275" s="61">
        <f t="shared" si="262"/>
        <v>0</v>
      </c>
      <c r="BU275" s="61">
        <f t="shared" si="262"/>
        <v>0</v>
      </c>
      <c r="BV275" s="61">
        <f t="shared" si="262"/>
        <v>0</v>
      </c>
      <c r="BW275" s="61">
        <f t="shared" si="262"/>
        <v>0.15165666166078801</v>
      </c>
      <c r="BX275" s="61">
        <f t="shared" si="262"/>
        <v>0.11637424312561701</v>
      </c>
      <c r="BY275" s="61">
        <f t="shared" si="262"/>
        <v>0.14878159825996001</v>
      </c>
      <c r="BZ275" s="61">
        <f t="shared" si="262"/>
        <v>9.9492420042613397E-2</v>
      </c>
      <c r="CA275" s="61">
        <f t="shared" si="262"/>
        <v>0.16043744073603999</v>
      </c>
      <c r="CB275" s="61">
        <f t="shared" si="262"/>
        <v>0.13436157511255301</v>
      </c>
      <c r="CC275" s="61">
        <f t="shared" si="262"/>
        <v>6.9602521393155398E-2</v>
      </c>
      <c r="CD275" s="61">
        <f t="shared" si="262"/>
        <v>5.3276292464398897E-2</v>
      </c>
      <c r="CE275" s="61">
        <f t="shared" si="262"/>
        <v>3.2713722542432197E-2</v>
      </c>
      <c r="CF275" s="61">
        <f t="shared" si="262"/>
        <v>1.23699163327547E-2</v>
      </c>
      <c r="CG275" s="61">
        <f t="shared" si="278"/>
        <v>2.0933608329687398E-2</v>
      </c>
      <c r="CH275" s="61">
        <f t="shared" si="256"/>
        <v>0</v>
      </c>
      <c r="CI275" s="61">
        <f t="shared" si="256"/>
        <v>0</v>
      </c>
      <c r="CJ275" s="61">
        <f t="shared" si="256"/>
        <v>0</v>
      </c>
      <c r="CK275" s="61">
        <f t="shared" si="256"/>
        <v>0</v>
      </c>
      <c r="CL275" s="61">
        <f t="shared" si="256"/>
        <v>0</v>
      </c>
      <c r="CM275" s="61">
        <f t="shared" si="256"/>
        <v>0</v>
      </c>
      <c r="CN275" s="61">
        <f t="shared" si="256"/>
        <v>0</v>
      </c>
      <c r="CO275" s="61">
        <f t="shared" si="256"/>
        <v>0</v>
      </c>
      <c r="CP275" s="61">
        <f t="shared" si="256"/>
        <v>0</v>
      </c>
      <c r="CQ275" s="61">
        <f t="shared" si="256"/>
        <v>0</v>
      </c>
      <c r="CR275" s="61">
        <f t="shared" si="256"/>
        <v>0</v>
      </c>
      <c r="CS275" s="61">
        <f t="shared" si="256"/>
        <v>0</v>
      </c>
      <c r="CT275" s="61">
        <f t="shared" si="256"/>
        <v>0</v>
      </c>
      <c r="CU275" s="61">
        <f t="shared" si="256"/>
        <v>0</v>
      </c>
      <c r="CV275" s="61">
        <f t="shared" si="256"/>
        <v>0</v>
      </c>
      <c r="CW275" s="61">
        <f t="shared" si="256"/>
        <v>0</v>
      </c>
      <c r="CX275" s="61">
        <f t="shared" si="282"/>
        <v>0</v>
      </c>
      <c r="CY275" s="61">
        <f t="shared" si="282"/>
        <v>0</v>
      </c>
      <c r="CZ275" s="61">
        <f t="shared" si="282"/>
        <v>0</v>
      </c>
      <c r="DA275" s="61">
        <f t="shared" si="282"/>
        <v>0</v>
      </c>
      <c r="DB275" s="61">
        <f t="shared" si="282"/>
        <v>0</v>
      </c>
      <c r="DC275" s="61">
        <f t="shared" si="279"/>
        <v>0</v>
      </c>
      <c r="DD275" s="61">
        <f t="shared" si="279"/>
        <v>0</v>
      </c>
      <c r="DE275" s="61">
        <f t="shared" si="279"/>
        <v>0</v>
      </c>
      <c r="DF275" s="61">
        <f t="shared" si="279"/>
        <v>0</v>
      </c>
      <c r="DG275" s="61">
        <f t="shared" si="279"/>
        <v>0</v>
      </c>
      <c r="DH275" s="61">
        <f t="shared" si="279"/>
        <v>0</v>
      </c>
      <c r="DI275" s="61">
        <f t="shared" si="279"/>
        <v>0</v>
      </c>
      <c r="DJ275" s="61">
        <f t="shared" si="279"/>
        <v>0</v>
      </c>
      <c r="DK275" s="61">
        <f t="shared" si="279"/>
        <v>0</v>
      </c>
      <c r="DL275" s="61">
        <f t="shared" si="279"/>
        <v>0</v>
      </c>
      <c r="DM275" s="61">
        <f t="shared" si="279"/>
        <v>0</v>
      </c>
      <c r="DN275" s="61">
        <f t="shared" si="279"/>
        <v>0</v>
      </c>
      <c r="DO275" s="61">
        <f t="shared" si="279"/>
        <v>0</v>
      </c>
      <c r="DP275" s="61">
        <f t="shared" si="279"/>
        <v>0</v>
      </c>
      <c r="DQ275" s="61">
        <f t="shared" si="279"/>
        <v>0</v>
      </c>
      <c r="DR275" s="61">
        <f t="shared" si="279"/>
        <v>0</v>
      </c>
      <c r="DS275" s="61">
        <f t="shared" si="280"/>
        <v>0</v>
      </c>
      <c r="DT275" s="61">
        <f t="shared" si="259"/>
        <v>0</v>
      </c>
      <c r="DU275" s="61">
        <f t="shared" si="259"/>
        <v>0</v>
      </c>
      <c r="DV275" s="61">
        <f t="shared" si="259"/>
        <v>0</v>
      </c>
      <c r="DW275" s="61">
        <f t="shared" si="259"/>
        <v>0</v>
      </c>
      <c r="DX275" s="61">
        <f t="shared" si="259"/>
        <v>0</v>
      </c>
      <c r="DY275" s="61">
        <f t="shared" si="259"/>
        <v>0</v>
      </c>
      <c r="DZ275" s="61">
        <f t="shared" si="263"/>
        <v>1</v>
      </c>
    </row>
    <row r="276" spans="1:130">
      <c r="A276" s="53">
        <v>18</v>
      </c>
      <c r="B276" s="63">
        <f t="shared" si="260"/>
        <v>1</v>
      </c>
      <c r="C276" s="53">
        <v>2018</v>
      </c>
      <c r="D276" s="64">
        <f t="shared" si="264"/>
        <v>0</v>
      </c>
      <c r="E276" s="64">
        <f t="shared" si="265"/>
        <v>0</v>
      </c>
      <c r="F276" s="64">
        <f t="shared" si="266"/>
        <v>0</v>
      </c>
      <c r="G276" s="64">
        <f t="shared" si="267"/>
        <v>0</v>
      </c>
      <c r="H276" s="64">
        <f t="shared" si="268"/>
        <v>0</v>
      </c>
      <c r="I276" s="64">
        <f t="shared" si="269"/>
        <v>0</v>
      </c>
      <c r="J276" s="64">
        <f t="shared" si="270"/>
        <v>0</v>
      </c>
      <c r="K276" s="64">
        <f t="shared" si="271"/>
        <v>2417.2499367935302</v>
      </c>
      <c r="L276" s="64">
        <f t="shared" si="272"/>
        <v>3090.3943976823598</v>
      </c>
      <c r="M276" s="64">
        <f t="shared" si="273"/>
        <v>2066.5917096435601</v>
      </c>
      <c r="N276" s="64">
        <f t="shared" si="274"/>
        <v>3332.5019614511298</v>
      </c>
      <c r="O276" s="64">
        <f t="shared" si="275"/>
        <v>2790.87107443283</v>
      </c>
      <c r="P276" s="64">
        <f t="shared" si="276"/>
        <v>1445.7382142255201</v>
      </c>
      <c r="Q276" s="64">
        <f t="shared" si="277"/>
        <v>1106.62042676533</v>
      </c>
      <c r="R276" s="64">
        <f t="shared" si="281"/>
        <v>679.50812502916096</v>
      </c>
      <c r="S276" s="64">
        <f t="shared" si="283"/>
        <v>256.93984055575498</v>
      </c>
      <c r="T276" s="64">
        <f t="shared" ref="T276:T294" si="284">VLOOKUP($C$82,$D$3:$K$63,$A$71,0)*(B260-B259)</f>
        <v>434.81926973460099</v>
      </c>
      <c r="U276" s="64">
        <f>VLOOKUP($C$83,$D$3:$K$63,$A$71,0)*(B259-B258)</f>
        <v>824.90909090909099</v>
      </c>
      <c r="V276" s="64">
        <f>VLOOKUP($C$84,$D$3:$K$63,$A$71,0)*B258</f>
        <v>0</v>
      </c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54">
        <f t="shared" si="261"/>
        <v>18446.144047222901</v>
      </c>
      <c r="BP276" s="53">
        <v>2018</v>
      </c>
      <c r="BQ276" s="61">
        <f t="shared" si="262"/>
        <v>0</v>
      </c>
      <c r="BR276" s="61">
        <f t="shared" si="262"/>
        <v>0</v>
      </c>
      <c r="BS276" s="61">
        <f t="shared" si="262"/>
        <v>0</v>
      </c>
      <c r="BT276" s="61">
        <f t="shared" si="262"/>
        <v>0</v>
      </c>
      <c r="BU276" s="61">
        <f t="shared" si="262"/>
        <v>0</v>
      </c>
      <c r="BV276" s="61">
        <f t="shared" si="262"/>
        <v>0</v>
      </c>
      <c r="BW276" s="61">
        <f t="shared" si="262"/>
        <v>0</v>
      </c>
      <c r="BX276" s="61">
        <f t="shared" si="262"/>
        <v>0.13104364416786901</v>
      </c>
      <c r="BY276" s="61">
        <f t="shared" si="262"/>
        <v>0.167536065519754</v>
      </c>
      <c r="BZ276" s="61">
        <f t="shared" si="262"/>
        <v>0.112033805241518</v>
      </c>
      <c r="CA276" s="61">
        <f t="shared" si="262"/>
        <v>0.18066116977725999</v>
      </c>
      <c r="CB276" s="61">
        <f t="shared" si="262"/>
        <v>0.15129834545843801</v>
      </c>
      <c r="CC276" s="61">
        <f t="shared" si="262"/>
        <v>7.8376175016543898E-2</v>
      </c>
      <c r="CD276" s="61">
        <f t="shared" si="262"/>
        <v>5.9991964929490799E-2</v>
      </c>
      <c r="CE276" s="61">
        <f t="shared" si="262"/>
        <v>3.6837407497718397E-2</v>
      </c>
      <c r="CF276" s="61">
        <f t="shared" si="262"/>
        <v>1.39291897481652E-2</v>
      </c>
      <c r="CG276" s="61">
        <f t="shared" si="278"/>
        <v>2.3572366594419199E-2</v>
      </c>
      <c r="CH276" s="61">
        <f t="shared" si="256"/>
        <v>4.4719866048822499E-2</v>
      </c>
      <c r="CI276" s="61">
        <f t="shared" si="256"/>
        <v>0</v>
      </c>
      <c r="CJ276" s="61">
        <f t="shared" si="256"/>
        <v>0</v>
      </c>
      <c r="CK276" s="61">
        <f t="shared" si="256"/>
        <v>0</v>
      </c>
      <c r="CL276" s="61">
        <f t="shared" si="256"/>
        <v>0</v>
      </c>
      <c r="CM276" s="61">
        <f t="shared" si="256"/>
        <v>0</v>
      </c>
      <c r="CN276" s="61">
        <f t="shared" si="256"/>
        <v>0</v>
      </c>
      <c r="CO276" s="61">
        <f t="shared" si="256"/>
        <v>0</v>
      </c>
      <c r="CP276" s="61">
        <f t="shared" si="256"/>
        <v>0</v>
      </c>
      <c r="CQ276" s="61">
        <f t="shared" si="256"/>
        <v>0</v>
      </c>
      <c r="CR276" s="61">
        <f t="shared" si="256"/>
        <v>0</v>
      </c>
      <c r="CS276" s="61">
        <f t="shared" si="256"/>
        <v>0</v>
      </c>
      <c r="CT276" s="61">
        <f t="shared" si="256"/>
        <v>0</v>
      </c>
      <c r="CU276" s="61">
        <f t="shared" si="256"/>
        <v>0</v>
      </c>
      <c r="CV276" s="61">
        <f t="shared" si="256"/>
        <v>0</v>
      </c>
      <c r="CW276" s="61">
        <f t="shared" si="256"/>
        <v>0</v>
      </c>
      <c r="CX276" s="61">
        <f t="shared" si="282"/>
        <v>0</v>
      </c>
      <c r="CY276" s="61">
        <f t="shared" si="282"/>
        <v>0</v>
      </c>
      <c r="CZ276" s="61">
        <f t="shared" si="282"/>
        <v>0</v>
      </c>
      <c r="DA276" s="61">
        <f t="shared" si="282"/>
        <v>0</v>
      </c>
      <c r="DB276" s="61">
        <f t="shared" si="282"/>
        <v>0</v>
      </c>
      <c r="DC276" s="61">
        <f t="shared" si="279"/>
        <v>0</v>
      </c>
      <c r="DD276" s="61">
        <f t="shared" si="279"/>
        <v>0</v>
      </c>
      <c r="DE276" s="61">
        <f t="shared" si="279"/>
        <v>0</v>
      </c>
      <c r="DF276" s="61">
        <f t="shared" si="279"/>
        <v>0</v>
      </c>
      <c r="DG276" s="61">
        <f t="shared" si="279"/>
        <v>0</v>
      </c>
      <c r="DH276" s="61">
        <f t="shared" si="279"/>
        <v>0</v>
      </c>
      <c r="DI276" s="61">
        <f t="shared" si="279"/>
        <v>0</v>
      </c>
      <c r="DJ276" s="61">
        <f t="shared" si="279"/>
        <v>0</v>
      </c>
      <c r="DK276" s="61">
        <f t="shared" si="279"/>
        <v>0</v>
      </c>
      <c r="DL276" s="61">
        <f t="shared" si="279"/>
        <v>0</v>
      </c>
      <c r="DM276" s="61">
        <f t="shared" si="279"/>
        <v>0</v>
      </c>
      <c r="DN276" s="61">
        <f t="shared" si="279"/>
        <v>0</v>
      </c>
      <c r="DO276" s="61">
        <f t="shared" si="279"/>
        <v>0</v>
      </c>
      <c r="DP276" s="61">
        <f t="shared" si="279"/>
        <v>0</v>
      </c>
      <c r="DQ276" s="61">
        <f t="shared" si="279"/>
        <v>0</v>
      </c>
      <c r="DR276" s="61">
        <f t="shared" si="279"/>
        <v>0</v>
      </c>
      <c r="DS276" s="61">
        <f t="shared" si="280"/>
        <v>0</v>
      </c>
      <c r="DT276" s="61">
        <f t="shared" si="259"/>
        <v>0</v>
      </c>
      <c r="DU276" s="61">
        <f t="shared" si="259"/>
        <v>0</v>
      </c>
      <c r="DV276" s="61">
        <f t="shared" si="259"/>
        <v>0</v>
      </c>
      <c r="DW276" s="61">
        <f t="shared" si="259"/>
        <v>0</v>
      </c>
      <c r="DX276" s="61">
        <f t="shared" si="259"/>
        <v>0</v>
      </c>
      <c r="DY276" s="61">
        <f t="shared" si="259"/>
        <v>0</v>
      </c>
      <c r="DZ276" s="61">
        <f t="shared" si="263"/>
        <v>1</v>
      </c>
    </row>
    <row r="277" spans="1:130">
      <c r="A277" s="53">
        <v>19</v>
      </c>
      <c r="B277" s="63">
        <f t="shared" si="260"/>
        <v>1</v>
      </c>
      <c r="C277" s="53">
        <v>2019</v>
      </c>
      <c r="D277" s="64">
        <f t="shared" si="264"/>
        <v>0</v>
      </c>
      <c r="E277" s="64">
        <f t="shared" si="265"/>
        <v>0</v>
      </c>
      <c r="F277" s="64">
        <f t="shared" si="266"/>
        <v>0</v>
      </c>
      <c r="G277" s="64">
        <f t="shared" si="267"/>
        <v>0</v>
      </c>
      <c r="H277" s="64">
        <f t="shared" si="268"/>
        <v>0</v>
      </c>
      <c r="I277" s="64">
        <f t="shared" si="269"/>
        <v>0</v>
      </c>
      <c r="J277" s="64">
        <f t="shared" si="270"/>
        <v>0</v>
      </c>
      <c r="K277" s="64">
        <f t="shared" si="271"/>
        <v>0</v>
      </c>
      <c r="L277" s="64">
        <f t="shared" si="272"/>
        <v>3090.3943976823498</v>
      </c>
      <c r="M277" s="64">
        <f t="shared" si="273"/>
        <v>2066.5917096435601</v>
      </c>
      <c r="N277" s="64">
        <f t="shared" si="274"/>
        <v>3332.5019614511298</v>
      </c>
      <c r="O277" s="64">
        <f t="shared" si="275"/>
        <v>2790.87107443283</v>
      </c>
      <c r="P277" s="64">
        <f t="shared" si="276"/>
        <v>1445.7382142255201</v>
      </c>
      <c r="Q277" s="64">
        <f t="shared" si="277"/>
        <v>1106.62042676533</v>
      </c>
      <c r="R277" s="64">
        <f t="shared" si="281"/>
        <v>679.50812502916096</v>
      </c>
      <c r="S277" s="64">
        <f t="shared" si="283"/>
        <v>256.93984055575498</v>
      </c>
      <c r="T277" s="64">
        <f t="shared" si="284"/>
        <v>434.81926973460099</v>
      </c>
      <c r="U277" s="64">
        <f t="shared" ref="U277:U295" si="285">VLOOKUP($C$83,$D$3:$K$63,$A$71,0)*(B260-B259)</f>
        <v>824.90909090909099</v>
      </c>
      <c r="V277" s="64">
        <f>VLOOKUP($C$84,$D$3:$K$63,$A$71,0)*(B259-B258)</f>
        <v>1153.1818181818201</v>
      </c>
      <c r="W277" s="64">
        <f>VLOOKUP($C$85,$D$3:$K$63,$A$71,0)*B258</f>
        <v>0</v>
      </c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54">
        <f t="shared" si="261"/>
        <v>17182.075928611099</v>
      </c>
      <c r="BP277" s="53">
        <v>2019</v>
      </c>
      <c r="BQ277" s="61">
        <f t="shared" si="262"/>
        <v>0</v>
      </c>
      <c r="BR277" s="61">
        <f t="shared" si="262"/>
        <v>0</v>
      </c>
      <c r="BS277" s="61">
        <f t="shared" si="262"/>
        <v>0</v>
      </c>
      <c r="BT277" s="61">
        <f t="shared" si="262"/>
        <v>0</v>
      </c>
      <c r="BU277" s="61">
        <f t="shared" si="262"/>
        <v>0</v>
      </c>
      <c r="BV277" s="61">
        <f t="shared" si="262"/>
        <v>0</v>
      </c>
      <c r="BW277" s="61">
        <f t="shared" si="262"/>
        <v>0</v>
      </c>
      <c r="BX277" s="61">
        <f t="shared" si="262"/>
        <v>0</v>
      </c>
      <c r="BY277" s="61">
        <f t="shared" si="262"/>
        <v>0.17986152607650299</v>
      </c>
      <c r="BZ277" s="61">
        <f t="shared" si="262"/>
        <v>0.120276020093842</v>
      </c>
      <c r="CA277" s="61">
        <f t="shared" si="262"/>
        <v>0.193952231109742</v>
      </c>
      <c r="CB277" s="61">
        <f t="shared" si="262"/>
        <v>0.16242921321198101</v>
      </c>
      <c r="CC277" s="61">
        <f t="shared" si="262"/>
        <v>8.4142231720563704E-2</v>
      </c>
      <c r="CD277" s="61">
        <f t="shared" si="262"/>
        <v>6.4405513708772205E-2</v>
      </c>
      <c r="CE277" s="61">
        <f t="shared" si="262"/>
        <v>3.9547498675504202E-2</v>
      </c>
      <c r="CF277" s="61">
        <f t="shared" si="262"/>
        <v>1.49539462881726E-2</v>
      </c>
      <c r="CG277" s="61">
        <f t="shared" si="278"/>
        <v>2.5306561997584399E-2</v>
      </c>
      <c r="CH277" s="61">
        <f t="shared" si="256"/>
        <v>4.8009861808111003E-2</v>
      </c>
      <c r="CI277" s="61">
        <f t="shared" si="256"/>
        <v>6.7115395309222795E-2</v>
      </c>
      <c r="CJ277" s="61">
        <f t="shared" si="256"/>
        <v>0</v>
      </c>
      <c r="CK277" s="61">
        <f t="shared" si="256"/>
        <v>0</v>
      </c>
      <c r="CL277" s="61">
        <f t="shared" si="256"/>
        <v>0</v>
      </c>
      <c r="CM277" s="61">
        <f t="shared" si="256"/>
        <v>0</v>
      </c>
      <c r="CN277" s="61">
        <f t="shared" si="256"/>
        <v>0</v>
      </c>
      <c r="CO277" s="61">
        <f t="shared" si="256"/>
        <v>0</v>
      </c>
      <c r="CP277" s="61">
        <f t="shared" si="256"/>
        <v>0</v>
      </c>
      <c r="CQ277" s="61">
        <f t="shared" si="256"/>
        <v>0</v>
      </c>
      <c r="CR277" s="61">
        <f t="shared" si="256"/>
        <v>0</v>
      </c>
      <c r="CS277" s="61">
        <f t="shared" si="256"/>
        <v>0</v>
      </c>
      <c r="CT277" s="61">
        <f t="shared" si="256"/>
        <v>0</v>
      </c>
      <c r="CU277" s="61">
        <f t="shared" si="256"/>
        <v>0</v>
      </c>
      <c r="CV277" s="61">
        <f t="shared" si="256"/>
        <v>0</v>
      </c>
      <c r="CW277" s="61">
        <f t="shared" si="256"/>
        <v>0</v>
      </c>
      <c r="CX277" s="61">
        <f t="shared" si="282"/>
        <v>0</v>
      </c>
      <c r="CY277" s="61">
        <f t="shared" si="282"/>
        <v>0</v>
      </c>
      <c r="CZ277" s="61">
        <f t="shared" si="282"/>
        <v>0</v>
      </c>
      <c r="DA277" s="61">
        <f t="shared" si="282"/>
        <v>0</v>
      </c>
      <c r="DB277" s="61">
        <f t="shared" si="282"/>
        <v>0</v>
      </c>
      <c r="DC277" s="61">
        <f t="shared" si="279"/>
        <v>0</v>
      </c>
      <c r="DD277" s="61">
        <f t="shared" si="279"/>
        <v>0</v>
      </c>
      <c r="DE277" s="61">
        <f t="shared" si="279"/>
        <v>0</v>
      </c>
      <c r="DF277" s="61">
        <f t="shared" si="279"/>
        <v>0</v>
      </c>
      <c r="DG277" s="61">
        <f t="shared" si="279"/>
        <v>0</v>
      </c>
      <c r="DH277" s="61">
        <f t="shared" si="279"/>
        <v>0</v>
      </c>
      <c r="DI277" s="61">
        <f t="shared" si="279"/>
        <v>0</v>
      </c>
      <c r="DJ277" s="61">
        <f t="shared" si="279"/>
        <v>0</v>
      </c>
      <c r="DK277" s="61">
        <f t="shared" si="279"/>
        <v>0</v>
      </c>
      <c r="DL277" s="61">
        <f t="shared" si="279"/>
        <v>0</v>
      </c>
      <c r="DM277" s="61">
        <f t="shared" si="279"/>
        <v>0</v>
      </c>
      <c r="DN277" s="61">
        <f t="shared" si="279"/>
        <v>0</v>
      </c>
      <c r="DO277" s="61">
        <f t="shared" si="279"/>
        <v>0</v>
      </c>
      <c r="DP277" s="61">
        <f t="shared" si="279"/>
        <v>0</v>
      </c>
      <c r="DQ277" s="61">
        <f t="shared" si="279"/>
        <v>0</v>
      </c>
      <c r="DR277" s="61">
        <f t="shared" si="279"/>
        <v>0</v>
      </c>
      <c r="DS277" s="61">
        <f t="shared" si="280"/>
        <v>0</v>
      </c>
      <c r="DT277" s="61">
        <f t="shared" si="259"/>
        <v>0</v>
      </c>
      <c r="DU277" s="61">
        <f t="shared" si="259"/>
        <v>0</v>
      </c>
      <c r="DV277" s="61">
        <f t="shared" si="259"/>
        <v>0</v>
      </c>
      <c r="DW277" s="61">
        <f t="shared" si="259"/>
        <v>0</v>
      </c>
      <c r="DX277" s="61">
        <f t="shared" si="259"/>
        <v>0</v>
      </c>
      <c r="DY277" s="61">
        <f t="shared" si="259"/>
        <v>0</v>
      </c>
      <c r="DZ277" s="61">
        <f t="shared" si="263"/>
        <v>1</v>
      </c>
    </row>
    <row r="278" spans="1:130">
      <c r="A278" s="53">
        <v>20</v>
      </c>
      <c r="B278" s="63">
        <f t="shared" si="260"/>
        <v>1</v>
      </c>
      <c r="C278" s="53">
        <v>2020</v>
      </c>
      <c r="D278" s="64">
        <f t="shared" si="264"/>
        <v>0</v>
      </c>
      <c r="E278" s="64">
        <f t="shared" si="265"/>
        <v>0</v>
      </c>
      <c r="F278" s="64">
        <f t="shared" si="266"/>
        <v>0</v>
      </c>
      <c r="G278" s="64">
        <f t="shared" si="267"/>
        <v>0</v>
      </c>
      <c r="H278" s="64">
        <f t="shared" si="268"/>
        <v>0</v>
      </c>
      <c r="I278" s="64">
        <f t="shared" si="269"/>
        <v>0</v>
      </c>
      <c r="J278" s="64">
        <f t="shared" si="270"/>
        <v>0</v>
      </c>
      <c r="K278" s="64">
        <f t="shared" si="271"/>
        <v>0</v>
      </c>
      <c r="L278" s="64">
        <f t="shared" si="272"/>
        <v>0</v>
      </c>
      <c r="M278" s="64">
        <f t="shared" si="273"/>
        <v>2066.5917096435501</v>
      </c>
      <c r="N278" s="64">
        <f t="shared" si="274"/>
        <v>3332.5019614511298</v>
      </c>
      <c r="O278" s="64">
        <f t="shared" si="275"/>
        <v>2790.87107443283</v>
      </c>
      <c r="P278" s="64">
        <f t="shared" si="276"/>
        <v>1445.7382142255201</v>
      </c>
      <c r="Q278" s="64">
        <f t="shared" si="277"/>
        <v>1106.62042676533</v>
      </c>
      <c r="R278" s="64">
        <f t="shared" si="281"/>
        <v>679.50812502916096</v>
      </c>
      <c r="S278" s="64">
        <f t="shared" si="283"/>
        <v>256.93984055575498</v>
      </c>
      <c r="T278" s="64">
        <f t="shared" si="284"/>
        <v>434.81926973460099</v>
      </c>
      <c r="U278" s="64">
        <f t="shared" si="285"/>
        <v>824.90909090909099</v>
      </c>
      <c r="V278" s="64">
        <f t="shared" ref="V278:V296" si="286">VLOOKUP($C$84,$D$3:$K$63,$A$71,0)*(B260-B259)</f>
        <v>1153.1818181818201</v>
      </c>
      <c r="W278" s="64">
        <f>VLOOKUP($C$85,$D$3:$K$63,$A$71,0)*(B259-B258)</f>
        <v>1149.0909090909099</v>
      </c>
      <c r="X278" s="64">
        <f>VLOOKUP($C$86,$D$3:$K$63,$A$71,0)*B258</f>
        <v>0</v>
      </c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54">
        <f t="shared" si="261"/>
        <v>15240.7724400197</v>
      </c>
      <c r="BP278" s="53">
        <v>2020</v>
      </c>
      <c r="BQ278" s="61">
        <f t="shared" si="262"/>
        <v>0</v>
      </c>
      <c r="BR278" s="61">
        <f t="shared" si="262"/>
        <v>0</v>
      </c>
      <c r="BS278" s="61">
        <f t="shared" si="262"/>
        <v>0</v>
      </c>
      <c r="BT278" s="61">
        <f t="shared" si="262"/>
        <v>0</v>
      </c>
      <c r="BU278" s="61">
        <f t="shared" si="262"/>
        <v>0</v>
      </c>
      <c r="BV278" s="61">
        <f t="shared" si="262"/>
        <v>0</v>
      </c>
      <c r="BW278" s="61">
        <f t="shared" si="262"/>
        <v>0</v>
      </c>
      <c r="BX278" s="61">
        <f t="shared" si="262"/>
        <v>0</v>
      </c>
      <c r="BY278" s="61">
        <f t="shared" si="262"/>
        <v>0</v>
      </c>
      <c r="BZ278" s="61">
        <f t="shared" si="262"/>
        <v>0.13559625785219601</v>
      </c>
      <c r="CA278" s="61">
        <f t="shared" si="262"/>
        <v>0.21865702506656001</v>
      </c>
      <c r="CB278" s="61">
        <f t="shared" si="262"/>
        <v>0.18311874187586999</v>
      </c>
      <c r="CC278" s="61">
        <f t="shared" si="262"/>
        <v>9.4859904241418505E-2</v>
      </c>
      <c r="CD278" s="61">
        <f t="shared" si="262"/>
        <v>7.2609208694667707E-2</v>
      </c>
      <c r="CE278" s="61">
        <f t="shared" si="262"/>
        <v>4.4584887524787599E-2</v>
      </c>
      <c r="CF278" s="61">
        <f t="shared" si="262"/>
        <v>1.6858715105612002E-2</v>
      </c>
      <c r="CG278" s="61">
        <f t="shared" si="278"/>
        <v>2.8530002100998399E-2</v>
      </c>
      <c r="CH278" s="61">
        <f t="shared" si="256"/>
        <v>5.41251497688542E-2</v>
      </c>
      <c r="CI278" s="61">
        <f t="shared" si="256"/>
        <v>7.5664263259633602E-2</v>
      </c>
      <c r="CJ278" s="61">
        <f t="shared" si="256"/>
        <v>7.5395844509402302E-2</v>
      </c>
      <c r="CK278" s="61">
        <f t="shared" si="256"/>
        <v>0</v>
      </c>
      <c r="CL278" s="61">
        <f t="shared" si="256"/>
        <v>0</v>
      </c>
      <c r="CM278" s="61">
        <f t="shared" si="256"/>
        <v>0</v>
      </c>
      <c r="CN278" s="61">
        <f t="shared" si="256"/>
        <v>0</v>
      </c>
      <c r="CO278" s="61">
        <f t="shared" si="256"/>
        <v>0</v>
      </c>
      <c r="CP278" s="61">
        <f t="shared" si="256"/>
        <v>0</v>
      </c>
      <c r="CQ278" s="61">
        <f t="shared" si="256"/>
        <v>0</v>
      </c>
      <c r="CR278" s="61">
        <f t="shared" si="256"/>
        <v>0</v>
      </c>
      <c r="CS278" s="61">
        <f t="shared" si="256"/>
        <v>0</v>
      </c>
      <c r="CT278" s="61">
        <f t="shared" si="256"/>
        <v>0</v>
      </c>
      <c r="CU278" s="61">
        <f t="shared" si="256"/>
        <v>0</v>
      </c>
      <c r="CV278" s="61">
        <f t="shared" si="256"/>
        <v>0</v>
      </c>
      <c r="CW278" s="61">
        <f t="shared" si="256"/>
        <v>0</v>
      </c>
      <c r="CX278" s="61">
        <f t="shared" si="282"/>
        <v>0</v>
      </c>
      <c r="CY278" s="61">
        <f t="shared" si="282"/>
        <v>0</v>
      </c>
      <c r="CZ278" s="61">
        <f t="shared" si="282"/>
        <v>0</v>
      </c>
      <c r="DA278" s="61">
        <f t="shared" si="282"/>
        <v>0</v>
      </c>
      <c r="DB278" s="61">
        <f t="shared" si="282"/>
        <v>0</v>
      </c>
      <c r="DC278" s="61">
        <f t="shared" si="279"/>
        <v>0</v>
      </c>
      <c r="DD278" s="61">
        <f t="shared" si="279"/>
        <v>0</v>
      </c>
      <c r="DE278" s="61">
        <f t="shared" si="279"/>
        <v>0</v>
      </c>
      <c r="DF278" s="61">
        <f t="shared" si="279"/>
        <v>0</v>
      </c>
      <c r="DG278" s="61">
        <f t="shared" si="279"/>
        <v>0</v>
      </c>
      <c r="DH278" s="61">
        <f t="shared" si="279"/>
        <v>0</v>
      </c>
      <c r="DI278" s="61">
        <f t="shared" si="279"/>
        <v>0</v>
      </c>
      <c r="DJ278" s="61">
        <f t="shared" si="279"/>
        <v>0</v>
      </c>
      <c r="DK278" s="61">
        <f t="shared" si="279"/>
        <v>0</v>
      </c>
      <c r="DL278" s="61">
        <f t="shared" si="279"/>
        <v>0</v>
      </c>
      <c r="DM278" s="61">
        <f t="shared" si="279"/>
        <v>0</v>
      </c>
      <c r="DN278" s="61">
        <f t="shared" si="279"/>
        <v>0</v>
      </c>
      <c r="DO278" s="61">
        <f t="shared" si="279"/>
        <v>0</v>
      </c>
      <c r="DP278" s="61">
        <f t="shared" si="279"/>
        <v>0</v>
      </c>
      <c r="DQ278" s="61">
        <f t="shared" si="279"/>
        <v>0</v>
      </c>
      <c r="DR278" s="61">
        <f t="shared" si="279"/>
        <v>0</v>
      </c>
      <c r="DS278" s="61">
        <f t="shared" si="280"/>
        <v>0</v>
      </c>
      <c r="DT278" s="61">
        <f t="shared" si="259"/>
        <v>0</v>
      </c>
      <c r="DU278" s="61">
        <f t="shared" si="259"/>
        <v>0</v>
      </c>
      <c r="DV278" s="61">
        <f t="shared" si="259"/>
        <v>0</v>
      </c>
      <c r="DW278" s="61">
        <f t="shared" si="259"/>
        <v>0</v>
      </c>
      <c r="DX278" s="61">
        <f t="shared" si="259"/>
        <v>0</v>
      </c>
      <c r="DY278" s="61">
        <f t="shared" si="259"/>
        <v>0</v>
      </c>
      <c r="DZ278" s="61">
        <f t="shared" si="263"/>
        <v>1</v>
      </c>
    </row>
    <row r="279" spans="1:130">
      <c r="C279" s="53">
        <v>2021</v>
      </c>
      <c r="D279" s="64"/>
      <c r="E279" s="64">
        <f t="shared" si="265"/>
        <v>0</v>
      </c>
      <c r="F279" s="64">
        <f t="shared" si="266"/>
        <v>0</v>
      </c>
      <c r="G279" s="64">
        <f t="shared" si="267"/>
        <v>0</v>
      </c>
      <c r="H279" s="64">
        <f t="shared" si="268"/>
        <v>0</v>
      </c>
      <c r="I279" s="64">
        <f t="shared" si="269"/>
        <v>0</v>
      </c>
      <c r="J279" s="64">
        <f t="shared" si="270"/>
        <v>0</v>
      </c>
      <c r="K279" s="64">
        <f t="shared" si="271"/>
        <v>0</v>
      </c>
      <c r="L279" s="64">
        <f t="shared" si="272"/>
        <v>0</v>
      </c>
      <c r="M279" s="64">
        <f t="shared" si="273"/>
        <v>0</v>
      </c>
      <c r="N279" s="64">
        <f t="shared" si="274"/>
        <v>3332.5019614511202</v>
      </c>
      <c r="O279" s="64">
        <f t="shared" si="275"/>
        <v>2790.87107443283</v>
      </c>
      <c r="P279" s="64">
        <f t="shared" si="276"/>
        <v>1445.7382142255201</v>
      </c>
      <c r="Q279" s="64">
        <f t="shared" si="277"/>
        <v>1106.62042676533</v>
      </c>
      <c r="R279" s="64">
        <f t="shared" si="281"/>
        <v>679.50812502916096</v>
      </c>
      <c r="S279" s="64">
        <f t="shared" si="283"/>
        <v>256.93984055575498</v>
      </c>
      <c r="T279" s="64">
        <f t="shared" si="284"/>
        <v>434.81926973460099</v>
      </c>
      <c r="U279" s="64">
        <f t="shared" si="285"/>
        <v>824.90909090909099</v>
      </c>
      <c r="V279" s="64">
        <f t="shared" si="286"/>
        <v>1153.1818181818201</v>
      </c>
      <c r="W279" s="64">
        <f t="shared" ref="W279:W297" si="287">VLOOKUP($C$85,$D$3:$K$63,$A$71,0)*(B260-B259)</f>
        <v>1149.0909090909099</v>
      </c>
      <c r="X279" s="64">
        <f>VLOOKUP($C$86,$D$3:$K$63,$A$71,0)*(B259-B258)</f>
        <v>1843.9090909090901</v>
      </c>
      <c r="Y279" s="64">
        <f>VLOOKUP($C$87,$D$3:$K$63,$A$71,0)*B258</f>
        <v>0</v>
      </c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54">
        <f t="shared" si="261"/>
        <v>15018.089821285201</v>
      </c>
      <c r="BP279" s="53">
        <v>2021</v>
      </c>
      <c r="BQ279" s="61">
        <f t="shared" si="262"/>
        <v>0</v>
      </c>
      <c r="BR279" s="61">
        <f t="shared" si="262"/>
        <v>0</v>
      </c>
      <c r="BS279" s="61">
        <f t="shared" si="262"/>
        <v>0</v>
      </c>
      <c r="BT279" s="61">
        <f t="shared" si="262"/>
        <v>0</v>
      </c>
      <c r="BU279" s="61">
        <f t="shared" si="262"/>
        <v>0</v>
      </c>
      <c r="BV279" s="61">
        <f t="shared" si="262"/>
        <v>0</v>
      </c>
      <c r="BW279" s="61">
        <f t="shared" si="262"/>
        <v>0</v>
      </c>
      <c r="BX279" s="61">
        <f t="shared" si="262"/>
        <v>0</v>
      </c>
      <c r="BY279" s="61">
        <f t="shared" si="262"/>
        <v>0</v>
      </c>
      <c r="BZ279" s="61">
        <f t="shared" si="262"/>
        <v>0</v>
      </c>
      <c r="CA279" s="61">
        <f t="shared" si="262"/>
        <v>0.22189918965113301</v>
      </c>
      <c r="CB279" s="61">
        <f t="shared" si="262"/>
        <v>0.185833958089485</v>
      </c>
      <c r="CC279" s="61">
        <f t="shared" si="262"/>
        <v>9.6266451421569393E-2</v>
      </c>
      <c r="CD279" s="61">
        <f t="shared" si="262"/>
        <v>7.3685830883559497E-2</v>
      </c>
      <c r="CE279" s="61">
        <f t="shared" si="262"/>
        <v>4.5245975561158898E-2</v>
      </c>
      <c r="CF279" s="61">
        <f t="shared" si="262"/>
        <v>1.71086898276233E-2</v>
      </c>
      <c r="CG279" s="61">
        <f t="shared" si="278"/>
        <v>2.8953034301228499E-2</v>
      </c>
      <c r="CH279" s="61">
        <f t="shared" si="256"/>
        <v>5.4927697245487399E-2</v>
      </c>
      <c r="CI279" s="61">
        <f t="shared" si="256"/>
        <v>7.6786184654949005E-2</v>
      </c>
      <c r="CJ279" s="61">
        <f t="shared" si="256"/>
        <v>7.6513785891884595E-2</v>
      </c>
      <c r="CK279" s="61">
        <f t="shared" si="256"/>
        <v>0.12277920247192201</v>
      </c>
      <c r="CL279" s="61">
        <f t="shared" si="256"/>
        <v>0</v>
      </c>
      <c r="CM279" s="61">
        <f t="shared" si="256"/>
        <v>0</v>
      </c>
      <c r="CN279" s="61">
        <f t="shared" si="256"/>
        <v>0</v>
      </c>
      <c r="CO279" s="61">
        <f t="shared" si="256"/>
        <v>0</v>
      </c>
      <c r="CP279" s="61">
        <f t="shared" si="256"/>
        <v>0</v>
      </c>
      <c r="CQ279" s="61">
        <f t="shared" si="256"/>
        <v>0</v>
      </c>
      <c r="CR279" s="61">
        <f t="shared" si="256"/>
        <v>0</v>
      </c>
      <c r="CS279" s="61">
        <f t="shared" si="256"/>
        <v>0</v>
      </c>
      <c r="CT279" s="61">
        <f t="shared" si="256"/>
        <v>0</v>
      </c>
      <c r="CU279" s="61">
        <f t="shared" si="256"/>
        <v>0</v>
      </c>
      <c r="CV279" s="61">
        <f t="shared" si="256"/>
        <v>0</v>
      </c>
      <c r="CW279" s="61">
        <f t="shared" si="256"/>
        <v>0</v>
      </c>
      <c r="CX279" s="61">
        <f t="shared" si="282"/>
        <v>0</v>
      </c>
      <c r="CY279" s="61">
        <f t="shared" si="282"/>
        <v>0</v>
      </c>
      <c r="CZ279" s="61">
        <f t="shared" si="282"/>
        <v>0</v>
      </c>
      <c r="DA279" s="61">
        <f t="shared" si="282"/>
        <v>0</v>
      </c>
      <c r="DB279" s="61">
        <f t="shared" si="282"/>
        <v>0</v>
      </c>
      <c r="DC279" s="61">
        <f t="shared" si="279"/>
        <v>0</v>
      </c>
      <c r="DD279" s="61">
        <f t="shared" si="279"/>
        <v>0</v>
      </c>
      <c r="DE279" s="61">
        <f t="shared" si="279"/>
        <v>0</v>
      </c>
      <c r="DF279" s="61">
        <f t="shared" si="279"/>
        <v>0</v>
      </c>
      <c r="DG279" s="61">
        <f t="shared" si="279"/>
        <v>0</v>
      </c>
      <c r="DH279" s="61">
        <f t="shared" si="279"/>
        <v>0</v>
      </c>
      <c r="DI279" s="61">
        <f t="shared" si="279"/>
        <v>0</v>
      </c>
      <c r="DJ279" s="61">
        <f t="shared" si="279"/>
        <v>0</v>
      </c>
      <c r="DK279" s="61">
        <f t="shared" si="279"/>
        <v>0</v>
      </c>
      <c r="DL279" s="61">
        <f t="shared" si="279"/>
        <v>0</v>
      </c>
      <c r="DM279" s="61">
        <f t="shared" si="279"/>
        <v>0</v>
      </c>
      <c r="DN279" s="61">
        <f t="shared" si="279"/>
        <v>0</v>
      </c>
      <c r="DO279" s="61">
        <f t="shared" si="279"/>
        <v>0</v>
      </c>
      <c r="DP279" s="61">
        <f t="shared" si="279"/>
        <v>0</v>
      </c>
      <c r="DQ279" s="61">
        <f t="shared" si="279"/>
        <v>0</v>
      </c>
      <c r="DR279" s="61">
        <f t="shared" si="279"/>
        <v>0</v>
      </c>
      <c r="DS279" s="61">
        <f t="shared" si="280"/>
        <v>0</v>
      </c>
      <c r="DT279" s="61">
        <f t="shared" si="259"/>
        <v>0</v>
      </c>
      <c r="DU279" s="61">
        <f t="shared" si="259"/>
        <v>0</v>
      </c>
      <c r="DV279" s="61">
        <f t="shared" si="259"/>
        <v>0</v>
      </c>
      <c r="DW279" s="61">
        <f t="shared" si="259"/>
        <v>0</v>
      </c>
      <c r="DX279" s="61">
        <f t="shared" si="259"/>
        <v>0</v>
      </c>
      <c r="DY279" s="61">
        <f t="shared" si="259"/>
        <v>0</v>
      </c>
      <c r="DZ279" s="61">
        <f t="shared" si="263"/>
        <v>1</v>
      </c>
    </row>
    <row r="280" spans="1:130">
      <c r="C280" s="53">
        <v>2022</v>
      </c>
      <c r="D280" s="64"/>
      <c r="E280" s="64"/>
      <c r="F280" s="64">
        <f t="shared" si="266"/>
        <v>0</v>
      </c>
      <c r="G280" s="64">
        <f t="shared" si="267"/>
        <v>0</v>
      </c>
      <c r="H280" s="64">
        <f t="shared" si="268"/>
        <v>0</v>
      </c>
      <c r="I280" s="64">
        <f t="shared" si="269"/>
        <v>0</v>
      </c>
      <c r="J280" s="64">
        <f t="shared" si="270"/>
        <v>0</v>
      </c>
      <c r="K280" s="64">
        <f t="shared" si="271"/>
        <v>0</v>
      </c>
      <c r="L280" s="64">
        <f t="shared" si="272"/>
        <v>0</v>
      </c>
      <c r="M280" s="64">
        <f t="shared" si="273"/>
        <v>0</v>
      </c>
      <c r="N280" s="64">
        <f t="shared" si="274"/>
        <v>0</v>
      </c>
      <c r="O280" s="64">
        <f t="shared" si="275"/>
        <v>2790.87107443282</v>
      </c>
      <c r="P280" s="64">
        <f t="shared" si="276"/>
        <v>1445.7382142255201</v>
      </c>
      <c r="Q280" s="64">
        <f t="shared" si="277"/>
        <v>1106.62042676533</v>
      </c>
      <c r="R280" s="64">
        <f t="shared" si="281"/>
        <v>679.50812502916096</v>
      </c>
      <c r="S280" s="64">
        <f t="shared" si="283"/>
        <v>256.93984055575498</v>
      </c>
      <c r="T280" s="64">
        <f t="shared" si="284"/>
        <v>434.81926973460099</v>
      </c>
      <c r="U280" s="64">
        <f t="shared" si="285"/>
        <v>824.90909090909099</v>
      </c>
      <c r="V280" s="64">
        <f t="shared" si="286"/>
        <v>1153.1818181818201</v>
      </c>
      <c r="W280" s="64">
        <f t="shared" si="287"/>
        <v>1149.0909090909099</v>
      </c>
      <c r="X280" s="64">
        <f t="shared" ref="X280:X298" si="288">VLOOKUP($C$86,$D$3:$K$63,$A$71,0)*(B260-B259)</f>
        <v>1843.9090909090901</v>
      </c>
      <c r="Y280" s="64">
        <f>VLOOKUP($C$87,$D$3:$K$63,$A$71,0)*(B259-B258)</f>
        <v>1838.1818181818201</v>
      </c>
      <c r="Z280" s="64">
        <f>VLOOKUP($C$88,$D$3:$K$63,$A$71,0)*B258</f>
        <v>0</v>
      </c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54">
        <f t="shared" si="261"/>
        <v>13523.7696780159</v>
      </c>
      <c r="BP280" s="53">
        <v>2022</v>
      </c>
      <c r="BQ280" s="61">
        <f t="shared" si="262"/>
        <v>0</v>
      </c>
      <c r="BR280" s="61">
        <f t="shared" si="262"/>
        <v>0</v>
      </c>
      <c r="BS280" s="61">
        <f t="shared" si="262"/>
        <v>0</v>
      </c>
      <c r="BT280" s="61">
        <f t="shared" si="262"/>
        <v>0</v>
      </c>
      <c r="BU280" s="61">
        <f t="shared" si="262"/>
        <v>0</v>
      </c>
      <c r="BV280" s="61">
        <f t="shared" si="262"/>
        <v>0</v>
      </c>
      <c r="BW280" s="61">
        <f t="shared" si="262"/>
        <v>0</v>
      </c>
      <c r="BX280" s="61">
        <f t="shared" si="262"/>
        <v>0</v>
      </c>
      <c r="BY280" s="61">
        <f t="shared" si="262"/>
        <v>0</v>
      </c>
      <c r="BZ280" s="61">
        <f t="shared" si="262"/>
        <v>0</v>
      </c>
      <c r="CA280" s="61">
        <f t="shared" si="262"/>
        <v>0</v>
      </c>
      <c r="CB280" s="61">
        <f t="shared" si="262"/>
        <v>0.20636783536543299</v>
      </c>
      <c r="CC280" s="61">
        <f t="shared" si="262"/>
        <v>0.106903492786904</v>
      </c>
      <c r="CD280" s="61">
        <f t="shared" si="262"/>
        <v>8.18278078607209E-2</v>
      </c>
      <c r="CE280" s="61">
        <f t="shared" si="262"/>
        <v>5.0245467144694203E-2</v>
      </c>
      <c r="CF280" s="61">
        <f t="shared" si="262"/>
        <v>1.89991286951177E-2</v>
      </c>
      <c r="CG280" s="61">
        <f t="shared" si="278"/>
        <v>3.21522238316021E-2</v>
      </c>
      <c r="CH280" s="61">
        <f t="shared" si="256"/>
        <v>6.09969786937479E-2</v>
      </c>
      <c r="CI280" s="61">
        <f t="shared" si="256"/>
        <v>8.5270737792615403E-2</v>
      </c>
      <c r="CJ280" s="61">
        <f t="shared" si="256"/>
        <v>8.4968240102377496E-2</v>
      </c>
      <c r="CK280" s="61">
        <f t="shared" si="256"/>
        <v>0.13634579224655999</v>
      </c>
      <c r="CL280" s="61">
        <f t="shared" si="256"/>
        <v>0.135922295480227</v>
      </c>
      <c r="CM280" s="61">
        <f t="shared" si="256"/>
        <v>0</v>
      </c>
      <c r="CN280" s="61">
        <f t="shared" si="256"/>
        <v>0</v>
      </c>
      <c r="CO280" s="61">
        <f t="shared" si="256"/>
        <v>0</v>
      </c>
      <c r="CP280" s="61">
        <f t="shared" si="256"/>
        <v>0</v>
      </c>
      <c r="CQ280" s="61">
        <f t="shared" si="256"/>
        <v>0</v>
      </c>
      <c r="CR280" s="61">
        <f t="shared" si="256"/>
        <v>0</v>
      </c>
      <c r="CS280" s="61">
        <f t="shared" si="256"/>
        <v>0</v>
      </c>
      <c r="CT280" s="61">
        <f t="shared" si="256"/>
        <v>0</v>
      </c>
      <c r="CU280" s="61">
        <f t="shared" si="256"/>
        <v>0</v>
      </c>
      <c r="CV280" s="61">
        <f t="shared" si="256"/>
        <v>0</v>
      </c>
      <c r="CW280" s="61">
        <f t="shared" si="256"/>
        <v>0</v>
      </c>
      <c r="CX280" s="61">
        <f t="shared" si="282"/>
        <v>0</v>
      </c>
      <c r="CY280" s="61">
        <f t="shared" si="282"/>
        <v>0</v>
      </c>
      <c r="CZ280" s="61">
        <f t="shared" si="282"/>
        <v>0</v>
      </c>
      <c r="DA280" s="61">
        <f t="shared" si="282"/>
        <v>0</v>
      </c>
      <c r="DB280" s="61">
        <f t="shared" si="282"/>
        <v>0</v>
      </c>
      <c r="DC280" s="61">
        <f t="shared" si="279"/>
        <v>0</v>
      </c>
      <c r="DD280" s="61">
        <f t="shared" si="279"/>
        <v>0</v>
      </c>
      <c r="DE280" s="61">
        <f t="shared" si="279"/>
        <v>0</v>
      </c>
      <c r="DF280" s="61">
        <f t="shared" si="279"/>
        <v>0</v>
      </c>
      <c r="DG280" s="61">
        <f t="shared" si="279"/>
        <v>0</v>
      </c>
      <c r="DH280" s="61">
        <f t="shared" si="279"/>
        <v>0</v>
      </c>
      <c r="DI280" s="61">
        <f t="shared" si="279"/>
        <v>0</v>
      </c>
      <c r="DJ280" s="61">
        <f t="shared" si="279"/>
        <v>0</v>
      </c>
      <c r="DK280" s="61">
        <f t="shared" si="279"/>
        <v>0</v>
      </c>
      <c r="DL280" s="61">
        <f t="shared" si="279"/>
        <v>0</v>
      </c>
      <c r="DM280" s="61">
        <f t="shared" si="279"/>
        <v>0</v>
      </c>
      <c r="DN280" s="61">
        <f t="shared" si="279"/>
        <v>0</v>
      </c>
      <c r="DO280" s="61">
        <f t="shared" si="279"/>
        <v>0</v>
      </c>
      <c r="DP280" s="61">
        <f t="shared" si="279"/>
        <v>0</v>
      </c>
      <c r="DQ280" s="61">
        <f t="shared" si="279"/>
        <v>0</v>
      </c>
      <c r="DR280" s="61">
        <f t="shared" si="279"/>
        <v>0</v>
      </c>
      <c r="DS280" s="61">
        <f t="shared" si="280"/>
        <v>0</v>
      </c>
      <c r="DT280" s="61">
        <f t="shared" si="259"/>
        <v>0</v>
      </c>
      <c r="DU280" s="61">
        <f t="shared" si="259"/>
        <v>0</v>
      </c>
      <c r="DV280" s="61">
        <f t="shared" si="259"/>
        <v>0</v>
      </c>
      <c r="DW280" s="61">
        <f t="shared" si="259"/>
        <v>0</v>
      </c>
      <c r="DX280" s="61">
        <f t="shared" si="259"/>
        <v>0</v>
      </c>
      <c r="DY280" s="61">
        <f t="shared" si="259"/>
        <v>0</v>
      </c>
      <c r="DZ280" s="61">
        <f t="shared" si="263"/>
        <v>1</v>
      </c>
    </row>
    <row r="281" spans="1:130">
      <c r="C281" s="53">
        <v>2023</v>
      </c>
      <c r="D281" s="64"/>
      <c r="E281" s="64"/>
      <c r="F281" s="64"/>
      <c r="G281" s="64">
        <f t="shared" si="267"/>
        <v>0</v>
      </c>
      <c r="H281" s="64">
        <f t="shared" si="268"/>
        <v>0</v>
      </c>
      <c r="I281" s="64">
        <f t="shared" si="269"/>
        <v>0</v>
      </c>
      <c r="J281" s="64">
        <f t="shared" si="270"/>
        <v>0</v>
      </c>
      <c r="K281" s="64">
        <f t="shared" si="271"/>
        <v>0</v>
      </c>
      <c r="L281" s="64">
        <f t="shared" si="272"/>
        <v>0</v>
      </c>
      <c r="M281" s="64">
        <f t="shared" si="273"/>
        <v>0</v>
      </c>
      <c r="N281" s="64">
        <f t="shared" si="274"/>
        <v>0</v>
      </c>
      <c r="O281" s="64">
        <f t="shared" si="275"/>
        <v>0</v>
      </c>
      <c r="P281" s="64">
        <f t="shared" si="276"/>
        <v>1445.7382142255101</v>
      </c>
      <c r="Q281" s="64">
        <f t="shared" si="277"/>
        <v>1106.62042676533</v>
      </c>
      <c r="R281" s="64">
        <f t="shared" si="281"/>
        <v>679.50812502916096</v>
      </c>
      <c r="S281" s="64">
        <f t="shared" si="283"/>
        <v>256.93984055575498</v>
      </c>
      <c r="T281" s="64">
        <f t="shared" si="284"/>
        <v>434.81926973460099</v>
      </c>
      <c r="U281" s="64">
        <f t="shared" si="285"/>
        <v>824.90909090909099</v>
      </c>
      <c r="V281" s="64">
        <f t="shared" si="286"/>
        <v>1153.1818181818201</v>
      </c>
      <c r="W281" s="64">
        <f t="shared" si="287"/>
        <v>1149.0909090909099</v>
      </c>
      <c r="X281" s="64">
        <f t="shared" si="288"/>
        <v>1843.9090909090901</v>
      </c>
      <c r="Y281" s="64">
        <f t="shared" ref="Y281:Y299" si="289">VLOOKUP($C$87,$D$3:$K$63,$A$71,0)*(B260-B259)</f>
        <v>1838.1818181818201</v>
      </c>
      <c r="Z281" s="64">
        <f>VLOOKUP($C$88,$D$3:$K$63,$A$71,0)*(B259-B258)</f>
        <v>1836.8181818181799</v>
      </c>
      <c r="AA281" s="64">
        <f>VLOOKUP($C$89,$D$3:$K$63,$A$71,0)*B258</f>
        <v>0</v>
      </c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54">
        <f t="shared" si="261"/>
        <v>12569.716785401301</v>
      </c>
      <c r="BP281" s="53">
        <v>2023</v>
      </c>
      <c r="BQ281" s="61">
        <f t="shared" si="262"/>
        <v>0</v>
      </c>
      <c r="BR281" s="61">
        <f t="shared" si="262"/>
        <v>0</v>
      </c>
      <c r="BS281" s="61">
        <f t="shared" si="262"/>
        <v>0</v>
      </c>
      <c r="BT281" s="61">
        <f t="shared" si="262"/>
        <v>0</v>
      </c>
      <c r="BU281" s="61">
        <f t="shared" si="262"/>
        <v>0</v>
      </c>
      <c r="BV281" s="61">
        <f t="shared" si="262"/>
        <v>0</v>
      </c>
      <c r="BW281" s="61">
        <f t="shared" si="262"/>
        <v>0</v>
      </c>
      <c r="BX281" s="61">
        <f t="shared" si="262"/>
        <v>0</v>
      </c>
      <c r="BY281" s="61">
        <f t="shared" si="262"/>
        <v>0</v>
      </c>
      <c r="BZ281" s="61">
        <f t="shared" si="262"/>
        <v>0</v>
      </c>
      <c r="CA281" s="61">
        <f t="shared" si="262"/>
        <v>0</v>
      </c>
      <c r="CB281" s="61">
        <f t="shared" si="262"/>
        <v>0</v>
      </c>
      <c r="CC281" s="61">
        <f t="shared" si="262"/>
        <v>0.11501756474773001</v>
      </c>
      <c r="CD281" s="61">
        <f t="shared" si="262"/>
        <v>8.8038612616203202E-2</v>
      </c>
      <c r="CE281" s="61">
        <f t="shared" si="262"/>
        <v>5.4059143625125698E-2</v>
      </c>
      <c r="CF281" s="61">
        <f t="shared" si="262"/>
        <v>2.0441179776951701E-2</v>
      </c>
      <c r="CG281" s="61">
        <f t="shared" si="278"/>
        <v>3.4592606751459101E-2</v>
      </c>
      <c r="CH281" s="61">
        <f t="shared" si="256"/>
        <v>6.5626704641997796E-2</v>
      </c>
      <c r="CI281" s="61">
        <f t="shared" si="256"/>
        <v>9.1742864049343398E-2</v>
      </c>
      <c r="CJ281" s="61">
        <f t="shared" si="256"/>
        <v>9.1417406510342997E-2</v>
      </c>
      <c r="CK281" s="61">
        <f t="shared" si="256"/>
        <v>0.146694561412127</v>
      </c>
      <c r="CL281" s="61">
        <f t="shared" si="256"/>
        <v>0.14623892085752599</v>
      </c>
      <c r="CM281" s="61">
        <f t="shared" si="256"/>
        <v>0.14613043501119299</v>
      </c>
      <c r="CN281" s="61">
        <f t="shared" si="256"/>
        <v>0</v>
      </c>
      <c r="CO281" s="61">
        <f t="shared" si="256"/>
        <v>0</v>
      </c>
      <c r="CP281" s="61">
        <f t="shared" si="256"/>
        <v>0</v>
      </c>
      <c r="CQ281" s="61">
        <f t="shared" si="256"/>
        <v>0</v>
      </c>
      <c r="CR281" s="61">
        <f t="shared" si="256"/>
        <v>0</v>
      </c>
      <c r="CS281" s="61">
        <f t="shared" si="256"/>
        <v>0</v>
      </c>
      <c r="CT281" s="61">
        <f t="shared" si="256"/>
        <v>0</v>
      </c>
      <c r="CU281" s="61">
        <f t="shared" si="256"/>
        <v>0</v>
      </c>
      <c r="CV281" s="61">
        <f t="shared" si="256"/>
        <v>0</v>
      </c>
      <c r="CW281" s="61">
        <f t="shared" si="256"/>
        <v>0</v>
      </c>
      <c r="CX281" s="61">
        <f t="shared" si="282"/>
        <v>0</v>
      </c>
      <c r="CY281" s="61">
        <f t="shared" si="282"/>
        <v>0</v>
      </c>
      <c r="CZ281" s="61">
        <f t="shared" si="282"/>
        <v>0</v>
      </c>
      <c r="DA281" s="61">
        <f t="shared" si="282"/>
        <v>0</v>
      </c>
      <c r="DB281" s="61">
        <f t="shared" si="282"/>
        <v>0</v>
      </c>
      <c r="DC281" s="61">
        <f t="shared" si="279"/>
        <v>0</v>
      </c>
      <c r="DD281" s="61">
        <f t="shared" si="279"/>
        <v>0</v>
      </c>
      <c r="DE281" s="61">
        <f t="shared" si="279"/>
        <v>0</v>
      </c>
      <c r="DF281" s="61">
        <f t="shared" si="279"/>
        <v>0</v>
      </c>
      <c r="DG281" s="61">
        <f t="shared" si="279"/>
        <v>0</v>
      </c>
      <c r="DH281" s="61">
        <f t="shared" si="279"/>
        <v>0</v>
      </c>
      <c r="DI281" s="61">
        <f t="shared" si="279"/>
        <v>0</v>
      </c>
      <c r="DJ281" s="61">
        <f t="shared" si="279"/>
        <v>0</v>
      </c>
      <c r="DK281" s="61">
        <f t="shared" si="279"/>
        <v>0</v>
      </c>
      <c r="DL281" s="61">
        <f t="shared" si="279"/>
        <v>0</v>
      </c>
      <c r="DM281" s="61">
        <f t="shared" si="279"/>
        <v>0</v>
      </c>
      <c r="DN281" s="61">
        <f t="shared" si="279"/>
        <v>0</v>
      </c>
      <c r="DO281" s="61">
        <f t="shared" si="279"/>
        <v>0</v>
      </c>
      <c r="DP281" s="61">
        <f t="shared" si="279"/>
        <v>0</v>
      </c>
      <c r="DQ281" s="61">
        <f t="shared" si="279"/>
        <v>0</v>
      </c>
      <c r="DR281" s="61">
        <f t="shared" si="279"/>
        <v>0</v>
      </c>
      <c r="DS281" s="61">
        <f t="shared" si="280"/>
        <v>0</v>
      </c>
      <c r="DT281" s="61">
        <f t="shared" si="259"/>
        <v>0</v>
      </c>
      <c r="DU281" s="61">
        <f t="shared" si="259"/>
        <v>0</v>
      </c>
      <c r="DV281" s="61">
        <f t="shared" si="259"/>
        <v>0</v>
      </c>
      <c r="DW281" s="61">
        <f t="shared" si="259"/>
        <v>0</v>
      </c>
      <c r="DX281" s="61">
        <f t="shared" si="259"/>
        <v>0</v>
      </c>
      <c r="DY281" s="61">
        <f t="shared" si="259"/>
        <v>0</v>
      </c>
      <c r="DZ281" s="61">
        <f t="shared" si="263"/>
        <v>1</v>
      </c>
    </row>
    <row r="282" spans="1:130">
      <c r="C282" s="53">
        <v>2024</v>
      </c>
      <c r="D282" s="64"/>
      <c r="E282" s="64"/>
      <c r="F282" s="64"/>
      <c r="G282" s="64"/>
      <c r="H282" s="64">
        <f t="shared" si="268"/>
        <v>0</v>
      </c>
      <c r="I282" s="64">
        <f t="shared" si="269"/>
        <v>0</v>
      </c>
      <c r="J282" s="64">
        <f t="shared" si="270"/>
        <v>0</v>
      </c>
      <c r="K282" s="64">
        <f t="shared" si="271"/>
        <v>0</v>
      </c>
      <c r="L282" s="64">
        <f t="shared" si="272"/>
        <v>0</v>
      </c>
      <c r="M282" s="64">
        <f t="shared" si="273"/>
        <v>0</v>
      </c>
      <c r="N282" s="64">
        <f t="shared" si="274"/>
        <v>0</v>
      </c>
      <c r="O282" s="64">
        <f t="shared" si="275"/>
        <v>0</v>
      </c>
      <c r="P282" s="64">
        <f t="shared" si="276"/>
        <v>0</v>
      </c>
      <c r="Q282" s="64">
        <f t="shared" si="277"/>
        <v>1106.62042676533</v>
      </c>
      <c r="R282" s="64">
        <f t="shared" si="281"/>
        <v>679.50812502916096</v>
      </c>
      <c r="S282" s="64">
        <f t="shared" si="283"/>
        <v>256.93984055575498</v>
      </c>
      <c r="T282" s="64">
        <f t="shared" si="284"/>
        <v>434.81926973460099</v>
      </c>
      <c r="U282" s="64">
        <f t="shared" si="285"/>
        <v>824.90909090909099</v>
      </c>
      <c r="V282" s="64">
        <f t="shared" si="286"/>
        <v>1153.1818181818201</v>
      </c>
      <c r="W282" s="64">
        <f t="shared" si="287"/>
        <v>1149.0909090909099</v>
      </c>
      <c r="X282" s="64">
        <f t="shared" si="288"/>
        <v>1843.9090909090901</v>
      </c>
      <c r="Y282" s="64">
        <f t="shared" si="289"/>
        <v>1838.1818181818201</v>
      </c>
      <c r="Z282" s="64">
        <f t="shared" ref="Z282:Z300" si="290">VLOOKUP($C$88,$D$3:$K$63,$A$71,0)*(B260-B259)</f>
        <v>1836.8181818181799</v>
      </c>
      <c r="AA282" s="64">
        <f>VLOOKUP($C$89,$D$3:$K$63,$A$71,0)*(B259-B258)</f>
        <v>1832.1818181818201</v>
      </c>
      <c r="AB282" s="64">
        <f>VLOOKUP($C$90,$D$3:$K$63,$A$71,0)*B258</f>
        <v>0</v>
      </c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54">
        <f t="shared" si="261"/>
        <v>12956.160389357599</v>
      </c>
      <c r="BP282" s="53">
        <v>2024</v>
      </c>
      <c r="BQ282" s="61">
        <f t="shared" si="262"/>
        <v>0</v>
      </c>
      <c r="BR282" s="61">
        <f t="shared" si="262"/>
        <v>0</v>
      </c>
      <c r="BS282" s="61">
        <f t="shared" si="262"/>
        <v>0</v>
      </c>
      <c r="BT282" s="61">
        <f t="shared" si="262"/>
        <v>0</v>
      </c>
      <c r="BU282" s="61">
        <f t="shared" si="262"/>
        <v>0</v>
      </c>
      <c r="BV282" s="61">
        <f t="shared" si="262"/>
        <v>0</v>
      </c>
      <c r="BW282" s="61">
        <f t="shared" si="262"/>
        <v>0</v>
      </c>
      <c r="BX282" s="61">
        <f t="shared" si="262"/>
        <v>0</v>
      </c>
      <c r="BY282" s="61">
        <f t="shared" si="262"/>
        <v>0</v>
      </c>
      <c r="BZ282" s="61">
        <f t="shared" si="262"/>
        <v>0</v>
      </c>
      <c r="CA282" s="61">
        <f t="shared" si="262"/>
        <v>0</v>
      </c>
      <c r="CB282" s="61">
        <f t="shared" si="262"/>
        <v>0</v>
      </c>
      <c r="CC282" s="61">
        <f t="shared" si="262"/>
        <v>0</v>
      </c>
      <c r="CD282" s="61">
        <f t="shared" si="262"/>
        <v>8.5412683504159495E-2</v>
      </c>
      <c r="CE282" s="61">
        <f t="shared" si="262"/>
        <v>5.24467206802504E-2</v>
      </c>
      <c r="CF282" s="61">
        <f t="shared" si="262"/>
        <v>1.9831480379542899E-2</v>
      </c>
      <c r="CG282" s="61">
        <f t="shared" si="278"/>
        <v>3.3560812514467603E-2</v>
      </c>
      <c r="CH282" s="61">
        <f t="shared" si="256"/>
        <v>6.3669255868944494E-2</v>
      </c>
      <c r="CI282" s="61">
        <f t="shared" si="256"/>
        <v>8.9006448170328503E-2</v>
      </c>
      <c r="CJ282" s="61">
        <f t="shared" si="256"/>
        <v>8.8690698058569398E-2</v>
      </c>
      <c r="CK282" s="61">
        <f t="shared" si="256"/>
        <v>0.14231910037357301</v>
      </c>
      <c r="CL282" s="61">
        <f t="shared" si="256"/>
        <v>0.14187705021711</v>
      </c>
      <c r="CM282" s="61">
        <f t="shared" si="256"/>
        <v>0.14177180017985699</v>
      </c>
      <c r="CN282" s="61">
        <f t="shared" si="256"/>
        <v>0.14141395005319701</v>
      </c>
      <c r="CO282" s="61">
        <f t="shared" si="256"/>
        <v>0</v>
      </c>
      <c r="CP282" s="61">
        <f t="shared" si="256"/>
        <v>0</v>
      </c>
      <c r="CQ282" s="61">
        <f t="shared" si="256"/>
        <v>0</v>
      </c>
      <c r="CR282" s="61">
        <f t="shared" si="256"/>
        <v>0</v>
      </c>
      <c r="CS282" s="61">
        <f t="shared" si="256"/>
        <v>0</v>
      </c>
      <c r="CT282" s="61">
        <f t="shared" si="256"/>
        <v>0</v>
      </c>
      <c r="CU282" s="61">
        <f t="shared" si="256"/>
        <v>0</v>
      </c>
      <c r="CV282" s="61">
        <f t="shared" si="256"/>
        <v>0</v>
      </c>
      <c r="CW282" s="61">
        <f t="shared" si="256"/>
        <v>0</v>
      </c>
      <c r="CX282" s="61">
        <f t="shared" si="282"/>
        <v>0</v>
      </c>
      <c r="CY282" s="61">
        <f t="shared" si="282"/>
        <v>0</v>
      </c>
      <c r="CZ282" s="61">
        <f t="shared" si="282"/>
        <v>0</v>
      </c>
      <c r="DA282" s="61">
        <f t="shared" si="282"/>
        <v>0</v>
      </c>
      <c r="DB282" s="61">
        <f t="shared" si="282"/>
        <v>0</v>
      </c>
      <c r="DC282" s="61">
        <f t="shared" si="279"/>
        <v>0</v>
      </c>
      <c r="DD282" s="61">
        <f t="shared" si="279"/>
        <v>0</v>
      </c>
      <c r="DE282" s="61">
        <f t="shared" si="279"/>
        <v>0</v>
      </c>
      <c r="DF282" s="61">
        <f t="shared" si="279"/>
        <v>0</v>
      </c>
      <c r="DG282" s="61">
        <f t="shared" si="279"/>
        <v>0</v>
      </c>
      <c r="DH282" s="61">
        <f t="shared" si="279"/>
        <v>0</v>
      </c>
      <c r="DI282" s="61">
        <f t="shared" si="279"/>
        <v>0</v>
      </c>
      <c r="DJ282" s="61">
        <f t="shared" si="279"/>
        <v>0</v>
      </c>
      <c r="DK282" s="61">
        <f t="shared" si="279"/>
        <v>0</v>
      </c>
      <c r="DL282" s="61">
        <f t="shared" si="279"/>
        <v>0</v>
      </c>
      <c r="DM282" s="61">
        <f t="shared" si="279"/>
        <v>0</v>
      </c>
      <c r="DN282" s="61">
        <f t="shared" si="279"/>
        <v>0</v>
      </c>
      <c r="DO282" s="61">
        <f t="shared" si="279"/>
        <v>0</v>
      </c>
      <c r="DP282" s="61">
        <f t="shared" si="279"/>
        <v>0</v>
      </c>
      <c r="DQ282" s="61">
        <f t="shared" si="279"/>
        <v>0</v>
      </c>
      <c r="DR282" s="61">
        <f t="shared" si="279"/>
        <v>0</v>
      </c>
      <c r="DS282" s="61">
        <f t="shared" si="280"/>
        <v>0</v>
      </c>
      <c r="DT282" s="61">
        <f t="shared" si="259"/>
        <v>0</v>
      </c>
      <c r="DU282" s="61">
        <f t="shared" si="259"/>
        <v>0</v>
      </c>
      <c r="DV282" s="61">
        <f t="shared" si="259"/>
        <v>0</v>
      </c>
      <c r="DW282" s="61">
        <f t="shared" si="259"/>
        <v>0</v>
      </c>
      <c r="DX282" s="61">
        <f t="shared" si="259"/>
        <v>0</v>
      </c>
      <c r="DY282" s="61">
        <f t="shared" si="259"/>
        <v>0</v>
      </c>
      <c r="DZ282" s="61">
        <f t="shared" si="263"/>
        <v>1</v>
      </c>
    </row>
    <row r="283" spans="1:130">
      <c r="C283" s="53">
        <v>2025</v>
      </c>
      <c r="D283" s="64"/>
      <c r="E283" s="64"/>
      <c r="F283" s="64"/>
      <c r="G283" s="64"/>
      <c r="H283" s="64"/>
      <c r="I283" s="64">
        <f t="shared" si="269"/>
        <v>0</v>
      </c>
      <c r="J283" s="64">
        <f t="shared" si="270"/>
        <v>0</v>
      </c>
      <c r="K283" s="64">
        <f t="shared" si="271"/>
        <v>0</v>
      </c>
      <c r="L283" s="64">
        <f t="shared" si="272"/>
        <v>0</v>
      </c>
      <c r="M283" s="64">
        <f t="shared" si="273"/>
        <v>0</v>
      </c>
      <c r="N283" s="64">
        <f t="shared" si="274"/>
        <v>0</v>
      </c>
      <c r="O283" s="64">
        <f t="shared" si="275"/>
        <v>0</v>
      </c>
      <c r="P283" s="64">
        <f t="shared" si="276"/>
        <v>0</v>
      </c>
      <c r="Q283" s="64">
        <f t="shared" si="277"/>
        <v>0</v>
      </c>
      <c r="R283" s="64">
        <f t="shared" si="281"/>
        <v>679.50812502915903</v>
      </c>
      <c r="S283" s="64">
        <f t="shared" si="283"/>
        <v>256.93984055575498</v>
      </c>
      <c r="T283" s="64">
        <f t="shared" si="284"/>
        <v>434.81926973460099</v>
      </c>
      <c r="U283" s="64">
        <f t="shared" si="285"/>
        <v>824.90909090909099</v>
      </c>
      <c r="V283" s="64">
        <f t="shared" si="286"/>
        <v>1153.1818181818201</v>
      </c>
      <c r="W283" s="64">
        <f t="shared" si="287"/>
        <v>1149.0909090909099</v>
      </c>
      <c r="X283" s="64">
        <f t="shared" si="288"/>
        <v>1843.9090909090901</v>
      </c>
      <c r="Y283" s="64">
        <f t="shared" si="289"/>
        <v>1838.1818181818201</v>
      </c>
      <c r="Z283" s="64">
        <f t="shared" si="290"/>
        <v>1836.8181818181799</v>
      </c>
      <c r="AA283" s="64">
        <f t="shared" ref="AA283:AA301" si="291">VLOOKUP($C$89,$D$3:$K$63,$A$71,0)*(B260-B259)</f>
        <v>1832.1818181818201</v>
      </c>
      <c r="AB283" s="64">
        <f>VLOOKUP($C$90,$D$3:$K$63,$A$71,0)*(B259-B258)</f>
        <v>2212.3636363636401</v>
      </c>
      <c r="AC283" s="64">
        <f>VLOOKUP($C$91,$D$3:$K$63,$A$71,0)*B258</f>
        <v>0</v>
      </c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54">
        <f t="shared" si="261"/>
        <v>14061.9035989559</v>
      </c>
      <c r="BP283" s="53">
        <v>2025</v>
      </c>
      <c r="BQ283" s="61">
        <f t="shared" si="262"/>
        <v>0</v>
      </c>
      <c r="BR283" s="61">
        <f t="shared" si="262"/>
        <v>0</v>
      </c>
      <c r="BS283" s="61">
        <f t="shared" si="262"/>
        <v>0</v>
      </c>
      <c r="BT283" s="61">
        <f t="shared" si="262"/>
        <v>0</v>
      </c>
      <c r="BU283" s="61">
        <f t="shared" si="262"/>
        <v>0</v>
      </c>
      <c r="BV283" s="61">
        <f t="shared" si="262"/>
        <v>0</v>
      </c>
      <c r="BW283" s="61">
        <f t="shared" si="262"/>
        <v>0</v>
      </c>
      <c r="BX283" s="61">
        <f t="shared" si="262"/>
        <v>0</v>
      </c>
      <c r="BY283" s="61">
        <f t="shared" si="262"/>
        <v>0</v>
      </c>
      <c r="BZ283" s="61">
        <f t="shared" si="262"/>
        <v>0</v>
      </c>
      <c r="CA283" s="61">
        <f t="shared" si="262"/>
        <v>0</v>
      </c>
      <c r="CB283" s="61">
        <f t="shared" si="262"/>
        <v>0</v>
      </c>
      <c r="CC283" s="61">
        <f t="shared" si="262"/>
        <v>0</v>
      </c>
      <c r="CD283" s="61">
        <f t="shared" si="262"/>
        <v>0</v>
      </c>
      <c r="CE283" s="61">
        <f t="shared" si="262"/>
        <v>4.8322627178272903E-2</v>
      </c>
      <c r="CF283" s="61">
        <f t="shared" si="262"/>
        <v>1.82720524819153E-2</v>
      </c>
      <c r="CG283" s="61">
        <f t="shared" si="278"/>
        <v>3.09217928194933E-2</v>
      </c>
      <c r="CH283" s="61">
        <f t="shared" si="256"/>
        <v>5.8662689948346801E-2</v>
      </c>
      <c r="CI283" s="61">
        <f t="shared" si="256"/>
        <v>8.2007518403656499E-2</v>
      </c>
      <c r="CJ283" s="61">
        <f t="shared" si="256"/>
        <v>8.1716596974554107E-2</v>
      </c>
      <c r="CK283" s="61">
        <f t="shared" si="256"/>
        <v>0.131127985477443</v>
      </c>
      <c r="CL283" s="61">
        <f t="shared" si="256"/>
        <v>0.13072069547670001</v>
      </c>
      <c r="CM283" s="61">
        <f t="shared" si="256"/>
        <v>0.13062372166699901</v>
      </c>
      <c r="CN283" s="61">
        <f t="shared" si="256"/>
        <v>0.130294010714016</v>
      </c>
      <c r="CO283" s="61">
        <f t="shared" si="256"/>
        <v>0.157330308858603</v>
      </c>
      <c r="CP283" s="61">
        <f t="shared" si="256"/>
        <v>0</v>
      </c>
      <c r="CQ283" s="61">
        <f t="shared" si="256"/>
        <v>0</v>
      </c>
      <c r="CR283" s="61">
        <f t="shared" si="256"/>
        <v>0</v>
      </c>
      <c r="CS283" s="61">
        <f t="shared" si="256"/>
        <v>0</v>
      </c>
      <c r="CT283" s="61">
        <f t="shared" si="256"/>
        <v>0</v>
      </c>
      <c r="CU283" s="61">
        <f t="shared" si="256"/>
        <v>0</v>
      </c>
      <c r="CV283" s="61">
        <f t="shared" si="256"/>
        <v>0</v>
      </c>
      <c r="CW283" s="61">
        <f t="shared" si="256"/>
        <v>0</v>
      </c>
      <c r="CX283" s="61">
        <f t="shared" si="282"/>
        <v>0</v>
      </c>
      <c r="CY283" s="61">
        <f t="shared" si="282"/>
        <v>0</v>
      </c>
      <c r="CZ283" s="61">
        <f t="shared" si="282"/>
        <v>0</v>
      </c>
      <c r="DA283" s="61">
        <f t="shared" si="282"/>
        <v>0</v>
      </c>
      <c r="DB283" s="61">
        <f t="shared" si="282"/>
        <v>0</v>
      </c>
      <c r="DC283" s="61">
        <f t="shared" si="279"/>
        <v>0</v>
      </c>
      <c r="DD283" s="61">
        <f t="shared" si="279"/>
        <v>0</v>
      </c>
      <c r="DE283" s="61">
        <f t="shared" si="279"/>
        <v>0</v>
      </c>
      <c r="DF283" s="61">
        <f t="shared" si="279"/>
        <v>0</v>
      </c>
      <c r="DG283" s="61">
        <f t="shared" si="279"/>
        <v>0</v>
      </c>
      <c r="DH283" s="61">
        <f t="shared" si="279"/>
        <v>0</v>
      </c>
      <c r="DI283" s="61">
        <f t="shared" si="279"/>
        <v>0</v>
      </c>
      <c r="DJ283" s="61">
        <f t="shared" si="279"/>
        <v>0</v>
      </c>
      <c r="DK283" s="61">
        <f t="shared" si="279"/>
        <v>0</v>
      </c>
      <c r="DL283" s="61">
        <f t="shared" si="279"/>
        <v>0</v>
      </c>
      <c r="DM283" s="61">
        <f t="shared" si="279"/>
        <v>0</v>
      </c>
      <c r="DN283" s="61">
        <f t="shared" si="279"/>
        <v>0</v>
      </c>
      <c r="DO283" s="61">
        <f t="shared" si="279"/>
        <v>0</v>
      </c>
      <c r="DP283" s="61">
        <f t="shared" si="279"/>
        <v>0</v>
      </c>
      <c r="DQ283" s="61">
        <f t="shared" si="279"/>
        <v>0</v>
      </c>
      <c r="DR283" s="61">
        <f t="shared" si="279"/>
        <v>0</v>
      </c>
      <c r="DS283" s="61">
        <f t="shared" si="280"/>
        <v>0</v>
      </c>
      <c r="DT283" s="61">
        <f t="shared" si="259"/>
        <v>0</v>
      </c>
      <c r="DU283" s="61">
        <f t="shared" si="259"/>
        <v>0</v>
      </c>
      <c r="DV283" s="61">
        <f t="shared" si="259"/>
        <v>0</v>
      </c>
      <c r="DW283" s="61">
        <f t="shared" si="259"/>
        <v>0</v>
      </c>
      <c r="DX283" s="61">
        <f t="shared" si="259"/>
        <v>0</v>
      </c>
      <c r="DY283" s="61">
        <f t="shared" si="259"/>
        <v>0</v>
      </c>
      <c r="DZ283" s="61">
        <f t="shared" si="263"/>
        <v>1</v>
      </c>
    </row>
    <row r="284" spans="1:130">
      <c r="C284" s="53">
        <v>2026</v>
      </c>
      <c r="D284" s="64"/>
      <c r="E284" s="64"/>
      <c r="F284" s="64"/>
      <c r="G284" s="64"/>
      <c r="H284" s="64"/>
      <c r="I284" s="64"/>
      <c r="J284" s="64">
        <f t="shared" si="270"/>
        <v>0</v>
      </c>
      <c r="K284" s="64">
        <f t="shared" si="271"/>
        <v>0</v>
      </c>
      <c r="L284" s="64">
        <f t="shared" si="272"/>
        <v>0</v>
      </c>
      <c r="M284" s="64">
        <f t="shared" si="273"/>
        <v>0</v>
      </c>
      <c r="N284" s="64">
        <f t="shared" si="274"/>
        <v>0</v>
      </c>
      <c r="O284" s="64">
        <f t="shared" si="275"/>
        <v>0</v>
      </c>
      <c r="P284" s="64">
        <f t="shared" si="276"/>
        <v>0</v>
      </c>
      <c r="Q284" s="64">
        <f t="shared" si="277"/>
        <v>0</v>
      </c>
      <c r="R284" s="64">
        <f t="shared" si="281"/>
        <v>0</v>
      </c>
      <c r="S284" s="64">
        <f t="shared" si="283"/>
        <v>256.93984055575402</v>
      </c>
      <c r="T284" s="64">
        <f t="shared" si="284"/>
        <v>434.81926973460099</v>
      </c>
      <c r="U284" s="64">
        <f t="shared" si="285"/>
        <v>824.90909090909099</v>
      </c>
      <c r="V284" s="64">
        <f t="shared" si="286"/>
        <v>1153.1818181818201</v>
      </c>
      <c r="W284" s="64">
        <f t="shared" si="287"/>
        <v>1149.0909090909099</v>
      </c>
      <c r="X284" s="64">
        <f t="shared" si="288"/>
        <v>1843.9090909090901</v>
      </c>
      <c r="Y284" s="64">
        <f t="shared" si="289"/>
        <v>1838.1818181818201</v>
      </c>
      <c r="Z284" s="64">
        <f t="shared" si="290"/>
        <v>1836.8181818181799</v>
      </c>
      <c r="AA284" s="64">
        <f t="shared" si="291"/>
        <v>1832.1818181818201</v>
      </c>
      <c r="AB284" s="64">
        <f t="shared" ref="AB284:AB302" si="292">VLOOKUP($C$90,$D$3:$K$63,$A$71,0)*(B260-B259)</f>
        <v>2212.3636363636401</v>
      </c>
      <c r="AC284" s="64">
        <f>VLOOKUP($C$91,$D$3:$K$63,$A$71,0)*(B259-B258)</f>
        <v>2237.1818181818198</v>
      </c>
      <c r="AD284" s="64">
        <f>VLOOKUP($C$92,$D$3:$K$63,$A$71,0)*B258</f>
        <v>0</v>
      </c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54">
        <f t="shared" si="261"/>
        <v>15619.577292108501</v>
      </c>
      <c r="BP284" s="53">
        <v>2026</v>
      </c>
      <c r="BQ284" s="61">
        <f t="shared" si="262"/>
        <v>0</v>
      </c>
      <c r="BR284" s="61">
        <f t="shared" si="262"/>
        <v>0</v>
      </c>
      <c r="BS284" s="61">
        <f t="shared" si="262"/>
        <v>0</v>
      </c>
      <c r="BT284" s="61">
        <f t="shared" si="262"/>
        <v>0</v>
      </c>
      <c r="BU284" s="61">
        <f t="shared" si="262"/>
        <v>0</v>
      </c>
      <c r="BV284" s="61">
        <f t="shared" si="262"/>
        <v>0</v>
      </c>
      <c r="BW284" s="61">
        <f t="shared" si="262"/>
        <v>0</v>
      </c>
      <c r="BX284" s="61">
        <f t="shared" si="262"/>
        <v>0</v>
      </c>
      <c r="BY284" s="61">
        <f t="shared" si="262"/>
        <v>0</v>
      </c>
      <c r="BZ284" s="61">
        <f t="shared" si="262"/>
        <v>0</v>
      </c>
      <c r="CA284" s="61">
        <f t="shared" si="262"/>
        <v>0</v>
      </c>
      <c r="CB284" s="61">
        <f t="shared" si="262"/>
        <v>0</v>
      </c>
      <c r="CC284" s="61">
        <f t="shared" si="262"/>
        <v>0</v>
      </c>
      <c r="CD284" s="61">
        <f t="shared" si="262"/>
        <v>0</v>
      </c>
      <c r="CE284" s="61">
        <f t="shared" si="262"/>
        <v>0</v>
      </c>
      <c r="CF284" s="61">
        <f t="shared" si="262"/>
        <v>1.6449858773423299E-2</v>
      </c>
      <c r="CG284" s="61">
        <f t="shared" si="278"/>
        <v>2.78380945657399E-2</v>
      </c>
      <c r="CH284" s="61">
        <f t="shared" si="278"/>
        <v>5.28125105745249E-2</v>
      </c>
      <c r="CI284" s="61">
        <f t="shared" si="278"/>
        <v>7.3829259051999996E-2</v>
      </c>
      <c r="CJ284" s="61">
        <f t="shared" si="278"/>
        <v>7.3567349973770596E-2</v>
      </c>
      <c r="CK284" s="61">
        <f t="shared" si="278"/>
        <v>0.1180511518606</v>
      </c>
      <c r="CL284" s="61">
        <f t="shared" si="278"/>
        <v>0.11768447915107901</v>
      </c>
      <c r="CM284" s="61">
        <f t="shared" si="278"/>
        <v>0.11759717612500301</v>
      </c>
      <c r="CN284" s="61">
        <f t="shared" si="278"/>
        <v>0.117300345836343</v>
      </c>
      <c r="CO284" s="61">
        <f t="shared" si="278"/>
        <v>0.141640429506462</v>
      </c>
      <c r="CP284" s="61">
        <f t="shared" si="278"/>
        <v>0.14322934458105399</v>
      </c>
      <c r="CQ284" s="61">
        <f t="shared" si="278"/>
        <v>0</v>
      </c>
      <c r="CR284" s="61">
        <f t="shared" si="278"/>
        <v>0</v>
      </c>
      <c r="CS284" s="61">
        <f t="shared" si="278"/>
        <v>0</v>
      </c>
      <c r="CT284" s="61">
        <f t="shared" si="278"/>
        <v>0</v>
      </c>
      <c r="CU284" s="61">
        <f t="shared" si="278"/>
        <v>0</v>
      </c>
      <c r="CV284" s="61">
        <f t="shared" si="278"/>
        <v>0</v>
      </c>
      <c r="CW284" s="61">
        <f t="shared" ref="CW284:DL318" si="293">AJ284/$BM284</f>
        <v>0</v>
      </c>
      <c r="CX284" s="61">
        <f t="shared" si="282"/>
        <v>0</v>
      </c>
      <c r="CY284" s="61">
        <f t="shared" si="282"/>
        <v>0</v>
      </c>
      <c r="CZ284" s="61">
        <f t="shared" si="282"/>
        <v>0</v>
      </c>
      <c r="DA284" s="61">
        <f t="shared" si="282"/>
        <v>0</v>
      </c>
      <c r="DB284" s="61">
        <f t="shared" si="282"/>
        <v>0</v>
      </c>
      <c r="DC284" s="61">
        <f t="shared" si="279"/>
        <v>0</v>
      </c>
      <c r="DD284" s="61">
        <f t="shared" si="279"/>
        <v>0</v>
      </c>
      <c r="DE284" s="61">
        <f t="shared" si="279"/>
        <v>0</v>
      </c>
      <c r="DF284" s="61">
        <f t="shared" si="279"/>
        <v>0</v>
      </c>
      <c r="DG284" s="61">
        <f t="shared" si="279"/>
        <v>0</v>
      </c>
      <c r="DH284" s="61">
        <f t="shared" si="279"/>
        <v>0</v>
      </c>
      <c r="DI284" s="61">
        <f t="shared" si="279"/>
        <v>0</v>
      </c>
      <c r="DJ284" s="61">
        <f t="shared" si="279"/>
        <v>0</v>
      </c>
      <c r="DK284" s="61">
        <f t="shared" si="279"/>
        <v>0</v>
      </c>
      <c r="DL284" s="61">
        <f t="shared" si="279"/>
        <v>0</v>
      </c>
      <c r="DM284" s="61">
        <f t="shared" si="279"/>
        <v>0</v>
      </c>
      <c r="DN284" s="61">
        <f t="shared" si="279"/>
        <v>0</v>
      </c>
      <c r="DO284" s="61">
        <f t="shared" si="279"/>
        <v>0</v>
      </c>
      <c r="DP284" s="61">
        <f t="shared" si="279"/>
        <v>0</v>
      </c>
      <c r="DQ284" s="61">
        <f t="shared" si="279"/>
        <v>0</v>
      </c>
      <c r="DR284" s="61">
        <f t="shared" si="279"/>
        <v>0</v>
      </c>
      <c r="DS284" s="61">
        <f t="shared" si="280"/>
        <v>0</v>
      </c>
      <c r="DT284" s="61">
        <f t="shared" si="259"/>
        <v>0</v>
      </c>
      <c r="DU284" s="61">
        <f t="shared" si="259"/>
        <v>0</v>
      </c>
      <c r="DV284" s="61">
        <f t="shared" si="259"/>
        <v>0</v>
      </c>
      <c r="DW284" s="61">
        <f t="shared" si="259"/>
        <v>0</v>
      </c>
      <c r="DX284" s="61">
        <f t="shared" si="259"/>
        <v>0</v>
      </c>
      <c r="DY284" s="61">
        <f t="shared" si="259"/>
        <v>0</v>
      </c>
      <c r="DZ284" s="61">
        <f t="shared" si="263"/>
        <v>1</v>
      </c>
    </row>
    <row r="285" spans="1:130">
      <c r="C285" s="53">
        <v>2027</v>
      </c>
      <c r="D285" s="64"/>
      <c r="E285" s="64"/>
      <c r="F285" s="64"/>
      <c r="G285" s="64"/>
      <c r="H285" s="64"/>
      <c r="I285" s="64"/>
      <c r="J285" s="64"/>
      <c r="K285" s="64">
        <f t="shared" si="271"/>
        <v>0</v>
      </c>
      <c r="L285" s="64">
        <f t="shared" si="272"/>
        <v>0</v>
      </c>
      <c r="M285" s="64">
        <f t="shared" si="273"/>
        <v>0</v>
      </c>
      <c r="N285" s="64">
        <f t="shared" si="274"/>
        <v>0</v>
      </c>
      <c r="O285" s="64">
        <f t="shared" si="275"/>
        <v>0</v>
      </c>
      <c r="P285" s="64">
        <f t="shared" si="276"/>
        <v>0</v>
      </c>
      <c r="Q285" s="64">
        <f t="shared" si="277"/>
        <v>0</v>
      </c>
      <c r="R285" s="64">
        <f t="shared" si="281"/>
        <v>0</v>
      </c>
      <c r="S285" s="64">
        <f t="shared" si="283"/>
        <v>0</v>
      </c>
      <c r="T285" s="64">
        <f t="shared" si="284"/>
        <v>434.81926973460003</v>
      </c>
      <c r="U285" s="64">
        <f t="shared" si="285"/>
        <v>824.90909090909099</v>
      </c>
      <c r="V285" s="64">
        <f t="shared" si="286"/>
        <v>1153.1818181818201</v>
      </c>
      <c r="W285" s="64">
        <f t="shared" si="287"/>
        <v>1149.0909090909099</v>
      </c>
      <c r="X285" s="64">
        <f t="shared" si="288"/>
        <v>1843.9090909090901</v>
      </c>
      <c r="Y285" s="64">
        <f t="shared" si="289"/>
        <v>1838.1818181818201</v>
      </c>
      <c r="Z285" s="64">
        <f t="shared" si="290"/>
        <v>1836.8181818181799</v>
      </c>
      <c r="AA285" s="64">
        <f t="shared" si="291"/>
        <v>1832.1818181818201</v>
      </c>
      <c r="AB285" s="64">
        <f t="shared" si="292"/>
        <v>2212.3636363636401</v>
      </c>
      <c r="AC285" s="64">
        <f t="shared" ref="AC285:AC303" si="294">VLOOKUP($C$91,$D$3:$K$63,$A$71,0)*(B260-B259)</f>
        <v>2237.1818181818198</v>
      </c>
      <c r="AD285" s="64">
        <f>VLOOKUP($C$92,$D$3:$K$63,$A$71,0)*(B259-B258)</f>
        <v>2260.6363636363599</v>
      </c>
      <c r="AE285" s="64">
        <f>VLOOKUP($C$93,$D$3:$K$63,$A$71,0)*B258</f>
        <v>0</v>
      </c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54">
        <f t="shared" si="261"/>
        <v>17623.273815189099</v>
      </c>
      <c r="BP285" s="53">
        <v>2027</v>
      </c>
      <c r="BQ285" s="61">
        <f t="shared" si="262"/>
        <v>0</v>
      </c>
      <c r="BR285" s="61">
        <f t="shared" si="262"/>
        <v>0</v>
      </c>
      <c r="BS285" s="61">
        <f t="shared" si="262"/>
        <v>0</v>
      </c>
      <c r="BT285" s="61">
        <f t="shared" si="262"/>
        <v>0</v>
      </c>
      <c r="BU285" s="61">
        <f t="shared" si="262"/>
        <v>0</v>
      </c>
      <c r="BV285" s="61">
        <f t="shared" si="262"/>
        <v>0</v>
      </c>
      <c r="BW285" s="61">
        <f t="shared" si="262"/>
        <v>0</v>
      </c>
      <c r="BX285" s="61">
        <f t="shared" si="262"/>
        <v>0</v>
      </c>
      <c r="BY285" s="61">
        <f t="shared" si="262"/>
        <v>0</v>
      </c>
      <c r="BZ285" s="61">
        <f t="shared" si="262"/>
        <v>0</v>
      </c>
      <c r="CA285" s="61">
        <f t="shared" si="262"/>
        <v>0</v>
      </c>
      <c r="CB285" s="61">
        <f t="shared" si="262"/>
        <v>0</v>
      </c>
      <c r="CC285" s="61">
        <f t="shared" si="262"/>
        <v>0</v>
      </c>
      <c r="CD285" s="61">
        <f t="shared" si="262"/>
        <v>0</v>
      </c>
      <c r="CE285" s="61">
        <f t="shared" si="262"/>
        <v>0</v>
      </c>
      <c r="CF285" s="61">
        <f t="shared" si="262"/>
        <v>0</v>
      </c>
      <c r="CG285" s="61">
        <f t="shared" si="278"/>
        <v>2.46730133285359E-2</v>
      </c>
      <c r="CH285" s="61">
        <f t="shared" si="278"/>
        <v>4.6807937024624699E-2</v>
      </c>
      <c r="CI285" s="61">
        <f t="shared" si="278"/>
        <v>6.5435164332969406E-2</v>
      </c>
      <c r="CJ285" s="61">
        <f t="shared" si="278"/>
        <v>6.5203033280940695E-2</v>
      </c>
      <c r="CK285" s="61">
        <f t="shared" si="278"/>
        <v>0.104629202851054</v>
      </c>
      <c r="CL285" s="61">
        <f t="shared" si="278"/>
        <v>0.10430421937821401</v>
      </c>
      <c r="CM285" s="61">
        <f t="shared" si="278"/>
        <v>0.104226842360871</v>
      </c>
      <c r="CN285" s="61">
        <f t="shared" si="278"/>
        <v>0.10396376050190501</v>
      </c>
      <c r="CO285" s="61">
        <f t="shared" si="278"/>
        <v>0.12553647293710199</v>
      </c>
      <c r="CP285" s="61">
        <f t="shared" si="278"/>
        <v>0.126944734652743</v>
      </c>
      <c r="CQ285" s="61">
        <f t="shared" si="278"/>
        <v>0.12827561935104101</v>
      </c>
      <c r="CR285" s="61">
        <f t="shared" si="278"/>
        <v>0</v>
      </c>
      <c r="CS285" s="61">
        <f t="shared" si="278"/>
        <v>0</v>
      </c>
      <c r="CT285" s="61">
        <f t="shared" si="278"/>
        <v>0</v>
      </c>
      <c r="CU285" s="61">
        <f t="shared" si="278"/>
        <v>0</v>
      </c>
      <c r="CV285" s="61">
        <f t="shared" si="278"/>
        <v>0</v>
      </c>
      <c r="CW285" s="61">
        <f t="shared" si="293"/>
        <v>0</v>
      </c>
      <c r="CX285" s="61">
        <f t="shared" si="282"/>
        <v>0</v>
      </c>
      <c r="CY285" s="61">
        <f t="shared" si="282"/>
        <v>0</v>
      </c>
      <c r="CZ285" s="61">
        <f t="shared" si="282"/>
        <v>0</v>
      </c>
      <c r="DA285" s="61">
        <f t="shared" si="282"/>
        <v>0</v>
      </c>
      <c r="DB285" s="61">
        <f t="shared" si="282"/>
        <v>0</v>
      </c>
      <c r="DC285" s="61">
        <f t="shared" si="279"/>
        <v>0</v>
      </c>
      <c r="DD285" s="61">
        <f t="shared" si="279"/>
        <v>0</v>
      </c>
      <c r="DE285" s="61">
        <f t="shared" si="279"/>
        <v>0</v>
      </c>
      <c r="DF285" s="61">
        <f t="shared" si="279"/>
        <v>0</v>
      </c>
      <c r="DG285" s="61">
        <f t="shared" si="279"/>
        <v>0</v>
      </c>
      <c r="DH285" s="61">
        <f t="shared" si="279"/>
        <v>0</v>
      </c>
      <c r="DI285" s="61">
        <f t="shared" si="279"/>
        <v>0</v>
      </c>
      <c r="DJ285" s="61">
        <f t="shared" si="279"/>
        <v>0</v>
      </c>
      <c r="DK285" s="61">
        <f t="shared" si="279"/>
        <v>0</v>
      </c>
      <c r="DL285" s="61">
        <f t="shared" si="279"/>
        <v>0</v>
      </c>
      <c r="DM285" s="61">
        <f t="shared" si="279"/>
        <v>0</v>
      </c>
      <c r="DN285" s="61">
        <f t="shared" si="279"/>
        <v>0</v>
      </c>
      <c r="DO285" s="61">
        <f t="shared" si="279"/>
        <v>0</v>
      </c>
      <c r="DP285" s="61">
        <f t="shared" si="279"/>
        <v>0</v>
      </c>
      <c r="DQ285" s="61">
        <f t="shared" si="279"/>
        <v>0</v>
      </c>
      <c r="DR285" s="61">
        <f t="shared" si="279"/>
        <v>0</v>
      </c>
      <c r="DS285" s="61">
        <f t="shared" si="280"/>
        <v>0</v>
      </c>
      <c r="DT285" s="61">
        <f t="shared" si="259"/>
        <v>0</v>
      </c>
      <c r="DU285" s="61">
        <f t="shared" si="259"/>
        <v>0</v>
      </c>
      <c r="DV285" s="61">
        <f t="shared" si="259"/>
        <v>0</v>
      </c>
      <c r="DW285" s="61">
        <f t="shared" si="259"/>
        <v>0</v>
      </c>
      <c r="DX285" s="61">
        <f t="shared" si="259"/>
        <v>0</v>
      </c>
      <c r="DY285" s="61">
        <f t="shared" si="259"/>
        <v>0</v>
      </c>
      <c r="DZ285" s="61">
        <f t="shared" si="263"/>
        <v>1</v>
      </c>
    </row>
    <row r="286" spans="1:130">
      <c r="C286" s="53">
        <v>2028</v>
      </c>
      <c r="D286" s="64"/>
      <c r="E286" s="64"/>
      <c r="F286" s="64"/>
      <c r="G286" s="64"/>
      <c r="H286" s="64"/>
      <c r="I286" s="64"/>
      <c r="J286" s="64"/>
      <c r="K286" s="64"/>
      <c r="L286" s="64">
        <f t="shared" si="272"/>
        <v>0</v>
      </c>
      <c r="M286" s="64">
        <f t="shared" si="273"/>
        <v>0</v>
      </c>
      <c r="N286" s="64">
        <f t="shared" si="274"/>
        <v>0</v>
      </c>
      <c r="O286" s="64">
        <f t="shared" si="275"/>
        <v>0</v>
      </c>
      <c r="P286" s="64">
        <f t="shared" si="276"/>
        <v>0</v>
      </c>
      <c r="Q286" s="64">
        <f t="shared" si="277"/>
        <v>0</v>
      </c>
      <c r="R286" s="64">
        <f t="shared" si="281"/>
        <v>0</v>
      </c>
      <c r="S286" s="64">
        <f t="shared" si="283"/>
        <v>0</v>
      </c>
      <c r="T286" s="64">
        <f t="shared" si="284"/>
        <v>0</v>
      </c>
      <c r="U286" s="64">
        <f t="shared" si="285"/>
        <v>824.90909090908804</v>
      </c>
      <c r="V286" s="64">
        <f t="shared" si="286"/>
        <v>1153.1818181818201</v>
      </c>
      <c r="W286" s="64">
        <f t="shared" si="287"/>
        <v>1149.0909090909099</v>
      </c>
      <c r="X286" s="64">
        <f t="shared" si="288"/>
        <v>1843.9090909090901</v>
      </c>
      <c r="Y286" s="64">
        <f t="shared" si="289"/>
        <v>1838.1818181818201</v>
      </c>
      <c r="Z286" s="64">
        <f t="shared" si="290"/>
        <v>1836.8181818181799</v>
      </c>
      <c r="AA286" s="64">
        <f t="shared" si="291"/>
        <v>1832.1818181818201</v>
      </c>
      <c r="AB286" s="64">
        <f t="shared" si="292"/>
        <v>2212.3636363636401</v>
      </c>
      <c r="AC286" s="64">
        <f t="shared" si="294"/>
        <v>2237.1818181818198</v>
      </c>
      <c r="AD286" s="64">
        <f t="shared" ref="AD286:AD304" si="295">VLOOKUP($C$92,$D$3:$K$63,$A$71,0)*(B260-B259)</f>
        <v>2260.6363636363599</v>
      </c>
      <c r="AE286" s="64">
        <f>VLOOKUP($C$93,$D$3:$K$63,$A$71,0)*(B259-B258)</f>
        <v>2284.6363636363599</v>
      </c>
      <c r="AF286" s="64">
        <f>VLOOKUP($C$94,$D$3:$K$63,$A$71,0)*B258</f>
        <v>0</v>
      </c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54">
        <f t="shared" si="261"/>
        <v>19473.090909090901</v>
      </c>
      <c r="BP286" s="53">
        <v>2028</v>
      </c>
      <c r="BQ286" s="61">
        <f t="shared" si="262"/>
        <v>0</v>
      </c>
      <c r="BR286" s="61">
        <f t="shared" si="262"/>
        <v>0</v>
      </c>
      <c r="BS286" s="61">
        <f t="shared" si="262"/>
        <v>0</v>
      </c>
      <c r="BT286" s="61">
        <f t="shared" si="262"/>
        <v>0</v>
      </c>
      <c r="BU286" s="61">
        <f t="shared" si="262"/>
        <v>0</v>
      </c>
      <c r="BV286" s="61">
        <f t="shared" si="262"/>
        <v>0</v>
      </c>
      <c r="BW286" s="61">
        <f t="shared" si="262"/>
        <v>0</v>
      </c>
      <c r="BX286" s="61">
        <f t="shared" si="262"/>
        <v>0</v>
      </c>
      <c r="BY286" s="61">
        <f t="shared" si="262"/>
        <v>0</v>
      </c>
      <c r="BZ286" s="61">
        <f t="shared" si="262"/>
        <v>0</v>
      </c>
      <c r="CA286" s="61">
        <f t="shared" si="262"/>
        <v>0</v>
      </c>
      <c r="CB286" s="61">
        <f t="shared" si="262"/>
        <v>0</v>
      </c>
      <c r="CC286" s="61">
        <f t="shared" si="262"/>
        <v>0</v>
      </c>
      <c r="CD286" s="61">
        <f t="shared" si="262"/>
        <v>0</v>
      </c>
      <c r="CE286" s="61">
        <f t="shared" si="262"/>
        <v>0</v>
      </c>
      <c r="CF286" s="61">
        <f t="shared" si="262"/>
        <v>0</v>
      </c>
      <c r="CG286" s="61">
        <f t="shared" si="278"/>
        <v>0</v>
      </c>
      <c r="CH286" s="61">
        <f t="shared" si="278"/>
        <v>4.2361487180444697E-2</v>
      </c>
      <c r="CI286" s="61">
        <f t="shared" si="278"/>
        <v>5.9219248940262599E-2</v>
      </c>
      <c r="CJ286" s="61">
        <f t="shared" si="278"/>
        <v>5.9009168829713701E-2</v>
      </c>
      <c r="CK286" s="61">
        <f t="shared" si="278"/>
        <v>9.4690108494705993E-2</v>
      </c>
      <c r="CL286" s="61">
        <f t="shared" si="278"/>
        <v>9.4395996339937602E-2</v>
      </c>
      <c r="CM286" s="61">
        <f t="shared" si="278"/>
        <v>9.4325969636421397E-2</v>
      </c>
      <c r="CN286" s="61">
        <f t="shared" si="278"/>
        <v>9.4087878844465997E-2</v>
      </c>
      <c r="CO286" s="61">
        <f t="shared" si="278"/>
        <v>0.113611323784803</v>
      </c>
      <c r="CP286" s="61">
        <f t="shared" si="278"/>
        <v>0.114885809788799</v>
      </c>
      <c r="CQ286" s="61">
        <f t="shared" si="278"/>
        <v>0.116090269089279</v>
      </c>
      <c r="CR286" s="61">
        <f t="shared" si="278"/>
        <v>0.117322739071166</v>
      </c>
      <c r="CS286" s="61">
        <f t="shared" si="278"/>
        <v>0</v>
      </c>
      <c r="CT286" s="61">
        <f t="shared" si="278"/>
        <v>0</v>
      </c>
      <c r="CU286" s="61">
        <f t="shared" si="278"/>
        <v>0</v>
      </c>
      <c r="CV286" s="61">
        <f t="shared" si="278"/>
        <v>0</v>
      </c>
      <c r="CW286" s="61">
        <f t="shared" si="293"/>
        <v>0</v>
      </c>
      <c r="CX286" s="61">
        <f t="shared" si="282"/>
        <v>0</v>
      </c>
      <c r="CY286" s="61">
        <f t="shared" si="282"/>
        <v>0</v>
      </c>
      <c r="CZ286" s="61">
        <f t="shared" si="282"/>
        <v>0</v>
      </c>
      <c r="DA286" s="61">
        <f t="shared" si="282"/>
        <v>0</v>
      </c>
      <c r="DB286" s="61">
        <f t="shared" si="282"/>
        <v>0</v>
      </c>
      <c r="DC286" s="61">
        <f t="shared" si="279"/>
        <v>0</v>
      </c>
      <c r="DD286" s="61">
        <f t="shared" si="279"/>
        <v>0</v>
      </c>
      <c r="DE286" s="61">
        <f t="shared" si="279"/>
        <v>0</v>
      </c>
      <c r="DF286" s="61">
        <f t="shared" si="279"/>
        <v>0</v>
      </c>
      <c r="DG286" s="61">
        <f t="shared" si="279"/>
        <v>0</v>
      </c>
      <c r="DH286" s="61">
        <f t="shared" si="279"/>
        <v>0</v>
      </c>
      <c r="DI286" s="61">
        <f t="shared" si="279"/>
        <v>0</v>
      </c>
      <c r="DJ286" s="61">
        <f t="shared" si="279"/>
        <v>0</v>
      </c>
      <c r="DK286" s="61">
        <f t="shared" si="279"/>
        <v>0</v>
      </c>
      <c r="DL286" s="61">
        <f t="shared" si="279"/>
        <v>0</v>
      </c>
      <c r="DM286" s="61">
        <f t="shared" si="279"/>
        <v>0</v>
      </c>
      <c r="DN286" s="61">
        <f t="shared" si="279"/>
        <v>0</v>
      </c>
      <c r="DO286" s="61">
        <f t="shared" si="279"/>
        <v>0</v>
      </c>
      <c r="DP286" s="61">
        <f t="shared" si="279"/>
        <v>0</v>
      </c>
      <c r="DQ286" s="61">
        <f t="shared" si="279"/>
        <v>0</v>
      </c>
      <c r="DR286" s="61">
        <f t="shared" si="279"/>
        <v>0</v>
      </c>
      <c r="DS286" s="61">
        <f t="shared" si="280"/>
        <v>0</v>
      </c>
      <c r="DT286" s="61">
        <f t="shared" si="259"/>
        <v>0</v>
      </c>
      <c r="DU286" s="61">
        <f t="shared" si="259"/>
        <v>0</v>
      </c>
      <c r="DV286" s="61">
        <f t="shared" si="259"/>
        <v>0</v>
      </c>
      <c r="DW286" s="61">
        <f t="shared" si="259"/>
        <v>0</v>
      </c>
      <c r="DX286" s="61">
        <f t="shared" si="259"/>
        <v>0</v>
      </c>
      <c r="DY286" s="61">
        <f t="shared" si="259"/>
        <v>0</v>
      </c>
      <c r="DZ286" s="61">
        <f t="shared" si="263"/>
        <v>1</v>
      </c>
    </row>
    <row r="287" spans="1:130">
      <c r="C287" s="53">
        <v>2029</v>
      </c>
      <c r="D287" s="64"/>
      <c r="E287" s="64"/>
      <c r="F287" s="64"/>
      <c r="G287" s="64"/>
      <c r="H287" s="64"/>
      <c r="I287" s="64"/>
      <c r="J287" s="64"/>
      <c r="K287" s="64"/>
      <c r="L287" s="64"/>
      <c r="M287" s="64">
        <f t="shared" si="273"/>
        <v>0</v>
      </c>
      <c r="N287" s="64">
        <f t="shared" si="274"/>
        <v>0</v>
      </c>
      <c r="O287" s="64">
        <f t="shared" si="275"/>
        <v>0</v>
      </c>
      <c r="P287" s="64">
        <f t="shared" si="276"/>
        <v>0</v>
      </c>
      <c r="Q287" s="64">
        <f t="shared" si="277"/>
        <v>0</v>
      </c>
      <c r="R287" s="64">
        <f t="shared" si="281"/>
        <v>0</v>
      </c>
      <c r="S287" s="64">
        <f t="shared" si="283"/>
        <v>0</v>
      </c>
      <c r="T287" s="64">
        <f t="shared" si="284"/>
        <v>0</v>
      </c>
      <c r="U287" s="64">
        <f t="shared" si="285"/>
        <v>0</v>
      </c>
      <c r="V287" s="64">
        <f t="shared" si="286"/>
        <v>1153.1818181818101</v>
      </c>
      <c r="W287" s="64">
        <f t="shared" si="287"/>
        <v>1149.0909090909099</v>
      </c>
      <c r="X287" s="64">
        <f t="shared" si="288"/>
        <v>1843.9090909090901</v>
      </c>
      <c r="Y287" s="64">
        <f t="shared" si="289"/>
        <v>1838.1818181818201</v>
      </c>
      <c r="Z287" s="64">
        <f t="shared" si="290"/>
        <v>1836.8181818181799</v>
      </c>
      <c r="AA287" s="64">
        <f t="shared" si="291"/>
        <v>1832.1818181818201</v>
      </c>
      <c r="AB287" s="64">
        <f t="shared" si="292"/>
        <v>2212.3636363636401</v>
      </c>
      <c r="AC287" s="64">
        <f t="shared" si="294"/>
        <v>2237.1818181818198</v>
      </c>
      <c r="AD287" s="64">
        <f t="shared" si="295"/>
        <v>2260.6363636363599</v>
      </c>
      <c r="AE287" s="64">
        <f t="shared" ref="AE287:AE305" si="296">VLOOKUP($C$93,$D$3:$K$63,$A$71,0)*(B260-B259)</f>
        <v>2284.6363636363599</v>
      </c>
      <c r="AF287" s="64">
        <f>VLOOKUP($C$94,$D$3:$K$63,$A$71,0)*(B259-B258)</f>
        <v>2305.9090909090901</v>
      </c>
      <c r="AG287" s="64">
        <f>VLOOKUP($C$95,$D$3:$K$63,$A$71,0)*B258</f>
        <v>0</v>
      </c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54">
        <f t="shared" si="261"/>
        <v>20954.090909090901</v>
      </c>
      <c r="BP287" s="53">
        <v>2029</v>
      </c>
      <c r="BQ287" s="61">
        <f t="shared" si="262"/>
        <v>0</v>
      </c>
      <c r="BR287" s="61">
        <f t="shared" si="262"/>
        <v>0</v>
      </c>
      <c r="BS287" s="61">
        <f t="shared" si="262"/>
        <v>0</v>
      </c>
      <c r="BT287" s="61">
        <f t="shared" si="262"/>
        <v>0</v>
      </c>
      <c r="BU287" s="61">
        <f t="shared" si="262"/>
        <v>0</v>
      </c>
      <c r="BV287" s="61">
        <f t="shared" si="262"/>
        <v>0</v>
      </c>
      <c r="BW287" s="61">
        <f t="shared" si="262"/>
        <v>0</v>
      </c>
      <c r="BX287" s="61">
        <f t="shared" si="262"/>
        <v>0</v>
      </c>
      <c r="BY287" s="61">
        <f t="shared" si="262"/>
        <v>0</v>
      </c>
      <c r="BZ287" s="61">
        <f t="shared" si="262"/>
        <v>0</v>
      </c>
      <c r="CA287" s="61">
        <f t="shared" si="262"/>
        <v>0</v>
      </c>
      <c r="CB287" s="61">
        <f t="shared" si="262"/>
        <v>0</v>
      </c>
      <c r="CC287" s="61">
        <f t="shared" si="262"/>
        <v>0</v>
      </c>
      <c r="CD287" s="61">
        <f t="shared" si="262"/>
        <v>0</v>
      </c>
      <c r="CE287" s="61">
        <f t="shared" si="262"/>
        <v>0</v>
      </c>
      <c r="CF287" s="61">
        <f t="shared" si="262"/>
        <v>0</v>
      </c>
      <c r="CG287" s="61">
        <f t="shared" si="278"/>
        <v>0</v>
      </c>
      <c r="CH287" s="61">
        <f t="shared" si="278"/>
        <v>0</v>
      </c>
      <c r="CI287" s="61">
        <f t="shared" si="278"/>
        <v>5.5033731751230899E-2</v>
      </c>
      <c r="CJ287" s="61">
        <f t="shared" si="278"/>
        <v>5.4838499750536902E-2</v>
      </c>
      <c r="CK287" s="61">
        <f t="shared" si="278"/>
        <v>8.7997570446213605E-2</v>
      </c>
      <c r="CL287" s="61">
        <f t="shared" si="278"/>
        <v>8.7724245645241797E-2</v>
      </c>
      <c r="CM287" s="61">
        <f t="shared" si="278"/>
        <v>8.7659168311677096E-2</v>
      </c>
      <c r="CN287" s="61">
        <f t="shared" si="278"/>
        <v>8.7437905377556996E-2</v>
      </c>
      <c r="CO287" s="61">
        <f t="shared" si="278"/>
        <v>0.105581465975401</v>
      </c>
      <c r="CP287" s="61">
        <f t="shared" si="278"/>
        <v>0.106765873446279</v>
      </c>
      <c r="CQ287" s="61">
        <f t="shared" si="278"/>
        <v>0.10788520358359199</v>
      </c>
      <c r="CR287" s="61">
        <f t="shared" si="278"/>
        <v>0.109030564654331</v>
      </c>
      <c r="CS287" s="61">
        <f t="shared" si="278"/>
        <v>0.110045771057941</v>
      </c>
      <c r="CT287" s="61">
        <f t="shared" si="278"/>
        <v>0</v>
      </c>
      <c r="CU287" s="61">
        <f t="shared" si="278"/>
        <v>0</v>
      </c>
      <c r="CV287" s="61">
        <f t="shared" si="278"/>
        <v>0</v>
      </c>
      <c r="CW287" s="61">
        <f t="shared" si="293"/>
        <v>0</v>
      </c>
      <c r="CX287" s="61">
        <f t="shared" si="282"/>
        <v>0</v>
      </c>
      <c r="CY287" s="61">
        <f t="shared" si="282"/>
        <v>0</v>
      </c>
      <c r="CZ287" s="61">
        <f t="shared" si="282"/>
        <v>0</v>
      </c>
      <c r="DA287" s="61">
        <f t="shared" si="282"/>
        <v>0</v>
      </c>
      <c r="DB287" s="61">
        <f t="shared" si="282"/>
        <v>0</v>
      </c>
      <c r="DC287" s="61">
        <f t="shared" si="279"/>
        <v>0</v>
      </c>
      <c r="DD287" s="61">
        <f t="shared" si="279"/>
        <v>0</v>
      </c>
      <c r="DE287" s="61">
        <f t="shared" si="279"/>
        <v>0</v>
      </c>
      <c r="DF287" s="61">
        <f t="shared" si="279"/>
        <v>0</v>
      </c>
      <c r="DG287" s="61">
        <f t="shared" si="279"/>
        <v>0</v>
      </c>
      <c r="DH287" s="61">
        <f t="shared" si="279"/>
        <v>0</v>
      </c>
      <c r="DI287" s="61">
        <f t="shared" si="279"/>
        <v>0</v>
      </c>
      <c r="DJ287" s="61">
        <f t="shared" si="279"/>
        <v>0</v>
      </c>
      <c r="DK287" s="61">
        <f t="shared" si="279"/>
        <v>0</v>
      </c>
      <c r="DL287" s="61">
        <f t="shared" si="279"/>
        <v>0</v>
      </c>
      <c r="DM287" s="61">
        <f t="shared" si="279"/>
        <v>0</v>
      </c>
      <c r="DN287" s="61">
        <f t="shared" si="279"/>
        <v>0</v>
      </c>
      <c r="DO287" s="61">
        <f t="shared" si="279"/>
        <v>0</v>
      </c>
      <c r="DP287" s="61">
        <f t="shared" si="279"/>
        <v>0</v>
      </c>
      <c r="DQ287" s="61">
        <f t="shared" si="279"/>
        <v>0</v>
      </c>
      <c r="DR287" s="61">
        <f t="shared" si="279"/>
        <v>0</v>
      </c>
      <c r="DS287" s="61">
        <f t="shared" si="280"/>
        <v>0</v>
      </c>
      <c r="DT287" s="61">
        <f t="shared" si="259"/>
        <v>0</v>
      </c>
      <c r="DU287" s="61">
        <f t="shared" si="259"/>
        <v>0</v>
      </c>
      <c r="DV287" s="61">
        <f t="shared" si="259"/>
        <v>0</v>
      </c>
      <c r="DW287" s="61">
        <f t="shared" si="259"/>
        <v>0</v>
      </c>
      <c r="DX287" s="61">
        <f t="shared" si="259"/>
        <v>0</v>
      </c>
      <c r="DY287" s="61">
        <f t="shared" si="259"/>
        <v>0</v>
      </c>
      <c r="DZ287" s="61">
        <f t="shared" si="263"/>
        <v>1</v>
      </c>
    </row>
    <row r="288" spans="1:130">
      <c r="C288" s="53">
        <v>2030</v>
      </c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>
        <f t="shared" si="274"/>
        <v>0</v>
      </c>
      <c r="O288" s="64">
        <f t="shared" si="275"/>
        <v>0</v>
      </c>
      <c r="P288" s="64">
        <f t="shared" si="276"/>
        <v>0</v>
      </c>
      <c r="Q288" s="64">
        <f t="shared" si="277"/>
        <v>0</v>
      </c>
      <c r="R288" s="64">
        <f t="shared" si="281"/>
        <v>0</v>
      </c>
      <c r="S288" s="64">
        <f t="shared" si="283"/>
        <v>0</v>
      </c>
      <c r="T288" s="64">
        <f t="shared" si="284"/>
        <v>0</v>
      </c>
      <c r="U288" s="64">
        <f t="shared" si="285"/>
        <v>0</v>
      </c>
      <c r="V288" s="64">
        <f t="shared" si="286"/>
        <v>0</v>
      </c>
      <c r="W288" s="64">
        <f t="shared" si="287"/>
        <v>1149.0909090909099</v>
      </c>
      <c r="X288" s="64">
        <f t="shared" si="288"/>
        <v>1843.9090909090901</v>
      </c>
      <c r="Y288" s="64">
        <f t="shared" si="289"/>
        <v>1838.1818181818201</v>
      </c>
      <c r="Z288" s="64">
        <f t="shared" si="290"/>
        <v>1836.8181818181799</v>
      </c>
      <c r="AA288" s="64">
        <f t="shared" si="291"/>
        <v>1832.1818181818201</v>
      </c>
      <c r="AB288" s="64">
        <f t="shared" si="292"/>
        <v>2212.3636363636401</v>
      </c>
      <c r="AC288" s="64">
        <f t="shared" si="294"/>
        <v>2237.1818181818198</v>
      </c>
      <c r="AD288" s="64">
        <f t="shared" si="295"/>
        <v>2260.6363636363599</v>
      </c>
      <c r="AE288" s="64">
        <f t="shared" si="296"/>
        <v>2284.6363636363599</v>
      </c>
      <c r="AF288" s="64">
        <f t="shared" ref="AF288:AF306" si="297">VLOOKUP($C$94,$D$3:$K$63,$A$71,0)*(B260-B259)</f>
        <v>2305.9090909090901</v>
      </c>
      <c r="AG288" s="64">
        <f>VLOOKUP($C$95,$D$3:$K$63,$A$71,0)*(B259-B258)</f>
        <v>2324.45454545455</v>
      </c>
      <c r="AH288" s="64">
        <f>VLOOKUP($C$96,$D$3:$K$63,$A$71,0)*B258</f>
        <v>0</v>
      </c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54">
        <f t="shared" si="261"/>
        <v>22125.3636363636</v>
      </c>
      <c r="BP288" s="53">
        <v>2030</v>
      </c>
      <c r="BQ288" s="61">
        <f t="shared" si="262"/>
        <v>0</v>
      </c>
      <c r="BR288" s="61">
        <f t="shared" si="262"/>
        <v>0</v>
      </c>
      <c r="BS288" s="61">
        <f t="shared" si="262"/>
        <v>0</v>
      </c>
      <c r="BT288" s="61">
        <f t="shared" si="262"/>
        <v>0</v>
      </c>
      <c r="BU288" s="61">
        <f t="shared" si="262"/>
        <v>0</v>
      </c>
      <c r="BV288" s="61">
        <f t="shared" si="262"/>
        <v>0</v>
      </c>
      <c r="BW288" s="61">
        <f t="shared" si="262"/>
        <v>0</v>
      </c>
      <c r="BX288" s="61">
        <f t="shared" si="262"/>
        <v>0</v>
      </c>
      <c r="BY288" s="61">
        <f t="shared" si="262"/>
        <v>0</v>
      </c>
      <c r="BZ288" s="61">
        <f t="shared" si="262"/>
        <v>0</v>
      </c>
      <c r="CA288" s="61">
        <f t="shared" si="262"/>
        <v>0</v>
      </c>
      <c r="CB288" s="61">
        <f t="shared" si="262"/>
        <v>0</v>
      </c>
      <c r="CC288" s="61">
        <f t="shared" si="262"/>
        <v>0</v>
      </c>
      <c r="CD288" s="61">
        <f t="shared" si="262"/>
        <v>0</v>
      </c>
      <c r="CE288" s="61">
        <f t="shared" si="262"/>
        <v>0</v>
      </c>
      <c r="CF288" s="61">
        <f t="shared" si="262"/>
        <v>0</v>
      </c>
      <c r="CG288" s="61">
        <f t="shared" si="278"/>
        <v>0</v>
      </c>
      <c r="CH288" s="61">
        <f t="shared" si="278"/>
        <v>0</v>
      </c>
      <c r="CI288" s="61">
        <f t="shared" si="278"/>
        <v>0</v>
      </c>
      <c r="CJ288" s="61">
        <f t="shared" si="278"/>
        <v>5.1935458687889902E-2</v>
      </c>
      <c r="CK288" s="61">
        <f t="shared" si="278"/>
        <v>8.3339154158740103E-2</v>
      </c>
      <c r="CL288" s="61">
        <f t="shared" si="278"/>
        <v>8.3080298628887495E-2</v>
      </c>
      <c r="CM288" s="61">
        <f t="shared" si="278"/>
        <v>8.3018666359874899E-2</v>
      </c>
      <c r="CN288" s="61">
        <f t="shared" si="278"/>
        <v>8.28091166452323E-2</v>
      </c>
      <c r="CO288" s="61">
        <f t="shared" si="278"/>
        <v>9.9992193245925107E-2</v>
      </c>
      <c r="CP288" s="61">
        <f t="shared" si="278"/>
        <v>0.101113900541953</v>
      </c>
      <c r="CQ288" s="61">
        <f t="shared" si="278"/>
        <v>0.102173975568969</v>
      </c>
      <c r="CR288" s="61">
        <f t="shared" si="278"/>
        <v>0.103258703503589</v>
      </c>
      <c r="CS288" s="61">
        <f t="shared" si="278"/>
        <v>0.104220166900185</v>
      </c>
      <c r="CT288" s="61">
        <f t="shared" si="278"/>
        <v>0.105058365758755</v>
      </c>
      <c r="CU288" s="61">
        <f t="shared" si="278"/>
        <v>0</v>
      </c>
      <c r="CV288" s="61">
        <f t="shared" si="278"/>
        <v>0</v>
      </c>
      <c r="CW288" s="61">
        <f t="shared" si="293"/>
        <v>0</v>
      </c>
      <c r="CX288" s="61">
        <f t="shared" si="282"/>
        <v>0</v>
      </c>
      <c r="CY288" s="61">
        <f t="shared" si="282"/>
        <v>0</v>
      </c>
      <c r="CZ288" s="61">
        <f t="shared" si="282"/>
        <v>0</v>
      </c>
      <c r="DA288" s="61">
        <f t="shared" si="282"/>
        <v>0</v>
      </c>
      <c r="DB288" s="61">
        <f t="shared" si="282"/>
        <v>0</v>
      </c>
      <c r="DC288" s="61">
        <f t="shared" si="279"/>
        <v>0</v>
      </c>
      <c r="DD288" s="61">
        <f t="shared" si="279"/>
        <v>0</v>
      </c>
      <c r="DE288" s="61">
        <f t="shared" si="279"/>
        <v>0</v>
      </c>
      <c r="DF288" s="61">
        <f t="shared" si="279"/>
        <v>0</v>
      </c>
      <c r="DG288" s="61">
        <f t="shared" si="279"/>
        <v>0</v>
      </c>
      <c r="DH288" s="61">
        <f t="shared" si="279"/>
        <v>0</v>
      </c>
      <c r="DI288" s="61">
        <f t="shared" si="279"/>
        <v>0</v>
      </c>
      <c r="DJ288" s="61">
        <f t="shared" si="279"/>
        <v>0</v>
      </c>
      <c r="DK288" s="61">
        <f t="shared" si="279"/>
        <v>0</v>
      </c>
      <c r="DL288" s="61">
        <f t="shared" si="279"/>
        <v>0</v>
      </c>
      <c r="DM288" s="61">
        <f t="shared" si="279"/>
        <v>0</v>
      </c>
      <c r="DN288" s="61">
        <f t="shared" si="279"/>
        <v>0</v>
      </c>
      <c r="DO288" s="61">
        <f t="shared" si="279"/>
        <v>0</v>
      </c>
      <c r="DP288" s="61">
        <f t="shared" si="279"/>
        <v>0</v>
      </c>
      <c r="DQ288" s="61">
        <f t="shared" si="279"/>
        <v>0</v>
      </c>
      <c r="DR288" s="61">
        <f t="shared" si="279"/>
        <v>0</v>
      </c>
      <c r="DS288" s="61">
        <f t="shared" si="280"/>
        <v>0</v>
      </c>
      <c r="DT288" s="61">
        <f t="shared" si="259"/>
        <v>0</v>
      </c>
      <c r="DU288" s="61">
        <f t="shared" si="259"/>
        <v>0</v>
      </c>
      <c r="DV288" s="61">
        <f t="shared" si="259"/>
        <v>0</v>
      </c>
      <c r="DW288" s="61">
        <f t="shared" si="259"/>
        <v>0</v>
      </c>
      <c r="DX288" s="61">
        <f t="shared" si="259"/>
        <v>0</v>
      </c>
      <c r="DY288" s="61">
        <f t="shared" si="259"/>
        <v>0</v>
      </c>
      <c r="DZ288" s="61">
        <f t="shared" si="263"/>
        <v>1</v>
      </c>
    </row>
    <row r="289" spans="3:130">
      <c r="C289" s="53">
        <v>2031</v>
      </c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>
        <f t="shared" si="275"/>
        <v>0</v>
      </c>
      <c r="P289" s="64">
        <f t="shared" si="276"/>
        <v>0</v>
      </c>
      <c r="Q289" s="64">
        <f t="shared" si="277"/>
        <v>0</v>
      </c>
      <c r="R289" s="64">
        <f t="shared" si="281"/>
        <v>0</v>
      </c>
      <c r="S289" s="64">
        <f t="shared" si="283"/>
        <v>0</v>
      </c>
      <c r="T289" s="64">
        <f t="shared" si="284"/>
        <v>0</v>
      </c>
      <c r="U289" s="64">
        <f t="shared" si="285"/>
        <v>0</v>
      </c>
      <c r="V289" s="64">
        <f t="shared" si="286"/>
        <v>0</v>
      </c>
      <c r="W289" s="64">
        <f t="shared" si="287"/>
        <v>0</v>
      </c>
      <c r="X289" s="64">
        <f t="shared" si="288"/>
        <v>1843.9090909090801</v>
      </c>
      <c r="Y289" s="64">
        <f t="shared" si="289"/>
        <v>1838.1818181818201</v>
      </c>
      <c r="Z289" s="64">
        <f t="shared" si="290"/>
        <v>1836.8181818181799</v>
      </c>
      <c r="AA289" s="64">
        <f t="shared" si="291"/>
        <v>1832.1818181818201</v>
      </c>
      <c r="AB289" s="64">
        <f t="shared" si="292"/>
        <v>2212.3636363636401</v>
      </c>
      <c r="AC289" s="64">
        <f t="shared" si="294"/>
        <v>2237.1818181818198</v>
      </c>
      <c r="AD289" s="64">
        <f t="shared" si="295"/>
        <v>2260.6363636363599</v>
      </c>
      <c r="AE289" s="64">
        <f t="shared" si="296"/>
        <v>2284.6363636363599</v>
      </c>
      <c r="AF289" s="64">
        <f t="shared" si="297"/>
        <v>2305.9090909090901</v>
      </c>
      <c r="AG289" s="64">
        <f t="shared" ref="AG289:AG307" si="298">VLOOKUP($C$95,$D$3:$K$63,$A$71,0)*(B260-B259)</f>
        <v>2324.45454545455</v>
      </c>
      <c r="AH289" s="64">
        <f>VLOOKUP($C$96,$D$3:$K$63,$A$71,0)*(B259-B258)</f>
        <v>2341.0909090909099</v>
      </c>
      <c r="AI289" s="64">
        <f>VLOOKUP($C$97,$D$3:$K$63,$A$71,0)*B258</f>
        <v>0</v>
      </c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54">
        <f t="shared" si="261"/>
        <v>23317.3636363636</v>
      </c>
      <c r="BP289" s="53">
        <v>2031</v>
      </c>
      <c r="BQ289" s="61">
        <f t="shared" ref="BQ289:CF304" si="299">D289/$BM289</f>
        <v>0</v>
      </c>
      <c r="BR289" s="61">
        <f t="shared" si="299"/>
        <v>0</v>
      </c>
      <c r="BS289" s="61">
        <f t="shared" si="299"/>
        <v>0</v>
      </c>
      <c r="BT289" s="61">
        <f t="shared" si="299"/>
        <v>0</v>
      </c>
      <c r="BU289" s="61">
        <f t="shared" si="299"/>
        <v>0</v>
      </c>
      <c r="BV289" s="61">
        <f t="shared" si="299"/>
        <v>0</v>
      </c>
      <c r="BW289" s="61">
        <f t="shared" si="299"/>
        <v>0</v>
      </c>
      <c r="BX289" s="61">
        <f t="shared" si="299"/>
        <v>0</v>
      </c>
      <c r="BY289" s="61">
        <f t="shared" si="299"/>
        <v>0</v>
      </c>
      <c r="BZ289" s="61">
        <f t="shared" si="299"/>
        <v>0</v>
      </c>
      <c r="CA289" s="61">
        <f t="shared" si="299"/>
        <v>0</v>
      </c>
      <c r="CB289" s="61">
        <f t="shared" si="299"/>
        <v>0</v>
      </c>
      <c r="CC289" s="61">
        <f t="shared" si="299"/>
        <v>0</v>
      </c>
      <c r="CD289" s="61">
        <f t="shared" si="299"/>
        <v>0</v>
      </c>
      <c r="CE289" s="61">
        <f t="shared" si="299"/>
        <v>0</v>
      </c>
      <c r="CF289" s="61">
        <f t="shared" si="299"/>
        <v>0</v>
      </c>
      <c r="CG289" s="61">
        <f t="shared" si="278"/>
        <v>0</v>
      </c>
      <c r="CH289" s="61">
        <f t="shared" si="278"/>
        <v>0</v>
      </c>
      <c r="CI289" s="61">
        <f t="shared" si="278"/>
        <v>0</v>
      </c>
      <c r="CJ289" s="61">
        <f t="shared" si="278"/>
        <v>0</v>
      </c>
      <c r="CK289" s="61">
        <f t="shared" si="278"/>
        <v>7.9078798086482299E-2</v>
      </c>
      <c r="CL289" s="61">
        <f t="shared" si="278"/>
        <v>7.8833175433056096E-2</v>
      </c>
      <c r="CM289" s="61">
        <f t="shared" si="278"/>
        <v>7.8774693848906993E-2</v>
      </c>
      <c r="CN289" s="61">
        <f t="shared" si="278"/>
        <v>7.8575856462799895E-2</v>
      </c>
      <c r="CO289" s="61">
        <f t="shared" si="278"/>
        <v>9.4880522123583305E-2</v>
      </c>
      <c r="CP289" s="61">
        <f t="shared" si="278"/>
        <v>9.5944886955097897E-2</v>
      </c>
      <c r="CQ289" s="61">
        <f t="shared" si="278"/>
        <v>9.6950770202463302E-2</v>
      </c>
      <c r="CR289" s="61">
        <f t="shared" si="278"/>
        <v>9.7980046083488301E-2</v>
      </c>
      <c r="CS289" s="61">
        <f t="shared" si="278"/>
        <v>9.8892358796215094E-2</v>
      </c>
      <c r="CT289" s="61">
        <f t="shared" si="278"/>
        <v>9.9687708340643597E-2</v>
      </c>
      <c r="CU289" s="61">
        <f t="shared" si="278"/>
        <v>0.100401183667263</v>
      </c>
      <c r="CV289" s="61">
        <f t="shared" si="278"/>
        <v>0</v>
      </c>
      <c r="CW289" s="61">
        <f t="shared" si="293"/>
        <v>0</v>
      </c>
      <c r="CX289" s="61">
        <f t="shared" si="282"/>
        <v>0</v>
      </c>
      <c r="CY289" s="61">
        <f t="shared" si="282"/>
        <v>0</v>
      </c>
      <c r="CZ289" s="61">
        <f t="shared" si="282"/>
        <v>0</v>
      </c>
      <c r="DA289" s="61">
        <f t="shared" si="282"/>
        <v>0</v>
      </c>
      <c r="DB289" s="61">
        <f t="shared" si="282"/>
        <v>0</v>
      </c>
      <c r="DC289" s="61">
        <f t="shared" si="279"/>
        <v>0</v>
      </c>
      <c r="DD289" s="61">
        <f t="shared" si="279"/>
        <v>0</v>
      </c>
      <c r="DE289" s="61">
        <f t="shared" si="279"/>
        <v>0</v>
      </c>
      <c r="DF289" s="61">
        <f t="shared" si="279"/>
        <v>0</v>
      </c>
      <c r="DG289" s="61">
        <f t="shared" si="279"/>
        <v>0</v>
      </c>
      <c r="DH289" s="61">
        <f t="shared" si="279"/>
        <v>0</v>
      </c>
      <c r="DI289" s="61">
        <f t="shared" si="279"/>
        <v>0</v>
      </c>
      <c r="DJ289" s="61">
        <f t="shared" si="279"/>
        <v>0</v>
      </c>
      <c r="DK289" s="61">
        <f t="shared" si="279"/>
        <v>0</v>
      </c>
      <c r="DL289" s="61">
        <f t="shared" si="279"/>
        <v>0</v>
      </c>
      <c r="DM289" s="61">
        <f t="shared" si="279"/>
        <v>0</v>
      </c>
      <c r="DN289" s="61">
        <f t="shared" si="279"/>
        <v>0</v>
      </c>
      <c r="DO289" s="61">
        <f t="shared" si="279"/>
        <v>0</v>
      </c>
      <c r="DP289" s="61">
        <f t="shared" si="279"/>
        <v>0</v>
      </c>
      <c r="DQ289" s="61">
        <f t="shared" ref="DQ289:DR318" si="300">BD289/$BM289</f>
        <v>0</v>
      </c>
      <c r="DR289" s="61">
        <f t="shared" si="300"/>
        <v>0</v>
      </c>
      <c r="DS289" s="61">
        <f t="shared" si="280"/>
        <v>0</v>
      </c>
      <c r="DT289" s="61">
        <f t="shared" si="259"/>
        <v>0</v>
      </c>
      <c r="DU289" s="61">
        <f t="shared" si="259"/>
        <v>0</v>
      </c>
      <c r="DV289" s="61">
        <f t="shared" si="259"/>
        <v>0</v>
      </c>
      <c r="DW289" s="61">
        <f t="shared" si="259"/>
        <v>0</v>
      </c>
      <c r="DX289" s="61">
        <f t="shared" si="259"/>
        <v>0</v>
      </c>
      <c r="DY289" s="61">
        <f t="shared" si="259"/>
        <v>0</v>
      </c>
      <c r="DZ289" s="61">
        <f t="shared" si="263"/>
        <v>1</v>
      </c>
    </row>
    <row r="290" spans="3:130">
      <c r="C290" s="53">
        <v>2032</v>
      </c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>
        <f t="shared" si="276"/>
        <v>0</v>
      </c>
      <c r="Q290" s="64">
        <f t="shared" si="277"/>
        <v>0</v>
      </c>
      <c r="R290" s="64">
        <f t="shared" si="281"/>
        <v>0</v>
      </c>
      <c r="S290" s="64">
        <f t="shared" si="283"/>
        <v>0</v>
      </c>
      <c r="T290" s="64">
        <f t="shared" si="284"/>
        <v>0</v>
      </c>
      <c r="U290" s="64">
        <f t="shared" si="285"/>
        <v>0</v>
      </c>
      <c r="V290" s="64">
        <f t="shared" si="286"/>
        <v>0</v>
      </c>
      <c r="W290" s="64">
        <f t="shared" si="287"/>
        <v>0</v>
      </c>
      <c r="X290" s="64">
        <f t="shared" si="288"/>
        <v>0</v>
      </c>
      <c r="Y290" s="64">
        <f t="shared" si="289"/>
        <v>1838.1818181818101</v>
      </c>
      <c r="Z290" s="64">
        <f t="shared" si="290"/>
        <v>1836.8181818181799</v>
      </c>
      <c r="AA290" s="64">
        <f t="shared" si="291"/>
        <v>1832.1818181818201</v>
      </c>
      <c r="AB290" s="64">
        <f t="shared" si="292"/>
        <v>2212.3636363636401</v>
      </c>
      <c r="AC290" s="64">
        <f t="shared" si="294"/>
        <v>2237.1818181818198</v>
      </c>
      <c r="AD290" s="64">
        <f t="shared" si="295"/>
        <v>2260.6363636363599</v>
      </c>
      <c r="AE290" s="64">
        <f t="shared" si="296"/>
        <v>2284.6363636363599</v>
      </c>
      <c r="AF290" s="64">
        <f t="shared" si="297"/>
        <v>2305.9090909090901</v>
      </c>
      <c r="AG290" s="64">
        <f t="shared" si="298"/>
        <v>2324.45454545455</v>
      </c>
      <c r="AH290" s="64">
        <f t="shared" ref="AH290:AH308" si="301">VLOOKUP($C$96,$D$3:$K$63,$A$71,0)*(B260-B259)</f>
        <v>2341.0909090909099</v>
      </c>
      <c r="AI290" s="64">
        <f>VLOOKUP($C$97,$D$3:$K$63,$A$71,0)*(B259-B258)</f>
        <v>2389.0909090909099</v>
      </c>
      <c r="AJ290" s="64">
        <f>VLOOKUP($C$98,$D$3:$K$63,$A$71,0)*B258</f>
        <v>0</v>
      </c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54">
        <f t="shared" si="261"/>
        <v>23862.5454545455</v>
      </c>
      <c r="BP290" s="53">
        <v>2032</v>
      </c>
      <c r="BQ290" s="61">
        <f t="shared" si="299"/>
        <v>0</v>
      </c>
      <c r="BR290" s="61">
        <f t="shared" si="299"/>
        <v>0</v>
      </c>
      <c r="BS290" s="61">
        <f t="shared" si="299"/>
        <v>0</v>
      </c>
      <c r="BT290" s="61">
        <f t="shared" si="299"/>
        <v>0</v>
      </c>
      <c r="BU290" s="61">
        <f t="shared" si="299"/>
        <v>0</v>
      </c>
      <c r="BV290" s="61">
        <f t="shared" si="299"/>
        <v>0</v>
      </c>
      <c r="BW290" s="61">
        <f t="shared" si="299"/>
        <v>0</v>
      </c>
      <c r="BX290" s="61">
        <f t="shared" si="299"/>
        <v>0</v>
      </c>
      <c r="BY290" s="61">
        <f t="shared" si="299"/>
        <v>0</v>
      </c>
      <c r="BZ290" s="61">
        <f t="shared" si="299"/>
        <v>0</v>
      </c>
      <c r="CA290" s="61">
        <f t="shared" si="299"/>
        <v>0</v>
      </c>
      <c r="CB290" s="61">
        <f t="shared" si="299"/>
        <v>0</v>
      </c>
      <c r="CC290" s="61">
        <f t="shared" si="299"/>
        <v>0</v>
      </c>
      <c r="CD290" s="61">
        <f t="shared" si="299"/>
        <v>0</v>
      </c>
      <c r="CE290" s="61">
        <f t="shared" si="299"/>
        <v>0</v>
      </c>
      <c r="CF290" s="61">
        <f t="shared" si="299"/>
        <v>0</v>
      </c>
      <c r="CG290" s="61">
        <f t="shared" si="278"/>
        <v>0</v>
      </c>
      <c r="CH290" s="61">
        <f t="shared" si="278"/>
        <v>0</v>
      </c>
      <c r="CI290" s="61">
        <f t="shared" si="278"/>
        <v>0</v>
      </c>
      <c r="CJ290" s="61">
        <f t="shared" si="278"/>
        <v>0</v>
      </c>
      <c r="CK290" s="61">
        <f t="shared" si="278"/>
        <v>0</v>
      </c>
      <c r="CL290" s="61">
        <f t="shared" si="278"/>
        <v>7.7032092895675003E-2</v>
      </c>
      <c r="CM290" s="61">
        <f t="shared" si="278"/>
        <v>7.6974947426168103E-2</v>
      </c>
      <c r="CN290" s="61">
        <f t="shared" si="278"/>
        <v>7.6780652829843699E-2</v>
      </c>
      <c r="CO290" s="61">
        <f t="shared" si="278"/>
        <v>9.2712809728444701E-2</v>
      </c>
      <c r="CP290" s="61">
        <f t="shared" si="278"/>
        <v>9.3752857273475404E-2</v>
      </c>
      <c r="CQ290" s="61">
        <f t="shared" si="278"/>
        <v>9.4735759348998805E-2</v>
      </c>
      <c r="CR290" s="61">
        <f t="shared" si="278"/>
        <v>9.5741519612325202E-2</v>
      </c>
      <c r="CS290" s="61">
        <f t="shared" si="278"/>
        <v>9.6632988936637104E-2</v>
      </c>
      <c r="CT290" s="61">
        <f t="shared" si="278"/>
        <v>9.7410167321934693E-2</v>
      </c>
      <c r="CU290" s="61">
        <f t="shared" si="278"/>
        <v>9.8107342049922303E-2</v>
      </c>
      <c r="CV290" s="61">
        <f t="shared" si="278"/>
        <v>0.100118862576575</v>
      </c>
      <c r="CW290" s="61">
        <f t="shared" si="293"/>
        <v>0</v>
      </c>
      <c r="CX290" s="61">
        <f t="shared" si="282"/>
        <v>0</v>
      </c>
      <c r="CY290" s="61">
        <f t="shared" si="282"/>
        <v>0</v>
      </c>
      <c r="CZ290" s="61">
        <f t="shared" si="282"/>
        <v>0</v>
      </c>
      <c r="DA290" s="61">
        <f t="shared" si="282"/>
        <v>0</v>
      </c>
      <c r="DB290" s="61">
        <f t="shared" si="282"/>
        <v>0</v>
      </c>
      <c r="DC290" s="61">
        <f t="shared" si="282"/>
        <v>0</v>
      </c>
      <c r="DD290" s="61">
        <f t="shared" si="282"/>
        <v>0</v>
      </c>
      <c r="DE290" s="61">
        <f t="shared" si="282"/>
        <v>0</v>
      </c>
      <c r="DF290" s="61">
        <f t="shared" si="282"/>
        <v>0</v>
      </c>
      <c r="DG290" s="61">
        <f t="shared" si="282"/>
        <v>0</v>
      </c>
      <c r="DH290" s="61">
        <f t="shared" si="282"/>
        <v>0</v>
      </c>
      <c r="DI290" s="61">
        <f t="shared" si="282"/>
        <v>0</v>
      </c>
      <c r="DJ290" s="61">
        <f t="shared" si="282"/>
        <v>0</v>
      </c>
      <c r="DK290" s="61">
        <f t="shared" si="282"/>
        <v>0</v>
      </c>
      <c r="DL290" s="61">
        <f t="shared" si="282"/>
        <v>0</v>
      </c>
      <c r="DM290" s="61">
        <f t="shared" si="282"/>
        <v>0</v>
      </c>
      <c r="DN290" s="61">
        <f t="shared" ref="DN290:DP318" si="302">BA290/$BM290</f>
        <v>0</v>
      </c>
      <c r="DO290" s="61">
        <f t="shared" si="302"/>
        <v>0</v>
      </c>
      <c r="DP290" s="61">
        <f t="shared" si="302"/>
        <v>0</v>
      </c>
      <c r="DQ290" s="61">
        <f t="shared" si="300"/>
        <v>0</v>
      </c>
      <c r="DR290" s="61">
        <f t="shared" si="300"/>
        <v>0</v>
      </c>
      <c r="DS290" s="61">
        <f t="shared" si="280"/>
        <v>0</v>
      </c>
      <c r="DT290" s="61">
        <f t="shared" si="259"/>
        <v>0</v>
      </c>
      <c r="DU290" s="61">
        <f t="shared" si="259"/>
        <v>0</v>
      </c>
      <c r="DV290" s="61">
        <f t="shared" si="259"/>
        <v>0</v>
      </c>
      <c r="DW290" s="61">
        <f t="shared" si="259"/>
        <v>0</v>
      </c>
      <c r="DX290" s="61">
        <f t="shared" si="259"/>
        <v>0</v>
      </c>
      <c r="DY290" s="61">
        <f t="shared" si="259"/>
        <v>0</v>
      </c>
      <c r="DZ290" s="61">
        <f t="shared" si="263"/>
        <v>1</v>
      </c>
    </row>
    <row r="291" spans="3:130">
      <c r="C291" s="53">
        <v>2033</v>
      </c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>
        <f t="shared" si="277"/>
        <v>0</v>
      </c>
      <c r="R291" s="64">
        <f t="shared" si="281"/>
        <v>0</v>
      </c>
      <c r="S291" s="64">
        <f t="shared" si="283"/>
        <v>0</v>
      </c>
      <c r="T291" s="64">
        <f t="shared" si="284"/>
        <v>0</v>
      </c>
      <c r="U291" s="64">
        <f t="shared" si="285"/>
        <v>0</v>
      </c>
      <c r="V291" s="64">
        <f t="shared" si="286"/>
        <v>0</v>
      </c>
      <c r="W291" s="64">
        <f t="shared" si="287"/>
        <v>0</v>
      </c>
      <c r="X291" s="64">
        <f t="shared" si="288"/>
        <v>0</v>
      </c>
      <c r="Y291" s="64">
        <f t="shared" si="289"/>
        <v>0</v>
      </c>
      <c r="Z291" s="64">
        <f t="shared" si="290"/>
        <v>1836.8181818181799</v>
      </c>
      <c r="AA291" s="64">
        <f t="shared" si="291"/>
        <v>1832.1818181818201</v>
      </c>
      <c r="AB291" s="64">
        <f t="shared" si="292"/>
        <v>2212.3636363636401</v>
      </c>
      <c r="AC291" s="64">
        <f t="shared" si="294"/>
        <v>2237.1818181818198</v>
      </c>
      <c r="AD291" s="64">
        <f t="shared" si="295"/>
        <v>2260.6363636363599</v>
      </c>
      <c r="AE291" s="64">
        <f t="shared" si="296"/>
        <v>2284.6363636363599</v>
      </c>
      <c r="AF291" s="64">
        <f t="shared" si="297"/>
        <v>2305.9090909090901</v>
      </c>
      <c r="AG291" s="64">
        <f t="shared" si="298"/>
        <v>2324.45454545455</v>
      </c>
      <c r="AH291" s="64">
        <f t="shared" si="301"/>
        <v>2341.0909090909099</v>
      </c>
      <c r="AI291" s="64">
        <f t="shared" ref="AI291:AI309" si="303">VLOOKUP($C$97,$D$3:$K$63,$A$71,0)*(B260-B259)</f>
        <v>2389.0909090909099</v>
      </c>
      <c r="AJ291" s="64">
        <f>VLOOKUP($C$98,$D$3:$K$63,$A$71,0)*(B259-B258)</f>
        <v>2437.0909090909099</v>
      </c>
      <c r="AK291" s="64">
        <f>VLOOKUP($C$99,$D$3:$K$63,$A$71,0)*B258</f>
        <v>0</v>
      </c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54">
        <f t="shared" si="261"/>
        <v>24461.454545454599</v>
      </c>
      <c r="BP291" s="53">
        <v>2033</v>
      </c>
      <c r="BQ291" s="61">
        <f t="shared" si="299"/>
        <v>0</v>
      </c>
      <c r="BR291" s="61">
        <f t="shared" si="299"/>
        <v>0</v>
      </c>
      <c r="BS291" s="61">
        <f t="shared" si="299"/>
        <v>0</v>
      </c>
      <c r="BT291" s="61">
        <f t="shared" si="299"/>
        <v>0</v>
      </c>
      <c r="BU291" s="61">
        <f t="shared" si="299"/>
        <v>0</v>
      </c>
      <c r="BV291" s="61">
        <f t="shared" si="299"/>
        <v>0</v>
      </c>
      <c r="BW291" s="61">
        <f t="shared" si="299"/>
        <v>0</v>
      </c>
      <c r="BX291" s="61">
        <f t="shared" si="299"/>
        <v>0</v>
      </c>
      <c r="BY291" s="61">
        <f t="shared" si="299"/>
        <v>0</v>
      </c>
      <c r="BZ291" s="61">
        <f t="shared" si="299"/>
        <v>0</v>
      </c>
      <c r="CA291" s="61">
        <f t="shared" si="299"/>
        <v>0</v>
      </c>
      <c r="CB291" s="61">
        <f t="shared" si="299"/>
        <v>0</v>
      </c>
      <c r="CC291" s="61">
        <f t="shared" si="299"/>
        <v>0</v>
      </c>
      <c r="CD291" s="61">
        <f t="shared" si="299"/>
        <v>0</v>
      </c>
      <c r="CE291" s="61">
        <f t="shared" si="299"/>
        <v>0</v>
      </c>
      <c r="CF291" s="61">
        <f t="shared" si="299"/>
        <v>0</v>
      </c>
      <c r="CG291" s="61">
        <f t="shared" si="278"/>
        <v>0</v>
      </c>
      <c r="CH291" s="61">
        <f t="shared" si="278"/>
        <v>0</v>
      </c>
      <c r="CI291" s="61">
        <f t="shared" si="278"/>
        <v>0</v>
      </c>
      <c r="CJ291" s="61">
        <f t="shared" si="278"/>
        <v>0</v>
      </c>
      <c r="CK291" s="61">
        <f t="shared" si="278"/>
        <v>0</v>
      </c>
      <c r="CL291" s="61">
        <f t="shared" si="278"/>
        <v>0</v>
      </c>
      <c r="CM291" s="61">
        <f t="shared" si="278"/>
        <v>7.5090309057663701E-2</v>
      </c>
      <c r="CN291" s="61">
        <f t="shared" si="278"/>
        <v>7.4900771529233398E-2</v>
      </c>
      <c r="CO291" s="61">
        <f t="shared" si="278"/>
        <v>9.0442848860545003E-2</v>
      </c>
      <c r="CP291" s="61">
        <f t="shared" si="278"/>
        <v>9.1457432100967795E-2</v>
      </c>
      <c r="CQ291" s="61">
        <f t="shared" si="278"/>
        <v>9.2416269009499202E-2</v>
      </c>
      <c r="CR291" s="61">
        <f t="shared" si="278"/>
        <v>9.3397404450787105E-2</v>
      </c>
      <c r="CS291" s="61">
        <f t="shared" si="278"/>
        <v>9.4267047228292405E-2</v>
      </c>
      <c r="CT291" s="61">
        <f t="shared" si="278"/>
        <v>9.5025197342014894E-2</v>
      </c>
      <c r="CU291" s="61">
        <f t="shared" si="278"/>
        <v>9.5705302591089503E-2</v>
      </c>
      <c r="CV291" s="61">
        <f t="shared" si="278"/>
        <v>9.7667573473665406E-2</v>
      </c>
      <c r="CW291" s="61">
        <f t="shared" si="293"/>
        <v>9.9629844356241407E-2</v>
      </c>
      <c r="CX291" s="61">
        <f t="shared" si="282"/>
        <v>0</v>
      </c>
      <c r="CY291" s="61">
        <f t="shared" si="282"/>
        <v>0</v>
      </c>
      <c r="CZ291" s="61">
        <f t="shared" si="282"/>
        <v>0</v>
      </c>
      <c r="DA291" s="61">
        <f t="shared" si="282"/>
        <v>0</v>
      </c>
      <c r="DB291" s="61">
        <f t="shared" si="282"/>
        <v>0</v>
      </c>
      <c r="DC291" s="61">
        <f t="shared" si="282"/>
        <v>0</v>
      </c>
      <c r="DD291" s="61">
        <f t="shared" si="282"/>
        <v>0</v>
      </c>
      <c r="DE291" s="61">
        <f t="shared" si="282"/>
        <v>0</v>
      </c>
      <c r="DF291" s="61">
        <f t="shared" si="282"/>
        <v>0</v>
      </c>
      <c r="DG291" s="61">
        <f t="shared" si="282"/>
        <v>0</v>
      </c>
      <c r="DH291" s="61">
        <f t="shared" si="282"/>
        <v>0</v>
      </c>
      <c r="DI291" s="61">
        <f t="shared" si="282"/>
        <v>0</v>
      </c>
      <c r="DJ291" s="61">
        <f t="shared" si="282"/>
        <v>0</v>
      </c>
      <c r="DK291" s="61">
        <f t="shared" si="282"/>
        <v>0</v>
      </c>
      <c r="DL291" s="61">
        <f t="shared" si="282"/>
        <v>0</v>
      </c>
      <c r="DM291" s="61">
        <f t="shared" si="282"/>
        <v>0</v>
      </c>
      <c r="DN291" s="61">
        <f t="shared" si="302"/>
        <v>0</v>
      </c>
      <c r="DO291" s="61">
        <f t="shared" si="302"/>
        <v>0</v>
      </c>
      <c r="DP291" s="61">
        <f t="shared" si="302"/>
        <v>0</v>
      </c>
      <c r="DQ291" s="61">
        <f t="shared" si="300"/>
        <v>0</v>
      </c>
      <c r="DR291" s="61">
        <f t="shared" si="300"/>
        <v>0</v>
      </c>
      <c r="DS291" s="61">
        <f t="shared" si="280"/>
        <v>0</v>
      </c>
      <c r="DT291" s="61">
        <f t="shared" si="259"/>
        <v>0</v>
      </c>
      <c r="DU291" s="61">
        <f t="shared" si="259"/>
        <v>0</v>
      </c>
      <c r="DV291" s="61">
        <f t="shared" si="259"/>
        <v>0</v>
      </c>
      <c r="DW291" s="61">
        <f t="shared" si="259"/>
        <v>0</v>
      </c>
      <c r="DX291" s="61">
        <f t="shared" si="259"/>
        <v>0</v>
      </c>
      <c r="DY291" s="61">
        <f t="shared" si="259"/>
        <v>0</v>
      </c>
      <c r="DZ291" s="61">
        <f t="shared" si="263"/>
        <v>1</v>
      </c>
    </row>
    <row r="292" spans="3:130">
      <c r="C292" s="53">
        <v>2034</v>
      </c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>
        <f t="shared" si="281"/>
        <v>0</v>
      </c>
      <c r="S292" s="64">
        <f t="shared" si="283"/>
        <v>0</v>
      </c>
      <c r="T292" s="64">
        <f t="shared" si="284"/>
        <v>0</v>
      </c>
      <c r="U292" s="64">
        <f t="shared" si="285"/>
        <v>0</v>
      </c>
      <c r="V292" s="64">
        <f t="shared" si="286"/>
        <v>0</v>
      </c>
      <c r="W292" s="64">
        <f t="shared" si="287"/>
        <v>0</v>
      </c>
      <c r="X292" s="64">
        <f t="shared" si="288"/>
        <v>0</v>
      </c>
      <c r="Y292" s="64">
        <f t="shared" si="289"/>
        <v>0</v>
      </c>
      <c r="Z292" s="64">
        <f t="shared" si="290"/>
        <v>0</v>
      </c>
      <c r="AA292" s="64">
        <f t="shared" si="291"/>
        <v>1832.1818181818101</v>
      </c>
      <c r="AB292" s="64">
        <f t="shared" si="292"/>
        <v>2212.3636363636401</v>
      </c>
      <c r="AC292" s="64">
        <f t="shared" si="294"/>
        <v>2237.1818181818198</v>
      </c>
      <c r="AD292" s="64">
        <f t="shared" si="295"/>
        <v>2260.6363636363599</v>
      </c>
      <c r="AE292" s="64">
        <f t="shared" si="296"/>
        <v>2284.6363636363599</v>
      </c>
      <c r="AF292" s="64">
        <f t="shared" si="297"/>
        <v>2305.9090909090901</v>
      </c>
      <c r="AG292" s="64">
        <f t="shared" si="298"/>
        <v>2324.45454545455</v>
      </c>
      <c r="AH292" s="64">
        <f t="shared" si="301"/>
        <v>2341.0909090909099</v>
      </c>
      <c r="AI292" s="64">
        <f t="shared" si="303"/>
        <v>2389.0909090909099</v>
      </c>
      <c r="AJ292" s="64">
        <f t="shared" ref="AJ292:AJ310" si="304">VLOOKUP($C$98,$D$3:$K$63,$A$71,0)*(B260-B259)</f>
        <v>2437.0909090909099</v>
      </c>
      <c r="AK292" s="64">
        <f>VLOOKUP($C$99,$D$3:$K$63,$A$71,0)*(B259-B258)</f>
        <v>2482.6363636363599</v>
      </c>
      <c r="AL292" s="64">
        <f>VLOOKUP($C$100,$D$3:$K$63,$A$71,0)*B258</f>
        <v>0</v>
      </c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54">
        <f t="shared" si="261"/>
        <v>25107.272727272699</v>
      </c>
      <c r="BP292" s="53">
        <v>2034</v>
      </c>
      <c r="BQ292" s="61">
        <f t="shared" si="299"/>
        <v>0</v>
      </c>
      <c r="BR292" s="61">
        <f t="shared" si="299"/>
        <v>0</v>
      </c>
      <c r="BS292" s="61">
        <f t="shared" si="299"/>
        <v>0</v>
      </c>
      <c r="BT292" s="61">
        <f t="shared" si="299"/>
        <v>0</v>
      </c>
      <c r="BU292" s="61">
        <f t="shared" si="299"/>
        <v>0</v>
      </c>
      <c r="BV292" s="61">
        <f t="shared" si="299"/>
        <v>0</v>
      </c>
      <c r="BW292" s="61">
        <f t="shared" si="299"/>
        <v>0</v>
      </c>
      <c r="BX292" s="61">
        <f t="shared" si="299"/>
        <v>0</v>
      </c>
      <c r="BY292" s="61">
        <f t="shared" si="299"/>
        <v>0</v>
      </c>
      <c r="BZ292" s="61">
        <f t="shared" si="299"/>
        <v>0</v>
      </c>
      <c r="CA292" s="61">
        <f t="shared" si="299"/>
        <v>0</v>
      </c>
      <c r="CB292" s="61">
        <f t="shared" si="299"/>
        <v>0</v>
      </c>
      <c r="CC292" s="61">
        <f t="shared" si="299"/>
        <v>0</v>
      </c>
      <c r="CD292" s="61">
        <f t="shared" si="299"/>
        <v>0</v>
      </c>
      <c r="CE292" s="61">
        <f t="shared" si="299"/>
        <v>0</v>
      </c>
      <c r="CF292" s="61">
        <f t="shared" si="299"/>
        <v>0</v>
      </c>
      <c r="CG292" s="61">
        <f t="shared" si="278"/>
        <v>0</v>
      </c>
      <c r="CH292" s="61">
        <f t="shared" si="278"/>
        <v>0</v>
      </c>
      <c r="CI292" s="61">
        <f t="shared" si="278"/>
        <v>0</v>
      </c>
      <c r="CJ292" s="61">
        <f t="shared" si="278"/>
        <v>0</v>
      </c>
      <c r="CK292" s="61">
        <f t="shared" si="278"/>
        <v>0</v>
      </c>
      <c r="CL292" s="61">
        <f t="shared" si="278"/>
        <v>0</v>
      </c>
      <c r="CM292" s="61">
        <f t="shared" si="278"/>
        <v>0</v>
      </c>
      <c r="CN292" s="61">
        <f t="shared" si="278"/>
        <v>7.2974147295242001E-2</v>
      </c>
      <c r="CO292" s="61">
        <f t="shared" si="278"/>
        <v>8.8116445796219897E-2</v>
      </c>
      <c r="CP292" s="61">
        <f t="shared" si="278"/>
        <v>8.9104931566369797E-2</v>
      </c>
      <c r="CQ292" s="61">
        <f t="shared" si="278"/>
        <v>9.0039104931566402E-2</v>
      </c>
      <c r="CR292" s="61">
        <f t="shared" si="278"/>
        <v>9.0995003258744295E-2</v>
      </c>
      <c r="CS292" s="61">
        <f t="shared" si="278"/>
        <v>9.1842276776015697E-2</v>
      </c>
      <c r="CT292" s="61">
        <f t="shared" si="278"/>
        <v>9.25809254833804E-2</v>
      </c>
      <c r="CU292" s="61">
        <f t="shared" si="278"/>
        <v>9.3243536823810605E-2</v>
      </c>
      <c r="CV292" s="61">
        <f t="shared" si="278"/>
        <v>9.5155333478166404E-2</v>
      </c>
      <c r="CW292" s="61">
        <f t="shared" si="293"/>
        <v>9.70671301325223E-2</v>
      </c>
      <c r="CX292" s="61">
        <f t="shared" si="282"/>
        <v>9.8881164457962203E-2</v>
      </c>
      <c r="CY292" s="61">
        <f t="shared" si="282"/>
        <v>0</v>
      </c>
      <c r="CZ292" s="61">
        <f t="shared" si="282"/>
        <v>0</v>
      </c>
      <c r="DA292" s="61">
        <f t="shared" si="282"/>
        <v>0</v>
      </c>
      <c r="DB292" s="61">
        <f t="shared" si="282"/>
        <v>0</v>
      </c>
      <c r="DC292" s="61">
        <f t="shared" si="282"/>
        <v>0</v>
      </c>
      <c r="DD292" s="61">
        <f t="shared" si="282"/>
        <v>0</v>
      </c>
      <c r="DE292" s="61">
        <f t="shared" si="282"/>
        <v>0</v>
      </c>
      <c r="DF292" s="61">
        <f t="shared" si="282"/>
        <v>0</v>
      </c>
      <c r="DG292" s="61">
        <f t="shared" si="282"/>
        <v>0</v>
      </c>
      <c r="DH292" s="61">
        <f t="shared" si="282"/>
        <v>0</v>
      </c>
      <c r="DI292" s="61">
        <f t="shared" si="282"/>
        <v>0</v>
      </c>
      <c r="DJ292" s="61">
        <f t="shared" si="282"/>
        <v>0</v>
      </c>
      <c r="DK292" s="61">
        <f t="shared" si="282"/>
        <v>0</v>
      </c>
      <c r="DL292" s="61">
        <f t="shared" si="282"/>
        <v>0</v>
      </c>
      <c r="DM292" s="61">
        <f t="shared" si="282"/>
        <v>0</v>
      </c>
      <c r="DN292" s="61">
        <f t="shared" si="302"/>
        <v>0</v>
      </c>
      <c r="DO292" s="61">
        <f t="shared" si="302"/>
        <v>0</v>
      </c>
      <c r="DP292" s="61">
        <f t="shared" si="302"/>
        <v>0</v>
      </c>
      <c r="DQ292" s="61">
        <f t="shared" si="300"/>
        <v>0</v>
      </c>
      <c r="DR292" s="61">
        <f t="shared" si="300"/>
        <v>0</v>
      </c>
      <c r="DS292" s="61">
        <f t="shared" si="280"/>
        <v>0</v>
      </c>
      <c r="DT292" s="61">
        <f t="shared" si="259"/>
        <v>0</v>
      </c>
      <c r="DU292" s="61">
        <f t="shared" si="259"/>
        <v>0</v>
      </c>
      <c r="DV292" s="61">
        <f t="shared" si="259"/>
        <v>0</v>
      </c>
      <c r="DW292" s="61">
        <f t="shared" si="259"/>
        <v>0</v>
      </c>
      <c r="DX292" s="61">
        <f t="shared" si="259"/>
        <v>0</v>
      </c>
      <c r="DY292" s="61">
        <f t="shared" si="259"/>
        <v>0</v>
      </c>
      <c r="DZ292" s="61">
        <f t="shared" si="263"/>
        <v>1</v>
      </c>
    </row>
    <row r="293" spans="3:130">
      <c r="C293" s="53">
        <v>2035</v>
      </c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>
        <f t="shared" si="283"/>
        <v>0</v>
      </c>
      <c r="T293" s="64">
        <f t="shared" si="284"/>
        <v>0</v>
      </c>
      <c r="U293" s="64">
        <f t="shared" si="285"/>
        <v>0</v>
      </c>
      <c r="V293" s="64">
        <f t="shared" si="286"/>
        <v>0</v>
      </c>
      <c r="W293" s="64">
        <f t="shared" si="287"/>
        <v>0</v>
      </c>
      <c r="X293" s="64">
        <f t="shared" si="288"/>
        <v>0</v>
      </c>
      <c r="Y293" s="64">
        <f t="shared" si="289"/>
        <v>0</v>
      </c>
      <c r="Z293" s="64">
        <f t="shared" si="290"/>
        <v>0</v>
      </c>
      <c r="AA293" s="64">
        <f t="shared" si="291"/>
        <v>0</v>
      </c>
      <c r="AB293" s="64">
        <f t="shared" si="292"/>
        <v>2212.3636363636301</v>
      </c>
      <c r="AC293" s="64">
        <f t="shared" si="294"/>
        <v>2237.1818181818198</v>
      </c>
      <c r="AD293" s="64">
        <f t="shared" si="295"/>
        <v>2260.6363636363599</v>
      </c>
      <c r="AE293" s="64">
        <f t="shared" si="296"/>
        <v>2284.6363636363599</v>
      </c>
      <c r="AF293" s="64">
        <f t="shared" si="297"/>
        <v>2305.9090909090901</v>
      </c>
      <c r="AG293" s="64">
        <f t="shared" si="298"/>
        <v>2324.45454545455</v>
      </c>
      <c r="AH293" s="64">
        <f t="shared" si="301"/>
        <v>2341.0909090909099</v>
      </c>
      <c r="AI293" s="64">
        <f t="shared" si="303"/>
        <v>2389.0909090909099</v>
      </c>
      <c r="AJ293" s="64">
        <f t="shared" si="304"/>
        <v>2437.0909090909099</v>
      </c>
      <c r="AK293" s="64">
        <f t="shared" ref="AK293:AK311" si="305">VLOOKUP($C$99,$D$3:$K$63,$A$71,0)*(B260-B259)</f>
        <v>2482.6363636363599</v>
      </c>
      <c r="AL293" s="64">
        <f>VLOOKUP($C$100,$D$3:$K$63,$A$71,0)*(B259-B258)</f>
        <v>2529.2727272727302</v>
      </c>
      <c r="AM293" s="64">
        <f>VLOOKUP($C$101,$D$3:$K$63,$A$71,0)*B258</f>
        <v>0</v>
      </c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54">
        <f t="shared" si="261"/>
        <v>25804.3636363636</v>
      </c>
      <c r="BP293" s="53">
        <v>2035</v>
      </c>
      <c r="BQ293" s="61">
        <f t="shared" si="299"/>
        <v>0</v>
      </c>
      <c r="BR293" s="61">
        <f t="shared" si="299"/>
        <v>0</v>
      </c>
      <c r="BS293" s="61">
        <f t="shared" si="299"/>
        <v>0</v>
      </c>
      <c r="BT293" s="61">
        <f t="shared" si="299"/>
        <v>0</v>
      </c>
      <c r="BU293" s="61">
        <f t="shared" si="299"/>
        <v>0</v>
      </c>
      <c r="BV293" s="61">
        <f t="shared" si="299"/>
        <v>0</v>
      </c>
      <c r="BW293" s="61">
        <f t="shared" si="299"/>
        <v>0</v>
      </c>
      <c r="BX293" s="61">
        <f t="shared" si="299"/>
        <v>0</v>
      </c>
      <c r="BY293" s="61">
        <f t="shared" si="299"/>
        <v>0</v>
      </c>
      <c r="BZ293" s="61">
        <f t="shared" si="299"/>
        <v>0</v>
      </c>
      <c r="CA293" s="61">
        <f t="shared" si="299"/>
        <v>0</v>
      </c>
      <c r="CB293" s="61">
        <f t="shared" si="299"/>
        <v>0</v>
      </c>
      <c r="CC293" s="61">
        <f t="shared" si="299"/>
        <v>0</v>
      </c>
      <c r="CD293" s="61">
        <f t="shared" si="299"/>
        <v>0</v>
      </c>
      <c r="CE293" s="61">
        <f t="shared" si="299"/>
        <v>0</v>
      </c>
      <c r="CF293" s="61">
        <f t="shared" si="299"/>
        <v>0</v>
      </c>
      <c r="CG293" s="61">
        <f t="shared" si="278"/>
        <v>0</v>
      </c>
      <c r="CH293" s="61">
        <f t="shared" si="278"/>
        <v>0</v>
      </c>
      <c r="CI293" s="61">
        <f t="shared" si="278"/>
        <v>0</v>
      </c>
      <c r="CJ293" s="61">
        <f t="shared" si="278"/>
        <v>0</v>
      </c>
      <c r="CK293" s="61">
        <f t="shared" si="278"/>
        <v>0</v>
      </c>
      <c r="CL293" s="61">
        <f t="shared" si="278"/>
        <v>0</v>
      </c>
      <c r="CM293" s="61">
        <f t="shared" si="278"/>
        <v>0</v>
      </c>
      <c r="CN293" s="61">
        <f t="shared" si="278"/>
        <v>0</v>
      </c>
      <c r="CO293" s="61">
        <f t="shared" si="278"/>
        <v>8.5736027733152698E-2</v>
      </c>
      <c r="CP293" s="61">
        <f t="shared" si="278"/>
        <v>8.6697810095544101E-2</v>
      </c>
      <c r="CQ293" s="61">
        <f t="shared" si="278"/>
        <v>8.7606747273188498E-2</v>
      </c>
      <c r="CR293" s="61">
        <f t="shared" si="278"/>
        <v>8.8536822524731607E-2</v>
      </c>
      <c r="CS293" s="61">
        <f t="shared" si="278"/>
        <v>8.9361207406781107E-2</v>
      </c>
      <c r="CT293" s="61">
        <f t="shared" si="278"/>
        <v>9.0079901919337194E-2</v>
      </c>
      <c r="CU293" s="61">
        <f t="shared" si="278"/>
        <v>9.0724613173247703E-2</v>
      </c>
      <c r="CV293" s="61">
        <f t="shared" si="278"/>
        <v>9.2584763676333906E-2</v>
      </c>
      <c r="CW293" s="61">
        <f t="shared" si="293"/>
        <v>9.4444914179419998E-2</v>
      </c>
      <c r="CX293" s="61">
        <f t="shared" si="282"/>
        <v>9.6209943349961996E-2</v>
      </c>
      <c r="CY293" s="61">
        <f t="shared" si="282"/>
        <v>9.8017248668301402E-2</v>
      </c>
      <c r="CZ293" s="61">
        <f t="shared" si="282"/>
        <v>0</v>
      </c>
      <c r="DA293" s="61">
        <f t="shared" si="282"/>
        <v>0</v>
      </c>
      <c r="DB293" s="61">
        <f t="shared" si="282"/>
        <v>0</v>
      </c>
      <c r="DC293" s="61">
        <f t="shared" si="282"/>
        <v>0</v>
      </c>
      <c r="DD293" s="61">
        <f t="shared" si="282"/>
        <v>0</v>
      </c>
      <c r="DE293" s="61">
        <f t="shared" si="282"/>
        <v>0</v>
      </c>
      <c r="DF293" s="61">
        <f t="shared" si="282"/>
        <v>0</v>
      </c>
      <c r="DG293" s="61">
        <f t="shared" si="282"/>
        <v>0</v>
      </c>
      <c r="DH293" s="61">
        <f t="shared" si="282"/>
        <v>0</v>
      </c>
      <c r="DI293" s="61">
        <f t="shared" si="282"/>
        <v>0</v>
      </c>
      <c r="DJ293" s="61">
        <f t="shared" si="282"/>
        <v>0</v>
      </c>
      <c r="DK293" s="61">
        <f t="shared" si="282"/>
        <v>0</v>
      </c>
      <c r="DL293" s="61">
        <f t="shared" si="282"/>
        <v>0</v>
      </c>
      <c r="DM293" s="61">
        <f t="shared" si="282"/>
        <v>0</v>
      </c>
      <c r="DN293" s="61">
        <f t="shared" si="302"/>
        <v>0</v>
      </c>
      <c r="DO293" s="61">
        <f t="shared" si="302"/>
        <v>0</v>
      </c>
      <c r="DP293" s="61">
        <f t="shared" si="302"/>
        <v>0</v>
      </c>
      <c r="DQ293" s="61">
        <f t="shared" si="300"/>
        <v>0</v>
      </c>
      <c r="DR293" s="61">
        <f t="shared" si="300"/>
        <v>0</v>
      </c>
      <c r="DS293" s="61">
        <f t="shared" si="280"/>
        <v>0</v>
      </c>
      <c r="DT293" s="61">
        <f t="shared" si="259"/>
        <v>0</v>
      </c>
      <c r="DU293" s="61">
        <f t="shared" si="259"/>
        <v>0</v>
      </c>
      <c r="DV293" s="61">
        <f t="shared" si="259"/>
        <v>0</v>
      </c>
      <c r="DW293" s="61">
        <f t="shared" si="259"/>
        <v>0</v>
      </c>
      <c r="DX293" s="61">
        <f t="shared" si="259"/>
        <v>0</v>
      </c>
      <c r="DY293" s="61">
        <f t="shared" si="259"/>
        <v>0</v>
      </c>
      <c r="DZ293" s="61">
        <f t="shared" si="263"/>
        <v>1</v>
      </c>
    </row>
    <row r="294" spans="3:130">
      <c r="C294" s="53">
        <v>2036</v>
      </c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>
        <f t="shared" si="284"/>
        <v>0</v>
      </c>
      <c r="U294" s="64">
        <f t="shared" si="285"/>
        <v>0</v>
      </c>
      <c r="V294" s="64">
        <f t="shared" si="286"/>
        <v>0</v>
      </c>
      <c r="W294" s="64">
        <f t="shared" si="287"/>
        <v>0</v>
      </c>
      <c r="X294" s="64">
        <f t="shared" si="288"/>
        <v>0</v>
      </c>
      <c r="Y294" s="64">
        <f t="shared" si="289"/>
        <v>0</v>
      </c>
      <c r="Z294" s="64">
        <f t="shared" si="290"/>
        <v>0</v>
      </c>
      <c r="AA294" s="64">
        <f t="shared" si="291"/>
        <v>0</v>
      </c>
      <c r="AB294" s="64">
        <f t="shared" si="292"/>
        <v>0</v>
      </c>
      <c r="AC294" s="64">
        <f t="shared" si="294"/>
        <v>2237.1818181818098</v>
      </c>
      <c r="AD294" s="64">
        <f t="shared" si="295"/>
        <v>2260.6363636363599</v>
      </c>
      <c r="AE294" s="64">
        <f t="shared" si="296"/>
        <v>2284.6363636363599</v>
      </c>
      <c r="AF294" s="64">
        <f t="shared" si="297"/>
        <v>2305.9090909090901</v>
      </c>
      <c r="AG294" s="64">
        <f t="shared" si="298"/>
        <v>2324.45454545455</v>
      </c>
      <c r="AH294" s="64">
        <f t="shared" si="301"/>
        <v>2341.0909090909099</v>
      </c>
      <c r="AI294" s="64">
        <f t="shared" si="303"/>
        <v>2389.0909090909099</v>
      </c>
      <c r="AJ294" s="64">
        <f t="shared" si="304"/>
        <v>2437.0909090909099</v>
      </c>
      <c r="AK294" s="64">
        <f t="shared" si="305"/>
        <v>2482.6363636363599</v>
      </c>
      <c r="AL294" s="64">
        <f t="shared" ref="AL294:AL312" si="306">VLOOKUP($C$100,$D$3:$K$63,$A$71,0)*(B260-B259)</f>
        <v>2529.2727272727302</v>
      </c>
      <c r="AM294" s="64">
        <f>VLOOKUP($C$101,$D$3:$K$63,$A$71,0)*(B259-B258)</f>
        <v>2575.6363636363599</v>
      </c>
      <c r="AN294" s="64">
        <f>VLOOKUP($C$102,$D$3:$K$63,$A$71,0)*B258</f>
        <v>0</v>
      </c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54">
        <f t="shared" si="261"/>
        <v>26167.6363636364</v>
      </c>
      <c r="BP294" s="53">
        <v>2036</v>
      </c>
      <c r="BQ294" s="61">
        <f t="shared" si="299"/>
        <v>0</v>
      </c>
      <c r="BR294" s="61">
        <f t="shared" si="299"/>
        <v>0</v>
      </c>
      <c r="BS294" s="61">
        <f t="shared" si="299"/>
        <v>0</v>
      </c>
      <c r="BT294" s="61">
        <f t="shared" si="299"/>
        <v>0</v>
      </c>
      <c r="BU294" s="61">
        <f t="shared" si="299"/>
        <v>0</v>
      </c>
      <c r="BV294" s="61">
        <f t="shared" si="299"/>
        <v>0</v>
      </c>
      <c r="BW294" s="61">
        <f t="shared" si="299"/>
        <v>0</v>
      </c>
      <c r="BX294" s="61">
        <f t="shared" si="299"/>
        <v>0</v>
      </c>
      <c r="BY294" s="61">
        <f t="shared" si="299"/>
        <v>0</v>
      </c>
      <c r="BZ294" s="61">
        <f t="shared" si="299"/>
        <v>0</v>
      </c>
      <c r="CA294" s="61">
        <f t="shared" si="299"/>
        <v>0</v>
      </c>
      <c r="CB294" s="61">
        <f t="shared" si="299"/>
        <v>0</v>
      </c>
      <c r="CC294" s="61">
        <f t="shared" si="299"/>
        <v>0</v>
      </c>
      <c r="CD294" s="61">
        <f t="shared" si="299"/>
        <v>0</v>
      </c>
      <c r="CE294" s="61">
        <f t="shared" si="299"/>
        <v>0</v>
      </c>
      <c r="CF294" s="61">
        <f t="shared" si="299"/>
        <v>0</v>
      </c>
      <c r="CG294" s="61">
        <f t="shared" si="278"/>
        <v>0</v>
      </c>
      <c r="CH294" s="61">
        <f t="shared" si="278"/>
        <v>0</v>
      </c>
      <c r="CI294" s="61">
        <f t="shared" si="278"/>
        <v>0</v>
      </c>
      <c r="CJ294" s="61">
        <f t="shared" si="278"/>
        <v>0</v>
      </c>
      <c r="CK294" s="61">
        <f t="shared" si="278"/>
        <v>0</v>
      </c>
      <c r="CL294" s="61">
        <f t="shared" si="278"/>
        <v>0</v>
      </c>
      <c r="CM294" s="61">
        <f t="shared" si="278"/>
        <v>0</v>
      </c>
      <c r="CN294" s="61">
        <f t="shared" si="278"/>
        <v>0</v>
      </c>
      <c r="CO294" s="61">
        <f t="shared" si="278"/>
        <v>0</v>
      </c>
      <c r="CP294" s="61">
        <f t="shared" si="278"/>
        <v>8.5494226039104199E-2</v>
      </c>
      <c r="CQ294" s="61">
        <f t="shared" si="278"/>
        <v>8.6390544878475903E-2</v>
      </c>
      <c r="CR294" s="61">
        <f t="shared" si="278"/>
        <v>8.7307708342018606E-2</v>
      </c>
      <c r="CS294" s="61">
        <f t="shared" si="278"/>
        <v>8.8120648684704303E-2</v>
      </c>
      <c r="CT294" s="61">
        <f t="shared" si="278"/>
        <v>8.8829365906532801E-2</v>
      </c>
      <c r="CU294" s="61">
        <f t="shared" si="278"/>
        <v>8.94651269437612E-2</v>
      </c>
      <c r="CV294" s="61">
        <f t="shared" si="278"/>
        <v>9.12994538708468E-2</v>
      </c>
      <c r="CW294" s="61">
        <f t="shared" si="293"/>
        <v>9.3133780797932303E-2</v>
      </c>
      <c r="CX294" s="61">
        <f t="shared" si="282"/>
        <v>9.4874306916246307E-2</v>
      </c>
      <c r="CY294" s="61">
        <f t="shared" si="282"/>
        <v>9.6656522282903307E-2</v>
      </c>
      <c r="CZ294" s="61">
        <f t="shared" si="282"/>
        <v>9.8428315337474495E-2</v>
      </c>
      <c r="DA294" s="61">
        <f t="shared" si="282"/>
        <v>0</v>
      </c>
      <c r="DB294" s="61">
        <f t="shared" si="282"/>
        <v>0</v>
      </c>
      <c r="DC294" s="61">
        <f t="shared" si="282"/>
        <v>0</v>
      </c>
      <c r="DD294" s="61">
        <f t="shared" si="282"/>
        <v>0</v>
      </c>
      <c r="DE294" s="61">
        <f t="shared" si="282"/>
        <v>0</v>
      </c>
      <c r="DF294" s="61">
        <f t="shared" si="282"/>
        <v>0</v>
      </c>
      <c r="DG294" s="61">
        <f t="shared" si="282"/>
        <v>0</v>
      </c>
      <c r="DH294" s="61">
        <f t="shared" si="282"/>
        <v>0</v>
      </c>
      <c r="DI294" s="61">
        <f t="shared" si="282"/>
        <v>0</v>
      </c>
      <c r="DJ294" s="61">
        <f t="shared" si="282"/>
        <v>0</v>
      </c>
      <c r="DK294" s="61">
        <f t="shared" si="282"/>
        <v>0</v>
      </c>
      <c r="DL294" s="61">
        <f t="shared" si="282"/>
        <v>0</v>
      </c>
      <c r="DM294" s="61">
        <f t="shared" si="282"/>
        <v>0</v>
      </c>
      <c r="DN294" s="61">
        <f t="shared" si="302"/>
        <v>0</v>
      </c>
      <c r="DO294" s="61">
        <f t="shared" si="302"/>
        <v>0</v>
      </c>
      <c r="DP294" s="61">
        <f t="shared" si="302"/>
        <v>0</v>
      </c>
      <c r="DQ294" s="61">
        <f t="shared" si="300"/>
        <v>0</v>
      </c>
      <c r="DR294" s="61">
        <f t="shared" si="300"/>
        <v>0</v>
      </c>
      <c r="DS294" s="61">
        <f t="shared" si="280"/>
        <v>0</v>
      </c>
      <c r="DT294" s="61">
        <f t="shared" si="259"/>
        <v>0</v>
      </c>
      <c r="DU294" s="61">
        <f t="shared" si="259"/>
        <v>0</v>
      </c>
      <c r="DV294" s="61">
        <f t="shared" si="259"/>
        <v>0</v>
      </c>
      <c r="DW294" s="61">
        <f t="shared" si="259"/>
        <v>0</v>
      </c>
      <c r="DX294" s="61">
        <f t="shared" si="259"/>
        <v>0</v>
      </c>
      <c r="DY294" s="61">
        <f t="shared" si="259"/>
        <v>0</v>
      </c>
      <c r="DZ294" s="61">
        <f t="shared" si="263"/>
        <v>1</v>
      </c>
    </row>
    <row r="295" spans="3:130">
      <c r="C295" s="53">
        <v>2037</v>
      </c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>
        <f t="shared" si="285"/>
        <v>0</v>
      </c>
      <c r="V295" s="64">
        <f t="shared" si="286"/>
        <v>0</v>
      </c>
      <c r="W295" s="64">
        <f t="shared" si="287"/>
        <v>0</v>
      </c>
      <c r="X295" s="64">
        <f t="shared" si="288"/>
        <v>0</v>
      </c>
      <c r="Y295" s="64">
        <f t="shared" si="289"/>
        <v>0</v>
      </c>
      <c r="Z295" s="64">
        <f t="shared" si="290"/>
        <v>0</v>
      </c>
      <c r="AA295" s="64">
        <f t="shared" si="291"/>
        <v>0</v>
      </c>
      <c r="AB295" s="64">
        <f t="shared" si="292"/>
        <v>0</v>
      </c>
      <c r="AC295" s="64">
        <f t="shared" si="294"/>
        <v>0</v>
      </c>
      <c r="AD295" s="64">
        <f t="shared" si="295"/>
        <v>2260.6363636363599</v>
      </c>
      <c r="AE295" s="64">
        <f t="shared" si="296"/>
        <v>2284.6363636363599</v>
      </c>
      <c r="AF295" s="64">
        <f t="shared" si="297"/>
        <v>2305.9090909090901</v>
      </c>
      <c r="AG295" s="64">
        <f t="shared" si="298"/>
        <v>2324.45454545455</v>
      </c>
      <c r="AH295" s="64">
        <f t="shared" si="301"/>
        <v>2341.0909090909099</v>
      </c>
      <c r="AI295" s="64">
        <f t="shared" si="303"/>
        <v>2389.0909090909099</v>
      </c>
      <c r="AJ295" s="64">
        <f t="shared" si="304"/>
        <v>2437.0909090909099</v>
      </c>
      <c r="AK295" s="64">
        <f t="shared" si="305"/>
        <v>2482.6363636363599</v>
      </c>
      <c r="AL295" s="64">
        <f t="shared" si="306"/>
        <v>2529.2727272727302</v>
      </c>
      <c r="AM295" s="64">
        <f t="shared" ref="AM295:AM313" si="307">VLOOKUP($C$101,$D$3:$K$63,$A$71,0)*(B260-B259)</f>
        <v>2575.6363636363599</v>
      </c>
      <c r="AN295" s="64">
        <f>VLOOKUP($C$102,$D$3:$K$63,$A$71,0)*(B259-B258)</f>
        <v>2625.54545454546</v>
      </c>
      <c r="AO295" s="64">
        <f>VLOOKUP($C$103,$D$3:$K$63,$A$71,0)*B258</f>
        <v>0</v>
      </c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54">
        <f t="shared" si="261"/>
        <v>26556</v>
      </c>
      <c r="BP295" s="53">
        <v>2037</v>
      </c>
      <c r="BQ295" s="61">
        <f t="shared" si="299"/>
        <v>0</v>
      </c>
      <c r="BR295" s="61">
        <f t="shared" si="299"/>
        <v>0</v>
      </c>
      <c r="BS295" s="61">
        <f t="shared" si="299"/>
        <v>0</v>
      </c>
      <c r="BT295" s="61">
        <f t="shared" si="299"/>
        <v>0</v>
      </c>
      <c r="BU295" s="61">
        <f t="shared" si="299"/>
        <v>0</v>
      </c>
      <c r="BV295" s="61">
        <f t="shared" si="299"/>
        <v>0</v>
      </c>
      <c r="BW295" s="61">
        <f t="shared" si="299"/>
        <v>0</v>
      </c>
      <c r="BX295" s="61">
        <f t="shared" si="299"/>
        <v>0</v>
      </c>
      <c r="BY295" s="61">
        <f t="shared" si="299"/>
        <v>0</v>
      </c>
      <c r="BZ295" s="61">
        <f t="shared" si="299"/>
        <v>0</v>
      </c>
      <c r="CA295" s="61">
        <f t="shared" si="299"/>
        <v>0</v>
      </c>
      <c r="CB295" s="61">
        <f t="shared" si="299"/>
        <v>0</v>
      </c>
      <c r="CC295" s="61">
        <f t="shared" si="299"/>
        <v>0</v>
      </c>
      <c r="CD295" s="61">
        <f t="shared" si="299"/>
        <v>0</v>
      </c>
      <c r="CE295" s="61">
        <f t="shared" si="299"/>
        <v>0</v>
      </c>
      <c r="CF295" s="61">
        <f t="shared" si="299"/>
        <v>0</v>
      </c>
      <c r="CG295" s="61">
        <f t="shared" si="278"/>
        <v>0</v>
      </c>
      <c r="CH295" s="61">
        <f t="shared" si="278"/>
        <v>0</v>
      </c>
      <c r="CI295" s="61">
        <f t="shared" si="278"/>
        <v>0</v>
      </c>
      <c r="CJ295" s="61">
        <f t="shared" si="278"/>
        <v>0</v>
      </c>
      <c r="CK295" s="61">
        <f t="shared" si="278"/>
        <v>0</v>
      </c>
      <c r="CL295" s="61">
        <f t="shared" si="278"/>
        <v>0</v>
      </c>
      <c r="CM295" s="61">
        <f t="shared" si="278"/>
        <v>0</v>
      </c>
      <c r="CN295" s="61">
        <f t="shared" si="278"/>
        <v>0</v>
      </c>
      <c r="CO295" s="61">
        <f t="shared" si="278"/>
        <v>0</v>
      </c>
      <c r="CP295" s="61">
        <f t="shared" si="278"/>
        <v>0</v>
      </c>
      <c r="CQ295" s="61">
        <f t="shared" si="278"/>
        <v>8.5127141272644799E-2</v>
      </c>
      <c r="CR295" s="61">
        <f t="shared" si="278"/>
        <v>8.6030891837489201E-2</v>
      </c>
      <c r="CS295" s="61">
        <f t="shared" si="278"/>
        <v>8.6831943474510204E-2</v>
      </c>
      <c r="CT295" s="61">
        <f t="shared" si="278"/>
        <v>8.7530296183707904E-2</v>
      </c>
      <c r="CU295" s="61">
        <f t="shared" si="278"/>
        <v>8.8156759643429394E-2</v>
      </c>
      <c r="CV295" s="61">
        <f t="shared" si="278"/>
        <v>8.9964260773117602E-2</v>
      </c>
      <c r="CW295" s="61">
        <f t="shared" si="293"/>
        <v>9.1771761902805796E-2</v>
      </c>
      <c r="CX295" s="61">
        <f t="shared" si="282"/>
        <v>9.3486833997453098E-2</v>
      </c>
      <c r="CY295" s="61">
        <f t="shared" si="282"/>
        <v>9.5242985663229696E-2</v>
      </c>
      <c r="CZ295" s="61">
        <f t="shared" si="282"/>
        <v>9.6988867436223994E-2</v>
      </c>
      <c r="DA295" s="61">
        <f t="shared" si="282"/>
        <v>9.8868257815388397E-2</v>
      </c>
      <c r="DB295" s="61">
        <f t="shared" si="282"/>
        <v>0</v>
      </c>
      <c r="DC295" s="61">
        <f t="shared" si="282"/>
        <v>0</v>
      </c>
      <c r="DD295" s="61">
        <f t="shared" si="282"/>
        <v>0</v>
      </c>
      <c r="DE295" s="61">
        <f t="shared" si="282"/>
        <v>0</v>
      </c>
      <c r="DF295" s="61">
        <f t="shared" si="282"/>
        <v>0</v>
      </c>
      <c r="DG295" s="61">
        <f t="shared" si="282"/>
        <v>0</v>
      </c>
      <c r="DH295" s="61">
        <f t="shared" si="282"/>
        <v>0</v>
      </c>
      <c r="DI295" s="61">
        <f t="shared" si="282"/>
        <v>0</v>
      </c>
      <c r="DJ295" s="61">
        <f t="shared" si="282"/>
        <v>0</v>
      </c>
      <c r="DK295" s="61">
        <f t="shared" si="282"/>
        <v>0</v>
      </c>
      <c r="DL295" s="61">
        <f t="shared" si="282"/>
        <v>0</v>
      </c>
      <c r="DM295" s="61">
        <f t="shared" si="282"/>
        <v>0</v>
      </c>
      <c r="DN295" s="61">
        <f t="shared" si="302"/>
        <v>0</v>
      </c>
      <c r="DO295" s="61">
        <f t="shared" si="302"/>
        <v>0</v>
      </c>
      <c r="DP295" s="61">
        <f t="shared" si="302"/>
        <v>0</v>
      </c>
      <c r="DQ295" s="61">
        <f t="shared" si="300"/>
        <v>0</v>
      </c>
      <c r="DR295" s="61">
        <f t="shared" si="300"/>
        <v>0</v>
      </c>
      <c r="DS295" s="61">
        <f t="shared" si="280"/>
        <v>0</v>
      </c>
      <c r="DT295" s="61">
        <f t="shared" si="259"/>
        <v>0</v>
      </c>
      <c r="DU295" s="61">
        <f t="shared" si="259"/>
        <v>0</v>
      </c>
      <c r="DV295" s="61">
        <f t="shared" si="259"/>
        <v>0</v>
      </c>
      <c r="DW295" s="61">
        <f t="shared" si="259"/>
        <v>0</v>
      </c>
      <c r="DX295" s="61">
        <f t="shared" si="259"/>
        <v>0</v>
      </c>
      <c r="DY295" s="61">
        <f t="shared" si="259"/>
        <v>0</v>
      </c>
      <c r="DZ295" s="61">
        <f t="shared" si="263"/>
        <v>1</v>
      </c>
    </row>
    <row r="296" spans="3:130">
      <c r="C296" s="53">
        <v>2038</v>
      </c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>
        <f t="shared" si="286"/>
        <v>0</v>
      </c>
      <c r="W296" s="64">
        <f t="shared" si="287"/>
        <v>0</v>
      </c>
      <c r="X296" s="64">
        <f t="shared" si="288"/>
        <v>0</v>
      </c>
      <c r="Y296" s="64">
        <f t="shared" si="289"/>
        <v>0</v>
      </c>
      <c r="Z296" s="64">
        <f t="shared" si="290"/>
        <v>0</v>
      </c>
      <c r="AA296" s="64">
        <f t="shared" si="291"/>
        <v>0</v>
      </c>
      <c r="AB296" s="64">
        <f t="shared" si="292"/>
        <v>0</v>
      </c>
      <c r="AC296" s="64">
        <f t="shared" si="294"/>
        <v>0</v>
      </c>
      <c r="AD296" s="64">
        <f t="shared" si="295"/>
        <v>0</v>
      </c>
      <c r="AE296" s="64">
        <f t="shared" si="296"/>
        <v>2284.6363636363599</v>
      </c>
      <c r="AF296" s="64">
        <f t="shared" si="297"/>
        <v>2305.9090909090901</v>
      </c>
      <c r="AG296" s="64">
        <f t="shared" si="298"/>
        <v>2324.45454545455</v>
      </c>
      <c r="AH296" s="64">
        <f t="shared" si="301"/>
        <v>2341.0909090909099</v>
      </c>
      <c r="AI296" s="64">
        <f t="shared" si="303"/>
        <v>2389.0909090909099</v>
      </c>
      <c r="AJ296" s="64">
        <f t="shared" si="304"/>
        <v>2437.0909090909099</v>
      </c>
      <c r="AK296" s="64">
        <f t="shared" si="305"/>
        <v>2482.6363636363599</v>
      </c>
      <c r="AL296" s="64">
        <f t="shared" si="306"/>
        <v>2529.2727272727302</v>
      </c>
      <c r="AM296" s="64">
        <f t="shared" si="307"/>
        <v>2575.6363636363599</v>
      </c>
      <c r="AN296" s="64">
        <f t="shared" ref="AN296:AN314" si="308">VLOOKUP($C$102,$D$3:$K$63,$A$71,0)*(B260-B259)</f>
        <v>2625.54545454546</v>
      </c>
      <c r="AO296" s="64">
        <f>VLOOKUP($C$103,$D$3:$K$63,$A$71,0)*(B259-B258)</f>
        <v>2675.45454545455</v>
      </c>
      <c r="AP296" s="64">
        <f>VLOOKUP($C$104,$D$3:$K$63,$A$71,0)*B258</f>
        <v>0</v>
      </c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54">
        <f t="shared" si="261"/>
        <v>26970.818181818198</v>
      </c>
      <c r="BP296" s="53">
        <v>2038</v>
      </c>
      <c r="BQ296" s="61">
        <f t="shared" si="299"/>
        <v>0</v>
      </c>
      <c r="BR296" s="61">
        <f t="shared" si="299"/>
        <v>0</v>
      </c>
      <c r="BS296" s="61">
        <f t="shared" si="299"/>
        <v>0</v>
      </c>
      <c r="BT296" s="61">
        <f t="shared" si="299"/>
        <v>0</v>
      </c>
      <c r="BU296" s="61">
        <f t="shared" si="299"/>
        <v>0</v>
      </c>
      <c r="BV296" s="61">
        <f t="shared" si="299"/>
        <v>0</v>
      </c>
      <c r="BW296" s="61">
        <f t="shared" si="299"/>
        <v>0</v>
      </c>
      <c r="BX296" s="61">
        <f t="shared" si="299"/>
        <v>0</v>
      </c>
      <c r="BY296" s="61">
        <f t="shared" si="299"/>
        <v>0</v>
      </c>
      <c r="BZ296" s="61">
        <f t="shared" si="299"/>
        <v>0</v>
      </c>
      <c r="CA296" s="61">
        <f t="shared" si="299"/>
        <v>0</v>
      </c>
      <c r="CB296" s="61">
        <f t="shared" si="299"/>
        <v>0</v>
      </c>
      <c r="CC296" s="61">
        <f t="shared" si="299"/>
        <v>0</v>
      </c>
      <c r="CD296" s="61">
        <f t="shared" si="299"/>
        <v>0</v>
      </c>
      <c r="CE296" s="61">
        <f t="shared" si="299"/>
        <v>0</v>
      </c>
      <c r="CF296" s="61">
        <f t="shared" si="299"/>
        <v>0</v>
      </c>
      <c r="CG296" s="61">
        <f t="shared" si="278"/>
        <v>0</v>
      </c>
      <c r="CH296" s="61">
        <f t="shared" si="278"/>
        <v>0</v>
      </c>
      <c r="CI296" s="61">
        <f t="shared" si="278"/>
        <v>0</v>
      </c>
      <c r="CJ296" s="61">
        <f t="shared" si="278"/>
        <v>0</v>
      </c>
      <c r="CK296" s="61">
        <f t="shared" si="278"/>
        <v>0</v>
      </c>
      <c r="CL296" s="61">
        <f t="shared" si="278"/>
        <v>0</v>
      </c>
      <c r="CM296" s="61">
        <f t="shared" si="278"/>
        <v>0</v>
      </c>
      <c r="CN296" s="61">
        <f t="shared" si="278"/>
        <v>0</v>
      </c>
      <c r="CO296" s="61">
        <f t="shared" si="278"/>
        <v>0</v>
      </c>
      <c r="CP296" s="61">
        <f t="shared" si="278"/>
        <v>0</v>
      </c>
      <c r="CQ296" s="61">
        <f t="shared" si="278"/>
        <v>0</v>
      </c>
      <c r="CR296" s="61">
        <f t="shared" si="278"/>
        <v>8.4707714398389894E-2</v>
      </c>
      <c r="CS296" s="61">
        <f t="shared" si="278"/>
        <v>8.5496445653383005E-2</v>
      </c>
      <c r="CT296" s="61">
        <f t="shared" si="278"/>
        <v>8.6184057516710003E-2</v>
      </c>
      <c r="CU296" s="61">
        <f t="shared" si="278"/>
        <v>8.6800885805871003E-2</v>
      </c>
      <c r="CV296" s="61">
        <f t="shared" si="278"/>
        <v>8.8580587099187993E-2</v>
      </c>
      <c r="CW296" s="61">
        <f t="shared" si="293"/>
        <v>9.0360288392505095E-2</v>
      </c>
      <c r="CX296" s="61">
        <f t="shared" si="282"/>
        <v>9.2048982233322904E-2</v>
      </c>
      <c r="CY296" s="61">
        <f t="shared" si="282"/>
        <v>9.3778123830807095E-2</v>
      </c>
      <c r="CZ296" s="61">
        <f t="shared" si="282"/>
        <v>9.5497153489124603E-2</v>
      </c>
      <c r="DA296" s="61">
        <f t="shared" si="282"/>
        <v>9.7347638356607702E-2</v>
      </c>
      <c r="DB296" s="61">
        <f t="shared" si="282"/>
        <v>9.9198123224090703E-2</v>
      </c>
      <c r="DC296" s="61">
        <f t="shared" si="282"/>
        <v>0</v>
      </c>
      <c r="DD296" s="61">
        <f t="shared" si="282"/>
        <v>0</v>
      </c>
      <c r="DE296" s="61">
        <f t="shared" si="282"/>
        <v>0</v>
      </c>
      <c r="DF296" s="61">
        <f t="shared" si="282"/>
        <v>0</v>
      </c>
      <c r="DG296" s="61">
        <f t="shared" si="282"/>
        <v>0</v>
      </c>
      <c r="DH296" s="61">
        <f t="shared" si="282"/>
        <v>0</v>
      </c>
      <c r="DI296" s="61">
        <f t="shared" si="282"/>
        <v>0</v>
      </c>
      <c r="DJ296" s="61">
        <f t="shared" si="282"/>
        <v>0</v>
      </c>
      <c r="DK296" s="61">
        <f t="shared" si="282"/>
        <v>0</v>
      </c>
      <c r="DL296" s="61">
        <f t="shared" si="282"/>
        <v>0</v>
      </c>
      <c r="DM296" s="61">
        <f t="shared" si="282"/>
        <v>0</v>
      </c>
      <c r="DN296" s="61">
        <f t="shared" si="302"/>
        <v>0</v>
      </c>
      <c r="DO296" s="61">
        <f t="shared" si="302"/>
        <v>0</v>
      </c>
      <c r="DP296" s="61">
        <f t="shared" si="302"/>
        <v>0</v>
      </c>
      <c r="DQ296" s="61">
        <f t="shared" si="300"/>
        <v>0</v>
      </c>
      <c r="DR296" s="61">
        <f t="shared" si="300"/>
        <v>0</v>
      </c>
      <c r="DS296" s="61">
        <f t="shared" si="280"/>
        <v>0</v>
      </c>
      <c r="DT296" s="61">
        <f t="shared" si="259"/>
        <v>0</v>
      </c>
      <c r="DU296" s="61">
        <f t="shared" si="259"/>
        <v>0</v>
      </c>
      <c r="DV296" s="61">
        <f t="shared" si="259"/>
        <v>0</v>
      </c>
      <c r="DW296" s="61">
        <f t="shared" si="259"/>
        <v>0</v>
      </c>
      <c r="DX296" s="61">
        <f t="shared" si="259"/>
        <v>0</v>
      </c>
      <c r="DY296" s="61">
        <f t="shared" si="259"/>
        <v>0</v>
      </c>
      <c r="DZ296" s="61">
        <f t="shared" si="263"/>
        <v>1</v>
      </c>
    </row>
    <row r="297" spans="3:130">
      <c r="C297" s="53">
        <v>2039</v>
      </c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>
        <f t="shared" si="287"/>
        <v>0</v>
      </c>
      <c r="X297" s="64">
        <f t="shared" si="288"/>
        <v>0</v>
      </c>
      <c r="Y297" s="64">
        <f t="shared" si="289"/>
        <v>0</v>
      </c>
      <c r="Z297" s="64">
        <f t="shared" si="290"/>
        <v>0</v>
      </c>
      <c r="AA297" s="64">
        <f t="shared" si="291"/>
        <v>0</v>
      </c>
      <c r="AB297" s="64">
        <f t="shared" si="292"/>
        <v>0</v>
      </c>
      <c r="AC297" s="64">
        <f t="shared" si="294"/>
        <v>0</v>
      </c>
      <c r="AD297" s="64">
        <f t="shared" si="295"/>
        <v>0</v>
      </c>
      <c r="AE297" s="64">
        <f t="shared" si="296"/>
        <v>0</v>
      </c>
      <c r="AF297" s="64">
        <f t="shared" si="297"/>
        <v>2305.9090909090801</v>
      </c>
      <c r="AG297" s="64">
        <f t="shared" si="298"/>
        <v>2324.45454545455</v>
      </c>
      <c r="AH297" s="64">
        <f t="shared" si="301"/>
        <v>2341.0909090909099</v>
      </c>
      <c r="AI297" s="64">
        <f t="shared" si="303"/>
        <v>2389.0909090909099</v>
      </c>
      <c r="AJ297" s="64">
        <f t="shared" si="304"/>
        <v>2437.0909090909099</v>
      </c>
      <c r="AK297" s="64">
        <f t="shared" si="305"/>
        <v>2482.6363636363599</v>
      </c>
      <c r="AL297" s="64">
        <f t="shared" si="306"/>
        <v>2529.2727272727302</v>
      </c>
      <c r="AM297" s="64">
        <f t="shared" si="307"/>
        <v>2575.6363636363599</v>
      </c>
      <c r="AN297" s="64">
        <f t="shared" si="308"/>
        <v>2625.54545454546</v>
      </c>
      <c r="AO297" s="64">
        <f t="shared" ref="AO297:AO315" si="309">VLOOKUP($C$103,$D$3:$K$63,$A$71,0)*(B260-B259)</f>
        <v>2675.45454545455</v>
      </c>
      <c r="AP297" s="64">
        <f>VLOOKUP($C$104,$D$3:$K$63,$A$71,0)*(B259-B258)</f>
        <v>2723.7272727272698</v>
      </c>
      <c r="AQ297" s="64">
        <f>VLOOKUP($C$105,$D$3:$K$63,$A$71,0)*B258</f>
        <v>0</v>
      </c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54">
        <f t="shared" si="261"/>
        <v>27409.909090909099</v>
      </c>
      <c r="BP297" s="53">
        <v>2039</v>
      </c>
      <c r="BQ297" s="61">
        <f t="shared" si="299"/>
        <v>0</v>
      </c>
      <c r="BR297" s="61">
        <f t="shared" si="299"/>
        <v>0</v>
      </c>
      <c r="BS297" s="61">
        <f t="shared" si="299"/>
        <v>0</v>
      </c>
      <c r="BT297" s="61">
        <f t="shared" si="299"/>
        <v>0</v>
      </c>
      <c r="BU297" s="61">
        <f t="shared" si="299"/>
        <v>0</v>
      </c>
      <c r="BV297" s="61">
        <f t="shared" si="299"/>
        <v>0</v>
      </c>
      <c r="BW297" s="61">
        <f t="shared" si="299"/>
        <v>0</v>
      </c>
      <c r="BX297" s="61">
        <f t="shared" si="299"/>
        <v>0</v>
      </c>
      <c r="BY297" s="61">
        <f t="shared" si="299"/>
        <v>0</v>
      </c>
      <c r="BZ297" s="61">
        <f t="shared" si="299"/>
        <v>0</v>
      </c>
      <c r="CA297" s="61">
        <f t="shared" si="299"/>
        <v>0</v>
      </c>
      <c r="CB297" s="61">
        <f t="shared" si="299"/>
        <v>0</v>
      </c>
      <c r="CC297" s="61">
        <f t="shared" si="299"/>
        <v>0</v>
      </c>
      <c r="CD297" s="61">
        <f t="shared" si="299"/>
        <v>0</v>
      </c>
      <c r="CE297" s="61">
        <f t="shared" si="299"/>
        <v>0</v>
      </c>
      <c r="CF297" s="61">
        <f t="shared" si="299"/>
        <v>0</v>
      </c>
      <c r="CG297" s="61">
        <f t="shared" si="278"/>
        <v>0</v>
      </c>
      <c r="CH297" s="61">
        <f t="shared" si="278"/>
        <v>0</v>
      </c>
      <c r="CI297" s="61">
        <f t="shared" si="278"/>
        <v>0</v>
      </c>
      <c r="CJ297" s="61">
        <f t="shared" si="278"/>
        <v>0</v>
      </c>
      <c r="CK297" s="61">
        <f t="shared" si="278"/>
        <v>0</v>
      </c>
      <c r="CL297" s="61">
        <f t="shared" si="278"/>
        <v>0</v>
      </c>
      <c r="CM297" s="61">
        <f t="shared" si="278"/>
        <v>0</v>
      </c>
      <c r="CN297" s="61">
        <f t="shared" si="278"/>
        <v>0</v>
      </c>
      <c r="CO297" s="61">
        <f t="shared" si="278"/>
        <v>0</v>
      </c>
      <c r="CP297" s="61">
        <f t="shared" si="278"/>
        <v>0</v>
      </c>
      <c r="CQ297" s="61">
        <f t="shared" si="278"/>
        <v>0</v>
      </c>
      <c r="CR297" s="61">
        <f t="shared" si="278"/>
        <v>0</v>
      </c>
      <c r="CS297" s="61">
        <f t="shared" si="278"/>
        <v>8.4126841984816098E-2</v>
      </c>
      <c r="CT297" s="61">
        <f t="shared" si="278"/>
        <v>8.4803438703322298E-2</v>
      </c>
      <c r="CU297" s="61">
        <f t="shared" si="278"/>
        <v>8.5410385759629101E-2</v>
      </c>
      <c r="CV297" s="61">
        <f t="shared" si="278"/>
        <v>8.7161577266350307E-2</v>
      </c>
      <c r="CW297" s="61">
        <f t="shared" si="293"/>
        <v>8.8912768773071499E-2</v>
      </c>
      <c r="CX297" s="61">
        <f t="shared" si="282"/>
        <v>9.05744107141081E-2</v>
      </c>
      <c r="CY297" s="61">
        <f t="shared" si="282"/>
        <v>9.2275852462115601E-2</v>
      </c>
      <c r="CZ297" s="61">
        <f t="shared" si="282"/>
        <v>9.3967344258380395E-2</v>
      </c>
      <c r="DA297" s="61">
        <f t="shared" si="282"/>
        <v>9.5788185427300707E-2</v>
      </c>
      <c r="DB297" s="61">
        <f t="shared" si="282"/>
        <v>9.7609026596221005E-2</v>
      </c>
      <c r="DC297" s="61">
        <f>AP297/$BM297</f>
        <v>9.9370168054685001E-2</v>
      </c>
      <c r="DD297" s="61">
        <f t="shared" si="282"/>
        <v>0</v>
      </c>
      <c r="DE297" s="61">
        <f t="shared" si="282"/>
        <v>0</v>
      </c>
      <c r="DF297" s="61">
        <f t="shared" si="282"/>
        <v>0</v>
      </c>
      <c r="DG297" s="61">
        <f t="shared" si="282"/>
        <v>0</v>
      </c>
      <c r="DH297" s="61">
        <f t="shared" si="282"/>
        <v>0</v>
      </c>
      <c r="DI297" s="61">
        <f t="shared" si="282"/>
        <v>0</v>
      </c>
      <c r="DJ297" s="61">
        <f t="shared" si="282"/>
        <v>0</v>
      </c>
      <c r="DK297" s="61">
        <f t="shared" si="282"/>
        <v>0</v>
      </c>
      <c r="DL297" s="61">
        <f t="shared" si="282"/>
        <v>0</v>
      </c>
      <c r="DM297" s="61">
        <f t="shared" si="282"/>
        <v>0</v>
      </c>
      <c r="DN297" s="61">
        <f t="shared" si="302"/>
        <v>0</v>
      </c>
      <c r="DO297" s="61">
        <f t="shared" si="302"/>
        <v>0</v>
      </c>
      <c r="DP297" s="61">
        <f t="shared" si="302"/>
        <v>0</v>
      </c>
      <c r="DQ297" s="61">
        <f t="shared" si="300"/>
        <v>0</v>
      </c>
      <c r="DR297" s="61">
        <f t="shared" si="300"/>
        <v>0</v>
      </c>
      <c r="DS297" s="61">
        <f t="shared" si="280"/>
        <v>0</v>
      </c>
      <c r="DT297" s="61">
        <f t="shared" si="259"/>
        <v>0</v>
      </c>
      <c r="DU297" s="61">
        <f t="shared" si="259"/>
        <v>0</v>
      </c>
      <c r="DV297" s="61">
        <f t="shared" si="259"/>
        <v>0</v>
      </c>
      <c r="DW297" s="61">
        <f t="shared" si="259"/>
        <v>0</v>
      </c>
      <c r="DX297" s="61">
        <f t="shared" si="259"/>
        <v>0</v>
      </c>
      <c r="DY297" s="61">
        <f t="shared" si="259"/>
        <v>0</v>
      </c>
      <c r="DZ297" s="61">
        <f t="shared" si="263"/>
        <v>1</v>
      </c>
    </row>
    <row r="298" spans="3:130">
      <c r="C298" s="53">
        <v>2040</v>
      </c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>
        <f t="shared" si="288"/>
        <v>0</v>
      </c>
      <c r="Y298" s="64">
        <f t="shared" si="289"/>
        <v>0</v>
      </c>
      <c r="Z298" s="64">
        <f t="shared" si="290"/>
        <v>0</v>
      </c>
      <c r="AA298" s="64">
        <f t="shared" si="291"/>
        <v>0</v>
      </c>
      <c r="AB298" s="64">
        <f t="shared" si="292"/>
        <v>0</v>
      </c>
      <c r="AC298" s="64">
        <f t="shared" si="294"/>
        <v>0</v>
      </c>
      <c r="AD298" s="64">
        <f t="shared" si="295"/>
        <v>0</v>
      </c>
      <c r="AE298" s="64">
        <f t="shared" si="296"/>
        <v>0</v>
      </c>
      <c r="AF298" s="64">
        <f t="shared" si="297"/>
        <v>0</v>
      </c>
      <c r="AG298" s="64">
        <f t="shared" si="298"/>
        <v>2324.45454545454</v>
      </c>
      <c r="AH298" s="64">
        <f t="shared" si="301"/>
        <v>2341.0909090909099</v>
      </c>
      <c r="AI298" s="64">
        <f t="shared" si="303"/>
        <v>2389.0909090909099</v>
      </c>
      <c r="AJ298" s="64">
        <f t="shared" si="304"/>
        <v>2437.0909090909099</v>
      </c>
      <c r="AK298" s="64">
        <f t="shared" si="305"/>
        <v>2482.6363636363599</v>
      </c>
      <c r="AL298" s="64">
        <f t="shared" si="306"/>
        <v>2529.2727272727302</v>
      </c>
      <c r="AM298" s="64">
        <f t="shared" si="307"/>
        <v>2575.6363636363599</v>
      </c>
      <c r="AN298" s="64">
        <f t="shared" si="308"/>
        <v>2625.54545454546</v>
      </c>
      <c r="AO298" s="64">
        <f t="shared" si="309"/>
        <v>2675.45454545455</v>
      </c>
      <c r="AP298" s="64">
        <f t="shared" ref="AP298:AP316" si="310">VLOOKUP($C$104,$D$3:$K$63,$A$71,0)*(B260-B259)</f>
        <v>2723.7272727272698</v>
      </c>
      <c r="AQ298" s="64">
        <f>VLOOKUP($C$105,$D$3:$K$63,$A$71,0)*(B259-B258)</f>
        <v>2776.3636363636401</v>
      </c>
      <c r="AR298" s="64">
        <f>VLOOKUP($C$106,$D$3:$K$63,$A$71,0)*B258</f>
        <v>0</v>
      </c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54">
        <f t="shared" si="261"/>
        <v>27880.3636363636</v>
      </c>
      <c r="BP298" s="53">
        <v>2040</v>
      </c>
      <c r="BQ298" s="61">
        <f t="shared" si="299"/>
        <v>0</v>
      </c>
      <c r="BR298" s="61">
        <f t="shared" si="299"/>
        <v>0</v>
      </c>
      <c r="BS298" s="61">
        <f t="shared" si="299"/>
        <v>0</v>
      </c>
      <c r="BT298" s="61">
        <f t="shared" si="299"/>
        <v>0</v>
      </c>
      <c r="BU298" s="61">
        <f t="shared" si="299"/>
        <v>0</v>
      </c>
      <c r="BV298" s="61">
        <f t="shared" si="299"/>
        <v>0</v>
      </c>
      <c r="BW298" s="61">
        <f t="shared" si="299"/>
        <v>0</v>
      </c>
      <c r="BX298" s="61">
        <f t="shared" si="299"/>
        <v>0</v>
      </c>
      <c r="BY298" s="61">
        <f t="shared" si="299"/>
        <v>0</v>
      </c>
      <c r="BZ298" s="61">
        <f t="shared" si="299"/>
        <v>0</v>
      </c>
      <c r="CA298" s="61">
        <f t="shared" si="299"/>
        <v>0</v>
      </c>
      <c r="CB298" s="61">
        <f t="shared" si="299"/>
        <v>0</v>
      </c>
      <c r="CC298" s="61">
        <f t="shared" si="299"/>
        <v>0</v>
      </c>
      <c r="CD298" s="61">
        <f t="shared" si="299"/>
        <v>0</v>
      </c>
      <c r="CE298" s="61">
        <f t="shared" si="299"/>
        <v>0</v>
      </c>
      <c r="CF298" s="61">
        <f t="shared" si="299"/>
        <v>0</v>
      </c>
      <c r="CG298" s="61">
        <f t="shared" si="278"/>
        <v>0</v>
      </c>
      <c r="CH298" s="61">
        <f t="shared" si="278"/>
        <v>0</v>
      </c>
      <c r="CI298" s="61">
        <f t="shared" si="278"/>
        <v>0</v>
      </c>
      <c r="CJ298" s="61">
        <f t="shared" si="278"/>
        <v>0</v>
      </c>
      <c r="CK298" s="61">
        <f t="shared" si="278"/>
        <v>0</v>
      </c>
      <c r="CL298" s="61">
        <f t="shared" si="278"/>
        <v>0</v>
      </c>
      <c r="CM298" s="61">
        <f t="shared" si="278"/>
        <v>0</v>
      </c>
      <c r="CN298" s="61">
        <f t="shared" si="278"/>
        <v>0</v>
      </c>
      <c r="CO298" s="61">
        <f t="shared" si="278"/>
        <v>0</v>
      </c>
      <c r="CP298" s="61">
        <f t="shared" si="278"/>
        <v>0</v>
      </c>
      <c r="CQ298" s="61">
        <f t="shared" si="278"/>
        <v>0</v>
      </c>
      <c r="CR298" s="61">
        <f t="shared" si="278"/>
        <v>0</v>
      </c>
      <c r="CS298" s="61">
        <f t="shared" si="278"/>
        <v>0</v>
      </c>
      <c r="CT298" s="61">
        <f t="shared" si="278"/>
        <v>8.3372461556520394E-2</v>
      </c>
      <c r="CU298" s="61">
        <f t="shared" si="278"/>
        <v>8.3969166960128405E-2</v>
      </c>
      <c r="CV298" s="61">
        <f t="shared" si="278"/>
        <v>8.5690808780373301E-2</v>
      </c>
      <c r="CW298" s="61">
        <f t="shared" si="293"/>
        <v>8.7412450600618294E-2</v>
      </c>
      <c r="CX298" s="61">
        <f t="shared" si="282"/>
        <v>8.9046053918691595E-2</v>
      </c>
      <c r="CY298" s="61">
        <f t="shared" si="282"/>
        <v>9.0718785459952295E-2</v>
      </c>
      <c r="CZ298" s="61">
        <f t="shared" si="282"/>
        <v>9.2381734945416197E-2</v>
      </c>
      <c r="DA298" s="61">
        <f t="shared" si="282"/>
        <v>9.4171851156238995E-2</v>
      </c>
      <c r="DB298" s="61">
        <f t="shared" si="282"/>
        <v>9.5961967367061904E-2</v>
      </c>
      <c r="DC298" s="61">
        <f>AP297/$BM298</f>
        <v>9.7693391243103694E-2</v>
      </c>
      <c r="DD298" s="61">
        <f t="shared" si="282"/>
        <v>9.9581328011894996E-2</v>
      </c>
      <c r="DE298" s="61">
        <f t="shared" si="282"/>
        <v>0</v>
      </c>
      <c r="DF298" s="61">
        <f t="shared" si="282"/>
        <v>0</v>
      </c>
      <c r="DG298" s="61">
        <f t="shared" si="282"/>
        <v>0</v>
      </c>
      <c r="DH298" s="61">
        <f t="shared" si="282"/>
        <v>0</v>
      </c>
      <c r="DI298" s="61">
        <f t="shared" si="282"/>
        <v>0</v>
      </c>
      <c r="DJ298" s="61">
        <f t="shared" si="282"/>
        <v>0</v>
      </c>
      <c r="DK298" s="61">
        <f t="shared" si="282"/>
        <v>0</v>
      </c>
      <c r="DL298" s="61">
        <f t="shared" si="282"/>
        <v>0</v>
      </c>
      <c r="DM298" s="61">
        <f t="shared" si="282"/>
        <v>0</v>
      </c>
      <c r="DN298" s="61">
        <f t="shared" si="302"/>
        <v>0</v>
      </c>
      <c r="DO298" s="61">
        <f t="shared" si="302"/>
        <v>0</v>
      </c>
      <c r="DP298" s="61">
        <f t="shared" si="302"/>
        <v>0</v>
      </c>
      <c r="DQ298" s="61">
        <f t="shared" si="300"/>
        <v>0</v>
      </c>
      <c r="DR298" s="61">
        <f t="shared" si="300"/>
        <v>0</v>
      </c>
      <c r="DS298" s="61">
        <f t="shared" si="280"/>
        <v>0</v>
      </c>
      <c r="DT298" s="61">
        <f t="shared" si="259"/>
        <v>0</v>
      </c>
      <c r="DU298" s="61">
        <f t="shared" si="259"/>
        <v>0</v>
      </c>
      <c r="DV298" s="61">
        <f t="shared" si="259"/>
        <v>0</v>
      </c>
      <c r="DW298" s="61">
        <f t="shared" si="259"/>
        <v>0</v>
      </c>
      <c r="DX298" s="61">
        <f t="shared" si="259"/>
        <v>0</v>
      </c>
      <c r="DY298" s="61">
        <f t="shared" si="259"/>
        <v>0</v>
      </c>
      <c r="DZ298" s="61">
        <f t="shared" ref="DZ298:DZ318" si="311">SUM(BQ298:DY298)</f>
        <v>1</v>
      </c>
    </row>
    <row r="299" spans="3:130">
      <c r="C299" s="53">
        <v>2041</v>
      </c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>
        <f t="shared" si="289"/>
        <v>0</v>
      </c>
      <c r="Z299" s="64">
        <f t="shared" si="290"/>
        <v>0</v>
      </c>
      <c r="AA299" s="64">
        <f t="shared" si="291"/>
        <v>0</v>
      </c>
      <c r="AB299" s="64">
        <f t="shared" si="292"/>
        <v>0</v>
      </c>
      <c r="AC299" s="64">
        <f t="shared" si="294"/>
        <v>0</v>
      </c>
      <c r="AD299" s="64">
        <f t="shared" si="295"/>
        <v>0</v>
      </c>
      <c r="AE299" s="64">
        <f t="shared" si="296"/>
        <v>0</v>
      </c>
      <c r="AF299" s="64">
        <f t="shared" si="297"/>
        <v>0</v>
      </c>
      <c r="AG299" s="64">
        <f t="shared" si="298"/>
        <v>0</v>
      </c>
      <c r="AH299" s="64">
        <f t="shared" si="301"/>
        <v>2341.0909090908999</v>
      </c>
      <c r="AI299" s="64">
        <f t="shared" si="303"/>
        <v>2389.0909090909099</v>
      </c>
      <c r="AJ299" s="64">
        <f t="shared" si="304"/>
        <v>2437.0909090909099</v>
      </c>
      <c r="AK299" s="64">
        <f t="shared" si="305"/>
        <v>2482.6363636363599</v>
      </c>
      <c r="AL299" s="64">
        <f t="shared" si="306"/>
        <v>2529.2727272727302</v>
      </c>
      <c r="AM299" s="64">
        <f t="shared" si="307"/>
        <v>2575.6363636363599</v>
      </c>
      <c r="AN299" s="64">
        <f t="shared" si="308"/>
        <v>2625.54545454546</v>
      </c>
      <c r="AO299" s="64">
        <f t="shared" si="309"/>
        <v>2675.45454545455</v>
      </c>
      <c r="AP299" s="64">
        <f t="shared" si="310"/>
        <v>2723.7272727272698</v>
      </c>
      <c r="AQ299" s="64">
        <f t="shared" ref="AQ299:AQ317" si="312">VLOOKUP($C$105,$D$3:$K$63,$A$71,0)*(B260-B259)</f>
        <v>2776.3636363636401</v>
      </c>
      <c r="AR299" s="64">
        <f>VLOOKUP($C$106,$D$3:$K$63,$A$71,0)*(B259-B258)</f>
        <v>2836.9090909090901</v>
      </c>
      <c r="AS299" s="64">
        <f>VLOOKUP($C$107,$D$3:$K$63,$A$71,0)*B258</f>
        <v>0</v>
      </c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54">
        <f t="shared" si="261"/>
        <v>28392.818181818198</v>
      </c>
      <c r="BP299" s="53">
        <v>2041</v>
      </c>
      <c r="BQ299" s="61">
        <f t="shared" si="299"/>
        <v>0</v>
      </c>
      <c r="BR299" s="61">
        <f t="shared" si="299"/>
        <v>0</v>
      </c>
      <c r="BS299" s="61">
        <f t="shared" si="299"/>
        <v>0</v>
      </c>
      <c r="BT299" s="61">
        <f t="shared" si="299"/>
        <v>0</v>
      </c>
      <c r="BU299" s="61">
        <f t="shared" si="299"/>
        <v>0</v>
      </c>
      <c r="BV299" s="61">
        <f t="shared" si="299"/>
        <v>0</v>
      </c>
      <c r="BW299" s="61">
        <f t="shared" si="299"/>
        <v>0</v>
      </c>
      <c r="BX299" s="61">
        <f t="shared" si="299"/>
        <v>0</v>
      </c>
      <c r="BY299" s="61">
        <f t="shared" si="299"/>
        <v>0</v>
      </c>
      <c r="BZ299" s="61">
        <f t="shared" si="299"/>
        <v>0</v>
      </c>
      <c r="CA299" s="61">
        <f t="shared" si="299"/>
        <v>0</v>
      </c>
      <c r="CB299" s="61">
        <f t="shared" si="299"/>
        <v>0</v>
      </c>
      <c r="CC299" s="61">
        <f t="shared" si="299"/>
        <v>0</v>
      </c>
      <c r="CD299" s="61">
        <f t="shared" si="299"/>
        <v>0</v>
      </c>
      <c r="CE299" s="61">
        <f t="shared" si="299"/>
        <v>0</v>
      </c>
      <c r="CF299" s="61">
        <f t="shared" si="299"/>
        <v>0</v>
      </c>
      <c r="CG299" s="61">
        <f t="shared" si="278"/>
        <v>0</v>
      </c>
      <c r="CH299" s="61">
        <f t="shared" si="278"/>
        <v>0</v>
      </c>
      <c r="CI299" s="61">
        <f t="shared" si="278"/>
        <v>0</v>
      </c>
      <c r="CJ299" s="61">
        <f t="shared" si="278"/>
        <v>0</v>
      </c>
      <c r="CK299" s="61">
        <f t="shared" ref="CK299:CV318" si="313">X299/$BM299</f>
        <v>0</v>
      </c>
      <c r="CL299" s="61">
        <f t="shared" si="313"/>
        <v>0</v>
      </c>
      <c r="CM299" s="61">
        <f t="shared" si="313"/>
        <v>0</v>
      </c>
      <c r="CN299" s="61">
        <f t="shared" si="313"/>
        <v>0</v>
      </c>
      <c r="CO299" s="61">
        <f t="shared" si="313"/>
        <v>0</v>
      </c>
      <c r="CP299" s="61">
        <f t="shared" si="313"/>
        <v>0</v>
      </c>
      <c r="CQ299" s="61">
        <f t="shared" si="313"/>
        <v>0</v>
      </c>
      <c r="CR299" s="61">
        <f t="shared" si="313"/>
        <v>0</v>
      </c>
      <c r="CS299" s="61">
        <f t="shared" si="313"/>
        <v>0</v>
      </c>
      <c r="CT299" s="61">
        <f t="shared" si="313"/>
        <v>0</v>
      </c>
      <c r="CU299" s="61">
        <f t="shared" si="313"/>
        <v>8.2453629438942397E-2</v>
      </c>
      <c r="CV299" s="61">
        <f t="shared" si="313"/>
        <v>8.4144197796497899E-2</v>
      </c>
      <c r="CW299" s="61">
        <f t="shared" si="293"/>
        <v>8.5834766154053097E-2</v>
      </c>
      <c r="CX299" s="61">
        <f t="shared" si="282"/>
        <v>8.7438884993324195E-2</v>
      </c>
      <c r="CY299" s="61">
        <f t="shared" si="282"/>
        <v>8.9081425840721595E-2</v>
      </c>
      <c r="CZ299" s="61">
        <f t="shared" si="282"/>
        <v>9.0714361186087403E-2</v>
      </c>
      <c r="DA299" s="61">
        <f t="shared" si="282"/>
        <v>9.2472168057863596E-2</v>
      </c>
      <c r="DB299" s="61">
        <f t="shared" si="282"/>
        <v>9.4229974929639707E-2</v>
      </c>
      <c r="DC299" s="61">
        <f t="shared" si="282"/>
        <v>9.5930148789226496E-2</v>
      </c>
      <c r="DD299" s="61">
        <f t="shared" si="282"/>
        <v>9.7784010681318298E-2</v>
      </c>
      <c r="DE299" s="61">
        <f t="shared" si="282"/>
        <v>9.99164321323254E-2</v>
      </c>
      <c r="DF299" s="61">
        <f t="shared" si="282"/>
        <v>0</v>
      </c>
      <c r="DG299" s="61">
        <f t="shared" si="282"/>
        <v>0</v>
      </c>
      <c r="DH299" s="61">
        <f t="shared" si="282"/>
        <v>0</v>
      </c>
      <c r="DI299" s="61">
        <f t="shared" si="282"/>
        <v>0</v>
      </c>
      <c r="DJ299" s="61">
        <f t="shared" si="282"/>
        <v>0</v>
      </c>
      <c r="DK299" s="61">
        <f t="shared" si="282"/>
        <v>0</v>
      </c>
      <c r="DL299" s="61">
        <f t="shared" si="282"/>
        <v>0</v>
      </c>
      <c r="DM299" s="61">
        <f t="shared" si="282"/>
        <v>0</v>
      </c>
      <c r="DN299" s="61">
        <f t="shared" si="302"/>
        <v>0</v>
      </c>
      <c r="DO299" s="61">
        <f t="shared" si="302"/>
        <v>0</v>
      </c>
      <c r="DP299" s="61">
        <f t="shared" si="302"/>
        <v>0</v>
      </c>
      <c r="DQ299" s="61">
        <f t="shared" si="300"/>
        <v>0</v>
      </c>
      <c r="DR299" s="61">
        <f t="shared" si="300"/>
        <v>0</v>
      </c>
      <c r="DS299" s="61">
        <f t="shared" si="280"/>
        <v>0</v>
      </c>
      <c r="DT299" s="61">
        <f t="shared" si="259"/>
        <v>0</v>
      </c>
      <c r="DU299" s="61">
        <f t="shared" si="259"/>
        <v>0</v>
      </c>
      <c r="DV299" s="61">
        <f t="shared" si="259"/>
        <v>0</v>
      </c>
      <c r="DW299" s="61">
        <f t="shared" si="259"/>
        <v>0</v>
      </c>
      <c r="DX299" s="61">
        <f t="shared" si="259"/>
        <v>0</v>
      </c>
      <c r="DY299" s="61">
        <f t="shared" si="259"/>
        <v>0</v>
      </c>
      <c r="DZ299" s="61">
        <f t="shared" si="311"/>
        <v>1</v>
      </c>
    </row>
    <row r="300" spans="3:130">
      <c r="C300" s="53">
        <v>2042</v>
      </c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>
        <f t="shared" si="290"/>
        <v>0</v>
      </c>
      <c r="AA300" s="64">
        <f t="shared" si="291"/>
        <v>0</v>
      </c>
      <c r="AB300" s="64">
        <f t="shared" si="292"/>
        <v>0</v>
      </c>
      <c r="AC300" s="64">
        <f t="shared" si="294"/>
        <v>0</v>
      </c>
      <c r="AD300" s="64">
        <f t="shared" si="295"/>
        <v>0</v>
      </c>
      <c r="AE300" s="64">
        <f t="shared" si="296"/>
        <v>0</v>
      </c>
      <c r="AF300" s="64">
        <f t="shared" si="297"/>
        <v>0</v>
      </c>
      <c r="AG300" s="64">
        <f t="shared" si="298"/>
        <v>0</v>
      </c>
      <c r="AH300" s="64">
        <f t="shared" si="301"/>
        <v>0</v>
      </c>
      <c r="AI300" s="64">
        <f t="shared" si="303"/>
        <v>2389.0909090908999</v>
      </c>
      <c r="AJ300" s="64">
        <f t="shared" si="304"/>
        <v>2437.0909090909099</v>
      </c>
      <c r="AK300" s="64">
        <f t="shared" si="305"/>
        <v>2482.6363636363599</v>
      </c>
      <c r="AL300" s="64">
        <f t="shared" si="306"/>
        <v>2529.2727272727302</v>
      </c>
      <c r="AM300" s="64">
        <f t="shared" si="307"/>
        <v>2575.6363636363599</v>
      </c>
      <c r="AN300" s="64">
        <f t="shared" si="308"/>
        <v>2625.54545454546</v>
      </c>
      <c r="AO300" s="64">
        <f t="shared" si="309"/>
        <v>2675.45454545455</v>
      </c>
      <c r="AP300" s="64">
        <f t="shared" si="310"/>
        <v>2723.7272727272698</v>
      </c>
      <c r="AQ300" s="64">
        <f t="shared" si="312"/>
        <v>2776.3636363636401</v>
      </c>
      <c r="AR300" s="64">
        <f t="shared" ref="AR300:AR318" si="314">VLOOKUP($C$106,$D$3:$K$63,$A$71,0)*(B260-B259)</f>
        <v>2836.9090909090901</v>
      </c>
      <c r="AS300" s="64">
        <f>VLOOKUP($C$107,$D$3:$K$63,$A$71,0)*(B259-B258)</f>
        <v>2863.9090909090901</v>
      </c>
      <c r="AT300" s="64">
        <f>VLOOKUP($C$108,$D$3:$K$63,$A$71,0)*B258</f>
        <v>0</v>
      </c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54">
        <f t="shared" si="261"/>
        <v>28915.6363636364</v>
      </c>
      <c r="BP300" s="53">
        <v>2042</v>
      </c>
      <c r="BQ300" s="61">
        <f t="shared" si="299"/>
        <v>0</v>
      </c>
      <c r="BR300" s="61">
        <f t="shared" si="299"/>
        <v>0</v>
      </c>
      <c r="BS300" s="61">
        <f t="shared" si="299"/>
        <v>0</v>
      </c>
      <c r="BT300" s="61">
        <f t="shared" si="299"/>
        <v>0</v>
      </c>
      <c r="BU300" s="61">
        <f t="shared" si="299"/>
        <v>0</v>
      </c>
      <c r="BV300" s="61">
        <f t="shared" si="299"/>
        <v>0</v>
      </c>
      <c r="BW300" s="61">
        <f t="shared" si="299"/>
        <v>0</v>
      </c>
      <c r="BX300" s="61">
        <f t="shared" si="299"/>
        <v>0</v>
      </c>
      <c r="BY300" s="61">
        <f t="shared" si="299"/>
        <v>0</v>
      </c>
      <c r="BZ300" s="61">
        <f t="shared" si="299"/>
        <v>0</v>
      </c>
      <c r="CA300" s="61">
        <f t="shared" si="299"/>
        <v>0</v>
      </c>
      <c r="CB300" s="61">
        <f t="shared" si="299"/>
        <v>0</v>
      </c>
      <c r="CC300" s="61">
        <f t="shared" si="299"/>
        <v>0</v>
      </c>
      <c r="CD300" s="61">
        <f t="shared" si="299"/>
        <v>0</v>
      </c>
      <c r="CE300" s="61">
        <f t="shared" si="299"/>
        <v>0</v>
      </c>
      <c r="CF300" s="61">
        <f t="shared" si="299"/>
        <v>0</v>
      </c>
      <c r="CG300" s="61">
        <f t="shared" ref="CG300:CJ318" si="315">T300/$BM300</f>
        <v>0</v>
      </c>
      <c r="CH300" s="61">
        <f t="shared" si="315"/>
        <v>0</v>
      </c>
      <c r="CI300" s="61">
        <f t="shared" si="315"/>
        <v>0</v>
      </c>
      <c r="CJ300" s="61">
        <f t="shared" si="315"/>
        <v>0</v>
      </c>
      <c r="CK300" s="61">
        <f t="shared" si="313"/>
        <v>0</v>
      </c>
      <c r="CL300" s="61">
        <f t="shared" si="313"/>
        <v>0</v>
      </c>
      <c r="CM300" s="61">
        <f t="shared" si="313"/>
        <v>0</v>
      </c>
      <c r="CN300" s="61">
        <f t="shared" si="313"/>
        <v>0</v>
      </c>
      <c r="CO300" s="61">
        <f t="shared" si="313"/>
        <v>0</v>
      </c>
      <c r="CP300" s="61">
        <f t="shared" si="313"/>
        <v>0</v>
      </c>
      <c r="CQ300" s="61">
        <f t="shared" si="313"/>
        <v>0</v>
      </c>
      <c r="CR300" s="61">
        <f t="shared" si="313"/>
        <v>0</v>
      </c>
      <c r="CS300" s="61">
        <f t="shared" si="313"/>
        <v>0</v>
      </c>
      <c r="CT300" s="61">
        <f t="shared" si="313"/>
        <v>0</v>
      </c>
      <c r="CU300" s="61">
        <f t="shared" si="313"/>
        <v>0</v>
      </c>
      <c r="CV300" s="61">
        <f t="shared" si="313"/>
        <v>8.2622802384365507E-2</v>
      </c>
      <c r="CW300" s="61">
        <f t="shared" si="293"/>
        <v>8.4282803893458103E-2</v>
      </c>
      <c r="CX300" s="61">
        <f t="shared" si="282"/>
        <v>8.5857918961744606E-2</v>
      </c>
      <c r="CY300" s="61">
        <f t="shared" si="282"/>
        <v>8.7470761337055794E-2</v>
      </c>
      <c r="CZ300" s="61">
        <f t="shared" si="282"/>
        <v>8.9074171885610801E-2</v>
      </c>
      <c r="DA300" s="61">
        <f t="shared" si="282"/>
        <v>9.0800196181996598E-2</v>
      </c>
      <c r="DB300" s="61">
        <f t="shared" si="282"/>
        <v>9.2526220478382298E-2</v>
      </c>
      <c r="DC300" s="61">
        <f t="shared" si="282"/>
        <v>9.4195653814230798E-2</v>
      </c>
      <c r="DD300" s="61">
        <f t="shared" si="282"/>
        <v>9.6015996378178606E-2</v>
      </c>
      <c r="DE300" s="61">
        <f t="shared" si="282"/>
        <v>9.8109861918056304E-2</v>
      </c>
      <c r="DF300" s="61">
        <f t="shared" si="282"/>
        <v>9.9043612766920697E-2</v>
      </c>
      <c r="DG300" s="61">
        <f t="shared" si="282"/>
        <v>0</v>
      </c>
      <c r="DH300" s="61">
        <f t="shared" si="282"/>
        <v>0</v>
      </c>
      <c r="DI300" s="61">
        <f t="shared" si="282"/>
        <v>0</v>
      </c>
      <c r="DJ300" s="61">
        <f t="shared" si="282"/>
        <v>0</v>
      </c>
      <c r="DK300" s="61">
        <f t="shared" si="282"/>
        <v>0</v>
      </c>
      <c r="DL300" s="61">
        <f t="shared" si="282"/>
        <v>0</v>
      </c>
      <c r="DM300" s="61">
        <f t="shared" si="282"/>
        <v>0</v>
      </c>
      <c r="DN300" s="61">
        <f t="shared" si="302"/>
        <v>0</v>
      </c>
      <c r="DO300" s="61">
        <f t="shared" si="302"/>
        <v>0</v>
      </c>
      <c r="DP300" s="61">
        <f t="shared" si="302"/>
        <v>0</v>
      </c>
      <c r="DQ300" s="61">
        <f t="shared" si="300"/>
        <v>0</v>
      </c>
      <c r="DR300" s="61">
        <f t="shared" si="300"/>
        <v>0</v>
      </c>
      <c r="DS300" s="61">
        <f t="shared" si="280"/>
        <v>0</v>
      </c>
      <c r="DT300" s="61">
        <f t="shared" si="259"/>
        <v>0</v>
      </c>
      <c r="DU300" s="61">
        <f t="shared" si="259"/>
        <v>0</v>
      </c>
      <c r="DV300" s="61">
        <f t="shared" si="259"/>
        <v>0</v>
      </c>
      <c r="DW300" s="61">
        <f t="shared" ref="DW300:DY318" si="316">BJ300/$BM300</f>
        <v>0</v>
      </c>
      <c r="DX300" s="61">
        <f t="shared" si="316"/>
        <v>0</v>
      </c>
      <c r="DY300" s="61">
        <f t="shared" si="316"/>
        <v>0</v>
      </c>
      <c r="DZ300" s="61">
        <f t="shared" si="311"/>
        <v>1</v>
      </c>
    </row>
    <row r="301" spans="3:130">
      <c r="C301" s="53">
        <v>2043</v>
      </c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>
        <f t="shared" si="291"/>
        <v>0</v>
      </c>
      <c r="AB301" s="64">
        <f t="shared" si="292"/>
        <v>0</v>
      </c>
      <c r="AC301" s="64">
        <f t="shared" si="294"/>
        <v>0</v>
      </c>
      <c r="AD301" s="64">
        <f t="shared" si="295"/>
        <v>0</v>
      </c>
      <c r="AE301" s="64">
        <f t="shared" si="296"/>
        <v>0</v>
      </c>
      <c r="AF301" s="64">
        <f t="shared" si="297"/>
        <v>0</v>
      </c>
      <c r="AG301" s="64">
        <f t="shared" si="298"/>
        <v>0</v>
      </c>
      <c r="AH301" s="64">
        <f t="shared" si="301"/>
        <v>0</v>
      </c>
      <c r="AI301" s="64">
        <f t="shared" si="303"/>
        <v>0</v>
      </c>
      <c r="AJ301" s="64">
        <f t="shared" si="304"/>
        <v>2437.0909090908999</v>
      </c>
      <c r="AK301" s="64">
        <f t="shared" si="305"/>
        <v>2482.6363636363599</v>
      </c>
      <c r="AL301" s="64">
        <f t="shared" si="306"/>
        <v>2529.2727272727302</v>
      </c>
      <c r="AM301" s="64">
        <f t="shared" si="307"/>
        <v>2575.6363636363599</v>
      </c>
      <c r="AN301" s="64">
        <f t="shared" si="308"/>
        <v>2625.54545454546</v>
      </c>
      <c r="AO301" s="64">
        <f t="shared" si="309"/>
        <v>2675.45454545455</v>
      </c>
      <c r="AP301" s="64">
        <f t="shared" si="310"/>
        <v>2723.7272727272698</v>
      </c>
      <c r="AQ301" s="64">
        <f t="shared" si="312"/>
        <v>2776.3636363636401</v>
      </c>
      <c r="AR301" s="64">
        <f t="shared" si="314"/>
        <v>2836.9090909090901</v>
      </c>
      <c r="AS301" s="64">
        <f t="shared" ref="AS301:AS318" si="317">VLOOKUP($C$107,$D$3:$K$63,$A$71,0)*(B260-B259)</f>
        <v>2863.9090909090901</v>
      </c>
      <c r="AT301" s="64">
        <f>VLOOKUP($C$108,$D$3:$K$63,$A$71,0)*(B259-B258)</f>
        <v>2898.8181818181802</v>
      </c>
      <c r="AU301" s="64">
        <f>VLOOKUP($C$109,$D$3:$K$63,$A$71,0)*B258</f>
        <v>0</v>
      </c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54">
        <f t="shared" si="261"/>
        <v>29425.3636363636</v>
      </c>
      <c r="BP301" s="53">
        <v>2043</v>
      </c>
      <c r="BQ301" s="61">
        <f t="shared" si="299"/>
        <v>0</v>
      </c>
      <c r="BR301" s="61">
        <f t="shared" si="299"/>
        <v>0</v>
      </c>
      <c r="BS301" s="61">
        <f t="shared" si="299"/>
        <v>0</v>
      </c>
      <c r="BT301" s="61">
        <f t="shared" si="299"/>
        <v>0</v>
      </c>
      <c r="BU301" s="61">
        <f t="shared" si="299"/>
        <v>0</v>
      </c>
      <c r="BV301" s="61">
        <f t="shared" si="299"/>
        <v>0</v>
      </c>
      <c r="BW301" s="61">
        <f t="shared" si="299"/>
        <v>0</v>
      </c>
      <c r="BX301" s="61">
        <f t="shared" si="299"/>
        <v>0</v>
      </c>
      <c r="BY301" s="61">
        <f t="shared" si="299"/>
        <v>0</v>
      </c>
      <c r="BZ301" s="61">
        <f t="shared" si="299"/>
        <v>0</v>
      </c>
      <c r="CA301" s="61">
        <f t="shared" si="299"/>
        <v>0</v>
      </c>
      <c r="CB301" s="61">
        <f t="shared" si="299"/>
        <v>0</v>
      </c>
      <c r="CC301" s="61">
        <f t="shared" si="299"/>
        <v>0</v>
      </c>
      <c r="CD301" s="61">
        <f t="shared" si="299"/>
        <v>0</v>
      </c>
      <c r="CE301" s="61">
        <f t="shared" si="299"/>
        <v>0</v>
      </c>
      <c r="CF301" s="61">
        <f t="shared" si="299"/>
        <v>0</v>
      </c>
      <c r="CG301" s="61">
        <f t="shared" si="315"/>
        <v>0</v>
      </c>
      <c r="CH301" s="61">
        <f t="shared" si="315"/>
        <v>0</v>
      </c>
      <c r="CI301" s="61">
        <f t="shared" si="315"/>
        <v>0</v>
      </c>
      <c r="CJ301" s="61">
        <f t="shared" si="315"/>
        <v>0</v>
      </c>
      <c r="CK301" s="61">
        <f t="shared" si="313"/>
        <v>0</v>
      </c>
      <c r="CL301" s="61">
        <f t="shared" si="313"/>
        <v>0</v>
      </c>
      <c r="CM301" s="61">
        <f t="shared" si="313"/>
        <v>0</v>
      </c>
      <c r="CN301" s="61">
        <f t="shared" si="313"/>
        <v>0</v>
      </c>
      <c r="CO301" s="61">
        <f t="shared" si="313"/>
        <v>0</v>
      </c>
      <c r="CP301" s="61">
        <f t="shared" si="313"/>
        <v>0</v>
      </c>
      <c r="CQ301" s="61">
        <f t="shared" si="313"/>
        <v>0</v>
      </c>
      <c r="CR301" s="61">
        <f t="shared" si="313"/>
        <v>0</v>
      </c>
      <c r="CS301" s="61">
        <f t="shared" si="313"/>
        <v>0</v>
      </c>
      <c r="CT301" s="61">
        <f t="shared" si="313"/>
        <v>0</v>
      </c>
      <c r="CU301" s="61">
        <f t="shared" si="313"/>
        <v>0</v>
      </c>
      <c r="CV301" s="61">
        <f t="shared" si="313"/>
        <v>0</v>
      </c>
      <c r="CW301" s="61">
        <f t="shared" si="293"/>
        <v>8.2822796659653294E-2</v>
      </c>
      <c r="CX301" s="61">
        <f t="shared" si="282"/>
        <v>8.4370626453986894E-2</v>
      </c>
      <c r="CY301" s="61">
        <f t="shared" ref="CY301:DM317" si="318">AL301/$BM301</f>
        <v>8.5955530015849102E-2</v>
      </c>
      <c r="CZ301" s="61">
        <f t="shared" si="318"/>
        <v>8.7531165135828995E-2</v>
      </c>
      <c r="DA301" s="61">
        <f t="shared" si="318"/>
        <v>8.9227290000278098E-2</v>
      </c>
      <c r="DB301" s="61">
        <f t="shared" si="318"/>
        <v>9.0923414864727103E-2</v>
      </c>
      <c r="DC301" s="61">
        <f t="shared" si="318"/>
        <v>9.2563929077882703E-2</v>
      </c>
      <c r="DD301" s="61">
        <f t="shared" si="318"/>
        <v>9.4352738361154098E-2</v>
      </c>
      <c r="DE301" s="61">
        <f t="shared" si="318"/>
        <v>9.6410332459010303E-2</v>
      </c>
      <c r="DF301" s="61">
        <f t="shared" si="318"/>
        <v>9.7327908205351601E-2</v>
      </c>
      <c r="DG301" s="61">
        <f t="shared" si="318"/>
        <v>9.8514268766277696E-2</v>
      </c>
      <c r="DH301" s="61">
        <f t="shared" si="318"/>
        <v>0</v>
      </c>
      <c r="DI301" s="61">
        <f t="shared" si="318"/>
        <v>0</v>
      </c>
      <c r="DJ301" s="61">
        <f t="shared" si="318"/>
        <v>0</v>
      </c>
      <c r="DK301" s="61">
        <f t="shared" si="318"/>
        <v>0</v>
      </c>
      <c r="DL301" s="61">
        <f t="shared" si="318"/>
        <v>0</v>
      </c>
      <c r="DM301" s="61">
        <f t="shared" si="318"/>
        <v>0</v>
      </c>
      <c r="DN301" s="61">
        <f t="shared" si="302"/>
        <v>0</v>
      </c>
      <c r="DO301" s="61">
        <f t="shared" si="302"/>
        <v>0</v>
      </c>
      <c r="DP301" s="61">
        <f t="shared" si="302"/>
        <v>0</v>
      </c>
      <c r="DQ301" s="61">
        <f t="shared" si="300"/>
        <v>0</v>
      </c>
      <c r="DR301" s="61">
        <f t="shared" si="300"/>
        <v>0</v>
      </c>
      <c r="DS301" s="61">
        <f t="shared" si="280"/>
        <v>0</v>
      </c>
      <c r="DT301" s="61">
        <f t="shared" si="280"/>
        <v>0</v>
      </c>
      <c r="DU301" s="61">
        <f t="shared" si="280"/>
        <v>0</v>
      </c>
      <c r="DV301" s="61">
        <f t="shared" si="280"/>
        <v>0</v>
      </c>
      <c r="DW301" s="61">
        <f t="shared" si="316"/>
        <v>0</v>
      </c>
      <c r="DX301" s="61">
        <f t="shared" si="316"/>
        <v>0</v>
      </c>
      <c r="DY301" s="61">
        <f t="shared" si="316"/>
        <v>0</v>
      </c>
      <c r="DZ301" s="61">
        <f t="shared" si="311"/>
        <v>1</v>
      </c>
    </row>
    <row r="302" spans="3:130">
      <c r="C302" s="53">
        <v>2044</v>
      </c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>
        <f t="shared" si="292"/>
        <v>0</v>
      </c>
      <c r="AC302" s="64">
        <f t="shared" si="294"/>
        <v>0</v>
      </c>
      <c r="AD302" s="64">
        <f t="shared" si="295"/>
        <v>0</v>
      </c>
      <c r="AE302" s="64">
        <f t="shared" si="296"/>
        <v>0</v>
      </c>
      <c r="AF302" s="64">
        <f t="shared" si="297"/>
        <v>0</v>
      </c>
      <c r="AG302" s="64">
        <f t="shared" si="298"/>
        <v>0</v>
      </c>
      <c r="AH302" s="64">
        <f t="shared" si="301"/>
        <v>0</v>
      </c>
      <c r="AI302" s="64">
        <f t="shared" si="303"/>
        <v>0</v>
      </c>
      <c r="AJ302" s="64">
        <f t="shared" si="304"/>
        <v>0</v>
      </c>
      <c r="AK302" s="64">
        <f t="shared" si="305"/>
        <v>2482.6363636363599</v>
      </c>
      <c r="AL302" s="64">
        <f t="shared" si="306"/>
        <v>2529.2727272727302</v>
      </c>
      <c r="AM302" s="64">
        <f t="shared" si="307"/>
        <v>2575.6363636363599</v>
      </c>
      <c r="AN302" s="64">
        <f t="shared" si="308"/>
        <v>2625.54545454546</v>
      </c>
      <c r="AO302" s="64">
        <f t="shared" si="309"/>
        <v>2675.45454545455</v>
      </c>
      <c r="AP302" s="64">
        <f t="shared" si="310"/>
        <v>2723.7272727272698</v>
      </c>
      <c r="AQ302" s="64">
        <f t="shared" si="312"/>
        <v>2776.3636363636401</v>
      </c>
      <c r="AR302" s="64">
        <f t="shared" si="314"/>
        <v>2836.9090909090901</v>
      </c>
      <c r="AS302" s="64">
        <f t="shared" si="317"/>
        <v>2863.9090909090901</v>
      </c>
      <c r="AT302" s="64">
        <f t="shared" ref="AT302:AT318" si="319">VLOOKUP($C$108,$D$3:$K$63,$A$71,0)*(B260-B259)</f>
        <v>2898.8181818181802</v>
      </c>
      <c r="AU302" s="64">
        <f>VLOOKUP($C$109,$D$3:$K$63,$A$71,0)*(B259-B258)</f>
        <v>2935.9090909090901</v>
      </c>
      <c r="AV302" s="64">
        <f>VLOOKUP($C$110,$D$3:$K$63,$A$71,0)*B258</f>
        <v>0</v>
      </c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54">
        <f t="shared" si="261"/>
        <v>29924.181818181802</v>
      </c>
      <c r="BP302" s="53">
        <v>2044</v>
      </c>
      <c r="BQ302" s="61">
        <f t="shared" si="299"/>
        <v>0</v>
      </c>
      <c r="BR302" s="61">
        <f t="shared" si="299"/>
        <v>0</v>
      </c>
      <c r="BS302" s="61">
        <f t="shared" si="299"/>
        <v>0</v>
      </c>
      <c r="BT302" s="61">
        <f t="shared" si="299"/>
        <v>0</v>
      </c>
      <c r="BU302" s="61">
        <f t="shared" si="299"/>
        <v>0</v>
      </c>
      <c r="BV302" s="61">
        <f t="shared" si="299"/>
        <v>0</v>
      </c>
      <c r="BW302" s="61">
        <f t="shared" si="299"/>
        <v>0</v>
      </c>
      <c r="BX302" s="61">
        <f t="shared" si="299"/>
        <v>0</v>
      </c>
      <c r="BY302" s="61">
        <f t="shared" si="299"/>
        <v>0</v>
      </c>
      <c r="BZ302" s="61">
        <f t="shared" si="299"/>
        <v>0</v>
      </c>
      <c r="CA302" s="61">
        <f t="shared" si="299"/>
        <v>0</v>
      </c>
      <c r="CB302" s="61">
        <f t="shared" si="299"/>
        <v>0</v>
      </c>
      <c r="CC302" s="61">
        <f t="shared" si="299"/>
        <v>0</v>
      </c>
      <c r="CD302" s="61">
        <f t="shared" si="299"/>
        <v>0</v>
      </c>
      <c r="CE302" s="61">
        <f t="shared" si="299"/>
        <v>0</v>
      </c>
      <c r="CF302" s="61">
        <f t="shared" si="299"/>
        <v>0</v>
      </c>
      <c r="CG302" s="61">
        <f t="shared" si="315"/>
        <v>0</v>
      </c>
      <c r="CH302" s="61">
        <f t="shared" si="315"/>
        <v>0</v>
      </c>
      <c r="CI302" s="61">
        <f t="shared" si="315"/>
        <v>0</v>
      </c>
      <c r="CJ302" s="61">
        <f t="shared" si="315"/>
        <v>0</v>
      </c>
      <c r="CK302" s="61">
        <f t="shared" si="313"/>
        <v>0</v>
      </c>
      <c r="CL302" s="61">
        <f t="shared" si="313"/>
        <v>0</v>
      </c>
      <c r="CM302" s="61">
        <f t="shared" si="313"/>
        <v>0</v>
      </c>
      <c r="CN302" s="61">
        <f t="shared" si="313"/>
        <v>0</v>
      </c>
      <c r="CO302" s="61">
        <f t="shared" si="313"/>
        <v>0</v>
      </c>
      <c r="CP302" s="61">
        <f t="shared" si="313"/>
        <v>0</v>
      </c>
      <c r="CQ302" s="61">
        <f t="shared" si="313"/>
        <v>0</v>
      </c>
      <c r="CR302" s="61">
        <f t="shared" si="313"/>
        <v>0</v>
      </c>
      <c r="CS302" s="61">
        <f t="shared" si="313"/>
        <v>0</v>
      </c>
      <c r="CT302" s="61">
        <f t="shared" si="313"/>
        <v>0</v>
      </c>
      <c r="CU302" s="61">
        <f t="shared" si="313"/>
        <v>0</v>
      </c>
      <c r="CV302" s="61">
        <f t="shared" si="313"/>
        <v>0</v>
      </c>
      <c r="CW302" s="61">
        <f t="shared" si="293"/>
        <v>0</v>
      </c>
      <c r="CX302" s="61">
        <f t="shared" si="293"/>
        <v>8.2964218661708403E-2</v>
      </c>
      <c r="CY302" s="61">
        <f t="shared" si="318"/>
        <v>8.4522702830790594E-2</v>
      </c>
      <c r="CZ302" s="61">
        <f t="shared" si="318"/>
        <v>8.6072073057363196E-2</v>
      </c>
      <c r="DA302" s="61">
        <f t="shared" si="318"/>
        <v>8.7739924536556005E-2</v>
      </c>
      <c r="DB302" s="61">
        <f t="shared" si="318"/>
        <v>8.9407776015748897E-2</v>
      </c>
      <c r="DC302" s="61">
        <f t="shared" si="318"/>
        <v>9.1020943839886306E-2</v>
      </c>
      <c r="DD302" s="61">
        <f t="shared" si="318"/>
        <v>9.2779934744171705E-2</v>
      </c>
      <c r="DE302" s="61">
        <f t="shared" si="318"/>
        <v>9.4803229981225298E-2</v>
      </c>
      <c r="DF302" s="61">
        <f t="shared" si="318"/>
        <v>9.5705510289641096E-2</v>
      </c>
      <c r="DG302" s="61">
        <f t="shared" si="318"/>
        <v>9.6872094930825201E-2</v>
      </c>
      <c r="DH302" s="61">
        <f t="shared" si="318"/>
        <v>9.8111591112083299E-2</v>
      </c>
      <c r="DI302" s="61">
        <f t="shared" si="318"/>
        <v>0</v>
      </c>
      <c r="DJ302" s="61">
        <f t="shared" si="318"/>
        <v>0</v>
      </c>
      <c r="DK302" s="61">
        <f t="shared" si="318"/>
        <v>0</v>
      </c>
      <c r="DL302" s="61">
        <f t="shared" si="318"/>
        <v>0</v>
      </c>
      <c r="DM302" s="61">
        <f t="shared" si="318"/>
        <v>0</v>
      </c>
      <c r="DN302" s="61">
        <f t="shared" si="302"/>
        <v>0</v>
      </c>
      <c r="DO302" s="61">
        <f t="shared" si="302"/>
        <v>0</v>
      </c>
      <c r="DP302" s="61">
        <f t="shared" si="302"/>
        <v>0</v>
      </c>
      <c r="DQ302" s="61">
        <f t="shared" si="300"/>
        <v>0</v>
      </c>
      <c r="DR302" s="61">
        <f t="shared" si="300"/>
        <v>0</v>
      </c>
      <c r="DS302" s="61">
        <f t="shared" si="280"/>
        <v>0</v>
      </c>
      <c r="DT302" s="61">
        <f t="shared" si="280"/>
        <v>0</v>
      </c>
      <c r="DU302" s="61">
        <f t="shared" si="280"/>
        <v>0</v>
      </c>
      <c r="DV302" s="61">
        <f t="shared" si="280"/>
        <v>0</v>
      </c>
      <c r="DW302" s="61">
        <f t="shared" si="316"/>
        <v>0</v>
      </c>
      <c r="DX302" s="61">
        <f t="shared" si="316"/>
        <v>0</v>
      </c>
      <c r="DY302" s="61">
        <f t="shared" si="316"/>
        <v>0</v>
      </c>
      <c r="DZ302" s="61">
        <f t="shared" si="311"/>
        <v>1</v>
      </c>
    </row>
    <row r="303" spans="3:130">
      <c r="C303" s="53">
        <v>2045</v>
      </c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>
        <f t="shared" si="294"/>
        <v>0</v>
      </c>
      <c r="AD303" s="64">
        <f t="shared" si="295"/>
        <v>0</v>
      </c>
      <c r="AE303" s="64">
        <f t="shared" si="296"/>
        <v>0</v>
      </c>
      <c r="AF303" s="64">
        <f t="shared" si="297"/>
        <v>0</v>
      </c>
      <c r="AG303" s="64">
        <f t="shared" si="298"/>
        <v>0</v>
      </c>
      <c r="AH303" s="64">
        <f t="shared" si="301"/>
        <v>0</v>
      </c>
      <c r="AI303" s="64">
        <f t="shared" si="303"/>
        <v>0</v>
      </c>
      <c r="AJ303" s="64">
        <f t="shared" si="304"/>
        <v>0</v>
      </c>
      <c r="AK303" s="64">
        <f t="shared" si="305"/>
        <v>0</v>
      </c>
      <c r="AL303" s="64">
        <f t="shared" si="306"/>
        <v>2529.2727272727202</v>
      </c>
      <c r="AM303" s="64">
        <f t="shared" si="307"/>
        <v>2575.6363636363599</v>
      </c>
      <c r="AN303" s="64">
        <f t="shared" si="308"/>
        <v>2625.54545454546</v>
      </c>
      <c r="AO303" s="64">
        <f t="shared" si="309"/>
        <v>2675.45454545455</v>
      </c>
      <c r="AP303" s="64">
        <f t="shared" si="310"/>
        <v>2723.7272727272698</v>
      </c>
      <c r="AQ303" s="64">
        <f t="shared" si="312"/>
        <v>2776.3636363636401</v>
      </c>
      <c r="AR303" s="64">
        <f t="shared" si="314"/>
        <v>2836.9090909090901</v>
      </c>
      <c r="AS303" s="64">
        <f t="shared" si="317"/>
        <v>2863.9090909090901</v>
      </c>
      <c r="AT303" s="64">
        <f t="shared" si="319"/>
        <v>2898.8181818181802</v>
      </c>
      <c r="AU303" s="64">
        <f t="shared" ref="AU303:AU318" si="320">VLOOKUP($C$109,$D$3:$K$63,$A$71,0)*(B260-B259)</f>
        <v>2935.9090909090901</v>
      </c>
      <c r="AV303" s="64">
        <f>VLOOKUP($C$110,$D$3:$K$63,$A$71,0)*(B259-B258)</f>
        <v>2974.0909090909099</v>
      </c>
      <c r="AW303" s="64">
        <f>VLOOKUP($C$111,$D$3:$K$63,$A$71,0)*B258</f>
        <v>0</v>
      </c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54">
        <f t="shared" si="261"/>
        <v>30415.6363636364</v>
      </c>
      <c r="BP303" s="53">
        <v>2045</v>
      </c>
      <c r="BQ303" s="61">
        <f t="shared" si="299"/>
        <v>0</v>
      </c>
      <c r="BR303" s="61">
        <f t="shared" si="299"/>
        <v>0</v>
      </c>
      <c r="BS303" s="61">
        <f t="shared" si="299"/>
        <v>0</v>
      </c>
      <c r="BT303" s="61">
        <f t="shared" si="299"/>
        <v>0</v>
      </c>
      <c r="BU303" s="61">
        <f t="shared" si="299"/>
        <v>0</v>
      </c>
      <c r="BV303" s="61">
        <f t="shared" si="299"/>
        <v>0</v>
      </c>
      <c r="BW303" s="61">
        <f t="shared" si="299"/>
        <v>0</v>
      </c>
      <c r="BX303" s="61">
        <f t="shared" si="299"/>
        <v>0</v>
      </c>
      <c r="BY303" s="61">
        <f t="shared" si="299"/>
        <v>0</v>
      </c>
      <c r="BZ303" s="61">
        <f t="shared" si="299"/>
        <v>0</v>
      </c>
      <c r="CA303" s="61">
        <f t="shared" si="299"/>
        <v>0</v>
      </c>
      <c r="CB303" s="61">
        <f t="shared" si="299"/>
        <v>0</v>
      </c>
      <c r="CC303" s="61">
        <f t="shared" si="299"/>
        <v>0</v>
      </c>
      <c r="CD303" s="61">
        <f t="shared" si="299"/>
        <v>0</v>
      </c>
      <c r="CE303" s="61">
        <f t="shared" si="299"/>
        <v>0</v>
      </c>
      <c r="CF303" s="61">
        <f t="shared" si="299"/>
        <v>0</v>
      </c>
      <c r="CG303" s="61">
        <f t="shared" si="315"/>
        <v>0</v>
      </c>
      <c r="CH303" s="61">
        <f t="shared" si="315"/>
        <v>0</v>
      </c>
      <c r="CI303" s="61">
        <f t="shared" si="315"/>
        <v>0</v>
      </c>
      <c r="CJ303" s="61">
        <f t="shared" si="315"/>
        <v>0</v>
      </c>
      <c r="CK303" s="61">
        <f t="shared" si="313"/>
        <v>0</v>
      </c>
      <c r="CL303" s="61">
        <f t="shared" si="313"/>
        <v>0</v>
      </c>
      <c r="CM303" s="61">
        <f t="shared" si="313"/>
        <v>0</v>
      </c>
      <c r="CN303" s="61">
        <f t="shared" si="313"/>
        <v>0</v>
      </c>
      <c r="CO303" s="61">
        <f t="shared" si="313"/>
        <v>0</v>
      </c>
      <c r="CP303" s="61">
        <f t="shared" si="313"/>
        <v>0</v>
      </c>
      <c r="CQ303" s="61">
        <f t="shared" si="313"/>
        <v>0</v>
      </c>
      <c r="CR303" s="61">
        <f t="shared" si="313"/>
        <v>0</v>
      </c>
      <c r="CS303" s="61">
        <f t="shared" si="313"/>
        <v>0</v>
      </c>
      <c r="CT303" s="61">
        <f t="shared" si="313"/>
        <v>0</v>
      </c>
      <c r="CU303" s="61">
        <f t="shared" si="313"/>
        <v>0</v>
      </c>
      <c r="CV303" s="61">
        <f t="shared" si="313"/>
        <v>0</v>
      </c>
      <c r="CW303" s="61">
        <f t="shared" si="293"/>
        <v>0</v>
      </c>
      <c r="CX303" s="61">
        <f t="shared" si="293"/>
        <v>0</v>
      </c>
      <c r="CY303" s="61">
        <f t="shared" si="318"/>
        <v>8.3156988630249701E-2</v>
      </c>
      <c r="CZ303" s="61">
        <f t="shared" si="318"/>
        <v>8.4681324199275501E-2</v>
      </c>
      <c r="DA303" s="61">
        <f t="shared" si="318"/>
        <v>8.6322226605932403E-2</v>
      </c>
      <c r="DB303" s="61">
        <f t="shared" si="318"/>
        <v>8.7963129012589195E-2</v>
      </c>
      <c r="DC303" s="61">
        <f t="shared" si="318"/>
        <v>8.9550231340339306E-2</v>
      </c>
      <c r="DD303" s="61">
        <f t="shared" si="318"/>
        <v>9.1280800545174207E-2</v>
      </c>
      <c r="DE303" s="61">
        <f t="shared" si="318"/>
        <v>9.3271403464725094E-2</v>
      </c>
      <c r="DF303" s="61">
        <f t="shared" si="318"/>
        <v>9.4159104766686999E-2</v>
      </c>
      <c r="DG303" s="61">
        <f t="shared" si="318"/>
        <v>9.5306839783365002E-2</v>
      </c>
      <c r="DH303" s="61">
        <f t="shared" si="318"/>
        <v>9.6526308238585407E-2</v>
      </c>
      <c r="DI303" s="61">
        <f t="shared" si="318"/>
        <v>9.7781643413077005E-2</v>
      </c>
      <c r="DJ303" s="61">
        <f t="shared" si="318"/>
        <v>0</v>
      </c>
      <c r="DK303" s="61">
        <f t="shared" si="318"/>
        <v>0</v>
      </c>
      <c r="DL303" s="61">
        <f t="shared" si="318"/>
        <v>0</v>
      </c>
      <c r="DM303" s="61">
        <f t="shared" si="318"/>
        <v>0</v>
      </c>
      <c r="DN303" s="61">
        <f t="shared" si="302"/>
        <v>0</v>
      </c>
      <c r="DO303" s="61">
        <f t="shared" si="302"/>
        <v>0</v>
      </c>
      <c r="DP303" s="61">
        <f t="shared" si="302"/>
        <v>0</v>
      </c>
      <c r="DQ303" s="61">
        <f t="shared" si="300"/>
        <v>0</v>
      </c>
      <c r="DR303" s="61">
        <f t="shared" si="300"/>
        <v>0</v>
      </c>
      <c r="DS303" s="61">
        <f t="shared" si="280"/>
        <v>0</v>
      </c>
      <c r="DT303" s="61">
        <f t="shared" si="280"/>
        <v>0</v>
      </c>
      <c r="DU303" s="61">
        <f t="shared" si="280"/>
        <v>0</v>
      </c>
      <c r="DV303" s="61">
        <f t="shared" si="280"/>
        <v>0</v>
      </c>
      <c r="DW303" s="61">
        <f t="shared" si="316"/>
        <v>0</v>
      </c>
      <c r="DX303" s="61">
        <f t="shared" si="316"/>
        <v>0</v>
      </c>
      <c r="DY303" s="61">
        <f t="shared" si="316"/>
        <v>0</v>
      </c>
      <c r="DZ303" s="61">
        <f t="shared" si="311"/>
        <v>1</v>
      </c>
    </row>
    <row r="304" spans="3:130">
      <c r="C304" s="53">
        <v>2046</v>
      </c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>
        <f t="shared" si="295"/>
        <v>0</v>
      </c>
      <c r="AE304" s="64">
        <f t="shared" si="296"/>
        <v>0</v>
      </c>
      <c r="AF304" s="64">
        <f t="shared" si="297"/>
        <v>0</v>
      </c>
      <c r="AG304" s="64">
        <f t="shared" si="298"/>
        <v>0</v>
      </c>
      <c r="AH304" s="64">
        <f t="shared" si="301"/>
        <v>0</v>
      </c>
      <c r="AI304" s="64">
        <f t="shared" si="303"/>
        <v>0</v>
      </c>
      <c r="AJ304" s="64">
        <f t="shared" si="304"/>
        <v>0</v>
      </c>
      <c r="AK304" s="64">
        <f t="shared" si="305"/>
        <v>0</v>
      </c>
      <c r="AL304" s="64">
        <f t="shared" si="306"/>
        <v>0</v>
      </c>
      <c r="AM304" s="64">
        <f t="shared" si="307"/>
        <v>2575.6363636363499</v>
      </c>
      <c r="AN304" s="64">
        <f t="shared" si="308"/>
        <v>2625.54545454546</v>
      </c>
      <c r="AO304" s="64">
        <f t="shared" si="309"/>
        <v>2675.45454545455</v>
      </c>
      <c r="AP304" s="64">
        <f t="shared" si="310"/>
        <v>2723.7272727272698</v>
      </c>
      <c r="AQ304" s="64">
        <f t="shared" si="312"/>
        <v>2776.3636363636401</v>
      </c>
      <c r="AR304" s="64">
        <f t="shared" si="314"/>
        <v>2836.9090909090901</v>
      </c>
      <c r="AS304" s="64">
        <f t="shared" si="317"/>
        <v>2863.9090909090901</v>
      </c>
      <c r="AT304" s="64">
        <f t="shared" si="319"/>
        <v>2898.8181818181802</v>
      </c>
      <c r="AU304" s="64">
        <f t="shared" si="320"/>
        <v>2935.9090909090901</v>
      </c>
      <c r="AV304" s="64">
        <f t="shared" ref="AV304:AV318" si="321">VLOOKUP($C$110,$D$3:$K$63,$A$71,0)*(B260-B259)</f>
        <v>2974.0909090909099</v>
      </c>
      <c r="AW304" s="64">
        <f>VLOOKUP($C$111,$D$3:$K$63,$A$71,0)*(B259-B258)</f>
        <v>3014.45454545455</v>
      </c>
      <c r="AX304" s="64">
        <f>VLOOKUP($C$112,$D$3:$K$63,$A$71,0)*B258</f>
        <v>0</v>
      </c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54">
        <f t="shared" si="261"/>
        <v>30900.818181818198</v>
      </c>
      <c r="BP304" s="53">
        <v>2046</v>
      </c>
      <c r="BQ304" s="61">
        <f t="shared" si="299"/>
        <v>0</v>
      </c>
      <c r="BR304" s="61">
        <f t="shared" si="299"/>
        <v>0</v>
      </c>
      <c r="BS304" s="61">
        <f t="shared" si="299"/>
        <v>0</v>
      </c>
      <c r="BT304" s="61">
        <f t="shared" si="299"/>
        <v>0</v>
      </c>
      <c r="BU304" s="61">
        <f t="shared" si="299"/>
        <v>0</v>
      </c>
      <c r="BV304" s="61">
        <f t="shared" si="299"/>
        <v>0</v>
      </c>
      <c r="BW304" s="61">
        <f t="shared" si="299"/>
        <v>0</v>
      </c>
      <c r="BX304" s="61">
        <f t="shared" si="299"/>
        <v>0</v>
      </c>
      <c r="BY304" s="61">
        <f t="shared" si="299"/>
        <v>0</v>
      </c>
      <c r="BZ304" s="61">
        <f t="shared" si="299"/>
        <v>0</v>
      </c>
      <c r="CA304" s="61">
        <f t="shared" si="299"/>
        <v>0</v>
      </c>
      <c r="CB304" s="61">
        <f t="shared" si="299"/>
        <v>0</v>
      </c>
      <c r="CC304" s="61">
        <f t="shared" si="299"/>
        <v>0</v>
      </c>
      <c r="CD304" s="61">
        <f t="shared" si="299"/>
        <v>0</v>
      </c>
      <c r="CE304" s="61">
        <f t="shared" si="299"/>
        <v>0</v>
      </c>
      <c r="CF304" s="61">
        <f t="shared" ref="CF304:CF318" si="322">S304/$BM304</f>
        <v>0</v>
      </c>
      <c r="CG304" s="61">
        <f t="shared" si="315"/>
        <v>0</v>
      </c>
      <c r="CH304" s="61">
        <f t="shared" si="315"/>
        <v>0</v>
      </c>
      <c r="CI304" s="61">
        <f t="shared" si="315"/>
        <v>0</v>
      </c>
      <c r="CJ304" s="61">
        <f t="shared" si="315"/>
        <v>0</v>
      </c>
      <c r="CK304" s="61">
        <f t="shared" si="313"/>
        <v>0</v>
      </c>
      <c r="CL304" s="61">
        <f t="shared" si="313"/>
        <v>0</v>
      </c>
      <c r="CM304" s="61">
        <f t="shared" si="313"/>
        <v>0</v>
      </c>
      <c r="CN304" s="61">
        <f t="shared" si="313"/>
        <v>0</v>
      </c>
      <c r="CO304" s="61">
        <f t="shared" si="313"/>
        <v>0</v>
      </c>
      <c r="CP304" s="61">
        <f t="shared" si="313"/>
        <v>0</v>
      </c>
      <c r="CQ304" s="61">
        <f t="shared" si="313"/>
        <v>0</v>
      </c>
      <c r="CR304" s="61">
        <f t="shared" si="313"/>
        <v>0</v>
      </c>
      <c r="CS304" s="61">
        <f t="shared" si="313"/>
        <v>0</v>
      </c>
      <c r="CT304" s="61">
        <f t="shared" si="313"/>
        <v>0</v>
      </c>
      <c r="CU304" s="61">
        <f t="shared" si="313"/>
        <v>0</v>
      </c>
      <c r="CV304" s="61">
        <f t="shared" si="313"/>
        <v>0</v>
      </c>
      <c r="CW304" s="61">
        <f t="shared" si="293"/>
        <v>0</v>
      </c>
      <c r="CX304" s="61">
        <f t="shared" si="293"/>
        <v>0</v>
      </c>
      <c r="CY304" s="61">
        <f t="shared" si="318"/>
        <v>0</v>
      </c>
      <c r="CZ304" s="61">
        <f t="shared" si="318"/>
        <v>8.3351720607574106E-2</v>
      </c>
      <c r="DA304" s="61">
        <f t="shared" si="318"/>
        <v>8.4966858776907905E-2</v>
      </c>
      <c r="DB304" s="61">
        <f t="shared" si="318"/>
        <v>8.6581996946241496E-2</v>
      </c>
      <c r="DC304" s="61">
        <f t="shared" si="318"/>
        <v>8.8144179765760805E-2</v>
      </c>
      <c r="DD304" s="61">
        <f t="shared" si="318"/>
        <v>8.9847576851451394E-2</v>
      </c>
      <c r="DE304" s="61">
        <f t="shared" si="318"/>
        <v>9.1806924794577402E-2</v>
      </c>
      <c r="DF304" s="61">
        <f t="shared" si="318"/>
        <v>9.2680688066511904E-2</v>
      </c>
      <c r="DG304" s="61">
        <f t="shared" si="318"/>
        <v>9.3810402195881895E-2</v>
      </c>
      <c r="DH304" s="61">
        <f t="shared" si="318"/>
        <v>9.5010723458337401E-2</v>
      </c>
      <c r="DI304" s="61">
        <f t="shared" si="318"/>
        <v>9.6246348287335706E-2</v>
      </c>
      <c r="DJ304" s="61">
        <f t="shared" si="318"/>
        <v>9.7552580249419693E-2</v>
      </c>
      <c r="DK304" s="61">
        <f t="shared" si="318"/>
        <v>0</v>
      </c>
      <c r="DL304" s="61">
        <f t="shared" si="318"/>
        <v>0</v>
      </c>
      <c r="DM304" s="61">
        <f t="shared" si="318"/>
        <v>0</v>
      </c>
      <c r="DN304" s="61">
        <f t="shared" si="302"/>
        <v>0</v>
      </c>
      <c r="DO304" s="61">
        <f t="shared" si="302"/>
        <v>0</v>
      </c>
      <c r="DP304" s="61">
        <f t="shared" si="302"/>
        <v>0</v>
      </c>
      <c r="DQ304" s="61">
        <f t="shared" si="300"/>
        <v>0</v>
      </c>
      <c r="DR304" s="61">
        <f t="shared" si="300"/>
        <v>0</v>
      </c>
      <c r="DS304" s="61">
        <f t="shared" si="280"/>
        <v>0</v>
      </c>
      <c r="DT304" s="61">
        <f t="shared" si="280"/>
        <v>0</v>
      </c>
      <c r="DU304" s="61">
        <f t="shared" si="280"/>
        <v>0</v>
      </c>
      <c r="DV304" s="61">
        <f t="shared" si="280"/>
        <v>0</v>
      </c>
      <c r="DW304" s="61">
        <f t="shared" si="316"/>
        <v>0</v>
      </c>
      <c r="DX304" s="61">
        <f t="shared" si="316"/>
        <v>0</v>
      </c>
      <c r="DY304" s="61">
        <f t="shared" si="316"/>
        <v>0</v>
      </c>
      <c r="DZ304" s="61">
        <f t="shared" si="311"/>
        <v>1</v>
      </c>
    </row>
    <row r="305" spans="2:130">
      <c r="C305" s="53">
        <v>2047</v>
      </c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>
        <f t="shared" si="296"/>
        <v>0</v>
      </c>
      <c r="AF305" s="64">
        <f t="shared" si="297"/>
        <v>0</v>
      </c>
      <c r="AG305" s="64">
        <f t="shared" si="298"/>
        <v>0</v>
      </c>
      <c r="AH305" s="64">
        <f t="shared" si="301"/>
        <v>0</v>
      </c>
      <c r="AI305" s="64">
        <f t="shared" si="303"/>
        <v>0</v>
      </c>
      <c r="AJ305" s="64">
        <f t="shared" si="304"/>
        <v>0</v>
      </c>
      <c r="AK305" s="64">
        <f t="shared" si="305"/>
        <v>0</v>
      </c>
      <c r="AL305" s="64">
        <f t="shared" si="306"/>
        <v>0</v>
      </c>
      <c r="AM305" s="64">
        <f t="shared" si="307"/>
        <v>0</v>
      </c>
      <c r="AN305" s="64">
        <f t="shared" si="308"/>
        <v>2625.54545454545</v>
      </c>
      <c r="AO305" s="64">
        <f t="shared" si="309"/>
        <v>2675.45454545455</v>
      </c>
      <c r="AP305" s="64">
        <f t="shared" si="310"/>
        <v>2723.7272727272698</v>
      </c>
      <c r="AQ305" s="64">
        <f t="shared" si="312"/>
        <v>2776.3636363636401</v>
      </c>
      <c r="AR305" s="64">
        <f t="shared" si="314"/>
        <v>2836.9090909090901</v>
      </c>
      <c r="AS305" s="64">
        <f t="shared" si="317"/>
        <v>2863.9090909090901</v>
      </c>
      <c r="AT305" s="64">
        <f t="shared" si="319"/>
        <v>2898.8181818181802</v>
      </c>
      <c r="AU305" s="64">
        <f t="shared" si="320"/>
        <v>2935.9090909090901</v>
      </c>
      <c r="AV305" s="64">
        <f t="shared" si="321"/>
        <v>2974.0909090909099</v>
      </c>
      <c r="AW305" s="64">
        <f t="shared" ref="AW305:AW318" si="323">VLOOKUP($C$111,$D$3:$K$63,$A$71,0)*(B260-B259)</f>
        <v>3014.45454545455</v>
      </c>
      <c r="AX305" s="64">
        <f>VLOOKUP($C$112,$D$3:$K$63,$A$71,0)*(B259-B258)</f>
        <v>3053.45454545455</v>
      </c>
      <c r="AY305" s="64">
        <f>VLOOKUP($C$113,$D$3:$K$63,$A$71,0)*B258</f>
        <v>0</v>
      </c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54">
        <f t="shared" si="261"/>
        <v>31378.6363636364</v>
      </c>
      <c r="BP305" s="53">
        <v>2047</v>
      </c>
      <c r="BQ305" s="61">
        <f t="shared" ref="BQ305:CE318" si="324">D305/$BM305</f>
        <v>0</v>
      </c>
      <c r="BR305" s="61">
        <f t="shared" si="324"/>
        <v>0</v>
      </c>
      <c r="BS305" s="61">
        <f t="shared" si="324"/>
        <v>0</v>
      </c>
      <c r="BT305" s="61">
        <f t="shared" si="324"/>
        <v>0</v>
      </c>
      <c r="BU305" s="61">
        <f t="shared" si="324"/>
        <v>0</v>
      </c>
      <c r="BV305" s="61">
        <f t="shared" si="324"/>
        <v>0</v>
      </c>
      <c r="BW305" s="61">
        <f t="shared" si="324"/>
        <v>0</v>
      </c>
      <c r="BX305" s="61">
        <f t="shared" si="324"/>
        <v>0</v>
      </c>
      <c r="BY305" s="61">
        <f t="shared" si="324"/>
        <v>0</v>
      </c>
      <c r="BZ305" s="61">
        <f t="shared" si="324"/>
        <v>0</v>
      </c>
      <c r="CA305" s="61">
        <f t="shared" si="324"/>
        <v>0</v>
      </c>
      <c r="CB305" s="61">
        <f t="shared" si="324"/>
        <v>0</v>
      </c>
      <c r="CC305" s="61">
        <f t="shared" si="324"/>
        <v>0</v>
      </c>
      <c r="CD305" s="61">
        <f t="shared" si="324"/>
        <v>0</v>
      </c>
      <c r="CE305" s="61">
        <f t="shared" si="324"/>
        <v>0</v>
      </c>
      <c r="CF305" s="61">
        <f t="shared" si="322"/>
        <v>0</v>
      </c>
      <c r="CG305" s="61">
        <f t="shared" si="315"/>
        <v>0</v>
      </c>
      <c r="CH305" s="61">
        <f t="shared" si="315"/>
        <v>0</v>
      </c>
      <c r="CI305" s="61">
        <f t="shared" si="315"/>
        <v>0</v>
      </c>
      <c r="CJ305" s="61">
        <f t="shared" si="315"/>
        <v>0</v>
      </c>
      <c r="CK305" s="61">
        <f t="shared" si="313"/>
        <v>0</v>
      </c>
      <c r="CL305" s="61">
        <f t="shared" si="313"/>
        <v>0</v>
      </c>
      <c r="CM305" s="61">
        <f t="shared" si="313"/>
        <v>0</v>
      </c>
      <c r="CN305" s="61">
        <f t="shared" si="313"/>
        <v>0</v>
      </c>
      <c r="CO305" s="61">
        <f t="shared" si="313"/>
        <v>0</v>
      </c>
      <c r="CP305" s="61">
        <f t="shared" si="313"/>
        <v>0</v>
      </c>
      <c r="CQ305" s="61">
        <f t="shared" si="313"/>
        <v>0</v>
      </c>
      <c r="CR305" s="61">
        <f t="shared" si="313"/>
        <v>0</v>
      </c>
      <c r="CS305" s="61">
        <f t="shared" si="313"/>
        <v>0</v>
      </c>
      <c r="CT305" s="61">
        <f t="shared" si="313"/>
        <v>0</v>
      </c>
      <c r="CU305" s="61">
        <f t="shared" si="313"/>
        <v>0</v>
      </c>
      <c r="CV305" s="61">
        <f t="shared" si="313"/>
        <v>0</v>
      </c>
      <c r="CW305" s="61">
        <f t="shared" si="293"/>
        <v>0</v>
      </c>
      <c r="CX305" s="61">
        <f t="shared" si="293"/>
        <v>0</v>
      </c>
      <c r="CY305" s="61">
        <f t="shared" si="318"/>
        <v>0</v>
      </c>
      <c r="CZ305" s="61">
        <f t="shared" si="318"/>
        <v>0</v>
      </c>
      <c r="DA305" s="61">
        <f t="shared" si="318"/>
        <v>8.3673025944113397E-2</v>
      </c>
      <c r="DB305" s="61">
        <f t="shared" si="318"/>
        <v>8.5263569597149202E-2</v>
      </c>
      <c r="DC305" s="61">
        <f t="shared" si="318"/>
        <v>8.6801964277954002E-2</v>
      </c>
      <c r="DD305" s="61">
        <f t="shared" si="318"/>
        <v>8.8479422884707296E-2</v>
      </c>
      <c r="DE305" s="61">
        <f t="shared" si="318"/>
        <v>9.0408934857242204E-2</v>
      </c>
      <c r="DF305" s="61">
        <f t="shared" si="318"/>
        <v>9.1269392899048299E-2</v>
      </c>
      <c r="DG305" s="61">
        <f t="shared" si="318"/>
        <v>9.2381904306635995E-2</v>
      </c>
      <c r="DH305" s="61">
        <f t="shared" si="318"/>
        <v>9.3563947677197903E-2</v>
      </c>
      <c r="DI305" s="61">
        <f t="shared" si="318"/>
        <v>9.4780757029246904E-2</v>
      </c>
      <c r="DJ305" s="61">
        <f t="shared" si="318"/>
        <v>9.6067098344270102E-2</v>
      </c>
      <c r="DK305" s="61">
        <f t="shared" si="318"/>
        <v>9.7309982182434501E-2</v>
      </c>
      <c r="DL305" s="61">
        <f t="shared" si="318"/>
        <v>0</v>
      </c>
      <c r="DM305" s="61">
        <f t="shared" si="318"/>
        <v>0</v>
      </c>
      <c r="DN305" s="61">
        <f t="shared" si="302"/>
        <v>0</v>
      </c>
      <c r="DO305" s="61">
        <f t="shared" si="302"/>
        <v>0</v>
      </c>
      <c r="DP305" s="61">
        <f t="shared" si="302"/>
        <v>0</v>
      </c>
      <c r="DQ305" s="61">
        <f t="shared" si="300"/>
        <v>0</v>
      </c>
      <c r="DR305" s="61">
        <f t="shared" si="300"/>
        <v>0</v>
      </c>
      <c r="DS305" s="61">
        <f t="shared" si="280"/>
        <v>0</v>
      </c>
      <c r="DT305" s="61">
        <f t="shared" si="280"/>
        <v>0</v>
      </c>
      <c r="DU305" s="61">
        <f t="shared" si="280"/>
        <v>0</v>
      </c>
      <c r="DV305" s="61">
        <f t="shared" si="280"/>
        <v>0</v>
      </c>
      <c r="DW305" s="61">
        <f t="shared" si="316"/>
        <v>0</v>
      </c>
      <c r="DX305" s="61">
        <f t="shared" si="316"/>
        <v>0</v>
      </c>
      <c r="DY305" s="61">
        <f t="shared" si="316"/>
        <v>0</v>
      </c>
      <c r="DZ305" s="61">
        <f t="shared" si="311"/>
        <v>1</v>
      </c>
    </row>
    <row r="306" spans="2:130">
      <c r="C306" s="53">
        <v>2048</v>
      </c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>
        <f t="shared" si="297"/>
        <v>0</v>
      </c>
      <c r="AG306" s="64">
        <f t="shared" si="298"/>
        <v>0</v>
      </c>
      <c r="AH306" s="64">
        <f t="shared" si="301"/>
        <v>0</v>
      </c>
      <c r="AI306" s="64">
        <f t="shared" si="303"/>
        <v>0</v>
      </c>
      <c r="AJ306" s="64">
        <f t="shared" si="304"/>
        <v>0</v>
      </c>
      <c r="AK306" s="64">
        <f t="shared" si="305"/>
        <v>0</v>
      </c>
      <c r="AL306" s="64">
        <f t="shared" si="306"/>
        <v>0</v>
      </c>
      <c r="AM306" s="64">
        <f t="shared" si="307"/>
        <v>0</v>
      </c>
      <c r="AN306" s="64">
        <f t="shared" si="308"/>
        <v>0</v>
      </c>
      <c r="AO306" s="64">
        <f t="shared" si="309"/>
        <v>2675.45454545454</v>
      </c>
      <c r="AP306" s="64">
        <f t="shared" si="310"/>
        <v>2723.7272727272698</v>
      </c>
      <c r="AQ306" s="64">
        <f t="shared" si="312"/>
        <v>2776.3636363636401</v>
      </c>
      <c r="AR306" s="64">
        <f t="shared" si="314"/>
        <v>2836.9090909090901</v>
      </c>
      <c r="AS306" s="64">
        <f t="shared" si="317"/>
        <v>2863.9090909090901</v>
      </c>
      <c r="AT306" s="64">
        <f t="shared" si="319"/>
        <v>2898.8181818181802</v>
      </c>
      <c r="AU306" s="64">
        <f t="shared" si="320"/>
        <v>2935.9090909090901</v>
      </c>
      <c r="AV306" s="64">
        <f t="shared" si="321"/>
        <v>2974.0909090909099</v>
      </c>
      <c r="AW306" s="64">
        <f t="shared" si="323"/>
        <v>3014.45454545455</v>
      </c>
      <c r="AX306" s="64">
        <f t="shared" ref="AX306:AX318" si="325">VLOOKUP($C$112,$D$3:$K$63,$A$71,0)*(B260-B259)</f>
        <v>3053.45454545455</v>
      </c>
      <c r="AY306" s="64">
        <f>VLOOKUP($C$113,$D$3:$K$63,$A$71,0)*(B259-B258)</f>
        <v>3096.54545454546</v>
      </c>
      <c r="AZ306" s="64">
        <f>VLOOKUP($C$114,$D$3:$K$63,$A$71,0)*B258</f>
        <v>0</v>
      </c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54">
        <f t="shared" si="261"/>
        <v>31849.6363636364</v>
      </c>
      <c r="BP306" s="53">
        <v>2048</v>
      </c>
      <c r="BQ306" s="61">
        <f t="shared" si="324"/>
        <v>0</v>
      </c>
      <c r="BR306" s="61">
        <f t="shared" si="324"/>
        <v>0</v>
      </c>
      <c r="BS306" s="61">
        <f t="shared" si="324"/>
        <v>0</v>
      </c>
      <c r="BT306" s="61">
        <f t="shared" si="324"/>
        <v>0</v>
      </c>
      <c r="BU306" s="61">
        <f t="shared" si="324"/>
        <v>0</v>
      </c>
      <c r="BV306" s="61">
        <f t="shared" si="324"/>
        <v>0</v>
      </c>
      <c r="BW306" s="61">
        <f t="shared" si="324"/>
        <v>0</v>
      </c>
      <c r="BX306" s="61">
        <f t="shared" si="324"/>
        <v>0</v>
      </c>
      <c r="BY306" s="61">
        <f t="shared" si="324"/>
        <v>0</v>
      </c>
      <c r="BZ306" s="61">
        <f t="shared" si="324"/>
        <v>0</v>
      </c>
      <c r="CA306" s="61">
        <f t="shared" si="324"/>
        <v>0</v>
      </c>
      <c r="CB306" s="61">
        <f t="shared" si="324"/>
        <v>0</v>
      </c>
      <c r="CC306" s="61">
        <f t="shared" si="324"/>
        <v>0</v>
      </c>
      <c r="CD306" s="61">
        <f t="shared" si="324"/>
        <v>0</v>
      </c>
      <c r="CE306" s="61">
        <f t="shared" si="324"/>
        <v>0</v>
      </c>
      <c r="CF306" s="61">
        <f t="shared" si="322"/>
        <v>0</v>
      </c>
      <c r="CG306" s="61">
        <f t="shared" si="315"/>
        <v>0</v>
      </c>
      <c r="CH306" s="61">
        <f t="shared" si="315"/>
        <v>0</v>
      </c>
      <c r="CI306" s="61">
        <f t="shared" si="315"/>
        <v>0</v>
      </c>
      <c r="CJ306" s="61">
        <f t="shared" si="315"/>
        <v>0</v>
      </c>
      <c r="CK306" s="61">
        <f t="shared" si="313"/>
        <v>0</v>
      </c>
      <c r="CL306" s="61">
        <f t="shared" si="313"/>
        <v>0</v>
      </c>
      <c r="CM306" s="61">
        <f t="shared" si="313"/>
        <v>0</v>
      </c>
      <c r="CN306" s="61">
        <f t="shared" si="313"/>
        <v>0</v>
      </c>
      <c r="CO306" s="61">
        <f t="shared" si="313"/>
        <v>0</v>
      </c>
      <c r="CP306" s="61">
        <f t="shared" si="313"/>
        <v>0</v>
      </c>
      <c r="CQ306" s="61">
        <f t="shared" si="313"/>
        <v>0</v>
      </c>
      <c r="CR306" s="61">
        <f t="shared" si="313"/>
        <v>0</v>
      </c>
      <c r="CS306" s="61">
        <f t="shared" si="313"/>
        <v>0</v>
      </c>
      <c r="CT306" s="61">
        <f t="shared" si="313"/>
        <v>0</v>
      </c>
      <c r="CU306" s="61">
        <f t="shared" si="313"/>
        <v>0</v>
      </c>
      <c r="CV306" s="61">
        <f t="shared" si="313"/>
        <v>0</v>
      </c>
      <c r="CW306" s="61">
        <f t="shared" si="293"/>
        <v>0</v>
      </c>
      <c r="CX306" s="61">
        <f t="shared" si="293"/>
        <v>0</v>
      </c>
      <c r="CY306" s="61">
        <f t="shared" si="318"/>
        <v>0</v>
      </c>
      <c r="CZ306" s="61">
        <f t="shared" si="318"/>
        <v>0</v>
      </c>
      <c r="DA306" s="61">
        <f t="shared" si="318"/>
        <v>0</v>
      </c>
      <c r="DB306" s="61">
        <f t="shared" si="318"/>
        <v>8.4002671644602497E-2</v>
      </c>
      <c r="DC306" s="61">
        <f t="shared" si="318"/>
        <v>8.5518316178863199E-2</v>
      </c>
      <c r="DD306" s="61">
        <f t="shared" si="318"/>
        <v>8.7170968128649995E-2</v>
      </c>
      <c r="DE306" s="61">
        <f t="shared" si="318"/>
        <v>8.9071946019078294E-2</v>
      </c>
      <c r="DF306" s="61">
        <f t="shared" si="318"/>
        <v>8.9919679402647695E-2</v>
      </c>
      <c r="DG306" s="61">
        <f t="shared" si="318"/>
        <v>9.10157387268586E-2</v>
      </c>
      <c r="DH306" s="61">
        <f t="shared" si="318"/>
        <v>9.2180301758832697E-2</v>
      </c>
      <c r="DI306" s="61">
        <f t="shared" si="318"/>
        <v>9.3379116644688398E-2</v>
      </c>
      <c r="DJ306" s="61">
        <f t="shared" si="318"/>
        <v>9.4646435238307305E-2</v>
      </c>
      <c r="DK306" s="61">
        <f t="shared" si="318"/>
        <v>9.5870939014574205E-2</v>
      </c>
      <c r="DL306" s="61">
        <f t="shared" si="318"/>
        <v>9.7223887242897003E-2</v>
      </c>
      <c r="DM306" s="61">
        <f t="shared" si="318"/>
        <v>0</v>
      </c>
      <c r="DN306" s="61">
        <f t="shared" si="302"/>
        <v>0</v>
      </c>
      <c r="DO306" s="61">
        <f t="shared" si="302"/>
        <v>0</v>
      </c>
      <c r="DP306" s="61">
        <f t="shared" si="302"/>
        <v>0</v>
      </c>
      <c r="DQ306" s="61">
        <f t="shared" si="300"/>
        <v>0</v>
      </c>
      <c r="DR306" s="61">
        <f t="shared" si="300"/>
        <v>0</v>
      </c>
      <c r="DS306" s="61">
        <f t="shared" si="280"/>
        <v>0</v>
      </c>
      <c r="DT306" s="61">
        <f t="shared" si="280"/>
        <v>0</v>
      </c>
      <c r="DU306" s="61">
        <f t="shared" si="280"/>
        <v>0</v>
      </c>
      <c r="DV306" s="61">
        <f t="shared" si="280"/>
        <v>0</v>
      </c>
      <c r="DW306" s="61">
        <f t="shared" si="316"/>
        <v>0</v>
      </c>
      <c r="DX306" s="61">
        <f t="shared" si="316"/>
        <v>0</v>
      </c>
      <c r="DY306" s="61">
        <f t="shared" si="316"/>
        <v>0</v>
      </c>
      <c r="DZ306" s="61">
        <f t="shared" si="311"/>
        <v>1</v>
      </c>
    </row>
    <row r="307" spans="2:130">
      <c r="C307" s="53">
        <v>2049</v>
      </c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>
        <f t="shared" si="298"/>
        <v>0</v>
      </c>
      <c r="AH307" s="64">
        <f t="shared" si="301"/>
        <v>0</v>
      </c>
      <c r="AI307" s="64">
        <f t="shared" si="303"/>
        <v>0</v>
      </c>
      <c r="AJ307" s="64">
        <f t="shared" si="304"/>
        <v>0</v>
      </c>
      <c r="AK307" s="64">
        <f t="shared" si="305"/>
        <v>0</v>
      </c>
      <c r="AL307" s="64">
        <f t="shared" si="306"/>
        <v>0</v>
      </c>
      <c r="AM307" s="64">
        <f t="shared" si="307"/>
        <v>0</v>
      </c>
      <c r="AN307" s="64">
        <f t="shared" si="308"/>
        <v>0</v>
      </c>
      <c r="AO307" s="64">
        <f t="shared" si="309"/>
        <v>0</v>
      </c>
      <c r="AP307" s="64">
        <f t="shared" si="310"/>
        <v>2723.7272727272598</v>
      </c>
      <c r="AQ307" s="64">
        <f t="shared" si="312"/>
        <v>2776.3636363636401</v>
      </c>
      <c r="AR307" s="64">
        <f t="shared" si="314"/>
        <v>2836.9090909090901</v>
      </c>
      <c r="AS307" s="64">
        <f t="shared" si="317"/>
        <v>2863.9090909090901</v>
      </c>
      <c r="AT307" s="64">
        <f t="shared" si="319"/>
        <v>2898.8181818181802</v>
      </c>
      <c r="AU307" s="64">
        <f t="shared" si="320"/>
        <v>2935.9090909090901</v>
      </c>
      <c r="AV307" s="64">
        <f t="shared" si="321"/>
        <v>2974.0909090909099</v>
      </c>
      <c r="AW307" s="64">
        <f t="shared" si="323"/>
        <v>3014.45454545455</v>
      </c>
      <c r="AX307" s="64">
        <f t="shared" si="325"/>
        <v>3053.45454545455</v>
      </c>
      <c r="AY307" s="64">
        <f t="shared" ref="AY307:AY318" si="326">VLOOKUP($C$113,$D$3:$K$63,$A$71,0)*(B260-B259)</f>
        <v>3096.54545454546</v>
      </c>
      <c r="AZ307" s="64">
        <f>VLOOKUP($C$114,$D$3:$K$63,$A$71,0)*(B259-B258)</f>
        <v>3141</v>
      </c>
      <c r="BA307" s="64">
        <f>VLOOKUP($C$115,$D$3:$K$63,$A$71,0)*B258</f>
        <v>0</v>
      </c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54">
        <f t="shared" si="261"/>
        <v>32315.181818181802</v>
      </c>
      <c r="BP307" s="53">
        <v>2049</v>
      </c>
      <c r="BQ307" s="61">
        <f t="shared" si="324"/>
        <v>0</v>
      </c>
      <c r="BR307" s="61">
        <f t="shared" si="324"/>
        <v>0</v>
      </c>
      <c r="BS307" s="61">
        <f t="shared" si="324"/>
        <v>0</v>
      </c>
      <c r="BT307" s="61">
        <f t="shared" si="324"/>
        <v>0</v>
      </c>
      <c r="BU307" s="61">
        <f t="shared" si="324"/>
        <v>0</v>
      </c>
      <c r="BV307" s="61">
        <f t="shared" si="324"/>
        <v>0</v>
      </c>
      <c r="BW307" s="61">
        <f t="shared" si="324"/>
        <v>0</v>
      </c>
      <c r="BX307" s="61">
        <f t="shared" si="324"/>
        <v>0</v>
      </c>
      <c r="BY307" s="61">
        <f t="shared" si="324"/>
        <v>0</v>
      </c>
      <c r="BZ307" s="61">
        <f t="shared" si="324"/>
        <v>0</v>
      </c>
      <c r="CA307" s="61">
        <f t="shared" si="324"/>
        <v>0</v>
      </c>
      <c r="CB307" s="61">
        <f t="shared" si="324"/>
        <v>0</v>
      </c>
      <c r="CC307" s="61">
        <f t="shared" si="324"/>
        <v>0</v>
      </c>
      <c r="CD307" s="61">
        <f t="shared" si="324"/>
        <v>0</v>
      </c>
      <c r="CE307" s="61">
        <f t="shared" si="324"/>
        <v>0</v>
      </c>
      <c r="CF307" s="61">
        <f t="shared" si="322"/>
        <v>0</v>
      </c>
      <c r="CG307" s="61">
        <f t="shared" si="315"/>
        <v>0</v>
      </c>
      <c r="CH307" s="61">
        <f t="shared" si="315"/>
        <v>0</v>
      </c>
      <c r="CI307" s="61">
        <f t="shared" si="315"/>
        <v>0</v>
      </c>
      <c r="CJ307" s="61">
        <f t="shared" si="315"/>
        <v>0</v>
      </c>
      <c r="CK307" s="61">
        <f t="shared" si="313"/>
        <v>0</v>
      </c>
      <c r="CL307" s="61">
        <f t="shared" si="313"/>
        <v>0</v>
      </c>
      <c r="CM307" s="61">
        <f t="shared" si="313"/>
        <v>0</v>
      </c>
      <c r="CN307" s="61">
        <f t="shared" si="313"/>
        <v>0</v>
      </c>
      <c r="CO307" s="61">
        <f t="shared" si="313"/>
        <v>0</v>
      </c>
      <c r="CP307" s="61">
        <f t="shared" si="313"/>
        <v>0</v>
      </c>
      <c r="CQ307" s="61">
        <f t="shared" si="313"/>
        <v>0</v>
      </c>
      <c r="CR307" s="61">
        <f t="shared" si="313"/>
        <v>0</v>
      </c>
      <c r="CS307" s="61">
        <f t="shared" si="313"/>
        <v>0</v>
      </c>
      <c r="CT307" s="61">
        <f t="shared" si="313"/>
        <v>0</v>
      </c>
      <c r="CU307" s="61">
        <f t="shared" si="313"/>
        <v>0</v>
      </c>
      <c r="CV307" s="61">
        <f t="shared" si="313"/>
        <v>0</v>
      </c>
      <c r="CW307" s="61">
        <f t="shared" si="293"/>
        <v>0</v>
      </c>
      <c r="CX307" s="61">
        <f t="shared" si="293"/>
        <v>0</v>
      </c>
      <c r="CY307" s="61">
        <f t="shared" si="318"/>
        <v>0</v>
      </c>
      <c r="CZ307" s="61">
        <f t="shared" si="318"/>
        <v>0</v>
      </c>
      <c r="DA307" s="61">
        <f t="shared" si="318"/>
        <v>0</v>
      </c>
      <c r="DB307" s="61">
        <f t="shared" si="318"/>
        <v>0</v>
      </c>
      <c r="DC307" s="61">
        <f t="shared" si="318"/>
        <v>8.42863050578532E-2</v>
      </c>
      <c r="DD307" s="61">
        <f t="shared" si="318"/>
        <v>8.5915148241608896E-2</v>
      </c>
      <c r="DE307" s="61">
        <f t="shared" si="318"/>
        <v>8.77887398830271E-2</v>
      </c>
      <c r="DF307" s="61">
        <f t="shared" si="318"/>
        <v>8.8624260479875802E-2</v>
      </c>
      <c r="DG307" s="61">
        <f t="shared" si="318"/>
        <v>8.9704529534387206E-2</v>
      </c>
      <c r="DH307" s="61">
        <f t="shared" si="318"/>
        <v>9.0852315404805498E-2</v>
      </c>
      <c r="DI307" s="61">
        <f t="shared" si="318"/>
        <v>9.2033859683177399E-2</v>
      </c>
      <c r="DJ307" s="61">
        <f t="shared" si="318"/>
        <v>9.3282920777456105E-2</v>
      </c>
      <c r="DK307" s="61">
        <f t="shared" si="318"/>
        <v>9.4489783861793103E-2</v>
      </c>
      <c r="DL307" s="61">
        <f t="shared" si="318"/>
        <v>9.5823240975955598E-2</v>
      </c>
      <c r="DM307" s="61">
        <f t="shared" si="318"/>
        <v>9.7198896100059898E-2</v>
      </c>
      <c r="DN307" s="61">
        <f t="shared" si="302"/>
        <v>0</v>
      </c>
      <c r="DO307" s="61">
        <f t="shared" si="302"/>
        <v>0</v>
      </c>
      <c r="DP307" s="61">
        <f t="shared" si="302"/>
        <v>0</v>
      </c>
      <c r="DQ307" s="61">
        <f t="shared" si="300"/>
        <v>0</v>
      </c>
      <c r="DR307" s="61">
        <f t="shared" si="300"/>
        <v>0</v>
      </c>
      <c r="DS307" s="61">
        <f t="shared" si="280"/>
        <v>0</v>
      </c>
      <c r="DT307" s="61">
        <f t="shared" si="280"/>
        <v>0</v>
      </c>
      <c r="DU307" s="61">
        <f t="shared" si="280"/>
        <v>0</v>
      </c>
      <c r="DV307" s="61">
        <f t="shared" si="280"/>
        <v>0</v>
      </c>
      <c r="DW307" s="61">
        <f t="shared" si="316"/>
        <v>0</v>
      </c>
      <c r="DX307" s="61">
        <f t="shared" si="316"/>
        <v>0</v>
      </c>
      <c r="DY307" s="61">
        <f t="shared" si="316"/>
        <v>0</v>
      </c>
      <c r="DZ307" s="61">
        <f t="shared" si="311"/>
        <v>1</v>
      </c>
    </row>
    <row r="308" spans="2:130">
      <c r="C308" s="53">
        <v>2050</v>
      </c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>
        <f t="shared" si="301"/>
        <v>0</v>
      </c>
      <c r="AI308" s="64">
        <f t="shared" si="303"/>
        <v>0</v>
      </c>
      <c r="AJ308" s="64">
        <f t="shared" si="304"/>
        <v>0</v>
      </c>
      <c r="AK308" s="64">
        <f t="shared" si="305"/>
        <v>0</v>
      </c>
      <c r="AL308" s="64">
        <f t="shared" si="306"/>
        <v>0</v>
      </c>
      <c r="AM308" s="64">
        <f t="shared" si="307"/>
        <v>0</v>
      </c>
      <c r="AN308" s="64">
        <f t="shared" si="308"/>
        <v>0</v>
      </c>
      <c r="AO308" s="64">
        <f t="shared" si="309"/>
        <v>0</v>
      </c>
      <c r="AP308" s="64">
        <f t="shared" si="310"/>
        <v>0</v>
      </c>
      <c r="AQ308" s="64">
        <f t="shared" si="312"/>
        <v>2776.3636363636301</v>
      </c>
      <c r="AR308" s="64">
        <f t="shared" si="314"/>
        <v>2836.9090909090901</v>
      </c>
      <c r="AS308" s="64">
        <f t="shared" si="317"/>
        <v>2863.9090909090901</v>
      </c>
      <c r="AT308" s="64">
        <f t="shared" si="319"/>
        <v>2898.8181818181802</v>
      </c>
      <c r="AU308" s="64">
        <f t="shared" si="320"/>
        <v>2935.9090909090901</v>
      </c>
      <c r="AV308" s="64">
        <f t="shared" si="321"/>
        <v>2974.0909090909099</v>
      </c>
      <c r="AW308" s="64">
        <f t="shared" si="323"/>
        <v>3014.45454545455</v>
      </c>
      <c r="AX308" s="64">
        <f t="shared" si="325"/>
        <v>3053.45454545455</v>
      </c>
      <c r="AY308" s="64">
        <f t="shared" si="326"/>
        <v>3096.54545454546</v>
      </c>
      <c r="AZ308" s="64">
        <f t="shared" ref="AZ308:AZ318" si="327">VLOOKUP($C$114,$D$3:$K$63,$A$71,0)*(B260-B259)</f>
        <v>3141</v>
      </c>
      <c r="BA308" s="64">
        <f>VLOOKUP($C$115,$D$3:$K$63,$A$71,0)*(B259-B258)</f>
        <v>3188.45454545455</v>
      </c>
      <c r="BB308" s="64">
        <f>VLOOKUP($C$116,$D$3:$K$63,$A$71,0)*B258</f>
        <v>0</v>
      </c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54">
        <f t="shared" si="261"/>
        <v>32779.909090909103</v>
      </c>
      <c r="BP308" s="53">
        <v>2050</v>
      </c>
      <c r="BQ308" s="61">
        <f t="shared" si="324"/>
        <v>0</v>
      </c>
      <c r="BR308" s="61">
        <f t="shared" si="324"/>
        <v>0</v>
      </c>
      <c r="BS308" s="61">
        <f t="shared" si="324"/>
        <v>0</v>
      </c>
      <c r="BT308" s="61">
        <f t="shared" si="324"/>
        <v>0</v>
      </c>
      <c r="BU308" s="61">
        <f t="shared" si="324"/>
        <v>0</v>
      </c>
      <c r="BV308" s="61">
        <f t="shared" si="324"/>
        <v>0</v>
      </c>
      <c r="BW308" s="61">
        <f t="shared" si="324"/>
        <v>0</v>
      </c>
      <c r="BX308" s="61">
        <f t="shared" si="324"/>
        <v>0</v>
      </c>
      <c r="BY308" s="61">
        <f t="shared" si="324"/>
        <v>0</v>
      </c>
      <c r="BZ308" s="61">
        <f t="shared" si="324"/>
        <v>0</v>
      </c>
      <c r="CA308" s="61">
        <f t="shared" si="324"/>
        <v>0</v>
      </c>
      <c r="CB308" s="61">
        <f t="shared" si="324"/>
        <v>0</v>
      </c>
      <c r="CC308" s="61">
        <f t="shared" si="324"/>
        <v>0</v>
      </c>
      <c r="CD308" s="61">
        <f t="shared" si="324"/>
        <v>0</v>
      </c>
      <c r="CE308" s="61">
        <f t="shared" si="324"/>
        <v>0</v>
      </c>
      <c r="CF308" s="61">
        <f t="shared" si="322"/>
        <v>0</v>
      </c>
      <c r="CG308" s="61">
        <f t="shared" si="315"/>
        <v>0</v>
      </c>
      <c r="CH308" s="61">
        <f t="shared" si="315"/>
        <v>0</v>
      </c>
      <c r="CI308" s="61">
        <f t="shared" si="315"/>
        <v>0</v>
      </c>
      <c r="CJ308" s="61">
        <f t="shared" si="315"/>
        <v>0</v>
      </c>
      <c r="CK308" s="61">
        <f t="shared" si="313"/>
        <v>0</v>
      </c>
      <c r="CL308" s="61">
        <f t="shared" si="313"/>
        <v>0</v>
      </c>
      <c r="CM308" s="61">
        <f t="shared" si="313"/>
        <v>0</v>
      </c>
      <c r="CN308" s="61">
        <f t="shared" si="313"/>
        <v>0</v>
      </c>
      <c r="CO308" s="61">
        <f t="shared" si="313"/>
        <v>0</v>
      </c>
      <c r="CP308" s="61">
        <f t="shared" si="313"/>
        <v>0</v>
      </c>
      <c r="CQ308" s="61">
        <f t="shared" si="313"/>
        <v>0</v>
      </c>
      <c r="CR308" s="61">
        <f t="shared" si="313"/>
        <v>0</v>
      </c>
      <c r="CS308" s="61">
        <f t="shared" si="313"/>
        <v>0</v>
      </c>
      <c r="CT308" s="61">
        <f t="shared" si="313"/>
        <v>0</v>
      </c>
      <c r="CU308" s="61">
        <f t="shared" si="313"/>
        <v>0</v>
      </c>
      <c r="CV308" s="61">
        <f t="shared" si="313"/>
        <v>0</v>
      </c>
      <c r="CW308" s="61">
        <f t="shared" si="293"/>
        <v>0</v>
      </c>
      <c r="CX308" s="61">
        <f t="shared" si="293"/>
        <v>0</v>
      </c>
      <c r="CY308" s="61">
        <f t="shared" si="318"/>
        <v>0</v>
      </c>
      <c r="CZ308" s="61">
        <f t="shared" si="318"/>
        <v>0</v>
      </c>
      <c r="DA308" s="61">
        <f t="shared" si="318"/>
        <v>0</v>
      </c>
      <c r="DB308" s="61">
        <f t="shared" si="318"/>
        <v>0</v>
      </c>
      <c r="DC308" s="61">
        <f t="shared" si="318"/>
        <v>0</v>
      </c>
      <c r="DD308" s="61">
        <f t="shared" si="318"/>
        <v>8.4697112144633796E-2</v>
      </c>
      <c r="DE308" s="61">
        <f t="shared" si="318"/>
        <v>8.6544141505745006E-2</v>
      </c>
      <c r="DF308" s="61">
        <f t="shared" si="318"/>
        <v>8.7367816761375505E-2</v>
      </c>
      <c r="DG308" s="61">
        <f t="shared" si="318"/>
        <v>8.8432770627241197E-2</v>
      </c>
      <c r="DH308" s="61">
        <f t="shared" si="318"/>
        <v>8.9564284109723599E-2</v>
      </c>
      <c r="DI308" s="61">
        <f t="shared" si="318"/>
        <v>9.0729077400514196E-2</v>
      </c>
      <c r="DJ308" s="61">
        <f t="shared" si="318"/>
        <v>9.1960430307921504E-2</v>
      </c>
      <c r="DK308" s="61">
        <f t="shared" si="318"/>
        <v>9.3150183454943303E-2</v>
      </c>
      <c r="DL308" s="61">
        <f t="shared" si="318"/>
        <v>9.4464735883121306E-2</v>
      </c>
      <c r="DM308" s="61">
        <f t="shared" si="318"/>
        <v>9.5820888071684707E-2</v>
      </c>
      <c r="DN308" s="61">
        <f t="shared" si="302"/>
        <v>9.7268559733096005E-2</v>
      </c>
      <c r="DO308" s="61">
        <f t="shared" si="302"/>
        <v>0</v>
      </c>
      <c r="DP308" s="61">
        <f t="shared" si="302"/>
        <v>0</v>
      </c>
      <c r="DQ308" s="61">
        <f t="shared" si="300"/>
        <v>0</v>
      </c>
      <c r="DR308" s="61">
        <f t="shared" si="300"/>
        <v>0</v>
      </c>
      <c r="DS308" s="61">
        <f t="shared" si="280"/>
        <v>0</v>
      </c>
      <c r="DT308" s="61">
        <f t="shared" si="280"/>
        <v>0</v>
      </c>
      <c r="DU308" s="61">
        <f t="shared" si="280"/>
        <v>0</v>
      </c>
      <c r="DV308" s="61">
        <f t="shared" si="280"/>
        <v>0</v>
      </c>
      <c r="DW308" s="61">
        <f t="shared" si="316"/>
        <v>0</v>
      </c>
      <c r="DX308" s="61">
        <f t="shared" si="316"/>
        <v>0</v>
      </c>
      <c r="DY308" s="61">
        <f t="shared" si="316"/>
        <v>0</v>
      </c>
      <c r="DZ308" s="61">
        <f t="shared" si="311"/>
        <v>1</v>
      </c>
    </row>
    <row r="309" spans="2:130">
      <c r="C309" s="53">
        <v>2051</v>
      </c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>
        <f t="shared" si="303"/>
        <v>0</v>
      </c>
      <c r="AJ309" s="64">
        <f t="shared" si="304"/>
        <v>0</v>
      </c>
      <c r="AK309" s="64">
        <f t="shared" si="305"/>
        <v>0</v>
      </c>
      <c r="AL309" s="64">
        <f t="shared" si="306"/>
        <v>0</v>
      </c>
      <c r="AM309" s="64">
        <f t="shared" si="307"/>
        <v>0</v>
      </c>
      <c r="AN309" s="64">
        <f t="shared" si="308"/>
        <v>0</v>
      </c>
      <c r="AO309" s="64">
        <f t="shared" si="309"/>
        <v>0</v>
      </c>
      <c r="AP309" s="64">
        <f t="shared" si="310"/>
        <v>0</v>
      </c>
      <c r="AQ309" s="64">
        <f t="shared" si="312"/>
        <v>0</v>
      </c>
      <c r="AR309" s="64">
        <f t="shared" si="314"/>
        <v>2836.9090909090801</v>
      </c>
      <c r="AS309" s="64">
        <f t="shared" si="317"/>
        <v>2863.9090909090901</v>
      </c>
      <c r="AT309" s="64">
        <f t="shared" si="319"/>
        <v>2898.8181818181802</v>
      </c>
      <c r="AU309" s="64">
        <f t="shared" si="320"/>
        <v>2935.9090909090901</v>
      </c>
      <c r="AV309" s="64">
        <f t="shared" si="321"/>
        <v>2974.0909090909099</v>
      </c>
      <c r="AW309" s="64">
        <f t="shared" si="323"/>
        <v>3014.45454545455</v>
      </c>
      <c r="AX309" s="64">
        <f t="shared" si="325"/>
        <v>3053.45454545455</v>
      </c>
      <c r="AY309" s="64">
        <f t="shared" si="326"/>
        <v>3096.54545454546</v>
      </c>
      <c r="AZ309" s="64">
        <f t="shared" si="327"/>
        <v>3141</v>
      </c>
      <c r="BA309" s="64">
        <f t="shared" ref="BA309:BA318" si="328">VLOOKUP($C$115,$D$3:$K$63,$A$71,0)*(B260-B259)</f>
        <v>3188.45454545455</v>
      </c>
      <c r="BB309" s="64">
        <f>VLOOKUP($C$116,$D$3:$K$63,$A$71,0)*(B259-B258)</f>
        <v>3235.6363636363599</v>
      </c>
      <c r="BC309" s="64">
        <f>VLOOKUP($C$117,$D$3:$K$63,$A$71,0)*B258</f>
        <v>0</v>
      </c>
      <c r="BD309" s="64"/>
      <c r="BE309" s="64"/>
      <c r="BF309" s="64"/>
      <c r="BG309" s="64"/>
      <c r="BH309" s="64"/>
      <c r="BI309" s="64"/>
      <c r="BJ309" s="64"/>
      <c r="BK309" s="64"/>
      <c r="BL309" s="64"/>
      <c r="BM309" s="54">
        <f t="shared" si="261"/>
        <v>33239.181818181802</v>
      </c>
      <c r="BP309" s="53">
        <v>2051</v>
      </c>
      <c r="BQ309" s="61">
        <f t="shared" si="324"/>
        <v>0</v>
      </c>
      <c r="BR309" s="61">
        <f t="shared" si="324"/>
        <v>0</v>
      </c>
      <c r="BS309" s="61">
        <f t="shared" si="324"/>
        <v>0</v>
      </c>
      <c r="BT309" s="61">
        <f t="shared" si="324"/>
        <v>0</v>
      </c>
      <c r="BU309" s="61">
        <f t="shared" si="324"/>
        <v>0</v>
      </c>
      <c r="BV309" s="61">
        <f t="shared" si="324"/>
        <v>0</v>
      </c>
      <c r="BW309" s="61">
        <f t="shared" si="324"/>
        <v>0</v>
      </c>
      <c r="BX309" s="61">
        <f t="shared" si="324"/>
        <v>0</v>
      </c>
      <c r="BY309" s="61">
        <f t="shared" si="324"/>
        <v>0</v>
      </c>
      <c r="BZ309" s="61">
        <f t="shared" si="324"/>
        <v>0</v>
      </c>
      <c r="CA309" s="61">
        <f t="shared" si="324"/>
        <v>0</v>
      </c>
      <c r="CB309" s="61">
        <f t="shared" si="324"/>
        <v>0</v>
      </c>
      <c r="CC309" s="61">
        <f t="shared" si="324"/>
        <v>0</v>
      </c>
      <c r="CD309" s="61">
        <f t="shared" si="324"/>
        <v>0</v>
      </c>
      <c r="CE309" s="61">
        <f t="shared" si="324"/>
        <v>0</v>
      </c>
      <c r="CF309" s="61">
        <f t="shared" si="322"/>
        <v>0</v>
      </c>
      <c r="CG309" s="61">
        <f t="shared" si="315"/>
        <v>0</v>
      </c>
      <c r="CH309" s="61">
        <f t="shared" si="315"/>
        <v>0</v>
      </c>
      <c r="CI309" s="61">
        <f t="shared" si="315"/>
        <v>0</v>
      </c>
      <c r="CJ309" s="61">
        <f t="shared" si="315"/>
        <v>0</v>
      </c>
      <c r="CK309" s="61">
        <f t="shared" si="313"/>
        <v>0</v>
      </c>
      <c r="CL309" s="61">
        <f t="shared" si="313"/>
        <v>0</v>
      </c>
      <c r="CM309" s="61">
        <f t="shared" si="313"/>
        <v>0</v>
      </c>
      <c r="CN309" s="61">
        <f t="shared" si="313"/>
        <v>0</v>
      </c>
      <c r="CO309" s="61">
        <f t="shared" si="313"/>
        <v>0</v>
      </c>
      <c r="CP309" s="61">
        <f t="shared" si="313"/>
        <v>0</v>
      </c>
      <c r="CQ309" s="61">
        <f t="shared" si="313"/>
        <v>0</v>
      </c>
      <c r="CR309" s="61">
        <f t="shared" si="313"/>
        <v>0</v>
      </c>
      <c r="CS309" s="61">
        <f t="shared" si="313"/>
        <v>0</v>
      </c>
      <c r="CT309" s="61">
        <f t="shared" si="313"/>
        <v>0</v>
      </c>
      <c r="CU309" s="61">
        <f t="shared" si="313"/>
        <v>0</v>
      </c>
      <c r="CV309" s="61">
        <f t="shared" si="313"/>
        <v>0</v>
      </c>
      <c r="CW309" s="61">
        <f t="shared" si="293"/>
        <v>0</v>
      </c>
      <c r="CX309" s="61">
        <f t="shared" si="293"/>
        <v>0</v>
      </c>
      <c r="CY309" s="61">
        <f t="shared" si="318"/>
        <v>0</v>
      </c>
      <c r="CZ309" s="61">
        <f t="shared" si="318"/>
        <v>0</v>
      </c>
      <c r="DA309" s="61">
        <f t="shared" si="318"/>
        <v>0</v>
      </c>
      <c r="DB309" s="61">
        <f t="shared" si="318"/>
        <v>0</v>
      </c>
      <c r="DC309" s="61">
        <f t="shared" si="318"/>
        <v>0</v>
      </c>
      <c r="DD309" s="61">
        <f t="shared" si="318"/>
        <v>0</v>
      </c>
      <c r="DE309" s="61">
        <f t="shared" si="318"/>
        <v>8.5348343001550406E-2</v>
      </c>
      <c r="DF309" s="61">
        <f t="shared" si="318"/>
        <v>8.61606373638997E-2</v>
      </c>
      <c r="DG309" s="61">
        <f t="shared" si="318"/>
        <v>8.7210876539461898E-2</v>
      </c>
      <c r="DH309" s="61">
        <f t="shared" si="318"/>
        <v>8.8326755663496806E-2</v>
      </c>
      <c r="DI309" s="61">
        <f t="shared" si="318"/>
        <v>8.9475454761768006E-2</v>
      </c>
      <c r="DJ309" s="61">
        <f t="shared" si="318"/>
        <v>9.0689793808511901E-2</v>
      </c>
      <c r="DK309" s="61">
        <f t="shared" si="318"/>
        <v>9.1863107887460299E-2</v>
      </c>
      <c r="DL309" s="61">
        <f t="shared" si="318"/>
        <v>9.3159496869794994E-2</v>
      </c>
      <c r="DM309" s="61">
        <f t="shared" si="318"/>
        <v>9.4496910819925006E-2</v>
      </c>
      <c r="DN309" s="61">
        <f t="shared" si="302"/>
        <v>9.5924579699204995E-2</v>
      </c>
      <c r="DO309" s="61">
        <f t="shared" si="302"/>
        <v>9.7344043584925793E-2</v>
      </c>
      <c r="DP309" s="61">
        <f t="shared" si="302"/>
        <v>0</v>
      </c>
      <c r="DQ309" s="61">
        <f t="shared" si="300"/>
        <v>0</v>
      </c>
      <c r="DR309" s="61">
        <f t="shared" si="300"/>
        <v>0</v>
      </c>
      <c r="DS309" s="61">
        <f t="shared" si="280"/>
        <v>0</v>
      </c>
      <c r="DT309" s="61">
        <f t="shared" si="280"/>
        <v>0</v>
      </c>
      <c r="DU309" s="61">
        <f t="shared" si="280"/>
        <v>0</v>
      </c>
      <c r="DV309" s="61">
        <f t="shared" si="280"/>
        <v>0</v>
      </c>
      <c r="DW309" s="61">
        <f t="shared" si="316"/>
        <v>0</v>
      </c>
      <c r="DX309" s="61">
        <f t="shared" si="316"/>
        <v>0</v>
      </c>
      <c r="DY309" s="61">
        <f t="shared" si="316"/>
        <v>0</v>
      </c>
      <c r="DZ309" s="61">
        <f t="shared" si="311"/>
        <v>1</v>
      </c>
    </row>
    <row r="310" spans="2:130">
      <c r="C310" s="53">
        <v>2052</v>
      </c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>
        <f t="shared" si="304"/>
        <v>0</v>
      </c>
      <c r="AK310" s="64">
        <f t="shared" si="305"/>
        <v>0</v>
      </c>
      <c r="AL310" s="64">
        <f t="shared" si="306"/>
        <v>0</v>
      </c>
      <c r="AM310" s="64">
        <f t="shared" si="307"/>
        <v>0</v>
      </c>
      <c r="AN310" s="64">
        <f t="shared" si="308"/>
        <v>0</v>
      </c>
      <c r="AO310" s="64">
        <f t="shared" si="309"/>
        <v>0</v>
      </c>
      <c r="AP310" s="64">
        <f t="shared" si="310"/>
        <v>0</v>
      </c>
      <c r="AQ310" s="64">
        <f t="shared" si="312"/>
        <v>0</v>
      </c>
      <c r="AR310" s="64">
        <f t="shared" si="314"/>
        <v>0</v>
      </c>
      <c r="AS310" s="64">
        <f t="shared" si="317"/>
        <v>2863.9090909090801</v>
      </c>
      <c r="AT310" s="64">
        <f t="shared" si="319"/>
        <v>2898.8181818181802</v>
      </c>
      <c r="AU310" s="64">
        <f t="shared" si="320"/>
        <v>2935.9090909090901</v>
      </c>
      <c r="AV310" s="64">
        <f t="shared" si="321"/>
        <v>2974.0909090909099</v>
      </c>
      <c r="AW310" s="64">
        <f t="shared" si="323"/>
        <v>3014.45454545455</v>
      </c>
      <c r="AX310" s="64">
        <f t="shared" si="325"/>
        <v>3053.45454545455</v>
      </c>
      <c r="AY310" s="64">
        <f t="shared" si="326"/>
        <v>3096.54545454546</v>
      </c>
      <c r="AZ310" s="64">
        <f t="shared" si="327"/>
        <v>3141</v>
      </c>
      <c r="BA310" s="64">
        <f t="shared" si="328"/>
        <v>3188.45454545455</v>
      </c>
      <c r="BB310" s="64">
        <f t="shared" ref="BB310:BB318" si="329">VLOOKUP($C$116,$D$3:$K$63,$A$71,0)*(B260-B259)</f>
        <v>3235.6363636363599</v>
      </c>
      <c r="BC310" s="64">
        <f>VLOOKUP($C$117,$D$3:$K$63,$A$71,0)*(B259-B258)</f>
        <v>3241.6363636363599</v>
      </c>
      <c r="BD310" s="64">
        <f>VLOOKUP($C$118,$D$3:$K$63,$A$71,0)*B258</f>
        <v>0</v>
      </c>
      <c r="BE310" s="64"/>
      <c r="BF310" s="64"/>
      <c r="BG310" s="64"/>
      <c r="BH310" s="64"/>
      <c r="BI310" s="64"/>
      <c r="BJ310" s="64"/>
      <c r="BK310" s="64"/>
      <c r="BL310" s="64"/>
      <c r="BM310" s="54">
        <f t="shared" si="261"/>
        <v>33643.909090909103</v>
      </c>
      <c r="BP310" s="53">
        <v>2052</v>
      </c>
      <c r="BQ310" s="61">
        <f t="shared" si="324"/>
        <v>0</v>
      </c>
      <c r="BR310" s="61">
        <f t="shared" si="324"/>
        <v>0</v>
      </c>
      <c r="BS310" s="61">
        <f t="shared" si="324"/>
        <v>0</v>
      </c>
      <c r="BT310" s="61">
        <f t="shared" si="324"/>
        <v>0</v>
      </c>
      <c r="BU310" s="61">
        <f t="shared" si="324"/>
        <v>0</v>
      </c>
      <c r="BV310" s="61">
        <f t="shared" si="324"/>
        <v>0</v>
      </c>
      <c r="BW310" s="61">
        <f t="shared" si="324"/>
        <v>0</v>
      </c>
      <c r="BX310" s="61">
        <f t="shared" si="324"/>
        <v>0</v>
      </c>
      <c r="BY310" s="61">
        <f t="shared" si="324"/>
        <v>0</v>
      </c>
      <c r="BZ310" s="61">
        <f t="shared" si="324"/>
        <v>0</v>
      </c>
      <c r="CA310" s="61">
        <f t="shared" si="324"/>
        <v>0</v>
      </c>
      <c r="CB310" s="61">
        <f t="shared" si="324"/>
        <v>0</v>
      </c>
      <c r="CC310" s="61">
        <f t="shared" si="324"/>
        <v>0</v>
      </c>
      <c r="CD310" s="61">
        <f t="shared" si="324"/>
        <v>0</v>
      </c>
      <c r="CE310" s="61">
        <f t="shared" si="324"/>
        <v>0</v>
      </c>
      <c r="CF310" s="61">
        <f t="shared" si="322"/>
        <v>0</v>
      </c>
      <c r="CG310" s="61">
        <f t="shared" si="315"/>
        <v>0</v>
      </c>
      <c r="CH310" s="61">
        <f t="shared" si="315"/>
        <v>0</v>
      </c>
      <c r="CI310" s="61">
        <f t="shared" si="315"/>
        <v>0</v>
      </c>
      <c r="CJ310" s="61">
        <f t="shared" si="315"/>
        <v>0</v>
      </c>
      <c r="CK310" s="61">
        <f t="shared" si="313"/>
        <v>0</v>
      </c>
      <c r="CL310" s="61">
        <f t="shared" si="313"/>
        <v>0</v>
      </c>
      <c r="CM310" s="61">
        <f t="shared" si="313"/>
        <v>0</v>
      </c>
      <c r="CN310" s="61">
        <f t="shared" si="313"/>
        <v>0</v>
      </c>
      <c r="CO310" s="61">
        <f t="shared" si="313"/>
        <v>0</v>
      </c>
      <c r="CP310" s="61">
        <f t="shared" si="313"/>
        <v>0</v>
      </c>
      <c r="CQ310" s="61">
        <f t="shared" si="313"/>
        <v>0</v>
      </c>
      <c r="CR310" s="61">
        <f t="shared" si="313"/>
        <v>0</v>
      </c>
      <c r="CS310" s="61">
        <f t="shared" si="313"/>
        <v>0</v>
      </c>
      <c r="CT310" s="61">
        <f t="shared" si="313"/>
        <v>0</v>
      </c>
      <c r="CU310" s="61">
        <f t="shared" si="313"/>
        <v>0</v>
      </c>
      <c r="CV310" s="61">
        <f t="shared" si="313"/>
        <v>0</v>
      </c>
      <c r="CW310" s="61">
        <f t="shared" si="293"/>
        <v>0</v>
      </c>
      <c r="CX310" s="61">
        <f t="shared" si="293"/>
        <v>0</v>
      </c>
      <c r="CY310" s="61">
        <f t="shared" si="318"/>
        <v>0</v>
      </c>
      <c r="CZ310" s="61">
        <f t="shared" si="318"/>
        <v>0</v>
      </c>
      <c r="DA310" s="61">
        <f t="shared" si="318"/>
        <v>0</v>
      </c>
      <c r="DB310" s="61">
        <f t="shared" si="318"/>
        <v>0</v>
      </c>
      <c r="DC310" s="61">
        <f t="shared" si="318"/>
        <v>0</v>
      </c>
      <c r="DD310" s="61">
        <f t="shared" si="318"/>
        <v>0</v>
      </c>
      <c r="DE310" s="61">
        <f t="shared" si="318"/>
        <v>0</v>
      </c>
      <c r="DF310" s="61">
        <f t="shared" si="318"/>
        <v>8.5124147826298097E-2</v>
      </c>
      <c r="DG310" s="61">
        <f t="shared" si="318"/>
        <v>8.6161752904078306E-2</v>
      </c>
      <c r="DH310" s="61">
        <f t="shared" si="318"/>
        <v>8.7264208299219395E-2</v>
      </c>
      <c r="DI310" s="61">
        <f t="shared" si="318"/>
        <v>8.8399088853041097E-2</v>
      </c>
      <c r="DJ310" s="61">
        <f t="shared" si="318"/>
        <v>8.9598819724223996E-2</v>
      </c>
      <c r="DK310" s="61">
        <f t="shared" si="318"/>
        <v>9.0758019147056196E-2</v>
      </c>
      <c r="DL310" s="61">
        <f t="shared" si="318"/>
        <v>9.2038812914940704E-2</v>
      </c>
      <c r="DM310" s="61">
        <f t="shared" si="318"/>
        <v>9.3360138131175996E-2</v>
      </c>
      <c r="DN310" s="61">
        <f t="shared" si="302"/>
        <v>9.4770632533782997E-2</v>
      </c>
      <c r="DO310" s="61">
        <f t="shared" si="302"/>
        <v>9.6173020646719801E-2</v>
      </c>
      <c r="DP310" s="61">
        <f t="shared" si="302"/>
        <v>9.6351359019463206E-2</v>
      </c>
      <c r="DQ310" s="61">
        <f t="shared" si="300"/>
        <v>0</v>
      </c>
      <c r="DR310" s="61">
        <f t="shared" si="300"/>
        <v>0</v>
      </c>
      <c r="DS310" s="61">
        <f t="shared" si="280"/>
        <v>0</v>
      </c>
      <c r="DT310" s="61">
        <f t="shared" si="280"/>
        <v>0</v>
      </c>
      <c r="DU310" s="61">
        <f t="shared" si="280"/>
        <v>0</v>
      </c>
      <c r="DV310" s="61">
        <f t="shared" si="280"/>
        <v>0</v>
      </c>
      <c r="DW310" s="61">
        <f t="shared" si="316"/>
        <v>0</v>
      </c>
      <c r="DX310" s="61">
        <f t="shared" si="316"/>
        <v>0</v>
      </c>
      <c r="DY310" s="61">
        <f t="shared" si="316"/>
        <v>0</v>
      </c>
      <c r="DZ310" s="61">
        <f t="shared" si="311"/>
        <v>1</v>
      </c>
    </row>
    <row r="311" spans="2:130">
      <c r="C311" s="53">
        <v>2053</v>
      </c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>
        <f t="shared" si="305"/>
        <v>0</v>
      </c>
      <c r="AL311" s="64">
        <f t="shared" si="306"/>
        <v>0</v>
      </c>
      <c r="AM311" s="64">
        <f t="shared" si="307"/>
        <v>0</v>
      </c>
      <c r="AN311" s="64">
        <f t="shared" si="308"/>
        <v>0</v>
      </c>
      <c r="AO311" s="64">
        <f t="shared" si="309"/>
        <v>0</v>
      </c>
      <c r="AP311" s="64">
        <f t="shared" si="310"/>
        <v>0</v>
      </c>
      <c r="AQ311" s="64">
        <f t="shared" si="312"/>
        <v>0</v>
      </c>
      <c r="AR311" s="64">
        <f t="shared" si="314"/>
        <v>0</v>
      </c>
      <c r="AS311" s="64">
        <f t="shared" si="317"/>
        <v>0</v>
      </c>
      <c r="AT311" s="64">
        <f t="shared" si="319"/>
        <v>2898.8181818181702</v>
      </c>
      <c r="AU311" s="64">
        <f t="shared" si="320"/>
        <v>2935.9090909090901</v>
      </c>
      <c r="AV311" s="64">
        <f t="shared" si="321"/>
        <v>2974.0909090909099</v>
      </c>
      <c r="AW311" s="64">
        <f t="shared" si="323"/>
        <v>3014.45454545455</v>
      </c>
      <c r="AX311" s="64">
        <f t="shared" si="325"/>
        <v>3053.45454545455</v>
      </c>
      <c r="AY311" s="64">
        <f t="shared" si="326"/>
        <v>3096.54545454546</v>
      </c>
      <c r="AZ311" s="64">
        <f t="shared" si="327"/>
        <v>3141</v>
      </c>
      <c r="BA311" s="64">
        <f t="shared" si="328"/>
        <v>3188.45454545455</v>
      </c>
      <c r="BB311" s="64">
        <f t="shared" si="329"/>
        <v>3235.6363636363599</v>
      </c>
      <c r="BC311" s="64">
        <f t="shared" ref="BC311:BC318" si="330">VLOOKUP($C$117,$D$3:$K$63,$A$71,0)*(B260-B259)</f>
        <v>3241.6363636363599</v>
      </c>
      <c r="BD311" s="64">
        <f>VLOOKUP($C$118,$D$3:$K$63,$A$71,0)*(B259-B258)</f>
        <v>3252</v>
      </c>
      <c r="BE311" s="64">
        <f>VLOOKUP($C$119,$D$3:$K$63,$A$71,0)*B258</f>
        <v>0</v>
      </c>
      <c r="BF311" s="64"/>
      <c r="BG311" s="64"/>
      <c r="BH311" s="64"/>
      <c r="BI311" s="64"/>
      <c r="BJ311" s="64"/>
      <c r="BK311" s="64"/>
      <c r="BL311" s="64"/>
      <c r="BM311" s="54">
        <f t="shared" si="261"/>
        <v>34032</v>
      </c>
      <c r="BP311" s="53">
        <v>2053</v>
      </c>
      <c r="BQ311" s="61">
        <f t="shared" si="324"/>
        <v>0</v>
      </c>
      <c r="BR311" s="61">
        <f t="shared" si="324"/>
        <v>0</v>
      </c>
      <c r="BS311" s="61">
        <f t="shared" si="324"/>
        <v>0</v>
      </c>
      <c r="BT311" s="61">
        <f t="shared" si="324"/>
        <v>0</v>
      </c>
      <c r="BU311" s="61">
        <f t="shared" si="324"/>
        <v>0</v>
      </c>
      <c r="BV311" s="61">
        <f t="shared" si="324"/>
        <v>0</v>
      </c>
      <c r="BW311" s="61">
        <f t="shared" si="324"/>
        <v>0</v>
      </c>
      <c r="BX311" s="61">
        <f t="shared" si="324"/>
        <v>0</v>
      </c>
      <c r="BY311" s="61">
        <f t="shared" si="324"/>
        <v>0</v>
      </c>
      <c r="BZ311" s="61">
        <f t="shared" si="324"/>
        <v>0</v>
      </c>
      <c r="CA311" s="61">
        <f t="shared" si="324"/>
        <v>0</v>
      </c>
      <c r="CB311" s="61">
        <f t="shared" si="324"/>
        <v>0</v>
      </c>
      <c r="CC311" s="61">
        <f t="shared" si="324"/>
        <v>0</v>
      </c>
      <c r="CD311" s="61">
        <f t="shared" si="324"/>
        <v>0</v>
      </c>
      <c r="CE311" s="61">
        <f t="shared" si="324"/>
        <v>0</v>
      </c>
      <c r="CF311" s="61">
        <f t="shared" si="322"/>
        <v>0</v>
      </c>
      <c r="CG311" s="61">
        <f t="shared" si="315"/>
        <v>0</v>
      </c>
      <c r="CH311" s="61">
        <f t="shared" si="315"/>
        <v>0</v>
      </c>
      <c r="CI311" s="61">
        <f t="shared" si="315"/>
        <v>0</v>
      </c>
      <c r="CJ311" s="61">
        <f t="shared" si="315"/>
        <v>0</v>
      </c>
      <c r="CK311" s="61">
        <f t="shared" si="313"/>
        <v>0</v>
      </c>
      <c r="CL311" s="61">
        <f t="shared" si="313"/>
        <v>0</v>
      </c>
      <c r="CM311" s="61">
        <f t="shared" si="313"/>
        <v>0</v>
      </c>
      <c r="CN311" s="61">
        <f t="shared" si="313"/>
        <v>0</v>
      </c>
      <c r="CO311" s="61">
        <f t="shared" si="313"/>
        <v>0</v>
      </c>
      <c r="CP311" s="61">
        <f t="shared" si="313"/>
        <v>0</v>
      </c>
      <c r="CQ311" s="61">
        <f t="shared" si="313"/>
        <v>0</v>
      </c>
      <c r="CR311" s="61">
        <f t="shared" si="313"/>
        <v>0</v>
      </c>
      <c r="CS311" s="61">
        <f t="shared" si="313"/>
        <v>0</v>
      </c>
      <c r="CT311" s="61">
        <f t="shared" si="313"/>
        <v>0</v>
      </c>
      <c r="CU311" s="61">
        <f t="shared" si="313"/>
        <v>0</v>
      </c>
      <c r="CV311" s="61">
        <f t="shared" si="313"/>
        <v>0</v>
      </c>
      <c r="CW311" s="61">
        <f t="shared" si="293"/>
        <v>0</v>
      </c>
      <c r="CX311" s="61">
        <f t="shared" si="293"/>
        <v>0</v>
      </c>
      <c r="CY311" s="61">
        <f t="shared" si="318"/>
        <v>0</v>
      </c>
      <c r="CZ311" s="61">
        <f t="shared" si="318"/>
        <v>0</v>
      </c>
      <c r="DA311" s="61">
        <f t="shared" si="318"/>
        <v>0</v>
      </c>
      <c r="DB311" s="61">
        <f t="shared" si="318"/>
        <v>0</v>
      </c>
      <c r="DC311" s="61">
        <f t="shared" si="318"/>
        <v>0</v>
      </c>
      <c r="DD311" s="61">
        <f t="shared" si="318"/>
        <v>0</v>
      </c>
      <c r="DE311" s="61">
        <f t="shared" si="318"/>
        <v>0</v>
      </c>
      <c r="DF311" s="61">
        <f t="shared" si="318"/>
        <v>0</v>
      </c>
      <c r="DG311" s="61">
        <f t="shared" si="318"/>
        <v>8.5179189639697103E-2</v>
      </c>
      <c r="DH311" s="61">
        <f t="shared" si="318"/>
        <v>8.6269072958071596E-2</v>
      </c>
      <c r="DI311" s="61">
        <f t="shared" si="318"/>
        <v>8.7391011668162599E-2</v>
      </c>
      <c r="DJ311" s="61">
        <f t="shared" si="318"/>
        <v>8.8577061161687398E-2</v>
      </c>
      <c r="DK311" s="61">
        <f t="shared" si="318"/>
        <v>8.9723041415566099E-2</v>
      </c>
      <c r="DL311" s="61">
        <f t="shared" si="318"/>
        <v>9.0989229388383094E-2</v>
      </c>
      <c r="DM311" s="61">
        <f t="shared" si="318"/>
        <v>9.2295486600846299E-2</v>
      </c>
      <c r="DN311" s="61">
        <f t="shared" si="302"/>
        <v>9.3689896140530901E-2</v>
      </c>
      <c r="DO311" s="61">
        <f t="shared" si="302"/>
        <v>9.5076291832286206E-2</v>
      </c>
      <c r="DP311" s="61">
        <f t="shared" si="302"/>
        <v>9.5252596486729096E-2</v>
      </c>
      <c r="DQ311" s="61">
        <f t="shared" si="300"/>
        <v>9.5557122708039496E-2</v>
      </c>
      <c r="DR311" s="61">
        <f t="shared" si="300"/>
        <v>0</v>
      </c>
      <c r="DS311" s="61">
        <f t="shared" si="280"/>
        <v>0</v>
      </c>
      <c r="DT311" s="61">
        <f t="shared" si="280"/>
        <v>0</v>
      </c>
      <c r="DU311" s="61">
        <f t="shared" si="280"/>
        <v>0</v>
      </c>
      <c r="DV311" s="61">
        <f t="shared" si="280"/>
        <v>0</v>
      </c>
      <c r="DW311" s="61">
        <f t="shared" si="316"/>
        <v>0</v>
      </c>
      <c r="DX311" s="61">
        <f t="shared" si="316"/>
        <v>0</v>
      </c>
      <c r="DY311" s="61">
        <f t="shared" si="316"/>
        <v>0</v>
      </c>
      <c r="DZ311" s="61">
        <f t="shared" si="311"/>
        <v>1</v>
      </c>
    </row>
    <row r="312" spans="2:130">
      <c r="C312" s="53">
        <v>2054</v>
      </c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>
        <f t="shared" si="306"/>
        <v>0</v>
      </c>
      <c r="AM312" s="64">
        <f t="shared" si="307"/>
        <v>0</v>
      </c>
      <c r="AN312" s="64">
        <f t="shared" si="308"/>
        <v>0</v>
      </c>
      <c r="AO312" s="64">
        <f t="shared" si="309"/>
        <v>0</v>
      </c>
      <c r="AP312" s="64">
        <f t="shared" si="310"/>
        <v>0</v>
      </c>
      <c r="AQ312" s="64">
        <f t="shared" si="312"/>
        <v>0</v>
      </c>
      <c r="AR312" s="64">
        <f t="shared" si="314"/>
        <v>0</v>
      </c>
      <c r="AS312" s="64">
        <f t="shared" si="317"/>
        <v>0</v>
      </c>
      <c r="AT312" s="64">
        <f t="shared" si="319"/>
        <v>0</v>
      </c>
      <c r="AU312" s="64">
        <f t="shared" si="320"/>
        <v>2935.9090909090801</v>
      </c>
      <c r="AV312" s="64">
        <f t="shared" si="321"/>
        <v>2974.0909090909099</v>
      </c>
      <c r="AW312" s="64">
        <f t="shared" si="323"/>
        <v>3014.45454545455</v>
      </c>
      <c r="AX312" s="64">
        <f t="shared" si="325"/>
        <v>3053.45454545455</v>
      </c>
      <c r="AY312" s="64">
        <f t="shared" si="326"/>
        <v>3096.54545454546</v>
      </c>
      <c r="AZ312" s="64">
        <f t="shared" si="327"/>
        <v>3141</v>
      </c>
      <c r="BA312" s="64">
        <f t="shared" si="328"/>
        <v>3188.45454545455</v>
      </c>
      <c r="BB312" s="64">
        <f t="shared" si="329"/>
        <v>3235.6363636363599</v>
      </c>
      <c r="BC312" s="64">
        <f t="shared" si="330"/>
        <v>3241.6363636363599</v>
      </c>
      <c r="BD312" s="64">
        <f t="shared" ref="BD312:BD318" si="331">VLOOKUP($C$118,$D$3:$K$63,$A$71,0)*(B260-B259)</f>
        <v>3252</v>
      </c>
      <c r="BE312" s="64">
        <f>VLOOKUP($C$119,$D$3:$K$63,$A$71,0)*(B259-B258)</f>
        <v>3259.6363636363599</v>
      </c>
      <c r="BF312" s="64">
        <f>VLOOKUP($C$120,$D$3:$K$63,$A$71,0)*B258</f>
        <v>0</v>
      </c>
      <c r="BG312" s="64"/>
      <c r="BH312" s="64"/>
      <c r="BI312" s="64"/>
      <c r="BJ312" s="64"/>
      <c r="BK312" s="64"/>
      <c r="BL312" s="64"/>
      <c r="BM312" s="54">
        <f t="shared" si="261"/>
        <v>34392.818181818198</v>
      </c>
      <c r="BP312" s="53">
        <v>2054</v>
      </c>
      <c r="BQ312" s="61">
        <f t="shared" si="324"/>
        <v>0</v>
      </c>
      <c r="BR312" s="61">
        <f t="shared" si="324"/>
        <v>0</v>
      </c>
      <c r="BS312" s="61">
        <f t="shared" si="324"/>
        <v>0</v>
      </c>
      <c r="BT312" s="61">
        <f t="shared" si="324"/>
        <v>0</v>
      </c>
      <c r="BU312" s="61">
        <f t="shared" si="324"/>
        <v>0</v>
      </c>
      <c r="BV312" s="61">
        <f t="shared" si="324"/>
        <v>0</v>
      </c>
      <c r="BW312" s="61">
        <f t="shared" si="324"/>
        <v>0</v>
      </c>
      <c r="BX312" s="61">
        <f t="shared" si="324"/>
        <v>0</v>
      </c>
      <c r="BY312" s="61">
        <f t="shared" si="324"/>
        <v>0</v>
      </c>
      <c r="BZ312" s="61">
        <f t="shared" si="324"/>
        <v>0</v>
      </c>
      <c r="CA312" s="61">
        <f t="shared" si="324"/>
        <v>0</v>
      </c>
      <c r="CB312" s="61">
        <f t="shared" si="324"/>
        <v>0</v>
      </c>
      <c r="CC312" s="61">
        <f t="shared" si="324"/>
        <v>0</v>
      </c>
      <c r="CD312" s="61">
        <f t="shared" si="324"/>
        <v>0</v>
      </c>
      <c r="CE312" s="61">
        <f t="shared" si="324"/>
        <v>0</v>
      </c>
      <c r="CF312" s="61">
        <f t="shared" si="322"/>
        <v>0</v>
      </c>
      <c r="CG312" s="61">
        <f t="shared" si="315"/>
        <v>0</v>
      </c>
      <c r="CH312" s="61">
        <f t="shared" si="315"/>
        <v>0</v>
      </c>
      <c r="CI312" s="61">
        <f t="shared" si="315"/>
        <v>0</v>
      </c>
      <c r="CJ312" s="61">
        <f t="shared" si="315"/>
        <v>0</v>
      </c>
      <c r="CK312" s="61">
        <f t="shared" si="313"/>
        <v>0</v>
      </c>
      <c r="CL312" s="61">
        <f t="shared" si="313"/>
        <v>0</v>
      </c>
      <c r="CM312" s="61">
        <f t="shared" si="313"/>
        <v>0</v>
      </c>
      <c r="CN312" s="61">
        <f t="shared" si="313"/>
        <v>0</v>
      </c>
      <c r="CO312" s="61">
        <f t="shared" si="313"/>
        <v>0</v>
      </c>
      <c r="CP312" s="61">
        <f t="shared" si="313"/>
        <v>0</v>
      </c>
      <c r="CQ312" s="61">
        <f t="shared" si="313"/>
        <v>0</v>
      </c>
      <c r="CR312" s="61">
        <f t="shared" si="313"/>
        <v>0</v>
      </c>
      <c r="CS312" s="61">
        <f t="shared" si="313"/>
        <v>0</v>
      </c>
      <c r="CT312" s="61">
        <f t="shared" si="313"/>
        <v>0</v>
      </c>
      <c r="CU312" s="61">
        <f t="shared" si="313"/>
        <v>0</v>
      </c>
      <c r="CV312" s="61">
        <f t="shared" si="313"/>
        <v>0</v>
      </c>
      <c r="CW312" s="61">
        <f t="shared" si="293"/>
        <v>0</v>
      </c>
      <c r="CX312" s="61">
        <f t="shared" si="293"/>
        <v>0</v>
      </c>
      <c r="CY312" s="61">
        <f t="shared" si="318"/>
        <v>0</v>
      </c>
      <c r="CZ312" s="61">
        <f t="shared" si="318"/>
        <v>0</v>
      </c>
      <c r="DA312" s="61">
        <f t="shared" si="318"/>
        <v>0</v>
      </c>
      <c r="DB312" s="61">
        <f t="shared" si="318"/>
        <v>0</v>
      </c>
      <c r="DC312" s="61">
        <f t="shared" si="318"/>
        <v>0</v>
      </c>
      <c r="DD312" s="61">
        <f t="shared" si="318"/>
        <v>0</v>
      </c>
      <c r="DE312" s="61">
        <f t="shared" si="318"/>
        <v>0</v>
      </c>
      <c r="DF312" s="61">
        <f t="shared" si="318"/>
        <v>0</v>
      </c>
      <c r="DG312" s="61">
        <f t="shared" si="318"/>
        <v>0</v>
      </c>
      <c r="DH312" s="61">
        <f t="shared" si="318"/>
        <v>8.5364016271895798E-2</v>
      </c>
      <c r="DI312" s="61">
        <f t="shared" si="318"/>
        <v>8.64741846209965E-2</v>
      </c>
      <c r="DJ312" s="61">
        <f t="shared" si="318"/>
        <v>8.7647791161474004E-2</v>
      </c>
      <c r="DK312" s="61">
        <f t="shared" si="318"/>
        <v>8.8781748832340801E-2</v>
      </c>
      <c r="DL312" s="61">
        <f t="shared" si="318"/>
        <v>9.00346531120398E-2</v>
      </c>
      <c r="DM312" s="61">
        <f t="shared" si="318"/>
        <v>9.1327206261349506E-2</v>
      </c>
      <c r="DN312" s="61">
        <f t="shared" si="302"/>
        <v>9.2706986923802803E-2</v>
      </c>
      <c r="DO312" s="61">
        <f t="shared" si="302"/>
        <v>9.4078837812334004E-2</v>
      </c>
      <c r="DP312" s="61">
        <f t="shared" si="302"/>
        <v>9.4253292838621203E-2</v>
      </c>
      <c r="DQ312" s="61">
        <f t="shared" si="300"/>
        <v>9.45546242476627E-2</v>
      </c>
      <c r="DR312" s="61">
        <f t="shared" si="300"/>
        <v>9.4776657917482798E-2</v>
      </c>
      <c r="DS312" s="61">
        <f t="shared" si="280"/>
        <v>0</v>
      </c>
      <c r="DT312" s="61">
        <f t="shared" si="280"/>
        <v>0</v>
      </c>
      <c r="DU312" s="61">
        <f t="shared" si="280"/>
        <v>0</v>
      </c>
      <c r="DV312" s="61">
        <f t="shared" si="280"/>
        <v>0</v>
      </c>
      <c r="DW312" s="61">
        <f t="shared" si="316"/>
        <v>0</v>
      </c>
      <c r="DX312" s="61">
        <f t="shared" si="316"/>
        <v>0</v>
      </c>
      <c r="DY312" s="61">
        <f t="shared" si="316"/>
        <v>0</v>
      </c>
      <c r="DZ312" s="61">
        <f t="shared" si="311"/>
        <v>1</v>
      </c>
    </row>
    <row r="313" spans="2:130">
      <c r="C313" s="53">
        <v>2055</v>
      </c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>
        <f t="shared" si="307"/>
        <v>0</v>
      </c>
      <c r="AN313" s="64">
        <f t="shared" si="308"/>
        <v>0</v>
      </c>
      <c r="AO313" s="64">
        <f t="shared" si="309"/>
        <v>0</v>
      </c>
      <c r="AP313" s="64">
        <f t="shared" si="310"/>
        <v>0</v>
      </c>
      <c r="AQ313" s="64">
        <f t="shared" si="312"/>
        <v>0</v>
      </c>
      <c r="AR313" s="64">
        <f t="shared" si="314"/>
        <v>0</v>
      </c>
      <c r="AS313" s="64">
        <f t="shared" si="317"/>
        <v>0</v>
      </c>
      <c r="AT313" s="64">
        <f t="shared" si="319"/>
        <v>0</v>
      </c>
      <c r="AU313" s="64">
        <f t="shared" si="320"/>
        <v>0</v>
      </c>
      <c r="AV313" s="64">
        <f t="shared" si="321"/>
        <v>2974.0909090908999</v>
      </c>
      <c r="AW313" s="64">
        <f t="shared" si="323"/>
        <v>3014.45454545455</v>
      </c>
      <c r="AX313" s="64">
        <f t="shared" si="325"/>
        <v>3053.45454545455</v>
      </c>
      <c r="AY313" s="64">
        <f t="shared" si="326"/>
        <v>3096.54545454546</v>
      </c>
      <c r="AZ313" s="64">
        <f t="shared" si="327"/>
        <v>3141</v>
      </c>
      <c r="BA313" s="64">
        <f t="shared" si="328"/>
        <v>3188.45454545455</v>
      </c>
      <c r="BB313" s="64">
        <f t="shared" si="329"/>
        <v>3235.6363636363599</v>
      </c>
      <c r="BC313" s="64">
        <f t="shared" si="330"/>
        <v>3241.6363636363599</v>
      </c>
      <c r="BD313" s="64">
        <f t="shared" si="331"/>
        <v>3252</v>
      </c>
      <c r="BE313" s="64">
        <f t="shared" ref="BE313:BE318" si="332">VLOOKUP($C$119,$D$3:$K$63,$A$71,0)*(B260-B259)</f>
        <v>3259.6363636363599</v>
      </c>
      <c r="BF313" s="64">
        <f>VLOOKUP($C$120,$D$3:$K$63,$A$71,0)*(B259-B258)</f>
        <v>3269.1818181818198</v>
      </c>
      <c r="BG313" s="64">
        <f>VLOOKUP($C$121,$D$3:$K$63,$A$71,0)*B258</f>
        <v>0</v>
      </c>
      <c r="BH313" s="64"/>
      <c r="BI313" s="64"/>
      <c r="BJ313" s="64"/>
      <c r="BK313" s="64"/>
      <c r="BL313" s="64"/>
      <c r="BM313" s="54">
        <f t="shared" si="261"/>
        <v>34726.090909090897</v>
      </c>
      <c r="BP313" s="53">
        <v>2055</v>
      </c>
      <c r="BQ313" s="61">
        <f t="shared" si="324"/>
        <v>0</v>
      </c>
      <c r="BR313" s="61">
        <f t="shared" si="324"/>
        <v>0</v>
      </c>
      <c r="BS313" s="61">
        <f t="shared" si="324"/>
        <v>0</v>
      </c>
      <c r="BT313" s="61">
        <f t="shared" si="324"/>
        <v>0</v>
      </c>
      <c r="BU313" s="61">
        <f t="shared" si="324"/>
        <v>0</v>
      </c>
      <c r="BV313" s="61">
        <f t="shared" si="324"/>
        <v>0</v>
      </c>
      <c r="BW313" s="61">
        <f t="shared" si="324"/>
        <v>0</v>
      </c>
      <c r="BX313" s="61">
        <f t="shared" si="324"/>
        <v>0</v>
      </c>
      <c r="BY313" s="61">
        <f t="shared" si="324"/>
        <v>0</v>
      </c>
      <c r="BZ313" s="61">
        <f t="shared" si="324"/>
        <v>0</v>
      </c>
      <c r="CA313" s="61">
        <f t="shared" si="324"/>
        <v>0</v>
      </c>
      <c r="CB313" s="61">
        <f t="shared" si="324"/>
        <v>0</v>
      </c>
      <c r="CC313" s="61">
        <f t="shared" si="324"/>
        <v>0</v>
      </c>
      <c r="CD313" s="61">
        <f t="shared" si="324"/>
        <v>0</v>
      </c>
      <c r="CE313" s="61">
        <f t="shared" si="324"/>
        <v>0</v>
      </c>
      <c r="CF313" s="61">
        <f t="shared" si="322"/>
        <v>0</v>
      </c>
      <c r="CG313" s="61">
        <f t="shared" si="315"/>
        <v>0</v>
      </c>
      <c r="CH313" s="61">
        <f t="shared" si="315"/>
        <v>0</v>
      </c>
      <c r="CI313" s="61">
        <f t="shared" si="315"/>
        <v>0</v>
      </c>
      <c r="CJ313" s="61">
        <f t="shared" si="315"/>
        <v>0</v>
      </c>
      <c r="CK313" s="61">
        <f t="shared" si="313"/>
        <v>0</v>
      </c>
      <c r="CL313" s="61">
        <f t="shared" si="313"/>
        <v>0</v>
      </c>
      <c r="CM313" s="61">
        <f t="shared" si="313"/>
        <v>0</v>
      </c>
      <c r="CN313" s="61">
        <f t="shared" si="313"/>
        <v>0</v>
      </c>
      <c r="CO313" s="61">
        <f t="shared" si="313"/>
        <v>0</v>
      </c>
      <c r="CP313" s="61">
        <f t="shared" si="313"/>
        <v>0</v>
      </c>
      <c r="CQ313" s="61">
        <f t="shared" si="313"/>
        <v>0</v>
      </c>
      <c r="CR313" s="61">
        <f t="shared" si="313"/>
        <v>0</v>
      </c>
      <c r="CS313" s="61">
        <f t="shared" si="313"/>
        <v>0</v>
      </c>
      <c r="CT313" s="61">
        <f t="shared" si="313"/>
        <v>0</v>
      </c>
      <c r="CU313" s="61">
        <f t="shared" si="313"/>
        <v>0</v>
      </c>
      <c r="CV313" s="61">
        <f t="shared" si="313"/>
        <v>0</v>
      </c>
      <c r="CW313" s="61">
        <f t="shared" si="293"/>
        <v>0</v>
      </c>
      <c r="CX313" s="61">
        <f t="shared" si="293"/>
        <v>0</v>
      </c>
      <c r="CY313" s="61">
        <f t="shared" si="318"/>
        <v>0</v>
      </c>
      <c r="CZ313" s="61">
        <f t="shared" si="318"/>
        <v>0</v>
      </c>
      <c r="DA313" s="61">
        <f t="shared" si="318"/>
        <v>0</v>
      </c>
      <c r="DB313" s="61">
        <f t="shared" si="318"/>
        <v>0</v>
      </c>
      <c r="DC313" s="61">
        <f t="shared" si="318"/>
        <v>0</v>
      </c>
      <c r="DD313" s="61">
        <f t="shared" si="318"/>
        <v>0</v>
      </c>
      <c r="DE313" s="61">
        <f t="shared" si="318"/>
        <v>0</v>
      </c>
      <c r="DF313" s="61">
        <f t="shared" si="318"/>
        <v>0</v>
      </c>
      <c r="DG313" s="61">
        <f t="shared" si="318"/>
        <v>0</v>
      </c>
      <c r="DH313" s="61">
        <f t="shared" si="318"/>
        <v>0</v>
      </c>
      <c r="DI313" s="61">
        <f t="shared" si="318"/>
        <v>8.5644275852319304E-2</v>
      </c>
      <c r="DJ313" s="61">
        <f t="shared" si="318"/>
        <v>8.6806619073424005E-2</v>
      </c>
      <c r="DK313" s="61">
        <f t="shared" si="318"/>
        <v>8.7929693942464096E-2</v>
      </c>
      <c r="DL313" s="61">
        <f t="shared" si="318"/>
        <v>8.9170573867697098E-2</v>
      </c>
      <c r="DM313" s="61">
        <f t="shared" si="318"/>
        <v>9.04507221449945E-2</v>
      </c>
      <c r="DN313" s="61">
        <f t="shared" si="302"/>
        <v>9.1817260796833403E-2</v>
      </c>
      <c r="DO313" s="61">
        <f t="shared" si="302"/>
        <v>9.3175945778259495E-2</v>
      </c>
      <c r="DP313" s="61">
        <f t="shared" si="302"/>
        <v>9.3348726527342593E-2</v>
      </c>
      <c r="DQ313" s="61">
        <f t="shared" si="300"/>
        <v>9.3647166003031607E-2</v>
      </c>
      <c r="DR313" s="61">
        <f t="shared" si="300"/>
        <v>9.3867068774591805E-2</v>
      </c>
      <c r="DS313" s="61">
        <f t="shared" si="280"/>
        <v>9.4141947239042206E-2</v>
      </c>
      <c r="DT313" s="61">
        <f t="shared" si="280"/>
        <v>0</v>
      </c>
      <c r="DU313" s="61">
        <f t="shared" si="280"/>
        <v>0</v>
      </c>
      <c r="DV313" s="61">
        <f t="shared" si="280"/>
        <v>0</v>
      </c>
      <c r="DW313" s="61">
        <f t="shared" si="316"/>
        <v>0</v>
      </c>
      <c r="DX313" s="61">
        <f t="shared" si="316"/>
        <v>0</v>
      </c>
      <c r="DY313" s="61">
        <f t="shared" si="316"/>
        <v>0</v>
      </c>
      <c r="DZ313" s="61">
        <f t="shared" si="311"/>
        <v>1</v>
      </c>
    </row>
    <row r="314" spans="2:130">
      <c r="C314" s="53">
        <v>2056</v>
      </c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>
        <f t="shared" si="308"/>
        <v>0</v>
      </c>
      <c r="AO314" s="64">
        <f t="shared" si="309"/>
        <v>0</v>
      </c>
      <c r="AP314" s="64">
        <f t="shared" si="310"/>
        <v>0</v>
      </c>
      <c r="AQ314" s="64">
        <f t="shared" si="312"/>
        <v>0</v>
      </c>
      <c r="AR314" s="64">
        <f t="shared" si="314"/>
        <v>0</v>
      </c>
      <c r="AS314" s="64">
        <f t="shared" si="317"/>
        <v>0</v>
      </c>
      <c r="AT314" s="64">
        <f t="shared" si="319"/>
        <v>0</v>
      </c>
      <c r="AU314" s="64">
        <f t="shared" si="320"/>
        <v>0</v>
      </c>
      <c r="AV314" s="64">
        <f t="shared" si="321"/>
        <v>0</v>
      </c>
      <c r="AW314" s="64">
        <f t="shared" si="323"/>
        <v>3014.45454545454</v>
      </c>
      <c r="AX314" s="64">
        <f t="shared" si="325"/>
        <v>3053.45454545455</v>
      </c>
      <c r="AY314" s="64">
        <f t="shared" si="326"/>
        <v>3096.54545454546</v>
      </c>
      <c r="AZ314" s="64">
        <f t="shared" si="327"/>
        <v>3141</v>
      </c>
      <c r="BA314" s="64">
        <f t="shared" si="328"/>
        <v>3188.45454545455</v>
      </c>
      <c r="BB314" s="64">
        <f t="shared" si="329"/>
        <v>3235.6363636363599</v>
      </c>
      <c r="BC314" s="64">
        <f t="shared" si="330"/>
        <v>3241.6363636363599</v>
      </c>
      <c r="BD314" s="64">
        <f t="shared" si="331"/>
        <v>3252</v>
      </c>
      <c r="BE314" s="64">
        <f t="shared" si="332"/>
        <v>3259.6363636363599</v>
      </c>
      <c r="BF314" s="64">
        <f t="shared" ref="BF314:BF318" si="333">VLOOKUP($C$120,$D$3:$K$63,$A$71,0)*(B260-B259)</f>
        <v>3269.1818181818198</v>
      </c>
      <c r="BG314" s="64">
        <f>VLOOKUP($C$121,$D$3:$K$63,$A$71,0)*(B259-B258)</f>
        <v>3277.6363636363599</v>
      </c>
      <c r="BH314" s="64">
        <f>VLOOKUP($C$122,$D$3:$K$63,$A$71,0)*B258</f>
        <v>0</v>
      </c>
      <c r="BI314" s="64"/>
      <c r="BJ314" s="64"/>
      <c r="BK314" s="64"/>
      <c r="BL314" s="64"/>
      <c r="BM314" s="54">
        <f t="shared" si="261"/>
        <v>35029.636363636397</v>
      </c>
      <c r="BP314" s="53">
        <v>2056</v>
      </c>
      <c r="BQ314" s="61">
        <f t="shared" si="324"/>
        <v>0</v>
      </c>
      <c r="BR314" s="61">
        <f t="shared" si="324"/>
        <v>0</v>
      </c>
      <c r="BS314" s="61">
        <f t="shared" si="324"/>
        <v>0</v>
      </c>
      <c r="BT314" s="61">
        <f t="shared" si="324"/>
        <v>0</v>
      </c>
      <c r="BU314" s="61">
        <f t="shared" si="324"/>
        <v>0</v>
      </c>
      <c r="BV314" s="61">
        <f t="shared" si="324"/>
        <v>0</v>
      </c>
      <c r="BW314" s="61">
        <f t="shared" si="324"/>
        <v>0</v>
      </c>
      <c r="BX314" s="61">
        <f t="shared" si="324"/>
        <v>0</v>
      </c>
      <c r="BY314" s="61">
        <f t="shared" si="324"/>
        <v>0</v>
      </c>
      <c r="BZ314" s="61">
        <f t="shared" si="324"/>
        <v>0</v>
      </c>
      <c r="CA314" s="61">
        <f t="shared" si="324"/>
        <v>0</v>
      </c>
      <c r="CB314" s="61">
        <f t="shared" si="324"/>
        <v>0</v>
      </c>
      <c r="CC314" s="61">
        <f t="shared" si="324"/>
        <v>0</v>
      </c>
      <c r="CD314" s="61">
        <f t="shared" si="324"/>
        <v>0</v>
      </c>
      <c r="CE314" s="61">
        <f t="shared" si="324"/>
        <v>0</v>
      </c>
      <c r="CF314" s="61">
        <f t="shared" si="322"/>
        <v>0</v>
      </c>
      <c r="CG314" s="61">
        <f t="shared" si="315"/>
        <v>0</v>
      </c>
      <c r="CH314" s="61">
        <f t="shared" si="315"/>
        <v>0</v>
      </c>
      <c r="CI314" s="61">
        <f t="shared" si="315"/>
        <v>0</v>
      </c>
      <c r="CJ314" s="61">
        <f t="shared" si="315"/>
        <v>0</v>
      </c>
      <c r="CK314" s="61">
        <f t="shared" si="313"/>
        <v>0</v>
      </c>
      <c r="CL314" s="61">
        <f t="shared" si="313"/>
        <v>0</v>
      </c>
      <c r="CM314" s="61">
        <f t="shared" si="313"/>
        <v>0</v>
      </c>
      <c r="CN314" s="61">
        <f t="shared" si="313"/>
        <v>0</v>
      </c>
      <c r="CO314" s="61">
        <f t="shared" si="313"/>
        <v>0</v>
      </c>
      <c r="CP314" s="61">
        <f t="shared" si="313"/>
        <v>0</v>
      </c>
      <c r="CQ314" s="61">
        <f t="shared" si="313"/>
        <v>0</v>
      </c>
      <c r="CR314" s="61">
        <f t="shared" si="313"/>
        <v>0</v>
      </c>
      <c r="CS314" s="61">
        <f t="shared" si="313"/>
        <v>0</v>
      </c>
      <c r="CT314" s="61">
        <f t="shared" si="313"/>
        <v>0</v>
      </c>
      <c r="CU314" s="61">
        <f t="shared" si="313"/>
        <v>0</v>
      </c>
      <c r="CV314" s="61">
        <f t="shared" si="313"/>
        <v>0</v>
      </c>
      <c r="CW314" s="61">
        <f t="shared" si="293"/>
        <v>0</v>
      </c>
      <c r="CX314" s="61">
        <f t="shared" si="293"/>
        <v>0</v>
      </c>
      <c r="CY314" s="61">
        <f t="shared" si="318"/>
        <v>0</v>
      </c>
      <c r="CZ314" s="61">
        <f t="shared" si="318"/>
        <v>0</v>
      </c>
      <c r="DA314" s="61">
        <f t="shared" si="318"/>
        <v>0</v>
      </c>
      <c r="DB314" s="61">
        <f t="shared" si="318"/>
        <v>0</v>
      </c>
      <c r="DC314" s="61">
        <f t="shared" si="318"/>
        <v>0</v>
      </c>
      <c r="DD314" s="61">
        <f t="shared" si="318"/>
        <v>0</v>
      </c>
      <c r="DE314" s="61">
        <f t="shared" si="318"/>
        <v>0</v>
      </c>
      <c r="DF314" s="61">
        <f t="shared" si="318"/>
        <v>0</v>
      </c>
      <c r="DG314" s="61">
        <f t="shared" si="318"/>
        <v>0</v>
      </c>
      <c r="DH314" s="61">
        <f t="shared" si="318"/>
        <v>0</v>
      </c>
      <c r="DI314" s="61">
        <f t="shared" si="318"/>
        <v>0</v>
      </c>
      <c r="DJ314" s="61">
        <f t="shared" si="318"/>
        <v>8.60544058796964E-2</v>
      </c>
      <c r="DK314" s="61">
        <f t="shared" si="318"/>
        <v>8.7167748867193001E-2</v>
      </c>
      <c r="DL314" s="61">
        <f t="shared" si="318"/>
        <v>8.8397876084146995E-2</v>
      </c>
      <c r="DM314" s="61">
        <f t="shared" si="318"/>
        <v>8.96669313775868E-2</v>
      </c>
      <c r="DN314" s="61">
        <f t="shared" si="302"/>
        <v>9.1021628439295593E-2</v>
      </c>
      <c r="DO314" s="61">
        <f t="shared" si="302"/>
        <v>9.2368539885707202E-2</v>
      </c>
      <c r="DP314" s="61">
        <f t="shared" si="302"/>
        <v>9.2539823422245093E-2</v>
      </c>
      <c r="DQ314" s="61">
        <f t="shared" si="300"/>
        <v>9.2835676803537798E-2</v>
      </c>
      <c r="DR314" s="61">
        <f t="shared" si="300"/>
        <v>9.3053674031858796E-2</v>
      </c>
      <c r="DS314" s="61">
        <f t="shared" si="280"/>
        <v>9.3326170567260003E-2</v>
      </c>
      <c r="DT314" s="61">
        <f t="shared" si="280"/>
        <v>9.3567524641472499E-2</v>
      </c>
      <c r="DU314" s="61">
        <f t="shared" si="280"/>
        <v>0</v>
      </c>
      <c r="DV314" s="61">
        <f t="shared" si="280"/>
        <v>0</v>
      </c>
      <c r="DW314" s="61">
        <f t="shared" si="316"/>
        <v>0</v>
      </c>
      <c r="DX314" s="61">
        <f t="shared" si="316"/>
        <v>0</v>
      </c>
      <c r="DY314" s="61">
        <f t="shared" si="316"/>
        <v>0</v>
      </c>
      <c r="DZ314" s="61">
        <f t="shared" si="311"/>
        <v>1</v>
      </c>
    </row>
    <row r="315" spans="2:130">
      <c r="C315" s="53">
        <v>2057</v>
      </c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>
        <f t="shared" si="309"/>
        <v>0</v>
      </c>
      <c r="AP315" s="64">
        <f t="shared" si="310"/>
        <v>0</v>
      </c>
      <c r="AQ315" s="64">
        <f t="shared" si="312"/>
        <v>0</v>
      </c>
      <c r="AR315" s="64">
        <f t="shared" si="314"/>
        <v>0</v>
      </c>
      <c r="AS315" s="64">
        <f t="shared" si="317"/>
        <v>0</v>
      </c>
      <c r="AT315" s="64">
        <f t="shared" si="319"/>
        <v>0</v>
      </c>
      <c r="AU315" s="64">
        <f t="shared" si="320"/>
        <v>0</v>
      </c>
      <c r="AV315" s="64">
        <f t="shared" si="321"/>
        <v>0</v>
      </c>
      <c r="AW315" s="64">
        <f t="shared" si="323"/>
        <v>0</v>
      </c>
      <c r="AX315" s="64">
        <f t="shared" si="325"/>
        <v>3053.45454545454</v>
      </c>
      <c r="AY315" s="64">
        <f t="shared" si="326"/>
        <v>3096.54545454546</v>
      </c>
      <c r="AZ315" s="64">
        <f t="shared" si="327"/>
        <v>3141</v>
      </c>
      <c r="BA315" s="64">
        <f t="shared" si="328"/>
        <v>3188.45454545455</v>
      </c>
      <c r="BB315" s="64">
        <f t="shared" si="329"/>
        <v>3235.6363636363599</v>
      </c>
      <c r="BC315" s="64">
        <f t="shared" si="330"/>
        <v>3241.6363636363599</v>
      </c>
      <c r="BD315" s="64">
        <f t="shared" si="331"/>
        <v>3252</v>
      </c>
      <c r="BE315" s="64">
        <f t="shared" si="332"/>
        <v>3259.6363636363599</v>
      </c>
      <c r="BF315" s="64">
        <f t="shared" si="333"/>
        <v>3269.1818181818198</v>
      </c>
      <c r="BG315" s="64">
        <f t="shared" ref="BG315:BG318" si="334">VLOOKUP($C$121,$D$3:$K$63,$A$71,0)*(B260-B259)</f>
        <v>3277.6363636363599</v>
      </c>
      <c r="BH315" s="64">
        <f>VLOOKUP($C$122,$D$3:$K$63,$A$71,0)*(B259-B258)</f>
        <v>3288.8181818181802</v>
      </c>
      <c r="BI315" s="64">
        <f>VLOOKUP($C$123,$D$3:$K$63,$A$71,0)*B258</f>
        <v>0</v>
      </c>
      <c r="BJ315" s="64"/>
      <c r="BK315" s="64"/>
      <c r="BL315" s="64"/>
      <c r="BM315" s="54">
        <f t="shared" si="261"/>
        <v>35304</v>
      </c>
      <c r="BP315" s="53">
        <v>2057</v>
      </c>
      <c r="BQ315" s="61">
        <f t="shared" si="324"/>
        <v>0</v>
      </c>
      <c r="BR315" s="61">
        <f t="shared" si="324"/>
        <v>0</v>
      </c>
      <c r="BS315" s="61">
        <f t="shared" si="324"/>
        <v>0</v>
      </c>
      <c r="BT315" s="61">
        <f t="shared" si="324"/>
        <v>0</v>
      </c>
      <c r="BU315" s="61">
        <f t="shared" si="324"/>
        <v>0</v>
      </c>
      <c r="BV315" s="61">
        <f t="shared" si="324"/>
        <v>0</v>
      </c>
      <c r="BW315" s="61">
        <f t="shared" si="324"/>
        <v>0</v>
      </c>
      <c r="BX315" s="61">
        <f t="shared" si="324"/>
        <v>0</v>
      </c>
      <c r="BY315" s="61">
        <f t="shared" si="324"/>
        <v>0</v>
      </c>
      <c r="BZ315" s="61">
        <f t="shared" si="324"/>
        <v>0</v>
      </c>
      <c r="CA315" s="61">
        <f t="shared" si="324"/>
        <v>0</v>
      </c>
      <c r="CB315" s="61">
        <f t="shared" si="324"/>
        <v>0</v>
      </c>
      <c r="CC315" s="61">
        <f t="shared" si="324"/>
        <v>0</v>
      </c>
      <c r="CD315" s="61">
        <f t="shared" si="324"/>
        <v>0</v>
      </c>
      <c r="CE315" s="61">
        <f t="shared" si="324"/>
        <v>0</v>
      </c>
      <c r="CF315" s="61">
        <f t="shared" si="322"/>
        <v>0</v>
      </c>
      <c r="CG315" s="61">
        <f t="shared" si="315"/>
        <v>0</v>
      </c>
      <c r="CH315" s="61">
        <f t="shared" si="315"/>
        <v>0</v>
      </c>
      <c r="CI315" s="61">
        <f t="shared" si="315"/>
        <v>0</v>
      </c>
      <c r="CJ315" s="61">
        <f t="shared" si="315"/>
        <v>0</v>
      </c>
      <c r="CK315" s="61">
        <f t="shared" si="313"/>
        <v>0</v>
      </c>
      <c r="CL315" s="61">
        <f t="shared" si="313"/>
        <v>0</v>
      </c>
      <c r="CM315" s="61">
        <f t="shared" si="313"/>
        <v>0</v>
      </c>
      <c r="CN315" s="61">
        <f t="shared" si="313"/>
        <v>0</v>
      </c>
      <c r="CO315" s="61">
        <f t="shared" si="313"/>
        <v>0</v>
      </c>
      <c r="CP315" s="61">
        <f t="shared" si="313"/>
        <v>0</v>
      </c>
      <c r="CQ315" s="61">
        <f t="shared" si="313"/>
        <v>0</v>
      </c>
      <c r="CR315" s="61">
        <f t="shared" si="313"/>
        <v>0</v>
      </c>
      <c r="CS315" s="61">
        <f t="shared" si="313"/>
        <v>0</v>
      </c>
      <c r="CT315" s="61">
        <f t="shared" si="313"/>
        <v>0</v>
      </c>
      <c r="CU315" s="61">
        <f t="shared" si="313"/>
        <v>0</v>
      </c>
      <c r="CV315" s="61">
        <f t="shared" si="313"/>
        <v>0</v>
      </c>
      <c r="CW315" s="61">
        <f t="shared" si="293"/>
        <v>0</v>
      </c>
      <c r="CX315" s="61">
        <f t="shared" si="293"/>
        <v>0</v>
      </c>
      <c r="CY315" s="61">
        <f t="shared" si="318"/>
        <v>0</v>
      </c>
      <c r="CZ315" s="61">
        <f t="shared" si="318"/>
        <v>0</v>
      </c>
      <c r="DA315" s="61">
        <f t="shared" si="318"/>
        <v>0</v>
      </c>
      <c r="DB315" s="61">
        <f t="shared" si="318"/>
        <v>0</v>
      </c>
      <c r="DC315" s="61">
        <f t="shared" si="318"/>
        <v>0</v>
      </c>
      <c r="DD315" s="61">
        <f t="shared" si="318"/>
        <v>0</v>
      </c>
      <c r="DE315" s="61">
        <f t="shared" si="318"/>
        <v>0</v>
      </c>
      <c r="DF315" s="61">
        <f t="shared" si="318"/>
        <v>0</v>
      </c>
      <c r="DG315" s="61">
        <f t="shared" si="318"/>
        <v>0</v>
      </c>
      <c r="DH315" s="61">
        <f t="shared" si="318"/>
        <v>0</v>
      </c>
      <c r="DI315" s="61">
        <f t="shared" si="318"/>
        <v>0</v>
      </c>
      <c r="DJ315" s="61">
        <f t="shared" si="318"/>
        <v>0</v>
      </c>
      <c r="DK315" s="61">
        <f t="shared" si="318"/>
        <v>8.6490328162659599E-2</v>
      </c>
      <c r="DL315" s="61">
        <f t="shared" si="318"/>
        <v>8.7710895494716001E-2</v>
      </c>
      <c r="DM315" s="61">
        <f t="shared" si="318"/>
        <v>8.8970088375254996E-2</v>
      </c>
      <c r="DN315" s="61">
        <f t="shared" si="302"/>
        <v>9.0314257462455999E-2</v>
      </c>
      <c r="DO315" s="61">
        <f t="shared" si="302"/>
        <v>9.16507014399605E-2</v>
      </c>
      <c r="DP315" s="61">
        <f t="shared" si="302"/>
        <v>9.1820653853284806E-2</v>
      </c>
      <c r="DQ315" s="61">
        <f t="shared" si="300"/>
        <v>9.2114208021753893E-2</v>
      </c>
      <c r="DR315" s="61">
        <f t="shared" si="300"/>
        <v>9.23305110932576E-2</v>
      </c>
      <c r="DS315" s="61">
        <f t="shared" si="280"/>
        <v>9.2600889932637098E-2</v>
      </c>
      <c r="DT315" s="61">
        <f t="shared" si="280"/>
        <v>9.2840368333230394E-2</v>
      </c>
      <c r="DU315" s="61">
        <f t="shared" si="280"/>
        <v>9.3157097830789196E-2</v>
      </c>
      <c r="DV315" s="61">
        <f t="shared" si="280"/>
        <v>0</v>
      </c>
      <c r="DW315" s="61">
        <f t="shared" si="316"/>
        <v>0</v>
      </c>
      <c r="DX315" s="61">
        <f t="shared" si="316"/>
        <v>0</v>
      </c>
      <c r="DY315" s="61">
        <f t="shared" si="316"/>
        <v>0</v>
      </c>
      <c r="DZ315" s="61">
        <f t="shared" si="311"/>
        <v>1</v>
      </c>
    </row>
    <row r="316" spans="2:130">
      <c r="C316" s="53">
        <v>2058</v>
      </c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>
        <f t="shared" si="310"/>
        <v>0</v>
      </c>
      <c r="AQ316" s="64">
        <f t="shared" si="312"/>
        <v>0</v>
      </c>
      <c r="AR316" s="64">
        <f t="shared" si="314"/>
        <v>0</v>
      </c>
      <c r="AS316" s="64">
        <f t="shared" si="317"/>
        <v>0</v>
      </c>
      <c r="AT316" s="64">
        <f t="shared" si="319"/>
        <v>0</v>
      </c>
      <c r="AU316" s="64">
        <f t="shared" si="320"/>
        <v>0</v>
      </c>
      <c r="AV316" s="64">
        <f t="shared" si="321"/>
        <v>0</v>
      </c>
      <c r="AW316" s="64">
        <f t="shared" si="323"/>
        <v>0</v>
      </c>
      <c r="AX316" s="64">
        <f t="shared" si="325"/>
        <v>0</v>
      </c>
      <c r="AY316" s="64">
        <f t="shared" si="326"/>
        <v>3096.54545454544</v>
      </c>
      <c r="AZ316" s="64">
        <f t="shared" si="327"/>
        <v>3141</v>
      </c>
      <c r="BA316" s="64">
        <f t="shared" si="328"/>
        <v>3188.45454545455</v>
      </c>
      <c r="BB316" s="64">
        <f t="shared" si="329"/>
        <v>3235.6363636363599</v>
      </c>
      <c r="BC316" s="64">
        <f t="shared" si="330"/>
        <v>3241.6363636363599</v>
      </c>
      <c r="BD316" s="64">
        <f t="shared" si="331"/>
        <v>3252</v>
      </c>
      <c r="BE316" s="64">
        <f t="shared" si="332"/>
        <v>3259.6363636363599</v>
      </c>
      <c r="BF316" s="64">
        <f t="shared" si="333"/>
        <v>3269.1818181818198</v>
      </c>
      <c r="BG316" s="64">
        <f t="shared" si="334"/>
        <v>3277.6363636363599</v>
      </c>
      <c r="BH316" s="64">
        <f t="shared" ref="BH316:BH318" si="335">VLOOKUP($C$122,$D$3:$K$63,$A$71,0)*(B260-B259)</f>
        <v>3288.8181818181802</v>
      </c>
      <c r="BI316" s="64">
        <f>VLOOKUP($C$123,$D$3:$K$63,$A$71,0)*(B259-B258)</f>
        <v>3297.54545454546</v>
      </c>
      <c r="BJ316" s="64">
        <f>VLOOKUP($C$124,$D$3:$K$63,$A$71,0)*B258</f>
        <v>0</v>
      </c>
      <c r="BK316" s="64"/>
      <c r="BL316" s="64"/>
      <c r="BM316" s="54">
        <f t="shared" si="261"/>
        <v>35548.090909090897</v>
      </c>
      <c r="BP316" s="53">
        <v>2058</v>
      </c>
      <c r="BQ316" s="61">
        <f t="shared" si="324"/>
        <v>0</v>
      </c>
      <c r="BR316" s="61">
        <f t="shared" si="324"/>
        <v>0</v>
      </c>
      <c r="BS316" s="61">
        <f t="shared" si="324"/>
        <v>0</v>
      </c>
      <c r="BT316" s="61">
        <f t="shared" si="324"/>
        <v>0</v>
      </c>
      <c r="BU316" s="61">
        <f t="shared" si="324"/>
        <v>0</v>
      </c>
      <c r="BV316" s="61">
        <f t="shared" si="324"/>
        <v>0</v>
      </c>
      <c r="BW316" s="61">
        <f t="shared" si="324"/>
        <v>0</v>
      </c>
      <c r="BX316" s="61">
        <f t="shared" si="324"/>
        <v>0</v>
      </c>
      <c r="BY316" s="61">
        <f t="shared" si="324"/>
        <v>0</v>
      </c>
      <c r="BZ316" s="61">
        <f t="shared" si="324"/>
        <v>0</v>
      </c>
      <c r="CA316" s="61">
        <f t="shared" si="324"/>
        <v>0</v>
      </c>
      <c r="CB316" s="61">
        <f t="shared" si="324"/>
        <v>0</v>
      </c>
      <c r="CC316" s="61">
        <f t="shared" si="324"/>
        <v>0</v>
      </c>
      <c r="CD316" s="61">
        <f t="shared" si="324"/>
        <v>0</v>
      </c>
      <c r="CE316" s="61">
        <f t="shared" si="324"/>
        <v>0</v>
      </c>
      <c r="CF316" s="61">
        <f t="shared" si="322"/>
        <v>0</v>
      </c>
      <c r="CG316" s="61">
        <f t="shared" si="315"/>
        <v>0</v>
      </c>
      <c r="CH316" s="61">
        <f t="shared" si="315"/>
        <v>0</v>
      </c>
      <c r="CI316" s="61">
        <f t="shared" si="315"/>
        <v>0</v>
      </c>
      <c r="CJ316" s="61">
        <f t="shared" si="315"/>
        <v>0</v>
      </c>
      <c r="CK316" s="61">
        <f t="shared" si="313"/>
        <v>0</v>
      </c>
      <c r="CL316" s="61">
        <f t="shared" si="313"/>
        <v>0</v>
      </c>
      <c r="CM316" s="61">
        <f t="shared" si="313"/>
        <v>0</v>
      </c>
      <c r="CN316" s="61">
        <f t="shared" si="313"/>
        <v>0</v>
      </c>
      <c r="CO316" s="61">
        <f t="shared" si="313"/>
        <v>0</v>
      </c>
      <c r="CP316" s="61">
        <f t="shared" si="313"/>
        <v>0</v>
      </c>
      <c r="CQ316" s="61">
        <f t="shared" si="313"/>
        <v>0</v>
      </c>
      <c r="CR316" s="61">
        <f t="shared" si="313"/>
        <v>0</v>
      </c>
      <c r="CS316" s="61">
        <f t="shared" si="313"/>
        <v>0</v>
      </c>
      <c r="CT316" s="61">
        <f t="shared" si="313"/>
        <v>0</v>
      </c>
      <c r="CU316" s="61">
        <f t="shared" si="313"/>
        <v>0</v>
      </c>
      <c r="CV316" s="61">
        <f t="shared" si="313"/>
        <v>0</v>
      </c>
      <c r="CW316" s="61">
        <f t="shared" si="293"/>
        <v>0</v>
      </c>
      <c r="CX316" s="61">
        <f t="shared" si="293"/>
        <v>0</v>
      </c>
      <c r="CY316" s="61">
        <f t="shared" si="318"/>
        <v>0</v>
      </c>
      <c r="CZ316" s="61">
        <f t="shared" si="318"/>
        <v>0</v>
      </c>
      <c r="DA316" s="61">
        <f t="shared" si="318"/>
        <v>0</v>
      </c>
      <c r="DB316" s="61">
        <f t="shared" si="318"/>
        <v>0</v>
      </c>
      <c r="DC316" s="61">
        <f t="shared" si="318"/>
        <v>0</v>
      </c>
      <c r="DD316" s="61">
        <f t="shared" si="318"/>
        <v>0</v>
      </c>
      <c r="DE316" s="61">
        <f t="shared" si="318"/>
        <v>0</v>
      </c>
      <c r="DF316" s="61">
        <f t="shared" si="318"/>
        <v>0</v>
      </c>
      <c r="DG316" s="61">
        <f t="shared" si="318"/>
        <v>0</v>
      </c>
      <c r="DH316" s="61">
        <f t="shared" si="318"/>
        <v>0</v>
      </c>
      <c r="DI316" s="61">
        <f t="shared" si="318"/>
        <v>0</v>
      </c>
      <c r="DJ316" s="61">
        <f t="shared" si="318"/>
        <v>0</v>
      </c>
      <c r="DK316" s="61">
        <f t="shared" si="318"/>
        <v>0</v>
      </c>
      <c r="DL316" s="61">
        <f t="shared" si="318"/>
        <v>8.7108628771778801E-2</v>
      </c>
      <c r="DM316" s="61">
        <f t="shared" si="318"/>
        <v>8.8359175406427695E-2</v>
      </c>
      <c r="DN316" s="61">
        <f t="shared" si="302"/>
        <v>8.96941147587519E-2</v>
      </c>
      <c r="DO316" s="61">
        <f t="shared" si="302"/>
        <v>9.1021382045832905E-2</v>
      </c>
      <c r="DP316" s="61">
        <f t="shared" si="302"/>
        <v>9.1190167481184303E-2</v>
      </c>
      <c r="DQ316" s="61">
        <f t="shared" si="300"/>
        <v>9.1481705960427498E-2</v>
      </c>
      <c r="DR316" s="61">
        <f t="shared" si="300"/>
        <v>9.1696523787238304E-2</v>
      </c>
      <c r="DS316" s="61">
        <f t="shared" si="280"/>
        <v>9.1965046070751802E-2</v>
      </c>
      <c r="DT316" s="61">
        <f t="shared" si="280"/>
        <v>9.2202880093292305E-2</v>
      </c>
      <c r="DU316" s="61">
        <f t="shared" si="280"/>
        <v>9.2517434768265294E-2</v>
      </c>
      <c r="DV316" s="61">
        <f t="shared" si="280"/>
        <v>9.2762940856049095E-2</v>
      </c>
      <c r="DW316" s="61">
        <f t="shared" si="316"/>
        <v>0</v>
      </c>
      <c r="DX316" s="61">
        <f t="shared" si="316"/>
        <v>0</v>
      </c>
      <c r="DY316" s="61">
        <f t="shared" si="316"/>
        <v>0</v>
      </c>
      <c r="DZ316" s="61">
        <f t="shared" si="311"/>
        <v>1</v>
      </c>
    </row>
    <row r="317" spans="2:130">
      <c r="C317" s="53">
        <v>2059</v>
      </c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>
        <f t="shared" si="312"/>
        <v>0</v>
      </c>
      <c r="AR317" s="64">
        <f t="shared" si="314"/>
        <v>0</v>
      </c>
      <c r="AS317" s="64">
        <f t="shared" si="317"/>
        <v>0</v>
      </c>
      <c r="AT317" s="64">
        <f t="shared" si="319"/>
        <v>0</v>
      </c>
      <c r="AU317" s="64">
        <f t="shared" si="320"/>
        <v>0</v>
      </c>
      <c r="AV317" s="64">
        <f t="shared" si="321"/>
        <v>0</v>
      </c>
      <c r="AW317" s="64">
        <f t="shared" si="323"/>
        <v>0</v>
      </c>
      <c r="AX317" s="64">
        <f t="shared" si="325"/>
        <v>0</v>
      </c>
      <c r="AY317" s="64">
        <f t="shared" si="326"/>
        <v>0</v>
      </c>
      <c r="AZ317" s="64">
        <f t="shared" si="327"/>
        <v>3140.99999999999</v>
      </c>
      <c r="BA317" s="64">
        <f t="shared" si="328"/>
        <v>3188.45454545455</v>
      </c>
      <c r="BB317" s="64">
        <f t="shared" si="329"/>
        <v>3235.6363636363599</v>
      </c>
      <c r="BC317" s="64">
        <f t="shared" si="330"/>
        <v>3241.6363636363599</v>
      </c>
      <c r="BD317" s="64">
        <f t="shared" si="331"/>
        <v>3252</v>
      </c>
      <c r="BE317" s="64">
        <f t="shared" si="332"/>
        <v>3259.6363636363599</v>
      </c>
      <c r="BF317" s="64">
        <f t="shared" si="333"/>
        <v>3269.1818181818198</v>
      </c>
      <c r="BG317" s="64">
        <f t="shared" si="334"/>
        <v>3277.6363636363599</v>
      </c>
      <c r="BH317" s="64">
        <f t="shared" si="335"/>
        <v>3288.8181818181802</v>
      </c>
      <c r="BI317" s="64">
        <f t="shared" ref="BI317:BI318" si="336">VLOOKUP($C$123,$D$3:$K$63,$A$71,0)*(B260-B259)</f>
        <v>3297.54545454546</v>
      </c>
      <c r="BJ317" s="64">
        <f>VLOOKUP($C$124,$D$3:$K$63,$A$71,0)*(B259-B258)</f>
        <v>3306.54545454546</v>
      </c>
      <c r="BK317" s="64">
        <f>VLOOKUP($C$125,$D$3:$K$63,$A$71,0)*B258</f>
        <v>0</v>
      </c>
      <c r="BL317" s="64"/>
      <c r="BM317" s="54">
        <f t="shared" si="261"/>
        <v>35758.090909090897</v>
      </c>
      <c r="BP317" s="53">
        <v>2059</v>
      </c>
      <c r="BQ317" s="61">
        <f t="shared" si="324"/>
        <v>0</v>
      </c>
      <c r="BR317" s="61">
        <f t="shared" si="324"/>
        <v>0</v>
      </c>
      <c r="BS317" s="61">
        <f t="shared" si="324"/>
        <v>0</v>
      </c>
      <c r="BT317" s="61">
        <f t="shared" si="324"/>
        <v>0</v>
      </c>
      <c r="BU317" s="61">
        <f t="shared" si="324"/>
        <v>0</v>
      </c>
      <c r="BV317" s="61">
        <f t="shared" si="324"/>
        <v>0</v>
      </c>
      <c r="BW317" s="61">
        <f t="shared" si="324"/>
        <v>0</v>
      </c>
      <c r="BX317" s="61">
        <f t="shared" si="324"/>
        <v>0</v>
      </c>
      <c r="BY317" s="61">
        <f t="shared" si="324"/>
        <v>0</v>
      </c>
      <c r="BZ317" s="61">
        <f t="shared" si="324"/>
        <v>0</v>
      </c>
      <c r="CA317" s="61">
        <f t="shared" si="324"/>
        <v>0</v>
      </c>
      <c r="CB317" s="61">
        <f t="shared" si="324"/>
        <v>0</v>
      </c>
      <c r="CC317" s="61">
        <f t="shared" si="324"/>
        <v>0</v>
      </c>
      <c r="CD317" s="61">
        <f t="shared" si="324"/>
        <v>0</v>
      </c>
      <c r="CE317" s="61">
        <f t="shared" si="324"/>
        <v>0</v>
      </c>
      <c r="CF317" s="61">
        <f t="shared" si="322"/>
        <v>0</v>
      </c>
      <c r="CG317" s="61">
        <f t="shared" si="315"/>
        <v>0</v>
      </c>
      <c r="CH317" s="61">
        <f t="shared" si="315"/>
        <v>0</v>
      </c>
      <c r="CI317" s="61">
        <f t="shared" si="315"/>
        <v>0</v>
      </c>
      <c r="CJ317" s="61">
        <f t="shared" si="315"/>
        <v>0</v>
      </c>
      <c r="CK317" s="61">
        <f t="shared" si="313"/>
        <v>0</v>
      </c>
      <c r="CL317" s="61">
        <f t="shared" si="313"/>
        <v>0</v>
      </c>
      <c r="CM317" s="61">
        <f t="shared" si="313"/>
        <v>0</v>
      </c>
      <c r="CN317" s="61">
        <f t="shared" si="313"/>
        <v>0</v>
      </c>
      <c r="CO317" s="61">
        <f t="shared" si="313"/>
        <v>0</v>
      </c>
      <c r="CP317" s="61">
        <f t="shared" si="313"/>
        <v>0</v>
      </c>
      <c r="CQ317" s="61">
        <f t="shared" si="313"/>
        <v>0</v>
      </c>
      <c r="CR317" s="61">
        <f t="shared" si="313"/>
        <v>0</v>
      </c>
      <c r="CS317" s="61">
        <f t="shared" si="313"/>
        <v>0</v>
      </c>
      <c r="CT317" s="61">
        <f t="shared" si="313"/>
        <v>0</v>
      </c>
      <c r="CU317" s="61">
        <f t="shared" si="313"/>
        <v>0</v>
      </c>
      <c r="CV317" s="61">
        <f t="shared" si="313"/>
        <v>0</v>
      </c>
      <c r="CW317" s="61">
        <f t="shared" si="293"/>
        <v>0</v>
      </c>
      <c r="CX317" s="61">
        <f t="shared" si="293"/>
        <v>0</v>
      </c>
      <c r="CY317" s="61">
        <f t="shared" si="318"/>
        <v>0</v>
      </c>
      <c r="CZ317" s="61">
        <f t="shared" si="318"/>
        <v>0</v>
      </c>
      <c r="DA317" s="61">
        <f t="shared" si="318"/>
        <v>0</v>
      </c>
      <c r="DB317" s="61">
        <f t="shared" si="318"/>
        <v>0</v>
      </c>
      <c r="DC317" s="61">
        <f t="shared" si="318"/>
        <v>0</v>
      </c>
      <c r="DD317" s="61">
        <f t="shared" si="318"/>
        <v>0</v>
      </c>
      <c r="DE317" s="61">
        <f t="shared" si="318"/>
        <v>0</v>
      </c>
      <c r="DF317" s="61">
        <f t="shared" si="318"/>
        <v>0</v>
      </c>
      <c r="DG317" s="61">
        <f t="shared" si="318"/>
        <v>0</v>
      </c>
      <c r="DH317" s="61">
        <f t="shared" si="318"/>
        <v>0</v>
      </c>
      <c r="DI317" s="61">
        <f t="shared" si="318"/>
        <v>0</v>
      </c>
      <c r="DJ317" s="61">
        <f t="shared" si="318"/>
        <v>0</v>
      </c>
      <c r="DK317" s="61">
        <f t="shared" si="318"/>
        <v>0</v>
      </c>
      <c r="DL317" s="61">
        <f t="shared" si="318"/>
        <v>0</v>
      </c>
      <c r="DM317" s="61">
        <f t="shared" si="318"/>
        <v>8.7840259928458397E-2</v>
      </c>
      <c r="DN317" s="61">
        <f t="shared" si="302"/>
        <v>8.9167359453296E-2</v>
      </c>
      <c r="DO317" s="61">
        <f t="shared" si="302"/>
        <v>9.0486831969370005E-2</v>
      </c>
      <c r="DP317" s="61">
        <f t="shared" si="302"/>
        <v>9.0654626162165505E-2</v>
      </c>
      <c r="DQ317" s="61">
        <f t="shared" si="300"/>
        <v>9.0944452495175895E-2</v>
      </c>
      <c r="DR317" s="61">
        <f t="shared" si="300"/>
        <v>9.1158008740552104E-2</v>
      </c>
      <c r="DS317" s="61">
        <f t="shared" si="280"/>
        <v>9.1424954047272203E-2</v>
      </c>
      <c r="DT317" s="61">
        <f t="shared" si="280"/>
        <v>9.1661391318938606E-2</v>
      </c>
      <c r="DU317" s="61">
        <f t="shared" si="280"/>
        <v>9.1974098678239399E-2</v>
      </c>
      <c r="DV317" s="61">
        <f t="shared" si="280"/>
        <v>9.2218162958669303E-2</v>
      </c>
      <c r="DW317" s="61">
        <f t="shared" si="316"/>
        <v>9.2469854247862596E-2</v>
      </c>
      <c r="DX317" s="61">
        <f t="shared" si="316"/>
        <v>0</v>
      </c>
      <c r="DY317" s="61">
        <f t="shared" si="316"/>
        <v>0</v>
      </c>
      <c r="DZ317" s="61">
        <f t="shared" si="311"/>
        <v>1</v>
      </c>
    </row>
    <row r="318" spans="2:130">
      <c r="C318" s="53">
        <v>2060</v>
      </c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>
        <f t="shared" si="314"/>
        <v>0</v>
      </c>
      <c r="AS318" s="64">
        <f t="shared" si="317"/>
        <v>0</v>
      </c>
      <c r="AT318" s="64">
        <f t="shared" si="319"/>
        <v>0</v>
      </c>
      <c r="AU318" s="64">
        <f t="shared" si="320"/>
        <v>0</v>
      </c>
      <c r="AV318" s="64">
        <f t="shared" si="321"/>
        <v>0</v>
      </c>
      <c r="AW318" s="64">
        <f t="shared" si="323"/>
        <v>0</v>
      </c>
      <c r="AX318" s="64">
        <f t="shared" si="325"/>
        <v>0</v>
      </c>
      <c r="AY318" s="64">
        <f t="shared" si="326"/>
        <v>0</v>
      </c>
      <c r="AZ318" s="64">
        <f t="shared" si="327"/>
        <v>0</v>
      </c>
      <c r="BA318" s="64">
        <f t="shared" si="328"/>
        <v>3188.45454545454</v>
      </c>
      <c r="BB318" s="64">
        <f t="shared" si="329"/>
        <v>3235.6363636363599</v>
      </c>
      <c r="BC318" s="64">
        <f t="shared" si="330"/>
        <v>3241.6363636363599</v>
      </c>
      <c r="BD318" s="64">
        <f t="shared" si="331"/>
        <v>3252</v>
      </c>
      <c r="BE318" s="64">
        <f t="shared" si="332"/>
        <v>3259.6363636363599</v>
      </c>
      <c r="BF318" s="64">
        <f t="shared" si="333"/>
        <v>3269.1818181818198</v>
      </c>
      <c r="BG318" s="64">
        <f t="shared" si="334"/>
        <v>3277.6363636363599</v>
      </c>
      <c r="BH318" s="64">
        <f t="shared" si="335"/>
        <v>3288.8181818181802</v>
      </c>
      <c r="BI318" s="64">
        <f t="shared" si="336"/>
        <v>3297.54545454546</v>
      </c>
      <c r="BJ318" s="64">
        <f>VLOOKUP($C$124,$D$3:$K$63,$A$71,0)*(B260-B259)</f>
        <v>3306.54545454546</v>
      </c>
      <c r="BK318" s="64">
        <f>VLOOKUP($C$125,$D$3:$K$63,$A$71,0)*(B259-B258)</f>
        <v>3315.54545454546</v>
      </c>
      <c r="BL318" s="64">
        <f>VLOOKUP($C$126,$D$3:$K$63,$A$71,0)*B258</f>
        <v>0</v>
      </c>
      <c r="BM318" s="54">
        <f t="shared" si="261"/>
        <v>35932.636363636397</v>
      </c>
      <c r="BP318" s="53">
        <v>2060</v>
      </c>
      <c r="BQ318" s="61">
        <f t="shared" si="324"/>
        <v>0</v>
      </c>
      <c r="BR318" s="61">
        <f t="shared" si="324"/>
        <v>0</v>
      </c>
      <c r="BS318" s="61">
        <f t="shared" si="324"/>
        <v>0</v>
      </c>
      <c r="BT318" s="61">
        <f t="shared" si="324"/>
        <v>0</v>
      </c>
      <c r="BU318" s="61">
        <f t="shared" si="324"/>
        <v>0</v>
      </c>
      <c r="BV318" s="61">
        <f t="shared" si="324"/>
        <v>0</v>
      </c>
      <c r="BW318" s="61">
        <f t="shared" si="324"/>
        <v>0</v>
      </c>
      <c r="BX318" s="61">
        <f t="shared" si="324"/>
        <v>0</v>
      </c>
      <c r="BY318" s="61">
        <f t="shared" si="324"/>
        <v>0</v>
      </c>
      <c r="BZ318" s="61">
        <f t="shared" si="324"/>
        <v>0</v>
      </c>
      <c r="CA318" s="61">
        <f t="shared" si="324"/>
        <v>0</v>
      </c>
      <c r="CB318" s="61">
        <f t="shared" si="324"/>
        <v>0</v>
      </c>
      <c r="CC318" s="61">
        <f t="shared" si="324"/>
        <v>0</v>
      </c>
      <c r="CD318" s="61">
        <f t="shared" si="324"/>
        <v>0</v>
      </c>
      <c r="CE318" s="61">
        <f t="shared" si="324"/>
        <v>0</v>
      </c>
      <c r="CF318" s="61">
        <f t="shared" si="322"/>
        <v>0</v>
      </c>
      <c r="CG318" s="61">
        <f t="shared" si="315"/>
        <v>0</v>
      </c>
      <c r="CH318" s="61">
        <f t="shared" si="315"/>
        <v>0</v>
      </c>
      <c r="CI318" s="61">
        <f t="shared" si="315"/>
        <v>0</v>
      </c>
      <c r="CJ318" s="61">
        <f t="shared" si="315"/>
        <v>0</v>
      </c>
      <c r="CK318" s="61">
        <f t="shared" si="313"/>
        <v>0</v>
      </c>
      <c r="CL318" s="61">
        <f t="shared" si="313"/>
        <v>0</v>
      </c>
      <c r="CM318" s="61">
        <f t="shared" si="313"/>
        <v>0</v>
      </c>
      <c r="CN318" s="61">
        <f t="shared" si="313"/>
        <v>0</v>
      </c>
      <c r="CO318" s="61">
        <f t="shared" si="313"/>
        <v>0</v>
      </c>
      <c r="CP318" s="61">
        <f t="shared" si="313"/>
        <v>0</v>
      </c>
      <c r="CQ318" s="61">
        <f t="shared" si="313"/>
        <v>0</v>
      </c>
      <c r="CR318" s="61">
        <f t="shared" si="313"/>
        <v>0</v>
      </c>
      <c r="CS318" s="61">
        <f t="shared" si="313"/>
        <v>0</v>
      </c>
      <c r="CT318" s="61">
        <f t="shared" si="313"/>
        <v>0</v>
      </c>
      <c r="CU318" s="61">
        <f t="shared" si="313"/>
        <v>0</v>
      </c>
      <c r="CV318" s="61">
        <f t="shared" si="313"/>
        <v>0</v>
      </c>
      <c r="CW318" s="61">
        <f t="shared" si="293"/>
        <v>0</v>
      </c>
      <c r="CX318" s="61">
        <f t="shared" si="293"/>
        <v>0</v>
      </c>
      <c r="CY318" s="61">
        <f t="shared" si="293"/>
        <v>0</v>
      </c>
      <c r="CZ318" s="61">
        <f t="shared" si="293"/>
        <v>0</v>
      </c>
      <c r="DA318" s="61">
        <f t="shared" si="293"/>
        <v>0</v>
      </c>
      <c r="DB318" s="61">
        <f t="shared" si="293"/>
        <v>0</v>
      </c>
      <c r="DC318" s="61">
        <f t="shared" si="293"/>
        <v>0</v>
      </c>
      <c r="DD318" s="61">
        <f t="shared" si="293"/>
        <v>0</v>
      </c>
      <c r="DE318" s="61">
        <f t="shared" si="293"/>
        <v>0</v>
      </c>
      <c r="DF318" s="61">
        <f t="shared" si="293"/>
        <v>0</v>
      </c>
      <c r="DG318" s="61">
        <f t="shared" si="293"/>
        <v>0</v>
      </c>
      <c r="DH318" s="61">
        <f t="shared" si="293"/>
        <v>0</v>
      </c>
      <c r="DI318" s="61">
        <f t="shared" si="293"/>
        <v>0</v>
      </c>
      <c r="DJ318" s="61">
        <f t="shared" si="293"/>
        <v>0</v>
      </c>
      <c r="DK318" s="61">
        <f t="shared" si="293"/>
        <v>0</v>
      </c>
      <c r="DL318" s="61">
        <f t="shared" si="293"/>
        <v>0</v>
      </c>
      <c r="DM318" s="61">
        <f t="shared" ref="DM318" si="337">AZ318/$BM318</f>
        <v>0</v>
      </c>
      <c r="DN318" s="61">
        <f t="shared" si="302"/>
        <v>8.8734222370647806E-2</v>
      </c>
      <c r="DO318" s="61">
        <f t="shared" si="302"/>
        <v>9.0047285450805703E-2</v>
      </c>
      <c r="DP318" s="61">
        <f t="shared" si="302"/>
        <v>9.0214264570825695E-2</v>
      </c>
      <c r="DQ318" s="61">
        <f t="shared" si="300"/>
        <v>9.0502683050860303E-2</v>
      </c>
      <c r="DR318" s="61">
        <f t="shared" si="300"/>
        <v>9.0715201930885794E-2</v>
      </c>
      <c r="DS318" s="61">
        <f t="shared" si="280"/>
        <v>9.0980850530917701E-2</v>
      </c>
      <c r="DT318" s="61">
        <f t="shared" si="280"/>
        <v>9.1216139290946005E-2</v>
      </c>
      <c r="DU318" s="61">
        <f t="shared" si="280"/>
        <v>9.1527327650983301E-2</v>
      </c>
      <c r="DV318" s="61">
        <f t="shared" si="280"/>
        <v>9.1770206371012394E-2</v>
      </c>
      <c r="DW318" s="61">
        <f t="shared" si="316"/>
        <v>9.20206750510425E-2</v>
      </c>
      <c r="DX318" s="61">
        <f t="shared" si="316"/>
        <v>9.2271143731072605E-2</v>
      </c>
      <c r="DY318" s="61">
        <f t="shared" si="316"/>
        <v>0</v>
      </c>
      <c r="DZ318" s="61">
        <f t="shared" si="311"/>
        <v>1</v>
      </c>
    </row>
    <row r="320" spans="2:130">
      <c r="B320" s="60" t="s">
        <v>42</v>
      </c>
      <c r="C320" s="53" t="s">
        <v>149</v>
      </c>
      <c r="N320" s="53"/>
      <c r="U320" s="54"/>
      <c r="W320" s="53"/>
      <c r="AD320" s="54"/>
      <c r="AF320" s="53"/>
      <c r="AM320" s="54"/>
      <c r="AO320" s="53"/>
      <c r="AV320" s="54"/>
      <c r="BN320" s="212" t="s">
        <v>150</v>
      </c>
      <c r="BO320" s="212"/>
    </row>
    <row r="321" spans="1:130">
      <c r="A321" s="59" t="s">
        <v>19</v>
      </c>
      <c r="B321" s="59" t="s">
        <v>24</v>
      </c>
      <c r="C321" s="59" t="s">
        <v>56</v>
      </c>
      <c r="D321" s="59">
        <v>2000</v>
      </c>
      <c r="E321" s="59">
        <v>2001</v>
      </c>
      <c r="F321" s="59">
        <v>2002</v>
      </c>
      <c r="G321" s="59">
        <v>2003</v>
      </c>
      <c r="H321" s="59">
        <v>2004</v>
      </c>
      <c r="I321" s="59">
        <v>2005</v>
      </c>
      <c r="J321" s="59">
        <v>2006</v>
      </c>
      <c r="K321" s="59">
        <v>2007</v>
      </c>
      <c r="L321" s="59">
        <v>2008</v>
      </c>
      <c r="M321" s="59">
        <v>2009</v>
      </c>
      <c r="N321" s="59">
        <v>2010</v>
      </c>
      <c r="O321" s="59">
        <v>2011</v>
      </c>
      <c r="P321" s="59">
        <v>2012</v>
      </c>
      <c r="Q321" s="59">
        <v>2013</v>
      </c>
      <c r="R321" s="59">
        <v>2014</v>
      </c>
      <c r="S321" s="59">
        <v>2015</v>
      </c>
      <c r="T321" s="59">
        <v>2016</v>
      </c>
      <c r="U321" s="59">
        <v>2017</v>
      </c>
      <c r="V321" s="59">
        <v>2018</v>
      </c>
      <c r="W321" s="59">
        <v>2019</v>
      </c>
      <c r="X321" s="59">
        <v>2020</v>
      </c>
      <c r="Y321" s="59">
        <v>2021</v>
      </c>
      <c r="Z321" s="59">
        <v>2022</v>
      </c>
      <c r="AA321" s="59">
        <v>2023</v>
      </c>
      <c r="AB321" s="59">
        <v>2024</v>
      </c>
      <c r="AC321" s="59">
        <v>2025</v>
      </c>
      <c r="AD321" s="59">
        <v>2026</v>
      </c>
      <c r="AE321" s="59">
        <v>2027</v>
      </c>
      <c r="AF321" s="59">
        <v>2028</v>
      </c>
      <c r="AG321" s="59">
        <v>2029</v>
      </c>
      <c r="AH321" s="59">
        <v>2030</v>
      </c>
      <c r="AI321" s="59">
        <v>2031</v>
      </c>
      <c r="AJ321" s="59">
        <v>2032</v>
      </c>
      <c r="AK321" s="59">
        <v>2033</v>
      </c>
      <c r="AL321" s="59">
        <v>2034</v>
      </c>
      <c r="AM321" s="59">
        <v>2035</v>
      </c>
      <c r="AN321" s="59">
        <v>2036</v>
      </c>
      <c r="AO321" s="59">
        <v>2037</v>
      </c>
      <c r="AP321" s="59">
        <v>2038</v>
      </c>
      <c r="AQ321" s="59">
        <v>2039</v>
      </c>
      <c r="AR321" s="59">
        <v>2040</v>
      </c>
      <c r="AS321" s="59">
        <v>2041</v>
      </c>
      <c r="AT321" s="59">
        <v>2042</v>
      </c>
      <c r="AU321" s="59">
        <v>2043</v>
      </c>
      <c r="AV321" s="59">
        <v>2044</v>
      </c>
      <c r="AW321" s="59">
        <v>2045</v>
      </c>
      <c r="AX321" s="59">
        <v>2046</v>
      </c>
      <c r="AY321" s="59">
        <v>2047</v>
      </c>
      <c r="AZ321" s="59">
        <v>2048</v>
      </c>
      <c r="BA321" s="59">
        <v>2049</v>
      </c>
      <c r="BB321" s="59">
        <v>2050</v>
      </c>
      <c r="BC321" s="59">
        <v>2051</v>
      </c>
      <c r="BD321" s="59">
        <v>2052</v>
      </c>
      <c r="BE321" s="59">
        <v>2053</v>
      </c>
      <c r="BF321" s="59">
        <v>2054</v>
      </c>
      <c r="BG321" s="59">
        <v>2055</v>
      </c>
      <c r="BH321" s="59">
        <v>2056</v>
      </c>
      <c r="BI321" s="59">
        <v>2057</v>
      </c>
      <c r="BJ321" s="59">
        <v>2058</v>
      </c>
      <c r="BK321" s="59">
        <v>2059</v>
      </c>
      <c r="BL321" s="59">
        <v>2060</v>
      </c>
      <c r="BM321" s="59" t="s">
        <v>151</v>
      </c>
      <c r="BN321" s="59"/>
      <c r="BO321" s="59"/>
      <c r="BP321" s="59" t="s">
        <v>56</v>
      </c>
      <c r="BQ321" s="59">
        <v>2000</v>
      </c>
      <c r="BR321" s="59">
        <v>2001</v>
      </c>
      <c r="BS321" s="59">
        <v>2002</v>
      </c>
      <c r="BT321" s="59">
        <v>2003</v>
      </c>
      <c r="BU321" s="59">
        <v>2004</v>
      </c>
      <c r="BV321" s="59">
        <v>2005</v>
      </c>
      <c r="BW321" s="59">
        <v>2006</v>
      </c>
      <c r="BX321" s="59">
        <v>2007</v>
      </c>
      <c r="BY321" s="59">
        <v>2008</v>
      </c>
      <c r="BZ321" s="59">
        <v>2009</v>
      </c>
      <c r="CA321" s="59">
        <v>2010</v>
      </c>
      <c r="CB321" s="59">
        <v>2011</v>
      </c>
      <c r="CC321" s="59">
        <v>2012</v>
      </c>
      <c r="CD321" s="59">
        <v>2013</v>
      </c>
      <c r="CE321" s="59">
        <v>2014</v>
      </c>
      <c r="CF321" s="59">
        <v>2015</v>
      </c>
      <c r="CG321" s="59">
        <v>2016</v>
      </c>
      <c r="CH321" s="59">
        <v>2017</v>
      </c>
      <c r="CI321" s="59">
        <v>2018</v>
      </c>
      <c r="CJ321" s="59">
        <v>2019</v>
      </c>
      <c r="CK321" s="59">
        <v>2020</v>
      </c>
      <c r="CL321" s="59">
        <v>2021</v>
      </c>
      <c r="CM321" s="59">
        <v>2022</v>
      </c>
      <c r="CN321" s="59">
        <v>2023</v>
      </c>
      <c r="CO321" s="59">
        <v>2024</v>
      </c>
      <c r="CP321" s="59">
        <v>2025</v>
      </c>
      <c r="CQ321" s="59">
        <v>2026</v>
      </c>
      <c r="CR321" s="59">
        <v>2027</v>
      </c>
      <c r="CS321" s="59">
        <v>2028</v>
      </c>
      <c r="CT321" s="59">
        <v>2029</v>
      </c>
      <c r="CU321" s="59">
        <v>2030</v>
      </c>
      <c r="CV321" s="59">
        <v>2031</v>
      </c>
      <c r="CW321" s="59">
        <v>2032</v>
      </c>
      <c r="CX321" s="59">
        <v>2033</v>
      </c>
      <c r="CY321" s="59">
        <v>2034</v>
      </c>
      <c r="CZ321" s="59">
        <v>2035</v>
      </c>
      <c r="DA321" s="59">
        <v>2036</v>
      </c>
      <c r="DB321" s="59">
        <v>2037</v>
      </c>
      <c r="DC321" s="59">
        <v>2038</v>
      </c>
      <c r="DD321" s="59">
        <v>2039</v>
      </c>
      <c r="DE321" s="59">
        <v>2040</v>
      </c>
      <c r="DF321" s="59">
        <v>2041</v>
      </c>
      <c r="DG321" s="59">
        <v>2042</v>
      </c>
      <c r="DH321" s="59">
        <v>2043</v>
      </c>
      <c r="DI321" s="59">
        <v>2044</v>
      </c>
      <c r="DJ321" s="59">
        <v>2045</v>
      </c>
      <c r="DK321" s="59">
        <v>2046</v>
      </c>
      <c r="DL321" s="59">
        <v>2047</v>
      </c>
      <c r="DM321" s="59">
        <v>2048</v>
      </c>
      <c r="DN321" s="59">
        <v>2049</v>
      </c>
      <c r="DO321" s="59">
        <v>2050</v>
      </c>
      <c r="DP321" s="59">
        <v>2051</v>
      </c>
      <c r="DQ321" s="59">
        <v>2052</v>
      </c>
      <c r="DR321" s="59">
        <v>2053</v>
      </c>
      <c r="DS321" s="59">
        <v>2054</v>
      </c>
      <c r="DT321" s="59">
        <v>2055</v>
      </c>
      <c r="DU321" s="59">
        <v>2056</v>
      </c>
      <c r="DV321" s="59">
        <v>2057</v>
      </c>
      <c r="DW321" s="59">
        <v>2058</v>
      </c>
      <c r="DX321" s="59">
        <v>2059</v>
      </c>
      <c r="DY321" s="59">
        <v>2060</v>
      </c>
      <c r="DZ321" s="59" t="s">
        <v>152</v>
      </c>
    </row>
    <row r="322" spans="1:130">
      <c r="A322" s="53">
        <v>0</v>
      </c>
      <c r="B322" s="63">
        <f>B258</f>
        <v>0</v>
      </c>
      <c r="C322" s="53">
        <v>2000</v>
      </c>
      <c r="D322" s="64">
        <f>VLOOKUP($C$66,$D$3:$K$63,$A$72,0)*B322</f>
        <v>0</v>
      </c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54">
        <f>SUM(D322:BL322)</f>
        <v>0</v>
      </c>
      <c r="BP322" s="53">
        <v>2000</v>
      </c>
      <c r="BQ322" s="61" t="e">
        <f>D322/$BM322</f>
        <v>#DIV/0!</v>
      </c>
      <c r="BR322" s="61" t="e">
        <f t="shared" ref="BR322:CG337" si="338">E322/$BM322</f>
        <v>#DIV/0!</v>
      </c>
      <c r="BS322" s="61" t="e">
        <f t="shared" si="338"/>
        <v>#DIV/0!</v>
      </c>
      <c r="BT322" s="61" t="e">
        <f t="shared" si="338"/>
        <v>#DIV/0!</v>
      </c>
      <c r="BU322" s="61" t="e">
        <f t="shared" si="338"/>
        <v>#DIV/0!</v>
      </c>
      <c r="BV322" s="61" t="e">
        <f t="shared" si="338"/>
        <v>#DIV/0!</v>
      </c>
      <c r="BW322" s="61" t="e">
        <f t="shared" si="338"/>
        <v>#DIV/0!</v>
      </c>
      <c r="BX322" s="61" t="e">
        <f t="shared" si="338"/>
        <v>#DIV/0!</v>
      </c>
      <c r="BY322" s="61" t="e">
        <f t="shared" si="338"/>
        <v>#DIV/0!</v>
      </c>
      <c r="BZ322" s="61" t="e">
        <f t="shared" si="338"/>
        <v>#DIV/0!</v>
      </c>
      <c r="CA322" s="61" t="e">
        <f t="shared" si="338"/>
        <v>#DIV/0!</v>
      </c>
      <c r="CB322" s="61" t="e">
        <f t="shared" si="338"/>
        <v>#DIV/0!</v>
      </c>
      <c r="CC322" s="61" t="e">
        <f t="shared" si="338"/>
        <v>#DIV/0!</v>
      </c>
      <c r="CD322" s="61" t="e">
        <f t="shared" si="338"/>
        <v>#DIV/0!</v>
      </c>
      <c r="CE322" s="61" t="e">
        <f t="shared" si="338"/>
        <v>#DIV/0!</v>
      </c>
      <c r="CF322" s="61" t="e">
        <f t="shared" si="338"/>
        <v>#DIV/0!</v>
      </c>
      <c r="CG322" s="61" t="e">
        <f t="shared" si="338"/>
        <v>#DIV/0!</v>
      </c>
      <c r="CH322" s="61" t="e">
        <f t="shared" ref="CH322:CW347" si="339">U322/$BM322</f>
        <v>#DIV/0!</v>
      </c>
      <c r="CI322" s="61" t="e">
        <f t="shared" si="339"/>
        <v>#DIV/0!</v>
      </c>
      <c r="CJ322" s="61" t="e">
        <f t="shared" si="339"/>
        <v>#DIV/0!</v>
      </c>
      <c r="CK322" s="61" t="e">
        <f t="shared" si="339"/>
        <v>#DIV/0!</v>
      </c>
      <c r="CL322" s="61" t="e">
        <f t="shared" si="339"/>
        <v>#DIV/0!</v>
      </c>
      <c r="CM322" s="61" t="e">
        <f>Z322/$BM322</f>
        <v>#DIV/0!</v>
      </c>
      <c r="CN322" s="61" t="e">
        <f t="shared" ref="CN322:DC337" si="340">AA322/$BM322</f>
        <v>#DIV/0!</v>
      </c>
      <c r="CO322" s="61" t="e">
        <f t="shared" si="340"/>
        <v>#DIV/0!</v>
      </c>
      <c r="CP322" s="61" t="e">
        <f t="shared" si="340"/>
        <v>#DIV/0!</v>
      </c>
      <c r="CQ322" s="61" t="e">
        <f t="shared" si="340"/>
        <v>#DIV/0!</v>
      </c>
      <c r="CR322" s="61" t="e">
        <f t="shared" si="340"/>
        <v>#DIV/0!</v>
      </c>
      <c r="CS322" s="61" t="e">
        <f t="shared" si="340"/>
        <v>#DIV/0!</v>
      </c>
      <c r="CT322" s="61" t="e">
        <f t="shared" si="340"/>
        <v>#DIV/0!</v>
      </c>
      <c r="CU322" s="61" t="e">
        <f t="shared" si="340"/>
        <v>#DIV/0!</v>
      </c>
      <c r="CV322" s="61" t="e">
        <f t="shared" si="340"/>
        <v>#DIV/0!</v>
      </c>
      <c r="CW322" s="61" t="e">
        <f t="shared" si="340"/>
        <v>#DIV/0!</v>
      </c>
      <c r="CX322" s="61" t="e">
        <f t="shared" si="340"/>
        <v>#DIV/0!</v>
      </c>
      <c r="CY322" s="61" t="e">
        <f t="shared" si="340"/>
        <v>#DIV/0!</v>
      </c>
      <c r="CZ322" s="61" t="e">
        <f t="shared" si="340"/>
        <v>#DIV/0!</v>
      </c>
      <c r="DA322" s="61" t="e">
        <f t="shared" si="340"/>
        <v>#DIV/0!</v>
      </c>
      <c r="DB322" s="61" t="e">
        <f t="shared" si="340"/>
        <v>#DIV/0!</v>
      </c>
      <c r="DC322" s="61" t="e">
        <f t="shared" si="340"/>
        <v>#DIV/0!</v>
      </c>
      <c r="DD322" s="61" t="e">
        <f t="shared" ref="DD322:DS337" si="341">AQ322/$BM322</f>
        <v>#DIV/0!</v>
      </c>
      <c r="DE322" s="61" t="e">
        <f t="shared" si="341"/>
        <v>#DIV/0!</v>
      </c>
      <c r="DF322" s="61" t="e">
        <f t="shared" si="341"/>
        <v>#DIV/0!</v>
      </c>
      <c r="DG322" s="61" t="e">
        <f t="shared" si="341"/>
        <v>#DIV/0!</v>
      </c>
      <c r="DH322" s="61" t="e">
        <f t="shared" si="341"/>
        <v>#DIV/0!</v>
      </c>
      <c r="DI322" s="61" t="e">
        <f t="shared" si="341"/>
        <v>#DIV/0!</v>
      </c>
      <c r="DJ322" s="61" t="e">
        <f t="shared" si="341"/>
        <v>#DIV/0!</v>
      </c>
      <c r="DK322" s="61" t="e">
        <f t="shared" si="341"/>
        <v>#DIV/0!</v>
      </c>
      <c r="DL322" s="61" t="e">
        <f t="shared" si="341"/>
        <v>#DIV/0!</v>
      </c>
      <c r="DM322" s="61" t="e">
        <f t="shared" si="341"/>
        <v>#DIV/0!</v>
      </c>
      <c r="DN322" s="61" t="e">
        <f t="shared" si="341"/>
        <v>#DIV/0!</v>
      </c>
      <c r="DO322" s="61" t="e">
        <f t="shared" si="341"/>
        <v>#DIV/0!</v>
      </c>
      <c r="DP322" s="61" t="e">
        <f t="shared" si="341"/>
        <v>#DIV/0!</v>
      </c>
      <c r="DQ322" s="61" t="e">
        <f t="shared" si="341"/>
        <v>#DIV/0!</v>
      </c>
      <c r="DR322" s="61" t="e">
        <f t="shared" si="341"/>
        <v>#DIV/0!</v>
      </c>
      <c r="DS322" s="61" t="e">
        <f t="shared" si="341"/>
        <v>#DIV/0!</v>
      </c>
      <c r="DT322" s="61" t="e">
        <f t="shared" ref="DT322:DY364" si="342">BG322/$BM322</f>
        <v>#DIV/0!</v>
      </c>
      <c r="DU322" s="61" t="e">
        <f t="shared" si="342"/>
        <v>#DIV/0!</v>
      </c>
      <c r="DV322" s="61" t="e">
        <f t="shared" si="342"/>
        <v>#DIV/0!</v>
      </c>
      <c r="DW322" s="61" t="e">
        <f t="shared" si="342"/>
        <v>#DIV/0!</v>
      </c>
      <c r="DX322" s="61" t="e">
        <f t="shared" si="342"/>
        <v>#DIV/0!</v>
      </c>
      <c r="DY322" s="61" t="e">
        <f t="shared" si="342"/>
        <v>#DIV/0!</v>
      </c>
      <c r="DZ322" s="61" t="e">
        <f>SUM(BQ322:DY322)</f>
        <v>#DIV/0!</v>
      </c>
    </row>
    <row r="323" spans="1:130">
      <c r="A323" s="53">
        <v>1</v>
      </c>
      <c r="B323" s="63">
        <f t="shared" ref="B323:B342" si="343">B259</f>
        <v>9.0909090909090898E-2</v>
      </c>
      <c r="C323" s="53">
        <v>2001</v>
      </c>
      <c r="D323" s="64">
        <f>VLOOKUP($C$66,$D$3:$K$63,$A$72,0)*(B323-B322)</f>
        <v>0</v>
      </c>
      <c r="E323" s="64">
        <f>VLOOKUP($C$67,$D$3:$K$63,$A$72,0)*B322</f>
        <v>0</v>
      </c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54">
        <f t="shared" ref="BM323:BM382" si="344">SUM(D323:BL323)</f>
        <v>0</v>
      </c>
      <c r="BP323" s="53">
        <v>2001</v>
      </c>
      <c r="BQ323" s="61" t="e">
        <f t="shared" ref="BQ323:CF352" si="345">D323/$BM323</f>
        <v>#DIV/0!</v>
      </c>
      <c r="BR323" s="61" t="e">
        <f t="shared" si="338"/>
        <v>#DIV/0!</v>
      </c>
      <c r="BS323" s="61" t="e">
        <f t="shared" si="338"/>
        <v>#DIV/0!</v>
      </c>
      <c r="BT323" s="61" t="e">
        <f t="shared" si="338"/>
        <v>#DIV/0!</v>
      </c>
      <c r="BU323" s="61" t="e">
        <f t="shared" si="338"/>
        <v>#DIV/0!</v>
      </c>
      <c r="BV323" s="61" t="e">
        <f t="shared" si="338"/>
        <v>#DIV/0!</v>
      </c>
      <c r="BW323" s="61" t="e">
        <f t="shared" si="338"/>
        <v>#DIV/0!</v>
      </c>
      <c r="BX323" s="61" t="e">
        <f t="shared" si="338"/>
        <v>#DIV/0!</v>
      </c>
      <c r="BY323" s="61" t="e">
        <f t="shared" si="338"/>
        <v>#DIV/0!</v>
      </c>
      <c r="BZ323" s="61" t="e">
        <f t="shared" si="338"/>
        <v>#DIV/0!</v>
      </c>
      <c r="CA323" s="61" t="e">
        <f t="shared" si="338"/>
        <v>#DIV/0!</v>
      </c>
      <c r="CB323" s="61" t="e">
        <f t="shared" si="338"/>
        <v>#DIV/0!</v>
      </c>
      <c r="CC323" s="61" t="e">
        <f t="shared" si="338"/>
        <v>#DIV/0!</v>
      </c>
      <c r="CD323" s="61" t="e">
        <f t="shared" si="338"/>
        <v>#DIV/0!</v>
      </c>
      <c r="CE323" s="61" t="e">
        <f t="shared" si="338"/>
        <v>#DIV/0!</v>
      </c>
      <c r="CF323" s="61" t="e">
        <f t="shared" si="338"/>
        <v>#DIV/0!</v>
      </c>
      <c r="CG323" s="61" t="e">
        <f t="shared" si="338"/>
        <v>#DIV/0!</v>
      </c>
      <c r="CH323" s="61" t="e">
        <f t="shared" si="339"/>
        <v>#DIV/0!</v>
      </c>
      <c r="CI323" s="61" t="e">
        <f t="shared" si="339"/>
        <v>#DIV/0!</v>
      </c>
      <c r="CJ323" s="61" t="e">
        <f t="shared" si="339"/>
        <v>#DIV/0!</v>
      </c>
      <c r="CK323" s="61" t="e">
        <f t="shared" si="339"/>
        <v>#DIV/0!</v>
      </c>
      <c r="CL323" s="61" t="e">
        <f t="shared" si="339"/>
        <v>#DIV/0!</v>
      </c>
      <c r="CM323" s="61" t="e">
        <f t="shared" si="339"/>
        <v>#DIV/0!</v>
      </c>
      <c r="CN323" s="61" t="e">
        <f t="shared" si="340"/>
        <v>#DIV/0!</v>
      </c>
      <c r="CO323" s="61" t="e">
        <f t="shared" si="340"/>
        <v>#DIV/0!</v>
      </c>
      <c r="CP323" s="61" t="e">
        <f t="shared" si="340"/>
        <v>#DIV/0!</v>
      </c>
      <c r="CQ323" s="61" t="e">
        <f t="shared" si="340"/>
        <v>#DIV/0!</v>
      </c>
      <c r="CR323" s="61" t="e">
        <f t="shared" si="340"/>
        <v>#DIV/0!</v>
      </c>
      <c r="CS323" s="61" t="e">
        <f t="shared" si="340"/>
        <v>#DIV/0!</v>
      </c>
      <c r="CT323" s="61" t="e">
        <f t="shared" si="340"/>
        <v>#DIV/0!</v>
      </c>
      <c r="CU323" s="61" t="e">
        <f t="shared" si="340"/>
        <v>#DIV/0!</v>
      </c>
      <c r="CV323" s="61" t="e">
        <f t="shared" si="340"/>
        <v>#DIV/0!</v>
      </c>
      <c r="CW323" s="61" t="e">
        <f t="shared" si="340"/>
        <v>#DIV/0!</v>
      </c>
      <c r="CX323" s="61" t="e">
        <f t="shared" si="340"/>
        <v>#DIV/0!</v>
      </c>
      <c r="CY323" s="61" t="e">
        <f t="shared" si="340"/>
        <v>#DIV/0!</v>
      </c>
      <c r="CZ323" s="61" t="e">
        <f t="shared" si="340"/>
        <v>#DIV/0!</v>
      </c>
      <c r="DA323" s="61" t="e">
        <f t="shared" si="340"/>
        <v>#DIV/0!</v>
      </c>
      <c r="DB323" s="61" t="e">
        <f t="shared" si="340"/>
        <v>#DIV/0!</v>
      </c>
      <c r="DC323" s="61" t="e">
        <f t="shared" si="340"/>
        <v>#DIV/0!</v>
      </c>
      <c r="DD323" s="61" t="e">
        <f t="shared" si="341"/>
        <v>#DIV/0!</v>
      </c>
      <c r="DE323" s="61" t="e">
        <f t="shared" si="341"/>
        <v>#DIV/0!</v>
      </c>
      <c r="DF323" s="61" t="e">
        <f t="shared" si="341"/>
        <v>#DIV/0!</v>
      </c>
      <c r="DG323" s="61" t="e">
        <f t="shared" si="341"/>
        <v>#DIV/0!</v>
      </c>
      <c r="DH323" s="61" t="e">
        <f t="shared" si="341"/>
        <v>#DIV/0!</v>
      </c>
      <c r="DI323" s="61" t="e">
        <f t="shared" si="341"/>
        <v>#DIV/0!</v>
      </c>
      <c r="DJ323" s="61" t="e">
        <f t="shared" si="341"/>
        <v>#DIV/0!</v>
      </c>
      <c r="DK323" s="61" t="e">
        <f t="shared" si="341"/>
        <v>#DIV/0!</v>
      </c>
      <c r="DL323" s="61" t="e">
        <f t="shared" si="341"/>
        <v>#DIV/0!</v>
      </c>
      <c r="DM323" s="61" t="e">
        <f t="shared" si="341"/>
        <v>#DIV/0!</v>
      </c>
      <c r="DN323" s="61" t="e">
        <f t="shared" si="341"/>
        <v>#DIV/0!</v>
      </c>
      <c r="DO323" s="61" t="e">
        <f t="shared" si="341"/>
        <v>#DIV/0!</v>
      </c>
      <c r="DP323" s="61" t="e">
        <f t="shared" si="341"/>
        <v>#DIV/0!</v>
      </c>
      <c r="DQ323" s="61" t="e">
        <f t="shared" si="341"/>
        <v>#DIV/0!</v>
      </c>
      <c r="DR323" s="61" t="e">
        <f t="shared" si="341"/>
        <v>#DIV/0!</v>
      </c>
      <c r="DS323" s="61" t="e">
        <f t="shared" si="341"/>
        <v>#DIV/0!</v>
      </c>
      <c r="DT323" s="61" t="e">
        <f t="shared" si="342"/>
        <v>#DIV/0!</v>
      </c>
      <c r="DU323" s="61" t="e">
        <f t="shared" si="342"/>
        <v>#DIV/0!</v>
      </c>
      <c r="DV323" s="61" t="e">
        <f t="shared" si="342"/>
        <v>#DIV/0!</v>
      </c>
      <c r="DW323" s="61" t="e">
        <f t="shared" si="342"/>
        <v>#DIV/0!</v>
      </c>
      <c r="DX323" s="61" t="e">
        <f t="shared" si="342"/>
        <v>#DIV/0!</v>
      </c>
      <c r="DY323" s="61" t="e">
        <f t="shared" si="342"/>
        <v>#DIV/0!</v>
      </c>
      <c r="DZ323" s="61" t="e">
        <f t="shared" ref="DZ323:DZ361" si="346">SUM(BQ323:DY323)</f>
        <v>#DIV/0!</v>
      </c>
    </row>
    <row r="324" spans="1:130">
      <c r="A324" s="53">
        <v>2</v>
      </c>
      <c r="B324" s="63">
        <f t="shared" si="343"/>
        <v>0.18181818181818199</v>
      </c>
      <c r="C324" s="53">
        <v>2002</v>
      </c>
      <c r="D324" s="64">
        <f t="shared" ref="D324:D342" si="347">VLOOKUP($C$66,$D$3:$K$63,$A$72,0)*(B324-B323)</f>
        <v>0</v>
      </c>
      <c r="E324" s="64">
        <f>VLOOKUP($C$67,$D$3:$K$63,$A$72,0)*(B323-B322)</f>
        <v>0</v>
      </c>
      <c r="F324" s="64">
        <f>VLOOKUP($C$68,$D$3:$K$63,$A$72,0)*B322</f>
        <v>0</v>
      </c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54">
        <f t="shared" si="344"/>
        <v>0</v>
      </c>
      <c r="BP324" s="53">
        <v>2002</v>
      </c>
      <c r="BQ324" s="61" t="e">
        <f t="shared" si="345"/>
        <v>#DIV/0!</v>
      </c>
      <c r="BR324" s="61" t="e">
        <f t="shared" si="338"/>
        <v>#DIV/0!</v>
      </c>
      <c r="BS324" s="61" t="e">
        <f t="shared" si="338"/>
        <v>#DIV/0!</v>
      </c>
      <c r="BT324" s="61" t="e">
        <f t="shared" si="338"/>
        <v>#DIV/0!</v>
      </c>
      <c r="BU324" s="61" t="e">
        <f t="shared" si="338"/>
        <v>#DIV/0!</v>
      </c>
      <c r="BV324" s="61" t="e">
        <f t="shared" si="338"/>
        <v>#DIV/0!</v>
      </c>
      <c r="BW324" s="61" t="e">
        <f t="shared" si="338"/>
        <v>#DIV/0!</v>
      </c>
      <c r="BX324" s="61" t="e">
        <f t="shared" si="338"/>
        <v>#DIV/0!</v>
      </c>
      <c r="BY324" s="61" t="e">
        <f t="shared" si="338"/>
        <v>#DIV/0!</v>
      </c>
      <c r="BZ324" s="61" t="e">
        <f t="shared" si="338"/>
        <v>#DIV/0!</v>
      </c>
      <c r="CA324" s="61" t="e">
        <f t="shared" si="338"/>
        <v>#DIV/0!</v>
      </c>
      <c r="CB324" s="61" t="e">
        <f t="shared" si="338"/>
        <v>#DIV/0!</v>
      </c>
      <c r="CC324" s="61" t="e">
        <f t="shared" si="338"/>
        <v>#DIV/0!</v>
      </c>
      <c r="CD324" s="61" t="e">
        <f t="shared" si="338"/>
        <v>#DIV/0!</v>
      </c>
      <c r="CE324" s="61" t="e">
        <f t="shared" si="338"/>
        <v>#DIV/0!</v>
      </c>
      <c r="CF324" s="61" t="e">
        <f t="shared" si="338"/>
        <v>#DIV/0!</v>
      </c>
      <c r="CG324" s="61" t="e">
        <f t="shared" si="338"/>
        <v>#DIV/0!</v>
      </c>
      <c r="CH324" s="61" t="e">
        <f t="shared" si="339"/>
        <v>#DIV/0!</v>
      </c>
      <c r="CI324" s="61" t="e">
        <f t="shared" si="339"/>
        <v>#DIV/0!</v>
      </c>
      <c r="CJ324" s="61" t="e">
        <f t="shared" si="339"/>
        <v>#DIV/0!</v>
      </c>
      <c r="CK324" s="61" t="e">
        <f t="shared" si="339"/>
        <v>#DIV/0!</v>
      </c>
      <c r="CL324" s="61" t="e">
        <f t="shared" si="339"/>
        <v>#DIV/0!</v>
      </c>
      <c r="CM324" s="61" t="e">
        <f t="shared" si="339"/>
        <v>#DIV/0!</v>
      </c>
      <c r="CN324" s="61" t="e">
        <f t="shared" si="340"/>
        <v>#DIV/0!</v>
      </c>
      <c r="CO324" s="61" t="e">
        <f t="shared" si="340"/>
        <v>#DIV/0!</v>
      </c>
      <c r="CP324" s="61" t="e">
        <f t="shared" si="340"/>
        <v>#DIV/0!</v>
      </c>
      <c r="CQ324" s="61" t="e">
        <f t="shared" si="340"/>
        <v>#DIV/0!</v>
      </c>
      <c r="CR324" s="61" t="e">
        <f t="shared" si="340"/>
        <v>#DIV/0!</v>
      </c>
      <c r="CS324" s="61" t="e">
        <f t="shared" si="340"/>
        <v>#DIV/0!</v>
      </c>
      <c r="CT324" s="61" t="e">
        <f t="shared" si="340"/>
        <v>#DIV/0!</v>
      </c>
      <c r="CU324" s="61" t="e">
        <f t="shared" si="340"/>
        <v>#DIV/0!</v>
      </c>
      <c r="CV324" s="61" t="e">
        <f t="shared" si="340"/>
        <v>#DIV/0!</v>
      </c>
      <c r="CW324" s="61" t="e">
        <f t="shared" si="340"/>
        <v>#DIV/0!</v>
      </c>
      <c r="CX324" s="61" t="e">
        <f t="shared" si="340"/>
        <v>#DIV/0!</v>
      </c>
      <c r="CY324" s="61" t="e">
        <f t="shared" si="340"/>
        <v>#DIV/0!</v>
      </c>
      <c r="CZ324" s="61" t="e">
        <f t="shared" si="340"/>
        <v>#DIV/0!</v>
      </c>
      <c r="DA324" s="61" t="e">
        <f t="shared" si="340"/>
        <v>#DIV/0!</v>
      </c>
      <c r="DB324" s="61" t="e">
        <f t="shared" si="340"/>
        <v>#DIV/0!</v>
      </c>
      <c r="DC324" s="61" t="e">
        <f t="shared" si="340"/>
        <v>#DIV/0!</v>
      </c>
      <c r="DD324" s="61" t="e">
        <f t="shared" si="341"/>
        <v>#DIV/0!</v>
      </c>
      <c r="DE324" s="61" t="e">
        <f t="shared" si="341"/>
        <v>#DIV/0!</v>
      </c>
      <c r="DF324" s="61" t="e">
        <f t="shared" si="341"/>
        <v>#DIV/0!</v>
      </c>
      <c r="DG324" s="61" t="e">
        <f t="shared" si="341"/>
        <v>#DIV/0!</v>
      </c>
      <c r="DH324" s="61" t="e">
        <f t="shared" si="341"/>
        <v>#DIV/0!</v>
      </c>
      <c r="DI324" s="61" t="e">
        <f t="shared" si="341"/>
        <v>#DIV/0!</v>
      </c>
      <c r="DJ324" s="61" t="e">
        <f t="shared" si="341"/>
        <v>#DIV/0!</v>
      </c>
      <c r="DK324" s="61" t="e">
        <f t="shared" si="341"/>
        <v>#DIV/0!</v>
      </c>
      <c r="DL324" s="61" t="e">
        <f t="shared" si="341"/>
        <v>#DIV/0!</v>
      </c>
      <c r="DM324" s="61" t="e">
        <f t="shared" si="341"/>
        <v>#DIV/0!</v>
      </c>
      <c r="DN324" s="61" t="e">
        <f t="shared" si="341"/>
        <v>#DIV/0!</v>
      </c>
      <c r="DO324" s="61" t="e">
        <f t="shared" si="341"/>
        <v>#DIV/0!</v>
      </c>
      <c r="DP324" s="61" t="e">
        <f t="shared" si="341"/>
        <v>#DIV/0!</v>
      </c>
      <c r="DQ324" s="61" t="e">
        <f t="shared" si="341"/>
        <v>#DIV/0!</v>
      </c>
      <c r="DR324" s="61" t="e">
        <f t="shared" si="341"/>
        <v>#DIV/0!</v>
      </c>
      <c r="DS324" s="61" t="e">
        <f t="shared" si="341"/>
        <v>#DIV/0!</v>
      </c>
      <c r="DT324" s="61" t="e">
        <f t="shared" si="342"/>
        <v>#DIV/0!</v>
      </c>
      <c r="DU324" s="61" t="e">
        <f t="shared" si="342"/>
        <v>#DIV/0!</v>
      </c>
      <c r="DV324" s="61" t="e">
        <f t="shared" si="342"/>
        <v>#DIV/0!</v>
      </c>
      <c r="DW324" s="61" t="e">
        <f t="shared" si="342"/>
        <v>#DIV/0!</v>
      </c>
      <c r="DX324" s="61" t="e">
        <f t="shared" si="342"/>
        <v>#DIV/0!</v>
      </c>
      <c r="DY324" s="61" t="e">
        <f t="shared" si="342"/>
        <v>#DIV/0!</v>
      </c>
      <c r="DZ324" s="61" t="e">
        <f t="shared" si="346"/>
        <v>#DIV/0!</v>
      </c>
    </row>
    <row r="325" spans="1:130">
      <c r="A325" s="53">
        <v>3</v>
      </c>
      <c r="B325" s="63">
        <f t="shared" si="343"/>
        <v>0.27272727272727298</v>
      </c>
      <c r="C325" s="53">
        <v>2003</v>
      </c>
      <c r="D325" s="64">
        <f t="shared" si="347"/>
        <v>0</v>
      </c>
      <c r="E325" s="64">
        <f t="shared" ref="E325:E343" si="348">VLOOKUP($C$67,$D$3:$K$63,$A$72,0)*(B324-B323)</f>
        <v>0</v>
      </c>
      <c r="F325" s="64">
        <f>VLOOKUP($C$68,$D$3:$K$63,$A$72,0)*(B323-B322)</f>
        <v>0</v>
      </c>
      <c r="G325" s="64">
        <f>VLOOKUP($C$69,$D$3:$K$63,$A$72,0)*B322</f>
        <v>0</v>
      </c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54">
        <f t="shared" si="344"/>
        <v>0</v>
      </c>
      <c r="BP325" s="53">
        <v>2003</v>
      </c>
      <c r="BQ325" s="61" t="e">
        <f t="shared" si="345"/>
        <v>#DIV/0!</v>
      </c>
      <c r="BR325" s="61" t="e">
        <f t="shared" si="338"/>
        <v>#DIV/0!</v>
      </c>
      <c r="BS325" s="61" t="e">
        <f t="shared" si="338"/>
        <v>#DIV/0!</v>
      </c>
      <c r="BT325" s="61" t="e">
        <f t="shared" si="338"/>
        <v>#DIV/0!</v>
      </c>
      <c r="BU325" s="61" t="e">
        <f t="shared" si="338"/>
        <v>#DIV/0!</v>
      </c>
      <c r="BV325" s="61" t="e">
        <f t="shared" si="338"/>
        <v>#DIV/0!</v>
      </c>
      <c r="BW325" s="61" t="e">
        <f t="shared" si="338"/>
        <v>#DIV/0!</v>
      </c>
      <c r="BX325" s="61" t="e">
        <f t="shared" si="338"/>
        <v>#DIV/0!</v>
      </c>
      <c r="BY325" s="61" t="e">
        <f t="shared" si="338"/>
        <v>#DIV/0!</v>
      </c>
      <c r="BZ325" s="61" t="e">
        <f t="shared" si="338"/>
        <v>#DIV/0!</v>
      </c>
      <c r="CA325" s="61" t="e">
        <f t="shared" si="338"/>
        <v>#DIV/0!</v>
      </c>
      <c r="CB325" s="61" t="e">
        <f t="shared" si="338"/>
        <v>#DIV/0!</v>
      </c>
      <c r="CC325" s="61" t="e">
        <f t="shared" si="338"/>
        <v>#DIV/0!</v>
      </c>
      <c r="CD325" s="61" t="e">
        <f t="shared" si="338"/>
        <v>#DIV/0!</v>
      </c>
      <c r="CE325" s="61" t="e">
        <f t="shared" si="338"/>
        <v>#DIV/0!</v>
      </c>
      <c r="CF325" s="61" t="e">
        <f t="shared" si="338"/>
        <v>#DIV/0!</v>
      </c>
      <c r="CG325" s="61" t="e">
        <f t="shared" si="338"/>
        <v>#DIV/0!</v>
      </c>
      <c r="CH325" s="61" t="e">
        <f t="shared" si="339"/>
        <v>#DIV/0!</v>
      </c>
      <c r="CI325" s="61" t="e">
        <f t="shared" si="339"/>
        <v>#DIV/0!</v>
      </c>
      <c r="CJ325" s="61" t="e">
        <f t="shared" si="339"/>
        <v>#DIV/0!</v>
      </c>
      <c r="CK325" s="61" t="e">
        <f t="shared" si="339"/>
        <v>#DIV/0!</v>
      </c>
      <c r="CL325" s="61" t="e">
        <f t="shared" si="339"/>
        <v>#DIV/0!</v>
      </c>
      <c r="CM325" s="61" t="e">
        <f t="shared" si="339"/>
        <v>#DIV/0!</v>
      </c>
      <c r="CN325" s="61" t="e">
        <f t="shared" si="340"/>
        <v>#DIV/0!</v>
      </c>
      <c r="CO325" s="61" t="e">
        <f t="shared" si="340"/>
        <v>#DIV/0!</v>
      </c>
      <c r="CP325" s="61" t="e">
        <f t="shared" si="340"/>
        <v>#DIV/0!</v>
      </c>
      <c r="CQ325" s="61" t="e">
        <f t="shared" si="340"/>
        <v>#DIV/0!</v>
      </c>
      <c r="CR325" s="61" t="e">
        <f t="shared" si="340"/>
        <v>#DIV/0!</v>
      </c>
      <c r="CS325" s="61" t="e">
        <f t="shared" si="340"/>
        <v>#DIV/0!</v>
      </c>
      <c r="CT325" s="61" t="e">
        <f t="shared" si="340"/>
        <v>#DIV/0!</v>
      </c>
      <c r="CU325" s="61" t="e">
        <f t="shared" si="340"/>
        <v>#DIV/0!</v>
      </c>
      <c r="CV325" s="61" t="e">
        <f t="shared" si="340"/>
        <v>#DIV/0!</v>
      </c>
      <c r="CW325" s="61" t="e">
        <f t="shared" si="340"/>
        <v>#DIV/0!</v>
      </c>
      <c r="CX325" s="61" t="e">
        <f t="shared" si="340"/>
        <v>#DIV/0!</v>
      </c>
      <c r="CY325" s="61" t="e">
        <f t="shared" si="340"/>
        <v>#DIV/0!</v>
      </c>
      <c r="CZ325" s="61" t="e">
        <f t="shared" si="340"/>
        <v>#DIV/0!</v>
      </c>
      <c r="DA325" s="61" t="e">
        <f t="shared" si="340"/>
        <v>#DIV/0!</v>
      </c>
      <c r="DB325" s="61" t="e">
        <f t="shared" si="340"/>
        <v>#DIV/0!</v>
      </c>
      <c r="DC325" s="61" t="e">
        <f t="shared" si="340"/>
        <v>#DIV/0!</v>
      </c>
      <c r="DD325" s="61" t="e">
        <f t="shared" si="341"/>
        <v>#DIV/0!</v>
      </c>
      <c r="DE325" s="61" t="e">
        <f t="shared" si="341"/>
        <v>#DIV/0!</v>
      </c>
      <c r="DF325" s="61" t="e">
        <f t="shared" si="341"/>
        <v>#DIV/0!</v>
      </c>
      <c r="DG325" s="61" t="e">
        <f t="shared" si="341"/>
        <v>#DIV/0!</v>
      </c>
      <c r="DH325" s="61" t="e">
        <f t="shared" si="341"/>
        <v>#DIV/0!</v>
      </c>
      <c r="DI325" s="61" t="e">
        <f t="shared" si="341"/>
        <v>#DIV/0!</v>
      </c>
      <c r="DJ325" s="61" t="e">
        <f t="shared" si="341"/>
        <v>#DIV/0!</v>
      </c>
      <c r="DK325" s="61" t="e">
        <f t="shared" si="341"/>
        <v>#DIV/0!</v>
      </c>
      <c r="DL325" s="61" t="e">
        <f t="shared" si="341"/>
        <v>#DIV/0!</v>
      </c>
      <c r="DM325" s="61" t="e">
        <f t="shared" si="341"/>
        <v>#DIV/0!</v>
      </c>
      <c r="DN325" s="61" t="e">
        <f t="shared" si="341"/>
        <v>#DIV/0!</v>
      </c>
      <c r="DO325" s="61" t="e">
        <f t="shared" si="341"/>
        <v>#DIV/0!</v>
      </c>
      <c r="DP325" s="61" t="e">
        <f t="shared" si="341"/>
        <v>#DIV/0!</v>
      </c>
      <c r="DQ325" s="61" t="e">
        <f t="shared" si="341"/>
        <v>#DIV/0!</v>
      </c>
      <c r="DR325" s="61" t="e">
        <f t="shared" si="341"/>
        <v>#DIV/0!</v>
      </c>
      <c r="DS325" s="61" t="e">
        <f t="shared" si="341"/>
        <v>#DIV/0!</v>
      </c>
      <c r="DT325" s="61" t="e">
        <f t="shared" si="342"/>
        <v>#DIV/0!</v>
      </c>
      <c r="DU325" s="61" t="e">
        <f t="shared" si="342"/>
        <v>#DIV/0!</v>
      </c>
      <c r="DV325" s="61" t="e">
        <f t="shared" si="342"/>
        <v>#DIV/0!</v>
      </c>
      <c r="DW325" s="61" t="e">
        <f t="shared" si="342"/>
        <v>#DIV/0!</v>
      </c>
      <c r="DX325" s="61" t="e">
        <f t="shared" si="342"/>
        <v>#DIV/0!</v>
      </c>
      <c r="DY325" s="61" t="e">
        <f t="shared" si="342"/>
        <v>#DIV/0!</v>
      </c>
      <c r="DZ325" s="61" t="e">
        <f t="shared" si="346"/>
        <v>#DIV/0!</v>
      </c>
    </row>
    <row r="326" spans="1:130">
      <c r="A326" s="53">
        <v>4</v>
      </c>
      <c r="B326" s="63">
        <f t="shared" si="343"/>
        <v>0.36363636363636398</v>
      </c>
      <c r="C326" s="53">
        <v>2004</v>
      </c>
      <c r="D326" s="64">
        <f t="shared" si="347"/>
        <v>0</v>
      </c>
      <c r="E326" s="64">
        <f t="shared" si="348"/>
        <v>0</v>
      </c>
      <c r="F326" s="64">
        <f t="shared" ref="F326:F344" si="349">VLOOKUP($C$68,$D$3:$K$63,$A$72,0)*(B324-B323)</f>
        <v>0</v>
      </c>
      <c r="G326" s="64">
        <f>VLOOKUP($C$69,$D$3:$K$63,$A$72,0)*(B323-B322)</f>
        <v>0</v>
      </c>
      <c r="H326" s="64">
        <f>VLOOKUP($C$70,$D$3:$K$63,$A$72,0)*B322</f>
        <v>0</v>
      </c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54">
        <f t="shared" si="344"/>
        <v>0</v>
      </c>
      <c r="BP326" s="53">
        <v>2004</v>
      </c>
      <c r="BQ326" s="61" t="e">
        <f t="shared" si="345"/>
        <v>#DIV/0!</v>
      </c>
      <c r="BR326" s="61" t="e">
        <f t="shared" si="338"/>
        <v>#DIV/0!</v>
      </c>
      <c r="BS326" s="61" t="e">
        <f t="shared" si="338"/>
        <v>#DIV/0!</v>
      </c>
      <c r="BT326" s="61" t="e">
        <f t="shared" si="338"/>
        <v>#DIV/0!</v>
      </c>
      <c r="BU326" s="61" t="e">
        <f t="shared" si="338"/>
        <v>#DIV/0!</v>
      </c>
      <c r="BV326" s="61" t="e">
        <f t="shared" si="338"/>
        <v>#DIV/0!</v>
      </c>
      <c r="BW326" s="61" t="e">
        <f t="shared" si="338"/>
        <v>#DIV/0!</v>
      </c>
      <c r="BX326" s="61" t="e">
        <f t="shared" si="338"/>
        <v>#DIV/0!</v>
      </c>
      <c r="BY326" s="61" t="e">
        <f t="shared" si="338"/>
        <v>#DIV/0!</v>
      </c>
      <c r="BZ326" s="61" t="e">
        <f t="shared" si="338"/>
        <v>#DIV/0!</v>
      </c>
      <c r="CA326" s="61" t="e">
        <f t="shared" si="338"/>
        <v>#DIV/0!</v>
      </c>
      <c r="CB326" s="61" t="e">
        <f t="shared" si="338"/>
        <v>#DIV/0!</v>
      </c>
      <c r="CC326" s="61" t="e">
        <f t="shared" si="338"/>
        <v>#DIV/0!</v>
      </c>
      <c r="CD326" s="61" t="e">
        <f t="shared" si="338"/>
        <v>#DIV/0!</v>
      </c>
      <c r="CE326" s="61" t="e">
        <f t="shared" si="338"/>
        <v>#DIV/0!</v>
      </c>
      <c r="CF326" s="61" t="e">
        <f t="shared" si="338"/>
        <v>#DIV/0!</v>
      </c>
      <c r="CG326" s="61" t="e">
        <f t="shared" si="338"/>
        <v>#DIV/0!</v>
      </c>
      <c r="CH326" s="61" t="e">
        <f t="shared" si="339"/>
        <v>#DIV/0!</v>
      </c>
      <c r="CI326" s="61" t="e">
        <f t="shared" si="339"/>
        <v>#DIV/0!</v>
      </c>
      <c r="CJ326" s="61" t="e">
        <f t="shared" si="339"/>
        <v>#DIV/0!</v>
      </c>
      <c r="CK326" s="61" t="e">
        <f t="shared" si="339"/>
        <v>#DIV/0!</v>
      </c>
      <c r="CL326" s="61" t="e">
        <f t="shared" si="339"/>
        <v>#DIV/0!</v>
      </c>
      <c r="CM326" s="61" t="e">
        <f t="shared" si="339"/>
        <v>#DIV/0!</v>
      </c>
      <c r="CN326" s="61" t="e">
        <f t="shared" si="340"/>
        <v>#DIV/0!</v>
      </c>
      <c r="CO326" s="61" t="e">
        <f t="shared" si="340"/>
        <v>#DIV/0!</v>
      </c>
      <c r="CP326" s="61" t="e">
        <f t="shared" si="340"/>
        <v>#DIV/0!</v>
      </c>
      <c r="CQ326" s="61" t="e">
        <f t="shared" si="340"/>
        <v>#DIV/0!</v>
      </c>
      <c r="CR326" s="61" t="e">
        <f t="shared" si="340"/>
        <v>#DIV/0!</v>
      </c>
      <c r="CS326" s="61" t="e">
        <f t="shared" si="340"/>
        <v>#DIV/0!</v>
      </c>
      <c r="CT326" s="61" t="e">
        <f t="shared" si="340"/>
        <v>#DIV/0!</v>
      </c>
      <c r="CU326" s="61" t="e">
        <f t="shared" si="340"/>
        <v>#DIV/0!</v>
      </c>
      <c r="CV326" s="61" t="e">
        <f t="shared" si="340"/>
        <v>#DIV/0!</v>
      </c>
      <c r="CW326" s="61" t="e">
        <f t="shared" si="340"/>
        <v>#DIV/0!</v>
      </c>
      <c r="CX326" s="61" t="e">
        <f t="shared" si="340"/>
        <v>#DIV/0!</v>
      </c>
      <c r="CY326" s="61" t="e">
        <f t="shared" si="340"/>
        <v>#DIV/0!</v>
      </c>
      <c r="CZ326" s="61" t="e">
        <f t="shared" si="340"/>
        <v>#DIV/0!</v>
      </c>
      <c r="DA326" s="61" t="e">
        <f t="shared" si="340"/>
        <v>#DIV/0!</v>
      </c>
      <c r="DB326" s="61" t="e">
        <f t="shared" si="340"/>
        <v>#DIV/0!</v>
      </c>
      <c r="DC326" s="61" t="e">
        <f t="shared" si="340"/>
        <v>#DIV/0!</v>
      </c>
      <c r="DD326" s="61" t="e">
        <f t="shared" si="341"/>
        <v>#DIV/0!</v>
      </c>
      <c r="DE326" s="61" t="e">
        <f t="shared" si="341"/>
        <v>#DIV/0!</v>
      </c>
      <c r="DF326" s="61" t="e">
        <f t="shared" si="341"/>
        <v>#DIV/0!</v>
      </c>
      <c r="DG326" s="61" t="e">
        <f t="shared" si="341"/>
        <v>#DIV/0!</v>
      </c>
      <c r="DH326" s="61" t="e">
        <f t="shared" si="341"/>
        <v>#DIV/0!</v>
      </c>
      <c r="DI326" s="61" t="e">
        <f t="shared" si="341"/>
        <v>#DIV/0!</v>
      </c>
      <c r="DJ326" s="61" t="e">
        <f t="shared" si="341"/>
        <v>#DIV/0!</v>
      </c>
      <c r="DK326" s="61" t="e">
        <f t="shared" si="341"/>
        <v>#DIV/0!</v>
      </c>
      <c r="DL326" s="61" t="e">
        <f t="shared" si="341"/>
        <v>#DIV/0!</v>
      </c>
      <c r="DM326" s="61" t="e">
        <f t="shared" si="341"/>
        <v>#DIV/0!</v>
      </c>
      <c r="DN326" s="61" t="e">
        <f t="shared" si="341"/>
        <v>#DIV/0!</v>
      </c>
      <c r="DO326" s="61" t="e">
        <f t="shared" si="341"/>
        <v>#DIV/0!</v>
      </c>
      <c r="DP326" s="61" t="e">
        <f t="shared" si="341"/>
        <v>#DIV/0!</v>
      </c>
      <c r="DQ326" s="61" t="e">
        <f t="shared" si="341"/>
        <v>#DIV/0!</v>
      </c>
      <c r="DR326" s="61" t="e">
        <f t="shared" si="341"/>
        <v>#DIV/0!</v>
      </c>
      <c r="DS326" s="61" t="e">
        <f t="shared" si="341"/>
        <v>#DIV/0!</v>
      </c>
      <c r="DT326" s="61" t="e">
        <f t="shared" si="342"/>
        <v>#DIV/0!</v>
      </c>
      <c r="DU326" s="61" t="e">
        <f t="shared" si="342"/>
        <v>#DIV/0!</v>
      </c>
      <c r="DV326" s="61" t="e">
        <f t="shared" si="342"/>
        <v>#DIV/0!</v>
      </c>
      <c r="DW326" s="61" t="e">
        <f t="shared" si="342"/>
        <v>#DIV/0!</v>
      </c>
      <c r="DX326" s="61" t="e">
        <f t="shared" si="342"/>
        <v>#DIV/0!</v>
      </c>
      <c r="DY326" s="61" t="e">
        <f t="shared" si="342"/>
        <v>#DIV/0!</v>
      </c>
      <c r="DZ326" s="61" t="e">
        <f t="shared" si="346"/>
        <v>#DIV/0!</v>
      </c>
    </row>
    <row r="327" spans="1:130">
      <c r="A327" s="53">
        <v>5</v>
      </c>
      <c r="B327" s="63">
        <f t="shared" si="343"/>
        <v>0.45454545454545497</v>
      </c>
      <c r="C327" s="53">
        <v>2005</v>
      </c>
      <c r="D327" s="64">
        <f t="shared" si="347"/>
        <v>0</v>
      </c>
      <c r="E327" s="64">
        <f t="shared" si="348"/>
        <v>0</v>
      </c>
      <c r="F327" s="64">
        <f t="shared" si="349"/>
        <v>0</v>
      </c>
      <c r="G327" s="64">
        <f t="shared" ref="G327:G345" si="350">VLOOKUP($C$69,$D$3:$K$63,$A$72,0)*(B324-B323)</f>
        <v>0</v>
      </c>
      <c r="H327" s="64">
        <f>VLOOKUP($C$70,$D$3:$K$63,$A$72,0)*(B323-B322)</f>
        <v>0</v>
      </c>
      <c r="I327" s="64">
        <f>VLOOKUP($C$71,$D$3:$K$63,$A$72,0)*B322</f>
        <v>0</v>
      </c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54">
        <f t="shared" si="344"/>
        <v>0</v>
      </c>
      <c r="BP327" s="53">
        <v>2005</v>
      </c>
      <c r="BQ327" s="61" t="e">
        <f t="shared" si="345"/>
        <v>#DIV/0!</v>
      </c>
      <c r="BR327" s="61" t="e">
        <f t="shared" si="338"/>
        <v>#DIV/0!</v>
      </c>
      <c r="BS327" s="61" t="e">
        <f t="shared" si="338"/>
        <v>#DIV/0!</v>
      </c>
      <c r="BT327" s="61" t="e">
        <f t="shared" si="338"/>
        <v>#DIV/0!</v>
      </c>
      <c r="BU327" s="61" t="e">
        <f t="shared" si="338"/>
        <v>#DIV/0!</v>
      </c>
      <c r="BV327" s="61" t="e">
        <f t="shared" si="338"/>
        <v>#DIV/0!</v>
      </c>
      <c r="BW327" s="61" t="e">
        <f t="shared" si="338"/>
        <v>#DIV/0!</v>
      </c>
      <c r="BX327" s="61" t="e">
        <f t="shared" si="338"/>
        <v>#DIV/0!</v>
      </c>
      <c r="BY327" s="61" t="e">
        <f t="shared" si="338"/>
        <v>#DIV/0!</v>
      </c>
      <c r="BZ327" s="61" t="e">
        <f t="shared" si="338"/>
        <v>#DIV/0!</v>
      </c>
      <c r="CA327" s="61" t="e">
        <f t="shared" si="338"/>
        <v>#DIV/0!</v>
      </c>
      <c r="CB327" s="61" t="e">
        <f t="shared" si="338"/>
        <v>#DIV/0!</v>
      </c>
      <c r="CC327" s="61" t="e">
        <f t="shared" si="338"/>
        <v>#DIV/0!</v>
      </c>
      <c r="CD327" s="61" t="e">
        <f t="shared" si="338"/>
        <v>#DIV/0!</v>
      </c>
      <c r="CE327" s="61" t="e">
        <f t="shared" si="338"/>
        <v>#DIV/0!</v>
      </c>
      <c r="CF327" s="61" t="e">
        <f t="shared" si="338"/>
        <v>#DIV/0!</v>
      </c>
      <c r="CG327" s="61" t="e">
        <f t="shared" si="338"/>
        <v>#DIV/0!</v>
      </c>
      <c r="CH327" s="61" t="e">
        <f t="shared" si="339"/>
        <v>#DIV/0!</v>
      </c>
      <c r="CI327" s="61" t="e">
        <f t="shared" si="339"/>
        <v>#DIV/0!</v>
      </c>
      <c r="CJ327" s="61" t="e">
        <f t="shared" si="339"/>
        <v>#DIV/0!</v>
      </c>
      <c r="CK327" s="61" t="e">
        <f t="shared" si="339"/>
        <v>#DIV/0!</v>
      </c>
      <c r="CL327" s="61" t="e">
        <f t="shared" si="339"/>
        <v>#DIV/0!</v>
      </c>
      <c r="CM327" s="61" t="e">
        <f t="shared" si="339"/>
        <v>#DIV/0!</v>
      </c>
      <c r="CN327" s="61" t="e">
        <f t="shared" si="340"/>
        <v>#DIV/0!</v>
      </c>
      <c r="CO327" s="61" t="e">
        <f t="shared" si="340"/>
        <v>#DIV/0!</v>
      </c>
      <c r="CP327" s="61" t="e">
        <f t="shared" si="340"/>
        <v>#DIV/0!</v>
      </c>
      <c r="CQ327" s="61" t="e">
        <f t="shared" si="340"/>
        <v>#DIV/0!</v>
      </c>
      <c r="CR327" s="61" t="e">
        <f t="shared" si="340"/>
        <v>#DIV/0!</v>
      </c>
      <c r="CS327" s="61" t="e">
        <f t="shared" si="340"/>
        <v>#DIV/0!</v>
      </c>
      <c r="CT327" s="61" t="e">
        <f t="shared" si="340"/>
        <v>#DIV/0!</v>
      </c>
      <c r="CU327" s="61" t="e">
        <f t="shared" si="340"/>
        <v>#DIV/0!</v>
      </c>
      <c r="CV327" s="61" t="e">
        <f t="shared" si="340"/>
        <v>#DIV/0!</v>
      </c>
      <c r="CW327" s="61" t="e">
        <f t="shared" si="340"/>
        <v>#DIV/0!</v>
      </c>
      <c r="CX327" s="61" t="e">
        <f t="shared" si="340"/>
        <v>#DIV/0!</v>
      </c>
      <c r="CY327" s="61" t="e">
        <f t="shared" si="340"/>
        <v>#DIV/0!</v>
      </c>
      <c r="CZ327" s="61" t="e">
        <f t="shared" si="340"/>
        <v>#DIV/0!</v>
      </c>
      <c r="DA327" s="61" t="e">
        <f t="shared" si="340"/>
        <v>#DIV/0!</v>
      </c>
      <c r="DB327" s="61" t="e">
        <f t="shared" si="340"/>
        <v>#DIV/0!</v>
      </c>
      <c r="DC327" s="61" t="e">
        <f t="shared" si="340"/>
        <v>#DIV/0!</v>
      </c>
      <c r="DD327" s="61" t="e">
        <f t="shared" si="341"/>
        <v>#DIV/0!</v>
      </c>
      <c r="DE327" s="61" t="e">
        <f t="shared" si="341"/>
        <v>#DIV/0!</v>
      </c>
      <c r="DF327" s="61" t="e">
        <f t="shared" si="341"/>
        <v>#DIV/0!</v>
      </c>
      <c r="DG327" s="61" t="e">
        <f t="shared" si="341"/>
        <v>#DIV/0!</v>
      </c>
      <c r="DH327" s="61" t="e">
        <f t="shared" si="341"/>
        <v>#DIV/0!</v>
      </c>
      <c r="DI327" s="61" t="e">
        <f t="shared" si="341"/>
        <v>#DIV/0!</v>
      </c>
      <c r="DJ327" s="61" t="e">
        <f t="shared" si="341"/>
        <v>#DIV/0!</v>
      </c>
      <c r="DK327" s="61" t="e">
        <f t="shared" si="341"/>
        <v>#DIV/0!</v>
      </c>
      <c r="DL327" s="61" t="e">
        <f t="shared" si="341"/>
        <v>#DIV/0!</v>
      </c>
      <c r="DM327" s="61" t="e">
        <f t="shared" si="341"/>
        <v>#DIV/0!</v>
      </c>
      <c r="DN327" s="61" t="e">
        <f t="shared" si="341"/>
        <v>#DIV/0!</v>
      </c>
      <c r="DO327" s="61" t="e">
        <f t="shared" si="341"/>
        <v>#DIV/0!</v>
      </c>
      <c r="DP327" s="61" t="e">
        <f t="shared" si="341"/>
        <v>#DIV/0!</v>
      </c>
      <c r="DQ327" s="61" t="e">
        <f t="shared" si="341"/>
        <v>#DIV/0!</v>
      </c>
      <c r="DR327" s="61" t="e">
        <f t="shared" si="341"/>
        <v>#DIV/0!</v>
      </c>
      <c r="DS327" s="61" t="e">
        <f t="shared" si="341"/>
        <v>#DIV/0!</v>
      </c>
      <c r="DT327" s="61" t="e">
        <f t="shared" si="342"/>
        <v>#DIV/0!</v>
      </c>
      <c r="DU327" s="61" t="e">
        <f t="shared" si="342"/>
        <v>#DIV/0!</v>
      </c>
      <c r="DV327" s="61" t="e">
        <f t="shared" si="342"/>
        <v>#DIV/0!</v>
      </c>
      <c r="DW327" s="61" t="e">
        <f t="shared" si="342"/>
        <v>#DIV/0!</v>
      </c>
      <c r="DX327" s="61" t="e">
        <f t="shared" si="342"/>
        <v>#DIV/0!</v>
      </c>
      <c r="DY327" s="61" t="e">
        <f t="shared" si="342"/>
        <v>#DIV/0!</v>
      </c>
      <c r="DZ327" s="61" t="e">
        <f t="shared" si="346"/>
        <v>#DIV/0!</v>
      </c>
    </row>
    <row r="328" spans="1:130">
      <c r="A328" s="53">
        <v>6</v>
      </c>
      <c r="B328" s="63">
        <f t="shared" si="343"/>
        <v>0.54545454545454597</v>
      </c>
      <c r="C328" s="53">
        <v>2006</v>
      </c>
      <c r="D328" s="64">
        <f t="shared" si="347"/>
        <v>0</v>
      </c>
      <c r="E328" s="64">
        <f t="shared" si="348"/>
        <v>0</v>
      </c>
      <c r="F328" s="64">
        <f t="shared" si="349"/>
        <v>0</v>
      </c>
      <c r="G328" s="64">
        <f t="shared" si="350"/>
        <v>0</v>
      </c>
      <c r="H328" s="64">
        <f t="shared" ref="H328:H346" si="351">VLOOKUP($C$70,$D$3:$K$63,$A$72,0)*(B324-B323)</f>
        <v>0</v>
      </c>
      <c r="I328" s="64">
        <f>VLOOKUP($C$71,$D$3:$K$63,$A$72,0)*(B323-B322)</f>
        <v>0</v>
      </c>
      <c r="J328" s="64">
        <f>VLOOKUP($C$72,$D$3:$K$63,$A$72,0)*B322</f>
        <v>0</v>
      </c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54">
        <f t="shared" si="344"/>
        <v>0</v>
      </c>
      <c r="BP328" s="53">
        <v>2006</v>
      </c>
      <c r="BQ328" s="61" t="e">
        <f t="shared" si="345"/>
        <v>#DIV/0!</v>
      </c>
      <c r="BR328" s="61" t="e">
        <f t="shared" si="338"/>
        <v>#DIV/0!</v>
      </c>
      <c r="BS328" s="61" t="e">
        <f t="shared" si="338"/>
        <v>#DIV/0!</v>
      </c>
      <c r="BT328" s="61" t="e">
        <f t="shared" si="338"/>
        <v>#DIV/0!</v>
      </c>
      <c r="BU328" s="61" t="e">
        <f t="shared" si="338"/>
        <v>#DIV/0!</v>
      </c>
      <c r="BV328" s="61" t="e">
        <f t="shared" si="338"/>
        <v>#DIV/0!</v>
      </c>
      <c r="BW328" s="61" t="e">
        <f t="shared" si="338"/>
        <v>#DIV/0!</v>
      </c>
      <c r="BX328" s="61" t="e">
        <f t="shared" si="338"/>
        <v>#DIV/0!</v>
      </c>
      <c r="BY328" s="61" t="e">
        <f t="shared" si="338"/>
        <v>#DIV/0!</v>
      </c>
      <c r="BZ328" s="61" t="e">
        <f t="shared" si="338"/>
        <v>#DIV/0!</v>
      </c>
      <c r="CA328" s="61" t="e">
        <f t="shared" si="338"/>
        <v>#DIV/0!</v>
      </c>
      <c r="CB328" s="61" t="e">
        <f t="shared" si="338"/>
        <v>#DIV/0!</v>
      </c>
      <c r="CC328" s="61" t="e">
        <f t="shared" si="338"/>
        <v>#DIV/0!</v>
      </c>
      <c r="CD328" s="61" t="e">
        <f t="shared" si="338"/>
        <v>#DIV/0!</v>
      </c>
      <c r="CE328" s="61" t="e">
        <f t="shared" si="338"/>
        <v>#DIV/0!</v>
      </c>
      <c r="CF328" s="61" t="e">
        <f t="shared" si="338"/>
        <v>#DIV/0!</v>
      </c>
      <c r="CG328" s="61" t="e">
        <f t="shared" si="338"/>
        <v>#DIV/0!</v>
      </c>
      <c r="CH328" s="61" t="e">
        <f t="shared" si="339"/>
        <v>#DIV/0!</v>
      </c>
      <c r="CI328" s="61" t="e">
        <f t="shared" si="339"/>
        <v>#DIV/0!</v>
      </c>
      <c r="CJ328" s="61" t="e">
        <f t="shared" si="339"/>
        <v>#DIV/0!</v>
      </c>
      <c r="CK328" s="61" t="e">
        <f t="shared" si="339"/>
        <v>#DIV/0!</v>
      </c>
      <c r="CL328" s="61" t="e">
        <f t="shared" si="339"/>
        <v>#DIV/0!</v>
      </c>
      <c r="CM328" s="61" t="e">
        <f t="shared" si="339"/>
        <v>#DIV/0!</v>
      </c>
      <c r="CN328" s="61" t="e">
        <f t="shared" si="340"/>
        <v>#DIV/0!</v>
      </c>
      <c r="CO328" s="61" t="e">
        <f t="shared" si="340"/>
        <v>#DIV/0!</v>
      </c>
      <c r="CP328" s="61" t="e">
        <f t="shared" si="340"/>
        <v>#DIV/0!</v>
      </c>
      <c r="CQ328" s="61" t="e">
        <f t="shared" si="340"/>
        <v>#DIV/0!</v>
      </c>
      <c r="CR328" s="61" t="e">
        <f t="shared" si="340"/>
        <v>#DIV/0!</v>
      </c>
      <c r="CS328" s="61" t="e">
        <f t="shared" si="340"/>
        <v>#DIV/0!</v>
      </c>
      <c r="CT328" s="61" t="e">
        <f t="shared" si="340"/>
        <v>#DIV/0!</v>
      </c>
      <c r="CU328" s="61" t="e">
        <f t="shared" si="340"/>
        <v>#DIV/0!</v>
      </c>
      <c r="CV328" s="61" t="e">
        <f t="shared" si="340"/>
        <v>#DIV/0!</v>
      </c>
      <c r="CW328" s="61" t="e">
        <f t="shared" si="340"/>
        <v>#DIV/0!</v>
      </c>
      <c r="CX328" s="61" t="e">
        <f t="shared" si="340"/>
        <v>#DIV/0!</v>
      </c>
      <c r="CY328" s="61" t="e">
        <f t="shared" si="340"/>
        <v>#DIV/0!</v>
      </c>
      <c r="CZ328" s="61" t="e">
        <f t="shared" si="340"/>
        <v>#DIV/0!</v>
      </c>
      <c r="DA328" s="61" t="e">
        <f t="shared" si="340"/>
        <v>#DIV/0!</v>
      </c>
      <c r="DB328" s="61" t="e">
        <f t="shared" si="340"/>
        <v>#DIV/0!</v>
      </c>
      <c r="DC328" s="61" t="e">
        <f t="shared" si="340"/>
        <v>#DIV/0!</v>
      </c>
      <c r="DD328" s="61" t="e">
        <f t="shared" si="341"/>
        <v>#DIV/0!</v>
      </c>
      <c r="DE328" s="61" t="e">
        <f t="shared" si="341"/>
        <v>#DIV/0!</v>
      </c>
      <c r="DF328" s="61" t="e">
        <f t="shared" si="341"/>
        <v>#DIV/0!</v>
      </c>
      <c r="DG328" s="61" t="e">
        <f t="shared" si="341"/>
        <v>#DIV/0!</v>
      </c>
      <c r="DH328" s="61" t="e">
        <f t="shared" si="341"/>
        <v>#DIV/0!</v>
      </c>
      <c r="DI328" s="61" t="e">
        <f t="shared" si="341"/>
        <v>#DIV/0!</v>
      </c>
      <c r="DJ328" s="61" t="e">
        <f t="shared" si="341"/>
        <v>#DIV/0!</v>
      </c>
      <c r="DK328" s="61" t="e">
        <f t="shared" si="341"/>
        <v>#DIV/0!</v>
      </c>
      <c r="DL328" s="61" t="e">
        <f t="shared" si="341"/>
        <v>#DIV/0!</v>
      </c>
      <c r="DM328" s="61" t="e">
        <f t="shared" si="341"/>
        <v>#DIV/0!</v>
      </c>
      <c r="DN328" s="61" t="e">
        <f t="shared" si="341"/>
        <v>#DIV/0!</v>
      </c>
      <c r="DO328" s="61" t="e">
        <f t="shared" si="341"/>
        <v>#DIV/0!</v>
      </c>
      <c r="DP328" s="61" t="e">
        <f t="shared" si="341"/>
        <v>#DIV/0!</v>
      </c>
      <c r="DQ328" s="61" t="e">
        <f t="shared" si="341"/>
        <v>#DIV/0!</v>
      </c>
      <c r="DR328" s="61" t="e">
        <f t="shared" si="341"/>
        <v>#DIV/0!</v>
      </c>
      <c r="DS328" s="61" t="e">
        <f t="shared" si="341"/>
        <v>#DIV/0!</v>
      </c>
      <c r="DT328" s="61" t="e">
        <f t="shared" si="342"/>
        <v>#DIV/0!</v>
      </c>
      <c r="DU328" s="61" t="e">
        <f t="shared" si="342"/>
        <v>#DIV/0!</v>
      </c>
      <c r="DV328" s="61" t="e">
        <f t="shared" si="342"/>
        <v>#DIV/0!</v>
      </c>
      <c r="DW328" s="61" t="e">
        <f t="shared" si="342"/>
        <v>#DIV/0!</v>
      </c>
      <c r="DX328" s="61" t="e">
        <f t="shared" si="342"/>
        <v>#DIV/0!</v>
      </c>
      <c r="DY328" s="61" t="e">
        <f t="shared" si="342"/>
        <v>#DIV/0!</v>
      </c>
      <c r="DZ328" s="61" t="e">
        <f t="shared" si="346"/>
        <v>#DIV/0!</v>
      </c>
    </row>
    <row r="329" spans="1:130">
      <c r="A329" s="53">
        <v>7</v>
      </c>
      <c r="B329" s="63">
        <f t="shared" si="343"/>
        <v>0.63636363636363702</v>
      </c>
      <c r="C329" s="53">
        <v>2007</v>
      </c>
      <c r="D329" s="64">
        <f t="shared" si="347"/>
        <v>0</v>
      </c>
      <c r="E329" s="64">
        <f t="shared" si="348"/>
        <v>0</v>
      </c>
      <c r="F329" s="64">
        <f t="shared" si="349"/>
        <v>0</v>
      </c>
      <c r="G329" s="64">
        <f t="shared" si="350"/>
        <v>0</v>
      </c>
      <c r="H329" s="64">
        <f t="shared" si="351"/>
        <v>0</v>
      </c>
      <c r="I329" s="64">
        <f t="shared" ref="I329:I347" si="352">VLOOKUP($C$71,$D$3:$K$63,$A$72,0)*(B324-B323)</f>
        <v>0</v>
      </c>
      <c r="J329" s="64">
        <f>VLOOKUP($C$72,$D$3:$K$63,$A$72,0)*(B323-B322)</f>
        <v>0</v>
      </c>
      <c r="K329" s="64">
        <f>VLOOKUP($C$73,$D$3:$K$63,$A$72,0)*B322</f>
        <v>0</v>
      </c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54">
        <f t="shared" si="344"/>
        <v>0</v>
      </c>
      <c r="BP329" s="53">
        <v>2007</v>
      </c>
      <c r="BQ329" s="61" t="e">
        <f t="shared" si="345"/>
        <v>#DIV/0!</v>
      </c>
      <c r="BR329" s="61" t="e">
        <f t="shared" si="338"/>
        <v>#DIV/0!</v>
      </c>
      <c r="BS329" s="61" t="e">
        <f t="shared" si="338"/>
        <v>#DIV/0!</v>
      </c>
      <c r="BT329" s="61" t="e">
        <f t="shared" si="338"/>
        <v>#DIV/0!</v>
      </c>
      <c r="BU329" s="61" t="e">
        <f t="shared" si="338"/>
        <v>#DIV/0!</v>
      </c>
      <c r="BV329" s="61" t="e">
        <f t="shared" si="338"/>
        <v>#DIV/0!</v>
      </c>
      <c r="BW329" s="61" t="e">
        <f t="shared" si="338"/>
        <v>#DIV/0!</v>
      </c>
      <c r="BX329" s="61" t="e">
        <f t="shared" si="338"/>
        <v>#DIV/0!</v>
      </c>
      <c r="BY329" s="61" t="e">
        <f t="shared" si="338"/>
        <v>#DIV/0!</v>
      </c>
      <c r="BZ329" s="61" t="e">
        <f t="shared" si="338"/>
        <v>#DIV/0!</v>
      </c>
      <c r="CA329" s="61" t="e">
        <f t="shared" si="338"/>
        <v>#DIV/0!</v>
      </c>
      <c r="CB329" s="61" t="e">
        <f t="shared" si="338"/>
        <v>#DIV/0!</v>
      </c>
      <c r="CC329" s="61" t="e">
        <f t="shared" si="338"/>
        <v>#DIV/0!</v>
      </c>
      <c r="CD329" s="61" t="e">
        <f t="shared" si="338"/>
        <v>#DIV/0!</v>
      </c>
      <c r="CE329" s="61" t="e">
        <f t="shared" si="338"/>
        <v>#DIV/0!</v>
      </c>
      <c r="CF329" s="61" t="e">
        <f t="shared" si="338"/>
        <v>#DIV/0!</v>
      </c>
      <c r="CG329" s="61" t="e">
        <f t="shared" si="338"/>
        <v>#DIV/0!</v>
      </c>
      <c r="CH329" s="61" t="e">
        <f t="shared" si="339"/>
        <v>#DIV/0!</v>
      </c>
      <c r="CI329" s="61" t="e">
        <f t="shared" si="339"/>
        <v>#DIV/0!</v>
      </c>
      <c r="CJ329" s="61" t="e">
        <f t="shared" si="339"/>
        <v>#DIV/0!</v>
      </c>
      <c r="CK329" s="61" t="e">
        <f t="shared" si="339"/>
        <v>#DIV/0!</v>
      </c>
      <c r="CL329" s="61" t="e">
        <f t="shared" si="339"/>
        <v>#DIV/0!</v>
      </c>
      <c r="CM329" s="61" t="e">
        <f t="shared" si="339"/>
        <v>#DIV/0!</v>
      </c>
      <c r="CN329" s="61" t="e">
        <f t="shared" si="340"/>
        <v>#DIV/0!</v>
      </c>
      <c r="CO329" s="61" t="e">
        <f t="shared" si="340"/>
        <v>#DIV/0!</v>
      </c>
      <c r="CP329" s="61" t="e">
        <f t="shared" si="340"/>
        <v>#DIV/0!</v>
      </c>
      <c r="CQ329" s="61" t="e">
        <f t="shared" si="340"/>
        <v>#DIV/0!</v>
      </c>
      <c r="CR329" s="61" t="e">
        <f t="shared" si="340"/>
        <v>#DIV/0!</v>
      </c>
      <c r="CS329" s="61" t="e">
        <f t="shared" si="340"/>
        <v>#DIV/0!</v>
      </c>
      <c r="CT329" s="61" t="e">
        <f t="shared" si="340"/>
        <v>#DIV/0!</v>
      </c>
      <c r="CU329" s="61" t="e">
        <f t="shared" si="340"/>
        <v>#DIV/0!</v>
      </c>
      <c r="CV329" s="61" t="e">
        <f t="shared" si="340"/>
        <v>#DIV/0!</v>
      </c>
      <c r="CW329" s="61" t="e">
        <f t="shared" si="340"/>
        <v>#DIV/0!</v>
      </c>
      <c r="CX329" s="61" t="e">
        <f t="shared" si="340"/>
        <v>#DIV/0!</v>
      </c>
      <c r="CY329" s="61" t="e">
        <f t="shared" si="340"/>
        <v>#DIV/0!</v>
      </c>
      <c r="CZ329" s="61" t="e">
        <f t="shared" si="340"/>
        <v>#DIV/0!</v>
      </c>
      <c r="DA329" s="61" t="e">
        <f t="shared" si="340"/>
        <v>#DIV/0!</v>
      </c>
      <c r="DB329" s="61" t="e">
        <f t="shared" si="340"/>
        <v>#DIV/0!</v>
      </c>
      <c r="DC329" s="61" t="e">
        <f t="shared" si="340"/>
        <v>#DIV/0!</v>
      </c>
      <c r="DD329" s="61" t="e">
        <f t="shared" si="341"/>
        <v>#DIV/0!</v>
      </c>
      <c r="DE329" s="61" t="e">
        <f t="shared" si="341"/>
        <v>#DIV/0!</v>
      </c>
      <c r="DF329" s="61" t="e">
        <f t="shared" si="341"/>
        <v>#DIV/0!</v>
      </c>
      <c r="DG329" s="61" t="e">
        <f t="shared" si="341"/>
        <v>#DIV/0!</v>
      </c>
      <c r="DH329" s="61" t="e">
        <f t="shared" si="341"/>
        <v>#DIV/0!</v>
      </c>
      <c r="DI329" s="61" t="e">
        <f t="shared" si="341"/>
        <v>#DIV/0!</v>
      </c>
      <c r="DJ329" s="61" t="e">
        <f t="shared" si="341"/>
        <v>#DIV/0!</v>
      </c>
      <c r="DK329" s="61" t="e">
        <f t="shared" si="341"/>
        <v>#DIV/0!</v>
      </c>
      <c r="DL329" s="61" t="e">
        <f t="shared" si="341"/>
        <v>#DIV/0!</v>
      </c>
      <c r="DM329" s="61" t="e">
        <f t="shared" si="341"/>
        <v>#DIV/0!</v>
      </c>
      <c r="DN329" s="61" t="e">
        <f t="shared" si="341"/>
        <v>#DIV/0!</v>
      </c>
      <c r="DO329" s="61" t="e">
        <f t="shared" si="341"/>
        <v>#DIV/0!</v>
      </c>
      <c r="DP329" s="61" t="e">
        <f t="shared" si="341"/>
        <v>#DIV/0!</v>
      </c>
      <c r="DQ329" s="61" t="e">
        <f t="shared" si="341"/>
        <v>#DIV/0!</v>
      </c>
      <c r="DR329" s="61" t="e">
        <f t="shared" si="341"/>
        <v>#DIV/0!</v>
      </c>
      <c r="DS329" s="61" t="e">
        <f t="shared" si="341"/>
        <v>#DIV/0!</v>
      </c>
      <c r="DT329" s="61" t="e">
        <f t="shared" si="342"/>
        <v>#DIV/0!</v>
      </c>
      <c r="DU329" s="61" t="e">
        <f t="shared" si="342"/>
        <v>#DIV/0!</v>
      </c>
      <c r="DV329" s="61" t="e">
        <f t="shared" si="342"/>
        <v>#DIV/0!</v>
      </c>
      <c r="DW329" s="61" t="e">
        <f t="shared" si="342"/>
        <v>#DIV/0!</v>
      </c>
      <c r="DX329" s="61" t="e">
        <f t="shared" si="342"/>
        <v>#DIV/0!</v>
      </c>
      <c r="DY329" s="61" t="e">
        <f t="shared" si="342"/>
        <v>#DIV/0!</v>
      </c>
      <c r="DZ329" s="61" t="e">
        <f t="shared" si="346"/>
        <v>#DIV/0!</v>
      </c>
    </row>
    <row r="330" spans="1:130">
      <c r="A330" s="53">
        <v>8</v>
      </c>
      <c r="B330" s="63">
        <f t="shared" si="343"/>
        <v>0.72727272727272796</v>
      </c>
      <c r="C330" s="53">
        <v>2008</v>
      </c>
      <c r="D330" s="64">
        <f t="shared" si="347"/>
        <v>0</v>
      </c>
      <c r="E330" s="64">
        <f t="shared" si="348"/>
        <v>0</v>
      </c>
      <c r="F330" s="64">
        <f t="shared" si="349"/>
        <v>0</v>
      </c>
      <c r="G330" s="64">
        <f t="shared" si="350"/>
        <v>0</v>
      </c>
      <c r="H330" s="64">
        <f t="shared" si="351"/>
        <v>0</v>
      </c>
      <c r="I330" s="64">
        <f t="shared" si="352"/>
        <v>0</v>
      </c>
      <c r="J330" s="64">
        <f t="shared" ref="J330:J348" si="353">VLOOKUP($C$72,$D$3:$K$63,$A$72,0)*(B324-B323)</f>
        <v>0</v>
      </c>
      <c r="K330" s="64">
        <f>VLOOKUP($C$73,$D$3:$K$63,$A$72,0)*(B323-B322)</f>
        <v>0</v>
      </c>
      <c r="L330" s="64">
        <f>VLOOKUP($C$74,$D$3:$K$63,$A$72,0)*B322</f>
        <v>0</v>
      </c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54">
        <f t="shared" si="344"/>
        <v>0</v>
      </c>
      <c r="BP330" s="53">
        <v>2008</v>
      </c>
      <c r="BQ330" s="61" t="e">
        <f t="shared" si="345"/>
        <v>#DIV/0!</v>
      </c>
      <c r="BR330" s="61" t="e">
        <f t="shared" si="338"/>
        <v>#DIV/0!</v>
      </c>
      <c r="BS330" s="61" t="e">
        <f t="shared" si="338"/>
        <v>#DIV/0!</v>
      </c>
      <c r="BT330" s="61" t="e">
        <f t="shared" si="338"/>
        <v>#DIV/0!</v>
      </c>
      <c r="BU330" s="61" t="e">
        <f t="shared" si="338"/>
        <v>#DIV/0!</v>
      </c>
      <c r="BV330" s="61" t="e">
        <f t="shared" si="338"/>
        <v>#DIV/0!</v>
      </c>
      <c r="BW330" s="61" t="e">
        <f t="shared" si="338"/>
        <v>#DIV/0!</v>
      </c>
      <c r="BX330" s="61" t="e">
        <f t="shared" si="338"/>
        <v>#DIV/0!</v>
      </c>
      <c r="BY330" s="61" t="e">
        <f t="shared" si="338"/>
        <v>#DIV/0!</v>
      </c>
      <c r="BZ330" s="61" t="e">
        <f t="shared" si="338"/>
        <v>#DIV/0!</v>
      </c>
      <c r="CA330" s="61" t="e">
        <f t="shared" si="338"/>
        <v>#DIV/0!</v>
      </c>
      <c r="CB330" s="61" t="e">
        <f t="shared" si="338"/>
        <v>#DIV/0!</v>
      </c>
      <c r="CC330" s="61" t="e">
        <f t="shared" si="338"/>
        <v>#DIV/0!</v>
      </c>
      <c r="CD330" s="61" t="e">
        <f t="shared" si="338"/>
        <v>#DIV/0!</v>
      </c>
      <c r="CE330" s="61" t="e">
        <f t="shared" si="338"/>
        <v>#DIV/0!</v>
      </c>
      <c r="CF330" s="61" t="e">
        <f t="shared" si="338"/>
        <v>#DIV/0!</v>
      </c>
      <c r="CG330" s="61" t="e">
        <f t="shared" si="338"/>
        <v>#DIV/0!</v>
      </c>
      <c r="CH330" s="61" t="e">
        <f t="shared" si="339"/>
        <v>#DIV/0!</v>
      </c>
      <c r="CI330" s="61" t="e">
        <f t="shared" si="339"/>
        <v>#DIV/0!</v>
      </c>
      <c r="CJ330" s="61" t="e">
        <f t="shared" si="339"/>
        <v>#DIV/0!</v>
      </c>
      <c r="CK330" s="61" t="e">
        <f t="shared" si="339"/>
        <v>#DIV/0!</v>
      </c>
      <c r="CL330" s="61" t="e">
        <f t="shared" si="339"/>
        <v>#DIV/0!</v>
      </c>
      <c r="CM330" s="61" t="e">
        <f t="shared" si="339"/>
        <v>#DIV/0!</v>
      </c>
      <c r="CN330" s="61" t="e">
        <f t="shared" si="340"/>
        <v>#DIV/0!</v>
      </c>
      <c r="CO330" s="61" t="e">
        <f t="shared" si="340"/>
        <v>#DIV/0!</v>
      </c>
      <c r="CP330" s="61" t="e">
        <f t="shared" si="340"/>
        <v>#DIV/0!</v>
      </c>
      <c r="CQ330" s="61" t="e">
        <f t="shared" si="340"/>
        <v>#DIV/0!</v>
      </c>
      <c r="CR330" s="61" t="e">
        <f t="shared" si="340"/>
        <v>#DIV/0!</v>
      </c>
      <c r="CS330" s="61" t="e">
        <f t="shared" si="340"/>
        <v>#DIV/0!</v>
      </c>
      <c r="CT330" s="61" t="e">
        <f t="shared" si="340"/>
        <v>#DIV/0!</v>
      </c>
      <c r="CU330" s="61" t="e">
        <f t="shared" si="340"/>
        <v>#DIV/0!</v>
      </c>
      <c r="CV330" s="61" t="e">
        <f t="shared" si="340"/>
        <v>#DIV/0!</v>
      </c>
      <c r="CW330" s="61" t="e">
        <f t="shared" si="340"/>
        <v>#DIV/0!</v>
      </c>
      <c r="CX330" s="61" t="e">
        <f t="shared" si="340"/>
        <v>#DIV/0!</v>
      </c>
      <c r="CY330" s="61" t="e">
        <f t="shared" si="340"/>
        <v>#DIV/0!</v>
      </c>
      <c r="CZ330" s="61" t="e">
        <f t="shared" si="340"/>
        <v>#DIV/0!</v>
      </c>
      <c r="DA330" s="61" t="e">
        <f t="shared" si="340"/>
        <v>#DIV/0!</v>
      </c>
      <c r="DB330" s="61" t="e">
        <f t="shared" si="340"/>
        <v>#DIV/0!</v>
      </c>
      <c r="DC330" s="61" t="e">
        <f t="shared" si="340"/>
        <v>#DIV/0!</v>
      </c>
      <c r="DD330" s="61" t="e">
        <f t="shared" si="341"/>
        <v>#DIV/0!</v>
      </c>
      <c r="DE330" s="61" t="e">
        <f t="shared" si="341"/>
        <v>#DIV/0!</v>
      </c>
      <c r="DF330" s="61" t="e">
        <f t="shared" si="341"/>
        <v>#DIV/0!</v>
      </c>
      <c r="DG330" s="61" t="e">
        <f t="shared" si="341"/>
        <v>#DIV/0!</v>
      </c>
      <c r="DH330" s="61" t="e">
        <f t="shared" si="341"/>
        <v>#DIV/0!</v>
      </c>
      <c r="DI330" s="61" t="e">
        <f t="shared" si="341"/>
        <v>#DIV/0!</v>
      </c>
      <c r="DJ330" s="61" t="e">
        <f t="shared" si="341"/>
        <v>#DIV/0!</v>
      </c>
      <c r="DK330" s="61" t="e">
        <f t="shared" si="341"/>
        <v>#DIV/0!</v>
      </c>
      <c r="DL330" s="61" t="e">
        <f t="shared" si="341"/>
        <v>#DIV/0!</v>
      </c>
      <c r="DM330" s="61" t="e">
        <f t="shared" si="341"/>
        <v>#DIV/0!</v>
      </c>
      <c r="DN330" s="61" t="e">
        <f t="shared" si="341"/>
        <v>#DIV/0!</v>
      </c>
      <c r="DO330" s="61" t="e">
        <f t="shared" si="341"/>
        <v>#DIV/0!</v>
      </c>
      <c r="DP330" s="61" t="e">
        <f t="shared" si="341"/>
        <v>#DIV/0!</v>
      </c>
      <c r="DQ330" s="61" t="e">
        <f t="shared" si="341"/>
        <v>#DIV/0!</v>
      </c>
      <c r="DR330" s="61" t="e">
        <f t="shared" si="341"/>
        <v>#DIV/0!</v>
      </c>
      <c r="DS330" s="61" t="e">
        <f t="shared" si="341"/>
        <v>#DIV/0!</v>
      </c>
      <c r="DT330" s="61" t="e">
        <f t="shared" si="342"/>
        <v>#DIV/0!</v>
      </c>
      <c r="DU330" s="61" t="e">
        <f t="shared" si="342"/>
        <v>#DIV/0!</v>
      </c>
      <c r="DV330" s="61" t="e">
        <f t="shared" si="342"/>
        <v>#DIV/0!</v>
      </c>
      <c r="DW330" s="61" t="e">
        <f t="shared" si="342"/>
        <v>#DIV/0!</v>
      </c>
      <c r="DX330" s="61" t="e">
        <f t="shared" si="342"/>
        <v>#DIV/0!</v>
      </c>
      <c r="DY330" s="61" t="e">
        <f t="shared" si="342"/>
        <v>#DIV/0!</v>
      </c>
      <c r="DZ330" s="61" t="e">
        <f t="shared" si="346"/>
        <v>#DIV/0!</v>
      </c>
    </row>
    <row r="331" spans="1:130">
      <c r="A331" s="53">
        <v>9</v>
      </c>
      <c r="B331" s="63">
        <f t="shared" si="343"/>
        <v>0.81818181818181801</v>
      </c>
      <c r="C331" s="53">
        <v>2009</v>
      </c>
      <c r="D331" s="64">
        <f t="shared" si="347"/>
        <v>0</v>
      </c>
      <c r="E331" s="64">
        <f t="shared" si="348"/>
        <v>0</v>
      </c>
      <c r="F331" s="64">
        <f t="shared" si="349"/>
        <v>0</v>
      </c>
      <c r="G331" s="64">
        <f t="shared" si="350"/>
        <v>0</v>
      </c>
      <c r="H331" s="64">
        <f t="shared" si="351"/>
        <v>0</v>
      </c>
      <c r="I331" s="64">
        <f t="shared" si="352"/>
        <v>0</v>
      </c>
      <c r="J331" s="64">
        <f t="shared" si="353"/>
        <v>0</v>
      </c>
      <c r="K331" s="64">
        <f t="shared" ref="K331:K349" si="354">VLOOKUP($C$73,$D$3:$K$63,$A$72,0)*(B324-B323)</f>
        <v>0</v>
      </c>
      <c r="L331" s="64">
        <f>VLOOKUP($C$74,$D$3:$K$63,$A$72,0)*(B323-B322)</f>
        <v>0</v>
      </c>
      <c r="M331" s="64">
        <f>VLOOKUP($C$75,$D$3:$K$63,$A$72,0)*B322</f>
        <v>0</v>
      </c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54">
        <f t="shared" si="344"/>
        <v>0</v>
      </c>
      <c r="BP331" s="53">
        <v>2009</v>
      </c>
      <c r="BQ331" s="61" t="e">
        <f t="shared" si="345"/>
        <v>#DIV/0!</v>
      </c>
      <c r="BR331" s="61" t="e">
        <f t="shared" si="338"/>
        <v>#DIV/0!</v>
      </c>
      <c r="BS331" s="61" t="e">
        <f t="shared" si="338"/>
        <v>#DIV/0!</v>
      </c>
      <c r="BT331" s="61" t="e">
        <f t="shared" si="338"/>
        <v>#DIV/0!</v>
      </c>
      <c r="BU331" s="61" t="e">
        <f t="shared" si="338"/>
        <v>#DIV/0!</v>
      </c>
      <c r="BV331" s="61" t="e">
        <f t="shared" si="338"/>
        <v>#DIV/0!</v>
      </c>
      <c r="BW331" s="61" t="e">
        <f t="shared" si="338"/>
        <v>#DIV/0!</v>
      </c>
      <c r="BX331" s="61" t="e">
        <f t="shared" si="338"/>
        <v>#DIV/0!</v>
      </c>
      <c r="BY331" s="61" t="e">
        <f t="shared" si="338"/>
        <v>#DIV/0!</v>
      </c>
      <c r="BZ331" s="61" t="e">
        <f t="shared" si="338"/>
        <v>#DIV/0!</v>
      </c>
      <c r="CA331" s="61" t="e">
        <f t="shared" si="338"/>
        <v>#DIV/0!</v>
      </c>
      <c r="CB331" s="61" t="e">
        <f t="shared" si="338"/>
        <v>#DIV/0!</v>
      </c>
      <c r="CC331" s="61" t="e">
        <f t="shared" si="338"/>
        <v>#DIV/0!</v>
      </c>
      <c r="CD331" s="61" t="e">
        <f t="shared" si="338"/>
        <v>#DIV/0!</v>
      </c>
      <c r="CE331" s="61" t="e">
        <f t="shared" si="338"/>
        <v>#DIV/0!</v>
      </c>
      <c r="CF331" s="61" t="e">
        <f t="shared" si="338"/>
        <v>#DIV/0!</v>
      </c>
      <c r="CG331" s="61" t="e">
        <f t="shared" si="338"/>
        <v>#DIV/0!</v>
      </c>
      <c r="CH331" s="61" t="e">
        <f t="shared" si="339"/>
        <v>#DIV/0!</v>
      </c>
      <c r="CI331" s="61" t="e">
        <f t="shared" si="339"/>
        <v>#DIV/0!</v>
      </c>
      <c r="CJ331" s="61" t="e">
        <f t="shared" si="339"/>
        <v>#DIV/0!</v>
      </c>
      <c r="CK331" s="61" t="e">
        <f t="shared" si="339"/>
        <v>#DIV/0!</v>
      </c>
      <c r="CL331" s="61" t="e">
        <f t="shared" si="339"/>
        <v>#DIV/0!</v>
      </c>
      <c r="CM331" s="61" t="e">
        <f t="shared" si="339"/>
        <v>#DIV/0!</v>
      </c>
      <c r="CN331" s="61" t="e">
        <f t="shared" si="340"/>
        <v>#DIV/0!</v>
      </c>
      <c r="CO331" s="61" t="e">
        <f t="shared" si="340"/>
        <v>#DIV/0!</v>
      </c>
      <c r="CP331" s="61" t="e">
        <f t="shared" si="340"/>
        <v>#DIV/0!</v>
      </c>
      <c r="CQ331" s="61" t="e">
        <f t="shared" si="340"/>
        <v>#DIV/0!</v>
      </c>
      <c r="CR331" s="61" t="e">
        <f t="shared" si="340"/>
        <v>#DIV/0!</v>
      </c>
      <c r="CS331" s="61" t="e">
        <f t="shared" si="340"/>
        <v>#DIV/0!</v>
      </c>
      <c r="CT331" s="61" t="e">
        <f t="shared" si="340"/>
        <v>#DIV/0!</v>
      </c>
      <c r="CU331" s="61" t="e">
        <f t="shared" si="340"/>
        <v>#DIV/0!</v>
      </c>
      <c r="CV331" s="61" t="e">
        <f t="shared" si="340"/>
        <v>#DIV/0!</v>
      </c>
      <c r="CW331" s="61" t="e">
        <f t="shared" si="340"/>
        <v>#DIV/0!</v>
      </c>
      <c r="CX331" s="61" t="e">
        <f t="shared" si="340"/>
        <v>#DIV/0!</v>
      </c>
      <c r="CY331" s="61" t="e">
        <f t="shared" si="340"/>
        <v>#DIV/0!</v>
      </c>
      <c r="CZ331" s="61" t="e">
        <f t="shared" si="340"/>
        <v>#DIV/0!</v>
      </c>
      <c r="DA331" s="61" t="e">
        <f t="shared" si="340"/>
        <v>#DIV/0!</v>
      </c>
      <c r="DB331" s="61" t="e">
        <f t="shared" si="340"/>
        <v>#DIV/0!</v>
      </c>
      <c r="DC331" s="61" t="e">
        <f t="shared" si="340"/>
        <v>#DIV/0!</v>
      </c>
      <c r="DD331" s="61" t="e">
        <f t="shared" si="341"/>
        <v>#DIV/0!</v>
      </c>
      <c r="DE331" s="61" t="e">
        <f t="shared" si="341"/>
        <v>#DIV/0!</v>
      </c>
      <c r="DF331" s="61" t="e">
        <f t="shared" si="341"/>
        <v>#DIV/0!</v>
      </c>
      <c r="DG331" s="61" t="e">
        <f t="shared" si="341"/>
        <v>#DIV/0!</v>
      </c>
      <c r="DH331" s="61" t="e">
        <f t="shared" si="341"/>
        <v>#DIV/0!</v>
      </c>
      <c r="DI331" s="61" t="e">
        <f t="shared" si="341"/>
        <v>#DIV/0!</v>
      </c>
      <c r="DJ331" s="61" t="e">
        <f t="shared" si="341"/>
        <v>#DIV/0!</v>
      </c>
      <c r="DK331" s="61" t="e">
        <f t="shared" si="341"/>
        <v>#DIV/0!</v>
      </c>
      <c r="DL331" s="61" t="e">
        <f t="shared" si="341"/>
        <v>#DIV/0!</v>
      </c>
      <c r="DM331" s="61" t="e">
        <f t="shared" si="341"/>
        <v>#DIV/0!</v>
      </c>
      <c r="DN331" s="61" t="e">
        <f t="shared" si="341"/>
        <v>#DIV/0!</v>
      </c>
      <c r="DO331" s="61" t="e">
        <f t="shared" si="341"/>
        <v>#DIV/0!</v>
      </c>
      <c r="DP331" s="61" t="e">
        <f t="shared" si="341"/>
        <v>#DIV/0!</v>
      </c>
      <c r="DQ331" s="61" t="e">
        <f t="shared" si="341"/>
        <v>#DIV/0!</v>
      </c>
      <c r="DR331" s="61" t="e">
        <f t="shared" si="341"/>
        <v>#DIV/0!</v>
      </c>
      <c r="DS331" s="61" t="e">
        <f t="shared" si="341"/>
        <v>#DIV/0!</v>
      </c>
      <c r="DT331" s="61" t="e">
        <f t="shared" si="342"/>
        <v>#DIV/0!</v>
      </c>
      <c r="DU331" s="61" t="e">
        <f t="shared" si="342"/>
        <v>#DIV/0!</v>
      </c>
      <c r="DV331" s="61" t="e">
        <f t="shared" si="342"/>
        <v>#DIV/0!</v>
      </c>
      <c r="DW331" s="61" t="e">
        <f t="shared" si="342"/>
        <v>#DIV/0!</v>
      </c>
      <c r="DX331" s="61" t="e">
        <f t="shared" si="342"/>
        <v>#DIV/0!</v>
      </c>
      <c r="DY331" s="61" t="e">
        <f t="shared" si="342"/>
        <v>#DIV/0!</v>
      </c>
      <c r="DZ331" s="61" t="e">
        <f t="shared" si="346"/>
        <v>#DIV/0!</v>
      </c>
    </row>
    <row r="332" spans="1:130">
      <c r="A332" s="53">
        <v>10</v>
      </c>
      <c r="B332" s="63">
        <f t="shared" si="343"/>
        <v>0.90909090909090895</v>
      </c>
      <c r="C332" s="53">
        <v>2010</v>
      </c>
      <c r="D332" s="64">
        <f t="shared" si="347"/>
        <v>0</v>
      </c>
      <c r="E332" s="64">
        <f t="shared" si="348"/>
        <v>0</v>
      </c>
      <c r="F332" s="64">
        <f t="shared" si="349"/>
        <v>0</v>
      </c>
      <c r="G332" s="64">
        <f t="shared" si="350"/>
        <v>0</v>
      </c>
      <c r="H332" s="64">
        <f t="shared" si="351"/>
        <v>0</v>
      </c>
      <c r="I332" s="64">
        <f t="shared" si="352"/>
        <v>0</v>
      </c>
      <c r="J332" s="64">
        <f t="shared" si="353"/>
        <v>0</v>
      </c>
      <c r="K332" s="64">
        <f t="shared" si="354"/>
        <v>0</v>
      </c>
      <c r="L332" s="64">
        <f t="shared" ref="L332:L350" si="355">VLOOKUP($C$74,$D$3:$K$63,$A$72,0)*(B324-B323)</f>
        <v>0</v>
      </c>
      <c r="M332" s="64">
        <f>VLOOKUP($C$75,$D$3:$K$63,$A$72,0)*(B323-B322)</f>
        <v>0</v>
      </c>
      <c r="N332" s="64">
        <f>VLOOKUP($C$76,$D$3:$K$63,$A$72,0)*B322</f>
        <v>0</v>
      </c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54">
        <f t="shared" si="344"/>
        <v>0</v>
      </c>
      <c r="BP332" s="53">
        <v>2010</v>
      </c>
      <c r="BQ332" s="61" t="e">
        <f t="shared" si="345"/>
        <v>#DIV/0!</v>
      </c>
      <c r="BR332" s="61" t="e">
        <f t="shared" si="338"/>
        <v>#DIV/0!</v>
      </c>
      <c r="BS332" s="61" t="e">
        <f t="shared" si="338"/>
        <v>#DIV/0!</v>
      </c>
      <c r="BT332" s="61" t="e">
        <f t="shared" si="338"/>
        <v>#DIV/0!</v>
      </c>
      <c r="BU332" s="61" t="e">
        <f t="shared" si="338"/>
        <v>#DIV/0!</v>
      </c>
      <c r="BV332" s="61" t="e">
        <f t="shared" si="338"/>
        <v>#DIV/0!</v>
      </c>
      <c r="BW332" s="61" t="e">
        <f t="shared" si="338"/>
        <v>#DIV/0!</v>
      </c>
      <c r="BX332" s="61" t="e">
        <f t="shared" si="338"/>
        <v>#DIV/0!</v>
      </c>
      <c r="BY332" s="61" t="e">
        <f t="shared" si="338"/>
        <v>#DIV/0!</v>
      </c>
      <c r="BZ332" s="61" t="e">
        <f t="shared" si="338"/>
        <v>#DIV/0!</v>
      </c>
      <c r="CA332" s="61" t="e">
        <f t="shared" si="338"/>
        <v>#DIV/0!</v>
      </c>
      <c r="CB332" s="61" t="e">
        <f t="shared" si="338"/>
        <v>#DIV/0!</v>
      </c>
      <c r="CC332" s="61" t="e">
        <f t="shared" si="338"/>
        <v>#DIV/0!</v>
      </c>
      <c r="CD332" s="61" t="e">
        <f t="shared" si="338"/>
        <v>#DIV/0!</v>
      </c>
      <c r="CE332" s="61" t="e">
        <f t="shared" si="338"/>
        <v>#DIV/0!</v>
      </c>
      <c r="CF332" s="61" t="e">
        <f t="shared" si="338"/>
        <v>#DIV/0!</v>
      </c>
      <c r="CG332" s="61" t="e">
        <f t="shared" si="338"/>
        <v>#DIV/0!</v>
      </c>
      <c r="CH332" s="61" t="e">
        <f t="shared" si="339"/>
        <v>#DIV/0!</v>
      </c>
      <c r="CI332" s="61" t="e">
        <f t="shared" si="339"/>
        <v>#DIV/0!</v>
      </c>
      <c r="CJ332" s="61" t="e">
        <f t="shared" si="339"/>
        <v>#DIV/0!</v>
      </c>
      <c r="CK332" s="61" t="e">
        <f t="shared" si="339"/>
        <v>#DIV/0!</v>
      </c>
      <c r="CL332" s="61" t="e">
        <f t="shared" si="339"/>
        <v>#DIV/0!</v>
      </c>
      <c r="CM332" s="61" t="e">
        <f t="shared" si="339"/>
        <v>#DIV/0!</v>
      </c>
      <c r="CN332" s="61" t="e">
        <f t="shared" si="340"/>
        <v>#DIV/0!</v>
      </c>
      <c r="CO332" s="61" t="e">
        <f t="shared" si="340"/>
        <v>#DIV/0!</v>
      </c>
      <c r="CP332" s="61" t="e">
        <f t="shared" si="340"/>
        <v>#DIV/0!</v>
      </c>
      <c r="CQ332" s="61" t="e">
        <f t="shared" si="340"/>
        <v>#DIV/0!</v>
      </c>
      <c r="CR332" s="61" t="e">
        <f t="shared" si="340"/>
        <v>#DIV/0!</v>
      </c>
      <c r="CS332" s="61" t="e">
        <f t="shared" si="340"/>
        <v>#DIV/0!</v>
      </c>
      <c r="CT332" s="61" t="e">
        <f t="shared" si="340"/>
        <v>#DIV/0!</v>
      </c>
      <c r="CU332" s="61" t="e">
        <f t="shared" si="340"/>
        <v>#DIV/0!</v>
      </c>
      <c r="CV332" s="61" t="e">
        <f t="shared" si="340"/>
        <v>#DIV/0!</v>
      </c>
      <c r="CW332" s="61" t="e">
        <f t="shared" si="340"/>
        <v>#DIV/0!</v>
      </c>
      <c r="CX332" s="61" t="e">
        <f t="shared" si="340"/>
        <v>#DIV/0!</v>
      </c>
      <c r="CY332" s="61" t="e">
        <f t="shared" si="340"/>
        <v>#DIV/0!</v>
      </c>
      <c r="CZ332" s="61" t="e">
        <f t="shared" si="340"/>
        <v>#DIV/0!</v>
      </c>
      <c r="DA332" s="61" t="e">
        <f t="shared" si="340"/>
        <v>#DIV/0!</v>
      </c>
      <c r="DB332" s="61" t="e">
        <f t="shared" si="340"/>
        <v>#DIV/0!</v>
      </c>
      <c r="DC332" s="61" t="e">
        <f t="shared" si="340"/>
        <v>#DIV/0!</v>
      </c>
      <c r="DD332" s="61" t="e">
        <f t="shared" si="341"/>
        <v>#DIV/0!</v>
      </c>
      <c r="DE332" s="61" t="e">
        <f t="shared" si="341"/>
        <v>#DIV/0!</v>
      </c>
      <c r="DF332" s="61" t="e">
        <f t="shared" si="341"/>
        <v>#DIV/0!</v>
      </c>
      <c r="DG332" s="61" t="e">
        <f t="shared" si="341"/>
        <v>#DIV/0!</v>
      </c>
      <c r="DH332" s="61" t="e">
        <f t="shared" si="341"/>
        <v>#DIV/0!</v>
      </c>
      <c r="DI332" s="61" t="e">
        <f t="shared" si="341"/>
        <v>#DIV/0!</v>
      </c>
      <c r="DJ332" s="61" t="e">
        <f t="shared" si="341"/>
        <v>#DIV/0!</v>
      </c>
      <c r="DK332" s="61" t="e">
        <f t="shared" si="341"/>
        <v>#DIV/0!</v>
      </c>
      <c r="DL332" s="61" t="e">
        <f t="shared" si="341"/>
        <v>#DIV/0!</v>
      </c>
      <c r="DM332" s="61" t="e">
        <f t="shared" si="341"/>
        <v>#DIV/0!</v>
      </c>
      <c r="DN332" s="61" t="e">
        <f t="shared" si="341"/>
        <v>#DIV/0!</v>
      </c>
      <c r="DO332" s="61" t="e">
        <f t="shared" si="341"/>
        <v>#DIV/0!</v>
      </c>
      <c r="DP332" s="61" t="e">
        <f t="shared" si="341"/>
        <v>#DIV/0!</v>
      </c>
      <c r="DQ332" s="61" t="e">
        <f t="shared" si="341"/>
        <v>#DIV/0!</v>
      </c>
      <c r="DR332" s="61" t="e">
        <f t="shared" si="341"/>
        <v>#DIV/0!</v>
      </c>
      <c r="DS332" s="61" t="e">
        <f t="shared" si="341"/>
        <v>#DIV/0!</v>
      </c>
      <c r="DT332" s="61" t="e">
        <f t="shared" si="342"/>
        <v>#DIV/0!</v>
      </c>
      <c r="DU332" s="61" t="e">
        <f t="shared" si="342"/>
        <v>#DIV/0!</v>
      </c>
      <c r="DV332" s="61" t="e">
        <f t="shared" si="342"/>
        <v>#DIV/0!</v>
      </c>
      <c r="DW332" s="61" t="e">
        <f t="shared" si="342"/>
        <v>#DIV/0!</v>
      </c>
      <c r="DX332" s="61" t="e">
        <f t="shared" si="342"/>
        <v>#DIV/0!</v>
      </c>
      <c r="DY332" s="61" t="e">
        <f t="shared" si="342"/>
        <v>#DIV/0!</v>
      </c>
      <c r="DZ332" s="61" t="e">
        <f t="shared" si="346"/>
        <v>#DIV/0!</v>
      </c>
    </row>
    <row r="333" spans="1:130">
      <c r="A333" s="53">
        <v>11</v>
      </c>
      <c r="B333" s="63">
        <f t="shared" si="343"/>
        <v>1</v>
      </c>
      <c r="C333" s="53">
        <v>2011</v>
      </c>
      <c r="D333" s="64">
        <f t="shared" si="347"/>
        <v>0</v>
      </c>
      <c r="E333" s="64">
        <f t="shared" si="348"/>
        <v>0</v>
      </c>
      <c r="F333" s="64">
        <f t="shared" si="349"/>
        <v>0</v>
      </c>
      <c r="G333" s="64">
        <f t="shared" si="350"/>
        <v>0</v>
      </c>
      <c r="H333" s="64">
        <f t="shared" si="351"/>
        <v>0</v>
      </c>
      <c r="I333" s="64">
        <f t="shared" si="352"/>
        <v>0</v>
      </c>
      <c r="J333" s="64">
        <f t="shared" si="353"/>
        <v>0</v>
      </c>
      <c r="K333" s="64">
        <f t="shared" si="354"/>
        <v>0</v>
      </c>
      <c r="L333" s="64">
        <f t="shared" si="355"/>
        <v>0</v>
      </c>
      <c r="M333" s="64">
        <f t="shared" ref="M333:M351" si="356">VLOOKUP($C$75,$D$3:$K$63,$A$72,0)*(B324-B323)</f>
        <v>0</v>
      </c>
      <c r="N333" s="64">
        <f>VLOOKUP($C$76,$D$3:$K$63,$A$72,0)*(B323-B322)</f>
        <v>0</v>
      </c>
      <c r="O333" s="64">
        <f>VLOOKUP($C$77,$D$3:$K$63,$A$72,0)*B322</f>
        <v>0</v>
      </c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54">
        <f t="shared" si="344"/>
        <v>0</v>
      </c>
      <c r="BP333" s="53">
        <v>2011</v>
      </c>
      <c r="BQ333" s="61" t="e">
        <f t="shared" si="345"/>
        <v>#DIV/0!</v>
      </c>
      <c r="BR333" s="61" t="e">
        <f t="shared" si="338"/>
        <v>#DIV/0!</v>
      </c>
      <c r="BS333" s="61" t="e">
        <f t="shared" si="338"/>
        <v>#DIV/0!</v>
      </c>
      <c r="BT333" s="61" t="e">
        <f t="shared" si="338"/>
        <v>#DIV/0!</v>
      </c>
      <c r="BU333" s="61" t="e">
        <f t="shared" si="338"/>
        <v>#DIV/0!</v>
      </c>
      <c r="BV333" s="61" t="e">
        <f t="shared" si="338"/>
        <v>#DIV/0!</v>
      </c>
      <c r="BW333" s="61" t="e">
        <f t="shared" si="338"/>
        <v>#DIV/0!</v>
      </c>
      <c r="BX333" s="61" t="e">
        <f t="shared" si="338"/>
        <v>#DIV/0!</v>
      </c>
      <c r="BY333" s="61" t="e">
        <f t="shared" si="338"/>
        <v>#DIV/0!</v>
      </c>
      <c r="BZ333" s="61" t="e">
        <f t="shared" si="338"/>
        <v>#DIV/0!</v>
      </c>
      <c r="CA333" s="61" t="e">
        <f t="shared" si="338"/>
        <v>#DIV/0!</v>
      </c>
      <c r="CB333" s="61" t="e">
        <f t="shared" si="338"/>
        <v>#DIV/0!</v>
      </c>
      <c r="CC333" s="61" t="e">
        <f t="shared" si="338"/>
        <v>#DIV/0!</v>
      </c>
      <c r="CD333" s="61" t="e">
        <f t="shared" si="338"/>
        <v>#DIV/0!</v>
      </c>
      <c r="CE333" s="61" t="e">
        <f t="shared" si="338"/>
        <v>#DIV/0!</v>
      </c>
      <c r="CF333" s="61" t="e">
        <f t="shared" si="338"/>
        <v>#DIV/0!</v>
      </c>
      <c r="CG333" s="61" t="e">
        <f t="shared" si="338"/>
        <v>#DIV/0!</v>
      </c>
      <c r="CH333" s="61" t="e">
        <f t="shared" si="339"/>
        <v>#DIV/0!</v>
      </c>
      <c r="CI333" s="61" t="e">
        <f t="shared" si="339"/>
        <v>#DIV/0!</v>
      </c>
      <c r="CJ333" s="61" t="e">
        <f t="shared" si="339"/>
        <v>#DIV/0!</v>
      </c>
      <c r="CK333" s="61" t="e">
        <f t="shared" si="339"/>
        <v>#DIV/0!</v>
      </c>
      <c r="CL333" s="61" t="e">
        <f t="shared" si="339"/>
        <v>#DIV/0!</v>
      </c>
      <c r="CM333" s="61" t="e">
        <f t="shared" si="339"/>
        <v>#DIV/0!</v>
      </c>
      <c r="CN333" s="61" t="e">
        <f t="shared" si="340"/>
        <v>#DIV/0!</v>
      </c>
      <c r="CO333" s="61" t="e">
        <f t="shared" si="340"/>
        <v>#DIV/0!</v>
      </c>
      <c r="CP333" s="61" t="e">
        <f t="shared" si="340"/>
        <v>#DIV/0!</v>
      </c>
      <c r="CQ333" s="61" t="e">
        <f t="shared" si="340"/>
        <v>#DIV/0!</v>
      </c>
      <c r="CR333" s="61" t="e">
        <f t="shared" si="340"/>
        <v>#DIV/0!</v>
      </c>
      <c r="CS333" s="61" t="e">
        <f t="shared" si="340"/>
        <v>#DIV/0!</v>
      </c>
      <c r="CT333" s="61" t="e">
        <f t="shared" si="340"/>
        <v>#DIV/0!</v>
      </c>
      <c r="CU333" s="61" t="e">
        <f t="shared" si="340"/>
        <v>#DIV/0!</v>
      </c>
      <c r="CV333" s="61" t="e">
        <f t="shared" si="340"/>
        <v>#DIV/0!</v>
      </c>
      <c r="CW333" s="61" t="e">
        <f t="shared" si="340"/>
        <v>#DIV/0!</v>
      </c>
      <c r="CX333" s="61" t="e">
        <f t="shared" si="340"/>
        <v>#DIV/0!</v>
      </c>
      <c r="CY333" s="61" t="e">
        <f t="shared" si="340"/>
        <v>#DIV/0!</v>
      </c>
      <c r="CZ333" s="61" t="e">
        <f t="shared" si="340"/>
        <v>#DIV/0!</v>
      </c>
      <c r="DA333" s="61" t="e">
        <f t="shared" si="340"/>
        <v>#DIV/0!</v>
      </c>
      <c r="DB333" s="61" t="e">
        <f t="shared" si="340"/>
        <v>#DIV/0!</v>
      </c>
      <c r="DC333" s="61" t="e">
        <f t="shared" si="340"/>
        <v>#DIV/0!</v>
      </c>
      <c r="DD333" s="61" t="e">
        <f t="shared" si="341"/>
        <v>#DIV/0!</v>
      </c>
      <c r="DE333" s="61" t="e">
        <f t="shared" si="341"/>
        <v>#DIV/0!</v>
      </c>
      <c r="DF333" s="61" t="e">
        <f t="shared" si="341"/>
        <v>#DIV/0!</v>
      </c>
      <c r="DG333" s="61" t="e">
        <f t="shared" si="341"/>
        <v>#DIV/0!</v>
      </c>
      <c r="DH333" s="61" t="e">
        <f t="shared" si="341"/>
        <v>#DIV/0!</v>
      </c>
      <c r="DI333" s="61" t="e">
        <f t="shared" si="341"/>
        <v>#DIV/0!</v>
      </c>
      <c r="DJ333" s="61" t="e">
        <f t="shared" si="341"/>
        <v>#DIV/0!</v>
      </c>
      <c r="DK333" s="61" t="e">
        <f t="shared" si="341"/>
        <v>#DIV/0!</v>
      </c>
      <c r="DL333" s="61" t="e">
        <f t="shared" si="341"/>
        <v>#DIV/0!</v>
      </c>
      <c r="DM333" s="61" t="e">
        <f t="shared" si="341"/>
        <v>#DIV/0!</v>
      </c>
      <c r="DN333" s="61" t="e">
        <f t="shared" si="341"/>
        <v>#DIV/0!</v>
      </c>
      <c r="DO333" s="61" t="e">
        <f t="shared" si="341"/>
        <v>#DIV/0!</v>
      </c>
      <c r="DP333" s="61" t="e">
        <f t="shared" si="341"/>
        <v>#DIV/0!</v>
      </c>
      <c r="DQ333" s="61" t="e">
        <f t="shared" si="341"/>
        <v>#DIV/0!</v>
      </c>
      <c r="DR333" s="61" t="e">
        <f t="shared" si="341"/>
        <v>#DIV/0!</v>
      </c>
      <c r="DS333" s="61" t="e">
        <f t="shared" si="341"/>
        <v>#DIV/0!</v>
      </c>
      <c r="DT333" s="61" t="e">
        <f t="shared" si="342"/>
        <v>#DIV/0!</v>
      </c>
      <c r="DU333" s="61" t="e">
        <f t="shared" si="342"/>
        <v>#DIV/0!</v>
      </c>
      <c r="DV333" s="61" t="e">
        <f t="shared" si="342"/>
        <v>#DIV/0!</v>
      </c>
      <c r="DW333" s="61" t="e">
        <f t="shared" si="342"/>
        <v>#DIV/0!</v>
      </c>
      <c r="DX333" s="61" t="e">
        <f t="shared" si="342"/>
        <v>#DIV/0!</v>
      </c>
      <c r="DY333" s="61" t="e">
        <f t="shared" si="342"/>
        <v>#DIV/0!</v>
      </c>
      <c r="DZ333" s="61" t="e">
        <f t="shared" si="346"/>
        <v>#DIV/0!</v>
      </c>
    </row>
    <row r="334" spans="1:130">
      <c r="A334" s="53">
        <v>12</v>
      </c>
      <c r="B334" s="63">
        <f t="shared" si="343"/>
        <v>1</v>
      </c>
      <c r="C334" s="53">
        <v>2012</v>
      </c>
      <c r="D334" s="64">
        <f t="shared" si="347"/>
        <v>0</v>
      </c>
      <c r="E334" s="64">
        <f t="shared" si="348"/>
        <v>0</v>
      </c>
      <c r="F334" s="64">
        <f t="shared" si="349"/>
        <v>0</v>
      </c>
      <c r="G334" s="64">
        <f t="shared" si="350"/>
        <v>0</v>
      </c>
      <c r="H334" s="64">
        <f t="shared" si="351"/>
        <v>0</v>
      </c>
      <c r="I334" s="64">
        <f t="shared" si="352"/>
        <v>0</v>
      </c>
      <c r="J334" s="64">
        <f t="shared" si="353"/>
        <v>0</v>
      </c>
      <c r="K334" s="64">
        <f t="shared" si="354"/>
        <v>0</v>
      </c>
      <c r="L334" s="64">
        <f t="shared" si="355"/>
        <v>0</v>
      </c>
      <c r="M334" s="64">
        <f t="shared" si="356"/>
        <v>0</v>
      </c>
      <c r="N334" s="64">
        <f t="shared" ref="N334:N352" si="357">VLOOKUP($C$76,$D$3:$K$63,$A$72,0)*(B324-B323)</f>
        <v>0</v>
      </c>
      <c r="O334" s="64">
        <f>VLOOKUP($C$77,$D$3:$K$63,$A$72,0)*(B323-B322)</f>
        <v>0</v>
      </c>
      <c r="P334" s="64">
        <f>VLOOKUP($C$78,$D$3:$K$63,$A$72,0)*B322</f>
        <v>0</v>
      </c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54">
        <f t="shared" si="344"/>
        <v>0</v>
      </c>
      <c r="BP334" s="53">
        <v>2012</v>
      </c>
      <c r="BQ334" s="61" t="e">
        <f t="shared" si="345"/>
        <v>#DIV/0!</v>
      </c>
      <c r="BR334" s="61" t="e">
        <f t="shared" si="338"/>
        <v>#DIV/0!</v>
      </c>
      <c r="BS334" s="61" t="e">
        <f t="shared" si="338"/>
        <v>#DIV/0!</v>
      </c>
      <c r="BT334" s="61" t="e">
        <f t="shared" si="338"/>
        <v>#DIV/0!</v>
      </c>
      <c r="BU334" s="61" t="e">
        <f t="shared" si="338"/>
        <v>#DIV/0!</v>
      </c>
      <c r="BV334" s="61" t="e">
        <f t="shared" si="338"/>
        <v>#DIV/0!</v>
      </c>
      <c r="BW334" s="61" t="e">
        <f t="shared" si="338"/>
        <v>#DIV/0!</v>
      </c>
      <c r="BX334" s="61" t="e">
        <f t="shared" si="338"/>
        <v>#DIV/0!</v>
      </c>
      <c r="BY334" s="61" t="e">
        <f t="shared" si="338"/>
        <v>#DIV/0!</v>
      </c>
      <c r="BZ334" s="61" t="e">
        <f t="shared" si="338"/>
        <v>#DIV/0!</v>
      </c>
      <c r="CA334" s="61" t="e">
        <f t="shared" si="338"/>
        <v>#DIV/0!</v>
      </c>
      <c r="CB334" s="61" t="e">
        <f t="shared" si="338"/>
        <v>#DIV/0!</v>
      </c>
      <c r="CC334" s="61" t="e">
        <f t="shared" si="338"/>
        <v>#DIV/0!</v>
      </c>
      <c r="CD334" s="61" t="e">
        <f t="shared" si="338"/>
        <v>#DIV/0!</v>
      </c>
      <c r="CE334" s="61" t="e">
        <f t="shared" si="338"/>
        <v>#DIV/0!</v>
      </c>
      <c r="CF334" s="61" t="e">
        <f t="shared" si="338"/>
        <v>#DIV/0!</v>
      </c>
      <c r="CG334" s="61" t="e">
        <f t="shared" si="338"/>
        <v>#DIV/0!</v>
      </c>
      <c r="CH334" s="61" t="e">
        <f t="shared" si="339"/>
        <v>#DIV/0!</v>
      </c>
      <c r="CI334" s="61" t="e">
        <f t="shared" si="339"/>
        <v>#DIV/0!</v>
      </c>
      <c r="CJ334" s="61" t="e">
        <f t="shared" si="339"/>
        <v>#DIV/0!</v>
      </c>
      <c r="CK334" s="61" t="e">
        <f t="shared" si="339"/>
        <v>#DIV/0!</v>
      </c>
      <c r="CL334" s="61" t="e">
        <f t="shared" si="339"/>
        <v>#DIV/0!</v>
      </c>
      <c r="CM334" s="61" t="e">
        <f t="shared" si="339"/>
        <v>#DIV/0!</v>
      </c>
      <c r="CN334" s="61" t="e">
        <f t="shared" si="340"/>
        <v>#DIV/0!</v>
      </c>
      <c r="CO334" s="61" t="e">
        <f t="shared" si="340"/>
        <v>#DIV/0!</v>
      </c>
      <c r="CP334" s="61" t="e">
        <f t="shared" si="340"/>
        <v>#DIV/0!</v>
      </c>
      <c r="CQ334" s="61" t="e">
        <f t="shared" si="340"/>
        <v>#DIV/0!</v>
      </c>
      <c r="CR334" s="61" t="e">
        <f t="shared" si="340"/>
        <v>#DIV/0!</v>
      </c>
      <c r="CS334" s="61" t="e">
        <f t="shared" si="340"/>
        <v>#DIV/0!</v>
      </c>
      <c r="CT334" s="61" t="e">
        <f t="shared" si="340"/>
        <v>#DIV/0!</v>
      </c>
      <c r="CU334" s="61" t="e">
        <f t="shared" si="340"/>
        <v>#DIV/0!</v>
      </c>
      <c r="CV334" s="61" t="e">
        <f t="shared" si="340"/>
        <v>#DIV/0!</v>
      </c>
      <c r="CW334" s="61" t="e">
        <f t="shared" si="340"/>
        <v>#DIV/0!</v>
      </c>
      <c r="CX334" s="61" t="e">
        <f t="shared" si="340"/>
        <v>#DIV/0!</v>
      </c>
      <c r="CY334" s="61" t="e">
        <f t="shared" si="340"/>
        <v>#DIV/0!</v>
      </c>
      <c r="CZ334" s="61" t="e">
        <f t="shared" si="340"/>
        <v>#DIV/0!</v>
      </c>
      <c r="DA334" s="61" t="e">
        <f t="shared" si="340"/>
        <v>#DIV/0!</v>
      </c>
      <c r="DB334" s="61" t="e">
        <f t="shared" si="340"/>
        <v>#DIV/0!</v>
      </c>
      <c r="DC334" s="61" t="e">
        <f t="shared" si="340"/>
        <v>#DIV/0!</v>
      </c>
      <c r="DD334" s="61" t="e">
        <f t="shared" si="341"/>
        <v>#DIV/0!</v>
      </c>
      <c r="DE334" s="61" t="e">
        <f t="shared" si="341"/>
        <v>#DIV/0!</v>
      </c>
      <c r="DF334" s="61" t="e">
        <f t="shared" si="341"/>
        <v>#DIV/0!</v>
      </c>
      <c r="DG334" s="61" t="e">
        <f t="shared" si="341"/>
        <v>#DIV/0!</v>
      </c>
      <c r="DH334" s="61" t="e">
        <f t="shared" si="341"/>
        <v>#DIV/0!</v>
      </c>
      <c r="DI334" s="61" t="e">
        <f t="shared" si="341"/>
        <v>#DIV/0!</v>
      </c>
      <c r="DJ334" s="61" t="e">
        <f t="shared" si="341"/>
        <v>#DIV/0!</v>
      </c>
      <c r="DK334" s="61" t="e">
        <f t="shared" si="341"/>
        <v>#DIV/0!</v>
      </c>
      <c r="DL334" s="61" t="e">
        <f t="shared" si="341"/>
        <v>#DIV/0!</v>
      </c>
      <c r="DM334" s="61" t="e">
        <f t="shared" si="341"/>
        <v>#DIV/0!</v>
      </c>
      <c r="DN334" s="61" t="e">
        <f t="shared" si="341"/>
        <v>#DIV/0!</v>
      </c>
      <c r="DO334" s="61" t="e">
        <f t="shared" si="341"/>
        <v>#DIV/0!</v>
      </c>
      <c r="DP334" s="61" t="e">
        <f t="shared" si="341"/>
        <v>#DIV/0!</v>
      </c>
      <c r="DQ334" s="61" t="e">
        <f t="shared" si="341"/>
        <v>#DIV/0!</v>
      </c>
      <c r="DR334" s="61" t="e">
        <f t="shared" si="341"/>
        <v>#DIV/0!</v>
      </c>
      <c r="DS334" s="61" t="e">
        <f t="shared" si="341"/>
        <v>#DIV/0!</v>
      </c>
      <c r="DT334" s="61" t="e">
        <f t="shared" si="342"/>
        <v>#DIV/0!</v>
      </c>
      <c r="DU334" s="61" t="e">
        <f t="shared" si="342"/>
        <v>#DIV/0!</v>
      </c>
      <c r="DV334" s="61" t="e">
        <f t="shared" si="342"/>
        <v>#DIV/0!</v>
      </c>
      <c r="DW334" s="61" t="e">
        <f t="shared" si="342"/>
        <v>#DIV/0!</v>
      </c>
      <c r="DX334" s="61" t="e">
        <f t="shared" si="342"/>
        <v>#DIV/0!</v>
      </c>
      <c r="DY334" s="61" t="e">
        <f t="shared" si="342"/>
        <v>#DIV/0!</v>
      </c>
      <c r="DZ334" s="61" t="e">
        <f t="shared" si="346"/>
        <v>#DIV/0!</v>
      </c>
    </row>
    <row r="335" spans="1:130">
      <c r="A335" s="53">
        <v>13</v>
      </c>
      <c r="B335" s="63">
        <f t="shared" si="343"/>
        <v>1</v>
      </c>
      <c r="C335" s="53">
        <v>2013</v>
      </c>
      <c r="D335" s="64">
        <f t="shared" si="347"/>
        <v>0</v>
      </c>
      <c r="E335" s="64">
        <f t="shared" si="348"/>
        <v>0</v>
      </c>
      <c r="F335" s="64">
        <f t="shared" si="349"/>
        <v>0</v>
      </c>
      <c r="G335" s="64">
        <f t="shared" si="350"/>
        <v>0</v>
      </c>
      <c r="H335" s="64">
        <f t="shared" si="351"/>
        <v>0</v>
      </c>
      <c r="I335" s="64">
        <f t="shared" si="352"/>
        <v>0</v>
      </c>
      <c r="J335" s="64">
        <f t="shared" si="353"/>
        <v>0</v>
      </c>
      <c r="K335" s="64">
        <f t="shared" si="354"/>
        <v>0</v>
      </c>
      <c r="L335" s="64">
        <f t="shared" si="355"/>
        <v>0</v>
      </c>
      <c r="M335" s="64">
        <f t="shared" si="356"/>
        <v>0</v>
      </c>
      <c r="N335" s="64">
        <f t="shared" si="357"/>
        <v>0</v>
      </c>
      <c r="O335" s="64">
        <f t="shared" ref="O335:O353" si="358">VLOOKUP($C$77,$D$3:$K$63,$A$72,0)*(B324-B323)</f>
        <v>0</v>
      </c>
      <c r="P335" s="64">
        <f>VLOOKUP($C$78,$D$3:$K$63,$A$72,0)*(B323-B322)</f>
        <v>0</v>
      </c>
      <c r="Q335" s="64">
        <f>VLOOKUP($C$79,$D$3:$K$63,$A$72,0)*B322</f>
        <v>0</v>
      </c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54">
        <f t="shared" si="344"/>
        <v>0</v>
      </c>
      <c r="BP335" s="53">
        <v>2013</v>
      </c>
      <c r="BQ335" s="61" t="e">
        <f t="shared" si="345"/>
        <v>#DIV/0!</v>
      </c>
      <c r="BR335" s="61" t="e">
        <f t="shared" si="338"/>
        <v>#DIV/0!</v>
      </c>
      <c r="BS335" s="61" t="e">
        <f t="shared" si="338"/>
        <v>#DIV/0!</v>
      </c>
      <c r="BT335" s="61" t="e">
        <f t="shared" si="338"/>
        <v>#DIV/0!</v>
      </c>
      <c r="BU335" s="61" t="e">
        <f t="shared" si="338"/>
        <v>#DIV/0!</v>
      </c>
      <c r="BV335" s="61" t="e">
        <f t="shared" si="338"/>
        <v>#DIV/0!</v>
      </c>
      <c r="BW335" s="61" t="e">
        <f t="shared" si="338"/>
        <v>#DIV/0!</v>
      </c>
      <c r="BX335" s="61" t="e">
        <f t="shared" si="338"/>
        <v>#DIV/0!</v>
      </c>
      <c r="BY335" s="61" t="e">
        <f t="shared" si="338"/>
        <v>#DIV/0!</v>
      </c>
      <c r="BZ335" s="61" t="e">
        <f t="shared" si="338"/>
        <v>#DIV/0!</v>
      </c>
      <c r="CA335" s="61" t="e">
        <f t="shared" si="338"/>
        <v>#DIV/0!</v>
      </c>
      <c r="CB335" s="61" t="e">
        <f t="shared" si="338"/>
        <v>#DIV/0!</v>
      </c>
      <c r="CC335" s="61" t="e">
        <f t="shared" si="338"/>
        <v>#DIV/0!</v>
      </c>
      <c r="CD335" s="61" t="e">
        <f t="shared" si="338"/>
        <v>#DIV/0!</v>
      </c>
      <c r="CE335" s="61" t="e">
        <f t="shared" si="338"/>
        <v>#DIV/0!</v>
      </c>
      <c r="CF335" s="61" t="e">
        <f t="shared" si="338"/>
        <v>#DIV/0!</v>
      </c>
      <c r="CG335" s="61" t="e">
        <f t="shared" si="338"/>
        <v>#DIV/0!</v>
      </c>
      <c r="CH335" s="61" t="e">
        <f t="shared" si="339"/>
        <v>#DIV/0!</v>
      </c>
      <c r="CI335" s="61" t="e">
        <f t="shared" si="339"/>
        <v>#DIV/0!</v>
      </c>
      <c r="CJ335" s="61" t="e">
        <f t="shared" si="339"/>
        <v>#DIV/0!</v>
      </c>
      <c r="CK335" s="61" t="e">
        <f t="shared" si="339"/>
        <v>#DIV/0!</v>
      </c>
      <c r="CL335" s="61" t="e">
        <f t="shared" si="339"/>
        <v>#DIV/0!</v>
      </c>
      <c r="CM335" s="61" t="e">
        <f t="shared" si="339"/>
        <v>#DIV/0!</v>
      </c>
      <c r="CN335" s="61" t="e">
        <f t="shared" si="340"/>
        <v>#DIV/0!</v>
      </c>
      <c r="CO335" s="61" t="e">
        <f t="shared" si="340"/>
        <v>#DIV/0!</v>
      </c>
      <c r="CP335" s="61" t="e">
        <f t="shared" si="340"/>
        <v>#DIV/0!</v>
      </c>
      <c r="CQ335" s="61" t="e">
        <f t="shared" si="340"/>
        <v>#DIV/0!</v>
      </c>
      <c r="CR335" s="61" t="e">
        <f t="shared" si="340"/>
        <v>#DIV/0!</v>
      </c>
      <c r="CS335" s="61" t="e">
        <f t="shared" si="340"/>
        <v>#DIV/0!</v>
      </c>
      <c r="CT335" s="61" t="e">
        <f t="shared" si="340"/>
        <v>#DIV/0!</v>
      </c>
      <c r="CU335" s="61" t="e">
        <f t="shared" si="340"/>
        <v>#DIV/0!</v>
      </c>
      <c r="CV335" s="61" t="e">
        <f t="shared" si="340"/>
        <v>#DIV/0!</v>
      </c>
      <c r="CW335" s="61" t="e">
        <f t="shared" si="340"/>
        <v>#DIV/0!</v>
      </c>
      <c r="CX335" s="61" t="e">
        <f t="shared" si="340"/>
        <v>#DIV/0!</v>
      </c>
      <c r="CY335" s="61" t="e">
        <f t="shared" si="340"/>
        <v>#DIV/0!</v>
      </c>
      <c r="CZ335" s="61" t="e">
        <f t="shared" si="340"/>
        <v>#DIV/0!</v>
      </c>
      <c r="DA335" s="61" t="e">
        <f t="shared" si="340"/>
        <v>#DIV/0!</v>
      </c>
      <c r="DB335" s="61" t="e">
        <f t="shared" si="340"/>
        <v>#DIV/0!</v>
      </c>
      <c r="DC335" s="61" t="e">
        <f t="shared" si="340"/>
        <v>#DIV/0!</v>
      </c>
      <c r="DD335" s="61" t="e">
        <f t="shared" si="341"/>
        <v>#DIV/0!</v>
      </c>
      <c r="DE335" s="61" t="e">
        <f t="shared" si="341"/>
        <v>#DIV/0!</v>
      </c>
      <c r="DF335" s="61" t="e">
        <f t="shared" si="341"/>
        <v>#DIV/0!</v>
      </c>
      <c r="DG335" s="61" t="e">
        <f t="shared" si="341"/>
        <v>#DIV/0!</v>
      </c>
      <c r="DH335" s="61" t="e">
        <f t="shared" si="341"/>
        <v>#DIV/0!</v>
      </c>
      <c r="DI335" s="61" t="e">
        <f t="shared" si="341"/>
        <v>#DIV/0!</v>
      </c>
      <c r="DJ335" s="61" t="e">
        <f t="shared" si="341"/>
        <v>#DIV/0!</v>
      </c>
      <c r="DK335" s="61" t="e">
        <f t="shared" si="341"/>
        <v>#DIV/0!</v>
      </c>
      <c r="DL335" s="61" t="e">
        <f t="shared" si="341"/>
        <v>#DIV/0!</v>
      </c>
      <c r="DM335" s="61" t="e">
        <f t="shared" si="341"/>
        <v>#DIV/0!</v>
      </c>
      <c r="DN335" s="61" t="e">
        <f t="shared" si="341"/>
        <v>#DIV/0!</v>
      </c>
      <c r="DO335" s="61" t="e">
        <f t="shared" si="341"/>
        <v>#DIV/0!</v>
      </c>
      <c r="DP335" s="61" t="e">
        <f t="shared" si="341"/>
        <v>#DIV/0!</v>
      </c>
      <c r="DQ335" s="61" t="e">
        <f t="shared" si="341"/>
        <v>#DIV/0!</v>
      </c>
      <c r="DR335" s="61" t="e">
        <f t="shared" si="341"/>
        <v>#DIV/0!</v>
      </c>
      <c r="DS335" s="61" t="e">
        <f t="shared" si="341"/>
        <v>#DIV/0!</v>
      </c>
      <c r="DT335" s="61" t="e">
        <f t="shared" si="342"/>
        <v>#DIV/0!</v>
      </c>
      <c r="DU335" s="61" t="e">
        <f t="shared" si="342"/>
        <v>#DIV/0!</v>
      </c>
      <c r="DV335" s="61" t="e">
        <f t="shared" si="342"/>
        <v>#DIV/0!</v>
      </c>
      <c r="DW335" s="61" t="e">
        <f t="shared" si="342"/>
        <v>#DIV/0!</v>
      </c>
      <c r="DX335" s="61" t="e">
        <f t="shared" si="342"/>
        <v>#DIV/0!</v>
      </c>
      <c r="DY335" s="61" t="e">
        <f t="shared" si="342"/>
        <v>#DIV/0!</v>
      </c>
      <c r="DZ335" s="61" t="e">
        <f t="shared" si="346"/>
        <v>#DIV/0!</v>
      </c>
    </row>
    <row r="336" spans="1:130">
      <c r="A336" s="53">
        <v>14</v>
      </c>
      <c r="B336" s="63">
        <f t="shared" si="343"/>
        <v>1</v>
      </c>
      <c r="C336" s="53">
        <v>2014</v>
      </c>
      <c r="D336" s="64">
        <f t="shared" si="347"/>
        <v>0</v>
      </c>
      <c r="E336" s="64">
        <f t="shared" si="348"/>
        <v>0</v>
      </c>
      <c r="F336" s="64">
        <f t="shared" si="349"/>
        <v>0</v>
      </c>
      <c r="G336" s="64">
        <f t="shared" si="350"/>
        <v>0</v>
      </c>
      <c r="H336" s="64">
        <f t="shared" si="351"/>
        <v>0</v>
      </c>
      <c r="I336" s="64">
        <f t="shared" si="352"/>
        <v>0</v>
      </c>
      <c r="J336" s="64">
        <f t="shared" si="353"/>
        <v>0</v>
      </c>
      <c r="K336" s="64">
        <f t="shared" si="354"/>
        <v>0</v>
      </c>
      <c r="L336" s="64">
        <f t="shared" si="355"/>
        <v>0</v>
      </c>
      <c r="M336" s="64">
        <f t="shared" si="356"/>
        <v>0</v>
      </c>
      <c r="N336" s="64">
        <f t="shared" si="357"/>
        <v>0</v>
      </c>
      <c r="O336" s="64">
        <f t="shared" si="358"/>
        <v>0</v>
      </c>
      <c r="P336" s="64">
        <f t="shared" ref="P336:P354" si="359">VLOOKUP($C$78,$D$3:$K$63,$A$72,0)*(B324-B323)</f>
        <v>0</v>
      </c>
      <c r="Q336" s="64">
        <f>VLOOKUP($C$79,$D$3:$K$63,$A$72,0)*(B323-B322)</f>
        <v>0</v>
      </c>
      <c r="R336" s="64">
        <f>VLOOKUP($C$80,$D$3:$K$63,$A$72,0)*B322</f>
        <v>0</v>
      </c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54">
        <f t="shared" si="344"/>
        <v>0</v>
      </c>
      <c r="BP336" s="53">
        <v>2014</v>
      </c>
      <c r="BQ336" s="61" t="e">
        <f t="shared" si="345"/>
        <v>#DIV/0!</v>
      </c>
      <c r="BR336" s="61" t="e">
        <f t="shared" si="338"/>
        <v>#DIV/0!</v>
      </c>
      <c r="BS336" s="61" t="e">
        <f t="shared" si="338"/>
        <v>#DIV/0!</v>
      </c>
      <c r="BT336" s="61" t="e">
        <f t="shared" si="338"/>
        <v>#DIV/0!</v>
      </c>
      <c r="BU336" s="61" t="e">
        <f t="shared" si="338"/>
        <v>#DIV/0!</v>
      </c>
      <c r="BV336" s="61" t="e">
        <f t="shared" si="338"/>
        <v>#DIV/0!</v>
      </c>
      <c r="BW336" s="61" t="e">
        <f t="shared" si="338"/>
        <v>#DIV/0!</v>
      </c>
      <c r="BX336" s="61" t="e">
        <f t="shared" si="338"/>
        <v>#DIV/0!</v>
      </c>
      <c r="BY336" s="61" t="e">
        <f t="shared" si="338"/>
        <v>#DIV/0!</v>
      </c>
      <c r="BZ336" s="61" t="e">
        <f t="shared" si="338"/>
        <v>#DIV/0!</v>
      </c>
      <c r="CA336" s="61" t="e">
        <f t="shared" si="338"/>
        <v>#DIV/0!</v>
      </c>
      <c r="CB336" s="61" t="e">
        <f t="shared" si="338"/>
        <v>#DIV/0!</v>
      </c>
      <c r="CC336" s="61" t="e">
        <f t="shared" si="338"/>
        <v>#DIV/0!</v>
      </c>
      <c r="CD336" s="61" t="e">
        <f t="shared" si="338"/>
        <v>#DIV/0!</v>
      </c>
      <c r="CE336" s="61" t="e">
        <f t="shared" si="338"/>
        <v>#DIV/0!</v>
      </c>
      <c r="CF336" s="61" t="e">
        <f t="shared" si="338"/>
        <v>#DIV/0!</v>
      </c>
      <c r="CG336" s="61" t="e">
        <f t="shared" si="338"/>
        <v>#DIV/0!</v>
      </c>
      <c r="CH336" s="61" t="e">
        <f t="shared" si="339"/>
        <v>#DIV/0!</v>
      </c>
      <c r="CI336" s="61" t="e">
        <f t="shared" si="339"/>
        <v>#DIV/0!</v>
      </c>
      <c r="CJ336" s="61" t="e">
        <f t="shared" si="339"/>
        <v>#DIV/0!</v>
      </c>
      <c r="CK336" s="61" t="e">
        <f t="shared" si="339"/>
        <v>#DIV/0!</v>
      </c>
      <c r="CL336" s="61" t="e">
        <f t="shared" si="339"/>
        <v>#DIV/0!</v>
      </c>
      <c r="CM336" s="61" t="e">
        <f t="shared" si="339"/>
        <v>#DIV/0!</v>
      </c>
      <c r="CN336" s="61" t="e">
        <f t="shared" si="340"/>
        <v>#DIV/0!</v>
      </c>
      <c r="CO336" s="61" t="e">
        <f t="shared" si="340"/>
        <v>#DIV/0!</v>
      </c>
      <c r="CP336" s="61" t="e">
        <f t="shared" si="340"/>
        <v>#DIV/0!</v>
      </c>
      <c r="CQ336" s="61" t="e">
        <f t="shared" si="340"/>
        <v>#DIV/0!</v>
      </c>
      <c r="CR336" s="61" t="e">
        <f t="shared" si="340"/>
        <v>#DIV/0!</v>
      </c>
      <c r="CS336" s="61" t="e">
        <f t="shared" si="340"/>
        <v>#DIV/0!</v>
      </c>
      <c r="CT336" s="61" t="e">
        <f t="shared" si="340"/>
        <v>#DIV/0!</v>
      </c>
      <c r="CU336" s="61" t="e">
        <f t="shared" si="340"/>
        <v>#DIV/0!</v>
      </c>
      <c r="CV336" s="61" t="e">
        <f t="shared" si="340"/>
        <v>#DIV/0!</v>
      </c>
      <c r="CW336" s="61" t="e">
        <f t="shared" si="340"/>
        <v>#DIV/0!</v>
      </c>
      <c r="CX336" s="61" t="e">
        <f t="shared" si="340"/>
        <v>#DIV/0!</v>
      </c>
      <c r="CY336" s="61" t="e">
        <f t="shared" si="340"/>
        <v>#DIV/0!</v>
      </c>
      <c r="CZ336" s="61" t="e">
        <f t="shared" si="340"/>
        <v>#DIV/0!</v>
      </c>
      <c r="DA336" s="61" t="e">
        <f t="shared" si="340"/>
        <v>#DIV/0!</v>
      </c>
      <c r="DB336" s="61" t="e">
        <f t="shared" si="340"/>
        <v>#DIV/0!</v>
      </c>
      <c r="DC336" s="61" t="e">
        <f t="shared" si="340"/>
        <v>#DIV/0!</v>
      </c>
      <c r="DD336" s="61" t="e">
        <f t="shared" si="341"/>
        <v>#DIV/0!</v>
      </c>
      <c r="DE336" s="61" t="e">
        <f t="shared" si="341"/>
        <v>#DIV/0!</v>
      </c>
      <c r="DF336" s="61" t="e">
        <f t="shared" si="341"/>
        <v>#DIV/0!</v>
      </c>
      <c r="DG336" s="61" t="e">
        <f t="shared" si="341"/>
        <v>#DIV/0!</v>
      </c>
      <c r="DH336" s="61" t="e">
        <f t="shared" si="341"/>
        <v>#DIV/0!</v>
      </c>
      <c r="DI336" s="61" t="e">
        <f t="shared" si="341"/>
        <v>#DIV/0!</v>
      </c>
      <c r="DJ336" s="61" t="e">
        <f t="shared" si="341"/>
        <v>#DIV/0!</v>
      </c>
      <c r="DK336" s="61" t="e">
        <f t="shared" si="341"/>
        <v>#DIV/0!</v>
      </c>
      <c r="DL336" s="61" t="e">
        <f t="shared" si="341"/>
        <v>#DIV/0!</v>
      </c>
      <c r="DM336" s="61" t="e">
        <f t="shared" si="341"/>
        <v>#DIV/0!</v>
      </c>
      <c r="DN336" s="61" t="e">
        <f t="shared" si="341"/>
        <v>#DIV/0!</v>
      </c>
      <c r="DO336" s="61" t="e">
        <f t="shared" si="341"/>
        <v>#DIV/0!</v>
      </c>
      <c r="DP336" s="61" t="e">
        <f t="shared" si="341"/>
        <v>#DIV/0!</v>
      </c>
      <c r="DQ336" s="61" t="e">
        <f t="shared" si="341"/>
        <v>#DIV/0!</v>
      </c>
      <c r="DR336" s="61" t="e">
        <f t="shared" si="341"/>
        <v>#DIV/0!</v>
      </c>
      <c r="DS336" s="61" t="e">
        <f t="shared" si="341"/>
        <v>#DIV/0!</v>
      </c>
      <c r="DT336" s="61" t="e">
        <f t="shared" si="342"/>
        <v>#DIV/0!</v>
      </c>
      <c r="DU336" s="61" t="e">
        <f t="shared" si="342"/>
        <v>#DIV/0!</v>
      </c>
      <c r="DV336" s="61" t="e">
        <f t="shared" si="342"/>
        <v>#DIV/0!</v>
      </c>
      <c r="DW336" s="61" t="e">
        <f t="shared" si="342"/>
        <v>#DIV/0!</v>
      </c>
      <c r="DX336" s="61" t="e">
        <f t="shared" si="342"/>
        <v>#DIV/0!</v>
      </c>
      <c r="DY336" s="61" t="e">
        <f t="shared" si="342"/>
        <v>#DIV/0!</v>
      </c>
      <c r="DZ336" s="61" t="e">
        <f t="shared" si="346"/>
        <v>#DIV/0!</v>
      </c>
    </row>
    <row r="337" spans="1:130">
      <c r="A337" s="53">
        <v>15</v>
      </c>
      <c r="B337" s="63">
        <f t="shared" si="343"/>
        <v>1</v>
      </c>
      <c r="C337" s="53">
        <v>2015</v>
      </c>
      <c r="D337" s="64">
        <f t="shared" si="347"/>
        <v>0</v>
      </c>
      <c r="E337" s="64">
        <f t="shared" si="348"/>
        <v>0</v>
      </c>
      <c r="F337" s="64">
        <f t="shared" si="349"/>
        <v>0</v>
      </c>
      <c r="G337" s="64">
        <f t="shared" si="350"/>
        <v>0</v>
      </c>
      <c r="H337" s="64">
        <f t="shared" si="351"/>
        <v>0</v>
      </c>
      <c r="I337" s="64">
        <f t="shared" si="352"/>
        <v>0</v>
      </c>
      <c r="J337" s="64">
        <f t="shared" si="353"/>
        <v>0</v>
      </c>
      <c r="K337" s="64">
        <f t="shared" si="354"/>
        <v>0</v>
      </c>
      <c r="L337" s="64">
        <f t="shared" si="355"/>
        <v>0</v>
      </c>
      <c r="M337" s="64">
        <f t="shared" si="356"/>
        <v>0</v>
      </c>
      <c r="N337" s="64">
        <f t="shared" si="357"/>
        <v>0</v>
      </c>
      <c r="O337" s="64">
        <f t="shared" si="358"/>
        <v>0</v>
      </c>
      <c r="P337" s="64">
        <f t="shared" si="359"/>
        <v>0</v>
      </c>
      <c r="Q337" s="64">
        <f t="shared" ref="Q337:Q355" si="360">VLOOKUP($C$79,$D$3:$K$63,$A$72,0)*(B324-B323)</f>
        <v>0</v>
      </c>
      <c r="R337" s="64">
        <f>VLOOKUP($C$80,$D$3:$K$63,$A$72,0)*(B323-B322)</f>
        <v>0</v>
      </c>
      <c r="S337" s="64">
        <f>VLOOKUP($C$81,$D$3:$K$63,$A$72,0)*B322</f>
        <v>0</v>
      </c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54">
        <f t="shared" si="344"/>
        <v>0</v>
      </c>
      <c r="BP337" s="53">
        <v>2015</v>
      </c>
      <c r="BQ337" s="61" t="e">
        <f t="shared" si="345"/>
        <v>#DIV/0!</v>
      </c>
      <c r="BR337" s="61" t="e">
        <f t="shared" si="338"/>
        <v>#DIV/0!</v>
      </c>
      <c r="BS337" s="61" t="e">
        <f t="shared" si="338"/>
        <v>#DIV/0!</v>
      </c>
      <c r="BT337" s="61" t="e">
        <f t="shared" si="338"/>
        <v>#DIV/0!</v>
      </c>
      <c r="BU337" s="61" t="e">
        <f t="shared" si="338"/>
        <v>#DIV/0!</v>
      </c>
      <c r="BV337" s="61" t="e">
        <f t="shared" si="338"/>
        <v>#DIV/0!</v>
      </c>
      <c r="BW337" s="61" t="e">
        <f t="shared" si="338"/>
        <v>#DIV/0!</v>
      </c>
      <c r="BX337" s="61" t="e">
        <f t="shared" si="338"/>
        <v>#DIV/0!</v>
      </c>
      <c r="BY337" s="61" t="e">
        <f t="shared" si="338"/>
        <v>#DIV/0!</v>
      </c>
      <c r="BZ337" s="61" t="e">
        <f t="shared" si="338"/>
        <v>#DIV/0!</v>
      </c>
      <c r="CA337" s="61" t="e">
        <f t="shared" si="338"/>
        <v>#DIV/0!</v>
      </c>
      <c r="CB337" s="61" t="e">
        <f t="shared" si="338"/>
        <v>#DIV/0!</v>
      </c>
      <c r="CC337" s="61" t="e">
        <f t="shared" si="338"/>
        <v>#DIV/0!</v>
      </c>
      <c r="CD337" s="61" t="e">
        <f t="shared" si="338"/>
        <v>#DIV/0!</v>
      </c>
      <c r="CE337" s="61" t="e">
        <f t="shared" si="338"/>
        <v>#DIV/0!</v>
      </c>
      <c r="CF337" s="61" t="e">
        <f t="shared" si="338"/>
        <v>#DIV/0!</v>
      </c>
      <c r="CG337" s="61" t="e">
        <f t="shared" ref="CG337:CV363" si="361">T337/$BM337</f>
        <v>#DIV/0!</v>
      </c>
      <c r="CH337" s="61" t="e">
        <f t="shared" si="339"/>
        <v>#DIV/0!</v>
      </c>
      <c r="CI337" s="61" t="e">
        <f t="shared" si="339"/>
        <v>#DIV/0!</v>
      </c>
      <c r="CJ337" s="61" t="e">
        <f t="shared" si="339"/>
        <v>#DIV/0!</v>
      </c>
      <c r="CK337" s="61" t="e">
        <f t="shared" si="339"/>
        <v>#DIV/0!</v>
      </c>
      <c r="CL337" s="61" t="e">
        <f t="shared" si="339"/>
        <v>#DIV/0!</v>
      </c>
      <c r="CM337" s="61" t="e">
        <f t="shared" si="339"/>
        <v>#DIV/0!</v>
      </c>
      <c r="CN337" s="61" t="e">
        <f t="shared" si="340"/>
        <v>#DIV/0!</v>
      </c>
      <c r="CO337" s="61" t="e">
        <f t="shared" si="340"/>
        <v>#DIV/0!</v>
      </c>
      <c r="CP337" s="61" t="e">
        <f t="shared" si="340"/>
        <v>#DIV/0!</v>
      </c>
      <c r="CQ337" s="61" t="e">
        <f t="shared" si="340"/>
        <v>#DIV/0!</v>
      </c>
      <c r="CR337" s="61" t="e">
        <f t="shared" si="340"/>
        <v>#DIV/0!</v>
      </c>
      <c r="CS337" s="61" t="e">
        <f t="shared" si="340"/>
        <v>#DIV/0!</v>
      </c>
      <c r="CT337" s="61" t="e">
        <f t="shared" si="340"/>
        <v>#DIV/0!</v>
      </c>
      <c r="CU337" s="61" t="e">
        <f t="shared" si="340"/>
        <v>#DIV/0!</v>
      </c>
      <c r="CV337" s="61" t="e">
        <f t="shared" si="340"/>
        <v>#DIV/0!</v>
      </c>
      <c r="CW337" s="61" t="e">
        <f t="shared" si="340"/>
        <v>#DIV/0!</v>
      </c>
      <c r="CX337" s="61" t="e">
        <f t="shared" si="340"/>
        <v>#DIV/0!</v>
      </c>
      <c r="CY337" s="61" t="e">
        <f t="shared" si="340"/>
        <v>#DIV/0!</v>
      </c>
      <c r="CZ337" s="61" t="e">
        <f t="shared" si="340"/>
        <v>#DIV/0!</v>
      </c>
      <c r="DA337" s="61" t="e">
        <f t="shared" si="340"/>
        <v>#DIV/0!</v>
      </c>
      <c r="DB337" s="61" t="e">
        <f t="shared" si="340"/>
        <v>#DIV/0!</v>
      </c>
      <c r="DC337" s="61" t="e">
        <f t="shared" ref="DC337:DR353" si="362">AP337/$BM337</f>
        <v>#DIV/0!</v>
      </c>
      <c r="DD337" s="61" t="e">
        <f t="shared" si="341"/>
        <v>#DIV/0!</v>
      </c>
      <c r="DE337" s="61" t="e">
        <f t="shared" si="341"/>
        <v>#DIV/0!</v>
      </c>
      <c r="DF337" s="61" t="e">
        <f t="shared" si="341"/>
        <v>#DIV/0!</v>
      </c>
      <c r="DG337" s="61" t="e">
        <f t="shared" si="341"/>
        <v>#DIV/0!</v>
      </c>
      <c r="DH337" s="61" t="e">
        <f t="shared" si="341"/>
        <v>#DIV/0!</v>
      </c>
      <c r="DI337" s="61" t="e">
        <f t="shared" si="341"/>
        <v>#DIV/0!</v>
      </c>
      <c r="DJ337" s="61" t="e">
        <f t="shared" si="341"/>
        <v>#DIV/0!</v>
      </c>
      <c r="DK337" s="61" t="e">
        <f t="shared" si="341"/>
        <v>#DIV/0!</v>
      </c>
      <c r="DL337" s="61" t="e">
        <f t="shared" si="341"/>
        <v>#DIV/0!</v>
      </c>
      <c r="DM337" s="61" t="e">
        <f t="shared" si="341"/>
        <v>#DIV/0!</v>
      </c>
      <c r="DN337" s="61" t="e">
        <f t="shared" si="341"/>
        <v>#DIV/0!</v>
      </c>
      <c r="DO337" s="61" t="e">
        <f t="shared" si="341"/>
        <v>#DIV/0!</v>
      </c>
      <c r="DP337" s="61" t="e">
        <f t="shared" si="341"/>
        <v>#DIV/0!</v>
      </c>
      <c r="DQ337" s="61" t="e">
        <f t="shared" si="341"/>
        <v>#DIV/0!</v>
      </c>
      <c r="DR337" s="61" t="e">
        <f t="shared" si="341"/>
        <v>#DIV/0!</v>
      </c>
      <c r="DS337" s="61" t="e">
        <f t="shared" ref="DS337:DV382" si="363">BF337/$BM337</f>
        <v>#DIV/0!</v>
      </c>
      <c r="DT337" s="61" t="e">
        <f t="shared" si="342"/>
        <v>#DIV/0!</v>
      </c>
      <c r="DU337" s="61" t="e">
        <f t="shared" si="342"/>
        <v>#DIV/0!</v>
      </c>
      <c r="DV337" s="61" t="e">
        <f t="shared" si="342"/>
        <v>#DIV/0!</v>
      </c>
      <c r="DW337" s="61" t="e">
        <f t="shared" si="342"/>
        <v>#DIV/0!</v>
      </c>
      <c r="DX337" s="61" t="e">
        <f t="shared" si="342"/>
        <v>#DIV/0!</v>
      </c>
      <c r="DY337" s="61" t="e">
        <f t="shared" si="342"/>
        <v>#DIV/0!</v>
      </c>
      <c r="DZ337" s="61" t="e">
        <f t="shared" si="346"/>
        <v>#DIV/0!</v>
      </c>
    </row>
    <row r="338" spans="1:130">
      <c r="A338" s="53">
        <v>16</v>
      </c>
      <c r="B338" s="63">
        <f t="shared" si="343"/>
        <v>1</v>
      </c>
      <c r="C338" s="53">
        <v>2016</v>
      </c>
      <c r="D338" s="64">
        <f t="shared" si="347"/>
        <v>0</v>
      </c>
      <c r="E338" s="64">
        <f t="shared" si="348"/>
        <v>0</v>
      </c>
      <c r="F338" s="64">
        <f t="shared" si="349"/>
        <v>0</v>
      </c>
      <c r="G338" s="64">
        <f t="shared" si="350"/>
        <v>0</v>
      </c>
      <c r="H338" s="64">
        <f t="shared" si="351"/>
        <v>0</v>
      </c>
      <c r="I338" s="64">
        <f t="shared" si="352"/>
        <v>0</v>
      </c>
      <c r="J338" s="64">
        <f t="shared" si="353"/>
        <v>0</v>
      </c>
      <c r="K338" s="64">
        <f t="shared" si="354"/>
        <v>0</v>
      </c>
      <c r="L338" s="64">
        <f t="shared" si="355"/>
        <v>0</v>
      </c>
      <c r="M338" s="64">
        <f t="shared" si="356"/>
        <v>0</v>
      </c>
      <c r="N338" s="64">
        <f t="shared" si="357"/>
        <v>0</v>
      </c>
      <c r="O338" s="64">
        <f t="shared" si="358"/>
        <v>0</v>
      </c>
      <c r="P338" s="64">
        <f t="shared" si="359"/>
        <v>0</v>
      </c>
      <c r="Q338" s="64">
        <f t="shared" si="360"/>
        <v>0</v>
      </c>
      <c r="R338" s="64">
        <f t="shared" ref="R338:R356" si="364">VLOOKUP($C$80,$D$3:$K$63,$A$72,0)*(B324-B323)</f>
        <v>0</v>
      </c>
      <c r="S338" s="64">
        <f>VLOOKUP($C$81,$D$3:$K$63,$A$72,0)*(B323-B322)</f>
        <v>0</v>
      </c>
      <c r="T338" s="64">
        <f>VLOOKUP($C$82,$D$3:$K$63,$A$72,0)*B322</f>
        <v>0</v>
      </c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54">
        <f t="shared" si="344"/>
        <v>0</v>
      </c>
      <c r="BP338" s="53">
        <v>2016</v>
      </c>
      <c r="BQ338" s="61" t="e">
        <f t="shared" si="345"/>
        <v>#DIV/0!</v>
      </c>
      <c r="BR338" s="61" t="e">
        <f t="shared" si="345"/>
        <v>#DIV/0!</v>
      </c>
      <c r="BS338" s="61" t="e">
        <f t="shared" si="345"/>
        <v>#DIV/0!</v>
      </c>
      <c r="BT338" s="61" t="e">
        <f t="shared" si="345"/>
        <v>#DIV/0!</v>
      </c>
      <c r="BU338" s="61" t="e">
        <f t="shared" si="345"/>
        <v>#DIV/0!</v>
      </c>
      <c r="BV338" s="61" t="e">
        <f t="shared" si="345"/>
        <v>#DIV/0!</v>
      </c>
      <c r="BW338" s="61" t="e">
        <f t="shared" si="345"/>
        <v>#DIV/0!</v>
      </c>
      <c r="BX338" s="61" t="e">
        <f t="shared" si="345"/>
        <v>#DIV/0!</v>
      </c>
      <c r="BY338" s="61" t="e">
        <f t="shared" si="345"/>
        <v>#DIV/0!</v>
      </c>
      <c r="BZ338" s="61" t="e">
        <f t="shared" si="345"/>
        <v>#DIV/0!</v>
      </c>
      <c r="CA338" s="61" t="e">
        <f t="shared" si="345"/>
        <v>#DIV/0!</v>
      </c>
      <c r="CB338" s="61" t="e">
        <f t="shared" si="345"/>
        <v>#DIV/0!</v>
      </c>
      <c r="CC338" s="61" t="e">
        <f t="shared" si="345"/>
        <v>#DIV/0!</v>
      </c>
      <c r="CD338" s="61" t="e">
        <f t="shared" si="345"/>
        <v>#DIV/0!</v>
      </c>
      <c r="CE338" s="61" t="e">
        <f t="shared" si="345"/>
        <v>#DIV/0!</v>
      </c>
      <c r="CF338" s="61" t="e">
        <f t="shared" si="345"/>
        <v>#DIV/0!</v>
      </c>
      <c r="CG338" s="61" t="e">
        <f t="shared" si="361"/>
        <v>#DIV/0!</v>
      </c>
      <c r="CH338" s="61" t="e">
        <f t="shared" si="339"/>
        <v>#DIV/0!</v>
      </c>
      <c r="CI338" s="61" t="e">
        <f t="shared" si="339"/>
        <v>#DIV/0!</v>
      </c>
      <c r="CJ338" s="61" t="e">
        <f t="shared" si="339"/>
        <v>#DIV/0!</v>
      </c>
      <c r="CK338" s="61" t="e">
        <f t="shared" si="339"/>
        <v>#DIV/0!</v>
      </c>
      <c r="CL338" s="61" t="e">
        <f t="shared" si="339"/>
        <v>#DIV/0!</v>
      </c>
      <c r="CM338" s="61" t="e">
        <f t="shared" si="339"/>
        <v>#DIV/0!</v>
      </c>
      <c r="CN338" s="61" t="e">
        <f t="shared" si="339"/>
        <v>#DIV/0!</v>
      </c>
      <c r="CO338" s="61" t="e">
        <f t="shared" si="339"/>
        <v>#DIV/0!</v>
      </c>
      <c r="CP338" s="61" t="e">
        <f t="shared" si="339"/>
        <v>#DIV/0!</v>
      </c>
      <c r="CQ338" s="61" t="e">
        <f t="shared" si="339"/>
        <v>#DIV/0!</v>
      </c>
      <c r="CR338" s="61" t="e">
        <f t="shared" si="339"/>
        <v>#DIV/0!</v>
      </c>
      <c r="CS338" s="61" t="e">
        <f t="shared" si="339"/>
        <v>#DIV/0!</v>
      </c>
      <c r="CT338" s="61" t="e">
        <f t="shared" si="339"/>
        <v>#DIV/0!</v>
      </c>
      <c r="CU338" s="61" t="e">
        <f t="shared" si="339"/>
        <v>#DIV/0!</v>
      </c>
      <c r="CV338" s="61" t="e">
        <f t="shared" si="339"/>
        <v>#DIV/0!</v>
      </c>
      <c r="CW338" s="61" t="e">
        <f t="shared" si="339"/>
        <v>#DIV/0!</v>
      </c>
      <c r="CX338" s="61" t="e">
        <f t="shared" ref="CX338:DM365" si="365">AK338/$BM338</f>
        <v>#DIV/0!</v>
      </c>
      <c r="CY338" s="61" t="e">
        <f t="shared" si="365"/>
        <v>#DIV/0!</v>
      </c>
      <c r="CZ338" s="61" t="e">
        <f t="shared" si="365"/>
        <v>#DIV/0!</v>
      </c>
      <c r="DA338" s="61" t="e">
        <f t="shared" si="365"/>
        <v>#DIV/0!</v>
      </c>
      <c r="DB338" s="61" t="e">
        <f t="shared" si="365"/>
        <v>#DIV/0!</v>
      </c>
      <c r="DC338" s="61" t="e">
        <f t="shared" si="362"/>
        <v>#DIV/0!</v>
      </c>
      <c r="DD338" s="61" t="e">
        <f t="shared" si="362"/>
        <v>#DIV/0!</v>
      </c>
      <c r="DE338" s="61" t="e">
        <f t="shared" si="362"/>
        <v>#DIV/0!</v>
      </c>
      <c r="DF338" s="61" t="e">
        <f t="shared" si="362"/>
        <v>#DIV/0!</v>
      </c>
      <c r="DG338" s="61" t="e">
        <f t="shared" si="362"/>
        <v>#DIV/0!</v>
      </c>
      <c r="DH338" s="61" t="e">
        <f t="shared" si="362"/>
        <v>#DIV/0!</v>
      </c>
      <c r="DI338" s="61" t="e">
        <f t="shared" si="362"/>
        <v>#DIV/0!</v>
      </c>
      <c r="DJ338" s="61" t="e">
        <f t="shared" si="362"/>
        <v>#DIV/0!</v>
      </c>
      <c r="DK338" s="61" t="e">
        <f t="shared" si="362"/>
        <v>#DIV/0!</v>
      </c>
      <c r="DL338" s="61" t="e">
        <f t="shared" si="362"/>
        <v>#DIV/0!</v>
      </c>
      <c r="DM338" s="61" t="e">
        <f t="shared" si="362"/>
        <v>#DIV/0!</v>
      </c>
      <c r="DN338" s="61" t="e">
        <f t="shared" si="362"/>
        <v>#DIV/0!</v>
      </c>
      <c r="DO338" s="61" t="e">
        <f t="shared" si="362"/>
        <v>#DIV/0!</v>
      </c>
      <c r="DP338" s="61" t="e">
        <f t="shared" si="362"/>
        <v>#DIV/0!</v>
      </c>
      <c r="DQ338" s="61" t="e">
        <f t="shared" si="362"/>
        <v>#DIV/0!</v>
      </c>
      <c r="DR338" s="61" t="e">
        <f t="shared" si="362"/>
        <v>#DIV/0!</v>
      </c>
      <c r="DS338" s="61" t="e">
        <f t="shared" si="363"/>
        <v>#DIV/0!</v>
      </c>
      <c r="DT338" s="61" t="e">
        <f t="shared" si="342"/>
        <v>#DIV/0!</v>
      </c>
      <c r="DU338" s="61" t="e">
        <f t="shared" si="342"/>
        <v>#DIV/0!</v>
      </c>
      <c r="DV338" s="61" t="e">
        <f t="shared" si="342"/>
        <v>#DIV/0!</v>
      </c>
      <c r="DW338" s="61" t="e">
        <f t="shared" si="342"/>
        <v>#DIV/0!</v>
      </c>
      <c r="DX338" s="61" t="e">
        <f t="shared" si="342"/>
        <v>#DIV/0!</v>
      </c>
      <c r="DY338" s="61" t="e">
        <f t="shared" si="342"/>
        <v>#DIV/0!</v>
      </c>
      <c r="DZ338" s="61" t="e">
        <f t="shared" si="346"/>
        <v>#DIV/0!</v>
      </c>
    </row>
    <row r="339" spans="1:130">
      <c r="A339" s="53">
        <v>17</v>
      </c>
      <c r="B339" s="63">
        <f t="shared" si="343"/>
        <v>1</v>
      </c>
      <c r="C339" s="53">
        <v>2017</v>
      </c>
      <c r="D339" s="64">
        <f t="shared" si="347"/>
        <v>0</v>
      </c>
      <c r="E339" s="64">
        <f t="shared" si="348"/>
        <v>0</v>
      </c>
      <c r="F339" s="64">
        <f t="shared" si="349"/>
        <v>0</v>
      </c>
      <c r="G339" s="64">
        <f t="shared" si="350"/>
        <v>0</v>
      </c>
      <c r="H339" s="64">
        <f t="shared" si="351"/>
        <v>0</v>
      </c>
      <c r="I339" s="64">
        <f t="shared" si="352"/>
        <v>0</v>
      </c>
      <c r="J339" s="64">
        <f t="shared" si="353"/>
        <v>0</v>
      </c>
      <c r="K339" s="64">
        <f t="shared" si="354"/>
        <v>0</v>
      </c>
      <c r="L339" s="64">
        <f t="shared" si="355"/>
        <v>0</v>
      </c>
      <c r="M339" s="64">
        <f t="shared" si="356"/>
        <v>0</v>
      </c>
      <c r="N339" s="64">
        <f t="shared" si="357"/>
        <v>0</v>
      </c>
      <c r="O339" s="64">
        <f t="shared" si="358"/>
        <v>0</v>
      </c>
      <c r="P339" s="64">
        <f t="shared" si="359"/>
        <v>0</v>
      </c>
      <c r="Q339" s="64">
        <f t="shared" si="360"/>
        <v>0</v>
      </c>
      <c r="R339" s="64">
        <f t="shared" si="364"/>
        <v>0</v>
      </c>
      <c r="S339" s="64">
        <f t="shared" ref="S339:S357" si="366">VLOOKUP($C$81,$D$3:$K$63,$A$72,0)*(B324-B323)</f>
        <v>0</v>
      </c>
      <c r="T339" s="64">
        <f>VLOOKUP($C$82,$D$3:$K$63,$A$72,0)*(B323-B322)</f>
        <v>0</v>
      </c>
      <c r="U339" s="64">
        <f>VLOOKUP($C$83,$D$3:$K$63,$A$72,0)*B322</f>
        <v>0</v>
      </c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54">
        <f t="shared" si="344"/>
        <v>0</v>
      </c>
      <c r="BP339" s="53">
        <v>2017</v>
      </c>
      <c r="BQ339" s="61" t="e">
        <f t="shared" si="345"/>
        <v>#DIV/0!</v>
      </c>
      <c r="BR339" s="61" t="e">
        <f t="shared" si="345"/>
        <v>#DIV/0!</v>
      </c>
      <c r="BS339" s="61" t="e">
        <f t="shared" si="345"/>
        <v>#DIV/0!</v>
      </c>
      <c r="BT339" s="61" t="e">
        <f t="shared" si="345"/>
        <v>#DIV/0!</v>
      </c>
      <c r="BU339" s="61" t="e">
        <f t="shared" si="345"/>
        <v>#DIV/0!</v>
      </c>
      <c r="BV339" s="61" t="e">
        <f t="shared" si="345"/>
        <v>#DIV/0!</v>
      </c>
      <c r="BW339" s="61" t="e">
        <f t="shared" si="345"/>
        <v>#DIV/0!</v>
      </c>
      <c r="BX339" s="61" t="e">
        <f t="shared" si="345"/>
        <v>#DIV/0!</v>
      </c>
      <c r="BY339" s="61" t="e">
        <f t="shared" si="345"/>
        <v>#DIV/0!</v>
      </c>
      <c r="BZ339" s="61" t="e">
        <f t="shared" si="345"/>
        <v>#DIV/0!</v>
      </c>
      <c r="CA339" s="61" t="e">
        <f t="shared" si="345"/>
        <v>#DIV/0!</v>
      </c>
      <c r="CB339" s="61" t="e">
        <f t="shared" si="345"/>
        <v>#DIV/0!</v>
      </c>
      <c r="CC339" s="61" t="e">
        <f t="shared" si="345"/>
        <v>#DIV/0!</v>
      </c>
      <c r="CD339" s="61" t="e">
        <f t="shared" si="345"/>
        <v>#DIV/0!</v>
      </c>
      <c r="CE339" s="61" t="e">
        <f t="shared" si="345"/>
        <v>#DIV/0!</v>
      </c>
      <c r="CF339" s="61" t="e">
        <f t="shared" si="345"/>
        <v>#DIV/0!</v>
      </c>
      <c r="CG339" s="61" t="e">
        <f t="shared" si="361"/>
        <v>#DIV/0!</v>
      </c>
      <c r="CH339" s="61" t="e">
        <f t="shared" si="339"/>
        <v>#DIV/0!</v>
      </c>
      <c r="CI339" s="61" t="e">
        <f t="shared" si="339"/>
        <v>#DIV/0!</v>
      </c>
      <c r="CJ339" s="61" t="e">
        <f t="shared" si="339"/>
        <v>#DIV/0!</v>
      </c>
      <c r="CK339" s="61" t="e">
        <f t="shared" si="339"/>
        <v>#DIV/0!</v>
      </c>
      <c r="CL339" s="61" t="e">
        <f t="shared" si="339"/>
        <v>#DIV/0!</v>
      </c>
      <c r="CM339" s="61" t="e">
        <f t="shared" si="339"/>
        <v>#DIV/0!</v>
      </c>
      <c r="CN339" s="61" t="e">
        <f t="shared" si="339"/>
        <v>#DIV/0!</v>
      </c>
      <c r="CO339" s="61" t="e">
        <f t="shared" si="339"/>
        <v>#DIV/0!</v>
      </c>
      <c r="CP339" s="61" t="e">
        <f t="shared" si="339"/>
        <v>#DIV/0!</v>
      </c>
      <c r="CQ339" s="61" t="e">
        <f t="shared" si="339"/>
        <v>#DIV/0!</v>
      </c>
      <c r="CR339" s="61" t="e">
        <f t="shared" si="339"/>
        <v>#DIV/0!</v>
      </c>
      <c r="CS339" s="61" t="e">
        <f t="shared" si="339"/>
        <v>#DIV/0!</v>
      </c>
      <c r="CT339" s="61" t="e">
        <f t="shared" si="339"/>
        <v>#DIV/0!</v>
      </c>
      <c r="CU339" s="61" t="e">
        <f t="shared" si="339"/>
        <v>#DIV/0!</v>
      </c>
      <c r="CV339" s="61" t="e">
        <f t="shared" si="339"/>
        <v>#DIV/0!</v>
      </c>
      <c r="CW339" s="61" t="e">
        <f t="shared" si="339"/>
        <v>#DIV/0!</v>
      </c>
      <c r="CX339" s="61" t="e">
        <f t="shared" si="365"/>
        <v>#DIV/0!</v>
      </c>
      <c r="CY339" s="61" t="e">
        <f t="shared" si="365"/>
        <v>#DIV/0!</v>
      </c>
      <c r="CZ339" s="61" t="e">
        <f t="shared" si="365"/>
        <v>#DIV/0!</v>
      </c>
      <c r="DA339" s="61" t="e">
        <f t="shared" si="365"/>
        <v>#DIV/0!</v>
      </c>
      <c r="DB339" s="61" t="e">
        <f t="shared" si="365"/>
        <v>#DIV/0!</v>
      </c>
      <c r="DC339" s="61" t="e">
        <f t="shared" si="362"/>
        <v>#DIV/0!</v>
      </c>
      <c r="DD339" s="61" t="e">
        <f t="shared" si="362"/>
        <v>#DIV/0!</v>
      </c>
      <c r="DE339" s="61" t="e">
        <f t="shared" si="362"/>
        <v>#DIV/0!</v>
      </c>
      <c r="DF339" s="61" t="e">
        <f t="shared" si="362"/>
        <v>#DIV/0!</v>
      </c>
      <c r="DG339" s="61" t="e">
        <f t="shared" si="362"/>
        <v>#DIV/0!</v>
      </c>
      <c r="DH339" s="61" t="e">
        <f t="shared" si="362"/>
        <v>#DIV/0!</v>
      </c>
      <c r="DI339" s="61" t="e">
        <f t="shared" si="362"/>
        <v>#DIV/0!</v>
      </c>
      <c r="DJ339" s="61" t="e">
        <f t="shared" si="362"/>
        <v>#DIV/0!</v>
      </c>
      <c r="DK339" s="61" t="e">
        <f t="shared" si="362"/>
        <v>#DIV/0!</v>
      </c>
      <c r="DL339" s="61" t="e">
        <f t="shared" si="362"/>
        <v>#DIV/0!</v>
      </c>
      <c r="DM339" s="61" t="e">
        <f t="shared" si="362"/>
        <v>#DIV/0!</v>
      </c>
      <c r="DN339" s="61" t="e">
        <f t="shared" si="362"/>
        <v>#DIV/0!</v>
      </c>
      <c r="DO339" s="61" t="e">
        <f t="shared" si="362"/>
        <v>#DIV/0!</v>
      </c>
      <c r="DP339" s="61" t="e">
        <f t="shared" si="362"/>
        <v>#DIV/0!</v>
      </c>
      <c r="DQ339" s="61" t="e">
        <f t="shared" si="362"/>
        <v>#DIV/0!</v>
      </c>
      <c r="DR339" s="61" t="e">
        <f t="shared" si="362"/>
        <v>#DIV/0!</v>
      </c>
      <c r="DS339" s="61" t="e">
        <f t="shared" si="363"/>
        <v>#DIV/0!</v>
      </c>
      <c r="DT339" s="61" t="e">
        <f t="shared" si="342"/>
        <v>#DIV/0!</v>
      </c>
      <c r="DU339" s="61" t="e">
        <f t="shared" si="342"/>
        <v>#DIV/0!</v>
      </c>
      <c r="DV339" s="61" t="e">
        <f t="shared" si="342"/>
        <v>#DIV/0!</v>
      </c>
      <c r="DW339" s="61" t="e">
        <f t="shared" si="342"/>
        <v>#DIV/0!</v>
      </c>
      <c r="DX339" s="61" t="e">
        <f t="shared" si="342"/>
        <v>#DIV/0!</v>
      </c>
      <c r="DY339" s="61" t="e">
        <f t="shared" si="342"/>
        <v>#DIV/0!</v>
      </c>
      <c r="DZ339" s="61" t="e">
        <f t="shared" si="346"/>
        <v>#DIV/0!</v>
      </c>
    </row>
    <row r="340" spans="1:130">
      <c r="A340" s="53">
        <v>18</v>
      </c>
      <c r="B340" s="63">
        <f t="shared" si="343"/>
        <v>1</v>
      </c>
      <c r="C340" s="53">
        <v>2018</v>
      </c>
      <c r="D340" s="64">
        <f t="shared" si="347"/>
        <v>0</v>
      </c>
      <c r="E340" s="64">
        <f t="shared" si="348"/>
        <v>0</v>
      </c>
      <c r="F340" s="64">
        <f t="shared" si="349"/>
        <v>0</v>
      </c>
      <c r="G340" s="64">
        <f t="shared" si="350"/>
        <v>0</v>
      </c>
      <c r="H340" s="64">
        <f t="shared" si="351"/>
        <v>0</v>
      </c>
      <c r="I340" s="64">
        <f t="shared" si="352"/>
        <v>0</v>
      </c>
      <c r="J340" s="64">
        <f t="shared" si="353"/>
        <v>0</v>
      </c>
      <c r="K340" s="64">
        <f t="shared" si="354"/>
        <v>0</v>
      </c>
      <c r="L340" s="64">
        <f t="shared" si="355"/>
        <v>0</v>
      </c>
      <c r="M340" s="64">
        <f t="shared" si="356"/>
        <v>0</v>
      </c>
      <c r="N340" s="64">
        <f t="shared" si="357"/>
        <v>0</v>
      </c>
      <c r="O340" s="64">
        <f t="shared" si="358"/>
        <v>0</v>
      </c>
      <c r="P340" s="64">
        <f t="shared" si="359"/>
        <v>0</v>
      </c>
      <c r="Q340" s="64">
        <f t="shared" si="360"/>
        <v>0</v>
      </c>
      <c r="R340" s="64">
        <f t="shared" si="364"/>
        <v>0</v>
      </c>
      <c r="S340" s="64">
        <f t="shared" si="366"/>
        <v>0</v>
      </c>
      <c r="T340" s="64">
        <f t="shared" ref="T340:T358" si="367">VLOOKUP($C$82,$D$3:$K$63,$A$72,0)*(B324-B323)</f>
        <v>0</v>
      </c>
      <c r="U340" s="64">
        <f>VLOOKUP($C$83,$D$3:$K$63,$A$72,0)*(B323-B322)</f>
        <v>11.818181818181801</v>
      </c>
      <c r="V340" s="64">
        <f>VLOOKUP($C$84,$D$3:$K$63,$A$72,0)*B322</f>
        <v>0</v>
      </c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54">
        <f t="shared" si="344"/>
        <v>11.818181818181801</v>
      </c>
      <c r="BP340" s="53">
        <v>2018</v>
      </c>
      <c r="BQ340" s="61">
        <f t="shared" si="345"/>
        <v>0</v>
      </c>
      <c r="BR340" s="61">
        <f t="shared" si="345"/>
        <v>0</v>
      </c>
      <c r="BS340" s="61">
        <f t="shared" si="345"/>
        <v>0</v>
      </c>
      <c r="BT340" s="61">
        <f t="shared" si="345"/>
        <v>0</v>
      </c>
      <c r="BU340" s="61">
        <f t="shared" si="345"/>
        <v>0</v>
      </c>
      <c r="BV340" s="61">
        <f t="shared" si="345"/>
        <v>0</v>
      </c>
      <c r="BW340" s="61">
        <f t="shared" si="345"/>
        <v>0</v>
      </c>
      <c r="BX340" s="61">
        <f t="shared" si="345"/>
        <v>0</v>
      </c>
      <c r="BY340" s="61">
        <f t="shared" si="345"/>
        <v>0</v>
      </c>
      <c r="BZ340" s="61">
        <f t="shared" si="345"/>
        <v>0</v>
      </c>
      <c r="CA340" s="61">
        <f t="shared" si="345"/>
        <v>0</v>
      </c>
      <c r="CB340" s="61">
        <f t="shared" si="345"/>
        <v>0</v>
      </c>
      <c r="CC340" s="61">
        <f t="shared" si="345"/>
        <v>0</v>
      </c>
      <c r="CD340" s="61">
        <f t="shared" si="345"/>
        <v>0</v>
      </c>
      <c r="CE340" s="61">
        <f t="shared" si="345"/>
        <v>0</v>
      </c>
      <c r="CF340" s="61">
        <f t="shared" si="345"/>
        <v>0</v>
      </c>
      <c r="CG340" s="61">
        <f t="shared" si="361"/>
        <v>0</v>
      </c>
      <c r="CH340" s="61">
        <f t="shared" si="339"/>
        <v>1</v>
      </c>
      <c r="CI340" s="61">
        <f t="shared" si="339"/>
        <v>0</v>
      </c>
      <c r="CJ340" s="61">
        <f t="shared" si="339"/>
        <v>0</v>
      </c>
      <c r="CK340" s="61">
        <f t="shared" si="339"/>
        <v>0</v>
      </c>
      <c r="CL340" s="61">
        <f t="shared" si="339"/>
        <v>0</v>
      </c>
      <c r="CM340" s="61">
        <f t="shared" si="339"/>
        <v>0</v>
      </c>
      <c r="CN340" s="61">
        <f t="shared" si="339"/>
        <v>0</v>
      </c>
      <c r="CO340" s="61">
        <f t="shared" si="339"/>
        <v>0</v>
      </c>
      <c r="CP340" s="61">
        <f t="shared" si="339"/>
        <v>0</v>
      </c>
      <c r="CQ340" s="61">
        <f t="shared" si="339"/>
        <v>0</v>
      </c>
      <c r="CR340" s="61">
        <f t="shared" si="339"/>
        <v>0</v>
      </c>
      <c r="CS340" s="61">
        <f t="shared" si="339"/>
        <v>0</v>
      </c>
      <c r="CT340" s="61">
        <f t="shared" si="339"/>
        <v>0</v>
      </c>
      <c r="CU340" s="61">
        <f t="shared" si="339"/>
        <v>0</v>
      </c>
      <c r="CV340" s="61">
        <f t="shared" si="339"/>
        <v>0</v>
      </c>
      <c r="CW340" s="61">
        <f t="shared" si="339"/>
        <v>0</v>
      </c>
      <c r="CX340" s="61">
        <f t="shared" si="365"/>
        <v>0</v>
      </c>
      <c r="CY340" s="61">
        <f t="shared" si="365"/>
        <v>0</v>
      </c>
      <c r="CZ340" s="61">
        <f t="shared" si="365"/>
        <v>0</v>
      </c>
      <c r="DA340" s="61">
        <f t="shared" si="365"/>
        <v>0</v>
      </c>
      <c r="DB340" s="61">
        <f t="shared" si="365"/>
        <v>0</v>
      </c>
      <c r="DC340" s="61">
        <f t="shared" si="362"/>
        <v>0</v>
      </c>
      <c r="DD340" s="61">
        <f t="shared" si="362"/>
        <v>0</v>
      </c>
      <c r="DE340" s="61">
        <f t="shared" si="362"/>
        <v>0</v>
      </c>
      <c r="DF340" s="61">
        <f t="shared" si="362"/>
        <v>0</v>
      </c>
      <c r="DG340" s="61">
        <f t="shared" si="362"/>
        <v>0</v>
      </c>
      <c r="DH340" s="61">
        <f t="shared" si="362"/>
        <v>0</v>
      </c>
      <c r="DI340" s="61">
        <f t="shared" si="362"/>
        <v>0</v>
      </c>
      <c r="DJ340" s="61">
        <f t="shared" si="362"/>
        <v>0</v>
      </c>
      <c r="DK340" s="61">
        <f t="shared" si="362"/>
        <v>0</v>
      </c>
      <c r="DL340" s="61">
        <f t="shared" si="362"/>
        <v>0</v>
      </c>
      <c r="DM340" s="61">
        <f t="shared" si="362"/>
        <v>0</v>
      </c>
      <c r="DN340" s="61">
        <f t="shared" si="362"/>
        <v>0</v>
      </c>
      <c r="DO340" s="61">
        <f t="shared" si="362"/>
        <v>0</v>
      </c>
      <c r="DP340" s="61">
        <f t="shared" si="362"/>
        <v>0</v>
      </c>
      <c r="DQ340" s="61">
        <f t="shared" si="362"/>
        <v>0</v>
      </c>
      <c r="DR340" s="61">
        <f t="shared" si="362"/>
        <v>0</v>
      </c>
      <c r="DS340" s="61">
        <f t="shared" si="363"/>
        <v>0</v>
      </c>
      <c r="DT340" s="61">
        <f t="shared" si="342"/>
        <v>0</v>
      </c>
      <c r="DU340" s="61">
        <f t="shared" si="342"/>
        <v>0</v>
      </c>
      <c r="DV340" s="61">
        <f t="shared" si="342"/>
        <v>0</v>
      </c>
      <c r="DW340" s="61">
        <f t="shared" si="342"/>
        <v>0</v>
      </c>
      <c r="DX340" s="61">
        <f t="shared" si="342"/>
        <v>0</v>
      </c>
      <c r="DY340" s="61">
        <f t="shared" si="342"/>
        <v>0</v>
      </c>
      <c r="DZ340" s="61">
        <f t="shared" si="346"/>
        <v>1</v>
      </c>
    </row>
    <row r="341" spans="1:130">
      <c r="A341" s="53">
        <v>19</v>
      </c>
      <c r="B341" s="63">
        <f t="shared" si="343"/>
        <v>1</v>
      </c>
      <c r="C341" s="53">
        <v>2019</v>
      </c>
      <c r="D341" s="64">
        <f t="shared" si="347"/>
        <v>0</v>
      </c>
      <c r="E341" s="64">
        <f t="shared" si="348"/>
        <v>0</v>
      </c>
      <c r="F341" s="64">
        <f t="shared" si="349"/>
        <v>0</v>
      </c>
      <c r="G341" s="64">
        <f t="shared" si="350"/>
        <v>0</v>
      </c>
      <c r="H341" s="64">
        <f t="shared" si="351"/>
        <v>0</v>
      </c>
      <c r="I341" s="64">
        <f t="shared" si="352"/>
        <v>0</v>
      </c>
      <c r="J341" s="64">
        <f t="shared" si="353"/>
        <v>0</v>
      </c>
      <c r="K341" s="64">
        <f t="shared" si="354"/>
        <v>0</v>
      </c>
      <c r="L341" s="64">
        <f t="shared" si="355"/>
        <v>0</v>
      </c>
      <c r="M341" s="64">
        <f t="shared" si="356"/>
        <v>0</v>
      </c>
      <c r="N341" s="64">
        <f t="shared" si="357"/>
        <v>0</v>
      </c>
      <c r="O341" s="64">
        <f t="shared" si="358"/>
        <v>0</v>
      </c>
      <c r="P341" s="64">
        <f t="shared" si="359"/>
        <v>0</v>
      </c>
      <c r="Q341" s="64">
        <f t="shared" si="360"/>
        <v>0</v>
      </c>
      <c r="R341" s="64">
        <f t="shared" si="364"/>
        <v>0</v>
      </c>
      <c r="S341" s="64">
        <f t="shared" si="366"/>
        <v>0</v>
      </c>
      <c r="T341" s="64">
        <f t="shared" si="367"/>
        <v>0</v>
      </c>
      <c r="U341" s="64">
        <f t="shared" ref="U341:U359" si="368">VLOOKUP($C$83,$D$3:$K$63,$A$72,0)*(B324-B323)</f>
        <v>11.818181818181801</v>
      </c>
      <c r="V341" s="64">
        <f>VLOOKUP($C$84,$D$3:$K$63,$A$72,0)*(B323-B322)</f>
        <v>0</v>
      </c>
      <c r="W341" s="64">
        <f>VLOOKUP($C$85,$D$3:$K$63,$A$72,0)*B322</f>
        <v>0</v>
      </c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54">
        <f t="shared" si="344"/>
        <v>11.818181818181801</v>
      </c>
      <c r="BP341" s="53">
        <v>2019</v>
      </c>
      <c r="BQ341" s="61">
        <f t="shared" si="345"/>
        <v>0</v>
      </c>
      <c r="BR341" s="61">
        <f t="shared" si="345"/>
        <v>0</v>
      </c>
      <c r="BS341" s="61">
        <f t="shared" si="345"/>
        <v>0</v>
      </c>
      <c r="BT341" s="61">
        <f t="shared" si="345"/>
        <v>0</v>
      </c>
      <c r="BU341" s="61">
        <f t="shared" si="345"/>
        <v>0</v>
      </c>
      <c r="BV341" s="61">
        <f t="shared" si="345"/>
        <v>0</v>
      </c>
      <c r="BW341" s="61">
        <f t="shared" si="345"/>
        <v>0</v>
      </c>
      <c r="BX341" s="61">
        <f t="shared" si="345"/>
        <v>0</v>
      </c>
      <c r="BY341" s="61">
        <f t="shared" si="345"/>
        <v>0</v>
      </c>
      <c r="BZ341" s="61">
        <f t="shared" si="345"/>
        <v>0</v>
      </c>
      <c r="CA341" s="61">
        <f t="shared" si="345"/>
        <v>0</v>
      </c>
      <c r="CB341" s="61">
        <f t="shared" si="345"/>
        <v>0</v>
      </c>
      <c r="CC341" s="61">
        <f t="shared" si="345"/>
        <v>0</v>
      </c>
      <c r="CD341" s="61">
        <f t="shared" si="345"/>
        <v>0</v>
      </c>
      <c r="CE341" s="61">
        <f t="shared" si="345"/>
        <v>0</v>
      </c>
      <c r="CF341" s="61">
        <f t="shared" si="345"/>
        <v>0</v>
      </c>
      <c r="CG341" s="61">
        <f t="shared" si="361"/>
        <v>0</v>
      </c>
      <c r="CH341" s="61">
        <f t="shared" si="339"/>
        <v>1</v>
      </c>
      <c r="CI341" s="61">
        <f t="shared" si="339"/>
        <v>0</v>
      </c>
      <c r="CJ341" s="61">
        <f t="shared" si="339"/>
        <v>0</v>
      </c>
      <c r="CK341" s="61">
        <f t="shared" si="339"/>
        <v>0</v>
      </c>
      <c r="CL341" s="61">
        <f t="shared" si="339"/>
        <v>0</v>
      </c>
      <c r="CM341" s="61">
        <f t="shared" si="339"/>
        <v>0</v>
      </c>
      <c r="CN341" s="61">
        <f t="shared" si="339"/>
        <v>0</v>
      </c>
      <c r="CO341" s="61">
        <f t="shared" si="339"/>
        <v>0</v>
      </c>
      <c r="CP341" s="61">
        <f t="shared" si="339"/>
        <v>0</v>
      </c>
      <c r="CQ341" s="61">
        <f t="shared" si="339"/>
        <v>0</v>
      </c>
      <c r="CR341" s="61">
        <f t="shared" si="339"/>
        <v>0</v>
      </c>
      <c r="CS341" s="61">
        <f t="shared" si="339"/>
        <v>0</v>
      </c>
      <c r="CT341" s="61">
        <f t="shared" si="339"/>
        <v>0</v>
      </c>
      <c r="CU341" s="61">
        <f t="shared" si="339"/>
        <v>0</v>
      </c>
      <c r="CV341" s="61">
        <f t="shared" si="339"/>
        <v>0</v>
      </c>
      <c r="CW341" s="61">
        <f t="shared" si="339"/>
        <v>0</v>
      </c>
      <c r="CX341" s="61">
        <f t="shared" si="365"/>
        <v>0</v>
      </c>
      <c r="CY341" s="61">
        <f t="shared" si="365"/>
        <v>0</v>
      </c>
      <c r="CZ341" s="61">
        <f t="shared" si="365"/>
        <v>0</v>
      </c>
      <c r="DA341" s="61">
        <f t="shared" si="365"/>
        <v>0</v>
      </c>
      <c r="DB341" s="61">
        <f t="shared" si="365"/>
        <v>0</v>
      </c>
      <c r="DC341" s="61">
        <f t="shared" si="362"/>
        <v>0</v>
      </c>
      <c r="DD341" s="61">
        <f t="shared" si="362"/>
        <v>0</v>
      </c>
      <c r="DE341" s="61">
        <f t="shared" si="362"/>
        <v>0</v>
      </c>
      <c r="DF341" s="61">
        <f t="shared" si="362"/>
        <v>0</v>
      </c>
      <c r="DG341" s="61">
        <f t="shared" si="362"/>
        <v>0</v>
      </c>
      <c r="DH341" s="61">
        <f t="shared" si="362"/>
        <v>0</v>
      </c>
      <c r="DI341" s="61">
        <f t="shared" si="362"/>
        <v>0</v>
      </c>
      <c r="DJ341" s="61">
        <f t="shared" si="362"/>
        <v>0</v>
      </c>
      <c r="DK341" s="61">
        <f t="shared" si="362"/>
        <v>0</v>
      </c>
      <c r="DL341" s="61">
        <f t="shared" si="362"/>
        <v>0</v>
      </c>
      <c r="DM341" s="61">
        <f t="shared" si="362"/>
        <v>0</v>
      </c>
      <c r="DN341" s="61">
        <f t="shared" si="362"/>
        <v>0</v>
      </c>
      <c r="DO341" s="61">
        <f t="shared" si="362"/>
        <v>0</v>
      </c>
      <c r="DP341" s="61">
        <f t="shared" si="362"/>
        <v>0</v>
      </c>
      <c r="DQ341" s="61">
        <f t="shared" si="362"/>
        <v>0</v>
      </c>
      <c r="DR341" s="61">
        <f t="shared" si="362"/>
        <v>0</v>
      </c>
      <c r="DS341" s="61">
        <f t="shared" si="363"/>
        <v>0</v>
      </c>
      <c r="DT341" s="61">
        <f t="shared" si="342"/>
        <v>0</v>
      </c>
      <c r="DU341" s="61">
        <f t="shared" si="342"/>
        <v>0</v>
      </c>
      <c r="DV341" s="61">
        <f t="shared" si="342"/>
        <v>0</v>
      </c>
      <c r="DW341" s="61">
        <f t="shared" si="342"/>
        <v>0</v>
      </c>
      <c r="DX341" s="61">
        <f t="shared" si="342"/>
        <v>0</v>
      </c>
      <c r="DY341" s="61">
        <f t="shared" si="342"/>
        <v>0</v>
      </c>
      <c r="DZ341" s="61">
        <f t="shared" si="346"/>
        <v>1</v>
      </c>
    </row>
    <row r="342" spans="1:130">
      <c r="A342" s="53">
        <v>20</v>
      </c>
      <c r="B342" s="63">
        <f t="shared" si="343"/>
        <v>1</v>
      </c>
      <c r="C342" s="53">
        <v>2020</v>
      </c>
      <c r="D342" s="64">
        <f t="shared" si="347"/>
        <v>0</v>
      </c>
      <c r="E342" s="64">
        <f t="shared" si="348"/>
        <v>0</v>
      </c>
      <c r="F342" s="64">
        <f t="shared" si="349"/>
        <v>0</v>
      </c>
      <c r="G342" s="64">
        <f t="shared" si="350"/>
        <v>0</v>
      </c>
      <c r="H342" s="64">
        <f t="shared" si="351"/>
        <v>0</v>
      </c>
      <c r="I342" s="64">
        <f t="shared" si="352"/>
        <v>0</v>
      </c>
      <c r="J342" s="64">
        <f t="shared" si="353"/>
        <v>0</v>
      </c>
      <c r="K342" s="64">
        <f t="shared" si="354"/>
        <v>0</v>
      </c>
      <c r="L342" s="64">
        <f t="shared" si="355"/>
        <v>0</v>
      </c>
      <c r="M342" s="64">
        <f t="shared" si="356"/>
        <v>0</v>
      </c>
      <c r="N342" s="64">
        <f t="shared" si="357"/>
        <v>0</v>
      </c>
      <c r="O342" s="64">
        <f t="shared" si="358"/>
        <v>0</v>
      </c>
      <c r="P342" s="64">
        <f t="shared" si="359"/>
        <v>0</v>
      </c>
      <c r="Q342" s="64">
        <f t="shared" si="360"/>
        <v>0</v>
      </c>
      <c r="R342" s="64">
        <f t="shared" si="364"/>
        <v>0</v>
      </c>
      <c r="S342" s="64">
        <f t="shared" si="366"/>
        <v>0</v>
      </c>
      <c r="T342" s="64">
        <f t="shared" si="367"/>
        <v>0</v>
      </c>
      <c r="U342" s="64">
        <f t="shared" si="368"/>
        <v>11.818181818181801</v>
      </c>
      <c r="V342" s="64">
        <f t="shared" ref="V342:V360" si="369">VLOOKUP($C$84,$D$3:$K$63,$A$72,0)*(B324-B323)</f>
        <v>0</v>
      </c>
      <c r="W342" s="64">
        <f>VLOOKUP($C$85,$D$3:$K$63,$A$72,0)*(B323-B322)</f>
        <v>0</v>
      </c>
      <c r="X342" s="64">
        <f>VLOOKUP($C$86,$D$3:$K$63,$A$72,0)*B322</f>
        <v>0</v>
      </c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54">
        <f t="shared" si="344"/>
        <v>11.818181818181801</v>
      </c>
      <c r="BP342" s="53">
        <v>2020</v>
      </c>
      <c r="BQ342" s="61">
        <f t="shared" si="345"/>
        <v>0</v>
      </c>
      <c r="BR342" s="61">
        <f t="shared" si="345"/>
        <v>0</v>
      </c>
      <c r="BS342" s="61">
        <f t="shared" si="345"/>
        <v>0</v>
      </c>
      <c r="BT342" s="61">
        <f t="shared" si="345"/>
        <v>0</v>
      </c>
      <c r="BU342" s="61">
        <f t="shared" si="345"/>
        <v>0</v>
      </c>
      <c r="BV342" s="61">
        <f t="shared" si="345"/>
        <v>0</v>
      </c>
      <c r="BW342" s="61">
        <f t="shared" si="345"/>
        <v>0</v>
      </c>
      <c r="BX342" s="61">
        <f t="shared" si="345"/>
        <v>0</v>
      </c>
      <c r="BY342" s="61">
        <f t="shared" si="345"/>
        <v>0</v>
      </c>
      <c r="BZ342" s="61">
        <f t="shared" si="345"/>
        <v>0</v>
      </c>
      <c r="CA342" s="61">
        <f t="shared" si="345"/>
        <v>0</v>
      </c>
      <c r="CB342" s="61">
        <f t="shared" si="345"/>
        <v>0</v>
      </c>
      <c r="CC342" s="61">
        <f t="shared" si="345"/>
        <v>0</v>
      </c>
      <c r="CD342" s="61">
        <f t="shared" si="345"/>
        <v>0</v>
      </c>
      <c r="CE342" s="61">
        <f t="shared" si="345"/>
        <v>0</v>
      </c>
      <c r="CF342" s="61">
        <f t="shared" si="345"/>
        <v>0</v>
      </c>
      <c r="CG342" s="61">
        <f t="shared" si="361"/>
        <v>0</v>
      </c>
      <c r="CH342" s="61">
        <f t="shared" si="339"/>
        <v>1</v>
      </c>
      <c r="CI342" s="61">
        <f t="shared" si="339"/>
        <v>0</v>
      </c>
      <c r="CJ342" s="61">
        <f t="shared" si="339"/>
        <v>0</v>
      </c>
      <c r="CK342" s="61">
        <f t="shared" si="339"/>
        <v>0</v>
      </c>
      <c r="CL342" s="61">
        <f t="shared" si="339"/>
        <v>0</v>
      </c>
      <c r="CM342" s="61">
        <f t="shared" si="339"/>
        <v>0</v>
      </c>
      <c r="CN342" s="61">
        <f t="shared" si="339"/>
        <v>0</v>
      </c>
      <c r="CO342" s="61">
        <f t="shared" si="339"/>
        <v>0</v>
      </c>
      <c r="CP342" s="61">
        <f t="shared" si="339"/>
        <v>0</v>
      </c>
      <c r="CQ342" s="61">
        <f t="shared" si="339"/>
        <v>0</v>
      </c>
      <c r="CR342" s="61">
        <f t="shared" si="339"/>
        <v>0</v>
      </c>
      <c r="CS342" s="61">
        <f t="shared" si="339"/>
        <v>0</v>
      </c>
      <c r="CT342" s="61">
        <f t="shared" si="339"/>
        <v>0</v>
      </c>
      <c r="CU342" s="61">
        <f t="shared" si="339"/>
        <v>0</v>
      </c>
      <c r="CV342" s="61">
        <f t="shared" si="339"/>
        <v>0</v>
      </c>
      <c r="CW342" s="61">
        <f t="shared" si="339"/>
        <v>0</v>
      </c>
      <c r="CX342" s="61">
        <f t="shared" si="365"/>
        <v>0</v>
      </c>
      <c r="CY342" s="61">
        <f t="shared" si="365"/>
        <v>0</v>
      </c>
      <c r="CZ342" s="61">
        <f t="shared" si="365"/>
        <v>0</v>
      </c>
      <c r="DA342" s="61">
        <f t="shared" si="365"/>
        <v>0</v>
      </c>
      <c r="DB342" s="61">
        <f t="shared" si="365"/>
        <v>0</v>
      </c>
      <c r="DC342" s="61">
        <f t="shared" si="362"/>
        <v>0</v>
      </c>
      <c r="DD342" s="61">
        <f t="shared" si="362"/>
        <v>0</v>
      </c>
      <c r="DE342" s="61">
        <f t="shared" si="362"/>
        <v>0</v>
      </c>
      <c r="DF342" s="61">
        <f t="shared" si="362"/>
        <v>0</v>
      </c>
      <c r="DG342" s="61">
        <f t="shared" si="362"/>
        <v>0</v>
      </c>
      <c r="DH342" s="61">
        <f t="shared" si="362"/>
        <v>0</v>
      </c>
      <c r="DI342" s="61">
        <f t="shared" si="362"/>
        <v>0</v>
      </c>
      <c r="DJ342" s="61">
        <f t="shared" si="362"/>
        <v>0</v>
      </c>
      <c r="DK342" s="61">
        <f t="shared" si="362"/>
        <v>0</v>
      </c>
      <c r="DL342" s="61">
        <f t="shared" si="362"/>
        <v>0</v>
      </c>
      <c r="DM342" s="61">
        <f t="shared" si="362"/>
        <v>0</v>
      </c>
      <c r="DN342" s="61">
        <f t="shared" si="362"/>
        <v>0</v>
      </c>
      <c r="DO342" s="61">
        <f t="shared" si="362"/>
        <v>0</v>
      </c>
      <c r="DP342" s="61">
        <f t="shared" si="362"/>
        <v>0</v>
      </c>
      <c r="DQ342" s="61">
        <f t="shared" si="362"/>
        <v>0</v>
      </c>
      <c r="DR342" s="61">
        <f t="shared" si="362"/>
        <v>0</v>
      </c>
      <c r="DS342" s="61">
        <f t="shared" si="363"/>
        <v>0</v>
      </c>
      <c r="DT342" s="61">
        <f t="shared" si="342"/>
        <v>0</v>
      </c>
      <c r="DU342" s="61">
        <f t="shared" si="342"/>
        <v>0</v>
      </c>
      <c r="DV342" s="61">
        <f t="shared" si="342"/>
        <v>0</v>
      </c>
      <c r="DW342" s="61">
        <f t="shared" si="342"/>
        <v>0</v>
      </c>
      <c r="DX342" s="61">
        <f t="shared" si="342"/>
        <v>0</v>
      </c>
      <c r="DY342" s="61">
        <f t="shared" si="342"/>
        <v>0</v>
      </c>
      <c r="DZ342" s="61">
        <f t="shared" si="346"/>
        <v>1</v>
      </c>
    </row>
    <row r="343" spans="1:130">
      <c r="C343" s="53">
        <v>2021</v>
      </c>
      <c r="D343" s="64"/>
      <c r="E343" s="64">
        <f t="shared" si="348"/>
        <v>0</v>
      </c>
      <c r="F343" s="64">
        <f t="shared" si="349"/>
        <v>0</v>
      </c>
      <c r="G343" s="64">
        <f t="shared" si="350"/>
        <v>0</v>
      </c>
      <c r="H343" s="64">
        <f t="shared" si="351"/>
        <v>0</v>
      </c>
      <c r="I343" s="64">
        <f t="shared" si="352"/>
        <v>0</v>
      </c>
      <c r="J343" s="64">
        <f t="shared" si="353"/>
        <v>0</v>
      </c>
      <c r="K343" s="64">
        <f t="shared" si="354"/>
        <v>0</v>
      </c>
      <c r="L343" s="64">
        <f t="shared" si="355"/>
        <v>0</v>
      </c>
      <c r="M343" s="64">
        <f t="shared" si="356"/>
        <v>0</v>
      </c>
      <c r="N343" s="64">
        <f t="shared" si="357"/>
        <v>0</v>
      </c>
      <c r="O343" s="64">
        <f t="shared" si="358"/>
        <v>0</v>
      </c>
      <c r="P343" s="64">
        <f t="shared" si="359"/>
        <v>0</v>
      </c>
      <c r="Q343" s="64">
        <f t="shared" si="360"/>
        <v>0</v>
      </c>
      <c r="R343" s="64">
        <f t="shared" si="364"/>
        <v>0</v>
      </c>
      <c r="S343" s="64">
        <f t="shared" si="366"/>
        <v>0</v>
      </c>
      <c r="T343" s="64">
        <f t="shared" si="367"/>
        <v>0</v>
      </c>
      <c r="U343" s="64">
        <f t="shared" si="368"/>
        <v>11.818181818181801</v>
      </c>
      <c r="V343" s="64">
        <f t="shared" si="369"/>
        <v>0</v>
      </c>
      <c r="W343" s="64">
        <f t="shared" ref="W343:W361" si="370">VLOOKUP($C$85,$D$3:$K$63,$A$72,0)*(B324-B323)</f>
        <v>0</v>
      </c>
      <c r="X343" s="64">
        <f>VLOOKUP($C$86,$D$3:$K$63,$A$72,0)*(B323-B322)</f>
        <v>14.181818181818199</v>
      </c>
      <c r="Y343" s="64">
        <f>VLOOKUP($C$87,$D$3:$K$63,$A$72,0)*B322</f>
        <v>0</v>
      </c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54">
        <f t="shared" si="344"/>
        <v>26</v>
      </c>
      <c r="BP343" s="53">
        <v>2021</v>
      </c>
      <c r="BQ343" s="61">
        <f t="shared" si="345"/>
        <v>0</v>
      </c>
      <c r="BR343" s="61">
        <f t="shared" si="345"/>
        <v>0</v>
      </c>
      <c r="BS343" s="61">
        <f t="shared" si="345"/>
        <v>0</v>
      </c>
      <c r="BT343" s="61">
        <f t="shared" si="345"/>
        <v>0</v>
      </c>
      <c r="BU343" s="61">
        <f t="shared" si="345"/>
        <v>0</v>
      </c>
      <c r="BV343" s="61">
        <f t="shared" si="345"/>
        <v>0</v>
      </c>
      <c r="BW343" s="61">
        <f t="shared" si="345"/>
        <v>0</v>
      </c>
      <c r="BX343" s="61">
        <f t="shared" si="345"/>
        <v>0</v>
      </c>
      <c r="BY343" s="61">
        <f t="shared" si="345"/>
        <v>0</v>
      </c>
      <c r="BZ343" s="61">
        <f t="shared" si="345"/>
        <v>0</v>
      </c>
      <c r="CA343" s="61">
        <f t="shared" si="345"/>
        <v>0</v>
      </c>
      <c r="CB343" s="61">
        <f t="shared" si="345"/>
        <v>0</v>
      </c>
      <c r="CC343" s="61">
        <f t="shared" si="345"/>
        <v>0</v>
      </c>
      <c r="CD343" s="61">
        <f t="shared" si="345"/>
        <v>0</v>
      </c>
      <c r="CE343" s="61">
        <f t="shared" si="345"/>
        <v>0</v>
      </c>
      <c r="CF343" s="61">
        <f t="shared" si="345"/>
        <v>0</v>
      </c>
      <c r="CG343" s="61">
        <f t="shared" si="361"/>
        <v>0</v>
      </c>
      <c r="CH343" s="61">
        <f t="shared" si="339"/>
        <v>0.45454545454545497</v>
      </c>
      <c r="CI343" s="61">
        <f t="shared" si="339"/>
        <v>0</v>
      </c>
      <c r="CJ343" s="61">
        <f t="shared" si="339"/>
        <v>0</v>
      </c>
      <c r="CK343" s="61">
        <f t="shared" si="339"/>
        <v>0.54545454545454597</v>
      </c>
      <c r="CL343" s="61">
        <f t="shared" si="339"/>
        <v>0</v>
      </c>
      <c r="CM343" s="61">
        <f t="shared" si="339"/>
        <v>0</v>
      </c>
      <c r="CN343" s="61">
        <f t="shared" si="339"/>
        <v>0</v>
      </c>
      <c r="CO343" s="61">
        <f t="shared" si="339"/>
        <v>0</v>
      </c>
      <c r="CP343" s="61">
        <f t="shared" si="339"/>
        <v>0</v>
      </c>
      <c r="CQ343" s="61">
        <f t="shared" si="339"/>
        <v>0</v>
      </c>
      <c r="CR343" s="61">
        <f t="shared" si="339"/>
        <v>0</v>
      </c>
      <c r="CS343" s="61">
        <f t="shared" si="339"/>
        <v>0</v>
      </c>
      <c r="CT343" s="61">
        <f t="shared" si="339"/>
        <v>0</v>
      </c>
      <c r="CU343" s="61">
        <f t="shared" si="339"/>
        <v>0</v>
      </c>
      <c r="CV343" s="61">
        <f t="shared" si="339"/>
        <v>0</v>
      </c>
      <c r="CW343" s="61">
        <f t="shared" si="339"/>
        <v>0</v>
      </c>
      <c r="CX343" s="61">
        <f t="shared" si="365"/>
        <v>0</v>
      </c>
      <c r="CY343" s="61">
        <f t="shared" si="365"/>
        <v>0</v>
      </c>
      <c r="CZ343" s="61">
        <f t="shared" si="365"/>
        <v>0</v>
      </c>
      <c r="DA343" s="61">
        <f t="shared" si="365"/>
        <v>0</v>
      </c>
      <c r="DB343" s="61">
        <f t="shared" si="365"/>
        <v>0</v>
      </c>
      <c r="DC343" s="61">
        <f t="shared" si="362"/>
        <v>0</v>
      </c>
      <c r="DD343" s="61">
        <f t="shared" si="362"/>
        <v>0</v>
      </c>
      <c r="DE343" s="61">
        <f t="shared" si="362"/>
        <v>0</v>
      </c>
      <c r="DF343" s="61">
        <f t="shared" si="362"/>
        <v>0</v>
      </c>
      <c r="DG343" s="61">
        <f t="shared" si="362"/>
        <v>0</v>
      </c>
      <c r="DH343" s="61">
        <f t="shared" si="362"/>
        <v>0</v>
      </c>
      <c r="DI343" s="61">
        <f t="shared" si="362"/>
        <v>0</v>
      </c>
      <c r="DJ343" s="61">
        <f t="shared" si="362"/>
        <v>0</v>
      </c>
      <c r="DK343" s="61">
        <f t="shared" si="362"/>
        <v>0</v>
      </c>
      <c r="DL343" s="61">
        <f t="shared" si="362"/>
        <v>0</v>
      </c>
      <c r="DM343" s="61">
        <f t="shared" si="362"/>
        <v>0</v>
      </c>
      <c r="DN343" s="61">
        <f t="shared" si="362"/>
        <v>0</v>
      </c>
      <c r="DO343" s="61">
        <f t="shared" si="362"/>
        <v>0</v>
      </c>
      <c r="DP343" s="61">
        <f t="shared" si="362"/>
        <v>0</v>
      </c>
      <c r="DQ343" s="61">
        <f t="shared" si="362"/>
        <v>0</v>
      </c>
      <c r="DR343" s="61">
        <f t="shared" si="362"/>
        <v>0</v>
      </c>
      <c r="DS343" s="61">
        <f t="shared" si="363"/>
        <v>0</v>
      </c>
      <c r="DT343" s="61">
        <f t="shared" si="342"/>
        <v>0</v>
      </c>
      <c r="DU343" s="61">
        <f t="shared" si="342"/>
        <v>0</v>
      </c>
      <c r="DV343" s="61">
        <f t="shared" si="342"/>
        <v>0</v>
      </c>
      <c r="DW343" s="61">
        <f t="shared" si="342"/>
        <v>0</v>
      </c>
      <c r="DX343" s="61">
        <f t="shared" si="342"/>
        <v>0</v>
      </c>
      <c r="DY343" s="61">
        <f t="shared" si="342"/>
        <v>0</v>
      </c>
      <c r="DZ343" s="61">
        <f t="shared" si="346"/>
        <v>1</v>
      </c>
    </row>
    <row r="344" spans="1:130">
      <c r="C344" s="53">
        <v>2022</v>
      </c>
      <c r="D344" s="64"/>
      <c r="E344" s="64"/>
      <c r="F344" s="64">
        <f t="shared" si="349"/>
        <v>0</v>
      </c>
      <c r="G344" s="64">
        <f t="shared" si="350"/>
        <v>0</v>
      </c>
      <c r="H344" s="64">
        <f t="shared" si="351"/>
        <v>0</v>
      </c>
      <c r="I344" s="64">
        <f t="shared" si="352"/>
        <v>0</v>
      </c>
      <c r="J344" s="64">
        <f t="shared" si="353"/>
        <v>0</v>
      </c>
      <c r="K344" s="64">
        <f t="shared" si="354"/>
        <v>0</v>
      </c>
      <c r="L344" s="64">
        <f t="shared" si="355"/>
        <v>0</v>
      </c>
      <c r="M344" s="64">
        <f t="shared" si="356"/>
        <v>0</v>
      </c>
      <c r="N344" s="64">
        <f t="shared" si="357"/>
        <v>0</v>
      </c>
      <c r="O344" s="64">
        <f t="shared" si="358"/>
        <v>0</v>
      </c>
      <c r="P344" s="64">
        <f t="shared" si="359"/>
        <v>0</v>
      </c>
      <c r="Q344" s="64">
        <f t="shared" si="360"/>
        <v>0</v>
      </c>
      <c r="R344" s="64">
        <f t="shared" si="364"/>
        <v>0</v>
      </c>
      <c r="S344" s="64">
        <f t="shared" si="366"/>
        <v>0</v>
      </c>
      <c r="T344" s="64">
        <f t="shared" si="367"/>
        <v>0</v>
      </c>
      <c r="U344" s="64">
        <f t="shared" si="368"/>
        <v>11.818181818181801</v>
      </c>
      <c r="V344" s="64">
        <f t="shared" si="369"/>
        <v>0</v>
      </c>
      <c r="W344" s="64">
        <f t="shared" si="370"/>
        <v>0</v>
      </c>
      <c r="X344" s="64">
        <f t="shared" ref="X344:X362" si="371">VLOOKUP($C$86,$D$3:$K$63,$A$72,0)*(B324-B323)</f>
        <v>14.181818181818199</v>
      </c>
      <c r="Y344" s="64">
        <f>VLOOKUP($C$87,$D$3:$K$63,$A$72,0)*(B323-B322)</f>
        <v>14.454545454545499</v>
      </c>
      <c r="Z344" s="64">
        <f>VLOOKUP($C$88,$D$3:$K$63,$A$72,0)*B322</f>
        <v>0</v>
      </c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54">
        <f t="shared" si="344"/>
        <v>40.454545454545503</v>
      </c>
      <c r="BP344" s="53">
        <v>2022</v>
      </c>
      <c r="BQ344" s="61">
        <f t="shared" si="345"/>
        <v>0</v>
      </c>
      <c r="BR344" s="61">
        <f t="shared" si="345"/>
        <v>0</v>
      </c>
      <c r="BS344" s="61">
        <f t="shared" si="345"/>
        <v>0</v>
      </c>
      <c r="BT344" s="61">
        <f t="shared" si="345"/>
        <v>0</v>
      </c>
      <c r="BU344" s="61">
        <f t="shared" si="345"/>
        <v>0</v>
      </c>
      <c r="BV344" s="61">
        <f t="shared" si="345"/>
        <v>0</v>
      </c>
      <c r="BW344" s="61">
        <f t="shared" si="345"/>
        <v>0</v>
      </c>
      <c r="BX344" s="61">
        <f t="shared" si="345"/>
        <v>0</v>
      </c>
      <c r="BY344" s="61">
        <f t="shared" si="345"/>
        <v>0</v>
      </c>
      <c r="BZ344" s="61">
        <f t="shared" si="345"/>
        <v>0</v>
      </c>
      <c r="CA344" s="61">
        <f t="shared" si="345"/>
        <v>0</v>
      </c>
      <c r="CB344" s="61">
        <f t="shared" si="345"/>
        <v>0</v>
      </c>
      <c r="CC344" s="61">
        <f t="shared" si="345"/>
        <v>0</v>
      </c>
      <c r="CD344" s="61">
        <f t="shared" si="345"/>
        <v>0</v>
      </c>
      <c r="CE344" s="61">
        <f t="shared" si="345"/>
        <v>0</v>
      </c>
      <c r="CF344" s="61">
        <f t="shared" si="345"/>
        <v>0</v>
      </c>
      <c r="CG344" s="61">
        <f t="shared" si="361"/>
        <v>0</v>
      </c>
      <c r="CH344" s="61">
        <f t="shared" si="339"/>
        <v>0.29213483146067398</v>
      </c>
      <c r="CI344" s="61">
        <f t="shared" si="339"/>
        <v>0</v>
      </c>
      <c r="CJ344" s="61">
        <f t="shared" si="339"/>
        <v>0</v>
      </c>
      <c r="CK344" s="61">
        <f t="shared" si="339"/>
        <v>0.35056179775280899</v>
      </c>
      <c r="CL344" s="61">
        <f t="shared" si="339"/>
        <v>0.35730337078651703</v>
      </c>
      <c r="CM344" s="61">
        <f t="shared" si="339"/>
        <v>0</v>
      </c>
      <c r="CN344" s="61">
        <f t="shared" si="339"/>
        <v>0</v>
      </c>
      <c r="CO344" s="61">
        <f t="shared" si="339"/>
        <v>0</v>
      </c>
      <c r="CP344" s="61">
        <f t="shared" si="339"/>
        <v>0</v>
      </c>
      <c r="CQ344" s="61">
        <f t="shared" si="339"/>
        <v>0</v>
      </c>
      <c r="CR344" s="61">
        <f t="shared" si="339"/>
        <v>0</v>
      </c>
      <c r="CS344" s="61">
        <f t="shared" si="339"/>
        <v>0</v>
      </c>
      <c r="CT344" s="61">
        <f t="shared" si="339"/>
        <v>0</v>
      </c>
      <c r="CU344" s="61">
        <f t="shared" si="339"/>
        <v>0</v>
      </c>
      <c r="CV344" s="61">
        <f t="shared" si="339"/>
        <v>0</v>
      </c>
      <c r="CW344" s="61">
        <f t="shared" si="339"/>
        <v>0</v>
      </c>
      <c r="CX344" s="61">
        <f t="shared" si="365"/>
        <v>0</v>
      </c>
      <c r="CY344" s="61">
        <f t="shared" si="365"/>
        <v>0</v>
      </c>
      <c r="CZ344" s="61">
        <f t="shared" si="365"/>
        <v>0</v>
      </c>
      <c r="DA344" s="61">
        <f t="shared" si="365"/>
        <v>0</v>
      </c>
      <c r="DB344" s="61">
        <f t="shared" si="365"/>
        <v>0</v>
      </c>
      <c r="DC344" s="61">
        <f t="shared" si="362"/>
        <v>0</v>
      </c>
      <c r="DD344" s="61">
        <f t="shared" si="362"/>
        <v>0</v>
      </c>
      <c r="DE344" s="61">
        <f t="shared" si="362"/>
        <v>0</v>
      </c>
      <c r="DF344" s="61">
        <f t="shared" si="362"/>
        <v>0</v>
      </c>
      <c r="DG344" s="61">
        <f t="shared" si="362"/>
        <v>0</v>
      </c>
      <c r="DH344" s="61">
        <f t="shared" si="362"/>
        <v>0</v>
      </c>
      <c r="DI344" s="61">
        <f t="shared" si="362"/>
        <v>0</v>
      </c>
      <c r="DJ344" s="61">
        <f t="shared" si="362"/>
        <v>0</v>
      </c>
      <c r="DK344" s="61">
        <f t="shared" si="362"/>
        <v>0</v>
      </c>
      <c r="DL344" s="61">
        <f t="shared" si="362"/>
        <v>0</v>
      </c>
      <c r="DM344" s="61">
        <f t="shared" si="362"/>
        <v>0</v>
      </c>
      <c r="DN344" s="61">
        <f t="shared" si="362"/>
        <v>0</v>
      </c>
      <c r="DO344" s="61">
        <f t="shared" si="362"/>
        <v>0</v>
      </c>
      <c r="DP344" s="61">
        <f t="shared" si="362"/>
        <v>0</v>
      </c>
      <c r="DQ344" s="61">
        <f t="shared" si="362"/>
        <v>0</v>
      </c>
      <c r="DR344" s="61">
        <f t="shared" si="362"/>
        <v>0</v>
      </c>
      <c r="DS344" s="61">
        <f t="shared" si="363"/>
        <v>0</v>
      </c>
      <c r="DT344" s="61">
        <f t="shared" si="342"/>
        <v>0</v>
      </c>
      <c r="DU344" s="61">
        <f t="shared" si="342"/>
        <v>0</v>
      </c>
      <c r="DV344" s="61">
        <f t="shared" si="342"/>
        <v>0</v>
      </c>
      <c r="DW344" s="61">
        <f t="shared" si="342"/>
        <v>0</v>
      </c>
      <c r="DX344" s="61">
        <f t="shared" si="342"/>
        <v>0</v>
      </c>
      <c r="DY344" s="61">
        <f t="shared" si="342"/>
        <v>0</v>
      </c>
      <c r="DZ344" s="61">
        <f t="shared" si="346"/>
        <v>1</v>
      </c>
    </row>
    <row r="345" spans="1:130">
      <c r="C345" s="53">
        <v>2023</v>
      </c>
      <c r="D345" s="64"/>
      <c r="E345" s="64"/>
      <c r="F345" s="64"/>
      <c r="G345" s="64">
        <f t="shared" si="350"/>
        <v>0</v>
      </c>
      <c r="H345" s="64">
        <f t="shared" si="351"/>
        <v>0</v>
      </c>
      <c r="I345" s="64">
        <f t="shared" si="352"/>
        <v>0</v>
      </c>
      <c r="J345" s="64">
        <f t="shared" si="353"/>
        <v>0</v>
      </c>
      <c r="K345" s="64">
        <f t="shared" si="354"/>
        <v>0</v>
      </c>
      <c r="L345" s="64">
        <f t="shared" si="355"/>
        <v>0</v>
      </c>
      <c r="M345" s="64">
        <f t="shared" si="356"/>
        <v>0</v>
      </c>
      <c r="N345" s="64">
        <f t="shared" si="357"/>
        <v>0</v>
      </c>
      <c r="O345" s="64">
        <f t="shared" si="358"/>
        <v>0</v>
      </c>
      <c r="P345" s="64">
        <f t="shared" si="359"/>
        <v>0</v>
      </c>
      <c r="Q345" s="64">
        <f t="shared" si="360"/>
        <v>0</v>
      </c>
      <c r="R345" s="64">
        <f t="shared" si="364"/>
        <v>0</v>
      </c>
      <c r="S345" s="64">
        <f t="shared" si="366"/>
        <v>0</v>
      </c>
      <c r="T345" s="64">
        <f t="shared" si="367"/>
        <v>0</v>
      </c>
      <c r="U345" s="64">
        <f t="shared" si="368"/>
        <v>11.818181818181801</v>
      </c>
      <c r="V345" s="64">
        <f t="shared" si="369"/>
        <v>0</v>
      </c>
      <c r="W345" s="64">
        <f t="shared" si="370"/>
        <v>0</v>
      </c>
      <c r="X345" s="64">
        <f t="shared" si="371"/>
        <v>14.181818181818199</v>
      </c>
      <c r="Y345" s="64">
        <f t="shared" ref="Y345:Y363" si="372">VLOOKUP($C$87,$D$3:$K$63,$A$72,0)*(B324-B323)</f>
        <v>14.454545454545499</v>
      </c>
      <c r="Z345" s="64">
        <f>VLOOKUP($C$88,$D$3:$K$63,$A$72,0)*(B323-B322)</f>
        <v>14.454545454545499</v>
      </c>
      <c r="AA345" s="64">
        <f>VLOOKUP($C$89,$D$3:$K$63,$A$72,0)*B322</f>
        <v>0</v>
      </c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54">
        <f t="shared" si="344"/>
        <v>54.909090909090899</v>
      </c>
      <c r="BP345" s="53">
        <v>2023</v>
      </c>
      <c r="BQ345" s="61">
        <f t="shared" si="345"/>
        <v>0</v>
      </c>
      <c r="BR345" s="61">
        <f t="shared" si="345"/>
        <v>0</v>
      </c>
      <c r="BS345" s="61">
        <f t="shared" si="345"/>
        <v>0</v>
      </c>
      <c r="BT345" s="61">
        <f t="shared" si="345"/>
        <v>0</v>
      </c>
      <c r="BU345" s="61">
        <f t="shared" si="345"/>
        <v>0</v>
      </c>
      <c r="BV345" s="61">
        <f t="shared" si="345"/>
        <v>0</v>
      </c>
      <c r="BW345" s="61">
        <f t="shared" si="345"/>
        <v>0</v>
      </c>
      <c r="BX345" s="61">
        <f t="shared" si="345"/>
        <v>0</v>
      </c>
      <c r="BY345" s="61">
        <f t="shared" si="345"/>
        <v>0</v>
      </c>
      <c r="BZ345" s="61">
        <f t="shared" si="345"/>
        <v>0</v>
      </c>
      <c r="CA345" s="61">
        <f t="shared" si="345"/>
        <v>0</v>
      </c>
      <c r="CB345" s="61">
        <f t="shared" si="345"/>
        <v>0</v>
      </c>
      <c r="CC345" s="61">
        <f t="shared" si="345"/>
        <v>0</v>
      </c>
      <c r="CD345" s="61">
        <f t="shared" si="345"/>
        <v>0</v>
      </c>
      <c r="CE345" s="61">
        <f t="shared" si="345"/>
        <v>0</v>
      </c>
      <c r="CF345" s="61">
        <f t="shared" si="345"/>
        <v>0</v>
      </c>
      <c r="CG345" s="61">
        <f t="shared" si="361"/>
        <v>0</v>
      </c>
      <c r="CH345" s="61">
        <f t="shared" si="339"/>
        <v>0.21523178807946999</v>
      </c>
      <c r="CI345" s="61">
        <f t="shared" si="339"/>
        <v>0</v>
      </c>
      <c r="CJ345" s="61">
        <f t="shared" si="339"/>
        <v>0</v>
      </c>
      <c r="CK345" s="61">
        <f t="shared" si="339"/>
        <v>0.258278145695364</v>
      </c>
      <c r="CL345" s="61">
        <f t="shared" si="339"/>
        <v>0.26324503311258302</v>
      </c>
      <c r="CM345" s="61">
        <f t="shared" si="339"/>
        <v>0.26324503311258302</v>
      </c>
      <c r="CN345" s="61">
        <f t="shared" si="339"/>
        <v>0</v>
      </c>
      <c r="CO345" s="61">
        <f t="shared" si="339"/>
        <v>0</v>
      </c>
      <c r="CP345" s="61">
        <f t="shared" si="339"/>
        <v>0</v>
      </c>
      <c r="CQ345" s="61">
        <f t="shared" si="339"/>
        <v>0</v>
      </c>
      <c r="CR345" s="61">
        <f t="shared" si="339"/>
        <v>0</v>
      </c>
      <c r="CS345" s="61">
        <f t="shared" si="339"/>
        <v>0</v>
      </c>
      <c r="CT345" s="61">
        <f t="shared" si="339"/>
        <v>0</v>
      </c>
      <c r="CU345" s="61">
        <f t="shared" si="339"/>
        <v>0</v>
      </c>
      <c r="CV345" s="61">
        <f t="shared" si="339"/>
        <v>0</v>
      </c>
      <c r="CW345" s="61">
        <f t="shared" si="339"/>
        <v>0</v>
      </c>
      <c r="CX345" s="61">
        <f t="shared" si="365"/>
        <v>0</v>
      </c>
      <c r="CY345" s="61">
        <f t="shared" si="365"/>
        <v>0</v>
      </c>
      <c r="CZ345" s="61">
        <f t="shared" si="365"/>
        <v>0</v>
      </c>
      <c r="DA345" s="61">
        <f t="shared" si="365"/>
        <v>0</v>
      </c>
      <c r="DB345" s="61">
        <f t="shared" si="365"/>
        <v>0</v>
      </c>
      <c r="DC345" s="61">
        <f t="shared" si="362"/>
        <v>0</v>
      </c>
      <c r="DD345" s="61">
        <f t="shared" si="362"/>
        <v>0</v>
      </c>
      <c r="DE345" s="61">
        <f t="shared" si="362"/>
        <v>0</v>
      </c>
      <c r="DF345" s="61">
        <f t="shared" si="362"/>
        <v>0</v>
      </c>
      <c r="DG345" s="61">
        <f t="shared" si="362"/>
        <v>0</v>
      </c>
      <c r="DH345" s="61">
        <f t="shared" si="362"/>
        <v>0</v>
      </c>
      <c r="DI345" s="61">
        <f t="shared" si="362"/>
        <v>0</v>
      </c>
      <c r="DJ345" s="61">
        <f t="shared" si="362"/>
        <v>0</v>
      </c>
      <c r="DK345" s="61">
        <f t="shared" si="362"/>
        <v>0</v>
      </c>
      <c r="DL345" s="61">
        <f t="shared" si="362"/>
        <v>0</v>
      </c>
      <c r="DM345" s="61">
        <f t="shared" si="362"/>
        <v>0</v>
      </c>
      <c r="DN345" s="61">
        <f t="shared" si="362"/>
        <v>0</v>
      </c>
      <c r="DO345" s="61">
        <f t="shared" si="362"/>
        <v>0</v>
      </c>
      <c r="DP345" s="61">
        <f t="shared" si="362"/>
        <v>0</v>
      </c>
      <c r="DQ345" s="61">
        <f t="shared" si="362"/>
        <v>0</v>
      </c>
      <c r="DR345" s="61">
        <f t="shared" si="362"/>
        <v>0</v>
      </c>
      <c r="DS345" s="61">
        <f t="shared" si="363"/>
        <v>0</v>
      </c>
      <c r="DT345" s="61">
        <f t="shared" si="342"/>
        <v>0</v>
      </c>
      <c r="DU345" s="61">
        <f t="shared" si="342"/>
        <v>0</v>
      </c>
      <c r="DV345" s="61">
        <f t="shared" si="342"/>
        <v>0</v>
      </c>
      <c r="DW345" s="61">
        <f t="shared" si="342"/>
        <v>0</v>
      </c>
      <c r="DX345" s="61">
        <f t="shared" si="342"/>
        <v>0</v>
      </c>
      <c r="DY345" s="61">
        <f t="shared" si="342"/>
        <v>0</v>
      </c>
      <c r="DZ345" s="61">
        <f t="shared" si="346"/>
        <v>1</v>
      </c>
    </row>
    <row r="346" spans="1:130">
      <c r="C346" s="53">
        <v>2024</v>
      </c>
      <c r="D346" s="64"/>
      <c r="E346" s="64"/>
      <c r="F346" s="64"/>
      <c r="G346" s="64"/>
      <c r="H346" s="64">
        <f t="shared" si="351"/>
        <v>0</v>
      </c>
      <c r="I346" s="64">
        <f t="shared" si="352"/>
        <v>0</v>
      </c>
      <c r="J346" s="64">
        <f t="shared" si="353"/>
        <v>0</v>
      </c>
      <c r="K346" s="64">
        <f t="shared" si="354"/>
        <v>0</v>
      </c>
      <c r="L346" s="64">
        <f t="shared" si="355"/>
        <v>0</v>
      </c>
      <c r="M346" s="64">
        <f t="shared" si="356"/>
        <v>0</v>
      </c>
      <c r="N346" s="64">
        <f t="shared" si="357"/>
        <v>0</v>
      </c>
      <c r="O346" s="64">
        <f t="shared" si="358"/>
        <v>0</v>
      </c>
      <c r="P346" s="64">
        <f t="shared" si="359"/>
        <v>0</v>
      </c>
      <c r="Q346" s="64">
        <f t="shared" si="360"/>
        <v>0</v>
      </c>
      <c r="R346" s="64">
        <f t="shared" si="364"/>
        <v>0</v>
      </c>
      <c r="S346" s="64">
        <f t="shared" si="366"/>
        <v>0</v>
      </c>
      <c r="T346" s="64">
        <f t="shared" si="367"/>
        <v>0</v>
      </c>
      <c r="U346" s="64">
        <f t="shared" si="368"/>
        <v>11.818181818181801</v>
      </c>
      <c r="V346" s="64">
        <f t="shared" si="369"/>
        <v>0</v>
      </c>
      <c r="W346" s="64">
        <f t="shared" si="370"/>
        <v>0</v>
      </c>
      <c r="X346" s="64">
        <f t="shared" si="371"/>
        <v>14.181818181818199</v>
      </c>
      <c r="Y346" s="64">
        <f t="shared" si="372"/>
        <v>14.454545454545499</v>
      </c>
      <c r="Z346" s="64">
        <f t="shared" ref="Z346:Z364" si="373">VLOOKUP($C$88,$D$3:$K$63,$A$72,0)*(B324-B323)</f>
        <v>14.454545454545499</v>
      </c>
      <c r="AA346" s="64">
        <f>VLOOKUP($C$89,$D$3:$K$63,$A$72,0)*(B323-B322)</f>
        <v>14.7272727272727</v>
      </c>
      <c r="AB346" s="64">
        <f>VLOOKUP($C$90,$D$3:$K$63,$A$72,0)*B322</f>
        <v>0</v>
      </c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54">
        <f t="shared" si="344"/>
        <v>69.636363636363697</v>
      </c>
      <c r="BP346" s="53">
        <v>2024</v>
      </c>
      <c r="BQ346" s="61">
        <f t="shared" si="345"/>
        <v>0</v>
      </c>
      <c r="BR346" s="61">
        <f t="shared" si="345"/>
        <v>0</v>
      </c>
      <c r="BS346" s="61">
        <f t="shared" si="345"/>
        <v>0</v>
      </c>
      <c r="BT346" s="61">
        <f t="shared" si="345"/>
        <v>0</v>
      </c>
      <c r="BU346" s="61">
        <f t="shared" si="345"/>
        <v>0</v>
      </c>
      <c r="BV346" s="61">
        <f t="shared" si="345"/>
        <v>0</v>
      </c>
      <c r="BW346" s="61">
        <f t="shared" si="345"/>
        <v>0</v>
      </c>
      <c r="BX346" s="61">
        <f t="shared" si="345"/>
        <v>0</v>
      </c>
      <c r="BY346" s="61">
        <f t="shared" si="345"/>
        <v>0</v>
      </c>
      <c r="BZ346" s="61">
        <f t="shared" si="345"/>
        <v>0</v>
      </c>
      <c r="CA346" s="61">
        <f t="shared" si="345"/>
        <v>0</v>
      </c>
      <c r="CB346" s="61">
        <f t="shared" si="345"/>
        <v>0</v>
      </c>
      <c r="CC346" s="61">
        <f t="shared" si="345"/>
        <v>0</v>
      </c>
      <c r="CD346" s="61">
        <f t="shared" si="345"/>
        <v>0</v>
      </c>
      <c r="CE346" s="61">
        <f t="shared" si="345"/>
        <v>0</v>
      </c>
      <c r="CF346" s="61">
        <f t="shared" si="345"/>
        <v>0</v>
      </c>
      <c r="CG346" s="61">
        <f t="shared" si="361"/>
        <v>0</v>
      </c>
      <c r="CH346" s="61">
        <f t="shared" si="339"/>
        <v>0.16971279373368101</v>
      </c>
      <c r="CI346" s="61">
        <f t="shared" si="339"/>
        <v>0</v>
      </c>
      <c r="CJ346" s="61">
        <f t="shared" si="339"/>
        <v>0</v>
      </c>
      <c r="CK346" s="61">
        <f t="shared" si="339"/>
        <v>0.20365535248041799</v>
      </c>
      <c r="CL346" s="61">
        <f t="shared" si="339"/>
        <v>0.20757180156658001</v>
      </c>
      <c r="CM346" s="61">
        <f t="shared" si="339"/>
        <v>0.20757180156658001</v>
      </c>
      <c r="CN346" s="61">
        <f t="shared" si="339"/>
        <v>0.21148825065274199</v>
      </c>
      <c r="CO346" s="61">
        <f t="shared" si="339"/>
        <v>0</v>
      </c>
      <c r="CP346" s="61">
        <f t="shared" si="339"/>
        <v>0</v>
      </c>
      <c r="CQ346" s="61">
        <f t="shared" si="339"/>
        <v>0</v>
      </c>
      <c r="CR346" s="61">
        <f t="shared" si="339"/>
        <v>0</v>
      </c>
      <c r="CS346" s="61">
        <f t="shared" si="339"/>
        <v>0</v>
      </c>
      <c r="CT346" s="61">
        <f t="shared" si="339"/>
        <v>0</v>
      </c>
      <c r="CU346" s="61">
        <f t="shared" si="339"/>
        <v>0</v>
      </c>
      <c r="CV346" s="61">
        <f t="shared" si="339"/>
        <v>0</v>
      </c>
      <c r="CW346" s="61">
        <f t="shared" si="339"/>
        <v>0</v>
      </c>
      <c r="CX346" s="61">
        <f t="shared" si="365"/>
        <v>0</v>
      </c>
      <c r="CY346" s="61">
        <f t="shared" si="365"/>
        <v>0</v>
      </c>
      <c r="CZ346" s="61">
        <f t="shared" si="365"/>
        <v>0</v>
      </c>
      <c r="DA346" s="61">
        <f t="shared" si="365"/>
        <v>0</v>
      </c>
      <c r="DB346" s="61">
        <f t="shared" si="365"/>
        <v>0</v>
      </c>
      <c r="DC346" s="61">
        <f t="shared" si="362"/>
        <v>0</v>
      </c>
      <c r="DD346" s="61">
        <f t="shared" si="362"/>
        <v>0</v>
      </c>
      <c r="DE346" s="61">
        <f t="shared" si="362"/>
        <v>0</v>
      </c>
      <c r="DF346" s="61">
        <f t="shared" si="362"/>
        <v>0</v>
      </c>
      <c r="DG346" s="61">
        <f t="shared" si="362"/>
        <v>0</v>
      </c>
      <c r="DH346" s="61">
        <f t="shared" si="362"/>
        <v>0</v>
      </c>
      <c r="DI346" s="61">
        <f t="shared" si="362"/>
        <v>0</v>
      </c>
      <c r="DJ346" s="61">
        <f t="shared" si="362"/>
        <v>0</v>
      </c>
      <c r="DK346" s="61">
        <f t="shared" si="362"/>
        <v>0</v>
      </c>
      <c r="DL346" s="61">
        <f t="shared" si="362"/>
        <v>0</v>
      </c>
      <c r="DM346" s="61">
        <f t="shared" si="362"/>
        <v>0</v>
      </c>
      <c r="DN346" s="61">
        <f t="shared" si="362"/>
        <v>0</v>
      </c>
      <c r="DO346" s="61">
        <f t="shared" si="362"/>
        <v>0</v>
      </c>
      <c r="DP346" s="61">
        <f t="shared" si="362"/>
        <v>0</v>
      </c>
      <c r="DQ346" s="61">
        <f t="shared" si="362"/>
        <v>0</v>
      </c>
      <c r="DR346" s="61">
        <f t="shared" si="362"/>
        <v>0</v>
      </c>
      <c r="DS346" s="61">
        <f t="shared" si="363"/>
        <v>0</v>
      </c>
      <c r="DT346" s="61">
        <f t="shared" si="342"/>
        <v>0</v>
      </c>
      <c r="DU346" s="61">
        <f t="shared" si="342"/>
        <v>0</v>
      </c>
      <c r="DV346" s="61">
        <f t="shared" si="342"/>
        <v>0</v>
      </c>
      <c r="DW346" s="61">
        <f t="shared" si="342"/>
        <v>0</v>
      </c>
      <c r="DX346" s="61">
        <f t="shared" si="342"/>
        <v>0</v>
      </c>
      <c r="DY346" s="61">
        <f t="shared" si="342"/>
        <v>0</v>
      </c>
      <c r="DZ346" s="61">
        <f t="shared" si="346"/>
        <v>1</v>
      </c>
    </row>
    <row r="347" spans="1:130">
      <c r="C347" s="53">
        <v>2025</v>
      </c>
      <c r="D347" s="64"/>
      <c r="E347" s="64"/>
      <c r="F347" s="64"/>
      <c r="G347" s="64"/>
      <c r="H347" s="64"/>
      <c r="I347" s="64">
        <f t="shared" si="352"/>
        <v>0</v>
      </c>
      <c r="J347" s="64">
        <f t="shared" si="353"/>
        <v>0</v>
      </c>
      <c r="K347" s="64">
        <f t="shared" si="354"/>
        <v>0</v>
      </c>
      <c r="L347" s="64">
        <f t="shared" si="355"/>
        <v>0</v>
      </c>
      <c r="M347" s="64">
        <f t="shared" si="356"/>
        <v>0</v>
      </c>
      <c r="N347" s="64">
        <f t="shared" si="357"/>
        <v>0</v>
      </c>
      <c r="O347" s="64">
        <f t="shared" si="358"/>
        <v>0</v>
      </c>
      <c r="P347" s="64">
        <f t="shared" si="359"/>
        <v>0</v>
      </c>
      <c r="Q347" s="64">
        <f t="shared" si="360"/>
        <v>0</v>
      </c>
      <c r="R347" s="64">
        <f t="shared" si="364"/>
        <v>0</v>
      </c>
      <c r="S347" s="64">
        <f t="shared" si="366"/>
        <v>0</v>
      </c>
      <c r="T347" s="64">
        <f t="shared" si="367"/>
        <v>0</v>
      </c>
      <c r="U347" s="64">
        <f t="shared" si="368"/>
        <v>11.818181818181801</v>
      </c>
      <c r="V347" s="64">
        <f t="shared" si="369"/>
        <v>0</v>
      </c>
      <c r="W347" s="64">
        <f t="shared" si="370"/>
        <v>0</v>
      </c>
      <c r="X347" s="64">
        <f t="shared" si="371"/>
        <v>14.181818181818199</v>
      </c>
      <c r="Y347" s="64">
        <f t="shared" si="372"/>
        <v>14.454545454545499</v>
      </c>
      <c r="Z347" s="64">
        <f t="shared" si="373"/>
        <v>14.454545454545499</v>
      </c>
      <c r="AA347" s="64">
        <f t="shared" ref="AA347:AA365" si="374">VLOOKUP($C$89,$D$3:$K$63,$A$72,0)*(B324-B323)</f>
        <v>14.7272727272727</v>
      </c>
      <c r="AB347" s="64">
        <f>VLOOKUP($C$90,$D$3:$K$63,$A$72,0)*(B323-B322)</f>
        <v>17.181818181818201</v>
      </c>
      <c r="AC347" s="64">
        <f>VLOOKUP($C$91,$D$3:$K$63,$A$72,0)*B322</f>
        <v>0</v>
      </c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54">
        <f t="shared" si="344"/>
        <v>86.818181818181799</v>
      </c>
      <c r="BP347" s="53">
        <v>2025</v>
      </c>
      <c r="BQ347" s="61">
        <f t="shared" si="345"/>
        <v>0</v>
      </c>
      <c r="BR347" s="61">
        <f t="shared" si="345"/>
        <v>0</v>
      </c>
      <c r="BS347" s="61">
        <f t="shared" si="345"/>
        <v>0</v>
      </c>
      <c r="BT347" s="61">
        <f t="shared" si="345"/>
        <v>0</v>
      </c>
      <c r="BU347" s="61">
        <f t="shared" si="345"/>
        <v>0</v>
      </c>
      <c r="BV347" s="61">
        <f t="shared" si="345"/>
        <v>0</v>
      </c>
      <c r="BW347" s="61">
        <f t="shared" si="345"/>
        <v>0</v>
      </c>
      <c r="BX347" s="61">
        <f t="shared" si="345"/>
        <v>0</v>
      </c>
      <c r="BY347" s="61">
        <f t="shared" si="345"/>
        <v>0</v>
      </c>
      <c r="BZ347" s="61">
        <f t="shared" si="345"/>
        <v>0</v>
      </c>
      <c r="CA347" s="61">
        <f t="shared" si="345"/>
        <v>0</v>
      </c>
      <c r="CB347" s="61">
        <f t="shared" si="345"/>
        <v>0</v>
      </c>
      <c r="CC347" s="61">
        <f t="shared" si="345"/>
        <v>0</v>
      </c>
      <c r="CD347" s="61">
        <f t="shared" si="345"/>
        <v>0</v>
      </c>
      <c r="CE347" s="61">
        <f t="shared" si="345"/>
        <v>0</v>
      </c>
      <c r="CF347" s="61">
        <f t="shared" si="345"/>
        <v>0</v>
      </c>
      <c r="CG347" s="61">
        <f t="shared" si="361"/>
        <v>0</v>
      </c>
      <c r="CH347" s="61">
        <f t="shared" si="339"/>
        <v>0.13612565445026201</v>
      </c>
      <c r="CI347" s="61">
        <f t="shared" si="339"/>
        <v>0</v>
      </c>
      <c r="CJ347" s="61">
        <f t="shared" si="339"/>
        <v>0</v>
      </c>
      <c r="CK347" s="61">
        <f t="shared" si="339"/>
        <v>0.163350785340314</v>
      </c>
      <c r="CL347" s="61">
        <f t="shared" si="339"/>
        <v>0.16649214659685899</v>
      </c>
      <c r="CM347" s="61">
        <f t="shared" si="339"/>
        <v>0.16649214659685899</v>
      </c>
      <c r="CN347" s="61">
        <f t="shared" si="339"/>
        <v>0.169633507853403</v>
      </c>
      <c r="CO347" s="61">
        <f t="shared" si="339"/>
        <v>0.19790575916230399</v>
      </c>
      <c r="CP347" s="61">
        <f t="shared" si="339"/>
        <v>0</v>
      </c>
      <c r="CQ347" s="61">
        <f t="shared" si="339"/>
        <v>0</v>
      </c>
      <c r="CR347" s="61">
        <f t="shared" si="339"/>
        <v>0</v>
      </c>
      <c r="CS347" s="61">
        <f t="shared" si="339"/>
        <v>0</v>
      </c>
      <c r="CT347" s="61">
        <f t="shared" si="339"/>
        <v>0</v>
      </c>
      <c r="CU347" s="61">
        <f t="shared" si="339"/>
        <v>0</v>
      </c>
      <c r="CV347" s="61">
        <f t="shared" si="339"/>
        <v>0</v>
      </c>
      <c r="CW347" s="61">
        <f t="shared" si="339"/>
        <v>0</v>
      </c>
      <c r="CX347" s="61">
        <f t="shared" si="365"/>
        <v>0</v>
      </c>
      <c r="CY347" s="61">
        <f t="shared" si="365"/>
        <v>0</v>
      </c>
      <c r="CZ347" s="61">
        <f t="shared" si="365"/>
        <v>0</v>
      </c>
      <c r="DA347" s="61">
        <f t="shared" si="365"/>
        <v>0</v>
      </c>
      <c r="DB347" s="61">
        <f t="shared" si="365"/>
        <v>0</v>
      </c>
      <c r="DC347" s="61">
        <f t="shared" si="362"/>
        <v>0</v>
      </c>
      <c r="DD347" s="61">
        <f t="shared" si="362"/>
        <v>0</v>
      </c>
      <c r="DE347" s="61">
        <f t="shared" si="362"/>
        <v>0</v>
      </c>
      <c r="DF347" s="61">
        <f t="shared" si="362"/>
        <v>0</v>
      </c>
      <c r="DG347" s="61">
        <f t="shared" si="362"/>
        <v>0</v>
      </c>
      <c r="DH347" s="61">
        <f t="shared" si="362"/>
        <v>0</v>
      </c>
      <c r="DI347" s="61">
        <f t="shared" si="362"/>
        <v>0</v>
      </c>
      <c r="DJ347" s="61">
        <f t="shared" si="362"/>
        <v>0</v>
      </c>
      <c r="DK347" s="61">
        <f t="shared" si="362"/>
        <v>0</v>
      </c>
      <c r="DL347" s="61">
        <f t="shared" si="362"/>
        <v>0</v>
      </c>
      <c r="DM347" s="61">
        <f t="shared" si="362"/>
        <v>0</v>
      </c>
      <c r="DN347" s="61">
        <f t="shared" si="362"/>
        <v>0</v>
      </c>
      <c r="DO347" s="61">
        <f t="shared" si="362"/>
        <v>0</v>
      </c>
      <c r="DP347" s="61">
        <f t="shared" si="362"/>
        <v>0</v>
      </c>
      <c r="DQ347" s="61">
        <f t="shared" si="362"/>
        <v>0</v>
      </c>
      <c r="DR347" s="61">
        <f t="shared" si="362"/>
        <v>0</v>
      </c>
      <c r="DS347" s="61">
        <f t="shared" si="363"/>
        <v>0</v>
      </c>
      <c r="DT347" s="61">
        <f t="shared" si="342"/>
        <v>0</v>
      </c>
      <c r="DU347" s="61">
        <f t="shared" si="342"/>
        <v>0</v>
      </c>
      <c r="DV347" s="61">
        <f t="shared" si="342"/>
        <v>0</v>
      </c>
      <c r="DW347" s="61">
        <f t="shared" si="342"/>
        <v>0</v>
      </c>
      <c r="DX347" s="61">
        <f t="shared" si="342"/>
        <v>0</v>
      </c>
      <c r="DY347" s="61">
        <f t="shared" si="342"/>
        <v>0</v>
      </c>
      <c r="DZ347" s="61">
        <f t="shared" si="346"/>
        <v>1</v>
      </c>
    </row>
    <row r="348" spans="1:130">
      <c r="C348" s="53">
        <v>2026</v>
      </c>
      <c r="D348" s="64"/>
      <c r="E348" s="64"/>
      <c r="F348" s="64"/>
      <c r="G348" s="64"/>
      <c r="H348" s="64"/>
      <c r="I348" s="64"/>
      <c r="J348" s="64">
        <f t="shared" si="353"/>
        <v>0</v>
      </c>
      <c r="K348" s="64">
        <f t="shared" si="354"/>
        <v>0</v>
      </c>
      <c r="L348" s="64">
        <f t="shared" si="355"/>
        <v>0</v>
      </c>
      <c r="M348" s="64">
        <f t="shared" si="356"/>
        <v>0</v>
      </c>
      <c r="N348" s="64">
        <f t="shared" si="357"/>
        <v>0</v>
      </c>
      <c r="O348" s="64">
        <f t="shared" si="358"/>
        <v>0</v>
      </c>
      <c r="P348" s="64">
        <f t="shared" si="359"/>
        <v>0</v>
      </c>
      <c r="Q348" s="64">
        <f t="shared" si="360"/>
        <v>0</v>
      </c>
      <c r="R348" s="64">
        <f t="shared" si="364"/>
        <v>0</v>
      </c>
      <c r="S348" s="64">
        <f t="shared" si="366"/>
        <v>0</v>
      </c>
      <c r="T348" s="64">
        <f t="shared" si="367"/>
        <v>0</v>
      </c>
      <c r="U348" s="64">
        <f t="shared" si="368"/>
        <v>11.818181818181801</v>
      </c>
      <c r="V348" s="64">
        <f t="shared" si="369"/>
        <v>0</v>
      </c>
      <c r="W348" s="64">
        <f t="shared" si="370"/>
        <v>0</v>
      </c>
      <c r="X348" s="64">
        <f t="shared" si="371"/>
        <v>14.181818181818199</v>
      </c>
      <c r="Y348" s="64">
        <f t="shared" si="372"/>
        <v>14.454545454545499</v>
      </c>
      <c r="Z348" s="64">
        <f t="shared" si="373"/>
        <v>14.454545454545499</v>
      </c>
      <c r="AA348" s="64">
        <f t="shared" si="374"/>
        <v>14.7272727272727</v>
      </c>
      <c r="AB348" s="64">
        <f t="shared" ref="AB348:AB366" si="375">VLOOKUP($C$90,$D$3:$K$63,$A$72,0)*(B324-B323)</f>
        <v>17.181818181818201</v>
      </c>
      <c r="AC348" s="64">
        <f>VLOOKUP($C$91,$D$3:$K$63,$A$72,0)*(B323-B322)</f>
        <v>17.727272727272702</v>
      </c>
      <c r="AD348" s="64">
        <f>VLOOKUP($C$92,$D$3:$K$63,$A$72,0)*B322</f>
        <v>0</v>
      </c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54">
        <f t="shared" si="344"/>
        <v>104.545454545455</v>
      </c>
      <c r="BP348" s="53">
        <v>2026</v>
      </c>
      <c r="BQ348" s="61">
        <f t="shared" si="345"/>
        <v>0</v>
      </c>
      <c r="BR348" s="61">
        <f t="shared" si="345"/>
        <v>0</v>
      </c>
      <c r="BS348" s="61">
        <f t="shared" si="345"/>
        <v>0</v>
      </c>
      <c r="BT348" s="61">
        <f t="shared" si="345"/>
        <v>0</v>
      </c>
      <c r="BU348" s="61">
        <f t="shared" si="345"/>
        <v>0</v>
      </c>
      <c r="BV348" s="61">
        <f t="shared" si="345"/>
        <v>0</v>
      </c>
      <c r="BW348" s="61">
        <f t="shared" si="345"/>
        <v>0</v>
      </c>
      <c r="BX348" s="61">
        <f t="shared" si="345"/>
        <v>0</v>
      </c>
      <c r="BY348" s="61">
        <f t="shared" si="345"/>
        <v>0</v>
      </c>
      <c r="BZ348" s="61">
        <f t="shared" si="345"/>
        <v>0</v>
      </c>
      <c r="CA348" s="61">
        <f t="shared" si="345"/>
        <v>0</v>
      </c>
      <c r="CB348" s="61">
        <f t="shared" si="345"/>
        <v>0</v>
      </c>
      <c r="CC348" s="61">
        <f t="shared" si="345"/>
        <v>0</v>
      </c>
      <c r="CD348" s="61">
        <f t="shared" si="345"/>
        <v>0</v>
      </c>
      <c r="CE348" s="61">
        <f t="shared" si="345"/>
        <v>0</v>
      </c>
      <c r="CF348" s="61">
        <f t="shared" si="345"/>
        <v>0</v>
      </c>
      <c r="CG348" s="61">
        <f t="shared" si="361"/>
        <v>0</v>
      </c>
      <c r="CH348" s="61">
        <f t="shared" si="361"/>
        <v>0.11304347826087</v>
      </c>
      <c r="CI348" s="61">
        <f t="shared" si="361"/>
        <v>0</v>
      </c>
      <c r="CJ348" s="61">
        <f t="shared" si="361"/>
        <v>0</v>
      </c>
      <c r="CK348" s="61">
        <f t="shared" si="361"/>
        <v>0.13565217391304299</v>
      </c>
      <c r="CL348" s="61">
        <f t="shared" si="361"/>
        <v>0.13826086956521699</v>
      </c>
      <c r="CM348" s="61">
        <f t="shared" si="361"/>
        <v>0.13826086956521699</v>
      </c>
      <c r="CN348" s="61">
        <f t="shared" si="361"/>
        <v>0.140869565217391</v>
      </c>
      <c r="CO348" s="61">
        <f t="shared" si="361"/>
        <v>0.164347826086957</v>
      </c>
      <c r="CP348" s="61">
        <f t="shared" si="361"/>
        <v>0.16956521739130401</v>
      </c>
      <c r="CQ348" s="61">
        <f t="shared" si="361"/>
        <v>0</v>
      </c>
      <c r="CR348" s="61">
        <f t="shared" si="361"/>
        <v>0</v>
      </c>
      <c r="CS348" s="61">
        <f t="shared" si="361"/>
        <v>0</v>
      </c>
      <c r="CT348" s="61">
        <f t="shared" si="361"/>
        <v>0</v>
      </c>
      <c r="CU348" s="61">
        <f t="shared" si="361"/>
        <v>0</v>
      </c>
      <c r="CV348" s="61">
        <f t="shared" si="361"/>
        <v>0</v>
      </c>
      <c r="CW348" s="61">
        <f t="shared" ref="CW348:DL382" si="376">AJ348/$BM348</f>
        <v>0</v>
      </c>
      <c r="CX348" s="61">
        <f t="shared" si="365"/>
        <v>0</v>
      </c>
      <c r="CY348" s="61">
        <f t="shared" si="365"/>
        <v>0</v>
      </c>
      <c r="CZ348" s="61">
        <f t="shared" si="365"/>
        <v>0</v>
      </c>
      <c r="DA348" s="61">
        <f t="shared" si="365"/>
        <v>0</v>
      </c>
      <c r="DB348" s="61">
        <f t="shared" si="365"/>
        <v>0</v>
      </c>
      <c r="DC348" s="61">
        <f t="shared" si="362"/>
        <v>0</v>
      </c>
      <c r="DD348" s="61">
        <f t="shared" si="362"/>
        <v>0</v>
      </c>
      <c r="DE348" s="61">
        <f t="shared" si="362"/>
        <v>0</v>
      </c>
      <c r="DF348" s="61">
        <f t="shared" si="362"/>
        <v>0</v>
      </c>
      <c r="DG348" s="61">
        <f t="shared" si="362"/>
        <v>0</v>
      </c>
      <c r="DH348" s="61">
        <f t="shared" si="362"/>
        <v>0</v>
      </c>
      <c r="DI348" s="61">
        <f t="shared" si="362"/>
        <v>0</v>
      </c>
      <c r="DJ348" s="61">
        <f t="shared" si="362"/>
        <v>0</v>
      </c>
      <c r="DK348" s="61">
        <f t="shared" si="362"/>
        <v>0</v>
      </c>
      <c r="DL348" s="61">
        <f t="shared" si="362"/>
        <v>0</v>
      </c>
      <c r="DM348" s="61">
        <f t="shared" si="362"/>
        <v>0</v>
      </c>
      <c r="DN348" s="61">
        <f t="shared" si="362"/>
        <v>0</v>
      </c>
      <c r="DO348" s="61">
        <f t="shared" si="362"/>
        <v>0</v>
      </c>
      <c r="DP348" s="61">
        <f t="shared" si="362"/>
        <v>0</v>
      </c>
      <c r="DQ348" s="61">
        <f t="shared" si="362"/>
        <v>0</v>
      </c>
      <c r="DR348" s="61">
        <f t="shared" si="362"/>
        <v>0</v>
      </c>
      <c r="DS348" s="61">
        <f t="shared" si="363"/>
        <v>0</v>
      </c>
      <c r="DT348" s="61">
        <f t="shared" si="342"/>
        <v>0</v>
      </c>
      <c r="DU348" s="61">
        <f t="shared" si="342"/>
        <v>0</v>
      </c>
      <c r="DV348" s="61">
        <f t="shared" si="342"/>
        <v>0</v>
      </c>
      <c r="DW348" s="61">
        <f t="shared" si="342"/>
        <v>0</v>
      </c>
      <c r="DX348" s="61">
        <f t="shared" si="342"/>
        <v>0</v>
      </c>
      <c r="DY348" s="61">
        <f t="shared" si="342"/>
        <v>0</v>
      </c>
      <c r="DZ348" s="61">
        <f t="shared" si="346"/>
        <v>1</v>
      </c>
    </row>
    <row r="349" spans="1:130">
      <c r="C349" s="53">
        <v>2027</v>
      </c>
      <c r="D349" s="64"/>
      <c r="E349" s="64"/>
      <c r="F349" s="64"/>
      <c r="G349" s="64"/>
      <c r="H349" s="64"/>
      <c r="I349" s="64"/>
      <c r="J349" s="64"/>
      <c r="K349" s="64">
        <f t="shared" si="354"/>
        <v>0</v>
      </c>
      <c r="L349" s="64">
        <f t="shared" si="355"/>
        <v>0</v>
      </c>
      <c r="M349" s="64">
        <f t="shared" si="356"/>
        <v>0</v>
      </c>
      <c r="N349" s="64">
        <f t="shared" si="357"/>
        <v>0</v>
      </c>
      <c r="O349" s="64">
        <f t="shared" si="358"/>
        <v>0</v>
      </c>
      <c r="P349" s="64">
        <f t="shared" si="359"/>
        <v>0</v>
      </c>
      <c r="Q349" s="64">
        <f t="shared" si="360"/>
        <v>0</v>
      </c>
      <c r="R349" s="64">
        <f t="shared" si="364"/>
        <v>0</v>
      </c>
      <c r="S349" s="64">
        <f t="shared" si="366"/>
        <v>0</v>
      </c>
      <c r="T349" s="64">
        <f t="shared" si="367"/>
        <v>0</v>
      </c>
      <c r="U349" s="64">
        <f t="shared" si="368"/>
        <v>11.818181818181801</v>
      </c>
      <c r="V349" s="64">
        <f t="shared" si="369"/>
        <v>0</v>
      </c>
      <c r="W349" s="64">
        <f t="shared" si="370"/>
        <v>0</v>
      </c>
      <c r="X349" s="64">
        <f t="shared" si="371"/>
        <v>14.181818181818199</v>
      </c>
      <c r="Y349" s="64">
        <f t="shared" si="372"/>
        <v>14.454545454545499</v>
      </c>
      <c r="Z349" s="64">
        <f t="shared" si="373"/>
        <v>14.454545454545499</v>
      </c>
      <c r="AA349" s="64">
        <f t="shared" si="374"/>
        <v>14.7272727272727</v>
      </c>
      <c r="AB349" s="64">
        <f t="shared" si="375"/>
        <v>17.181818181818201</v>
      </c>
      <c r="AC349" s="64">
        <f t="shared" ref="AC349:AC367" si="377">VLOOKUP($C$91,$D$3:$K$63,$A$72,0)*(B324-B323)</f>
        <v>17.727272727272702</v>
      </c>
      <c r="AD349" s="64">
        <f>VLOOKUP($C$92,$D$3:$K$63,$A$72,0)*(B323-B322)</f>
        <v>18</v>
      </c>
      <c r="AE349" s="64">
        <f>VLOOKUP($C$93,$D$3:$K$63,$A$72,0)*B322</f>
        <v>0</v>
      </c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54">
        <f t="shared" si="344"/>
        <v>122.545454545455</v>
      </c>
      <c r="BP349" s="53">
        <v>2027</v>
      </c>
      <c r="BQ349" s="61">
        <f t="shared" si="345"/>
        <v>0</v>
      </c>
      <c r="BR349" s="61">
        <f t="shared" si="345"/>
        <v>0</v>
      </c>
      <c r="BS349" s="61">
        <f t="shared" si="345"/>
        <v>0</v>
      </c>
      <c r="BT349" s="61">
        <f t="shared" si="345"/>
        <v>0</v>
      </c>
      <c r="BU349" s="61">
        <f t="shared" si="345"/>
        <v>0</v>
      </c>
      <c r="BV349" s="61">
        <f t="shared" si="345"/>
        <v>0</v>
      </c>
      <c r="BW349" s="61">
        <f t="shared" si="345"/>
        <v>0</v>
      </c>
      <c r="BX349" s="61">
        <f t="shared" si="345"/>
        <v>0</v>
      </c>
      <c r="BY349" s="61">
        <f t="shared" si="345"/>
        <v>0</v>
      </c>
      <c r="BZ349" s="61">
        <f t="shared" si="345"/>
        <v>0</v>
      </c>
      <c r="CA349" s="61">
        <f t="shared" si="345"/>
        <v>0</v>
      </c>
      <c r="CB349" s="61">
        <f t="shared" si="345"/>
        <v>0</v>
      </c>
      <c r="CC349" s="61">
        <f t="shared" si="345"/>
        <v>0</v>
      </c>
      <c r="CD349" s="61">
        <f t="shared" si="345"/>
        <v>0</v>
      </c>
      <c r="CE349" s="61">
        <f t="shared" si="345"/>
        <v>0</v>
      </c>
      <c r="CF349" s="61">
        <f t="shared" si="345"/>
        <v>0</v>
      </c>
      <c r="CG349" s="61">
        <f t="shared" si="361"/>
        <v>0</v>
      </c>
      <c r="CH349" s="61">
        <f t="shared" si="361"/>
        <v>9.6439169139465902E-2</v>
      </c>
      <c r="CI349" s="61">
        <f t="shared" si="361"/>
        <v>0</v>
      </c>
      <c r="CJ349" s="61">
        <f t="shared" si="361"/>
        <v>0</v>
      </c>
      <c r="CK349" s="61">
        <f t="shared" si="361"/>
        <v>0.11572700296735899</v>
      </c>
      <c r="CL349" s="61">
        <f t="shared" si="361"/>
        <v>0.117952522255193</v>
      </c>
      <c r="CM349" s="61">
        <f t="shared" si="361"/>
        <v>0.117952522255193</v>
      </c>
      <c r="CN349" s="61">
        <f t="shared" si="361"/>
        <v>0.120178041543027</v>
      </c>
      <c r="CO349" s="61">
        <f t="shared" si="361"/>
        <v>0.140207715133531</v>
      </c>
      <c r="CP349" s="61">
        <f t="shared" si="361"/>
        <v>0.14465875370919901</v>
      </c>
      <c r="CQ349" s="61">
        <f t="shared" si="361"/>
        <v>0.14688427299703299</v>
      </c>
      <c r="CR349" s="61">
        <f t="shared" si="361"/>
        <v>0</v>
      </c>
      <c r="CS349" s="61">
        <f t="shared" si="361"/>
        <v>0</v>
      </c>
      <c r="CT349" s="61">
        <f t="shared" si="361"/>
        <v>0</v>
      </c>
      <c r="CU349" s="61">
        <f t="shared" si="361"/>
        <v>0</v>
      </c>
      <c r="CV349" s="61">
        <f t="shared" si="361"/>
        <v>0</v>
      </c>
      <c r="CW349" s="61">
        <f t="shared" si="376"/>
        <v>0</v>
      </c>
      <c r="CX349" s="61">
        <f t="shared" si="365"/>
        <v>0</v>
      </c>
      <c r="CY349" s="61">
        <f t="shared" si="365"/>
        <v>0</v>
      </c>
      <c r="CZ349" s="61">
        <f t="shared" si="365"/>
        <v>0</v>
      </c>
      <c r="DA349" s="61">
        <f t="shared" si="365"/>
        <v>0</v>
      </c>
      <c r="DB349" s="61">
        <f t="shared" si="365"/>
        <v>0</v>
      </c>
      <c r="DC349" s="61">
        <f t="shared" si="362"/>
        <v>0</v>
      </c>
      <c r="DD349" s="61">
        <f t="shared" si="362"/>
        <v>0</v>
      </c>
      <c r="DE349" s="61">
        <f t="shared" si="362"/>
        <v>0</v>
      </c>
      <c r="DF349" s="61">
        <f t="shared" si="362"/>
        <v>0</v>
      </c>
      <c r="DG349" s="61">
        <f t="shared" si="362"/>
        <v>0</v>
      </c>
      <c r="DH349" s="61">
        <f t="shared" si="362"/>
        <v>0</v>
      </c>
      <c r="DI349" s="61">
        <f t="shared" si="362"/>
        <v>0</v>
      </c>
      <c r="DJ349" s="61">
        <f t="shared" si="362"/>
        <v>0</v>
      </c>
      <c r="DK349" s="61">
        <f t="shared" si="362"/>
        <v>0</v>
      </c>
      <c r="DL349" s="61">
        <f t="shared" si="362"/>
        <v>0</v>
      </c>
      <c r="DM349" s="61">
        <f t="shared" si="362"/>
        <v>0</v>
      </c>
      <c r="DN349" s="61">
        <f t="shared" si="362"/>
        <v>0</v>
      </c>
      <c r="DO349" s="61">
        <f t="shared" si="362"/>
        <v>0</v>
      </c>
      <c r="DP349" s="61">
        <f t="shared" si="362"/>
        <v>0</v>
      </c>
      <c r="DQ349" s="61">
        <f t="shared" si="362"/>
        <v>0</v>
      </c>
      <c r="DR349" s="61">
        <f t="shared" si="362"/>
        <v>0</v>
      </c>
      <c r="DS349" s="61">
        <f t="shared" si="363"/>
        <v>0</v>
      </c>
      <c r="DT349" s="61">
        <f t="shared" si="342"/>
        <v>0</v>
      </c>
      <c r="DU349" s="61">
        <f t="shared" si="342"/>
        <v>0</v>
      </c>
      <c r="DV349" s="61">
        <f t="shared" si="342"/>
        <v>0</v>
      </c>
      <c r="DW349" s="61">
        <f t="shared" si="342"/>
        <v>0</v>
      </c>
      <c r="DX349" s="61">
        <f t="shared" si="342"/>
        <v>0</v>
      </c>
      <c r="DY349" s="61">
        <f t="shared" si="342"/>
        <v>0</v>
      </c>
      <c r="DZ349" s="61">
        <f t="shared" si="346"/>
        <v>1</v>
      </c>
    </row>
    <row r="350" spans="1:130">
      <c r="C350" s="53">
        <v>2028</v>
      </c>
      <c r="D350" s="64"/>
      <c r="E350" s="64"/>
      <c r="F350" s="64"/>
      <c r="G350" s="64"/>
      <c r="H350" s="64"/>
      <c r="I350" s="64"/>
      <c r="J350" s="64"/>
      <c r="K350" s="64"/>
      <c r="L350" s="64">
        <f t="shared" si="355"/>
        <v>0</v>
      </c>
      <c r="M350" s="64">
        <f t="shared" si="356"/>
        <v>0</v>
      </c>
      <c r="N350" s="64">
        <f t="shared" si="357"/>
        <v>0</v>
      </c>
      <c r="O350" s="64">
        <f t="shared" si="358"/>
        <v>0</v>
      </c>
      <c r="P350" s="64">
        <f t="shared" si="359"/>
        <v>0</v>
      </c>
      <c r="Q350" s="64">
        <f t="shared" si="360"/>
        <v>0</v>
      </c>
      <c r="R350" s="64">
        <f t="shared" si="364"/>
        <v>0</v>
      </c>
      <c r="S350" s="64">
        <f t="shared" si="366"/>
        <v>0</v>
      </c>
      <c r="T350" s="64">
        <f t="shared" si="367"/>
        <v>0</v>
      </c>
      <c r="U350" s="64">
        <f t="shared" si="368"/>
        <v>11.818181818181801</v>
      </c>
      <c r="V350" s="64">
        <f t="shared" si="369"/>
        <v>0</v>
      </c>
      <c r="W350" s="64">
        <f t="shared" si="370"/>
        <v>0</v>
      </c>
      <c r="X350" s="64">
        <f t="shared" si="371"/>
        <v>14.181818181818199</v>
      </c>
      <c r="Y350" s="64">
        <f t="shared" si="372"/>
        <v>14.454545454545499</v>
      </c>
      <c r="Z350" s="64">
        <f t="shared" si="373"/>
        <v>14.454545454545499</v>
      </c>
      <c r="AA350" s="64">
        <f t="shared" si="374"/>
        <v>14.7272727272727</v>
      </c>
      <c r="AB350" s="64">
        <f t="shared" si="375"/>
        <v>17.181818181818201</v>
      </c>
      <c r="AC350" s="64">
        <f t="shared" si="377"/>
        <v>17.727272727272702</v>
      </c>
      <c r="AD350" s="64">
        <f t="shared" ref="AD350:AD368" si="378">VLOOKUP($C$92,$D$3:$K$63,$A$72,0)*(B324-B323)</f>
        <v>18</v>
      </c>
      <c r="AE350" s="64">
        <f>VLOOKUP($C$93,$D$3:$K$63,$A$72,0)*(B323-B322)</f>
        <v>18.5454545454546</v>
      </c>
      <c r="AF350" s="64">
        <f>VLOOKUP($C$94,$D$3:$K$63,$A$72,0)*B322</f>
        <v>0</v>
      </c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54">
        <f t="shared" si="344"/>
        <v>141.09090909090901</v>
      </c>
      <c r="BP350" s="53">
        <v>2028</v>
      </c>
      <c r="BQ350" s="61">
        <f t="shared" si="345"/>
        <v>0</v>
      </c>
      <c r="BR350" s="61">
        <f t="shared" si="345"/>
        <v>0</v>
      </c>
      <c r="BS350" s="61">
        <f t="shared" si="345"/>
        <v>0</v>
      </c>
      <c r="BT350" s="61">
        <f t="shared" si="345"/>
        <v>0</v>
      </c>
      <c r="BU350" s="61">
        <f t="shared" si="345"/>
        <v>0</v>
      </c>
      <c r="BV350" s="61">
        <f t="shared" si="345"/>
        <v>0</v>
      </c>
      <c r="BW350" s="61">
        <f t="shared" si="345"/>
        <v>0</v>
      </c>
      <c r="BX350" s="61">
        <f t="shared" si="345"/>
        <v>0</v>
      </c>
      <c r="BY350" s="61">
        <f t="shared" si="345"/>
        <v>0</v>
      </c>
      <c r="BZ350" s="61">
        <f t="shared" si="345"/>
        <v>0</v>
      </c>
      <c r="CA350" s="61">
        <f t="shared" si="345"/>
        <v>0</v>
      </c>
      <c r="CB350" s="61">
        <f t="shared" si="345"/>
        <v>0</v>
      </c>
      <c r="CC350" s="61">
        <f t="shared" si="345"/>
        <v>0</v>
      </c>
      <c r="CD350" s="61">
        <f t="shared" si="345"/>
        <v>0</v>
      </c>
      <c r="CE350" s="61">
        <f t="shared" si="345"/>
        <v>0</v>
      </c>
      <c r="CF350" s="61">
        <f t="shared" si="345"/>
        <v>0</v>
      </c>
      <c r="CG350" s="61">
        <f t="shared" si="361"/>
        <v>0</v>
      </c>
      <c r="CH350" s="61">
        <f t="shared" si="361"/>
        <v>8.3762886597937902E-2</v>
      </c>
      <c r="CI350" s="61">
        <f t="shared" si="361"/>
        <v>0</v>
      </c>
      <c r="CJ350" s="61">
        <f t="shared" si="361"/>
        <v>0</v>
      </c>
      <c r="CK350" s="61">
        <f t="shared" si="361"/>
        <v>0.100515463917526</v>
      </c>
      <c r="CL350" s="61">
        <f t="shared" si="361"/>
        <v>0.102448453608247</v>
      </c>
      <c r="CM350" s="61">
        <f t="shared" si="361"/>
        <v>0.102448453608247</v>
      </c>
      <c r="CN350" s="61">
        <f t="shared" si="361"/>
        <v>0.10438144329896901</v>
      </c>
      <c r="CO350" s="61">
        <f t="shared" si="361"/>
        <v>0.121778350515464</v>
      </c>
      <c r="CP350" s="61">
        <f t="shared" si="361"/>
        <v>0.12564432989690699</v>
      </c>
      <c r="CQ350" s="61">
        <f t="shared" si="361"/>
        <v>0.127577319587629</v>
      </c>
      <c r="CR350" s="61">
        <f t="shared" si="361"/>
        <v>0.131443298969072</v>
      </c>
      <c r="CS350" s="61">
        <f t="shared" si="361"/>
        <v>0</v>
      </c>
      <c r="CT350" s="61">
        <f t="shared" si="361"/>
        <v>0</v>
      </c>
      <c r="CU350" s="61">
        <f t="shared" si="361"/>
        <v>0</v>
      </c>
      <c r="CV350" s="61">
        <f t="shared" si="361"/>
        <v>0</v>
      </c>
      <c r="CW350" s="61">
        <f t="shared" si="376"/>
        <v>0</v>
      </c>
      <c r="CX350" s="61">
        <f t="shared" si="365"/>
        <v>0</v>
      </c>
      <c r="CY350" s="61">
        <f t="shared" si="365"/>
        <v>0</v>
      </c>
      <c r="CZ350" s="61">
        <f t="shared" si="365"/>
        <v>0</v>
      </c>
      <c r="DA350" s="61">
        <f t="shared" si="365"/>
        <v>0</v>
      </c>
      <c r="DB350" s="61">
        <f t="shared" si="365"/>
        <v>0</v>
      </c>
      <c r="DC350" s="61">
        <f t="shared" si="362"/>
        <v>0</v>
      </c>
      <c r="DD350" s="61">
        <f t="shared" si="362"/>
        <v>0</v>
      </c>
      <c r="DE350" s="61">
        <f t="shared" si="362"/>
        <v>0</v>
      </c>
      <c r="DF350" s="61">
        <f t="shared" si="362"/>
        <v>0</v>
      </c>
      <c r="DG350" s="61">
        <f t="shared" si="362"/>
        <v>0</v>
      </c>
      <c r="DH350" s="61">
        <f t="shared" si="362"/>
        <v>0</v>
      </c>
      <c r="DI350" s="61">
        <f t="shared" si="362"/>
        <v>0</v>
      </c>
      <c r="DJ350" s="61">
        <f t="shared" si="362"/>
        <v>0</v>
      </c>
      <c r="DK350" s="61">
        <f t="shared" si="362"/>
        <v>0</v>
      </c>
      <c r="DL350" s="61">
        <f t="shared" si="362"/>
        <v>0</v>
      </c>
      <c r="DM350" s="61">
        <f t="shared" si="362"/>
        <v>0</v>
      </c>
      <c r="DN350" s="61">
        <f t="shared" si="362"/>
        <v>0</v>
      </c>
      <c r="DO350" s="61">
        <f t="shared" si="362"/>
        <v>0</v>
      </c>
      <c r="DP350" s="61">
        <f t="shared" si="362"/>
        <v>0</v>
      </c>
      <c r="DQ350" s="61">
        <f t="shared" si="362"/>
        <v>0</v>
      </c>
      <c r="DR350" s="61">
        <f t="shared" si="362"/>
        <v>0</v>
      </c>
      <c r="DS350" s="61">
        <f t="shared" si="363"/>
        <v>0</v>
      </c>
      <c r="DT350" s="61">
        <f t="shared" si="342"/>
        <v>0</v>
      </c>
      <c r="DU350" s="61">
        <f t="shared" si="342"/>
        <v>0</v>
      </c>
      <c r="DV350" s="61">
        <f t="shared" si="342"/>
        <v>0</v>
      </c>
      <c r="DW350" s="61">
        <f t="shared" si="342"/>
        <v>0</v>
      </c>
      <c r="DX350" s="61">
        <f t="shared" si="342"/>
        <v>0</v>
      </c>
      <c r="DY350" s="61">
        <f t="shared" si="342"/>
        <v>0</v>
      </c>
      <c r="DZ350" s="61">
        <f t="shared" si="346"/>
        <v>1</v>
      </c>
    </row>
    <row r="351" spans="1:130">
      <c r="C351" s="53">
        <v>2029</v>
      </c>
      <c r="D351" s="64"/>
      <c r="E351" s="64"/>
      <c r="F351" s="64"/>
      <c r="G351" s="64"/>
      <c r="H351" s="64"/>
      <c r="I351" s="64"/>
      <c r="J351" s="64"/>
      <c r="K351" s="64"/>
      <c r="L351" s="64"/>
      <c r="M351" s="64">
        <f t="shared" si="356"/>
        <v>0</v>
      </c>
      <c r="N351" s="64">
        <f t="shared" si="357"/>
        <v>0</v>
      </c>
      <c r="O351" s="64">
        <f t="shared" si="358"/>
        <v>0</v>
      </c>
      <c r="P351" s="64">
        <f t="shared" si="359"/>
        <v>0</v>
      </c>
      <c r="Q351" s="64">
        <f t="shared" si="360"/>
        <v>0</v>
      </c>
      <c r="R351" s="64">
        <f t="shared" si="364"/>
        <v>0</v>
      </c>
      <c r="S351" s="64">
        <f t="shared" si="366"/>
        <v>0</v>
      </c>
      <c r="T351" s="64">
        <f t="shared" si="367"/>
        <v>0</v>
      </c>
      <c r="U351" s="64">
        <f t="shared" si="368"/>
        <v>0</v>
      </c>
      <c r="V351" s="64">
        <f t="shared" si="369"/>
        <v>0</v>
      </c>
      <c r="W351" s="64">
        <f t="shared" si="370"/>
        <v>0</v>
      </c>
      <c r="X351" s="64">
        <f t="shared" si="371"/>
        <v>14.181818181818199</v>
      </c>
      <c r="Y351" s="64">
        <f t="shared" si="372"/>
        <v>14.454545454545499</v>
      </c>
      <c r="Z351" s="64">
        <f t="shared" si="373"/>
        <v>14.454545454545499</v>
      </c>
      <c r="AA351" s="64">
        <f t="shared" si="374"/>
        <v>14.7272727272727</v>
      </c>
      <c r="AB351" s="64">
        <f t="shared" si="375"/>
        <v>17.181818181818201</v>
      </c>
      <c r="AC351" s="64">
        <f t="shared" si="377"/>
        <v>17.727272727272702</v>
      </c>
      <c r="AD351" s="64">
        <f t="shared" si="378"/>
        <v>18</v>
      </c>
      <c r="AE351" s="64">
        <f t="shared" ref="AE351:AE369" si="379">VLOOKUP($C$93,$D$3:$K$63,$A$72,0)*(B324-B323)</f>
        <v>18.5454545454546</v>
      </c>
      <c r="AF351" s="64">
        <f>VLOOKUP($C$94,$D$3:$K$63,$A$72,0)*(B323-B322)</f>
        <v>19.363636363636399</v>
      </c>
      <c r="AG351" s="64">
        <f>VLOOKUP($C$95,$D$3:$K$63,$A$72,0)*B322</f>
        <v>0</v>
      </c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54">
        <f t="shared" si="344"/>
        <v>148.636363636364</v>
      </c>
      <c r="BP351" s="53">
        <v>2029</v>
      </c>
      <c r="BQ351" s="61">
        <f t="shared" si="345"/>
        <v>0</v>
      </c>
      <c r="BR351" s="61">
        <f t="shared" si="345"/>
        <v>0</v>
      </c>
      <c r="BS351" s="61">
        <f t="shared" si="345"/>
        <v>0</v>
      </c>
      <c r="BT351" s="61">
        <f t="shared" si="345"/>
        <v>0</v>
      </c>
      <c r="BU351" s="61">
        <f t="shared" si="345"/>
        <v>0</v>
      </c>
      <c r="BV351" s="61">
        <f t="shared" si="345"/>
        <v>0</v>
      </c>
      <c r="BW351" s="61">
        <f t="shared" si="345"/>
        <v>0</v>
      </c>
      <c r="BX351" s="61">
        <f t="shared" si="345"/>
        <v>0</v>
      </c>
      <c r="BY351" s="61">
        <f t="shared" si="345"/>
        <v>0</v>
      </c>
      <c r="BZ351" s="61">
        <f t="shared" si="345"/>
        <v>0</v>
      </c>
      <c r="CA351" s="61">
        <f t="shared" si="345"/>
        <v>0</v>
      </c>
      <c r="CB351" s="61">
        <f t="shared" si="345"/>
        <v>0</v>
      </c>
      <c r="CC351" s="61">
        <f t="shared" si="345"/>
        <v>0</v>
      </c>
      <c r="CD351" s="61">
        <f t="shared" si="345"/>
        <v>0</v>
      </c>
      <c r="CE351" s="61">
        <f t="shared" si="345"/>
        <v>0</v>
      </c>
      <c r="CF351" s="61">
        <f t="shared" si="345"/>
        <v>0</v>
      </c>
      <c r="CG351" s="61">
        <f t="shared" si="361"/>
        <v>0</v>
      </c>
      <c r="CH351" s="61">
        <f t="shared" si="361"/>
        <v>0</v>
      </c>
      <c r="CI351" s="61">
        <f t="shared" si="361"/>
        <v>0</v>
      </c>
      <c r="CJ351" s="61">
        <f t="shared" si="361"/>
        <v>0</v>
      </c>
      <c r="CK351" s="61">
        <f t="shared" si="361"/>
        <v>9.5412844036697197E-2</v>
      </c>
      <c r="CL351" s="61">
        <f t="shared" si="361"/>
        <v>9.7247706422018299E-2</v>
      </c>
      <c r="CM351" s="61">
        <f t="shared" si="361"/>
        <v>9.7247706422018299E-2</v>
      </c>
      <c r="CN351" s="61">
        <f t="shared" si="361"/>
        <v>9.90825688073394E-2</v>
      </c>
      <c r="CO351" s="61">
        <f t="shared" si="361"/>
        <v>0.115596330275229</v>
      </c>
      <c r="CP351" s="61">
        <f t="shared" si="361"/>
        <v>0.119266055045872</v>
      </c>
      <c r="CQ351" s="61">
        <f t="shared" si="361"/>
        <v>0.121100917431193</v>
      </c>
      <c r="CR351" s="61">
        <f t="shared" si="361"/>
        <v>0.12477064220183499</v>
      </c>
      <c r="CS351" s="61">
        <f t="shared" si="361"/>
        <v>0.13027522935779801</v>
      </c>
      <c r="CT351" s="61">
        <f t="shared" si="361"/>
        <v>0</v>
      </c>
      <c r="CU351" s="61">
        <f t="shared" si="361"/>
        <v>0</v>
      </c>
      <c r="CV351" s="61">
        <f t="shared" si="361"/>
        <v>0</v>
      </c>
      <c r="CW351" s="61">
        <f t="shared" si="376"/>
        <v>0</v>
      </c>
      <c r="CX351" s="61">
        <f t="shared" si="365"/>
        <v>0</v>
      </c>
      <c r="CY351" s="61">
        <f t="shared" si="365"/>
        <v>0</v>
      </c>
      <c r="CZ351" s="61">
        <f t="shared" si="365"/>
        <v>0</v>
      </c>
      <c r="DA351" s="61">
        <f t="shared" si="365"/>
        <v>0</v>
      </c>
      <c r="DB351" s="61">
        <f t="shared" si="365"/>
        <v>0</v>
      </c>
      <c r="DC351" s="61">
        <f t="shared" si="362"/>
        <v>0</v>
      </c>
      <c r="DD351" s="61">
        <f t="shared" si="362"/>
        <v>0</v>
      </c>
      <c r="DE351" s="61">
        <f t="shared" si="362"/>
        <v>0</v>
      </c>
      <c r="DF351" s="61">
        <f t="shared" si="362"/>
        <v>0</v>
      </c>
      <c r="DG351" s="61">
        <f t="shared" si="362"/>
        <v>0</v>
      </c>
      <c r="DH351" s="61">
        <f t="shared" si="362"/>
        <v>0</v>
      </c>
      <c r="DI351" s="61">
        <f t="shared" si="362"/>
        <v>0</v>
      </c>
      <c r="DJ351" s="61">
        <f t="shared" si="362"/>
        <v>0</v>
      </c>
      <c r="DK351" s="61">
        <f t="shared" si="362"/>
        <v>0</v>
      </c>
      <c r="DL351" s="61">
        <f t="shared" si="362"/>
        <v>0</v>
      </c>
      <c r="DM351" s="61">
        <f t="shared" si="362"/>
        <v>0</v>
      </c>
      <c r="DN351" s="61">
        <f t="shared" si="362"/>
        <v>0</v>
      </c>
      <c r="DO351" s="61">
        <f t="shared" si="362"/>
        <v>0</v>
      </c>
      <c r="DP351" s="61">
        <f t="shared" si="362"/>
        <v>0</v>
      </c>
      <c r="DQ351" s="61">
        <f t="shared" si="362"/>
        <v>0</v>
      </c>
      <c r="DR351" s="61">
        <f t="shared" si="362"/>
        <v>0</v>
      </c>
      <c r="DS351" s="61">
        <f t="shared" si="363"/>
        <v>0</v>
      </c>
      <c r="DT351" s="61">
        <f t="shared" si="342"/>
        <v>0</v>
      </c>
      <c r="DU351" s="61">
        <f t="shared" si="342"/>
        <v>0</v>
      </c>
      <c r="DV351" s="61">
        <f t="shared" si="342"/>
        <v>0</v>
      </c>
      <c r="DW351" s="61">
        <f t="shared" si="342"/>
        <v>0</v>
      </c>
      <c r="DX351" s="61">
        <f t="shared" si="342"/>
        <v>0</v>
      </c>
      <c r="DY351" s="61">
        <f t="shared" si="342"/>
        <v>0</v>
      </c>
      <c r="DZ351" s="61">
        <f t="shared" si="346"/>
        <v>1</v>
      </c>
    </row>
    <row r="352" spans="1:130">
      <c r="C352" s="53">
        <v>2030</v>
      </c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>
        <f t="shared" si="357"/>
        <v>0</v>
      </c>
      <c r="O352" s="64">
        <f t="shared" si="358"/>
        <v>0</v>
      </c>
      <c r="P352" s="64">
        <f t="shared" si="359"/>
        <v>0</v>
      </c>
      <c r="Q352" s="64">
        <f t="shared" si="360"/>
        <v>0</v>
      </c>
      <c r="R352" s="64">
        <f t="shared" si="364"/>
        <v>0</v>
      </c>
      <c r="S352" s="64">
        <f t="shared" si="366"/>
        <v>0</v>
      </c>
      <c r="T352" s="64">
        <f t="shared" si="367"/>
        <v>0</v>
      </c>
      <c r="U352" s="64">
        <f t="shared" si="368"/>
        <v>0</v>
      </c>
      <c r="V352" s="64">
        <f t="shared" si="369"/>
        <v>0</v>
      </c>
      <c r="W352" s="64">
        <f t="shared" si="370"/>
        <v>0</v>
      </c>
      <c r="X352" s="64">
        <f t="shared" si="371"/>
        <v>14.181818181818199</v>
      </c>
      <c r="Y352" s="64">
        <f t="shared" si="372"/>
        <v>14.454545454545499</v>
      </c>
      <c r="Z352" s="64">
        <f t="shared" si="373"/>
        <v>14.454545454545499</v>
      </c>
      <c r="AA352" s="64">
        <f t="shared" si="374"/>
        <v>14.7272727272727</v>
      </c>
      <c r="AB352" s="64">
        <f t="shared" si="375"/>
        <v>17.181818181818201</v>
      </c>
      <c r="AC352" s="64">
        <f t="shared" si="377"/>
        <v>17.727272727272702</v>
      </c>
      <c r="AD352" s="64">
        <f t="shared" si="378"/>
        <v>18</v>
      </c>
      <c r="AE352" s="64">
        <f t="shared" si="379"/>
        <v>18.5454545454546</v>
      </c>
      <c r="AF352" s="64">
        <f t="shared" ref="AF352:AF370" si="380">VLOOKUP($C$94,$D$3:$K$63,$A$72,0)*(B324-B323)</f>
        <v>19.363636363636399</v>
      </c>
      <c r="AG352" s="64">
        <f>VLOOKUP($C$95,$D$3:$K$63,$A$72,0)*(B323-B322)</f>
        <v>20.181818181818201</v>
      </c>
      <c r="AH352" s="64">
        <f>VLOOKUP($C$96,$D$3:$K$63,$A$72,0)*B322</f>
        <v>0</v>
      </c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54">
        <f t="shared" si="344"/>
        <v>168.81818181818201</v>
      </c>
      <c r="BP352" s="53">
        <v>2030</v>
      </c>
      <c r="BQ352" s="61">
        <f t="shared" si="345"/>
        <v>0</v>
      </c>
      <c r="BR352" s="61">
        <f t="shared" si="345"/>
        <v>0</v>
      </c>
      <c r="BS352" s="61">
        <f t="shared" si="345"/>
        <v>0</v>
      </c>
      <c r="BT352" s="61">
        <f t="shared" si="345"/>
        <v>0</v>
      </c>
      <c r="BU352" s="61">
        <f t="shared" si="345"/>
        <v>0</v>
      </c>
      <c r="BV352" s="61">
        <f t="shared" si="345"/>
        <v>0</v>
      </c>
      <c r="BW352" s="61">
        <f t="shared" si="345"/>
        <v>0</v>
      </c>
      <c r="BX352" s="61">
        <f t="shared" si="345"/>
        <v>0</v>
      </c>
      <c r="BY352" s="61">
        <f t="shared" si="345"/>
        <v>0</v>
      </c>
      <c r="BZ352" s="61">
        <f t="shared" si="345"/>
        <v>0</v>
      </c>
      <c r="CA352" s="61">
        <f t="shared" si="345"/>
        <v>0</v>
      </c>
      <c r="CB352" s="61">
        <f t="shared" si="345"/>
        <v>0</v>
      </c>
      <c r="CC352" s="61">
        <f t="shared" si="345"/>
        <v>0</v>
      </c>
      <c r="CD352" s="61">
        <f t="shared" si="345"/>
        <v>0</v>
      </c>
      <c r="CE352" s="61">
        <f t="shared" si="345"/>
        <v>0</v>
      </c>
      <c r="CF352" s="61">
        <f t="shared" si="345"/>
        <v>0</v>
      </c>
      <c r="CG352" s="61">
        <f t="shared" si="361"/>
        <v>0</v>
      </c>
      <c r="CH352" s="61">
        <f t="shared" si="361"/>
        <v>0</v>
      </c>
      <c r="CI352" s="61">
        <f t="shared" si="361"/>
        <v>0</v>
      </c>
      <c r="CJ352" s="61">
        <f t="shared" si="361"/>
        <v>0</v>
      </c>
      <c r="CK352" s="61">
        <f t="shared" si="361"/>
        <v>8.4006462035541199E-2</v>
      </c>
      <c r="CL352" s="61">
        <f t="shared" si="361"/>
        <v>8.5621970920839993E-2</v>
      </c>
      <c r="CM352" s="61">
        <f t="shared" si="361"/>
        <v>8.5621970920839993E-2</v>
      </c>
      <c r="CN352" s="61">
        <f t="shared" si="361"/>
        <v>8.7237479806138898E-2</v>
      </c>
      <c r="CO352" s="61">
        <f t="shared" si="361"/>
        <v>0.101777059773829</v>
      </c>
      <c r="CP352" s="61">
        <f t="shared" si="361"/>
        <v>0.105008077544426</v>
      </c>
      <c r="CQ352" s="61">
        <f t="shared" si="361"/>
        <v>0.106623586429725</v>
      </c>
      <c r="CR352" s="61">
        <f t="shared" si="361"/>
        <v>0.109854604200323</v>
      </c>
      <c r="CS352" s="61">
        <f t="shared" si="361"/>
        <v>0.11470113085622</v>
      </c>
      <c r="CT352" s="61">
        <f t="shared" si="361"/>
        <v>0.119547657512116</v>
      </c>
      <c r="CU352" s="61">
        <f t="shared" si="361"/>
        <v>0</v>
      </c>
      <c r="CV352" s="61">
        <f t="shared" si="361"/>
        <v>0</v>
      </c>
      <c r="CW352" s="61">
        <f t="shared" si="376"/>
        <v>0</v>
      </c>
      <c r="CX352" s="61">
        <f t="shared" si="365"/>
        <v>0</v>
      </c>
      <c r="CY352" s="61">
        <f t="shared" si="365"/>
        <v>0</v>
      </c>
      <c r="CZ352" s="61">
        <f t="shared" si="365"/>
        <v>0</v>
      </c>
      <c r="DA352" s="61">
        <f t="shared" si="365"/>
        <v>0</v>
      </c>
      <c r="DB352" s="61">
        <f t="shared" si="365"/>
        <v>0</v>
      </c>
      <c r="DC352" s="61">
        <f t="shared" si="362"/>
        <v>0</v>
      </c>
      <c r="DD352" s="61">
        <f t="shared" si="362"/>
        <v>0</v>
      </c>
      <c r="DE352" s="61">
        <f t="shared" si="362"/>
        <v>0</v>
      </c>
      <c r="DF352" s="61">
        <f t="shared" si="362"/>
        <v>0</v>
      </c>
      <c r="DG352" s="61">
        <f t="shared" si="362"/>
        <v>0</v>
      </c>
      <c r="DH352" s="61">
        <f t="shared" si="362"/>
        <v>0</v>
      </c>
      <c r="DI352" s="61">
        <f t="shared" si="362"/>
        <v>0</v>
      </c>
      <c r="DJ352" s="61">
        <f t="shared" si="362"/>
        <v>0</v>
      </c>
      <c r="DK352" s="61">
        <f t="shared" si="362"/>
        <v>0</v>
      </c>
      <c r="DL352" s="61">
        <f t="shared" si="362"/>
        <v>0</v>
      </c>
      <c r="DM352" s="61">
        <f t="shared" si="362"/>
        <v>0</v>
      </c>
      <c r="DN352" s="61">
        <f t="shared" si="362"/>
        <v>0</v>
      </c>
      <c r="DO352" s="61">
        <f t="shared" si="362"/>
        <v>0</v>
      </c>
      <c r="DP352" s="61">
        <f t="shared" si="362"/>
        <v>0</v>
      </c>
      <c r="DQ352" s="61">
        <f t="shared" si="362"/>
        <v>0</v>
      </c>
      <c r="DR352" s="61">
        <f t="shared" si="362"/>
        <v>0</v>
      </c>
      <c r="DS352" s="61">
        <f t="shared" si="363"/>
        <v>0</v>
      </c>
      <c r="DT352" s="61">
        <f t="shared" si="342"/>
        <v>0</v>
      </c>
      <c r="DU352" s="61">
        <f t="shared" si="342"/>
        <v>0</v>
      </c>
      <c r="DV352" s="61">
        <f t="shared" si="342"/>
        <v>0</v>
      </c>
      <c r="DW352" s="61">
        <f t="shared" si="342"/>
        <v>0</v>
      </c>
      <c r="DX352" s="61">
        <f t="shared" si="342"/>
        <v>0</v>
      </c>
      <c r="DY352" s="61">
        <f t="shared" si="342"/>
        <v>0</v>
      </c>
      <c r="DZ352" s="61">
        <f t="shared" si="346"/>
        <v>1</v>
      </c>
    </row>
    <row r="353" spans="3:130">
      <c r="C353" s="53">
        <v>2031</v>
      </c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>
        <f t="shared" si="358"/>
        <v>0</v>
      </c>
      <c r="P353" s="64">
        <f t="shared" si="359"/>
        <v>0</v>
      </c>
      <c r="Q353" s="64">
        <f t="shared" si="360"/>
        <v>0</v>
      </c>
      <c r="R353" s="64">
        <f t="shared" si="364"/>
        <v>0</v>
      </c>
      <c r="S353" s="64">
        <f t="shared" si="366"/>
        <v>0</v>
      </c>
      <c r="T353" s="64">
        <f t="shared" si="367"/>
        <v>0</v>
      </c>
      <c r="U353" s="64">
        <f t="shared" si="368"/>
        <v>0</v>
      </c>
      <c r="V353" s="64">
        <f t="shared" si="369"/>
        <v>0</v>
      </c>
      <c r="W353" s="64">
        <f t="shared" si="370"/>
        <v>0</v>
      </c>
      <c r="X353" s="64">
        <f t="shared" si="371"/>
        <v>14.1818181818181</v>
      </c>
      <c r="Y353" s="64">
        <f t="shared" si="372"/>
        <v>14.454545454545499</v>
      </c>
      <c r="Z353" s="64">
        <f t="shared" si="373"/>
        <v>14.454545454545499</v>
      </c>
      <c r="AA353" s="64">
        <f t="shared" si="374"/>
        <v>14.7272727272727</v>
      </c>
      <c r="AB353" s="64">
        <f t="shared" si="375"/>
        <v>17.181818181818201</v>
      </c>
      <c r="AC353" s="64">
        <f t="shared" si="377"/>
        <v>17.727272727272702</v>
      </c>
      <c r="AD353" s="64">
        <f t="shared" si="378"/>
        <v>18</v>
      </c>
      <c r="AE353" s="64">
        <f t="shared" si="379"/>
        <v>18.5454545454546</v>
      </c>
      <c r="AF353" s="64">
        <f t="shared" si="380"/>
        <v>19.363636363636399</v>
      </c>
      <c r="AG353" s="64">
        <f t="shared" ref="AG353:AG371" si="381">VLOOKUP($C$95,$D$3:$K$63,$A$72,0)*(B324-B323)</f>
        <v>20.181818181818201</v>
      </c>
      <c r="AH353" s="64">
        <f>VLOOKUP($C$96,$D$3:$K$63,$A$72,0)*(B323-B322)</f>
        <v>21.272727272727298</v>
      </c>
      <c r="AI353" s="64">
        <f>VLOOKUP($C$97,$D$3:$K$63,$A$72,0)*B322</f>
        <v>0</v>
      </c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54">
        <f t="shared" si="344"/>
        <v>190.09090909090901</v>
      </c>
      <c r="BP353" s="53">
        <v>2031</v>
      </c>
      <c r="BQ353" s="61">
        <f t="shared" ref="BQ353:CF368" si="382">D353/$BM353</f>
        <v>0</v>
      </c>
      <c r="BR353" s="61">
        <f t="shared" si="382"/>
        <v>0</v>
      </c>
      <c r="BS353" s="61">
        <f t="shared" si="382"/>
        <v>0</v>
      </c>
      <c r="BT353" s="61">
        <f t="shared" si="382"/>
        <v>0</v>
      </c>
      <c r="BU353" s="61">
        <f t="shared" si="382"/>
        <v>0</v>
      </c>
      <c r="BV353" s="61">
        <f t="shared" si="382"/>
        <v>0</v>
      </c>
      <c r="BW353" s="61">
        <f t="shared" si="382"/>
        <v>0</v>
      </c>
      <c r="BX353" s="61">
        <f t="shared" si="382"/>
        <v>0</v>
      </c>
      <c r="BY353" s="61">
        <f t="shared" si="382"/>
        <v>0</v>
      </c>
      <c r="BZ353" s="61">
        <f t="shared" si="382"/>
        <v>0</v>
      </c>
      <c r="CA353" s="61">
        <f t="shared" si="382"/>
        <v>0</v>
      </c>
      <c r="CB353" s="61">
        <f t="shared" si="382"/>
        <v>0</v>
      </c>
      <c r="CC353" s="61">
        <f t="shared" si="382"/>
        <v>0</v>
      </c>
      <c r="CD353" s="61">
        <f t="shared" si="382"/>
        <v>0</v>
      </c>
      <c r="CE353" s="61">
        <f t="shared" si="382"/>
        <v>0</v>
      </c>
      <c r="CF353" s="61">
        <f t="shared" si="382"/>
        <v>0</v>
      </c>
      <c r="CG353" s="61">
        <f t="shared" si="361"/>
        <v>0</v>
      </c>
      <c r="CH353" s="61">
        <f t="shared" si="361"/>
        <v>0</v>
      </c>
      <c r="CI353" s="61">
        <f t="shared" si="361"/>
        <v>0</v>
      </c>
      <c r="CJ353" s="61">
        <f t="shared" si="361"/>
        <v>0</v>
      </c>
      <c r="CK353" s="61">
        <f t="shared" si="361"/>
        <v>7.4605451936872E-2</v>
      </c>
      <c r="CL353" s="61">
        <f t="shared" si="361"/>
        <v>7.6040172166427597E-2</v>
      </c>
      <c r="CM353" s="61">
        <f t="shared" si="361"/>
        <v>7.6040172166427597E-2</v>
      </c>
      <c r="CN353" s="61">
        <f t="shared" si="361"/>
        <v>7.7474892395982806E-2</v>
      </c>
      <c r="CO353" s="61">
        <f t="shared" si="361"/>
        <v>9.0387374461979905E-2</v>
      </c>
      <c r="CP353" s="61">
        <f t="shared" si="361"/>
        <v>9.3256814921090406E-2</v>
      </c>
      <c r="CQ353" s="61">
        <f t="shared" si="361"/>
        <v>9.46915351506456E-2</v>
      </c>
      <c r="CR353" s="61">
        <f t="shared" si="361"/>
        <v>9.7560975609756101E-2</v>
      </c>
      <c r="CS353" s="61">
        <f t="shared" si="361"/>
        <v>0.101865136298422</v>
      </c>
      <c r="CT353" s="61">
        <f t="shared" si="361"/>
        <v>0.106169296987088</v>
      </c>
      <c r="CU353" s="61">
        <f t="shared" si="361"/>
        <v>0.11190817790530801</v>
      </c>
      <c r="CV353" s="61">
        <f t="shared" si="361"/>
        <v>0</v>
      </c>
      <c r="CW353" s="61">
        <f t="shared" si="376"/>
        <v>0</v>
      </c>
      <c r="CX353" s="61">
        <f t="shared" si="365"/>
        <v>0</v>
      </c>
      <c r="CY353" s="61">
        <f t="shared" si="365"/>
        <v>0</v>
      </c>
      <c r="CZ353" s="61">
        <f t="shared" si="365"/>
        <v>0</v>
      </c>
      <c r="DA353" s="61">
        <f t="shared" si="365"/>
        <v>0</v>
      </c>
      <c r="DB353" s="61">
        <f t="shared" si="365"/>
        <v>0</v>
      </c>
      <c r="DC353" s="61">
        <f t="shared" si="362"/>
        <v>0</v>
      </c>
      <c r="DD353" s="61">
        <f t="shared" si="362"/>
        <v>0</v>
      </c>
      <c r="DE353" s="61">
        <f t="shared" si="362"/>
        <v>0</v>
      </c>
      <c r="DF353" s="61">
        <f t="shared" si="362"/>
        <v>0</v>
      </c>
      <c r="DG353" s="61">
        <f t="shared" si="362"/>
        <v>0</v>
      </c>
      <c r="DH353" s="61">
        <f t="shared" si="362"/>
        <v>0</v>
      </c>
      <c r="DI353" s="61">
        <f t="shared" si="362"/>
        <v>0</v>
      </c>
      <c r="DJ353" s="61">
        <f t="shared" si="362"/>
        <v>0</v>
      </c>
      <c r="DK353" s="61">
        <f t="shared" si="362"/>
        <v>0</v>
      </c>
      <c r="DL353" s="61">
        <f t="shared" si="362"/>
        <v>0</v>
      </c>
      <c r="DM353" s="61">
        <f t="shared" si="362"/>
        <v>0</v>
      </c>
      <c r="DN353" s="61">
        <f t="shared" si="362"/>
        <v>0</v>
      </c>
      <c r="DO353" s="61">
        <f t="shared" si="362"/>
        <v>0</v>
      </c>
      <c r="DP353" s="61">
        <f t="shared" si="362"/>
        <v>0</v>
      </c>
      <c r="DQ353" s="61">
        <f t="shared" ref="DQ353:DR382" si="383">BD353/$BM353</f>
        <v>0</v>
      </c>
      <c r="DR353" s="61">
        <f t="shared" si="383"/>
        <v>0</v>
      </c>
      <c r="DS353" s="61">
        <f t="shared" si="363"/>
        <v>0</v>
      </c>
      <c r="DT353" s="61">
        <f t="shared" si="342"/>
        <v>0</v>
      </c>
      <c r="DU353" s="61">
        <f t="shared" si="342"/>
        <v>0</v>
      </c>
      <c r="DV353" s="61">
        <f t="shared" si="342"/>
        <v>0</v>
      </c>
      <c r="DW353" s="61">
        <f t="shared" si="342"/>
        <v>0</v>
      </c>
      <c r="DX353" s="61">
        <f t="shared" si="342"/>
        <v>0</v>
      </c>
      <c r="DY353" s="61">
        <f t="shared" si="342"/>
        <v>0</v>
      </c>
      <c r="DZ353" s="61">
        <f t="shared" si="346"/>
        <v>1</v>
      </c>
    </row>
    <row r="354" spans="3:130">
      <c r="C354" s="53">
        <v>2032</v>
      </c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>
        <f t="shared" si="359"/>
        <v>0</v>
      </c>
      <c r="Q354" s="64">
        <f t="shared" si="360"/>
        <v>0</v>
      </c>
      <c r="R354" s="64">
        <f t="shared" si="364"/>
        <v>0</v>
      </c>
      <c r="S354" s="64">
        <f t="shared" si="366"/>
        <v>0</v>
      </c>
      <c r="T354" s="64">
        <f t="shared" si="367"/>
        <v>0</v>
      </c>
      <c r="U354" s="64">
        <f t="shared" si="368"/>
        <v>0</v>
      </c>
      <c r="V354" s="64">
        <f t="shared" si="369"/>
        <v>0</v>
      </c>
      <c r="W354" s="64">
        <f t="shared" si="370"/>
        <v>0</v>
      </c>
      <c r="X354" s="64">
        <f t="shared" si="371"/>
        <v>0</v>
      </c>
      <c r="Y354" s="64">
        <f t="shared" si="372"/>
        <v>14.4545454545454</v>
      </c>
      <c r="Z354" s="64">
        <f t="shared" si="373"/>
        <v>14.454545454545499</v>
      </c>
      <c r="AA354" s="64">
        <f t="shared" si="374"/>
        <v>14.7272727272727</v>
      </c>
      <c r="AB354" s="64">
        <f t="shared" si="375"/>
        <v>17.181818181818201</v>
      </c>
      <c r="AC354" s="64">
        <f t="shared" si="377"/>
        <v>17.727272727272702</v>
      </c>
      <c r="AD354" s="64">
        <f t="shared" si="378"/>
        <v>18</v>
      </c>
      <c r="AE354" s="64">
        <f t="shared" si="379"/>
        <v>18.5454545454546</v>
      </c>
      <c r="AF354" s="64">
        <f t="shared" si="380"/>
        <v>19.363636363636399</v>
      </c>
      <c r="AG354" s="64">
        <f t="shared" si="381"/>
        <v>20.181818181818201</v>
      </c>
      <c r="AH354" s="64">
        <f t="shared" ref="AH354:AH372" si="384">VLOOKUP($C$96,$D$3:$K$63,$A$72,0)*(B324-B323)</f>
        <v>21.272727272727298</v>
      </c>
      <c r="AI354" s="64">
        <f>VLOOKUP($C$97,$D$3:$K$63,$A$72,0)*(B323-B322)</f>
        <v>22.909090909090899</v>
      </c>
      <c r="AJ354" s="64">
        <f>VLOOKUP($C$98,$D$3:$K$63,$A$72,0)*B322</f>
        <v>0</v>
      </c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54">
        <f t="shared" si="344"/>
        <v>198.81818181818201</v>
      </c>
      <c r="BP354" s="53">
        <v>2032</v>
      </c>
      <c r="BQ354" s="61">
        <f t="shared" si="382"/>
        <v>0</v>
      </c>
      <c r="BR354" s="61">
        <f t="shared" si="382"/>
        <v>0</v>
      </c>
      <c r="BS354" s="61">
        <f t="shared" si="382"/>
        <v>0</v>
      </c>
      <c r="BT354" s="61">
        <f t="shared" si="382"/>
        <v>0</v>
      </c>
      <c r="BU354" s="61">
        <f t="shared" si="382"/>
        <v>0</v>
      </c>
      <c r="BV354" s="61">
        <f t="shared" si="382"/>
        <v>0</v>
      </c>
      <c r="BW354" s="61">
        <f t="shared" si="382"/>
        <v>0</v>
      </c>
      <c r="BX354" s="61">
        <f t="shared" si="382"/>
        <v>0</v>
      </c>
      <c r="BY354" s="61">
        <f t="shared" si="382"/>
        <v>0</v>
      </c>
      <c r="BZ354" s="61">
        <f t="shared" si="382"/>
        <v>0</v>
      </c>
      <c r="CA354" s="61">
        <f t="shared" si="382"/>
        <v>0</v>
      </c>
      <c r="CB354" s="61">
        <f t="shared" si="382"/>
        <v>0</v>
      </c>
      <c r="CC354" s="61">
        <f t="shared" si="382"/>
        <v>0</v>
      </c>
      <c r="CD354" s="61">
        <f t="shared" si="382"/>
        <v>0</v>
      </c>
      <c r="CE354" s="61">
        <f t="shared" si="382"/>
        <v>0</v>
      </c>
      <c r="CF354" s="61">
        <f t="shared" si="382"/>
        <v>0</v>
      </c>
      <c r="CG354" s="61">
        <f t="shared" si="361"/>
        <v>0</v>
      </c>
      <c r="CH354" s="61">
        <f t="shared" si="361"/>
        <v>0</v>
      </c>
      <c r="CI354" s="61">
        <f t="shared" si="361"/>
        <v>0</v>
      </c>
      <c r="CJ354" s="61">
        <f t="shared" si="361"/>
        <v>0</v>
      </c>
      <c r="CK354" s="61">
        <f t="shared" si="361"/>
        <v>0</v>
      </c>
      <c r="CL354" s="61">
        <f t="shared" si="361"/>
        <v>7.2702331961590996E-2</v>
      </c>
      <c r="CM354" s="61">
        <f t="shared" si="361"/>
        <v>7.2702331961591204E-2</v>
      </c>
      <c r="CN354" s="61">
        <f t="shared" si="361"/>
        <v>7.4074074074074098E-2</v>
      </c>
      <c r="CO354" s="61">
        <f t="shared" si="361"/>
        <v>8.6419753086419804E-2</v>
      </c>
      <c r="CP354" s="61">
        <f t="shared" si="361"/>
        <v>8.9163237311385493E-2</v>
      </c>
      <c r="CQ354" s="61">
        <f t="shared" si="361"/>
        <v>9.0534979423868303E-2</v>
      </c>
      <c r="CR354" s="61">
        <f t="shared" si="361"/>
        <v>9.3278463648834006E-2</v>
      </c>
      <c r="CS354" s="61">
        <f t="shared" si="361"/>
        <v>9.7393689986282603E-2</v>
      </c>
      <c r="CT354" s="61">
        <f t="shared" si="361"/>
        <v>0.101508916323731</v>
      </c>
      <c r="CU354" s="61">
        <f t="shared" si="361"/>
        <v>0.10699588477366299</v>
      </c>
      <c r="CV354" s="61">
        <f t="shared" si="361"/>
        <v>0.11522633744856001</v>
      </c>
      <c r="CW354" s="61">
        <f t="shared" si="376"/>
        <v>0</v>
      </c>
      <c r="CX354" s="61">
        <f t="shared" si="365"/>
        <v>0</v>
      </c>
      <c r="CY354" s="61">
        <f t="shared" si="365"/>
        <v>0</v>
      </c>
      <c r="CZ354" s="61">
        <f t="shared" si="365"/>
        <v>0</v>
      </c>
      <c r="DA354" s="61">
        <f t="shared" si="365"/>
        <v>0</v>
      </c>
      <c r="DB354" s="61">
        <f t="shared" si="365"/>
        <v>0</v>
      </c>
      <c r="DC354" s="61">
        <f t="shared" si="365"/>
        <v>0</v>
      </c>
      <c r="DD354" s="61">
        <f t="shared" si="365"/>
        <v>0</v>
      </c>
      <c r="DE354" s="61">
        <f t="shared" si="365"/>
        <v>0</v>
      </c>
      <c r="DF354" s="61">
        <f t="shared" si="365"/>
        <v>0</v>
      </c>
      <c r="DG354" s="61">
        <f t="shared" si="365"/>
        <v>0</v>
      </c>
      <c r="DH354" s="61">
        <f t="shared" si="365"/>
        <v>0</v>
      </c>
      <c r="DI354" s="61">
        <f t="shared" si="365"/>
        <v>0</v>
      </c>
      <c r="DJ354" s="61">
        <f t="shared" si="365"/>
        <v>0</v>
      </c>
      <c r="DK354" s="61">
        <f t="shared" si="365"/>
        <v>0</v>
      </c>
      <c r="DL354" s="61">
        <f t="shared" si="365"/>
        <v>0</v>
      </c>
      <c r="DM354" s="61">
        <f t="shared" si="365"/>
        <v>0</v>
      </c>
      <c r="DN354" s="61">
        <f t="shared" ref="DN354:DP382" si="385">BA354/$BM354</f>
        <v>0</v>
      </c>
      <c r="DO354" s="61">
        <f t="shared" si="385"/>
        <v>0</v>
      </c>
      <c r="DP354" s="61">
        <f t="shared" si="385"/>
        <v>0</v>
      </c>
      <c r="DQ354" s="61">
        <f t="shared" si="383"/>
        <v>0</v>
      </c>
      <c r="DR354" s="61">
        <f t="shared" si="383"/>
        <v>0</v>
      </c>
      <c r="DS354" s="61">
        <f t="shared" si="363"/>
        <v>0</v>
      </c>
      <c r="DT354" s="61">
        <f t="shared" si="342"/>
        <v>0</v>
      </c>
      <c r="DU354" s="61">
        <f t="shared" si="342"/>
        <v>0</v>
      </c>
      <c r="DV354" s="61">
        <f t="shared" si="342"/>
        <v>0</v>
      </c>
      <c r="DW354" s="61">
        <f t="shared" si="342"/>
        <v>0</v>
      </c>
      <c r="DX354" s="61">
        <f t="shared" si="342"/>
        <v>0</v>
      </c>
      <c r="DY354" s="61">
        <f t="shared" si="342"/>
        <v>0</v>
      </c>
      <c r="DZ354" s="61">
        <f t="shared" si="346"/>
        <v>1</v>
      </c>
    </row>
    <row r="355" spans="3:130">
      <c r="C355" s="53">
        <v>2033</v>
      </c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>
        <f t="shared" si="360"/>
        <v>0</v>
      </c>
      <c r="R355" s="64">
        <f t="shared" si="364"/>
        <v>0</v>
      </c>
      <c r="S355" s="64">
        <f t="shared" si="366"/>
        <v>0</v>
      </c>
      <c r="T355" s="64">
        <f t="shared" si="367"/>
        <v>0</v>
      </c>
      <c r="U355" s="64">
        <f t="shared" si="368"/>
        <v>0</v>
      </c>
      <c r="V355" s="64">
        <f t="shared" si="369"/>
        <v>0</v>
      </c>
      <c r="W355" s="64">
        <f t="shared" si="370"/>
        <v>0</v>
      </c>
      <c r="X355" s="64">
        <f t="shared" si="371"/>
        <v>0</v>
      </c>
      <c r="Y355" s="64">
        <f t="shared" si="372"/>
        <v>0</v>
      </c>
      <c r="Z355" s="64">
        <f t="shared" si="373"/>
        <v>14.4545454545454</v>
      </c>
      <c r="AA355" s="64">
        <f t="shared" si="374"/>
        <v>14.7272727272727</v>
      </c>
      <c r="AB355" s="64">
        <f t="shared" si="375"/>
        <v>17.181818181818201</v>
      </c>
      <c r="AC355" s="64">
        <f t="shared" si="377"/>
        <v>17.727272727272702</v>
      </c>
      <c r="AD355" s="64">
        <f t="shared" si="378"/>
        <v>18</v>
      </c>
      <c r="AE355" s="64">
        <f t="shared" si="379"/>
        <v>18.5454545454546</v>
      </c>
      <c r="AF355" s="64">
        <f t="shared" si="380"/>
        <v>19.363636363636399</v>
      </c>
      <c r="AG355" s="64">
        <f t="shared" si="381"/>
        <v>20.181818181818201</v>
      </c>
      <c r="AH355" s="64">
        <f t="shared" si="384"/>
        <v>21.272727272727298</v>
      </c>
      <c r="AI355" s="64">
        <f t="shared" ref="AI355:AI373" si="386">VLOOKUP($C$97,$D$3:$K$63,$A$72,0)*(B324-B323)</f>
        <v>22.909090909090899</v>
      </c>
      <c r="AJ355" s="64">
        <f>VLOOKUP($C$98,$D$3:$K$63,$A$72,0)*(B323-B322)</f>
        <v>24.818181818181799</v>
      </c>
      <c r="AK355" s="64">
        <f>VLOOKUP($C$99,$D$3:$K$63,$A$72,0)*B322</f>
        <v>0</v>
      </c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54">
        <f t="shared" si="344"/>
        <v>209.18181818181799</v>
      </c>
      <c r="BP355" s="53">
        <v>2033</v>
      </c>
      <c r="BQ355" s="61">
        <f t="shared" si="382"/>
        <v>0</v>
      </c>
      <c r="BR355" s="61">
        <f t="shared" si="382"/>
        <v>0</v>
      </c>
      <c r="BS355" s="61">
        <f t="shared" si="382"/>
        <v>0</v>
      </c>
      <c r="BT355" s="61">
        <f t="shared" si="382"/>
        <v>0</v>
      </c>
      <c r="BU355" s="61">
        <f t="shared" si="382"/>
        <v>0</v>
      </c>
      <c r="BV355" s="61">
        <f t="shared" si="382"/>
        <v>0</v>
      </c>
      <c r="BW355" s="61">
        <f t="shared" si="382"/>
        <v>0</v>
      </c>
      <c r="BX355" s="61">
        <f t="shared" si="382"/>
        <v>0</v>
      </c>
      <c r="BY355" s="61">
        <f t="shared" si="382"/>
        <v>0</v>
      </c>
      <c r="BZ355" s="61">
        <f t="shared" si="382"/>
        <v>0</v>
      </c>
      <c r="CA355" s="61">
        <f t="shared" si="382"/>
        <v>0</v>
      </c>
      <c r="CB355" s="61">
        <f t="shared" si="382"/>
        <v>0</v>
      </c>
      <c r="CC355" s="61">
        <f t="shared" si="382"/>
        <v>0</v>
      </c>
      <c r="CD355" s="61">
        <f t="shared" si="382"/>
        <v>0</v>
      </c>
      <c r="CE355" s="61">
        <f t="shared" si="382"/>
        <v>0</v>
      </c>
      <c r="CF355" s="61">
        <f t="shared" si="382"/>
        <v>0</v>
      </c>
      <c r="CG355" s="61">
        <f t="shared" si="361"/>
        <v>0</v>
      </c>
      <c r="CH355" s="61">
        <f t="shared" si="361"/>
        <v>0</v>
      </c>
      <c r="CI355" s="61">
        <f t="shared" si="361"/>
        <v>0</v>
      </c>
      <c r="CJ355" s="61">
        <f t="shared" si="361"/>
        <v>0</v>
      </c>
      <c r="CK355" s="61">
        <f t="shared" si="361"/>
        <v>0</v>
      </c>
      <c r="CL355" s="61">
        <f t="shared" si="361"/>
        <v>0</v>
      </c>
      <c r="CM355" s="61">
        <f t="shared" si="361"/>
        <v>6.9100391134289202E-2</v>
      </c>
      <c r="CN355" s="61">
        <f t="shared" si="361"/>
        <v>7.0404172099087406E-2</v>
      </c>
      <c r="CO355" s="61">
        <f t="shared" si="361"/>
        <v>8.2138200782268606E-2</v>
      </c>
      <c r="CP355" s="61">
        <f t="shared" si="361"/>
        <v>8.4745762711864403E-2</v>
      </c>
      <c r="CQ355" s="61">
        <f t="shared" si="361"/>
        <v>8.6049543676662399E-2</v>
      </c>
      <c r="CR355" s="61">
        <f t="shared" si="361"/>
        <v>8.8657105606258196E-2</v>
      </c>
      <c r="CS355" s="61">
        <f t="shared" si="361"/>
        <v>9.2568448500651906E-2</v>
      </c>
      <c r="CT355" s="61">
        <f t="shared" si="361"/>
        <v>9.64797913950457E-2</v>
      </c>
      <c r="CU355" s="61">
        <f t="shared" si="361"/>
        <v>0.101694915254237</v>
      </c>
      <c r="CV355" s="61">
        <f t="shared" si="361"/>
        <v>0.10951760104302501</v>
      </c>
      <c r="CW355" s="61">
        <f t="shared" si="376"/>
        <v>0.11864406779661001</v>
      </c>
      <c r="CX355" s="61">
        <f t="shared" si="365"/>
        <v>0</v>
      </c>
      <c r="CY355" s="61">
        <f t="shared" si="365"/>
        <v>0</v>
      </c>
      <c r="CZ355" s="61">
        <f t="shared" si="365"/>
        <v>0</v>
      </c>
      <c r="DA355" s="61">
        <f t="shared" si="365"/>
        <v>0</v>
      </c>
      <c r="DB355" s="61">
        <f t="shared" si="365"/>
        <v>0</v>
      </c>
      <c r="DC355" s="61">
        <f t="shared" si="365"/>
        <v>0</v>
      </c>
      <c r="DD355" s="61">
        <f t="shared" si="365"/>
        <v>0</v>
      </c>
      <c r="DE355" s="61">
        <f t="shared" si="365"/>
        <v>0</v>
      </c>
      <c r="DF355" s="61">
        <f t="shared" si="365"/>
        <v>0</v>
      </c>
      <c r="DG355" s="61">
        <f t="shared" si="365"/>
        <v>0</v>
      </c>
      <c r="DH355" s="61">
        <f t="shared" si="365"/>
        <v>0</v>
      </c>
      <c r="DI355" s="61">
        <f t="shared" si="365"/>
        <v>0</v>
      </c>
      <c r="DJ355" s="61">
        <f t="shared" si="365"/>
        <v>0</v>
      </c>
      <c r="DK355" s="61">
        <f t="shared" si="365"/>
        <v>0</v>
      </c>
      <c r="DL355" s="61">
        <f t="shared" si="365"/>
        <v>0</v>
      </c>
      <c r="DM355" s="61">
        <f t="shared" si="365"/>
        <v>0</v>
      </c>
      <c r="DN355" s="61">
        <f t="shared" si="385"/>
        <v>0</v>
      </c>
      <c r="DO355" s="61">
        <f t="shared" si="385"/>
        <v>0</v>
      </c>
      <c r="DP355" s="61">
        <f t="shared" si="385"/>
        <v>0</v>
      </c>
      <c r="DQ355" s="61">
        <f t="shared" si="383"/>
        <v>0</v>
      </c>
      <c r="DR355" s="61">
        <f t="shared" si="383"/>
        <v>0</v>
      </c>
      <c r="DS355" s="61">
        <f t="shared" si="363"/>
        <v>0</v>
      </c>
      <c r="DT355" s="61">
        <f t="shared" si="342"/>
        <v>0</v>
      </c>
      <c r="DU355" s="61">
        <f t="shared" si="342"/>
        <v>0</v>
      </c>
      <c r="DV355" s="61">
        <f t="shared" si="342"/>
        <v>0</v>
      </c>
      <c r="DW355" s="61">
        <f t="shared" si="342"/>
        <v>0</v>
      </c>
      <c r="DX355" s="61">
        <f t="shared" si="342"/>
        <v>0</v>
      </c>
      <c r="DY355" s="61">
        <f t="shared" si="342"/>
        <v>0</v>
      </c>
      <c r="DZ355" s="61">
        <f t="shared" si="346"/>
        <v>1</v>
      </c>
    </row>
    <row r="356" spans="3:130">
      <c r="C356" s="53">
        <v>2034</v>
      </c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>
        <f t="shared" si="364"/>
        <v>0</v>
      </c>
      <c r="S356" s="64">
        <f t="shared" si="366"/>
        <v>0</v>
      </c>
      <c r="T356" s="64">
        <f t="shared" si="367"/>
        <v>0</v>
      </c>
      <c r="U356" s="64">
        <f t="shared" si="368"/>
        <v>0</v>
      </c>
      <c r="V356" s="64">
        <f t="shared" si="369"/>
        <v>0</v>
      </c>
      <c r="W356" s="64">
        <f t="shared" si="370"/>
        <v>0</v>
      </c>
      <c r="X356" s="64">
        <f t="shared" si="371"/>
        <v>0</v>
      </c>
      <c r="Y356" s="64">
        <f t="shared" si="372"/>
        <v>0</v>
      </c>
      <c r="Z356" s="64">
        <f t="shared" si="373"/>
        <v>0</v>
      </c>
      <c r="AA356" s="64">
        <f t="shared" si="374"/>
        <v>14.7272727272727</v>
      </c>
      <c r="AB356" s="64">
        <f t="shared" si="375"/>
        <v>17.181818181818201</v>
      </c>
      <c r="AC356" s="64">
        <f t="shared" si="377"/>
        <v>17.727272727272702</v>
      </c>
      <c r="AD356" s="64">
        <f t="shared" si="378"/>
        <v>18</v>
      </c>
      <c r="AE356" s="64">
        <f t="shared" si="379"/>
        <v>18.5454545454546</v>
      </c>
      <c r="AF356" s="64">
        <f t="shared" si="380"/>
        <v>19.363636363636399</v>
      </c>
      <c r="AG356" s="64">
        <f t="shared" si="381"/>
        <v>20.181818181818201</v>
      </c>
      <c r="AH356" s="64">
        <f t="shared" si="384"/>
        <v>21.272727272727298</v>
      </c>
      <c r="AI356" s="64">
        <f t="shared" si="386"/>
        <v>22.909090909090899</v>
      </c>
      <c r="AJ356" s="64">
        <f t="shared" ref="AJ356:AJ374" si="387">VLOOKUP($C$98,$D$3:$K$63,$A$72,0)*(B324-B323)</f>
        <v>24.818181818181799</v>
      </c>
      <c r="AK356" s="64">
        <f>VLOOKUP($C$99,$D$3:$K$63,$A$72,0)*(B323-B322)</f>
        <v>27</v>
      </c>
      <c r="AL356" s="64">
        <f>VLOOKUP($C$100,$D$3:$K$63,$A$72,0)*B322</f>
        <v>0</v>
      </c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54">
        <f t="shared" si="344"/>
        <v>221.727272727273</v>
      </c>
      <c r="BP356" s="53">
        <v>2034</v>
      </c>
      <c r="BQ356" s="61">
        <f t="shared" si="382"/>
        <v>0</v>
      </c>
      <c r="BR356" s="61">
        <f t="shared" si="382"/>
        <v>0</v>
      </c>
      <c r="BS356" s="61">
        <f t="shared" si="382"/>
        <v>0</v>
      </c>
      <c r="BT356" s="61">
        <f t="shared" si="382"/>
        <v>0</v>
      </c>
      <c r="BU356" s="61">
        <f t="shared" si="382"/>
        <v>0</v>
      </c>
      <c r="BV356" s="61">
        <f t="shared" si="382"/>
        <v>0</v>
      </c>
      <c r="BW356" s="61">
        <f t="shared" si="382"/>
        <v>0</v>
      </c>
      <c r="BX356" s="61">
        <f t="shared" si="382"/>
        <v>0</v>
      </c>
      <c r="BY356" s="61">
        <f t="shared" si="382"/>
        <v>0</v>
      </c>
      <c r="BZ356" s="61">
        <f t="shared" si="382"/>
        <v>0</v>
      </c>
      <c r="CA356" s="61">
        <f t="shared" si="382"/>
        <v>0</v>
      </c>
      <c r="CB356" s="61">
        <f t="shared" si="382"/>
        <v>0</v>
      </c>
      <c r="CC356" s="61">
        <f t="shared" si="382"/>
        <v>0</v>
      </c>
      <c r="CD356" s="61">
        <f t="shared" si="382"/>
        <v>0</v>
      </c>
      <c r="CE356" s="61">
        <f t="shared" si="382"/>
        <v>0</v>
      </c>
      <c r="CF356" s="61">
        <f t="shared" si="382"/>
        <v>0</v>
      </c>
      <c r="CG356" s="61">
        <f t="shared" si="361"/>
        <v>0</v>
      </c>
      <c r="CH356" s="61">
        <f t="shared" si="361"/>
        <v>0</v>
      </c>
      <c r="CI356" s="61">
        <f t="shared" si="361"/>
        <v>0</v>
      </c>
      <c r="CJ356" s="61">
        <f t="shared" si="361"/>
        <v>0</v>
      </c>
      <c r="CK356" s="61">
        <f t="shared" si="361"/>
        <v>0</v>
      </c>
      <c r="CL356" s="61">
        <f t="shared" si="361"/>
        <v>0</v>
      </c>
      <c r="CM356" s="61">
        <f t="shared" si="361"/>
        <v>0</v>
      </c>
      <c r="CN356" s="61">
        <f t="shared" si="361"/>
        <v>6.6420664206641805E-2</v>
      </c>
      <c r="CO356" s="61">
        <f t="shared" si="361"/>
        <v>7.7490774907749096E-2</v>
      </c>
      <c r="CP356" s="61">
        <f t="shared" si="361"/>
        <v>7.9950799507995093E-2</v>
      </c>
      <c r="CQ356" s="61">
        <f t="shared" si="361"/>
        <v>8.1180811808118106E-2</v>
      </c>
      <c r="CR356" s="61">
        <f t="shared" si="361"/>
        <v>8.3640836408364103E-2</v>
      </c>
      <c r="CS356" s="61">
        <f t="shared" si="361"/>
        <v>8.7330873308733098E-2</v>
      </c>
      <c r="CT356" s="61">
        <f t="shared" si="361"/>
        <v>9.1020910209102093E-2</v>
      </c>
      <c r="CU356" s="61">
        <f t="shared" si="361"/>
        <v>9.5940959409594101E-2</v>
      </c>
      <c r="CV356" s="61">
        <f t="shared" si="361"/>
        <v>0.10332103321033199</v>
      </c>
      <c r="CW356" s="61">
        <f t="shared" si="376"/>
        <v>0.111931119311193</v>
      </c>
      <c r="CX356" s="61">
        <f t="shared" si="365"/>
        <v>0.121771217712177</v>
      </c>
      <c r="CY356" s="61">
        <f t="shared" si="365"/>
        <v>0</v>
      </c>
      <c r="CZ356" s="61">
        <f t="shared" si="365"/>
        <v>0</v>
      </c>
      <c r="DA356" s="61">
        <f t="shared" si="365"/>
        <v>0</v>
      </c>
      <c r="DB356" s="61">
        <f t="shared" si="365"/>
        <v>0</v>
      </c>
      <c r="DC356" s="61">
        <f t="shared" si="365"/>
        <v>0</v>
      </c>
      <c r="DD356" s="61">
        <f t="shared" si="365"/>
        <v>0</v>
      </c>
      <c r="DE356" s="61">
        <f t="shared" si="365"/>
        <v>0</v>
      </c>
      <c r="DF356" s="61">
        <f t="shared" si="365"/>
        <v>0</v>
      </c>
      <c r="DG356" s="61">
        <f t="shared" si="365"/>
        <v>0</v>
      </c>
      <c r="DH356" s="61">
        <f t="shared" si="365"/>
        <v>0</v>
      </c>
      <c r="DI356" s="61">
        <f t="shared" si="365"/>
        <v>0</v>
      </c>
      <c r="DJ356" s="61">
        <f t="shared" si="365"/>
        <v>0</v>
      </c>
      <c r="DK356" s="61">
        <f t="shared" si="365"/>
        <v>0</v>
      </c>
      <c r="DL356" s="61">
        <f t="shared" si="365"/>
        <v>0</v>
      </c>
      <c r="DM356" s="61">
        <f t="shared" si="365"/>
        <v>0</v>
      </c>
      <c r="DN356" s="61">
        <f t="shared" si="385"/>
        <v>0</v>
      </c>
      <c r="DO356" s="61">
        <f t="shared" si="385"/>
        <v>0</v>
      </c>
      <c r="DP356" s="61">
        <f t="shared" si="385"/>
        <v>0</v>
      </c>
      <c r="DQ356" s="61">
        <f t="shared" si="383"/>
        <v>0</v>
      </c>
      <c r="DR356" s="61">
        <f t="shared" si="383"/>
        <v>0</v>
      </c>
      <c r="DS356" s="61">
        <f t="shared" si="363"/>
        <v>0</v>
      </c>
      <c r="DT356" s="61">
        <f t="shared" si="342"/>
        <v>0</v>
      </c>
      <c r="DU356" s="61">
        <f t="shared" si="342"/>
        <v>0</v>
      </c>
      <c r="DV356" s="61">
        <f t="shared" si="342"/>
        <v>0</v>
      </c>
      <c r="DW356" s="61">
        <f t="shared" si="342"/>
        <v>0</v>
      </c>
      <c r="DX356" s="61">
        <f t="shared" si="342"/>
        <v>0</v>
      </c>
      <c r="DY356" s="61">
        <f t="shared" si="342"/>
        <v>0</v>
      </c>
      <c r="DZ356" s="61">
        <f t="shared" si="346"/>
        <v>1</v>
      </c>
    </row>
    <row r="357" spans="3:130">
      <c r="C357" s="53">
        <v>2035</v>
      </c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>
        <f t="shared" si="366"/>
        <v>0</v>
      </c>
      <c r="T357" s="64">
        <f t="shared" si="367"/>
        <v>0</v>
      </c>
      <c r="U357" s="64">
        <f t="shared" si="368"/>
        <v>0</v>
      </c>
      <c r="V357" s="64">
        <f t="shared" si="369"/>
        <v>0</v>
      </c>
      <c r="W357" s="64">
        <f t="shared" si="370"/>
        <v>0</v>
      </c>
      <c r="X357" s="64">
        <f t="shared" si="371"/>
        <v>0</v>
      </c>
      <c r="Y357" s="64">
        <f t="shared" si="372"/>
        <v>0</v>
      </c>
      <c r="Z357" s="64">
        <f t="shared" si="373"/>
        <v>0</v>
      </c>
      <c r="AA357" s="64">
        <f t="shared" si="374"/>
        <v>0</v>
      </c>
      <c r="AB357" s="64">
        <f t="shared" si="375"/>
        <v>17.181818181818102</v>
      </c>
      <c r="AC357" s="64">
        <f t="shared" si="377"/>
        <v>17.727272727272702</v>
      </c>
      <c r="AD357" s="64">
        <f t="shared" si="378"/>
        <v>18</v>
      </c>
      <c r="AE357" s="64">
        <f t="shared" si="379"/>
        <v>18.5454545454546</v>
      </c>
      <c r="AF357" s="64">
        <f t="shared" si="380"/>
        <v>19.363636363636399</v>
      </c>
      <c r="AG357" s="64">
        <f t="shared" si="381"/>
        <v>20.181818181818201</v>
      </c>
      <c r="AH357" s="64">
        <f t="shared" si="384"/>
        <v>21.272727272727298</v>
      </c>
      <c r="AI357" s="64">
        <f t="shared" si="386"/>
        <v>22.909090909090899</v>
      </c>
      <c r="AJ357" s="64">
        <f t="shared" si="387"/>
        <v>24.818181818181799</v>
      </c>
      <c r="AK357" s="64">
        <f t="shared" ref="AK357:AK375" si="388">VLOOKUP($C$99,$D$3:$K$63,$A$72,0)*(B324-B323)</f>
        <v>27</v>
      </c>
      <c r="AL357" s="64">
        <f>VLOOKUP($C$100,$D$3:$K$63,$A$72,0)*(B323-B322)</f>
        <v>29.454545454545499</v>
      </c>
      <c r="AM357" s="64">
        <f>VLOOKUP($C$101,$D$3:$K$63,$A$72,0)*B322</f>
        <v>0</v>
      </c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54">
        <f t="shared" si="344"/>
        <v>236.45454545454501</v>
      </c>
      <c r="BP357" s="53">
        <v>2035</v>
      </c>
      <c r="BQ357" s="61">
        <f t="shared" si="382"/>
        <v>0</v>
      </c>
      <c r="BR357" s="61">
        <f t="shared" si="382"/>
        <v>0</v>
      </c>
      <c r="BS357" s="61">
        <f t="shared" si="382"/>
        <v>0</v>
      </c>
      <c r="BT357" s="61">
        <f t="shared" si="382"/>
        <v>0</v>
      </c>
      <c r="BU357" s="61">
        <f t="shared" si="382"/>
        <v>0</v>
      </c>
      <c r="BV357" s="61">
        <f t="shared" si="382"/>
        <v>0</v>
      </c>
      <c r="BW357" s="61">
        <f t="shared" si="382"/>
        <v>0</v>
      </c>
      <c r="BX357" s="61">
        <f t="shared" si="382"/>
        <v>0</v>
      </c>
      <c r="BY357" s="61">
        <f t="shared" si="382"/>
        <v>0</v>
      </c>
      <c r="BZ357" s="61">
        <f t="shared" si="382"/>
        <v>0</v>
      </c>
      <c r="CA357" s="61">
        <f t="shared" si="382"/>
        <v>0</v>
      </c>
      <c r="CB357" s="61">
        <f t="shared" si="382"/>
        <v>0</v>
      </c>
      <c r="CC357" s="61">
        <f t="shared" si="382"/>
        <v>0</v>
      </c>
      <c r="CD357" s="61">
        <f t="shared" si="382"/>
        <v>0</v>
      </c>
      <c r="CE357" s="61">
        <f t="shared" si="382"/>
        <v>0</v>
      </c>
      <c r="CF357" s="61">
        <f t="shared" si="382"/>
        <v>0</v>
      </c>
      <c r="CG357" s="61">
        <f t="shared" si="361"/>
        <v>0</v>
      </c>
      <c r="CH357" s="61">
        <f t="shared" si="361"/>
        <v>0</v>
      </c>
      <c r="CI357" s="61">
        <f t="shared" si="361"/>
        <v>0</v>
      </c>
      <c r="CJ357" s="61">
        <f t="shared" si="361"/>
        <v>0</v>
      </c>
      <c r="CK357" s="61">
        <f t="shared" si="361"/>
        <v>0</v>
      </c>
      <c r="CL357" s="61">
        <f t="shared" si="361"/>
        <v>0</v>
      </c>
      <c r="CM357" s="61">
        <f t="shared" si="361"/>
        <v>0</v>
      </c>
      <c r="CN357" s="61">
        <f t="shared" si="361"/>
        <v>0</v>
      </c>
      <c r="CO357" s="61">
        <f t="shared" si="361"/>
        <v>7.2664359861591393E-2</v>
      </c>
      <c r="CP357" s="61">
        <f t="shared" si="361"/>
        <v>7.4971164936562903E-2</v>
      </c>
      <c r="CQ357" s="61">
        <f t="shared" si="361"/>
        <v>7.6124567474048499E-2</v>
      </c>
      <c r="CR357" s="61">
        <f t="shared" si="361"/>
        <v>7.8431372549019607E-2</v>
      </c>
      <c r="CS357" s="61">
        <f t="shared" si="361"/>
        <v>8.1891580161476393E-2</v>
      </c>
      <c r="CT357" s="61">
        <f t="shared" si="361"/>
        <v>8.5351787773933097E-2</v>
      </c>
      <c r="CU357" s="61">
        <f t="shared" si="361"/>
        <v>8.9965397923875506E-2</v>
      </c>
      <c r="CV357" s="61">
        <f t="shared" si="361"/>
        <v>9.6885813148788996E-2</v>
      </c>
      <c r="CW357" s="61">
        <f t="shared" si="376"/>
        <v>0.104959630911188</v>
      </c>
      <c r="CX357" s="61">
        <f t="shared" si="365"/>
        <v>0.114186851211073</v>
      </c>
      <c r="CY357" s="61">
        <f t="shared" si="365"/>
        <v>0.124567474048443</v>
      </c>
      <c r="CZ357" s="61">
        <f t="shared" si="365"/>
        <v>0</v>
      </c>
      <c r="DA357" s="61">
        <f t="shared" si="365"/>
        <v>0</v>
      </c>
      <c r="DB357" s="61">
        <f t="shared" si="365"/>
        <v>0</v>
      </c>
      <c r="DC357" s="61">
        <f t="shared" si="365"/>
        <v>0</v>
      </c>
      <c r="DD357" s="61">
        <f t="shared" si="365"/>
        <v>0</v>
      </c>
      <c r="DE357" s="61">
        <f t="shared" si="365"/>
        <v>0</v>
      </c>
      <c r="DF357" s="61">
        <f t="shared" si="365"/>
        <v>0</v>
      </c>
      <c r="DG357" s="61">
        <f t="shared" si="365"/>
        <v>0</v>
      </c>
      <c r="DH357" s="61">
        <f t="shared" si="365"/>
        <v>0</v>
      </c>
      <c r="DI357" s="61">
        <f t="shared" si="365"/>
        <v>0</v>
      </c>
      <c r="DJ357" s="61">
        <f t="shared" si="365"/>
        <v>0</v>
      </c>
      <c r="DK357" s="61">
        <f t="shared" si="365"/>
        <v>0</v>
      </c>
      <c r="DL357" s="61">
        <f t="shared" si="365"/>
        <v>0</v>
      </c>
      <c r="DM357" s="61">
        <f t="shared" si="365"/>
        <v>0</v>
      </c>
      <c r="DN357" s="61">
        <f t="shared" si="385"/>
        <v>0</v>
      </c>
      <c r="DO357" s="61">
        <f t="shared" si="385"/>
        <v>0</v>
      </c>
      <c r="DP357" s="61">
        <f t="shared" si="385"/>
        <v>0</v>
      </c>
      <c r="DQ357" s="61">
        <f t="shared" si="383"/>
        <v>0</v>
      </c>
      <c r="DR357" s="61">
        <f t="shared" si="383"/>
        <v>0</v>
      </c>
      <c r="DS357" s="61">
        <f t="shared" si="363"/>
        <v>0</v>
      </c>
      <c r="DT357" s="61">
        <f t="shared" si="342"/>
        <v>0</v>
      </c>
      <c r="DU357" s="61">
        <f t="shared" si="342"/>
        <v>0</v>
      </c>
      <c r="DV357" s="61">
        <f t="shared" si="342"/>
        <v>0</v>
      </c>
      <c r="DW357" s="61">
        <f t="shared" si="342"/>
        <v>0</v>
      </c>
      <c r="DX357" s="61">
        <f t="shared" si="342"/>
        <v>0</v>
      </c>
      <c r="DY357" s="61">
        <f t="shared" si="342"/>
        <v>0</v>
      </c>
      <c r="DZ357" s="61">
        <f t="shared" si="346"/>
        <v>1</v>
      </c>
    </row>
    <row r="358" spans="3:130">
      <c r="C358" s="53">
        <v>2036</v>
      </c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>
        <f t="shared" si="367"/>
        <v>0</v>
      </c>
      <c r="U358" s="64">
        <f t="shared" si="368"/>
        <v>0</v>
      </c>
      <c r="V358" s="64">
        <f t="shared" si="369"/>
        <v>0</v>
      </c>
      <c r="W358" s="64">
        <f t="shared" si="370"/>
        <v>0</v>
      </c>
      <c r="X358" s="64">
        <f t="shared" si="371"/>
        <v>0</v>
      </c>
      <c r="Y358" s="64">
        <f t="shared" si="372"/>
        <v>0</v>
      </c>
      <c r="Z358" s="64">
        <f t="shared" si="373"/>
        <v>0</v>
      </c>
      <c r="AA358" s="64">
        <f t="shared" si="374"/>
        <v>0</v>
      </c>
      <c r="AB358" s="64">
        <f t="shared" si="375"/>
        <v>0</v>
      </c>
      <c r="AC358" s="64">
        <f t="shared" si="377"/>
        <v>17.727272727272702</v>
      </c>
      <c r="AD358" s="64">
        <f t="shared" si="378"/>
        <v>18</v>
      </c>
      <c r="AE358" s="64">
        <f t="shared" si="379"/>
        <v>18.5454545454546</v>
      </c>
      <c r="AF358" s="64">
        <f t="shared" si="380"/>
        <v>19.363636363636399</v>
      </c>
      <c r="AG358" s="64">
        <f t="shared" si="381"/>
        <v>20.181818181818201</v>
      </c>
      <c r="AH358" s="64">
        <f t="shared" si="384"/>
        <v>21.272727272727298</v>
      </c>
      <c r="AI358" s="64">
        <f t="shared" si="386"/>
        <v>22.909090909090899</v>
      </c>
      <c r="AJ358" s="64">
        <f t="shared" si="387"/>
        <v>24.818181818181799</v>
      </c>
      <c r="AK358" s="64">
        <f t="shared" si="388"/>
        <v>27</v>
      </c>
      <c r="AL358" s="64">
        <f t="shared" ref="AL358:AL376" si="389">VLOOKUP($C$100,$D$3:$K$63,$A$72,0)*(B324-B323)</f>
        <v>29.454545454545499</v>
      </c>
      <c r="AM358" s="64">
        <f>VLOOKUP($C$101,$D$3:$K$63,$A$72,0)*(B323-B322)</f>
        <v>15.2727272727273</v>
      </c>
      <c r="AN358" s="64">
        <f>VLOOKUP($C$102,$D$3:$K$63,$A$72,0)*B322</f>
        <v>0</v>
      </c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54">
        <f t="shared" si="344"/>
        <v>234.54545454545499</v>
      </c>
      <c r="BP358" s="53">
        <v>2036</v>
      </c>
      <c r="BQ358" s="61">
        <f t="shared" si="382"/>
        <v>0</v>
      </c>
      <c r="BR358" s="61">
        <f t="shared" si="382"/>
        <v>0</v>
      </c>
      <c r="BS358" s="61">
        <f t="shared" si="382"/>
        <v>0</v>
      </c>
      <c r="BT358" s="61">
        <f t="shared" si="382"/>
        <v>0</v>
      </c>
      <c r="BU358" s="61">
        <f t="shared" si="382"/>
        <v>0</v>
      </c>
      <c r="BV358" s="61">
        <f t="shared" si="382"/>
        <v>0</v>
      </c>
      <c r="BW358" s="61">
        <f t="shared" si="382"/>
        <v>0</v>
      </c>
      <c r="BX358" s="61">
        <f t="shared" si="382"/>
        <v>0</v>
      </c>
      <c r="BY358" s="61">
        <f t="shared" si="382"/>
        <v>0</v>
      </c>
      <c r="BZ358" s="61">
        <f t="shared" si="382"/>
        <v>0</v>
      </c>
      <c r="CA358" s="61">
        <f t="shared" si="382"/>
        <v>0</v>
      </c>
      <c r="CB358" s="61">
        <f t="shared" si="382"/>
        <v>0</v>
      </c>
      <c r="CC358" s="61">
        <f t="shared" si="382"/>
        <v>0</v>
      </c>
      <c r="CD358" s="61">
        <f t="shared" si="382"/>
        <v>0</v>
      </c>
      <c r="CE358" s="61">
        <f t="shared" si="382"/>
        <v>0</v>
      </c>
      <c r="CF358" s="61">
        <f t="shared" si="382"/>
        <v>0</v>
      </c>
      <c r="CG358" s="61">
        <f t="shared" si="361"/>
        <v>0</v>
      </c>
      <c r="CH358" s="61">
        <f t="shared" si="361"/>
        <v>0</v>
      </c>
      <c r="CI358" s="61">
        <f t="shared" si="361"/>
        <v>0</v>
      </c>
      <c r="CJ358" s="61">
        <f t="shared" si="361"/>
        <v>0</v>
      </c>
      <c r="CK358" s="61">
        <f t="shared" si="361"/>
        <v>0</v>
      </c>
      <c r="CL358" s="61">
        <f t="shared" si="361"/>
        <v>0</v>
      </c>
      <c r="CM358" s="61">
        <f t="shared" si="361"/>
        <v>0</v>
      </c>
      <c r="CN358" s="61">
        <f t="shared" si="361"/>
        <v>0</v>
      </c>
      <c r="CO358" s="61">
        <f t="shared" si="361"/>
        <v>0</v>
      </c>
      <c r="CP358" s="61">
        <f t="shared" si="361"/>
        <v>7.5581395348836997E-2</v>
      </c>
      <c r="CQ358" s="61">
        <f t="shared" si="361"/>
        <v>7.6744186046511606E-2</v>
      </c>
      <c r="CR358" s="61">
        <f t="shared" si="361"/>
        <v>7.9069767441860506E-2</v>
      </c>
      <c r="CS358" s="61">
        <f t="shared" si="361"/>
        <v>8.2558139534883807E-2</v>
      </c>
      <c r="CT358" s="61">
        <f t="shared" si="361"/>
        <v>8.6046511627906996E-2</v>
      </c>
      <c r="CU358" s="61">
        <f t="shared" si="361"/>
        <v>9.0697674418604698E-2</v>
      </c>
      <c r="CV358" s="61">
        <f t="shared" si="361"/>
        <v>9.7674418604651203E-2</v>
      </c>
      <c r="CW358" s="61">
        <f t="shared" si="376"/>
        <v>0.105813953488372</v>
      </c>
      <c r="CX358" s="61">
        <f t="shared" si="365"/>
        <v>0.115116279069767</v>
      </c>
      <c r="CY358" s="61">
        <f t="shared" si="365"/>
        <v>0.125581395348837</v>
      </c>
      <c r="CZ358" s="61">
        <f t="shared" si="365"/>
        <v>6.5116279069767496E-2</v>
      </c>
      <c r="DA358" s="61">
        <f t="shared" si="365"/>
        <v>0</v>
      </c>
      <c r="DB358" s="61">
        <f t="shared" si="365"/>
        <v>0</v>
      </c>
      <c r="DC358" s="61">
        <f t="shared" si="365"/>
        <v>0</v>
      </c>
      <c r="DD358" s="61">
        <f t="shared" si="365"/>
        <v>0</v>
      </c>
      <c r="DE358" s="61">
        <f t="shared" si="365"/>
        <v>0</v>
      </c>
      <c r="DF358" s="61">
        <f t="shared" si="365"/>
        <v>0</v>
      </c>
      <c r="DG358" s="61">
        <f t="shared" si="365"/>
        <v>0</v>
      </c>
      <c r="DH358" s="61">
        <f t="shared" si="365"/>
        <v>0</v>
      </c>
      <c r="DI358" s="61">
        <f t="shared" si="365"/>
        <v>0</v>
      </c>
      <c r="DJ358" s="61">
        <f t="shared" si="365"/>
        <v>0</v>
      </c>
      <c r="DK358" s="61">
        <f t="shared" si="365"/>
        <v>0</v>
      </c>
      <c r="DL358" s="61">
        <f t="shared" si="365"/>
        <v>0</v>
      </c>
      <c r="DM358" s="61">
        <f t="shared" si="365"/>
        <v>0</v>
      </c>
      <c r="DN358" s="61">
        <f t="shared" si="385"/>
        <v>0</v>
      </c>
      <c r="DO358" s="61">
        <f t="shared" si="385"/>
        <v>0</v>
      </c>
      <c r="DP358" s="61">
        <f t="shared" si="385"/>
        <v>0</v>
      </c>
      <c r="DQ358" s="61">
        <f t="shared" si="383"/>
        <v>0</v>
      </c>
      <c r="DR358" s="61">
        <f t="shared" si="383"/>
        <v>0</v>
      </c>
      <c r="DS358" s="61">
        <f t="shared" si="363"/>
        <v>0</v>
      </c>
      <c r="DT358" s="61">
        <f t="shared" si="342"/>
        <v>0</v>
      </c>
      <c r="DU358" s="61">
        <f t="shared" si="342"/>
        <v>0</v>
      </c>
      <c r="DV358" s="61">
        <f t="shared" si="342"/>
        <v>0</v>
      </c>
      <c r="DW358" s="61">
        <f t="shared" si="342"/>
        <v>0</v>
      </c>
      <c r="DX358" s="61">
        <f t="shared" si="342"/>
        <v>0</v>
      </c>
      <c r="DY358" s="61">
        <f t="shared" si="342"/>
        <v>0</v>
      </c>
      <c r="DZ358" s="61">
        <f t="shared" si="346"/>
        <v>1</v>
      </c>
    </row>
    <row r="359" spans="3:130">
      <c r="C359" s="53">
        <v>2037</v>
      </c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>
        <f t="shared" si="368"/>
        <v>0</v>
      </c>
      <c r="V359" s="64">
        <f t="shared" si="369"/>
        <v>0</v>
      </c>
      <c r="W359" s="64">
        <f t="shared" si="370"/>
        <v>0</v>
      </c>
      <c r="X359" s="64">
        <f t="shared" si="371"/>
        <v>0</v>
      </c>
      <c r="Y359" s="64">
        <f t="shared" si="372"/>
        <v>0</v>
      </c>
      <c r="Z359" s="64">
        <f t="shared" si="373"/>
        <v>0</v>
      </c>
      <c r="AA359" s="64">
        <f t="shared" si="374"/>
        <v>0</v>
      </c>
      <c r="AB359" s="64">
        <f t="shared" si="375"/>
        <v>0</v>
      </c>
      <c r="AC359" s="64">
        <f t="shared" si="377"/>
        <v>0</v>
      </c>
      <c r="AD359" s="64">
        <f t="shared" si="378"/>
        <v>17.999999999999901</v>
      </c>
      <c r="AE359" s="64">
        <f t="shared" si="379"/>
        <v>18.5454545454546</v>
      </c>
      <c r="AF359" s="64">
        <f t="shared" si="380"/>
        <v>19.363636363636399</v>
      </c>
      <c r="AG359" s="64">
        <f t="shared" si="381"/>
        <v>20.181818181818201</v>
      </c>
      <c r="AH359" s="64">
        <f t="shared" si="384"/>
        <v>21.272727272727298</v>
      </c>
      <c r="AI359" s="64">
        <f t="shared" si="386"/>
        <v>22.909090909090899</v>
      </c>
      <c r="AJ359" s="64">
        <f t="shared" si="387"/>
        <v>24.818181818181799</v>
      </c>
      <c r="AK359" s="64">
        <f t="shared" si="388"/>
        <v>27</v>
      </c>
      <c r="AL359" s="64">
        <f t="shared" si="389"/>
        <v>29.454545454545499</v>
      </c>
      <c r="AM359" s="64">
        <f t="shared" ref="AM359:AM377" si="390">VLOOKUP($C$101,$D$3:$K$63,$A$72,0)*(B324-B323)</f>
        <v>15.2727272727273</v>
      </c>
      <c r="AN359" s="64">
        <f>VLOOKUP($C$102,$D$3:$K$63,$A$72,0)*(B323-B322)</f>
        <v>17.454545454545499</v>
      </c>
      <c r="AO359" s="64">
        <f>VLOOKUP($C$103,$D$3:$K$63,$A$72,0)*B322</f>
        <v>0</v>
      </c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54">
        <f t="shared" si="344"/>
        <v>234.272727272727</v>
      </c>
      <c r="BP359" s="53">
        <v>2037</v>
      </c>
      <c r="BQ359" s="61">
        <f t="shared" si="382"/>
        <v>0</v>
      </c>
      <c r="BR359" s="61">
        <f t="shared" si="382"/>
        <v>0</v>
      </c>
      <c r="BS359" s="61">
        <f t="shared" si="382"/>
        <v>0</v>
      </c>
      <c r="BT359" s="61">
        <f t="shared" si="382"/>
        <v>0</v>
      </c>
      <c r="BU359" s="61">
        <f t="shared" si="382"/>
        <v>0</v>
      </c>
      <c r="BV359" s="61">
        <f t="shared" si="382"/>
        <v>0</v>
      </c>
      <c r="BW359" s="61">
        <f t="shared" si="382"/>
        <v>0</v>
      </c>
      <c r="BX359" s="61">
        <f t="shared" si="382"/>
        <v>0</v>
      </c>
      <c r="BY359" s="61">
        <f t="shared" si="382"/>
        <v>0</v>
      </c>
      <c r="BZ359" s="61">
        <f t="shared" si="382"/>
        <v>0</v>
      </c>
      <c r="CA359" s="61">
        <f t="shared" si="382"/>
        <v>0</v>
      </c>
      <c r="CB359" s="61">
        <f t="shared" si="382"/>
        <v>0</v>
      </c>
      <c r="CC359" s="61">
        <f t="shared" si="382"/>
        <v>0</v>
      </c>
      <c r="CD359" s="61">
        <f t="shared" si="382"/>
        <v>0</v>
      </c>
      <c r="CE359" s="61">
        <f t="shared" si="382"/>
        <v>0</v>
      </c>
      <c r="CF359" s="61">
        <f t="shared" si="382"/>
        <v>0</v>
      </c>
      <c r="CG359" s="61">
        <f t="shared" si="361"/>
        <v>0</v>
      </c>
      <c r="CH359" s="61">
        <f t="shared" si="361"/>
        <v>0</v>
      </c>
      <c r="CI359" s="61">
        <f t="shared" si="361"/>
        <v>0</v>
      </c>
      <c r="CJ359" s="61">
        <f t="shared" si="361"/>
        <v>0</v>
      </c>
      <c r="CK359" s="61">
        <f t="shared" si="361"/>
        <v>0</v>
      </c>
      <c r="CL359" s="61">
        <f t="shared" si="361"/>
        <v>0</v>
      </c>
      <c r="CM359" s="61">
        <f t="shared" si="361"/>
        <v>0</v>
      </c>
      <c r="CN359" s="61">
        <f t="shared" si="361"/>
        <v>0</v>
      </c>
      <c r="CO359" s="61">
        <f t="shared" si="361"/>
        <v>0</v>
      </c>
      <c r="CP359" s="61">
        <f t="shared" si="361"/>
        <v>0</v>
      </c>
      <c r="CQ359" s="61">
        <f t="shared" si="361"/>
        <v>7.6833527357392101E-2</v>
      </c>
      <c r="CR359" s="61">
        <f t="shared" si="361"/>
        <v>7.9161816065192098E-2</v>
      </c>
      <c r="CS359" s="61">
        <f t="shared" si="361"/>
        <v>8.2654249126891802E-2</v>
      </c>
      <c r="CT359" s="61">
        <f t="shared" si="361"/>
        <v>8.6146682188591395E-2</v>
      </c>
      <c r="CU359" s="61">
        <f t="shared" si="361"/>
        <v>9.0803259604190903E-2</v>
      </c>
      <c r="CV359" s="61">
        <f t="shared" si="361"/>
        <v>9.7788125727590297E-2</v>
      </c>
      <c r="CW359" s="61">
        <f t="shared" si="376"/>
        <v>0.105937136204889</v>
      </c>
      <c r="CX359" s="61">
        <f t="shared" si="365"/>
        <v>0.115250291036089</v>
      </c>
      <c r="CY359" s="61">
        <f t="shared" si="365"/>
        <v>0.12572759022118701</v>
      </c>
      <c r="CZ359" s="61">
        <f t="shared" si="365"/>
        <v>6.5192083818393504E-2</v>
      </c>
      <c r="DA359" s="61">
        <f t="shared" si="365"/>
        <v>7.4505238649592603E-2</v>
      </c>
      <c r="DB359" s="61">
        <f t="shared" si="365"/>
        <v>0</v>
      </c>
      <c r="DC359" s="61">
        <f t="shared" si="365"/>
        <v>0</v>
      </c>
      <c r="DD359" s="61">
        <f t="shared" si="365"/>
        <v>0</v>
      </c>
      <c r="DE359" s="61">
        <f t="shared" si="365"/>
        <v>0</v>
      </c>
      <c r="DF359" s="61">
        <f t="shared" si="365"/>
        <v>0</v>
      </c>
      <c r="DG359" s="61">
        <f t="shared" si="365"/>
        <v>0</v>
      </c>
      <c r="DH359" s="61">
        <f t="shared" si="365"/>
        <v>0</v>
      </c>
      <c r="DI359" s="61">
        <f t="shared" si="365"/>
        <v>0</v>
      </c>
      <c r="DJ359" s="61">
        <f t="shared" si="365"/>
        <v>0</v>
      </c>
      <c r="DK359" s="61">
        <f t="shared" si="365"/>
        <v>0</v>
      </c>
      <c r="DL359" s="61">
        <f t="shared" si="365"/>
        <v>0</v>
      </c>
      <c r="DM359" s="61">
        <f t="shared" si="365"/>
        <v>0</v>
      </c>
      <c r="DN359" s="61">
        <f t="shared" si="385"/>
        <v>0</v>
      </c>
      <c r="DO359" s="61">
        <f t="shared" si="385"/>
        <v>0</v>
      </c>
      <c r="DP359" s="61">
        <f t="shared" si="385"/>
        <v>0</v>
      </c>
      <c r="DQ359" s="61">
        <f t="shared" si="383"/>
        <v>0</v>
      </c>
      <c r="DR359" s="61">
        <f t="shared" si="383"/>
        <v>0</v>
      </c>
      <c r="DS359" s="61">
        <f t="shared" si="363"/>
        <v>0</v>
      </c>
      <c r="DT359" s="61">
        <f t="shared" si="342"/>
        <v>0</v>
      </c>
      <c r="DU359" s="61">
        <f t="shared" si="342"/>
        <v>0</v>
      </c>
      <c r="DV359" s="61">
        <f t="shared" si="342"/>
        <v>0</v>
      </c>
      <c r="DW359" s="61">
        <f t="shared" si="342"/>
        <v>0</v>
      </c>
      <c r="DX359" s="61">
        <f t="shared" si="342"/>
        <v>0</v>
      </c>
      <c r="DY359" s="61">
        <f t="shared" si="342"/>
        <v>0</v>
      </c>
      <c r="DZ359" s="61">
        <f t="shared" si="346"/>
        <v>1</v>
      </c>
    </row>
    <row r="360" spans="3:130">
      <c r="C360" s="53">
        <v>2038</v>
      </c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>
        <f t="shared" si="369"/>
        <v>0</v>
      </c>
      <c r="W360" s="64">
        <f t="shared" si="370"/>
        <v>0</v>
      </c>
      <c r="X360" s="64">
        <f t="shared" si="371"/>
        <v>0</v>
      </c>
      <c r="Y360" s="64">
        <f t="shared" si="372"/>
        <v>0</v>
      </c>
      <c r="Z360" s="64">
        <f t="shared" si="373"/>
        <v>0</v>
      </c>
      <c r="AA360" s="64">
        <f t="shared" si="374"/>
        <v>0</v>
      </c>
      <c r="AB360" s="64">
        <f t="shared" si="375"/>
        <v>0</v>
      </c>
      <c r="AC360" s="64">
        <f t="shared" si="377"/>
        <v>0</v>
      </c>
      <c r="AD360" s="64">
        <f t="shared" si="378"/>
        <v>0</v>
      </c>
      <c r="AE360" s="64">
        <f t="shared" si="379"/>
        <v>18.545454545454501</v>
      </c>
      <c r="AF360" s="64">
        <f t="shared" si="380"/>
        <v>19.363636363636399</v>
      </c>
      <c r="AG360" s="64">
        <f t="shared" si="381"/>
        <v>20.181818181818201</v>
      </c>
      <c r="AH360" s="64">
        <f t="shared" si="384"/>
        <v>21.272727272727298</v>
      </c>
      <c r="AI360" s="64">
        <f t="shared" si="386"/>
        <v>22.909090909090899</v>
      </c>
      <c r="AJ360" s="64">
        <f t="shared" si="387"/>
        <v>24.818181818181799</v>
      </c>
      <c r="AK360" s="64">
        <f t="shared" si="388"/>
        <v>27</v>
      </c>
      <c r="AL360" s="64">
        <f t="shared" si="389"/>
        <v>29.454545454545499</v>
      </c>
      <c r="AM360" s="64">
        <f t="shared" si="390"/>
        <v>15.2727272727273</v>
      </c>
      <c r="AN360" s="64">
        <f t="shared" ref="AN360:AN378" si="391">VLOOKUP($C$102,$D$3:$K$63,$A$72,0)*(B324-B323)</f>
        <v>17.454545454545499</v>
      </c>
      <c r="AO360" s="64">
        <f>VLOOKUP($C$103,$D$3:$K$63,$A$72,0)*(B323-B322)</f>
        <v>19.636363636363601</v>
      </c>
      <c r="AP360" s="64">
        <f>VLOOKUP($C$104,$D$3:$K$63,$A$72,0)*B322</f>
        <v>0</v>
      </c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54">
        <f t="shared" si="344"/>
        <v>235.90909090909099</v>
      </c>
      <c r="BP360" s="53">
        <v>2038</v>
      </c>
      <c r="BQ360" s="61">
        <f t="shared" si="382"/>
        <v>0</v>
      </c>
      <c r="BR360" s="61">
        <f t="shared" si="382"/>
        <v>0</v>
      </c>
      <c r="BS360" s="61">
        <f t="shared" si="382"/>
        <v>0</v>
      </c>
      <c r="BT360" s="61">
        <f t="shared" si="382"/>
        <v>0</v>
      </c>
      <c r="BU360" s="61">
        <f t="shared" si="382"/>
        <v>0</v>
      </c>
      <c r="BV360" s="61">
        <f t="shared" si="382"/>
        <v>0</v>
      </c>
      <c r="BW360" s="61">
        <f t="shared" si="382"/>
        <v>0</v>
      </c>
      <c r="BX360" s="61">
        <f t="shared" si="382"/>
        <v>0</v>
      </c>
      <c r="BY360" s="61">
        <f t="shared" si="382"/>
        <v>0</v>
      </c>
      <c r="BZ360" s="61">
        <f t="shared" si="382"/>
        <v>0</v>
      </c>
      <c r="CA360" s="61">
        <f t="shared" si="382"/>
        <v>0</v>
      </c>
      <c r="CB360" s="61">
        <f t="shared" si="382"/>
        <v>0</v>
      </c>
      <c r="CC360" s="61">
        <f t="shared" si="382"/>
        <v>0</v>
      </c>
      <c r="CD360" s="61">
        <f t="shared" si="382"/>
        <v>0</v>
      </c>
      <c r="CE360" s="61">
        <f t="shared" si="382"/>
        <v>0</v>
      </c>
      <c r="CF360" s="61">
        <f t="shared" si="382"/>
        <v>0</v>
      </c>
      <c r="CG360" s="61">
        <f t="shared" si="361"/>
        <v>0</v>
      </c>
      <c r="CH360" s="61">
        <f t="shared" si="361"/>
        <v>0</v>
      </c>
      <c r="CI360" s="61">
        <f t="shared" si="361"/>
        <v>0</v>
      </c>
      <c r="CJ360" s="61">
        <f t="shared" si="361"/>
        <v>0</v>
      </c>
      <c r="CK360" s="61">
        <f t="shared" si="361"/>
        <v>0</v>
      </c>
      <c r="CL360" s="61">
        <f t="shared" si="361"/>
        <v>0</v>
      </c>
      <c r="CM360" s="61">
        <f t="shared" si="361"/>
        <v>0</v>
      </c>
      <c r="CN360" s="61">
        <f t="shared" si="361"/>
        <v>0</v>
      </c>
      <c r="CO360" s="61">
        <f t="shared" si="361"/>
        <v>0</v>
      </c>
      <c r="CP360" s="61">
        <f t="shared" si="361"/>
        <v>0</v>
      </c>
      <c r="CQ360" s="61">
        <f t="shared" si="361"/>
        <v>0</v>
      </c>
      <c r="CR360" s="61">
        <f t="shared" si="361"/>
        <v>7.8612716763005505E-2</v>
      </c>
      <c r="CS360" s="61">
        <f t="shared" si="361"/>
        <v>8.2080924855491302E-2</v>
      </c>
      <c r="CT360" s="61">
        <f t="shared" si="361"/>
        <v>8.5549132947976905E-2</v>
      </c>
      <c r="CU360" s="61">
        <f t="shared" si="361"/>
        <v>9.0173410404624302E-2</v>
      </c>
      <c r="CV360" s="61">
        <f t="shared" si="361"/>
        <v>9.7109826589595397E-2</v>
      </c>
      <c r="CW360" s="61">
        <f t="shared" si="376"/>
        <v>0.10520231213872799</v>
      </c>
      <c r="CX360" s="61">
        <f t="shared" si="365"/>
        <v>0.11445086705202299</v>
      </c>
      <c r="CY360" s="61">
        <f t="shared" si="365"/>
        <v>0.12485549132948</v>
      </c>
      <c r="CZ360" s="61">
        <f t="shared" si="365"/>
        <v>6.4739884393063593E-2</v>
      </c>
      <c r="DA360" s="61">
        <f t="shared" si="365"/>
        <v>7.39884393063584E-2</v>
      </c>
      <c r="DB360" s="61">
        <f t="shared" si="365"/>
        <v>8.3236994219653193E-2</v>
      </c>
      <c r="DC360" s="61">
        <f t="shared" si="365"/>
        <v>0</v>
      </c>
      <c r="DD360" s="61">
        <f t="shared" si="365"/>
        <v>0</v>
      </c>
      <c r="DE360" s="61">
        <f t="shared" si="365"/>
        <v>0</v>
      </c>
      <c r="DF360" s="61">
        <f t="shared" si="365"/>
        <v>0</v>
      </c>
      <c r="DG360" s="61">
        <f t="shared" si="365"/>
        <v>0</v>
      </c>
      <c r="DH360" s="61">
        <f t="shared" si="365"/>
        <v>0</v>
      </c>
      <c r="DI360" s="61">
        <f t="shared" si="365"/>
        <v>0</v>
      </c>
      <c r="DJ360" s="61">
        <f t="shared" si="365"/>
        <v>0</v>
      </c>
      <c r="DK360" s="61">
        <f t="shared" si="365"/>
        <v>0</v>
      </c>
      <c r="DL360" s="61">
        <f t="shared" si="365"/>
        <v>0</v>
      </c>
      <c r="DM360" s="61">
        <f t="shared" si="365"/>
        <v>0</v>
      </c>
      <c r="DN360" s="61">
        <f t="shared" si="385"/>
        <v>0</v>
      </c>
      <c r="DO360" s="61">
        <f t="shared" si="385"/>
        <v>0</v>
      </c>
      <c r="DP360" s="61">
        <f t="shared" si="385"/>
        <v>0</v>
      </c>
      <c r="DQ360" s="61">
        <f t="shared" si="383"/>
        <v>0</v>
      </c>
      <c r="DR360" s="61">
        <f t="shared" si="383"/>
        <v>0</v>
      </c>
      <c r="DS360" s="61">
        <f t="shared" si="363"/>
        <v>0</v>
      </c>
      <c r="DT360" s="61">
        <f t="shared" si="342"/>
        <v>0</v>
      </c>
      <c r="DU360" s="61">
        <f t="shared" si="342"/>
        <v>0</v>
      </c>
      <c r="DV360" s="61">
        <f t="shared" si="342"/>
        <v>0</v>
      </c>
      <c r="DW360" s="61">
        <f t="shared" si="342"/>
        <v>0</v>
      </c>
      <c r="DX360" s="61">
        <f t="shared" si="342"/>
        <v>0</v>
      </c>
      <c r="DY360" s="61">
        <f t="shared" si="342"/>
        <v>0</v>
      </c>
      <c r="DZ360" s="61">
        <f t="shared" si="346"/>
        <v>1</v>
      </c>
    </row>
    <row r="361" spans="3:130">
      <c r="C361" s="53">
        <v>2039</v>
      </c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>
        <f t="shared" si="370"/>
        <v>0</v>
      </c>
      <c r="X361" s="64">
        <f t="shared" si="371"/>
        <v>0</v>
      </c>
      <c r="Y361" s="64">
        <f t="shared" si="372"/>
        <v>0</v>
      </c>
      <c r="Z361" s="64">
        <f t="shared" si="373"/>
        <v>0</v>
      </c>
      <c r="AA361" s="64">
        <f t="shared" si="374"/>
        <v>0</v>
      </c>
      <c r="AB361" s="64">
        <f t="shared" si="375"/>
        <v>0</v>
      </c>
      <c r="AC361" s="64">
        <f t="shared" si="377"/>
        <v>0</v>
      </c>
      <c r="AD361" s="64">
        <f t="shared" si="378"/>
        <v>0</v>
      </c>
      <c r="AE361" s="64">
        <f t="shared" si="379"/>
        <v>0</v>
      </c>
      <c r="AF361" s="64">
        <f t="shared" si="380"/>
        <v>19.363636363636299</v>
      </c>
      <c r="AG361" s="64">
        <f t="shared" si="381"/>
        <v>20.181818181818201</v>
      </c>
      <c r="AH361" s="64">
        <f t="shared" si="384"/>
        <v>21.272727272727298</v>
      </c>
      <c r="AI361" s="64">
        <f t="shared" si="386"/>
        <v>22.909090909090899</v>
      </c>
      <c r="AJ361" s="64">
        <f t="shared" si="387"/>
        <v>24.818181818181799</v>
      </c>
      <c r="AK361" s="64">
        <f t="shared" si="388"/>
        <v>27</v>
      </c>
      <c r="AL361" s="64">
        <f t="shared" si="389"/>
        <v>29.454545454545499</v>
      </c>
      <c r="AM361" s="64">
        <f t="shared" si="390"/>
        <v>15.2727272727273</v>
      </c>
      <c r="AN361" s="64">
        <f t="shared" si="391"/>
        <v>17.454545454545499</v>
      </c>
      <c r="AO361" s="64">
        <f t="shared" ref="AO361:AO379" si="392">VLOOKUP($C$103,$D$3:$K$63,$A$72,0)*(B324-B323)</f>
        <v>19.636363636363601</v>
      </c>
      <c r="AP361" s="64">
        <f>VLOOKUP($C$104,$D$3:$K$63,$A$72,0)*(B323-B322)</f>
        <v>22.363636363636399</v>
      </c>
      <c r="AQ361" s="64">
        <f>VLOOKUP($C$105,$D$3:$K$63,$A$72,0)*B322</f>
        <v>0</v>
      </c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54">
        <f t="shared" si="344"/>
        <v>239.727272727273</v>
      </c>
      <c r="BP361" s="53">
        <v>2039</v>
      </c>
      <c r="BQ361" s="61">
        <f t="shared" si="382"/>
        <v>0</v>
      </c>
      <c r="BR361" s="61">
        <f t="shared" si="382"/>
        <v>0</v>
      </c>
      <c r="BS361" s="61">
        <f t="shared" si="382"/>
        <v>0</v>
      </c>
      <c r="BT361" s="61">
        <f t="shared" si="382"/>
        <v>0</v>
      </c>
      <c r="BU361" s="61">
        <f t="shared" si="382"/>
        <v>0</v>
      </c>
      <c r="BV361" s="61">
        <f t="shared" si="382"/>
        <v>0</v>
      </c>
      <c r="BW361" s="61">
        <f t="shared" si="382"/>
        <v>0</v>
      </c>
      <c r="BX361" s="61">
        <f t="shared" si="382"/>
        <v>0</v>
      </c>
      <c r="BY361" s="61">
        <f t="shared" si="382"/>
        <v>0</v>
      </c>
      <c r="BZ361" s="61">
        <f t="shared" si="382"/>
        <v>0</v>
      </c>
      <c r="CA361" s="61">
        <f t="shared" si="382"/>
        <v>0</v>
      </c>
      <c r="CB361" s="61">
        <f t="shared" si="382"/>
        <v>0</v>
      </c>
      <c r="CC361" s="61">
        <f t="shared" si="382"/>
        <v>0</v>
      </c>
      <c r="CD361" s="61">
        <f t="shared" si="382"/>
        <v>0</v>
      </c>
      <c r="CE361" s="61">
        <f t="shared" si="382"/>
        <v>0</v>
      </c>
      <c r="CF361" s="61">
        <f t="shared" si="382"/>
        <v>0</v>
      </c>
      <c r="CG361" s="61">
        <f t="shared" si="361"/>
        <v>0</v>
      </c>
      <c r="CH361" s="61">
        <f t="shared" si="361"/>
        <v>0</v>
      </c>
      <c r="CI361" s="61">
        <f t="shared" si="361"/>
        <v>0</v>
      </c>
      <c r="CJ361" s="61">
        <f t="shared" si="361"/>
        <v>0</v>
      </c>
      <c r="CK361" s="61">
        <f t="shared" si="361"/>
        <v>0</v>
      </c>
      <c r="CL361" s="61">
        <f t="shared" si="361"/>
        <v>0</v>
      </c>
      <c r="CM361" s="61">
        <f t="shared" si="361"/>
        <v>0</v>
      </c>
      <c r="CN361" s="61">
        <f t="shared" si="361"/>
        <v>0</v>
      </c>
      <c r="CO361" s="61">
        <f t="shared" si="361"/>
        <v>0</v>
      </c>
      <c r="CP361" s="61">
        <f t="shared" si="361"/>
        <v>0</v>
      </c>
      <c r="CQ361" s="61">
        <f t="shared" si="361"/>
        <v>0</v>
      </c>
      <c r="CR361" s="61">
        <f t="shared" si="361"/>
        <v>0</v>
      </c>
      <c r="CS361" s="61">
        <f t="shared" si="361"/>
        <v>8.0773606370875703E-2</v>
      </c>
      <c r="CT361" s="61">
        <f t="shared" si="361"/>
        <v>8.4186575654152496E-2</v>
      </c>
      <c r="CU361" s="61">
        <f t="shared" si="361"/>
        <v>8.8737201365187701E-2</v>
      </c>
      <c r="CV361" s="61">
        <f t="shared" si="361"/>
        <v>9.5563139931740607E-2</v>
      </c>
      <c r="CW361" s="61">
        <f t="shared" si="376"/>
        <v>0.10352673492605199</v>
      </c>
      <c r="CX361" s="61">
        <f t="shared" si="365"/>
        <v>0.112627986348123</v>
      </c>
      <c r="CY361" s="61">
        <f t="shared" si="365"/>
        <v>0.12286689419795201</v>
      </c>
      <c r="CZ361" s="61">
        <f t="shared" si="365"/>
        <v>6.3708759954493793E-2</v>
      </c>
      <c r="DA361" s="61">
        <f t="shared" si="365"/>
        <v>7.2810011376564301E-2</v>
      </c>
      <c r="DB361" s="61">
        <f t="shared" si="365"/>
        <v>8.1911262798634796E-2</v>
      </c>
      <c r="DC361" s="61">
        <f>AP361/$BM361</f>
        <v>9.3287827076223004E-2</v>
      </c>
      <c r="DD361" s="61">
        <f t="shared" si="365"/>
        <v>0</v>
      </c>
      <c r="DE361" s="61">
        <f t="shared" si="365"/>
        <v>0</v>
      </c>
      <c r="DF361" s="61">
        <f t="shared" si="365"/>
        <v>0</v>
      </c>
      <c r="DG361" s="61">
        <f t="shared" si="365"/>
        <v>0</v>
      </c>
      <c r="DH361" s="61">
        <f t="shared" si="365"/>
        <v>0</v>
      </c>
      <c r="DI361" s="61">
        <f t="shared" si="365"/>
        <v>0</v>
      </c>
      <c r="DJ361" s="61">
        <f t="shared" si="365"/>
        <v>0</v>
      </c>
      <c r="DK361" s="61">
        <f t="shared" si="365"/>
        <v>0</v>
      </c>
      <c r="DL361" s="61">
        <f t="shared" si="365"/>
        <v>0</v>
      </c>
      <c r="DM361" s="61">
        <f t="shared" si="365"/>
        <v>0</v>
      </c>
      <c r="DN361" s="61">
        <f t="shared" si="385"/>
        <v>0</v>
      </c>
      <c r="DO361" s="61">
        <f t="shared" si="385"/>
        <v>0</v>
      </c>
      <c r="DP361" s="61">
        <f t="shared" si="385"/>
        <v>0</v>
      </c>
      <c r="DQ361" s="61">
        <f t="shared" si="383"/>
        <v>0</v>
      </c>
      <c r="DR361" s="61">
        <f t="shared" si="383"/>
        <v>0</v>
      </c>
      <c r="DS361" s="61">
        <f t="shared" si="363"/>
        <v>0</v>
      </c>
      <c r="DT361" s="61">
        <f t="shared" si="342"/>
        <v>0</v>
      </c>
      <c r="DU361" s="61">
        <f t="shared" si="342"/>
        <v>0</v>
      </c>
      <c r="DV361" s="61">
        <f t="shared" si="342"/>
        <v>0</v>
      </c>
      <c r="DW361" s="61">
        <f t="shared" si="342"/>
        <v>0</v>
      </c>
      <c r="DX361" s="61">
        <f t="shared" si="342"/>
        <v>0</v>
      </c>
      <c r="DY361" s="61">
        <f t="shared" si="342"/>
        <v>0</v>
      </c>
      <c r="DZ361" s="61">
        <f t="shared" si="346"/>
        <v>1</v>
      </c>
    </row>
    <row r="362" spans="3:130">
      <c r="C362" s="53">
        <v>2040</v>
      </c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>
        <f t="shared" si="371"/>
        <v>0</v>
      </c>
      <c r="Y362" s="64">
        <f t="shared" si="372"/>
        <v>0</v>
      </c>
      <c r="Z362" s="64">
        <f t="shared" si="373"/>
        <v>0</v>
      </c>
      <c r="AA362" s="64">
        <f t="shared" si="374"/>
        <v>0</v>
      </c>
      <c r="AB362" s="64">
        <f t="shared" si="375"/>
        <v>0</v>
      </c>
      <c r="AC362" s="64">
        <f t="shared" si="377"/>
        <v>0</v>
      </c>
      <c r="AD362" s="64">
        <f t="shared" si="378"/>
        <v>0</v>
      </c>
      <c r="AE362" s="64">
        <f t="shared" si="379"/>
        <v>0</v>
      </c>
      <c r="AF362" s="64">
        <f t="shared" si="380"/>
        <v>0</v>
      </c>
      <c r="AG362" s="64">
        <f t="shared" si="381"/>
        <v>20.181818181818102</v>
      </c>
      <c r="AH362" s="64">
        <f t="shared" si="384"/>
        <v>21.272727272727298</v>
      </c>
      <c r="AI362" s="64">
        <f t="shared" si="386"/>
        <v>22.909090909090899</v>
      </c>
      <c r="AJ362" s="64">
        <f t="shared" si="387"/>
        <v>24.818181818181799</v>
      </c>
      <c r="AK362" s="64">
        <f t="shared" si="388"/>
        <v>27</v>
      </c>
      <c r="AL362" s="64">
        <f t="shared" si="389"/>
        <v>29.454545454545499</v>
      </c>
      <c r="AM362" s="64">
        <f t="shared" si="390"/>
        <v>15.2727272727273</v>
      </c>
      <c r="AN362" s="64">
        <f t="shared" si="391"/>
        <v>17.454545454545499</v>
      </c>
      <c r="AO362" s="64">
        <f t="shared" si="392"/>
        <v>19.636363636363601</v>
      </c>
      <c r="AP362" s="64">
        <f t="shared" ref="AP362:AP380" si="393">VLOOKUP($C$104,$D$3:$K$63,$A$72,0)*(B324-B323)</f>
        <v>22.363636363636399</v>
      </c>
      <c r="AQ362" s="64">
        <f>VLOOKUP($C$105,$D$3:$K$63,$A$72,0)*(B323-B322)</f>
        <v>24.5454545454546</v>
      </c>
      <c r="AR362" s="64">
        <f>VLOOKUP($C$106,$D$3:$K$63,$A$72,0)*B322</f>
        <v>0</v>
      </c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54">
        <f t="shared" si="344"/>
        <v>244.90909090909099</v>
      </c>
      <c r="BP362" s="53">
        <v>2040</v>
      </c>
      <c r="BQ362" s="61">
        <f t="shared" si="382"/>
        <v>0</v>
      </c>
      <c r="BR362" s="61">
        <f t="shared" si="382"/>
        <v>0</v>
      </c>
      <c r="BS362" s="61">
        <f t="shared" si="382"/>
        <v>0</v>
      </c>
      <c r="BT362" s="61">
        <f t="shared" si="382"/>
        <v>0</v>
      </c>
      <c r="BU362" s="61">
        <f t="shared" si="382"/>
        <v>0</v>
      </c>
      <c r="BV362" s="61">
        <f t="shared" si="382"/>
        <v>0</v>
      </c>
      <c r="BW362" s="61">
        <f t="shared" si="382"/>
        <v>0</v>
      </c>
      <c r="BX362" s="61">
        <f t="shared" si="382"/>
        <v>0</v>
      </c>
      <c r="BY362" s="61">
        <f t="shared" si="382"/>
        <v>0</v>
      </c>
      <c r="BZ362" s="61">
        <f t="shared" si="382"/>
        <v>0</v>
      </c>
      <c r="CA362" s="61">
        <f t="shared" si="382"/>
        <v>0</v>
      </c>
      <c r="CB362" s="61">
        <f t="shared" si="382"/>
        <v>0</v>
      </c>
      <c r="CC362" s="61">
        <f t="shared" si="382"/>
        <v>0</v>
      </c>
      <c r="CD362" s="61">
        <f t="shared" si="382"/>
        <v>0</v>
      </c>
      <c r="CE362" s="61">
        <f t="shared" si="382"/>
        <v>0</v>
      </c>
      <c r="CF362" s="61">
        <f t="shared" si="382"/>
        <v>0</v>
      </c>
      <c r="CG362" s="61">
        <f t="shared" si="361"/>
        <v>0</v>
      </c>
      <c r="CH362" s="61">
        <f t="shared" si="361"/>
        <v>0</v>
      </c>
      <c r="CI362" s="61">
        <f t="shared" si="361"/>
        <v>0</v>
      </c>
      <c r="CJ362" s="61">
        <f t="shared" si="361"/>
        <v>0</v>
      </c>
      <c r="CK362" s="61">
        <f t="shared" si="361"/>
        <v>0</v>
      </c>
      <c r="CL362" s="61">
        <f t="shared" si="361"/>
        <v>0</v>
      </c>
      <c r="CM362" s="61">
        <f t="shared" si="361"/>
        <v>0</v>
      </c>
      <c r="CN362" s="61">
        <f t="shared" si="361"/>
        <v>0</v>
      </c>
      <c r="CO362" s="61">
        <f t="shared" si="361"/>
        <v>0</v>
      </c>
      <c r="CP362" s="61">
        <f t="shared" si="361"/>
        <v>0</v>
      </c>
      <c r="CQ362" s="61">
        <f t="shared" si="361"/>
        <v>0</v>
      </c>
      <c r="CR362" s="61">
        <f t="shared" si="361"/>
        <v>0</v>
      </c>
      <c r="CS362" s="61">
        <f t="shared" si="361"/>
        <v>0</v>
      </c>
      <c r="CT362" s="61">
        <f t="shared" si="361"/>
        <v>8.2405345211580994E-2</v>
      </c>
      <c r="CU362" s="61">
        <f t="shared" si="361"/>
        <v>8.6859688195991103E-2</v>
      </c>
      <c r="CV362" s="61">
        <f t="shared" si="361"/>
        <v>9.3541202672605794E-2</v>
      </c>
      <c r="CW362" s="61">
        <f t="shared" si="376"/>
        <v>0.101336302895323</v>
      </c>
      <c r="CX362" s="61">
        <f t="shared" si="365"/>
        <v>0.110244988864143</v>
      </c>
      <c r="CY362" s="61">
        <f t="shared" si="365"/>
        <v>0.12026726057906501</v>
      </c>
      <c r="CZ362" s="61">
        <f t="shared" si="365"/>
        <v>6.2360801781737203E-2</v>
      </c>
      <c r="DA362" s="61">
        <f t="shared" si="365"/>
        <v>7.1269487750556804E-2</v>
      </c>
      <c r="DB362" s="61">
        <f t="shared" si="365"/>
        <v>8.0178173719376397E-2</v>
      </c>
      <c r="DC362" s="61">
        <f>AP361/$BM362</f>
        <v>9.1314031180400906E-2</v>
      </c>
      <c r="DD362" s="61">
        <f t="shared" si="365"/>
        <v>0.10022271714922</v>
      </c>
      <c r="DE362" s="61">
        <f t="shared" si="365"/>
        <v>0</v>
      </c>
      <c r="DF362" s="61">
        <f t="shared" si="365"/>
        <v>0</v>
      </c>
      <c r="DG362" s="61">
        <f t="shared" si="365"/>
        <v>0</v>
      </c>
      <c r="DH362" s="61">
        <f t="shared" si="365"/>
        <v>0</v>
      </c>
      <c r="DI362" s="61">
        <f t="shared" si="365"/>
        <v>0</v>
      </c>
      <c r="DJ362" s="61">
        <f t="shared" si="365"/>
        <v>0</v>
      </c>
      <c r="DK362" s="61">
        <f t="shared" si="365"/>
        <v>0</v>
      </c>
      <c r="DL362" s="61">
        <f t="shared" si="365"/>
        <v>0</v>
      </c>
      <c r="DM362" s="61">
        <f t="shared" si="365"/>
        <v>0</v>
      </c>
      <c r="DN362" s="61">
        <f t="shared" si="385"/>
        <v>0</v>
      </c>
      <c r="DO362" s="61">
        <f t="shared" si="385"/>
        <v>0</v>
      </c>
      <c r="DP362" s="61">
        <f t="shared" si="385"/>
        <v>0</v>
      </c>
      <c r="DQ362" s="61">
        <f t="shared" si="383"/>
        <v>0</v>
      </c>
      <c r="DR362" s="61">
        <f t="shared" si="383"/>
        <v>0</v>
      </c>
      <c r="DS362" s="61">
        <f t="shared" si="363"/>
        <v>0</v>
      </c>
      <c r="DT362" s="61">
        <f t="shared" si="342"/>
        <v>0</v>
      </c>
      <c r="DU362" s="61">
        <f t="shared" si="342"/>
        <v>0</v>
      </c>
      <c r="DV362" s="61">
        <f t="shared" si="342"/>
        <v>0</v>
      </c>
      <c r="DW362" s="61">
        <f t="shared" si="342"/>
        <v>0</v>
      </c>
      <c r="DX362" s="61">
        <f t="shared" si="342"/>
        <v>0</v>
      </c>
      <c r="DY362" s="61">
        <f t="shared" si="342"/>
        <v>0</v>
      </c>
      <c r="DZ362" s="61">
        <f t="shared" ref="DZ362:DZ382" si="394">SUM(BQ362:DY362)</f>
        <v>1</v>
      </c>
    </row>
    <row r="363" spans="3:130">
      <c r="C363" s="53">
        <v>2041</v>
      </c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>
        <f t="shared" si="372"/>
        <v>0</v>
      </c>
      <c r="Z363" s="64">
        <f t="shared" si="373"/>
        <v>0</v>
      </c>
      <c r="AA363" s="64">
        <f t="shared" si="374"/>
        <v>0</v>
      </c>
      <c r="AB363" s="64">
        <f t="shared" si="375"/>
        <v>0</v>
      </c>
      <c r="AC363" s="64">
        <f t="shared" si="377"/>
        <v>0</v>
      </c>
      <c r="AD363" s="64">
        <f t="shared" si="378"/>
        <v>0</v>
      </c>
      <c r="AE363" s="64">
        <f t="shared" si="379"/>
        <v>0</v>
      </c>
      <c r="AF363" s="64">
        <f t="shared" si="380"/>
        <v>0</v>
      </c>
      <c r="AG363" s="64">
        <f t="shared" si="381"/>
        <v>0</v>
      </c>
      <c r="AH363" s="64">
        <f t="shared" si="384"/>
        <v>21.272727272727199</v>
      </c>
      <c r="AI363" s="64">
        <f t="shared" si="386"/>
        <v>22.909090909090899</v>
      </c>
      <c r="AJ363" s="64">
        <f t="shared" si="387"/>
        <v>24.818181818181799</v>
      </c>
      <c r="AK363" s="64">
        <f t="shared" si="388"/>
        <v>27</v>
      </c>
      <c r="AL363" s="64">
        <f t="shared" si="389"/>
        <v>29.454545454545499</v>
      </c>
      <c r="AM363" s="64">
        <f t="shared" si="390"/>
        <v>15.2727272727273</v>
      </c>
      <c r="AN363" s="64">
        <f t="shared" si="391"/>
        <v>17.454545454545499</v>
      </c>
      <c r="AO363" s="64">
        <f t="shared" si="392"/>
        <v>19.636363636363601</v>
      </c>
      <c r="AP363" s="64">
        <f t="shared" si="393"/>
        <v>22.363636363636399</v>
      </c>
      <c r="AQ363" s="64">
        <f t="shared" ref="AQ363:AQ381" si="395">VLOOKUP($C$105,$D$3:$K$63,$A$72,0)*(B324-B323)</f>
        <v>24.5454545454546</v>
      </c>
      <c r="AR363" s="64">
        <f>VLOOKUP($C$106,$D$3:$K$63,$A$72,0)*(B323-B322)</f>
        <v>26.454545454545499</v>
      </c>
      <c r="AS363" s="64">
        <f>VLOOKUP($C$107,$D$3:$K$63,$A$72,0)*B322</f>
        <v>0</v>
      </c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54">
        <f t="shared" si="344"/>
        <v>251.18181818181799</v>
      </c>
      <c r="BP363" s="53">
        <v>2041</v>
      </c>
      <c r="BQ363" s="61">
        <f t="shared" si="382"/>
        <v>0</v>
      </c>
      <c r="BR363" s="61">
        <f t="shared" si="382"/>
        <v>0</v>
      </c>
      <c r="BS363" s="61">
        <f t="shared" si="382"/>
        <v>0</v>
      </c>
      <c r="BT363" s="61">
        <f t="shared" si="382"/>
        <v>0</v>
      </c>
      <c r="BU363" s="61">
        <f t="shared" si="382"/>
        <v>0</v>
      </c>
      <c r="BV363" s="61">
        <f t="shared" si="382"/>
        <v>0</v>
      </c>
      <c r="BW363" s="61">
        <f t="shared" si="382"/>
        <v>0</v>
      </c>
      <c r="BX363" s="61">
        <f t="shared" si="382"/>
        <v>0</v>
      </c>
      <c r="BY363" s="61">
        <f t="shared" si="382"/>
        <v>0</v>
      </c>
      <c r="BZ363" s="61">
        <f t="shared" si="382"/>
        <v>0</v>
      </c>
      <c r="CA363" s="61">
        <f t="shared" si="382"/>
        <v>0</v>
      </c>
      <c r="CB363" s="61">
        <f t="shared" si="382"/>
        <v>0</v>
      </c>
      <c r="CC363" s="61">
        <f t="shared" si="382"/>
        <v>0</v>
      </c>
      <c r="CD363" s="61">
        <f t="shared" si="382"/>
        <v>0</v>
      </c>
      <c r="CE363" s="61">
        <f t="shared" si="382"/>
        <v>0</v>
      </c>
      <c r="CF363" s="61">
        <f t="shared" si="382"/>
        <v>0</v>
      </c>
      <c r="CG363" s="61">
        <f t="shared" si="361"/>
        <v>0</v>
      </c>
      <c r="CH363" s="61">
        <f t="shared" si="361"/>
        <v>0</v>
      </c>
      <c r="CI363" s="61">
        <f t="shared" si="361"/>
        <v>0</v>
      </c>
      <c r="CJ363" s="61">
        <f t="shared" si="361"/>
        <v>0</v>
      </c>
      <c r="CK363" s="61">
        <f t="shared" ref="CK363:CV382" si="396">X363/$BM363</f>
        <v>0</v>
      </c>
      <c r="CL363" s="61">
        <f t="shared" si="396"/>
        <v>0</v>
      </c>
      <c r="CM363" s="61">
        <f t="shared" si="396"/>
        <v>0</v>
      </c>
      <c r="CN363" s="61">
        <f t="shared" si="396"/>
        <v>0</v>
      </c>
      <c r="CO363" s="61">
        <f t="shared" si="396"/>
        <v>0</v>
      </c>
      <c r="CP363" s="61">
        <f t="shared" si="396"/>
        <v>0</v>
      </c>
      <c r="CQ363" s="61">
        <f t="shared" si="396"/>
        <v>0</v>
      </c>
      <c r="CR363" s="61">
        <f t="shared" si="396"/>
        <v>0</v>
      </c>
      <c r="CS363" s="61">
        <f t="shared" si="396"/>
        <v>0</v>
      </c>
      <c r="CT363" s="61">
        <f t="shared" si="396"/>
        <v>0</v>
      </c>
      <c r="CU363" s="61">
        <f t="shared" si="396"/>
        <v>8.4690553745928002E-2</v>
      </c>
      <c r="CV363" s="61">
        <f t="shared" si="396"/>
        <v>9.1205211726384405E-2</v>
      </c>
      <c r="CW363" s="61">
        <f t="shared" si="376"/>
        <v>9.8805646036916397E-2</v>
      </c>
      <c r="CX363" s="61">
        <f t="shared" si="365"/>
        <v>0.10749185667752401</v>
      </c>
      <c r="CY363" s="61">
        <f t="shared" si="365"/>
        <v>0.11726384364820799</v>
      </c>
      <c r="CZ363" s="61">
        <f t="shared" si="365"/>
        <v>6.0803474484256201E-2</v>
      </c>
      <c r="DA363" s="61">
        <f t="shared" si="365"/>
        <v>6.9489685124864295E-2</v>
      </c>
      <c r="DB363" s="61">
        <f t="shared" si="365"/>
        <v>7.8175895765472306E-2</v>
      </c>
      <c r="DC363" s="61">
        <f t="shared" si="365"/>
        <v>8.9033659066232396E-2</v>
      </c>
      <c r="DD363" s="61">
        <f t="shared" si="365"/>
        <v>9.7719869706840407E-2</v>
      </c>
      <c r="DE363" s="61">
        <f t="shared" si="365"/>
        <v>0.105320304017372</v>
      </c>
      <c r="DF363" s="61">
        <f t="shared" si="365"/>
        <v>0</v>
      </c>
      <c r="DG363" s="61">
        <f t="shared" si="365"/>
        <v>0</v>
      </c>
      <c r="DH363" s="61">
        <f t="shared" si="365"/>
        <v>0</v>
      </c>
      <c r="DI363" s="61">
        <f t="shared" si="365"/>
        <v>0</v>
      </c>
      <c r="DJ363" s="61">
        <f t="shared" si="365"/>
        <v>0</v>
      </c>
      <c r="DK363" s="61">
        <f t="shared" si="365"/>
        <v>0</v>
      </c>
      <c r="DL363" s="61">
        <f t="shared" si="365"/>
        <v>0</v>
      </c>
      <c r="DM363" s="61">
        <f t="shared" si="365"/>
        <v>0</v>
      </c>
      <c r="DN363" s="61">
        <f t="shared" si="385"/>
        <v>0</v>
      </c>
      <c r="DO363" s="61">
        <f t="shared" si="385"/>
        <v>0</v>
      </c>
      <c r="DP363" s="61">
        <f t="shared" si="385"/>
        <v>0</v>
      </c>
      <c r="DQ363" s="61">
        <f t="shared" si="383"/>
        <v>0</v>
      </c>
      <c r="DR363" s="61">
        <f t="shared" si="383"/>
        <v>0</v>
      </c>
      <c r="DS363" s="61">
        <f t="shared" si="363"/>
        <v>0</v>
      </c>
      <c r="DT363" s="61">
        <f t="shared" si="342"/>
        <v>0</v>
      </c>
      <c r="DU363" s="61">
        <f t="shared" si="342"/>
        <v>0</v>
      </c>
      <c r="DV363" s="61">
        <f t="shared" si="342"/>
        <v>0</v>
      </c>
      <c r="DW363" s="61">
        <f t="shared" si="342"/>
        <v>0</v>
      </c>
      <c r="DX363" s="61">
        <f t="shared" si="342"/>
        <v>0</v>
      </c>
      <c r="DY363" s="61">
        <f t="shared" si="342"/>
        <v>0</v>
      </c>
      <c r="DZ363" s="61">
        <f t="shared" si="394"/>
        <v>1</v>
      </c>
    </row>
    <row r="364" spans="3:130">
      <c r="C364" s="53">
        <v>2042</v>
      </c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>
        <f t="shared" si="373"/>
        <v>0</v>
      </c>
      <c r="AA364" s="64">
        <f t="shared" si="374"/>
        <v>0</v>
      </c>
      <c r="AB364" s="64">
        <f t="shared" si="375"/>
        <v>0</v>
      </c>
      <c r="AC364" s="64">
        <f t="shared" si="377"/>
        <v>0</v>
      </c>
      <c r="AD364" s="64">
        <f t="shared" si="378"/>
        <v>0</v>
      </c>
      <c r="AE364" s="64">
        <f t="shared" si="379"/>
        <v>0</v>
      </c>
      <c r="AF364" s="64">
        <f t="shared" si="380"/>
        <v>0</v>
      </c>
      <c r="AG364" s="64">
        <f t="shared" si="381"/>
        <v>0</v>
      </c>
      <c r="AH364" s="64">
        <f t="shared" si="384"/>
        <v>0</v>
      </c>
      <c r="AI364" s="64">
        <f t="shared" si="386"/>
        <v>22.9090909090908</v>
      </c>
      <c r="AJ364" s="64">
        <f t="shared" si="387"/>
        <v>24.818181818181799</v>
      </c>
      <c r="AK364" s="64">
        <f t="shared" si="388"/>
        <v>27</v>
      </c>
      <c r="AL364" s="64">
        <f t="shared" si="389"/>
        <v>29.454545454545499</v>
      </c>
      <c r="AM364" s="64">
        <f t="shared" si="390"/>
        <v>15.2727272727273</v>
      </c>
      <c r="AN364" s="64">
        <f t="shared" si="391"/>
        <v>17.454545454545499</v>
      </c>
      <c r="AO364" s="64">
        <f t="shared" si="392"/>
        <v>19.636363636363601</v>
      </c>
      <c r="AP364" s="64">
        <f t="shared" si="393"/>
        <v>22.363636363636399</v>
      </c>
      <c r="AQ364" s="64">
        <f t="shared" si="395"/>
        <v>24.5454545454546</v>
      </c>
      <c r="AR364" s="64">
        <f t="shared" ref="AR364:AR382" si="397">VLOOKUP($C$106,$D$3:$K$63,$A$72,0)*(B324-B323)</f>
        <v>26.454545454545499</v>
      </c>
      <c r="AS364" s="64">
        <f>VLOOKUP($C$107,$D$3:$K$63,$A$72,0)*(B323-B322)</f>
        <v>28.363636363636399</v>
      </c>
      <c r="AT364" s="64">
        <f>VLOOKUP($C$108,$D$3:$K$63,$A$72,0)*B322</f>
        <v>0</v>
      </c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54">
        <f t="shared" si="344"/>
        <v>258.27272727272702</v>
      </c>
      <c r="BP364" s="53">
        <v>2042</v>
      </c>
      <c r="BQ364" s="61">
        <f t="shared" si="382"/>
        <v>0</v>
      </c>
      <c r="BR364" s="61">
        <f t="shared" si="382"/>
        <v>0</v>
      </c>
      <c r="BS364" s="61">
        <f t="shared" si="382"/>
        <v>0</v>
      </c>
      <c r="BT364" s="61">
        <f t="shared" si="382"/>
        <v>0</v>
      </c>
      <c r="BU364" s="61">
        <f t="shared" si="382"/>
        <v>0</v>
      </c>
      <c r="BV364" s="61">
        <f t="shared" si="382"/>
        <v>0</v>
      </c>
      <c r="BW364" s="61">
        <f t="shared" si="382"/>
        <v>0</v>
      </c>
      <c r="BX364" s="61">
        <f t="shared" si="382"/>
        <v>0</v>
      </c>
      <c r="BY364" s="61">
        <f t="shared" si="382"/>
        <v>0</v>
      </c>
      <c r="BZ364" s="61">
        <f t="shared" si="382"/>
        <v>0</v>
      </c>
      <c r="CA364" s="61">
        <f t="shared" si="382"/>
        <v>0</v>
      </c>
      <c r="CB364" s="61">
        <f t="shared" si="382"/>
        <v>0</v>
      </c>
      <c r="CC364" s="61">
        <f t="shared" si="382"/>
        <v>0</v>
      </c>
      <c r="CD364" s="61">
        <f t="shared" si="382"/>
        <v>0</v>
      </c>
      <c r="CE364" s="61">
        <f t="shared" si="382"/>
        <v>0</v>
      </c>
      <c r="CF364" s="61">
        <f t="shared" si="382"/>
        <v>0</v>
      </c>
      <c r="CG364" s="61">
        <f t="shared" ref="CG364:CJ382" si="398">T364/$BM364</f>
        <v>0</v>
      </c>
      <c r="CH364" s="61">
        <f t="shared" si="398"/>
        <v>0</v>
      </c>
      <c r="CI364" s="61">
        <f t="shared" si="398"/>
        <v>0</v>
      </c>
      <c r="CJ364" s="61">
        <f t="shared" si="398"/>
        <v>0</v>
      </c>
      <c r="CK364" s="61">
        <f t="shared" si="396"/>
        <v>0</v>
      </c>
      <c r="CL364" s="61">
        <f t="shared" si="396"/>
        <v>0</v>
      </c>
      <c r="CM364" s="61">
        <f t="shared" si="396"/>
        <v>0</v>
      </c>
      <c r="CN364" s="61">
        <f t="shared" si="396"/>
        <v>0</v>
      </c>
      <c r="CO364" s="61">
        <f t="shared" si="396"/>
        <v>0</v>
      </c>
      <c r="CP364" s="61">
        <f t="shared" si="396"/>
        <v>0</v>
      </c>
      <c r="CQ364" s="61">
        <f t="shared" si="396"/>
        <v>0</v>
      </c>
      <c r="CR364" s="61">
        <f t="shared" si="396"/>
        <v>0</v>
      </c>
      <c r="CS364" s="61">
        <f t="shared" si="396"/>
        <v>0</v>
      </c>
      <c r="CT364" s="61">
        <f t="shared" si="396"/>
        <v>0</v>
      </c>
      <c r="CU364" s="61">
        <f t="shared" si="396"/>
        <v>0</v>
      </c>
      <c r="CV364" s="61">
        <f t="shared" si="396"/>
        <v>8.87011615628297E-2</v>
      </c>
      <c r="CW364" s="61">
        <f t="shared" si="376"/>
        <v>9.6092925026399198E-2</v>
      </c>
      <c r="CX364" s="61">
        <f t="shared" si="365"/>
        <v>0.10454065469905</v>
      </c>
      <c r="CY364" s="61">
        <f t="shared" si="365"/>
        <v>0.114044350580781</v>
      </c>
      <c r="CZ364" s="61">
        <f t="shared" si="365"/>
        <v>5.9134107708553298E-2</v>
      </c>
      <c r="DA364" s="61">
        <f t="shared" si="365"/>
        <v>6.7581837381203796E-2</v>
      </c>
      <c r="DB364" s="61">
        <f t="shared" si="365"/>
        <v>7.6029567053854302E-2</v>
      </c>
      <c r="DC364" s="61">
        <f t="shared" si="365"/>
        <v>8.6589229144667407E-2</v>
      </c>
      <c r="DD364" s="61">
        <f t="shared" si="365"/>
        <v>9.5036958817317899E-2</v>
      </c>
      <c r="DE364" s="61">
        <f t="shared" si="365"/>
        <v>0.10242872228088699</v>
      </c>
      <c r="DF364" s="61">
        <f t="shared" si="365"/>
        <v>0.10982048574445601</v>
      </c>
      <c r="DG364" s="61">
        <f t="shared" si="365"/>
        <v>0</v>
      </c>
      <c r="DH364" s="61">
        <f t="shared" si="365"/>
        <v>0</v>
      </c>
      <c r="DI364" s="61">
        <f t="shared" si="365"/>
        <v>0</v>
      </c>
      <c r="DJ364" s="61">
        <f t="shared" si="365"/>
        <v>0</v>
      </c>
      <c r="DK364" s="61">
        <f t="shared" si="365"/>
        <v>0</v>
      </c>
      <c r="DL364" s="61">
        <f t="shared" si="365"/>
        <v>0</v>
      </c>
      <c r="DM364" s="61">
        <f t="shared" si="365"/>
        <v>0</v>
      </c>
      <c r="DN364" s="61">
        <f t="shared" si="385"/>
        <v>0</v>
      </c>
      <c r="DO364" s="61">
        <f t="shared" si="385"/>
        <v>0</v>
      </c>
      <c r="DP364" s="61">
        <f t="shared" si="385"/>
        <v>0</v>
      </c>
      <c r="DQ364" s="61">
        <f t="shared" si="383"/>
        <v>0</v>
      </c>
      <c r="DR364" s="61">
        <f t="shared" si="383"/>
        <v>0</v>
      </c>
      <c r="DS364" s="61">
        <f t="shared" si="363"/>
        <v>0</v>
      </c>
      <c r="DT364" s="61">
        <f t="shared" si="342"/>
        <v>0</v>
      </c>
      <c r="DU364" s="61">
        <f t="shared" si="342"/>
        <v>0</v>
      </c>
      <c r="DV364" s="61">
        <f t="shared" si="342"/>
        <v>0</v>
      </c>
      <c r="DW364" s="61">
        <f t="shared" ref="DW364:DY382" si="399">BJ364/$BM364</f>
        <v>0</v>
      </c>
      <c r="DX364" s="61">
        <f t="shared" si="399"/>
        <v>0</v>
      </c>
      <c r="DY364" s="61">
        <f t="shared" si="399"/>
        <v>0</v>
      </c>
      <c r="DZ364" s="61">
        <f t="shared" si="394"/>
        <v>1</v>
      </c>
    </row>
    <row r="365" spans="3:130">
      <c r="C365" s="53">
        <v>2043</v>
      </c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>
        <f t="shared" si="374"/>
        <v>0</v>
      </c>
      <c r="AB365" s="64">
        <f t="shared" si="375"/>
        <v>0</v>
      </c>
      <c r="AC365" s="64">
        <f t="shared" si="377"/>
        <v>0</v>
      </c>
      <c r="AD365" s="64">
        <f t="shared" si="378"/>
        <v>0</v>
      </c>
      <c r="AE365" s="64">
        <f t="shared" si="379"/>
        <v>0</v>
      </c>
      <c r="AF365" s="64">
        <f t="shared" si="380"/>
        <v>0</v>
      </c>
      <c r="AG365" s="64">
        <f t="shared" si="381"/>
        <v>0</v>
      </c>
      <c r="AH365" s="64">
        <f t="shared" si="384"/>
        <v>0</v>
      </c>
      <c r="AI365" s="64">
        <f t="shared" si="386"/>
        <v>0</v>
      </c>
      <c r="AJ365" s="64">
        <f t="shared" si="387"/>
        <v>24.818181818181699</v>
      </c>
      <c r="AK365" s="64">
        <f t="shared" si="388"/>
        <v>27</v>
      </c>
      <c r="AL365" s="64">
        <f t="shared" si="389"/>
        <v>29.454545454545499</v>
      </c>
      <c r="AM365" s="64">
        <f t="shared" si="390"/>
        <v>15.2727272727273</v>
      </c>
      <c r="AN365" s="64">
        <f t="shared" si="391"/>
        <v>17.454545454545499</v>
      </c>
      <c r="AO365" s="64">
        <f t="shared" si="392"/>
        <v>19.636363636363601</v>
      </c>
      <c r="AP365" s="64">
        <f t="shared" si="393"/>
        <v>22.363636363636399</v>
      </c>
      <c r="AQ365" s="64">
        <f t="shared" si="395"/>
        <v>24.5454545454546</v>
      </c>
      <c r="AR365" s="64">
        <f t="shared" si="397"/>
        <v>26.454545454545499</v>
      </c>
      <c r="AS365" s="64">
        <f t="shared" ref="AS365:AS382" si="400">VLOOKUP($C$107,$D$3:$K$63,$A$72,0)*(B324-B323)</f>
        <v>28.363636363636399</v>
      </c>
      <c r="AT365" s="64">
        <f>VLOOKUP($C$108,$D$3:$K$63,$A$72,0)*(B323-B322)</f>
        <v>30</v>
      </c>
      <c r="AU365" s="64">
        <f>VLOOKUP($C$109,$D$3:$K$63,$A$72,0)*B322</f>
        <v>0</v>
      </c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54">
        <f t="shared" si="344"/>
        <v>265.36363636363598</v>
      </c>
      <c r="BP365" s="53">
        <v>2043</v>
      </c>
      <c r="BQ365" s="61">
        <f t="shared" si="382"/>
        <v>0</v>
      </c>
      <c r="BR365" s="61">
        <f t="shared" si="382"/>
        <v>0</v>
      </c>
      <c r="BS365" s="61">
        <f t="shared" si="382"/>
        <v>0</v>
      </c>
      <c r="BT365" s="61">
        <f t="shared" si="382"/>
        <v>0</v>
      </c>
      <c r="BU365" s="61">
        <f t="shared" si="382"/>
        <v>0</v>
      </c>
      <c r="BV365" s="61">
        <f t="shared" si="382"/>
        <v>0</v>
      </c>
      <c r="BW365" s="61">
        <f t="shared" si="382"/>
        <v>0</v>
      </c>
      <c r="BX365" s="61">
        <f t="shared" si="382"/>
        <v>0</v>
      </c>
      <c r="BY365" s="61">
        <f t="shared" si="382"/>
        <v>0</v>
      </c>
      <c r="BZ365" s="61">
        <f t="shared" si="382"/>
        <v>0</v>
      </c>
      <c r="CA365" s="61">
        <f t="shared" si="382"/>
        <v>0</v>
      </c>
      <c r="CB365" s="61">
        <f t="shared" si="382"/>
        <v>0</v>
      </c>
      <c r="CC365" s="61">
        <f t="shared" si="382"/>
        <v>0</v>
      </c>
      <c r="CD365" s="61">
        <f t="shared" si="382"/>
        <v>0</v>
      </c>
      <c r="CE365" s="61">
        <f t="shared" si="382"/>
        <v>0</v>
      </c>
      <c r="CF365" s="61">
        <f t="shared" si="382"/>
        <v>0</v>
      </c>
      <c r="CG365" s="61">
        <f t="shared" si="398"/>
        <v>0</v>
      </c>
      <c r="CH365" s="61">
        <f t="shared" si="398"/>
        <v>0</v>
      </c>
      <c r="CI365" s="61">
        <f t="shared" si="398"/>
        <v>0</v>
      </c>
      <c r="CJ365" s="61">
        <f t="shared" si="398"/>
        <v>0</v>
      </c>
      <c r="CK365" s="61">
        <f t="shared" si="396"/>
        <v>0</v>
      </c>
      <c r="CL365" s="61">
        <f t="shared" si="396"/>
        <v>0</v>
      </c>
      <c r="CM365" s="61">
        <f t="shared" si="396"/>
        <v>0</v>
      </c>
      <c r="CN365" s="61">
        <f t="shared" si="396"/>
        <v>0</v>
      </c>
      <c r="CO365" s="61">
        <f t="shared" si="396"/>
        <v>0</v>
      </c>
      <c r="CP365" s="61">
        <f t="shared" si="396"/>
        <v>0</v>
      </c>
      <c r="CQ365" s="61">
        <f t="shared" si="396"/>
        <v>0</v>
      </c>
      <c r="CR365" s="61">
        <f t="shared" si="396"/>
        <v>0</v>
      </c>
      <c r="CS365" s="61">
        <f t="shared" si="396"/>
        <v>0</v>
      </c>
      <c r="CT365" s="61">
        <f t="shared" si="396"/>
        <v>0</v>
      </c>
      <c r="CU365" s="61">
        <f t="shared" si="396"/>
        <v>0</v>
      </c>
      <c r="CV365" s="61">
        <f t="shared" si="396"/>
        <v>0</v>
      </c>
      <c r="CW365" s="61">
        <f t="shared" si="376"/>
        <v>9.3525179856114804E-2</v>
      </c>
      <c r="CX365" s="61">
        <f t="shared" si="365"/>
        <v>0.10174717368962</v>
      </c>
      <c r="CY365" s="61">
        <f t="shared" ref="CY365:DM381" si="401">AL365/$BM365</f>
        <v>0.11099691675231201</v>
      </c>
      <c r="CZ365" s="61">
        <f t="shared" si="401"/>
        <v>5.7553956834532398E-2</v>
      </c>
      <c r="DA365" s="61">
        <f t="shared" si="401"/>
        <v>6.5775950668037E-2</v>
      </c>
      <c r="DB365" s="61">
        <f t="shared" si="401"/>
        <v>7.3997944501541693E-2</v>
      </c>
      <c r="DC365" s="61">
        <f t="shared" si="401"/>
        <v>8.4275436793422406E-2</v>
      </c>
      <c r="DD365" s="61">
        <f t="shared" si="401"/>
        <v>9.2497430626927099E-2</v>
      </c>
      <c r="DE365" s="61">
        <f t="shared" si="401"/>
        <v>9.9691675231243601E-2</v>
      </c>
      <c r="DF365" s="61">
        <f t="shared" si="401"/>
        <v>0.10688591983556001</v>
      </c>
      <c r="DG365" s="61">
        <f t="shared" si="401"/>
        <v>0.113052415210689</v>
      </c>
      <c r="DH365" s="61">
        <f t="shared" si="401"/>
        <v>0</v>
      </c>
      <c r="DI365" s="61">
        <f t="shared" si="401"/>
        <v>0</v>
      </c>
      <c r="DJ365" s="61">
        <f t="shared" si="401"/>
        <v>0</v>
      </c>
      <c r="DK365" s="61">
        <f t="shared" si="401"/>
        <v>0</v>
      </c>
      <c r="DL365" s="61">
        <f t="shared" si="401"/>
        <v>0</v>
      </c>
      <c r="DM365" s="61">
        <f t="shared" si="401"/>
        <v>0</v>
      </c>
      <c r="DN365" s="61">
        <f t="shared" si="385"/>
        <v>0</v>
      </c>
      <c r="DO365" s="61">
        <f t="shared" si="385"/>
        <v>0</v>
      </c>
      <c r="DP365" s="61">
        <f t="shared" si="385"/>
        <v>0</v>
      </c>
      <c r="DQ365" s="61">
        <f t="shared" si="383"/>
        <v>0</v>
      </c>
      <c r="DR365" s="61">
        <f t="shared" si="383"/>
        <v>0</v>
      </c>
      <c r="DS365" s="61">
        <f t="shared" si="363"/>
        <v>0</v>
      </c>
      <c r="DT365" s="61">
        <f t="shared" si="363"/>
        <v>0</v>
      </c>
      <c r="DU365" s="61">
        <f t="shared" si="363"/>
        <v>0</v>
      </c>
      <c r="DV365" s="61">
        <f t="shared" si="363"/>
        <v>0</v>
      </c>
      <c r="DW365" s="61">
        <f t="shared" si="399"/>
        <v>0</v>
      </c>
      <c r="DX365" s="61">
        <f t="shared" si="399"/>
        <v>0</v>
      </c>
      <c r="DY365" s="61">
        <f t="shared" si="399"/>
        <v>0</v>
      </c>
      <c r="DZ365" s="61">
        <f t="shared" si="394"/>
        <v>1</v>
      </c>
    </row>
    <row r="366" spans="3:130">
      <c r="C366" s="53">
        <v>2044</v>
      </c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>
        <f t="shared" si="375"/>
        <v>0</v>
      </c>
      <c r="AC366" s="64">
        <f t="shared" si="377"/>
        <v>0</v>
      </c>
      <c r="AD366" s="64">
        <f t="shared" si="378"/>
        <v>0</v>
      </c>
      <c r="AE366" s="64">
        <f t="shared" si="379"/>
        <v>0</v>
      </c>
      <c r="AF366" s="64">
        <f t="shared" si="380"/>
        <v>0</v>
      </c>
      <c r="AG366" s="64">
        <f t="shared" si="381"/>
        <v>0</v>
      </c>
      <c r="AH366" s="64">
        <f t="shared" si="384"/>
        <v>0</v>
      </c>
      <c r="AI366" s="64">
        <f t="shared" si="386"/>
        <v>0</v>
      </c>
      <c r="AJ366" s="64">
        <f t="shared" si="387"/>
        <v>0</v>
      </c>
      <c r="AK366" s="64">
        <f t="shared" si="388"/>
        <v>26.999999999999901</v>
      </c>
      <c r="AL366" s="64">
        <f t="shared" si="389"/>
        <v>29.454545454545499</v>
      </c>
      <c r="AM366" s="64">
        <f t="shared" si="390"/>
        <v>15.2727272727273</v>
      </c>
      <c r="AN366" s="64">
        <f t="shared" si="391"/>
        <v>17.454545454545499</v>
      </c>
      <c r="AO366" s="64">
        <f t="shared" si="392"/>
        <v>19.636363636363601</v>
      </c>
      <c r="AP366" s="64">
        <f t="shared" si="393"/>
        <v>22.363636363636399</v>
      </c>
      <c r="AQ366" s="64">
        <f t="shared" si="395"/>
        <v>24.5454545454546</v>
      </c>
      <c r="AR366" s="64">
        <f t="shared" si="397"/>
        <v>26.454545454545499</v>
      </c>
      <c r="AS366" s="64">
        <f t="shared" si="400"/>
        <v>28.363636363636399</v>
      </c>
      <c r="AT366" s="64">
        <f t="shared" ref="AT366:AT382" si="402">VLOOKUP($C$108,$D$3:$K$63,$A$72,0)*(B324-B323)</f>
        <v>30</v>
      </c>
      <c r="AU366" s="64">
        <f>VLOOKUP($C$109,$D$3:$K$63,$A$72,0)*(B323-B322)</f>
        <v>31.363636363636399</v>
      </c>
      <c r="AV366" s="64">
        <f>VLOOKUP($C$110,$D$3:$K$63,$A$72,0)*B322</f>
        <v>0</v>
      </c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54">
        <f t="shared" si="344"/>
        <v>271.90909090909099</v>
      </c>
      <c r="BP366" s="53">
        <v>2044</v>
      </c>
      <c r="BQ366" s="61">
        <f t="shared" si="382"/>
        <v>0</v>
      </c>
      <c r="BR366" s="61">
        <f t="shared" si="382"/>
        <v>0</v>
      </c>
      <c r="BS366" s="61">
        <f t="shared" si="382"/>
        <v>0</v>
      </c>
      <c r="BT366" s="61">
        <f t="shared" si="382"/>
        <v>0</v>
      </c>
      <c r="BU366" s="61">
        <f t="shared" si="382"/>
        <v>0</v>
      </c>
      <c r="BV366" s="61">
        <f t="shared" si="382"/>
        <v>0</v>
      </c>
      <c r="BW366" s="61">
        <f t="shared" si="382"/>
        <v>0</v>
      </c>
      <c r="BX366" s="61">
        <f t="shared" si="382"/>
        <v>0</v>
      </c>
      <c r="BY366" s="61">
        <f t="shared" si="382"/>
        <v>0</v>
      </c>
      <c r="BZ366" s="61">
        <f t="shared" si="382"/>
        <v>0</v>
      </c>
      <c r="CA366" s="61">
        <f t="shared" si="382"/>
        <v>0</v>
      </c>
      <c r="CB366" s="61">
        <f t="shared" si="382"/>
        <v>0</v>
      </c>
      <c r="CC366" s="61">
        <f t="shared" si="382"/>
        <v>0</v>
      </c>
      <c r="CD366" s="61">
        <f t="shared" si="382"/>
        <v>0</v>
      </c>
      <c r="CE366" s="61">
        <f t="shared" si="382"/>
        <v>0</v>
      </c>
      <c r="CF366" s="61">
        <f t="shared" si="382"/>
        <v>0</v>
      </c>
      <c r="CG366" s="61">
        <f t="shared" si="398"/>
        <v>0</v>
      </c>
      <c r="CH366" s="61">
        <f t="shared" si="398"/>
        <v>0</v>
      </c>
      <c r="CI366" s="61">
        <f t="shared" si="398"/>
        <v>0</v>
      </c>
      <c r="CJ366" s="61">
        <f t="shared" si="398"/>
        <v>0</v>
      </c>
      <c r="CK366" s="61">
        <f t="shared" si="396"/>
        <v>0</v>
      </c>
      <c r="CL366" s="61">
        <f t="shared" si="396"/>
        <v>0</v>
      </c>
      <c r="CM366" s="61">
        <f t="shared" si="396"/>
        <v>0</v>
      </c>
      <c r="CN366" s="61">
        <f t="shared" si="396"/>
        <v>0</v>
      </c>
      <c r="CO366" s="61">
        <f t="shared" si="396"/>
        <v>0</v>
      </c>
      <c r="CP366" s="61">
        <f t="shared" si="396"/>
        <v>0</v>
      </c>
      <c r="CQ366" s="61">
        <f t="shared" si="396"/>
        <v>0</v>
      </c>
      <c r="CR366" s="61">
        <f t="shared" si="396"/>
        <v>0</v>
      </c>
      <c r="CS366" s="61">
        <f t="shared" si="396"/>
        <v>0</v>
      </c>
      <c r="CT366" s="61">
        <f t="shared" si="396"/>
        <v>0</v>
      </c>
      <c r="CU366" s="61">
        <f t="shared" si="396"/>
        <v>0</v>
      </c>
      <c r="CV366" s="61">
        <f t="shared" si="396"/>
        <v>0</v>
      </c>
      <c r="CW366" s="61">
        <f t="shared" si="376"/>
        <v>0</v>
      </c>
      <c r="CX366" s="61">
        <f t="shared" si="376"/>
        <v>9.9297893681042804E-2</v>
      </c>
      <c r="CY366" s="61">
        <f t="shared" si="401"/>
        <v>0.108324974924774</v>
      </c>
      <c r="CZ366" s="61">
        <f t="shared" si="401"/>
        <v>5.6168505516549699E-2</v>
      </c>
      <c r="DA366" s="61">
        <f t="shared" si="401"/>
        <v>6.4192577733199599E-2</v>
      </c>
      <c r="DB366" s="61">
        <f t="shared" si="401"/>
        <v>7.2216649949849596E-2</v>
      </c>
      <c r="DC366" s="61">
        <f t="shared" si="401"/>
        <v>8.2246740220662001E-2</v>
      </c>
      <c r="DD366" s="61">
        <f t="shared" si="401"/>
        <v>9.0270812437311998E-2</v>
      </c>
      <c r="DE366" s="61">
        <f t="shared" si="401"/>
        <v>9.72918756268807E-2</v>
      </c>
      <c r="DF366" s="61">
        <f t="shared" si="401"/>
        <v>0.104312938816449</v>
      </c>
      <c r="DG366" s="61">
        <f t="shared" si="401"/>
        <v>0.110330992978937</v>
      </c>
      <c r="DH366" s="61">
        <f t="shared" si="401"/>
        <v>0.11534603811434301</v>
      </c>
      <c r="DI366" s="61">
        <f t="shared" si="401"/>
        <v>0</v>
      </c>
      <c r="DJ366" s="61">
        <f t="shared" si="401"/>
        <v>0</v>
      </c>
      <c r="DK366" s="61">
        <f t="shared" si="401"/>
        <v>0</v>
      </c>
      <c r="DL366" s="61">
        <f t="shared" si="401"/>
        <v>0</v>
      </c>
      <c r="DM366" s="61">
        <f t="shared" si="401"/>
        <v>0</v>
      </c>
      <c r="DN366" s="61">
        <f t="shared" si="385"/>
        <v>0</v>
      </c>
      <c r="DO366" s="61">
        <f t="shared" si="385"/>
        <v>0</v>
      </c>
      <c r="DP366" s="61">
        <f t="shared" si="385"/>
        <v>0</v>
      </c>
      <c r="DQ366" s="61">
        <f t="shared" si="383"/>
        <v>0</v>
      </c>
      <c r="DR366" s="61">
        <f t="shared" si="383"/>
        <v>0</v>
      </c>
      <c r="DS366" s="61">
        <f t="shared" si="363"/>
        <v>0</v>
      </c>
      <c r="DT366" s="61">
        <f t="shared" si="363"/>
        <v>0</v>
      </c>
      <c r="DU366" s="61">
        <f t="shared" si="363"/>
        <v>0</v>
      </c>
      <c r="DV366" s="61">
        <f t="shared" si="363"/>
        <v>0</v>
      </c>
      <c r="DW366" s="61">
        <f t="shared" si="399"/>
        <v>0</v>
      </c>
      <c r="DX366" s="61">
        <f t="shared" si="399"/>
        <v>0</v>
      </c>
      <c r="DY366" s="61">
        <f t="shared" si="399"/>
        <v>0</v>
      </c>
      <c r="DZ366" s="61">
        <f t="shared" si="394"/>
        <v>1</v>
      </c>
    </row>
    <row r="367" spans="3:130">
      <c r="C367" s="53">
        <v>2045</v>
      </c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>
        <f t="shared" si="377"/>
        <v>0</v>
      </c>
      <c r="AD367" s="64">
        <f t="shared" si="378"/>
        <v>0</v>
      </c>
      <c r="AE367" s="64">
        <f t="shared" si="379"/>
        <v>0</v>
      </c>
      <c r="AF367" s="64">
        <f t="shared" si="380"/>
        <v>0</v>
      </c>
      <c r="AG367" s="64">
        <f t="shared" si="381"/>
        <v>0</v>
      </c>
      <c r="AH367" s="64">
        <f t="shared" si="384"/>
        <v>0</v>
      </c>
      <c r="AI367" s="64">
        <f t="shared" si="386"/>
        <v>0</v>
      </c>
      <c r="AJ367" s="64">
        <f t="shared" si="387"/>
        <v>0</v>
      </c>
      <c r="AK367" s="64">
        <f t="shared" si="388"/>
        <v>0</v>
      </c>
      <c r="AL367" s="64">
        <f t="shared" si="389"/>
        <v>29.4545454545454</v>
      </c>
      <c r="AM367" s="64">
        <f t="shared" si="390"/>
        <v>15.2727272727273</v>
      </c>
      <c r="AN367" s="64">
        <f t="shared" si="391"/>
        <v>17.454545454545499</v>
      </c>
      <c r="AO367" s="64">
        <f t="shared" si="392"/>
        <v>19.636363636363601</v>
      </c>
      <c r="AP367" s="64">
        <f t="shared" si="393"/>
        <v>22.363636363636399</v>
      </c>
      <c r="AQ367" s="64">
        <f t="shared" si="395"/>
        <v>24.5454545454546</v>
      </c>
      <c r="AR367" s="64">
        <f t="shared" si="397"/>
        <v>26.454545454545499</v>
      </c>
      <c r="AS367" s="64">
        <f t="shared" si="400"/>
        <v>28.363636363636399</v>
      </c>
      <c r="AT367" s="64">
        <f t="shared" si="402"/>
        <v>30</v>
      </c>
      <c r="AU367" s="64">
        <f t="shared" ref="AU367:AU382" si="403">VLOOKUP($C$109,$D$3:$K$63,$A$72,0)*(B324-B323)</f>
        <v>31.363636363636399</v>
      </c>
      <c r="AV367" s="64">
        <f>VLOOKUP($C$110,$D$3:$K$63,$A$72,0)*(B323-B322)</f>
        <v>32.454545454545503</v>
      </c>
      <c r="AW367" s="64">
        <f>VLOOKUP($C$111,$D$3:$K$63,$A$72,0)*B322</f>
        <v>0</v>
      </c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54">
        <f t="shared" si="344"/>
        <v>277.36363636363598</v>
      </c>
      <c r="BP367" s="53">
        <v>2045</v>
      </c>
      <c r="BQ367" s="61">
        <f t="shared" si="382"/>
        <v>0</v>
      </c>
      <c r="BR367" s="61">
        <f t="shared" si="382"/>
        <v>0</v>
      </c>
      <c r="BS367" s="61">
        <f t="shared" si="382"/>
        <v>0</v>
      </c>
      <c r="BT367" s="61">
        <f t="shared" si="382"/>
        <v>0</v>
      </c>
      <c r="BU367" s="61">
        <f t="shared" si="382"/>
        <v>0</v>
      </c>
      <c r="BV367" s="61">
        <f t="shared" si="382"/>
        <v>0</v>
      </c>
      <c r="BW367" s="61">
        <f t="shared" si="382"/>
        <v>0</v>
      </c>
      <c r="BX367" s="61">
        <f t="shared" si="382"/>
        <v>0</v>
      </c>
      <c r="BY367" s="61">
        <f t="shared" si="382"/>
        <v>0</v>
      </c>
      <c r="BZ367" s="61">
        <f t="shared" si="382"/>
        <v>0</v>
      </c>
      <c r="CA367" s="61">
        <f t="shared" si="382"/>
        <v>0</v>
      </c>
      <c r="CB367" s="61">
        <f t="shared" si="382"/>
        <v>0</v>
      </c>
      <c r="CC367" s="61">
        <f t="shared" si="382"/>
        <v>0</v>
      </c>
      <c r="CD367" s="61">
        <f t="shared" si="382"/>
        <v>0</v>
      </c>
      <c r="CE367" s="61">
        <f t="shared" si="382"/>
        <v>0</v>
      </c>
      <c r="CF367" s="61">
        <f t="shared" si="382"/>
        <v>0</v>
      </c>
      <c r="CG367" s="61">
        <f t="shared" si="398"/>
        <v>0</v>
      </c>
      <c r="CH367" s="61">
        <f t="shared" si="398"/>
        <v>0</v>
      </c>
      <c r="CI367" s="61">
        <f t="shared" si="398"/>
        <v>0</v>
      </c>
      <c r="CJ367" s="61">
        <f t="shared" si="398"/>
        <v>0</v>
      </c>
      <c r="CK367" s="61">
        <f t="shared" si="396"/>
        <v>0</v>
      </c>
      <c r="CL367" s="61">
        <f t="shared" si="396"/>
        <v>0</v>
      </c>
      <c r="CM367" s="61">
        <f t="shared" si="396"/>
        <v>0</v>
      </c>
      <c r="CN367" s="61">
        <f t="shared" si="396"/>
        <v>0</v>
      </c>
      <c r="CO367" s="61">
        <f t="shared" si="396"/>
        <v>0</v>
      </c>
      <c r="CP367" s="61">
        <f t="shared" si="396"/>
        <v>0</v>
      </c>
      <c r="CQ367" s="61">
        <f t="shared" si="396"/>
        <v>0</v>
      </c>
      <c r="CR367" s="61">
        <f t="shared" si="396"/>
        <v>0</v>
      </c>
      <c r="CS367" s="61">
        <f t="shared" si="396"/>
        <v>0</v>
      </c>
      <c r="CT367" s="61">
        <f t="shared" si="396"/>
        <v>0</v>
      </c>
      <c r="CU367" s="61">
        <f t="shared" si="396"/>
        <v>0</v>
      </c>
      <c r="CV367" s="61">
        <f t="shared" si="396"/>
        <v>0</v>
      </c>
      <c r="CW367" s="61">
        <f t="shared" si="376"/>
        <v>0</v>
      </c>
      <c r="CX367" s="61">
        <f t="shared" si="376"/>
        <v>0</v>
      </c>
      <c r="CY367" s="61">
        <f t="shared" si="401"/>
        <v>0.106194690265486</v>
      </c>
      <c r="CZ367" s="61">
        <f t="shared" si="401"/>
        <v>5.5063913470993098E-2</v>
      </c>
      <c r="DA367" s="61">
        <f t="shared" si="401"/>
        <v>6.2930186823992207E-2</v>
      </c>
      <c r="DB367" s="61">
        <f t="shared" si="401"/>
        <v>7.0796460176991205E-2</v>
      </c>
      <c r="DC367" s="61">
        <f t="shared" si="401"/>
        <v>8.0629301868239897E-2</v>
      </c>
      <c r="DD367" s="61">
        <f t="shared" si="401"/>
        <v>8.8495575221239006E-2</v>
      </c>
      <c r="DE367" s="61">
        <f t="shared" si="401"/>
        <v>9.5378564405113095E-2</v>
      </c>
      <c r="DF367" s="61">
        <f t="shared" si="401"/>
        <v>0.102261553588987</v>
      </c>
      <c r="DG367" s="61">
        <f t="shared" si="401"/>
        <v>0.108161258603737</v>
      </c>
      <c r="DH367" s="61">
        <f t="shared" si="401"/>
        <v>0.11307767944936099</v>
      </c>
      <c r="DI367" s="61">
        <f t="shared" si="401"/>
        <v>0.11701081612586001</v>
      </c>
      <c r="DJ367" s="61">
        <f t="shared" si="401"/>
        <v>0</v>
      </c>
      <c r="DK367" s="61">
        <f t="shared" si="401"/>
        <v>0</v>
      </c>
      <c r="DL367" s="61">
        <f t="shared" si="401"/>
        <v>0</v>
      </c>
      <c r="DM367" s="61">
        <f t="shared" si="401"/>
        <v>0</v>
      </c>
      <c r="DN367" s="61">
        <f t="shared" si="385"/>
        <v>0</v>
      </c>
      <c r="DO367" s="61">
        <f t="shared" si="385"/>
        <v>0</v>
      </c>
      <c r="DP367" s="61">
        <f t="shared" si="385"/>
        <v>0</v>
      </c>
      <c r="DQ367" s="61">
        <f t="shared" si="383"/>
        <v>0</v>
      </c>
      <c r="DR367" s="61">
        <f t="shared" si="383"/>
        <v>0</v>
      </c>
      <c r="DS367" s="61">
        <f t="shared" si="363"/>
        <v>0</v>
      </c>
      <c r="DT367" s="61">
        <f t="shared" si="363"/>
        <v>0</v>
      </c>
      <c r="DU367" s="61">
        <f t="shared" si="363"/>
        <v>0</v>
      </c>
      <c r="DV367" s="61">
        <f t="shared" si="363"/>
        <v>0</v>
      </c>
      <c r="DW367" s="61">
        <f t="shared" si="399"/>
        <v>0</v>
      </c>
      <c r="DX367" s="61">
        <f t="shared" si="399"/>
        <v>0</v>
      </c>
      <c r="DY367" s="61">
        <f t="shared" si="399"/>
        <v>0</v>
      </c>
      <c r="DZ367" s="61">
        <f t="shared" si="394"/>
        <v>1</v>
      </c>
    </row>
    <row r="368" spans="3:130">
      <c r="C368" s="53">
        <v>2046</v>
      </c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>
        <f t="shared" si="378"/>
        <v>0</v>
      </c>
      <c r="AE368" s="64">
        <f t="shared" si="379"/>
        <v>0</v>
      </c>
      <c r="AF368" s="64">
        <f t="shared" si="380"/>
        <v>0</v>
      </c>
      <c r="AG368" s="64">
        <f t="shared" si="381"/>
        <v>0</v>
      </c>
      <c r="AH368" s="64">
        <f t="shared" si="384"/>
        <v>0</v>
      </c>
      <c r="AI368" s="64">
        <f t="shared" si="386"/>
        <v>0</v>
      </c>
      <c r="AJ368" s="64">
        <f t="shared" si="387"/>
        <v>0</v>
      </c>
      <c r="AK368" s="64">
        <f t="shared" si="388"/>
        <v>0</v>
      </c>
      <c r="AL368" s="64">
        <f t="shared" si="389"/>
        <v>0</v>
      </c>
      <c r="AM368" s="64">
        <f t="shared" si="390"/>
        <v>15.272727272727201</v>
      </c>
      <c r="AN368" s="64">
        <f t="shared" si="391"/>
        <v>17.454545454545499</v>
      </c>
      <c r="AO368" s="64">
        <f t="shared" si="392"/>
        <v>19.636363636363601</v>
      </c>
      <c r="AP368" s="64">
        <f t="shared" si="393"/>
        <v>22.363636363636399</v>
      </c>
      <c r="AQ368" s="64">
        <f t="shared" si="395"/>
        <v>24.5454545454546</v>
      </c>
      <c r="AR368" s="64">
        <f t="shared" si="397"/>
        <v>26.454545454545499</v>
      </c>
      <c r="AS368" s="64">
        <f t="shared" si="400"/>
        <v>28.363636363636399</v>
      </c>
      <c r="AT368" s="64">
        <f t="shared" si="402"/>
        <v>30</v>
      </c>
      <c r="AU368" s="64">
        <f t="shared" si="403"/>
        <v>31.363636363636399</v>
      </c>
      <c r="AV368" s="64">
        <f t="shared" ref="AV368:AV382" si="404">VLOOKUP($C$110,$D$3:$K$63,$A$72,0)*(B324-B323)</f>
        <v>32.454545454545503</v>
      </c>
      <c r="AW368" s="64">
        <f>VLOOKUP($C$111,$D$3:$K$63,$A$72,0)*(B323-B322)</f>
        <v>33.818181818181799</v>
      </c>
      <c r="AX368" s="64">
        <f>VLOOKUP($C$112,$D$3:$K$63,$A$72,0)*B322</f>
        <v>0</v>
      </c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54">
        <f t="shared" si="344"/>
        <v>281.72727272727298</v>
      </c>
      <c r="BP368" s="53">
        <v>2046</v>
      </c>
      <c r="BQ368" s="61">
        <f t="shared" si="382"/>
        <v>0</v>
      </c>
      <c r="BR368" s="61">
        <f t="shared" si="382"/>
        <v>0</v>
      </c>
      <c r="BS368" s="61">
        <f t="shared" si="382"/>
        <v>0</v>
      </c>
      <c r="BT368" s="61">
        <f t="shared" si="382"/>
        <v>0</v>
      </c>
      <c r="BU368" s="61">
        <f t="shared" si="382"/>
        <v>0</v>
      </c>
      <c r="BV368" s="61">
        <f t="shared" si="382"/>
        <v>0</v>
      </c>
      <c r="BW368" s="61">
        <f t="shared" si="382"/>
        <v>0</v>
      </c>
      <c r="BX368" s="61">
        <f t="shared" si="382"/>
        <v>0</v>
      </c>
      <c r="BY368" s="61">
        <f t="shared" si="382"/>
        <v>0</v>
      </c>
      <c r="BZ368" s="61">
        <f t="shared" si="382"/>
        <v>0</v>
      </c>
      <c r="CA368" s="61">
        <f t="shared" si="382"/>
        <v>0</v>
      </c>
      <c r="CB368" s="61">
        <f t="shared" si="382"/>
        <v>0</v>
      </c>
      <c r="CC368" s="61">
        <f t="shared" si="382"/>
        <v>0</v>
      </c>
      <c r="CD368" s="61">
        <f t="shared" si="382"/>
        <v>0</v>
      </c>
      <c r="CE368" s="61">
        <f t="shared" si="382"/>
        <v>0</v>
      </c>
      <c r="CF368" s="61">
        <f t="shared" ref="CF368:CF382" si="405">S368/$BM368</f>
        <v>0</v>
      </c>
      <c r="CG368" s="61">
        <f t="shared" si="398"/>
        <v>0</v>
      </c>
      <c r="CH368" s="61">
        <f t="shared" si="398"/>
        <v>0</v>
      </c>
      <c r="CI368" s="61">
        <f t="shared" si="398"/>
        <v>0</v>
      </c>
      <c r="CJ368" s="61">
        <f t="shared" si="398"/>
        <v>0</v>
      </c>
      <c r="CK368" s="61">
        <f t="shared" si="396"/>
        <v>0</v>
      </c>
      <c r="CL368" s="61">
        <f t="shared" si="396"/>
        <v>0</v>
      </c>
      <c r="CM368" s="61">
        <f t="shared" si="396"/>
        <v>0</v>
      </c>
      <c r="CN368" s="61">
        <f t="shared" si="396"/>
        <v>0</v>
      </c>
      <c r="CO368" s="61">
        <f t="shared" si="396"/>
        <v>0</v>
      </c>
      <c r="CP368" s="61">
        <f t="shared" si="396"/>
        <v>0</v>
      </c>
      <c r="CQ368" s="61">
        <f t="shared" si="396"/>
        <v>0</v>
      </c>
      <c r="CR368" s="61">
        <f t="shared" si="396"/>
        <v>0</v>
      </c>
      <c r="CS368" s="61">
        <f t="shared" si="396"/>
        <v>0</v>
      </c>
      <c r="CT368" s="61">
        <f t="shared" si="396"/>
        <v>0</v>
      </c>
      <c r="CU368" s="61">
        <f t="shared" si="396"/>
        <v>0</v>
      </c>
      <c r="CV368" s="61">
        <f t="shared" si="396"/>
        <v>0</v>
      </c>
      <c r="CW368" s="61">
        <f t="shared" si="376"/>
        <v>0</v>
      </c>
      <c r="CX368" s="61">
        <f t="shared" si="376"/>
        <v>0</v>
      </c>
      <c r="CY368" s="61">
        <f t="shared" si="401"/>
        <v>0</v>
      </c>
      <c r="CZ368" s="61">
        <f t="shared" si="401"/>
        <v>5.4211035818005598E-2</v>
      </c>
      <c r="DA368" s="61">
        <f t="shared" si="401"/>
        <v>6.1955469506292403E-2</v>
      </c>
      <c r="DB368" s="61">
        <f t="shared" si="401"/>
        <v>6.9699903194578902E-2</v>
      </c>
      <c r="DC368" s="61">
        <f t="shared" si="401"/>
        <v>7.9380445304937097E-2</v>
      </c>
      <c r="DD368" s="61">
        <f t="shared" si="401"/>
        <v>8.7124878993223603E-2</v>
      </c>
      <c r="DE368" s="61">
        <f t="shared" si="401"/>
        <v>9.3901258470474397E-2</v>
      </c>
      <c r="DF368" s="61">
        <f t="shared" si="401"/>
        <v>0.100677637947725</v>
      </c>
      <c r="DG368" s="61">
        <f t="shared" si="401"/>
        <v>0.10648596321393999</v>
      </c>
      <c r="DH368" s="61">
        <f t="shared" si="401"/>
        <v>0.111326234269119</v>
      </c>
      <c r="DI368" s="61">
        <f t="shared" si="401"/>
        <v>0.115198451113262</v>
      </c>
      <c r="DJ368" s="61">
        <f t="shared" si="401"/>
        <v>0.120038722168441</v>
      </c>
      <c r="DK368" s="61">
        <f t="shared" si="401"/>
        <v>0</v>
      </c>
      <c r="DL368" s="61">
        <f t="shared" si="401"/>
        <v>0</v>
      </c>
      <c r="DM368" s="61">
        <f t="shared" si="401"/>
        <v>0</v>
      </c>
      <c r="DN368" s="61">
        <f t="shared" si="385"/>
        <v>0</v>
      </c>
      <c r="DO368" s="61">
        <f t="shared" si="385"/>
        <v>0</v>
      </c>
      <c r="DP368" s="61">
        <f t="shared" si="385"/>
        <v>0</v>
      </c>
      <c r="DQ368" s="61">
        <f t="shared" si="383"/>
        <v>0</v>
      </c>
      <c r="DR368" s="61">
        <f t="shared" si="383"/>
        <v>0</v>
      </c>
      <c r="DS368" s="61">
        <f t="shared" si="363"/>
        <v>0</v>
      </c>
      <c r="DT368" s="61">
        <f t="shared" si="363"/>
        <v>0</v>
      </c>
      <c r="DU368" s="61">
        <f t="shared" si="363"/>
        <v>0</v>
      </c>
      <c r="DV368" s="61">
        <f t="shared" si="363"/>
        <v>0</v>
      </c>
      <c r="DW368" s="61">
        <f t="shared" si="399"/>
        <v>0</v>
      </c>
      <c r="DX368" s="61">
        <f t="shared" si="399"/>
        <v>0</v>
      </c>
      <c r="DY368" s="61">
        <f t="shared" si="399"/>
        <v>0</v>
      </c>
      <c r="DZ368" s="61">
        <f t="shared" si="394"/>
        <v>1</v>
      </c>
    </row>
    <row r="369" spans="2:130">
      <c r="C369" s="53">
        <v>2047</v>
      </c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>
        <f t="shared" si="379"/>
        <v>0</v>
      </c>
      <c r="AF369" s="64">
        <f t="shared" si="380"/>
        <v>0</v>
      </c>
      <c r="AG369" s="64">
        <f t="shared" si="381"/>
        <v>0</v>
      </c>
      <c r="AH369" s="64">
        <f t="shared" si="384"/>
        <v>0</v>
      </c>
      <c r="AI369" s="64">
        <f t="shared" si="386"/>
        <v>0</v>
      </c>
      <c r="AJ369" s="64">
        <f t="shared" si="387"/>
        <v>0</v>
      </c>
      <c r="AK369" s="64">
        <f t="shared" si="388"/>
        <v>0</v>
      </c>
      <c r="AL369" s="64">
        <f t="shared" si="389"/>
        <v>0</v>
      </c>
      <c r="AM369" s="64">
        <f t="shared" si="390"/>
        <v>0</v>
      </c>
      <c r="AN369" s="64">
        <f t="shared" si="391"/>
        <v>17.4545454545454</v>
      </c>
      <c r="AO369" s="64">
        <f t="shared" si="392"/>
        <v>19.636363636363601</v>
      </c>
      <c r="AP369" s="64">
        <f t="shared" si="393"/>
        <v>22.363636363636399</v>
      </c>
      <c r="AQ369" s="64">
        <f t="shared" si="395"/>
        <v>24.5454545454546</v>
      </c>
      <c r="AR369" s="64">
        <f t="shared" si="397"/>
        <v>26.454545454545499</v>
      </c>
      <c r="AS369" s="64">
        <f t="shared" si="400"/>
        <v>28.363636363636399</v>
      </c>
      <c r="AT369" s="64">
        <f t="shared" si="402"/>
        <v>30</v>
      </c>
      <c r="AU369" s="64">
        <f t="shared" si="403"/>
        <v>31.363636363636399</v>
      </c>
      <c r="AV369" s="64">
        <f t="shared" si="404"/>
        <v>32.454545454545503</v>
      </c>
      <c r="AW369" s="64">
        <f t="shared" ref="AW369:AW382" si="406">VLOOKUP($C$111,$D$3:$K$63,$A$72,0)*(B324-B323)</f>
        <v>33.818181818181799</v>
      </c>
      <c r="AX369" s="64">
        <f>VLOOKUP($C$112,$D$3:$K$63,$A$72,0)*(B323-B322)</f>
        <v>35.181818181818201</v>
      </c>
      <c r="AY369" s="64">
        <f>VLOOKUP($C$113,$D$3:$K$63,$A$72,0)*B322</f>
        <v>0</v>
      </c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54">
        <f t="shared" si="344"/>
        <v>301.63636363636402</v>
      </c>
      <c r="BP369" s="53">
        <v>2047</v>
      </c>
      <c r="BQ369" s="61">
        <f t="shared" ref="BQ369:CE382" si="407">D369/$BM369</f>
        <v>0</v>
      </c>
      <c r="BR369" s="61">
        <f t="shared" si="407"/>
        <v>0</v>
      </c>
      <c r="BS369" s="61">
        <f t="shared" si="407"/>
        <v>0</v>
      </c>
      <c r="BT369" s="61">
        <f t="shared" si="407"/>
        <v>0</v>
      </c>
      <c r="BU369" s="61">
        <f t="shared" si="407"/>
        <v>0</v>
      </c>
      <c r="BV369" s="61">
        <f t="shared" si="407"/>
        <v>0</v>
      </c>
      <c r="BW369" s="61">
        <f t="shared" si="407"/>
        <v>0</v>
      </c>
      <c r="BX369" s="61">
        <f t="shared" si="407"/>
        <v>0</v>
      </c>
      <c r="BY369" s="61">
        <f t="shared" si="407"/>
        <v>0</v>
      </c>
      <c r="BZ369" s="61">
        <f t="shared" si="407"/>
        <v>0</v>
      </c>
      <c r="CA369" s="61">
        <f t="shared" si="407"/>
        <v>0</v>
      </c>
      <c r="CB369" s="61">
        <f t="shared" si="407"/>
        <v>0</v>
      </c>
      <c r="CC369" s="61">
        <f t="shared" si="407"/>
        <v>0</v>
      </c>
      <c r="CD369" s="61">
        <f t="shared" si="407"/>
        <v>0</v>
      </c>
      <c r="CE369" s="61">
        <f t="shared" si="407"/>
        <v>0</v>
      </c>
      <c r="CF369" s="61">
        <f t="shared" si="405"/>
        <v>0</v>
      </c>
      <c r="CG369" s="61">
        <f t="shared" si="398"/>
        <v>0</v>
      </c>
      <c r="CH369" s="61">
        <f t="shared" si="398"/>
        <v>0</v>
      </c>
      <c r="CI369" s="61">
        <f t="shared" si="398"/>
        <v>0</v>
      </c>
      <c r="CJ369" s="61">
        <f t="shared" si="398"/>
        <v>0</v>
      </c>
      <c r="CK369" s="61">
        <f t="shared" si="396"/>
        <v>0</v>
      </c>
      <c r="CL369" s="61">
        <f t="shared" si="396"/>
        <v>0</v>
      </c>
      <c r="CM369" s="61">
        <f t="shared" si="396"/>
        <v>0</v>
      </c>
      <c r="CN369" s="61">
        <f t="shared" si="396"/>
        <v>0</v>
      </c>
      <c r="CO369" s="61">
        <f t="shared" si="396"/>
        <v>0</v>
      </c>
      <c r="CP369" s="61">
        <f t="shared" si="396"/>
        <v>0</v>
      </c>
      <c r="CQ369" s="61">
        <f t="shared" si="396"/>
        <v>0</v>
      </c>
      <c r="CR369" s="61">
        <f t="shared" si="396"/>
        <v>0</v>
      </c>
      <c r="CS369" s="61">
        <f t="shared" si="396"/>
        <v>0</v>
      </c>
      <c r="CT369" s="61">
        <f t="shared" si="396"/>
        <v>0</v>
      </c>
      <c r="CU369" s="61">
        <f t="shared" si="396"/>
        <v>0</v>
      </c>
      <c r="CV369" s="61">
        <f t="shared" si="396"/>
        <v>0</v>
      </c>
      <c r="CW369" s="61">
        <f t="shared" si="376"/>
        <v>0</v>
      </c>
      <c r="CX369" s="61">
        <f t="shared" si="376"/>
        <v>0</v>
      </c>
      <c r="CY369" s="61">
        <f t="shared" si="401"/>
        <v>0</v>
      </c>
      <c r="CZ369" s="61">
        <f t="shared" si="401"/>
        <v>0</v>
      </c>
      <c r="DA369" s="61">
        <f t="shared" si="401"/>
        <v>5.7866184448462699E-2</v>
      </c>
      <c r="DB369" s="61">
        <f t="shared" si="401"/>
        <v>6.50994575045208E-2</v>
      </c>
      <c r="DC369" s="61">
        <f t="shared" si="401"/>
        <v>7.4141048824593103E-2</v>
      </c>
      <c r="DD369" s="61">
        <f t="shared" si="401"/>
        <v>8.1374321880650996E-2</v>
      </c>
      <c r="DE369" s="61">
        <f t="shared" si="401"/>
        <v>8.7703435804701593E-2</v>
      </c>
      <c r="DF369" s="61">
        <f t="shared" si="401"/>
        <v>9.4032549728752302E-2</v>
      </c>
      <c r="DG369" s="61">
        <f t="shared" si="401"/>
        <v>9.94575045207957E-2</v>
      </c>
      <c r="DH369" s="61">
        <f t="shared" si="401"/>
        <v>0.103978300180832</v>
      </c>
      <c r="DI369" s="61">
        <f t="shared" si="401"/>
        <v>0.107594936708861</v>
      </c>
      <c r="DJ369" s="61">
        <f t="shared" si="401"/>
        <v>0.11211573236889701</v>
      </c>
      <c r="DK369" s="61">
        <f t="shared" si="401"/>
        <v>0.116636528028933</v>
      </c>
      <c r="DL369" s="61">
        <f t="shared" si="401"/>
        <v>0</v>
      </c>
      <c r="DM369" s="61">
        <f t="shared" si="401"/>
        <v>0</v>
      </c>
      <c r="DN369" s="61">
        <f t="shared" si="385"/>
        <v>0</v>
      </c>
      <c r="DO369" s="61">
        <f t="shared" si="385"/>
        <v>0</v>
      </c>
      <c r="DP369" s="61">
        <f t="shared" si="385"/>
        <v>0</v>
      </c>
      <c r="DQ369" s="61">
        <f t="shared" si="383"/>
        <v>0</v>
      </c>
      <c r="DR369" s="61">
        <f t="shared" si="383"/>
        <v>0</v>
      </c>
      <c r="DS369" s="61">
        <f t="shared" si="363"/>
        <v>0</v>
      </c>
      <c r="DT369" s="61">
        <f t="shared" si="363"/>
        <v>0</v>
      </c>
      <c r="DU369" s="61">
        <f t="shared" si="363"/>
        <v>0</v>
      </c>
      <c r="DV369" s="61">
        <f t="shared" si="363"/>
        <v>0</v>
      </c>
      <c r="DW369" s="61">
        <f t="shared" si="399"/>
        <v>0</v>
      </c>
      <c r="DX369" s="61">
        <f t="shared" si="399"/>
        <v>0</v>
      </c>
      <c r="DY369" s="61">
        <f t="shared" si="399"/>
        <v>0</v>
      </c>
      <c r="DZ369" s="61">
        <f t="shared" si="394"/>
        <v>1</v>
      </c>
    </row>
    <row r="370" spans="2:130">
      <c r="C370" s="53">
        <v>2048</v>
      </c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>
        <f t="shared" si="380"/>
        <v>0</v>
      </c>
      <c r="AG370" s="64">
        <f t="shared" si="381"/>
        <v>0</v>
      </c>
      <c r="AH370" s="64">
        <f t="shared" si="384"/>
        <v>0</v>
      </c>
      <c r="AI370" s="64">
        <f t="shared" si="386"/>
        <v>0</v>
      </c>
      <c r="AJ370" s="64">
        <f t="shared" si="387"/>
        <v>0</v>
      </c>
      <c r="AK370" s="64">
        <f t="shared" si="388"/>
        <v>0</v>
      </c>
      <c r="AL370" s="64">
        <f t="shared" si="389"/>
        <v>0</v>
      </c>
      <c r="AM370" s="64">
        <f t="shared" si="390"/>
        <v>0</v>
      </c>
      <c r="AN370" s="64">
        <f t="shared" si="391"/>
        <v>0</v>
      </c>
      <c r="AO370" s="64">
        <f t="shared" si="392"/>
        <v>19.636363636363601</v>
      </c>
      <c r="AP370" s="64">
        <f t="shared" si="393"/>
        <v>22.363636363636399</v>
      </c>
      <c r="AQ370" s="64">
        <f t="shared" si="395"/>
        <v>24.5454545454546</v>
      </c>
      <c r="AR370" s="64">
        <f t="shared" si="397"/>
        <v>26.454545454545499</v>
      </c>
      <c r="AS370" s="64">
        <f t="shared" si="400"/>
        <v>28.363636363636399</v>
      </c>
      <c r="AT370" s="64">
        <f t="shared" si="402"/>
        <v>30</v>
      </c>
      <c r="AU370" s="64">
        <f t="shared" si="403"/>
        <v>31.363636363636399</v>
      </c>
      <c r="AV370" s="64">
        <f t="shared" si="404"/>
        <v>32.454545454545503</v>
      </c>
      <c r="AW370" s="64">
        <f t="shared" si="406"/>
        <v>33.818181818181799</v>
      </c>
      <c r="AX370" s="64">
        <f t="shared" ref="AX370:AX382" si="408">VLOOKUP($C$112,$D$3:$K$63,$A$72,0)*(B324-B323)</f>
        <v>35.181818181818201</v>
      </c>
      <c r="AY370" s="64">
        <f>VLOOKUP($C$113,$D$3:$K$63,$A$72,0)*(B323-B322)</f>
        <v>36.272727272727302</v>
      </c>
      <c r="AZ370" s="64">
        <f>VLOOKUP($C$114,$D$3:$K$63,$A$72,0)*B322</f>
        <v>0</v>
      </c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54">
        <f t="shared" si="344"/>
        <v>320.45454545454498</v>
      </c>
      <c r="BP370" s="53">
        <v>2048</v>
      </c>
      <c r="BQ370" s="61">
        <f t="shared" si="407"/>
        <v>0</v>
      </c>
      <c r="BR370" s="61">
        <f t="shared" si="407"/>
        <v>0</v>
      </c>
      <c r="BS370" s="61">
        <f t="shared" si="407"/>
        <v>0</v>
      </c>
      <c r="BT370" s="61">
        <f t="shared" si="407"/>
        <v>0</v>
      </c>
      <c r="BU370" s="61">
        <f t="shared" si="407"/>
        <v>0</v>
      </c>
      <c r="BV370" s="61">
        <f t="shared" si="407"/>
        <v>0</v>
      </c>
      <c r="BW370" s="61">
        <f t="shared" si="407"/>
        <v>0</v>
      </c>
      <c r="BX370" s="61">
        <f t="shared" si="407"/>
        <v>0</v>
      </c>
      <c r="BY370" s="61">
        <f t="shared" si="407"/>
        <v>0</v>
      </c>
      <c r="BZ370" s="61">
        <f t="shared" si="407"/>
        <v>0</v>
      </c>
      <c r="CA370" s="61">
        <f t="shared" si="407"/>
        <v>0</v>
      </c>
      <c r="CB370" s="61">
        <f t="shared" si="407"/>
        <v>0</v>
      </c>
      <c r="CC370" s="61">
        <f t="shared" si="407"/>
        <v>0</v>
      </c>
      <c r="CD370" s="61">
        <f t="shared" si="407"/>
        <v>0</v>
      </c>
      <c r="CE370" s="61">
        <f t="shared" si="407"/>
        <v>0</v>
      </c>
      <c r="CF370" s="61">
        <f t="shared" si="405"/>
        <v>0</v>
      </c>
      <c r="CG370" s="61">
        <f t="shared" si="398"/>
        <v>0</v>
      </c>
      <c r="CH370" s="61">
        <f t="shared" si="398"/>
        <v>0</v>
      </c>
      <c r="CI370" s="61">
        <f t="shared" si="398"/>
        <v>0</v>
      </c>
      <c r="CJ370" s="61">
        <f t="shared" si="398"/>
        <v>0</v>
      </c>
      <c r="CK370" s="61">
        <f t="shared" si="396"/>
        <v>0</v>
      </c>
      <c r="CL370" s="61">
        <f t="shared" si="396"/>
        <v>0</v>
      </c>
      <c r="CM370" s="61">
        <f t="shared" si="396"/>
        <v>0</v>
      </c>
      <c r="CN370" s="61">
        <f t="shared" si="396"/>
        <v>0</v>
      </c>
      <c r="CO370" s="61">
        <f t="shared" si="396"/>
        <v>0</v>
      </c>
      <c r="CP370" s="61">
        <f t="shared" si="396"/>
        <v>0</v>
      </c>
      <c r="CQ370" s="61">
        <f t="shared" si="396"/>
        <v>0</v>
      </c>
      <c r="CR370" s="61">
        <f t="shared" si="396"/>
        <v>0</v>
      </c>
      <c r="CS370" s="61">
        <f t="shared" si="396"/>
        <v>0</v>
      </c>
      <c r="CT370" s="61">
        <f t="shared" si="396"/>
        <v>0</v>
      </c>
      <c r="CU370" s="61">
        <f t="shared" si="396"/>
        <v>0</v>
      </c>
      <c r="CV370" s="61">
        <f t="shared" si="396"/>
        <v>0</v>
      </c>
      <c r="CW370" s="61">
        <f t="shared" si="376"/>
        <v>0</v>
      </c>
      <c r="CX370" s="61">
        <f t="shared" si="376"/>
        <v>0</v>
      </c>
      <c r="CY370" s="61">
        <f t="shared" si="401"/>
        <v>0</v>
      </c>
      <c r="CZ370" s="61">
        <f t="shared" si="401"/>
        <v>0</v>
      </c>
      <c r="DA370" s="61">
        <f t="shared" si="401"/>
        <v>0</v>
      </c>
      <c r="DB370" s="61">
        <f t="shared" si="401"/>
        <v>6.1276595744680598E-2</v>
      </c>
      <c r="DC370" s="61">
        <f t="shared" si="401"/>
        <v>6.9787234042553201E-2</v>
      </c>
      <c r="DD370" s="61">
        <f t="shared" si="401"/>
        <v>7.6595744680851105E-2</v>
      </c>
      <c r="DE370" s="61">
        <f t="shared" si="401"/>
        <v>8.2553191489361702E-2</v>
      </c>
      <c r="DF370" s="61">
        <f t="shared" si="401"/>
        <v>8.8510638297872396E-2</v>
      </c>
      <c r="DG370" s="61">
        <f t="shared" si="401"/>
        <v>9.3617021276595797E-2</v>
      </c>
      <c r="DH370" s="61">
        <f t="shared" si="401"/>
        <v>9.7872340425531903E-2</v>
      </c>
      <c r="DI370" s="61">
        <f t="shared" si="401"/>
        <v>0.10127659574468099</v>
      </c>
      <c r="DJ370" s="61">
        <f t="shared" si="401"/>
        <v>0.105531914893617</v>
      </c>
      <c r="DK370" s="61">
        <f t="shared" si="401"/>
        <v>0.109787234042553</v>
      </c>
      <c r="DL370" s="61">
        <f t="shared" si="401"/>
        <v>0.11319148936170199</v>
      </c>
      <c r="DM370" s="61">
        <f t="shared" si="401"/>
        <v>0</v>
      </c>
      <c r="DN370" s="61">
        <f t="shared" si="385"/>
        <v>0</v>
      </c>
      <c r="DO370" s="61">
        <f t="shared" si="385"/>
        <v>0</v>
      </c>
      <c r="DP370" s="61">
        <f t="shared" si="385"/>
        <v>0</v>
      </c>
      <c r="DQ370" s="61">
        <f t="shared" si="383"/>
        <v>0</v>
      </c>
      <c r="DR370" s="61">
        <f t="shared" si="383"/>
        <v>0</v>
      </c>
      <c r="DS370" s="61">
        <f t="shared" si="363"/>
        <v>0</v>
      </c>
      <c r="DT370" s="61">
        <f t="shared" si="363"/>
        <v>0</v>
      </c>
      <c r="DU370" s="61">
        <f t="shared" si="363"/>
        <v>0</v>
      </c>
      <c r="DV370" s="61">
        <f t="shared" si="363"/>
        <v>0</v>
      </c>
      <c r="DW370" s="61">
        <f t="shared" si="399"/>
        <v>0</v>
      </c>
      <c r="DX370" s="61">
        <f t="shared" si="399"/>
        <v>0</v>
      </c>
      <c r="DY370" s="61">
        <f t="shared" si="399"/>
        <v>0</v>
      </c>
      <c r="DZ370" s="61">
        <f t="shared" si="394"/>
        <v>1</v>
      </c>
    </row>
    <row r="371" spans="2:130">
      <c r="C371" s="53">
        <v>2049</v>
      </c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>
        <f t="shared" si="381"/>
        <v>0</v>
      </c>
      <c r="AH371" s="64">
        <f t="shared" si="384"/>
        <v>0</v>
      </c>
      <c r="AI371" s="64">
        <f t="shared" si="386"/>
        <v>0</v>
      </c>
      <c r="AJ371" s="64">
        <f t="shared" si="387"/>
        <v>0</v>
      </c>
      <c r="AK371" s="64">
        <f t="shared" si="388"/>
        <v>0</v>
      </c>
      <c r="AL371" s="64">
        <f t="shared" si="389"/>
        <v>0</v>
      </c>
      <c r="AM371" s="64">
        <f t="shared" si="390"/>
        <v>0</v>
      </c>
      <c r="AN371" s="64">
        <f t="shared" si="391"/>
        <v>0</v>
      </c>
      <c r="AO371" s="64">
        <f t="shared" si="392"/>
        <v>0</v>
      </c>
      <c r="AP371" s="64">
        <f t="shared" si="393"/>
        <v>22.363636363636299</v>
      </c>
      <c r="AQ371" s="64">
        <f t="shared" si="395"/>
        <v>24.5454545454546</v>
      </c>
      <c r="AR371" s="64">
        <f t="shared" si="397"/>
        <v>26.454545454545499</v>
      </c>
      <c r="AS371" s="64">
        <f t="shared" si="400"/>
        <v>28.363636363636399</v>
      </c>
      <c r="AT371" s="64">
        <f t="shared" si="402"/>
        <v>30</v>
      </c>
      <c r="AU371" s="64">
        <f t="shared" si="403"/>
        <v>31.363636363636399</v>
      </c>
      <c r="AV371" s="64">
        <f t="shared" si="404"/>
        <v>32.454545454545503</v>
      </c>
      <c r="AW371" s="64">
        <f t="shared" si="406"/>
        <v>33.818181818181799</v>
      </c>
      <c r="AX371" s="64">
        <f t="shared" si="408"/>
        <v>35.181818181818201</v>
      </c>
      <c r="AY371" s="64">
        <f t="shared" ref="AY371:AY382" si="409">VLOOKUP($C$113,$D$3:$K$63,$A$72,0)*(B324-B323)</f>
        <v>36.272727272727302</v>
      </c>
      <c r="AZ371" s="64">
        <f>VLOOKUP($C$114,$D$3:$K$63,$A$72,0)*(B323-B322)</f>
        <v>37.363636363636402</v>
      </c>
      <c r="BA371" s="64">
        <f>VLOOKUP($C$115,$D$3:$K$63,$A$72,0)*B322</f>
        <v>0</v>
      </c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54">
        <f t="shared" si="344"/>
        <v>338.18181818181802</v>
      </c>
      <c r="BP371" s="53">
        <v>2049</v>
      </c>
      <c r="BQ371" s="61">
        <f t="shared" si="407"/>
        <v>0</v>
      </c>
      <c r="BR371" s="61">
        <f t="shared" si="407"/>
        <v>0</v>
      </c>
      <c r="BS371" s="61">
        <f t="shared" si="407"/>
        <v>0</v>
      </c>
      <c r="BT371" s="61">
        <f t="shared" si="407"/>
        <v>0</v>
      </c>
      <c r="BU371" s="61">
        <f t="shared" si="407"/>
        <v>0</v>
      </c>
      <c r="BV371" s="61">
        <f t="shared" si="407"/>
        <v>0</v>
      </c>
      <c r="BW371" s="61">
        <f t="shared" si="407"/>
        <v>0</v>
      </c>
      <c r="BX371" s="61">
        <f t="shared" si="407"/>
        <v>0</v>
      </c>
      <c r="BY371" s="61">
        <f t="shared" si="407"/>
        <v>0</v>
      </c>
      <c r="BZ371" s="61">
        <f t="shared" si="407"/>
        <v>0</v>
      </c>
      <c r="CA371" s="61">
        <f t="shared" si="407"/>
        <v>0</v>
      </c>
      <c r="CB371" s="61">
        <f t="shared" si="407"/>
        <v>0</v>
      </c>
      <c r="CC371" s="61">
        <f t="shared" si="407"/>
        <v>0</v>
      </c>
      <c r="CD371" s="61">
        <f t="shared" si="407"/>
        <v>0</v>
      </c>
      <c r="CE371" s="61">
        <f t="shared" si="407"/>
        <v>0</v>
      </c>
      <c r="CF371" s="61">
        <f t="shared" si="405"/>
        <v>0</v>
      </c>
      <c r="CG371" s="61">
        <f t="shared" si="398"/>
        <v>0</v>
      </c>
      <c r="CH371" s="61">
        <f t="shared" si="398"/>
        <v>0</v>
      </c>
      <c r="CI371" s="61">
        <f t="shared" si="398"/>
        <v>0</v>
      </c>
      <c r="CJ371" s="61">
        <f t="shared" si="398"/>
        <v>0</v>
      </c>
      <c r="CK371" s="61">
        <f t="shared" si="396"/>
        <v>0</v>
      </c>
      <c r="CL371" s="61">
        <f t="shared" si="396"/>
        <v>0</v>
      </c>
      <c r="CM371" s="61">
        <f t="shared" si="396"/>
        <v>0</v>
      </c>
      <c r="CN371" s="61">
        <f t="shared" si="396"/>
        <v>0</v>
      </c>
      <c r="CO371" s="61">
        <f t="shared" si="396"/>
        <v>0</v>
      </c>
      <c r="CP371" s="61">
        <f t="shared" si="396"/>
        <v>0</v>
      </c>
      <c r="CQ371" s="61">
        <f t="shared" si="396"/>
        <v>0</v>
      </c>
      <c r="CR371" s="61">
        <f t="shared" si="396"/>
        <v>0</v>
      </c>
      <c r="CS371" s="61">
        <f t="shared" si="396"/>
        <v>0</v>
      </c>
      <c r="CT371" s="61">
        <f t="shared" si="396"/>
        <v>0</v>
      </c>
      <c r="CU371" s="61">
        <f t="shared" si="396"/>
        <v>0</v>
      </c>
      <c r="CV371" s="61">
        <f t="shared" si="396"/>
        <v>0</v>
      </c>
      <c r="CW371" s="61">
        <f t="shared" si="376"/>
        <v>0</v>
      </c>
      <c r="CX371" s="61">
        <f t="shared" si="376"/>
        <v>0</v>
      </c>
      <c r="CY371" s="61">
        <f t="shared" si="401"/>
        <v>0</v>
      </c>
      <c r="CZ371" s="61">
        <f t="shared" si="401"/>
        <v>0</v>
      </c>
      <c r="DA371" s="61">
        <f t="shared" si="401"/>
        <v>0</v>
      </c>
      <c r="DB371" s="61">
        <f t="shared" si="401"/>
        <v>0</v>
      </c>
      <c r="DC371" s="61">
        <f t="shared" si="401"/>
        <v>6.6129032258064296E-2</v>
      </c>
      <c r="DD371" s="61">
        <f t="shared" si="401"/>
        <v>7.25806451612903E-2</v>
      </c>
      <c r="DE371" s="61">
        <f t="shared" si="401"/>
        <v>7.8225806451612895E-2</v>
      </c>
      <c r="DF371" s="61">
        <f t="shared" si="401"/>
        <v>8.3870967741935504E-2</v>
      </c>
      <c r="DG371" s="61">
        <f t="shared" si="401"/>
        <v>8.8709677419354899E-2</v>
      </c>
      <c r="DH371" s="61">
        <f t="shared" si="401"/>
        <v>9.2741935483870996E-2</v>
      </c>
      <c r="DI371" s="61">
        <f t="shared" si="401"/>
        <v>9.5967741935483894E-2</v>
      </c>
      <c r="DJ371" s="61">
        <f t="shared" si="401"/>
        <v>0.1</v>
      </c>
      <c r="DK371" s="61">
        <f t="shared" si="401"/>
        <v>0.10403225806451601</v>
      </c>
      <c r="DL371" s="61">
        <f t="shared" si="401"/>
        <v>0.107258064516129</v>
      </c>
      <c r="DM371" s="61">
        <f t="shared" si="401"/>
        <v>0.110483870967742</v>
      </c>
      <c r="DN371" s="61">
        <f t="shared" si="385"/>
        <v>0</v>
      </c>
      <c r="DO371" s="61">
        <f t="shared" si="385"/>
        <v>0</v>
      </c>
      <c r="DP371" s="61">
        <f t="shared" si="385"/>
        <v>0</v>
      </c>
      <c r="DQ371" s="61">
        <f t="shared" si="383"/>
        <v>0</v>
      </c>
      <c r="DR371" s="61">
        <f t="shared" si="383"/>
        <v>0</v>
      </c>
      <c r="DS371" s="61">
        <f t="shared" si="363"/>
        <v>0</v>
      </c>
      <c r="DT371" s="61">
        <f t="shared" si="363"/>
        <v>0</v>
      </c>
      <c r="DU371" s="61">
        <f t="shared" si="363"/>
        <v>0</v>
      </c>
      <c r="DV371" s="61">
        <f t="shared" si="363"/>
        <v>0</v>
      </c>
      <c r="DW371" s="61">
        <f t="shared" si="399"/>
        <v>0</v>
      </c>
      <c r="DX371" s="61">
        <f t="shared" si="399"/>
        <v>0</v>
      </c>
      <c r="DY371" s="61">
        <f t="shared" si="399"/>
        <v>0</v>
      </c>
      <c r="DZ371" s="61">
        <f t="shared" si="394"/>
        <v>1</v>
      </c>
    </row>
    <row r="372" spans="2:130">
      <c r="C372" s="53">
        <v>2050</v>
      </c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>
        <f t="shared" si="384"/>
        <v>0</v>
      </c>
      <c r="AI372" s="64">
        <f t="shared" si="386"/>
        <v>0</v>
      </c>
      <c r="AJ372" s="64">
        <f t="shared" si="387"/>
        <v>0</v>
      </c>
      <c r="AK372" s="64">
        <f t="shared" si="388"/>
        <v>0</v>
      </c>
      <c r="AL372" s="64">
        <f t="shared" si="389"/>
        <v>0</v>
      </c>
      <c r="AM372" s="64">
        <f t="shared" si="390"/>
        <v>0</v>
      </c>
      <c r="AN372" s="64">
        <f t="shared" si="391"/>
        <v>0</v>
      </c>
      <c r="AO372" s="64">
        <f t="shared" si="392"/>
        <v>0</v>
      </c>
      <c r="AP372" s="64">
        <f t="shared" si="393"/>
        <v>0</v>
      </c>
      <c r="AQ372" s="64">
        <f t="shared" si="395"/>
        <v>24.545454545454501</v>
      </c>
      <c r="AR372" s="64">
        <f t="shared" si="397"/>
        <v>26.454545454545499</v>
      </c>
      <c r="AS372" s="64">
        <f t="shared" si="400"/>
        <v>28.363636363636399</v>
      </c>
      <c r="AT372" s="64">
        <f t="shared" si="402"/>
        <v>30</v>
      </c>
      <c r="AU372" s="64">
        <f t="shared" si="403"/>
        <v>31.363636363636399</v>
      </c>
      <c r="AV372" s="64">
        <f t="shared" si="404"/>
        <v>32.454545454545503</v>
      </c>
      <c r="AW372" s="64">
        <f t="shared" si="406"/>
        <v>33.818181818181799</v>
      </c>
      <c r="AX372" s="64">
        <f t="shared" si="408"/>
        <v>35.181818181818201</v>
      </c>
      <c r="AY372" s="64">
        <f t="shared" si="409"/>
        <v>36.272727272727302</v>
      </c>
      <c r="AZ372" s="64">
        <f t="shared" ref="AZ372:AZ382" si="410">VLOOKUP($C$114,$D$3:$K$63,$A$72,0)*(B324-B323)</f>
        <v>37.363636363636402</v>
      </c>
      <c r="BA372" s="64">
        <f>VLOOKUP($C$115,$D$3:$K$63,$A$72,0)*(B323-B322)</f>
        <v>38.181818181818201</v>
      </c>
      <c r="BB372" s="64">
        <f>VLOOKUP($C$116,$D$3:$K$63,$A$72,0)*B322</f>
        <v>0</v>
      </c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54">
        <f t="shared" si="344"/>
        <v>354</v>
      </c>
      <c r="BP372" s="53">
        <v>2050</v>
      </c>
      <c r="BQ372" s="61">
        <f t="shared" si="407"/>
        <v>0</v>
      </c>
      <c r="BR372" s="61">
        <f t="shared" si="407"/>
        <v>0</v>
      </c>
      <c r="BS372" s="61">
        <f t="shared" si="407"/>
        <v>0</v>
      </c>
      <c r="BT372" s="61">
        <f t="shared" si="407"/>
        <v>0</v>
      </c>
      <c r="BU372" s="61">
        <f t="shared" si="407"/>
        <v>0</v>
      </c>
      <c r="BV372" s="61">
        <f t="shared" si="407"/>
        <v>0</v>
      </c>
      <c r="BW372" s="61">
        <f t="shared" si="407"/>
        <v>0</v>
      </c>
      <c r="BX372" s="61">
        <f t="shared" si="407"/>
        <v>0</v>
      </c>
      <c r="BY372" s="61">
        <f t="shared" si="407"/>
        <v>0</v>
      </c>
      <c r="BZ372" s="61">
        <f t="shared" si="407"/>
        <v>0</v>
      </c>
      <c r="CA372" s="61">
        <f t="shared" si="407"/>
        <v>0</v>
      </c>
      <c r="CB372" s="61">
        <f t="shared" si="407"/>
        <v>0</v>
      </c>
      <c r="CC372" s="61">
        <f t="shared" si="407"/>
        <v>0</v>
      </c>
      <c r="CD372" s="61">
        <f t="shared" si="407"/>
        <v>0</v>
      </c>
      <c r="CE372" s="61">
        <f t="shared" si="407"/>
        <v>0</v>
      </c>
      <c r="CF372" s="61">
        <f t="shared" si="405"/>
        <v>0</v>
      </c>
      <c r="CG372" s="61">
        <f t="shared" si="398"/>
        <v>0</v>
      </c>
      <c r="CH372" s="61">
        <f t="shared" si="398"/>
        <v>0</v>
      </c>
      <c r="CI372" s="61">
        <f t="shared" si="398"/>
        <v>0</v>
      </c>
      <c r="CJ372" s="61">
        <f t="shared" si="398"/>
        <v>0</v>
      </c>
      <c r="CK372" s="61">
        <f t="shared" si="396"/>
        <v>0</v>
      </c>
      <c r="CL372" s="61">
        <f t="shared" si="396"/>
        <v>0</v>
      </c>
      <c r="CM372" s="61">
        <f t="shared" si="396"/>
        <v>0</v>
      </c>
      <c r="CN372" s="61">
        <f t="shared" si="396"/>
        <v>0</v>
      </c>
      <c r="CO372" s="61">
        <f t="shared" si="396"/>
        <v>0</v>
      </c>
      <c r="CP372" s="61">
        <f t="shared" si="396"/>
        <v>0</v>
      </c>
      <c r="CQ372" s="61">
        <f t="shared" si="396"/>
        <v>0</v>
      </c>
      <c r="CR372" s="61">
        <f t="shared" si="396"/>
        <v>0</v>
      </c>
      <c r="CS372" s="61">
        <f t="shared" si="396"/>
        <v>0</v>
      </c>
      <c r="CT372" s="61">
        <f t="shared" si="396"/>
        <v>0</v>
      </c>
      <c r="CU372" s="61">
        <f t="shared" si="396"/>
        <v>0</v>
      </c>
      <c r="CV372" s="61">
        <f t="shared" si="396"/>
        <v>0</v>
      </c>
      <c r="CW372" s="61">
        <f t="shared" si="376"/>
        <v>0</v>
      </c>
      <c r="CX372" s="61">
        <f t="shared" si="376"/>
        <v>0</v>
      </c>
      <c r="CY372" s="61">
        <f t="shared" si="401"/>
        <v>0</v>
      </c>
      <c r="CZ372" s="61">
        <f t="shared" si="401"/>
        <v>0</v>
      </c>
      <c r="DA372" s="61">
        <f t="shared" si="401"/>
        <v>0</v>
      </c>
      <c r="DB372" s="61">
        <f t="shared" si="401"/>
        <v>0</v>
      </c>
      <c r="DC372" s="61">
        <f t="shared" si="401"/>
        <v>0</v>
      </c>
      <c r="DD372" s="61">
        <f t="shared" si="401"/>
        <v>6.9337442218797896E-2</v>
      </c>
      <c r="DE372" s="61">
        <f t="shared" si="401"/>
        <v>7.4730354391371406E-2</v>
      </c>
      <c r="DF372" s="61">
        <f t="shared" si="401"/>
        <v>8.0123266563944501E-2</v>
      </c>
      <c r="DG372" s="61">
        <f t="shared" si="401"/>
        <v>8.4745762711864403E-2</v>
      </c>
      <c r="DH372" s="61">
        <f t="shared" si="401"/>
        <v>8.8597842835131002E-2</v>
      </c>
      <c r="DI372" s="61">
        <f t="shared" si="401"/>
        <v>9.1679506933744201E-2</v>
      </c>
      <c r="DJ372" s="61">
        <f t="shared" si="401"/>
        <v>9.55315870570108E-2</v>
      </c>
      <c r="DK372" s="61">
        <f t="shared" si="401"/>
        <v>9.9383667180277399E-2</v>
      </c>
      <c r="DL372" s="61">
        <f t="shared" si="401"/>
        <v>0.102465331278891</v>
      </c>
      <c r="DM372" s="61">
        <f t="shared" si="401"/>
        <v>0.105546995377504</v>
      </c>
      <c r="DN372" s="61">
        <f t="shared" si="385"/>
        <v>0.107858243451464</v>
      </c>
      <c r="DO372" s="61">
        <f t="shared" si="385"/>
        <v>0</v>
      </c>
      <c r="DP372" s="61">
        <f t="shared" si="385"/>
        <v>0</v>
      </c>
      <c r="DQ372" s="61">
        <f t="shared" si="383"/>
        <v>0</v>
      </c>
      <c r="DR372" s="61">
        <f t="shared" si="383"/>
        <v>0</v>
      </c>
      <c r="DS372" s="61">
        <f t="shared" si="363"/>
        <v>0</v>
      </c>
      <c r="DT372" s="61">
        <f t="shared" si="363"/>
        <v>0</v>
      </c>
      <c r="DU372" s="61">
        <f t="shared" si="363"/>
        <v>0</v>
      </c>
      <c r="DV372" s="61">
        <f t="shared" si="363"/>
        <v>0</v>
      </c>
      <c r="DW372" s="61">
        <f t="shared" si="399"/>
        <v>0</v>
      </c>
      <c r="DX372" s="61">
        <f t="shared" si="399"/>
        <v>0</v>
      </c>
      <c r="DY372" s="61">
        <f t="shared" si="399"/>
        <v>0</v>
      </c>
      <c r="DZ372" s="61">
        <f t="shared" si="394"/>
        <v>1</v>
      </c>
    </row>
    <row r="373" spans="2:130">
      <c r="C373" s="53">
        <v>2051</v>
      </c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>
        <f t="shared" si="386"/>
        <v>0</v>
      </c>
      <c r="AJ373" s="64">
        <f t="shared" si="387"/>
        <v>0</v>
      </c>
      <c r="AK373" s="64">
        <f t="shared" si="388"/>
        <v>0</v>
      </c>
      <c r="AL373" s="64">
        <f t="shared" si="389"/>
        <v>0</v>
      </c>
      <c r="AM373" s="64">
        <f t="shared" si="390"/>
        <v>0</v>
      </c>
      <c r="AN373" s="64">
        <f t="shared" si="391"/>
        <v>0</v>
      </c>
      <c r="AO373" s="64">
        <f t="shared" si="392"/>
        <v>0</v>
      </c>
      <c r="AP373" s="64">
        <f t="shared" si="393"/>
        <v>0</v>
      </c>
      <c r="AQ373" s="64">
        <f t="shared" si="395"/>
        <v>0</v>
      </c>
      <c r="AR373" s="64">
        <f t="shared" si="397"/>
        <v>26.4545454545454</v>
      </c>
      <c r="AS373" s="64">
        <f t="shared" si="400"/>
        <v>28.363636363636399</v>
      </c>
      <c r="AT373" s="64">
        <f t="shared" si="402"/>
        <v>30</v>
      </c>
      <c r="AU373" s="64">
        <f t="shared" si="403"/>
        <v>31.363636363636399</v>
      </c>
      <c r="AV373" s="64">
        <f t="shared" si="404"/>
        <v>32.454545454545503</v>
      </c>
      <c r="AW373" s="64">
        <f t="shared" si="406"/>
        <v>33.818181818181799</v>
      </c>
      <c r="AX373" s="64">
        <f t="shared" si="408"/>
        <v>35.181818181818201</v>
      </c>
      <c r="AY373" s="64">
        <f t="shared" si="409"/>
        <v>36.272727272727302</v>
      </c>
      <c r="AZ373" s="64">
        <f t="shared" si="410"/>
        <v>37.363636363636402</v>
      </c>
      <c r="BA373" s="64">
        <f t="shared" ref="BA373:BA382" si="411">VLOOKUP($C$115,$D$3:$K$63,$A$72,0)*(B324-B323)</f>
        <v>38.181818181818201</v>
      </c>
      <c r="BB373" s="64">
        <f>VLOOKUP($C$116,$D$3:$K$63,$A$72,0)*(B323-B322)</f>
        <v>39.272727272727302</v>
      </c>
      <c r="BC373" s="64">
        <f>VLOOKUP($C$117,$D$3:$K$63,$A$72,0)*B322</f>
        <v>0</v>
      </c>
      <c r="BD373" s="64"/>
      <c r="BE373" s="64"/>
      <c r="BF373" s="64"/>
      <c r="BG373" s="64"/>
      <c r="BH373" s="64"/>
      <c r="BI373" s="64"/>
      <c r="BJ373" s="64"/>
      <c r="BK373" s="64"/>
      <c r="BL373" s="64"/>
      <c r="BM373" s="54">
        <f t="shared" si="344"/>
        <v>368.72727272727298</v>
      </c>
      <c r="BP373" s="53">
        <v>2051</v>
      </c>
      <c r="BQ373" s="61">
        <f t="shared" si="407"/>
        <v>0</v>
      </c>
      <c r="BR373" s="61">
        <f t="shared" si="407"/>
        <v>0</v>
      </c>
      <c r="BS373" s="61">
        <f t="shared" si="407"/>
        <v>0</v>
      </c>
      <c r="BT373" s="61">
        <f t="shared" si="407"/>
        <v>0</v>
      </c>
      <c r="BU373" s="61">
        <f t="shared" si="407"/>
        <v>0</v>
      </c>
      <c r="BV373" s="61">
        <f t="shared" si="407"/>
        <v>0</v>
      </c>
      <c r="BW373" s="61">
        <f t="shared" si="407"/>
        <v>0</v>
      </c>
      <c r="BX373" s="61">
        <f t="shared" si="407"/>
        <v>0</v>
      </c>
      <c r="BY373" s="61">
        <f t="shared" si="407"/>
        <v>0</v>
      </c>
      <c r="BZ373" s="61">
        <f t="shared" si="407"/>
        <v>0</v>
      </c>
      <c r="CA373" s="61">
        <f t="shared" si="407"/>
        <v>0</v>
      </c>
      <c r="CB373" s="61">
        <f t="shared" si="407"/>
        <v>0</v>
      </c>
      <c r="CC373" s="61">
        <f t="shared" si="407"/>
        <v>0</v>
      </c>
      <c r="CD373" s="61">
        <f t="shared" si="407"/>
        <v>0</v>
      </c>
      <c r="CE373" s="61">
        <f t="shared" si="407"/>
        <v>0</v>
      </c>
      <c r="CF373" s="61">
        <f t="shared" si="405"/>
        <v>0</v>
      </c>
      <c r="CG373" s="61">
        <f t="shared" si="398"/>
        <v>0</v>
      </c>
      <c r="CH373" s="61">
        <f t="shared" si="398"/>
        <v>0</v>
      </c>
      <c r="CI373" s="61">
        <f t="shared" si="398"/>
        <v>0</v>
      </c>
      <c r="CJ373" s="61">
        <f t="shared" si="398"/>
        <v>0</v>
      </c>
      <c r="CK373" s="61">
        <f t="shared" si="396"/>
        <v>0</v>
      </c>
      <c r="CL373" s="61">
        <f t="shared" si="396"/>
        <v>0</v>
      </c>
      <c r="CM373" s="61">
        <f t="shared" si="396"/>
        <v>0</v>
      </c>
      <c r="CN373" s="61">
        <f t="shared" si="396"/>
        <v>0</v>
      </c>
      <c r="CO373" s="61">
        <f t="shared" si="396"/>
        <v>0</v>
      </c>
      <c r="CP373" s="61">
        <f t="shared" si="396"/>
        <v>0</v>
      </c>
      <c r="CQ373" s="61">
        <f t="shared" si="396"/>
        <v>0</v>
      </c>
      <c r="CR373" s="61">
        <f t="shared" si="396"/>
        <v>0</v>
      </c>
      <c r="CS373" s="61">
        <f t="shared" si="396"/>
        <v>0</v>
      </c>
      <c r="CT373" s="61">
        <f t="shared" si="396"/>
        <v>0</v>
      </c>
      <c r="CU373" s="61">
        <f t="shared" si="396"/>
        <v>0</v>
      </c>
      <c r="CV373" s="61">
        <f t="shared" si="396"/>
        <v>0</v>
      </c>
      <c r="CW373" s="61">
        <f t="shared" si="376"/>
        <v>0</v>
      </c>
      <c r="CX373" s="61">
        <f t="shared" si="376"/>
        <v>0</v>
      </c>
      <c r="CY373" s="61">
        <f t="shared" si="401"/>
        <v>0</v>
      </c>
      <c r="CZ373" s="61">
        <f t="shared" si="401"/>
        <v>0</v>
      </c>
      <c r="DA373" s="61">
        <f t="shared" si="401"/>
        <v>0</v>
      </c>
      <c r="DB373" s="61">
        <f t="shared" si="401"/>
        <v>0</v>
      </c>
      <c r="DC373" s="61">
        <f t="shared" si="401"/>
        <v>0</v>
      </c>
      <c r="DD373" s="61">
        <f t="shared" si="401"/>
        <v>0</v>
      </c>
      <c r="DE373" s="61">
        <f t="shared" si="401"/>
        <v>7.1745562130177298E-2</v>
      </c>
      <c r="DF373" s="61">
        <f t="shared" si="401"/>
        <v>7.69230769230769E-2</v>
      </c>
      <c r="DG373" s="61">
        <f t="shared" si="401"/>
        <v>8.1360946745562199E-2</v>
      </c>
      <c r="DH373" s="61">
        <f t="shared" si="401"/>
        <v>8.5059171597633196E-2</v>
      </c>
      <c r="DI373" s="61">
        <f t="shared" si="401"/>
        <v>8.8017751479290002E-2</v>
      </c>
      <c r="DJ373" s="61">
        <f t="shared" si="401"/>
        <v>9.1715976331360999E-2</v>
      </c>
      <c r="DK373" s="61">
        <f t="shared" si="401"/>
        <v>9.5414201183431996E-2</v>
      </c>
      <c r="DL373" s="61">
        <f t="shared" si="401"/>
        <v>9.8372781065088802E-2</v>
      </c>
      <c r="DM373" s="61">
        <f t="shared" si="401"/>
        <v>0.101331360946746</v>
      </c>
      <c r="DN373" s="61">
        <f t="shared" si="385"/>
        <v>0.103550295857988</v>
      </c>
      <c r="DO373" s="61">
        <f t="shared" si="385"/>
        <v>0.106508875739645</v>
      </c>
      <c r="DP373" s="61">
        <f t="shared" si="385"/>
        <v>0</v>
      </c>
      <c r="DQ373" s="61">
        <f t="shared" si="383"/>
        <v>0</v>
      </c>
      <c r="DR373" s="61">
        <f t="shared" si="383"/>
        <v>0</v>
      </c>
      <c r="DS373" s="61">
        <f t="shared" si="363"/>
        <v>0</v>
      </c>
      <c r="DT373" s="61">
        <f t="shared" si="363"/>
        <v>0</v>
      </c>
      <c r="DU373" s="61">
        <f t="shared" si="363"/>
        <v>0</v>
      </c>
      <c r="DV373" s="61">
        <f t="shared" si="363"/>
        <v>0</v>
      </c>
      <c r="DW373" s="61">
        <f t="shared" si="399"/>
        <v>0</v>
      </c>
      <c r="DX373" s="61">
        <f t="shared" si="399"/>
        <v>0</v>
      </c>
      <c r="DY373" s="61">
        <f t="shared" si="399"/>
        <v>0</v>
      </c>
      <c r="DZ373" s="61">
        <f t="shared" si="394"/>
        <v>1</v>
      </c>
    </row>
    <row r="374" spans="2:130">
      <c r="C374" s="53">
        <v>2052</v>
      </c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>
        <f t="shared" si="387"/>
        <v>0</v>
      </c>
      <c r="AK374" s="64">
        <f t="shared" si="388"/>
        <v>0</v>
      </c>
      <c r="AL374" s="64">
        <f t="shared" si="389"/>
        <v>0</v>
      </c>
      <c r="AM374" s="64">
        <f t="shared" si="390"/>
        <v>0</v>
      </c>
      <c r="AN374" s="64">
        <f t="shared" si="391"/>
        <v>0</v>
      </c>
      <c r="AO374" s="64">
        <f t="shared" si="392"/>
        <v>0</v>
      </c>
      <c r="AP374" s="64">
        <f t="shared" si="393"/>
        <v>0</v>
      </c>
      <c r="AQ374" s="64">
        <f t="shared" si="395"/>
        <v>0</v>
      </c>
      <c r="AR374" s="64">
        <f t="shared" si="397"/>
        <v>0</v>
      </c>
      <c r="AS374" s="64">
        <f t="shared" si="400"/>
        <v>28.363636363636299</v>
      </c>
      <c r="AT374" s="64">
        <f t="shared" si="402"/>
        <v>30</v>
      </c>
      <c r="AU374" s="64">
        <f t="shared" si="403"/>
        <v>31.363636363636399</v>
      </c>
      <c r="AV374" s="64">
        <f t="shared" si="404"/>
        <v>32.454545454545503</v>
      </c>
      <c r="AW374" s="64">
        <f t="shared" si="406"/>
        <v>33.818181818181799</v>
      </c>
      <c r="AX374" s="64">
        <f t="shared" si="408"/>
        <v>35.181818181818201</v>
      </c>
      <c r="AY374" s="64">
        <f t="shared" si="409"/>
        <v>36.272727272727302</v>
      </c>
      <c r="AZ374" s="64">
        <f t="shared" si="410"/>
        <v>37.363636363636402</v>
      </c>
      <c r="BA374" s="64">
        <f t="shared" si="411"/>
        <v>38.181818181818201</v>
      </c>
      <c r="BB374" s="64">
        <f t="shared" ref="BB374:BB382" si="412">VLOOKUP($C$116,$D$3:$K$63,$A$72,0)*(B324-B323)</f>
        <v>39.272727272727302</v>
      </c>
      <c r="BC374" s="64">
        <f>VLOOKUP($C$117,$D$3:$K$63,$A$72,0)*(B323-B322)</f>
        <v>39.818181818181799</v>
      </c>
      <c r="BD374" s="64">
        <f>VLOOKUP($C$118,$D$3:$K$63,$A$72,0)*B322</f>
        <v>0</v>
      </c>
      <c r="BE374" s="64"/>
      <c r="BF374" s="64"/>
      <c r="BG374" s="64"/>
      <c r="BH374" s="64"/>
      <c r="BI374" s="64"/>
      <c r="BJ374" s="64"/>
      <c r="BK374" s="64"/>
      <c r="BL374" s="64"/>
      <c r="BM374" s="54">
        <f t="shared" si="344"/>
        <v>382.09090909090901</v>
      </c>
      <c r="BP374" s="53">
        <v>2052</v>
      </c>
      <c r="BQ374" s="61">
        <f t="shared" si="407"/>
        <v>0</v>
      </c>
      <c r="BR374" s="61">
        <f t="shared" si="407"/>
        <v>0</v>
      </c>
      <c r="BS374" s="61">
        <f t="shared" si="407"/>
        <v>0</v>
      </c>
      <c r="BT374" s="61">
        <f t="shared" si="407"/>
        <v>0</v>
      </c>
      <c r="BU374" s="61">
        <f t="shared" si="407"/>
        <v>0</v>
      </c>
      <c r="BV374" s="61">
        <f t="shared" si="407"/>
        <v>0</v>
      </c>
      <c r="BW374" s="61">
        <f t="shared" si="407"/>
        <v>0</v>
      </c>
      <c r="BX374" s="61">
        <f t="shared" si="407"/>
        <v>0</v>
      </c>
      <c r="BY374" s="61">
        <f t="shared" si="407"/>
        <v>0</v>
      </c>
      <c r="BZ374" s="61">
        <f t="shared" si="407"/>
        <v>0</v>
      </c>
      <c r="CA374" s="61">
        <f t="shared" si="407"/>
        <v>0</v>
      </c>
      <c r="CB374" s="61">
        <f t="shared" si="407"/>
        <v>0</v>
      </c>
      <c r="CC374" s="61">
        <f t="shared" si="407"/>
        <v>0</v>
      </c>
      <c r="CD374" s="61">
        <f t="shared" si="407"/>
        <v>0</v>
      </c>
      <c r="CE374" s="61">
        <f t="shared" si="407"/>
        <v>0</v>
      </c>
      <c r="CF374" s="61">
        <f t="shared" si="405"/>
        <v>0</v>
      </c>
      <c r="CG374" s="61">
        <f t="shared" si="398"/>
        <v>0</v>
      </c>
      <c r="CH374" s="61">
        <f t="shared" si="398"/>
        <v>0</v>
      </c>
      <c r="CI374" s="61">
        <f t="shared" si="398"/>
        <v>0</v>
      </c>
      <c r="CJ374" s="61">
        <f t="shared" si="398"/>
        <v>0</v>
      </c>
      <c r="CK374" s="61">
        <f t="shared" si="396"/>
        <v>0</v>
      </c>
      <c r="CL374" s="61">
        <f t="shared" si="396"/>
        <v>0</v>
      </c>
      <c r="CM374" s="61">
        <f t="shared" si="396"/>
        <v>0</v>
      </c>
      <c r="CN374" s="61">
        <f t="shared" si="396"/>
        <v>0</v>
      </c>
      <c r="CO374" s="61">
        <f t="shared" si="396"/>
        <v>0</v>
      </c>
      <c r="CP374" s="61">
        <f t="shared" si="396"/>
        <v>0</v>
      </c>
      <c r="CQ374" s="61">
        <f t="shared" si="396"/>
        <v>0</v>
      </c>
      <c r="CR374" s="61">
        <f t="shared" si="396"/>
        <v>0</v>
      </c>
      <c r="CS374" s="61">
        <f t="shared" si="396"/>
        <v>0</v>
      </c>
      <c r="CT374" s="61">
        <f t="shared" si="396"/>
        <v>0</v>
      </c>
      <c r="CU374" s="61">
        <f t="shared" si="396"/>
        <v>0</v>
      </c>
      <c r="CV374" s="61">
        <f t="shared" si="396"/>
        <v>0</v>
      </c>
      <c r="CW374" s="61">
        <f t="shared" si="376"/>
        <v>0</v>
      </c>
      <c r="CX374" s="61">
        <f t="shared" si="376"/>
        <v>0</v>
      </c>
      <c r="CY374" s="61">
        <f t="shared" si="401"/>
        <v>0</v>
      </c>
      <c r="CZ374" s="61">
        <f t="shared" si="401"/>
        <v>0</v>
      </c>
      <c r="DA374" s="61">
        <f t="shared" si="401"/>
        <v>0</v>
      </c>
      <c r="DB374" s="61">
        <f t="shared" si="401"/>
        <v>0</v>
      </c>
      <c r="DC374" s="61">
        <f t="shared" si="401"/>
        <v>0</v>
      </c>
      <c r="DD374" s="61">
        <f t="shared" si="401"/>
        <v>0</v>
      </c>
      <c r="DE374" s="61">
        <f t="shared" si="401"/>
        <v>0</v>
      </c>
      <c r="DF374" s="61">
        <f t="shared" si="401"/>
        <v>7.42326909350461E-2</v>
      </c>
      <c r="DG374" s="61">
        <f t="shared" si="401"/>
        <v>7.85153461812991E-2</v>
      </c>
      <c r="DH374" s="61">
        <f t="shared" si="401"/>
        <v>8.2084225553176293E-2</v>
      </c>
      <c r="DI374" s="61">
        <f t="shared" si="401"/>
        <v>8.4939329050678095E-2</v>
      </c>
      <c r="DJ374" s="61">
        <f t="shared" si="401"/>
        <v>8.8508208422555301E-2</v>
      </c>
      <c r="DK374" s="61">
        <f t="shared" si="401"/>
        <v>9.2077087794432605E-2</v>
      </c>
      <c r="DL374" s="61">
        <f t="shared" si="401"/>
        <v>9.4932191291934406E-2</v>
      </c>
      <c r="DM374" s="61">
        <f t="shared" si="401"/>
        <v>9.7787294789436194E-2</v>
      </c>
      <c r="DN374" s="61">
        <f t="shared" si="385"/>
        <v>9.9928622412562507E-2</v>
      </c>
      <c r="DO374" s="61">
        <f t="shared" si="385"/>
        <v>0.102783725910064</v>
      </c>
      <c r="DP374" s="61">
        <f t="shared" si="385"/>
        <v>0.10421127765881499</v>
      </c>
      <c r="DQ374" s="61">
        <f t="shared" si="383"/>
        <v>0</v>
      </c>
      <c r="DR374" s="61">
        <f t="shared" si="383"/>
        <v>0</v>
      </c>
      <c r="DS374" s="61">
        <f t="shared" si="363"/>
        <v>0</v>
      </c>
      <c r="DT374" s="61">
        <f t="shared" si="363"/>
        <v>0</v>
      </c>
      <c r="DU374" s="61">
        <f t="shared" si="363"/>
        <v>0</v>
      </c>
      <c r="DV374" s="61">
        <f t="shared" si="363"/>
        <v>0</v>
      </c>
      <c r="DW374" s="61">
        <f t="shared" si="399"/>
        <v>0</v>
      </c>
      <c r="DX374" s="61">
        <f t="shared" si="399"/>
        <v>0</v>
      </c>
      <c r="DY374" s="61">
        <f t="shared" si="399"/>
        <v>0</v>
      </c>
      <c r="DZ374" s="61">
        <f t="shared" si="394"/>
        <v>1</v>
      </c>
    </row>
    <row r="375" spans="2:130">
      <c r="C375" s="53">
        <v>2053</v>
      </c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>
        <f t="shared" si="388"/>
        <v>0</v>
      </c>
      <c r="AL375" s="64">
        <f t="shared" si="389"/>
        <v>0</v>
      </c>
      <c r="AM375" s="64">
        <f t="shared" si="390"/>
        <v>0</v>
      </c>
      <c r="AN375" s="64">
        <f t="shared" si="391"/>
        <v>0</v>
      </c>
      <c r="AO375" s="64">
        <f t="shared" si="392"/>
        <v>0</v>
      </c>
      <c r="AP375" s="64">
        <f t="shared" si="393"/>
        <v>0</v>
      </c>
      <c r="AQ375" s="64">
        <f t="shared" si="395"/>
        <v>0</v>
      </c>
      <c r="AR375" s="64">
        <f t="shared" si="397"/>
        <v>0</v>
      </c>
      <c r="AS375" s="64">
        <f t="shared" si="400"/>
        <v>0</v>
      </c>
      <c r="AT375" s="64">
        <f t="shared" si="402"/>
        <v>29.999999999999901</v>
      </c>
      <c r="AU375" s="64">
        <f t="shared" si="403"/>
        <v>31.363636363636399</v>
      </c>
      <c r="AV375" s="64">
        <f t="shared" si="404"/>
        <v>32.454545454545503</v>
      </c>
      <c r="AW375" s="64">
        <f t="shared" si="406"/>
        <v>33.818181818181799</v>
      </c>
      <c r="AX375" s="64">
        <f t="shared" si="408"/>
        <v>35.181818181818201</v>
      </c>
      <c r="AY375" s="64">
        <f t="shared" si="409"/>
        <v>36.272727272727302</v>
      </c>
      <c r="AZ375" s="64">
        <f t="shared" si="410"/>
        <v>37.363636363636402</v>
      </c>
      <c r="BA375" s="64">
        <f t="shared" si="411"/>
        <v>38.181818181818201</v>
      </c>
      <c r="BB375" s="64">
        <f t="shared" si="412"/>
        <v>39.272727272727302</v>
      </c>
      <c r="BC375" s="64">
        <f t="shared" ref="BC375:BC382" si="413">VLOOKUP($C$117,$D$3:$K$63,$A$72,0)*(B324-B323)</f>
        <v>39.818181818181799</v>
      </c>
      <c r="BD375" s="64">
        <f>VLOOKUP($C$118,$D$3:$K$63,$A$72,0)*(B323-B322)</f>
        <v>40.363636363636402</v>
      </c>
      <c r="BE375" s="64">
        <f>VLOOKUP($C$119,$D$3:$K$63,$A$72,0)*B322</f>
        <v>0</v>
      </c>
      <c r="BF375" s="64"/>
      <c r="BG375" s="64"/>
      <c r="BH375" s="64"/>
      <c r="BI375" s="64"/>
      <c r="BJ375" s="64"/>
      <c r="BK375" s="64"/>
      <c r="BL375" s="64"/>
      <c r="BM375" s="54">
        <f t="shared" si="344"/>
        <v>394.09090909090901</v>
      </c>
      <c r="BP375" s="53">
        <v>2053</v>
      </c>
      <c r="BQ375" s="61">
        <f t="shared" si="407"/>
        <v>0</v>
      </c>
      <c r="BR375" s="61">
        <f t="shared" si="407"/>
        <v>0</v>
      </c>
      <c r="BS375" s="61">
        <f t="shared" si="407"/>
        <v>0</v>
      </c>
      <c r="BT375" s="61">
        <f t="shared" si="407"/>
        <v>0</v>
      </c>
      <c r="BU375" s="61">
        <f t="shared" si="407"/>
        <v>0</v>
      </c>
      <c r="BV375" s="61">
        <f t="shared" si="407"/>
        <v>0</v>
      </c>
      <c r="BW375" s="61">
        <f t="shared" si="407"/>
        <v>0</v>
      </c>
      <c r="BX375" s="61">
        <f t="shared" si="407"/>
        <v>0</v>
      </c>
      <c r="BY375" s="61">
        <f t="shared" si="407"/>
        <v>0</v>
      </c>
      <c r="BZ375" s="61">
        <f t="shared" si="407"/>
        <v>0</v>
      </c>
      <c r="CA375" s="61">
        <f t="shared" si="407"/>
        <v>0</v>
      </c>
      <c r="CB375" s="61">
        <f t="shared" si="407"/>
        <v>0</v>
      </c>
      <c r="CC375" s="61">
        <f t="shared" si="407"/>
        <v>0</v>
      </c>
      <c r="CD375" s="61">
        <f t="shared" si="407"/>
        <v>0</v>
      </c>
      <c r="CE375" s="61">
        <f t="shared" si="407"/>
        <v>0</v>
      </c>
      <c r="CF375" s="61">
        <f t="shared" si="405"/>
        <v>0</v>
      </c>
      <c r="CG375" s="61">
        <f t="shared" si="398"/>
        <v>0</v>
      </c>
      <c r="CH375" s="61">
        <f t="shared" si="398"/>
        <v>0</v>
      </c>
      <c r="CI375" s="61">
        <f t="shared" si="398"/>
        <v>0</v>
      </c>
      <c r="CJ375" s="61">
        <f t="shared" si="398"/>
        <v>0</v>
      </c>
      <c r="CK375" s="61">
        <f t="shared" si="396"/>
        <v>0</v>
      </c>
      <c r="CL375" s="61">
        <f t="shared" si="396"/>
        <v>0</v>
      </c>
      <c r="CM375" s="61">
        <f t="shared" si="396"/>
        <v>0</v>
      </c>
      <c r="CN375" s="61">
        <f t="shared" si="396"/>
        <v>0</v>
      </c>
      <c r="CO375" s="61">
        <f t="shared" si="396"/>
        <v>0</v>
      </c>
      <c r="CP375" s="61">
        <f t="shared" si="396"/>
        <v>0</v>
      </c>
      <c r="CQ375" s="61">
        <f t="shared" si="396"/>
        <v>0</v>
      </c>
      <c r="CR375" s="61">
        <f t="shared" si="396"/>
        <v>0</v>
      </c>
      <c r="CS375" s="61">
        <f t="shared" si="396"/>
        <v>0</v>
      </c>
      <c r="CT375" s="61">
        <f t="shared" si="396"/>
        <v>0</v>
      </c>
      <c r="CU375" s="61">
        <f t="shared" si="396"/>
        <v>0</v>
      </c>
      <c r="CV375" s="61">
        <f t="shared" si="396"/>
        <v>0</v>
      </c>
      <c r="CW375" s="61">
        <f t="shared" si="376"/>
        <v>0</v>
      </c>
      <c r="CX375" s="61">
        <f t="shared" si="376"/>
        <v>0</v>
      </c>
      <c r="CY375" s="61">
        <f t="shared" si="401"/>
        <v>0</v>
      </c>
      <c r="CZ375" s="61">
        <f t="shared" si="401"/>
        <v>0</v>
      </c>
      <c r="DA375" s="61">
        <f t="shared" si="401"/>
        <v>0</v>
      </c>
      <c r="DB375" s="61">
        <f t="shared" si="401"/>
        <v>0</v>
      </c>
      <c r="DC375" s="61">
        <f t="shared" si="401"/>
        <v>0</v>
      </c>
      <c r="DD375" s="61">
        <f t="shared" si="401"/>
        <v>0</v>
      </c>
      <c r="DE375" s="61">
        <f t="shared" si="401"/>
        <v>0</v>
      </c>
      <c r="DF375" s="61">
        <f t="shared" si="401"/>
        <v>0</v>
      </c>
      <c r="DG375" s="61">
        <f t="shared" si="401"/>
        <v>7.6124567474048194E-2</v>
      </c>
      <c r="DH375" s="61">
        <f t="shared" si="401"/>
        <v>7.9584775086505202E-2</v>
      </c>
      <c r="DI375" s="61">
        <f t="shared" si="401"/>
        <v>8.2352941176470601E-2</v>
      </c>
      <c r="DJ375" s="61">
        <f t="shared" si="401"/>
        <v>8.5813148788927304E-2</v>
      </c>
      <c r="DK375" s="61">
        <f t="shared" si="401"/>
        <v>8.9273356401384105E-2</v>
      </c>
      <c r="DL375" s="61">
        <f t="shared" si="401"/>
        <v>9.2041522491349503E-2</v>
      </c>
      <c r="DM375" s="61">
        <f t="shared" si="401"/>
        <v>9.4809688581314902E-2</v>
      </c>
      <c r="DN375" s="61">
        <f t="shared" si="385"/>
        <v>9.6885813148788996E-2</v>
      </c>
      <c r="DO375" s="61">
        <f t="shared" si="385"/>
        <v>9.9653979238754395E-2</v>
      </c>
      <c r="DP375" s="61">
        <f t="shared" si="385"/>
        <v>0.101038062283737</v>
      </c>
      <c r="DQ375" s="61">
        <f t="shared" si="383"/>
        <v>0.10242214532872</v>
      </c>
      <c r="DR375" s="61">
        <f t="shared" si="383"/>
        <v>0</v>
      </c>
      <c r="DS375" s="61">
        <f t="shared" si="363"/>
        <v>0</v>
      </c>
      <c r="DT375" s="61">
        <f t="shared" si="363"/>
        <v>0</v>
      </c>
      <c r="DU375" s="61">
        <f t="shared" si="363"/>
        <v>0</v>
      </c>
      <c r="DV375" s="61">
        <f t="shared" si="363"/>
        <v>0</v>
      </c>
      <c r="DW375" s="61">
        <f t="shared" si="399"/>
        <v>0</v>
      </c>
      <c r="DX375" s="61">
        <f t="shared" si="399"/>
        <v>0</v>
      </c>
      <c r="DY375" s="61">
        <f t="shared" si="399"/>
        <v>0</v>
      </c>
      <c r="DZ375" s="61">
        <f t="shared" si="394"/>
        <v>1</v>
      </c>
    </row>
    <row r="376" spans="2:130">
      <c r="C376" s="53">
        <v>2054</v>
      </c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>
        <f t="shared" si="389"/>
        <v>0</v>
      </c>
      <c r="AM376" s="64">
        <f t="shared" si="390"/>
        <v>0</v>
      </c>
      <c r="AN376" s="64">
        <f t="shared" si="391"/>
        <v>0</v>
      </c>
      <c r="AO376" s="64">
        <f t="shared" si="392"/>
        <v>0</v>
      </c>
      <c r="AP376" s="64">
        <f t="shared" si="393"/>
        <v>0</v>
      </c>
      <c r="AQ376" s="64">
        <f t="shared" si="395"/>
        <v>0</v>
      </c>
      <c r="AR376" s="64">
        <f t="shared" si="397"/>
        <v>0</v>
      </c>
      <c r="AS376" s="64">
        <f t="shared" si="400"/>
        <v>0</v>
      </c>
      <c r="AT376" s="64">
        <f t="shared" si="402"/>
        <v>0</v>
      </c>
      <c r="AU376" s="64">
        <f t="shared" si="403"/>
        <v>31.363636363636299</v>
      </c>
      <c r="AV376" s="64">
        <f t="shared" si="404"/>
        <v>32.454545454545503</v>
      </c>
      <c r="AW376" s="64">
        <f t="shared" si="406"/>
        <v>33.818181818181799</v>
      </c>
      <c r="AX376" s="64">
        <f t="shared" si="408"/>
        <v>35.181818181818201</v>
      </c>
      <c r="AY376" s="64">
        <f t="shared" si="409"/>
        <v>36.272727272727302</v>
      </c>
      <c r="AZ376" s="64">
        <f t="shared" si="410"/>
        <v>37.363636363636402</v>
      </c>
      <c r="BA376" s="64">
        <f t="shared" si="411"/>
        <v>38.181818181818201</v>
      </c>
      <c r="BB376" s="64">
        <f t="shared" si="412"/>
        <v>39.272727272727302</v>
      </c>
      <c r="BC376" s="64">
        <f t="shared" si="413"/>
        <v>39.818181818181799</v>
      </c>
      <c r="BD376" s="64">
        <f t="shared" ref="BD376:BD382" si="414">VLOOKUP($C$118,$D$3:$K$63,$A$72,0)*(B324-B323)</f>
        <v>40.363636363636402</v>
      </c>
      <c r="BE376" s="64">
        <f>VLOOKUP($C$119,$D$3:$K$63,$A$72,0)*(B323-B322)</f>
        <v>40.909090909090899</v>
      </c>
      <c r="BF376" s="64">
        <f>VLOOKUP($C$120,$D$3:$K$63,$A$72,0)*B322</f>
        <v>0</v>
      </c>
      <c r="BG376" s="64"/>
      <c r="BH376" s="64"/>
      <c r="BI376" s="64"/>
      <c r="BJ376" s="64"/>
      <c r="BK376" s="64"/>
      <c r="BL376" s="64"/>
      <c r="BM376" s="54">
        <f t="shared" si="344"/>
        <v>405</v>
      </c>
      <c r="BP376" s="53">
        <v>2054</v>
      </c>
      <c r="BQ376" s="61">
        <f t="shared" si="407"/>
        <v>0</v>
      </c>
      <c r="BR376" s="61">
        <f t="shared" si="407"/>
        <v>0</v>
      </c>
      <c r="BS376" s="61">
        <f t="shared" si="407"/>
        <v>0</v>
      </c>
      <c r="BT376" s="61">
        <f t="shared" si="407"/>
        <v>0</v>
      </c>
      <c r="BU376" s="61">
        <f t="shared" si="407"/>
        <v>0</v>
      </c>
      <c r="BV376" s="61">
        <f t="shared" si="407"/>
        <v>0</v>
      </c>
      <c r="BW376" s="61">
        <f t="shared" si="407"/>
        <v>0</v>
      </c>
      <c r="BX376" s="61">
        <f t="shared" si="407"/>
        <v>0</v>
      </c>
      <c r="BY376" s="61">
        <f t="shared" si="407"/>
        <v>0</v>
      </c>
      <c r="BZ376" s="61">
        <f t="shared" si="407"/>
        <v>0</v>
      </c>
      <c r="CA376" s="61">
        <f t="shared" si="407"/>
        <v>0</v>
      </c>
      <c r="CB376" s="61">
        <f t="shared" si="407"/>
        <v>0</v>
      </c>
      <c r="CC376" s="61">
        <f t="shared" si="407"/>
        <v>0</v>
      </c>
      <c r="CD376" s="61">
        <f t="shared" si="407"/>
        <v>0</v>
      </c>
      <c r="CE376" s="61">
        <f t="shared" si="407"/>
        <v>0</v>
      </c>
      <c r="CF376" s="61">
        <f t="shared" si="405"/>
        <v>0</v>
      </c>
      <c r="CG376" s="61">
        <f t="shared" si="398"/>
        <v>0</v>
      </c>
      <c r="CH376" s="61">
        <f t="shared" si="398"/>
        <v>0</v>
      </c>
      <c r="CI376" s="61">
        <f t="shared" si="398"/>
        <v>0</v>
      </c>
      <c r="CJ376" s="61">
        <f t="shared" si="398"/>
        <v>0</v>
      </c>
      <c r="CK376" s="61">
        <f t="shared" si="396"/>
        <v>0</v>
      </c>
      <c r="CL376" s="61">
        <f t="shared" si="396"/>
        <v>0</v>
      </c>
      <c r="CM376" s="61">
        <f t="shared" si="396"/>
        <v>0</v>
      </c>
      <c r="CN376" s="61">
        <f t="shared" si="396"/>
        <v>0</v>
      </c>
      <c r="CO376" s="61">
        <f t="shared" si="396"/>
        <v>0</v>
      </c>
      <c r="CP376" s="61">
        <f t="shared" si="396"/>
        <v>0</v>
      </c>
      <c r="CQ376" s="61">
        <f t="shared" si="396"/>
        <v>0</v>
      </c>
      <c r="CR376" s="61">
        <f t="shared" si="396"/>
        <v>0</v>
      </c>
      <c r="CS376" s="61">
        <f t="shared" si="396"/>
        <v>0</v>
      </c>
      <c r="CT376" s="61">
        <f t="shared" si="396"/>
        <v>0</v>
      </c>
      <c r="CU376" s="61">
        <f t="shared" si="396"/>
        <v>0</v>
      </c>
      <c r="CV376" s="61">
        <f t="shared" si="396"/>
        <v>0</v>
      </c>
      <c r="CW376" s="61">
        <f t="shared" si="376"/>
        <v>0</v>
      </c>
      <c r="CX376" s="61">
        <f t="shared" si="376"/>
        <v>0</v>
      </c>
      <c r="CY376" s="61">
        <f t="shared" si="401"/>
        <v>0</v>
      </c>
      <c r="CZ376" s="61">
        <f t="shared" si="401"/>
        <v>0</v>
      </c>
      <c r="DA376" s="61">
        <f t="shared" si="401"/>
        <v>0</v>
      </c>
      <c r="DB376" s="61">
        <f t="shared" si="401"/>
        <v>0</v>
      </c>
      <c r="DC376" s="61">
        <f t="shared" si="401"/>
        <v>0</v>
      </c>
      <c r="DD376" s="61">
        <f t="shared" si="401"/>
        <v>0</v>
      </c>
      <c r="DE376" s="61">
        <f t="shared" si="401"/>
        <v>0</v>
      </c>
      <c r="DF376" s="61">
        <f t="shared" si="401"/>
        <v>0</v>
      </c>
      <c r="DG376" s="61">
        <f t="shared" si="401"/>
        <v>0</v>
      </c>
      <c r="DH376" s="61">
        <f t="shared" si="401"/>
        <v>7.74410774410772E-2</v>
      </c>
      <c r="DI376" s="61">
        <f t="shared" si="401"/>
        <v>8.0134680134680197E-2</v>
      </c>
      <c r="DJ376" s="61">
        <f t="shared" si="401"/>
        <v>8.3501683501683494E-2</v>
      </c>
      <c r="DK376" s="61">
        <f t="shared" si="401"/>
        <v>8.6868686868686901E-2</v>
      </c>
      <c r="DL376" s="61">
        <f t="shared" si="401"/>
        <v>8.9562289562289593E-2</v>
      </c>
      <c r="DM376" s="61">
        <f t="shared" si="401"/>
        <v>9.2255892255892299E-2</v>
      </c>
      <c r="DN376" s="61">
        <f t="shared" si="385"/>
        <v>9.4276094276094305E-2</v>
      </c>
      <c r="DO376" s="61">
        <f t="shared" si="385"/>
        <v>9.6969696969696997E-2</v>
      </c>
      <c r="DP376" s="61">
        <f t="shared" si="385"/>
        <v>9.8316498316498399E-2</v>
      </c>
      <c r="DQ376" s="61">
        <f t="shared" si="383"/>
        <v>9.9663299663299704E-2</v>
      </c>
      <c r="DR376" s="61">
        <f t="shared" si="383"/>
        <v>0.10101010101010099</v>
      </c>
      <c r="DS376" s="61">
        <f t="shared" si="363"/>
        <v>0</v>
      </c>
      <c r="DT376" s="61">
        <f t="shared" si="363"/>
        <v>0</v>
      </c>
      <c r="DU376" s="61">
        <f t="shared" si="363"/>
        <v>0</v>
      </c>
      <c r="DV376" s="61">
        <f t="shared" si="363"/>
        <v>0</v>
      </c>
      <c r="DW376" s="61">
        <f t="shared" si="399"/>
        <v>0</v>
      </c>
      <c r="DX376" s="61">
        <f t="shared" si="399"/>
        <v>0</v>
      </c>
      <c r="DY376" s="61">
        <f t="shared" si="399"/>
        <v>0</v>
      </c>
      <c r="DZ376" s="61">
        <f t="shared" si="394"/>
        <v>1</v>
      </c>
    </row>
    <row r="377" spans="2:130">
      <c r="C377" s="53">
        <v>2055</v>
      </c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>
        <f t="shared" si="390"/>
        <v>0</v>
      </c>
      <c r="AN377" s="64">
        <f t="shared" si="391"/>
        <v>0</v>
      </c>
      <c r="AO377" s="64">
        <f t="shared" si="392"/>
        <v>0</v>
      </c>
      <c r="AP377" s="64">
        <f t="shared" si="393"/>
        <v>0</v>
      </c>
      <c r="AQ377" s="64">
        <f t="shared" si="395"/>
        <v>0</v>
      </c>
      <c r="AR377" s="64">
        <f t="shared" si="397"/>
        <v>0</v>
      </c>
      <c r="AS377" s="64">
        <f t="shared" si="400"/>
        <v>0</v>
      </c>
      <c r="AT377" s="64">
        <f t="shared" si="402"/>
        <v>0</v>
      </c>
      <c r="AU377" s="64">
        <f t="shared" si="403"/>
        <v>0</v>
      </c>
      <c r="AV377" s="64">
        <f t="shared" si="404"/>
        <v>32.454545454545297</v>
      </c>
      <c r="AW377" s="64">
        <f t="shared" si="406"/>
        <v>33.818181818181799</v>
      </c>
      <c r="AX377" s="64">
        <f t="shared" si="408"/>
        <v>35.181818181818201</v>
      </c>
      <c r="AY377" s="64">
        <f t="shared" si="409"/>
        <v>36.272727272727302</v>
      </c>
      <c r="AZ377" s="64">
        <f t="shared" si="410"/>
        <v>37.363636363636402</v>
      </c>
      <c r="BA377" s="64">
        <f t="shared" si="411"/>
        <v>38.181818181818201</v>
      </c>
      <c r="BB377" s="64">
        <f t="shared" si="412"/>
        <v>39.272727272727302</v>
      </c>
      <c r="BC377" s="64">
        <f t="shared" si="413"/>
        <v>39.818181818181799</v>
      </c>
      <c r="BD377" s="64">
        <f t="shared" si="414"/>
        <v>40.363636363636402</v>
      </c>
      <c r="BE377" s="64">
        <f t="shared" ref="BE377:BE382" si="415">VLOOKUP($C$119,$D$3:$K$63,$A$72,0)*(B324-B323)</f>
        <v>40.909090909090899</v>
      </c>
      <c r="BF377" s="64">
        <f>VLOOKUP($C$120,$D$3:$K$63,$A$72,0)*(B323-B322)</f>
        <v>41.181818181818201</v>
      </c>
      <c r="BG377" s="64">
        <f>VLOOKUP($C$121,$D$3:$K$63,$A$72,0)*B322</f>
        <v>0</v>
      </c>
      <c r="BH377" s="64"/>
      <c r="BI377" s="64"/>
      <c r="BJ377" s="64"/>
      <c r="BK377" s="64"/>
      <c r="BL377" s="64"/>
      <c r="BM377" s="54">
        <f t="shared" si="344"/>
        <v>414.81818181818198</v>
      </c>
      <c r="BP377" s="53">
        <v>2055</v>
      </c>
      <c r="BQ377" s="61">
        <f t="shared" si="407"/>
        <v>0</v>
      </c>
      <c r="BR377" s="61">
        <f t="shared" si="407"/>
        <v>0</v>
      </c>
      <c r="BS377" s="61">
        <f t="shared" si="407"/>
        <v>0</v>
      </c>
      <c r="BT377" s="61">
        <f t="shared" si="407"/>
        <v>0</v>
      </c>
      <c r="BU377" s="61">
        <f t="shared" si="407"/>
        <v>0</v>
      </c>
      <c r="BV377" s="61">
        <f t="shared" si="407"/>
        <v>0</v>
      </c>
      <c r="BW377" s="61">
        <f t="shared" si="407"/>
        <v>0</v>
      </c>
      <c r="BX377" s="61">
        <f t="shared" si="407"/>
        <v>0</v>
      </c>
      <c r="BY377" s="61">
        <f t="shared" si="407"/>
        <v>0</v>
      </c>
      <c r="BZ377" s="61">
        <f t="shared" si="407"/>
        <v>0</v>
      </c>
      <c r="CA377" s="61">
        <f t="shared" si="407"/>
        <v>0</v>
      </c>
      <c r="CB377" s="61">
        <f t="shared" si="407"/>
        <v>0</v>
      </c>
      <c r="CC377" s="61">
        <f t="shared" si="407"/>
        <v>0</v>
      </c>
      <c r="CD377" s="61">
        <f t="shared" si="407"/>
        <v>0</v>
      </c>
      <c r="CE377" s="61">
        <f t="shared" si="407"/>
        <v>0</v>
      </c>
      <c r="CF377" s="61">
        <f t="shared" si="405"/>
        <v>0</v>
      </c>
      <c r="CG377" s="61">
        <f t="shared" si="398"/>
        <v>0</v>
      </c>
      <c r="CH377" s="61">
        <f t="shared" si="398"/>
        <v>0</v>
      </c>
      <c r="CI377" s="61">
        <f t="shared" si="398"/>
        <v>0</v>
      </c>
      <c r="CJ377" s="61">
        <f t="shared" si="398"/>
        <v>0</v>
      </c>
      <c r="CK377" s="61">
        <f t="shared" si="396"/>
        <v>0</v>
      </c>
      <c r="CL377" s="61">
        <f t="shared" si="396"/>
        <v>0</v>
      </c>
      <c r="CM377" s="61">
        <f t="shared" si="396"/>
        <v>0</v>
      </c>
      <c r="CN377" s="61">
        <f t="shared" si="396"/>
        <v>0</v>
      </c>
      <c r="CO377" s="61">
        <f t="shared" si="396"/>
        <v>0</v>
      </c>
      <c r="CP377" s="61">
        <f t="shared" si="396"/>
        <v>0</v>
      </c>
      <c r="CQ377" s="61">
        <f t="shared" si="396"/>
        <v>0</v>
      </c>
      <c r="CR377" s="61">
        <f t="shared" si="396"/>
        <v>0</v>
      </c>
      <c r="CS377" s="61">
        <f t="shared" si="396"/>
        <v>0</v>
      </c>
      <c r="CT377" s="61">
        <f t="shared" si="396"/>
        <v>0</v>
      </c>
      <c r="CU377" s="61">
        <f t="shared" si="396"/>
        <v>0</v>
      </c>
      <c r="CV377" s="61">
        <f t="shared" si="396"/>
        <v>0</v>
      </c>
      <c r="CW377" s="61">
        <f t="shared" si="376"/>
        <v>0</v>
      </c>
      <c r="CX377" s="61">
        <f t="shared" si="376"/>
        <v>0</v>
      </c>
      <c r="CY377" s="61">
        <f t="shared" si="401"/>
        <v>0</v>
      </c>
      <c r="CZ377" s="61">
        <f t="shared" si="401"/>
        <v>0</v>
      </c>
      <c r="DA377" s="61">
        <f t="shared" si="401"/>
        <v>0</v>
      </c>
      <c r="DB377" s="61">
        <f t="shared" si="401"/>
        <v>0</v>
      </c>
      <c r="DC377" s="61">
        <f t="shared" si="401"/>
        <v>0</v>
      </c>
      <c r="DD377" s="61">
        <f t="shared" si="401"/>
        <v>0</v>
      </c>
      <c r="DE377" s="61">
        <f t="shared" si="401"/>
        <v>0</v>
      </c>
      <c r="DF377" s="61">
        <f t="shared" si="401"/>
        <v>0</v>
      </c>
      <c r="DG377" s="61">
        <f t="shared" si="401"/>
        <v>0</v>
      </c>
      <c r="DH377" s="61">
        <f t="shared" si="401"/>
        <v>0</v>
      </c>
      <c r="DI377" s="61">
        <f t="shared" si="401"/>
        <v>7.8238001314924102E-2</v>
      </c>
      <c r="DJ377" s="61">
        <f t="shared" si="401"/>
        <v>8.1525312294543101E-2</v>
      </c>
      <c r="DK377" s="61">
        <f t="shared" si="401"/>
        <v>8.4812623274161794E-2</v>
      </c>
      <c r="DL377" s="61">
        <f t="shared" si="401"/>
        <v>8.7442472057856699E-2</v>
      </c>
      <c r="DM377" s="61">
        <f t="shared" si="401"/>
        <v>9.0072320841551604E-2</v>
      </c>
      <c r="DN377" s="61">
        <f t="shared" si="385"/>
        <v>9.2044707429322803E-2</v>
      </c>
      <c r="DO377" s="61">
        <f t="shared" si="385"/>
        <v>9.4674556213017805E-2</v>
      </c>
      <c r="DP377" s="61">
        <f t="shared" si="385"/>
        <v>9.5989480604865299E-2</v>
      </c>
      <c r="DQ377" s="61">
        <f t="shared" si="383"/>
        <v>9.7304404996712696E-2</v>
      </c>
      <c r="DR377" s="61">
        <f t="shared" si="383"/>
        <v>9.8619329388560203E-2</v>
      </c>
      <c r="DS377" s="61">
        <f t="shared" si="363"/>
        <v>9.9276791584483895E-2</v>
      </c>
      <c r="DT377" s="61">
        <f t="shared" si="363"/>
        <v>0</v>
      </c>
      <c r="DU377" s="61">
        <f t="shared" si="363"/>
        <v>0</v>
      </c>
      <c r="DV377" s="61">
        <f t="shared" si="363"/>
        <v>0</v>
      </c>
      <c r="DW377" s="61">
        <f t="shared" si="399"/>
        <v>0</v>
      </c>
      <c r="DX377" s="61">
        <f t="shared" si="399"/>
        <v>0</v>
      </c>
      <c r="DY377" s="61">
        <f t="shared" si="399"/>
        <v>0</v>
      </c>
      <c r="DZ377" s="61">
        <f t="shared" si="394"/>
        <v>1</v>
      </c>
    </row>
    <row r="378" spans="2:130">
      <c r="C378" s="53">
        <v>2056</v>
      </c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>
        <f t="shared" si="391"/>
        <v>0</v>
      </c>
      <c r="AO378" s="64">
        <f t="shared" si="392"/>
        <v>0</v>
      </c>
      <c r="AP378" s="64">
        <f t="shared" si="393"/>
        <v>0</v>
      </c>
      <c r="AQ378" s="64">
        <f t="shared" si="395"/>
        <v>0</v>
      </c>
      <c r="AR378" s="64">
        <f t="shared" si="397"/>
        <v>0</v>
      </c>
      <c r="AS378" s="64">
        <f t="shared" si="400"/>
        <v>0</v>
      </c>
      <c r="AT378" s="64">
        <f t="shared" si="402"/>
        <v>0</v>
      </c>
      <c r="AU378" s="64">
        <f t="shared" si="403"/>
        <v>0</v>
      </c>
      <c r="AV378" s="64">
        <f t="shared" si="404"/>
        <v>0</v>
      </c>
      <c r="AW378" s="64">
        <f t="shared" si="406"/>
        <v>33.818181818181699</v>
      </c>
      <c r="AX378" s="64">
        <f t="shared" si="408"/>
        <v>35.181818181818201</v>
      </c>
      <c r="AY378" s="64">
        <f t="shared" si="409"/>
        <v>36.272727272727302</v>
      </c>
      <c r="AZ378" s="64">
        <f t="shared" si="410"/>
        <v>37.363636363636402</v>
      </c>
      <c r="BA378" s="64">
        <f t="shared" si="411"/>
        <v>38.181818181818201</v>
      </c>
      <c r="BB378" s="64">
        <f t="shared" si="412"/>
        <v>39.272727272727302</v>
      </c>
      <c r="BC378" s="64">
        <f t="shared" si="413"/>
        <v>39.818181818181799</v>
      </c>
      <c r="BD378" s="64">
        <f t="shared" si="414"/>
        <v>40.363636363636402</v>
      </c>
      <c r="BE378" s="64">
        <f t="shared" si="415"/>
        <v>40.909090909090899</v>
      </c>
      <c r="BF378" s="64">
        <f t="shared" ref="BF378:BF382" si="416">VLOOKUP($C$120,$D$3:$K$63,$A$72,0)*(B324-B323)</f>
        <v>41.181818181818201</v>
      </c>
      <c r="BG378" s="64">
        <f>VLOOKUP($C$121,$D$3:$K$63,$A$72,0)*(B323-B322)</f>
        <v>41.727272727272698</v>
      </c>
      <c r="BH378" s="64">
        <f>VLOOKUP($C$122,$D$3:$K$63,$A$72,0)*B322</f>
        <v>0</v>
      </c>
      <c r="BI378" s="64"/>
      <c r="BJ378" s="64"/>
      <c r="BK378" s="64"/>
      <c r="BL378" s="64"/>
      <c r="BM378" s="54">
        <f t="shared" si="344"/>
        <v>424.09090909090901</v>
      </c>
      <c r="BP378" s="53">
        <v>2056</v>
      </c>
      <c r="BQ378" s="61">
        <f t="shared" si="407"/>
        <v>0</v>
      </c>
      <c r="BR378" s="61">
        <f t="shared" si="407"/>
        <v>0</v>
      </c>
      <c r="BS378" s="61">
        <f t="shared" si="407"/>
        <v>0</v>
      </c>
      <c r="BT378" s="61">
        <f t="shared" si="407"/>
        <v>0</v>
      </c>
      <c r="BU378" s="61">
        <f t="shared" si="407"/>
        <v>0</v>
      </c>
      <c r="BV378" s="61">
        <f t="shared" si="407"/>
        <v>0</v>
      </c>
      <c r="BW378" s="61">
        <f t="shared" si="407"/>
        <v>0</v>
      </c>
      <c r="BX378" s="61">
        <f t="shared" si="407"/>
        <v>0</v>
      </c>
      <c r="BY378" s="61">
        <f t="shared" si="407"/>
        <v>0</v>
      </c>
      <c r="BZ378" s="61">
        <f t="shared" si="407"/>
        <v>0</v>
      </c>
      <c r="CA378" s="61">
        <f t="shared" si="407"/>
        <v>0</v>
      </c>
      <c r="CB378" s="61">
        <f t="shared" si="407"/>
        <v>0</v>
      </c>
      <c r="CC378" s="61">
        <f t="shared" si="407"/>
        <v>0</v>
      </c>
      <c r="CD378" s="61">
        <f t="shared" si="407"/>
        <v>0</v>
      </c>
      <c r="CE378" s="61">
        <f t="shared" si="407"/>
        <v>0</v>
      </c>
      <c r="CF378" s="61">
        <f t="shared" si="405"/>
        <v>0</v>
      </c>
      <c r="CG378" s="61">
        <f t="shared" si="398"/>
        <v>0</v>
      </c>
      <c r="CH378" s="61">
        <f t="shared" si="398"/>
        <v>0</v>
      </c>
      <c r="CI378" s="61">
        <f t="shared" si="398"/>
        <v>0</v>
      </c>
      <c r="CJ378" s="61">
        <f t="shared" si="398"/>
        <v>0</v>
      </c>
      <c r="CK378" s="61">
        <f t="shared" si="396"/>
        <v>0</v>
      </c>
      <c r="CL378" s="61">
        <f t="shared" si="396"/>
        <v>0</v>
      </c>
      <c r="CM378" s="61">
        <f t="shared" si="396"/>
        <v>0</v>
      </c>
      <c r="CN378" s="61">
        <f t="shared" si="396"/>
        <v>0</v>
      </c>
      <c r="CO378" s="61">
        <f t="shared" si="396"/>
        <v>0</v>
      </c>
      <c r="CP378" s="61">
        <f t="shared" si="396"/>
        <v>0</v>
      </c>
      <c r="CQ378" s="61">
        <f t="shared" si="396"/>
        <v>0</v>
      </c>
      <c r="CR378" s="61">
        <f t="shared" si="396"/>
        <v>0</v>
      </c>
      <c r="CS378" s="61">
        <f t="shared" si="396"/>
        <v>0</v>
      </c>
      <c r="CT378" s="61">
        <f t="shared" si="396"/>
        <v>0</v>
      </c>
      <c r="CU378" s="61">
        <f t="shared" si="396"/>
        <v>0</v>
      </c>
      <c r="CV378" s="61">
        <f t="shared" si="396"/>
        <v>0</v>
      </c>
      <c r="CW378" s="61">
        <f t="shared" si="376"/>
        <v>0</v>
      </c>
      <c r="CX378" s="61">
        <f t="shared" si="376"/>
        <v>0</v>
      </c>
      <c r="CY378" s="61">
        <f t="shared" si="401"/>
        <v>0</v>
      </c>
      <c r="CZ378" s="61">
        <f t="shared" si="401"/>
        <v>0</v>
      </c>
      <c r="DA378" s="61">
        <f t="shared" si="401"/>
        <v>0</v>
      </c>
      <c r="DB378" s="61">
        <f t="shared" si="401"/>
        <v>0</v>
      </c>
      <c r="DC378" s="61">
        <f t="shared" si="401"/>
        <v>0</v>
      </c>
      <c r="DD378" s="61">
        <f t="shared" si="401"/>
        <v>0</v>
      </c>
      <c r="DE378" s="61">
        <f t="shared" si="401"/>
        <v>0</v>
      </c>
      <c r="DF378" s="61">
        <f t="shared" si="401"/>
        <v>0</v>
      </c>
      <c r="DG378" s="61">
        <f t="shared" si="401"/>
        <v>0</v>
      </c>
      <c r="DH378" s="61">
        <f t="shared" si="401"/>
        <v>0</v>
      </c>
      <c r="DI378" s="61">
        <f t="shared" si="401"/>
        <v>0</v>
      </c>
      <c r="DJ378" s="61">
        <f t="shared" si="401"/>
        <v>7.9742765273311603E-2</v>
      </c>
      <c r="DK378" s="61">
        <f t="shared" si="401"/>
        <v>8.2958199356913204E-2</v>
      </c>
      <c r="DL378" s="61">
        <f t="shared" si="401"/>
        <v>8.5530546623794196E-2</v>
      </c>
      <c r="DM378" s="61">
        <f t="shared" si="401"/>
        <v>8.8102893890675299E-2</v>
      </c>
      <c r="DN378" s="61">
        <f t="shared" si="385"/>
        <v>9.0032154340836001E-2</v>
      </c>
      <c r="DO378" s="61">
        <f t="shared" si="385"/>
        <v>9.2604501607717105E-2</v>
      </c>
      <c r="DP378" s="61">
        <f t="shared" si="385"/>
        <v>9.3890675241157601E-2</v>
      </c>
      <c r="DQ378" s="61">
        <f t="shared" si="383"/>
        <v>9.5176848874598097E-2</v>
      </c>
      <c r="DR378" s="61">
        <f t="shared" si="383"/>
        <v>9.6463022508038607E-2</v>
      </c>
      <c r="DS378" s="61">
        <f t="shared" si="363"/>
        <v>9.7106109324758896E-2</v>
      </c>
      <c r="DT378" s="61">
        <f t="shared" si="363"/>
        <v>9.8392282958199406E-2</v>
      </c>
      <c r="DU378" s="61">
        <f t="shared" si="363"/>
        <v>0</v>
      </c>
      <c r="DV378" s="61">
        <f t="shared" si="363"/>
        <v>0</v>
      </c>
      <c r="DW378" s="61">
        <f t="shared" si="399"/>
        <v>0</v>
      </c>
      <c r="DX378" s="61">
        <f t="shared" si="399"/>
        <v>0</v>
      </c>
      <c r="DY378" s="61">
        <f t="shared" si="399"/>
        <v>0</v>
      </c>
      <c r="DZ378" s="61">
        <f t="shared" si="394"/>
        <v>1</v>
      </c>
    </row>
    <row r="379" spans="2:130">
      <c r="C379" s="53">
        <v>2057</v>
      </c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>
        <f t="shared" si="392"/>
        <v>0</v>
      </c>
      <c r="AP379" s="64">
        <f t="shared" si="393"/>
        <v>0</v>
      </c>
      <c r="AQ379" s="64">
        <f t="shared" si="395"/>
        <v>0</v>
      </c>
      <c r="AR379" s="64">
        <f t="shared" si="397"/>
        <v>0</v>
      </c>
      <c r="AS379" s="64">
        <f t="shared" si="400"/>
        <v>0</v>
      </c>
      <c r="AT379" s="64">
        <f t="shared" si="402"/>
        <v>0</v>
      </c>
      <c r="AU379" s="64">
        <f t="shared" si="403"/>
        <v>0</v>
      </c>
      <c r="AV379" s="64">
        <f t="shared" si="404"/>
        <v>0</v>
      </c>
      <c r="AW379" s="64">
        <f t="shared" si="406"/>
        <v>0</v>
      </c>
      <c r="AX379" s="64">
        <f t="shared" si="408"/>
        <v>35.181818181818102</v>
      </c>
      <c r="AY379" s="64">
        <f t="shared" si="409"/>
        <v>36.272727272727302</v>
      </c>
      <c r="AZ379" s="64">
        <f t="shared" si="410"/>
        <v>37.363636363636402</v>
      </c>
      <c r="BA379" s="64">
        <f t="shared" si="411"/>
        <v>38.181818181818201</v>
      </c>
      <c r="BB379" s="64">
        <f t="shared" si="412"/>
        <v>39.272727272727302</v>
      </c>
      <c r="BC379" s="64">
        <f t="shared" si="413"/>
        <v>39.818181818181799</v>
      </c>
      <c r="BD379" s="64">
        <f t="shared" si="414"/>
        <v>40.363636363636402</v>
      </c>
      <c r="BE379" s="64">
        <f t="shared" si="415"/>
        <v>40.909090909090899</v>
      </c>
      <c r="BF379" s="64">
        <f t="shared" si="416"/>
        <v>41.181818181818201</v>
      </c>
      <c r="BG379" s="64">
        <f t="shared" ref="BG379:BG382" si="417">VLOOKUP($C$121,$D$3:$K$63,$A$72,0)*(B324-B323)</f>
        <v>41.727272727272698</v>
      </c>
      <c r="BH379" s="64">
        <f>VLOOKUP($C$122,$D$3:$K$63,$A$72,0)*(B323-B322)</f>
        <v>42</v>
      </c>
      <c r="BI379" s="64">
        <f>VLOOKUP($C$123,$D$3:$K$63,$A$72,0)*B322</f>
        <v>0</v>
      </c>
      <c r="BJ379" s="64"/>
      <c r="BK379" s="64"/>
      <c r="BL379" s="64"/>
      <c r="BM379" s="54">
        <f t="shared" si="344"/>
        <v>432.27272727272702</v>
      </c>
      <c r="BP379" s="53">
        <v>2057</v>
      </c>
      <c r="BQ379" s="61">
        <f t="shared" si="407"/>
        <v>0</v>
      </c>
      <c r="BR379" s="61">
        <f t="shared" si="407"/>
        <v>0</v>
      </c>
      <c r="BS379" s="61">
        <f t="shared" si="407"/>
        <v>0</v>
      </c>
      <c r="BT379" s="61">
        <f t="shared" si="407"/>
        <v>0</v>
      </c>
      <c r="BU379" s="61">
        <f t="shared" si="407"/>
        <v>0</v>
      </c>
      <c r="BV379" s="61">
        <f t="shared" si="407"/>
        <v>0</v>
      </c>
      <c r="BW379" s="61">
        <f t="shared" si="407"/>
        <v>0</v>
      </c>
      <c r="BX379" s="61">
        <f t="shared" si="407"/>
        <v>0</v>
      </c>
      <c r="BY379" s="61">
        <f t="shared" si="407"/>
        <v>0</v>
      </c>
      <c r="BZ379" s="61">
        <f t="shared" si="407"/>
        <v>0</v>
      </c>
      <c r="CA379" s="61">
        <f t="shared" si="407"/>
        <v>0</v>
      </c>
      <c r="CB379" s="61">
        <f t="shared" si="407"/>
        <v>0</v>
      </c>
      <c r="CC379" s="61">
        <f t="shared" si="407"/>
        <v>0</v>
      </c>
      <c r="CD379" s="61">
        <f t="shared" si="407"/>
        <v>0</v>
      </c>
      <c r="CE379" s="61">
        <f t="shared" si="407"/>
        <v>0</v>
      </c>
      <c r="CF379" s="61">
        <f t="shared" si="405"/>
        <v>0</v>
      </c>
      <c r="CG379" s="61">
        <f t="shared" si="398"/>
        <v>0</v>
      </c>
      <c r="CH379" s="61">
        <f t="shared" si="398"/>
        <v>0</v>
      </c>
      <c r="CI379" s="61">
        <f t="shared" si="398"/>
        <v>0</v>
      </c>
      <c r="CJ379" s="61">
        <f t="shared" si="398"/>
        <v>0</v>
      </c>
      <c r="CK379" s="61">
        <f t="shared" si="396"/>
        <v>0</v>
      </c>
      <c r="CL379" s="61">
        <f t="shared" si="396"/>
        <v>0</v>
      </c>
      <c r="CM379" s="61">
        <f t="shared" si="396"/>
        <v>0</v>
      </c>
      <c r="CN379" s="61">
        <f t="shared" si="396"/>
        <v>0</v>
      </c>
      <c r="CO379" s="61">
        <f t="shared" si="396"/>
        <v>0</v>
      </c>
      <c r="CP379" s="61">
        <f t="shared" si="396"/>
        <v>0</v>
      </c>
      <c r="CQ379" s="61">
        <f t="shared" si="396"/>
        <v>0</v>
      </c>
      <c r="CR379" s="61">
        <f t="shared" si="396"/>
        <v>0</v>
      </c>
      <c r="CS379" s="61">
        <f t="shared" si="396"/>
        <v>0</v>
      </c>
      <c r="CT379" s="61">
        <f t="shared" si="396"/>
        <v>0</v>
      </c>
      <c r="CU379" s="61">
        <f t="shared" si="396"/>
        <v>0</v>
      </c>
      <c r="CV379" s="61">
        <f t="shared" si="396"/>
        <v>0</v>
      </c>
      <c r="CW379" s="61">
        <f t="shared" si="376"/>
        <v>0</v>
      </c>
      <c r="CX379" s="61">
        <f t="shared" si="376"/>
        <v>0</v>
      </c>
      <c r="CY379" s="61">
        <f t="shared" si="401"/>
        <v>0</v>
      </c>
      <c r="CZ379" s="61">
        <f t="shared" si="401"/>
        <v>0</v>
      </c>
      <c r="DA379" s="61">
        <f t="shared" si="401"/>
        <v>0</v>
      </c>
      <c r="DB379" s="61">
        <f t="shared" si="401"/>
        <v>0</v>
      </c>
      <c r="DC379" s="61">
        <f t="shared" si="401"/>
        <v>0</v>
      </c>
      <c r="DD379" s="61">
        <f t="shared" si="401"/>
        <v>0</v>
      </c>
      <c r="DE379" s="61">
        <f t="shared" si="401"/>
        <v>0</v>
      </c>
      <c r="DF379" s="61">
        <f t="shared" si="401"/>
        <v>0</v>
      </c>
      <c r="DG379" s="61">
        <f t="shared" si="401"/>
        <v>0</v>
      </c>
      <c r="DH379" s="61">
        <f t="shared" si="401"/>
        <v>0</v>
      </c>
      <c r="DI379" s="61">
        <f t="shared" si="401"/>
        <v>0</v>
      </c>
      <c r="DJ379" s="61">
        <f t="shared" si="401"/>
        <v>0</v>
      </c>
      <c r="DK379" s="61">
        <f t="shared" si="401"/>
        <v>8.1388012618296299E-2</v>
      </c>
      <c r="DL379" s="61">
        <f t="shared" si="401"/>
        <v>8.3911671924290304E-2</v>
      </c>
      <c r="DM379" s="61">
        <f t="shared" si="401"/>
        <v>8.6435331230283893E-2</v>
      </c>
      <c r="DN379" s="61">
        <f t="shared" si="385"/>
        <v>8.83280757097792E-2</v>
      </c>
      <c r="DO379" s="61">
        <f t="shared" si="385"/>
        <v>9.08517350157729E-2</v>
      </c>
      <c r="DP379" s="61">
        <f t="shared" si="385"/>
        <v>9.2113564668769798E-2</v>
      </c>
      <c r="DQ379" s="61">
        <f t="shared" si="383"/>
        <v>9.33753943217666E-2</v>
      </c>
      <c r="DR379" s="61">
        <f t="shared" si="383"/>
        <v>9.4637223974763401E-2</v>
      </c>
      <c r="DS379" s="61">
        <f t="shared" si="363"/>
        <v>9.5268138801261906E-2</v>
      </c>
      <c r="DT379" s="61">
        <f t="shared" si="363"/>
        <v>9.6529968454258694E-2</v>
      </c>
      <c r="DU379" s="61">
        <f t="shared" si="363"/>
        <v>9.7160883280757102E-2</v>
      </c>
      <c r="DV379" s="61">
        <f t="shared" si="363"/>
        <v>0</v>
      </c>
      <c r="DW379" s="61">
        <f t="shared" si="399"/>
        <v>0</v>
      </c>
      <c r="DX379" s="61">
        <f t="shared" si="399"/>
        <v>0</v>
      </c>
      <c r="DY379" s="61">
        <f t="shared" si="399"/>
        <v>0</v>
      </c>
      <c r="DZ379" s="61">
        <f t="shared" si="394"/>
        <v>1</v>
      </c>
    </row>
    <row r="380" spans="2:130">
      <c r="C380" s="53">
        <v>2058</v>
      </c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>
        <f t="shared" si="393"/>
        <v>0</v>
      </c>
      <c r="AQ380" s="64">
        <f t="shared" si="395"/>
        <v>0</v>
      </c>
      <c r="AR380" s="64">
        <f t="shared" si="397"/>
        <v>0</v>
      </c>
      <c r="AS380" s="64">
        <f t="shared" si="400"/>
        <v>0</v>
      </c>
      <c r="AT380" s="64">
        <f t="shared" si="402"/>
        <v>0</v>
      </c>
      <c r="AU380" s="64">
        <f t="shared" si="403"/>
        <v>0</v>
      </c>
      <c r="AV380" s="64">
        <f t="shared" si="404"/>
        <v>0</v>
      </c>
      <c r="AW380" s="64">
        <f t="shared" si="406"/>
        <v>0</v>
      </c>
      <c r="AX380" s="64">
        <f t="shared" si="408"/>
        <v>0</v>
      </c>
      <c r="AY380" s="64">
        <f t="shared" si="409"/>
        <v>36.272727272727202</v>
      </c>
      <c r="AZ380" s="64">
        <f t="shared" si="410"/>
        <v>37.363636363636402</v>
      </c>
      <c r="BA380" s="64">
        <f t="shared" si="411"/>
        <v>38.181818181818201</v>
      </c>
      <c r="BB380" s="64">
        <f t="shared" si="412"/>
        <v>39.272727272727302</v>
      </c>
      <c r="BC380" s="64">
        <f t="shared" si="413"/>
        <v>39.818181818181799</v>
      </c>
      <c r="BD380" s="64">
        <f t="shared" si="414"/>
        <v>40.363636363636402</v>
      </c>
      <c r="BE380" s="64">
        <f t="shared" si="415"/>
        <v>40.909090909090899</v>
      </c>
      <c r="BF380" s="64">
        <f t="shared" si="416"/>
        <v>41.181818181818201</v>
      </c>
      <c r="BG380" s="64">
        <f t="shared" si="417"/>
        <v>41.727272727272698</v>
      </c>
      <c r="BH380" s="64">
        <f t="shared" ref="BH380:BH382" si="418">VLOOKUP($C$122,$D$3:$K$63,$A$72,0)*(B324-B323)</f>
        <v>42</v>
      </c>
      <c r="BI380" s="64">
        <f>VLOOKUP($C$123,$D$3:$K$63,$A$72,0)*(B323-B322)</f>
        <v>42.545454545454596</v>
      </c>
      <c r="BJ380" s="64">
        <f>VLOOKUP($C$124,$D$3:$K$63,$A$72,0)*B322</f>
        <v>0</v>
      </c>
      <c r="BK380" s="64"/>
      <c r="BL380" s="64"/>
      <c r="BM380" s="54">
        <f t="shared" si="344"/>
        <v>439.63636363636402</v>
      </c>
      <c r="BP380" s="53">
        <v>2058</v>
      </c>
      <c r="BQ380" s="61">
        <f t="shared" si="407"/>
        <v>0</v>
      </c>
      <c r="BR380" s="61">
        <f t="shared" si="407"/>
        <v>0</v>
      </c>
      <c r="BS380" s="61">
        <f t="shared" si="407"/>
        <v>0</v>
      </c>
      <c r="BT380" s="61">
        <f t="shared" si="407"/>
        <v>0</v>
      </c>
      <c r="BU380" s="61">
        <f t="shared" si="407"/>
        <v>0</v>
      </c>
      <c r="BV380" s="61">
        <f t="shared" si="407"/>
        <v>0</v>
      </c>
      <c r="BW380" s="61">
        <f t="shared" si="407"/>
        <v>0</v>
      </c>
      <c r="BX380" s="61">
        <f t="shared" si="407"/>
        <v>0</v>
      </c>
      <c r="BY380" s="61">
        <f t="shared" si="407"/>
        <v>0</v>
      </c>
      <c r="BZ380" s="61">
        <f t="shared" si="407"/>
        <v>0</v>
      </c>
      <c r="CA380" s="61">
        <f t="shared" si="407"/>
        <v>0</v>
      </c>
      <c r="CB380" s="61">
        <f t="shared" si="407"/>
        <v>0</v>
      </c>
      <c r="CC380" s="61">
        <f t="shared" si="407"/>
        <v>0</v>
      </c>
      <c r="CD380" s="61">
        <f t="shared" si="407"/>
        <v>0</v>
      </c>
      <c r="CE380" s="61">
        <f t="shared" si="407"/>
        <v>0</v>
      </c>
      <c r="CF380" s="61">
        <f t="shared" si="405"/>
        <v>0</v>
      </c>
      <c r="CG380" s="61">
        <f t="shared" si="398"/>
        <v>0</v>
      </c>
      <c r="CH380" s="61">
        <f t="shared" si="398"/>
        <v>0</v>
      </c>
      <c r="CI380" s="61">
        <f t="shared" si="398"/>
        <v>0</v>
      </c>
      <c r="CJ380" s="61">
        <f t="shared" si="398"/>
        <v>0</v>
      </c>
      <c r="CK380" s="61">
        <f t="shared" si="396"/>
        <v>0</v>
      </c>
      <c r="CL380" s="61">
        <f t="shared" si="396"/>
        <v>0</v>
      </c>
      <c r="CM380" s="61">
        <f t="shared" si="396"/>
        <v>0</v>
      </c>
      <c r="CN380" s="61">
        <f t="shared" si="396"/>
        <v>0</v>
      </c>
      <c r="CO380" s="61">
        <f t="shared" si="396"/>
        <v>0</v>
      </c>
      <c r="CP380" s="61">
        <f t="shared" si="396"/>
        <v>0</v>
      </c>
      <c r="CQ380" s="61">
        <f t="shared" si="396"/>
        <v>0</v>
      </c>
      <c r="CR380" s="61">
        <f t="shared" si="396"/>
        <v>0</v>
      </c>
      <c r="CS380" s="61">
        <f t="shared" si="396"/>
        <v>0</v>
      </c>
      <c r="CT380" s="61">
        <f t="shared" si="396"/>
        <v>0</v>
      </c>
      <c r="CU380" s="61">
        <f t="shared" si="396"/>
        <v>0</v>
      </c>
      <c r="CV380" s="61">
        <f t="shared" si="396"/>
        <v>0</v>
      </c>
      <c r="CW380" s="61">
        <f t="shared" si="376"/>
        <v>0</v>
      </c>
      <c r="CX380" s="61">
        <f t="shared" si="376"/>
        <v>0</v>
      </c>
      <c r="CY380" s="61">
        <f t="shared" si="401"/>
        <v>0</v>
      </c>
      <c r="CZ380" s="61">
        <f t="shared" si="401"/>
        <v>0</v>
      </c>
      <c r="DA380" s="61">
        <f t="shared" si="401"/>
        <v>0</v>
      </c>
      <c r="DB380" s="61">
        <f t="shared" si="401"/>
        <v>0</v>
      </c>
      <c r="DC380" s="61">
        <f t="shared" si="401"/>
        <v>0</v>
      </c>
      <c r="DD380" s="61">
        <f t="shared" si="401"/>
        <v>0</v>
      </c>
      <c r="DE380" s="61">
        <f t="shared" si="401"/>
        <v>0</v>
      </c>
      <c r="DF380" s="61">
        <f t="shared" si="401"/>
        <v>0</v>
      </c>
      <c r="DG380" s="61">
        <f t="shared" si="401"/>
        <v>0</v>
      </c>
      <c r="DH380" s="61">
        <f t="shared" si="401"/>
        <v>0</v>
      </c>
      <c r="DI380" s="61">
        <f t="shared" si="401"/>
        <v>0</v>
      </c>
      <c r="DJ380" s="61">
        <f t="shared" si="401"/>
        <v>0</v>
      </c>
      <c r="DK380" s="61">
        <f t="shared" si="401"/>
        <v>0</v>
      </c>
      <c r="DL380" s="61">
        <f t="shared" si="401"/>
        <v>8.2506203473945106E-2</v>
      </c>
      <c r="DM380" s="61">
        <f t="shared" si="401"/>
        <v>8.4987593052109206E-2</v>
      </c>
      <c r="DN380" s="61">
        <f t="shared" si="385"/>
        <v>8.6848635235731997E-2</v>
      </c>
      <c r="DO380" s="61">
        <f t="shared" si="385"/>
        <v>8.9330024813895806E-2</v>
      </c>
      <c r="DP380" s="61">
        <f t="shared" si="385"/>
        <v>9.0570719602977703E-2</v>
      </c>
      <c r="DQ380" s="61">
        <f t="shared" si="383"/>
        <v>9.1811414392059601E-2</v>
      </c>
      <c r="DR380" s="61">
        <f t="shared" si="383"/>
        <v>9.3052109181141499E-2</v>
      </c>
      <c r="DS380" s="61">
        <f t="shared" si="363"/>
        <v>9.3672456575682406E-2</v>
      </c>
      <c r="DT380" s="61">
        <f t="shared" si="363"/>
        <v>9.4913151364764303E-2</v>
      </c>
      <c r="DU380" s="61">
        <f t="shared" si="363"/>
        <v>9.5533498759305294E-2</v>
      </c>
      <c r="DV380" s="61">
        <f t="shared" si="363"/>
        <v>9.6774193548387094E-2</v>
      </c>
      <c r="DW380" s="61">
        <f t="shared" si="399"/>
        <v>0</v>
      </c>
      <c r="DX380" s="61">
        <f t="shared" si="399"/>
        <v>0</v>
      </c>
      <c r="DY380" s="61">
        <f t="shared" si="399"/>
        <v>0</v>
      </c>
      <c r="DZ380" s="61">
        <f t="shared" si="394"/>
        <v>1</v>
      </c>
    </row>
    <row r="381" spans="2:130">
      <c r="C381" s="53">
        <v>2059</v>
      </c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>
        <f t="shared" si="395"/>
        <v>0</v>
      </c>
      <c r="AR381" s="64">
        <f t="shared" si="397"/>
        <v>0</v>
      </c>
      <c r="AS381" s="64">
        <f t="shared" si="400"/>
        <v>0</v>
      </c>
      <c r="AT381" s="64">
        <f t="shared" si="402"/>
        <v>0</v>
      </c>
      <c r="AU381" s="64">
        <f t="shared" si="403"/>
        <v>0</v>
      </c>
      <c r="AV381" s="64">
        <f t="shared" si="404"/>
        <v>0</v>
      </c>
      <c r="AW381" s="64">
        <f t="shared" si="406"/>
        <v>0</v>
      </c>
      <c r="AX381" s="64">
        <f t="shared" si="408"/>
        <v>0</v>
      </c>
      <c r="AY381" s="64">
        <f t="shared" si="409"/>
        <v>0</v>
      </c>
      <c r="AZ381" s="64">
        <f t="shared" si="410"/>
        <v>37.363636363636203</v>
      </c>
      <c r="BA381" s="64">
        <f t="shared" si="411"/>
        <v>38.181818181818201</v>
      </c>
      <c r="BB381" s="64">
        <f t="shared" si="412"/>
        <v>39.272727272727302</v>
      </c>
      <c r="BC381" s="64">
        <f t="shared" si="413"/>
        <v>39.818181818181799</v>
      </c>
      <c r="BD381" s="64">
        <f t="shared" si="414"/>
        <v>40.363636363636402</v>
      </c>
      <c r="BE381" s="64">
        <f t="shared" si="415"/>
        <v>40.909090909090899</v>
      </c>
      <c r="BF381" s="64">
        <f t="shared" si="416"/>
        <v>41.181818181818201</v>
      </c>
      <c r="BG381" s="64">
        <f t="shared" si="417"/>
        <v>41.727272727272698</v>
      </c>
      <c r="BH381" s="64">
        <f t="shared" si="418"/>
        <v>42</v>
      </c>
      <c r="BI381" s="64">
        <f t="shared" ref="BI381:BI382" si="419">VLOOKUP($C$123,$D$3:$K$63,$A$72,0)*(B324-B323)</f>
        <v>42.545454545454596</v>
      </c>
      <c r="BJ381" s="64">
        <f>VLOOKUP($C$124,$D$3:$K$63,$A$72,0)*(B323-B322)</f>
        <v>43.090909090909101</v>
      </c>
      <c r="BK381" s="64">
        <f>VLOOKUP($C$125,$D$3:$K$63,$A$72,0)*B322</f>
        <v>0</v>
      </c>
      <c r="BL381" s="64"/>
      <c r="BM381" s="54">
        <f t="shared" si="344"/>
        <v>446.45454545454498</v>
      </c>
      <c r="BP381" s="53">
        <v>2059</v>
      </c>
      <c r="BQ381" s="61">
        <f t="shared" si="407"/>
        <v>0</v>
      </c>
      <c r="BR381" s="61">
        <f t="shared" si="407"/>
        <v>0</v>
      </c>
      <c r="BS381" s="61">
        <f t="shared" si="407"/>
        <v>0</v>
      </c>
      <c r="BT381" s="61">
        <f t="shared" si="407"/>
        <v>0</v>
      </c>
      <c r="BU381" s="61">
        <f t="shared" si="407"/>
        <v>0</v>
      </c>
      <c r="BV381" s="61">
        <f t="shared" si="407"/>
        <v>0</v>
      </c>
      <c r="BW381" s="61">
        <f t="shared" si="407"/>
        <v>0</v>
      </c>
      <c r="BX381" s="61">
        <f t="shared" si="407"/>
        <v>0</v>
      </c>
      <c r="BY381" s="61">
        <f t="shared" si="407"/>
        <v>0</v>
      </c>
      <c r="BZ381" s="61">
        <f t="shared" si="407"/>
        <v>0</v>
      </c>
      <c r="CA381" s="61">
        <f t="shared" si="407"/>
        <v>0</v>
      </c>
      <c r="CB381" s="61">
        <f t="shared" si="407"/>
        <v>0</v>
      </c>
      <c r="CC381" s="61">
        <f t="shared" si="407"/>
        <v>0</v>
      </c>
      <c r="CD381" s="61">
        <f t="shared" si="407"/>
        <v>0</v>
      </c>
      <c r="CE381" s="61">
        <f t="shared" si="407"/>
        <v>0</v>
      </c>
      <c r="CF381" s="61">
        <f t="shared" si="405"/>
        <v>0</v>
      </c>
      <c r="CG381" s="61">
        <f t="shared" si="398"/>
        <v>0</v>
      </c>
      <c r="CH381" s="61">
        <f t="shared" si="398"/>
        <v>0</v>
      </c>
      <c r="CI381" s="61">
        <f t="shared" si="398"/>
        <v>0</v>
      </c>
      <c r="CJ381" s="61">
        <f t="shared" si="398"/>
        <v>0</v>
      </c>
      <c r="CK381" s="61">
        <f t="shared" si="396"/>
        <v>0</v>
      </c>
      <c r="CL381" s="61">
        <f t="shared" si="396"/>
        <v>0</v>
      </c>
      <c r="CM381" s="61">
        <f t="shared" si="396"/>
        <v>0</v>
      </c>
      <c r="CN381" s="61">
        <f t="shared" si="396"/>
        <v>0</v>
      </c>
      <c r="CO381" s="61">
        <f t="shared" si="396"/>
        <v>0</v>
      </c>
      <c r="CP381" s="61">
        <f t="shared" si="396"/>
        <v>0</v>
      </c>
      <c r="CQ381" s="61">
        <f t="shared" si="396"/>
        <v>0</v>
      </c>
      <c r="CR381" s="61">
        <f t="shared" si="396"/>
        <v>0</v>
      </c>
      <c r="CS381" s="61">
        <f t="shared" si="396"/>
        <v>0</v>
      </c>
      <c r="CT381" s="61">
        <f t="shared" si="396"/>
        <v>0</v>
      </c>
      <c r="CU381" s="61">
        <f t="shared" si="396"/>
        <v>0</v>
      </c>
      <c r="CV381" s="61">
        <f t="shared" si="396"/>
        <v>0</v>
      </c>
      <c r="CW381" s="61">
        <f t="shared" si="376"/>
        <v>0</v>
      </c>
      <c r="CX381" s="61">
        <f t="shared" si="376"/>
        <v>0</v>
      </c>
      <c r="CY381" s="61">
        <f t="shared" si="401"/>
        <v>0</v>
      </c>
      <c r="CZ381" s="61">
        <f t="shared" si="401"/>
        <v>0</v>
      </c>
      <c r="DA381" s="61">
        <f t="shared" si="401"/>
        <v>0</v>
      </c>
      <c r="DB381" s="61">
        <f t="shared" si="401"/>
        <v>0</v>
      </c>
      <c r="DC381" s="61">
        <f t="shared" si="401"/>
        <v>0</v>
      </c>
      <c r="DD381" s="61">
        <f t="shared" si="401"/>
        <v>0</v>
      </c>
      <c r="DE381" s="61">
        <f t="shared" si="401"/>
        <v>0</v>
      </c>
      <c r="DF381" s="61">
        <f t="shared" si="401"/>
        <v>0</v>
      </c>
      <c r="DG381" s="61">
        <f t="shared" si="401"/>
        <v>0</v>
      </c>
      <c r="DH381" s="61">
        <f t="shared" si="401"/>
        <v>0</v>
      </c>
      <c r="DI381" s="61">
        <f t="shared" si="401"/>
        <v>0</v>
      </c>
      <c r="DJ381" s="61">
        <f t="shared" si="401"/>
        <v>0</v>
      </c>
      <c r="DK381" s="61">
        <f t="shared" si="401"/>
        <v>0</v>
      </c>
      <c r="DL381" s="61">
        <f t="shared" si="401"/>
        <v>0</v>
      </c>
      <c r="DM381" s="61">
        <f t="shared" si="401"/>
        <v>8.3689676237018604E-2</v>
      </c>
      <c r="DN381" s="61">
        <f t="shared" si="385"/>
        <v>8.5522296884544893E-2</v>
      </c>
      <c r="DO381" s="61">
        <f t="shared" si="385"/>
        <v>8.7965791081246206E-2</v>
      </c>
      <c r="DP381" s="61">
        <f t="shared" si="385"/>
        <v>8.9187538179596806E-2</v>
      </c>
      <c r="DQ381" s="61">
        <f t="shared" si="383"/>
        <v>9.0409285277947504E-2</v>
      </c>
      <c r="DR381" s="61">
        <f t="shared" si="383"/>
        <v>9.1631032376298105E-2</v>
      </c>
      <c r="DS381" s="61">
        <f t="shared" si="363"/>
        <v>9.2241905925473405E-2</v>
      </c>
      <c r="DT381" s="61">
        <f t="shared" si="363"/>
        <v>9.3463653023824103E-2</v>
      </c>
      <c r="DU381" s="61">
        <f t="shared" si="363"/>
        <v>9.4074526572999403E-2</v>
      </c>
      <c r="DV381" s="61">
        <f t="shared" si="363"/>
        <v>9.5296273671350101E-2</v>
      </c>
      <c r="DW381" s="61">
        <f t="shared" si="399"/>
        <v>9.6518020769700702E-2</v>
      </c>
      <c r="DX381" s="61">
        <f t="shared" si="399"/>
        <v>0</v>
      </c>
      <c r="DY381" s="61">
        <f t="shared" si="399"/>
        <v>0</v>
      </c>
      <c r="DZ381" s="61">
        <f t="shared" si="394"/>
        <v>1</v>
      </c>
    </row>
    <row r="382" spans="2:130">
      <c r="C382" s="53">
        <v>2060</v>
      </c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>
        <f t="shared" si="397"/>
        <v>0</v>
      </c>
      <c r="AS382" s="64">
        <f t="shared" si="400"/>
        <v>0</v>
      </c>
      <c r="AT382" s="64">
        <f t="shared" si="402"/>
        <v>0</v>
      </c>
      <c r="AU382" s="64">
        <f t="shared" si="403"/>
        <v>0</v>
      </c>
      <c r="AV382" s="64">
        <f t="shared" si="404"/>
        <v>0</v>
      </c>
      <c r="AW382" s="64">
        <f t="shared" si="406"/>
        <v>0</v>
      </c>
      <c r="AX382" s="64">
        <f t="shared" si="408"/>
        <v>0</v>
      </c>
      <c r="AY382" s="64">
        <f t="shared" si="409"/>
        <v>0</v>
      </c>
      <c r="AZ382" s="64">
        <f t="shared" si="410"/>
        <v>0</v>
      </c>
      <c r="BA382" s="64">
        <f t="shared" si="411"/>
        <v>38.181818181818102</v>
      </c>
      <c r="BB382" s="64">
        <f t="shared" si="412"/>
        <v>39.272727272727302</v>
      </c>
      <c r="BC382" s="64">
        <f t="shared" si="413"/>
        <v>39.818181818181799</v>
      </c>
      <c r="BD382" s="64">
        <f t="shared" si="414"/>
        <v>40.363636363636402</v>
      </c>
      <c r="BE382" s="64">
        <f t="shared" si="415"/>
        <v>40.909090909090899</v>
      </c>
      <c r="BF382" s="64">
        <f t="shared" si="416"/>
        <v>41.181818181818201</v>
      </c>
      <c r="BG382" s="64">
        <f t="shared" si="417"/>
        <v>41.727272727272698</v>
      </c>
      <c r="BH382" s="64">
        <f t="shared" si="418"/>
        <v>42</v>
      </c>
      <c r="BI382" s="64">
        <f t="shared" si="419"/>
        <v>42.545454545454596</v>
      </c>
      <c r="BJ382" s="64">
        <f>VLOOKUP($C$124,$D$3:$K$63,$A$72,0)*(B324-B323)</f>
        <v>43.090909090909101</v>
      </c>
      <c r="BK382" s="64">
        <f>VLOOKUP($C$125,$D$3:$K$63,$A$72,0)*(B323-B322)</f>
        <v>43.636363636363697</v>
      </c>
      <c r="BL382" s="64">
        <f>VLOOKUP($C$126,$D$3:$K$63,$A$72,0)*B322</f>
        <v>0</v>
      </c>
      <c r="BM382" s="54">
        <f t="shared" si="344"/>
        <v>452.72727272727298</v>
      </c>
      <c r="BP382" s="53">
        <v>2060</v>
      </c>
      <c r="BQ382" s="61">
        <f t="shared" si="407"/>
        <v>0</v>
      </c>
      <c r="BR382" s="61">
        <f t="shared" si="407"/>
        <v>0</v>
      </c>
      <c r="BS382" s="61">
        <f t="shared" si="407"/>
        <v>0</v>
      </c>
      <c r="BT382" s="61">
        <f t="shared" si="407"/>
        <v>0</v>
      </c>
      <c r="BU382" s="61">
        <f t="shared" si="407"/>
        <v>0</v>
      </c>
      <c r="BV382" s="61">
        <f t="shared" si="407"/>
        <v>0</v>
      </c>
      <c r="BW382" s="61">
        <f t="shared" si="407"/>
        <v>0</v>
      </c>
      <c r="BX382" s="61">
        <f t="shared" si="407"/>
        <v>0</v>
      </c>
      <c r="BY382" s="61">
        <f t="shared" si="407"/>
        <v>0</v>
      </c>
      <c r="BZ382" s="61">
        <f t="shared" si="407"/>
        <v>0</v>
      </c>
      <c r="CA382" s="61">
        <f t="shared" si="407"/>
        <v>0</v>
      </c>
      <c r="CB382" s="61">
        <f t="shared" si="407"/>
        <v>0</v>
      </c>
      <c r="CC382" s="61">
        <f t="shared" si="407"/>
        <v>0</v>
      </c>
      <c r="CD382" s="61">
        <f t="shared" si="407"/>
        <v>0</v>
      </c>
      <c r="CE382" s="61">
        <f t="shared" si="407"/>
        <v>0</v>
      </c>
      <c r="CF382" s="61">
        <f t="shared" si="405"/>
        <v>0</v>
      </c>
      <c r="CG382" s="61">
        <f t="shared" si="398"/>
        <v>0</v>
      </c>
      <c r="CH382" s="61">
        <f t="shared" si="398"/>
        <v>0</v>
      </c>
      <c r="CI382" s="61">
        <f t="shared" si="398"/>
        <v>0</v>
      </c>
      <c r="CJ382" s="61">
        <f t="shared" si="398"/>
        <v>0</v>
      </c>
      <c r="CK382" s="61">
        <f t="shared" si="396"/>
        <v>0</v>
      </c>
      <c r="CL382" s="61">
        <f t="shared" si="396"/>
        <v>0</v>
      </c>
      <c r="CM382" s="61">
        <f t="shared" si="396"/>
        <v>0</v>
      </c>
      <c r="CN382" s="61">
        <f t="shared" si="396"/>
        <v>0</v>
      </c>
      <c r="CO382" s="61">
        <f t="shared" si="396"/>
        <v>0</v>
      </c>
      <c r="CP382" s="61">
        <f t="shared" si="396"/>
        <v>0</v>
      </c>
      <c r="CQ382" s="61">
        <f t="shared" si="396"/>
        <v>0</v>
      </c>
      <c r="CR382" s="61">
        <f t="shared" si="396"/>
        <v>0</v>
      </c>
      <c r="CS382" s="61">
        <f t="shared" si="396"/>
        <v>0</v>
      </c>
      <c r="CT382" s="61">
        <f t="shared" si="396"/>
        <v>0</v>
      </c>
      <c r="CU382" s="61">
        <f t="shared" si="396"/>
        <v>0</v>
      </c>
      <c r="CV382" s="61">
        <f t="shared" si="396"/>
        <v>0</v>
      </c>
      <c r="CW382" s="61">
        <f t="shared" si="376"/>
        <v>0</v>
      </c>
      <c r="CX382" s="61">
        <f t="shared" si="376"/>
        <v>0</v>
      </c>
      <c r="CY382" s="61">
        <f t="shared" si="376"/>
        <v>0</v>
      </c>
      <c r="CZ382" s="61">
        <f t="shared" si="376"/>
        <v>0</v>
      </c>
      <c r="DA382" s="61">
        <f t="shared" si="376"/>
        <v>0</v>
      </c>
      <c r="DB382" s="61">
        <f t="shared" si="376"/>
        <v>0</v>
      </c>
      <c r="DC382" s="61">
        <f t="shared" si="376"/>
        <v>0</v>
      </c>
      <c r="DD382" s="61">
        <f t="shared" si="376"/>
        <v>0</v>
      </c>
      <c r="DE382" s="61">
        <f t="shared" si="376"/>
        <v>0</v>
      </c>
      <c r="DF382" s="61">
        <f t="shared" si="376"/>
        <v>0</v>
      </c>
      <c r="DG382" s="61">
        <f t="shared" si="376"/>
        <v>0</v>
      </c>
      <c r="DH382" s="61">
        <f t="shared" si="376"/>
        <v>0</v>
      </c>
      <c r="DI382" s="61">
        <f t="shared" si="376"/>
        <v>0</v>
      </c>
      <c r="DJ382" s="61">
        <f t="shared" si="376"/>
        <v>0</v>
      </c>
      <c r="DK382" s="61">
        <f t="shared" si="376"/>
        <v>0</v>
      </c>
      <c r="DL382" s="61">
        <f t="shared" si="376"/>
        <v>0</v>
      </c>
      <c r="DM382" s="61">
        <f t="shared" ref="DM382" si="420">AZ382/$BM382</f>
        <v>0</v>
      </c>
      <c r="DN382" s="61">
        <f t="shared" si="385"/>
        <v>8.4337349397590106E-2</v>
      </c>
      <c r="DO382" s="61">
        <f t="shared" si="385"/>
        <v>8.6746987951807297E-2</v>
      </c>
      <c r="DP382" s="61">
        <f t="shared" si="385"/>
        <v>8.7951807228915699E-2</v>
      </c>
      <c r="DQ382" s="61">
        <f t="shared" si="383"/>
        <v>8.91566265060241E-2</v>
      </c>
      <c r="DR382" s="61">
        <f t="shared" si="383"/>
        <v>9.0361445783132599E-2</v>
      </c>
      <c r="DS382" s="61">
        <f t="shared" si="363"/>
        <v>9.0963855421686807E-2</v>
      </c>
      <c r="DT382" s="61">
        <f t="shared" si="363"/>
        <v>9.2168674698795194E-2</v>
      </c>
      <c r="DU382" s="61">
        <f t="shared" si="363"/>
        <v>9.2771084337349402E-2</v>
      </c>
      <c r="DV382" s="61">
        <f t="shared" si="363"/>
        <v>9.3975903614457901E-2</v>
      </c>
      <c r="DW382" s="61">
        <f t="shared" si="399"/>
        <v>9.5180722891566302E-2</v>
      </c>
      <c r="DX382" s="61">
        <f t="shared" si="399"/>
        <v>9.6385542168674704E-2</v>
      </c>
      <c r="DY382" s="61">
        <f t="shared" si="399"/>
        <v>0</v>
      </c>
      <c r="DZ382" s="61">
        <f t="shared" si="394"/>
        <v>1</v>
      </c>
    </row>
    <row r="384" spans="2:130">
      <c r="B384" s="60" t="s">
        <v>44</v>
      </c>
      <c r="C384" s="53" t="s">
        <v>149</v>
      </c>
      <c r="N384" s="53"/>
      <c r="U384" s="54"/>
      <c r="W384" s="53"/>
      <c r="AD384" s="54"/>
      <c r="AF384" s="53"/>
      <c r="AM384" s="54"/>
      <c r="AO384" s="53"/>
      <c r="AV384" s="54"/>
      <c r="BN384" s="212" t="s">
        <v>150</v>
      </c>
      <c r="BO384" s="212"/>
    </row>
    <row r="385" spans="1:130">
      <c r="A385" s="59" t="s">
        <v>19</v>
      </c>
      <c r="B385" s="59" t="s">
        <v>24</v>
      </c>
      <c r="C385" s="59" t="s">
        <v>56</v>
      </c>
      <c r="D385" s="59">
        <v>2000</v>
      </c>
      <c r="E385" s="59">
        <v>2001</v>
      </c>
      <c r="F385" s="59">
        <v>2002</v>
      </c>
      <c r="G385" s="59">
        <v>2003</v>
      </c>
      <c r="H385" s="59">
        <v>2004</v>
      </c>
      <c r="I385" s="59">
        <v>2005</v>
      </c>
      <c r="J385" s="59">
        <v>2006</v>
      </c>
      <c r="K385" s="59">
        <v>2007</v>
      </c>
      <c r="L385" s="59">
        <v>2008</v>
      </c>
      <c r="M385" s="59">
        <v>2009</v>
      </c>
      <c r="N385" s="59">
        <v>2010</v>
      </c>
      <c r="O385" s="59">
        <v>2011</v>
      </c>
      <c r="P385" s="59">
        <v>2012</v>
      </c>
      <c r="Q385" s="59">
        <v>2013</v>
      </c>
      <c r="R385" s="59">
        <v>2014</v>
      </c>
      <c r="S385" s="59">
        <v>2015</v>
      </c>
      <c r="T385" s="59">
        <v>2016</v>
      </c>
      <c r="U385" s="59">
        <v>2017</v>
      </c>
      <c r="V385" s="59">
        <v>2018</v>
      </c>
      <c r="W385" s="59">
        <v>2019</v>
      </c>
      <c r="X385" s="59">
        <v>2020</v>
      </c>
      <c r="Y385" s="59">
        <v>2021</v>
      </c>
      <c r="Z385" s="59">
        <v>2022</v>
      </c>
      <c r="AA385" s="59">
        <v>2023</v>
      </c>
      <c r="AB385" s="59">
        <v>2024</v>
      </c>
      <c r="AC385" s="59">
        <v>2025</v>
      </c>
      <c r="AD385" s="59">
        <v>2026</v>
      </c>
      <c r="AE385" s="59">
        <v>2027</v>
      </c>
      <c r="AF385" s="59">
        <v>2028</v>
      </c>
      <c r="AG385" s="59">
        <v>2029</v>
      </c>
      <c r="AH385" s="59">
        <v>2030</v>
      </c>
      <c r="AI385" s="59">
        <v>2031</v>
      </c>
      <c r="AJ385" s="59">
        <v>2032</v>
      </c>
      <c r="AK385" s="59">
        <v>2033</v>
      </c>
      <c r="AL385" s="59">
        <v>2034</v>
      </c>
      <c r="AM385" s="59">
        <v>2035</v>
      </c>
      <c r="AN385" s="59">
        <v>2036</v>
      </c>
      <c r="AO385" s="59">
        <v>2037</v>
      </c>
      <c r="AP385" s="59">
        <v>2038</v>
      </c>
      <c r="AQ385" s="59">
        <v>2039</v>
      </c>
      <c r="AR385" s="59">
        <v>2040</v>
      </c>
      <c r="AS385" s="59">
        <v>2041</v>
      </c>
      <c r="AT385" s="59">
        <v>2042</v>
      </c>
      <c r="AU385" s="59">
        <v>2043</v>
      </c>
      <c r="AV385" s="59">
        <v>2044</v>
      </c>
      <c r="AW385" s="59">
        <v>2045</v>
      </c>
      <c r="AX385" s="59">
        <v>2046</v>
      </c>
      <c r="AY385" s="59">
        <v>2047</v>
      </c>
      <c r="AZ385" s="59">
        <v>2048</v>
      </c>
      <c r="BA385" s="59">
        <v>2049</v>
      </c>
      <c r="BB385" s="59">
        <v>2050</v>
      </c>
      <c r="BC385" s="59">
        <v>2051</v>
      </c>
      <c r="BD385" s="59">
        <v>2052</v>
      </c>
      <c r="BE385" s="59">
        <v>2053</v>
      </c>
      <c r="BF385" s="59">
        <v>2054</v>
      </c>
      <c r="BG385" s="59">
        <v>2055</v>
      </c>
      <c r="BH385" s="59">
        <v>2056</v>
      </c>
      <c r="BI385" s="59">
        <v>2057</v>
      </c>
      <c r="BJ385" s="59">
        <v>2058</v>
      </c>
      <c r="BK385" s="59">
        <v>2059</v>
      </c>
      <c r="BL385" s="59">
        <v>2060</v>
      </c>
      <c r="BM385" s="59" t="s">
        <v>151</v>
      </c>
      <c r="BN385" s="59"/>
      <c r="BO385" s="59"/>
      <c r="BP385" s="59" t="s">
        <v>56</v>
      </c>
      <c r="BQ385" s="59">
        <v>2000</v>
      </c>
      <c r="BR385" s="59">
        <v>2001</v>
      </c>
      <c r="BS385" s="59">
        <v>2002</v>
      </c>
      <c r="BT385" s="59">
        <v>2003</v>
      </c>
      <c r="BU385" s="59">
        <v>2004</v>
      </c>
      <c r="BV385" s="59">
        <v>2005</v>
      </c>
      <c r="BW385" s="59">
        <v>2006</v>
      </c>
      <c r="BX385" s="59">
        <v>2007</v>
      </c>
      <c r="BY385" s="59">
        <v>2008</v>
      </c>
      <c r="BZ385" s="59">
        <v>2009</v>
      </c>
      <c r="CA385" s="59">
        <v>2010</v>
      </c>
      <c r="CB385" s="59">
        <v>2011</v>
      </c>
      <c r="CC385" s="59">
        <v>2012</v>
      </c>
      <c r="CD385" s="59">
        <v>2013</v>
      </c>
      <c r="CE385" s="59">
        <v>2014</v>
      </c>
      <c r="CF385" s="59">
        <v>2015</v>
      </c>
      <c r="CG385" s="59">
        <v>2016</v>
      </c>
      <c r="CH385" s="59">
        <v>2017</v>
      </c>
      <c r="CI385" s="59">
        <v>2018</v>
      </c>
      <c r="CJ385" s="59">
        <v>2019</v>
      </c>
      <c r="CK385" s="59">
        <v>2020</v>
      </c>
      <c r="CL385" s="59">
        <v>2021</v>
      </c>
      <c r="CM385" s="59">
        <v>2022</v>
      </c>
      <c r="CN385" s="59">
        <v>2023</v>
      </c>
      <c r="CO385" s="59">
        <v>2024</v>
      </c>
      <c r="CP385" s="59">
        <v>2025</v>
      </c>
      <c r="CQ385" s="59">
        <v>2026</v>
      </c>
      <c r="CR385" s="59">
        <v>2027</v>
      </c>
      <c r="CS385" s="59">
        <v>2028</v>
      </c>
      <c r="CT385" s="59">
        <v>2029</v>
      </c>
      <c r="CU385" s="59">
        <v>2030</v>
      </c>
      <c r="CV385" s="59">
        <v>2031</v>
      </c>
      <c r="CW385" s="59">
        <v>2032</v>
      </c>
      <c r="CX385" s="59">
        <v>2033</v>
      </c>
      <c r="CY385" s="59">
        <v>2034</v>
      </c>
      <c r="CZ385" s="59">
        <v>2035</v>
      </c>
      <c r="DA385" s="59">
        <v>2036</v>
      </c>
      <c r="DB385" s="59">
        <v>2037</v>
      </c>
      <c r="DC385" s="59">
        <v>2038</v>
      </c>
      <c r="DD385" s="59">
        <v>2039</v>
      </c>
      <c r="DE385" s="59">
        <v>2040</v>
      </c>
      <c r="DF385" s="59">
        <v>2041</v>
      </c>
      <c r="DG385" s="59">
        <v>2042</v>
      </c>
      <c r="DH385" s="59">
        <v>2043</v>
      </c>
      <c r="DI385" s="59">
        <v>2044</v>
      </c>
      <c r="DJ385" s="59">
        <v>2045</v>
      </c>
      <c r="DK385" s="59">
        <v>2046</v>
      </c>
      <c r="DL385" s="59">
        <v>2047</v>
      </c>
      <c r="DM385" s="59">
        <v>2048</v>
      </c>
      <c r="DN385" s="59">
        <v>2049</v>
      </c>
      <c r="DO385" s="59">
        <v>2050</v>
      </c>
      <c r="DP385" s="59">
        <v>2051</v>
      </c>
      <c r="DQ385" s="59">
        <v>2052</v>
      </c>
      <c r="DR385" s="59">
        <v>2053</v>
      </c>
      <c r="DS385" s="59">
        <v>2054</v>
      </c>
      <c r="DT385" s="59">
        <v>2055</v>
      </c>
      <c r="DU385" s="59">
        <v>2056</v>
      </c>
      <c r="DV385" s="59">
        <v>2057</v>
      </c>
      <c r="DW385" s="59">
        <v>2058</v>
      </c>
      <c r="DX385" s="59">
        <v>2059</v>
      </c>
      <c r="DY385" s="59">
        <v>2060</v>
      </c>
      <c r="DZ385" s="59" t="s">
        <v>152</v>
      </c>
    </row>
    <row r="386" spans="1:130">
      <c r="A386" s="53">
        <v>0</v>
      </c>
      <c r="B386" s="63">
        <f>B322</f>
        <v>0</v>
      </c>
      <c r="C386" s="53">
        <v>2000</v>
      </c>
      <c r="D386" s="64">
        <f>VLOOKUP($C$66,$D$3:$K$63,$A$73,0)*B386</f>
        <v>0</v>
      </c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54">
        <f>SUM(D386:BL386)</f>
        <v>0</v>
      </c>
      <c r="BP386" s="53">
        <v>2000</v>
      </c>
      <c r="BQ386" s="61" t="e">
        <f>D386/$BM386</f>
        <v>#DIV/0!</v>
      </c>
      <c r="BR386" s="61" t="e">
        <f t="shared" ref="BR386:CG401" si="421">E386/$BM386</f>
        <v>#DIV/0!</v>
      </c>
      <c r="BS386" s="61" t="e">
        <f t="shared" si="421"/>
        <v>#DIV/0!</v>
      </c>
      <c r="BT386" s="61" t="e">
        <f t="shared" si="421"/>
        <v>#DIV/0!</v>
      </c>
      <c r="BU386" s="61" t="e">
        <f t="shared" si="421"/>
        <v>#DIV/0!</v>
      </c>
      <c r="BV386" s="61" t="e">
        <f t="shared" si="421"/>
        <v>#DIV/0!</v>
      </c>
      <c r="BW386" s="61" t="e">
        <f t="shared" si="421"/>
        <v>#DIV/0!</v>
      </c>
      <c r="BX386" s="61" t="e">
        <f t="shared" si="421"/>
        <v>#DIV/0!</v>
      </c>
      <c r="BY386" s="61" t="e">
        <f t="shared" si="421"/>
        <v>#DIV/0!</v>
      </c>
      <c r="BZ386" s="61" t="e">
        <f t="shared" si="421"/>
        <v>#DIV/0!</v>
      </c>
      <c r="CA386" s="61" t="e">
        <f t="shared" si="421"/>
        <v>#DIV/0!</v>
      </c>
      <c r="CB386" s="61" t="e">
        <f t="shared" si="421"/>
        <v>#DIV/0!</v>
      </c>
      <c r="CC386" s="61" t="e">
        <f t="shared" si="421"/>
        <v>#DIV/0!</v>
      </c>
      <c r="CD386" s="61" t="e">
        <f t="shared" si="421"/>
        <v>#DIV/0!</v>
      </c>
      <c r="CE386" s="61" t="e">
        <f t="shared" si="421"/>
        <v>#DIV/0!</v>
      </c>
      <c r="CF386" s="61" t="e">
        <f t="shared" si="421"/>
        <v>#DIV/0!</v>
      </c>
      <c r="CG386" s="61" t="e">
        <f t="shared" si="421"/>
        <v>#DIV/0!</v>
      </c>
      <c r="CH386" s="61" t="e">
        <f t="shared" ref="CH386:CW411" si="422">U386/$BM386</f>
        <v>#DIV/0!</v>
      </c>
      <c r="CI386" s="61" t="e">
        <f t="shared" si="422"/>
        <v>#DIV/0!</v>
      </c>
      <c r="CJ386" s="61" t="e">
        <f t="shared" si="422"/>
        <v>#DIV/0!</v>
      </c>
      <c r="CK386" s="61" t="e">
        <f t="shared" si="422"/>
        <v>#DIV/0!</v>
      </c>
      <c r="CL386" s="61" t="e">
        <f t="shared" si="422"/>
        <v>#DIV/0!</v>
      </c>
      <c r="CM386" s="61" t="e">
        <f>Z386/$BM386</f>
        <v>#DIV/0!</v>
      </c>
      <c r="CN386" s="61" t="e">
        <f t="shared" ref="CN386:DC401" si="423">AA386/$BM386</f>
        <v>#DIV/0!</v>
      </c>
      <c r="CO386" s="61" t="e">
        <f t="shared" si="423"/>
        <v>#DIV/0!</v>
      </c>
      <c r="CP386" s="61" t="e">
        <f t="shared" si="423"/>
        <v>#DIV/0!</v>
      </c>
      <c r="CQ386" s="61" t="e">
        <f t="shared" si="423"/>
        <v>#DIV/0!</v>
      </c>
      <c r="CR386" s="61" t="e">
        <f t="shared" si="423"/>
        <v>#DIV/0!</v>
      </c>
      <c r="CS386" s="61" t="e">
        <f t="shared" si="423"/>
        <v>#DIV/0!</v>
      </c>
      <c r="CT386" s="61" t="e">
        <f t="shared" si="423"/>
        <v>#DIV/0!</v>
      </c>
      <c r="CU386" s="61" t="e">
        <f t="shared" si="423"/>
        <v>#DIV/0!</v>
      </c>
      <c r="CV386" s="61" t="e">
        <f t="shared" si="423"/>
        <v>#DIV/0!</v>
      </c>
      <c r="CW386" s="61" t="e">
        <f t="shared" si="423"/>
        <v>#DIV/0!</v>
      </c>
      <c r="CX386" s="61" t="e">
        <f t="shared" si="423"/>
        <v>#DIV/0!</v>
      </c>
      <c r="CY386" s="61" t="e">
        <f t="shared" si="423"/>
        <v>#DIV/0!</v>
      </c>
      <c r="CZ386" s="61" t="e">
        <f t="shared" si="423"/>
        <v>#DIV/0!</v>
      </c>
      <c r="DA386" s="61" t="e">
        <f t="shared" si="423"/>
        <v>#DIV/0!</v>
      </c>
      <c r="DB386" s="61" t="e">
        <f t="shared" si="423"/>
        <v>#DIV/0!</v>
      </c>
      <c r="DC386" s="61" t="e">
        <f t="shared" si="423"/>
        <v>#DIV/0!</v>
      </c>
      <c r="DD386" s="61" t="e">
        <f t="shared" ref="DD386:DS401" si="424">AQ386/$BM386</f>
        <v>#DIV/0!</v>
      </c>
      <c r="DE386" s="61" t="e">
        <f t="shared" si="424"/>
        <v>#DIV/0!</v>
      </c>
      <c r="DF386" s="61" t="e">
        <f t="shared" si="424"/>
        <v>#DIV/0!</v>
      </c>
      <c r="DG386" s="61" t="e">
        <f t="shared" si="424"/>
        <v>#DIV/0!</v>
      </c>
      <c r="DH386" s="61" t="e">
        <f t="shared" si="424"/>
        <v>#DIV/0!</v>
      </c>
      <c r="DI386" s="61" t="e">
        <f t="shared" si="424"/>
        <v>#DIV/0!</v>
      </c>
      <c r="DJ386" s="61" t="e">
        <f t="shared" si="424"/>
        <v>#DIV/0!</v>
      </c>
      <c r="DK386" s="61" t="e">
        <f t="shared" si="424"/>
        <v>#DIV/0!</v>
      </c>
      <c r="DL386" s="61" t="e">
        <f t="shared" si="424"/>
        <v>#DIV/0!</v>
      </c>
      <c r="DM386" s="61" t="e">
        <f t="shared" si="424"/>
        <v>#DIV/0!</v>
      </c>
      <c r="DN386" s="61" t="e">
        <f t="shared" si="424"/>
        <v>#DIV/0!</v>
      </c>
      <c r="DO386" s="61" t="e">
        <f t="shared" si="424"/>
        <v>#DIV/0!</v>
      </c>
      <c r="DP386" s="61" t="e">
        <f t="shared" si="424"/>
        <v>#DIV/0!</v>
      </c>
      <c r="DQ386" s="61" t="e">
        <f t="shared" si="424"/>
        <v>#DIV/0!</v>
      </c>
      <c r="DR386" s="61" t="e">
        <f t="shared" si="424"/>
        <v>#DIV/0!</v>
      </c>
      <c r="DS386" s="61" t="e">
        <f t="shared" si="424"/>
        <v>#DIV/0!</v>
      </c>
      <c r="DT386" s="61" t="e">
        <f t="shared" ref="DT386:DY428" si="425">BG386/$BM386</f>
        <v>#DIV/0!</v>
      </c>
      <c r="DU386" s="61" t="e">
        <f t="shared" si="425"/>
        <v>#DIV/0!</v>
      </c>
      <c r="DV386" s="61" t="e">
        <f t="shared" si="425"/>
        <v>#DIV/0!</v>
      </c>
      <c r="DW386" s="61" t="e">
        <f t="shared" si="425"/>
        <v>#DIV/0!</v>
      </c>
      <c r="DX386" s="61" t="e">
        <f t="shared" si="425"/>
        <v>#DIV/0!</v>
      </c>
      <c r="DY386" s="61" t="e">
        <f t="shared" si="425"/>
        <v>#DIV/0!</v>
      </c>
      <c r="DZ386" s="61" t="e">
        <f>SUM(BQ386:DY386)</f>
        <v>#DIV/0!</v>
      </c>
    </row>
    <row r="387" spans="1:130">
      <c r="A387" s="53">
        <v>1</v>
      </c>
      <c r="B387" s="63">
        <f t="shared" ref="B387:B406" si="426">B323</f>
        <v>9.0909090909090898E-2</v>
      </c>
      <c r="C387" s="53">
        <v>2001</v>
      </c>
      <c r="D387" s="64">
        <f>VLOOKUP($C$66,$D$3:$K$63,$A$73,0)*(B387-B386)</f>
        <v>0</v>
      </c>
      <c r="E387" s="64">
        <f>VLOOKUP($C$67,$D$3:$K$63,$A$73,0)*B386</f>
        <v>0</v>
      </c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54">
        <f t="shared" ref="BM387:BM446" si="427">SUM(D387:BL387)</f>
        <v>0</v>
      </c>
      <c r="BP387" s="53">
        <v>2001</v>
      </c>
      <c r="BQ387" s="61" t="e">
        <f t="shared" ref="BQ387:CF416" si="428">D387/$BM387</f>
        <v>#DIV/0!</v>
      </c>
      <c r="BR387" s="61" t="e">
        <f t="shared" si="421"/>
        <v>#DIV/0!</v>
      </c>
      <c r="BS387" s="61" t="e">
        <f t="shared" si="421"/>
        <v>#DIV/0!</v>
      </c>
      <c r="BT387" s="61" t="e">
        <f t="shared" si="421"/>
        <v>#DIV/0!</v>
      </c>
      <c r="BU387" s="61" t="e">
        <f t="shared" si="421"/>
        <v>#DIV/0!</v>
      </c>
      <c r="BV387" s="61" t="e">
        <f t="shared" si="421"/>
        <v>#DIV/0!</v>
      </c>
      <c r="BW387" s="61" t="e">
        <f t="shared" si="421"/>
        <v>#DIV/0!</v>
      </c>
      <c r="BX387" s="61" t="e">
        <f t="shared" si="421"/>
        <v>#DIV/0!</v>
      </c>
      <c r="BY387" s="61" t="e">
        <f t="shared" si="421"/>
        <v>#DIV/0!</v>
      </c>
      <c r="BZ387" s="61" t="e">
        <f t="shared" si="421"/>
        <v>#DIV/0!</v>
      </c>
      <c r="CA387" s="61" t="e">
        <f t="shared" si="421"/>
        <v>#DIV/0!</v>
      </c>
      <c r="CB387" s="61" t="e">
        <f t="shared" si="421"/>
        <v>#DIV/0!</v>
      </c>
      <c r="CC387" s="61" t="e">
        <f t="shared" si="421"/>
        <v>#DIV/0!</v>
      </c>
      <c r="CD387" s="61" t="e">
        <f t="shared" si="421"/>
        <v>#DIV/0!</v>
      </c>
      <c r="CE387" s="61" t="e">
        <f t="shared" si="421"/>
        <v>#DIV/0!</v>
      </c>
      <c r="CF387" s="61" t="e">
        <f t="shared" si="421"/>
        <v>#DIV/0!</v>
      </c>
      <c r="CG387" s="61" t="e">
        <f t="shared" si="421"/>
        <v>#DIV/0!</v>
      </c>
      <c r="CH387" s="61" t="e">
        <f t="shared" si="422"/>
        <v>#DIV/0!</v>
      </c>
      <c r="CI387" s="61" t="e">
        <f t="shared" si="422"/>
        <v>#DIV/0!</v>
      </c>
      <c r="CJ387" s="61" t="e">
        <f t="shared" si="422"/>
        <v>#DIV/0!</v>
      </c>
      <c r="CK387" s="61" t="e">
        <f t="shared" si="422"/>
        <v>#DIV/0!</v>
      </c>
      <c r="CL387" s="61" t="e">
        <f t="shared" si="422"/>
        <v>#DIV/0!</v>
      </c>
      <c r="CM387" s="61" t="e">
        <f t="shared" si="422"/>
        <v>#DIV/0!</v>
      </c>
      <c r="CN387" s="61" t="e">
        <f t="shared" si="423"/>
        <v>#DIV/0!</v>
      </c>
      <c r="CO387" s="61" t="e">
        <f t="shared" si="423"/>
        <v>#DIV/0!</v>
      </c>
      <c r="CP387" s="61" t="e">
        <f t="shared" si="423"/>
        <v>#DIV/0!</v>
      </c>
      <c r="CQ387" s="61" t="e">
        <f t="shared" si="423"/>
        <v>#DIV/0!</v>
      </c>
      <c r="CR387" s="61" t="e">
        <f t="shared" si="423"/>
        <v>#DIV/0!</v>
      </c>
      <c r="CS387" s="61" t="e">
        <f t="shared" si="423"/>
        <v>#DIV/0!</v>
      </c>
      <c r="CT387" s="61" t="e">
        <f t="shared" si="423"/>
        <v>#DIV/0!</v>
      </c>
      <c r="CU387" s="61" t="e">
        <f t="shared" si="423"/>
        <v>#DIV/0!</v>
      </c>
      <c r="CV387" s="61" t="e">
        <f t="shared" si="423"/>
        <v>#DIV/0!</v>
      </c>
      <c r="CW387" s="61" t="e">
        <f t="shared" si="423"/>
        <v>#DIV/0!</v>
      </c>
      <c r="CX387" s="61" t="e">
        <f t="shared" si="423"/>
        <v>#DIV/0!</v>
      </c>
      <c r="CY387" s="61" t="e">
        <f t="shared" si="423"/>
        <v>#DIV/0!</v>
      </c>
      <c r="CZ387" s="61" t="e">
        <f t="shared" si="423"/>
        <v>#DIV/0!</v>
      </c>
      <c r="DA387" s="61" t="e">
        <f t="shared" si="423"/>
        <v>#DIV/0!</v>
      </c>
      <c r="DB387" s="61" t="e">
        <f t="shared" si="423"/>
        <v>#DIV/0!</v>
      </c>
      <c r="DC387" s="61" t="e">
        <f t="shared" si="423"/>
        <v>#DIV/0!</v>
      </c>
      <c r="DD387" s="61" t="e">
        <f t="shared" si="424"/>
        <v>#DIV/0!</v>
      </c>
      <c r="DE387" s="61" t="e">
        <f t="shared" si="424"/>
        <v>#DIV/0!</v>
      </c>
      <c r="DF387" s="61" t="e">
        <f t="shared" si="424"/>
        <v>#DIV/0!</v>
      </c>
      <c r="DG387" s="61" t="e">
        <f t="shared" si="424"/>
        <v>#DIV/0!</v>
      </c>
      <c r="DH387" s="61" t="e">
        <f t="shared" si="424"/>
        <v>#DIV/0!</v>
      </c>
      <c r="DI387" s="61" t="e">
        <f t="shared" si="424"/>
        <v>#DIV/0!</v>
      </c>
      <c r="DJ387" s="61" t="e">
        <f t="shared" si="424"/>
        <v>#DIV/0!</v>
      </c>
      <c r="DK387" s="61" t="e">
        <f t="shared" si="424"/>
        <v>#DIV/0!</v>
      </c>
      <c r="DL387" s="61" t="e">
        <f t="shared" si="424"/>
        <v>#DIV/0!</v>
      </c>
      <c r="DM387" s="61" t="e">
        <f t="shared" si="424"/>
        <v>#DIV/0!</v>
      </c>
      <c r="DN387" s="61" t="e">
        <f t="shared" si="424"/>
        <v>#DIV/0!</v>
      </c>
      <c r="DO387" s="61" t="e">
        <f t="shared" si="424"/>
        <v>#DIV/0!</v>
      </c>
      <c r="DP387" s="61" t="e">
        <f t="shared" si="424"/>
        <v>#DIV/0!</v>
      </c>
      <c r="DQ387" s="61" t="e">
        <f t="shared" si="424"/>
        <v>#DIV/0!</v>
      </c>
      <c r="DR387" s="61" t="e">
        <f t="shared" si="424"/>
        <v>#DIV/0!</v>
      </c>
      <c r="DS387" s="61" t="e">
        <f t="shared" si="424"/>
        <v>#DIV/0!</v>
      </c>
      <c r="DT387" s="61" t="e">
        <f t="shared" si="425"/>
        <v>#DIV/0!</v>
      </c>
      <c r="DU387" s="61" t="e">
        <f t="shared" si="425"/>
        <v>#DIV/0!</v>
      </c>
      <c r="DV387" s="61" t="e">
        <f t="shared" si="425"/>
        <v>#DIV/0!</v>
      </c>
      <c r="DW387" s="61" t="e">
        <f t="shared" si="425"/>
        <v>#DIV/0!</v>
      </c>
      <c r="DX387" s="61" t="e">
        <f t="shared" si="425"/>
        <v>#DIV/0!</v>
      </c>
      <c r="DY387" s="61" t="e">
        <f t="shared" si="425"/>
        <v>#DIV/0!</v>
      </c>
      <c r="DZ387" s="61" t="e">
        <f t="shared" ref="DZ387:DZ425" si="429">SUM(BQ387:DY387)</f>
        <v>#DIV/0!</v>
      </c>
    </row>
    <row r="388" spans="1:130">
      <c r="A388" s="53">
        <v>2</v>
      </c>
      <c r="B388" s="63">
        <f t="shared" si="426"/>
        <v>0.18181818181818199</v>
      </c>
      <c r="C388" s="53">
        <v>2002</v>
      </c>
      <c r="D388" s="64">
        <f t="shared" ref="D388:D406" si="430">VLOOKUP($C$66,$D$3:$K$63,$A$73,0)*(B388-B387)</f>
        <v>0</v>
      </c>
      <c r="E388" s="64">
        <f>VLOOKUP($C$67,$D$3:$K$63,$A$73,0)*(B387-B386)</f>
        <v>0</v>
      </c>
      <c r="F388" s="64">
        <f>VLOOKUP($C$68,$D$3:$K$63,$A$73,0)*B386</f>
        <v>0</v>
      </c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54">
        <f t="shared" si="427"/>
        <v>0</v>
      </c>
      <c r="BP388" s="53">
        <v>2002</v>
      </c>
      <c r="BQ388" s="61" t="e">
        <f t="shared" si="428"/>
        <v>#DIV/0!</v>
      </c>
      <c r="BR388" s="61" t="e">
        <f t="shared" si="421"/>
        <v>#DIV/0!</v>
      </c>
      <c r="BS388" s="61" t="e">
        <f t="shared" si="421"/>
        <v>#DIV/0!</v>
      </c>
      <c r="BT388" s="61" t="e">
        <f t="shared" si="421"/>
        <v>#DIV/0!</v>
      </c>
      <c r="BU388" s="61" t="e">
        <f t="shared" si="421"/>
        <v>#DIV/0!</v>
      </c>
      <c r="BV388" s="61" t="e">
        <f t="shared" si="421"/>
        <v>#DIV/0!</v>
      </c>
      <c r="BW388" s="61" t="e">
        <f t="shared" si="421"/>
        <v>#DIV/0!</v>
      </c>
      <c r="BX388" s="61" t="e">
        <f t="shared" si="421"/>
        <v>#DIV/0!</v>
      </c>
      <c r="BY388" s="61" t="e">
        <f t="shared" si="421"/>
        <v>#DIV/0!</v>
      </c>
      <c r="BZ388" s="61" t="e">
        <f t="shared" si="421"/>
        <v>#DIV/0!</v>
      </c>
      <c r="CA388" s="61" t="e">
        <f t="shared" si="421"/>
        <v>#DIV/0!</v>
      </c>
      <c r="CB388" s="61" t="e">
        <f t="shared" si="421"/>
        <v>#DIV/0!</v>
      </c>
      <c r="CC388" s="61" t="e">
        <f t="shared" si="421"/>
        <v>#DIV/0!</v>
      </c>
      <c r="CD388" s="61" t="e">
        <f t="shared" si="421"/>
        <v>#DIV/0!</v>
      </c>
      <c r="CE388" s="61" t="e">
        <f t="shared" si="421"/>
        <v>#DIV/0!</v>
      </c>
      <c r="CF388" s="61" t="e">
        <f t="shared" si="421"/>
        <v>#DIV/0!</v>
      </c>
      <c r="CG388" s="61" t="e">
        <f t="shared" si="421"/>
        <v>#DIV/0!</v>
      </c>
      <c r="CH388" s="61" t="e">
        <f t="shared" si="422"/>
        <v>#DIV/0!</v>
      </c>
      <c r="CI388" s="61" t="e">
        <f t="shared" si="422"/>
        <v>#DIV/0!</v>
      </c>
      <c r="CJ388" s="61" t="e">
        <f t="shared" si="422"/>
        <v>#DIV/0!</v>
      </c>
      <c r="CK388" s="61" t="e">
        <f t="shared" si="422"/>
        <v>#DIV/0!</v>
      </c>
      <c r="CL388" s="61" t="e">
        <f t="shared" si="422"/>
        <v>#DIV/0!</v>
      </c>
      <c r="CM388" s="61" t="e">
        <f t="shared" si="422"/>
        <v>#DIV/0!</v>
      </c>
      <c r="CN388" s="61" t="e">
        <f t="shared" si="423"/>
        <v>#DIV/0!</v>
      </c>
      <c r="CO388" s="61" t="e">
        <f t="shared" si="423"/>
        <v>#DIV/0!</v>
      </c>
      <c r="CP388" s="61" t="e">
        <f t="shared" si="423"/>
        <v>#DIV/0!</v>
      </c>
      <c r="CQ388" s="61" t="e">
        <f t="shared" si="423"/>
        <v>#DIV/0!</v>
      </c>
      <c r="CR388" s="61" t="e">
        <f t="shared" si="423"/>
        <v>#DIV/0!</v>
      </c>
      <c r="CS388" s="61" t="e">
        <f t="shared" si="423"/>
        <v>#DIV/0!</v>
      </c>
      <c r="CT388" s="61" t="e">
        <f t="shared" si="423"/>
        <v>#DIV/0!</v>
      </c>
      <c r="CU388" s="61" t="e">
        <f t="shared" si="423"/>
        <v>#DIV/0!</v>
      </c>
      <c r="CV388" s="61" t="e">
        <f t="shared" si="423"/>
        <v>#DIV/0!</v>
      </c>
      <c r="CW388" s="61" t="e">
        <f t="shared" si="423"/>
        <v>#DIV/0!</v>
      </c>
      <c r="CX388" s="61" t="e">
        <f t="shared" si="423"/>
        <v>#DIV/0!</v>
      </c>
      <c r="CY388" s="61" t="e">
        <f t="shared" si="423"/>
        <v>#DIV/0!</v>
      </c>
      <c r="CZ388" s="61" t="e">
        <f t="shared" si="423"/>
        <v>#DIV/0!</v>
      </c>
      <c r="DA388" s="61" t="e">
        <f t="shared" si="423"/>
        <v>#DIV/0!</v>
      </c>
      <c r="DB388" s="61" t="e">
        <f t="shared" si="423"/>
        <v>#DIV/0!</v>
      </c>
      <c r="DC388" s="61" t="e">
        <f t="shared" si="423"/>
        <v>#DIV/0!</v>
      </c>
      <c r="DD388" s="61" t="e">
        <f t="shared" si="424"/>
        <v>#DIV/0!</v>
      </c>
      <c r="DE388" s="61" t="e">
        <f t="shared" si="424"/>
        <v>#DIV/0!</v>
      </c>
      <c r="DF388" s="61" t="e">
        <f t="shared" si="424"/>
        <v>#DIV/0!</v>
      </c>
      <c r="DG388" s="61" t="e">
        <f t="shared" si="424"/>
        <v>#DIV/0!</v>
      </c>
      <c r="DH388" s="61" t="e">
        <f t="shared" si="424"/>
        <v>#DIV/0!</v>
      </c>
      <c r="DI388" s="61" t="e">
        <f t="shared" si="424"/>
        <v>#DIV/0!</v>
      </c>
      <c r="DJ388" s="61" t="e">
        <f t="shared" si="424"/>
        <v>#DIV/0!</v>
      </c>
      <c r="DK388" s="61" t="e">
        <f t="shared" si="424"/>
        <v>#DIV/0!</v>
      </c>
      <c r="DL388" s="61" t="e">
        <f t="shared" si="424"/>
        <v>#DIV/0!</v>
      </c>
      <c r="DM388" s="61" t="e">
        <f t="shared" si="424"/>
        <v>#DIV/0!</v>
      </c>
      <c r="DN388" s="61" t="e">
        <f t="shared" si="424"/>
        <v>#DIV/0!</v>
      </c>
      <c r="DO388" s="61" t="e">
        <f t="shared" si="424"/>
        <v>#DIV/0!</v>
      </c>
      <c r="DP388" s="61" t="e">
        <f t="shared" si="424"/>
        <v>#DIV/0!</v>
      </c>
      <c r="DQ388" s="61" t="e">
        <f t="shared" si="424"/>
        <v>#DIV/0!</v>
      </c>
      <c r="DR388" s="61" t="e">
        <f t="shared" si="424"/>
        <v>#DIV/0!</v>
      </c>
      <c r="DS388" s="61" t="e">
        <f t="shared" si="424"/>
        <v>#DIV/0!</v>
      </c>
      <c r="DT388" s="61" t="e">
        <f t="shared" si="425"/>
        <v>#DIV/0!</v>
      </c>
      <c r="DU388" s="61" t="e">
        <f t="shared" si="425"/>
        <v>#DIV/0!</v>
      </c>
      <c r="DV388" s="61" t="e">
        <f t="shared" si="425"/>
        <v>#DIV/0!</v>
      </c>
      <c r="DW388" s="61" t="e">
        <f t="shared" si="425"/>
        <v>#DIV/0!</v>
      </c>
      <c r="DX388" s="61" t="e">
        <f t="shared" si="425"/>
        <v>#DIV/0!</v>
      </c>
      <c r="DY388" s="61" t="e">
        <f t="shared" si="425"/>
        <v>#DIV/0!</v>
      </c>
      <c r="DZ388" s="61" t="e">
        <f t="shared" si="429"/>
        <v>#DIV/0!</v>
      </c>
    </row>
    <row r="389" spans="1:130">
      <c r="A389" s="53">
        <v>3</v>
      </c>
      <c r="B389" s="63">
        <f t="shared" si="426"/>
        <v>0.27272727272727298</v>
      </c>
      <c r="C389" s="53">
        <v>2003</v>
      </c>
      <c r="D389" s="64">
        <f t="shared" si="430"/>
        <v>0</v>
      </c>
      <c r="E389" s="64">
        <f t="shared" ref="E389:E407" si="431">VLOOKUP($C$67,$D$3:$K$63,$A$73,0)*(B388-B387)</f>
        <v>0</v>
      </c>
      <c r="F389" s="64">
        <f>VLOOKUP($C$68,$D$3:$K$63,$A$73,0)*(B387-B386)</f>
        <v>0</v>
      </c>
      <c r="G389" s="64">
        <f>VLOOKUP($C$69,$D$3:$K$63,$A$73,0)*B386</f>
        <v>0</v>
      </c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54">
        <f t="shared" si="427"/>
        <v>0</v>
      </c>
      <c r="BP389" s="53">
        <v>2003</v>
      </c>
      <c r="BQ389" s="61" t="e">
        <f t="shared" si="428"/>
        <v>#DIV/0!</v>
      </c>
      <c r="BR389" s="61" t="e">
        <f t="shared" si="421"/>
        <v>#DIV/0!</v>
      </c>
      <c r="BS389" s="61" t="e">
        <f t="shared" si="421"/>
        <v>#DIV/0!</v>
      </c>
      <c r="BT389" s="61" t="e">
        <f t="shared" si="421"/>
        <v>#DIV/0!</v>
      </c>
      <c r="BU389" s="61" t="e">
        <f t="shared" si="421"/>
        <v>#DIV/0!</v>
      </c>
      <c r="BV389" s="61" t="e">
        <f t="shared" si="421"/>
        <v>#DIV/0!</v>
      </c>
      <c r="BW389" s="61" t="e">
        <f t="shared" si="421"/>
        <v>#DIV/0!</v>
      </c>
      <c r="BX389" s="61" t="e">
        <f t="shared" si="421"/>
        <v>#DIV/0!</v>
      </c>
      <c r="BY389" s="61" t="e">
        <f t="shared" si="421"/>
        <v>#DIV/0!</v>
      </c>
      <c r="BZ389" s="61" t="e">
        <f t="shared" si="421"/>
        <v>#DIV/0!</v>
      </c>
      <c r="CA389" s="61" t="e">
        <f t="shared" si="421"/>
        <v>#DIV/0!</v>
      </c>
      <c r="CB389" s="61" t="e">
        <f t="shared" si="421"/>
        <v>#DIV/0!</v>
      </c>
      <c r="CC389" s="61" t="e">
        <f t="shared" si="421"/>
        <v>#DIV/0!</v>
      </c>
      <c r="CD389" s="61" t="e">
        <f t="shared" si="421"/>
        <v>#DIV/0!</v>
      </c>
      <c r="CE389" s="61" t="e">
        <f t="shared" si="421"/>
        <v>#DIV/0!</v>
      </c>
      <c r="CF389" s="61" t="e">
        <f t="shared" si="421"/>
        <v>#DIV/0!</v>
      </c>
      <c r="CG389" s="61" t="e">
        <f t="shared" si="421"/>
        <v>#DIV/0!</v>
      </c>
      <c r="CH389" s="61" t="e">
        <f t="shared" si="422"/>
        <v>#DIV/0!</v>
      </c>
      <c r="CI389" s="61" t="e">
        <f t="shared" si="422"/>
        <v>#DIV/0!</v>
      </c>
      <c r="CJ389" s="61" t="e">
        <f t="shared" si="422"/>
        <v>#DIV/0!</v>
      </c>
      <c r="CK389" s="61" t="e">
        <f t="shared" si="422"/>
        <v>#DIV/0!</v>
      </c>
      <c r="CL389" s="61" t="e">
        <f t="shared" si="422"/>
        <v>#DIV/0!</v>
      </c>
      <c r="CM389" s="61" t="e">
        <f t="shared" si="422"/>
        <v>#DIV/0!</v>
      </c>
      <c r="CN389" s="61" t="e">
        <f t="shared" si="423"/>
        <v>#DIV/0!</v>
      </c>
      <c r="CO389" s="61" t="e">
        <f t="shared" si="423"/>
        <v>#DIV/0!</v>
      </c>
      <c r="CP389" s="61" t="e">
        <f t="shared" si="423"/>
        <v>#DIV/0!</v>
      </c>
      <c r="CQ389" s="61" t="e">
        <f t="shared" si="423"/>
        <v>#DIV/0!</v>
      </c>
      <c r="CR389" s="61" t="e">
        <f t="shared" si="423"/>
        <v>#DIV/0!</v>
      </c>
      <c r="CS389" s="61" t="e">
        <f t="shared" si="423"/>
        <v>#DIV/0!</v>
      </c>
      <c r="CT389" s="61" t="e">
        <f t="shared" si="423"/>
        <v>#DIV/0!</v>
      </c>
      <c r="CU389" s="61" t="e">
        <f t="shared" si="423"/>
        <v>#DIV/0!</v>
      </c>
      <c r="CV389" s="61" t="e">
        <f t="shared" si="423"/>
        <v>#DIV/0!</v>
      </c>
      <c r="CW389" s="61" t="e">
        <f t="shared" si="423"/>
        <v>#DIV/0!</v>
      </c>
      <c r="CX389" s="61" t="e">
        <f t="shared" si="423"/>
        <v>#DIV/0!</v>
      </c>
      <c r="CY389" s="61" t="e">
        <f t="shared" si="423"/>
        <v>#DIV/0!</v>
      </c>
      <c r="CZ389" s="61" t="e">
        <f t="shared" si="423"/>
        <v>#DIV/0!</v>
      </c>
      <c r="DA389" s="61" t="e">
        <f t="shared" si="423"/>
        <v>#DIV/0!</v>
      </c>
      <c r="DB389" s="61" t="e">
        <f t="shared" si="423"/>
        <v>#DIV/0!</v>
      </c>
      <c r="DC389" s="61" t="e">
        <f t="shared" si="423"/>
        <v>#DIV/0!</v>
      </c>
      <c r="DD389" s="61" t="e">
        <f t="shared" si="424"/>
        <v>#DIV/0!</v>
      </c>
      <c r="DE389" s="61" t="e">
        <f t="shared" si="424"/>
        <v>#DIV/0!</v>
      </c>
      <c r="DF389" s="61" t="e">
        <f t="shared" si="424"/>
        <v>#DIV/0!</v>
      </c>
      <c r="DG389" s="61" t="e">
        <f t="shared" si="424"/>
        <v>#DIV/0!</v>
      </c>
      <c r="DH389" s="61" t="e">
        <f t="shared" si="424"/>
        <v>#DIV/0!</v>
      </c>
      <c r="DI389" s="61" t="e">
        <f t="shared" si="424"/>
        <v>#DIV/0!</v>
      </c>
      <c r="DJ389" s="61" t="e">
        <f t="shared" si="424"/>
        <v>#DIV/0!</v>
      </c>
      <c r="DK389" s="61" t="e">
        <f t="shared" si="424"/>
        <v>#DIV/0!</v>
      </c>
      <c r="DL389" s="61" t="e">
        <f t="shared" si="424"/>
        <v>#DIV/0!</v>
      </c>
      <c r="DM389" s="61" t="e">
        <f t="shared" si="424"/>
        <v>#DIV/0!</v>
      </c>
      <c r="DN389" s="61" t="e">
        <f t="shared" si="424"/>
        <v>#DIV/0!</v>
      </c>
      <c r="DO389" s="61" t="e">
        <f t="shared" si="424"/>
        <v>#DIV/0!</v>
      </c>
      <c r="DP389" s="61" t="e">
        <f t="shared" si="424"/>
        <v>#DIV/0!</v>
      </c>
      <c r="DQ389" s="61" t="e">
        <f t="shared" si="424"/>
        <v>#DIV/0!</v>
      </c>
      <c r="DR389" s="61" t="e">
        <f t="shared" si="424"/>
        <v>#DIV/0!</v>
      </c>
      <c r="DS389" s="61" t="e">
        <f t="shared" si="424"/>
        <v>#DIV/0!</v>
      </c>
      <c r="DT389" s="61" t="e">
        <f t="shared" si="425"/>
        <v>#DIV/0!</v>
      </c>
      <c r="DU389" s="61" t="e">
        <f t="shared" si="425"/>
        <v>#DIV/0!</v>
      </c>
      <c r="DV389" s="61" t="e">
        <f t="shared" si="425"/>
        <v>#DIV/0!</v>
      </c>
      <c r="DW389" s="61" t="e">
        <f t="shared" si="425"/>
        <v>#DIV/0!</v>
      </c>
      <c r="DX389" s="61" t="e">
        <f t="shared" si="425"/>
        <v>#DIV/0!</v>
      </c>
      <c r="DY389" s="61" t="e">
        <f t="shared" si="425"/>
        <v>#DIV/0!</v>
      </c>
      <c r="DZ389" s="61" t="e">
        <f t="shared" si="429"/>
        <v>#DIV/0!</v>
      </c>
    </row>
    <row r="390" spans="1:130">
      <c r="A390" s="53">
        <v>4</v>
      </c>
      <c r="B390" s="63">
        <f t="shared" si="426"/>
        <v>0.36363636363636398</v>
      </c>
      <c r="C390" s="53">
        <v>2004</v>
      </c>
      <c r="D390" s="64">
        <f t="shared" si="430"/>
        <v>0</v>
      </c>
      <c r="E390" s="64">
        <f t="shared" si="431"/>
        <v>0</v>
      </c>
      <c r="F390" s="64">
        <f t="shared" ref="F390:F408" si="432">VLOOKUP($C$68,$D$3:$K$63,$A$73,0)*(B388-B387)</f>
        <v>0</v>
      </c>
      <c r="G390" s="64">
        <f>VLOOKUP($C$69,$D$3:$K$63,$A$73,0)*(B387-B386)</f>
        <v>0</v>
      </c>
      <c r="H390" s="64">
        <f>VLOOKUP($C$70,$D$3:$K$63,$A$73,0)*B386</f>
        <v>0</v>
      </c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54">
        <f t="shared" si="427"/>
        <v>0</v>
      </c>
      <c r="BP390" s="53">
        <v>2004</v>
      </c>
      <c r="BQ390" s="61" t="e">
        <f t="shared" si="428"/>
        <v>#DIV/0!</v>
      </c>
      <c r="BR390" s="61" t="e">
        <f t="shared" si="421"/>
        <v>#DIV/0!</v>
      </c>
      <c r="BS390" s="61" t="e">
        <f t="shared" si="421"/>
        <v>#DIV/0!</v>
      </c>
      <c r="BT390" s="61" t="e">
        <f t="shared" si="421"/>
        <v>#DIV/0!</v>
      </c>
      <c r="BU390" s="61" t="e">
        <f t="shared" si="421"/>
        <v>#DIV/0!</v>
      </c>
      <c r="BV390" s="61" t="e">
        <f t="shared" si="421"/>
        <v>#DIV/0!</v>
      </c>
      <c r="BW390" s="61" t="e">
        <f t="shared" si="421"/>
        <v>#DIV/0!</v>
      </c>
      <c r="BX390" s="61" t="e">
        <f t="shared" si="421"/>
        <v>#DIV/0!</v>
      </c>
      <c r="BY390" s="61" t="e">
        <f t="shared" si="421"/>
        <v>#DIV/0!</v>
      </c>
      <c r="BZ390" s="61" t="e">
        <f t="shared" si="421"/>
        <v>#DIV/0!</v>
      </c>
      <c r="CA390" s="61" t="e">
        <f t="shared" si="421"/>
        <v>#DIV/0!</v>
      </c>
      <c r="CB390" s="61" t="e">
        <f t="shared" si="421"/>
        <v>#DIV/0!</v>
      </c>
      <c r="CC390" s="61" t="e">
        <f t="shared" si="421"/>
        <v>#DIV/0!</v>
      </c>
      <c r="CD390" s="61" t="e">
        <f t="shared" si="421"/>
        <v>#DIV/0!</v>
      </c>
      <c r="CE390" s="61" t="e">
        <f t="shared" si="421"/>
        <v>#DIV/0!</v>
      </c>
      <c r="CF390" s="61" t="e">
        <f t="shared" si="421"/>
        <v>#DIV/0!</v>
      </c>
      <c r="CG390" s="61" t="e">
        <f t="shared" si="421"/>
        <v>#DIV/0!</v>
      </c>
      <c r="CH390" s="61" t="e">
        <f t="shared" si="422"/>
        <v>#DIV/0!</v>
      </c>
      <c r="CI390" s="61" t="e">
        <f t="shared" si="422"/>
        <v>#DIV/0!</v>
      </c>
      <c r="CJ390" s="61" t="e">
        <f t="shared" si="422"/>
        <v>#DIV/0!</v>
      </c>
      <c r="CK390" s="61" t="e">
        <f t="shared" si="422"/>
        <v>#DIV/0!</v>
      </c>
      <c r="CL390" s="61" t="e">
        <f t="shared" si="422"/>
        <v>#DIV/0!</v>
      </c>
      <c r="CM390" s="61" t="e">
        <f t="shared" si="422"/>
        <v>#DIV/0!</v>
      </c>
      <c r="CN390" s="61" t="e">
        <f t="shared" si="423"/>
        <v>#DIV/0!</v>
      </c>
      <c r="CO390" s="61" t="e">
        <f t="shared" si="423"/>
        <v>#DIV/0!</v>
      </c>
      <c r="CP390" s="61" t="e">
        <f t="shared" si="423"/>
        <v>#DIV/0!</v>
      </c>
      <c r="CQ390" s="61" t="e">
        <f t="shared" si="423"/>
        <v>#DIV/0!</v>
      </c>
      <c r="CR390" s="61" t="e">
        <f t="shared" si="423"/>
        <v>#DIV/0!</v>
      </c>
      <c r="CS390" s="61" t="e">
        <f t="shared" si="423"/>
        <v>#DIV/0!</v>
      </c>
      <c r="CT390" s="61" t="e">
        <f t="shared" si="423"/>
        <v>#DIV/0!</v>
      </c>
      <c r="CU390" s="61" t="e">
        <f t="shared" si="423"/>
        <v>#DIV/0!</v>
      </c>
      <c r="CV390" s="61" t="e">
        <f t="shared" si="423"/>
        <v>#DIV/0!</v>
      </c>
      <c r="CW390" s="61" t="e">
        <f t="shared" si="423"/>
        <v>#DIV/0!</v>
      </c>
      <c r="CX390" s="61" t="e">
        <f t="shared" si="423"/>
        <v>#DIV/0!</v>
      </c>
      <c r="CY390" s="61" t="e">
        <f t="shared" si="423"/>
        <v>#DIV/0!</v>
      </c>
      <c r="CZ390" s="61" t="e">
        <f t="shared" si="423"/>
        <v>#DIV/0!</v>
      </c>
      <c r="DA390" s="61" t="e">
        <f t="shared" si="423"/>
        <v>#DIV/0!</v>
      </c>
      <c r="DB390" s="61" t="e">
        <f t="shared" si="423"/>
        <v>#DIV/0!</v>
      </c>
      <c r="DC390" s="61" t="e">
        <f t="shared" si="423"/>
        <v>#DIV/0!</v>
      </c>
      <c r="DD390" s="61" t="e">
        <f t="shared" si="424"/>
        <v>#DIV/0!</v>
      </c>
      <c r="DE390" s="61" t="e">
        <f t="shared" si="424"/>
        <v>#DIV/0!</v>
      </c>
      <c r="DF390" s="61" t="e">
        <f t="shared" si="424"/>
        <v>#DIV/0!</v>
      </c>
      <c r="DG390" s="61" t="e">
        <f t="shared" si="424"/>
        <v>#DIV/0!</v>
      </c>
      <c r="DH390" s="61" t="e">
        <f t="shared" si="424"/>
        <v>#DIV/0!</v>
      </c>
      <c r="DI390" s="61" t="e">
        <f t="shared" si="424"/>
        <v>#DIV/0!</v>
      </c>
      <c r="DJ390" s="61" t="e">
        <f t="shared" si="424"/>
        <v>#DIV/0!</v>
      </c>
      <c r="DK390" s="61" t="e">
        <f t="shared" si="424"/>
        <v>#DIV/0!</v>
      </c>
      <c r="DL390" s="61" t="e">
        <f t="shared" si="424"/>
        <v>#DIV/0!</v>
      </c>
      <c r="DM390" s="61" t="e">
        <f t="shared" si="424"/>
        <v>#DIV/0!</v>
      </c>
      <c r="DN390" s="61" t="e">
        <f t="shared" si="424"/>
        <v>#DIV/0!</v>
      </c>
      <c r="DO390" s="61" t="e">
        <f t="shared" si="424"/>
        <v>#DIV/0!</v>
      </c>
      <c r="DP390" s="61" t="e">
        <f t="shared" si="424"/>
        <v>#DIV/0!</v>
      </c>
      <c r="DQ390" s="61" t="e">
        <f t="shared" si="424"/>
        <v>#DIV/0!</v>
      </c>
      <c r="DR390" s="61" t="e">
        <f t="shared" si="424"/>
        <v>#DIV/0!</v>
      </c>
      <c r="DS390" s="61" t="e">
        <f t="shared" si="424"/>
        <v>#DIV/0!</v>
      </c>
      <c r="DT390" s="61" t="e">
        <f t="shared" si="425"/>
        <v>#DIV/0!</v>
      </c>
      <c r="DU390" s="61" t="e">
        <f t="shared" si="425"/>
        <v>#DIV/0!</v>
      </c>
      <c r="DV390" s="61" t="e">
        <f t="shared" si="425"/>
        <v>#DIV/0!</v>
      </c>
      <c r="DW390" s="61" t="e">
        <f t="shared" si="425"/>
        <v>#DIV/0!</v>
      </c>
      <c r="DX390" s="61" t="e">
        <f t="shared" si="425"/>
        <v>#DIV/0!</v>
      </c>
      <c r="DY390" s="61" t="e">
        <f t="shared" si="425"/>
        <v>#DIV/0!</v>
      </c>
      <c r="DZ390" s="61" t="e">
        <f t="shared" si="429"/>
        <v>#DIV/0!</v>
      </c>
    </row>
    <row r="391" spans="1:130">
      <c r="A391" s="53">
        <v>5</v>
      </c>
      <c r="B391" s="63">
        <f t="shared" si="426"/>
        <v>0.45454545454545497</v>
      </c>
      <c r="C391" s="53">
        <v>2005</v>
      </c>
      <c r="D391" s="64">
        <f t="shared" si="430"/>
        <v>0</v>
      </c>
      <c r="E391" s="64">
        <f t="shared" si="431"/>
        <v>0</v>
      </c>
      <c r="F391" s="64">
        <f t="shared" si="432"/>
        <v>0</v>
      </c>
      <c r="G391" s="64">
        <f t="shared" ref="G391:G409" si="433">VLOOKUP($C$69,$D$3:$K$63,$A$73,0)*(B388-B387)</f>
        <v>0</v>
      </c>
      <c r="H391" s="64">
        <f>VLOOKUP($C$70,$D$3:$K$63,$A$73,0)*(B387-B386)</f>
        <v>0</v>
      </c>
      <c r="I391" s="64">
        <f>VLOOKUP($C$71,$D$3:$K$63,$A$73,0)*B386</f>
        <v>0</v>
      </c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54">
        <f t="shared" si="427"/>
        <v>0</v>
      </c>
      <c r="BP391" s="53">
        <v>2005</v>
      </c>
      <c r="BQ391" s="61" t="e">
        <f t="shared" si="428"/>
        <v>#DIV/0!</v>
      </c>
      <c r="BR391" s="61" t="e">
        <f t="shared" si="421"/>
        <v>#DIV/0!</v>
      </c>
      <c r="BS391" s="61" t="e">
        <f t="shared" si="421"/>
        <v>#DIV/0!</v>
      </c>
      <c r="BT391" s="61" t="e">
        <f t="shared" si="421"/>
        <v>#DIV/0!</v>
      </c>
      <c r="BU391" s="61" t="e">
        <f t="shared" si="421"/>
        <v>#DIV/0!</v>
      </c>
      <c r="BV391" s="61" t="e">
        <f t="shared" si="421"/>
        <v>#DIV/0!</v>
      </c>
      <c r="BW391" s="61" t="e">
        <f t="shared" si="421"/>
        <v>#DIV/0!</v>
      </c>
      <c r="BX391" s="61" t="e">
        <f t="shared" si="421"/>
        <v>#DIV/0!</v>
      </c>
      <c r="BY391" s="61" t="e">
        <f t="shared" si="421"/>
        <v>#DIV/0!</v>
      </c>
      <c r="BZ391" s="61" t="e">
        <f t="shared" si="421"/>
        <v>#DIV/0!</v>
      </c>
      <c r="CA391" s="61" t="e">
        <f t="shared" si="421"/>
        <v>#DIV/0!</v>
      </c>
      <c r="CB391" s="61" t="e">
        <f t="shared" si="421"/>
        <v>#DIV/0!</v>
      </c>
      <c r="CC391" s="61" t="e">
        <f t="shared" si="421"/>
        <v>#DIV/0!</v>
      </c>
      <c r="CD391" s="61" t="e">
        <f t="shared" si="421"/>
        <v>#DIV/0!</v>
      </c>
      <c r="CE391" s="61" t="e">
        <f t="shared" si="421"/>
        <v>#DIV/0!</v>
      </c>
      <c r="CF391" s="61" t="e">
        <f t="shared" si="421"/>
        <v>#DIV/0!</v>
      </c>
      <c r="CG391" s="61" t="e">
        <f t="shared" si="421"/>
        <v>#DIV/0!</v>
      </c>
      <c r="CH391" s="61" t="e">
        <f t="shared" si="422"/>
        <v>#DIV/0!</v>
      </c>
      <c r="CI391" s="61" t="e">
        <f t="shared" si="422"/>
        <v>#DIV/0!</v>
      </c>
      <c r="CJ391" s="61" t="e">
        <f t="shared" si="422"/>
        <v>#DIV/0!</v>
      </c>
      <c r="CK391" s="61" t="e">
        <f t="shared" si="422"/>
        <v>#DIV/0!</v>
      </c>
      <c r="CL391" s="61" t="e">
        <f t="shared" si="422"/>
        <v>#DIV/0!</v>
      </c>
      <c r="CM391" s="61" t="e">
        <f t="shared" si="422"/>
        <v>#DIV/0!</v>
      </c>
      <c r="CN391" s="61" t="e">
        <f t="shared" si="423"/>
        <v>#DIV/0!</v>
      </c>
      <c r="CO391" s="61" t="e">
        <f t="shared" si="423"/>
        <v>#DIV/0!</v>
      </c>
      <c r="CP391" s="61" t="e">
        <f t="shared" si="423"/>
        <v>#DIV/0!</v>
      </c>
      <c r="CQ391" s="61" t="e">
        <f t="shared" si="423"/>
        <v>#DIV/0!</v>
      </c>
      <c r="CR391" s="61" t="e">
        <f t="shared" si="423"/>
        <v>#DIV/0!</v>
      </c>
      <c r="CS391" s="61" t="e">
        <f t="shared" si="423"/>
        <v>#DIV/0!</v>
      </c>
      <c r="CT391" s="61" t="e">
        <f t="shared" si="423"/>
        <v>#DIV/0!</v>
      </c>
      <c r="CU391" s="61" t="e">
        <f t="shared" si="423"/>
        <v>#DIV/0!</v>
      </c>
      <c r="CV391" s="61" t="e">
        <f t="shared" si="423"/>
        <v>#DIV/0!</v>
      </c>
      <c r="CW391" s="61" t="e">
        <f t="shared" si="423"/>
        <v>#DIV/0!</v>
      </c>
      <c r="CX391" s="61" t="e">
        <f t="shared" si="423"/>
        <v>#DIV/0!</v>
      </c>
      <c r="CY391" s="61" t="e">
        <f t="shared" si="423"/>
        <v>#DIV/0!</v>
      </c>
      <c r="CZ391" s="61" t="e">
        <f t="shared" si="423"/>
        <v>#DIV/0!</v>
      </c>
      <c r="DA391" s="61" t="e">
        <f t="shared" si="423"/>
        <v>#DIV/0!</v>
      </c>
      <c r="DB391" s="61" t="e">
        <f t="shared" si="423"/>
        <v>#DIV/0!</v>
      </c>
      <c r="DC391" s="61" t="e">
        <f t="shared" si="423"/>
        <v>#DIV/0!</v>
      </c>
      <c r="DD391" s="61" t="e">
        <f t="shared" si="424"/>
        <v>#DIV/0!</v>
      </c>
      <c r="DE391" s="61" t="e">
        <f t="shared" si="424"/>
        <v>#DIV/0!</v>
      </c>
      <c r="DF391" s="61" t="e">
        <f t="shared" si="424"/>
        <v>#DIV/0!</v>
      </c>
      <c r="DG391" s="61" t="e">
        <f t="shared" si="424"/>
        <v>#DIV/0!</v>
      </c>
      <c r="DH391" s="61" t="e">
        <f t="shared" si="424"/>
        <v>#DIV/0!</v>
      </c>
      <c r="DI391" s="61" t="e">
        <f t="shared" si="424"/>
        <v>#DIV/0!</v>
      </c>
      <c r="DJ391" s="61" t="e">
        <f t="shared" si="424"/>
        <v>#DIV/0!</v>
      </c>
      <c r="DK391" s="61" t="e">
        <f t="shared" si="424"/>
        <v>#DIV/0!</v>
      </c>
      <c r="DL391" s="61" t="e">
        <f t="shared" si="424"/>
        <v>#DIV/0!</v>
      </c>
      <c r="DM391" s="61" t="e">
        <f t="shared" si="424"/>
        <v>#DIV/0!</v>
      </c>
      <c r="DN391" s="61" t="e">
        <f t="shared" si="424"/>
        <v>#DIV/0!</v>
      </c>
      <c r="DO391" s="61" t="e">
        <f t="shared" si="424"/>
        <v>#DIV/0!</v>
      </c>
      <c r="DP391" s="61" t="e">
        <f t="shared" si="424"/>
        <v>#DIV/0!</v>
      </c>
      <c r="DQ391" s="61" t="e">
        <f t="shared" si="424"/>
        <v>#DIV/0!</v>
      </c>
      <c r="DR391" s="61" t="e">
        <f t="shared" si="424"/>
        <v>#DIV/0!</v>
      </c>
      <c r="DS391" s="61" t="e">
        <f t="shared" si="424"/>
        <v>#DIV/0!</v>
      </c>
      <c r="DT391" s="61" t="e">
        <f t="shared" si="425"/>
        <v>#DIV/0!</v>
      </c>
      <c r="DU391" s="61" t="e">
        <f t="shared" si="425"/>
        <v>#DIV/0!</v>
      </c>
      <c r="DV391" s="61" t="e">
        <f t="shared" si="425"/>
        <v>#DIV/0!</v>
      </c>
      <c r="DW391" s="61" t="e">
        <f t="shared" si="425"/>
        <v>#DIV/0!</v>
      </c>
      <c r="DX391" s="61" t="e">
        <f t="shared" si="425"/>
        <v>#DIV/0!</v>
      </c>
      <c r="DY391" s="61" t="e">
        <f t="shared" si="425"/>
        <v>#DIV/0!</v>
      </c>
      <c r="DZ391" s="61" t="e">
        <f t="shared" si="429"/>
        <v>#DIV/0!</v>
      </c>
    </row>
    <row r="392" spans="1:130">
      <c r="A392" s="53">
        <v>6</v>
      </c>
      <c r="B392" s="63">
        <f t="shared" si="426"/>
        <v>0.54545454545454597</v>
      </c>
      <c r="C392" s="53">
        <v>2006</v>
      </c>
      <c r="D392" s="64">
        <f t="shared" si="430"/>
        <v>0</v>
      </c>
      <c r="E392" s="64">
        <f t="shared" si="431"/>
        <v>0</v>
      </c>
      <c r="F392" s="64">
        <f t="shared" si="432"/>
        <v>0</v>
      </c>
      <c r="G392" s="64">
        <f t="shared" si="433"/>
        <v>0</v>
      </c>
      <c r="H392" s="64">
        <f t="shared" ref="H392:H410" si="434">VLOOKUP($C$70,$D$3:$K$63,$A$73,0)*(B388-B387)</f>
        <v>0</v>
      </c>
      <c r="I392" s="64">
        <f>VLOOKUP($C$71,$D$3:$K$63,$A$73,0)*(B387-B386)</f>
        <v>0</v>
      </c>
      <c r="J392" s="64">
        <f>VLOOKUP($C$72,$D$3:$K$63,$A$73,0)*B386</f>
        <v>0</v>
      </c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54">
        <f t="shared" si="427"/>
        <v>0</v>
      </c>
      <c r="BP392" s="53">
        <v>2006</v>
      </c>
      <c r="BQ392" s="61" t="e">
        <f t="shared" si="428"/>
        <v>#DIV/0!</v>
      </c>
      <c r="BR392" s="61" t="e">
        <f t="shared" si="421"/>
        <v>#DIV/0!</v>
      </c>
      <c r="BS392" s="61" t="e">
        <f t="shared" si="421"/>
        <v>#DIV/0!</v>
      </c>
      <c r="BT392" s="61" t="e">
        <f t="shared" si="421"/>
        <v>#DIV/0!</v>
      </c>
      <c r="BU392" s="61" t="e">
        <f t="shared" si="421"/>
        <v>#DIV/0!</v>
      </c>
      <c r="BV392" s="61" t="e">
        <f t="shared" si="421"/>
        <v>#DIV/0!</v>
      </c>
      <c r="BW392" s="61" t="e">
        <f t="shared" si="421"/>
        <v>#DIV/0!</v>
      </c>
      <c r="BX392" s="61" t="e">
        <f t="shared" si="421"/>
        <v>#DIV/0!</v>
      </c>
      <c r="BY392" s="61" t="e">
        <f t="shared" si="421"/>
        <v>#DIV/0!</v>
      </c>
      <c r="BZ392" s="61" t="e">
        <f t="shared" si="421"/>
        <v>#DIV/0!</v>
      </c>
      <c r="CA392" s="61" t="e">
        <f t="shared" si="421"/>
        <v>#DIV/0!</v>
      </c>
      <c r="CB392" s="61" t="e">
        <f t="shared" si="421"/>
        <v>#DIV/0!</v>
      </c>
      <c r="CC392" s="61" t="e">
        <f t="shared" si="421"/>
        <v>#DIV/0!</v>
      </c>
      <c r="CD392" s="61" t="e">
        <f t="shared" si="421"/>
        <v>#DIV/0!</v>
      </c>
      <c r="CE392" s="61" t="e">
        <f t="shared" si="421"/>
        <v>#DIV/0!</v>
      </c>
      <c r="CF392" s="61" t="e">
        <f t="shared" si="421"/>
        <v>#DIV/0!</v>
      </c>
      <c r="CG392" s="61" t="e">
        <f t="shared" si="421"/>
        <v>#DIV/0!</v>
      </c>
      <c r="CH392" s="61" t="e">
        <f t="shared" si="422"/>
        <v>#DIV/0!</v>
      </c>
      <c r="CI392" s="61" t="e">
        <f t="shared" si="422"/>
        <v>#DIV/0!</v>
      </c>
      <c r="CJ392" s="61" t="e">
        <f t="shared" si="422"/>
        <v>#DIV/0!</v>
      </c>
      <c r="CK392" s="61" t="e">
        <f t="shared" si="422"/>
        <v>#DIV/0!</v>
      </c>
      <c r="CL392" s="61" t="e">
        <f t="shared" si="422"/>
        <v>#DIV/0!</v>
      </c>
      <c r="CM392" s="61" t="e">
        <f t="shared" si="422"/>
        <v>#DIV/0!</v>
      </c>
      <c r="CN392" s="61" t="e">
        <f t="shared" si="423"/>
        <v>#DIV/0!</v>
      </c>
      <c r="CO392" s="61" t="e">
        <f t="shared" si="423"/>
        <v>#DIV/0!</v>
      </c>
      <c r="CP392" s="61" t="e">
        <f t="shared" si="423"/>
        <v>#DIV/0!</v>
      </c>
      <c r="CQ392" s="61" t="e">
        <f t="shared" si="423"/>
        <v>#DIV/0!</v>
      </c>
      <c r="CR392" s="61" t="e">
        <f t="shared" si="423"/>
        <v>#DIV/0!</v>
      </c>
      <c r="CS392" s="61" t="e">
        <f t="shared" si="423"/>
        <v>#DIV/0!</v>
      </c>
      <c r="CT392" s="61" t="e">
        <f t="shared" si="423"/>
        <v>#DIV/0!</v>
      </c>
      <c r="CU392" s="61" t="e">
        <f t="shared" si="423"/>
        <v>#DIV/0!</v>
      </c>
      <c r="CV392" s="61" t="e">
        <f t="shared" si="423"/>
        <v>#DIV/0!</v>
      </c>
      <c r="CW392" s="61" t="e">
        <f t="shared" si="423"/>
        <v>#DIV/0!</v>
      </c>
      <c r="CX392" s="61" t="e">
        <f t="shared" si="423"/>
        <v>#DIV/0!</v>
      </c>
      <c r="CY392" s="61" t="e">
        <f t="shared" si="423"/>
        <v>#DIV/0!</v>
      </c>
      <c r="CZ392" s="61" t="e">
        <f t="shared" si="423"/>
        <v>#DIV/0!</v>
      </c>
      <c r="DA392" s="61" t="e">
        <f t="shared" si="423"/>
        <v>#DIV/0!</v>
      </c>
      <c r="DB392" s="61" t="e">
        <f t="shared" si="423"/>
        <v>#DIV/0!</v>
      </c>
      <c r="DC392" s="61" t="e">
        <f t="shared" si="423"/>
        <v>#DIV/0!</v>
      </c>
      <c r="DD392" s="61" t="e">
        <f t="shared" si="424"/>
        <v>#DIV/0!</v>
      </c>
      <c r="DE392" s="61" t="e">
        <f t="shared" si="424"/>
        <v>#DIV/0!</v>
      </c>
      <c r="DF392" s="61" t="e">
        <f t="shared" si="424"/>
        <v>#DIV/0!</v>
      </c>
      <c r="DG392" s="61" t="e">
        <f t="shared" si="424"/>
        <v>#DIV/0!</v>
      </c>
      <c r="DH392" s="61" t="e">
        <f t="shared" si="424"/>
        <v>#DIV/0!</v>
      </c>
      <c r="DI392" s="61" t="e">
        <f t="shared" si="424"/>
        <v>#DIV/0!</v>
      </c>
      <c r="DJ392" s="61" t="e">
        <f t="shared" si="424"/>
        <v>#DIV/0!</v>
      </c>
      <c r="DK392" s="61" t="e">
        <f t="shared" si="424"/>
        <v>#DIV/0!</v>
      </c>
      <c r="DL392" s="61" t="e">
        <f t="shared" si="424"/>
        <v>#DIV/0!</v>
      </c>
      <c r="DM392" s="61" t="e">
        <f t="shared" si="424"/>
        <v>#DIV/0!</v>
      </c>
      <c r="DN392" s="61" t="e">
        <f t="shared" si="424"/>
        <v>#DIV/0!</v>
      </c>
      <c r="DO392" s="61" t="e">
        <f t="shared" si="424"/>
        <v>#DIV/0!</v>
      </c>
      <c r="DP392" s="61" t="e">
        <f t="shared" si="424"/>
        <v>#DIV/0!</v>
      </c>
      <c r="DQ392" s="61" t="e">
        <f t="shared" si="424"/>
        <v>#DIV/0!</v>
      </c>
      <c r="DR392" s="61" t="e">
        <f t="shared" si="424"/>
        <v>#DIV/0!</v>
      </c>
      <c r="DS392" s="61" t="e">
        <f t="shared" si="424"/>
        <v>#DIV/0!</v>
      </c>
      <c r="DT392" s="61" t="e">
        <f t="shared" si="425"/>
        <v>#DIV/0!</v>
      </c>
      <c r="DU392" s="61" t="e">
        <f t="shared" si="425"/>
        <v>#DIV/0!</v>
      </c>
      <c r="DV392" s="61" t="e">
        <f t="shared" si="425"/>
        <v>#DIV/0!</v>
      </c>
      <c r="DW392" s="61" t="e">
        <f t="shared" si="425"/>
        <v>#DIV/0!</v>
      </c>
      <c r="DX392" s="61" t="e">
        <f t="shared" si="425"/>
        <v>#DIV/0!</v>
      </c>
      <c r="DY392" s="61" t="e">
        <f t="shared" si="425"/>
        <v>#DIV/0!</v>
      </c>
      <c r="DZ392" s="61" t="e">
        <f t="shared" si="429"/>
        <v>#DIV/0!</v>
      </c>
    </row>
    <row r="393" spans="1:130">
      <c r="A393" s="53">
        <v>7</v>
      </c>
      <c r="B393" s="63">
        <f t="shared" si="426"/>
        <v>0.63636363636363702</v>
      </c>
      <c r="C393" s="53">
        <v>2007</v>
      </c>
      <c r="D393" s="64">
        <f t="shared" si="430"/>
        <v>0</v>
      </c>
      <c r="E393" s="64">
        <f t="shared" si="431"/>
        <v>0</v>
      </c>
      <c r="F393" s="64">
        <f t="shared" si="432"/>
        <v>0</v>
      </c>
      <c r="G393" s="64">
        <f t="shared" si="433"/>
        <v>0</v>
      </c>
      <c r="H393" s="64">
        <f t="shared" si="434"/>
        <v>0</v>
      </c>
      <c r="I393" s="64">
        <f t="shared" ref="I393:I411" si="435">VLOOKUP($C$71,$D$3:$K$63,$A$73,0)*(B388-B387)</f>
        <v>0</v>
      </c>
      <c r="J393" s="64">
        <f>VLOOKUP($C$72,$D$3:$K$63,$A$73,0)*(B387-B386)</f>
        <v>0</v>
      </c>
      <c r="K393" s="64">
        <f>VLOOKUP($C$73,$D$3:$K$63,$A$73,0)*B386</f>
        <v>0</v>
      </c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54">
        <f t="shared" si="427"/>
        <v>0</v>
      </c>
      <c r="BP393" s="53">
        <v>2007</v>
      </c>
      <c r="BQ393" s="61" t="e">
        <f t="shared" si="428"/>
        <v>#DIV/0!</v>
      </c>
      <c r="BR393" s="61" t="e">
        <f t="shared" si="421"/>
        <v>#DIV/0!</v>
      </c>
      <c r="BS393" s="61" t="e">
        <f t="shared" si="421"/>
        <v>#DIV/0!</v>
      </c>
      <c r="BT393" s="61" t="e">
        <f t="shared" si="421"/>
        <v>#DIV/0!</v>
      </c>
      <c r="BU393" s="61" t="e">
        <f t="shared" si="421"/>
        <v>#DIV/0!</v>
      </c>
      <c r="BV393" s="61" t="e">
        <f t="shared" si="421"/>
        <v>#DIV/0!</v>
      </c>
      <c r="BW393" s="61" t="e">
        <f t="shared" si="421"/>
        <v>#DIV/0!</v>
      </c>
      <c r="BX393" s="61" t="e">
        <f t="shared" si="421"/>
        <v>#DIV/0!</v>
      </c>
      <c r="BY393" s="61" t="e">
        <f t="shared" si="421"/>
        <v>#DIV/0!</v>
      </c>
      <c r="BZ393" s="61" t="e">
        <f t="shared" si="421"/>
        <v>#DIV/0!</v>
      </c>
      <c r="CA393" s="61" t="e">
        <f t="shared" si="421"/>
        <v>#DIV/0!</v>
      </c>
      <c r="CB393" s="61" t="e">
        <f t="shared" si="421"/>
        <v>#DIV/0!</v>
      </c>
      <c r="CC393" s="61" t="e">
        <f t="shared" si="421"/>
        <v>#DIV/0!</v>
      </c>
      <c r="CD393" s="61" t="e">
        <f t="shared" si="421"/>
        <v>#DIV/0!</v>
      </c>
      <c r="CE393" s="61" t="e">
        <f t="shared" si="421"/>
        <v>#DIV/0!</v>
      </c>
      <c r="CF393" s="61" t="e">
        <f t="shared" si="421"/>
        <v>#DIV/0!</v>
      </c>
      <c r="CG393" s="61" t="e">
        <f t="shared" si="421"/>
        <v>#DIV/0!</v>
      </c>
      <c r="CH393" s="61" t="e">
        <f t="shared" si="422"/>
        <v>#DIV/0!</v>
      </c>
      <c r="CI393" s="61" t="e">
        <f t="shared" si="422"/>
        <v>#DIV/0!</v>
      </c>
      <c r="CJ393" s="61" t="e">
        <f t="shared" si="422"/>
        <v>#DIV/0!</v>
      </c>
      <c r="CK393" s="61" t="e">
        <f t="shared" si="422"/>
        <v>#DIV/0!</v>
      </c>
      <c r="CL393" s="61" t="e">
        <f t="shared" si="422"/>
        <v>#DIV/0!</v>
      </c>
      <c r="CM393" s="61" t="e">
        <f t="shared" si="422"/>
        <v>#DIV/0!</v>
      </c>
      <c r="CN393" s="61" t="e">
        <f t="shared" si="423"/>
        <v>#DIV/0!</v>
      </c>
      <c r="CO393" s="61" t="e">
        <f t="shared" si="423"/>
        <v>#DIV/0!</v>
      </c>
      <c r="CP393" s="61" t="e">
        <f t="shared" si="423"/>
        <v>#DIV/0!</v>
      </c>
      <c r="CQ393" s="61" t="e">
        <f t="shared" si="423"/>
        <v>#DIV/0!</v>
      </c>
      <c r="CR393" s="61" t="e">
        <f t="shared" si="423"/>
        <v>#DIV/0!</v>
      </c>
      <c r="CS393" s="61" t="e">
        <f t="shared" si="423"/>
        <v>#DIV/0!</v>
      </c>
      <c r="CT393" s="61" t="e">
        <f t="shared" si="423"/>
        <v>#DIV/0!</v>
      </c>
      <c r="CU393" s="61" t="e">
        <f t="shared" si="423"/>
        <v>#DIV/0!</v>
      </c>
      <c r="CV393" s="61" t="e">
        <f t="shared" si="423"/>
        <v>#DIV/0!</v>
      </c>
      <c r="CW393" s="61" t="e">
        <f t="shared" si="423"/>
        <v>#DIV/0!</v>
      </c>
      <c r="CX393" s="61" t="e">
        <f t="shared" si="423"/>
        <v>#DIV/0!</v>
      </c>
      <c r="CY393" s="61" t="e">
        <f t="shared" si="423"/>
        <v>#DIV/0!</v>
      </c>
      <c r="CZ393" s="61" t="e">
        <f t="shared" si="423"/>
        <v>#DIV/0!</v>
      </c>
      <c r="DA393" s="61" t="e">
        <f t="shared" si="423"/>
        <v>#DIV/0!</v>
      </c>
      <c r="DB393" s="61" t="e">
        <f t="shared" si="423"/>
        <v>#DIV/0!</v>
      </c>
      <c r="DC393" s="61" t="e">
        <f t="shared" si="423"/>
        <v>#DIV/0!</v>
      </c>
      <c r="DD393" s="61" t="e">
        <f t="shared" si="424"/>
        <v>#DIV/0!</v>
      </c>
      <c r="DE393" s="61" t="e">
        <f t="shared" si="424"/>
        <v>#DIV/0!</v>
      </c>
      <c r="DF393" s="61" t="e">
        <f t="shared" si="424"/>
        <v>#DIV/0!</v>
      </c>
      <c r="DG393" s="61" t="e">
        <f t="shared" si="424"/>
        <v>#DIV/0!</v>
      </c>
      <c r="DH393" s="61" t="e">
        <f t="shared" si="424"/>
        <v>#DIV/0!</v>
      </c>
      <c r="DI393" s="61" t="e">
        <f t="shared" si="424"/>
        <v>#DIV/0!</v>
      </c>
      <c r="DJ393" s="61" t="e">
        <f t="shared" si="424"/>
        <v>#DIV/0!</v>
      </c>
      <c r="DK393" s="61" t="e">
        <f t="shared" si="424"/>
        <v>#DIV/0!</v>
      </c>
      <c r="DL393" s="61" t="e">
        <f t="shared" si="424"/>
        <v>#DIV/0!</v>
      </c>
      <c r="DM393" s="61" t="e">
        <f t="shared" si="424"/>
        <v>#DIV/0!</v>
      </c>
      <c r="DN393" s="61" t="e">
        <f t="shared" si="424"/>
        <v>#DIV/0!</v>
      </c>
      <c r="DO393" s="61" t="e">
        <f t="shared" si="424"/>
        <v>#DIV/0!</v>
      </c>
      <c r="DP393" s="61" t="e">
        <f t="shared" si="424"/>
        <v>#DIV/0!</v>
      </c>
      <c r="DQ393" s="61" t="e">
        <f t="shared" si="424"/>
        <v>#DIV/0!</v>
      </c>
      <c r="DR393" s="61" t="e">
        <f t="shared" si="424"/>
        <v>#DIV/0!</v>
      </c>
      <c r="DS393" s="61" t="e">
        <f t="shared" si="424"/>
        <v>#DIV/0!</v>
      </c>
      <c r="DT393" s="61" t="e">
        <f t="shared" si="425"/>
        <v>#DIV/0!</v>
      </c>
      <c r="DU393" s="61" t="e">
        <f t="shared" si="425"/>
        <v>#DIV/0!</v>
      </c>
      <c r="DV393" s="61" t="e">
        <f t="shared" si="425"/>
        <v>#DIV/0!</v>
      </c>
      <c r="DW393" s="61" t="e">
        <f t="shared" si="425"/>
        <v>#DIV/0!</v>
      </c>
      <c r="DX393" s="61" t="e">
        <f t="shared" si="425"/>
        <v>#DIV/0!</v>
      </c>
      <c r="DY393" s="61" t="e">
        <f t="shared" si="425"/>
        <v>#DIV/0!</v>
      </c>
      <c r="DZ393" s="61" t="e">
        <f t="shared" si="429"/>
        <v>#DIV/0!</v>
      </c>
    </row>
    <row r="394" spans="1:130">
      <c r="A394" s="53">
        <v>8</v>
      </c>
      <c r="B394" s="63">
        <f t="shared" si="426"/>
        <v>0.72727272727272796</v>
      </c>
      <c r="C394" s="53">
        <v>2008</v>
      </c>
      <c r="D394" s="64">
        <f t="shared" si="430"/>
        <v>0</v>
      </c>
      <c r="E394" s="64">
        <f t="shared" si="431"/>
        <v>0</v>
      </c>
      <c r="F394" s="64">
        <f t="shared" si="432"/>
        <v>0</v>
      </c>
      <c r="G394" s="64">
        <f t="shared" si="433"/>
        <v>0</v>
      </c>
      <c r="H394" s="64">
        <f t="shared" si="434"/>
        <v>0</v>
      </c>
      <c r="I394" s="64">
        <f t="shared" si="435"/>
        <v>0</v>
      </c>
      <c r="J394" s="64">
        <f t="shared" ref="J394:J412" si="436">VLOOKUP($C$72,$D$3:$K$63,$A$73,0)*(B388-B387)</f>
        <v>0</v>
      </c>
      <c r="K394" s="64">
        <f>VLOOKUP($C$73,$D$3:$K$63,$A$73,0)*(B387-B386)</f>
        <v>0</v>
      </c>
      <c r="L394" s="64">
        <f>VLOOKUP($C$74,$D$3:$K$63,$A$73,0)*B386</f>
        <v>0</v>
      </c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54">
        <f t="shared" si="427"/>
        <v>0</v>
      </c>
      <c r="BP394" s="53">
        <v>2008</v>
      </c>
      <c r="BQ394" s="61" t="e">
        <f t="shared" si="428"/>
        <v>#DIV/0!</v>
      </c>
      <c r="BR394" s="61" t="e">
        <f t="shared" si="421"/>
        <v>#DIV/0!</v>
      </c>
      <c r="BS394" s="61" t="e">
        <f t="shared" si="421"/>
        <v>#DIV/0!</v>
      </c>
      <c r="BT394" s="61" t="e">
        <f t="shared" si="421"/>
        <v>#DIV/0!</v>
      </c>
      <c r="BU394" s="61" t="e">
        <f t="shared" si="421"/>
        <v>#DIV/0!</v>
      </c>
      <c r="BV394" s="61" t="e">
        <f t="shared" si="421"/>
        <v>#DIV/0!</v>
      </c>
      <c r="BW394" s="61" t="e">
        <f t="shared" si="421"/>
        <v>#DIV/0!</v>
      </c>
      <c r="BX394" s="61" t="e">
        <f t="shared" si="421"/>
        <v>#DIV/0!</v>
      </c>
      <c r="BY394" s="61" t="e">
        <f t="shared" si="421"/>
        <v>#DIV/0!</v>
      </c>
      <c r="BZ394" s="61" t="e">
        <f t="shared" si="421"/>
        <v>#DIV/0!</v>
      </c>
      <c r="CA394" s="61" t="e">
        <f t="shared" si="421"/>
        <v>#DIV/0!</v>
      </c>
      <c r="CB394" s="61" t="e">
        <f t="shared" si="421"/>
        <v>#DIV/0!</v>
      </c>
      <c r="CC394" s="61" t="e">
        <f t="shared" si="421"/>
        <v>#DIV/0!</v>
      </c>
      <c r="CD394" s="61" t="e">
        <f t="shared" si="421"/>
        <v>#DIV/0!</v>
      </c>
      <c r="CE394" s="61" t="e">
        <f t="shared" si="421"/>
        <v>#DIV/0!</v>
      </c>
      <c r="CF394" s="61" t="e">
        <f t="shared" si="421"/>
        <v>#DIV/0!</v>
      </c>
      <c r="CG394" s="61" t="e">
        <f t="shared" si="421"/>
        <v>#DIV/0!</v>
      </c>
      <c r="CH394" s="61" t="e">
        <f t="shared" si="422"/>
        <v>#DIV/0!</v>
      </c>
      <c r="CI394" s="61" t="e">
        <f t="shared" si="422"/>
        <v>#DIV/0!</v>
      </c>
      <c r="CJ394" s="61" t="e">
        <f t="shared" si="422"/>
        <v>#DIV/0!</v>
      </c>
      <c r="CK394" s="61" t="e">
        <f t="shared" si="422"/>
        <v>#DIV/0!</v>
      </c>
      <c r="CL394" s="61" t="e">
        <f t="shared" si="422"/>
        <v>#DIV/0!</v>
      </c>
      <c r="CM394" s="61" t="e">
        <f t="shared" si="422"/>
        <v>#DIV/0!</v>
      </c>
      <c r="CN394" s="61" t="e">
        <f t="shared" si="423"/>
        <v>#DIV/0!</v>
      </c>
      <c r="CO394" s="61" t="e">
        <f t="shared" si="423"/>
        <v>#DIV/0!</v>
      </c>
      <c r="CP394" s="61" t="e">
        <f t="shared" si="423"/>
        <v>#DIV/0!</v>
      </c>
      <c r="CQ394" s="61" t="e">
        <f t="shared" si="423"/>
        <v>#DIV/0!</v>
      </c>
      <c r="CR394" s="61" t="e">
        <f t="shared" si="423"/>
        <v>#DIV/0!</v>
      </c>
      <c r="CS394" s="61" t="e">
        <f t="shared" si="423"/>
        <v>#DIV/0!</v>
      </c>
      <c r="CT394" s="61" t="e">
        <f t="shared" si="423"/>
        <v>#DIV/0!</v>
      </c>
      <c r="CU394" s="61" t="e">
        <f t="shared" si="423"/>
        <v>#DIV/0!</v>
      </c>
      <c r="CV394" s="61" t="e">
        <f t="shared" si="423"/>
        <v>#DIV/0!</v>
      </c>
      <c r="CW394" s="61" t="e">
        <f t="shared" si="423"/>
        <v>#DIV/0!</v>
      </c>
      <c r="CX394" s="61" t="e">
        <f t="shared" si="423"/>
        <v>#DIV/0!</v>
      </c>
      <c r="CY394" s="61" t="e">
        <f t="shared" si="423"/>
        <v>#DIV/0!</v>
      </c>
      <c r="CZ394" s="61" t="e">
        <f t="shared" si="423"/>
        <v>#DIV/0!</v>
      </c>
      <c r="DA394" s="61" t="e">
        <f t="shared" si="423"/>
        <v>#DIV/0!</v>
      </c>
      <c r="DB394" s="61" t="e">
        <f t="shared" si="423"/>
        <v>#DIV/0!</v>
      </c>
      <c r="DC394" s="61" t="e">
        <f t="shared" si="423"/>
        <v>#DIV/0!</v>
      </c>
      <c r="DD394" s="61" t="e">
        <f t="shared" si="424"/>
        <v>#DIV/0!</v>
      </c>
      <c r="DE394" s="61" t="e">
        <f t="shared" si="424"/>
        <v>#DIV/0!</v>
      </c>
      <c r="DF394" s="61" t="e">
        <f t="shared" si="424"/>
        <v>#DIV/0!</v>
      </c>
      <c r="DG394" s="61" t="e">
        <f t="shared" si="424"/>
        <v>#DIV/0!</v>
      </c>
      <c r="DH394" s="61" t="e">
        <f t="shared" si="424"/>
        <v>#DIV/0!</v>
      </c>
      <c r="DI394" s="61" t="e">
        <f t="shared" si="424"/>
        <v>#DIV/0!</v>
      </c>
      <c r="DJ394" s="61" t="e">
        <f t="shared" si="424"/>
        <v>#DIV/0!</v>
      </c>
      <c r="DK394" s="61" t="e">
        <f t="shared" si="424"/>
        <v>#DIV/0!</v>
      </c>
      <c r="DL394" s="61" t="e">
        <f t="shared" si="424"/>
        <v>#DIV/0!</v>
      </c>
      <c r="DM394" s="61" t="e">
        <f t="shared" si="424"/>
        <v>#DIV/0!</v>
      </c>
      <c r="DN394" s="61" t="e">
        <f t="shared" si="424"/>
        <v>#DIV/0!</v>
      </c>
      <c r="DO394" s="61" t="e">
        <f t="shared" si="424"/>
        <v>#DIV/0!</v>
      </c>
      <c r="DP394" s="61" t="e">
        <f t="shared" si="424"/>
        <v>#DIV/0!</v>
      </c>
      <c r="DQ394" s="61" t="e">
        <f t="shared" si="424"/>
        <v>#DIV/0!</v>
      </c>
      <c r="DR394" s="61" t="e">
        <f t="shared" si="424"/>
        <v>#DIV/0!</v>
      </c>
      <c r="DS394" s="61" t="e">
        <f t="shared" si="424"/>
        <v>#DIV/0!</v>
      </c>
      <c r="DT394" s="61" t="e">
        <f t="shared" si="425"/>
        <v>#DIV/0!</v>
      </c>
      <c r="DU394" s="61" t="e">
        <f t="shared" si="425"/>
        <v>#DIV/0!</v>
      </c>
      <c r="DV394" s="61" t="e">
        <f t="shared" si="425"/>
        <v>#DIV/0!</v>
      </c>
      <c r="DW394" s="61" t="e">
        <f t="shared" si="425"/>
        <v>#DIV/0!</v>
      </c>
      <c r="DX394" s="61" t="e">
        <f t="shared" si="425"/>
        <v>#DIV/0!</v>
      </c>
      <c r="DY394" s="61" t="e">
        <f t="shared" si="425"/>
        <v>#DIV/0!</v>
      </c>
      <c r="DZ394" s="61" t="e">
        <f t="shared" si="429"/>
        <v>#DIV/0!</v>
      </c>
    </row>
    <row r="395" spans="1:130">
      <c r="A395" s="53">
        <v>9</v>
      </c>
      <c r="B395" s="63">
        <f t="shared" si="426"/>
        <v>0.81818181818181801</v>
      </c>
      <c r="C395" s="53">
        <v>2009</v>
      </c>
      <c r="D395" s="64">
        <f t="shared" si="430"/>
        <v>0</v>
      </c>
      <c r="E395" s="64">
        <f t="shared" si="431"/>
        <v>0</v>
      </c>
      <c r="F395" s="64">
        <f t="shared" si="432"/>
        <v>0</v>
      </c>
      <c r="G395" s="64">
        <f t="shared" si="433"/>
        <v>0</v>
      </c>
      <c r="H395" s="64">
        <f t="shared" si="434"/>
        <v>0</v>
      </c>
      <c r="I395" s="64">
        <f t="shared" si="435"/>
        <v>0</v>
      </c>
      <c r="J395" s="64">
        <f t="shared" si="436"/>
        <v>0</v>
      </c>
      <c r="K395" s="64">
        <f t="shared" ref="K395:K413" si="437">VLOOKUP($C$73,$D$3:$K$63,$A$73,0)*(B388-B387)</f>
        <v>0</v>
      </c>
      <c r="L395" s="64">
        <f>VLOOKUP($C$74,$D$3:$K$63,$A$73,0)*(B387-B386)</f>
        <v>0</v>
      </c>
      <c r="M395" s="64">
        <f>VLOOKUP($C$75,$D$3:$K$63,$A$73,0)*B386</f>
        <v>0</v>
      </c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54">
        <f t="shared" si="427"/>
        <v>0</v>
      </c>
      <c r="BP395" s="53">
        <v>2009</v>
      </c>
      <c r="BQ395" s="61" t="e">
        <f t="shared" si="428"/>
        <v>#DIV/0!</v>
      </c>
      <c r="BR395" s="61" t="e">
        <f t="shared" si="421"/>
        <v>#DIV/0!</v>
      </c>
      <c r="BS395" s="61" t="e">
        <f t="shared" si="421"/>
        <v>#DIV/0!</v>
      </c>
      <c r="BT395" s="61" t="e">
        <f t="shared" si="421"/>
        <v>#DIV/0!</v>
      </c>
      <c r="BU395" s="61" t="e">
        <f t="shared" si="421"/>
        <v>#DIV/0!</v>
      </c>
      <c r="BV395" s="61" t="e">
        <f t="shared" si="421"/>
        <v>#DIV/0!</v>
      </c>
      <c r="BW395" s="61" t="e">
        <f t="shared" si="421"/>
        <v>#DIV/0!</v>
      </c>
      <c r="BX395" s="61" t="e">
        <f t="shared" si="421"/>
        <v>#DIV/0!</v>
      </c>
      <c r="BY395" s="61" t="e">
        <f t="shared" si="421"/>
        <v>#DIV/0!</v>
      </c>
      <c r="BZ395" s="61" t="e">
        <f t="shared" si="421"/>
        <v>#DIV/0!</v>
      </c>
      <c r="CA395" s="61" t="e">
        <f t="shared" si="421"/>
        <v>#DIV/0!</v>
      </c>
      <c r="CB395" s="61" t="e">
        <f t="shared" si="421"/>
        <v>#DIV/0!</v>
      </c>
      <c r="CC395" s="61" t="e">
        <f t="shared" si="421"/>
        <v>#DIV/0!</v>
      </c>
      <c r="CD395" s="61" t="e">
        <f t="shared" si="421"/>
        <v>#DIV/0!</v>
      </c>
      <c r="CE395" s="61" t="e">
        <f t="shared" si="421"/>
        <v>#DIV/0!</v>
      </c>
      <c r="CF395" s="61" t="e">
        <f t="shared" si="421"/>
        <v>#DIV/0!</v>
      </c>
      <c r="CG395" s="61" t="e">
        <f t="shared" si="421"/>
        <v>#DIV/0!</v>
      </c>
      <c r="CH395" s="61" t="e">
        <f t="shared" si="422"/>
        <v>#DIV/0!</v>
      </c>
      <c r="CI395" s="61" t="e">
        <f t="shared" si="422"/>
        <v>#DIV/0!</v>
      </c>
      <c r="CJ395" s="61" t="e">
        <f t="shared" si="422"/>
        <v>#DIV/0!</v>
      </c>
      <c r="CK395" s="61" t="e">
        <f t="shared" si="422"/>
        <v>#DIV/0!</v>
      </c>
      <c r="CL395" s="61" t="e">
        <f t="shared" si="422"/>
        <v>#DIV/0!</v>
      </c>
      <c r="CM395" s="61" t="e">
        <f t="shared" si="422"/>
        <v>#DIV/0!</v>
      </c>
      <c r="CN395" s="61" t="e">
        <f t="shared" si="423"/>
        <v>#DIV/0!</v>
      </c>
      <c r="CO395" s="61" t="e">
        <f t="shared" si="423"/>
        <v>#DIV/0!</v>
      </c>
      <c r="CP395" s="61" t="e">
        <f t="shared" si="423"/>
        <v>#DIV/0!</v>
      </c>
      <c r="CQ395" s="61" t="e">
        <f t="shared" si="423"/>
        <v>#DIV/0!</v>
      </c>
      <c r="CR395" s="61" t="e">
        <f t="shared" si="423"/>
        <v>#DIV/0!</v>
      </c>
      <c r="CS395" s="61" t="e">
        <f t="shared" si="423"/>
        <v>#DIV/0!</v>
      </c>
      <c r="CT395" s="61" t="e">
        <f t="shared" si="423"/>
        <v>#DIV/0!</v>
      </c>
      <c r="CU395" s="61" t="e">
        <f t="shared" si="423"/>
        <v>#DIV/0!</v>
      </c>
      <c r="CV395" s="61" t="e">
        <f t="shared" si="423"/>
        <v>#DIV/0!</v>
      </c>
      <c r="CW395" s="61" t="e">
        <f t="shared" si="423"/>
        <v>#DIV/0!</v>
      </c>
      <c r="CX395" s="61" t="e">
        <f t="shared" si="423"/>
        <v>#DIV/0!</v>
      </c>
      <c r="CY395" s="61" t="e">
        <f t="shared" si="423"/>
        <v>#DIV/0!</v>
      </c>
      <c r="CZ395" s="61" t="e">
        <f t="shared" si="423"/>
        <v>#DIV/0!</v>
      </c>
      <c r="DA395" s="61" t="e">
        <f t="shared" si="423"/>
        <v>#DIV/0!</v>
      </c>
      <c r="DB395" s="61" t="e">
        <f t="shared" si="423"/>
        <v>#DIV/0!</v>
      </c>
      <c r="DC395" s="61" t="e">
        <f t="shared" si="423"/>
        <v>#DIV/0!</v>
      </c>
      <c r="DD395" s="61" t="e">
        <f t="shared" si="424"/>
        <v>#DIV/0!</v>
      </c>
      <c r="DE395" s="61" t="e">
        <f t="shared" si="424"/>
        <v>#DIV/0!</v>
      </c>
      <c r="DF395" s="61" t="e">
        <f t="shared" si="424"/>
        <v>#DIV/0!</v>
      </c>
      <c r="DG395" s="61" t="e">
        <f t="shared" si="424"/>
        <v>#DIV/0!</v>
      </c>
      <c r="DH395" s="61" t="e">
        <f t="shared" si="424"/>
        <v>#DIV/0!</v>
      </c>
      <c r="DI395" s="61" t="e">
        <f t="shared" si="424"/>
        <v>#DIV/0!</v>
      </c>
      <c r="DJ395" s="61" t="e">
        <f t="shared" si="424"/>
        <v>#DIV/0!</v>
      </c>
      <c r="DK395" s="61" t="e">
        <f t="shared" si="424"/>
        <v>#DIV/0!</v>
      </c>
      <c r="DL395" s="61" t="e">
        <f t="shared" si="424"/>
        <v>#DIV/0!</v>
      </c>
      <c r="DM395" s="61" t="e">
        <f t="shared" si="424"/>
        <v>#DIV/0!</v>
      </c>
      <c r="DN395" s="61" t="e">
        <f t="shared" si="424"/>
        <v>#DIV/0!</v>
      </c>
      <c r="DO395" s="61" t="e">
        <f t="shared" si="424"/>
        <v>#DIV/0!</v>
      </c>
      <c r="DP395" s="61" t="e">
        <f t="shared" si="424"/>
        <v>#DIV/0!</v>
      </c>
      <c r="DQ395" s="61" t="e">
        <f t="shared" si="424"/>
        <v>#DIV/0!</v>
      </c>
      <c r="DR395" s="61" t="e">
        <f t="shared" si="424"/>
        <v>#DIV/0!</v>
      </c>
      <c r="DS395" s="61" t="e">
        <f t="shared" si="424"/>
        <v>#DIV/0!</v>
      </c>
      <c r="DT395" s="61" t="e">
        <f t="shared" si="425"/>
        <v>#DIV/0!</v>
      </c>
      <c r="DU395" s="61" t="e">
        <f t="shared" si="425"/>
        <v>#DIV/0!</v>
      </c>
      <c r="DV395" s="61" t="e">
        <f t="shared" si="425"/>
        <v>#DIV/0!</v>
      </c>
      <c r="DW395" s="61" t="e">
        <f t="shared" si="425"/>
        <v>#DIV/0!</v>
      </c>
      <c r="DX395" s="61" t="e">
        <f t="shared" si="425"/>
        <v>#DIV/0!</v>
      </c>
      <c r="DY395" s="61" t="e">
        <f t="shared" si="425"/>
        <v>#DIV/0!</v>
      </c>
      <c r="DZ395" s="61" t="e">
        <f t="shared" si="429"/>
        <v>#DIV/0!</v>
      </c>
    </row>
    <row r="396" spans="1:130">
      <c r="A396" s="53">
        <v>10</v>
      </c>
      <c r="B396" s="63">
        <f t="shared" si="426"/>
        <v>0.90909090909090895</v>
      </c>
      <c r="C396" s="53">
        <v>2010</v>
      </c>
      <c r="D396" s="64">
        <f t="shared" si="430"/>
        <v>0</v>
      </c>
      <c r="E396" s="64">
        <f t="shared" si="431"/>
        <v>0</v>
      </c>
      <c r="F396" s="64">
        <f t="shared" si="432"/>
        <v>0</v>
      </c>
      <c r="G396" s="64">
        <f t="shared" si="433"/>
        <v>0</v>
      </c>
      <c r="H396" s="64">
        <f t="shared" si="434"/>
        <v>0</v>
      </c>
      <c r="I396" s="64">
        <f t="shared" si="435"/>
        <v>0</v>
      </c>
      <c r="J396" s="64">
        <f t="shared" si="436"/>
        <v>0</v>
      </c>
      <c r="K396" s="64">
        <f t="shared" si="437"/>
        <v>0</v>
      </c>
      <c r="L396" s="64">
        <f t="shared" ref="L396:L414" si="438">VLOOKUP($C$74,$D$3:$K$63,$A$73,0)*(B388-B387)</f>
        <v>0</v>
      </c>
      <c r="M396" s="64">
        <f>VLOOKUP($C$75,$D$3:$K$63,$A$73,0)*(B387-B386)</f>
        <v>0</v>
      </c>
      <c r="N396" s="64">
        <f>VLOOKUP($C$76,$D$3:$K$63,$A$73,0)*B386</f>
        <v>0</v>
      </c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54">
        <f t="shared" si="427"/>
        <v>0</v>
      </c>
      <c r="BP396" s="53">
        <v>2010</v>
      </c>
      <c r="BQ396" s="61" t="e">
        <f t="shared" si="428"/>
        <v>#DIV/0!</v>
      </c>
      <c r="BR396" s="61" t="e">
        <f t="shared" si="421"/>
        <v>#DIV/0!</v>
      </c>
      <c r="BS396" s="61" t="e">
        <f t="shared" si="421"/>
        <v>#DIV/0!</v>
      </c>
      <c r="BT396" s="61" t="e">
        <f t="shared" si="421"/>
        <v>#DIV/0!</v>
      </c>
      <c r="BU396" s="61" t="e">
        <f t="shared" si="421"/>
        <v>#DIV/0!</v>
      </c>
      <c r="BV396" s="61" t="e">
        <f t="shared" si="421"/>
        <v>#DIV/0!</v>
      </c>
      <c r="BW396" s="61" t="e">
        <f t="shared" si="421"/>
        <v>#DIV/0!</v>
      </c>
      <c r="BX396" s="61" t="e">
        <f t="shared" si="421"/>
        <v>#DIV/0!</v>
      </c>
      <c r="BY396" s="61" t="e">
        <f t="shared" si="421"/>
        <v>#DIV/0!</v>
      </c>
      <c r="BZ396" s="61" t="e">
        <f t="shared" si="421"/>
        <v>#DIV/0!</v>
      </c>
      <c r="CA396" s="61" t="e">
        <f t="shared" si="421"/>
        <v>#DIV/0!</v>
      </c>
      <c r="CB396" s="61" t="e">
        <f t="shared" si="421"/>
        <v>#DIV/0!</v>
      </c>
      <c r="CC396" s="61" t="e">
        <f t="shared" si="421"/>
        <v>#DIV/0!</v>
      </c>
      <c r="CD396" s="61" t="e">
        <f t="shared" si="421"/>
        <v>#DIV/0!</v>
      </c>
      <c r="CE396" s="61" t="e">
        <f t="shared" si="421"/>
        <v>#DIV/0!</v>
      </c>
      <c r="CF396" s="61" t="e">
        <f t="shared" si="421"/>
        <v>#DIV/0!</v>
      </c>
      <c r="CG396" s="61" t="e">
        <f t="shared" si="421"/>
        <v>#DIV/0!</v>
      </c>
      <c r="CH396" s="61" t="e">
        <f t="shared" si="422"/>
        <v>#DIV/0!</v>
      </c>
      <c r="CI396" s="61" t="e">
        <f t="shared" si="422"/>
        <v>#DIV/0!</v>
      </c>
      <c r="CJ396" s="61" t="e">
        <f t="shared" si="422"/>
        <v>#DIV/0!</v>
      </c>
      <c r="CK396" s="61" t="e">
        <f t="shared" si="422"/>
        <v>#DIV/0!</v>
      </c>
      <c r="CL396" s="61" t="e">
        <f t="shared" si="422"/>
        <v>#DIV/0!</v>
      </c>
      <c r="CM396" s="61" t="e">
        <f t="shared" si="422"/>
        <v>#DIV/0!</v>
      </c>
      <c r="CN396" s="61" t="e">
        <f t="shared" si="423"/>
        <v>#DIV/0!</v>
      </c>
      <c r="CO396" s="61" t="e">
        <f t="shared" si="423"/>
        <v>#DIV/0!</v>
      </c>
      <c r="CP396" s="61" t="e">
        <f t="shared" si="423"/>
        <v>#DIV/0!</v>
      </c>
      <c r="CQ396" s="61" t="e">
        <f t="shared" si="423"/>
        <v>#DIV/0!</v>
      </c>
      <c r="CR396" s="61" t="e">
        <f t="shared" si="423"/>
        <v>#DIV/0!</v>
      </c>
      <c r="CS396" s="61" t="e">
        <f t="shared" si="423"/>
        <v>#DIV/0!</v>
      </c>
      <c r="CT396" s="61" t="e">
        <f t="shared" si="423"/>
        <v>#DIV/0!</v>
      </c>
      <c r="CU396" s="61" t="e">
        <f t="shared" si="423"/>
        <v>#DIV/0!</v>
      </c>
      <c r="CV396" s="61" t="e">
        <f t="shared" si="423"/>
        <v>#DIV/0!</v>
      </c>
      <c r="CW396" s="61" t="e">
        <f t="shared" si="423"/>
        <v>#DIV/0!</v>
      </c>
      <c r="CX396" s="61" t="e">
        <f t="shared" si="423"/>
        <v>#DIV/0!</v>
      </c>
      <c r="CY396" s="61" t="e">
        <f t="shared" si="423"/>
        <v>#DIV/0!</v>
      </c>
      <c r="CZ396" s="61" t="e">
        <f t="shared" si="423"/>
        <v>#DIV/0!</v>
      </c>
      <c r="DA396" s="61" t="e">
        <f t="shared" si="423"/>
        <v>#DIV/0!</v>
      </c>
      <c r="DB396" s="61" t="e">
        <f t="shared" si="423"/>
        <v>#DIV/0!</v>
      </c>
      <c r="DC396" s="61" t="e">
        <f t="shared" si="423"/>
        <v>#DIV/0!</v>
      </c>
      <c r="DD396" s="61" t="e">
        <f t="shared" si="424"/>
        <v>#DIV/0!</v>
      </c>
      <c r="DE396" s="61" t="e">
        <f t="shared" si="424"/>
        <v>#DIV/0!</v>
      </c>
      <c r="DF396" s="61" t="e">
        <f t="shared" si="424"/>
        <v>#DIV/0!</v>
      </c>
      <c r="DG396" s="61" t="e">
        <f t="shared" si="424"/>
        <v>#DIV/0!</v>
      </c>
      <c r="DH396" s="61" t="e">
        <f t="shared" si="424"/>
        <v>#DIV/0!</v>
      </c>
      <c r="DI396" s="61" t="e">
        <f t="shared" si="424"/>
        <v>#DIV/0!</v>
      </c>
      <c r="DJ396" s="61" t="e">
        <f t="shared" si="424"/>
        <v>#DIV/0!</v>
      </c>
      <c r="DK396" s="61" t="e">
        <f t="shared" si="424"/>
        <v>#DIV/0!</v>
      </c>
      <c r="DL396" s="61" t="e">
        <f t="shared" si="424"/>
        <v>#DIV/0!</v>
      </c>
      <c r="DM396" s="61" t="e">
        <f t="shared" si="424"/>
        <v>#DIV/0!</v>
      </c>
      <c r="DN396" s="61" t="e">
        <f t="shared" si="424"/>
        <v>#DIV/0!</v>
      </c>
      <c r="DO396" s="61" t="e">
        <f t="shared" si="424"/>
        <v>#DIV/0!</v>
      </c>
      <c r="DP396" s="61" t="e">
        <f t="shared" si="424"/>
        <v>#DIV/0!</v>
      </c>
      <c r="DQ396" s="61" t="e">
        <f t="shared" si="424"/>
        <v>#DIV/0!</v>
      </c>
      <c r="DR396" s="61" t="e">
        <f t="shared" si="424"/>
        <v>#DIV/0!</v>
      </c>
      <c r="DS396" s="61" t="e">
        <f t="shared" si="424"/>
        <v>#DIV/0!</v>
      </c>
      <c r="DT396" s="61" t="e">
        <f t="shared" si="425"/>
        <v>#DIV/0!</v>
      </c>
      <c r="DU396" s="61" t="e">
        <f t="shared" si="425"/>
        <v>#DIV/0!</v>
      </c>
      <c r="DV396" s="61" t="e">
        <f t="shared" si="425"/>
        <v>#DIV/0!</v>
      </c>
      <c r="DW396" s="61" t="e">
        <f t="shared" si="425"/>
        <v>#DIV/0!</v>
      </c>
      <c r="DX396" s="61" t="e">
        <f t="shared" si="425"/>
        <v>#DIV/0!</v>
      </c>
      <c r="DY396" s="61" t="e">
        <f t="shared" si="425"/>
        <v>#DIV/0!</v>
      </c>
      <c r="DZ396" s="61" t="e">
        <f t="shared" si="429"/>
        <v>#DIV/0!</v>
      </c>
    </row>
    <row r="397" spans="1:130">
      <c r="A397" s="53">
        <v>11</v>
      </c>
      <c r="B397" s="63">
        <f t="shared" si="426"/>
        <v>1</v>
      </c>
      <c r="C397" s="53">
        <v>2011</v>
      </c>
      <c r="D397" s="64">
        <f t="shared" si="430"/>
        <v>0</v>
      </c>
      <c r="E397" s="64">
        <f t="shared" si="431"/>
        <v>0</v>
      </c>
      <c r="F397" s="64">
        <f t="shared" si="432"/>
        <v>0</v>
      </c>
      <c r="G397" s="64">
        <f t="shared" si="433"/>
        <v>0</v>
      </c>
      <c r="H397" s="64">
        <f t="shared" si="434"/>
        <v>0</v>
      </c>
      <c r="I397" s="64">
        <f t="shared" si="435"/>
        <v>0</v>
      </c>
      <c r="J397" s="64">
        <f t="shared" si="436"/>
        <v>0</v>
      </c>
      <c r="K397" s="64">
        <f t="shared" si="437"/>
        <v>0</v>
      </c>
      <c r="L397" s="64">
        <f t="shared" si="438"/>
        <v>0</v>
      </c>
      <c r="M397" s="64">
        <f t="shared" ref="M397:M415" si="439">VLOOKUP($C$75,$D$3:$K$63,$A$73,0)*(B388-B387)</f>
        <v>0</v>
      </c>
      <c r="N397" s="64">
        <f>VLOOKUP($C$76,$D$3:$K$63,$A$73,0)*(B387-B386)</f>
        <v>0</v>
      </c>
      <c r="O397" s="64">
        <f>VLOOKUP($C$77,$D$3:$K$63,$A$73,0)*B386</f>
        <v>0</v>
      </c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54">
        <f t="shared" si="427"/>
        <v>0</v>
      </c>
      <c r="BP397" s="53">
        <v>2011</v>
      </c>
      <c r="BQ397" s="61" t="e">
        <f t="shared" si="428"/>
        <v>#DIV/0!</v>
      </c>
      <c r="BR397" s="61" t="e">
        <f t="shared" si="421"/>
        <v>#DIV/0!</v>
      </c>
      <c r="BS397" s="61" t="e">
        <f t="shared" si="421"/>
        <v>#DIV/0!</v>
      </c>
      <c r="BT397" s="61" t="e">
        <f t="shared" si="421"/>
        <v>#DIV/0!</v>
      </c>
      <c r="BU397" s="61" t="e">
        <f t="shared" si="421"/>
        <v>#DIV/0!</v>
      </c>
      <c r="BV397" s="61" t="e">
        <f t="shared" si="421"/>
        <v>#DIV/0!</v>
      </c>
      <c r="BW397" s="61" t="e">
        <f t="shared" si="421"/>
        <v>#DIV/0!</v>
      </c>
      <c r="BX397" s="61" t="e">
        <f t="shared" si="421"/>
        <v>#DIV/0!</v>
      </c>
      <c r="BY397" s="61" t="e">
        <f t="shared" si="421"/>
        <v>#DIV/0!</v>
      </c>
      <c r="BZ397" s="61" t="e">
        <f t="shared" si="421"/>
        <v>#DIV/0!</v>
      </c>
      <c r="CA397" s="61" t="e">
        <f t="shared" si="421"/>
        <v>#DIV/0!</v>
      </c>
      <c r="CB397" s="61" t="e">
        <f t="shared" si="421"/>
        <v>#DIV/0!</v>
      </c>
      <c r="CC397" s="61" t="e">
        <f t="shared" si="421"/>
        <v>#DIV/0!</v>
      </c>
      <c r="CD397" s="61" t="e">
        <f t="shared" si="421"/>
        <v>#DIV/0!</v>
      </c>
      <c r="CE397" s="61" t="e">
        <f t="shared" si="421"/>
        <v>#DIV/0!</v>
      </c>
      <c r="CF397" s="61" t="e">
        <f t="shared" si="421"/>
        <v>#DIV/0!</v>
      </c>
      <c r="CG397" s="61" t="e">
        <f t="shared" si="421"/>
        <v>#DIV/0!</v>
      </c>
      <c r="CH397" s="61" t="e">
        <f t="shared" si="422"/>
        <v>#DIV/0!</v>
      </c>
      <c r="CI397" s="61" t="e">
        <f t="shared" si="422"/>
        <v>#DIV/0!</v>
      </c>
      <c r="CJ397" s="61" t="e">
        <f t="shared" si="422"/>
        <v>#DIV/0!</v>
      </c>
      <c r="CK397" s="61" t="e">
        <f t="shared" si="422"/>
        <v>#DIV/0!</v>
      </c>
      <c r="CL397" s="61" t="e">
        <f t="shared" si="422"/>
        <v>#DIV/0!</v>
      </c>
      <c r="CM397" s="61" t="e">
        <f t="shared" si="422"/>
        <v>#DIV/0!</v>
      </c>
      <c r="CN397" s="61" t="e">
        <f t="shared" si="423"/>
        <v>#DIV/0!</v>
      </c>
      <c r="CO397" s="61" t="e">
        <f t="shared" si="423"/>
        <v>#DIV/0!</v>
      </c>
      <c r="CP397" s="61" t="e">
        <f t="shared" si="423"/>
        <v>#DIV/0!</v>
      </c>
      <c r="CQ397" s="61" t="e">
        <f t="shared" si="423"/>
        <v>#DIV/0!</v>
      </c>
      <c r="CR397" s="61" t="e">
        <f t="shared" si="423"/>
        <v>#DIV/0!</v>
      </c>
      <c r="CS397" s="61" t="e">
        <f t="shared" si="423"/>
        <v>#DIV/0!</v>
      </c>
      <c r="CT397" s="61" t="e">
        <f t="shared" si="423"/>
        <v>#DIV/0!</v>
      </c>
      <c r="CU397" s="61" t="e">
        <f t="shared" si="423"/>
        <v>#DIV/0!</v>
      </c>
      <c r="CV397" s="61" t="e">
        <f t="shared" si="423"/>
        <v>#DIV/0!</v>
      </c>
      <c r="CW397" s="61" t="e">
        <f t="shared" si="423"/>
        <v>#DIV/0!</v>
      </c>
      <c r="CX397" s="61" t="e">
        <f t="shared" si="423"/>
        <v>#DIV/0!</v>
      </c>
      <c r="CY397" s="61" t="e">
        <f t="shared" si="423"/>
        <v>#DIV/0!</v>
      </c>
      <c r="CZ397" s="61" t="e">
        <f t="shared" si="423"/>
        <v>#DIV/0!</v>
      </c>
      <c r="DA397" s="61" t="e">
        <f t="shared" si="423"/>
        <v>#DIV/0!</v>
      </c>
      <c r="DB397" s="61" t="e">
        <f t="shared" si="423"/>
        <v>#DIV/0!</v>
      </c>
      <c r="DC397" s="61" t="e">
        <f t="shared" si="423"/>
        <v>#DIV/0!</v>
      </c>
      <c r="DD397" s="61" t="e">
        <f t="shared" si="424"/>
        <v>#DIV/0!</v>
      </c>
      <c r="DE397" s="61" t="e">
        <f t="shared" si="424"/>
        <v>#DIV/0!</v>
      </c>
      <c r="DF397" s="61" t="e">
        <f t="shared" si="424"/>
        <v>#DIV/0!</v>
      </c>
      <c r="DG397" s="61" t="e">
        <f t="shared" si="424"/>
        <v>#DIV/0!</v>
      </c>
      <c r="DH397" s="61" t="e">
        <f t="shared" si="424"/>
        <v>#DIV/0!</v>
      </c>
      <c r="DI397" s="61" t="e">
        <f t="shared" si="424"/>
        <v>#DIV/0!</v>
      </c>
      <c r="DJ397" s="61" t="e">
        <f t="shared" si="424"/>
        <v>#DIV/0!</v>
      </c>
      <c r="DK397" s="61" t="e">
        <f t="shared" si="424"/>
        <v>#DIV/0!</v>
      </c>
      <c r="DL397" s="61" t="e">
        <f t="shared" si="424"/>
        <v>#DIV/0!</v>
      </c>
      <c r="DM397" s="61" t="e">
        <f t="shared" si="424"/>
        <v>#DIV/0!</v>
      </c>
      <c r="DN397" s="61" t="e">
        <f t="shared" si="424"/>
        <v>#DIV/0!</v>
      </c>
      <c r="DO397" s="61" t="e">
        <f t="shared" si="424"/>
        <v>#DIV/0!</v>
      </c>
      <c r="DP397" s="61" t="e">
        <f t="shared" si="424"/>
        <v>#DIV/0!</v>
      </c>
      <c r="DQ397" s="61" t="e">
        <f t="shared" si="424"/>
        <v>#DIV/0!</v>
      </c>
      <c r="DR397" s="61" t="e">
        <f t="shared" si="424"/>
        <v>#DIV/0!</v>
      </c>
      <c r="DS397" s="61" t="e">
        <f t="shared" si="424"/>
        <v>#DIV/0!</v>
      </c>
      <c r="DT397" s="61" t="e">
        <f t="shared" si="425"/>
        <v>#DIV/0!</v>
      </c>
      <c r="DU397" s="61" t="e">
        <f t="shared" si="425"/>
        <v>#DIV/0!</v>
      </c>
      <c r="DV397" s="61" t="e">
        <f t="shared" si="425"/>
        <v>#DIV/0!</v>
      </c>
      <c r="DW397" s="61" t="e">
        <f t="shared" si="425"/>
        <v>#DIV/0!</v>
      </c>
      <c r="DX397" s="61" t="e">
        <f t="shared" si="425"/>
        <v>#DIV/0!</v>
      </c>
      <c r="DY397" s="61" t="e">
        <f t="shared" si="425"/>
        <v>#DIV/0!</v>
      </c>
      <c r="DZ397" s="61" t="e">
        <f t="shared" si="429"/>
        <v>#DIV/0!</v>
      </c>
    </row>
    <row r="398" spans="1:130">
      <c r="A398" s="53">
        <v>12</v>
      </c>
      <c r="B398" s="63">
        <f t="shared" si="426"/>
        <v>1</v>
      </c>
      <c r="C398" s="53">
        <v>2012</v>
      </c>
      <c r="D398" s="64">
        <f t="shared" si="430"/>
        <v>0</v>
      </c>
      <c r="E398" s="64">
        <f t="shared" si="431"/>
        <v>0</v>
      </c>
      <c r="F398" s="64">
        <f t="shared" si="432"/>
        <v>0</v>
      </c>
      <c r="G398" s="64">
        <f t="shared" si="433"/>
        <v>0</v>
      </c>
      <c r="H398" s="64">
        <f t="shared" si="434"/>
        <v>0</v>
      </c>
      <c r="I398" s="64">
        <f t="shared" si="435"/>
        <v>0</v>
      </c>
      <c r="J398" s="64">
        <f t="shared" si="436"/>
        <v>0</v>
      </c>
      <c r="K398" s="64">
        <f t="shared" si="437"/>
        <v>0</v>
      </c>
      <c r="L398" s="64">
        <f t="shared" si="438"/>
        <v>0</v>
      </c>
      <c r="M398" s="64">
        <f t="shared" si="439"/>
        <v>0</v>
      </c>
      <c r="N398" s="64">
        <f t="shared" ref="N398:N416" si="440">VLOOKUP($C$76,$D$3:$K$63,$A$73,0)*(B388-B387)</f>
        <v>0</v>
      </c>
      <c r="O398" s="64">
        <f>VLOOKUP($C$77,$D$3:$K$63,$A$73,0)*(B387-B386)</f>
        <v>0</v>
      </c>
      <c r="P398" s="64">
        <f>VLOOKUP($C$78,$D$3:$K$63,$A$73,0)*B386</f>
        <v>0</v>
      </c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54">
        <f t="shared" si="427"/>
        <v>0</v>
      </c>
      <c r="BP398" s="53">
        <v>2012</v>
      </c>
      <c r="BQ398" s="61" t="e">
        <f t="shared" si="428"/>
        <v>#DIV/0!</v>
      </c>
      <c r="BR398" s="61" t="e">
        <f t="shared" si="421"/>
        <v>#DIV/0!</v>
      </c>
      <c r="BS398" s="61" t="e">
        <f t="shared" si="421"/>
        <v>#DIV/0!</v>
      </c>
      <c r="BT398" s="61" t="e">
        <f t="shared" si="421"/>
        <v>#DIV/0!</v>
      </c>
      <c r="BU398" s="61" t="e">
        <f t="shared" si="421"/>
        <v>#DIV/0!</v>
      </c>
      <c r="BV398" s="61" t="e">
        <f t="shared" si="421"/>
        <v>#DIV/0!</v>
      </c>
      <c r="BW398" s="61" t="e">
        <f t="shared" si="421"/>
        <v>#DIV/0!</v>
      </c>
      <c r="BX398" s="61" t="e">
        <f t="shared" si="421"/>
        <v>#DIV/0!</v>
      </c>
      <c r="BY398" s="61" t="e">
        <f t="shared" si="421"/>
        <v>#DIV/0!</v>
      </c>
      <c r="BZ398" s="61" t="e">
        <f t="shared" si="421"/>
        <v>#DIV/0!</v>
      </c>
      <c r="CA398" s="61" t="e">
        <f t="shared" si="421"/>
        <v>#DIV/0!</v>
      </c>
      <c r="CB398" s="61" t="e">
        <f t="shared" si="421"/>
        <v>#DIV/0!</v>
      </c>
      <c r="CC398" s="61" t="e">
        <f t="shared" si="421"/>
        <v>#DIV/0!</v>
      </c>
      <c r="CD398" s="61" t="e">
        <f t="shared" si="421"/>
        <v>#DIV/0!</v>
      </c>
      <c r="CE398" s="61" t="e">
        <f t="shared" si="421"/>
        <v>#DIV/0!</v>
      </c>
      <c r="CF398" s="61" t="e">
        <f t="shared" si="421"/>
        <v>#DIV/0!</v>
      </c>
      <c r="CG398" s="61" t="e">
        <f t="shared" si="421"/>
        <v>#DIV/0!</v>
      </c>
      <c r="CH398" s="61" t="e">
        <f t="shared" si="422"/>
        <v>#DIV/0!</v>
      </c>
      <c r="CI398" s="61" t="e">
        <f t="shared" si="422"/>
        <v>#DIV/0!</v>
      </c>
      <c r="CJ398" s="61" t="e">
        <f t="shared" si="422"/>
        <v>#DIV/0!</v>
      </c>
      <c r="CK398" s="61" t="e">
        <f t="shared" si="422"/>
        <v>#DIV/0!</v>
      </c>
      <c r="CL398" s="61" t="e">
        <f t="shared" si="422"/>
        <v>#DIV/0!</v>
      </c>
      <c r="CM398" s="61" t="e">
        <f t="shared" si="422"/>
        <v>#DIV/0!</v>
      </c>
      <c r="CN398" s="61" t="e">
        <f t="shared" si="423"/>
        <v>#DIV/0!</v>
      </c>
      <c r="CO398" s="61" t="e">
        <f t="shared" si="423"/>
        <v>#DIV/0!</v>
      </c>
      <c r="CP398" s="61" t="e">
        <f t="shared" si="423"/>
        <v>#DIV/0!</v>
      </c>
      <c r="CQ398" s="61" t="e">
        <f t="shared" si="423"/>
        <v>#DIV/0!</v>
      </c>
      <c r="CR398" s="61" t="e">
        <f t="shared" si="423"/>
        <v>#DIV/0!</v>
      </c>
      <c r="CS398" s="61" t="e">
        <f t="shared" si="423"/>
        <v>#DIV/0!</v>
      </c>
      <c r="CT398" s="61" t="e">
        <f t="shared" si="423"/>
        <v>#DIV/0!</v>
      </c>
      <c r="CU398" s="61" t="e">
        <f t="shared" si="423"/>
        <v>#DIV/0!</v>
      </c>
      <c r="CV398" s="61" t="e">
        <f t="shared" si="423"/>
        <v>#DIV/0!</v>
      </c>
      <c r="CW398" s="61" t="e">
        <f t="shared" si="423"/>
        <v>#DIV/0!</v>
      </c>
      <c r="CX398" s="61" t="e">
        <f t="shared" si="423"/>
        <v>#DIV/0!</v>
      </c>
      <c r="CY398" s="61" t="e">
        <f t="shared" si="423"/>
        <v>#DIV/0!</v>
      </c>
      <c r="CZ398" s="61" t="e">
        <f t="shared" si="423"/>
        <v>#DIV/0!</v>
      </c>
      <c r="DA398" s="61" t="e">
        <f t="shared" si="423"/>
        <v>#DIV/0!</v>
      </c>
      <c r="DB398" s="61" t="e">
        <f t="shared" si="423"/>
        <v>#DIV/0!</v>
      </c>
      <c r="DC398" s="61" t="e">
        <f t="shared" si="423"/>
        <v>#DIV/0!</v>
      </c>
      <c r="DD398" s="61" t="e">
        <f t="shared" si="424"/>
        <v>#DIV/0!</v>
      </c>
      <c r="DE398" s="61" t="e">
        <f t="shared" si="424"/>
        <v>#DIV/0!</v>
      </c>
      <c r="DF398" s="61" t="e">
        <f t="shared" si="424"/>
        <v>#DIV/0!</v>
      </c>
      <c r="DG398" s="61" t="e">
        <f t="shared" si="424"/>
        <v>#DIV/0!</v>
      </c>
      <c r="DH398" s="61" t="e">
        <f t="shared" si="424"/>
        <v>#DIV/0!</v>
      </c>
      <c r="DI398" s="61" t="e">
        <f t="shared" si="424"/>
        <v>#DIV/0!</v>
      </c>
      <c r="DJ398" s="61" t="e">
        <f t="shared" si="424"/>
        <v>#DIV/0!</v>
      </c>
      <c r="DK398" s="61" t="e">
        <f t="shared" si="424"/>
        <v>#DIV/0!</v>
      </c>
      <c r="DL398" s="61" t="e">
        <f t="shared" si="424"/>
        <v>#DIV/0!</v>
      </c>
      <c r="DM398" s="61" t="e">
        <f t="shared" si="424"/>
        <v>#DIV/0!</v>
      </c>
      <c r="DN398" s="61" t="e">
        <f t="shared" si="424"/>
        <v>#DIV/0!</v>
      </c>
      <c r="DO398" s="61" t="e">
        <f t="shared" si="424"/>
        <v>#DIV/0!</v>
      </c>
      <c r="DP398" s="61" t="e">
        <f t="shared" si="424"/>
        <v>#DIV/0!</v>
      </c>
      <c r="DQ398" s="61" t="e">
        <f t="shared" si="424"/>
        <v>#DIV/0!</v>
      </c>
      <c r="DR398" s="61" t="e">
        <f t="shared" si="424"/>
        <v>#DIV/0!</v>
      </c>
      <c r="DS398" s="61" t="e">
        <f t="shared" si="424"/>
        <v>#DIV/0!</v>
      </c>
      <c r="DT398" s="61" t="e">
        <f t="shared" si="425"/>
        <v>#DIV/0!</v>
      </c>
      <c r="DU398" s="61" t="e">
        <f t="shared" si="425"/>
        <v>#DIV/0!</v>
      </c>
      <c r="DV398" s="61" t="e">
        <f t="shared" si="425"/>
        <v>#DIV/0!</v>
      </c>
      <c r="DW398" s="61" t="e">
        <f t="shared" si="425"/>
        <v>#DIV/0!</v>
      </c>
      <c r="DX398" s="61" t="e">
        <f t="shared" si="425"/>
        <v>#DIV/0!</v>
      </c>
      <c r="DY398" s="61" t="e">
        <f t="shared" si="425"/>
        <v>#DIV/0!</v>
      </c>
      <c r="DZ398" s="61" t="e">
        <f t="shared" si="429"/>
        <v>#DIV/0!</v>
      </c>
    </row>
    <row r="399" spans="1:130">
      <c r="A399" s="53">
        <v>13</v>
      </c>
      <c r="B399" s="63">
        <f t="shared" si="426"/>
        <v>1</v>
      </c>
      <c r="C399" s="53">
        <v>2013</v>
      </c>
      <c r="D399" s="64">
        <f t="shared" si="430"/>
        <v>0</v>
      </c>
      <c r="E399" s="64">
        <f t="shared" si="431"/>
        <v>0</v>
      </c>
      <c r="F399" s="64">
        <f t="shared" si="432"/>
        <v>0</v>
      </c>
      <c r="G399" s="64">
        <f t="shared" si="433"/>
        <v>0</v>
      </c>
      <c r="H399" s="64">
        <f t="shared" si="434"/>
        <v>0</v>
      </c>
      <c r="I399" s="64">
        <f t="shared" si="435"/>
        <v>0</v>
      </c>
      <c r="J399" s="64">
        <f t="shared" si="436"/>
        <v>0</v>
      </c>
      <c r="K399" s="64">
        <f t="shared" si="437"/>
        <v>0</v>
      </c>
      <c r="L399" s="64">
        <f t="shared" si="438"/>
        <v>0</v>
      </c>
      <c r="M399" s="64">
        <f t="shared" si="439"/>
        <v>0</v>
      </c>
      <c r="N399" s="64">
        <f t="shared" si="440"/>
        <v>0</v>
      </c>
      <c r="O399" s="64">
        <f t="shared" ref="O399:O417" si="441">VLOOKUP($C$77,$D$3:$K$63,$A$73,0)*(B388-B387)</f>
        <v>0</v>
      </c>
      <c r="P399" s="64">
        <f>VLOOKUP($C$78,$D$3:$K$63,$A$73,0)*(B387-B386)</f>
        <v>0</v>
      </c>
      <c r="Q399" s="64">
        <f>VLOOKUP($C$79,$D$3:$K$63,$A$73,0)*B386</f>
        <v>0</v>
      </c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54">
        <f t="shared" si="427"/>
        <v>0</v>
      </c>
      <c r="BP399" s="53">
        <v>2013</v>
      </c>
      <c r="BQ399" s="61" t="e">
        <f t="shared" si="428"/>
        <v>#DIV/0!</v>
      </c>
      <c r="BR399" s="61" t="e">
        <f t="shared" si="421"/>
        <v>#DIV/0!</v>
      </c>
      <c r="BS399" s="61" t="e">
        <f t="shared" si="421"/>
        <v>#DIV/0!</v>
      </c>
      <c r="BT399" s="61" t="e">
        <f t="shared" si="421"/>
        <v>#DIV/0!</v>
      </c>
      <c r="BU399" s="61" t="e">
        <f t="shared" si="421"/>
        <v>#DIV/0!</v>
      </c>
      <c r="BV399" s="61" t="e">
        <f t="shared" si="421"/>
        <v>#DIV/0!</v>
      </c>
      <c r="BW399" s="61" t="e">
        <f t="shared" si="421"/>
        <v>#DIV/0!</v>
      </c>
      <c r="BX399" s="61" t="e">
        <f t="shared" si="421"/>
        <v>#DIV/0!</v>
      </c>
      <c r="BY399" s="61" t="e">
        <f t="shared" si="421"/>
        <v>#DIV/0!</v>
      </c>
      <c r="BZ399" s="61" t="e">
        <f t="shared" si="421"/>
        <v>#DIV/0!</v>
      </c>
      <c r="CA399" s="61" t="e">
        <f t="shared" si="421"/>
        <v>#DIV/0!</v>
      </c>
      <c r="CB399" s="61" t="e">
        <f t="shared" si="421"/>
        <v>#DIV/0!</v>
      </c>
      <c r="CC399" s="61" t="e">
        <f t="shared" si="421"/>
        <v>#DIV/0!</v>
      </c>
      <c r="CD399" s="61" t="e">
        <f t="shared" si="421"/>
        <v>#DIV/0!</v>
      </c>
      <c r="CE399" s="61" t="e">
        <f t="shared" si="421"/>
        <v>#DIV/0!</v>
      </c>
      <c r="CF399" s="61" t="e">
        <f t="shared" si="421"/>
        <v>#DIV/0!</v>
      </c>
      <c r="CG399" s="61" t="e">
        <f t="shared" si="421"/>
        <v>#DIV/0!</v>
      </c>
      <c r="CH399" s="61" t="e">
        <f t="shared" si="422"/>
        <v>#DIV/0!</v>
      </c>
      <c r="CI399" s="61" t="e">
        <f t="shared" si="422"/>
        <v>#DIV/0!</v>
      </c>
      <c r="CJ399" s="61" t="e">
        <f t="shared" si="422"/>
        <v>#DIV/0!</v>
      </c>
      <c r="CK399" s="61" t="e">
        <f t="shared" si="422"/>
        <v>#DIV/0!</v>
      </c>
      <c r="CL399" s="61" t="e">
        <f t="shared" si="422"/>
        <v>#DIV/0!</v>
      </c>
      <c r="CM399" s="61" t="e">
        <f t="shared" si="422"/>
        <v>#DIV/0!</v>
      </c>
      <c r="CN399" s="61" t="e">
        <f t="shared" si="423"/>
        <v>#DIV/0!</v>
      </c>
      <c r="CO399" s="61" t="e">
        <f t="shared" si="423"/>
        <v>#DIV/0!</v>
      </c>
      <c r="CP399" s="61" t="e">
        <f t="shared" si="423"/>
        <v>#DIV/0!</v>
      </c>
      <c r="CQ399" s="61" t="e">
        <f t="shared" si="423"/>
        <v>#DIV/0!</v>
      </c>
      <c r="CR399" s="61" t="e">
        <f t="shared" si="423"/>
        <v>#DIV/0!</v>
      </c>
      <c r="CS399" s="61" t="e">
        <f t="shared" si="423"/>
        <v>#DIV/0!</v>
      </c>
      <c r="CT399" s="61" t="e">
        <f t="shared" si="423"/>
        <v>#DIV/0!</v>
      </c>
      <c r="CU399" s="61" t="e">
        <f t="shared" si="423"/>
        <v>#DIV/0!</v>
      </c>
      <c r="CV399" s="61" t="e">
        <f t="shared" si="423"/>
        <v>#DIV/0!</v>
      </c>
      <c r="CW399" s="61" t="e">
        <f t="shared" si="423"/>
        <v>#DIV/0!</v>
      </c>
      <c r="CX399" s="61" t="e">
        <f t="shared" si="423"/>
        <v>#DIV/0!</v>
      </c>
      <c r="CY399" s="61" t="e">
        <f t="shared" si="423"/>
        <v>#DIV/0!</v>
      </c>
      <c r="CZ399" s="61" t="e">
        <f t="shared" si="423"/>
        <v>#DIV/0!</v>
      </c>
      <c r="DA399" s="61" t="e">
        <f t="shared" si="423"/>
        <v>#DIV/0!</v>
      </c>
      <c r="DB399" s="61" t="e">
        <f t="shared" si="423"/>
        <v>#DIV/0!</v>
      </c>
      <c r="DC399" s="61" t="e">
        <f t="shared" si="423"/>
        <v>#DIV/0!</v>
      </c>
      <c r="DD399" s="61" t="e">
        <f t="shared" si="424"/>
        <v>#DIV/0!</v>
      </c>
      <c r="DE399" s="61" t="e">
        <f t="shared" si="424"/>
        <v>#DIV/0!</v>
      </c>
      <c r="DF399" s="61" t="e">
        <f t="shared" si="424"/>
        <v>#DIV/0!</v>
      </c>
      <c r="DG399" s="61" t="e">
        <f t="shared" si="424"/>
        <v>#DIV/0!</v>
      </c>
      <c r="DH399" s="61" t="e">
        <f t="shared" si="424"/>
        <v>#DIV/0!</v>
      </c>
      <c r="DI399" s="61" t="e">
        <f t="shared" si="424"/>
        <v>#DIV/0!</v>
      </c>
      <c r="DJ399" s="61" t="e">
        <f t="shared" si="424"/>
        <v>#DIV/0!</v>
      </c>
      <c r="DK399" s="61" t="e">
        <f t="shared" si="424"/>
        <v>#DIV/0!</v>
      </c>
      <c r="DL399" s="61" t="e">
        <f t="shared" si="424"/>
        <v>#DIV/0!</v>
      </c>
      <c r="DM399" s="61" t="e">
        <f t="shared" si="424"/>
        <v>#DIV/0!</v>
      </c>
      <c r="DN399" s="61" t="e">
        <f t="shared" si="424"/>
        <v>#DIV/0!</v>
      </c>
      <c r="DO399" s="61" t="e">
        <f t="shared" si="424"/>
        <v>#DIV/0!</v>
      </c>
      <c r="DP399" s="61" t="e">
        <f t="shared" si="424"/>
        <v>#DIV/0!</v>
      </c>
      <c r="DQ399" s="61" t="e">
        <f t="shared" si="424"/>
        <v>#DIV/0!</v>
      </c>
      <c r="DR399" s="61" t="e">
        <f t="shared" si="424"/>
        <v>#DIV/0!</v>
      </c>
      <c r="DS399" s="61" t="e">
        <f t="shared" si="424"/>
        <v>#DIV/0!</v>
      </c>
      <c r="DT399" s="61" t="e">
        <f t="shared" si="425"/>
        <v>#DIV/0!</v>
      </c>
      <c r="DU399" s="61" t="e">
        <f t="shared" si="425"/>
        <v>#DIV/0!</v>
      </c>
      <c r="DV399" s="61" t="e">
        <f t="shared" si="425"/>
        <v>#DIV/0!</v>
      </c>
      <c r="DW399" s="61" t="e">
        <f t="shared" si="425"/>
        <v>#DIV/0!</v>
      </c>
      <c r="DX399" s="61" t="e">
        <f t="shared" si="425"/>
        <v>#DIV/0!</v>
      </c>
      <c r="DY399" s="61" t="e">
        <f t="shared" si="425"/>
        <v>#DIV/0!</v>
      </c>
      <c r="DZ399" s="61" t="e">
        <f t="shared" si="429"/>
        <v>#DIV/0!</v>
      </c>
    </row>
    <row r="400" spans="1:130">
      <c r="A400" s="53">
        <v>14</v>
      </c>
      <c r="B400" s="63">
        <f t="shared" si="426"/>
        <v>1</v>
      </c>
      <c r="C400" s="53">
        <v>2014</v>
      </c>
      <c r="D400" s="64">
        <f t="shared" si="430"/>
        <v>0</v>
      </c>
      <c r="E400" s="64">
        <f t="shared" si="431"/>
        <v>0</v>
      </c>
      <c r="F400" s="64">
        <f t="shared" si="432"/>
        <v>0</v>
      </c>
      <c r="G400" s="64">
        <f t="shared" si="433"/>
        <v>0</v>
      </c>
      <c r="H400" s="64">
        <f t="shared" si="434"/>
        <v>0</v>
      </c>
      <c r="I400" s="64">
        <f t="shared" si="435"/>
        <v>0</v>
      </c>
      <c r="J400" s="64">
        <f t="shared" si="436"/>
        <v>0</v>
      </c>
      <c r="K400" s="64">
        <f t="shared" si="437"/>
        <v>0</v>
      </c>
      <c r="L400" s="64">
        <f t="shared" si="438"/>
        <v>0</v>
      </c>
      <c r="M400" s="64">
        <f t="shared" si="439"/>
        <v>0</v>
      </c>
      <c r="N400" s="64">
        <f t="shared" si="440"/>
        <v>0</v>
      </c>
      <c r="O400" s="64">
        <f t="shared" si="441"/>
        <v>0</v>
      </c>
      <c r="P400" s="64">
        <f t="shared" ref="P400:P418" si="442">VLOOKUP($C$78,$D$3:$K$63,$A$73,0)*(B388-B387)</f>
        <v>0</v>
      </c>
      <c r="Q400" s="64">
        <f>VLOOKUP($C$79,$D$3:$K$63,$A$73,0)*(B387-B386)</f>
        <v>0</v>
      </c>
      <c r="R400" s="64">
        <f>VLOOKUP($C$80,$D$3:$K$63,$A$73,0)*B386</f>
        <v>0</v>
      </c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54">
        <f t="shared" si="427"/>
        <v>0</v>
      </c>
      <c r="BP400" s="53">
        <v>2014</v>
      </c>
      <c r="BQ400" s="61" t="e">
        <f t="shared" si="428"/>
        <v>#DIV/0!</v>
      </c>
      <c r="BR400" s="61" t="e">
        <f t="shared" si="421"/>
        <v>#DIV/0!</v>
      </c>
      <c r="BS400" s="61" t="e">
        <f t="shared" si="421"/>
        <v>#DIV/0!</v>
      </c>
      <c r="BT400" s="61" t="e">
        <f t="shared" si="421"/>
        <v>#DIV/0!</v>
      </c>
      <c r="BU400" s="61" t="e">
        <f t="shared" si="421"/>
        <v>#DIV/0!</v>
      </c>
      <c r="BV400" s="61" t="e">
        <f t="shared" si="421"/>
        <v>#DIV/0!</v>
      </c>
      <c r="BW400" s="61" t="e">
        <f t="shared" si="421"/>
        <v>#DIV/0!</v>
      </c>
      <c r="BX400" s="61" t="e">
        <f t="shared" si="421"/>
        <v>#DIV/0!</v>
      </c>
      <c r="BY400" s="61" t="e">
        <f t="shared" si="421"/>
        <v>#DIV/0!</v>
      </c>
      <c r="BZ400" s="61" t="e">
        <f t="shared" si="421"/>
        <v>#DIV/0!</v>
      </c>
      <c r="CA400" s="61" t="e">
        <f t="shared" si="421"/>
        <v>#DIV/0!</v>
      </c>
      <c r="CB400" s="61" t="e">
        <f t="shared" si="421"/>
        <v>#DIV/0!</v>
      </c>
      <c r="CC400" s="61" t="e">
        <f t="shared" si="421"/>
        <v>#DIV/0!</v>
      </c>
      <c r="CD400" s="61" t="e">
        <f t="shared" si="421"/>
        <v>#DIV/0!</v>
      </c>
      <c r="CE400" s="61" t="e">
        <f t="shared" si="421"/>
        <v>#DIV/0!</v>
      </c>
      <c r="CF400" s="61" t="e">
        <f t="shared" si="421"/>
        <v>#DIV/0!</v>
      </c>
      <c r="CG400" s="61" t="e">
        <f t="shared" si="421"/>
        <v>#DIV/0!</v>
      </c>
      <c r="CH400" s="61" t="e">
        <f t="shared" si="422"/>
        <v>#DIV/0!</v>
      </c>
      <c r="CI400" s="61" t="e">
        <f t="shared" si="422"/>
        <v>#DIV/0!</v>
      </c>
      <c r="CJ400" s="61" t="e">
        <f t="shared" si="422"/>
        <v>#DIV/0!</v>
      </c>
      <c r="CK400" s="61" t="e">
        <f t="shared" si="422"/>
        <v>#DIV/0!</v>
      </c>
      <c r="CL400" s="61" t="e">
        <f t="shared" si="422"/>
        <v>#DIV/0!</v>
      </c>
      <c r="CM400" s="61" t="e">
        <f t="shared" si="422"/>
        <v>#DIV/0!</v>
      </c>
      <c r="CN400" s="61" t="e">
        <f t="shared" si="423"/>
        <v>#DIV/0!</v>
      </c>
      <c r="CO400" s="61" t="e">
        <f t="shared" si="423"/>
        <v>#DIV/0!</v>
      </c>
      <c r="CP400" s="61" t="e">
        <f t="shared" si="423"/>
        <v>#DIV/0!</v>
      </c>
      <c r="CQ400" s="61" t="e">
        <f t="shared" si="423"/>
        <v>#DIV/0!</v>
      </c>
      <c r="CR400" s="61" t="e">
        <f t="shared" si="423"/>
        <v>#DIV/0!</v>
      </c>
      <c r="CS400" s="61" t="e">
        <f t="shared" si="423"/>
        <v>#DIV/0!</v>
      </c>
      <c r="CT400" s="61" t="e">
        <f t="shared" si="423"/>
        <v>#DIV/0!</v>
      </c>
      <c r="CU400" s="61" t="e">
        <f t="shared" si="423"/>
        <v>#DIV/0!</v>
      </c>
      <c r="CV400" s="61" t="e">
        <f t="shared" si="423"/>
        <v>#DIV/0!</v>
      </c>
      <c r="CW400" s="61" t="e">
        <f t="shared" si="423"/>
        <v>#DIV/0!</v>
      </c>
      <c r="CX400" s="61" t="e">
        <f t="shared" si="423"/>
        <v>#DIV/0!</v>
      </c>
      <c r="CY400" s="61" t="e">
        <f t="shared" si="423"/>
        <v>#DIV/0!</v>
      </c>
      <c r="CZ400" s="61" t="e">
        <f t="shared" si="423"/>
        <v>#DIV/0!</v>
      </c>
      <c r="DA400" s="61" t="e">
        <f t="shared" si="423"/>
        <v>#DIV/0!</v>
      </c>
      <c r="DB400" s="61" t="e">
        <f t="shared" si="423"/>
        <v>#DIV/0!</v>
      </c>
      <c r="DC400" s="61" t="e">
        <f t="shared" si="423"/>
        <v>#DIV/0!</v>
      </c>
      <c r="DD400" s="61" t="e">
        <f t="shared" si="424"/>
        <v>#DIV/0!</v>
      </c>
      <c r="DE400" s="61" t="e">
        <f t="shared" si="424"/>
        <v>#DIV/0!</v>
      </c>
      <c r="DF400" s="61" t="e">
        <f t="shared" si="424"/>
        <v>#DIV/0!</v>
      </c>
      <c r="DG400" s="61" t="e">
        <f t="shared" si="424"/>
        <v>#DIV/0!</v>
      </c>
      <c r="DH400" s="61" t="e">
        <f t="shared" si="424"/>
        <v>#DIV/0!</v>
      </c>
      <c r="DI400" s="61" t="e">
        <f t="shared" si="424"/>
        <v>#DIV/0!</v>
      </c>
      <c r="DJ400" s="61" t="e">
        <f t="shared" si="424"/>
        <v>#DIV/0!</v>
      </c>
      <c r="DK400" s="61" t="e">
        <f t="shared" si="424"/>
        <v>#DIV/0!</v>
      </c>
      <c r="DL400" s="61" t="e">
        <f t="shared" si="424"/>
        <v>#DIV/0!</v>
      </c>
      <c r="DM400" s="61" t="e">
        <f t="shared" si="424"/>
        <v>#DIV/0!</v>
      </c>
      <c r="DN400" s="61" t="e">
        <f t="shared" si="424"/>
        <v>#DIV/0!</v>
      </c>
      <c r="DO400" s="61" t="e">
        <f t="shared" si="424"/>
        <v>#DIV/0!</v>
      </c>
      <c r="DP400" s="61" t="e">
        <f t="shared" si="424"/>
        <v>#DIV/0!</v>
      </c>
      <c r="DQ400" s="61" t="e">
        <f t="shared" si="424"/>
        <v>#DIV/0!</v>
      </c>
      <c r="DR400" s="61" t="e">
        <f t="shared" si="424"/>
        <v>#DIV/0!</v>
      </c>
      <c r="DS400" s="61" t="e">
        <f t="shared" si="424"/>
        <v>#DIV/0!</v>
      </c>
      <c r="DT400" s="61" t="e">
        <f t="shared" si="425"/>
        <v>#DIV/0!</v>
      </c>
      <c r="DU400" s="61" t="e">
        <f t="shared" si="425"/>
        <v>#DIV/0!</v>
      </c>
      <c r="DV400" s="61" t="e">
        <f t="shared" si="425"/>
        <v>#DIV/0!</v>
      </c>
      <c r="DW400" s="61" t="e">
        <f t="shared" si="425"/>
        <v>#DIV/0!</v>
      </c>
      <c r="DX400" s="61" t="e">
        <f t="shared" si="425"/>
        <v>#DIV/0!</v>
      </c>
      <c r="DY400" s="61" t="e">
        <f t="shared" si="425"/>
        <v>#DIV/0!</v>
      </c>
      <c r="DZ400" s="61" t="e">
        <f t="shared" si="429"/>
        <v>#DIV/0!</v>
      </c>
    </row>
    <row r="401" spans="1:130">
      <c r="A401" s="53">
        <v>15</v>
      </c>
      <c r="B401" s="63">
        <f t="shared" si="426"/>
        <v>1</v>
      </c>
      <c r="C401" s="53">
        <v>2015</v>
      </c>
      <c r="D401" s="64">
        <f t="shared" si="430"/>
        <v>0</v>
      </c>
      <c r="E401" s="64">
        <f t="shared" si="431"/>
        <v>0</v>
      </c>
      <c r="F401" s="64">
        <f t="shared" si="432"/>
        <v>0</v>
      </c>
      <c r="G401" s="64">
        <f t="shared" si="433"/>
        <v>0</v>
      </c>
      <c r="H401" s="64">
        <f t="shared" si="434"/>
        <v>0</v>
      </c>
      <c r="I401" s="64">
        <f t="shared" si="435"/>
        <v>0</v>
      </c>
      <c r="J401" s="64">
        <f t="shared" si="436"/>
        <v>0</v>
      </c>
      <c r="K401" s="64">
        <f t="shared" si="437"/>
        <v>0</v>
      </c>
      <c r="L401" s="64">
        <f t="shared" si="438"/>
        <v>0</v>
      </c>
      <c r="M401" s="64">
        <f t="shared" si="439"/>
        <v>0</v>
      </c>
      <c r="N401" s="64">
        <f t="shared" si="440"/>
        <v>0</v>
      </c>
      <c r="O401" s="64">
        <f t="shared" si="441"/>
        <v>0</v>
      </c>
      <c r="P401" s="64">
        <f t="shared" si="442"/>
        <v>0</v>
      </c>
      <c r="Q401" s="64">
        <f t="shared" ref="Q401:Q419" si="443">VLOOKUP($C$79,$D$3:$K$63,$A$73,0)*(B388-B387)</f>
        <v>0</v>
      </c>
      <c r="R401" s="64">
        <f>VLOOKUP($C$80,$D$3:$K$63,$A$73,0)*(B387-B386)</f>
        <v>0</v>
      </c>
      <c r="S401" s="64">
        <f>VLOOKUP($C$81,$D$3:$K$63,$A$73,0)*B386</f>
        <v>0</v>
      </c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54">
        <f t="shared" si="427"/>
        <v>0</v>
      </c>
      <c r="BP401" s="53">
        <v>2015</v>
      </c>
      <c r="BQ401" s="61" t="e">
        <f t="shared" si="428"/>
        <v>#DIV/0!</v>
      </c>
      <c r="BR401" s="61" t="e">
        <f t="shared" si="421"/>
        <v>#DIV/0!</v>
      </c>
      <c r="BS401" s="61" t="e">
        <f t="shared" si="421"/>
        <v>#DIV/0!</v>
      </c>
      <c r="BT401" s="61" t="e">
        <f t="shared" si="421"/>
        <v>#DIV/0!</v>
      </c>
      <c r="BU401" s="61" t="e">
        <f t="shared" si="421"/>
        <v>#DIV/0!</v>
      </c>
      <c r="BV401" s="61" t="e">
        <f t="shared" si="421"/>
        <v>#DIV/0!</v>
      </c>
      <c r="BW401" s="61" t="e">
        <f t="shared" si="421"/>
        <v>#DIV/0!</v>
      </c>
      <c r="BX401" s="61" t="e">
        <f t="shared" si="421"/>
        <v>#DIV/0!</v>
      </c>
      <c r="BY401" s="61" t="e">
        <f t="shared" si="421"/>
        <v>#DIV/0!</v>
      </c>
      <c r="BZ401" s="61" t="e">
        <f t="shared" si="421"/>
        <v>#DIV/0!</v>
      </c>
      <c r="CA401" s="61" t="e">
        <f t="shared" si="421"/>
        <v>#DIV/0!</v>
      </c>
      <c r="CB401" s="61" t="e">
        <f t="shared" si="421"/>
        <v>#DIV/0!</v>
      </c>
      <c r="CC401" s="61" t="e">
        <f t="shared" si="421"/>
        <v>#DIV/0!</v>
      </c>
      <c r="CD401" s="61" t="e">
        <f t="shared" si="421"/>
        <v>#DIV/0!</v>
      </c>
      <c r="CE401" s="61" t="e">
        <f t="shared" si="421"/>
        <v>#DIV/0!</v>
      </c>
      <c r="CF401" s="61" t="e">
        <f t="shared" si="421"/>
        <v>#DIV/0!</v>
      </c>
      <c r="CG401" s="61" t="e">
        <f t="shared" ref="CG401:CV427" si="444">T401/$BM401</f>
        <v>#DIV/0!</v>
      </c>
      <c r="CH401" s="61" t="e">
        <f t="shared" si="422"/>
        <v>#DIV/0!</v>
      </c>
      <c r="CI401" s="61" t="e">
        <f t="shared" si="422"/>
        <v>#DIV/0!</v>
      </c>
      <c r="CJ401" s="61" t="e">
        <f t="shared" si="422"/>
        <v>#DIV/0!</v>
      </c>
      <c r="CK401" s="61" t="e">
        <f t="shared" si="422"/>
        <v>#DIV/0!</v>
      </c>
      <c r="CL401" s="61" t="e">
        <f t="shared" si="422"/>
        <v>#DIV/0!</v>
      </c>
      <c r="CM401" s="61" t="e">
        <f t="shared" si="422"/>
        <v>#DIV/0!</v>
      </c>
      <c r="CN401" s="61" t="e">
        <f t="shared" si="423"/>
        <v>#DIV/0!</v>
      </c>
      <c r="CO401" s="61" t="e">
        <f t="shared" si="423"/>
        <v>#DIV/0!</v>
      </c>
      <c r="CP401" s="61" t="e">
        <f t="shared" si="423"/>
        <v>#DIV/0!</v>
      </c>
      <c r="CQ401" s="61" t="e">
        <f t="shared" si="423"/>
        <v>#DIV/0!</v>
      </c>
      <c r="CR401" s="61" t="e">
        <f t="shared" si="423"/>
        <v>#DIV/0!</v>
      </c>
      <c r="CS401" s="61" t="e">
        <f t="shared" si="423"/>
        <v>#DIV/0!</v>
      </c>
      <c r="CT401" s="61" t="e">
        <f t="shared" si="423"/>
        <v>#DIV/0!</v>
      </c>
      <c r="CU401" s="61" t="e">
        <f t="shared" si="423"/>
        <v>#DIV/0!</v>
      </c>
      <c r="CV401" s="61" t="e">
        <f t="shared" si="423"/>
        <v>#DIV/0!</v>
      </c>
      <c r="CW401" s="61" t="e">
        <f t="shared" si="423"/>
        <v>#DIV/0!</v>
      </c>
      <c r="CX401" s="61" t="e">
        <f t="shared" si="423"/>
        <v>#DIV/0!</v>
      </c>
      <c r="CY401" s="61" t="e">
        <f t="shared" si="423"/>
        <v>#DIV/0!</v>
      </c>
      <c r="CZ401" s="61" t="e">
        <f t="shared" si="423"/>
        <v>#DIV/0!</v>
      </c>
      <c r="DA401" s="61" t="e">
        <f t="shared" si="423"/>
        <v>#DIV/0!</v>
      </c>
      <c r="DB401" s="61" t="e">
        <f t="shared" si="423"/>
        <v>#DIV/0!</v>
      </c>
      <c r="DC401" s="61" t="e">
        <f t="shared" ref="DC401:DR417" si="445">AP401/$BM401</f>
        <v>#DIV/0!</v>
      </c>
      <c r="DD401" s="61" t="e">
        <f t="shared" si="424"/>
        <v>#DIV/0!</v>
      </c>
      <c r="DE401" s="61" t="e">
        <f t="shared" si="424"/>
        <v>#DIV/0!</v>
      </c>
      <c r="DF401" s="61" t="e">
        <f t="shared" si="424"/>
        <v>#DIV/0!</v>
      </c>
      <c r="DG401" s="61" t="e">
        <f t="shared" si="424"/>
        <v>#DIV/0!</v>
      </c>
      <c r="DH401" s="61" t="e">
        <f t="shared" si="424"/>
        <v>#DIV/0!</v>
      </c>
      <c r="DI401" s="61" t="e">
        <f t="shared" si="424"/>
        <v>#DIV/0!</v>
      </c>
      <c r="DJ401" s="61" t="e">
        <f t="shared" si="424"/>
        <v>#DIV/0!</v>
      </c>
      <c r="DK401" s="61" t="e">
        <f t="shared" si="424"/>
        <v>#DIV/0!</v>
      </c>
      <c r="DL401" s="61" t="e">
        <f t="shared" si="424"/>
        <v>#DIV/0!</v>
      </c>
      <c r="DM401" s="61" t="e">
        <f t="shared" si="424"/>
        <v>#DIV/0!</v>
      </c>
      <c r="DN401" s="61" t="e">
        <f t="shared" si="424"/>
        <v>#DIV/0!</v>
      </c>
      <c r="DO401" s="61" t="e">
        <f t="shared" si="424"/>
        <v>#DIV/0!</v>
      </c>
      <c r="DP401" s="61" t="e">
        <f t="shared" si="424"/>
        <v>#DIV/0!</v>
      </c>
      <c r="DQ401" s="61" t="e">
        <f t="shared" si="424"/>
        <v>#DIV/0!</v>
      </c>
      <c r="DR401" s="61" t="e">
        <f t="shared" si="424"/>
        <v>#DIV/0!</v>
      </c>
      <c r="DS401" s="61" t="e">
        <f t="shared" ref="DS401:DV446" si="446">BF401/$BM401</f>
        <v>#DIV/0!</v>
      </c>
      <c r="DT401" s="61" t="e">
        <f t="shared" si="425"/>
        <v>#DIV/0!</v>
      </c>
      <c r="DU401" s="61" t="e">
        <f t="shared" si="425"/>
        <v>#DIV/0!</v>
      </c>
      <c r="DV401" s="61" t="e">
        <f t="shared" si="425"/>
        <v>#DIV/0!</v>
      </c>
      <c r="DW401" s="61" t="e">
        <f t="shared" si="425"/>
        <v>#DIV/0!</v>
      </c>
      <c r="DX401" s="61" t="e">
        <f t="shared" si="425"/>
        <v>#DIV/0!</v>
      </c>
      <c r="DY401" s="61" t="e">
        <f t="shared" si="425"/>
        <v>#DIV/0!</v>
      </c>
      <c r="DZ401" s="61" t="e">
        <f t="shared" si="429"/>
        <v>#DIV/0!</v>
      </c>
    </row>
    <row r="402" spans="1:130">
      <c r="A402" s="53">
        <v>16</v>
      </c>
      <c r="B402" s="63">
        <f t="shared" si="426"/>
        <v>1</v>
      </c>
      <c r="C402" s="53">
        <v>2016</v>
      </c>
      <c r="D402" s="64">
        <f t="shared" si="430"/>
        <v>0</v>
      </c>
      <c r="E402" s="64">
        <f t="shared" si="431"/>
        <v>0</v>
      </c>
      <c r="F402" s="64">
        <f t="shared" si="432"/>
        <v>0</v>
      </c>
      <c r="G402" s="64">
        <f t="shared" si="433"/>
        <v>0</v>
      </c>
      <c r="H402" s="64">
        <f t="shared" si="434"/>
        <v>0</v>
      </c>
      <c r="I402" s="64">
        <f t="shared" si="435"/>
        <v>0</v>
      </c>
      <c r="J402" s="64">
        <f t="shared" si="436"/>
        <v>0</v>
      </c>
      <c r="K402" s="64">
        <f t="shared" si="437"/>
        <v>0</v>
      </c>
      <c r="L402" s="64">
        <f t="shared" si="438"/>
        <v>0</v>
      </c>
      <c r="M402" s="64">
        <f t="shared" si="439"/>
        <v>0</v>
      </c>
      <c r="N402" s="64">
        <f t="shared" si="440"/>
        <v>0</v>
      </c>
      <c r="O402" s="64">
        <f t="shared" si="441"/>
        <v>0</v>
      </c>
      <c r="P402" s="64">
        <f t="shared" si="442"/>
        <v>0</v>
      </c>
      <c r="Q402" s="64">
        <f t="shared" si="443"/>
        <v>0</v>
      </c>
      <c r="R402" s="64">
        <f t="shared" ref="R402:R420" si="447">VLOOKUP($C$80,$D$3:$K$63,$A$73,0)*(B388-B387)</f>
        <v>0</v>
      </c>
      <c r="S402" s="64">
        <f>VLOOKUP($C$81,$D$3:$K$63,$A$73,0)*(B387-B386)</f>
        <v>0</v>
      </c>
      <c r="T402" s="64">
        <f>VLOOKUP($C$82,$D$3:$K$63,$A$73,0)*B386</f>
        <v>0</v>
      </c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54">
        <f t="shared" si="427"/>
        <v>0</v>
      </c>
      <c r="BP402" s="53">
        <v>2016</v>
      </c>
      <c r="BQ402" s="61" t="e">
        <f t="shared" si="428"/>
        <v>#DIV/0!</v>
      </c>
      <c r="BR402" s="61" t="e">
        <f t="shared" si="428"/>
        <v>#DIV/0!</v>
      </c>
      <c r="BS402" s="61" t="e">
        <f t="shared" si="428"/>
        <v>#DIV/0!</v>
      </c>
      <c r="BT402" s="61" t="e">
        <f t="shared" si="428"/>
        <v>#DIV/0!</v>
      </c>
      <c r="BU402" s="61" t="e">
        <f t="shared" si="428"/>
        <v>#DIV/0!</v>
      </c>
      <c r="BV402" s="61" t="e">
        <f t="shared" si="428"/>
        <v>#DIV/0!</v>
      </c>
      <c r="BW402" s="61" t="e">
        <f t="shared" si="428"/>
        <v>#DIV/0!</v>
      </c>
      <c r="BX402" s="61" t="e">
        <f t="shared" si="428"/>
        <v>#DIV/0!</v>
      </c>
      <c r="BY402" s="61" t="e">
        <f t="shared" si="428"/>
        <v>#DIV/0!</v>
      </c>
      <c r="BZ402" s="61" t="e">
        <f t="shared" si="428"/>
        <v>#DIV/0!</v>
      </c>
      <c r="CA402" s="61" t="e">
        <f t="shared" si="428"/>
        <v>#DIV/0!</v>
      </c>
      <c r="CB402" s="61" t="e">
        <f t="shared" si="428"/>
        <v>#DIV/0!</v>
      </c>
      <c r="CC402" s="61" t="e">
        <f t="shared" si="428"/>
        <v>#DIV/0!</v>
      </c>
      <c r="CD402" s="61" t="e">
        <f t="shared" si="428"/>
        <v>#DIV/0!</v>
      </c>
      <c r="CE402" s="61" t="e">
        <f t="shared" si="428"/>
        <v>#DIV/0!</v>
      </c>
      <c r="CF402" s="61" t="e">
        <f t="shared" si="428"/>
        <v>#DIV/0!</v>
      </c>
      <c r="CG402" s="61" t="e">
        <f t="shared" si="444"/>
        <v>#DIV/0!</v>
      </c>
      <c r="CH402" s="61" t="e">
        <f t="shared" si="422"/>
        <v>#DIV/0!</v>
      </c>
      <c r="CI402" s="61" t="e">
        <f t="shared" si="422"/>
        <v>#DIV/0!</v>
      </c>
      <c r="CJ402" s="61" t="e">
        <f t="shared" si="422"/>
        <v>#DIV/0!</v>
      </c>
      <c r="CK402" s="61" t="e">
        <f t="shared" si="422"/>
        <v>#DIV/0!</v>
      </c>
      <c r="CL402" s="61" t="e">
        <f t="shared" si="422"/>
        <v>#DIV/0!</v>
      </c>
      <c r="CM402" s="61" t="e">
        <f t="shared" si="422"/>
        <v>#DIV/0!</v>
      </c>
      <c r="CN402" s="61" t="e">
        <f t="shared" si="422"/>
        <v>#DIV/0!</v>
      </c>
      <c r="CO402" s="61" t="e">
        <f t="shared" si="422"/>
        <v>#DIV/0!</v>
      </c>
      <c r="CP402" s="61" t="e">
        <f t="shared" si="422"/>
        <v>#DIV/0!</v>
      </c>
      <c r="CQ402" s="61" t="e">
        <f t="shared" si="422"/>
        <v>#DIV/0!</v>
      </c>
      <c r="CR402" s="61" t="e">
        <f t="shared" si="422"/>
        <v>#DIV/0!</v>
      </c>
      <c r="CS402" s="61" t="e">
        <f t="shared" si="422"/>
        <v>#DIV/0!</v>
      </c>
      <c r="CT402" s="61" t="e">
        <f t="shared" si="422"/>
        <v>#DIV/0!</v>
      </c>
      <c r="CU402" s="61" t="e">
        <f t="shared" si="422"/>
        <v>#DIV/0!</v>
      </c>
      <c r="CV402" s="61" t="e">
        <f t="shared" si="422"/>
        <v>#DIV/0!</v>
      </c>
      <c r="CW402" s="61" t="e">
        <f t="shared" si="422"/>
        <v>#DIV/0!</v>
      </c>
      <c r="CX402" s="61" t="e">
        <f t="shared" ref="CX402:DM429" si="448">AK402/$BM402</f>
        <v>#DIV/0!</v>
      </c>
      <c r="CY402" s="61" t="e">
        <f t="shared" si="448"/>
        <v>#DIV/0!</v>
      </c>
      <c r="CZ402" s="61" t="e">
        <f t="shared" si="448"/>
        <v>#DIV/0!</v>
      </c>
      <c r="DA402" s="61" t="e">
        <f t="shared" si="448"/>
        <v>#DIV/0!</v>
      </c>
      <c r="DB402" s="61" t="e">
        <f t="shared" si="448"/>
        <v>#DIV/0!</v>
      </c>
      <c r="DC402" s="61" t="e">
        <f t="shared" si="445"/>
        <v>#DIV/0!</v>
      </c>
      <c r="DD402" s="61" t="e">
        <f t="shared" si="445"/>
        <v>#DIV/0!</v>
      </c>
      <c r="DE402" s="61" t="e">
        <f t="shared" si="445"/>
        <v>#DIV/0!</v>
      </c>
      <c r="DF402" s="61" t="e">
        <f t="shared" si="445"/>
        <v>#DIV/0!</v>
      </c>
      <c r="DG402" s="61" t="e">
        <f t="shared" si="445"/>
        <v>#DIV/0!</v>
      </c>
      <c r="DH402" s="61" t="e">
        <f t="shared" si="445"/>
        <v>#DIV/0!</v>
      </c>
      <c r="DI402" s="61" t="e">
        <f t="shared" si="445"/>
        <v>#DIV/0!</v>
      </c>
      <c r="DJ402" s="61" t="e">
        <f t="shared" si="445"/>
        <v>#DIV/0!</v>
      </c>
      <c r="DK402" s="61" t="e">
        <f t="shared" si="445"/>
        <v>#DIV/0!</v>
      </c>
      <c r="DL402" s="61" t="e">
        <f t="shared" si="445"/>
        <v>#DIV/0!</v>
      </c>
      <c r="DM402" s="61" t="e">
        <f t="shared" si="445"/>
        <v>#DIV/0!</v>
      </c>
      <c r="DN402" s="61" t="e">
        <f t="shared" si="445"/>
        <v>#DIV/0!</v>
      </c>
      <c r="DO402" s="61" t="e">
        <f t="shared" si="445"/>
        <v>#DIV/0!</v>
      </c>
      <c r="DP402" s="61" t="e">
        <f t="shared" si="445"/>
        <v>#DIV/0!</v>
      </c>
      <c r="DQ402" s="61" t="e">
        <f t="shared" si="445"/>
        <v>#DIV/0!</v>
      </c>
      <c r="DR402" s="61" t="e">
        <f t="shared" si="445"/>
        <v>#DIV/0!</v>
      </c>
      <c r="DS402" s="61" t="e">
        <f t="shared" si="446"/>
        <v>#DIV/0!</v>
      </c>
      <c r="DT402" s="61" t="e">
        <f t="shared" si="425"/>
        <v>#DIV/0!</v>
      </c>
      <c r="DU402" s="61" t="e">
        <f t="shared" si="425"/>
        <v>#DIV/0!</v>
      </c>
      <c r="DV402" s="61" t="e">
        <f t="shared" si="425"/>
        <v>#DIV/0!</v>
      </c>
      <c r="DW402" s="61" t="e">
        <f t="shared" si="425"/>
        <v>#DIV/0!</v>
      </c>
      <c r="DX402" s="61" t="e">
        <f t="shared" si="425"/>
        <v>#DIV/0!</v>
      </c>
      <c r="DY402" s="61" t="e">
        <f t="shared" si="425"/>
        <v>#DIV/0!</v>
      </c>
      <c r="DZ402" s="61" t="e">
        <f t="shared" si="429"/>
        <v>#DIV/0!</v>
      </c>
    </row>
    <row r="403" spans="1:130">
      <c r="A403" s="53">
        <v>17</v>
      </c>
      <c r="B403" s="63">
        <f t="shared" si="426"/>
        <v>1</v>
      </c>
      <c r="C403" s="53">
        <v>2017</v>
      </c>
      <c r="D403" s="64">
        <f t="shared" si="430"/>
        <v>0</v>
      </c>
      <c r="E403" s="64">
        <f t="shared" si="431"/>
        <v>0</v>
      </c>
      <c r="F403" s="64">
        <f t="shared" si="432"/>
        <v>0</v>
      </c>
      <c r="G403" s="64">
        <f t="shared" si="433"/>
        <v>0</v>
      </c>
      <c r="H403" s="64">
        <f t="shared" si="434"/>
        <v>0</v>
      </c>
      <c r="I403" s="64">
        <f t="shared" si="435"/>
        <v>0</v>
      </c>
      <c r="J403" s="64">
        <f t="shared" si="436"/>
        <v>0</v>
      </c>
      <c r="K403" s="64">
        <f t="shared" si="437"/>
        <v>0</v>
      </c>
      <c r="L403" s="64">
        <f t="shared" si="438"/>
        <v>0</v>
      </c>
      <c r="M403" s="64">
        <f t="shared" si="439"/>
        <v>0</v>
      </c>
      <c r="N403" s="64">
        <f t="shared" si="440"/>
        <v>0</v>
      </c>
      <c r="O403" s="64">
        <f t="shared" si="441"/>
        <v>0</v>
      </c>
      <c r="P403" s="64">
        <f t="shared" si="442"/>
        <v>0</v>
      </c>
      <c r="Q403" s="64">
        <f t="shared" si="443"/>
        <v>0</v>
      </c>
      <c r="R403" s="64">
        <f t="shared" si="447"/>
        <v>0</v>
      </c>
      <c r="S403" s="64">
        <f t="shared" ref="S403:S421" si="449">VLOOKUP($C$81,$D$3:$K$63,$A$73,0)*(B388-B387)</f>
        <v>0</v>
      </c>
      <c r="T403" s="64">
        <f>VLOOKUP($C$82,$D$3:$K$63,$A$73,0)*(B387-B386)</f>
        <v>0</v>
      </c>
      <c r="U403" s="64">
        <f>VLOOKUP($C$83,$D$3:$K$63,$A$73,0)*B386</f>
        <v>0</v>
      </c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54">
        <f t="shared" si="427"/>
        <v>0</v>
      </c>
      <c r="BP403" s="53">
        <v>2017</v>
      </c>
      <c r="BQ403" s="61" t="e">
        <f t="shared" si="428"/>
        <v>#DIV/0!</v>
      </c>
      <c r="BR403" s="61" t="e">
        <f t="shared" si="428"/>
        <v>#DIV/0!</v>
      </c>
      <c r="BS403" s="61" t="e">
        <f t="shared" si="428"/>
        <v>#DIV/0!</v>
      </c>
      <c r="BT403" s="61" t="e">
        <f t="shared" si="428"/>
        <v>#DIV/0!</v>
      </c>
      <c r="BU403" s="61" t="e">
        <f t="shared" si="428"/>
        <v>#DIV/0!</v>
      </c>
      <c r="BV403" s="61" t="e">
        <f t="shared" si="428"/>
        <v>#DIV/0!</v>
      </c>
      <c r="BW403" s="61" t="e">
        <f t="shared" si="428"/>
        <v>#DIV/0!</v>
      </c>
      <c r="BX403" s="61" t="e">
        <f t="shared" si="428"/>
        <v>#DIV/0!</v>
      </c>
      <c r="BY403" s="61" t="e">
        <f t="shared" si="428"/>
        <v>#DIV/0!</v>
      </c>
      <c r="BZ403" s="61" t="e">
        <f t="shared" si="428"/>
        <v>#DIV/0!</v>
      </c>
      <c r="CA403" s="61" t="e">
        <f t="shared" si="428"/>
        <v>#DIV/0!</v>
      </c>
      <c r="CB403" s="61" t="e">
        <f t="shared" si="428"/>
        <v>#DIV/0!</v>
      </c>
      <c r="CC403" s="61" t="e">
        <f t="shared" si="428"/>
        <v>#DIV/0!</v>
      </c>
      <c r="CD403" s="61" t="e">
        <f t="shared" si="428"/>
        <v>#DIV/0!</v>
      </c>
      <c r="CE403" s="61" t="e">
        <f t="shared" si="428"/>
        <v>#DIV/0!</v>
      </c>
      <c r="CF403" s="61" t="e">
        <f t="shared" si="428"/>
        <v>#DIV/0!</v>
      </c>
      <c r="CG403" s="61" t="e">
        <f t="shared" si="444"/>
        <v>#DIV/0!</v>
      </c>
      <c r="CH403" s="61" t="e">
        <f t="shared" si="422"/>
        <v>#DIV/0!</v>
      </c>
      <c r="CI403" s="61" t="e">
        <f t="shared" si="422"/>
        <v>#DIV/0!</v>
      </c>
      <c r="CJ403" s="61" t="e">
        <f t="shared" si="422"/>
        <v>#DIV/0!</v>
      </c>
      <c r="CK403" s="61" t="e">
        <f t="shared" si="422"/>
        <v>#DIV/0!</v>
      </c>
      <c r="CL403" s="61" t="e">
        <f t="shared" si="422"/>
        <v>#DIV/0!</v>
      </c>
      <c r="CM403" s="61" t="e">
        <f t="shared" si="422"/>
        <v>#DIV/0!</v>
      </c>
      <c r="CN403" s="61" t="e">
        <f t="shared" si="422"/>
        <v>#DIV/0!</v>
      </c>
      <c r="CO403" s="61" t="e">
        <f t="shared" si="422"/>
        <v>#DIV/0!</v>
      </c>
      <c r="CP403" s="61" t="e">
        <f t="shared" si="422"/>
        <v>#DIV/0!</v>
      </c>
      <c r="CQ403" s="61" t="e">
        <f t="shared" si="422"/>
        <v>#DIV/0!</v>
      </c>
      <c r="CR403" s="61" t="e">
        <f t="shared" si="422"/>
        <v>#DIV/0!</v>
      </c>
      <c r="CS403" s="61" t="e">
        <f t="shared" si="422"/>
        <v>#DIV/0!</v>
      </c>
      <c r="CT403" s="61" t="e">
        <f t="shared" si="422"/>
        <v>#DIV/0!</v>
      </c>
      <c r="CU403" s="61" t="e">
        <f t="shared" si="422"/>
        <v>#DIV/0!</v>
      </c>
      <c r="CV403" s="61" t="e">
        <f t="shared" si="422"/>
        <v>#DIV/0!</v>
      </c>
      <c r="CW403" s="61" t="e">
        <f t="shared" si="422"/>
        <v>#DIV/0!</v>
      </c>
      <c r="CX403" s="61" t="e">
        <f t="shared" si="448"/>
        <v>#DIV/0!</v>
      </c>
      <c r="CY403" s="61" t="e">
        <f t="shared" si="448"/>
        <v>#DIV/0!</v>
      </c>
      <c r="CZ403" s="61" t="e">
        <f t="shared" si="448"/>
        <v>#DIV/0!</v>
      </c>
      <c r="DA403" s="61" t="e">
        <f t="shared" si="448"/>
        <v>#DIV/0!</v>
      </c>
      <c r="DB403" s="61" t="e">
        <f t="shared" si="448"/>
        <v>#DIV/0!</v>
      </c>
      <c r="DC403" s="61" t="e">
        <f t="shared" si="445"/>
        <v>#DIV/0!</v>
      </c>
      <c r="DD403" s="61" t="e">
        <f t="shared" si="445"/>
        <v>#DIV/0!</v>
      </c>
      <c r="DE403" s="61" t="e">
        <f t="shared" si="445"/>
        <v>#DIV/0!</v>
      </c>
      <c r="DF403" s="61" t="e">
        <f t="shared" si="445"/>
        <v>#DIV/0!</v>
      </c>
      <c r="DG403" s="61" t="e">
        <f t="shared" si="445"/>
        <v>#DIV/0!</v>
      </c>
      <c r="DH403" s="61" t="e">
        <f t="shared" si="445"/>
        <v>#DIV/0!</v>
      </c>
      <c r="DI403" s="61" t="e">
        <f t="shared" si="445"/>
        <v>#DIV/0!</v>
      </c>
      <c r="DJ403" s="61" t="e">
        <f t="shared" si="445"/>
        <v>#DIV/0!</v>
      </c>
      <c r="DK403" s="61" t="e">
        <f t="shared" si="445"/>
        <v>#DIV/0!</v>
      </c>
      <c r="DL403" s="61" t="e">
        <f t="shared" si="445"/>
        <v>#DIV/0!</v>
      </c>
      <c r="DM403" s="61" t="e">
        <f t="shared" si="445"/>
        <v>#DIV/0!</v>
      </c>
      <c r="DN403" s="61" t="e">
        <f t="shared" si="445"/>
        <v>#DIV/0!</v>
      </c>
      <c r="DO403" s="61" t="e">
        <f t="shared" si="445"/>
        <v>#DIV/0!</v>
      </c>
      <c r="DP403" s="61" t="e">
        <f t="shared" si="445"/>
        <v>#DIV/0!</v>
      </c>
      <c r="DQ403" s="61" t="e">
        <f t="shared" si="445"/>
        <v>#DIV/0!</v>
      </c>
      <c r="DR403" s="61" t="e">
        <f t="shared" si="445"/>
        <v>#DIV/0!</v>
      </c>
      <c r="DS403" s="61" t="e">
        <f t="shared" si="446"/>
        <v>#DIV/0!</v>
      </c>
      <c r="DT403" s="61" t="e">
        <f t="shared" si="425"/>
        <v>#DIV/0!</v>
      </c>
      <c r="DU403" s="61" t="e">
        <f t="shared" si="425"/>
        <v>#DIV/0!</v>
      </c>
      <c r="DV403" s="61" t="e">
        <f t="shared" si="425"/>
        <v>#DIV/0!</v>
      </c>
      <c r="DW403" s="61" t="e">
        <f t="shared" si="425"/>
        <v>#DIV/0!</v>
      </c>
      <c r="DX403" s="61" t="e">
        <f t="shared" si="425"/>
        <v>#DIV/0!</v>
      </c>
      <c r="DY403" s="61" t="e">
        <f t="shared" si="425"/>
        <v>#DIV/0!</v>
      </c>
      <c r="DZ403" s="61" t="e">
        <f t="shared" si="429"/>
        <v>#DIV/0!</v>
      </c>
    </row>
    <row r="404" spans="1:130">
      <c r="A404" s="53">
        <v>18</v>
      </c>
      <c r="B404" s="63">
        <f t="shared" si="426"/>
        <v>1</v>
      </c>
      <c r="C404" s="53">
        <v>2018</v>
      </c>
      <c r="D404" s="64">
        <f t="shared" si="430"/>
        <v>0</v>
      </c>
      <c r="E404" s="64">
        <f t="shared" si="431"/>
        <v>0</v>
      </c>
      <c r="F404" s="64">
        <f t="shared" si="432"/>
        <v>0</v>
      </c>
      <c r="G404" s="64">
        <f t="shared" si="433"/>
        <v>0</v>
      </c>
      <c r="H404" s="64">
        <f t="shared" si="434"/>
        <v>0</v>
      </c>
      <c r="I404" s="64">
        <f t="shared" si="435"/>
        <v>0</v>
      </c>
      <c r="J404" s="64">
        <f t="shared" si="436"/>
        <v>0</v>
      </c>
      <c r="K404" s="64">
        <f t="shared" si="437"/>
        <v>0</v>
      </c>
      <c r="L404" s="64">
        <f t="shared" si="438"/>
        <v>0</v>
      </c>
      <c r="M404" s="64">
        <f t="shared" si="439"/>
        <v>0</v>
      </c>
      <c r="N404" s="64">
        <f t="shared" si="440"/>
        <v>0</v>
      </c>
      <c r="O404" s="64">
        <f t="shared" si="441"/>
        <v>0</v>
      </c>
      <c r="P404" s="64">
        <f t="shared" si="442"/>
        <v>0</v>
      </c>
      <c r="Q404" s="64">
        <f t="shared" si="443"/>
        <v>0</v>
      </c>
      <c r="R404" s="64">
        <f t="shared" si="447"/>
        <v>0</v>
      </c>
      <c r="S404" s="64">
        <f t="shared" si="449"/>
        <v>0</v>
      </c>
      <c r="T404" s="64">
        <f t="shared" ref="T404:T422" si="450">VLOOKUP($C$82,$D$3:$K$63,$A$73,0)*(B388-B387)</f>
        <v>0</v>
      </c>
      <c r="U404" s="64">
        <f>VLOOKUP($C$83,$D$3:$K$63,$A$73,0)*(B387-B386)</f>
        <v>0</v>
      </c>
      <c r="V404" s="64">
        <f>VLOOKUP($C$84,$D$3:$K$63,$A$73,0)*B386</f>
        <v>0</v>
      </c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54">
        <f t="shared" si="427"/>
        <v>0</v>
      </c>
      <c r="BP404" s="53">
        <v>2018</v>
      </c>
      <c r="BQ404" s="61" t="e">
        <f t="shared" si="428"/>
        <v>#DIV/0!</v>
      </c>
      <c r="BR404" s="61" t="e">
        <f t="shared" si="428"/>
        <v>#DIV/0!</v>
      </c>
      <c r="BS404" s="61" t="e">
        <f t="shared" si="428"/>
        <v>#DIV/0!</v>
      </c>
      <c r="BT404" s="61" t="e">
        <f t="shared" si="428"/>
        <v>#DIV/0!</v>
      </c>
      <c r="BU404" s="61" t="e">
        <f t="shared" si="428"/>
        <v>#DIV/0!</v>
      </c>
      <c r="BV404" s="61" t="e">
        <f t="shared" si="428"/>
        <v>#DIV/0!</v>
      </c>
      <c r="BW404" s="61" t="e">
        <f t="shared" si="428"/>
        <v>#DIV/0!</v>
      </c>
      <c r="BX404" s="61" t="e">
        <f t="shared" si="428"/>
        <v>#DIV/0!</v>
      </c>
      <c r="BY404" s="61" t="e">
        <f t="shared" si="428"/>
        <v>#DIV/0!</v>
      </c>
      <c r="BZ404" s="61" t="e">
        <f t="shared" si="428"/>
        <v>#DIV/0!</v>
      </c>
      <c r="CA404" s="61" t="e">
        <f t="shared" si="428"/>
        <v>#DIV/0!</v>
      </c>
      <c r="CB404" s="61" t="e">
        <f t="shared" si="428"/>
        <v>#DIV/0!</v>
      </c>
      <c r="CC404" s="61" t="e">
        <f t="shared" si="428"/>
        <v>#DIV/0!</v>
      </c>
      <c r="CD404" s="61" t="e">
        <f t="shared" si="428"/>
        <v>#DIV/0!</v>
      </c>
      <c r="CE404" s="61" t="e">
        <f t="shared" si="428"/>
        <v>#DIV/0!</v>
      </c>
      <c r="CF404" s="61" t="e">
        <f t="shared" si="428"/>
        <v>#DIV/0!</v>
      </c>
      <c r="CG404" s="61" t="e">
        <f t="shared" si="444"/>
        <v>#DIV/0!</v>
      </c>
      <c r="CH404" s="61" t="e">
        <f t="shared" si="422"/>
        <v>#DIV/0!</v>
      </c>
      <c r="CI404" s="61" t="e">
        <f t="shared" si="422"/>
        <v>#DIV/0!</v>
      </c>
      <c r="CJ404" s="61" t="e">
        <f t="shared" si="422"/>
        <v>#DIV/0!</v>
      </c>
      <c r="CK404" s="61" t="e">
        <f t="shared" si="422"/>
        <v>#DIV/0!</v>
      </c>
      <c r="CL404" s="61" t="e">
        <f t="shared" si="422"/>
        <v>#DIV/0!</v>
      </c>
      <c r="CM404" s="61" t="e">
        <f t="shared" si="422"/>
        <v>#DIV/0!</v>
      </c>
      <c r="CN404" s="61" t="e">
        <f t="shared" si="422"/>
        <v>#DIV/0!</v>
      </c>
      <c r="CO404" s="61" t="e">
        <f t="shared" si="422"/>
        <v>#DIV/0!</v>
      </c>
      <c r="CP404" s="61" t="e">
        <f t="shared" si="422"/>
        <v>#DIV/0!</v>
      </c>
      <c r="CQ404" s="61" t="e">
        <f t="shared" si="422"/>
        <v>#DIV/0!</v>
      </c>
      <c r="CR404" s="61" t="e">
        <f t="shared" si="422"/>
        <v>#DIV/0!</v>
      </c>
      <c r="CS404" s="61" t="e">
        <f t="shared" si="422"/>
        <v>#DIV/0!</v>
      </c>
      <c r="CT404" s="61" t="e">
        <f t="shared" si="422"/>
        <v>#DIV/0!</v>
      </c>
      <c r="CU404" s="61" t="e">
        <f t="shared" si="422"/>
        <v>#DIV/0!</v>
      </c>
      <c r="CV404" s="61" t="e">
        <f t="shared" si="422"/>
        <v>#DIV/0!</v>
      </c>
      <c r="CW404" s="61" t="e">
        <f t="shared" si="422"/>
        <v>#DIV/0!</v>
      </c>
      <c r="CX404" s="61" t="e">
        <f t="shared" si="448"/>
        <v>#DIV/0!</v>
      </c>
      <c r="CY404" s="61" t="e">
        <f t="shared" si="448"/>
        <v>#DIV/0!</v>
      </c>
      <c r="CZ404" s="61" t="e">
        <f t="shared" si="448"/>
        <v>#DIV/0!</v>
      </c>
      <c r="DA404" s="61" t="e">
        <f t="shared" si="448"/>
        <v>#DIV/0!</v>
      </c>
      <c r="DB404" s="61" t="e">
        <f t="shared" si="448"/>
        <v>#DIV/0!</v>
      </c>
      <c r="DC404" s="61" t="e">
        <f t="shared" si="445"/>
        <v>#DIV/0!</v>
      </c>
      <c r="DD404" s="61" t="e">
        <f t="shared" si="445"/>
        <v>#DIV/0!</v>
      </c>
      <c r="DE404" s="61" t="e">
        <f t="shared" si="445"/>
        <v>#DIV/0!</v>
      </c>
      <c r="DF404" s="61" t="e">
        <f t="shared" si="445"/>
        <v>#DIV/0!</v>
      </c>
      <c r="DG404" s="61" t="e">
        <f t="shared" si="445"/>
        <v>#DIV/0!</v>
      </c>
      <c r="DH404" s="61" t="e">
        <f t="shared" si="445"/>
        <v>#DIV/0!</v>
      </c>
      <c r="DI404" s="61" t="e">
        <f t="shared" si="445"/>
        <v>#DIV/0!</v>
      </c>
      <c r="DJ404" s="61" t="e">
        <f t="shared" si="445"/>
        <v>#DIV/0!</v>
      </c>
      <c r="DK404" s="61" t="e">
        <f t="shared" si="445"/>
        <v>#DIV/0!</v>
      </c>
      <c r="DL404" s="61" t="e">
        <f t="shared" si="445"/>
        <v>#DIV/0!</v>
      </c>
      <c r="DM404" s="61" t="e">
        <f t="shared" si="445"/>
        <v>#DIV/0!</v>
      </c>
      <c r="DN404" s="61" t="e">
        <f t="shared" si="445"/>
        <v>#DIV/0!</v>
      </c>
      <c r="DO404" s="61" t="e">
        <f t="shared" si="445"/>
        <v>#DIV/0!</v>
      </c>
      <c r="DP404" s="61" t="e">
        <f t="shared" si="445"/>
        <v>#DIV/0!</v>
      </c>
      <c r="DQ404" s="61" t="e">
        <f t="shared" si="445"/>
        <v>#DIV/0!</v>
      </c>
      <c r="DR404" s="61" t="e">
        <f t="shared" si="445"/>
        <v>#DIV/0!</v>
      </c>
      <c r="DS404" s="61" t="e">
        <f t="shared" si="446"/>
        <v>#DIV/0!</v>
      </c>
      <c r="DT404" s="61" t="e">
        <f t="shared" si="425"/>
        <v>#DIV/0!</v>
      </c>
      <c r="DU404" s="61" t="e">
        <f t="shared" si="425"/>
        <v>#DIV/0!</v>
      </c>
      <c r="DV404" s="61" t="e">
        <f t="shared" si="425"/>
        <v>#DIV/0!</v>
      </c>
      <c r="DW404" s="61" t="e">
        <f t="shared" si="425"/>
        <v>#DIV/0!</v>
      </c>
      <c r="DX404" s="61" t="e">
        <f t="shared" si="425"/>
        <v>#DIV/0!</v>
      </c>
      <c r="DY404" s="61" t="e">
        <f t="shared" si="425"/>
        <v>#DIV/0!</v>
      </c>
      <c r="DZ404" s="61" t="e">
        <f t="shared" si="429"/>
        <v>#DIV/0!</v>
      </c>
    </row>
    <row r="405" spans="1:130">
      <c r="A405" s="53">
        <v>19</v>
      </c>
      <c r="B405" s="63">
        <f t="shared" si="426"/>
        <v>1</v>
      </c>
      <c r="C405" s="53">
        <v>2019</v>
      </c>
      <c r="D405" s="64">
        <f t="shared" si="430"/>
        <v>0</v>
      </c>
      <c r="E405" s="64">
        <f t="shared" si="431"/>
        <v>0</v>
      </c>
      <c r="F405" s="64">
        <f t="shared" si="432"/>
        <v>0</v>
      </c>
      <c r="G405" s="64">
        <f t="shared" si="433"/>
        <v>0</v>
      </c>
      <c r="H405" s="64">
        <f t="shared" si="434"/>
        <v>0</v>
      </c>
      <c r="I405" s="64">
        <f t="shared" si="435"/>
        <v>0</v>
      </c>
      <c r="J405" s="64">
        <f t="shared" si="436"/>
        <v>0</v>
      </c>
      <c r="K405" s="64">
        <f t="shared" si="437"/>
        <v>0</v>
      </c>
      <c r="L405" s="64">
        <f t="shared" si="438"/>
        <v>0</v>
      </c>
      <c r="M405" s="64">
        <f t="shared" si="439"/>
        <v>0</v>
      </c>
      <c r="N405" s="64">
        <f t="shared" si="440"/>
        <v>0</v>
      </c>
      <c r="O405" s="64">
        <f t="shared" si="441"/>
        <v>0</v>
      </c>
      <c r="P405" s="64">
        <f t="shared" si="442"/>
        <v>0</v>
      </c>
      <c r="Q405" s="64">
        <f t="shared" si="443"/>
        <v>0</v>
      </c>
      <c r="R405" s="64">
        <f t="shared" si="447"/>
        <v>0</v>
      </c>
      <c r="S405" s="64">
        <f t="shared" si="449"/>
        <v>0</v>
      </c>
      <c r="T405" s="64">
        <f t="shared" si="450"/>
        <v>0</v>
      </c>
      <c r="U405" s="64">
        <f t="shared" ref="U405:U423" si="451">VLOOKUP($C$83,$D$3:$K$63,$A$73,0)*(B388-B387)</f>
        <v>0</v>
      </c>
      <c r="V405" s="64">
        <f>VLOOKUP($C$84,$D$3:$K$63,$A$73,0)*(B387-B386)</f>
        <v>0</v>
      </c>
      <c r="W405" s="64">
        <f>VLOOKUP($C$85,$D$3:$K$63,$A$73,0)*B386</f>
        <v>0</v>
      </c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54">
        <f t="shared" si="427"/>
        <v>0</v>
      </c>
      <c r="BP405" s="53">
        <v>2019</v>
      </c>
      <c r="BQ405" s="61" t="e">
        <f t="shared" si="428"/>
        <v>#DIV/0!</v>
      </c>
      <c r="BR405" s="61" t="e">
        <f t="shared" si="428"/>
        <v>#DIV/0!</v>
      </c>
      <c r="BS405" s="61" t="e">
        <f t="shared" si="428"/>
        <v>#DIV/0!</v>
      </c>
      <c r="BT405" s="61" t="e">
        <f t="shared" si="428"/>
        <v>#DIV/0!</v>
      </c>
      <c r="BU405" s="61" t="e">
        <f t="shared" si="428"/>
        <v>#DIV/0!</v>
      </c>
      <c r="BV405" s="61" t="e">
        <f t="shared" si="428"/>
        <v>#DIV/0!</v>
      </c>
      <c r="BW405" s="61" t="e">
        <f t="shared" si="428"/>
        <v>#DIV/0!</v>
      </c>
      <c r="BX405" s="61" t="e">
        <f t="shared" si="428"/>
        <v>#DIV/0!</v>
      </c>
      <c r="BY405" s="61" t="e">
        <f t="shared" si="428"/>
        <v>#DIV/0!</v>
      </c>
      <c r="BZ405" s="61" t="e">
        <f t="shared" si="428"/>
        <v>#DIV/0!</v>
      </c>
      <c r="CA405" s="61" t="e">
        <f t="shared" si="428"/>
        <v>#DIV/0!</v>
      </c>
      <c r="CB405" s="61" t="e">
        <f t="shared" si="428"/>
        <v>#DIV/0!</v>
      </c>
      <c r="CC405" s="61" t="e">
        <f t="shared" si="428"/>
        <v>#DIV/0!</v>
      </c>
      <c r="CD405" s="61" t="e">
        <f t="shared" si="428"/>
        <v>#DIV/0!</v>
      </c>
      <c r="CE405" s="61" t="e">
        <f t="shared" si="428"/>
        <v>#DIV/0!</v>
      </c>
      <c r="CF405" s="61" t="e">
        <f t="shared" si="428"/>
        <v>#DIV/0!</v>
      </c>
      <c r="CG405" s="61" t="e">
        <f t="shared" si="444"/>
        <v>#DIV/0!</v>
      </c>
      <c r="CH405" s="61" t="e">
        <f t="shared" si="422"/>
        <v>#DIV/0!</v>
      </c>
      <c r="CI405" s="61" t="e">
        <f t="shared" si="422"/>
        <v>#DIV/0!</v>
      </c>
      <c r="CJ405" s="61" t="e">
        <f t="shared" si="422"/>
        <v>#DIV/0!</v>
      </c>
      <c r="CK405" s="61" t="e">
        <f t="shared" si="422"/>
        <v>#DIV/0!</v>
      </c>
      <c r="CL405" s="61" t="e">
        <f t="shared" si="422"/>
        <v>#DIV/0!</v>
      </c>
      <c r="CM405" s="61" t="e">
        <f t="shared" si="422"/>
        <v>#DIV/0!</v>
      </c>
      <c r="CN405" s="61" t="e">
        <f t="shared" si="422"/>
        <v>#DIV/0!</v>
      </c>
      <c r="CO405" s="61" t="e">
        <f t="shared" si="422"/>
        <v>#DIV/0!</v>
      </c>
      <c r="CP405" s="61" t="e">
        <f t="shared" si="422"/>
        <v>#DIV/0!</v>
      </c>
      <c r="CQ405" s="61" t="e">
        <f t="shared" si="422"/>
        <v>#DIV/0!</v>
      </c>
      <c r="CR405" s="61" t="e">
        <f t="shared" si="422"/>
        <v>#DIV/0!</v>
      </c>
      <c r="CS405" s="61" t="e">
        <f t="shared" si="422"/>
        <v>#DIV/0!</v>
      </c>
      <c r="CT405" s="61" t="e">
        <f t="shared" si="422"/>
        <v>#DIV/0!</v>
      </c>
      <c r="CU405" s="61" t="e">
        <f t="shared" si="422"/>
        <v>#DIV/0!</v>
      </c>
      <c r="CV405" s="61" t="e">
        <f t="shared" si="422"/>
        <v>#DIV/0!</v>
      </c>
      <c r="CW405" s="61" t="e">
        <f t="shared" si="422"/>
        <v>#DIV/0!</v>
      </c>
      <c r="CX405" s="61" t="e">
        <f t="shared" si="448"/>
        <v>#DIV/0!</v>
      </c>
      <c r="CY405" s="61" t="e">
        <f t="shared" si="448"/>
        <v>#DIV/0!</v>
      </c>
      <c r="CZ405" s="61" t="e">
        <f t="shared" si="448"/>
        <v>#DIV/0!</v>
      </c>
      <c r="DA405" s="61" t="e">
        <f t="shared" si="448"/>
        <v>#DIV/0!</v>
      </c>
      <c r="DB405" s="61" t="e">
        <f t="shared" si="448"/>
        <v>#DIV/0!</v>
      </c>
      <c r="DC405" s="61" t="e">
        <f t="shared" si="445"/>
        <v>#DIV/0!</v>
      </c>
      <c r="DD405" s="61" t="e">
        <f t="shared" si="445"/>
        <v>#DIV/0!</v>
      </c>
      <c r="DE405" s="61" t="e">
        <f t="shared" si="445"/>
        <v>#DIV/0!</v>
      </c>
      <c r="DF405" s="61" t="e">
        <f t="shared" si="445"/>
        <v>#DIV/0!</v>
      </c>
      <c r="DG405" s="61" t="e">
        <f t="shared" si="445"/>
        <v>#DIV/0!</v>
      </c>
      <c r="DH405" s="61" t="e">
        <f t="shared" si="445"/>
        <v>#DIV/0!</v>
      </c>
      <c r="DI405" s="61" t="e">
        <f t="shared" si="445"/>
        <v>#DIV/0!</v>
      </c>
      <c r="DJ405" s="61" t="e">
        <f t="shared" si="445"/>
        <v>#DIV/0!</v>
      </c>
      <c r="DK405" s="61" t="e">
        <f t="shared" si="445"/>
        <v>#DIV/0!</v>
      </c>
      <c r="DL405" s="61" t="e">
        <f t="shared" si="445"/>
        <v>#DIV/0!</v>
      </c>
      <c r="DM405" s="61" t="e">
        <f t="shared" si="445"/>
        <v>#DIV/0!</v>
      </c>
      <c r="DN405" s="61" t="e">
        <f t="shared" si="445"/>
        <v>#DIV/0!</v>
      </c>
      <c r="DO405" s="61" t="e">
        <f t="shared" si="445"/>
        <v>#DIV/0!</v>
      </c>
      <c r="DP405" s="61" t="e">
        <f t="shared" si="445"/>
        <v>#DIV/0!</v>
      </c>
      <c r="DQ405" s="61" t="e">
        <f t="shared" si="445"/>
        <v>#DIV/0!</v>
      </c>
      <c r="DR405" s="61" t="e">
        <f t="shared" si="445"/>
        <v>#DIV/0!</v>
      </c>
      <c r="DS405" s="61" t="e">
        <f t="shared" si="446"/>
        <v>#DIV/0!</v>
      </c>
      <c r="DT405" s="61" t="e">
        <f t="shared" si="425"/>
        <v>#DIV/0!</v>
      </c>
      <c r="DU405" s="61" t="e">
        <f t="shared" si="425"/>
        <v>#DIV/0!</v>
      </c>
      <c r="DV405" s="61" t="e">
        <f t="shared" si="425"/>
        <v>#DIV/0!</v>
      </c>
      <c r="DW405" s="61" t="e">
        <f t="shared" si="425"/>
        <v>#DIV/0!</v>
      </c>
      <c r="DX405" s="61" t="e">
        <f t="shared" si="425"/>
        <v>#DIV/0!</v>
      </c>
      <c r="DY405" s="61" t="e">
        <f t="shared" si="425"/>
        <v>#DIV/0!</v>
      </c>
      <c r="DZ405" s="61" t="e">
        <f t="shared" si="429"/>
        <v>#DIV/0!</v>
      </c>
    </row>
    <row r="406" spans="1:130">
      <c r="A406" s="53">
        <v>20</v>
      </c>
      <c r="B406" s="63">
        <f t="shared" si="426"/>
        <v>1</v>
      </c>
      <c r="C406" s="53">
        <v>2020</v>
      </c>
      <c r="D406" s="64">
        <f t="shared" si="430"/>
        <v>0</v>
      </c>
      <c r="E406" s="64">
        <f t="shared" si="431"/>
        <v>0</v>
      </c>
      <c r="F406" s="64">
        <f t="shared" si="432"/>
        <v>0</v>
      </c>
      <c r="G406" s="64">
        <f t="shared" si="433"/>
        <v>0</v>
      </c>
      <c r="H406" s="64">
        <f t="shared" si="434"/>
        <v>0</v>
      </c>
      <c r="I406" s="64">
        <f t="shared" si="435"/>
        <v>0</v>
      </c>
      <c r="J406" s="64">
        <f t="shared" si="436"/>
        <v>0</v>
      </c>
      <c r="K406" s="64">
        <f t="shared" si="437"/>
        <v>0</v>
      </c>
      <c r="L406" s="64">
        <f t="shared" si="438"/>
        <v>0</v>
      </c>
      <c r="M406" s="64">
        <f t="shared" si="439"/>
        <v>0</v>
      </c>
      <c r="N406" s="64">
        <f t="shared" si="440"/>
        <v>0</v>
      </c>
      <c r="O406" s="64">
        <f t="shared" si="441"/>
        <v>0</v>
      </c>
      <c r="P406" s="64">
        <f t="shared" si="442"/>
        <v>0</v>
      </c>
      <c r="Q406" s="64">
        <f t="shared" si="443"/>
        <v>0</v>
      </c>
      <c r="R406" s="64">
        <f t="shared" si="447"/>
        <v>0</v>
      </c>
      <c r="S406" s="64">
        <f t="shared" si="449"/>
        <v>0</v>
      </c>
      <c r="T406" s="64">
        <f t="shared" si="450"/>
        <v>0</v>
      </c>
      <c r="U406" s="64">
        <f t="shared" si="451"/>
        <v>0</v>
      </c>
      <c r="V406" s="64">
        <f t="shared" ref="V406:V424" si="452">VLOOKUP($C$84,$D$3:$K$63,$A$73,0)*(B388-B387)</f>
        <v>0</v>
      </c>
      <c r="W406" s="64">
        <f>VLOOKUP($C$85,$D$3:$K$63,$A$73,0)*(B387-B386)</f>
        <v>0</v>
      </c>
      <c r="X406" s="64">
        <f>VLOOKUP($C$86,$D$3:$K$63,$A$73,0)*B386</f>
        <v>0</v>
      </c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54">
        <f t="shared" si="427"/>
        <v>0</v>
      </c>
      <c r="BP406" s="53">
        <v>2020</v>
      </c>
      <c r="BQ406" s="61" t="e">
        <f t="shared" si="428"/>
        <v>#DIV/0!</v>
      </c>
      <c r="BR406" s="61" t="e">
        <f t="shared" si="428"/>
        <v>#DIV/0!</v>
      </c>
      <c r="BS406" s="61" t="e">
        <f t="shared" si="428"/>
        <v>#DIV/0!</v>
      </c>
      <c r="BT406" s="61" t="e">
        <f t="shared" si="428"/>
        <v>#DIV/0!</v>
      </c>
      <c r="BU406" s="61" t="e">
        <f t="shared" si="428"/>
        <v>#DIV/0!</v>
      </c>
      <c r="BV406" s="61" t="e">
        <f t="shared" si="428"/>
        <v>#DIV/0!</v>
      </c>
      <c r="BW406" s="61" t="e">
        <f t="shared" si="428"/>
        <v>#DIV/0!</v>
      </c>
      <c r="BX406" s="61" t="e">
        <f t="shared" si="428"/>
        <v>#DIV/0!</v>
      </c>
      <c r="BY406" s="61" t="e">
        <f t="shared" si="428"/>
        <v>#DIV/0!</v>
      </c>
      <c r="BZ406" s="61" t="e">
        <f t="shared" si="428"/>
        <v>#DIV/0!</v>
      </c>
      <c r="CA406" s="61" t="e">
        <f t="shared" si="428"/>
        <v>#DIV/0!</v>
      </c>
      <c r="CB406" s="61" t="e">
        <f t="shared" si="428"/>
        <v>#DIV/0!</v>
      </c>
      <c r="CC406" s="61" t="e">
        <f t="shared" si="428"/>
        <v>#DIV/0!</v>
      </c>
      <c r="CD406" s="61" t="e">
        <f t="shared" si="428"/>
        <v>#DIV/0!</v>
      </c>
      <c r="CE406" s="61" t="e">
        <f t="shared" si="428"/>
        <v>#DIV/0!</v>
      </c>
      <c r="CF406" s="61" t="e">
        <f t="shared" si="428"/>
        <v>#DIV/0!</v>
      </c>
      <c r="CG406" s="61" t="e">
        <f t="shared" si="444"/>
        <v>#DIV/0!</v>
      </c>
      <c r="CH406" s="61" t="e">
        <f t="shared" si="422"/>
        <v>#DIV/0!</v>
      </c>
      <c r="CI406" s="61" t="e">
        <f t="shared" si="422"/>
        <v>#DIV/0!</v>
      </c>
      <c r="CJ406" s="61" t="e">
        <f t="shared" si="422"/>
        <v>#DIV/0!</v>
      </c>
      <c r="CK406" s="61" t="e">
        <f t="shared" si="422"/>
        <v>#DIV/0!</v>
      </c>
      <c r="CL406" s="61" t="e">
        <f t="shared" si="422"/>
        <v>#DIV/0!</v>
      </c>
      <c r="CM406" s="61" t="e">
        <f t="shared" si="422"/>
        <v>#DIV/0!</v>
      </c>
      <c r="CN406" s="61" t="e">
        <f t="shared" si="422"/>
        <v>#DIV/0!</v>
      </c>
      <c r="CO406" s="61" t="e">
        <f t="shared" si="422"/>
        <v>#DIV/0!</v>
      </c>
      <c r="CP406" s="61" t="e">
        <f t="shared" si="422"/>
        <v>#DIV/0!</v>
      </c>
      <c r="CQ406" s="61" t="e">
        <f t="shared" si="422"/>
        <v>#DIV/0!</v>
      </c>
      <c r="CR406" s="61" t="e">
        <f t="shared" si="422"/>
        <v>#DIV/0!</v>
      </c>
      <c r="CS406" s="61" t="e">
        <f t="shared" si="422"/>
        <v>#DIV/0!</v>
      </c>
      <c r="CT406" s="61" t="e">
        <f t="shared" si="422"/>
        <v>#DIV/0!</v>
      </c>
      <c r="CU406" s="61" t="e">
        <f t="shared" si="422"/>
        <v>#DIV/0!</v>
      </c>
      <c r="CV406" s="61" t="e">
        <f t="shared" si="422"/>
        <v>#DIV/0!</v>
      </c>
      <c r="CW406" s="61" t="e">
        <f t="shared" si="422"/>
        <v>#DIV/0!</v>
      </c>
      <c r="CX406" s="61" t="e">
        <f t="shared" si="448"/>
        <v>#DIV/0!</v>
      </c>
      <c r="CY406" s="61" t="e">
        <f t="shared" si="448"/>
        <v>#DIV/0!</v>
      </c>
      <c r="CZ406" s="61" t="e">
        <f t="shared" si="448"/>
        <v>#DIV/0!</v>
      </c>
      <c r="DA406" s="61" t="e">
        <f t="shared" si="448"/>
        <v>#DIV/0!</v>
      </c>
      <c r="DB406" s="61" t="e">
        <f t="shared" si="448"/>
        <v>#DIV/0!</v>
      </c>
      <c r="DC406" s="61" t="e">
        <f t="shared" si="445"/>
        <v>#DIV/0!</v>
      </c>
      <c r="DD406" s="61" t="e">
        <f t="shared" si="445"/>
        <v>#DIV/0!</v>
      </c>
      <c r="DE406" s="61" t="e">
        <f t="shared" si="445"/>
        <v>#DIV/0!</v>
      </c>
      <c r="DF406" s="61" t="e">
        <f t="shared" si="445"/>
        <v>#DIV/0!</v>
      </c>
      <c r="DG406" s="61" t="e">
        <f t="shared" si="445"/>
        <v>#DIV/0!</v>
      </c>
      <c r="DH406" s="61" t="e">
        <f t="shared" si="445"/>
        <v>#DIV/0!</v>
      </c>
      <c r="DI406" s="61" t="e">
        <f t="shared" si="445"/>
        <v>#DIV/0!</v>
      </c>
      <c r="DJ406" s="61" t="e">
        <f t="shared" si="445"/>
        <v>#DIV/0!</v>
      </c>
      <c r="DK406" s="61" t="e">
        <f t="shared" si="445"/>
        <v>#DIV/0!</v>
      </c>
      <c r="DL406" s="61" t="e">
        <f t="shared" si="445"/>
        <v>#DIV/0!</v>
      </c>
      <c r="DM406" s="61" t="e">
        <f t="shared" si="445"/>
        <v>#DIV/0!</v>
      </c>
      <c r="DN406" s="61" t="e">
        <f t="shared" si="445"/>
        <v>#DIV/0!</v>
      </c>
      <c r="DO406" s="61" t="e">
        <f t="shared" si="445"/>
        <v>#DIV/0!</v>
      </c>
      <c r="DP406" s="61" t="e">
        <f t="shared" si="445"/>
        <v>#DIV/0!</v>
      </c>
      <c r="DQ406" s="61" t="e">
        <f t="shared" si="445"/>
        <v>#DIV/0!</v>
      </c>
      <c r="DR406" s="61" t="e">
        <f t="shared" si="445"/>
        <v>#DIV/0!</v>
      </c>
      <c r="DS406" s="61" t="e">
        <f t="shared" si="446"/>
        <v>#DIV/0!</v>
      </c>
      <c r="DT406" s="61" t="e">
        <f t="shared" si="425"/>
        <v>#DIV/0!</v>
      </c>
      <c r="DU406" s="61" t="e">
        <f t="shared" si="425"/>
        <v>#DIV/0!</v>
      </c>
      <c r="DV406" s="61" t="e">
        <f t="shared" si="425"/>
        <v>#DIV/0!</v>
      </c>
      <c r="DW406" s="61" t="e">
        <f t="shared" si="425"/>
        <v>#DIV/0!</v>
      </c>
      <c r="DX406" s="61" t="e">
        <f t="shared" si="425"/>
        <v>#DIV/0!</v>
      </c>
      <c r="DY406" s="61" t="e">
        <f t="shared" si="425"/>
        <v>#DIV/0!</v>
      </c>
      <c r="DZ406" s="61" t="e">
        <f t="shared" si="429"/>
        <v>#DIV/0!</v>
      </c>
    </row>
    <row r="407" spans="1:130">
      <c r="C407" s="53">
        <v>2021</v>
      </c>
      <c r="D407" s="64"/>
      <c r="E407" s="64">
        <f t="shared" si="431"/>
        <v>0</v>
      </c>
      <c r="F407" s="64">
        <f t="shared" si="432"/>
        <v>0</v>
      </c>
      <c r="G407" s="64">
        <f t="shared" si="433"/>
        <v>0</v>
      </c>
      <c r="H407" s="64">
        <f t="shared" si="434"/>
        <v>0</v>
      </c>
      <c r="I407" s="64">
        <f t="shared" si="435"/>
        <v>0</v>
      </c>
      <c r="J407" s="64">
        <f t="shared" si="436"/>
        <v>0</v>
      </c>
      <c r="K407" s="64">
        <f t="shared" si="437"/>
        <v>0</v>
      </c>
      <c r="L407" s="64">
        <f t="shared" si="438"/>
        <v>0</v>
      </c>
      <c r="M407" s="64">
        <f t="shared" si="439"/>
        <v>0</v>
      </c>
      <c r="N407" s="64">
        <f t="shared" si="440"/>
        <v>0</v>
      </c>
      <c r="O407" s="64">
        <f t="shared" si="441"/>
        <v>0</v>
      </c>
      <c r="P407" s="64">
        <f t="shared" si="442"/>
        <v>0</v>
      </c>
      <c r="Q407" s="64">
        <f t="shared" si="443"/>
        <v>0</v>
      </c>
      <c r="R407" s="64">
        <f t="shared" si="447"/>
        <v>0</v>
      </c>
      <c r="S407" s="64">
        <f t="shared" si="449"/>
        <v>0</v>
      </c>
      <c r="T407" s="64">
        <f t="shared" si="450"/>
        <v>0</v>
      </c>
      <c r="U407" s="64">
        <f t="shared" si="451"/>
        <v>0</v>
      </c>
      <c r="V407" s="64">
        <f t="shared" si="452"/>
        <v>0</v>
      </c>
      <c r="W407" s="64">
        <f t="shared" ref="W407:W425" si="453">VLOOKUP($C$85,$D$3:$K$63,$A$73,0)*(B388-B387)</f>
        <v>0</v>
      </c>
      <c r="X407" s="64">
        <f>VLOOKUP($C$86,$D$3:$K$63,$A$73,0)*(B387-B386)</f>
        <v>1.0909090909090899</v>
      </c>
      <c r="Y407" s="64">
        <f>VLOOKUP($C$87,$D$3:$K$63,$A$73,0)*B386</f>
        <v>0</v>
      </c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54">
        <f t="shared" si="427"/>
        <v>1.0909090909090899</v>
      </c>
      <c r="BP407" s="53">
        <v>2021</v>
      </c>
      <c r="BQ407" s="61">
        <f t="shared" si="428"/>
        <v>0</v>
      </c>
      <c r="BR407" s="61">
        <f t="shared" si="428"/>
        <v>0</v>
      </c>
      <c r="BS407" s="61">
        <f t="shared" si="428"/>
        <v>0</v>
      </c>
      <c r="BT407" s="61">
        <f t="shared" si="428"/>
        <v>0</v>
      </c>
      <c r="BU407" s="61">
        <f t="shared" si="428"/>
        <v>0</v>
      </c>
      <c r="BV407" s="61">
        <f t="shared" si="428"/>
        <v>0</v>
      </c>
      <c r="BW407" s="61">
        <f t="shared" si="428"/>
        <v>0</v>
      </c>
      <c r="BX407" s="61">
        <f t="shared" si="428"/>
        <v>0</v>
      </c>
      <c r="BY407" s="61">
        <f t="shared" si="428"/>
        <v>0</v>
      </c>
      <c r="BZ407" s="61">
        <f t="shared" si="428"/>
        <v>0</v>
      </c>
      <c r="CA407" s="61">
        <f t="shared" si="428"/>
        <v>0</v>
      </c>
      <c r="CB407" s="61">
        <f t="shared" si="428"/>
        <v>0</v>
      </c>
      <c r="CC407" s="61">
        <f t="shared" si="428"/>
        <v>0</v>
      </c>
      <c r="CD407" s="61">
        <f t="shared" si="428"/>
        <v>0</v>
      </c>
      <c r="CE407" s="61">
        <f t="shared" si="428"/>
        <v>0</v>
      </c>
      <c r="CF407" s="61">
        <f t="shared" si="428"/>
        <v>0</v>
      </c>
      <c r="CG407" s="61">
        <f t="shared" si="444"/>
        <v>0</v>
      </c>
      <c r="CH407" s="61">
        <f t="shared" si="422"/>
        <v>0</v>
      </c>
      <c r="CI407" s="61">
        <f t="shared" si="422"/>
        <v>0</v>
      </c>
      <c r="CJ407" s="61">
        <f t="shared" si="422"/>
        <v>0</v>
      </c>
      <c r="CK407" s="61">
        <f t="shared" si="422"/>
        <v>1</v>
      </c>
      <c r="CL407" s="61">
        <f t="shared" si="422"/>
        <v>0</v>
      </c>
      <c r="CM407" s="61">
        <f t="shared" si="422"/>
        <v>0</v>
      </c>
      <c r="CN407" s="61">
        <f t="shared" si="422"/>
        <v>0</v>
      </c>
      <c r="CO407" s="61">
        <f t="shared" si="422"/>
        <v>0</v>
      </c>
      <c r="CP407" s="61">
        <f t="shared" si="422"/>
        <v>0</v>
      </c>
      <c r="CQ407" s="61">
        <f t="shared" si="422"/>
        <v>0</v>
      </c>
      <c r="CR407" s="61">
        <f t="shared" si="422"/>
        <v>0</v>
      </c>
      <c r="CS407" s="61">
        <f t="shared" si="422"/>
        <v>0</v>
      </c>
      <c r="CT407" s="61">
        <f t="shared" si="422"/>
        <v>0</v>
      </c>
      <c r="CU407" s="61">
        <f t="shared" si="422"/>
        <v>0</v>
      </c>
      <c r="CV407" s="61">
        <f t="shared" si="422"/>
        <v>0</v>
      </c>
      <c r="CW407" s="61">
        <f t="shared" si="422"/>
        <v>0</v>
      </c>
      <c r="CX407" s="61">
        <f t="shared" si="448"/>
        <v>0</v>
      </c>
      <c r="CY407" s="61">
        <f t="shared" si="448"/>
        <v>0</v>
      </c>
      <c r="CZ407" s="61">
        <f t="shared" si="448"/>
        <v>0</v>
      </c>
      <c r="DA407" s="61">
        <f t="shared" si="448"/>
        <v>0</v>
      </c>
      <c r="DB407" s="61">
        <f t="shared" si="448"/>
        <v>0</v>
      </c>
      <c r="DC407" s="61">
        <f t="shared" si="445"/>
        <v>0</v>
      </c>
      <c r="DD407" s="61">
        <f t="shared" si="445"/>
        <v>0</v>
      </c>
      <c r="DE407" s="61">
        <f t="shared" si="445"/>
        <v>0</v>
      </c>
      <c r="DF407" s="61">
        <f t="shared" si="445"/>
        <v>0</v>
      </c>
      <c r="DG407" s="61">
        <f t="shared" si="445"/>
        <v>0</v>
      </c>
      <c r="DH407" s="61">
        <f t="shared" si="445"/>
        <v>0</v>
      </c>
      <c r="DI407" s="61">
        <f t="shared" si="445"/>
        <v>0</v>
      </c>
      <c r="DJ407" s="61">
        <f t="shared" si="445"/>
        <v>0</v>
      </c>
      <c r="DK407" s="61">
        <f t="shared" si="445"/>
        <v>0</v>
      </c>
      <c r="DL407" s="61">
        <f t="shared" si="445"/>
        <v>0</v>
      </c>
      <c r="DM407" s="61">
        <f t="shared" si="445"/>
        <v>0</v>
      </c>
      <c r="DN407" s="61">
        <f t="shared" si="445"/>
        <v>0</v>
      </c>
      <c r="DO407" s="61">
        <f t="shared" si="445"/>
        <v>0</v>
      </c>
      <c r="DP407" s="61">
        <f t="shared" si="445"/>
        <v>0</v>
      </c>
      <c r="DQ407" s="61">
        <f t="shared" si="445"/>
        <v>0</v>
      </c>
      <c r="DR407" s="61">
        <f t="shared" si="445"/>
        <v>0</v>
      </c>
      <c r="DS407" s="61">
        <f t="shared" si="446"/>
        <v>0</v>
      </c>
      <c r="DT407" s="61">
        <f t="shared" si="425"/>
        <v>0</v>
      </c>
      <c r="DU407" s="61">
        <f t="shared" si="425"/>
        <v>0</v>
      </c>
      <c r="DV407" s="61">
        <f t="shared" si="425"/>
        <v>0</v>
      </c>
      <c r="DW407" s="61">
        <f t="shared" si="425"/>
        <v>0</v>
      </c>
      <c r="DX407" s="61">
        <f t="shared" si="425"/>
        <v>0</v>
      </c>
      <c r="DY407" s="61">
        <f t="shared" si="425"/>
        <v>0</v>
      </c>
      <c r="DZ407" s="61">
        <f t="shared" si="429"/>
        <v>1</v>
      </c>
    </row>
    <row r="408" spans="1:130">
      <c r="C408" s="53">
        <v>2022</v>
      </c>
      <c r="D408" s="64"/>
      <c r="E408" s="64"/>
      <c r="F408" s="64">
        <f t="shared" si="432"/>
        <v>0</v>
      </c>
      <c r="G408" s="64">
        <f t="shared" si="433"/>
        <v>0</v>
      </c>
      <c r="H408" s="64">
        <f t="shared" si="434"/>
        <v>0</v>
      </c>
      <c r="I408" s="64">
        <f t="shared" si="435"/>
        <v>0</v>
      </c>
      <c r="J408" s="64">
        <f t="shared" si="436"/>
        <v>0</v>
      </c>
      <c r="K408" s="64">
        <f t="shared" si="437"/>
        <v>0</v>
      </c>
      <c r="L408" s="64">
        <f t="shared" si="438"/>
        <v>0</v>
      </c>
      <c r="M408" s="64">
        <f t="shared" si="439"/>
        <v>0</v>
      </c>
      <c r="N408" s="64">
        <f t="shared" si="440"/>
        <v>0</v>
      </c>
      <c r="O408" s="64">
        <f t="shared" si="441"/>
        <v>0</v>
      </c>
      <c r="P408" s="64">
        <f t="shared" si="442"/>
        <v>0</v>
      </c>
      <c r="Q408" s="64">
        <f t="shared" si="443"/>
        <v>0</v>
      </c>
      <c r="R408" s="64">
        <f t="shared" si="447"/>
        <v>0</v>
      </c>
      <c r="S408" s="64">
        <f t="shared" si="449"/>
        <v>0</v>
      </c>
      <c r="T408" s="64">
        <f t="shared" si="450"/>
        <v>0</v>
      </c>
      <c r="U408" s="64">
        <f t="shared" si="451"/>
        <v>0</v>
      </c>
      <c r="V408" s="64">
        <f t="shared" si="452"/>
        <v>0</v>
      </c>
      <c r="W408" s="64">
        <f t="shared" si="453"/>
        <v>0</v>
      </c>
      <c r="X408" s="64">
        <f t="shared" ref="X408:X426" si="454">VLOOKUP($C$86,$D$3:$K$63,$A$73,0)*(B388-B387)</f>
        <v>1.0909090909090899</v>
      </c>
      <c r="Y408" s="64">
        <f>VLOOKUP($C$87,$D$3:$K$63,$A$73,0)*(B387-B386)</f>
        <v>1.36363636363636</v>
      </c>
      <c r="Z408" s="64">
        <f>VLOOKUP($C$88,$D$3:$K$63,$A$73,0)*B386</f>
        <v>0</v>
      </c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54">
        <f t="shared" si="427"/>
        <v>2.4545454545454599</v>
      </c>
      <c r="BP408" s="53">
        <v>2022</v>
      </c>
      <c r="BQ408" s="61">
        <f t="shared" si="428"/>
        <v>0</v>
      </c>
      <c r="BR408" s="61">
        <f t="shared" si="428"/>
        <v>0</v>
      </c>
      <c r="BS408" s="61">
        <f t="shared" si="428"/>
        <v>0</v>
      </c>
      <c r="BT408" s="61">
        <f t="shared" si="428"/>
        <v>0</v>
      </c>
      <c r="BU408" s="61">
        <f t="shared" si="428"/>
        <v>0</v>
      </c>
      <c r="BV408" s="61">
        <f t="shared" si="428"/>
        <v>0</v>
      </c>
      <c r="BW408" s="61">
        <f t="shared" si="428"/>
        <v>0</v>
      </c>
      <c r="BX408" s="61">
        <f t="shared" si="428"/>
        <v>0</v>
      </c>
      <c r="BY408" s="61">
        <f t="shared" si="428"/>
        <v>0</v>
      </c>
      <c r="BZ408" s="61">
        <f t="shared" si="428"/>
        <v>0</v>
      </c>
      <c r="CA408" s="61">
        <f t="shared" si="428"/>
        <v>0</v>
      </c>
      <c r="CB408" s="61">
        <f t="shared" si="428"/>
        <v>0</v>
      </c>
      <c r="CC408" s="61">
        <f t="shared" si="428"/>
        <v>0</v>
      </c>
      <c r="CD408" s="61">
        <f t="shared" si="428"/>
        <v>0</v>
      </c>
      <c r="CE408" s="61">
        <f t="shared" si="428"/>
        <v>0</v>
      </c>
      <c r="CF408" s="61">
        <f t="shared" si="428"/>
        <v>0</v>
      </c>
      <c r="CG408" s="61">
        <f t="shared" si="444"/>
        <v>0</v>
      </c>
      <c r="CH408" s="61">
        <f t="shared" si="422"/>
        <v>0</v>
      </c>
      <c r="CI408" s="61">
        <f t="shared" si="422"/>
        <v>0</v>
      </c>
      <c r="CJ408" s="61">
        <f t="shared" si="422"/>
        <v>0</v>
      </c>
      <c r="CK408" s="61">
        <f t="shared" si="422"/>
        <v>0.44444444444444398</v>
      </c>
      <c r="CL408" s="61">
        <f t="shared" si="422"/>
        <v>0.55555555555555602</v>
      </c>
      <c r="CM408" s="61">
        <f t="shared" si="422"/>
        <v>0</v>
      </c>
      <c r="CN408" s="61">
        <f t="shared" si="422"/>
        <v>0</v>
      </c>
      <c r="CO408" s="61">
        <f t="shared" si="422"/>
        <v>0</v>
      </c>
      <c r="CP408" s="61">
        <f t="shared" si="422"/>
        <v>0</v>
      </c>
      <c r="CQ408" s="61">
        <f t="shared" si="422"/>
        <v>0</v>
      </c>
      <c r="CR408" s="61">
        <f t="shared" si="422"/>
        <v>0</v>
      </c>
      <c r="CS408" s="61">
        <f t="shared" si="422"/>
        <v>0</v>
      </c>
      <c r="CT408" s="61">
        <f t="shared" si="422"/>
        <v>0</v>
      </c>
      <c r="CU408" s="61">
        <f t="shared" si="422"/>
        <v>0</v>
      </c>
      <c r="CV408" s="61">
        <f t="shared" si="422"/>
        <v>0</v>
      </c>
      <c r="CW408" s="61">
        <f t="shared" si="422"/>
        <v>0</v>
      </c>
      <c r="CX408" s="61">
        <f t="shared" si="448"/>
        <v>0</v>
      </c>
      <c r="CY408" s="61">
        <f t="shared" si="448"/>
        <v>0</v>
      </c>
      <c r="CZ408" s="61">
        <f t="shared" si="448"/>
        <v>0</v>
      </c>
      <c r="DA408" s="61">
        <f t="shared" si="448"/>
        <v>0</v>
      </c>
      <c r="DB408" s="61">
        <f t="shared" si="448"/>
        <v>0</v>
      </c>
      <c r="DC408" s="61">
        <f t="shared" si="445"/>
        <v>0</v>
      </c>
      <c r="DD408" s="61">
        <f t="shared" si="445"/>
        <v>0</v>
      </c>
      <c r="DE408" s="61">
        <f t="shared" si="445"/>
        <v>0</v>
      </c>
      <c r="DF408" s="61">
        <f t="shared" si="445"/>
        <v>0</v>
      </c>
      <c r="DG408" s="61">
        <f t="shared" si="445"/>
        <v>0</v>
      </c>
      <c r="DH408" s="61">
        <f t="shared" si="445"/>
        <v>0</v>
      </c>
      <c r="DI408" s="61">
        <f t="shared" si="445"/>
        <v>0</v>
      </c>
      <c r="DJ408" s="61">
        <f t="shared" si="445"/>
        <v>0</v>
      </c>
      <c r="DK408" s="61">
        <f t="shared" si="445"/>
        <v>0</v>
      </c>
      <c r="DL408" s="61">
        <f t="shared" si="445"/>
        <v>0</v>
      </c>
      <c r="DM408" s="61">
        <f t="shared" si="445"/>
        <v>0</v>
      </c>
      <c r="DN408" s="61">
        <f t="shared" si="445"/>
        <v>0</v>
      </c>
      <c r="DO408" s="61">
        <f t="shared" si="445"/>
        <v>0</v>
      </c>
      <c r="DP408" s="61">
        <f t="shared" si="445"/>
        <v>0</v>
      </c>
      <c r="DQ408" s="61">
        <f t="shared" si="445"/>
        <v>0</v>
      </c>
      <c r="DR408" s="61">
        <f t="shared" si="445"/>
        <v>0</v>
      </c>
      <c r="DS408" s="61">
        <f t="shared" si="446"/>
        <v>0</v>
      </c>
      <c r="DT408" s="61">
        <f t="shared" si="425"/>
        <v>0</v>
      </c>
      <c r="DU408" s="61">
        <f t="shared" si="425"/>
        <v>0</v>
      </c>
      <c r="DV408" s="61">
        <f t="shared" si="425"/>
        <v>0</v>
      </c>
      <c r="DW408" s="61">
        <f t="shared" si="425"/>
        <v>0</v>
      </c>
      <c r="DX408" s="61">
        <f t="shared" si="425"/>
        <v>0</v>
      </c>
      <c r="DY408" s="61">
        <f t="shared" si="425"/>
        <v>0</v>
      </c>
      <c r="DZ408" s="61">
        <f t="shared" si="429"/>
        <v>1</v>
      </c>
    </row>
    <row r="409" spans="1:130">
      <c r="C409" s="53">
        <v>2023</v>
      </c>
      <c r="D409" s="64"/>
      <c r="E409" s="64"/>
      <c r="F409" s="64"/>
      <c r="G409" s="64">
        <f t="shared" si="433"/>
        <v>0</v>
      </c>
      <c r="H409" s="64">
        <f t="shared" si="434"/>
        <v>0</v>
      </c>
      <c r="I409" s="64">
        <f t="shared" si="435"/>
        <v>0</v>
      </c>
      <c r="J409" s="64">
        <f t="shared" si="436"/>
        <v>0</v>
      </c>
      <c r="K409" s="64">
        <f t="shared" si="437"/>
        <v>0</v>
      </c>
      <c r="L409" s="64">
        <f t="shared" si="438"/>
        <v>0</v>
      </c>
      <c r="M409" s="64">
        <f t="shared" si="439"/>
        <v>0</v>
      </c>
      <c r="N409" s="64">
        <f t="shared" si="440"/>
        <v>0</v>
      </c>
      <c r="O409" s="64">
        <f t="shared" si="441"/>
        <v>0</v>
      </c>
      <c r="P409" s="64">
        <f t="shared" si="442"/>
        <v>0</v>
      </c>
      <c r="Q409" s="64">
        <f t="shared" si="443"/>
        <v>0</v>
      </c>
      <c r="R409" s="64">
        <f t="shared" si="447"/>
        <v>0</v>
      </c>
      <c r="S409" s="64">
        <f t="shared" si="449"/>
        <v>0</v>
      </c>
      <c r="T409" s="64">
        <f t="shared" si="450"/>
        <v>0</v>
      </c>
      <c r="U409" s="64">
        <f t="shared" si="451"/>
        <v>0</v>
      </c>
      <c r="V409" s="64">
        <f t="shared" si="452"/>
        <v>0</v>
      </c>
      <c r="W409" s="64">
        <f t="shared" si="453"/>
        <v>0</v>
      </c>
      <c r="X409" s="64">
        <f t="shared" si="454"/>
        <v>1.0909090909090899</v>
      </c>
      <c r="Y409" s="64">
        <f t="shared" ref="Y409:Y427" si="455">VLOOKUP($C$87,$D$3:$K$63,$A$73,0)*(B388-B387)</f>
        <v>1.36363636363636</v>
      </c>
      <c r="Z409" s="64">
        <f>VLOOKUP($C$88,$D$3:$K$63,$A$73,0)*(B387-B386)</f>
        <v>1.36363636363636</v>
      </c>
      <c r="AA409" s="64">
        <f>VLOOKUP($C$89,$D$3:$K$63,$A$73,0)*B386</f>
        <v>0</v>
      </c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54">
        <f t="shared" si="427"/>
        <v>3.8181818181818201</v>
      </c>
      <c r="BP409" s="53">
        <v>2023</v>
      </c>
      <c r="BQ409" s="61">
        <f t="shared" si="428"/>
        <v>0</v>
      </c>
      <c r="BR409" s="61">
        <f t="shared" si="428"/>
        <v>0</v>
      </c>
      <c r="BS409" s="61">
        <f t="shared" si="428"/>
        <v>0</v>
      </c>
      <c r="BT409" s="61">
        <f t="shared" si="428"/>
        <v>0</v>
      </c>
      <c r="BU409" s="61">
        <f t="shared" si="428"/>
        <v>0</v>
      </c>
      <c r="BV409" s="61">
        <f t="shared" si="428"/>
        <v>0</v>
      </c>
      <c r="BW409" s="61">
        <f t="shared" si="428"/>
        <v>0</v>
      </c>
      <c r="BX409" s="61">
        <f t="shared" si="428"/>
        <v>0</v>
      </c>
      <c r="BY409" s="61">
        <f t="shared" si="428"/>
        <v>0</v>
      </c>
      <c r="BZ409" s="61">
        <f t="shared" si="428"/>
        <v>0</v>
      </c>
      <c r="CA409" s="61">
        <f t="shared" si="428"/>
        <v>0</v>
      </c>
      <c r="CB409" s="61">
        <f t="shared" si="428"/>
        <v>0</v>
      </c>
      <c r="CC409" s="61">
        <f t="shared" si="428"/>
        <v>0</v>
      </c>
      <c r="CD409" s="61">
        <f t="shared" si="428"/>
        <v>0</v>
      </c>
      <c r="CE409" s="61">
        <f t="shared" si="428"/>
        <v>0</v>
      </c>
      <c r="CF409" s="61">
        <f t="shared" si="428"/>
        <v>0</v>
      </c>
      <c r="CG409" s="61">
        <f t="shared" si="444"/>
        <v>0</v>
      </c>
      <c r="CH409" s="61">
        <f t="shared" si="422"/>
        <v>0</v>
      </c>
      <c r="CI409" s="61">
        <f t="shared" si="422"/>
        <v>0</v>
      </c>
      <c r="CJ409" s="61">
        <f t="shared" si="422"/>
        <v>0</v>
      </c>
      <c r="CK409" s="61">
        <f t="shared" si="422"/>
        <v>0.28571428571428598</v>
      </c>
      <c r="CL409" s="61">
        <f t="shared" si="422"/>
        <v>0.35714285714285698</v>
      </c>
      <c r="CM409" s="61">
        <f t="shared" si="422"/>
        <v>0.35714285714285698</v>
      </c>
      <c r="CN409" s="61">
        <f t="shared" si="422"/>
        <v>0</v>
      </c>
      <c r="CO409" s="61">
        <f t="shared" si="422"/>
        <v>0</v>
      </c>
      <c r="CP409" s="61">
        <f t="shared" si="422"/>
        <v>0</v>
      </c>
      <c r="CQ409" s="61">
        <f t="shared" si="422"/>
        <v>0</v>
      </c>
      <c r="CR409" s="61">
        <f t="shared" si="422"/>
        <v>0</v>
      </c>
      <c r="CS409" s="61">
        <f t="shared" si="422"/>
        <v>0</v>
      </c>
      <c r="CT409" s="61">
        <f t="shared" si="422"/>
        <v>0</v>
      </c>
      <c r="CU409" s="61">
        <f t="shared" si="422"/>
        <v>0</v>
      </c>
      <c r="CV409" s="61">
        <f t="shared" si="422"/>
        <v>0</v>
      </c>
      <c r="CW409" s="61">
        <f t="shared" si="422"/>
        <v>0</v>
      </c>
      <c r="CX409" s="61">
        <f t="shared" si="448"/>
        <v>0</v>
      </c>
      <c r="CY409" s="61">
        <f t="shared" si="448"/>
        <v>0</v>
      </c>
      <c r="CZ409" s="61">
        <f t="shared" si="448"/>
        <v>0</v>
      </c>
      <c r="DA409" s="61">
        <f t="shared" si="448"/>
        <v>0</v>
      </c>
      <c r="DB409" s="61">
        <f t="shared" si="448"/>
        <v>0</v>
      </c>
      <c r="DC409" s="61">
        <f t="shared" si="445"/>
        <v>0</v>
      </c>
      <c r="DD409" s="61">
        <f t="shared" si="445"/>
        <v>0</v>
      </c>
      <c r="DE409" s="61">
        <f t="shared" si="445"/>
        <v>0</v>
      </c>
      <c r="DF409" s="61">
        <f t="shared" si="445"/>
        <v>0</v>
      </c>
      <c r="DG409" s="61">
        <f t="shared" si="445"/>
        <v>0</v>
      </c>
      <c r="DH409" s="61">
        <f t="shared" si="445"/>
        <v>0</v>
      </c>
      <c r="DI409" s="61">
        <f t="shared" si="445"/>
        <v>0</v>
      </c>
      <c r="DJ409" s="61">
        <f t="shared" si="445"/>
        <v>0</v>
      </c>
      <c r="DK409" s="61">
        <f t="shared" si="445"/>
        <v>0</v>
      </c>
      <c r="DL409" s="61">
        <f t="shared" si="445"/>
        <v>0</v>
      </c>
      <c r="DM409" s="61">
        <f t="shared" si="445"/>
        <v>0</v>
      </c>
      <c r="DN409" s="61">
        <f t="shared" si="445"/>
        <v>0</v>
      </c>
      <c r="DO409" s="61">
        <f t="shared" si="445"/>
        <v>0</v>
      </c>
      <c r="DP409" s="61">
        <f t="shared" si="445"/>
        <v>0</v>
      </c>
      <c r="DQ409" s="61">
        <f t="shared" si="445"/>
        <v>0</v>
      </c>
      <c r="DR409" s="61">
        <f t="shared" si="445"/>
        <v>0</v>
      </c>
      <c r="DS409" s="61">
        <f t="shared" si="446"/>
        <v>0</v>
      </c>
      <c r="DT409" s="61">
        <f t="shared" si="425"/>
        <v>0</v>
      </c>
      <c r="DU409" s="61">
        <f t="shared" si="425"/>
        <v>0</v>
      </c>
      <c r="DV409" s="61">
        <f t="shared" si="425"/>
        <v>0</v>
      </c>
      <c r="DW409" s="61">
        <f t="shared" si="425"/>
        <v>0</v>
      </c>
      <c r="DX409" s="61">
        <f t="shared" si="425"/>
        <v>0</v>
      </c>
      <c r="DY409" s="61">
        <f t="shared" si="425"/>
        <v>0</v>
      </c>
      <c r="DZ409" s="61">
        <f t="shared" si="429"/>
        <v>1</v>
      </c>
    </row>
    <row r="410" spans="1:130">
      <c r="C410" s="53">
        <v>2024</v>
      </c>
      <c r="D410" s="64"/>
      <c r="E410" s="64"/>
      <c r="F410" s="64"/>
      <c r="G410" s="64"/>
      <c r="H410" s="64">
        <f t="shared" si="434"/>
        <v>0</v>
      </c>
      <c r="I410" s="64">
        <f t="shared" si="435"/>
        <v>0</v>
      </c>
      <c r="J410" s="64">
        <f t="shared" si="436"/>
        <v>0</v>
      </c>
      <c r="K410" s="64">
        <f t="shared" si="437"/>
        <v>0</v>
      </c>
      <c r="L410" s="64">
        <f t="shared" si="438"/>
        <v>0</v>
      </c>
      <c r="M410" s="64">
        <f t="shared" si="439"/>
        <v>0</v>
      </c>
      <c r="N410" s="64">
        <f t="shared" si="440"/>
        <v>0</v>
      </c>
      <c r="O410" s="64">
        <f t="shared" si="441"/>
        <v>0</v>
      </c>
      <c r="P410" s="64">
        <f t="shared" si="442"/>
        <v>0</v>
      </c>
      <c r="Q410" s="64">
        <f t="shared" si="443"/>
        <v>0</v>
      </c>
      <c r="R410" s="64">
        <f t="shared" si="447"/>
        <v>0</v>
      </c>
      <c r="S410" s="64">
        <f t="shared" si="449"/>
        <v>0</v>
      </c>
      <c r="T410" s="64">
        <f t="shared" si="450"/>
        <v>0</v>
      </c>
      <c r="U410" s="64">
        <f t="shared" si="451"/>
        <v>0</v>
      </c>
      <c r="V410" s="64">
        <f t="shared" si="452"/>
        <v>0</v>
      </c>
      <c r="W410" s="64">
        <f t="shared" si="453"/>
        <v>0</v>
      </c>
      <c r="X410" s="64">
        <f t="shared" si="454"/>
        <v>1.0909090909090899</v>
      </c>
      <c r="Y410" s="64">
        <f t="shared" si="455"/>
        <v>1.36363636363636</v>
      </c>
      <c r="Z410" s="64">
        <f t="shared" ref="Z410:Z428" si="456">VLOOKUP($C$88,$D$3:$K$63,$A$73,0)*(B388-B387)</f>
        <v>1.36363636363636</v>
      </c>
      <c r="AA410" s="64">
        <f>VLOOKUP($C$89,$D$3:$K$63,$A$73,0)*(B387-B386)</f>
        <v>1.9090909090909101</v>
      </c>
      <c r="AB410" s="64">
        <f>VLOOKUP($C$90,$D$3:$K$63,$A$73,0)*B386</f>
        <v>0</v>
      </c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54">
        <f t="shared" si="427"/>
        <v>5.7272727272727302</v>
      </c>
      <c r="BP410" s="53">
        <v>2024</v>
      </c>
      <c r="BQ410" s="61">
        <f t="shared" si="428"/>
        <v>0</v>
      </c>
      <c r="BR410" s="61">
        <f t="shared" si="428"/>
        <v>0</v>
      </c>
      <c r="BS410" s="61">
        <f t="shared" si="428"/>
        <v>0</v>
      </c>
      <c r="BT410" s="61">
        <f t="shared" si="428"/>
        <v>0</v>
      </c>
      <c r="BU410" s="61">
        <f t="shared" si="428"/>
        <v>0</v>
      </c>
      <c r="BV410" s="61">
        <f t="shared" si="428"/>
        <v>0</v>
      </c>
      <c r="BW410" s="61">
        <f t="shared" si="428"/>
        <v>0</v>
      </c>
      <c r="BX410" s="61">
        <f t="shared" si="428"/>
        <v>0</v>
      </c>
      <c r="BY410" s="61">
        <f t="shared" si="428"/>
        <v>0</v>
      </c>
      <c r="BZ410" s="61">
        <f t="shared" si="428"/>
        <v>0</v>
      </c>
      <c r="CA410" s="61">
        <f t="shared" si="428"/>
        <v>0</v>
      </c>
      <c r="CB410" s="61">
        <f t="shared" si="428"/>
        <v>0</v>
      </c>
      <c r="CC410" s="61">
        <f t="shared" si="428"/>
        <v>0</v>
      </c>
      <c r="CD410" s="61">
        <f t="shared" si="428"/>
        <v>0</v>
      </c>
      <c r="CE410" s="61">
        <f t="shared" si="428"/>
        <v>0</v>
      </c>
      <c r="CF410" s="61">
        <f t="shared" si="428"/>
        <v>0</v>
      </c>
      <c r="CG410" s="61">
        <f t="shared" si="444"/>
        <v>0</v>
      </c>
      <c r="CH410" s="61">
        <f t="shared" si="422"/>
        <v>0</v>
      </c>
      <c r="CI410" s="61">
        <f t="shared" si="422"/>
        <v>0</v>
      </c>
      <c r="CJ410" s="61">
        <f t="shared" si="422"/>
        <v>0</v>
      </c>
      <c r="CK410" s="61">
        <f t="shared" si="422"/>
        <v>0.19047619047618999</v>
      </c>
      <c r="CL410" s="61">
        <f t="shared" si="422"/>
        <v>0.238095238095238</v>
      </c>
      <c r="CM410" s="61">
        <f t="shared" si="422"/>
        <v>0.238095238095238</v>
      </c>
      <c r="CN410" s="61">
        <f t="shared" si="422"/>
        <v>0.33333333333333298</v>
      </c>
      <c r="CO410" s="61">
        <f t="shared" si="422"/>
        <v>0</v>
      </c>
      <c r="CP410" s="61">
        <f t="shared" si="422"/>
        <v>0</v>
      </c>
      <c r="CQ410" s="61">
        <f t="shared" si="422"/>
        <v>0</v>
      </c>
      <c r="CR410" s="61">
        <f t="shared" si="422"/>
        <v>0</v>
      </c>
      <c r="CS410" s="61">
        <f t="shared" si="422"/>
        <v>0</v>
      </c>
      <c r="CT410" s="61">
        <f t="shared" si="422"/>
        <v>0</v>
      </c>
      <c r="CU410" s="61">
        <f t="shared" si="422"/>
        <v>0</v>
      </c>
      <c r="CV410" s="61">
        <f t="shared" si="422"/>
        <v>0</v>
      </c>
      <c r="CW410" s="61">
        <f t="shared" si="422"/>
        <v>0</v>
      </c>
      <c r="CX410" s="61">
        <f t="shared" si="448"/>
        <v>0</v>
      </c>
      <c r="CY410" s="61">
        <f t="shared" si="448"/>
        <v>0</v>
      </c>
      <c r="CZ410" s="61">
        <f t="shared" si="448"/>
        <v>0</v>
      </c>
      <c r="DA410" s="61">
        <f t="shared" si="448"/>
        <v>0</v>
      </c>
      <c r="DB410" s="61">
        <f t="shared" si="448"/>
        <v>0</v>
      </c>
      <c r="DC410" s="61">
        <f t="shared" si="445"/>
        <v>0</v>
      </c>
      <c r="DD410" s="61">
        <f t="shared" si="445"/>
        <v>0</v>
      </c>
      <c r="DE410" s="61">
        <f t="shared" si="445"/>
        <v>0</v>
      </c>
      <c r="DF410" s="61">
        <f t="shared" si="445"/>
        <v>0</v>
      </c>
      <c r="DG410" s="61">
        <f t="shared" si="445"/>
        <v>0</v>
      </c>
      <c r="DH410" s="61">
        <f t="shared" si="445"/>
        <v>0</v>
      </c>
      <c r="DI410" s="61">
        <f t="shared" si="445"/>
        <v>0</v>
      </c>
      <c r="DJ410" s="61">
        <f t="shared" si="445"/>
        <v>0</v>
      </c>
      <c r="DK410" s="61">
        <f t="shared" si="445"/>
        <v>0</v>
      </c>
      <c r="DL410" s="61">
        <f t="shared" si="445"/>
        <v>0</v>
      </c>
      <c r="DM410" s="61">
        <f t="shared" si="445"/>
        <v>0</v>
      </c>
      <c r="DN410" s="61">
        <f t="shared" si="445"/>
        <v>0</v>
      </c>
      <c r="DO410" s="61">
        <f t="shared" si="445"/>
        <v>0</v>
      </c>
      <c r="DP410" s="61">
        <f t="shared" si="445"/>
        <v>0</v>
      </c>
      <c r="DQ410" s="61">
        <f t="shared" si="445"/>
        <v>0</v>
      </c>
      <c r="DR410" s="61">
        <f t="shared" si="445"/>
        <v>0</v>
      </c>
      <c r="DS410" s="61">
        <f t="shared" si="446"/>
        <v>0</v>
      </c>
      <c r="DT410" s="61">
        <f t="shared" si="425"/>
        <v>0</v>
      </c>
      <c r="DU410" s="61">
        <f t="shared" si="425"/>
        <v>0</v>
      </c>
      <c r="DV410" s="61">
        <f t="shared" si="425"/>
        <v>0</v>
      </c>
      <c r="DW410" s="61">
        <f t="shared" si="425"/>
        <v>0</v>
      </c>
      <c r="DX410" s="61">
        <f t="shared" si="425"/>
        <v>0</v>
      </c>
      <c r="DY410" s="61">
        <f t="shared" si="425"/>
        <v>0</v>
      </c>
      <c r="DZ410" s="61">
        <f t="shared" si="429"/>
        <v>1</v>
      </c>
    </row>
    <row r="411" spans="1:130">
      <c r="C411" s="53">
        <v>2025</v>
      </c>
      <c r="D411" s="64"/>
      <c r="E411" s="64"/>
      <c r="F411" s="64"/>
      <c r="G411" s="64"/>
      <c r="H411" s="64"/>
      <c r="I411" s="64">
        <f t="shared" si="435"/>
        <v>0</v>
      </c>
      <c r="J411" s="64">
        <f t="shared" si="436"/>
        <v>0</v>
      </c>
      <c r="K411" s="64">
        <f t="shared" si="437"/>
        <v>0</v>
      </c>
      <c r="L411" s="64">
        <f t="shared" si="438"/>
        <v>0</v>
      </c>
      <c r="M411" s="64">
        <f t="shared" si="439"/>
        <v>0</v>
      </c>
      <c r="N411" s="64">
        <f t="shared" si="440"/>
        <v>0</v>
      </c>
      <c r="O411" s="64">
        <f t="shared" si="441"/>
        <v>0</v>
      </c>
      <c r="P411" s="64">
        <f t="shared" si="442"/>
        <v>0</v>
      </c>
      <c r="Q411" s="64">
        <f t="shared" si="443"/>
        <v>0</v>
      </c>
      <c r="R411" s="64">
        <f t="shared" si="447"/>
        <v>0</v>
      </c>
      <c r="S411" s="64">
        <f t="shared" si="449"/>
        <v>0</v>
      </c>
      <c r="T411" s="64">
        <f t="shared" si="450"/>
        <v>0</v>
      </c>
      <c r="U411" s="64">
        <f t="shared" si="451"/>
        <v>0</v>
      </c>
      <c r="V411" s="64">
        <f t="shared" si="452"/>
        <v>0</v>
      </c>
      <c r="W411" s="64">
        <f t="shared" si="453"/>
        <v>0</v>
      </c>
      <c r="X411" s="64">
        <f t="shared" si="454"/>
        <v>1.0909090909090899</v>
      </c>
      <c r="Y411" s="64">
        <f t="shared" si="455"/>
        <v>1.36363636363636</v>
      </c>
      <c r="Z411" s="64">
        <f t="shared" si="456"/>
        <v>1.36363636363636</v>
      </c>
      <c r="AA411" s="64">
        <f t="shared" ref="AA411:AA429" si="457">VLOOKUP($C$89,$D$3:$K$63,$A$73,0)*(B388-B387)</f>
        <v>1.9090909090909101</v>
      </c>
      <c r="AB411" s="64">
        <f>VLOOKUP($C$90,$D$3:$K$63,$A$73,0)*(B387-B386)</f>
        <v>2.7272727272727302</v>
      </c>
      <c r="AC411" s="64">
        <f>VLOOKUP($C$91,$D$3:$K$63,$A$73,0)*B386</f>
        <v>0</v>
      </c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54">
        <f t="shared" si="427"/>
        <v>8.4545454545454604</v>
      </c>
      <c r="BP411" s="53">
        <v>2025</v>
      </c>
      <c r="BQ411" s="61">
        <f t="shared" si="428"/>
        <v>0</v>
      </c>
      <c r="BR411" s="61">
        <f t="shared" si="428"/>
        <v>0</v>
      </c>
      <c r="BS411" s="61">
        <f t="shared" si="428"/>
        <v>0</v>
      </c>
      <c r="BT411" s="61">
        <f t="shared" si="428"/>
        <v>0</v>
      </c>
      <c r="BU411" s="61">
        <f t="shared" si="428"/>
        <v>0</v>
      </c>
      <c r="BV411" s="61">
        <f t="shared" si="428"/>
        <v>0</v>
      </c>
      <c r="BW411" s="61">
        <f t="shared" si="428"/>
        <v>0</v>
      </c>
      <c r="BX411" s="61">
        <f t="shared" si="428"/>
        <v>0</v>
      </c>
      <c r="BY411" s="61">
        <f t="shared" si="428"/>
        <v>0</v>
      </c>
      <c r="BZ411" s="61">
        <f t="shared" si="428"/>
        <v>0</v>
      </c>
      <c r="CA411" s="61">
        <f t="shared" si="428"/>
        <v>0</v>
      </c>
      <c r="CB411" s="61">
        <f t="shared" si="428"/>
        <v>0</v>
      </c>
      <c r="CC411" s="61">
        <f t="shared" si="428"/>
        <v>0</v>
      </c>
      <c r="CD411" s="61">
        <f t="shared" si="428"/>
        <v>0</v>
      </c>
      <c r="CE411" s="61">
        <f t="shared" si="428"/>
        <v>0</v>
      </c>
      <c r="CF411" s="61">
        <f t="shared" si="428"/>
        <v>0</v>
      </c>
      <c r="CG411" s="61">
        <f t="shared" si="444"/>
        <v>0</v>
      </c>
      <c r="CH411" s="61">
        <f t="shared" si="422"/>
        <v>0</v>
      </c>
      <c r="CI411" s="61">
        <f t="shared" si="422"/>
        <v>0</v>
      </c>
      <c r="CJ411" s="61">
        <f t="shared" si="422"/>
        <v>0</v>
      </c>
      <c r="CK411" s="61">
        <f t="shared" si="422"/>
        <v>0.12903225806451599</v>
      </c>
      <c r="CL411" s="61">
        <f t="shared" si="422"/>
        <v>0.16129032258064499</v>
      </c>
      <c r="CM411" s="61">
        <f t="shared" si="422"/>
        <v>0.16129032258064499</v>
      </c>
      <c r="CN411" s="61">
        <f t="shared" si="422"/>
        <v>0.225806451612903</v>
      </c>
      <c r="CO411" s="61">
        <f t="shared" si="422"/>
        <v>0.32258064516128998</v>
      </c>
      <c r="CP411" s="61">
        <f t="shared" si="422"/>
        <v>0</v>
      </c>
      <c r="CQ411" s="61">
        <f t="shared" si="422"/>
        <v>0</v>
      </c>
      <c r="CR411" s="61">
        <f t="shared" si="422"/>
        <v>0</v>
      </c>
      <c r="CS411" s="61">
        <f t="shared" si="422"/>
        <v>0</v>
      </c>
      <c r="CT411" s="61">
        <f t="shared" si="422"/>
        <v>0</v>
      </c>
      <c r="CU411" s="61">
        <f t="shared" si="422"/>
        <v>0</v>
      </c>
      <c r="CV411" s="61">
        <f t="shared" si="422"/>
        <v>0</v>
      </c>
      <c r="CW411" s="61">
        <f t="shared" si="422"/>
        <v>0</v>
      </c>
      <c r="CX411" s="61">
        <f t="shared" si="448"/>
        <v>0</v>
      </c>
      <c r="CY411" s="61">
        <f t="shared" si="448"/>
        <v>0</v>
      </c>
      <c r="CZ411" s="61">
        <f t="shared" si="448"/>
        <v>0</v>
      </c>
      <c r="DA411" s="61">
        <f t="shared" si="448"/>
        <v>0</v>
      </c>
      <c r="DB411" s="61">
        <f t="shared" si="448"/>
        <v>0</v>
      </c>
      <c r="DC411" s="61">
        <f t="shared" si="445"/>
        <v>0</v>
      </c>
      <c r="DD411" s="61">
        <f t="shared" si="445"/>
        <v>0</v>
      </c>
      <c r="DE411" s="61">
        <f t="shared" si="445"/>
        <v>0</v>
      </c>
      <c r="DF411" s="61">
        <f t="shared" si="445"/>
        <v>0</v>
      </c>
      <c r="DG411" s="61">
        <f t="shared" si="445"/>
        <v>0</v>
      </c>
      <c r="DH411" s="61">
        <f t="shared" si="445"/>
        <v>0</v>
      </c>
      <c r="DI411" s="61">
        <f t="shared" si="445"/>
        <v>0</v>
      </c>
      <c r="DJ411" s="61">
        <f t="shared" si="445"/>
        <v>0</v>
      </c>
      <c r="DK411" s="61">
        <f t="shared" si="445"/>
        <v>0</v>
      </c>
      <c r="DL411" s="61">
        <f t="shared" si="445"/>
        <v>0</v>
      </c>
      <c r="DM411" s="61">
        <f t="shared" si="445"/>
        <v>0</v>
      </c>
      <c r="DN411" s="61">
        <f t="shared" si="445"/>
        <v>0</v>
      </c>
      <c r="DO411" s="61">
        <f t="shared" si="445"/>
        <v>0</v>
      </c>
      <c r="DP411" s="61">
        <f t="shared" si="445"/>
        <v>0</v>
      </c>
      <c r="DQ411" s="61">
        <f t="shared" si="445"/>
        <v>0</v>
      </c>
      <c r="DR411" s="61">
        <f t="shared" si="445"/>
        <v>0</v>
      </c>
      <c r="DS411" s="61">
        <f t="shared" si="446"/>
        <v>0</v>
      </c>
      <c r="DT411" s="61">
        <f t="shared" si="425"/>
        <v>0</v>
      </c>
      <c r="DU411" s="61">
        <f t="shared" si="425"/>
        <v>0</v>
      </c>
      <c r="DV411" s="61">
        <f t="shared" si="425"/>
        <v>0</v>
      </c>
      <c r="DW411" s="61">
        <f t="shared" si="425"/>
        <v>0</v>
      </c>
      <c r="DX411" s="61">
        <f t="shared" si="425"/>
        <v>0</v>
      </c>
      <c r="DY411" s="61">
        <f t="shared" si="425"/>
        <v>0</v>
      </c>
      <c r="DZ411" s="61">
        <f t="shared" si="429"/>
        <v>1</v>
      </c>
    </row>
    <row r="412" spans="1:130">
      <c r="C412" s="53">
        <v>2026</v>
      </c>
      <c r="D412" s="64"/>
      <c r="E412" s="64"/>
      <c r="F412" s="64"/>
      <c r="G412" s="64"/>
      <c r="H412" s="64"/>
      <c r="I412" s="64"/>
      <c r="J412" s="64">
        <f t="shared" si="436"/>
        <v>0</v>
      </c>
      <c r="K412" s="64">
        <f t="shared" si="437"/>
        <v>0</v>
      </c>
      <c r="L412" s="64">
        <f t="shared" si="438"/>
        <v>0</v>
      </c>
      <c r="M412" s="64">
        <f t="shared" si="439"/>
        <v>0</v>
      </c>
      <c r="N412" s="64">
        <f t="shared" si="440"/>
        <v>0</v>
      </c>
      <c r="O412" s="64">
        <f t="shared" si="441"/>
        <v>0</v>
      </c>
      <c r="P412" s="64">
        <f t="shared" si="442"/>
        <v>0</v>
      </c>
      <c r="Q412" s="64">
        <f t="shared" si="443"/>
        <v>0</v>
      </c>
      <c r="R412" s="64">
        <f t="shared" si="447"/>
        <v>0</v>
      </c>
      <c r="S412" s="64">
        <f t="shared" si="449"/>
        <v>0</v>
      </c>
      <c r="T412" s="64">
        <f t="shared" si="450"/>
        <v>0</v>
      </c>
      <c r="U412" s="64">
        <f t="shared" si="451"/>
        <v>0</v>
      </c>
      <c r="V412" s="64">
        <f t="shared" si="452"/>
        <v>0</v>
      </c>
      <c r="W412" s="64">
        <f t="shared" si="453"/>
        <v>0</v>
      </c>
      <c r="X412" s="64">
        <f t="shared" si="454"/>
        <v>1.0909090909090899</v>
      </c>
      <c r="Y412" s="64">
        <f t="shared" si="455"/>
        <v>1.36363636363636</v>
      </c>
      <c r="Z412" s="64">
        <f t="shared" si="456"/>
        <v>1.36363636363636</v>
      </c>
      <c r="AA412" s="64">
        <f t="shared" si="457"/>
        <v>1.9090909090909101</v>
      </c>
      <c r="AB412" s="64">
        <f t="shared" ref="AB412:AB430" si="458">VLOOKUP($C$90,$D$3:$K$63,$A$73,0)*(B388-B387)</f>
        <v>2.7272727272727302</v>
      </c>
      <c r="AC412" s="64">
        <f>VLOOKUP($C$91,$D$3:$K$63,$A$73,0)*(B387-B386)</f>
        <v>3</v>
      </c>
      <c r="AD412" s="64">
        <f>VLOOKUP($C$92,$D$3:$K$63,$A$73,0)*B386</f>
        <v>0</v>
      </c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54">
        <f t="shared" si="427"/>
        <v>11.454545454545499</v>
      </c>
      <c r="BP412" s="53">
        <v>2026</v>
      </c>
      <c r="BQ412" s="61">
        <f t="shared" si="428"/>
        <v>0</v>
      </c>
      <c r="BR412" s="61">
        <f t="shared" si="428"/>
        <v>0</v>
      </c>
      <c r="BS412" s="61">
        <f t="shared" si="428"/>
        <v>0</v>
      </c>
      <c r="BT412" s="61">
        <f t="shared" si="428"/>
        <v>0</v>
      </c>
      <c r="BU412" s="61">
        <f t="shared" si="428"/>
        <v>0</v>
      </c>
      <c r="BV412" s="61">
        <f t="shared" si="428"/>
        <v>0</v>
      </c>
      <c r="BW412" s="61">
        <f t="shared" si="428"/>
        <v>0</v>
      </c>
      <c r="BX412" s="61">
        <f t="shared" si="428"/>
        <v>0</v>
      </c>
      <c r="BY412" s="61">
        <f t="shared" si="428"/>
        <v>0</v>
      </c>
      <c r="BZ412" s="61">
        <f t="shared" si="428"/>
        <v>0</v>
      </c>
      <c r="CA412" s="61">
        <f t="shared" si="428"/>
        <v>0</v>
      </c>
      <c r="CB412" s="61">
        <f t="shared" si="428"/>
        <v>0</v>
      </c>
      <c r="CC412" s="61">
        <f t="shared" si="428"/>
        <v>0</v>
      </c>
      <c r="CD412" s="61">
        <f t="shared" si="428"/>
        <v>0</v>
      </c>
      <c r="CE412" s="61">
        <f t="shared" si="428"/>
        <v>0</v>
      </c>
      <c r="CF412" s="61">
        <f t="shared" si="428"/>
        <v>0</v>
      </c>
      <c r="CG412" s="61">
        <f t="shared" si="444"/>
        <v>0</v>
      </c>
      <c r="CH412" s="61">
        <f t="shared" si="444"/>
        <v>0</v>
      </c>
      <c r="CI412" s="61">
        <f t="shared" si="444"/>
        <v>0</v>
      </c>
      <c r="CJ412" s="61">
        <f t="shared" si="444"/>
        <v>0</v>
      </c>
      <c r="CK412" s="61">
        <f t="shared" si="444"/>
        <v>9.5238095238095205E-2</v>
      </c>
      <c r="CL412" s="61">
        <f t="shared" si="444"/>
        <v>0.119047619047619</v>
      </c>
      <c r="CM412" s="61">
        <f t="shared" si="444"/>
        <v>0.119047619047619</v>
      </c>
      <c r="CN412" s="61">
        <f t="shared" si="444"/>
        <v>0.16666666666666699</v>
      </c>
      <c r="CO412" s="61">
        <f t="shared" si="444"/>
        <v>0.238095238095238</v>
      </c>
      <c r="CP412" s="61">
        <f t="shared" si="444"/>
        <v>0.26190476190476197</v>
      </c>
      <c r="CQ412" s="61">
        <f t="shared" si="444"/>
        <v>0</v>
      </c>
      <c r="CR412" s="61">
        <f t="shared" si="444"/>
        <v>0</v>
      </c>
      <c r="CS412" s="61">
        <f t="shared" si="444"/>
        <v>0</v>
      </c>
      <c r="CT412" s="61">
        <f t="shared" si="444"/>
        <v>0</v>
      </c>
      <c r="CU412" s="61">
        <f t="shared" si="444"/>
        <v>0</v>
      </c>
      <c r="CV412" s="61">
        <f t="shared" si="444"/>
        <v>0</v>
      </c>
      <c r="CW412" s="61">
        <f t="shared" ref="CW412:DL446" si="459">AJ412/$BM412</f>
        <v>0</v>
      </c>
      <c r="CX412" s="61">
        <f t="shared" si="448"/>
        <v>0</v>
      </c>
      <c r="CY412" s="61">
        <f t="shared" si="448"/>
        <v>0</v>
      </c>
      <c r="CZ412" s="61">
        <f t="shared" si="448"/>
        <v>0</v>
      </c>
      <c r="DA412" s="61">
        <f t="shared" si="448"/>
        <v>0</v>
      </c>
      <c r="DB412" s="61">
        <f t="shared" si="448"/>
        <v>0</v>
      </c>
      <c r="DC412" s="61">
        <f t="shared" si="445"/>
        <v>0</v>
      </c>
      <c r="DD412" s="61">
        <f t="shared" si="445"/>
        <v>0</v>
      </c>
      <c r="DE412" s="61">
        <f t="shared" si="445"/>
        <v>0</v>
      </c>
      <c r="DF412" s="61">
        <f t="shared" si="445"/>
        <v>0</v>
      </c>
      <c r="DG412" s="61">
        <f t="shared" si="445"/>
        <v>0</v>
      </c>
      <c r="DH412" s="61">
        <f t="shared" si="445"/>
        <v>0</v>
      </c>
      <c r="DI412" s="61">
        <f t="shared" si="445"/>
        <v>0</v>
      </c>
      <c r="DJ412" s="61">
        <f t="shared" si="445"/>
        <v>0</v>
      </c>
      <c r="DK412" s="61">
        <f t="shared" si="445"/>
        <v>0</v>
      </c>
      <c r="DL412" s="61">
        <f t="shared" si="445"/>
        <v>0</v>
      </c>
      <c r="DM412" s="61">
        <f t="shared" si="445"/>
        <v>0</v>
      </c>
      <c r="DN412" s="61">
        <f t="shared" si="445"/>
        <v>0</v>
      </c>
      <c r="DO412" s="61">
        <f t="shared" si="445"/>
        <v>0</v>
      </c>
      <c r="DP412" s="61">
        <f t="shared" si="445"/>
        <v>0</v>
      </c>
      <c r="DQ412" s="61">
        <f t="shared" si="445"/>
        <v>0</v>
      </c>
      <c r="DR412" s="61">
        <f t="shared" si="445"/>
        <v>0</v>
      </c>
      <c r="DS412" s="61">
        <f t="shared" si="446"/>
        <v>0</v>
      </c>
      <c r="DT412" s="61">
        <f t="shared" si="425"/>
        <v>0</v>
      </c>
      <c r="DU412" s="61">
        <f t="shared" si="425"/>
        <v>0</v>
      </c>
      <c r="DV412" s="61">
        <f t="shared" si="425"/>
        <v>0</v>
      </c>
      <c r="DW412" s="61">
        <f t="shared" si="425"/>
        <v>0</v>
      </c>
      <c r="DX412" s="61">
        <f t="shared" si="425"/>
        <v>0</v>
      </c>
      <c r="DY412" s="61">
        <f t="shared" si="425"/>
        <v>0</v>
      </c>
      <c r="DZ412" s="61">
        <f t="shared" si="429"/>
        <v>1</v>
      </c>
    </row>
    <row r="413" spans="1:130">
      <c r="C413" s="53">
        <v>2027</v>
      </c>
      <c r="D413" s="64"/>
      <c r="E413" s="64"/>
      <c r="F413" s="64"/>
      <c r="G413" s="64"/>
      <c r="H413" s="64"/>
      <c r="I413" s="64"/>
      <c r="J413" s="64"/>
      <c r="K413" s="64">
        <f t="shared" si="437"/>
        <v>0</v>
      </c>
      <c r="L413" s="64">
        <f t="shared" si="438"/>
        <v>0</v>
      </c>
      <c r="M413" s="64">
        <f t="shared" si="439"/>
        <v>0</v>
      </c>
      <c r="N413" s="64">
        <f t="shared" si="440"/>
        <v>0</v>
      </c>
      <c r="O413" s="64">
        <f t="shared" si="441"/>
        <v>0</v>
      </c>
      <c r="P413" s="64">
        <f t="shared" si="442"/>
        <v>0</v>
      </c>
      <c r="Q413" s="64">
        <f t="shared" si="443"/>
        <v>0</v>
      </c>
      <c r="R413" s="64">
        <f t="shared" si="447"/>
        <v>0</v>
      </c>
      <c r="S413" s="64">
        <f t="shared" si="449"/>
        <v>0</v>
      </c>
      <c r="T413" s="64">
        <f t="shared" si="450"/>
        <v>0</v>
      </c>
      <c r="U413" s="64">
        <f t="shared" si="451"/>
        <v>0</v>
      </c>
      <c r="V413" s="64">
        <f t="shared" si="452"/>
        <v>0</v>
      </c>
      <c r="W413" s="64">
        <f t="shared" si="453"/>
        <v>0</v>
      </c>
      <c r="X413" s="64">
        <f t="shared" si="454"/>
        <v>1.0909090909090899</v>
      </c>
      <c r="Y413" s="64">
        <f t="shared" si="455"/>
        <v>1.36363636363636</v>
      </c>
      <c r="Z413" s="64">
        <f t="shared" si="456"/>
        <v>1.36363636363636</v>
      </c>
      <c r="AA413" s="64">
        <f t="shared" si="457"/>
        <v>1.9090909090909101</v>
      </c>
      <c r="AB413" s="64">
        <f t="shared" si="458"/>
        <v>2.7272727272727302</v>
      </c>
      <c r="AC413" s="64">
        <f t="shared" ref="AC413:AC431" si="460">VLOOKUP($C$91,$D$3:$K$63,$A$73,0)*(B388-B387)</f>
        <v>3</v>
      </c>
      <c r="AD413" s="64">
        <f>VLOOKUP($C$92,$D$3:$K$63,$A$73,0)*(B387-B386)</f>
        <v>3.2727272727272698</v>
      </c>
      <c r="AE413" s="64">
        <f>VLOOKUP($C$93,$D$3:$K$63,$A$73,0)*B386</f>
        <v>0</v>
      </c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54">
        <f t="shared" si="427"/>
        <v>14.7272727272727</v>
      </c>
      <c r="BP413" s="53">
        <v>2027</v>
      </c>
      <c r="BQ413" s="61">
        <f t="shared" si="428"/>
        <v>0</v>
      </c>
      <c r="BR413" s="61">
        <f t="shared" si="428"/>
        <v>0</v>
      </c>
      <c r="BS413" s="61">
        <f t="shared" si="428"/>
        <v>0</v>
      </c>
      <c r="BT413" s="61">
        <f t="shared" si="428"/>
        <v>0</v>
      </c>
      <c r="BU413" s="61">
        <f t="shared" si="428"/>
        <v>0</v>
      </c>
      <c r="BV413" s="61">
        <f t="shared" si="428"/>
        <v>0</v>
      </c>
      <c r="BW413" s="61">
        <f t="shared" si="428"/>
        <v>0</v>
      </c>
      <c r="BX413" s="61">
        <f t="shared" si="428"/>
        <v>0</v>
      </c>
      <c r="BY413" s="61">
        <f t="shared" si="428"/>
        <v>0</v>
      </c>
      <c r="BZ413" s="61">
        <f t="shared" si="428"/>
        <v>0</v>
      </c>
      <c r="CA413" s="61">
        <f t="shared" si="428"/>
        <v>0</v>
      </c>
      <c r="CB413" s="61">
        <f t="shared" si="428"/>
        <v>0</v>
      </c>
      <c r="CC413" s="61">
        <f t="shared" si="428"/>
        <v>0</v>
      </c>
      <c r="CD413" s="61">
        <f t="shared" si="428"/>
        <v>0</v>
      </c>
      <c r="CE413" s="61">
        <f t="shared" si="428"/>
        <v>0</v>
      </c>
      <c r="CF413" s="61">
        <f t="shared" si="428"/>
        <v>0</v>
      </c>
      <c r="CG413" s="61">
        <f t="shared" si="444"/>
        <v>0</v>
      </c>
      <c r="CH413" s="61">
        <f t="shared" si="444"/>
        <v>0</v>
      </c>
      <c r="CI413" s="61">
        <f t="shared" si="444"/>
        <v>0</v>
      </c>
      <c r="CJ413" s="61">
        <f t="shared" si="444"/>
        <v>0</v>
      </c>
      <c r="CK413" s="61">
        <f t="shared" si="444"/>
        <v>7.4074074074074098E-2</v>
      </c>
      <c r="CL413" s="61">
        <f t="shared" si="444"/>
        <v>9.2592592592592601E-2</v>
      </c>
      <c r="CM413" s="61">
        <f t="shared" si="444"/>
        <v>9.2592592592592601E-2</v>
      </c>
      <c r="CN413" s="61">
        <f t="shared" si="444"/>
        <v>0.12962962962963001</v>
      </c>
      <c r="CO413" s="61">
        <f t="shared" si="444"/>
        <v>0.18518518518518501</v>
      </c>
      <c r="CP413" s="61">
        <f t="shared" si="444"/>
        <v>0.203703703703704</v>
      </c>
      <c r="CQ413" s="61">
        <f t="shared" si="444"/>
        <v>0.22222222222222199</v>
      </c>
      <c r="CR413" s="61">
        <f t="shared" si="444"/>
        <v>0</v>
      </c>
      <c r="CS413" s="61">
        <f t="shared" si="444"/>
        <v>0</v>
      </c>
      <c r="CT413" s="61">
        <f t="shared" si="444"/>
        <v>0</v>
      </c>
      <c r="CU413" s="61">
        <f t="shared" si="444"/>
        <v>0</v>
      </c>
      <c r="CV413" s="61">
        <f t="shared" si="444"/>
        <v>0</v>
      </c>
      <c r="CW413" s="61">
        <f t="shared" si="459"/>
        <v>0</v>
      </c>
      <c r="CX413" s="61">
        <f t="shared" si="448"/>
        <v>0</v>
      </c>
      <c r="CY413" s="61">
        <f t="shared" si="448"/>
        <v>0</v>
      </c>
      <c r="CZ413" s="61">
        <f t="shared" si="448"/>
        <v>0</v>
      </c>
      <c r="DA413" s="61">
        <f t="shared" si="448"/>
        <v>0</v>
      </c>
      <c r="DB413" s="61">
        <f t="shared" si="448"/>
        <v>0</v>
      </c>
      <c r="DC413" s="61">
        <f t="shared" si="445"/>
        <v>0</v>
      </c>
      <c r="DD413" s="61">
        <f t="shared" si="445"/>
        <v>0</v>
      </c>
      <c r="DE413" s="61">
        <f t="shared" si="445"/>
        <v>0</v>
      </c>
      <c r="DF413" s="61">
        <f t="shared" si="445"/>
        <v>0</v>
      </c>
      <c r="DG413" s="61">
        <f t="shared" si="445"/>
        <v>0</v>
      </c>
      <c r="DH413" s="61">
        <f t="shared" si="445"/>
        <v>0</v>
      </c>
      <c r="DI413" s="61">
        <f t="shared" si="445"/>
        <v>0</v>
      </c>
      <c r="DJ413" s="61">
        <f t="shared" si="445"/>
        <v>0</v>
      </c>
      <c r="DK413" s="61">
        <f t="shared" si="445"/>
        <v>0</v>
      </c>
      <c r="DL413" s="61">
        <f t="shared" si="445"/>
        <v>0</v>
      </c>
      <c r="DM413" s="61">
        <f t="shared" si="445"/>
        <v>0</v>
      </c>
      <c r="DN413" s="61">
        <f t="shared" si="445"/>
        <v>0</v>
      </c>
      <c r="DO413" s="61">
        <f t="shared" si="445"/>
        <v>0</v>
      </c>
      <c r="DP413" s="61">
        <f t="shared" si="445"/>
        <v>0</v>
      </c>
      <c r="DQ413" s="61">
        <f t="shared" si="445"/>
        <v>0</v>
      </c>
      <c r="DR413" s="61">
        <f t="shared" si="445"/>
        <v>0</v>
      </c>
      <c r="DS413" s="61">
        <f t="shared" si="446"/>
        <v>0</v>
      </c>
      <c r="DT413" s="61">
        <f t="shared" si="425"/>
        <v>0</v>
      </c>
      <c r="DU413" s="61">
        <f t="shared" si="425"/>
        <v>0</v>
      </c>
      <c r="DV413" s="61">
        <f t="shared" si="425"/>
        <v>0</v>
      </c>
      <c r="DW413" s="61">
        <f t="shared" si="425"/>
        <v>0</v>
      </c>
      <c r="DX413" s="61">
        <f t="shared" si="425"/>
        <v>0</v>
      </c>
      <c r="DY413" s="61">
        <f t="shared" si="425"/>
        <v>0</v>
      </c>
      <c r="DZ413" s="61">
        <f t="shared" si="429"/>
        <v>1</v>
      </c>
    </row>
    <row r="414" spans="1:130">
      <c r="C414" s="53">
        <v>2028</v>
      </c>
      <c r="D414" s="64"/>
      <c r="E414" s="64"/>
      <c r="F414" s="64"/>
      <c r="G414" s="64"/>
      <c r="H414" s="64"/>
      <c r="I414" s="64"/>
      <c r="J414" s="64"/>
      <c r="K414" s="64"/>
      <c r="L414" s="64">
        <f t="shared" si="438"/>
        <v>0</v>
      </c>
      <c r="M414" s="64">
        <f t="shared" si="439"/>
        <v>0</v>
      </c>
      <c r="N414" s="64">
        <f t="shared" si="440"/>
        <v>0</v>
      </c>
      <c r="O414" s="64">
        <f t="shared" si="441"/>
        <v>0</v>
      </c>
      <c r="P414" s="64">
        <f t="shared" si="442"/>
        <v>0</v>
      </c>
      <c r="Q414" s="64">
        <f t="shared" si="443"/>
        <v>0</v>
      </c>
      <c r="R414" s="64">
        <f t="shared" si="447"/>
        <v>0</v>
      </c>
      <c r="S414" s="64">
        <f t="shared" si="449"/>
        <v>0</v>
      </c>
      <c r="T414" s="64">
        <f t="shared" si="450"/>
        <v>0</v>
      </c>
      <c r="U414" s="64">
        <f t="shared" si="451"/>
        <v>0</v>
      </c>
      <c r="V414" s="64">
        <f t="shared" si="452"/>
        <v>0</v>
      </c>
      <c r="W414" s="64">
        <f t="shared" si="453"/>
        <v>0</v>
      </c>
      <c r="X414" s="64">
        <f t="shared" si="454"/>
        <v>1.0909090909090899</v>
      </c>
      <c r="Y414" s="64">
        <f t="shared" si="455"/>
        <v>1.36363636363636</v>
      </c>
      <c r="Z414" s="64">
        <f t="shared" si="456"/>
        <v>1.36363636363636</v>
      </c>
      <c r="AA414" s="64">
        <f t="shared" si="457"/>
        <v>1.9090909090909101</v>
      </c>
      <c r="AB414" s="64">
        <f t="shared" si="458"/>
        <v>2.7272727272727302</v>
      </c>
      <c r="AC414" s="64">
        <f t="shared" si="460"/>
        <v>3</v>
      </c>
      <c r="AD414" s="64">
        <f t="shared" ref="AD414:AD432" si="461">VLOOKUP($C$92,$D$3:$K$63,$A$73,0)*(B388-B387)</f>
        <v>3.2727272727272698</v>
      </c>
      <c r="AE414" s="64">
        <f>VLOOKUP($C$93,$D$3:$K$63,$A$73,0)*(B387-B386)</f>
        <v>3.8181818181818201</v>
      </c>
      <c r="AF414" s="64">
        <f>VLOOKUP($C$94,$D$3:$K$63,$A$73,0)*B386</f>
        <v>0</v>
      </c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54">
        <f t="shared" si="427"/>
        <v>18.5454545454546</v>
      </c>
      <c r="BP414" s="53">
        <v>2028</v>
      </c>
      <c r="BQ414" s="61">
        <f t="shared" si="428"/>
        <v>0</v>
      </c>
      <c r="BR414" s="61">
        <f t="shared" si="428"/>
        <v>0</v>
      </c>
      <c r="BS414" s="61">
        <f t="shared" si="428"/>
        <v>0</v>
      </c>
      <c r="BT414" s="61">
        <f t="shared" si="428"/>
        <v>0</v>
      </c>
      <c r="BU414" s="61">
        <f t="shared" si="428"/>
        <v>0</v>
      </c>
      <c r="BV414" s="61">
        <f t="shared" si="428"/>
        <v>0</v>
      </c>
      <c r="BW414" s="61">
        <f t="shared" si="428"/>
        <v>0</v>
      </c>
      <c r="BX414" s="61">
        <f t="shared" si="428"/>
        <v>0</v>
      </c>
      <c r="BY414" s="61">
        <f t="shared" si="428"/>
        <v>0</v>
      </c>
      <c r="BZ414" s="61">
        <f t="shared" si="428"/>
        <v>0</v>
      </c>
      <c r="CA414" s="61">
        <f t="shared" si="428"/>
        <v>0</v>
      </c>
      <c r="CB414" s="61">
        <f t="shared" si="428"/>
        <v>0</v>
      </c>
      <c r="CC414" s="61">
        <f t="shared" si="428"/>
        <v>0</v>
      </c>
      <c r="CD414" s="61">
        <f t="shared" si="428"/>
        <v>0</v>
      </c>
      <c r="CE414" s="61">
        <f t="shared" si="428"/>
        <v>0</v>
      </c>
      <c r="CF414" s="61">
        <f t="shared" si="428"/>
        <v>0</v>
      </c>
      <c r="CG414" s="61">
        <f t="shared" si="444"/>
        <v>0</v>
      </c>
      <c r="CH414" s="61">
        <f t="shared" si="444"/>
        <v>0</v>
      </c>
      <c r="CI414" s="61">
        <f t="shared" si="444"/>
        <v>0</v>
      </c>
      <c r="CJ414" s="61">
        <f t="shared" si="444"/>
        <v>0</v>
      </c>
      <c r="CK414" s="61">
        <f t="shared" si="444"/>
        <v>5.8823529411764698E-2</v>
      </c>
      <c r="CL414" s="61">
        <f t="shared" si="444"/>
        <v>7.3529411764705899E-2</v>
      </c>
      <c r="CM414" s="61">
        <f t="shared" si="444"/>
        <v>7.3529411764705899E-2</v>
      </c>
      <c r="CN414" s="61">
        <f t="shared" si="444"/>
        <v>0.10294117647058799</v>
      </c>
      <c r="CO414" s="61">
        <f t="shared" si="444"/>
        <v>0.14705882352941199</v>
      </c>
      <c r="CP414" s="61">
        <f t="shared" si="444"/>
        <v>0.161764705882353</v>
      </c>
      <c r="CQ414" s="61">
        <f t="shared" si="444"/>
        <v>0.17647058823529399</v>
      </c>
      <c r="CR414" s="61">
        <f t="shared" si="444"/>
        <v>0.20588235294117599</v>
      </c>
      <c r="CS414" s="61">
        <f t="shared" si="444"/>
        <v>0</v>
      </c>
      <c r="CT414" s="61">
        <f t="shared" si="444"/>
        <v>0</v>
      </c>
      <c r="CU414" s="61">
        <f t="shared" si="444"/>
        <v>0</v>
      </c>
      <c r="CV414" s="61">
        <f t="shared" si="444"/>
        <v>0</v>
      </c>
      <c r="CW414" s="61">
        <f t="shared" si="459"/>
        <v>0</v>
      </c>
      <c r="CX414" s="61">
        <f t="shared" si="448"/>
        <v>0</v>
      </c>
      <c r="CY414" s="61">
        <f t="shared" si="448"/>
        <v>0</v>
      </c>
      <c r="CZ414" s="61">
        <f t="shared" si="448"/>
        <v>0</v>
      </c>
      <c r="DA414" s="61">
        <f t="shared" si="448"/>
        <v>0</v>
      </c>
      <c r="DB414" s="61">
        <f t="shared" si="448"/>
        <v>0</v>
      </c>
      <c r="DC414" s="61">
        <f t="shared" si="445"/>
        <v>0</v>
      </c>
      <c r="DD414" s="61">
        <f t="shared" si="445"/>
        <v>0</v>
      </c>
      <c r="DE414" s="61">
        <f t="shared" si="445"/>
        <v>0</v>
      </c>
      <c r="DF414" s="61">
        <f t="shared" si="445"/>
        <v>0</v>
      </c>
      <c r="DG414" s="61">
        <f t="shared" si="445"/>
        <v>0</v>
      </c>
      <c r="DH414" s="61">
        <f t="shared" si="445"/>
        <v>0</v>
      </c>
      <c r="DI414" s="61">
        <f t="shared" si="445"/>
        <v>0</v>
      </c>
      <c r="DJ414" s="61">
        <f t="shared" si="445"/>
        <v>0</v>
      </c>
      <c r="DK414" s="61">
        <f t="shared" si="445"/>
        <v>0</v>
      </c>
      <c r="DL414" s="61">
        <f t="shared" si="445"/>
        <v>0</v>
      </c>
      <c r="DM414" s="61">
        <f t="shared" si="445"/>
        <v>0</v>
      </c>
      <c r="DN414" s="61">
        <f t="shared" si="445"/>
        <v>0</v>
      </c>
      <c r="DO414" s="61">
        <f t="shared" si="445"/>
        <v>0</v>
      </c>
      <c r="DP414" s="61">
        <f t="shared" si="445"/>
        <v>0</v>
      </c>
      <c r="DQ414" s="61">
        <f t="shared" si="445"/>
        <v>0</v>
      </c>
      <c r="DR414" s="61">
        <f t="shared" si="445"/>
        <v>0</v>
      </c>
      <c r="DS414" s="61">
        <f t="shared" si="446"/>
        <v>0</v>
      </c>
      <c r="DT414" s="61">
        <f t="shared" si="425"/>
        <v>0</v>
      </c>
      <c r="DU414" s="61">
        <f t="shared" si="425"/>
        <v>0</v>
      </c>
      <c r="DV414" s="61">
        <f t="shared" si="425"/>
        <v>0</v>
      </c>
      <c r="DW414" s="61">
        <f t="shared" si="425"/>
        <v>0</v>
      </c>
      <c r="DX414" s="61">
        <f t="shared" si="425"/>
        <v>0</v>
      </c>
      <c r="DY414" s="61">
        <f t="shared" si="425"/>
        <v>0</v>
      </c>
      <c r="DZ414" s="61">
        <f t="shared" si="429"/>
        <v>1</v>
      </c>
    </row>
    <row r="415" spans="1:130">
      <c r="C415" s="53">
        <v>2029</v>
      </c>
      <c r="D415" s="64"/>
      <c r="E415" s="64"/>
      <c r="F415" s="64"/>
      <c r="G415" s="64"/>
      <c r="H415" s="64"/>
      <c r="I415" s="64"/>
      <c r="J415" s="64"/>
      <c r="K415" s="64"/>
      <c r="L415" s="64"/>
      <c r="M415" s="64">
        <f t="shared" si="439"/>
        <v>0</v>
      </c>
      <c r="N415" s="64">
        <f t="shared" si="440"/>
        <v>0</v>
      </c>
      <c r="O415" s="64">
        <f t="shared" si="441"/>
        <v>0</v>
      </c>
      <c r="P415" s="64">
        <f t="shared" si="442"/>
        <v>0</v>
      </c>
      <c r="Q415" s="64">
        <f t="shared" si="443"/>
        <v>0</v>
      </c>
      <c r="R415" s="64">
        <f t="shared" si="447"/>
        <v>0</v>
      </c>
      <c r="S415" s="64">
        <f t="shared" si="449"/>
        <v>0</v>
      </c>
      <c r="T415" s="64">
        <f t="shared" si="450"/>
        <v>0</v>
      </c>
      <c r="U415" s="64">
        <f t="shared" si="451"/>
        <v>0</v>
      </c>
      <c r="V415" s="64">
        <f t="shared" si="452"/>
        <v>0</v>
      </c>
      <c r="W415" s="64">
        <f t="shared" si="453"/>
        <v>0</v>
      </c>
      <c r="X415" s="64">
        <f t="shared" si="454"/>
        <v>1.0909090909090899</v>
      </c>
      <c r="Y415" s="64">
        <f t="shared" si="455"/>
        <v>1.36363636363636</v>
      </c>
      <c r="Z415" s="64">
        <f t="shared" si="456"/>
        <v>1.36363636363636</v>
      </c>
      <c r="AA415" s="64">
        <f t="shared" si="457"/>
        <v>1.9090909090909101</v>
      </c>
      <c r="AB415" s="64">
        <f t="shared" si="458"/>
        <v>2.7272727272727302</v>
      </c>
      <c r="AC415" s="64">
        <f t="shared" si="460"/>
        <v>3</v>
      </c>
      <c r="AD415" s="64">
        <f t="shared" si="461"/>
        <v>3.2727272727272698</v>
      </c>
      <c r="AE415" s="64">
        <f t="shared" ref="AE415:AE433" si="462">VLOOKUP($C$93,$D$3:$K$63,$A$73,0)*(B388-B387)</f>
        <v>3.8181818181818201</v>
      </c>
      <c r="AF415" s="64">
        <f>VLOOKUP($C$94,$D$3:$K$63,$A$73,0)*(B387-B386)</f>
        <v>4.3636363636363704</v>
      </c>
      <c r="AG415" s="64">
        <f>VLOOKUP($C$95,$D$3:$K$63,$A$73,0)*B386</f>
        <v>0</v>
      </c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54">
        <f t="shared" si="427"/>
        <v>22.909090909090899</v>
      </c>
      <c r="BP415" s="53">
        <v>2029</v>
      </c>
      <c r="BQ415" s="61">
        <f t="shared" si="428"/>
        <v>0</v>
      </c>
      <c r="BR415" s="61">
        <f t="shared" si="428"/>
        <v>0</v>
      </c>
      <c r="BS415" s="61">
        <f t="shared" si="428"/>
        <v>0</v>
      </c>
      <c r="BT415" s="61">
        <f t="shared" si="428"/>
        <v>0</v>
      </c>
      <c r="BU415" s="61">
        <f t="shared" si="428"/>
        <v>0</v>
      </c>
      <c r="BV415" s="61">
        <f t="shared" si="428"/>
        <v>0</v>
      </c>
      <c r="BW415" s="61">
        <f t="shared" si="428"/>
        <v>0</v>
      </c>
      <c r="BX415" s="61">
        <f t="shared" si="428"/>
        <v>0</v>
      </c>
      <c r="BY415" s="61">
        <f t="shared" si="428"/>
        <v>0</v>
      </c>
      <c r="BZ415" s="61">
        <f t="shared" si="428"/>
        <v>0</v>
      </c>
      <c r="CA415" s="61">
        <f t="shared" si="428"/>
        <v>0</v>
      </c>
      <c r="CB415" s="61">
        <f t="shared" si="428"/>
        <v>0</v>
      </c>
      <c r="CC415" s="61">
        <f t="shared" si="428"/>
        <v>0</v>
      </c>
      <c r="CD415" s="61">
        <f t="shared" si="428"/>
        <v>0</v>
      </c>
      <c r="CE415" s="61">
        <f t="shared" si="428"/>
        <v>0</v>
      </c>
      <c r="CF415" s="61">
        <f t="shared" si="428"/>
        <v>0</v>
      </c>
      <c r="CG415" s="61">
        <f t="shared" si="444"/>
        <v>0</v>
      </c>
      <c r="CH415" s="61">
        <f t="shared" si="444"/>
        <v>0</v>
      </c>
      <c r="CI415" s="61">
        <f t="shared" si="444"/>
        <v>0</v>
      </c>
      <c r="CJ415" s="61">
        <f t="shared" si="444"/>
        <v>0</v>
      </c>
      <c r="CK415" s="61">
        <f t="shared" si="444"/>
        <v>4.7619047619047603E-2</v>
      </c>
      <c r="CL415" s="61">
        <f t="shared" si="444"/>
        <v>5.95238095238095E-2</v>
      </c>
      <c r="CM415" s="61">
        <f t="shared" si="444"/>
        <v>5.95238095238095E-2</v>
      </c>
      <c r="CN415" s="61">
        <f t="shared" si="444"/>
        <v>8.3333333333333301E-2</v>
      </c>
      <c r="CO415" s="61">
        <f t="shared" si="444"/>
        <v>0.119047619047619</v>
      </c>
      <c r="CP415" s="61">
        <f t="shared" si="444"/>
        <v>0.13095238095238099</v>
      </c>
      <c r="CQ415" s="61">
        <f t="shared" si="444"/>
        <v>0.14285714285714299</v>
      </c>
      <c r="CR415" s="61">
        <f t="shared" si="444"/>
        <v>0.16666666666666699</v>
      </c>
      <c r="CS415" s="61">
        <f t="shared" si="444"/>
        <v>0.19047619047618999</v>
      </c>
      <c r="CT415" s="61">
        <f t="shared" si="444"/>
        <v>0</v>
      </c>
      <c r="CU415" s="61">
        <f t="shared" si="444"/>
        <v>0</v>
      </c>
      <c r="CV415" s="61">
        <f t="shared" si="444"/>
        <v>0</v>
      </c>
      <c r="CW415" s="61">
        <f t="shared" si="459"/>
        <v>0</v>
      </c>
      <c r="CX415" s="61">
        <f t="shared" si="448"/>
        <v>0</v>
      </c>
      <c r="CY415" s="61">
        <f t="shared" si="448"/>
        <v>0</v>
      </c>
      <c r="CZ415" s="61">
        <f t="shared" si="448"/>
        <v>0</v>
      </c>
      <c r="DA415" s="61">
        <f t="shared" si="448"/>
        <v>0</v>
      </c>
      <c r="DB415" s="61">
        <f t="shared" si="448"/>
        <v>0</v>
      </c>
      <c r="DC415" s="61">
        <f t="shared" si="445"/>
        <v>0</v>
      </c>
      <c r="DD415" s="61">
        <f t="shared" si="445"/>
        <v>0</v>
      </c>
      <c r="DE415" s="61">
        <f t="shared" si="445"/>
        <v>0</v>
      </c>
      <c r="DF415" s="61">
        <f t="shared" si="445"/>
        <v>0</v>
      </c>
      <c r="DG415" s="61">
        <f t="shared" si="445"/>
        <v>0</v>
      </c>
      <c r="DH415" s="61">
        <f t="shared" si="445"/>
        <v>0</v>
      </c>
      <c r="DI415" s="61">
        <f t="shared" si="445"/>
        <v>0</v>
      </c>
      <c r="DJ415" s="61">
        <f t="shared" si="445"/>
        <v>0</v>
      </c>
      <c r="DK415" s="61">
        <f t="shared" si="445"/>
        <v>0</v>
      </c>
      <c r="DL415" s="61">
        <f t="shared" si="445"/>
        <v>0</v>
      </c>
      <c r="DM415" s="61">
        <f t="shared" si="445"/>
        <v>0</v>
      </c>
      <c r="DN415" s="61">
        <f t="shared" si="445"/>
        <v>0</v>
      </c>
      <c r="DO415" s="61">
        <f t="shared" si="445"/>
        <v>0</v>
      </c>
      <c r="DP415" s="61">
        <f t="shared" si="445"/>
        <v>0</v>
      </c>
      <c r="DQ415" s="61">
        <f t="shared" si="445"/>
        <v>0</v>
      </c>
      <c r="DR415" s="61">
        <f t="shared" si="445"/>
        <v>0</v>
      </c>
      <c r="DS415" s="61">
        <f t="shared" si="446"/>
        <v>0</v>
      </c>
      <c r="DT415" s="61">
        <f t="shared" si="425"/>
        <v>0</v>
      </c>
      <c r="DU415" s="61">
        <f t="shared" si="425"/>
        <v>0</v>
      </c>
      <c r="DV415" s="61">
        <f t="shared" si="425"/>
        <v>0</v>
      </c>
      <c r="DW415" s="61">
        <f t="shared" si="425"/>
        <v>0</v>
      </c>
      <c r="DX415" s="61">
        <f t="shared" si="425"/>
        <v>0</v>
      </c>
      <c r="DY415" s="61">
        <f t="shared" si="425"/>
        <v>0</v>
      </c>
      <c r="DZ415" s="61">
        <f t="shared" si="429"/>
        <v>1</v>
      </c>
    </row>
    <row r="416" spans="1:130">
      <c r="C416" s="53">
        <v>2030</v>
      </c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>
        <f t="shared" si="440"/>
        <v>0</v>
      </c>
      <c r="O416" s="64">
        <f t="shared" si="441"/>
        <v>0</v>
      </c>
      <c r="P416" s="64">
        <f t="shared" si="442"/>
        <v>0</v>
      </c>
      <c r="Q416" s="64">
        <f t="shared" si="443"/>
        <v>0</v>
      </c>
      <c r="R416" s="64">
        <f t="shared" si="447"/>
        <v>0</v>
      </c>
      <c r="S416" s="64">
        <f t="shared" si="449"/>
        <v>0</v>
      </c>
      <c r="T416" s="64">
        <f t="shared" si="450"/>
        <v>0</v>
      </c>
      <c r="U416" s="64">
        <f t="shared" si="451"/>
        <v>0</v>
      </c>
      <c r="V416" s="64">
        <f t="shared" si="452"/>
        <v>0</v>
      </c>
      <c r="W416" s="64">
        <f t="shared" si="453"/>
        <v>0</v>
      </c>
      <c r="X416" s="64">
        <f t="shared" si="454"/>
        <v>1.0909090909090899</v>
      </c>
      <c r="Y416" s="64">
        <f t="shared" si="455"/>
        <v>1.36363636363636</v>
      </c>
      <c r="Z416" s="64">
        <f t="shared" si="456"/>
        <v>1.36363636363636</v>
      </c>
      <c r="AA416" s="64">
        <f t="shared" si="457"/>
        <v>1.9090909090909101</v>
      </c>
      <c r="AB416" s="64">
        <f t="shared" si="458"/>
        <v>2.7272727272727302</v>
      </c>
      <c r="AC416" s="64">
        <f t="shared" si="460"/>
        <v>3</v>
      </c>
      <c r="AD416" s="64">
        <f t="shared" si="461"/>
        <v>3.2727272727272698</v>
      </c>
      <c r="AE416" s="64">
        <f t="shared" si="462"/>
        <v>3.8181818181818201</v>
      </c>
      <c r="AF416" s="64">
        <f t="shared" ref="AF416:AF434" si="463">VLOOKUP($C$94,$D$3:$K$63,$A$73,0)*(B388-B387)</f>
        <v>4.3636363636363704</v>
      </c>
      <c r="AG416" s="64">
        <f>VLOOKUP($C$95,$D$3:$K$63,$A$73,0)*(B387-B386)</f>
        <v>4.9090909090909101</v>
      </c>
      <c r="AH416" s="64">
        <f>VLOOKUP($C$96,$D$3:$K$63,$A$73,0)*B386</f>
        <v>0</v>
      </c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54">
        <f t="shared" si="427"/>
        <v>27.818181818181799</v>
      </c>
      <c r="BP416" s="53">
        <v>2030</v>
      </c>
      <c r="BQ416" s="61">
        <f t="shared" si="428"/>
        <v>0</v>
      </c>
      <c r="BR416" s="61">
        <f t="shared" si="428"/>
        <v>0</v>
      </c>
      <c r="BS416" s="61">
        <f t="shared" si="428"/>
        <v>0</v>
      </c>
      <c r="BT416" s="61">
        <f t="shared" si="428"/>
        <v>0</v>
      </c>
      <c r="BU416" s="61">
        <f t="shared" si="428"/>
        <v>0</v>
      </c>
      <c r="BV416" s="61">
        <f t="shared" si="428"/>
        <v>0</v>
      </c>
      <c r="BW416" s="61">
        <f t="shared" si="428"/>
        <v>0</v>
      </c>
      <c r="BX416" s="61">
        <f t="shared" si="428"/>
        <v>0</v>
      </c>
      <c r="BY416" s="61">
        <f t="shared" si="428"/>
        <v>0</v>
      </c>
      <c r="BZ416" s="61">
        <f t="shared" si="428"/>
        <v>0</v>
      </c>
      <c r="CA416" s="61">
        <f t="shared" si="428"/>
        <v>0</v>
      </c>
      <c r="CB416" s="61">
        <f t="shared" si="428"/>
        <v>0</v>
      </c>
      <c r="CC416" s="61">
        <f t="shared" si="428"/>
        <v>0</v>
      </c>
      <c r="CD416" s="61">
        <f t="shared" si="428"/>
        <v>0</v>
      </c>
      <c r="CE416" s="61">
        <f t="shared" si="428"/>
        <v>0</v>
      </c>
      <c r="CF416" s="61">
        <f t="shared" si="428"/>
        <v>0</v>
      </c>
      <c r="CG416" s="61">
        <f t="shared" si="444"/>
        <v>0</v>
      </c>
      <c r="CH416" s="61">
        <f t="shared" si="444"/>
        <v>0</v>
      </c>
      <c r="CI416" s="61">
        <f t="shared" si="444"/>
        <v>0</v>
      </c>
      <c r="CJ416" s="61">
        <f t="shared" si="444"/>
        <v>0</v>
      </c>
      <c r="CK416" s="61">
        <f t="shared" si="444"/>
        <v>3.9215686274509803E-2</v>
      </c>
      <c r="CL416" s="61">
        <f t="shared" si="444"/>
        <v>4.9019607843137303E-2</v>
      </c>
      <c r="CM416" s="61">
        <f t="shared" si="444"/>
        <v>4.9019607843137303E-2</v>
      </c>
      <c r="CN416" s="61">
        <f t="shared" si="444"/>
        <v>6.8627450980392204E-2</v>
      </c>
      <c r="CO416" s="61">
        <f t="shared" si="444"/>
        <v>9.8039215686274495E-2</v>
      </c>
      <c r="CP416" s="61">
        <f t="shared" si="444"/>
        <v>0.10784313725490199</v>
      </c>
      <c r="CQ416" s="61">
        <f t="shared" si="444"/>
        <v>0.11764705882352899</v>
      </c>
      <c r="CR416" s="61">
        <f t="shared" si="444"/>
        <v>0.13725490196078399</v>
      </c>
      <c r="CS416" s="61">
        <f t="shared" si="444"/>
        <v>0.15686274509803899</v>
      </c>
      <c r="CT416" s="61">
        <f t="shared" si="444"/>
        <v>0.17647058823529399</v>
      </c>
      <c r="CU416" s="61">
        <f t="shared" si="444"/>
        <v>0</v>
      </c>
      <c r="CV416" s="61">
        <f t="shared" si="444"/>
        <v>0</v>
      </c>
      <c r="CW416" s="61">
        <f t="shared" si="459"/>
        <v>0</v>
      </c>
      <c r="CX416" s="61">
        <f t="shared" si="448"/>
        <v>0</v>
      </c>
      <c r="CY416" s="61">
        <f t="shared" si="448"/>
        <v>0</v>
      </c>
      <c r="CZ416" s="61">
        <f t="shared" si="448"/>
        <v>0</v>
      </c>
      <c r="DA416" s="61">
        <f t="shared" si="448"/>
        <v>0</v>
      </c>
      <c r="DB416" s="61">
        <f t="shared" si="448"/>
        <v>0</v>
      </c>
      <c r="DC416" s="61">
        <f t="shared" si="445"/>
        <v>0</v>
      </c>
      <c r="DD416" s="61">
        <f t="shared" si="445"/>
        <v>0</v>
      </c>
      <c r="DE416" s="61">
        <f t="shared" si="445"/>
        <v>0</v>
      </c>
      <c r="DF416" s="61">
        <f t="shared" si="445"/>
        <v>0</v>
      </c>
      <c r="DG416" s="61">
        <f t="shared" si="445"/>
        <v>0</v>
      </c>
      <c r="DH416" s="61">
        <f t="shared" si="445"/>
        <v>0</v>
      </c>
      <c r="DI416" s="61">
        <f t="shared" si="445"/>
        <v>0</v>
      </c>
      <c r="DJ416" s="61">
        <f t="shared" si="445"/>
        <v>0</v>
      </c>
      <c r="DK416" s="61">
        <f t="shared" si="445"/>
        <v>0</v>
      </c>
      <c r="DL416" s="61">
        <f t="shared" si="445"/>
        <v>0</v>
      </c>
      <c r="DM416" s="61">
        <f t="shared" si="445"/>
        <v>0</v>
      </c>
      <c r="DN416" s="61">
        <f t="shared" si="445"/>
        <v>0</v>
      </c>
      <c r="DO416" s="61">
        <f t="shared" si="445"/>
        <v>0</v>
      </c>
      <c r="DP416" s="61">
        <f t="shared" si="445"/>
        <v>0</v>
      </c>
      <c r="DQ416" s="61">
        <f t="shared" si="445"/>
        <v>0</v>
      </c>
      <c r="DR416" s="61">
        <f t="shared" si="445"/>
        <v>0</v>
      </c>
      <c r="DS416" s="61">
        <f t="shared" si="446"/>
        <v>0</v>
      </c>
      <c r="DT416" s="61">
        <f t="shared" si="425"/>
        <v>0</v>
      </c>
      <c r="DU416" s="61">
        <f t="shared" si="425"/>
        <v>0</v>
      </c>
      <c r="DV416" s="61">
        <f t="shared" si="425"/>
        <v>0</v>
      </c>
      <c r="DW416" s="61">
        <f t="shared" si="425"/>
        <v>0</v>
      </c>
      <c r="DX416" s="61">
        <f t="shared" si="425"/>
        <v>0</v>
      </c>
      <c r="DY416" s="61">
        <f t="shared" si="425"/>
        <v>0</v>
      </c>
      <c r="DZ416" s="61">
        <f t="shared" si="429"/>
        <v>1</v>
      </c>
    </row>
    <row r="417" spans="3:130">
      <c r="C417" s="53">
        <v>2031</v>
      </c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>
        <f t="shared" si="441"/>
        <v>0</v>
      </c>
      <c r="P417" s="64">
        <f t="shared" si="442"/>
        <v>0</v>
      </c>
      <c r="Q417" s="64">
        <f t="shared" si="443"/>
        <v>0</v>
      </c>
      <c r="R417" s="64">
        <f t="shared" si="447"/>
        <v>0</v>
      </c>
      <c r="S417" s="64">
        <f t="shared" si="449"/>
        <v>0</v>
      </c>
      <c r="T417" s="64">
        <f t="shared" si="450"/>
        <v>0</v>
      </c>
      <c r="U417" s="64">
        <f t="shared" si="451"/>
        <v>0</v>
      </c>
      <c r="V417" s="64">
        <f t="shared" si="452"/>
        <v>0</v>
      </c>
      <c r="W417" s="64">
        <f t="shared" si="453"/>
        <v>0</v>
      </c>
      <c r="X417" s="64">
        <f t="shared" si="454"/>
        <v>1.0909090909090899</v>
      </c>
      <c r="Y417" s="64">
        <f t="shared" si="455"/>
        <v>1.36363636363636</v>
      </c>
      <c r="Z417" s="64">
        <f t="shared" si="456"/>
        <v>1.36363636363636</v>
      </c>
      <c r="AA417" s="64">
        <f t="shared" si="457"/>
        <v>1.9090909090909101</v>
      </c>
      <c r="AB417" s="64">
        <f t="shared" si="458"/>
        <v>2.7272727272727302</v>
      </c>
      <c r="AC417" s="64">
        <f t="shared" si="460"/>
        <v>3</v>
      </c>
      <c r="AD417" s="64">
        <f t="shared" si="461"/>
        <v>3.2727272727272698</v>
      </c>
      <c r="AE417" s="64">
        <f t="shared" si="462"/>
        <v>3.8181818181818201</v>
      </c>
      <c r="AF417" s="64">
        <f t="shared" si="463"/>
        <v>4.3636363636363704</v>
      </c>
      <c r="AG417" s="64">
        <f t="shared" ref="AG417:AG435" si="464">VLOOKUP($C$95,$D$3:$K$63,$A$73,0)*(B388-B387)</f>
        <v>4.9090909090909101</v>
      </c>
      <c r="AH417" s="64">
        <f>VLOOKUP($C$96,$D$3:$K$63,$A$73,0)*(B387-B386)</f>
        <v>5.1818181818181799</v>
      </c>
      <c r="AI417" s="64">
        <f>VLOOKUP($C$97,$D$3:$K$63,$A$73,0)*B386</f>
        <v>0</v>
      </c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54">
        <f t="shared" si="427"/>
        <v>33</v>
      </c>
      <c r="BP417" s="53">
        <v>2031</v>
      </c>
      <c r="BQ417" s="61">
        <f t="shared" ref="BQ417:CF432" si="465">D417/$BM417</f>
        <v>0</v>
      </c>
      <c r="BR417" s="61">
        <f t="shared" si="465"/>
        <v>0</v>
      </c>
      <c r="BS417" s="61">
        <f t="shared" si="465"/>
        <v>0</v>
      </c>
      <c r="BT417" s="61">
        <f t="shared" si="465"/>
        <v>0</v>
      </c>
      <c r="BU417" s="61">
        <f t="shared" si="465"/>
        <v>0</v>
      </c>
      <c r="BV417" s="61">
        <f t="shared" si="465"/>
        <v>0</v>
      </c>
      <c r="BW417" s="61">
        <f t="shared" si="465"/>
        <v>0</v>
      </c>
      <c r="BX417" s="61">
        <f t="shared" si="465"/>
        <v>0</v>
      </c>
      <c r="BY417" s="61">
        <f t="shared" si="465"/>
        <v>0</v>
      </c>
      <c r="BZ417" s="61">
        <f t="shared" si="465"/>
        <v>0</v>
      </c>
      <c r="CA417" s="61">
        <f t="shared" si="465"/>
        <v>0</v>
      </c>
      <c r="CB417" s="61">
        <f t="shared" si="465"/>
        <v>0</v>
      </c>
      <c r="CC417" s="61">
        <f t="shared" si="465"/>
        <v>0</v>
      </c>
      <c r="CD417" s="61">
        <f t="shared" si="465"/>
        <v>0</v>
      </c>
      <c r="CE417" s="61">
        <f t="shared" si="465"/>
        <v>0</v>
      </c>
      <c r="CF417" s="61">
        <f t="shared" si="465"/>
        <v>0</v>
      </c>
      <c r="CG417" s="61">
        <f t="shared" si="444"/>
        <v>0</v>
      </c>
      <c r="CH417" s="61">
        <f t="shared" si="444"/>
        <v>0</v>
      </c>
      <c r="CI417" s="61">
        <f t="shared" si="444"/>
        <v>0</v>
      </c>
      <c r="CJ417" s="61">
        <f t="shared" si="444"/>
        <v>0</v>
      </c>
      <c r="CK417" s="61">
        <f t="shared" si="444"/>
        <v>3.3057851239669298E-2</v>
      </c>
      <c r="CL417" s="61">
        <f t="shared" si="444"/>
        <v>4.1322314049586799E-2</v>
      </c>
      <c r="CM417" s="61">
        <f t="shared" si="444"/>
        <v>4.1322314049586799E-2</v>
      </c>
      <c r="CN417" s="61">
        <f t="shared" si="444"/>
        <v>5.7851239669421503E-2</v>
      </c>
      <c r="CO417" s="61">
        <f t="shared" si="444"/>
        <v>8.2644628099173598E-2</v>
      </c>
      <c r="CP417" s="61">
        <f t="shared" si="444"/>
        <v>9.0909090909090898E-2</v>
      </c>
      <c r="CQ417" s="61">
        <f t="shared" si="444"/>
        <v>9.9173553719008295E-2</v>
      </c>
      <c r="CR417" s="61">
        <f t="shared" si="444"/>
        <v>0.11570247933884301</v>
      </c>
      <c r="CS417" s="61">
        <f t="shared" si="444"/>
        <v>0.13223140495867799</v>
      </c>
      <c r="CT417" s="61">
        <f t="shared" si="444"/>
        <v>0.14876033057851201</v>
      </c>
      <c r="CU417" s="61">
        <f t="shared" si="444"/>
        <v>0.15702479338843001</v>
      </c>
      <c r="CV417" s="61">
        <f t="shared" si="444"/>
        <v>0</v>
      </c>
      <c r="CW417" s="61">
        <f t="shared" si="459"/>
        <v>0</v>
      </c>
      <c r="CX417" s="61">
        <f t="shared" si="448"/>
        <v>0</v>
      </c>
      <c r="CY417" s="61">
        <f t="shared" si="448"/>
        <v>0</v>
      </c>
      <c r="CZ417" s="61">
        <f t="shared" si="448"/>
        <v>0</v>
      </c>
      <c r="DA417" s="61">
        <f t="shared" si="448"/>
        <v>0</v>
      </c>
      <c r="DB417" s="61">
        <f t="shared" si="448"/>
        <v>0</v>
      </c>
      <c r="DC417" s="61">
        <f t="shared" si="445"/>
        <v>0</v>
      </c>
      <c r="DD417" s="61">
        <f t="shared" si="445"/>
        <v>0</v>
      </c>
      <c r="DE417" s="61">
        <f t="shared" si="445"/>
        <v>0</v>
      </c>
      <c r="DF417" s="61">
        <f t="shared" si="445"/>
        <v>0</v>
      </c>
      <c r="DG417" s="61">
        <f t="shared" si="445"/>
        <v>0</v>
      </c>
      <c r="DH417" s="61">
        <f t="shared" si="445"/>
        <v>0</v>
      </c>
      <c r="DI417" s="61">
        <f t="shared" si="445"/>
        <v>0</v>
      </c>
      <c r="DJ417" s="61">
        <f t="shared" si="445"/>
        <v>0</v>
      </c>
      <c r="DK417" s="61">
        <f t="shared" si="445"/>
        <v>0</v>
      </c>
      <c r="DL417" s="61">
        <f t="shared" si="445"/>
        <v>0</v>
      </c>
      <c r="DM417" s="61">
        <f t="shared" si="445"/>
        <v>0</v>
      </c>
      <c r="DN417" s="61">
        <f t="shared" si="445"/>
        <v>0</v>
      </c>
      <c r="DO417" s="61">
        <f t="shared" si="445"/>
        <v>0</v>
      </c>
      <c r="DP417" s="61">
        <f t="shared" si="445"/>
        <v>0</v>
      </c>
      <c r="DQ417" s="61">
        <f t="shared" ref="DQ417:DR446" si="466">BD417/$BM417</f>
        <v>0</v>
      </c>
      <c r="DR417" s="61">
        <f t="shared" si="466"/>
        <v>0</v>
      </c>
      <c r="DS417" s="61">
        <f t="shared" si="446"/>
        <v>0</v>
      </c>
      <c r="DT417" s="61">
        <f t="shared" si="425"/>
        <v>0</v>
      </c>
      <c r="DU417" s="61">
        <f t="shared" si="425"/>
        <v>0</v>
      </c>
      <c r="DV417" s="61">
        <f t="shared" si="425"/>
        <v>0</v>
      </c>
      <c r="DW417" s="61">
        <f t="shared" si="425"/>
        <v>0</v>
      </c>
      <c r="DX417" s="61">
        <f t="shared" si="425"/>
        <v>0</v>
      </c>
      <c r="DY417" s="61">
        <f t="shared" si="425"/>
        <v>0</v>
      </c>
      <c r="DZ417" s="61">
        <f t="shared" si="429"/>
        <v>1</v>
      </c>
    </row>
    <row r="418" spans="3:130">
      <c r="C418" s="53">
        <v>2032</v>
      </c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>
        <f t="shared" si="442"/>
        <v>0</v>
      </c>
      <c r="Q418" s="64">
        <f t="shared" si="443"/>
        <v>0</v>
      </c>
      <c r="R418" s="64">
        <f t="shared" si="447"/>
        <v>0</v>
      </c>
      <c r="S418" s="64">
        <f t="shared" si="449"/>
        <v>0</v>
      </c>
      <c r="T418" s="64">
        <f t="shared" si="450"/>
        <v>0</v>
      </c>
      <c r="U418" s="64">
        <f t="shared" si="451"/>
        <v>0</v>
      </c>
      <c r="V418" s="64">
        <f t="shared" si="452"/>
        <v>0</v>
      </c>
      <c r="W418" s="64">
        <f t="shared" si="453"/>
        <v>0</v>
      </c>
      <c r="X418" s="64">
        <f t="shared" si="454"/>
        <v>0</v>
      </c>
      <c r="Y418" s="64">
        <f t="shared" si="455"/>
        <v>1.36363636363636</v>
      </c>
      <c r="Z418" s="64">
        <f t="shared" si="456"/>
        <v>1.36363636363636</v>
      </c>
      <c r="AA418" s="64">
        <f t="shared" si="457"/>
        <v>1.9090909090909101</v>
      </c>
      <c r="AB418" s="64">
        <f t="shared" si="458"/>
        <v>2.7272727272727302</v>
      </c>
      <c r="AC418" s="64">
        <f t="shared" si="460"/>
        <v>3</v>
      </c>
      <c r="AD418" s="64">
        <f t="shared" si="461"/>
        <v>3.2727272727272698</v>
      </c>
      <c r="AE418" s="64">
        <f t="shared" si="462"/>
        <v>3.8181818181818201</v>
      </c>
      <c r="AF418" s="64">
        <f t="shared" si="463"/>
        <v>4.3636363636363704</v>
      </c>
      <c r="AG418" s="64">
        <f t="shared" si="464"/>
        <v>4.9090909090909101</v>
      </c>
      <c r="AH418" s="64">
        <f t="shared" ref="AH418:AH436" si="467">VLOOKUP($C$96,$D$3:$K$63,$A$73,0)*(B388-B387)</f>
        <v>5.1818181818181799</v>
      </c>
      <c r="AI418" s="64">
        <f>VLOOKUP($C$97,$D$3:$K$63,$A$73,0)*(B387-B386)</f>
        <v>5.7272727272727302</v>
      </c>
      <c r="AJ418" s="64">
        <f>VLOOKUP($C$98,$D$3:$K$63,$A$73,0)*B386</f>
        <v>0</v>
      </c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54">
        <f t="shared" si="427"/>
        <v>37.636363636363598</v>
      </c>
      <c r="BP418" s="53">
        <v>2032</v>
      </c>
      <c r="BQ418" s="61">
        <f t="shared" si="465"/>
        <v>0</v>
      </c>
      <c r="BR418" s="61">
        <f t="shared" si="465"/>
        <v>0</v>
      </c>
      <c r="BS418" s="61">
        <f t="shared" si="465"/>
        <v>0</v>
      </c>
      <c r="BT418" s="61">
        <f t="shared" si="465"/>
        <v>0</v>
      </c>
      <c r="BU418" s="61">
        <f t="shared" si="465"/>
        <v>0</v>
      </c>
      <c r="BV418" s="61">
        <f t="shared" si="465"/>
        <v>0</v>
      </c>
      <c r="BW418" s="61">
        <f t="shared" si="465"/>
        <v>0</v>
      </c>
      <c r="BX418" s="61">
        <f t="shared" si="465"/>
        <v>0</v>
      </c>
      <c r="BY418" s="61">
        <f t="shared" si="465"/>
        <v>0</v>
      </c>
      <c r="BZ418" s="61">
        <f t="shared" si="465"/>
        <v>0</v>
      </c>
      <c r="CA418" s="61">
        <f t="shared" si="465"/>
        <v>0</v>
      </c>
      <c r="CB418" s="61">
        <f t="shared" si="465"/>
        <v>0</v>
      </c>
      <c r="CC418" s="61">
        <f t="shared" si="465"/>
        <v>0</v>
      </c>
      <c r="CD418" s="61">
        <f t="shared" si="465"/>
        <v>0</v>
      </c>
      <c r="CE418" s="61">
        <f t="shared" si="465"/>
        <v>0</v>
      </c>
      <c r="CF418" s="61">
        <f t="shared" si="465"/>
        <v>0</v>
      </c>
      <c r="CG418" s="61">
        <f t="shared" si="444"/>
        <v>0</v>
      </c>
      <c r="CH418" s="61">
        <f t="shared" si="444"/>
        <v>0</v>
      </c>
      <c r="CI418" s="61">
        <f t="shared" si="444"/>
        <v>0</v>
      </c>
      <c r="CJ418" s="61">
        <f t="shared" si="444"/>
        <v>0</v>
      </c>
      <c r="CK418" s="61">
        <f t="shared" si="444"/>
        <v>0</v>
      </c>
      <c r="CL418" s="61">
        <f t="shared" si="444"/>
        <v>3.6231884057970898E-2</v>
      </c>
      <c r="CM418" s="61">
        <f t="shared" si="444"/>
        <v>3.6231884057971002E-2</v>
      </c>
      <c r="CN418" s="61">
        <f t="shared" si="444"/>
        <v>5.0724637681159403E-2</v>
      </c>
      <c r="CO418" s="61">
        <f t="shared" si="444"/>
        <v>7.2463768115942004E-2</v>
      </c>
      <c r="CP418" s="61">
        <f t="shared" si="444"/>
        <v>7.9710144927536294E-2</v>
      </c>
      <c r="CQ418" s="61">
        <f t="shared" si="444"/>
        <v>8.6956521739130502E-2</v>
      </c>
      <c r="CR418" s="61">
        <f t="shared" si="444"/>
        <v>0.101449275362319</v>
      </c>
      <c r="CS418" s="61">
        <f t="shared" si="444"/>
        <v>0.115942028985507</v>
      </c>
      <c r="CT418" s="61">
        <f t="shared" si="444"/>
        <v>0.13043478260869601</v>
      </c>
      <c r="CU418" s="61">
        <f t="shared" si="444"/>
        <v>0.13768115942028999</v>
      </c>
      <c r="CV418" s="61">
        <f t="shared" si="444"/>
        <v>0.15217391304347799</v>
      </c>
      <c r="CW418" s="61">
        <f t="shared" si="459"/>
        <v>0</v>
      </c>
      <c r="CX418" s="61">
        <f t="shared" si="448"/>
        <v>0</v>
      </c>
      <c r="CY418" s="61">
        <f t="shared" si="448"/>
        <v>0</v>
      </c>
      <c r="CZ418" s="61">
        <f t="shared" si="448"/>
        <v>0</v>
      </c>
      <c r="DA418" s="61">
        <f t="shared" si="448"/>
        <v>0</v>
      </c>
      <c r="DB418" s="61">
        <f t="shared" si="448"/>
        <v>0</v>
      </c>
      <c r="DC418" s="61">
        <f t="shared" si="448"/>
        <v>0</v>
      </c>
      <c r="DD418" s="61">
        <f t="shared" si="448"/>
        <v>0</v>
      </c>
      <c r="DE418" s="61">
        <f t="shared" si="448"/>
        <v>0</v>
      </c>
      <c r="DF418" s="61">
        <f t="shared" si="448"/>
        <v>0</v>
      </c>
      <c r="DG418" s="61">
        <f t="shared" si="448"/>
        <v>0</v>
      </c>
      <c r="DH418" s="61">
        <f t="shared" si="448"/>
        <v>0</v>
      </c>
      <c r="DI418" s="61">
        <f t="shared" si="448"/>
        <v>0</v>
      </c>
      <c r="DJ418" s="61">
        <f t="shared" si="448"/>
        <v>0</v>
      </c>
      <c r="DK418" s="61">
        <f t="shared" si="448"/>
        <v>0</v>
      </c>
      <c r="DL418" s="61">
        <f t="shared" si="448"/>
        <v>0</v>
      </c>
      <c r="DM418" s="61">
        <f t="shared" si="448"/>
        <v>0</v>
      </c>
      <c r="DN418" s="61">
        <f t="shared" ref="DN418:DP446" si="468">BA418/$BM418</f>
        <v>0</v>
      </c>
      <c r="DO418" s="61">
        <f t="shared" si="468"/>
        <v>0</v>
      </c>
      <c r="DP418" s="61">
        <f t="shared" si="468"/>
        <v>0</v>
      </c>
      <c r="DQ418" s="61">
        <f t="shared" si="466"/>
        <v>0</v>
      </c>
      <c r="DR418" s="61">
        <f t="shared" si="466"/>
        <v>0</v>
      </c>
      <c r="DS418" s="61">
        <f t="shared" si="446"/>
        <v>0</v>
      </c>
      <c r="DT418" s="61">
        <f t="shared" si="425"/>
        <v>0</v>
      </c>
      <c r="DU418" s="61">
        <f t="shared" si="425"/>
        <v>0</v>
      </c>
      <c r="DV418" s="61">
        <f t="shared" si="425"/>
        <v>0</v>
      </c>
      <c r="DW418" s="61">
        <f t="shared" si="425"/>
        <v>0</v>
      </c>
      <c r="DX418" s="61">
        <f t="shared" si="425"/>
        <v>0</v>
      </c>
      <c r="DY418" s="61">
        <f t="shared" si="425"/>
        <v>0</v>
      </c>
      <c r="DZ418" s="61">
        <f t="shared" si="429"/>
        <v>1</v>
      </c>
    </row>
    <row r="419" spans="3:130">
      <c r="C419" s="53">
        <v>2033</v>
      </c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>
        <f t="shared" si="443"/>
        <v>0</v>
      </c>
      <c r="R419" s="64">
        <f t="shared" si="447"/>
        <v>0</v>
      </c>
      <c r="S419" s="64">
        <f t="shared" si="449"/>
        <v>0</v>
      </c>
      <c r="T419" s="64">
        <f t="shared" si="450"/>
        <v>0</v>
      </c>
      <c r="U419" s="64">
        <f t="shared" si="451"/>
        <v>0</v>
      </c>
      <c r="V419" s="64">
        <f t="shared" si="452"/>
        <v>0</v>
      </c>
      <c r="W419" s="64">
        <f t="shared" si="453"/>
        <v>0</v>
      </c>
      <c r="X419" s="64">
        <f t="shared" si="454"/>
        <v>0</v>
      </c>
      <c r="Y419" s="64">
        <f t="shared" si="455"/>
        <v>0</v>
      </c>
      <c r="Z419" s="64">
        <f t="shared" si="456"/>
        <v>1.36363636363636</v>
      </c>
      <c r="AA419" s="64">
        <f t="shared" si="457"/>
        <v>1.9090909090909101</v>
      </c>
      <c r="AB419" s="64">
        <f t="shared" si="458"/>
        <v>2.7272727272727302</v>
      </c>
      <c r="AC419" s="64">
        <f t="shared" si="460"/>
        <v>3</v>
      </c>
      <c r="AD419" s="64">
        <f t="shared" si="461"/>
        <v>3.2727272727272698</v>
      </c>
      <c r="AE419" s="64">
        <f t="shared" si="462"/>
        <v>3.8181818181818201</v>
      </c>
      <c r="AF419" s="64">
        <f t="shared" si="463"/>
        <v>4.3636363636363704</v>
      </c>
      <c r="AG419" s="64">
        <f t="shared" si="464"/>
        <v>4.9090909090909101</v>
      </c>
      <c r="AH419" s="64">
        <f t="shared" si="467"/>
        <v>5.1818181818181799</v>
      </c>
      <c r="AI419" s="64">
        <f t="shared" ref="AI419:AI437" si="469">VLOOKUP($C$97,$D$3:$K$63,$A$73,0)*(B388-B387)</f>
        <v>5.7272727272727302</v>
      </c>
      <c r="AJ419" s="64">
        <f>VLOOKUP($C$98,$D$3:$K$63,$A$73,0)*(B387-B386)</f>
        <v>6</v>
      </c>
      <c r="AK419" s="64">
        <f>VLOOKUP($C$99,$D$3:$K$63,$A$73,0)*B386</f>
        <v>0</v>
      </c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54">
        <f t="shared" si="427"/>
        <v>42.272727272727302</v>
      </c>
      <c r="BP419" s="53">
        <v>2033</v>
      </c>
      <c r="BQ419" s="61">
        <f t="shared" si="465"/>
        <v>0</v>
      </c>
      <c r="BR419" s="61">
        <f t="shared" si="465"/>
        <v>0</v>
      </c>
      <c r="BS419" s="61">
        <f t="shared" si="465"/>
        <v>0</v>
      </c>
      <c r="BT419" s="61">
        <f t="shared" si="465"/>
        <v>0</v>
      </c>
      <c r="BU419" s="61">
        <f t="shared" si="465"/>
        <v>0</v>
      </c>
      <c r="BV419" s="61">
        <f t="shared" si="465"/>
        <v>0</v>
      </c>
      <c r="BW419" s="61">
        <f t="shared" si="465"/>
        <v>0</v>
      </c>
      <c r="BX419" s="61">
        <f t="shared" si="465"/>
        <v>0</v>
      </c>
      <c r="BY419" s="61">
        <f t="shared" si="465"/>
        <v>0</v>
      </c>
      <c r="BZ419" s="61">
        <f t="shared" si="465"/>
        <v>0</v>
      </c>
      <c r="CA419" s="61">
        <f t="shared" si="465"/>
        <v>0</v>
      </c>
      <c r="CB419" s="61">
        <f t="shared" si="465"/>
        <v>0</v>
      </c>
      <c r="CC419" s="61">
        <f t="shared" si="465"/>
        <v>0</v>
      </c>
      <c r="CD419" s="61">
        <f t="shared" si="465"/>
        <v>0</v>
      </c>
      <c r="CE419" s="61">
        <f t="shared" si="465"/>
        <v>0</v>
      </c>
      <c r="CF419" s="61">
        <f t="shared" si="465"/>
        <v>0</v>
      </c>
      <c r="CG419" s="61">
        <f t="shared" si="444"/>
        <v>0</v>
      </c>
      <c r="CH419" s="61">
        <f t="shared" si="444"/>
        <v>0</v>
      </c>
      <c r="CI419" s="61">
        <f t="shared" si="444"/>
        <v>0</v>
      </c>
      <c r="CJ419" s="61">
        <f t="shared" si="444"/>
        <v>0</v>
      </c>
      <c r="CK419" s="61">
        <f t="shared" si="444"/>
        <v>0</v>
      </c>
      <c r="CL419" s="61">
        <f t="shared" si="444"/>
        <v>0</v>
      </c>
      <c r="CM419" s="61">
        <f t="shared" si="444"/>
        <v>3.22580645161289E-2</v>
      </c>
      <c r="CN419" s="61">
        <f t="shared" si="444"/>
        <v>4.5161290322580698E-2</v>
      </c>
      <c r="CO419" s="61">
        <f t="shared" si="444"/>
        <v>6.4516129032258104E-2</v>
      </c>
      <c r="CP419" s="61">
        <f t="shared" si="444"/>
        <v>7.09677419354839E-2</v>
      </c>
      <c r="CQ419" s="61">
        <f t="shared" si="444"/>
        <v>7.7419354838709695E-2</v>
      </c>
      <c r="CR419" s="61">
        <f t="shared" si="444"/>
        <v>9.0322580645161299E-2</v>
      </c>
      <c r="CS419" s="61">
        <f t="shared" si="444"/>
        <v>0.103225806451613</v>
      </c>
      <c r="CT419" s="61">
        <f t="shared" si="444"/>
        <v>0.11612903225806499</v>
      </c>
      <c r="CU419" s="61">
        <f t="shared" si="444"/>
        <v>0.12258064516129</v>
      </c>
      <c r="CV419" s="61">
        <f t="shared" si="444"/>
        <v>0.135483870967742</v>
      </c>
      <c r="CW419" s="61">
        <f t="shared" si="459"/>
        <v>0.14193548387096799</v>
      </c>
      <c r="CX419" s="61">
        <f t="shared" si="448"/>
        <v>0</v>
      </c>
      <c r="CY419" s="61">
        <f t="shared" si="448"/>
        <v>0</v>
      </c>
      <c r="CZ419" s="61">
        <f t="shared" si="448"/>
        <v>0</v>
      </c>
      <c r="DA419" s="61">
        <f t="shared" si="448"/>
        <v>0</v>
      </c>
      <c r="DB419" s="61">
        <f t="shared" si="448"/>
        <v>0</v>
      </c>
      <c r="DC419" s="61">
        <f t="shared" si="448"/>
        <v>0</v>
      </c>
      <c r="DD419" s="61">
        <f t="shared" si="448"/>
        <v>0</v>
      </c>
      <c r="DE419" s="61">
        <f t="shared" si="448"/>
        <v>0</v>
      </c>
      <c r="DF419" s="61">
        <f t="shared" si="448"/>
        <v>0</v>
      </c>
      <c r="DG419" s="61">
        <f t="shared" si="448"/>
        <v>0</v>
      </c>
      <c r="DH419" s="61">
        <f t="shared" si="448"/>
        <v>0</v>
      </c>
      <c r="DI419" s="61">
        <f t="shared" si="448"/>
        <v>0</v>
      </c>
      <c r="DJ419" s="61">
        <f t="shared" si="448"/>
        <v>0</v>
      </c>
      <c r="DK419" s="61">
        <f t="shared" si="448"/>
        <v>0</v>
      </c>
      <c r="DL419" s="61">
        <f t="shared" si="448"/>
        <v>0</v>
      </c>
      <c r="DM419" s="61">
        <f t="shared" si="448"/>
        <v>0</v>
      </c>
      <c r="DN419" s="61">
        <f t="shared" si="468"/>
        <v>0</v>
      </c>
      <c r="DO419" s="61">
        <f t="shared" si="468"/>
        <v>0</v>
      </c>
      <c r="DP419" s="61">
        <f t="shared" si="468"/>
        <v>0</v>
      </c>
      <c r="DQ419" s="61">
        <f t="shared" si="466"/>
        <v>0</v>
      </c>
      <c r="DR419" s="61">
        <f t="shared" si="466"/>
        <v>0</v>
      </c>
      <c r="DS419" s="61">
        <f t="shared" si="446"/>
        <v>0</v>
      </c>
      <c r="DT419" s="61">
        <f t="shared" si="425"/>
        <v>0</v>
      </c>
      <c r="DU419" s="61">
        <f t="shared" si="425"/>
        <v>0</v>
      </c>
      <c r="DV419" s="61">
        <f t="shared" si="425"/>
        <v>0</v>
      </c>
      <c r="DW419" s="61">
        <f t="shared" si="425"/>
        <v>0</v>
      </c>
      <c r="DX419" s="61">
        <f t="shared" si="425"/>
        <v>0</v>
      </c>
      <c r="DY419" s="61">
        <f t="shared" si="425"/>
        <v>0</v>
      </c>
      <c r="DZ419" s="61">
        <f t="shared" si="429"/>
        <v>1</v>
      </c>
    </row>
    <row r="420" spans="3:130">
      <c r="C420" s="53">
        <v>2034</v>
      </c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>
        <f t="shared" si="447"/>
        <v>0</v>
      </c>
      <c r="S420" s="64">
        <f t="shared" si="449"/>
        <v>0</v>
      </c>
      <c r="T420" s="64">
        <f t="shared" si="450"/>
        <v>0</v>
      </c>
      <c r="U420" s="64">
        <f t="shared" si="451"/>
        <v>0</v>
      </c>
      <c r="V420" s="64">
        <f t="shared" si="452"/>
        <v>0</v>
      </c>
      <c r="W420" s="64">
        <f t="shared" si="453"/>
        <v>0</v>
      </c>
      <c r="X420" s="64">
        <f t="shared" si="454"/>
        <v>0</v>
      </c>
      <c r="Y420" s="64">
        <f t="shared" si="455"/>
        <v>0</v>
      </c>
      <c r="Z420" s="64">
        <f t="shared" si="456"/>
        <v>0</v>
      </c>
      <c r="AA420" s="64">
        <f t="shared" si="457"/>
        <v>1.9090909090909001</v>
      </c>
      <c r="AB420" s="64">
        <f t="shared" si="458"/>
        <v>2.7272727272727302</v>
      </c>
      <c r="AC420" s="64">
        <f t="shared" si="460"/>
        <v>3</v>
      </c>
      <c r="AD420" s="64">
        <f t="shared" si="461"/>
        <v>3.2727272727272698</v>
      </c>
      <c r="AE420" s="64">
        <f t="shared" si="462"/>
        <v>3.8181818181818201</v>
      </c>
      <c r="AF420" s="64">
        <f t="shared" si="463"/>
        <v>4.3636363636363704</v>
      </c>
      <c r="AG420" s="64">
        <f t="shared" si="464"/>
        <v>4.9090909090909101</v>
      </c>
      <c r="AH420" s="64">
        <f t="shared" si="467"/>
        <v>5.1818181818181799</v>
      </c>
      <c r="AI420" s="64">
        <f t="shared" si="469"/>
        <v>5.7272727272727302</v>
      </c>
      <c r="AJ420" s="64">
        <f t="shared" ref="AJ420:AJ438" si="470">VLOOKUP($C$98,$D$3:$K$63,$A$73,0)*(B388-B387)</f>
        <v>6</v>
      </c>
      <c r="AK420" s="64">
        <f>VLOOKUP($C$99,$D$3:$K$63,$A$73,0)*(B387-B386)</f>
        <v>6.5454545454545503</v>
      </c>
      <c r="AL420" s="64">
        <f>VLOOKUP($C$100,$D$3:$K$63,$A$73,0)*B386</f>
        <v>0</v>
      </c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54">
        <f t="shared" si="427"/>
        <v>47.454545454545503</v>
      </c>
      <c r="BP420" s="53">
        <v>2034</v>
      </c>
      <c r="BQ420" s="61">
        <f t="shared" si="465"/>
        <v>0</v>
      </c>
      <c r="BR420" s="61">
        <f t="shared" si="465"/>
        <v>0</v>
      </c>
      <c r="BS420" s="61">
        <f t="shared" si="465"/>
        <v>0</v>
      </c>
      <c r="BT420" s="61">
        <f t="shared" si="465"/>
        <v>0</v>
      </c>
      <c r="BU420" s="61">
        <f t="shared" si="465"/>
        <v>0</v>
      </c>
      <c r="BV420" s="61">
        <f t="shared" si="465"/>
        <v>0</v>
      </c>
      <c r="BW420" s="61">
        <f t="shared" si="465"/>
        <v>0</v>
      </c>
      <c r="BX420" s="61">
        <f t="shared" si="465"/>
        <v>0</v>
      </c>
      <c r="BY420" s="61">
        <f t="shared" si="465"/>
        <v>0</v>
      </c>
      <c r="BZ420" s="61">
        <f t="shared" si="465"/>
        <v>0</v>
      </c>
      <c r="CA420" s="61">
        <f t="shared" si="465"/>
        <v>0</v>
      </c>
      <c r="CB420" s="61">
        <f t="shared" si="465"/>
        <v>0</v>
      </c>
      <c r="CC420" s="61">
        <f t="shared" si="465"/>
        <v>0</v>
      </c>
      <c r="CD420" s="61">
        <f t="shared" si="465"/>
        <v>0</v>
      </c>
      <c r="CE420" s="61">
        <f t="shared" si="465"/>
        <v>0</v>
      </c>
      <c r="CF420" s="61">
        <f t="shared" si="465"/>
        <v>0</v>
      </c>
      <c r="CG420" s="61">
        <f t="shared" si="444"/>
        <v>0</v>
      </c>
      <c r="CH420" s="61">
        <f t="shared" si="444"/>
        <v>0</v>
      </c>
      <c r="CI420" s="61">
        <f t="shared" si="444"/>
        <v>0</v>
      </c>
      <c r="CJ420" s="61">
        <f t="shared" si="444"/>
        <v>0</v>
      </c>
      <c r="CK420" s="61">
        <f t="shared" si="444"/>
        <v>0</v>
      </c>
      <c r="CL420" s="61">
        <f t="shared" si="444"/>
        <v>0</v>
      </c>
      <c r="CM420" s="61">
        <f t="shared" si="444"/>
        <v>0</v>
      </c>
      <c r="CN420" s="61">
        <f t="shared" si="444"/>
        <v>4.0229885057471097E-2</v>
      </c>
      <c r="CO420" s="61">
        <f t="shared" si="444"/>
        <v>5.7471264367816098E-2</v>
      </c>
      <c r="CP420" s="61">
        <f t="shared" si="444"/>
        <v>6.3218390804597693E-2</v>
      </c>
      <c r="CQ420" s="61">
        <f t="shared" si="444"/>
        <v>6.8965517241379296E-2</v>
      </c>
      <c r="CR420" s="61">
        <f t="shared" si="444"/>
        <v>8.04597701149425E-2</v>
      </c>
      <c r="CS420" s="61">
        <f t="shared" si="444"/>
        <v>9.1954022988505801E-2</v>
      </c>
      <c r="CT420" s="61">
        <f t="shared" si="444"/>
        <v>0.10344827586206901</v>
      </c>
      <c r="CU420" s="61">
        <f t="shared" si="444"/>
        <v>0.109195402298851</v>
      </c>
      <c r="CV420" s="61">
        <f t="shared" si="444"/>
        <v>0.12068965517241401</v>
      </c>
      <c r="CW420" s="61">
        <f t="shared" si="459"/>
        <v>0.126436781609195</v>
      </c>
      <c r="CX420" s="61">
        <f t="shared" si="448"/>
        <v>0.13793103448275901</v>
      </c>
      <c r="CY420" s="61">
        <f t="shared" si="448"/>
        <v>0</v>
      </c>
      <c r="CZ420" s="61">
        <f t="shared" si="448"/>
        <v>0</v>
      </c>
      <c r="DA420" s="61">
        <f t="shared" si="448"/>
        <v>0</v>
      </c>
      <c r="DB420" s="61">
        <f t="shared" si="448"/>
        <v>0</v>
      </c>
      <c r="DC420" s="61">
        <f t="shared" si="448"/>
        <v>0</v>
      </c>
      <c r="DD420" s="61">
        <f t="shared" si="448"/>
        <v>0</v>
      </c>
      <c r="DE420" s="61">
        <f t="shared" si="448"/>
        <v>0</v>
      </c>
      <c r="DF420" s="61">
        <f t="shared" si="448"/>
        <v>0</v>
      </c>
      <c r="DG420" s="61">
        <f t="shared" si="448"/>
        <v>0</v>
      </c>
      <c r="DH420" s="61">
        <f t="shared" si="448"/>
        <v>0</v>
      </c>
      <c r="DI420" s="61">
        <f t="shared" si="448"/>
        <v>0</v>
      </c>
      <c r="DJ420" s="61">
        <f t="shared" si="448"/>
        <v>0</v>
      </c>
      <c r="DK420" s="61">
        <f t="shared" si="448"/>
        <v>0</v>
      </c>
      <c r="DL420" s="61">
        <f t="shared" si="448"/>
        <v>0</v>
      </c>
      <c r="DM420" s="61">
        <f t="shared" si="448"/>
        <v>0</v>
      </c>
      <c r="DN420" s="61">
        <f t="shared" si="468"/>
        <v>0</v>
      </c>
      <c r="DO420" s="61">
        <f t="shared" si="468"/>
        <v>0</v>
      </c>
      <c r="DP420" s="61">
        <f t="shared" si="468"/>
        <v>0</v>
      </c>
      <c r="DQ420" s="61">
        <f t="shared" si="466"/>
        <v>0</v>
      </c>
      <c r="DR420" s="61">
        <f t="shared" si="466"/>
        <v>0</v>
      </c>
      <c r="DS420" s="61">
        <f t="shared" si="446"/>
        <v>0</v>
      </c>
      <c r="DT420" s="61">
        <f t="shared" si="425"/>
        <v>0</v>
      </c>
      <c r="DU420" s="61">
        <f t="shared" si="425"/>
        <v>0</v>
      </c>
      <c r="DV420" s="61">
        <f t="shared" si="425"/>
        <v>0</v>
      </c>
      <c r="DW420" s="61">
        <f t="shared" si="425"/>
        <v>0</v>
      </c>
      <c r="DX420" s="61">
        <f t="shared" si="425"/>
        <v>0</v>
      </c>
      <c r="DY420" s="61">
        <f t="shared" si="425"/>
        <v>0</v>
      </c>
      <c r="DZ420" s="61">
        <f t="shared" si="429"/>
        <v>1</v>
      </c>
    </row>
    <row r="421" spans="3:130">
      <c r="C421" s="53">
        <v>2035</v>
      </c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>
        <f t="shared" si="449"/>
        <v>0</v>
      </c>
      <c r="T421" s="64">
        <f t="shared" si="450"/>
        <v>0</v>
      </c>
      <c r="U421" s="64">
        <f t="shared" si="451"/>
        <v>0</v>
      </c>
      <c r="V421" s="64">
        <f t="shared" si="452"/>
        <v>0</v>
      </c>
      <c r="W421" s="64">
        <f t="shared" si="453"/>
        <v>0</v>
      </c>
      <c r="X421" s="64">
        <f t="shared" si="454"/>
        <v>0</v>
      </c>
      <c r="Y421" s="64">
        <f t="shared" si="455"/>
        <v>0</v>
      </c>
      <c r="Z421" s="64">
        <f t="shared" si="456"/>
        <v>0</v>
      </c>
      <c r="AA421" s="64">
        <f t="shared" si="457"/>
        <v>0</v>
      </c>
      <c r="AB421" s="64">
        <f t="shared" si="458"/>
        <v>2.72727272727272</v>
      </c>
      <c r="AC421" s="64">
        <f t="shared" si="460"/>
        <v>3</v>
      </c>
      <c r="AD421" s="64">
        <f t="shared" si="461"/>
        <v>3.2727272727272698</v>
      </c>
      <c r="AE421" s="64">
        <f t="shared" si="462"/>
        <v>3.8181818181818201</v>
      </c>
      <c r="AF421" s="64">
        <f t="shared" si="463"/>
        <v>4.3636363636363704</v>
      </c>
      <c r="AG421" s="64">
        <f t="shared" si="464"/>
        <v>4.9090909090909101</v>
      </c>
      <c r="AH421" s="64">
        <f t="shared" si="467"/>
        <v>5.1818181818181799</v>
      </c>
      <c r="AI421" s="64">
        <f t="shared" si="469"/>
        <v>5.7272727272727302</v>
      </c>
      <c r="AJ421" s="64">
        <f t="shared" si="470"/>
        <v>6</v>
      </c>
      <c r="AK421" s="64">
        <f t="shared" ref="AK421:AK439" si="471">VLOOKUP($C$99,$D$3:$K$63,$A$73,0)*(B388-B387)</f>
        <v>6.5454545454545503</v>
      </c>
      <c r="AL421" s="64">
        <f>VLOOKUP($C$100,$D$3:$K$63,$A$73,0)*(B387-B386)</f>
        <v>7.0909090909090899</v>
      </c>
      <c r="AM421" s="64">
        <f>VLOOKUP($C$101,$D$3:$K$63,$A$73,0)*B386</f>
        <v>0</v>
      </c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54">
        <f t="shared" si="427"/>
        <v>52.636363636363598</v>
      </c>
      <c r="BP421" s="53">
        <v>2035</v>
      </c>
      <c r="BQ421" s="61">
        <f t="shared" si="465"/>
        <v>0</v>
      </c>
      <c r="BR421" s="61">
        <f t="shared" si="465"/>
        <v>0</v>
      </c>
      <c r="BS421" s="61">
        <f t="shared" si="465"/>
        <v>0</v>
      </c>
      <c r="BT421" s="61">
        <f t="shared" si="465"/>
        <v>0</v>
      </c>
      <c r="BU421" s="61">
        <f t="shared" si="465"/>
        <v>0</v>
      </c>
      <c r="BV421" s="61">
        <f t="shared" si="465"/>
        <v>0</v>
      </c>
      <c r="BW421" s="61">
        <f t="shared" si="465"/>
        <v>0</v>
      </c>
      <c r="BX421" s="61">
        <f t="shared" si="465"/>
        <v>0</v>
      </c>
      <c r="BY421" s="61">
        <f t="shared" si="465"/>
        <v>0</v>
      </c>
      <c r="BZ421" s="61">
        <f t="shared" si="465"/>
        <v>0</v>
      </c>
      <c r="CA421" s="61">
        <f t="shared" si="465"/>
        <v>0</v>
      </c>
      <c r="CB421" s="61">
        <f t="shared" si="465"/>
        <v>0</v>
      </c>
      <c r="CC421" s="61">
        <f t="shared" si="465"/>
        <v>0</v>
      </c>
      <c r="CD421" s="61">
        <f t="shared" si="465"/>
        <v>0</v>
      </c>
      <c r="CE421" s="61">
        <f t="shared" si="465"/>
        <v>0</v>
      </c>
      <c r="CF421" s="61">
        <f t="shared" si="465"/>
        <v>0</v>
      </c>
      <c r="CG421" s="61">
        <f t="shared" si="444"/>
        <v>0</v>
      </c>
      <c r="CH421" s="61">
        <f t="shared" si="444"/>
        <v>0</v>
      </c>
      <c r="CI421" s="61">
        <f t="shared" si="444"/>
        <v>0</v>
      </c>
      <c r="CJ421" s="61">
        <f t="shared" si="444"/>
        <v>0</v>
      </c>
      <c r="CK421" s="61">
        <f t="shared" si="444"/>
        <v>0</v>
      </c>
      <c r="CL421" s="61">
        <f t="shared" si="444"/>
        <v>0</v>
      </c>
      <c r="CM421" s="61">
        <f t="shared" si="444"/>
        <v>0</v>
      </c>
      <c r="CN421" s="61">
        <f t="shared" si="444"/>
        <v>0</v>
      </c>
      <c r="CO421" s="61">
        <f t="shared" si="444"/>
        <v>5.1813471502590497E-2</v>
      </c>
      <c r="CP421" s="61">
        <f t="shared" si="444"/>
        <v>5.6994818652849798E-2</v>
      </c>
      <c r="CQ421" s="61">
        <f t="shared" si="444"/>
        <v>6.21761658031088E-2</v>
      </c>
      <c r="CR421" s="61">
        <f t="shared" si="444"/>
        <v>7.2538860103627006E-2</v>
      </c>
      <c r="CS421" s="61">
        <f t="shared" si="444"/>
        <v>8.2901554404145095E-2</v>
      </c>
      <c r="CT421" s="61">
        <f t="shared" si="444"/>
        <v>9.3264248704663197E-2</v>
      </c>
      <c r="CU421" s="61">
        <f t="shared" si="444"/>
        <v>9.8445595854922296E-2</v>
      </c>
      <c r="CV421" s="61">
        <f t="shared" si="444"/>
        <v>0.10880829015544</v>
      </c>
      <c r="CW421" s="61">
        <f t="shared" si="459"/>
        <v>0.1139896373057</v>
      </c>
      <c r="CX421" s="61">
        <f t="shared" si="448"/>
        <v>0.124352331606218</v>
      </c>
      <c r="CY421" s="61">
        <f t="shared" si="448"/>
        <v>0.13471502590673601</v>
      </c>
      <c r="CZ421" s="61">
        <f t="shared" si="448"/>
        <v>0</v>
      </c>
      <c r="DA421" s="61">
        <f t="shared" si="448"/>
        <v>0</v>
      </c>
      <c r="DB421" s="61">
        <f t="shared" si="448"/>
        <v>0</v>
      </c>
      <c r="DC421" s="61">
        <f t="shared" si="448"/>
        <v>0</v>
      </c>
      <c r="DD421" s="61">
        <f t="shared" si="448"/>
        <v>0</v>
      </c>
      <c r="DE421" s="61">
        <f t="shared" si="448"/>
        <v>0</v>
      </c>
      <c r="DF421" s="61">
        <f t="shared" si="448"/>
        <v>0</v>
      </c>
      <c r="DG421" s="61">
        <f t="shared" si="448"/>
        <v>0</v>
      </c>
      <c r="DH421" s="61">
        <f t="shared" si="448"/>
        <v>0</v>
      </c>
      <c r="DI421" s="61">
        <f t="shared" si="448"/>
        <v>0</v>
      </c>
      <c r="DJ421" s="61">
        <f t="shared" si="448"/>
        <v>0</v>
      </c>
      <c r="DK421" s="61">
        <f t="shared" si="448"/>
        <v>0</v>
      </c>
      <c r="DL421" s="61">
        <f t="shared" si="448"/>
        <v>0</v>
      </c>
      <c r="DM421" s="61">
        <f t="shared" si="448"/>
        <v>0</v>
      </c>
      <c r="DN421" s="61">
        <f t="shared" si="468"/>
        <v>0</v>
      </c>
      <c r="DO421" s="61">
        <f t="shared" si="468"/>
        <v>0</v>
      </c>
      <c r="DP421" s="61">
        <f t="shared" si="468"/>
        <v>0</v>
      </c>
      <c r="DQ421" s="61">
        <f t="shared" si="466"/>
        <v>0</v>
      </c>
      <c r="DR421" s="61">
        <f t="shared" si="466"/>
        <v>0</v>
      </c>
      <c r="DS421" s="61">
        <f t="shared" si="446"/>
        <v>0</v>
      </c>
      <c r="DT421" s="61">
        <f t="shared" si="425"/>
        <v>0</v>
      </c>
      <c r="DU421" s="61">
        <f t="shared" si="425"/>
        <v>0</v>
      </c>
      <c r="DV421" s="61">
        <f t="shared" si="425"/>
        <v>0</v>
      </c>
      <c r="DW421" s="61">
        <f t="shared" si="425"/>
        <v>0</v>
      </c>
      <c r="DX421" s="61">
        <f t="shared" si="425"/>
        <v>0</v>
      </c>
      <c r="DY421" s="61">
        <f t="shared" si="425"/>
        <v>0</v>
      </c>
      <c r="DZ421" s="61">
        <f t="shared" si="429"/>
        <v>1</v>
      </c>
    </row>
    <row r="422" spans="3:130">
      <c r="C422" s="53">
        <v>2036</v>
      </c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>
        <f t="shared" si="450"/>
        <v>0</v>
      </c>
      <c r="U422" s="64">
        <f t="shared" si="451"/>
        <v>0</v>
      </c>
      <c r="V422" s="64">
        <f t="shared" si="452"/>
        <v>0</v>
      </c>
      <c r="W422" s="64">
        <f t="shared" si="453"/>
        <v>0</v>
      </c>
      <c r="X422" s="64">
        <f t="shared" si="454"/>
        <v>0</v>
      </c>
      <c r="Y422" s="64">
        <f t="shared" si="455"/>
        <v>0</v>
      </c>
      <c r="Z422" s="64">
        <f t="shared" si="456"/>
        <v>0</v>
      </c>
      <c r="AA422" s="64">
        <f t="shared" si="457"/>
        <v>0</v>
      </c>
      <c r="AB422" s="64">
        <f t="shared" si="458"/>
        <v>0</v>
      </c>
      <c r="AC422" s="64">
        <f t="shared" si="460"/>
        <v>2.9999999999999898</v>
      </c>
      <c r="AD422" s="64">
        <f t="shared" si="461"/>
        <v>3.2727272727272698</v>
      </c>
      <c r="AE422" s="64">
        <f t="shared" si="462"/>
        <v>3.8181818181818201</v>
      </c>
      <c r="AF422" s="64">
        <f t="shared" si="463"/>
        <v>4.3636363636363704</v>
      </c>
      <c r="AG422" s="64">
        <f t="shared" si="464"/>
        <v>4.9090909090909101</v>
      </c>
      <c r="AH422" s="64">
        <f t="shared" si="467"/>
        <v>5.1818181818181799</v>
      </c>
      <c r="AI422" s="64">
        <f t="shared" si="469"/>
        <v>5.7272727272727302</v>
      </c>
      <c r="AJ422" s="64">
        <f t="shared" si="470"/>
        <v>6</v>
      </c>
      <c r="AK422" s="64">
        <f t="shared" si="471"/>
        <v>6.5454545454545503</v>
      </c>
      <c r="AL422" s="64">
        <f t="shared" ref="AL422:AL440" si="472">VLOOKUP($C$100,$D$3:$K$63,$A$73,0)*(B388-B387)</f>
        <v>7.0909090909090899</v>
      </c>
      <c r="AM422" s="64">
        <f>VLOOKUP($C$101,$D$3:$K$63,$A$73,0)*(B387-B386)</f>
        <v>7.6363636363636402</v>
      </c>
      <c r="AN422" s="64">
        <f>VLOOKUP($C$102,$D$3:$K$63,$A$73,0)*B386</f>
        <v>0</v>
      </c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54">
        <f t="shared" si="427"/>
        <v>57.545454545454596</v>
      </c>
      <c r="BP422" s="53">
        <v>2036</v>
      </c>
      <c r="BQ422" s="61">
        <f t="shared" si="465"/>
        <v>0</v>
      </c>
      <c r="BR422" s="61">
        <f t="shared" si="465"/>
        <v>0</v>
      </c>
      <c r="BS422" s="61">
        <f t="shared" si="465"/>
        <v>0</v>
      </c>
      <c r="BT422" s="61">
        <f t="shared" si="465"/>
        <v>0</v>
      </c>
      <c r="BU422" s="61">
        <f t="shared" si="465"/>
        <v>0</v>
      </c>
      <c r="BV422" s="61">
        <f t="shared" si="465"/>
        <v>0</v>
      </c>
      <c r="BW422" s="61">
        <f t="shared" si="465"/>
        <v>0</v>
      </c>
      <c r="BX422" s="61">
        <f t="shared" si="465"/>
        <v>0</v>
      </c>
      <c r="BY422" s="61">
        <f t="shared" si="465"/>
        <v>0</v>
      </c>
      <c r="BZ422" s="61">
        <f t="shared" si="465"/>
        <v>0</v>
      </c>
      <c r="CA422" s="61">
        <f t="shared" si="465"/>
        <v>0</v>
      </c>
      <c r="CB422" s="61">
        <f t="shared" si="465"/>
        <v>0</v>
      </c>
      <c r="CC422" s="61">
        <f t="shared" si="465"/>
        <v>0</v>
      </c>
      <c r="CD422" s="61">
        <f t="shared" si="465"/>
        <v>0</v>
      </c>
      <c r="CE422" s="61">
        <f t="shared" si="465"/>
        <v>0</v>
      </c>
      <c r="CF422" s="61">
        <f t="shared" si="465"/>
        <v>0</v>
      </c>
      <c r="CG422" s="61">
        <f t="shared" si="444"/>
        <v>0</v>
      </c>
      <c r="CH422" s="61">
        <f t="shared" si="444"/>
        <v>0</v>
      </c>
      <c r="CI422" s="61">
        <f t="shared" si="444"/>
        <v>0</v>
      </c>
      <c r="CJ422" s="61">
        <f t="shared" si="444"/>
        <v>0</v>
      </c>
      <c r="CK422" s="61">
        <f t="shared" si="444"/>
        <v>0</v>
      </c>
      <c r="CL422" s="61">
        <f t="shared" si="444"/>
        <v>0</v>
      </c>
      <c r="CM422" s="61">
        <f t="shared" si="444"/>
        <v>0</v>
      </c>
      <c r="CN422" s="61">
        <f t="shared" si="444"/>
        <v>0</v>
      </c>
      <c r="CO422" s="61">
        <f t="shared" si="444"/>
        <v>0</v>
      </c>
      <c r="CP422" s="61">
        <f t="shared" si="444"/>
        <v>5.2132701421800799E-2</v>
      </c>
      <c r="CQ422" s="61">
        <f t="shared" si="444"/>
        <v>5.6872037914692003E-2</v>
      </c>
      <c r="CR422" s="61">
        <f t="shared" si="444"/>
        <v>6.6350710900473897E-2</v>
      </c>
      <c r="CS422" s="61">
        <f t="shared" si="444"/>
        <v>7.5829383886255902E-2</v>
      </c>
      <c r="CT422" s="61">
        <f t="shared" si="444"/>
        <v>8.5308056872037893E-2</v>
      </c>
      <c r="CU422" s="61">
        <f t="shared" si="444"/>
        <v>9.0047393364928896E-2</v>
      </c>
      <c r="CV422" s="61">
        <f t="shared" si="444"/>
        <v>9.9526066350710901E-2</v>
      </c>
      <c r="CW422" s="61">
        <f t="shared" si="459"/>
        <v>0.104265402843602</v>
      </c>
      <c r="CX422" s="61">
        <f t="shared" si="448"/>
        <v>0.11374407582938401</v>
      </c>
      <c r="CY422" s="61">
        <f t="shared" si="448"/>
        <v>0.123222748815166</v>
      </c>
      <c r="CZ422" s="61">
        <f t="shared" si="448"/>
        <v>0.13270142180094799</v>
      </c>
      <c r="DA422" s="61">
        <f t="shared" si="448"/>
        <v>0</v>
      </c>
      <c r="DB422" s="61">
        <f t="shared" si="448"/>
        <v>0</v>
      </c>
      <c r="DC422" s="61">
        <f t="shared" si="448"/>
        <v>0</v>
      </c>
      <c r="DD422" s="61">
        <f t="shared" si="448"/>
        <v>0</v>
      </c>
      <c r="DE422" s="61">
        <f t="shared" si="448"/>
        <v>0</v>
      </c>
      <c r="DF422" s="61">
        <f t="shared" si="448"/>
        <v>0</v>
      </c>
      <c r="DG422" s="61">
        <f t="shared" si="448"/>
        <v>0</v>
      </c>
      <c r="DH422" s="61">
        <f t="shared" si="448"/>
        <v>0</v>
      </c>
      <c r="DI422" s="61">
        <f t="shared" si="448"/>
        <v>0</v>
      </c>
      <c r="DJ422" s="61">
        <f t="shared" si="448"/>
        <v>0</v>
      </c>
      <c r="DK422" s="61">
        <f t="shared" si="448"/>
        <v>0</v>
      </c>
      <c r="DL422" s="61">
        <f t="shared" si="448"/>
        <v>0</v>
      </c>
      <c r="DM422" s="61">
        <f t="shared" si="448"/>
        <v>0</v>
      </c>
      <c r="DN422" s="61">
        <f t="shared" si="468"/>
        <v>0</v>
      </c>
      <c r="DO422" s="61">
        <f t="shared" si="468"/>
        <v>0</v>
      </c>
      <c r="DP422" s="61">
        <f t="shared" si="468"/>
        <v>0</v>
      </c>
      <c r="DQ422" s="61">
        <f t="shared" si="466"/>
        <v>0</v>
      </c>
      <c r="DR422" s="61">
        <f t="shared" si="466"/>
        <v>0</v>
      </c>
      <c r="DS422" s="61">
        <f t="shared" si="446"/>
        <v>0</v>
      </c>
      <c r="DT422" s="61">
        <f t="shared" si="425"/>
        <v>0</v>
      </c>
      <c r="DU422" s="61">
        <f t="shared" si="425"/>
        <v>0</v>
      </c>
      <c r="DV422" s="61">
        <f t="shared" si="425"/>
        <v>0</v>
      </c>
      <c r="DW422" s="61">
        <f t="shared" si="425"/>
        <v>0</v>
      </c>
      <c r="DX422" s="61">
        <f t="shared" si="425"/>
        <v>0</v>
      </c>
      <c r="DY422" s="61">
        <f t="shared" si="425"/>
        <v>0</v>
      </c>
      <c r="DZ422" s="61">
        <f t="shared" si="429"/>
        <v>1</v>
      </c>
    </row>
    <row r="423" spans="3:130">
      <c r="C423" s="53">
        <v>2037</v>
      </c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>
        <f t="shared" si="451"/>
        <v>0</v>
      </c>
      <c r="V423" s="64">
        <f t="shared" si="452"/>
        <v>0</v>
      </c>
      <c r="W423" s="64">
        <f t="shared" si="453"/>
        <v>0</v>
      </c>
      <c r="X423" s="64">
        <f t="shared" si="454"/>
        <v>0</v>
      </c>
      <c r="Y423" s="64">
        <f t="shared" si="455"/>
        <v>0</v>
      </c>
      <c r="Z423" s="64">
        <f t="shared" si="456"/>
        <v>0</v>
      </c>
      <c r="AA423" s="64">
        <f t="shared" si="457"/>
        <v>0</v>
      </c>
      <c r="AB423" s="64">
        <f t="shared" si="458"/>
        <v>0</v>
      </c>
      <c r="AC423" s="64">
        <f t="shared" si="460"/>
        <v>0</v>
      </c>
      <c r="AD423" s="64">
        <f t="shared" si="461"/>
        <v>3.2727272727272601</v>
      </c>
      <c r="AE423" s="64">
        <f t="shared" si="462"/>
        <v>3.8181818181818201</v>
      </c>
      <c r="AF423" s="64">
        <f t="shared" si="463"/>
        <v>4.3636363636363704</v>
      </c>
      <c r="AG423" s="64">
        <f t="shared" si="464"/>
        <v>4.9090909090909101</v>
      </c>
      <c r="AH423" s="64">
        <f t="shared" si="467"/>
        <v>5.1818181818181799</v>
      </c>
      <c r="AI423" s="64">
        <f t="shared" si="469"/>
        <v>5.7272727272727302</v>
      </c>
      <c r="AJ423" s="64">
        <f t="shared" si="470"/>
        <v>6</v>
      </c>
      <c r="AK423" s="64">
        <f t="shared" si="471"/>
        <v>6.5454545454545503</v>
      </c>
      <c r="AL423" s="64">
        <f t="shared" si="472"/>
        <v>7.0909090909090899</v>
      </c>
      <c r="AM423" s="64">
        <f t="shared" ref="AM423:AM441" si="473">VLOOKUP($C$101,$D$3:$K$63,$A$73,0)*(B388-B387)</f>
        <v>7.6363636363636402</v>
      </c>
      <c r="AN423" s="64">
        <f>VLOOKUP($C$102,$D$3:$K$63,$A$73,0)*(B387-B386)</f>
        <v>7.9090909090909101</v>
      </c>
      <c r="AO423" s="64">
        <f>VLOOKUP($C$103,$D$3:$K$63,$A$73,0)*B386</f>
        <v>0</v>
      </c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54">
        <f t="shared" si="427"/>
        <v>62.454545454545503</v>
      </c>
      <c r="BP423" s="53">
        <v>2037</v>
      </c>
      <c r="BQ423" s="61">
        <f t="shared" si="465"/>
        <v>0</v>
      </c>
      <c r="BR423" s="61">
        <f t="shared" si="465"/>
        <v>0</v>
      </c>
      <c r="BS423" s="61">
        <f t="shared" si="465"/>
        <v>0</v>
      </c>
      <c r="BT423" s="61">
        <f t="shared" si="465"/>
        <v>0</v>
      </c>
      <c r="BU423" s="61">
        <f t="shared" si="465"/>
        <v>0</v>
      </c>
      <c r="BV423" s="61">
        <f t="shared" si="465"/>
        <v>0</v>
      </c>
      <c r="BW423" s="61">
        <f t="shared" si="465"/>
        <v>0</v>
      </c>
      <c r="BX423" s="61">
        <f t="shared" si="465"/>
        <v>0</v>
      </c>
      <c r="BY423" s="61">
        <f t="shared" si="465"/>
        <v>0</v>
      </c>
      <c r="BZ423" s="61">
        <f t="shared" si="465"/>
        <v>0</v>
      </c>
      <c r="CA423" s="61">
        <f t="shared" si="465"/>
        <v>0</v>
      </c>
      <c r="CB423" s="61">
        <f t="shared" si="465"/>
        <v>0</v>
      </c>
      <c r="CC423" s="61">
        <f t="shared" si="465"/>
        <v>0</v>
      </c>
      <c r="CD423" s="61">
        <f t="shared" si="465"/>
        <v>0</v>
      </c>
      <c r="CE423" s="61">
        <f t="shared" si="465"/>
        <v>0</v>
      </c>
      <c r="CF423" s="61">
        <f t="shared" si="465"/>
        <v>0</v>
      </c>
      <c r="CG423" s="61">
        <f t="shared" si="444"/>
        <v>0</v>
      </c>
      <c r="CH423" s="61">
        <f t="shared" si="444"/>
        <v>0</v>
      </c>
      <c r="CI423" s="61">
        <f t="shared" si="444"/>
        <v>0</v>
      </c>
      <c r="CJ423" s="61">
        <f t="shared" si="444"/>
        <v>0</v>
      </c>
      <c r="CK423" s="61">
        <f t="shared" si="444"/>
        <v>0</v>
      </c>
      <c r="CL423" s="61">
        <f t="shared" si="444"/>
        <v>0</v>
      </c>
      <c r="CM423" s="61">
        <f t="shared" si="444"/>
        <v>0</v>
      </c>
      <c r="CN423" s="61">
        <f t="shared" si="444"/>
        <v>0</v>
      </c>
      <c r="CO423" s="61">
        <f t="shared" si="444"/>
        <v>0</v>
      </c>
      <c r="CP423" s="61">
        <f t="shared" si="444"/>
        <v>0</v>
      </c>
      <c r="CQ423" s="61">
        <f t="shared" si="444"/>
        <v>5.2401746724890598E-2</v>
      </c>
      <c r="CR423" s="61">
        <f t="shared" si="444"/>
        <v>6.1135371179039298E-2</v>
      </c>
      <c r="CS423" s="61">
        <f t="shared" si="444"/>
        <v>6.9868995633187797E-2</v>
      </c>
      <c r="CT423" s="61">
        <f t="shared" si="444"/>
        <v>7.8602620087336303E-2</v>
      </c>
      <c r="CU423" s="61">
        <f t="shared" si="444"/>
        <v>8.2969432314410493E-2</v>
      </c>
      <c r="CV423" s="61">
        <f t="shared" si="444"/>
        <v>9.1703056768558999E-2</v>
      </c>
      <c r="CW423" s="61">
        <f t="shared" si="459"/>
        <v>9.6069868995633204E-2</v>
      </c>
      <c r="CX423" s="61">
        <f t="shared" si="448"/>
        <v>0.104803493449782</v>
      </c>
      <c r="CY423" s="61">
        <f t="shared" si="448"/>
        <v>0.11353711790392999</v>
      </c>
      <c r="CZ423" s="61">
        <f t="shared" si="448"/>
        <v>0.122270742358079</v>
      </c>
      <c r="DA423" s="61">
        <f t="shared" si="448"/>
        <v>0.12663755458515299</v>
      </c>
      <c r="DB423" s="61">
        <f t="shared" si="448"/>
        <v>0</v>
      </c>
      <c r="DC423" s="61">
        <f t="shared" si="448"/>
        <v>0</v>
      </c>
      <c r="DD423" s="61">
        <f t="shared" si="448"/>
        <v>0</v>
      </c>
      <c r="DE423" s="61">
        <f t="shared" si="448"/>
        <v>0</v>
      </c>
      <c r="DF423" s="61">
        <f t="shared" si="448"/>
        <v>0</v>
      </c>
      <c r="DG423" s="61">
        <f t="shared" si="448"/>
        <v>0</v>
      </c>
      <c r="DH423" s="61">
        <f t="shared" si="448"/>
        <v>0</v>
      </c>
      <c r="DI423" s="61">
        <f t="shared" si="448"/>
        <v>0</v>
      </c>
      <c r="DJ423" s="61">
        <f t="shared" si="448"/>
        <v>0</v>
      </c>
      <c r="DK423" s="61">
        <f t="shared" si="448"/>
        <v>0</v>
      </c>
      <c r="DL423" s="61">
        <f t="shared" si="448"/>
        <v>0</v>
      </c>
      <c r="DM423" s="61">
        <f t="shared" si="448"/>
        <v>0</v>
      </c>
      <c r="DN423" s="61">
        <f t="shared" si="468"/>
        <v>0</v>
      </c>
      <c r="DO423" s="61">
        <f t="shared" si="468"/>
        <v>0</v>
      </c>
      <c r="DP423" s="61">
        <f t="shared" si="468"/>
        <v>0</v>
      </c>
      <c r="DQ423" s="61">
        <f t="shared" si="466"/>
        <v>0</v>
      </c>
      <c r="DR423" s="61">
        <f t="shared" si="466"/>
        <v>0</v>
      </c>
      <c r="DS423" s="61">
        <f t="shared" si="446"/>
        <v>0</v>
      </c>
      <c r="DT423" s="61">
        <f t="shared" si="425"/>
        <v>0</v>
      </c>
      <c r="DU423" s="61">
        <f t="shared" si="425"/>
        <v>0</v>
      </c>
      <c r="DV423" s="61">
        <f t="shared" si="425"/>
        <v>0</v>
      </c>
      <c r="DW423" s="61">
        <f t="shared" si="425"/>
        <v>0</v>
      </c>
      <c r="DX423" s="61">
        <f t="shared" si="425"/>
        <v>0</v>
      </c>
      <c r="DY423" s="61">
        <f t="shared" si="425"/>
        <v>0</v>
      </c>
      <c r="DZ423" s="61">
        <f t="shared" si="429"/>
        <v>1</v>
      </c>
    </row>
    <row r="424" spans="3:130">
      <c r="C424" s="53">
        <v>2038</v>
      </c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>
        <f t="shared" si="452"/>
        <v>0</v>
      </c>
      <c r="W424" s="64">
        <f t="shared" si="453"/>
        <v>0</v>
      </c>
      <c r="X424" s="64">
        <f t="shared" si="454"/>
        <v>0</v>
      </c>
      <c r="Y424" s="64">
        <f t="shared" si="455"/>
        <v>0</v>
      </c>
      <c r="Z424" s="64">
        <f t="shared" si="456"/>
        <v>0</v>
      </c>
      <c r="AA424" s="64">
        <f t="shared" si="457"/>
        <v>0</v>
      </c>
      <c r="AB424" s="64">
        <f t="shared" si="458"/>
        <v>0</v>
      </c>
      <c r="AC424" s="64">
        <f t="shared" si="460"/>
        <v>0</v>
      </c>
      <c r="AD424" s="64">
        <f t="shared" si="461"/>
        <v>0</v>
      </c>
      <c r="AE424" s="64">
        <f t="shared" si="462"/>
        <v>3.8181818181818099</v>
      </c>
      <c r="AF424" s="64">
        <f t="shared" si="463"/>
        <v>4.3636363636363704</v>
      </c>
      <c r="AG424" s="64">
        <f t="shared" si="464"/>
        <v>4.9090909090909101</v>
      </c>
      <c r="AH424" s="64">
        <f t="shared" si="467"/>
        <v>5.1818181818181799</v>
      </c>
      <c r="AI424" s="64">
        <f t="shared" si="469"/>
        <v>5.7272727272727302</v>
      </c>
      <c r="AJ424" s="64">
        <f t="shared" si="470"/>
        <v>6</v>
      </c>
      <c r="AK424" s="64">
        <f t="shared" si="471"/>
        <v>6.5454545454545503</v>
      </c>
      <c r="AL424" s="64">
        <f t="shared" si="472"/>
        <v>7.0909090909090899</v>
      </c>
      <c r="AM424" s="64">
        <f t="shared" si="473"/>
        <v>7.6363636363636402</v>
      </c>
      <c r="AN424" s="64">
        <f t="shared" ref="AN424:AN442" si="474">VLOOKUP($C$102,$D$3:$K$63,$A$73,0)*(B388-B387)</f>
        <v>7.9090909090909101</v>
      </c>
      <c r="AO424" s="64">
        <f>VLOOKUP($C$103,$D$3:$K$63,$A$73,0)*(B387-B386)</f>
        <v>8.4545454545454604</v>
      </c>
      <c r="AP424" s="64">
        <f>VLOOKUP($C$104,$D$3:$K$63,$A$73,0)*B386</f>
        <v>0</v>
      </c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54">
        <f t="shared" si="427"/>
        <v>67.636363636363697</v>
      </c>
      <c r="BP424" s="53">
        <v>2038</v>
      </c>
      <c r="BQ424" s="61">
        <f t="shared" si="465"/>
        <v>0</v>
      </c>
      <c r="BR424" s="61">
        <f t="shared" si="465"/>
        <v>0</v>
      </c>
      <c r="BS424" s="61">
        <f t="shared" si="465"/>
        <v>0</v>
      </c>
      <c r="BT424" s="61">
        <f t="shared" si="465"/>
        <v>0</v>
      </c>
      <c r="BU424" s="61">
        <f t="shared" si="465"/>
        <v>0</v>
      </c>
      <c r="BV424" s="61">
        <f t="shared" si="465"/>
        <v>0</v>
      </c>
      <c r="BW424" s="61">
        <f t="shared" si="465"/>
        <v>0</v>
      </c>
      <c r="BX424" s="61">
        <f t="shared" si="465"/>
        <v>0</v>
      </c>
      <c r="BY424" s="61">
        <f t="shared" si="465"/>
        <v>0</v>
      </c>
      <c r="BZ424" s="61">
        <f t="shared" si="465"/>
        <v>0</v>
      </c>
      <c r="CA424" s="61">
        <f t="shared" si="465"/>
        <v>0</v>
      </c>
      <c r="CB424" s="61">
        <f t="shared" si="465"/>
        <v>0</v>
      </c>
      <c r="CC424" s="61">
        <f t="shared" si="465"/>
        <v>0</v>
      </c>
      <c r="CD424" s="61">
        <f t="shared" si="465"/>
        <v>0</v>
      </c>
      <c r="CE424" s="61">
        <f t="shared" si="465"/>
        <v>0</v>
      </c>
      <c r="CF424" s="61">
        <f t="shared" si="465"/>
        <v>0</v>
      </c>
      <c r="CG424" s="61">
        <f t="shared" si="444"/>
        <v>0</v>
      </c>
      <c r="CH424" s="61">
        <f t="shared" si="444"/>
        <v>0</v>
      </c>
      <c r="CI424" s="61">
        <f t="shared" si="444"/>
        <v>0</v>
      </c>
      <c r="CJ424" s="61">
        <f t="shared" si="444"/>
        <v>0</v>
      </c>
      <c r="CK424" s="61">
        <f t="shared" si="444"/>
        <v>0</v>
      </c>
      <c r="CL424" s="61">
        <f t="shared" si="444"/>
        <v>0</v>
      </c>
      <c r="CM424" s="61">
        <f t="shared" si="444"/>
        <v>0</v>
      </c>
      <c r="CN424" s="61">
        <f t="shared" si="444"/>
        <v>0</v>
      </c>
      <c r="CO424" s="61">
        <f t="shared" si="444"/>
        <v>0</v>
      </c>
      <c r="CP424" s="61">
        <f t="shared" si="444"/>
        <v>0</v>
      </c>
      <c r="CQ424" s="61">
        <f t="shared" si="444"/>
        <v>0</v>
      </c>
      <c r="CR424" s="61">
        <f t="shared" si="444"/>
        <v>5.6451612903225597E-2</v>
      </c>
      <c r="CS424" s="61">
        <f t="shared" si="444"/>
        <v>6.4516129032258104E-2</v>
      </c>
      <c r="CT424" s="61">
        <f t="shared" si="444"/>
        <v>7.25806451612903E-2</v>
      </c>
      <c r="CU424" s="61">
        <f t="shared" si="444"/>
        <v>7.6612903225806495E-2</v>
      </c>
      <c r="CV424" s="61">
        <f t="shared" si="444"/>
        <v>8.4677419354838704E-2</v>
      </c>
      <c r="CW424" s="61">
        <f t="shared" si="459"/>
        <v>8.8709677419354802E-2</v>
      </c>
      <c r="CX424" s="61">
        <f t="shared" si="448"/>
        <v>9.6774193548387094E-2</v>
      </c>
      <c r="CY424" s="61">
        <f t="shared" si="448"/>
        <v>0.104838709677419</v>
      </c>
      <c r="CZ424" s="61">
        <f t="shared" si="448"/>
        <v>0.112903225806452</v>
      </c>
      <c r="DA424" s="61">
        <f t="shared" si="448"/>
        <v>0.116935483870968</v>
      </c>
      <c r="DB424" s="61">
        <f t="shared" si="448"/>
        <v>0.125</v>
      </c>
      <c r="DC424" s="61">
        <f t="shared" si="448"/>
        <v>0</v>
      </c>
      <c r="DD424" s="61">
        <f t="shared" si="448"/>
        <v>0</v>
      </c>
      <c r="DE424" s="61">
        <f t="shared" si="448"/>
        <v>0</v>
      </c>
      <c r="DF424" s="61">
        <f t="shared" si="448"/>
        <v>0</v>
      </c>
      <c r="DG424" s="61">
        <f t="shared" si="448"/>
        <v>0</v>
      </c>
      <c r="DH424" s="61">
        <f t="shared" si="448"/>
        <v>0</v>
      </c>
      <c r="DI424" s="61">
        <f t="shared" si="448"/>
        <v>0</v>
      </c>
      <c r="DJ424" s="61">
        <f t="shared" si="448"/>
        <v>0</v>
      </c>
      <c r="DK424" s="61">
        <f t="shared" si="448"/>
        <v>0</v>
      </c>
      <c r="DL424" s="61">
        <f t="shared" si="448"/>
        <v>0</v>
      </c>
      <c r="DM424" s="61">
        <f t="shared" si="448"/>
        <v>0</v>
      </c>
      <c r="DN424" s="61">
        <f t="shared" si="468"/>
        <v>0</v>
      </c>
      <c r="DO424" s="61">
        <f t="shared" si="468"/>
        <v>0</v>
      </c>
      <c r="DP424" s="61">
        <f t="shared" si="468"/>
        <v>0</v>
      </c>
      <c r="DQ424" s="61">
        <f t="shared" si="466"/>
        <v>0</v>
      </c>
      <c r="DR424" s="61">
        <f t="shared" si="466"/>
        <v>0</v>
      </c>
      <c r="DS424" s="61">
        <f t="shared" si="446"/>
        <v>0</v>
      </c>
      <c r="DT424" s="61">
        <f t="shared" si="425"/>
        <v>0</v>
      </c>
      <c r="DU424" s="61">
        <f t="shared" si="425"/>
        <v>0</v>
      </c>
      <c r="DV424" s="61">
        <f t="shared" si="425"/>
        <v>0</v>
      </c>
      <c r="DW424" s="61">
        <f t="shared" si="425"/>
        <v>0</v>
      </c>
      <c r="DX424" s="61">
        <f t="shared" si="425"/>
        <v>0</v>
      </c>
      <c r="DY424" s="61">
        <f t="shared" si="425"/>
        <v>0</v>
      </c>
      <c r="DZ424" s="61">
        <f t="shared" si="429"/>
        <v>1</v>
      </c>
    </row>
    <row r="425" spans="3:130">
      <c r="C425" s="53">
        <v>2039</v>
      </c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>
        <f t="shared" si="453"/>
        <v>0</v>
      </c>
      <c r="X425" s="64">
        <f t="shared" si="454"/>
        <v>0</v>
      </c>
      <c r="Y425" s="64">
        <f t="shared" si="455"/>
        <v>0</v>
      </c>
      <c r="Z425" s="64">
        <f t="shared" si="456"/>
        <v>0</v>
      </c>
      <c r="AA425" s="64">
        <f t="shared" si="457"/>
        <v>0</v>
      </c>
      <c r="AB425" s="64">
        <f t="shared" si="458"/>
        <v>0</v>
      </c>
      <c r="AC425" s="64">
        <f t="shared" si="460"/>
        <v>0</v>
      </c>
      <c r="AD425" s="64">
        <f t="shared" si="461"/>
        <v>0</v>
      </c>
      <c r="AE425" s="64">
        <f t="shared" si="462"/>
        <v>0</v>
      </c>
      <c r="AF425" s="64">
        <f t="shared" si="463"/>
        <v>4.36363636363635</v>
      </c>
      <c r="AG425" s="64">
        <f t="shared" si="464"/>
        <v>4.9090909090909101</v>
      </c>
      <c r="AH425" s="64">
        <f t="shared" si="467"/>
        <v>5.1818181818181799</v>
      </c>
      <c r="AI425" s="64">
        <f t="shared" si="469"/>
        <v>5.7272727272727302</v>
      </c>
      <c r="AJ425" s="64">
        <f t="shared" si="470"/>
        <v>6</v>
      </c>
      <c r="AK425" s="64">
        <f t="shared" si="471"/>
        <v>6.5454545454545503</v>
      </c>
      <c r="AL425" s="64">
        <f t="shared" si="472"/>
        <v>7.0909090909090899</v>
      </c>
      <c r="AM425" s="64">
        <f t="shared" si="473"/>
        <v>7.6363636363636402</v>
      </c>
      <c r="AN425" s="64">
        <f t="shared" si="474"/>
        <v>7.9090909090909101</v>
      </c>
      <c r="AO425" s="64">
        <f t="shared" ref="AO425:AO443" si="475">VLOOKUP($C$103,$D$3:$K$63,$A$73,0)*(B388-B387)</f>
        <v>8.4545454545454604</v>
      </c>
      <c r="AP425" s="64">
        <f>VLOOKUP($C$104,$D$3:$K$63,$A$73,0)*(B387-B386)</f>
        <v>9</v>
      </c>
      <c r="AQ425" s="64">
        <f>VLOOKUP($C$105,$D$3:$K$63,$A$73,0)*B386</f>
        <v>0</v>
      </c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54">
        <f t="shared" si="427"/>
        <v>72.818181818181799</v>
      </c>
      <c r="BP425" s="53">
        <v>2039</v>
      </c>
      <c r="BQ425" s="61">
        <f t="shared" si="465"/>
        <v>0</v>
      </c>
      <c r="BR425" s="61">
        <f t="shared" si="465"/>
        <v>0</v>
      </c>
      <c r="BS425" s="61">
        <f t="shared" si="465"/>
        <v>0</v>
      </c>
      <c r="BT425" s="61">
        <f t="shared" si="465"/>
        <v>0</v>
      </c>
      <c r="BU425" s="61">
        <f t="shared" si="465"/>
        <v>0</v>
      </c>
      <c r="BV425" s="61">
        <f t="shared" si="465"/>
        <v>0</v>
      </c>
      <c r="BW425" s="61">
        <f t="shared" si="465"/>
        <v>0</v>
      </c>
      <c r="BX425" s="61">
        <f t="shared" si="465"/>
        <v>0</v>
      </c>
      <c r="BY425" s="61">
        <f t="shared" si="465"/>
        <v>0</v>
      </c>
      <c r="BZ425" s="61">
        <f t="shared" si="465"/>
        <v>0</v>
      </c>
      <c r="CA425" s="61">
        <f t="shared" si="465"/>
        <v>0</v>
      </c>
      <c r="CB425" s="61">
        <f t="shared" si="465"/>
        <v>0</v>
      </c>
      <c r="CC425" s="61">
        <f t="shared" si="465"/>
        <v>0</v>
      </c>
      <c r="CD425" s="61">
        <f t="shared" si="465"/>
        <v>0</v>
      </c>
      <c r="CE425" s="61">
        <f t="shared" si="465"/>
        <v>0</v>
      </c>
      <c r="CF425" s="61">
        <f t="shared" si="465"/>
        <v>0</v>
      </c>
      <c r="CG425" s="61">
        <f t="shared" si="444"/>
        <v>0</v>
      </c>
      <c r="CH425" s="61">
        <f t="shared" si="444"/>
        <v>0</v>
      </c>
      <c r="CI425" s="61">
        <f t="shared" si="444"/>
        <v>0</v>
      </c>
      <c r="CJ425" s="61">
        <f t="shared" si="444"/>
        <v>0</v>
      </c>
      <c r="CK425" s="61">
        <f t="shared" si="444"/>
        <v>0</v>
      </c>
      <c r="CL425" s="61">
        <f t="shared" si="444"/>
        <v>0</v>
      </c>
      <c r="CM425" s="61">
        <f t="shared" si="444"/>
        <v>0</v>
      </c>
      <c r="CN425" s="61">
        <f t="shared" si="444"/>
        <v>0</v>
      </c>
      <c r="CO425" s="61">
        <f t="shared" si="444"/>
        <v>0</v>
      </c>
      <c r="CP425" s="61">
        <f t="shared" si="444"/>
        <v>0</v>
      </c>
      <c r="CQ425" s="61">
        <f t="shared" si="444"/>
        <v>0</v>
      </c>
      <c r="CR425" s="61">
        <f t="shared" si="444"/>
        <v>0</v>
      </c>
      <c r="CS425" s="61">
        <f t="shared" si="444"/>
        <v>5.9925093632958601E-2</v>
      </c>
      <c r="CT425" s="61">
        <f t="shared" si="444"/>
        <v>6.7415730337078705E-2</v>
      </c>
      <c r="CU425" s="61">
        <f t="shared" si="444"/>
        <v>7.1161048689138598E-2</v>
      </c>
      <c r="CV425" s="61">
        <f t="shared" si="444"/>
        <v>7.8651685393258397E-2</v>
      </c>
      <c r="CW425" s="61">
        <f t="shared" si="459"/>
        <v>8.2397003745318401E-2</v>
      </c>
      <c r="CX425" s="61">
        <f t="shared" si="448"/>
        <v>8.98876404494382E-2</v>
      </c>
      <c r="CY425" s="61">
        <f t="shared" si="448"/>
        <v>9.7378277153558096E-2</v>
      </c>
      <c r="CZ425" s="61">
        <f t="shared" si="448"/>
        <v>0.10486891385767801</v>
      </c>
      <c r="DA425" s="61">
        <f t="shared" si="448"/>
        <v>0.108614232209738</v>
      </c>
      <c r="DB425" s="61">
        <f t="shared" si="448"/>
        <v>0.116104868913858</v>
      </c>
      <c r="DC425" s="61">
        <f>AP425/$BM425</f>
        <v>0.123595505617978</v>
      </c>
      <c r="DD425" s="61">
        <f t="shared" si="448"/>
        <v>0</v>
      </c>
      <c r="DE425" s="61">
        <f t="shared" si="448"/>
        <v>0</v>
      </c>
      <c r="DF425" s="61">
        <f t="shared" si="448"/>
        <v>0</v>
      </c>
      <c r="DG425" s="61">
        <f t="shared" si="448"/>
        <v>0</v>
      </c>
      <c r="DH425" s="61">
        <f t="shared" si="448"/>
        <v>0</v>
      </c>
      <c r="DI425" s="61">
        <f t="shared" si="448"/>
        <v>0</v>
      </c>
      <c r="DJ425" s="61">
        <f t="shared" si="448"/>
        <v>0</v>
      </c>
      <c r="DK425" s="61">
        <f t="shared" si="448"/>
        <v>0</v>
      </c>
      <c r="DL425" s="61">
        <f t="shared" si="448"/>
        <v>0</v>
      </c>
      <c r="DM425" s="61">
        <f t="shared" si="448"/>
        <v>0</v>
      </c>
      <c r="DN425" s="61">
        <f t="shared" si="468"/>
        <v>0</v>
      </c>
      <c r="DO425" s="61">
        <f t="shared" si="468"/>
        <v>0</v>
      </c>
      <c r="DP425" s="61">
        <f t="shared" si="468"/>
        <v>0</v>
      </c>
      <c r="DQ425" s="61">
        <f t="shared" si="466"/>
        <v>0</v>
      </c>
      <c r="DR425" s="61">
        <f t="shared" si="466"/>
        <v>0</v>
      </c>
      <c r="DS425" s="61">
        <f t="shared" si="446"/>
        <v>0</v>
      </c>
      <c r="DT425" s="61">
        <f t="shared" si="425"/>
        <v>0</v>
      </c>
      <c r="DU425" s="61">
        <f t="shared" si="425"/>
        <v>0</v>
      </c>
      <c r="DV425" s="61">
        <f t="shared" si="425"/>
        <v>0</v>
      </c>
      <c r="DW425" s="61">
        <f t="shared" si="425"/>
        <v>0</v>
      </c>
      <c r="DX425" s="61">
        <f t="shared" si="425"/>
        <v>0</v>
      </c>
      <c r="DY425" s="61">
        <f t="shared" si="425"/>
        <v>0</v>
      </c>
      <c r="DZ425" s="61">
        <f t="shared" si="429"/>
        <v>1</v>
      </c>
    </row>
    <row r="426" spans="3:130">
      <c r="C426" s="53">
        <v>2040</v>
      </c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>
        <f t="shared" si="454"/>
        <v>0</v>
      </c>
      <c r="Y426" s="64">
        <f t="shared" si="455"/>
        <v>0</v>
      </c>
      <c r="Z426" s="64">
        <f t="shared" si="456"/>
        <v>0</v>
      </c>
      <c r="AA426" s="64">
        <f t="shared" si="457"/>
        <v>0</v>
      </c>
      <c r="AB426" s="64">
        <f t="shared" si="458"/>
        <v>0</v>
      </c>
      <c r="AC426" s="64">
        <f t="shared" si="460"/>
        <v>0</v>
      </c>
      <c r="AD426" s="64">
        <f t="shared" si="461"/>
        <v>0</v>
      </c>
      <c r="AE426" s="64">
        <f t="shared" si="462"/>
        <v>0</v>
      </c>
      <c r="AF426" s="64">
        <f t="shared" si="463"/>
        <v>0</v>
      </c>
      <c r="AG426" s="64">
        <f t="shared" si="464"/>
        <v>4.9090909090908896</v>
      </c>
      <c r="AH426" s="64">
        <f t="shared" si="467"/>
        <v>5.1818181818181799</v>
      </c>
      <c r="AI426" s="64">
        <f t="shared" si="469"/>
        <v>5.7272727272727302</v>
      </c>
      <c r="AJ426" s="64">
        <f t="shared" si="470"/>
        <v>6</v>
      </c>
      <c r="AK426" s="64">
        <f t="shared" si="471"/>
        <v>6.5454545454545503</v>
      </c>
      <c r="AL426" s="64">
        <f t="shared" si="472"/>
        <v>7.0909090909090899</v>
      </c>
      <c r="AM426" s="64">
        <f t="shared" si="473"/>
        <v>7.6363636363636402</v>
      </c>
      <c r="AN426" s="64">
        <f t="shared" si="474"/>
        <v>7.9090909090909101</v>
      </c>
      <c r="AO426" s="64">
        <f t="shared" si="475"/>
        <v>8.4545454545454604</v>
      </c>
      <c r="AP426" s="64">
        <f t="shared" ref="AP426:AP444" si="476">VLOOKUP($C$104,$D$3:$K$63,$A$73,0)*(B388-B387)</f>
        <v>9</v>
      </c>
      <c r="AQ426" s="64">
        <f>VLOOKUP($C$105,$D$3:$K$63,$A$73,0)*(B387-B386)</f>
        <v>9.5454545454545503</v>
      </c>
      <c r="AR426" s="64">
        <f>VLOOKUP($C$106,$D$3:$K$63,$A$73,0)*B386</f>
        <v>0</v>
      </c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54">
        <f t="shared" si="427"/>
        <v>78</v>
      </c>
      <c r="BP426" s="53">
        <v>2040</v>
      </c>
      <c r="BQ426" s="61">
        <f t="shared" si="465"/>
        <v>0</v>
      </c>
      <c r="BR426" s="61">
        <f t="shared" si="465"/>
        <v>0</v>
      </c>
      <c r="BS426" s="61">
        <f t="shared" si="465"/>
        <v>0</v>
      </c>
      <c r="BT426" s="61">
        <f t="shared" si="465"/>
        <v>0</v>
      </c>
      <c r="BU426" s="61">
        <f t="shared" si="465"/>
        <v>0</v>
      </c>
      <c r="BV426" s="61">
        <f t="shared" si="465"/>
        <v>0</v>
      </c>
      <c r="BW426" s="61">
        <f t="shared" si="465"/>
        <v>0</v>
      </c>
      <c r="BX426" s="61">
        <f t="shared" si="465"/>
        <v>0</v>
      </c>
      <c r="BY426" s="61">
        <f t="shared" si="465"/>
        <v>0</v>
      </c>
      <c r="BZ426" s="61">
        <f t="shared" si="465"/>
        <v>0</v>
      </c>
      <c r="CA426" s="61">
        <f t="shared" si="465"/>
        <v>0</v>
      </c>
      <c r="CB426" s="61">
        <f t="shared" si="465"/>
        <v>0</v>
      </c>
      <c r="CC426" s="61">
        <f t="shared" si="465"/>
        <v>0</v>
      </c>
      <c r="CD426" s="61">
        <f t="shared" si="465"/>
        <v>0</v>
      </c>
      <c r="CE426" s="61">
        <f t="shared" si="465"/>
        <v>0</v>
      </c>
      <c r="CF426" s="61">
        <f t="shared" si="465"/>
        <v>0</v>
      </c>
      <c r="CG426" s="61">
        <f t="shared" si="444"/>
        <v>0</v>
      </c>
      <c r="CH426" s="61">
        <f t="shared" si="444"/>
        <v>0</v>
      </c>
      <c r="CI426" s="61">
        <f t="shared" si="444"/>
        <v>0</v>
      </c>
      <c r="CJ426" s="61">
        <f t="shared" si="444"/>
        <v>0</v>
      </c>
      <c r="CK426" s="61">
        <f t="shared" si="444"/>
        <v>0</v>
      </c>
      <c r="CL426" s="61">
        <f t="shared" si="444"/>
        <v>0</v>
      </c>
      <c r="CM426" s="61">
        <f t="shared" si="444"/>
        <v>0</v>
      </c>
      <c r="CN426" s="61">
        <f t="shared" si="444"/>
        <v>0</v>
      </c>
      <c r="CO426" s="61">
        <f t="shared" si="444"/>
        <v>0</v>
      </c>
      <c r="CP426" s="61">
        <f t="shared" si="444"/>
        <v>0</v>
      </c>
      <c r="CQ426" s="61">
        <f t="shared" si="444"/>
        <v>0</v>
      </c>
      <c r="CR426" s="61">
        <f t="shared" si="444"/>
        <v>0</v>
      </c>
      <c r="CS426" s="61">
        <f t="shared" si="444"/>
        <v>0</v>
      </c>
      <c r="CT426" s="61">
        <f t="shared" si="444"/>
        <v>6.2937062937062693E-2</v>
      </c>
      <c r="CU426" s="61">
        <f t="shared" si="444"/>
        <v>6.6433566433566502E-2</v>
      </c>
      <c r="CV426" s="61">
        <f t="shared" si="444"/>
        <v>7.3426573426573494E-2</v>
      </c>
      <c r="CW426" s="61">
        <f t="shared" si="459"/>
        <v>7.69230769230769E-2</v>
      </c>
      <c r="CX426" s="61">
        <f t="shared" si="448"/>
        <v>8.3916083916083906E-2</v>
      </c>
      <c r="CY426" s="61">
        <f t="shared" si="448"/>
        <v>9.0909090909090898E-2</v>
      </c>
      <c r="CZ426" s="61">
        <f t="shared" si="448"/>
        <v>9.7902097902097904E-2</v>
      </c>
      <c r="DA426" s="61">
        <f t="shared" si="448"/>
        <v>0.101398601398601</v>
      </c>
      <c r="DB426" s="61">
        <f t="shared" si="448"/>
        <v>0.108391608391608</v>
      </c>
      <c r="DC426" s="61">
        <f>AP425/$BM426</f>
        <v>0.115384615384615</v>
      </c>
      <c r="DD426" s="61">
        <f t="shared" si="448"/>
        <v>0.12237762237762199</v>
      </c>
      <c r="DE426" s="61">
        <f t="shared" si="448"/>
        <v>0</v>
      </c>
      <c r="DF426" s="61">
        <f t="shared" si="448"/>
        <v>0</v>
      </c>
      <c r="DG426" s="61">
        <f t="shared" si="448"/>
        <v>0</v>
      </c>
      <c r="DH426" s="61">
        <f t="shared" si="448"/>
        <v>0</v>
      </c>
      <c r="DI426" s="61">
        <f t="shared" si="448"/>
        <v>0</v>
      </c>
      <c r="DJ426" s="61">
        <f t="shared" si="448"/>
        <v>0</v>
      </c>
      <c r="DK426" s="61">
        <f t="shared" si="448"/>
        <v>0</v>
      </c>
      <c r="DL426" s="61">
        <f t="shared" si="448"/>
        <v>0</v>
      </c>
      <c r="DM426" s="61">
        <f t="shared" si="448"/>
        <v>0</v>
      </c>
      <c r="DN426" s="61">
        <f t="shared" si="468"/>
        <v>0</v>
      </c>
      <c r="DO426" s="61">
        <f t="shared" si="468"/>
        <v>0</v>
      </c>
      <c r="DP426" s="61">
        <f t="shared" si="468"/>
        <v>0</v>
      </c>
      <c r="DQ426" s="61">
        <f t="shared" si="466"/>
        <v>0</v>
      </c>
      <c r="DR426" s="61">
        <f t="shared" si="466"/>
        <v>0</v>
      </c>
      <c r="DS426" s="61">
        <f t="shared" si="446"/>
        <v>0</v>
      </c>
      <c r="DT426" s="61">
        <f t="shared" si="425"/>
        <v>0</v>
      </c>
      <c r="DU426" s="61">
        <f t="shared" si="425"/>
        <v>0</v>
      </c>
      <c r="DV426" s="61">
        <f t="shared" si="425"/>
        <v>0</v>
      </c>
      <c r="DW426" s="61">
        <f t="shared" si="425"/>
        <v>0</v>
      </c>
      <c r="DX426" s="61">
        <f t="shared" si="425"/>
        <v>0</v>
      </c>
      <c r="DY426" s="61">
        <f t="shared" si="425"/>
        <v>0</v>
      </c>
      <c r="DZ426" s="61">
        <f t="shared" ref="DZ426:DZ446" si="477">SUM(BQ426:DY426)</f>
        <v>1</v>
      </c>
    </row>
    <row r="427" spans="3:130">
      <c r="C427" s="53">
        <v>2041</v>
      </c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>
        <f t="shared" si="455"/>
        <v>0</v>
      </c>
      <c r="Z427" s="64">
        <f t="shared" si="456"/>
        <v>0</v>
      </c>
      <c r="AA427" s="64">
        <f t="shared" si="457"/>
        <v>0</v>
      </c>
      <c r="AB427" s="64">
        <f t="shared" si="458"/>
        <v>0</v>
      </c>
      <c r="AC427" s="64">
        <f t="shared" si="460"/>
        <v>0</v>
      </c>
      <c r="AD427" s="64">
        <f t="shared" si="461"/>
        <v>0</v>
      </c>
      <c r="AE427" s="64">
        <f t="shared" si="462"/>
        <v>0</v>
      </c>
      <c r="AF427" s="64">
        <f t="shared" si="463"/>
        <v>0</v>
      </c>
      <c r="AG427" s="64">
        <f t="shared" si="464"/>
        <v>0</v>
      </c>
      <c r="AH427" s="64">
        <f t="shared" si="467"/>
        <v>5.1818181818181603</v>
      </c>
      <c r="AI427" s="64">
        <f t="shared" si="469"/>
        <v>5.7272727272727302</v>
      </c>
      <c r="AJ427" s="64">
        <f t="shared" si="470"/>
        <v>6</v>
      </c>
      <c r="AK427" s="64">
        <f t="shared" si="471"/>
        <v>6.5454545454545503</v>
      </c>
      <c r="AL427" s="64">
        <f t="shared" si="472"/>
        <v>7.0909090909090899</v>
      </c>
      <c r="AM427" s="64">
        <f t="shared" si="473"/>
        <v>7.6363636363636402</v>
      </c>
      <c r="AN427" s="64">
        <f t="shared" si="474"/>
        <v>7.9090909090909101</v>
      </c>
      <c r="AO427" s="64">
        <f t="shared" si="475"/>
        <v>8.4545454545454604</v>
      </c>
      <c r="AP427" s="64">
        <f t="shared" si="476"/>
        <v>9</v>
      </c>
      <c r="AQ427" s="64">
        <f t="shared" ref="AQ427:AQ445" si="478">VLOOKUP($C$105,$D$3:$K$63,$A$73,0)*(B388-B387)</f>
        <v>9.5454545454545503</v>
      </c>
      <c r="AR427" s="64">
        <f>VLOOKUP($C$106,$D$3:$K$63,$A$73,0)*(B387-B386)</f>
        <v>10.090909090909101</v>
      </c>
      <c r="AS427" s="64">
        <f>VLOOKUP($C$107,$D$3:$K$63,$A$73,0)*B386</f>
        <v>0</v>
      </c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54">
        <f t="shared" si="427"/>
        <v>83.181818181818201</v>
      </c>
      <c r="BP427" s="53">
        <v>2041</v>
      </c>
      <c r="BQ427" s="61">
        <f t="shared" si="465"/>
        <v>0</v>
      </c>
      <c r="BR427" s="61">
        <f t="shared" si="465"/>
        <v>0</v>
      </c>
      <c r="BS427" s="61">
        <f t="shared" si="465"/>
        <v>0</v>
      </c>
      <c r="BT427" s="61">
        <f t="shared" si="465"/>
        <v>0</v>
      </c>
      <c r="BU427" s="61">
        <f t="shared" si="465"/>
        <v>0</v>
      </c>
      <c r="BV427" s="61">
        <f t="shared" si="465"/>
        <v>0</v>
      </c>
      <c r="BW427" s="61">
        <f t="shared" si="465"/>
        <v>0</v>
      </c>
      <c r="BX427" s="61">
        <f t="shared" si="465"/>
        <v>0</v>
      </c>
      <c r="BY427" s="61">
        <f t="shared" si="465"/>
        <v>0</v>
      </c>
      <c r="BZ427" s="61">
        <f t="shared" si="465"/>
        <v>0</v>
      </c>
      <c r="CA427" s="61">
        <f t="shared" si="465"/>
        <v>0</v>
      </c>
      <c r="CB427" s="61">
        <f t="shared" si="465"/>
        <v>0</v>
      </c>
      <c r="CC427" s="61">
        <f t="shared" si="465"/>
        <v>0</v>
      </c>
      <c r="CD427" s="61">
        <f t="shared" si="465"/>
        <v>0</v>
      </c>
      <c r="CE427" s="61">
        <f t="shared" si="465"/>
        <v>0</v>
      </c>
      <c r="CF427" s="61">
        <f t="shared" si="465"/>
        <v>0</v>
      </c>
      <c r="CG427" s="61">
        <f t="shared" si="444"/>
        <v>0</v>
      </c>
      <c r="CH427" s="61">
        <f t="shared" si="444"/>
        <v>0</v>
      </c>
      <c r="CI427" s="61">
        <f t="shared" si="444"/>
        <v>0</v>
      </c>
      <c r="CJ427" s="61">
        <f t="shared" si="444"/>
        <v>0</v>
      </c>
      <c r="CK427" s="61">
        <f t="shared" ref="CK427:CV446" si="479">X427/$BM427</f>
        <v>0</v>
      </c>
      <c r="CL427" s="61">
        <f t="shared" si="479"/>
        <v>0</v>
      </c>
      <c r="CM427" s="61">
        <f t="shared" si="479"/>
        <v>0</v>
      </c>
      <c r="CN427" s="61">
        <f t="shared" si="479"/>
        <v>0</v>
      </c>
      <c r="CO427" s="61">
        <f t="shared" si="479"/>
        <v>0</v>
      </c>
      <c r="CP427" s="61">
        <f t="shared" si="479"/>
        <v>0</v>
      </c>
      <c r="CQ427" s="61">
        <f t="shared" si="479"/>
        <v>0</v>
      </c>
      <c r="CR427" s="61">
        <f t="shared" si="479"/>
        <v>0</v>
      </c>
      <c r="CS427" s="61">
        <f t="shared" si="479"/>
        <v>0</v>
      </c>
      <c r="CT427" s="61">
        <f t="shared" si="479"/>
        <v>0</v>
      </c>
      <c r="CU427" s="61">
        <f t="shared" si="479"/>
        <v>6.2295081967212902E-2</v>
      </c>
      <c r="CV427" s="61">
        <f t="shared" si="479"/>
        <v>6.8852459016393502E-2</v>
      </c>
      <c r="CW427" s="61">
        <f t="shared" si="459"/>
        <v>7.2131147540983598E-2</v>
      </c>
      <c r="CX427" s="61">
        <f t="shared" si="448"/>
        <v>7.8688524590163997E-2</v>
      </c>
      <c r="CY427" s="61">
        <f t="shared" si="448"/>
        <v>8.5245901639344299E-2</v>
      </c>
      <c r="CZ427" s="61">
        <f t="shared" si="448"/>
        <v>9.18032786885246E-2</v>
      </c>
      <c r="DA427" s="61">
        <f t="shared" si="448"/>
        <v>9.5081967213114807E-2</v>
      </c>
      <c r="DB427" s="61">
        <f t="shared" si="448"/>
        <v>0.101639344262295</v>
      </c>
      <c r="DC427" s="61">
        <f t="shared" si="448"/>
        <v>0.10819672131147499</v>
      </c>
      <c r="DD427" s="61">
        <f t="shared" si="448"/>
        <v>0.114754098360656</v>
      </c>
      <c r="DE427" s="61">
        <f t="shared" si="448"/>
        <v>0.121311475409836</v>
      </c>
      <c r="DF427" s="61">
        <f t="shared" si="448"/>
        <v>0</v>
      </c>
      <c r="DG427" s="61">
        <f t="shared" si="448"/>
        <v>0</v>
      </c>
      <c r="DH427" s="61">
        <f t="shared" si="448"/>
        <v>0</v>
      </c>
      <c r="DI427" s="61">
        <f t="shared" si="448"/>
        <v>0</v>
      </c>
      <c r="DJ427" s="61">
        <f t="shared" si="448"/>
        <v>0</v>
      </c>
      <c r="DK427" s="61">
        <f t="shared" si="448"/>
        <v>0</v>
      </c>
      <c r="DL427" s="61">
        <f t="shared" si="448"/>
        <v>0</v>
      </c>
      <c r="DM427" s="61">
        <f t="shared" si="448"/>
        <v>0</v>
      </c>
      <c r="DN427" s="61">
        <f t="shared" si="468"/>
        <v>0</v>
      </c>
      <c r="DO427" s="61">
        <f t="shared" si="468"/>
        <v>0</v>
      </c>
      <c r="DP427" s="61">
        <f t="shared" si="468"/>
        <v>0</v>
      </c>
      <c r="DQ427" s="61">
        <f t="shared" si="466"/>
        <v>0</v>
      </c>
      <c r="DR427" s="61">
        <f t="shared" si="466"/>
        <v>0</v>
      </c>
      <c r="DS427" s="61">
        <f t="shared" si="446"/>
        <v>0</v>
      </c>
      <c r="DT427" s="61">
        <f t="shared" si="425"/>
        <v>0</v>
      </c>
      <c r="DU427" s="61">
        <f t="shared" si="425"/>
        <v>0</v>
      </c>
      <c r="DV427" s="61">
        <f t="shared" si="425"/>
        <v>0</v>
      </c>
      <c r="DW427" s="61">
        <f t="shared" si="425"/>
        <v>0</v>
      </c>
      <c r="DX427" s="61">
        <f t="shared" si="425"/>
        <v>0</v>
      </c>
      <c r="DY427" s="61">
        <f t="shared" si="425"/>
        <v>0</v>
      </c>
      <c r="DZ427" s="61">
        <f t="shared" si="477"/>
        <v>1</v>
      </c>
    </row>
    <row r="428" spans="3:130">
      <c r="C428" s="53">
        <v>2042</v>
      </c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>
        <f t="shared" si="456"/>
        <v>0</v>
      </c>
      <c r="AA428" s="64">
        <f t="shared" si="457"/>
        <v>0</v>
      </c>
      <c r="AB428" s="64">
        <f t="shared" si="458"/>
        <v>0</v>
      </c>
      <c r="AC428" s="64">
        <f t="shared" si="460"/>
        <v>0</v>
      </c>
      <c r="AD428" s="64">
        <f t="shared" si="461"/>
        <v>0</v>
      </c>
      <c r="AE428" s="64">
        <f t="shared" si="462"/>
        <v>0</v>
      </c>
      <c r="AF428" s="64">
        <f t="shared" si="463"/>
        <v>0</v>
      </c>
      <c r="AG428" s="64">
        <f t="shared" si="464"/>
        <v>0</v>
      </c>
      <c r="AH428" s="64">
        <f t="shared" si="467"/>
        <v>0</v>
      </c>
      <c r="AI428" s="64">
        <f t="shared" si="469"/>
        <v>5.7272727272727098</v>
      </c>
      <c r="AJ428" s="64">
        <f t="shared" si="470"/>
        <v>6</v>
      </c>
      <c r="AK428" s="64">
        <f t="shared" si="471"/>
        <v>6.5454545454545503</v>
      </c>
      <c r="AL428" s="64">
        <f t="shared" si="472"/>
        <v>7.0909090909090899</v>
      </c>
      <c r="AM428" s="64">
        <f t="shared" si="473"/>
        <v>7.6363636363636402</v>
      </c>
      <c r="AN428" s="64">
        <f t="shared" si="474"/>
        <v>7.9090909090909101</v>
      </c>
      <c r="AO428" s="64">
        <f t="shared" si="475"/>
        <v>8.4545454545454604</v>
      </c>
      <c r="AP428" s="64">
        <f t="shared" si="476"/>
        <v>9</v>
      </c>
      <c r="AQ428" s="64">
        <f t="shared" si="478"/>
        <v>9.5454545454545503</v>
      </c>
      <c r="AR428" s="64">
        <f t="shared" ref="AR428:AR446" si="480">VLOOKUP($C$106,$D$3:$K$63,$A$73,0)*(B388-B387)</f>
        <v>10.090909090909101</v>
      </c>
      <c r="AS428" s="64">
        <f>VLOOKUP($C$107,$D$3:$K$63,$A$73,0)*(B387-B386)</f>
        <v>10.909090909090899</v>
      </c>
      <c r="AT428" s="64">
        <f>VLOOKUP($C$108,$D$3:$K$63,$A$73,0)*B386</f>
        <v>0</v>
      </c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54">
        <f t="shared" si="427"/>
        <v>88.909090909090907</v>
      </c>
      <c r="BP428" s="53">
        <v>2042</v>
      </c>
      <c r="BQ428" s="61">
        <f t="shared" si="465"/>
        <v>0</v>
      </c>
      <c r="BR428" s="61">
        <f t="shared" si="465"/>
        <v>0</v>
      </c>
      <c r="BS428" s="61">
        <f t="shared" si="465"/>
        <v>0</v>
      </c>
      <c r="BT428" s="61">
        <f t="shared" si="465"/>
        <v>0</v>
      </c>
      <c r="BU428" s="61">
        <f t="shared" si="465"/>
        <v>0</v>
      </c>
      <c r="BV428" s="61">
        <f t="shared" si="465"/>
        <v>0</v>
      </c>
      <c r="BW428" s="61">
        <f t="shared" si="465"/>
        <v>0</v>
      </c>
      <c r="BX428" s="61">
        <f t="shared" si="465"/>
        <v>0</v>
      </c>
      <c r="BY428" s="61">
        <f t="shared" si="465"/>
        <v>0</v>
      </c>
      <c r="BZ428" s="61">
        <f t="shared" si="465"/>
        <v>0</v>
      </c>
      <c r="CA428" s="61">
        <f t="shared" si="465"/>
        <v>0</v>
      </c>
      <c r="CB428" s="61">
        <f t="shared" si="465"/>
        <v>0</v>
      </c>
      <c r="CC428" s="61">
        <f t="shared" si="465"/>
        <v>0</v>
      </c>
      <c r="CD428" s="61">
        <f t="shared" si="465"/>
        <v>0</v>
      </c>
      <c r="CE428" s="61">
        <f t="shared" si="465"/>
        <v>0</v>
      </c>
      <c r="CF428" s="61">
        <f t="shared" si="465"/>
        <v>0</v>
      </c>
      <c r="CG428" s="61">
        <f t="shared" ref="CG428:CJ446" si="481">T428/$BM428</f>
        <v>0</v>
      </c>
      <c r="CH428" s="61">
        <f t="shared" si="481"/>
        <v>0</v>
      </c>
      <c r="CI428" s="61">
        <f t="shared" si="481"/>
        <v>0</v>
      </c>
      <c r="CJ428" s="61">
        <f t="shared" si="481"/>
        <v>0</v>
      </c>
      <c r="CK428" s="61">
        <f t="shared" si="479"/>
        <v>0</v>
      </c>
      <c r="CL428" s="61">
        <f t="shared" si="479"/>
        <v>0</v>
      </c>
      <c r="CM428" s="61">
        <f t="shared" si="479"/>
        <v>0</v>
      </c>
      <c r="CN428" s="61">
        <f t="shared" si="479"/>
        <v>0</v>
      </c>
      <c r="CO428" s="61">
        <f t="shared" si="479"/>
        <v>0</v>
      </c>
      <c r="CP428" s="61">
        <f t="shared" si="479"/>
        <v>0</v>
      </c>
      <c r="CQ428" s="61">
        <f t="shared" si="479"/>
        <v>0</v>
      </c>
      <c r="CR428" s="61">
        <f t="shared" si="479"/>
        <v>0</v>
      </c>
      <c r="CS428" s="61">
        <f t="shared" si="479"/>
        <v>0</v>
      </c>
      <c r="CT428" s="61">
        <f t="shared" si="479"/>
        <v>0</v>
      </c>
      <c r="CU428" s="61">
        <f t="shared" si="479"/>
        <v>0</v>
      </c>
      <c r="CV428" s="61">
        <f t="shared" si="479"/>
        <v>6.4417177914110196E-2</v>
      </c>
      <c r="CW428" s="61">
        <f t="shared" si="459"/>
        <v>6.7484662576687102E-2</v>
      </c>
      <c r="CX428" s="61">
        <f t="shared" si="448"/>
        <v>7.3619631901840496E-2</v>
      </c>
      <c r="CY428" s="61">
        <f t="shared" si="448"/>
        <v>7.9754601226993904E-2</v>
      </c>
      <c r="CZ428" s="61">
        <f t="shared" si="448"/>
        <v>8.5889570552147299E-2</v>
      </c>
      <c r="DA428" s="61">
        <f t="shared" si="448"/>
        <v>8.8957055214723996E-2</v>
      </c>
      <c r="DB428" s="61">
        <f t="shared" si="448"/>
        <v>9.5092024539877307E-2</v>
      </c>
      <c r="DC428" s="61">
        <f t="shared" si="448"/>
        <v>0.10122699386503101</v>
      </c>
      <c r="DD428" s="61">
        <f t="shared" si="448"/>
        <v>0.107361963190184</v>
      </c>
      <c r="DE428" s="61">
        <f t="shared" si="448"/>
        <v>0.113496932515337</v>
      </c>
      <c r="DF428" s="61">
        <f t="shared" si="448"/>
        <v>0.122699386503068</v>
      </c>
      <c r="DG428" s="61">
        <f t="shared" si="448"/>
        <v>0</v>
      </c>
      <c r="DH428" s="61">
        <f t="shared" si="448"/>
        <v>0</v>
      </c>
      <c r="DI428" s="61">
        <f t="shared" si="448"/>
        <v>0</v>
      </c>
      <c r="DJ428" s="61">
        <f t="shared" si="448"/>
        <v>0</v>
      </c>
      <c r="DK428" s="61">
        <f t="shared" si="448"/>
        <v>0</v>
      </c>
      <c r="DL428" s="61">
        <f t="shared" si="448"/>
        <v>0</v>
      </c>
      <c r="DM428" s="61">
        <f t="shared" si="448"/>
        <v>0</v>
      </c>
      <c r="DN428" s="61">
        <f t="shared" si="468"/>
        <v>0</v>
      </c>
      <c r="DO428" s="61">
        <f t="shared" si="468"/>
        <v>0</v>
      </c>
      <c r="DP428" s="61">
        <f t="shared" si="468"/>
        <v>0</v>
      </c>
      <c r="DQ428" s="61">
        <f t="shared" si="466"/>
        <v>0</v>
      </c>
      <c r="DR428" s="61">
        <f t="shared" si="466"/>
        <v>0</v>
      </c>
      <c r="DS428" s="61">
        <f t="shared" si="446"/>
        <v>0</v>
      </c>
      <c r="DT428" s="61">
        <f t="shared" si="425"/>
        <v>0</v>
      </c>
      <c r="DU428" s="61">
        <f t="shared" si="425"/>
        <v>0</v>
      </c>
      <c r="DV428" s="61">
        <f t="shared" si="425"/>
        <v>0</v>
      </c>
      <c r="DW428" s="61">
        <f t="shared" ref="DW428:DY446" si="482">BJ428/$BM428</f>
        <v>0</v>
      </c>
      <c r="DX428" s="61">
        <f t="shared" si="482"/>
        <v>0</v>
      </c>
      <c r="DY428" s="61">
        <f t="shared" si="482"/>
        <v>0</v>
      </c>
      <c r="DZ428" s="61">
        <f t="shared" si="477"/>
        <v>1</v>
      </c>
    </row>
    <row r="429" spans="3:130">
      <c r="C429" s="53">
        <v>2043</v>
      </c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>
        <f t="shared" si="457"/>
        <v>0</v>
      </c>
      <c r="AB429" s="64">
        <f t="shared" si="458"/>
        <v>0</v>
      </c>
      <c r="AC429" s="64">
        <f t="shared" si="460"/>
        <v>0</v>
      </c>
      <c r="AD429" s="64">
        <f t="shared" si="461"/>
        <v>0</v>
      </c>
      <c r="AE429" s="64">
        <f t="shared" si="462"/>
        <v>0</v>
      </c>
      <c r="AF429" s="64">
        <f t="shared" si="463"/>
        <v>0</v>
      </c>
      <c r="AG429" s="64">
        <f t="shared" si="464"/>
        <v>0</v>
      </c>
      <c r="AH429" s="64">
        <f t="shared" si="467"/>
        <v>0</v>
      </c>
      <c r="AI429" s="64">
        <f t="shared" si="469"/>
        <v>0</v>
      </c>
      <c r="AJ429" s="64">
        <f t="shared" si="470"/>
        <v>5.9999999999999796</v>
      </c>
      <c r="AK429" s="64">
        <f t="shared" si="471"/>
        <v>6.5454545454545503</v>
      </c>
      <c r="AL429" s="64">
        <f t="shared" si="472"/>
        <v>7.0909090909090899</v>
      </c>
      <c r="AM429" s="64">
        <f t="shared" si="473"/>
        <v>7.6363636363636402</v>
      </c>
      <c r="AN429" s="64">
        <f t="shared" si="474"/>
        <v>7.9090909090909101</v>
      </c>
      <c r="AO429" s="64">
        <f t="shared" si="475"/>
        <v>8.4545454545454604</v>
      </c>
      <c r="AP429" s="64">
        <f t="shared" si="476"/>
        <v>9</v>
      </c>
      <c r="AQ429" s="64">
        <f t="shared" si="478"/>
        <v>9.5454545454545503</v>
      </c>
      <c r="AR429" s="64">
        <f t="shared" si="480"/>
        <v>10.090909090909101</v>
      </c>
      <c r="AS429" s="64">
        <f t="shared" ref="AS429:AS446" si="483">VLOOKUP($C$107,$D$3:$K$63,$A$73,0)*(B388-B387)</f>
        <v>10.909090909090899</v>
      </c>
      <c r="AT429" s="64">
        <f>VLOOKUP($C$108,$D$3:$K$63,$A$73,0)*(B387-B386)</f>
        <v>11.454545454545499</v>
      </c>
      <c r="AU429" s="64">
        <f>VLOOKUP($C$109,$D$3:$K$63,$A$73,0)*B386</f>
        <v>0</v>
      </c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54">
        <f t="shared" si="427"/>
        <v>94.636363636363598</v>
      </c>
      <c r="BP429" s="53">
        <v>2043</v>
      </c>
      <c r="BQ429" s="61">
        <f t="shared" si="465"/>
        <v>0</v>
      </c>
      <c r="BR429" s="61">
        <f t="shared" si="465"/>
        <v>0</v>
      </c>
      <c r="BS429" s="61">
        <f t="shared" si="465"/>
        <v>0</v>
      </c>
      <c r="BT429" s="61">
        <f t="shared" si="465"/>
        <v>0</v>
      </c>
      <c r="BU429" s="61">
        <f t="shared" si="465"/>
        <v>0</v>
      </c>
      <c r="BV429" s="61">
        <f t="shared" si="465"/>
        <v>0</v>
      </c>
      <c r="BW429" s="61">
        <f t="shared" si="465"/>
        <v>0</v>
      </c>
      <c r="BX429" s="61">
        <f t="shared" si="465"/>
        <v>0</v>
      </c>
      <c r="BY429" s="61">
        <f t="shared" si="465"/>
        <v>0</v>
      </c>
      <c r="BZ429" s="61">
        <f t="shared" si="465"/>
        <v>0</v>
      </c>
      <c r="CA429" s="61">
        <f t="shared" si="465"/>
        <v>0</v>
      </c>
      <c r="CB429" s="61">
        <f t="shared" si="465"/>
        <v>0</v>
      </c>
      <c r="CC429" s="61">
        <f t="shared" si="465"/>
        <v>0</v>
      </c>
      <c r="CD429" s="61">
        <f t="shared" si="465"/>
        <v>0</v>
      </c>
      <c r="CE429" s="61">
        <f t="shared" si="465"/>
        <v>0</v>
      </c>
      <c r="CF429" s="61">
        <f t="shared" si="465"/>
        <v>0</v>
      </c>
      <c r="CG429" s="61">
        <f t="shared" si="481"/>
        <v>0</v>
      </c>
      <c r="CH429" s="61">
        <f t="shared" si="481"/>
        <v>0</v>
      </c>
      <c r="CI429" s="61">
        <f t="shared" si="481"/>
        <v>0</v>
      </c>
      <c r="CJ429" s="61">
        <f t="shared" si="481"/>
        <v>0</v>
      </c>
      <c r="CK429" s="61">
        <f t="shared" si="479"/>
        <v>0</v>
      </c>
      <c r="CL429" s="61">
        <f t="shared" si="479"/>
        <v>0</v>
      </c>
      <c r="CM429" s="61">
        <f t="shared" si="479"/>
        <v>0</v>
      </c>
      <c r="CN429" s="61">
        <f t="shared" si="479"/>
        <v>0</v>
      </c>
      <c r="CO429" s="61">
        <f t="shared" si="479"/>
        <v>0</v>
      </c>
      <c r="CP429" s="61">
        <f t="shared" si="479"/>
        <v>0</v>
      </c>
      <c r="CQ429" s="61">
        <f t="shared" si="479"/>
        <v>0</v>
      </c>
      <c r="CR429" s="61">
        <f t="shared" si="479"/>
        <v>0</v>
      </c>
      <c r="CS429" s="61">
        <f t="shared" si="479"/>
        <v>0</v>
      </c>
      <c r="CT429" s="61">
        <f t="shared" si="479"/>
        <v>0</v>
      </c>
      <c r="CU429" s="61">
        <f t="shared" si="479"/>
        <v>0</v>
      </c>
      <c r="CV429" s="61">
        <f t="shared" si="479"/>
        <v>0</v>
      </c>
      <c r="CW429" s="61">
        <f t="shared" si="459"/>
        <v>6.3400576368875902E-2</v>
      </c>
      <c r="CX429" s="61">
        <f t="shared" si="448"/>
        <v>6.9164265129683003E-2</v>
      </c>
      <c r="CY429" s="61">
        <f t="shared" ref="CY429:DM445" si="484">AL429/$BM429</f>
        <v>7.4927953890489896E-2</v>
      </c>
      <c r="CZ429" s="61">
        <f t="shared" si="484"/>
        <v>8.0691642651296802E-2</v>
      </c>
      <c r="DA429" s="61">
        <f t="shared" si="484"/>
        <v>8.3573487031700297E-2</v>
      </c>
      <c r="DB429" s="61">
        <f t="shared" si="484"/>
        <v>8.9337175792507204E-2</v>
      </c>
      <c r="DC429" s="61">
        <f t="shared" si="484"/>
        <v>9.5100864553314193E-2</v>
      </c>
      <c r="DD429" s="61">
        <f t="shared" si="484"/>
        <v>0.100864553314121</v>
      </c>
      <c r="DE429" s="61">
        <f t="shared" si="484"/>
        <v>0.10662824207492801</v>
      </c>
      <c r="DF429" s="61">
        <f t="shared" si="484"/>
        <v>0.11527377521613801</v>
      </c>
      <c r="DG429" s="61">
        <f t="shared" si="484"/>
        <v>0.121037463976945</v>
      </c>
      <c r="DH429" s="61">
        <f t="shared" si="484"/>
        <v>0</v>
      </c>
      <c r="DI429" s="61">
        <f t="shared" si="484"/>
        <v>0</v>
      </c>
      <c r="DJ429" s="61">
        <f t="shared" si="484"/>
        <v>0</v>
      </c>
      <c r="DK429" s="61">
        <f t="shared" si="484"/>
        <v>0</v>
      </c>
      <c r="DL429" s="61">
        <f t="shared" si="484"/>
        <v>0</v>
      </c>
      <c r="DM429" s="61">
        <f t="shared" si="484"/>
        <v>0</v>
      </c>
      <c r="DN429" s="61">
        <f t="shared" si="468"/>
        <v>0</v>
      </c>
      <c r="DO429" s="61">
        <f t="shared" si="468"/>
        <v>0</v>
      </c>
      <c r="DP429" s="61">
        <f t="shared" si="468"/>
        <v>0</v>
      </c>
      <c r="DQ429" s="61">
        <f t="shared" si="466"/>
        <v>0</v>
      </c>
      <c r="DR429" s="61">
        <f t="shared" si="466"/>
        <v>0</v>
      </c>
      <c r="DS429" s="61">
        <f t="shared" si="446"/>
        <v>0</v>
      </c>
      <c r="DT429" s="61">
        <f t="shared" si="446"/>
        <v>0</v>
      </c>
      <c r="DU429" s="61">
        <f t="shared" si="446"/>
        <v>0</v>
      </c>
      <c r="DV429" s="61">
        <f t="shared" si="446"/>
        <v>0</v>
      </c>
      <c r="DW429" s="61">
        <f t="shared" si="482"/>
        <v>0</v>
      </c>
      <c r="DX429" s="61">
        <f t="shared" si="482"/>
        <v>0</v>
      </c>
      <c r="DY429" s="61">
        <f t="shared" si="482"/>
        <v>0</v>
      </c>
      <c r="DZ429" s="61">
        <f t="shared" si="477"/>
        <v>1</v>
      </c>
    </row>
    <row r="430" spans="3:130">
      <c r="C430" s="53">
        <v>2044</v>
      </c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>
        <f t="shared" si="458"/>
        <v>0</v>
      </c>
      <c r="AC430" s="64">
        <f t="shared" si="460"/>
        <v>0</v>
      </c>
      <c r="AD430" s="64">
        <f t="shared" si="461"/>
        <v>0</v>
      </c>
      <c r="AE430" s="64">
        <f t="shared" si="462"/>
        <v>0</v>
      </c>
      <c r="AF430" s="64">
        <f t="shared" si="463"/>
        <v>0</v>
      </c>
      <c r="AG430" s="64">
        <f t="shared" si="464"/>
        <v>0</v>
      </c>
      <c r="AH430" s="64">
        <f t="shared" si="467"/>
        <v>0</v>
      </c>
      <c r="AI430" s="64">
        <f t="shared" si="469"/>
        <v>0</v>
      </c>
      <c r="AJ430" s="64">
        <f t="shared" si="470"/>
        <v>0</v>
      </c>
      <c r="AK430" s="64">
        <f t="shared" si="471"/>
        <v>6.5454545454545201</v>
      </c>
      <c r="AL430" s="64">
        <f t="shared" si="472"/>
        <v>7.0909090909090899</v>
      </c>
      <c r="AM430" s="64">
        <f t="shared" si="473"/>
        <v>7.6363636363636402</v>
      </c>
      <c r="AN430" s="64">
        <f t="shared" si="474"/>
        <v>7.9090909090909101</v>
      </c>
      <c r="AO430" s="64">
        <f t="shared" si="475"/>
        <v>8.4545454545454604</v>
      </c>
      <c r="AP430" s="64">
        <f t="shared" si="476"/>
        <v>9</v>
      </c>
      <c r="AQ430" s="64">
        <f t="shared" si="478"/>
        <v>9.5454545454545503</v>
      </c>
      <c r="AR430" s="64">
        <f t="shared" si="480"/>
        <v>10.090909090909101</v>
      </c>
      <c r="AS430" s="64">
        <f t="shared" si="483"/>
        <v>10.909090909090899</v>
      </c>
      <c r="AT430" s="64">
        <f t="shared" ref="AT430:AT446" si="485">VLOOKUP($C$108,$D$3:$K$63,$A$73,0)*(B388-B387)</f>
        <v>11.454545454545499</v>
      </c>
      <c r="AU430" s="64">
        <f>VLOOKUP($C$109,$D$3:$K$63,$A$73,0)*(B387-B386)</f>
        <v>12</v>
      </c>
      <c r="AV430" s="64">
        <f>VLOOKUP($C$110,$D$3:$K$63,$A$73,0)*B386</f>
        <v>0</v>
      </c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54">
        <f t="shared" si="427"/>
        <v>100.636363636364</v>
      </c>
      <c r="BP430" s="53">
        <v>2044</v>
      </c>
      <c r="BQ430" s="61">
        <f t="shared" si="465"/>
        <v>0</v>
      </c>
      <c r="BR430" s="61">
        <f t="shared" si="465"/>
        <v>0</v>
      </c>
      <c r="BS430" s="61">
        <f t="shared" si="465"/>
        <v>0</v>
      </c>
      <c r="BT430" s="61">
        <f t="shared" si="465"/>
        <v>0</v>
      </c>
      <c r="BU430" s="61">
        <f t="shared" si="465"/>
        <v>0</v>
      </c>
      <c r="BV430" s="61">
        <f t="shared" si="465"/>
        <v>0</v>
      </c>
      <c r="BW430" s="61">
        <f t="shared" si="465"/>
        <v>0</v>
      </c>
      <c r="BX430" s="61">
        <f t="shared" si="465"/>
        <v>0</v>
      </c>
      <c r="BY430" s="61">
        <f t="shared" si="465"/>
        <v>0</v>
      </c>
      <c r="BZ430" s="61">
        <f t="shared" si="465"/>
        <v>0</v>
      </c>
      <c r="CA430" s="61">
        <f t="shared" si="465"/>
        <v>0</v>
      </c>
      <c r="CB430" s="61">
        <f t="shared" si="465"/>
        <v>0</v>
      </c>
      <c r="CC430" s="61">
        <f t="shared" si="465"/>
        <v>0</v>
      </c>
      <c r="CD430" s="61">
        <f t="shared" si="465"/>
        <v>0</v>
      </c>
      <c r="CE430" s="61">
        <f t="shared" si="465"/>
        <v>0</v>
      </c>
      <c r="CF430" s="61">
        <f t="shared" si="465"/>
        <v>0</v>
      </c>
      <c r="CG430" s="61">
        <f t="shared" si="481"/>
        <v>0</v>
      </c>
      <c r="CH430" s="61">
        <f t="shared" si="481"/>
        <v>0</v>
      </c>
      <c r="CI430" s="61">
        <f t="shared" si="481"/>
        <v>0</v>
      </c>
      <c r="CJ430" s="61">
        <f t="shared" si="481"/>
        <v>0</v>
      </c>
      <c r="CK430" s="61">
        <f t="shared" si="479"/>
        <v>0</v>
      </c>
      <c r="CL430" s="61">
        <f t="shared" si="479"/>
        <v>0</v>
      </c>
      <c r="CM430" s="61">
        <f t="shared" si="479"/>
        <v>0</v>
      </c>
      <c r="CN430" s="61">
        <f t="shared" si="479"/>
        <v>0</v>
      </c>
      <c r="CO430" s="61">
        <f t="shared" si="479"/>
        <v>0</v>
      </c>
      <c r="CP430" s="61">
        <f t="shared" si="479"/>
        <v>0</v>
      </c>
      <c r="CQ430" s="61">
        <f t="shared" si="479"/>
        <v>0</v>
      </c>
      <c r="CR430" s="61">
        <f t="shared" si="479"/>
        <v>0</v>
      </c>
      <c r="CS430" s="61">
        <f t="shared" si="479"/>
        <v>0</v>
      </c>
      <c r="CT430" s="61">
        <f t="shared" si="479"/>
        <v>0</v>
      </c>
      <c r="CU430" s="61">
        <f t="shared" si="479"/>
        <v>0</v>
      </c>
      <c r="CV430" s="61">
        <f t="shared" si="479"/>
        <v>0</v>
      </c>
      <c r="CW430" s="61">
        <f t="shared" si="459"/>
        <v>0</v>
      </c>
      <c r="CX430" s="61">
        <f t="shared" si="459"/>
        <v>6.5040650406503794E-2</v>
      </c>
      <c r="CY430" s="61">
        <f t="shared" si="484"/>
        <v>7.0460704607046107E-2</v>
      </c>
      <c r="CZ430" s="61">
        <f t="shared" si="484"/>
        <v>7.58807588075881E-2</v>
      </c>
      <c r="DA430" s="61">
        <f t="shared" si="484"/>
        <v>7.8590785907859104E-2</v>
      </c>
      <c r="DB430" s="61">
        <f t="shared" si="484"/>
        <v>8.4010840108401097E-2</v>
      </c>
      <c r="DC430" s="61">
        <f t="shared" si="484"/>
        <v>8.9430894308943104E-2</v>
      </c>
      <c r="DD430" s="61">
        <f t="shared" si="484"/>
        <v>9.4850948509485097E-2</v>
      </c>
      <c r="DE430" s="61">
        <f t="shared" si="484"/>
        <v>0.10027100271002699</v>
      </c>
      <c r="DF430" s="61">
        <f t="shared" si="484"/>
        <v>0.10840108401084</v>
      </c>
      <c r="DG430" s="61">
        <f t="shared" si="484"/>
        <v>0.113821138211382</v>
      </c>
      <c r="DH430" s="61">
        <f t="shared" si="484"/>
        <v>0.119241192411924</v>
      </c>
      <c r="DI430" s="61">
        <f t="shared" si="484"/>
        <v>0</v>
      </c>
      <c r="DJ430" s="61">
        <f t="shared" si="484"/>
        <v>0</v>
      </c>
      <c r="DK430" s="61">
        <f t="shared" si="484"/>
        <v>0</v>
      </c>
      <c r="DL430" s="61">
        <f t="shared" si="484"/>
        <v>0</v>
      </c>
      <c r="DM430" s="61">
        <f t="shared" si="484"/>
        <v>0</v>
      </c>
      <c r="DN430" s="61">
        <f t="shared" si="468"/>
        <v>0</v>
      </c>
      <c r="DO430" s="61">
        <f t="shared" si="468"/>
        <v>0</v>
      </c>
      <c r="DP430" s="61">
        <f t="shared" si="468"/>
        <v>0</v>
      </c>
      <c r="DQ430" s="61">
        <f t="shared" si="466"/>
        <v>0</v>
      </c>
      <c r="DR430" s="61">
        <f t="shared" si="466"/>
        <v>0</v>
      </c>
      <c r="DS430" s="61">
        <f t="shared" si="446"/>
        <v>0</v>
      </c>
      <c r="DT430" s="61">
        <f t="shared" si="446"/>
        <v>0</v>
      </c>
      <c r="DU430" s="61">
        <f t="shared" si="446"/>
        <v>0</v>
      </c>
      <c r="DV430" s="61">
        <f t="shared" si="446"/>
        <v>0</v>
      </c>
      <c r="DW430" s="61">
        <f t="shared" si="482"/>
        <v>0</v>
      </c>
      <c r="DX430" s="61">
        <f t="shared" si="482"/>
        <v>0</v>
      </c>
      <c r="DY430" s="61">
        <f t="shared" si="482"/>
        <v>0</v>
      </c>
      <c r="DZ430" s="61">
        <f t="shared" si="477"/>
        <v>1</v>
      </c>
    </row>
    <row r="431" spans="3:130">
      <c r="C431" s="53">
        <v>2045</v>
      </c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>
        <f t="shared" si="460"/>
        <v>0</v>
      </c>
      <c r="AD431" s="64">
        <f t="shared" si="461"/>
        <v>0</v>
      </c>
      <c r="AE431" s="64">
        <f t="shared" si="462"/>
        <v>0</v>
      </c>
      <c r="AF431" s="64">
        <f t="shared" si="463"/>
        <v>0</v>
      </c>
      <c r="AG431" s="64">
        <f t="shared" si="464"/>
        <v>0</v>
      </c>
      <c r="AH431" s="64">
        <f t="shared" si="467"/>
        <v>0</v>
      </c>
      <c r="AI431" s="64">
        <f t="shared" si="469"/>
        <v>0</v>
      </c>
      <c r="AJ431" s="64">
        <f t="shared" si="470"/>
        <v>0</v>
      </c>
      <c r="AK431" s="64">
        <f t="shared" si="471"/>
        <v>0</v>
      </c>
      <c r="AL431" s="64">
        <f t="shared" si="472"/>
        <v>7.0909090909090704</v>
      </c>
      <c r="AM431" s="64">
        <f t="shared" si="473"/>
        <v>7.6363636363636402</v>
      </c>
      <c r="AN431" s="64">
        <f t="shared" si="474"/>
        <v>7.9090909090909101</v>
      </c>
      <c r="AO431" s="64">
        <f t="shared" si="475"/>
        <v>8.4545454545454604</v>
      </c>
      <c r="AP431" s="64">
        <f t="shared" si="476"/>
        <v>9</v>
      </c>
      <c r="AQ431" s="64">
        <f t="shared" si="478"/>
        <v>9.5454545454545503</v>
      </c>
      <c r="AR431" s="64">
        <f t="shared" si="480"/>
        <v>10.090909090909101</v>
      </c>
      <c r="AS431" s="64">
        <f t="shared" si="483"/>
        <v>10.909090909090899</v>
      </c>
      <c r="AT431" s="64">
        <f t="shared" si="485"/>
        <v>11.454545454545499</v>
      </c>
      <c r="AU431" s="64">
        <f t="shared" ref="AU431:AU446" si="486">VLOOKUP($C$109,$D$3:$K$63,$A$73,0)*(B388-B387)</f>
        <v>12</v>
      </c>
      <c r="AV431" s="64">
        <f>VLOOKUP($C$110,$D$3:$K$63,$A$73,0)*(B387-B386)</f>
        <v>12.818181818181801</v>
      </c>
      <c r="AW431" s="64">
        <f>VLOOKUP($C$111,$D$3:$K$63,$A$73,0)*B386</f>
        <v>0</v>
      </c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54">
        <f t="shared" si="427"/>
        <v>106.90909090909101</v>
      </c>
      <c r="BP431" s="53">
        <v>2045</v>
      </c>
      <c r="BQ431" s="61">
        <f t="shared" si="465"/>
        <v>0</v>
      </c>
      <c r="BR431" s="61">
        <f t="shared" si="465"/>
        <v>0</v>
      </c>
      <c r="BS431" s="61">
        <f t="shared" si="465"/>
        <v>0</v>
      </c>
      <c r="BT431" s="61">
        <f t="shared" si="465"/>
        <v>0</v>
      </c>
      <c r="BU431" s="61">
        <f t="shared" si="465"/>
        <v>0</v>
      </c>
      <c r="BV431" s="61">
        <f t="shared" si="465"/>
        <v>0</v>
      </c>
      <c r="BW431" s="61">
        <f t="shared" si="465"/>
        <v>0</v>
      </c>
      <c r="BX431" s="61">
        <f t="shared" si="465"/>
        <v>0</v>
      </c>
      <c r="BY431" s="61">
        <f t="shared" si="465"/>
        <v>0</v>
      </c>
      <c r="BZ431" s="61">
        <f t="shared" si="465"/>
        <v>0</v>
      </c>
      <c r="CA431" s="61">
        <f t="shared" si="465"/>
        <v>0</v>
      </c>
      <c r="CB431" s="61">
        <f t="shared" si="465"/>
        <v>0</v>
      </c>
      <c r="CC431" s="61">
        <f t="shared" si="465"/>
        <v>0</v>
      </c>
      <c r="CD431" s="61">
        <f t="shared" si="465"/>
        <v>0</v>
      </c>
      <c r="CE431" s="61">
        <f t="shared" si="465"/>
        <v>0</v>
      </c>
      <c r="CF431" s="61">
        <f t="shared" si="465"/>
        <v>0</v>
      </c>
      <c r="CG431" s="61">
        <f t="shared" si="481"/>
        <v>0</v>
      </c>
      <c r="CH431" s="61">
        <f t="shared" si="481"/>
        <v>0</v>
      </c>
      <c r="CI431" s="61">
        <f t="shared" si="481"/>
        <v>0</v>
      </c>
      <c r="CJ431" s="61">
        <f t="shared" si="481"/>
        <v>0</v>
      </c>
      <c r="CK431" s="61">
        <f t="shared" si="479"/>
        <v>0</v>
      </c>
      <c r="CL431" s="61">
        <f t="shared" si="479"/>
        <v>0</v>
      </c>
      <c r="CM431" s="61">
        <f t="shared" si="479"/>
        <v>0</v>
      </c>
      <c r="CN431" s="61">
        <f t="shared" si="479"/>
        <v>0</v>
      </c>
      <c r="CO431" s="61">
        <f t="shared" si="479"/>
        <v>0</v>
      </c>
      <c r="CP431" s="61">
        <f t="shared" si="479"/>
        <v>0</v>
      </c>
      <c r="CQ431" s="61">
        <f t="shared" si="479"/>
        <v>0</v>
      </c>
      <c r="CR431" s="61">
        <f t="shared" si="479"/>
        <v>0</v>
      </c>
      <c r="CS431" s="61">
        <f t="shared" si="479"/>
        <v>0</v>
      </c>
      <c r="CT431" s="61">
        <f t="shared" si="479"/>
        <v>0</v>
      </c>
      <c r="CU431" s="61">
        <f t="shared" si="479"/>
        <v>0</v>
      </c>
      <c r="CV431" s="61">
        <f t="shared" si="479"/>
        <v>0</v>
      </c>
      <c r="CW431" s="61">
        <f t="shared" si="459"/>
        <v>0</v>
      </c>
      <c r="CX431" s="61">
        <f t="shared" si="459"/>
        <v>0</v>
      </c>
      <c r="CY431" s="61">
        <f t="shared" si="484"/>
        <v>6.6326530612244694E-2</v>
      </c>
      <c r="CZ431" s="61">
        <f t="shared" si="484"/>
        <v>7.1428571428571494E-2</v>
      </c>
      <c r="DA431" s="61">
        <f t="shared" si="484"/>
        <v>7.3979591836734707E-2</v>
      </c>
      <c r="DB431" s="61">
        <f t="shared" si="484"/>
        <v>7.9081632653061201E-2</v>
      </c>
      <c r="DC431" s="61">
        <f t="shared" si="484"/>
        <v>8.4183673469387807E-2</v>
      </c>
      <c r="DD431" s="61">
        <f t="shared" si="484"/>
        <v>8.9285714285714302E-2</v>
      </c>
      <c r="DE431" s="61">
        <f t="shared" si="484"/>
        <v>9.4387755102040796E-2</v>
      </c>
      <c r="DF431" s="61">
        <f t="shared" si="484"/>
        <v>0.102040816326531</v>
      </c>
      <c r="DG431" s="61">
        <f t="shared" si="484"/>
        <v>0.107142857142857</v>
      </c>
      <c r="DH431" s="61">
        <f t="shared" si="484"/>
        <v>0.11224489795918401</v>
      </c>
      <c r="DI431" s="61">
        <f t="shared" si="484"/>
        <v>0.119897959183674</v>
      </c>
      <c r="DJ431" s="61">
        <f t="shared" si="484"/>
        <v>0</v>
      </c>
      <c r="DK431" s="61">
        <f t="shared" si="484"/>
        <v>0</v>
      </c>
      <c r="DL431" s="61">
        <f t="shared" si="484"/>
        <v>0</v>
      </c>
      <c r="DM431" s="61">
        <f t="shared" si="484"/>
        <v>0</v>
      </c>
      <c r="DN431" s="61">
        <f t="shared" si="468"/>
        <v>0</v>
      </c>
      <c r="DO431" s="61">
        <f t="shared" si="468"/>
        <v>0</v>
      </c>
      <c r="DP431" s="61">
        <f t="shared" si="468"/>
        <v>0</v>
      </c>
      <c r="DQ431" s="61">
        <f t="shared" si="466"/>
        <v>0</v>
      </c>
      <c r="DR431" s="61">
        <f t="shared" si="466"/>
        <v>0</v>
      </c>
      <c r="DS431" s="61">
        <f t="shared" si="446"/>
        <v>0</v>
      </c>
      <c r="DT431" s="61">
        <f t="shared" si="446"/>
        <v>0</v>
      </c>
      <c r="DU431" s="61">
        <f t="shared" si="446"/>
        <v>0</v>
      </c>
      <c r="DV431" s="61">
        <f t="shared" si="446"/>
        <v>0</v>
      </c>
      <c r="DW431" s="61">
        <f t="shared" si="482"/>
        <v>0</v>
      </c>
      <c r="DX431" s="61">
        <f t="shared" si="482"/>
        <v>0</v>
      </c>
      <c r="DY431" s="61">
        <f t="shared" si="482"/>
        <v>0</v>
      </c>
      <c r="DZ431" s="61">
        <f t="shared" si="477"/>
        <v>1</v>
      </c>
    </row>
    <row r="432" spans="3:130">
      <c r="C432" s="53">
        <v>2046</v>
      </c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>
        <f t="shared" si="461"/>
        <v>0</v>
      </c>
      <c r="AE432" s="64">
        <f t="shared" si="462"/>
        <v>0</v>
      </c>
      <c r="AF432" s="64">
        <f t="shared" si="463"/>
        <v>0</v>
      </c>
      <c r="AG432" s="64">
        <f t="shared" si="464"/>
        <v>0</v>
      </c>
      <c r="AH432" s="64">
        <f t="shared" si="467"/>
        <v>0</v>
      </c>
      <c r="AI432" s="64">
        <f t="shared" si="469"/>
        <v>0</v>
      </c>
      <c r="AJ432" s="64">
        <f t="shared" si="470"/>
        <v>0</v>
      </c>
      <c r="AK432" s="64">
        <f t="shared" si="471"/>
        <v>0</v>
      </c>
      <c r="AL432" s="64">
        <f t="shared" si="472"/>
        <v>0</v>
      </c>
      <c r="AM432" s="64">
        <f t="shared" si="473"/>
        <v>7.63636363636361</v>
      </c>
      <c r="AN432" s="64">
        <f t="shared" si="474"/>
        <v>7.9090909090909101</v>
      </c>
      <c r="AO432" s="64">
        <f t="shared" si="475"/>
        <v>8.4545454545454604</v>
      </c>
      <c r="AP432" s="64">
        <f t="shared" si="476"/>
        <v>9</v>
      </c>
      <c r="AQ432" s="64">
        <f t="shared" si="478"/>
        <v>9.5454545454545503</v>
      </c>
      <c r="AR432" s="64">
        <f t="shared" si="480"/>
        <v>10.090909090909101</v>
      </c>
      <c r="AS432" s="64">
        <f t="shared" si="483"/>
        <v>10.909090909090899</v>
      </c>
      <c r="AT432" s="64">
        <f t="shared" si="485"/>
        <v>11.454545454545499</v>
      </c>
      <c r="AU432" s="64">
        <f t="shared" si="486"/>
        <v>12</v>
      </c>
      <c r="AV432" s="64">
        <f t="shared" ref="AV432:AV446" si="487">VLOOKUP($C$110,$D$3:$K$63,$A$73,0)*(B388-B387)</f>
        <v>12.818181818181801</v>
      </c>
      <c r="AW432" s="64">
        <f>VLOOKUP($C$111,$D$3:$K$63,$A$73,0)*(B387-B386)</f>
        <v>13.363636363636401</v>
      </c>
      <c r="AX432" s="64">
        <f>VLOOKUP($C$112,$D$3:$K$63,$A$73,0)*B386</f>
        <v>0</v>
      </c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54">
        <f t="shared" si="427"/>
        <v>113.181818181818</v>
      </c>
      <c r="BP432" s="53">
        <v>2046</v>
      </c>
      <c r="BQ432" s="61">
        <f t="shared" si="465"/>
        <v>0</v>
      </c>
      <c r="BR432" s="61">
        <f t="shared" si="465"/>
        <v>0</v>
      </c>
      <c r="BS432" s="61">
        <f t="shared" si="465"/>
        <v>0</v>
      </c>
      <c r="BT432" s="61">
        <f t="shared" si="465"/>
        <v>0</v>
      </c>
      <c r="BU432" s="61">
        <f t="shared" si="465"/>
        <v>0</v>
      </c>
      <c r="BV432" s="61">
        <f t="shared" si="465"/>
        <v>0</v>
      </c>
      <c r="BW432" s="61">
        <f t="shared" si="465"/>
        <v>0</v>
      </c>
      <c r="BX432" s="61">
        <f t="shared" si="465"/>
        <v>0</v>
      </c>
      <c r="BY432" s="61">
        <f t="shared" si="465"/>
        <v>0</v>
      </c>
      <c r="BZ432" s="61">
        <f t="shared" si="465"/>
        <v>0</v>
      </c>
      <c r="CA432" s="61">
        <f t="shared" si="465"/>
        <v>0</v>
      </c>
      <c r="CB432" s="61">
        <f t="shared" si="465"/>
        <v>0</v>
      </c>
      <c r="CC432" s="61">
        <f t="shared" si="465"/>
        <v>0</v>
      </c>
      <c r="CD432" s="61">
        <f t="shared" si="465"/>
        <v>0</v>
      </c>
      <c r="CE432" s="61">
        <f t="shared" si="465"/>
        <v>0</v>
      </c>
      <c r="CF432" s="61">
        <f t="shared" ref="CF432:CF446" si="488">S432/$BM432</f>
        <v>0</v>
      </c>
      <c r="CG432" s="61">
        <f t="shared" si="481"/>
        <v>0</v>
      </c>
      <c r="CH432" s="61">
        <f t="shared" si="481"/>
        <v>0</v>
      </c>
      <c r="CI432" s="61">
        <f t="shared" si="481"/>
        <v>0</v>
      </c>
      <c r="CJ432" s="61">
        <f t="shared" si="481"/>
        <v>0</v>
      </c>
      <c r="CK432" s="61">
        <f t="shared" si="479"/>
        <v>0</v>
      </c>
      <c r="CL432" s="61">
        <f t="shared" si="479"/>
        <v>0</v>
      </c>
      <c r="CM432" s="61">
        <f t="shared" si="479"/>
        <v>0</v>
      </c>
      <c r="CN432" s="61">
        <f t="shared" si="479"/>
        <v>0</v>
      </c>
      <c r="CO432" s="61">
        <f t="shared" si="479"/>
        <v>0</v>
      </c>
      <c r="CP432" s="61">
        <f t="shared" si="479"/>
        <v>0</v>
      </c>
      <c r="CQ432" s="61">
        <f t="shared" si="479"/>
        <v>0</v>
      </c>
      <c r="CR432" s="61">
        <f t="shared" si="479"/>
        <v>0</v>
      </c>
      <c r="CS432" s="61">
        <f t="shared" si="479"/>
        <v>0</v>
      </c>
      <c r="CT432" s="61">
        <f t="shared" si="479"/>
        <v>0</v>
      </c>
      <c r="CU432" s="61">
        <f t="shared" si="479"/>
        <v>0</v>
      </c>
      <c r="CV432" s="61">
        <f t="shared" si="479"/>
        <v>0</v>
      </c>
      <c r="CW432" s="61">
        <f t="shared" si="459"/>
        <v>0</v>
      </c>
      <c r="CX432" s="61">
        <f t="shared" si="459"/>
        <v>0</v>
      </c>
      <c r="CY432" s="61">
        <f t="shared" si="484"/>
        <v>0</v>
      </c>
      <c r="CZ432" s="61">
        <f t="shared" si="484"/>
        <v>6.7469879518072096E-2</v>
      </c>
      <c r="DA432" s="61">
        <f t="shared" si="484"/>
        <v>6.9879518072289204E-2</v>
      </c>
      <c r="DB432" s="61">
        <f t="shared" si="484"/>
        <v>7.4698795180722893E-2</v>
      </c>
      <c r="DC432" s="61">
        <f t="shared" si="484"/>
        <v>7.9518072289156597E-2</v>
      </c>
      <c r="DD432" s="61">
        <f t="shared" si="484"/>
        <v>8.4337349397590397E-2</v>
      </c>
      <c r="DE432" s="61">
        <f t="shared" si="484"/>
        <v>8.91566265060241E-2</v>
      </c>
      <c r="DF432" s="61">
        <f t="shared" si="484"/>
        <v>9.6385542168674704E-2</v>
      </c>
      <c r="DG432" s="61">
        <f t="shared" si="484"/>
        <v>0.101204819277108</v>
      </c>
      <c r="DH432" s="61">
        <f t="shared" si="484"/>
        <v>0.106024096385542</v>
      </c>
      <c r="DI432" s="61">
        <f t="shared" si="484"/>
        <v>0.11325301204819301</v>
      </c>
      <c r="DJ432" s="61">
        <f t="shared" si="484"/>
        <v>0.118072289156627</v>
      </c>
      <c r="DK432" s="61">
        <f t="shared" si="484"/>
        <v>0</v>
      </c>
      <c r="DL432" s="61">
        <f t="shared" si="484"/>
        <v>0</v>
      </c>
      <c r="DM432" s="61">
        <f t="shared" si="484"/>
        <v>0</v>
      </c>
      <c r="DN432" s="61">
        <f t="shared" si="468"/>
        <v>0</v>
      </c>
      <c r="DO432" s="61">
        <f t="shared" si="468"/>
        <v>0</v>
      </c>
      <c r="DP432" s="61">
        <f t="shared" si="468"/>
        <v>0</v>
      </c>
      <c r="DQ432" s="61">
        <f t="shared" si="466"/>
        <v>0</v>
      </c>
      <c r="DR432" s="61">
        <f t="shared" si="466"/>
        <v>0</v>
      </c>
      <c r="DS432" s="61">
        <f t="shared" si="446"/>
        <v>0</v>
      </c>
      <c r="DT432" s="61">
        <f t="shared" si="446"/>
        <v>0</v>
      </c>
      <c r="DU432" s="61">
        <f t="shared" si="446"/>
        <v>0</v>
      </c>
      <c r="DV432" s="61">
        <f t="shared" si="446"/>
        <v>0</v>
      </c>
      <c r="DW432" s="61">
        <f t="shared" si="482"/>
        <v>0</v>
      </c>
      <c r="DX432" s="61">
        <f t="shared" si="482"/>
        <v>0</v>
      </c>
      <c r="DY432" s="61">
        <f t="shared" si="482"/>
        <v>0</v>
      </c>
      <c r="DZ432" s="61">
        <f t="shared" si="477"/>
        <v>1</v>
      </c>
    </row>
    <row r="433" spans="2:130">
      <c r="C433" s="53">
        <v>2047</v>
      </c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>
        <f t="shared" si="462"/>
        <v>0</v>
      </c>
      <c r="AF433" s="64">
        <f t="shared" si="463"/>
        <v>0</v>
      </c>
      <c r="AG433" s="64">
        <f t="shared" si="464"/>
        <v>0</v>
      </c>
      <c r="AH433" s="64">
        <f t="shared" si="467"/>
        <v>0</v>
      </c>
      <c r="AI433" s="64">
        <f t="shared" si="469"/>
        <v>0</v>
      </c>
      <c r="AJ433" s="64">
        <f t="shared" si="470"/>
        <v>0</v>
      </c>
      <c r="AK433" s="64">
        <f t="shared" si="471"/>
        <v>0</v>
      </c>
      <c r="AL433" s="64">
        <f t="shared" si="472"/>
        <v>0</v>
      </c>
      <c r="AM433" s="64">
        <f t="shared" si="473"/>
        <v>0</v>
      </c>
      <c r="AN433" s="64">
        <f t="shared" si="474"/>
        <v>7.9090909090908799</v>
      </c>
      <c r="AO433" s="64">
        <f t="shared" si="475"/>
        <v>8.4545454545454604</v>
      </c>
      <c r="AP433" s="64">
        <f t="shared" si="476"/>
        <v>9</v>
      </c>
      <c r="AQ433" s="64">
        <f t="shared" si="478"/>
        <v>9.5454545454545503</v>
      </c>
      <c r="AR433" s="64">
        <f t="shared" si="480"/>
        <v>10.090909090909101</v>
      </c>
      <c r="AS433" s="64">
        <f t="shared" si="483"/>
        <v>10.909090909090899</v>
      </c>
      <c r="AT433" s="64">
        <f t="shared" si="485"/>
        <v>11.454545454545499</v>
      </c>
      <c r="AU433" s="64">
        <f t="shared" si="486"/>
        <v>12</v>
      </c>
      <c r="AV433" s="64">
        <f t="shared" si="487"/>
        <v>12.818181818181801</v>
      </c>
      <c r="AW433" s="64">
        <f t="shared" ref="AW433:AW446" si="489">VLOOKUP($C$111,$D$3:$K$63,$A$73,0)*(B388-B387)</f>
        <v>13.363636363636401</v>
      </c>
      <c r="AX433" s="64">
        <f>VLOOKUP($C$112,$D$3:$K$63,$A$73,0)*(B387-B386)</f>
        <v>14.181818181818199</v>
      </c>
      <c r="AY433" s="64">
        <f>VLOOKUP($C$113,$D$3:$K$63,$A$73,0)*B386</f>
        <v>0</v>
      </c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54">
        <f t="shared" si="427"/>
        <v>119.727272727273</v>
      </c>
      <c r="BP433" s="53">
        <v>2047</v>
      </c>
      <c r="BQ433" s="61">
        <f t="shared" ref="BQ433:CE446" si="490">D433/$BM433</f>
        <v>0</v>
      </c>
      <c r="BR433" s="61">
        <f t="shared" si="490"/>
        <v>0</v>
      </c>
      <c r="BS433" s="61">
        <f t="shared" si="490"/>
        <v>0</v>
      </c>
      <c r="BT433" s="61">
        <f t="shared" si="490"/>
        <v>0</v>
      </c>
      <c r="BU433" s="61">
        <f t="shared" si="490"/>
        <v>0</v>
      </c>
      <c r="BV433" s="61">
        <f t="shared" si="490"/>
        <v>0</v>
      </c>
      <c r="BW433" s="61">
        <f t="shared" si="490"/>
        <v>0</v>
      </c>
      <c r="BX433" s="61">
        <f t="shared" si="490"/>
        <v>0</v>
      </c>
      <c r="BY433" s="61">
        <f t="shared" si="490"/>
        <v>0</v>
      </c>
      <c r="BZ433" s="61">
        <f t="shared" si="490"/>
        <v>0</v>
      </c>
      <c r="CA433" s="61">
        <f t="shared" si="490"/>
        <v>0</v>
      </c>
      <c r="CB433" s="61">
        <f t="shared" si="490"/>
        <v>0</v>
      </c>
      <c r="CC433" s="61">
        <f t="shared" si="490"/>
        <v>0</v>
      </c>
      <c r="CD433" s="61">
        <f t="shared" si="490"/>
        <v>0</v>
      </c>
      <c r="CE433" s="61">
        <f t="shared" si="490"/>
        <v>0</v>
      </c>
      <c r="CF433" s="61">
        <f t="shared" si="488"/>
        <v>0</v>
      </c>
      <c r="CG433" s="61">
        <f t="shared" si="481"/>
        <v>0</v>
      </c>
      <c r="CH433" s="61">
        <f t="shared" si="481"/>
        <v>0</v>
      </c>
      <c r="CI433" s="61">
        <f t="shared" si="481"/>
        <v>0</v>
      </c>
      <c r="CJ433" s="61">
        <f t="shared" si="481"/>
        <v>0</v>
      </c>
      <c r="CK433" s="61">
        <f t="shared" si="479"/>
        <v>0</v>
      </c>
      <c r="CL433" s="61">
        <f t="shared" si="479"/>
        <v>0</v>
      </c>
      <c r="CM433" s="61">
        <f t="shared" si="479"/>
        <v>0</v>
      </c>
      <c r="CN433" s="61">
        <f t="shared" si="479"/>
        <v>0</v>
      </c>
      <c r="CO433" s="61">
        <f t="shared" si="479"/>
        <v>0</v>
      </c>
      <c r="CP433" s="61">
        <f t="shared" si="479"/>
        <v>0</v>
      </c>
      <c r="CQ433" s="61">
        <f t="shared" si="479"/>
        <v>0</v>
      </c>
      <c r="CR433" s="61">
        <f t="shared" si="479"/>
        <v>0</v>
      </c>
      <c r="CS433" s="61">
        <f t="shared" si="479"/>
        <v>0</v>
      </c>
      <c r="CT433" s="61">
        <f t="shared" si="479"/>
        <v>0</v>
      </c>
      <c r="CU433" s="61">
        <f t="shared" si="479"/>
        <v>0</v>
      </c>
      <c r="CV433" s="61">
        <f t="shared" si="479"/>
        <v>0</v>
      </c>
      <c r="CW433" s="61">
        <f t="shared" si="459"/>
        <v>0</v>
      </c>
      <c r="CX433" s="61">
        <f t="shared" si="459"/>
        <v>0</v>
      </c>
      <c r="CY433" s="61">
        <f t="shared" si="484"/>
        <v>0</v>
      </c>
      <c r="CZ433" s="61">
        <f t="shared" si="484"/>
        <v>0</v>
      </c>
      <c r="DA433" s="61">
        <f t="shared" si="484"/>
        <v>6.60592255125282E-2</v>
      </c>
      <c r="DB433" s="61">
        <f t="shared" si="484"/>
        <v>7.0615034168564905E-2</v>
      </c>
      <c r="DC433" s="61">
        <f t="shared" si="484"/>
        <v>7.5170842824601403E-2</v>
      </c>
      <c r="DD433" s="61">
        <f t="shared" si="484"/>
        <v>7.9726651480637803E-2</v>
      </c>
      <c r="DE433" s="61">
        <f t="shared" si="484"/>
        <v>8.42824601366743E-2</v>
      </c>
      <c r="DF433" s="61">
        <f t="shared" si="484"/>
        <v>9.1116173120728894E-2</v>
      </c>
      <c r="DG433" s="61">
        <f t="shared" si="484"/>
        <v>9.5671981776765405E-2</v>
      </c>
      <c r="DH433" s="61">
        <f t="shared" si="484"/>
        <v>0.100227790432802</v>
      </c>
      <c r="DI433" s="61">
        <f t="shared" si="484"/>
        <v>0.107061503416857</v>
      </c>
      <c r="DJ433" s="61">
        <f t="shared" si="484"/>
        <v>0.11161731207289299</v>
      </c>
      <c r="DK433" s="61">
        <f t="shared" si="484"/>
        <v>0.118451025056948</v>
      </c>
      <c r="DL433" s="61">
        <f t="shared" si="484"/>
        <v>0</v>
      </c>
      <c r="DM433" s="61">
        <f t="shared" si="484"/>
        <v>0</v>
      </c>
      <c r="DN433" s="61">
        <f t="shared" si="468"/>
        <v>0</v>
      </c>
      <c r="DO433" s="61">
        <f t="shared" si="468"/>
        <v>0</v>
      </c>
      <c r="DP433" s="61">
        <f t="shared" si="468"/>
        <v>0</v>
      </c>
      <c r="DQ433" s="61">
        <f t="shared" si="466"/>
        <v>0</v>
      </c>
      <c r="DR433" s="61">
        <f t="shared" si="466"/>
        <v>0</v>
      </c>
      <c r="DS433" s="61">
        <f t="shared" si="446"/>
        <v>0</v>
      </c>
      <c r="DT433" s="61">
        <f t="shared" si="446"/>
        <v>0</v>
      </c>
      <c r="DU433" s="61">
        <f t="shared" si="446"/>
        <v>0</v>
      </c>
      <c r="DV433" s="61">
        <f t="shared" si="446"/>
        <v>0</v>
      </c>
      <c r="DW433" s="61">
        <f t="shared" si="482"/>
        <v>0</v>
      </c>
      <c r="DX433" s="61">
        <f t="shared" si="482"/>
        <v>0</v>
      </c>
      <c r="DY433" s="61">
        <f t="shared" si="482"/>
        <v>0</v>
      </c>
      <c r="DZ433" s="61">
        <f t="shared" si="477"/>
        <v>1</v>
      </c>
    </row>
    <row r="434" spans="2:130">
      <c r="C434" s="53">
        <v>2048</v>
      </c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>
        <f t="shared" si="463"/>
        <v>0</v>
      </c>
      <c r="AG434" s="64">
        <f t="shared" si="464"/>
        <v>0</v>
      </c>
      <c r="AH434" s="64">
        <f t="shared" si="467"/>
        <v>0</v>
      </c>
      <c r="AI434" s="64">
        <f t="shared" si="469"/>
        <v>0</v>
      </c>
      <c r="AJ434" s="64">
        <f t="shared" si="470"/>
        <v>0</v>
      </c>
      <c r="AK434" s="64">
        <f t="shared" si="471"/>
        <v>0</v>
      </c>
      <c r="AL434" s="64">
        <f t="shared" si="472"/>
        <v>0</v>
      </c>
      <c r="AM434" s="64">
        <f t="shared" si="473"/>
        <v>0</v>
      </c>
      <c r="AN434" s="64">
        <f t="shared" si="474"/>
        <v>0</v>
      </c>
      <c r="AO434" s="64">
        <f t="shared" si="475"/>
        <v>8.4545454545454302</v>
      </c>
      <c r="AP434" s="64">
        <f t="shared" si="476"/>
        <v>9</v>
      </c>
      <c r="AQ434" s="64">
        <f t="shared" si="478"/>
        <v>9.5454545454545503</v>
      </c>
      <c r="AR434" s="64">
        <f t="shared" si="480"/>
        <v>10.090909090909101</v>
      </c>
      <c r="AS434" s="64">
        <f t="shared" si="483"/>
        <v>10.909090909090899</v>
      </c>
      <c r="AT434" s="64">
        <f t="shared" si="485"/>
        <v>11.454545454545499</v>
      </c>
      <c r="AU434" s="64">
        <f t="shared" si="486"/>
        <v>12</v>
      </c>
      <c r="AV434" s="64">
        <f t="shared" si="487"/>
        <v>12.818181818181801</v>
      </c>
      <c r="AW434" s="64">
        <f t="shared" si="489"/>
        <v>13.363636363636401</v>
      </c>
      <c r="AX434" s="64">
        <f t="shared" ref="AX434:AX446" si="491">VLOOKUP($C$112,$D$3:$K$63,$A$73,0)*(B388-B387)</f>
        <v>14.181818181818199</v>
      </c>
      <c r="AY434" s="64">
        <f>VLOOKUP($C$113,$D$3:$K$63,$A$73,0)*(B387-B386)</f>
        <v>15</v>
      </c>
      <c r="AZ434" s="64">
        <f>VLOOKUP($C$114,$D$3:$K$63,$A$73,0)*B386</f>
        <v>0</v>
      </c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54">
        <f t="shared" si="427"/>
        <v>126.818181818182</v>
      </c>
      <c r="BP434" s="53">
        <v>2048</v>
      </c>
      <c r="BQ434" s="61">
        <f t="shared" si="490"/>
        <v>0</v>
      </c>
      <c r="BR434" s="61">
        <f t="shared" si="490"/>
        <v>0</v>
      </c>
      <c r="BS434" s="61">
        <f t="shared" si="490"/>
        <v>0</v>
      </c>
      <c r="BT434" s="61">
        <f t="shared" si="490"/>
        <v>0</v>
      </c>
      <c r="BU434" s="61">
        <f t="shared" si="490"/>
        <v>0</v>
      </c>
      <c r="BV434" s="61">
        <f t="shared" si="490"/>
        <v>0</v>
      </c>
      <c r="BW434" s="61">
        <f t="shared" si="490"/>
        <v>0</v>
      </c>
      <c r="BX434" s="61">
        <f t="shared" si="490"/>
        <v>0</v>
      </c>
      <c r="BY434" s="61">
        <f t="shared" si="490"/>
        <v>0</v>
      </c>
      <c r="BZ434" s="61">
        <f t="shared" si="490"/>
        <v>0</v>
      </c>
      <c r="CA434" s="61">
        <f t="shared" si="490"/>
        <v>0</v>
      </c>
      <c r="CB434" s="61">
        <f t="shared" si="490"/>
        <v>0</v>
      </c>
      <c r="CC434" s="61">
        <f t="shared" si="490"/>
        <v>0</v>
      </c>
      <c r="CD434" s="61">
        <f t="shared" si="490"/>
        <v>0</v>
      </c>
      <c r="CE434" s="61">
        <f t="shared" si="490"/>
        <v>0</v>
      </c>
      <c r="CF434" s="61">
        <f t="shared" si="488"/>
        <v>0</v>
      </c>
      <c r="CG434" s="61">
        <f t="shared" si="481"/>
        <v>0</v>
      </c>
      <c r="CH434" s="61">
        <f t="shared" si="481"/>
        <v>0</v>
      </c>
      <c r="CI434" s="61">
        <f t="shared" si="481"/>
        <v>0</v>
      </c>
      <c r="CJ434" s="61">
        <f t="shared" si="481"/>
        <v>0</v>
      </c>
      <c r="CK434" s="61">
        <f t="shared" si="479"/>
        <v>0</v>
      </c>
      <c r="CL434" s="61">
        <f t="shared" si="479"/>
        <v>0</v>
      </c>
      <c r="CM434" s="61">
        <f t="shared" si="479"/>
        <v>0</v>
      </c>
      <c r="CN434" s="61">
        <f t="shared" si="479"/>
        <v>0</v>
      </c>
      <c r="CO434" s="61">
        <f t="shared" si="479"/>
        <v>0</v>
      </c>
      <c r="CP434" s="61">
        <f t="shared" si="479"/>
        <v>0</v>
      </c>
      <c r="CQ434" s="61">
        <f t="shared" si="479"/>
        <v>0</v>
      </c>
      <c r="CR434" s="61">
        <f t="shared" si="479"/>
        <v>0</v>
      </c>
      <c r="CS434" s="61">
        <f t="shared" si="479"/>
        <v>0</v>
      </c>
      <c r="CT434" s="61">
        <f t="shared" si="479"/>
        <v>0</v>
      </c>
      <c r="CU434" s="61">
        <f t="shared" si="479"/>
        <v>0</v>
      </c>
      <c r="CV434" s="61">
        <f t="shared" si="479"/>
        <v>0</v>
      </c>
      <c r="CW434" s="61">
        <f t="shared" si="459"/>
        <v>0</v>
      </c>
      <c r="CX434" s="61">
        <f t="shared" si="459"/>
        <v>0</v>
      </c>
      <c r="CY434" s="61">
        <f t="shared" si="484"/>
        <v>0</v>
      </c>
      <c r="CZ434" s="61">
        <f t="shared" si="484"/>
        <v>0</v>
      </c>
      <c r="DA434" s="61">
        <f t="shared" si="484"/>
        <v>0</v>
      </c>
      <c r="DB434" s="61">
        <f t="shared" si="484"/>
        <v>6.6666666666666402E-2</v>
      </c>
      <c r="DC434" s="61">
        <f t="shared" si="484"/>
        <v>7.09677419354839E-2</v>
      </c>
      <c r="DD434" s="61">
        <f t="shared" si="484"/>
        <v>7.5268817204301106E-2</v>
      </c>
      <c r="DE434" s="61">
        <f t="shared" si="484"/>
        <v>7.9569892473118298E-2</v>
      </c>
      <c r="DF434" s="61">
        <f t="shared" si="484"/>
        <v>8.6021505376344107E-2</v>
      </c>
      <c r="DG434" s="61">
        <f t="shared" si="484"/>
        <v>9.0322580645161299E-2</v>
      </c>
      <c r="DH434" s="61">
        <f t="shared" si="484"/>
        <v>9.4623655913978505E-2</v>
      </c>
      <c r="DI434" s="61">
        <f t="shared" si="484"/>
        <v>0.10107526881720399</v>
      </c>
      <c r="DJ434" s="61">
        <f t="shared" si="484"/>
        <v>0.10537634408602201</v>
      </c>
      <c r="DK434" s="61">
        <f t="shared" si="484"/>
        <v>0.111827956989247</v>
      </c>
      <c r="DL434" s="61">
        <f t="shared" si="484"/>
        <v>0.118279569892473</v>
      </c>
      <c r="DM434" s="61">
        <f t="shared" si="484"/>
        <v>0</v>
      </c>
      <c r="DN434" s="61">
        <f t="shared" si="468"/>
        <v>0</v>
      </c>
      <c r="DO434" s="61">
        <f t="shared" si="468"/>
        <v>0</v>
      </c>
      <c r="DP434" s="61">
        <f t="shared" si="468"/>
        <v>0</v>
      </c>
      <c r="DQ434" s="61">
        <f t="shared" si="466"/>
        <v>0</v>
      </c>
      <c r="DR434" s="61">
        <f t="shared" si="466"/>
        <v>0</v>
      </c>
      <c r="DS434" s="61">
        <f t="shared" si="446"/>
        <v>0</v>
      </c>
      <c r="DT434" s="61">
        <f t="shared" si="446"/>
        <v>0</v>
      </c>
      <c r="DU434" s="61">
        <f t="shared" si="446"/>
        <v>0</v>
      </c>
      <c r="DV434" s="61">
        <f t="shared" si="446"/>
        <v>0</v>
      </c>
      <c r="DW434" s="61">
        <f t="shared" si="482"/>
        <v>0</v>
      </c>
      <c r="DX434" s="61">
        <f t="shared" si="482"/>
        <v>0</v>
      </c>
      <c r="DY434" s="61">
        <f t="shared" si="482"/>
        <v>0</v>
      </c>
      <c r="DZ434" s="61">
        <f t="shared" si="477"/>
        <v>1</v>
      </c>
    </row>
    <row r="435" spans="2:130">
      <c r="C435" s="53">
        <v>2049</v>
      </c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>
        <f t="shared" si="464"/>
        <v>0</v>
      </c>
      <c r="AH435" s="64">
        <f t="shared" si="467"/>
        <v>0</v>
      </c>
      <c r="AI435" s="64">
        <f t="shared" si="469"/>
        <v>0</v>
      </c>
      <c r="AJ435" s="64">
        <f t="shared" si="470"/>
        <v>0</v>
      </c>
      <c r="AK435" s="64">
        <f t="shared" si="471"/>
        <v>0</v>
      </c>
      <c r="AL435" s="64">
        <f t="shared" si="472"/>
        <v>0</v>
      </c>
      <c r="AM435" s="64">
        <f t="shared" si="473"/>
        <v>0</v>
      </c>
      <c r="AN435" s="64">
        <f t="shared" si="474"/>
        <v>0</v>
      </c>
      <c r="AO435" s="64">
        <f t="shared" si="475"/>
        <v>0</v>
      </c>
      <c r="AP435" s="64">
        <f t="shared" si="476"/>
        <v>8.9999999999999698</v>
      </c>
      <c r="AQ435" s="64">
        <f t="shared" si="478"/>
        <v>9.5454545454545503</v>
      </c>
      <c r="AR435" s="64">
        <f t="shared" si="480"/>
        <v>10.090909090909101</v>
      </c>
      <c r="AS435" s="64">
        <f t="shared" si="483"/>
        <v>10.909090909090899</v>
      </c>
      <c r="AT435" s="64">
        <f t="shared" si="485"/>
        <v>11.454545454545499</v>
      </c>
      <c r="AU435" s="64">
        <f t="shared" si="486"/>
        <v>12</v>
      </c>
      <c r="AV435" s="64">
        <f t="shared" si="487"/>
        <v>12.818181818181801</v>
      </c>
      <c r="AW435" s="64">
        <f t="shared" si="489"/>
        <v>13.363636363636401</v>
      </c>
      <c r="AX435" s="64">
        <f t="shared" si="491"/>
        <v>14.181818181818199</v>
      </c>
      <c r="AY435" s="64">
        <f t="shared" ref="AY435:AY446" si="492">VLOOKUP($C$113,$D$3:$K$63,$A$73,0)*(B388-B387)</f>
        <v>15</v>
      </c>
      <c r="AZ435" s="64">
        <f>VLOOKUP($C$114,$D$3:$K$63,$A$73,0)*(B387-B386)</f>
        <v>15.818181818181801</v>
      </c>
      <c r="BA435" s="64">
        <f>VLOOKUP($C$115,$D$3:$K$63,$A$73,0)*B386</f>
        <v>0</v>
      </c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54">
        <f t="shared" si="427"/>
        <v>134.18181818181799</v>
      </c>
      <c r="BP435" s="53">
        <v>2049</v>
      </c>
      <c r="BQ435" s="61">
        <f t="shared" si="490"/>
        <v>0</v>
      </c>
      <c r="BR435" s="61">
        <f t="shared" si="490"/>
        <v>0</v>
      </c>
      <c r="BS435" s="61">
        <f t="shared" si="490"/>
        <v>0</v>
      </c>
      <c r="BT435" s="61">
        <f t="shared" si="490"/>
        <v>0</v>
      </c>
      <c r="BU435" s="61">
        <f t="shared" si="490"/>
        <v>0</v>
      </c>
      <c r="BV435" s="61">
        <f t="shared" si="490"/>
        <v>0</v>
      </c>
      <c r="BW435" s="61">
        <f t="shared" si="490"/>
        <v>0</v>
      </c>
      <c r="BX435" s="61">
        <f t="shared" si="490"/>
        <v>0</v>
      </c>
      <c r="BY435" s="61">
        <f t="shared" si="490"/>
        <v>0</v>
      </c>
      <c r="BZ435" s="61">
        <f t="shared" si="490"/>
        <v>0</v>
      </c>
      <c r="CA435" s="61">
        <f t="shared" si="490"/>
        <v>0</v>
      </c>
      <c r="CB435" s="61">
        <f t="shared" si="490"/>
        <v>0</v>
      </c>
      <c r="CC435" s="61">
        <f t="shared" si="490"/>
        <v>0</v>
      </c>
      <c r="CD435" s="61">
        <f t="shared" si="490"/>
        <v>0</v>
      </c>
      <c r="CE435" s="61">
        <f t="shared" si="490"/>
        <v>0</v>
      </c>
      <c r="CF435" s="61">
        <f t="shared" si="488"/>
        <v>0</v>
      </c>
      <c r="CG435" s="61">
        <f t="shared" si="481"/>
        <v>0</v>
      </c>
      <c r="CH435" s="61">
        <f t="shared" si="481"/>
        <v>0</v>
      </c>
      <c r="CI435" s="61">
        <f t="shared" si="481"/>
        <v>0</v>
      </c>
      <c r="CJ435" s="61">
        <f t="shared" si="481"/>
        <v>0</v>
      </c>
      <c r="CK435" s="61">
        <f t="shared" si="479"/>
        <v>0</v>
      </c>
      <c r="CL435" s="61">
        <f t="shared" si="479"/>
        <v>0</v>
      </c>
      <c r="CM435" s="61">
        <f t="shared" si="479"/>
        <v>0</v>
      </c>
      <c r="CN435" s="61">
        <f t="shared" si="479"/>
        <v>0</v>
      </c>
      <c r="CO435" s="61">
        <f t="shared" si="479"/>
        <v>0</v>
      </c>
      <c r="CP435" s="61">
        <f t="shared" si="479"/>
        <v>0</v>
      </c>
      <c r="CQ435" s="61">
        <f t="shared" si="479"/>
        <v>0</v>
      </c>
      <c r="CR435" s="61">
        <f t="shared" si="479"/>
        <v>0</v>
      </c>
      <c r="CS435" s="61">
        <f t="shared" si="479"/>
        <v>0</v>
      </c>
      <c r="CT435" s="61">
        <f t="shared" si="479"/>
        <v>0</v>
      </c>
      <c r="CU435" s="61">
        <f t="shared" si="479"/>
        <v>0</v>
      </c>
      <c r="CV435" s="61">
        <f t="shared" si="479"/>
        <v>0</v>
      </c>
      <c r="CW435" s="61">
        <f t="shared" si="459"/>
        <v>0</v>
      </c>
      <c r="CX435" s="61">
        <f t="shared" si="459"/>
        <v>0</v>
      </c>
      <c r="CY435" s="61">
        <f t="shared" si="484"/>
        <v>0</v>
      </c>
      <c r="CZ435" s="61">
        <f t="shared" si="484"/>
        <v>0</v>
      </c>
      <c r="DA435" s="61">
        <f t="shared" si="484"/>
        <v>0</v>
      </c>
      <c r="DB435" s="61">
        <f t="shared" si="484"/>
        <v>0</v>
      </c>
      <c r="DC435" s="61">
        <f t="shared" si="484"/>
        <v>6.7073170731707099E-2</v>
      </c>
      <c r="DD435" s="61">
        <f t="shared" si="484"/>
        <v>7.1138211382113806E-2</v>
      </c>
      <c r="DE435" s="61">
        <f t="shared" si="484"/>
        <v>7.5203252032520304E-2</v>
      </c>
      <c r="DF435" s="61">
        <f t="shared" si="484"/>
        <v>8.1300813008130093E-2</v>
      </c>
      <c r="DG435" s="61">
        <f t="shared" si="484"/>
        <v>8.5365853658536606E-2</v>
      </c>
      <c r="DH435" s="61">
        <f t="shared" si="484"/>
        <v>8.9430894308943104E-2</v>
      </c>
      <c r="DI435" s="61">
        <f t="shared" si="484"/>
        <v>9.5528455284552893E-2</v>
      </c>
      <c r="DJ435" s="61">
        <f t="shared" si="484"/>
        <v>9.9593495934959406E-2</v>
      </c>
      <c r="DK435" s="61">
        <f t="shared" si="484"/>
        <v>0.105691056910569</v>
      </c>
      <c r="DL435" s="61">
        <f t="shared" si="484"/>
        <v>0.111788617886179</v>
      </c>
      <c r="DM435" s="61">
        <f t="shared" si="484"/>
        <v>0.117886178861789</v>
      </c>
      <c r="DN435" s="61">
        <f t="shared" si="468"/>
        <v>0</v>
      </c>
      <c r="DO435" s="61">
        <f t="shared" si="468"/>
        <v>0</v>
      </c>
      <c r="DP435" s="61">
        <f t="shared" si="468"/>
        <v>0</v>
      </c>
      <c r="DQ435" s="61">
        <f t="shared" si="466"/>
        <v>0</v>
      </c>
      <c r="DR435" s="61">
        <f t="shared" si="466"/>
        <v>0</v>
      </c>
      <c r="DS435" s="61">
        <f t="shared" si="446"/>
        <v>0</v>
      </c>
      <c r="DT435" s="61">
        <f t="shared" si="446"/>
        <v>0</v>
      </c>
      <c r="DU435" s="61">
        <f t="shared" si="446"/>
        <v>0</v>
      </c>
      <c r="DV435" s="61">
        <f t="shared" si="446"/>
        <v>0</v>
      </c>
      <c r="DW435" s="61">
        <f t="shared" si="482"/>
        <v>0</v>
      </c>
      <c r="DX435" s="61">
        <f t="shared" si="482"/>
        <v>0</v>
      </c>
      <c r="DY435" s="61">
        <f t="shared" si="482"/>
        <v>0</v>
      </c>
      <c r="DZ435" s="61">
        <f t="shared" si="477"/>
        <v>1</v>
      </c>
    </row>
    <row r="436" spans="2:130">
      <c r="C436" s="53">
        <v>2050</v>
      </c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>
        <f t="shared" si="467"/>
        <v>0</v>
      </c>
      <c r="AI436" s="64">
        <f t="shared" si="469"/>
        <v>0</v>
      </c>
      <c r="AJ436" s="64">
        <f t="shared" si="470"/>
        <v>0</v>
      </c>
      <c r="AK436" s="64">
        <f t="shared" si="471"/>
        <v>0</v>
      </c>
      <c r="AL436" s="64">
        <f t="shared" si="472"/>
        <v>0</v>
      </c>
      <c r="AM436" s="64">
        <f t="shared" si="473"/>
        <v>0</v>
      </c>
      <c r="AN436" s="64">
        <f t="shared" si="474"/>
        <v>0</v>
      </c>
      <c r="AO436" s="64">
        <f t="shared" si="475"/>
        <v>0</v>
      </c>
      <c r="AP436" s="64">
        <f t="shared" si="476"/>
        <v>0</v>
      </c>
      <c r="AQ436" s="64">
        <f t="shared" si="478"/>
        <v>9.5454545454545094</v>
      </c>
      <c r="AR436" s="64">
        <f t="shared" si="480"/>
        <v>10.090909090909101</v>
      </c>
      <c r="AS436" s="64">
        <f t="shared" si="483"/>
        <v>10.909090909090899</v>
      </c>
      <c r="AT436" s="64">
        <f t="shared" si="485"/>
        <v>11.454545454545499</v>
      </c>
      <c r="AU436" s="64">
        <f t="shared" si="486"/>
        <v>12</v>
      </c>
      <c r="AV436" s="64">
        <f t="shared" si="487"/>
        <v>12.818181818181801</v>
      </c>
      <c r="AW436" s="64">
        <f t="shared" si="489"/>
        <v>13.363636363636401</v>
      </c>
      <c r="AX436" s="64">
        <f t="shared" si="491"/>
        <v>14.181818181818199</v>
      </c>
      <c r="AY436" s="64">
        <f t="shared" si="492"/>
        <v>15</v>
      </c>
      <c r="AZ436" s="64">
        <f t="shared" ref="AZ436:AZ446" si="493">VLOOKUP($C$114,$D$3:$K$63,$A$73,0)*(B388-B387)</f>
        <v>15.818181818181801</v>
      </c>
      <c r="BA436" s="64">
        <f>VLOOKUP($C$115,$D$3:$K$63,$A$73,0)*(B387-B386)</f>
        <v>16.363636363636399</v>
      </c>
      <c r="BB436" s="64">
        <f>VLOOKUP($C$116,$D$3:$K$63,$A$73,0)*B386</f>
        <v>0</v>
      </c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54">
        <f t="shared" si="427"/>
        <v>141.54545454545499</v>
      </c>
      <c r="BP436" s="53">
        <v>2050</v>
      </c>
      <c r="BQ436" s="61">
        <f t="shared" si="490"/>
        <v>0</v>
      </c>
      <c r="BR436" s="61">
        <f t="shared" si="490"/>
        <v>0</v>
      </c>
      <c r="BS436" s="61">
        <f t="shared" si="490"/>
        <v>0</v>
      </c>
      <c r="BT436" s="61">
        <f t="shared" si="490"/>
        <v>0</v>
      </c>
      <c r="BU436" s="61">
        <f t="shared" si="490"/>
        <v>0</v>
      </c>
      <c r="BV436" s="61">
        <f t="shared" si="490"/>
        <v>0</v>
      </c>
      <c r="BW436" s="61">
        <f t="shared" si="490"/>
        <v>0</v>
      </c>
      <c r="BX436" s="61">
        <f t="shared" si="490"/>
        <v>0</v>
      </c>
      <c r="BY436" s="61">
        <f t="shared" si="490"/>
        <v>0</v>
      </c>
      <c r="BZ436" s="61">
        <f t="shared" si="490"/>
        <v>0</v>
      </c>
      <c r="CA436" s="61">
        <f t="shared" si="490"/>
        <v>0</v>
      </c>
      <c r="CB436" s="61">
        <f t="shared" si="490"/>
        <v>0</v>
      </c>
      <c r="CC436" s="61">
        <f t="shared" si="490"/>
        <v>0</v>
      </c>
      <c r="CD436" s="61">
        <f t="shared" si="490"/>
        <v>0</v>
      </c>
      <c r="CE436" s="61">
        <f t="shared" si="490"/>
        <v>0</v>
      </c>
      <c r="CF436" s="61">
        <f t="shared" si="488"/>
        <v>0</v>
      </c>
      <c r="CG436" s="61">
        <f t="shared" si="481"/>
        <v>0</v>
      </c>
      <c r="CH436" s="61">
        <f t="shared" si="481"/>
        <v>0</v>
      </c>
      <c r="CI436" s="61">
        <f t="shared" si="481"/>
        <v>0</v>
      </c>
      <c r="CJ436" s="61">
        <f t="shared" si="481"/>
        <v>0</v>
      </c>
      <c r="CK436" s="61">
        <f t="shared" si="479"/>
        <v>0</v>
      </c>
      <c r="CL436" s="61">
        <f t="shared" si="479"/>
        <v>0</v>
      </c>
      <c r="CM436" s="61">
        <f t="shared" si="479"/>
        <v>0</v>
      </c>
      <c r="CN436" s="61">
        <f t="shared" si="479"/>
        <v>0</v>
      </c>
      <c r="CO436" s="61">
        <f t="shared" si="479"/>
        <v>0</v>
      </c>
      <c r="CP436" s="61">
        <f t="shared" si="479"/>
        <v>0</v>
      </c>
      <c r="CQ436" s="61">
        <f t="shared" si="479"/>
        <v>0</v>
      </c>
      <c r="CR436" s="61">
        <f t="shared" si="479"/>
        <v>0</v>
      </c>
      <c r="CS436" s="61">
        <f t="shared" si="479"/>
        <v>0</v>
      </c>
      <c r="CT436" s="61">
        <f t="shared" si="479"/>
        <v>0</v>
      </c>
      <c r="CU436" s="61">
        <f t="shared" si="479"/>
        <v>0</v>
      </c>
      <c r="CV436" s="61">
        <f t="shared" si="479"/>
        <v>0</v>
      </c>
      <c r="CW436" s="61">
        <f t="shared" si="459"/>
        <v>0</v>
      </c>
      <c r="CX436" s="61">
        <f t="shared" si="459"/>
        <v>0</v>
      </c>
      <c r="CY436" s="61">
        <f t="shared" si="484"/>
        <v>0</v>
      </c>
      <c r="CZ436" s="61">
        <f t="shared" si="484"/>
        <v>0</v>
      </c>
      <c r="DA436" s="61">
        <f t="shared" si="484"/>
        <v>0</v>
      </c>
      <c r="DB436" s="61">
        <f t="shared" si="484"/>
        <v>0</v>
      </c>
      <c r="DC436" s="61">
        <f t="shared" si="484"/>
        <v>0</v>
      </c>
      <c r="DD436" s="61">
        <f t="shared" si="484"/>
        <v>6.7437379576107695E-2</v>
      </c>
      <c r="DE436" s="61">
        <f t="shared" si="484"/>
        <v>7.1290944123314104E-2</v>
      </c>
      <c r="DF436" s="61">
        <f t="shared" si="484"/>
        <v>7.7071290944123294E-2</v>
      </c>
      <c r="DG436" s="61">
        <f t="shared" si="484"/>
        <v>8.0924855491329495E-2</v>
      </c>
      <c r="DH436" s="61">
        <f t="shared" si="484"/>
        <v>8.4778420038535696E-2</v>
      </c>
      <c r="DI436" s="61">
        <f t="shared" si="484"/>
        <v>9.05587668593449E-2</v>
      </c>
      <c r="DJ436" s="61">
        <f t="shared" si="484"/>
        <v>9.44123314065511E-2</v>
      </c>
      <c r="DK436" s="61">
        <f t="shared" si="484"/>
        <v>0.10019267822736</v>
      </c>
      <c r="DL436" s="61">
        <f t="shared" si="484"/>
        <v>0.10597302504816999</v>
      </c>
      <c r="DM436" s="61">
        <f t="shared" si="484"/>
        <v>0.111753371868979</v>
      </c>
      <c r="DN436" s="61">
        <f t="shared" si="468"/>
        <v>0.115606936416185</v>
      </c>
      <c r="DO436" s="61">
        <f t="shared" si="468"/>
        <v>0</v>
      </c>
      <c r="DP436" s="61">
        <f t="shared" si="468"/>
        <v>0</v>
      </c>
      <c r="DQ436" s="61">
        <f t="shared" si="466"/>
        <v>0</v>
      </c>
      <c r="DR436" s="61">
        <f t="shared" si="466"/>
        <v>0</v>
      </c>
      <c r="DS436" s="61">
        <f t="shared" si="446"/>
        <v>0</v>
      </c>
      <c r="DT436" s="61">
        <f t="shared" si="446"/>
        <v>0</v>
      </c>
      <c r="DU436" s="61">
        <f t="shared" si="446"/>
        <v>0</v>
      </c>
      <c r="DV436" s="61">
        <f t="shared" si="446"/>
        <v>0</v>
      </c>
      <c r="DW436" s="61">
        <f t="shared" si="482"/>
        <v>0</v>
      </c>
      <c r="DX436" s="61">
        <f t="shared" si="482"/>
        <v>0</v>
      </c>
      <c r="DY436" s="61">
        <f t="shared" si="482"/>
        <v>0</v>
      </c>
      <c r="DZ436" s="61">
        <f t="shared" si="477"/>
        <v>1</v>
      </c>
    </row>
    <row r="437" spans="2:130">
      <c r="C437" s="53">
        <v>2051</v>
      </c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>
        <f t="shared" si="469"/>
        <v>0</v>
      </c>
      <c r="AJ437" s="64">
        <f t="shared" si="470"/>
        <v>0</v>
      </c>
      <c r="AK437" s="64">
        <f t="shared" si="471"/>
        <v>0</v>
      </c>
      <c r="AL437" s="64">
        <f t="shared" si="472"/>
        <v>0</v>
      </c>
      <c r="AM437" s="64">
        <f t="shared" si="473"/>
        <v>0</v>
      </c>
      <c r="AN437" s="64">
        <f t="shared" si="474"/>
        <v>0</v>
      </c>
      <c r="AO437" s="64">
        <f t="shared" si="475"/>
        <v>0</v>
      </c>
      <c r="AP437" s="64">
        <f t="shared" si="476"/>
        <v>0</v>
      </c>
      <c r="AQ437" s="64">
        <f t="shared" si="478"/>
        <v>0</v>
      </c>
      <c r="AR437" s="64">
        <f t="shared" si="480"/>
        <v>10.090909090909101</v>
      </c>
      <c r="AS437" s="64">
        <f t="shared" si="483"/>
        <v>10.909090909090899</v>
      </c>
      <c r="AT437" s="64">
        <f t="shared" si="485"/>
        <v>11.454545454545499</v>
      </c>
      <c r="AU437" s="64">
        <f t="shared" si="486"/>
        <v>12</v>
      </c>
      <c r="AV437" s="64">
        <f t="shared" si="487"/>
        <v>12.818181818181801</v>
      </c>
      <c r="AW437" s="64">
        <f t="shared" si="489"/>
        <v>13.363636363636401</v>
      </c>
      <c r="AX437" s="64">
        <f t="shared" si="491"/>
        <v>14.181818181818199</v>
      </c>
      <c r="AY437" s="64">
        <f t="shared" si="492"/>
        <v>15</v>
      </c>
      <c r="AZ437" s="64">
        <f t="shared" si="493"/>
        <v>15.818181818181801</v>
      </c>
      <c r="BA437" s="64">
        <f t="shared" ref="BA437:BA446" si="494">VLOOKUP($C$115,$D$3:$K$63,$A$73,0)*(B388-B387)</f>
        <v>16.363636363636399</v>
      </c>
      <c r="BB437" s="64">
        <f>VLOOKUP($C$116,$D$3:$K$63,$A$73,0)*(B387-B386)</f>
        <v>17.181818181818201</v>
      </c>
      <c r="BC437" s="64">
        <f>VLOOKUP($C$117,$D$3:$K$63,$A$73,0)*B386</f>
        <v>0</v>
      </c>
      <c r="BD437" s="64"/>
      <c r="BE437" s="64"/>
      <c r="BF437" s="64"/>
      <c r="BG437" s="64"/>
      <c r="BH437" s="64"/>
      <c r="BI437" s="64"/>
      <c r="BJ437" s="64"/>
      <c r="BK437" s="64"/>
      <c r="BL437" s="64"/>
      <c r="BM437" s="54">
        <f t="shared" si="427"/>
        <v>149.18181818181799</v>
      </c>
      <c r="BP437" s="53">
        <v>2051</v>
      </c>
      <c r="BQ437" s="61">
        <f t="shared" si="490"/>
        <v>0</v>
      </c>
      <c r="BR437" s="61">
        <f t="shared" si="490"/>
        <v>0</v>
      </c>
      <c r="BS437" s="61">
        <f t="shared" si="490"/>
        <v>0</v>
      </c>
      <c r="BT437" s="61">
        <f t="shared" si="490"/>
        <v>0</v>
      </c>
      <c r="BU437" s="61">
        <f t="shared" si="490"/>
        <v>0</v>
      </c>
      <c r="BV437" s="61">
        <f t="shared" si="490"/>
        <v>0</v>
      </c>
      <c r="BW437" s="61">
        <f t="shared" si="490"/>
        <v>0</v>
      </c>
      <c r="BX437" s="61">
        <f t="shared" si="490"/>
        <v>0</v>
      </c>
      <c r="BY437" s="61">
        <f t="shared" si="490"/>
        <v>0</v>
      </c>
      <c r="BZ437" s="61">
        <f t="shared" si="490"/>
        <v>0</v>
      </c>
      <c r="CA437" s="61">
        <f t="shared" si="490"/>
        <v>0</v>
      </c>
      <c r="CB437" s="61">
        <f t="shared" si="490"/>
        <v>0</v>
      </c>
      <c r="CC437" s="61">
        <f t="shared" si="490"/>
        <v>0</v>
      </c>
      <c r="CD437" s="61">
        <f t="shared" si="490"/>
        <v>0</v>
      </c>
      <c r="CE437" s="61">
        <f t="shared" si="490"/>
        <v>0</v>
      </c>
      <c r="CF437" s="61">
        <f t="shared" si="488"/>
        <v>0</v>
      </c>
      <c r="CG437" s="61">
        <f t="shared" si="481"/>
        <v>0</v>
      </c>
      <c r="CH437" s="61">
        <f t="shared" si="481"/>
        <v>0</v>
      </c>
      <c r="CI437" s="61">
        <f t="shared" si="481"/>
        <v>0</v>
      </c>
      <c r="CJ437" s="61">
        <f t="shared" si="481"/>
        <v>0</v>
      </c>
      <c r="CK437" s="61">
        <f t="shared" si="479"/>
        <v>0</v>
      </c>
      <c r="CL437" s="61">
        <f t="shared" si="479"/>
        <v>0</v>
      </c>
      <c r="CM437" s="61">
        <f t="shared" si="479"/>
        <v>0</v>
      </c>
      <c r="CN437" s="61">
        <f t="shared" si="479"/>
        <v>0</v>
      </c>
      <c r="CO437" s="61">
        <f t="shared" si="479"/>
        <v>0</v>
      </c>
      <c r="CP437" s="61">
        <f t="shared" si="479"/>
        <v>0</v>
      </c>
      <c r="CQ437" s="61">
        <f t="shared" si="479"/>
        <v>0</v>
      </c>
      <c r="CR437" s="61">
        <f t="shared" si="479"/>
        <v>0</v>
      </c>
      <c r="CS437" s="61">
        <f t="shared" si="479"/>
        <v>0</v>
      </c>
      <c r="CT437" s="61">
        <f t="shared" si="479"/>
        <v>0</v>
      </c>
      <c r="CU437" s="61">
        <f t="shared" si="479"/>
        <v>0</v>
      </c>
      <c r="CV437" s="61">
        <f t="shared" si="479"/>
        <v>0</v>
      </c>
      <c r="CW437" s="61">
        <f t="shared" si="459"/>
        <v>0</v>
      </c>
      <c r="CX437" s="61">
        <f t="shared" si="459"/>
        <v>0</v>
      </c>
      <c r="CY437" s="61">
        <f t="shared" si="484"/>
        <v>0</v>
      </c>
      <c r="CZ437" s="61">
        <f t="shared" si="484"/>
        <v>0</v>
      </c>
      <c r="DA437" s="61">
        <f t="shared" si="484"/>
        <v>0</v>
      </c>
      <c r="DB437" s="61">
        <f t="shared" si="484"/>
        <v>0</v>
      </c>
      <c r="DC437" s="61">
        <f t="shared" si="484"/>
        <v>0</v>
      </c>
      <c r="DD437" s="61">
        <f t="shared" si="484"/>
        <v>0</v>
      </c>
      <c r="DE437" s="61">
        <f t="shared" si="484"/>
        <v>6.7641681901279505E-2</v>
      </c>
      <c r="DF437" s="61">
        <f t="shared" si="484"/>
        <v>7.3126142595978105E-2</v>
      </c>
      <c r="DG437" s="61">
        <f t="shared" si="484"/>
        <v>7.6782449725776997E-2</v>
      </c>
      <c r="DH437" s="61">
        <f t="shared" si="484"/>
        <v>8.0438756855575902E-2</v>
      </c>
      <c r="DI437" s="61">
        <f t="shared" si="484"/>
        <v>8.5923217550274197E-2</v>
      </c>
      <c r="DJ437" s="61">
        <f t="shared" si="484"/>
        <v>8.95795246800732E-2</v>
      </c>
      <c r="DK437" s="61">
        <f t="shared" si="484"/>
        <v>9.5063985374771495E-2</v>
      </c>
      <c r="DL437" s="61">
        <f t="shared" si="484"/>
        <v>0.10054844606947</v>
      </c>
      <c r="DM437" s="61">
        <f t="shared" si="484"/>
        <v>0.106032906764168</v>
      </c>
      <c r="DN437" s="61">
        <f t="shared" si="468"/>
        <v>0.10968921389396701</v>
      </c>
      <c r="DO437" s="61">
        <f t="shared" si="468"/>
        <v>0.115173674588665</v>
      </c>
      <c r="DP437" s="61">
        <f t="shared" si="468"/>
        <v>0</v>
      </c>
      <c r="DQ437" s="61">
        <f t="shared" si="466"/>
        <v>0</v>
      </c>
      <c r="DR437" s="61">
        <f t="shared" si="466"/>
        <v>0</v>
      </c>
      <c r="DS437" s="61">
        <f t="shared" si="446"/>
        <v>0</v>
      </c>
      <c r="DT437" s="61">
        <f t="shared" si="446"/>
        <v>0</v>
      </c>
      <c r="DU437" s="61">
        <f t="shared" si="446"/>
        <v>0</v>
      </c>
      <c r="DV437" s="61">
        <f t="shared" si="446"/>
        <v>0</v>
      </c>
      <c r="DW437" s="61">
        <f t="shared" si="482"/>
        <v>0</v>
      </c>
      <c r="DX437" s="61">
        <f t="shared" si="482"/>
        <v>0</v>
      </c>
      <c r="DY437" s="61">
        <f t="shared" si="482"/>
        <v>0</v>
      </c>
      <c r="DZ437" s="61">
        <f t="shared" si="477"/>
        <v>1</v>
      </c>
    </row>
    <row r="438" spans="2:130">
      <c r="C438" s="53">
        <v>2052</v>
      </c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>
        <f t="shared" si="470"/>
        <v>0</v>
      </c>
      <c r="AK438" s="64">
        <f t="shared" si="471"/>
        <v>0</v>
      </c>
      <c r="AL438" s="64">
        <f t="shared" si="472"/>
        <v>0</v>
      </c>
      <c r="AM438" s="64">
        <f t="shared" si="473"/>
        <v>0</v>
      </c>
      <c r="AN438" s="64">
        <f t="shared" si="474"/>
        <v>0</v>
      </c>
      <c r="AO438" s="64">
        <f t="shared" si="475"/>
        <v>0</v>
      </c>
      <c r="AP438" s="64">
        <f t="shared" si="476"/>
        <v>0</v>
      </c>
      <c r="AQ438" s="64">
        <f t="shared" si="478"/>
        <v>0</v>
      </c>
      <c r="AR438" s="64">
        <f t="shared" si="480"/>
        <v>0</v>
      </c>
      <c r="AS438" s="64">
        <f t="shared" si="483"/>
        <v>10.909090909090899</v>
      </c>
      <c r="AT438" s="64">
        <f t="shared" si="485"/>
        <v>11.454545454545499</v>
      </c>
      <c r="AU438" s="64">
        <f t="shared" si="486"/>
        <v>12</v>
      </c>
      <c r="AV438" s="64">
        <f t="shared" si="487"/>
        <v>12.818181818181801</v>
      </c>
      <c r="AW438" s="64">
        <f t="shared" si="489"/>
        <v>13.363636363636401</v>
      </c>
      <c r="AX438" s="64">
        <f t="shared" si="491"/>
        <v>14.181818181818199</v>
      </c>
      <c r="AY438" s="64">
        <f t="shared" si="492"/>
        <v>15</v>
      </c>
      <c r="AZ438" s="64">
        <f t="shared" si="493"/>
        <v>15.818181818181801</v>
      </c>
      <c r="BA438" s="64">
        <f t="shared" si="494"/>
        <v>16.363636363636399</v>
      </c>
      <c r="BB438" s="64">
        <f t="shared" ref="BB438:BB446" si="495">VLOOKUP($C$116,$D$3:$K$63,$A$73,0)*(B388-B387)</f>
        <v>17.181818181818201</v>
      </c>
      <c r="BC438" s="64">
        <f>VLOOKUP($C$117,$D$3:$K$63,$A$73,0)*(B387-B386)</f>
        <v>17.454545454545499</v>
      </c>
      <c r="BD438" s="64">
        <f>VLOOKUP($C$118,$D$3:$K$63,$A$73,0)*B386</f>
        <v>0</v>
      </c>
      <c r="BE438" s="64"/>
      <c r="BF438" s="64"/>
      <c r="BG438" s="64"/>
      <c r="BH438" s="64"/>
      <c r="BI438" s="64"/>
      <c r="BJ438" s="64"/>
      <c r="BK438" s="64"/>
      <c r="BL438" s="64"/>
      <c r="BM438" s="54">
        <f t="shared" si="427"/>
        <v>156.54545454545499</v>
      </c>
      <c r="BP438" s="53">
        <v>2052</v>
      </c>
      <c r="BQ438" s="61">
        <f t="shared" si="490"/>
        <v>0</v>
      </c>
      <c r="BR438" s="61">
        <f t="shared" si="490"/>
        <v>0</v>
      </c>
      <c r="BS438" s="61">
        <f t="shared" si="490"/>
        <v>0</v>
      </c>
      <c r="BT438" s="61">
        <f t="shared" si="490"/>
        <v>0</v>
      </c>
      <c r="BU438" s="61">
        <f t="shared" si="490"/>
        <v>0</v>
      </c>
      <c r="BV438" s="61">
        <f t="shared" si="490"/>
        <v>0</v>
      </c>
      <c r="BW438" s="61">
        <f t="shared" si="490"/>
        <v>0</v>
      </c>
      <c r="BX438" s="61">
        <f t="shared" si="490"/>
        <v>0</v>
      </c>
      <c r="BY438" s="61">
        <f t="shared" si="490"/>
        <v>0</v>
      </c>
      <c r="BZ438" s="61">
        <f t="shared" si="490"/>
        <v>0</v>
      </c>
      <c r="CA438" s="61">
        <f t="shared" si="490"/>
        <v>0</v>
      </c>
      <c r="CB438" s="61">
        <f t="shared" si="490"/>
        <v>0</v>
      </c>
      <c r="CC438" s="61">
        <f t="shared" si="490"/>
        <v>0</v>
      </c>
      <c r="CD438" s="61">
        <f t="shared" si="490"/>
        <v>0</v>
      </c>
      <c r="CE438" s="61">
        <f t="shared" si="490"/>
        <v>0</v>
      </c>
      <c r="CF438" s="61">
        <f t="shared" si="488"/>
        <v>0</v>
      </c>
      <c r="CG438" s="61">
        <f t="shared" si="481"/>
        <v>0</v>
      </c>
      <c r="CH438" s="61">
        <f t="shared" si="481"/>
        <v>0</v>
      </c>
      <c r="CI438" s="61">
        <f t="shared" si="481"/>
        <v>0</v>
      </c>
      <c r="CJ438" s="61">
        <f t="shared" si="481"/>
        <v>0</v>
      </c>
      <c r="CK438" s="61">
        <f t="shared" si="479"/>
        <v>0</v>
      </c>
      <c r="CL438" s="61">
        <f t="shared" si="479"/>
        <v>0</v>
      </c>
      <c r="CM438" s="61">
        <f t="shared" si="479"/>
        <v>0</v>
      </c>
      <c r="CN438" s="61">
        <f t="shared" si="479"/>
        <v>0</v>
      </c>
      <c r="CO438" s="61">
        <f t="shared" si="479"/>
        <v>0</v>
      </c>
      <c r="CP438" s="61">
        <f t="shared" si="479"/>
        <v>0</v>
      </c>
      <c r="CQ438" s="61">
        <f t="shared" si="479"/>
        <v>0</v>
      </c>
      <c r="CR438" s="61">
        <f t="shared" si="479"/>
        <v>0</v>
      </c>
      <c r="CS438" s="61">
        <f t="shared" si="479"/>
        <v>0</v>
      </c>
      <c r="CT438" s="61">
        <f t="shared" si="479"/>
        <v>0</v>
      </c>
      <c r="CU438" s="61">
        <f t="shared" si="479"/>
        <v>0</v>
      </c>
      <c r="CV438" s="61">
        <f t="shared" si="479"/>
        <v>0</v>
      </c>
      <c r="CW438" s="61">
        <f t="shared" si="459"/>
        <v>0</v>
      </c>
      <c r="CX438" s="61">
        <f t="shared" si="459"/>
        <v>0</v>
      </c>
      <c r="CY438" s="61">
        <f t="shared" si="484"/>
        <v>0</v>
      </c>
      <c r="CZ438" s="61">
        <f t="shared" si="484"/>
        <v>0</v>
      </c>
      <c r="DA438" s="61">
        <f t="shared" si="484"/>
        <v>0</v>
      </c>
      <c r="DB438" s="61">
        <f t="shared" si="484"/>
        <v>0</v>
      </c>
      <c r="DC438" s="61">
        <f t="shared" si="484"/>
        <v>0</v>
      </c>
      <c r="DD438" s="61">
        <f t="shared" si="484"/>
        <v>0</v>
      </c>
      <c r="DE438" s="61">
        <f t="shared" si="484"/>
        <v>0</v>
      </c>
      <c r="DF438" s="61">
        <f t="shared" si="484"/>
        <v>6.9686411149825503E-2</v>
      </c>
      <c r="DG438" s="61">
        <f t="shared" si="484"/>
        <v>7.3170731707317097E-2</v>
      </c>
      <c r="DH438" s="61">
        <f t="shared" si="484"/>
        <v>7.6655052264808399E-2</v>
      </c>
      <c r="DI438" s="61">
        <f t="shared" si="484"/>
        <v>8.1881533101045303E-2</v>
      </c>
      <c r="DJ438" s="61">
        <f t="shared" si="484"/>
        <v>8.5365853658536606E-2</v>
      </c>
      <c r="DK438" s="61">
        <f t="shared" si="484"/>
        <v>9.0592334494773497E-2</v>
      </c>
      <c r="DL438" s="61">
        <f t="shared" si="484"/>
        <v>9.5818815331010498E-2</v>
      </c>
      <c r="DM438" s="61">
        <f t="shared" si="484"/>
        <v>0.101045296167247</v>
      </c>
      <c r="DN438" s="61">
        <f t="shared" si="468"/>
        <v>0.104529616724739</v>
      </c>
      <c r="DO438" s="61">
        <f t="shared" si="468"/>
        <v>0.109756097560976</v>
      </c>
      <c r="DP438" s="61">
        <f t="shared" si="468"/>
        <v>0.111498257839721</v>
      </c>
      <c r="DQ438" s="61">
        <f t="shared" si="466"/>
        <v>0</v>
      </c>
      <c r="DR438" s="61">
        <f t="shared" si="466"/>
        <v>0</v>
      </c>
      <c r="DS438" s="61">
        <f t="shared" si="446"/>
        <v>0</v>
      </c>
      <c r="DT438" s="61">
        <f t="shared" si="446"/>
        <v>0</v>
      </c>
      <c r="DU438" s="61">
        <f t="shared" si="446"/>
        <v>0</v>
      </c>
      <c r="DV438" s="61">
        <f t="shared" si="446"/>
        <v>0</v>
      </c>
      <c r="DW438" s="61">
        <f t="shared" si="482"/>
        <v>0</v>
      </c>
      <c r="DX438" s="61">
        <f t="shared" si="482"/>
        <v>0</v>
      </c>
      <c r="DY438" s="61">
        <f t="shared" si="482"/>
        <v>0</v>
      </c>
      <c r="DZ438" s="61">
        <f t="shared" si="477"/>
        <v>1</v>
      </c>
    </row>
    <row r="439" spans="2:130">
      <c r="C439" s="53">
        <v>2053</v>
      </c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>
        <f t="shared" si="471"/>
        <v>0</v>
      </c>
      <c r="AL439" s="64">
        <f t="shared" si="472"/>
        <v>0</v>
      </c>
      <c r="AM439" s="64">
        <f t="shared" si="473"/>
        <v>0</v>
      </c>
      <c r="AN439" s="64">
        <f t="shared" si="474"/>
        <v>0</v>
      </c>
      <c r="AO439" s="64">
        <f t="shared" si="475"/>
        <v>0</v>
      </c>
      <c r="AP439" s="64">
        <f t="shared" si="476"/>
        <v>0</v>
      </c>
      <c r="AQ439" s="64">
        <f t="shared" si="478"/>
        <v>0</v>
      </c>
      <c r="AR439" s="64">
        <f t="shared" si="480"/>
        <v>0</v>
      </c>
      <c r="AS439" s="64">
        <f t="shared" si="483"/>
        <v>0</v>
      </c>
      <c r="AT439" s="64">
        <f t="shared" si="485"/>
        <v>11.4545454545454</v>
      </c>
      <c r="AU439" s="64">
        <f t="shared" si="486"/>
        <v>12</v>
      </c>
      <c r="AV439" s="64">
        <f t="shared" si="487"/>
        <v>12.818181818181801</v>
      </c>
      <c r="AW439" s="64">
        <f t="shared" si="489"/>
        <v>13.363636363636401</v>
      </c>
      <c r="AX439" s="64">
        <f t="shared" si="491"/>
        <v>14.181818181818199</v>
      </c>
      <c r="AY439" s="64">
        <f t="shared" si="492"/>
        <v>15</v>
      </c>
      <c r="AZ439" s="64">
        <f t="shared" si="493"/>
        <v>15.818181818181801</v>
      </c>
      <c r="BA439" s="64">
        <f t="shared" si="494"/>
        <v>16.363636363636399</v>
      </c>
      <c r="BB439" s="64">
        <f t="shared" si="495"/>
        <v>17.181818181818201</v>
      </c>
      <c r="BC439" s="64">
        <f t="shared" ref="BC439:BC446" si="496">VLOOKUP($C$117,$D$3:$K$63,$A$73,0)*(B388-B387)</f>
        <v>17.454545454545499</v>
      </c>
      <c r="BD439" s="64">
        <f>VLOOKUP($C$118,$D$3:$K$63,$A$73,0)*(B387-B386)</f>
        <v>17.727272727272702</v>
      </c>
      <c r="BE439" s="64">
        <f>VLOOKUP($C$119,$D$3:$K$63,$A$73,0)*B386</f>
        <v>0</v>
      </c>
      <c r="BF439" s="64"/>
      <c r="BG439" s="64"/>
      <c r="BH439" s="64"/>
      <c r="BI439" s="64"/>
      <c r="BJ439" s="64"/>
      <c r="BK439" s="64"/>
      <c r="BL439" s="64"/>
      <c r="BM439" s="54">
        <f t="shared" si="427"/>
        <v>163.363636363636</v>
      </c>
      <c r="BP439" s="53">
        <v>2053</v>
      </c>
      <c r="BQ439" s="61">
        <f t="shared" si="490"/>
        <v>0</v>
      </c>
      <c r="BR439" s="61">
        <f t="shared" si="490"/>
        <v>0</v>
      </c>
      <c r="BS439" s="61">
        <f t="shared" si="490"/>
        <v>0</v>
      </c>
      <c r="BT439" s="61">
        <f t="shared" si="490"/>
        <v>0</v>
      </c>
      <c r="BU439" s="61">
        <f t="shared" si="490"/>
        <v>0</v>
      </c>
      <c r="BV439" s="61">
        <f t="shared" si="490"/>
        <v>0</v>
      </c>
      <c r="BW439" s="61">
        <f t="shared" si="490"/>
        <v>0</v>
      </c>
      <c r="BX439" s="61">
        <f t="shared" si="490"/>
        <v>0</v>
      </c>
      <c r="BY439" s="61">
        <f t="shared" si="490"/>
        <v>0</v>
      </c>
      <c r="BZ439" s="61">
        <f t="shared" si="490"/>
        <v>0</v>
      </c>
      <c r="CA439" s="61">
        <f t="shared" si="490"/>
        <v>0</v>
      </c>
      <c r="CB439" s="61">
        <f t="shared" si="490"/>
        <v>0</v>
      </c>
      <c r="CC439" s="61">
        <f t="shared" si="490"/>
        <v>0</v>
      </c>
      <c r="CD439" s="61">
        <f t="shared" si="490"/>
        <v>0</v>
      </c>
      <c r="CE439" s="61">
        <f t="shared" si="490"/>
        <v>0</v>
      </c>
      <c r="CF439" s="61">
        <f t="shared" si="488"/>
        <v>0</v>
      </c>
      <c r="CG439" s="61">
        <f t="shared" si="481"/>
        <v>0</v>
      </c>
      <c r="CH439" s="61">
        <f t="shared" si="481"/>
        <v>0</v>
      </c>
      <c r="CI439" s="61">
        <f t="shared" si="481"/>
        <v>0</v>
      </c>
      <c r="CJ439" s="61">
        <f t="shared" si="481"/>
        <v>0</v>
      </c>
      <c r="CK439" s="61">
        <f t="shared" si="479"/>
        <v>0</v>
      </c>
      <c r="CL439" s="61">
        <f t="shared" si="479"/>
        <v>0</v>
      </c>
      <c r="CM439" s="61">
        <f t="shared" si="479"/>
        <v>0</v>
      </c>
      <c r="CN439" s="61">
        <f t="shared" si="479"/>
        <v>0</v>
      </c>
      <c r="CO439" s="61">
        <f t="shared" si="479"/>
        <v>0</v>
      </c>
      <c r="CP439" s="61">
        <f t="shared" si="479"/>
        <v>0</v>
      </c>
      <c r="CQ439" s="61">
        <f t="shared" si="479"/>
        <v>0</v>
      </c>
      <c r="CR439" s="61">
        <f t="shared" si="479"/>
        <v>0</v>
      </c>
      <c r="CS439" s="61">
        <f t="shared" si="479"/>
        <v>0</v>
      </c>
      <c r="CT439" s="61">
        <f t="shared" si="479"/>
        <v>0</v>
      </c>
      <c r="CU439" s="61">
        <f t="shared" si="479"/>
        <v>0</v>
      </c>
      <c r="CV439" s="61">
        <f t="shared" si="479"/>
        <v>0</v>
      </c>
      <c r="CW439" s="61">
        <f t="shared" si="459"/>
        <v>0</v>
      </c>
      <c r="CX439" s="61">
        <f t="shared" si="459"/>
        <v>0</v>
      </c>
      <c r="CY439" s="61">
        <f t="shared" si="484"/>
        <v>0</v>
      </c>
      <c r="CZ439" s="61">
        <f t="shared" si="484"/>
        <v>0</v>
      </c>
      <c r="DA439" s="61">
        <f t="shared" si="484"/>
        <v>0</v>
      </c>
      <c r="DB439" s="61">
        <f t="shared" si="484"/>
        <v>0</v>
      </c>
      <c r="DC439" s="61">
        <f t="shared" si="484"/>
        <v>0</v>
      </c>
      <c r="DD439" s="61">
        <f t="shared" si="484"/>
        <v>0</v>
      </c>
      <c r="DE439" s="61">
        <f t="shared" si="484"/>
        <v>0</v>
      </c>
      <c r="DF439" s="61">
        <f t="shared" si="484"/>
        <v>0</v>
      </c>
      <c r="DG439" s="61">
        <f t="shared" si="484"/>
        <v>7.0116861435725999E-2</v>
      </c>
      <c r="DH439" s="61">
        <f t="shared" si="484"/>
        <v>7.3455759599332204E-2</v>
      </c>
      <c r="DI439" s="61">
        <f t="shared" si="484"/>
        <v>7.8464106844741296E-2</v>
      </c>
      <c r="DJ439" s="61">
        <f t="shared" si="484"/>
        <v>8.1803005008347293E-2</v>
      </c>
      <c r="DK439" s="61">
        <f t="shared" si="484"/>
        <v>8.6811352253756302E-2</v>
      </c>
      <c r="DL439" s="61">
        <f t="shared" si="484"/>
        <v>9.1819699499165297E-2</v>
      </c>
      <c r="DM439" s="61">
        <f t="shared" si="484"/>
        <v>9.6828046744574306E-2</v>
      </c>
      <c r="DN439" s="61">
        <f t="shared" si="468"/>
        <v>0.10016694490818</v>
      </c>
      <c r="DO439" s="61">
        <f t="shared" si="468"/>
        <v>0.10517529215358901</v>
      </c>
      <c r="DP439" s="61">
        <f t="shared" si="468"/>
        <v>0.106844741235392</v>
      </c>
      <c r="DQ439" s="61">
        <f t="shared" si="466"/>
        <v>0.108514190317195</v>
      </c>
      <c r="DR439" s="61">
        <f t="shared" si="466"/>
        <v>0</v>
      </c>
      <c r="DS439" s="61">
        <f t="shared" si="446"/>
        <v>0</v>
      </c>
      <c r="DT439" s="61">
        <f t="shared" si="446"/>
        <v>0</v>
      </c>
      <c r="DU439" s="61">
        <f t="shared" si="446"/>
        <v>0</v>
      </c>
      <c r="DV439" s="61">
        <f t="shared" si="446"/>
        <v>0</v>
      </c>
      <c r="DW439" s="61">
        <f t="shared" si="482"/>
        <v>0</v>
      </c>
      <c r="DX439" s="61">
        <f t="shared" si="482"/>
        <v>0</v>
      </c>
      <c r="DY439" s="61">
        <f t="shared" si="482"/>
        <v>0</v>
      </c>
      <c r="DZ439" s="61">
        <f t="shared" si="477"/>
        <v>1</v>
      </c>
    </row>
    <row r="440" spans="2:130">
      <c r="C440" s="53">
        <v>2054</v>
      </c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>
        <f t="shared" si="472"/>
        <v>0</v>
      </c>
      <c r="AM440" s="64">
        <f t="shared" si="473"/>
        <v>0</v>
      </c>
      <c r="AN440" s="64">
        <f t="shared" si="474"/>
        <v>0</v>
      </c>
      <c r="AO440" s="64">
        <f t="shared" si="475"/>
        <v>0</v>
      </c>
      <c r="AP440" s="64">
        <f t="shared" si="476"/>
        <v>0</v>
      </c>
      <c r="AQ440" s="64">
        <f t="shared" si="478"/>
        <v>0</v>
      </c>
      <c r="AR440" s="64">
        <f t="shared" si="480"/>
        <v>0</v>
      </c>
      <c r="AS440" s="64">
        <f t="shared" si="483"/>
        <v>0</v>
      </c>
      <c r="AT440" s="64">
        <f t="shared" si="485"/>
        <v>0</v>
      </c>
      <c r="AU440" s="64">
        <f t="shared" si="486"/>
        <v>12</v>
      </c>
      <c r="AV440" s="64">
        <f t="shared" si="487"/>
        <v>12.818181818181801</v>
      </c>
      <c r="AW440" s="64">
        <f t="shared" si="489"/>
        <v>13.363636363636401</v>
      </c>
      <c r="AX440" s="64">
        <f t="shared" si="491"/>
        <v>14.181818181818199</v>
      </c>
      <c r="AY440" s="64">
        <f t="shared" si="492"/>
        <v>15</v>
      </c>
      <c r="AZ440" s="64">
        <f t="shared" si="493"/>
        <v>15.818181818181801</v>
      </c>
      <c r="BA440" s="64">
        <f t="shared" si="494"/>
        <v>16.363636363636399</v>
      </c>
      <c r="BB440" s="64">
        <f t="shared" si="495"/>
        <v>17.181818181818201</v>
      </c>
      <c r="BC440" s="64">
        <f t="shared" si="496"/>
        <v>17.454545454545499</v>
      </c>
      <c r="BD440" s="64">
        <f t="shared" ref="BD440:BD446" si="497">VLOOKUP($C$118,$D$3:$K$63,$A$73,0)*(B388-B387)</f>
        <v>17.727272727272702</v>
      </c>
      <c r="BE440" s="64">
        <f>VLOOKUP($C$119,$D$3:$K$63,$A$73,0)*(B387-B386)</f>
        <v>17.727272727272702</v>
      </c>
      <c r="BF440" s="64">
        <f>VLOOKUP($C$120,$D$3:$K$63,$A$73,0)*B386</f>
        <v>0</v>
      </c>
      <c r="BG440" s="64"/>
      <c r="BH440" s="64"/>
      <c r="BI440" s="64"/>
      <c r="BJ440" s="64"/>
      <c r="BK440" s="64"/>
      <c r="BL440" s="64"/>
      <c r="BM440" s="54">
        <f t="shared" si="427"/>
        <v>169.636363636364</v>
      </c>
      <c r="BP440" s="53">
        <v>2054</v>
      </c>
      <c r="BQ440" s="61">
        <f t="shared" si="490"/>
        <v>0</v>
      </c>
      <c r="BR440" s="61">
        <f t="shared" si="490"/>
        <v>0</v>
      </c>
      <c r="BS440" s="61">
        <f t="shared" si="490"/>
        <v>0</v>
      </c>
      <c r="BT440" s="61">
        <f t="shared" si="490"/>
        <v>0</v>
      </c>
      <c r="BU440" s="61">
        <f t="shared" si="490"/>
        <v>0</v>
      </c>
      <c r="BV440" s="61">
        <f t="shared" si="490"/>
        <v>0</v>
      </c>
      <c r="BW440" s="61">
        <f t="shared" si="490"/>
        <v>0</v>
      </c>
      <c r="BX440" s="61">
        <f t="shared" si="490"/>
        <v>0</v>
      </c>
      <c r="BY440" s="61">
        <f t="shared" si="490"/>
        <v>0</v>
      </c>
      <c r="BZ440" s="61">
        <f t="shared" si="490"/>
        <v>0</v>
      </c>
      <c r="CA440" s="61">
        <f t="shared" si="490"/>
        <v>0</v>
      </c>
      <c r="CB440" s="61">
        <f t="shared" si="490"/>
        <v>0</v>
      </c>
      <c r="CC440" s="61">
        <f t="shared" si="490"/>
        <v>0</v>
      </c>
      <c r="CD440" s="61">
        <f t="shared" si="490"/>
        <v>0</v>
      </c>
      <c r="CE440" s="61">
        <f t="shared" si="490"/>
        <v>0</v>
      </c>
      <c r="CF440" s="61">
        <f t="shared" si="488"/>
        <v>0</v>
      </c>
      <c r="CG440" s="61">
        <f t="shared" si="481"/>
        <v>0</v>
      </c>
      <c r="CH440" s="61">
        <f t="shared" si="481"/>
        <v>0</v>
      </c>
      <c r="CI440" s="61">
        <f t="shared" si="481"/>
        <v>0</v>
      </c>
      <c r="CJ440" s="61">
        <f t="shared" si="481"/>
        <v>0</v>
      </c>
      <c r="CK440" s="61">
        <f t="shared" si="479"/>
        <v>0</v>
      </c>
      <c r="CL440" s="61">
        <f t="shared" si="479"/>
        <v>0</v>
      </c>
      <c r="CM440" s="61">
        <f t="shared" si="479"/>
        <v>0</v>
      </c>
      <c r="CN440" s="61">
        <f t="shared" si="479"/>
        <v>0</v>
      </c>
      <c r="CO440" s="61">
        <f t="shared" si="479"/>
        <v>0</v>
      </c>
      <c r="CP440" s="61">
        <f t="shared" si="479"/>
        <v>0</v>
      </c>
      <c r="CQ440" s="61">
        <f t="shared" si="479"/>
        <v>0</v>
      </c>
      <c r="CR440" s="61">
        <f t="shared" si="479"/>
        <v>0</v>
      </c>
      <c r="CS440" s="61">
        <f t="shared" si="479"/>
        <v>0</v>
      </c>
      <c r="CT440" s="61">
        <f t="shared" si="479"/>
        <v>0</v>
      </c>
      <c r="CU440" s="61">
        <f t="shared" si="479"/>
        <v>0</v>
      </c>
      <c r="CV440" s="61">
        <f t="shared" si="479"/>
        <v>0</v>
      </c>
      <c r="CW440" s="61">
        <f t="shared" si="459"/>
        <v>0</v>
      </c>
      <c r="CX440" s="61">
        <f t="shared" si="459"/>
        <v>0</v>
      </c>
      <c r="CY440" s="61">
        <f t="shared" si="484"/>
        <v>0</v>
      </c>
      <c r="CZ440" s="61">
        <f t="shared" si="484"/>
        <v>0</v>
      </c>
      <c r="DA440" s="61">
        <f t="shared" si="484"/>
        <v>0</v>
      </c>
      <c r="DB440" s="61">
        <f t="shared" si="484"/>
        <v>0</v>
      </c>
      <c r="DC440" s="61">
        <f t="shared" si="484"/>
        <v>0</v>
      </c>
      <c r="DD440" s="61">
        <f t="shared" si="484"/>
        <v>0</v>
      </c>
      <c r="DE440" s="61">
        <f t="shared" si="484"/>
        <v>0</v>
      </c>
      <c r="DF440" s="61">
        <f t="shared" si="484"/>
        <v>0</v>
      </c>
      <c r="DG440" s="61">
        <f t="shared" si="484"/>
        <v>0</v>
      </c>
      <c r="DH440" s="61">
        <f t="shared" si="484"/>
        <v>7.0739549839228005E-2</v>
      </c>
      <c r="DI440" s="61">
        <f t="shared" si="484"/>
        <v>7.5562700964630206E-2</v>
      </c>
      <c r="DJ440" s="61">
        <f t="shared" si="484"/>
        <v>7.8778135048231501E-2</v>
      </c>
      <c r="DK440" s="61">
        <f t="shared" si="484"/>
        <v>8.3601286173633493E-2</v>
      </c>
      <c r="DL440" s="61">
        <f t="shared" si="484"/>
        <v>8.8424437299035402E-2</v>
      </c>
      <c r="DM440" s="61">
        <f t="shared" si="484"/>
        <v>9.3247588424437297E-2</v>
      </c>
      <c r="DN440" s="61">
        <f t="shared" si="468"/>
        <v>9.6463022508038607E-2</v>
      </c>
      <c r="DO440" s="61">
        <f t="shared" si="468"/>
        <v>0.101286173633441</v>
      </c>
      <c r="DP440" s="61">
        <f t="shared" si="468"/>
        <v>0.102893890675241</v>
      </c>
      <c r="DQ440" s="61">
        <f t="shared" si="466"/>
        <v>0.10450160771704201</v>
      </c>
      <c r="DR440" s="61">
        <f t="shared" si="466"/>
        <v>0.10450160771704201</v>
      </c>
      <c r="DS440" s="61">
        <f t="shared" si="446"/>
        <v>0</v>
      </c>
      <c r="DT440" s="61">
        <f t="shared" si="446"/>
        <v>0</v>
      </c>
      <c r="DU440" s="61">
        <f t="shared" si="446"/>
        <v>0</v>
      </c>
      <c r="DV440" s="61">
        <f t="shared" si="446"/>
        <v>0</v>
      </c>
      <c r="DW440" s="61">
        <f t="shared" si="482"/>
        <v>0</v>
      </c>
      <c r="DX440" s="61">
        <f t="shared" si="482"/>
        <v>0</v>
      </c>
      <c r="DY440" s="61">
        <f t="shared" si="482"/>
        <v>0</v>
      </c>
      <c r="DZ440" s="61">
        <f t="shared" si="477"/>
        <v>1</v>
      </c>
    </row>
    <row r="441" spans="2:130">
      <c r="C441" s="53">
        <v>2055</v>
      </c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>
        <f t="shared" si="473"/>
        <v>0</v>
      </c>
      <c r="AN441" s="64">
        <f t="shared" si="474"/>
        <v>0</v>
      </c>
      <c r="AO441" s="64">
        <f t="shared" si="475"/>
        <v>0</v>
      </c>
      <c r="AP441" s="64">
        <f t="shared" si="476"/>
        <v>0</v>
      </c>
      <c r="AQ441" s="64">
        <f t="shared" si="478"/>
        <v>0</v>
      </c>
      <c r="AR441" s="64">
        <f t="shared" si="480"/>
        <v>0</v>
      </c>
      <c r="AS441" s="64">
        <f t="shared" si="483"/>
        <v>0</v>
      </c>
      <c r="AT441" s="64">
        <f t="shared" si="485"/>
        <v>0</v>
      </c>
      <c r="AU441" s="64">
        <f t="shared" si="486"/>
        <v>0</v>
      </c>
      <c r="AV441" s="64">
        <f t="shared" si="487"/>
        <v>12.818181818181801</v>
      </c>
      <c r="AW441" s="64">
        <f t="shared" si="489"/>
        <v>13.363636363636401</v>
      </c>
      <c r="AX441" s="64">
        <f t="shared" si="491"/>
        <v>14.181818181818199</v>
      </c>
      <c r="AY441" s="64">
        <f t="shared" si="492"/>
        <v>15</v>
      </c>
      <c r="AZ441" s="64">
        <f t="shared" si="493"/>
        <v>15.818181818181801</v>
      </c>
      <c r="BA441" s="64">
        <f t="shared" si="494"/>
        <v>16.363636363636399</v>
      </c>
      <c r="BB441" s="64">
        <f t="shared" si="495"/>
        <v>17.181818181818201</v>
      </c>
      <c r="BC441" s="64">
        <f t="shared" si="496"/>
        <v>17.454545454545499</v>
      </c>
      <c r="BD441" s="64">
        <f t="shared" si="497"/>
        <v>17.727272727272702</v>
      </c>
      <c r="BE441" s="64">
        <f t="shared" ref="BE441:BE446" si="498">VLOOKUP($C$119,$D$3:$K$63,$A$73,0)*(B388-B387)</f>
        <v>17.727272727272702</v>
      </c>
      <c r="BF441" s="64">
        <f>VLOOKUP($C$120,$D$3:$K$63,$A$73,0)*(B387-B386)</f>
        <v>17.727272727272702</v>
      </c>
      <c r="BG441" s="64">
        <f>VLOOKUP($C$121,$D$3:$K$63,$A$73,0)*B386</f>
        <v>0</v>
      </c>
      <c r="BH441" s="64"/>
      <c r="BI441" s="64"/>
      <c r="BJ441" s="64"/>
      <c r="BK441" s="64"/>
      <c r="BL441" s="64"/>
      <c r="BM441" s="54">
        <f t="shared" si="427"/>
        <v>175.363636363636</v>
      </c>
      <c r="BP441" s="53">
        <v>2055</v>
      </c>
      <c r="BQ441" s="61">
        <f t="shared" si="490"/>
        <v>0</v>
      </c>
      <c r="BR441" s="61">
        <f t="shared" si="490"/>
        <v>0</v>
      </c>
      <c r="BS441" s="61">
        <f t="shared" si="490"/>
        <v>0</v>
      </c>
      <c r="BT441" s="61">
        <f t="shared" si="490"/>
        <v>0</v>
      </c>
      <c r="BU441" s="61">
        <f t="shared" si="490"/>
        <v>0</v>
      </c>
      <c r="BV441" s="61">
        <f t="shared" si="490"/>
        <v>0</v>
      </c>
      <c r="BW441" s="61">
        <f t="shared" si="490"/>
        <v>0</v>
      </c>
      <c r="BX441" s="61">
        <f t="shared" si="490"/>
        <v>0</v>
      </c>
      <c r="BY441" s="61">
        <f t="shared" si="490"/>
        <v>0</v>
      </c>
      <c r="BZ441" s="61">
        <f t="shared" si="490"/>
        <v>0</v>
      </c>
      <c r="CA441" s="61">
        <f t="shared" si="490"/>
        <v>0</v>
      </c>
      <c r="CB441" s="61">
        <f t="shared" si="490"/>
        <v>0</v>
      </c>
      <c r="CC441" s="61">
        <f t="shared" si="490"/>
        <v>0</v>
      </c>
      <c r="CD441" s="61">
        <f t="shared" si="490"/>
        <v>0</v>
      </c>
      <c r="CE441" s="61">
        <f t="shared" si="490"/>
        <v>0</v>
      </c>
      <c r="CF441" s="61">
        <f t="shared" si="488"/>
        <v>0</v>
      </c>
      <c r="CG441" s="61">
        <f t="shared" si="481"/>
        <v>0</v>
      </c>
      <c r="CH441" s="61">
        <f t="shared" si="481"/>
        <v>0</v>
      </c>
      <c r="CI441" s="61">
        <f t="shared" si="481"/>
        <v>0</v>
      </c>
      <c r="CJ441" s="61">
        <f t="shared" si="481"/>
        <v>0</v>
      </c>
      <c r="CK441" s="61">
        <f t="shared" si="479"/>
        <v>0</v>
      </c>
      <c r="CL441" s="61">
        <f t="shared" si="479"/>
        <v>0</v>
      </c>
      <c r="CM441" s="61">
        <f t="shared" si="479"/>
        <v>0</v>
      </c>
      <c r="CN441" s="61">
        <f t="shared" si="479"/>
        <v>0</v>
      </c>
      <c r="CO441" s="61">
        <f t="shared" si="479"/>
        <v>0</v>
      </c>
      <c r="CP441" s="61">
        <f t="shared" si="479"/>
        <v>0</v>
      </c>
      <c r="CQ441" s="61">
        <f t="shared" si="479"/>
        <v>0</v>
      </c>
      <c r="CR441" s="61">
        <f t="shared" si="479"/>
        <v>0</v>
      </c>
      <c r="CS441" s="61">
        <f t="shared" si="479"/>
        <v>0</v>
      </c>
      <c r="CT441" s="61">
        <f t="shared" si="479"/>
        <v>0</v>
      </c>
      <c r="CU441" s="61">
        <f t="shared" si="479"/>
        <v>0</v>
      </c>
      <c r="CV441" s="61">
        <f t="shared" si="479"/>
        <v>0</v>
      </c>
      <c r="CW441" s="61">
        <f t="shared" si="459"/>
        <v>0</v>
      </c>
      <c r="CX441" s="61">
        <f t="shared" si="459"/>
        <v>0</v>
      </c>
      <c r="CY441" s="61">
        <f t="shared" si="484"/>
        <v>0</v>
      </c>
      <c r="CZ441" s="61">
        <f t="shared" si="484"/>
        <v>0</v>
      </c>
      <c r="DA441" s="61">
        <f t="shared" si="484"/>
        <v>0</v>
      </c>
      <c r="DB441" s="61">
        <f t="shared" si="484"/>
        <v>0</v>
      </c>
      <c r="DC441" s="61">
        <f t="shared" si="484"/>
        <v>0</v>
      </c>
      <c r="DD441" s="61">
        <f t="shared" si="484"/>
        <v>0</v>
      </c>
      <c r="DE441" s="61">
        <f t="shared" si="484"/>
        <v>0</v>
      </c>
      <c r="DF441" s="61">
        <f t="shared" si="484"/>
        <v>0</v>
      </c>
      <c r="DG441" s="61">
        <f t="shared" si="484"/>
        <v>0</v>
      </c>
      <c r="DH441" s="61">
        <f t="shared" si="484"/>
        <v>0</v>
      </c>
      <c r="DI441" s="61">
        <f t="shared" si="484"/>
        <v>7.3094867807153699E-2</v>
      </c>
      <c r="DJ441" s="61">
        <f t="shared" si="484"/>
        <v>7.6205287713841399E-2</v>
      </c>
      <c r="DK441" s="61">
        <f t="shared" si="484"/>
        <v>8.0870917573872506E-2</v>
      </c>
      <c r="DL441" s="61">
        <f t="shared" si="484"/>
        <v>8.5536547433903598E-2</v>
      </c>
      <c r="DM441" s="61">
        <f t="shared" si="484"/>
        <v>9.0202177293934704E-2</v>
      </c>
      <c r="DN441" s="61">
        <f t="shared" si="468"/>
        <v>9.3312597200622099E-2</v>
      </c>
      <c r="DO441" s="61">
        <f t="shared" si="468"/>
        <v>9.7978227060653206E-2</v>
      </c>
      <c r="DP441" s="61">
        <f t="shared" si="468"/>
        <v>9.9533437013996903E-2</v>
      </c>
      <c r="DQ441" s="61">
        <f t="shared" si="466"/>
        <v>0.101088646967341</v>
      </c>
      <c r="DR441" s="61">
        <f t="shared" si="466"/>
        <v>0.101088646967341</v>
      </c>
      <c r="DS441" s="61">
        <f t="shared" si="446"/>
        <v>0.101088646967341</v>
      </c>
      <c r="DT441" s="61">
        <f t="shared" si="446"/>
        <v>0</v>
      </c>
      <c r="DU441" s="61">
        <f t="shared" si="446"/>
        <v>0</v>
      </c>
      <c r="DV441" s="61">
        <f t="shared" si="446"/>
        <v>0</v>
      </c>
      <c r="DW441" s="61">
        <f t="shared" si="482"/>
        <v>0</v>
      </c>
      <c r="DX441" s="61">
        <f t="shared" si="482"/>
        <v>0</v>
      </c>
      <c r="DY441" s="61">
        <f t="shared" si="482"/>
        <v>0</v>
      </c>
      <c r="DZ441" s="61">
        <f t="shared" si="477"/>
        <v>0.999999999999999</v>
      </c>
    </row>
    <row r="442" spans="2:130">
      <c r="C442" s="53">
        <v>2056</v>
      </c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>
        <f t="shared" si="474"/>
        <v>0</v>
      </c>
      <c r="AO442" s="64">
        <f t="shared" si="475"/>
        <v>0</v>
      </c>
      <c r="AP442" s="64">
        <f t="shared" si="476"/>
        <v>0</v>
      </c>
      <c r="AQ442" s="64">
        <f t="shared" si="478"/>
        <v>0</v>
      </c>
      <c r="AR442" s="64">
        <f t="shared" si="480"/>
        <v>0</v>
      </c>
      <c r="AS442" s="64">
        <f t="shared" si="483"/>
        <v>0</v>
      </c>
      <c r="AT442" s="64">
        <f t="shared" si="485"/>
        <v>0</v>
      </c>
      <c r="AU442" s="64">
        <f t="shared" si="486"/>
        <v>0</v>
      </c>
      <c r="AV442" s="64">
        <f t="shared" si="487"/>
        <v>0</v>
      </c>
      <c r="AW442" s="64">
        <f t="shared" si="489"/>
        <v>13.363636363636299</v>
      </c>
      <c r="AX442" s="64">
        <f t="shared" si="491"/>
        <v>14.181818181818199</v>
      </c>
      <c r="AY442" s="64">
        <f t="shared" si="492"/>
        <v>15</v>
      </c>
      <c r="AZ442" s="64">
        <f t="shared" si="493"/>
        <v>15.818181818181801</v>
      </c>
      <c r="BA442" s="64">
        <f t="shared" si="494"/>
        <v>16.363636363636399</v>
      </c>
      <c r="BB442" s="64">
        <f t="shared" si="495"/>
        <v>17.181818181818201</v>
      </c>
      <c r="BC442" s="64">
        <f t="shared" si="496"/>
        <v>17.454545454545499</v>
      </c>
      <c r="BD442" s="64">
        <f t="shared" si="497"/>
        <v>17.727272727272702</v>
      </c>
      <c r="BE442" s="64">
        <f t="shared" si="498"/>
        <v>17.727272727272702</v>
      </c>
      <c r="BF442" s="64">
        <f t="shared" ref="BF442:BF446" si="499">VLOOKUP($C$120,$D$3:$K$63,$A$73,0)*(B388-B387)</f>
        <v>17.727272727272702</v>
      </c>
      <c r="BG442" s="64">
        <f>VLOOKUP($C$121,$D$3:$K$63,$A$73,0)*(B387-B386)</f>
        <v>18</v>
      </c>
      <c r="BH442" s="64">
        <f>VLOOKUP($C$122,$D$3:$K$63,$A$73,0)*B386</f>
        <v>0</v>
      </c>
      <c r="BI442" s="64"/>
      <c r="BJ442" s="64"/>
      <c r="BK442" s="64"/>
      <c r="BL442" s="64"/>
      <c r="BM442" s="54">
        <f t="shared" si="427"/>
        <v>180.54545454545499</v>
      </c>
      <c r="BP442" s="53">
        <v>2056</v>
      </c>
      <c r="BQ442" s="61">
        <f t="shared" si="490"/>
        <v>0</v>
      </c>
      <c r="BR442" s="61">
        <f t="shared" si="490"/>
        <v>0</v>
      </c>
      <c r="BS442" s="61">
        <f t="shared" si="490"/>
        <v>0</v>
      </c>
      <c r="BT442" s="61">
        <f t="shared" si="490"/>
        <v>0</v>
      </c>
      <c r="BU442" s="61">
        <f t="shared" si="490"/>
        <v>0</v>
      </c>
      <c r="BV442" s="61">
        <f t="shared" si="490"/>
        <v>0</v>
      </c>
      <c r="BW442" s="61">
        <f t="shared" si="490"/>
        <v>0</v>
      </c>
      <c r="BX442" s="61">
        <f t="shared" si="490"/>
        <v>0</v>
      </c>
      <c r="BY442" s="61">
        <f t="shared" si="490"/>
        <v>0</v>
      </c>
      <c r="BZ442" s="61">
        <f t="shared" si="490"/>
        <v>0</v>
      </c>
      <c r="CA442" s="61">
        <f t="shared" si="490"/>
        <v>0</v>
      </c>
      <c r="CB442" s="61">
        <f t="shared" si="490"/>
        <v>0</v>
      </c>
      <c r="CC442" s="61">
        <f t="shared" si="490"/>
        <v>0</v>
      </c>
      <c r="CD442" s="61">
        <f t="shared" si="490"/>
        <v>0</v>
      </c>
      <c r="CE442" s="61">
        <f t="shared" si="490"/>
        <v>0</v>
      </c>
      <c r="CF442" s="61">
        <f t="shared" si="488"/>
        <v>0</v>
      </c>
      <c r="CG442" s="61">
        <f t="shared" si="481"/>
        <v>0</v>
      </c>
      <c r="CH442" s="61">
        <f t="shared" si="481"/>
        <v>0</v>
      </c>
      <c r="CI442" s="61">
        <f t="shared" si="481"/>
        <v>0</v>
      </c>
      <c r="CJ442" s="61">
        <f t="shared" si="481"/>
        <v>0</v>
      </c>
      <c r="CK442" s="61">
        <f t="shared" si="479"/>
        <v>0</v>
      </c>
      <c r="CL442" s="61">
        <f t="shared" si="479"/>
        <v>0</v>
      </c>
      <c r="CM442" s="61">
        <f t="shared" si="479"/>
        <v>0</v>
      </c>
      <c r="CN442" s="61">
        <f t="shared" si="479"/>
        <v>0</v>
      </c>
      <c r="CO442" s="61">
        <f t="shared" si="479"/>
        <v>0</v>
      </c>
      <c r="CP442" s="61">
        <f t="shared" si="479"/>
        <v>0</v>
      </c>
      <c r="CQ442" s="61">
        <f t="shared" si="479"/>
        <v>0</v>
      </c>
      <c r="CR442" s="61">
        <f t="shared" si="479"/>
        <v>0</v>
      </c>
      <c r="CS442" s="61">
        <f t="shared" si="479"/>
        <v>0</v>
      </c>
      <c r="CT442" s="61">
        <f t="shared" si="479"/>
        <v>0</v>
      </c>
      <c r="CU442" s="61">
        <f t="shared" si="479"/>
        <v>0</v>
      </c>
      <c r="CV442" s="61">
        <f t="shared" si="479"/>
        <v>0</v>
      </c>
      <c r="CW442" s="61">
        <f t="shared" si="459"/>
        <v>0</v>
      </c>
      <c r="CX442" s="61">
        <f t="shared" si="459"/>
        <v>0</v>
      </c>
      <c r="CY442" s="61">
        <f t="shared" si="484"/>
        <v>0</v>
      </c>
      <c r="CZ442" s="61">
        <f t="shared" si="484"/>
        <v>0</v>
      </c>
      <c r="DA442" s="61">
        <f t="shared" si="484"/>
        <v>0</v>
      </c>
      <c r="DB442" s="61">
        <f t="shared" si="484"/>
        <v>0</v>
      </c>
      <c r="DC442" s="61">
        <f t="shared" si="484"/>
        <v>0</v>
      </c>
      <c r="DD442" s="61">
        <f t="shared" si="484"/>
        <v>0</v>
      </c>
      <c r="DE442" s="61">
        <f t="shared" si="484"/>
        <v>0</v>
      </c>
      <c r="DF442" s="61">
        <f t="shared" si="484"/>
        <v>0</v>
      </c>
      <c r="DG442" s="61">
        <f t="shared" si="484"/>
        <v>0</v>
      </c>
      <c r="DH442" s="61">
        <f t="shared" si="484"/>
        <v>0</v>
      </c>
      <c r="DI442" s="61">
        <f t="shared" si="484"/>
        <v>0</v>
      </c>
      <c r="DJ442" s="61">
        <f t="shared" si="484"/>
        <v>7.4018126888217295E-2</v>
      </c>
      <c r="DK442" s="61">
        <f t="shared" si="484"/>
        <v>7.8549848942598199E-2</v>
      </c>
      <c r="DL442" s="61">
        <f t="shared" si="484"/>
        <v>8.3081570996978896E-2</v>
      </c>
      <c r="DM442" s="61">
        <f t="shared" si="484"/>
        <v>8.7613293051359495E-2</v>
      </c>
      <c r="DN442" s="61">
        <f t="shared" si="468"/>
        <v>9.0634441087613302E-2</v>
      </c>
      <c r="DO442" s="61">
        <f t="shared" si="468"/>
        <v>9.5166163141993998E-2</v>
      </c>
      <c r="DP442" s="61">
        <f t="shared" si="468"/>
        <v>9.6676737160120901E-2</v>
      </c>
      <c r="DQ442" s="61">
        <f t="shared" si="466"/>
        <v>9.8187311178247805E-2</v>
      </c>
      <c r="DR442" s="61">
        <f t="shared" si="466"/>
        <v>9.8187311178247805E-2</v>
      </c>
      <c r="DS442" s="61">
        <f t="shared" si="446"/>
        <v>9.8187311178247805E-2</v>
      </c>
      <c r="DT442" s="61">
        <f t="shared" si="446"/>
        <v>9.9697885196374694E-2</v>
      </c>
      <c r="DU442" s="61">
        <f t="shared" si="446"/>
        <v>0</v>
      </c>
      <c r="DV442" s="61">
        <f t="shared" si="446"/>
        <v>0</v>
      </c>
      <c r="DW442" s="61">
        <f t="shared" si="482"/>
        <v>0</v>
      </c>
      <c r="DX442" s="61">
        <f t="shared" si="482"/>
        <v>0</v>
      </c>
      <c r="DY442" s="61">
        <f t="shared" si="482"/>
        <v>0</v>
      </c>
      <c r="DZ442" s="61">
        <f t="shared" si="477"/>
        <v>1</v>
      </c>
    </row>
    <row r="443" spans="2:130">
      <c r="C443" s="53">
        <v>2057</v>
      </c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>
        <f t="shared" si="475"/>
        <v>0</v>
      </c>
      <c r="AP443" s="64">
        <f t="shared" si="476"/>
        <v>0</v>
      </c>
      <c r="AQ443" s="64">
        <f t="shared" si="478"/>
        <v>0</v>
      </c>
      <c r="AR443" s="64">
        <f t="shared" si="480"/>
        <v>0</v>
      </c>
      <c r="AS443" s="64">
        <f t="shared" si="483"/>
        <v>0</v>
      </c>
      <c r="AT443" s="64">
        <f t="shared" si="485"/>
        <v>0</v>
      </c>
      <c r="AU443" s="64">
        <f t="shared" si="486"/>
        <v>0</v>
      </c>
      <c r="AV443" s="64">
        <f t="shared" si="487"/>
        <v>0</v>
      </c>
      <c r="AW443" s="64">
        <f t="shared" si="489"/>
        <v>0</v>
      </c>
      <c r="AX443" s="64">
        <f t="shared" si="491"/>
        <v>14.1818181818181</v>
      </c>
      <c r="AY443" s="64">
        <f t="shared" si="492"/>
        <v>15</v>
      </c>
      <c r="AZ443" s="64">
        <f t="shared" si="493"/>
        <v>15.818181818181801</v>
      </c>
      <c r="BA443" s="64">
        <f t="shared" si="494"/>
        <v>16.363636363636399</v>
      </c>
      <c r="BB443" s="64">
        <f t="shared" si="495"/>
        <v>17.181818181818201</v>
      </c>
      <c r="BC443" s="64">
        <f t="shared" si="496"/>
        <v>17.454545454545499</v>
      </c>
      <c r="BD443" s="64">
        <f t="shared" si="497"/>
        <v>17.727272727272702</v>
      </c>
      <c r="BE443" s="64">
        <f t="shared" si="498"/>
        <v>17.727272727272702</v>
      </c>
      <c r="BF443" s="64">
        <f t="shared" si="499"/>
        <v>17.727272727272702</v>
      </c>
      <c r="BG443" s="64">
        <f t="shared" ref="BG443:BG446" si="500">VLOOKUP($C$121,$D$3:$K$63,$A$73,0)*(B388-B387)</f>
        <v>18</v>
      </c>
      <c r="BH443" s="64">
        <f>VLOOKUP($C$122,$D$3:$K$63,$A$73,0)*(B387-B386)</f>
        <v>18</v>
      </c>
      <c r="BI443" s="64">
        <f>VLOOKUP($C$123,$D$3:$K$63,$A$73,0)*B386</f>
        <v>0</v>
      </c>
      <c r="BJ443" s="64"/>
      <c r="BK443" s="64"/>
      <c r="BL443" s="64"/>
      <c r="BM443" s="54">
        <f t="shared" si="427"/>
        <v>185.18181818181799</v>
      </c>
      <c r="BP443" s="53">
        <v>2057</v>
      </c>
      <c r="BQ443" s="61">
        <f t="shared" si="490"/>
        <v>0</v>
      </c>
      <c r="BR443" s="61">
        <f t="shared" si="490"/>
        <v>0</v>
      </c>
      <c r="BS443" s="61">
        <f t="shared" si="490"/>
        <v>0</v>
      </c>
      <c r="BT443" s="61">
        <f t="shared" si="490"/>
        <v>0</v>
      </c>
      <c r="BU443" s="61">
        <f t="shared" si="490"/>
        <v>0</v>
      </c>
      <c r="BV443" s="61">
        <f t="shared" si="490"/>
        <v>0</v>
      </c>
      <c r="BW443" s="61">
        <f t="shared" si="490"/>
        <v>0</v>
      </c>
      <c r="BX443" s="61">
        <f t="shared" si="490"/>
        <v>0</v>
      </c>
      <c r="BY443" s="61">
        <f t="shared" si="490"/>
        <v>0</v>
      </c>
      <c r="BZ443" s="61">
        <f t="shared" si="490"/>
        <v>0</v>
      </c>
      <c r="CA443" s="61">
        <f t="shared" si="490"/>
        <v>0</v>
      </c>
      <c r="CB443" s="61">
        <f t="shared" si="490"/>
        <v>0</v>
      </c>
      <c r="CC443" s="61">
        <f t="shared" si="490"/>
        <v>0</v>
      </c>
      <c r="CD443" s="61">
        <f t="shared" si="490"/>
        <v>0</v>
      </c>
      <c r="CE443" s="61">
        <f t="shared" si="490"/>
        <v>0</v>
      </c>
      <c r="CF443" s="61">
        <f t="shared" si="488"/>
        <v>0</v>
      </c>
      <c r="CG443" s="61">
        <f t="shared" si="481"/>
        <v>0</v>
      </c>
      <c r="CH443" s="61">
        <f t="shared" si="481"/>
        <v>0</v>
      </c>
      <c r="CI443" s="61">
        <f t="shared" si="481"/>
        <v>0</v>
      </c>
      <c r="CJ443" s="61">
        <f t="shared" si="481"/>
        <v>0</v>
      </c>
      <c r="CK443" s="61">
        <f t="shared" si="479"/>
        <v>0</v>
      </c>
      <c r="CL443" s="61">
        <f t="shared" si="479"/>
        <v>0</v>
      </c>
      <c r="CM443" s="61">
        <f t="shared" si="479"/>
        <v>0</v>
      </c>
      <c r="CN443" s="61">
        <f t="shared" si="479"/>
        <v>0</v>
      </c>
      <c r="CO443" s="61">
        <f t="shared" si="479"/>
        <v>0</v>
      </c>
      <c r="CP443" s="61">
        <f t="shared" si="479"/>
        <v>0</v>
      </c>
      <c r="CQ443" s="61">
        <f t="shared" si="479"/>
        <v>0</v>
      </c>
      <c r="CR443" s="61">
        <f t="shared" si="479"/>
        <v>0</v>
      </c>
      <c r="CS443" s="61">
        <f t="shared" si="479"/>
        <v>0</v>
      </c>
      <c r="CT443" s="61">
        <f t="shared" si="479"/>
        <v>0</v>
      </c>
      <c r="CU443" s="61">
        <f t="shared" si="479"/>
        <v>0</v>
      </c>
      <c r="CV443" s="61">
        <f t="shared" si="479"/>
        <v>0</v>
      </c>
      <c r="CW443" s="61">
        <f t="shared" si="459"/>
        <v>0</v>
      </c>
      <c r="CX443" s="61">
        <f t="shared" si="459"/>
        <v>0</v>
      </c>
      <c r="CY443" s="61">
        <f t="shared" si="484"/>
        <v>0</v>
      </c>
      <c r="CZ443" s="61">
        <f t="shared" si="484"/>
        <v>0</v>
      </c>
      <c r="DA443" s="61">
        <f t="shared" si="484"/>
        <v>0</v>
      </c>
      <c r="DB443" s="61">
        <f t="shared" si="484"/>
        <v>0</v>
      </c>
      <c r="DC443" s="61">
        <f t="shared" si="484"/>
        <v>0</v>
      </c>
      <c r="DD443" s="61">
        <f t="shared" si="484"/>
        <v>0</v>
      </c>
      <c r="DE443" s="61">
        <f t="shared" si="484"/>
        <v>0</v>
      </c>
      <c r="DF443" s="61">
        <f t="shared" si="484"/>
        <v>0</v>
      </c>
      <c r="DG443" s="61">
        <f t="shared" si="484"/>
        <v>0</v>
      </c>
      <c r="DH443" s="61">
        <f t="shared" si="484"/>
        <v>0</v>
      </c>
      <c r="DI443" s="61">
        <f t="shared" si="484"/>
        <v>0</v>
      </c>
      <c r="DJ443" s="61">
        <f t="shared" si="484"/>
        <v>0</v>
      </c>
      <c r="DK443" s="61">
        <f t="shared" si="484"/>
        <v>7.6583210603828902E-2</v>
      </c>
      <c r="DL443" s="61">
        <f t="shared" si="484"/>
        <v>8.1001472754050105E-2</v>
      </c>
      <c r="DM443" s="61">
        <f t="shared" si="484"/>
        <v>8.5419734904271002E-2</v>
      </c>
      <c r="DN443" s="61">
        <f t="shared" si="468"/>
        <v>8.8365243004418295E-2</v>
      </c>
      <c r="DO443" s="61">
        <f t="shared" si="468"/>
        <v>9.2783505154639206E-2</v>
      </c>
      <c r="DP443" s="61">
        <f t="shared" si="468"/>
        <v>9.4256259204712797E-2</v>
      </c>
      <c r="DQ443" s="61">
        <f t="shared" si="466"/>
        <v>9.5729013254786499E-2</v>
      </c>
      <c r="DR443" s="61">
        <f t="shared" si="466"/>
        <v>9.5729013254786499E-2</v>
      </c>
      <c r="DS443" s="61">
        <f t="shared" si="446"/>
        <v>9.5729013254786499E-2</v>
      </c>
      <c r="DT443" s="61">
        <f t="shared" si="446"/>
        <v>9.7201767304860104E-2</v>
      </c>
      <c r="DU443" s="61">
        <f t="shared" si="446"/>
        <v>9.7201767304860104E-2</v>
      </c>
      <c r="DV443" s="61">
        <f t="shared" si="446"/>
        <v>0</v>
      </c>
      <c r="DW443" s="61">
        <f t="shared" si="482"/>
        <v>0</v>
      </c>
      <c r="DX443" s="61">
        <f t="shared" si="482"/>
        <v>0</v>
      </c>
      <c r="DY443" s="61">
        <f t="shared" si="482"/>
        <v>0</v>
      </c>
      <c r="DZ443" s="61">
        <f t="shared" si="477"/>
        <v>1</v>
      </c>
    </row>
    <row r="444" spans="2:130">
      <c r="C444" s="53">
        <v>2058</v>
      </c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>
        <f t="shared" si="476"/>
        <v>0</v>
      </c>
      <c r="AQ444" s="64">
        <f t="shared" si="478"/>
        <v>0</v>
      </c>
      <c r="AR444" s="64">
        <f t="shared" si="480"/>
        <v>0</v>
      </c>
      <c r="AS444" s="64">
        <f t="shared" si="483"/>
        <v>0</v>
      </c>
      <c r="AT444" s="64">
        <f t="shared" si="485"/>
        <v>0</v>
      </c>
      <c r="AU444" s="64">
        <f t="shared" si="486"/>
        <v>0</v>
      </c>
      <c r="AV444" s="64">
        <f t="shared" si="487"/>
        <v>0</v>
      </c>
      <c r="AW444" s="64">
        <f t="shared" si="489"/>
        <v>0</v>
      </c>
      <c r="AX444" s="64">
        <f t="shared" si="491"/>
        <v>0</v>
      </c>
      <c r="AY444" s="64">
        <f t="shared" si="492"/>
        <v>15</v>
      </c>
      <c r="AZ444" s="64">
        <f t="shared" si="493"/>
        <v>15.818181818181801</v>
      </c>
      <c r="BA444" s="64">
        <f t="shared" si="494"/>
        <v>16.363636363636399</v>
      </c>
      <c r="BB444" s="64">
        <f t="shared" si="495"/>
        <v>17.181818181818201</v>
      </c>
      <c r="BC444" s="64">
        <f t="shared" si="496"/>
        <v>17.454545454545499</v>
      </c>
      <c r="BD444" s="64">
        <f t="shared" si="497"/>
        <v>17.727272727272702</v>
      </c>
      <c r="BE444" s="64">
        <f t="shared" si="498"/>
        <v>17.727272727272702</v>
      </c>
      <c r="BF444" s="64">
        <f t="shared" si="499"/>
        <v>17.727272727272702</v>
      </c>
      <c r="BG444" s="64">
        <f t="shared" si="500"/>
        <v>18</v>
      </c>
      <c r="BH444" s="64">
        <f t="shared" ref="BH444:BH446" si="501">VLOOKUP($C$122,$D$3:$K$63,$A$73,0)*(B388-B387)</f>
        <v>18</v>
      </c>
      <c r="BI444" s="64">
        <f>VLOOKUP($C$123,$D$3:$K$63,$A$73,0)*(B387-B386)</f>
        <v>18.272727272727298</v>
      </c>
      <c r="BJ444" s="64">
        <f>VLOOKUP($C$124,$D$3:$K$63,$A$73,0)*B386</f>
        <v>0</v>
      </c>
      <c r="BK444" s="64"/>
      <c r="BL444" s="64"/>
      <c r="BM444" s="54">
        <f t="shared" si="427"/>
        <v>189.272727272727</v>
      </c>
      <c r="BP444" s="53">
        <v>2058</v>
      </c>
      <c r="BQ444" s="61">
        <f t="shared" si="490"/>
        <v>0</v>
      </c>
      <c r="BR444" s="61">
        <f t="shared" si="490"/>
        <v>0</v>
      </c>
      <c r="BS444" s="61">
        <f t="shared" si="490"/>
        <v>0</v>
      </c>
      <c r="BT444" s="61">
        <f t="shared" si="490"/>
        <v>0</v>
      </c>
      <c r="BU444" s="61">
        <f t="shared" si="490"/>
        <v>0</v>
      </c>
      <c r="BV444" s="61">
        <f t="shared" si="490"/>
        <v>0</v>
      </c>
      <c r="BW444" s="61">
        <f t="shared" si="490"/>
        <v>0</v>
      </c>
      <c r="BX444" s="61">
        <f t="shared" si="490"/>
        <v>0</v>
      </c>
      <c r="BY444" s="61">
        <f t="shared" si="490"/>
        <v>0</v>
      </c>
      <c r="BZ444" s="61">
        <f t="shared" si="490"/>
        <v>0</v>
      </c>
      <c r="CA444" s="61">
        <f t="shared" si="490"/>
        <v>0</v>
      </c>
      <c r="CB444" s="61">
        <f t="shared" si="490"/>
        <v>0</v>
      </c>
      <c r="CC444" s="61">
        <f t="shared" si="490"/>
        <v>0</v>
      </c>
      <c r="CD444" s="61">
        <f t="shared" si="490"/>
        <v>0</v>
      </c>
      <c r="CE444" s="61">
        <f t="shared" si="490"/>
        <v>0</v>
      </c>
      <c r="CF444" s="61">
        <f t="shared" si="488"/>
        <v>0</v>
      </c>
      <c r="CG444" s="61">
        <f t="shared" si="481"/>
        <v>0</v>
      </c>
      <c r="CH444" s="61">
        <f t="shared" si="481"/>
        <v>0</v>
      </c>
      <c r="CI444" s="61">
        <f t="shared" si="481"/>
        <v>0</v>
      </c>
      <c r="CJ444" s="61">
        <f t="shared" si="481"/>
        <v>0</v>
      </c>
      <c r="CK444" s="61">
        <f t="shared" si="479"/>
        <v>0</v>
      </c>
      <c r="CL444" s="61">
        <f t="shared" si="479"/>
        <v>0</v>
      </c>
      <c r="CM444" s="61">
        <f t="shared" si="479"/>
        <v>0</v>
      </c>
      <c r="CN444" s="61">
        <f t="shared" si="479"/>
        <v>0</v>
      </c>
      <c r="CO444" s="61">
        <f t="shared" si="479"/>
        <v>0</v>
      </c>
      <c r="CP444" s="61">
        <f t="shared" si="479"/>
        <v>0</v>
      </c>
      <c r="CQ444" s="61">
        <f t="shared" si="479"/>
        <v>0</v>
      </c>
      <c r="CR444" s="61">
        <f t="shared" si="479"/>
        <v>0</v>
      </c>
      <c r="CS444" s="61">
        <f t="shared" si="479"/>
        <v>0</v>
      </c>
      <c r="CT444" s="61">
        <f t="shared" si="479"/>
        <v>0</v>
      </c>
      <c r="CU444" s="61">
        <f t="shared" si="479"/>
        <v>0</v>
      </c>
      <c r="CV444" s="61">
        <f t="shared" si="479"/>
        <v>0</v>
      </c>
      <c r="CW444" s="61">
        <f t="shared" si="459"/>
        <v>0</v>
      </c>
      <c r="CX444" s="61">
        <f t="shared" si="459"/>
        <v>0</v>
      </c>
      <c r="CY444" s="61">
        <f t="shared" si="484"/>
        <v>0</v>
      </c>
      <c r="CZ444" s="61">
        <f t="shared" si="484"/>
        <v>0</v>
      </c>
      <c r="DA444" s="61">
        <f t="shared" si="484"/>
        <v>0</v>
      </c>
      <c r="DB444" s="61">
        <f t="shared" si="484"/>
        <v>0</v>
      </c>
      <c r="DC444" s="61">
        <f t="shared" si="484"/>
        <v>0</v>
      </c>
      <c r="DD444" s="61">
        <f t="shared" si="484"/>
        <v>0</v>
      </c>
      <c r="DE444" s="61">
        <f t="shared" si="484"/>
        <v>0</v>
      </c>
      <c r="DF444" s="61">
        <f t="shared" si="484"/>
        <v>0</v>
      </c>
      <c r="DG444" s="61">
        <f t="shared" si="484"/>
        <v>0</v>
      </c>
      <c r="DH444" s="61">
        <f t="shared" si="484"/>
        <v>0</v>
      </c>
      <c r="DI444" s="61">
        <f t="shared" si="484"/>
        <v>0</v>
      </c>
      <c r="DJ444" s="61">
        <f t="shared" si="484"/>
        <v>0</v>
      </c>
      <c r="DK444" s="61">
        <f t="shared" si="484"/>
        <v>0</v>
      </c>
      <c r="DL444" s="61">
        <f t="shared" si="484"/>
        <v>7.9250720461094798E-2</v>
      </c>
      <c r="DM444" s="61">
        <f t="shared" si="484"/>
        <v>8.3573487031700297E-2</v>
      </c>
      <c r="DN444" s="61">
        <f t="shared" si="468"/>
        <v>8.6455331412103806E-2</v>
      </c>
      <c r="DO444" s="61">
        <f t="shared" si="468"/>
        <v>9.0778097982709E-2</v>
      </c>
      <c r="DP444" s="61">
        <f t="shared" si="468"/>
        <v>9.2219020172910698E-2</v>
      </c>
      <c r="DQ444" s="61">
        <f t="shared" si="466"/>
        <v>9.3659942363112397E-2</v>
      </c>
      <c r="DR444" s="61">
        <f t="shared" si="466"/>
        <v>9.3659942363112397E-2</v>
      </c>
      <c r="DS444" s="61">
        <f t="shared" si="446"/>
        <v>9.3659942363112397E-2</v>
      </c>
      <c r="DT444" s="61">
        <f t="shared" si="446"/>
        <v>9.5100864553314193E-2</v>
      </c>
      <c r="DU444" s="61">
        <f t="shared" si="446"/>
        <v>9.5100864553314193E-2</v>
      </c>
      <c r="DV444" s="61">
        <f t="shared" si="446"/>
        <v>9.6541786743515906E-2</v>
      </c>
      <c r="DW444" s="61">
        <f t="shared" si="482"/>
        <v>0</v>
      </c>
      <c r="DX444" s="61">
        <f t="shared" si="482"/>
        <v>0</v>
      </c>
      <c r="DY444" s="61">
        <f t="shared" si="482"/>
        <v>0</v>
      </c>
      <c r="DZ444" s="61">
        <f t="shared" si="477"/>
        <v>1</v>
      </c>
    </row>
    <row r="445" spans="2:130">
      <c r="C445" s="53">
        <v>2059</v>
      </c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>
        <f t="shared" si="478"/>
        <v>0</v>
      </c>
      <c r="AR445" s="64">
        <f t="shared" si="480"/>
        <v>0</v>
      </c>
      <c r="AS445" s="64">
        <f t="shared" si="483"/>
        <v>0</v>
      </c>
      <c r="AT445" s="64">
        <f t="shared" si="485"/>
        <v>0</v>
      </c>
      <c r="AU445" s="64">
        <f t="shared" si="486"/>
        <v>0</v>
      </c>
      <c r="AV445" s="64">
        <f t="shared" si="487"/>
        <v>0</v>
      </c>
      <c r="AW445" s="64">
        <f t="shared" si="489"/>
        <v>0</v>
      </c>
      <c r="AX445" s="64">
        <f t="shared" si="491"/>
        <v>0</v>
      </c>
      <c r="AY445" s="64">
        <f t="shared" si="492"/>
        <v>0</v>
      </c>
      <c r="AZ445" s="64">
        <f t="shared" si="493"/>
        <v>15.818181818181801</v>
      </c>
      <c r="BA445" s="64">
        <f t="shared" si="494"/>
        <v>16.363636363636399</v>
      </c>
      <c r="BB445" s="64">
        <f t="shared" si="495"/>
        <v>17.181818181818201</v>
      </c>
      <c r="BC445" s="64">
        <f t="shared" si="496"/>
        <v>17.454545454545499</v>
      </c>
      <c r="BD445" s="64">
        <f t="shared" si="497"/>
        <v>17.727272727272702</v>
      </c>
      <c r="BE445" s="64">
        <f t="shared" si="498"/>
        <v>17.727272727272702</v>
      </c>
      <c r="BF445" s="64">
        <f t="shared" si="499"/>
        <v>17.727272727272702</v>
      </c>
      <c r="BG445" s="64">
        <f t="shared" si="500"/>
        <v>18</v>
      </c>
      <c r="BH445" s="64">
        <f t="shared" si="501"/>
        <v>18</v>
      </c>
      <c r="BI445" s="64">
        <f t="shared" ref="BI445:BI446" si="502">VLOOKUP($C$123,$D$3:$K$63,$A$73,0)*(B388-B387)</f>
        <v>18.272727272727298</v>
      </c>
      <c r="BJ445" s="64">
        <f>VLOOKUP($C$124,$D$3:$K$63,$A$73,0)*(B387-B386)</f>
        <v>18.272727272727298</v>
      </c>
      <c r="BK445" s="64">
        <f>VLOOKUP($C$125,$D$3:$K$63,$A$73,0)*B386</f>
        <v>0</v>
      </c>
      <c r="BL445" s="64"/>
      <c r="BM445" s="54">
        <f t="shared" si="427"/>
        <v>192.54545454545499</v>
      </c>
      <c r="BP445" s="53">
        <v>2059</v>
      </c>
      <c r="BQ445" s="61">
        <f t="shared" si="490"/>
        <v>0</v>
      </c>
      <c r="BR445" s="61">
        <f t="shared" si="490"/>
        <v>0</v>
      </c>
      <c r="BS445" s="61">
        <f t="shared" si="490"/>
        <v>0</v>
      </c>
      <c r="BT445" s="61">
        <f t="shared" si="490"/>
        <v>0</v>
      </c>
      <c r="BU445" s="61">
        <f t="shared" si="490"/>
        <v>0</v>
      </c>
      <c r="BV445" s="61">
        <f t="shared" si="490"/>
        <v>0</v>
      </c>
      <c r="BW445" s="61">
        <f t="shared" si="490"/>
        <v>0</v>
      </c>
      <c r="BX445" s="61">
        <f t="shared" si="490"/>
        <v>0</v>
      </c>
      <c r="BY445" s="61">
        <f t="shared" si="490"/>
        <v>0</v>
      </c>
      <c r="BZ445" s="61">
        <f t="shared" si="490"/>
        <v>0</v>
      </c>
      <c r="CA445" s="61">
        <f t="shared" si="490"/>
        <v>0</v>
      </c>
      <c r="CB445" s="61">
        <f t="shared" si="490"/>
        <v>0</v>
      </c>
      <c r="CC445" s="61">
        <f t="shared" si="490"/>
        <v>0</v>
      </c>
      <c r="CD445" s="61">
        <f t="shared" si="490"/>
        <v>0</v>
      </c>
      <c r="CE445" s="61">
        <f t="shared" si="490"/>
        <v>0</v>
      </c>
      <c r="CF445" s="61">
        <f t="shared" si="488"/>
        <v>0</v>
      </c>
      <c r="CG445" s="61">
        <f t="shared" si="481"/>
        <v>0</v>
      </c>
      <c r="CH445" s="61">
        <f t="shared" si="481"/>
        <v>0</v>
      </c>
      <c r="CI445" s="61">
        <f t="shared" si="481"/>
        <v>0</v>
      </c>
      <c r="CJ445" s="61">
        <f t="shared" si="481"/>
        <v>0</v>
      </c>
      <c r="CK445" s="61">
        <f t="shared" si="479"/>
        <v>0</v>
      </c>
      <c r="CL445" s="61">
        <f t="shared" si="479"/>
        <v>0</v>
      </c>
      <c r="CM445" s="61">
        <f t="shared" si="479"/>
        <v>0</v>
      </c>
      <c r="CN445" s="61">
        <f t="shared" si="479"/>
        <v>0</v>
      </c>
      <c r="CO445" s="61">
        <f t="shared" si="479"/>
        <v>0</v>
      </c>
      <c r="CP445" s="61">
        <f t="shared" si="479"/>
        <v>0</v>
      </c>
      <c r="CQ445" s="61">
        <f t="shared" si="479"/>
        <v>0</v>
      </c>
      <c r="CR445" s="61">
        <f t="shared" si="479"/>
        <v>0</v>
      </c>
      <c r="CS445" s="61">
        <f t="shared" si="479"/>
        <v>0</v>
      </c>
      <c r="CT445" s="61">
        <f t="shared" si="479"/>
        <v>0</v>
      </c>
      <c r="CU445" s="61">
        <f t="shared" si="479"/>
        <v>0</v>
      </c>
      <c r="CV445" s="61">
        <f t="shared" si="479"/>
        <v>0</v>
      </c>
      <c r="CW445" s="61">
        <f t="shared" si="459"/>
        <v>0</v>
      </c>
      <c r="CX445" s="61">
        <f t="shared" si="459"/>
        <v>0</v>
      </c>
      <c r="CY445" s="61">
        <f t="shared" si="484"/>
        <v>0</v>
      </c>
      <c r="CZ445" s="61">
        <f t="shared" si="484"/>
        <v>0</v>
      </c>
      <c r="DA445" s="61">
        <f t="shared" si="484"/>
        <v>0</v>
      </c>
      <c r="DB445" s="61">
        <f t="shared" si="484"/>
        <v>0</v>
      </c>
      <c r="DC445" s="61">
        <f t="shared" si="484"/>
        <v>0</v>
      </c>
      <c r="DD445" s="61">
        <f t="shared" si="484"/>
        <v>0</v>
      </c>
      <c r="DE445" s="61">
        <f t="shared" si="484"/>
        <v>0</v>
      </c>
      <c r="DF445" s="61">
        <f t="shared" si="484"/>
        <v>0</v>
      </c>
      <c r="DG445" s="61">
        <f t="shared" si="484"/>
        <v>0</v>
      </c>
      <c r="DH445" s="61">
        <f t="shared" si="484"/>
        <v>0</v>
      </c>
      <c r="DI445" s="61">
        <f t="shared" si="484"/>
        <v>0</v>
      </c>
      <c r="DJ445" s="61">
        <f t="shared" si="484"/>
        <v>0</v>
      </c>
      <c r="DK445" s="61">
        <f t="shared" si="484"/>
        <v>0</v>
      </c>
      <c r="DL445" s="61">
        <f t="shared" si="484"/>
        <v>0</v>
      </c>
      <c r="DM445" s="61">
        <f t="shared" si="484"/>
        <v>8.2152974504248993E-2</v>
      </c>
      <c r="DN445" s="61">
        <f t="shared" si="468"/>
        <v>8.4985835694051007E-2</v>
      </c>
      <c r="DO445" s="61">
        <f t="shared" si="468"/>
        <v>8.9235127478753604E-2</v>
      </c>
      <c r="DP445" s="61">
        <f t="shared" si="468"/>
        <v>9.0651558073654395E-2</v>
      </c>
      <c r="DQ445" s="61">
        <f t="shared" si="466"/>
        <v>9.2067988668555298E-2</v>
      </c>
      <c r="DR445" s="61">
        <f t="shared" si="466"/>
        <v>9.2067988668555298E-2</v>
      </c>
      <c r="DS445" s="61">
        <f t="shared" si="446"/>
        <v>9.2067988668555298E-2</v>
      </c>
      <c r="DT445" s="61">
        <f t="shared" si="446"/>
        <v>9.3484419263456103E-2</v>
      </c>
      <c r="DU445" s="61">
        <f t="shared" si="446"/>
        <v>9.3484419263456103E-2</v>
      </c>
      <c r="DV445" s="61">
        <f t="shared" si="446"/>
        <v>9.4900849858357006E-2</v>
      </c>
      <c r="DW445" s="61">
        <f t="shared" si="482"/>
        <v>9.4900849858357006E-2</v>
      </c>
      <c r="DX445" s="61">
        <f t="shared" si="482"/>
        <v>0</v>
      </c>
      <c r="DY445" s="61">
        <f t="shared" si="482"/>
        <v>0</v>
      </c>
      <c r="DZ445" s="61">
        <f t="shared" si="477"/>
        <v>1</v>
      </c>
    </row>
    <row r="446" spans="2:130">
      <c r="C446" s="53">
        <v>2060</v>
      </c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>
        <f t="shared" si="480"/>
        <v>0</v>
      </c>
      <c r="AS446" s="64">
        <f t="shared" si="483"/>
        <v>0</v>
      </c>
      <c r="AT446" s="64">
        <f t="shared" si="485"/>
        <v>0</v>
      </c>
      <c r="AU446" s="64">
        <f t="shared" si="486"/>
        <v>0</v>
      </c>
      <c r="AV446" s="64">
        <f t="shared" si="487"/>
        <v>0</v>
      </c>
      <c r="AW446" s="64">
        <f t="shared" si="489"/>
        <v>0</v>
      </c>
      <c r="AX446" s="64">
        <f t="shared" si="491"/>
        <v>0</v>
      </c>
      <c r="AY446" s="64">
        <f t="shared" si="492"/>
        <v>0</v>
      </c>
      <c r="AZ446" s="64">
        <f t="shared" si="493"/>
        <v>0</v>
      </c>
      <c r="BA446" s="64">
        <f t="shared" si="494"/>
        <v>16.363636363636299</v>
      </c>
      <c r="BB446" s="64">
        <f t="shared" si="495"/>
        <v>17.181818181818201</v>
      </c>
      <c r="BC446" s="64">
        <f t="shared" si="496"/>
        <v>17.454545454545499</v>
      </c>
      <c r="BD446" s="64">
        <f t="shared" si="497"/>
        <v>17.727272727272702</v>
      </c>
      <c r="BE446" s="64">
        <f t="shared" si="498"/>
        <v>17.727272727272702</v>
      </c>
      <c r="BF446" s="64">
        <f t="shared" si="499"/>
        <v>17.727272727272702</v>
      </c>
      <c r="BG446" s="64">
        <f t="shared" si="500"/>
        <v>18</v>
      </c>
      <c r="BH446" s="64">
        <f t="shared" si="501"/>
        <v>18</v>
      </c>
      <c r="BI446" s="64">
        <f t="shared" si="502"/>
        <v>18.272727272727298</v>
      </c>
      <c r="BJ446" s="64">
        <f>VLOOKUP($C$124,$D$3:$K$63,$A$73,0)*(B388-B387)</f>
        <v>18.272727272727298</v>
      </c>
      <c r="BK446" s="64">
        <f>VLOOKUP($C$125,$D$3:$K$63,$A$73,0)*(B387-B386)</f>
        <v>18.272727272727298</v>
      </c>
      <c r="BL446" s="64">
        <f>VLOOKUP($C$126,$D$3:$K$63,$A$73,0)*B386</f>
        <v>0</v>
      </c>
      <c r="BM446" s="54">
        <f t="shared" si="427"/>
        <v>195</v>
      </c>
      <c r="BP446" s="53">
        <v>2060</v>
      </c>
      <c r="BQ446" s="61">
        <f t="shared" si="490"/>
        <v>0</v>
      </c>
      <c r="BR446" s="61">
        <f t="shared" si="490"/>
        <v>0</v>
      </c>
      <c r="BS446" s="61">
        <f t="shared" si="490"/>
        <v>0</v>
      </c>
      <c r="BT446" s="61">
        <f t="shared" si="490"/>
        <v>0</v>
      </c>
      <c r="BU446" s="61">
        <f t="shared" si="490"/>
        <v>0</v>
      </c>
      <c r="BV446" s="61">
        <f t="shared" si="490"/>
        <v>0</v>
      </c>
      <c r="BW446" s="61">
        <f t="shared" si="490"/>
        <v>0</v>
      </c>
      <c r="BX446" s="61">
        <f t="shared" si="490"/>
        <v>0</v>
      </c>
      <c r="BY446" s="61">
        <f t="shared" si="490"/>
        <v>0</v>
      </c>
      <c r="BZ446" s="61">
        <f t="shared" si="490"/>
        <v>0</v>
      </c>
      <c r="CA446" s="61">
        <f t="shared" si="490"/>
        <v>0</v>
      </c>
      <c r="CB446" s="61">
        <f t="shared" si="490"/>
        <v>0</v>
      </c>
      <c r="CC446" s="61">
        <f t="shared" si="490"/>
        <v>0</v>
      </c>
      <c r="CD446" s="61">
        <f t="shared" si="490"/>
        <v>0</v>
      </c>
      <c r="CE446" s="61">
        <f t="shared" si="490"/>
        <v>0</v>
      </c>
      <c r="CF446" s="61">
        <f t="shared" si="488"/>
        <v>0</v>
      </c>
      <c r="CG446" s="61">
        <f t="shared" si="481"/>
        <v>0</v>
      </c>
      <c r="CH446" s="61">
        <f t="shared" si="481"/>
        <v>0</v>
      </c>
      <c r="CI446" s="61">
        <f t="shared" si="481"/>
        <v>0</v>
      </c>
      <c r="CJ446" s="61">
        <f t="shared" si="481"/>
        <v>0</v>
      </c>
      <c r="CK446" s="61">
        <f t="shared" si="479"/>
        <v>0</v>
      </c>
      <c r="CL446" s="61">
        <f t="shared" si="479"/>
        <v>0</v>
      </c>
      <c r="CM446" s="61">
        <f t="shared" si="479"/>
        <v>0</v>
      </c>
      <c r="CN446" s="61">
        <f t="shared" si="479"/>
        <v>0</v>
      </c>
      <c r="CO446" s="61">
        <f t="shared" si="479"/>
        <v>0</v>
      </c>
      <c r="CP446" s="61">
        <f t="shared" si="479"/>
        <v>0</v>
      </c>
      <c r="CQ446" s="61">
        <f t="shared" si="479"/>
        <v>0</v>
      </c>
      <c r="CR446" s="61">
        <f t="shared" si="479"/>
        <v>0</v>
      </c>
      <c r="CS446" s="61">
        <f t="shared" si="479"/>
        <v>0</v>
      </c>
      <c r="CT446" s="61">
        <f t="shared" si="479"/>
        <v>0</v>
      </c>
      <c r="CU446" s="61">
        <f t="shared" si="479"/>
        <v>0</v>
      </c>
      <c r="CV446" s="61">
        <f t="shared" si="479"/>
        <v>0</v>
      </c>
      <c r="CW446" s="61">
        <f t="shared" si="459"/>
        <v>0</v>
      </c>
      <c r="CX446" s="61">
        <f t="shared" si="459"/>
        <v>0</v>
      </c>
      <c r="CY446" s="61">
        <f t="shared" si="459"/>
        <v>0</v>
      </c>
      <c r="CZ446" s="61">
        <f t="shared" si="459"/>
        <v>0</v>
      </c>
      <c r="DA446" s="61">
        <f t="shared" si="459"/>
        <v>0</v>
      </c>
      <c r="DB446" s="61">
        <f t="shared" si="459"/>
        <v>0</v>
      </c>
      <c r="DC446" s="61">
        <f t="shared" si="459"/>
        <v>0</v>
      </c>
      <c r="DD446" s="61">
        <f t="shared" si="459"/>
        <v>0</v>
      </c>
      <c r="DE446" s="61">
        <f t="shared" si="459"/>
        <v>0</v>
      </c>
      <c r="DF446" s="61">
        <f t="shared" si="459"/>
        <v>0</v>
      </c>
      <c r="DG446" s="61">
        <f t="shared" si="459"/>
        <v>0</v>
      </c>
      <c r="DH446" s="61">
        <f t="shared" si="459"/>
        <v>0</v>
      </c>
      <c r="DI446" s="61">
        <f t="shared" si="459"/>
        <v>0</v>
      </c>
      <c r="DJ446" s="61">
        <f t="shared" si="459"/>
        <v>0</v>
      </c>
      <c r="DK446" s="61">
        <f t="shared" si="459"/>
        <v>0</v>
      </c>
      <c r="DL446" s="61">
        <f t="shared" si="459"/>
        <v>0</v>
      </c>
      <c r="DM446" s="61">
        <f t="shared" ref="DM446" si="503">AZ446/$BM446</f>
        <v>0</v>
      </c>
      <c r="DN446" s="61">
        <f t="shared" si="468"/>
        <v>8.39160839160836E-2</v>
      </c>
      <c r="DO446" s="61">
        <f t="shared" si="468"/>
        <v>8.8111888111888095E-2</v>
      </c>
      <c r="DP446" s="61">
        <f t="shared" si="468"/>
        <v>8.9510489510489497E-2</v>
      </c>
      <c r="DQ446" s="61">
        <f t="shared" si="466"/>
        <v>9.0909090909090898E-2</v>
      </c>
      <c r="DR446" s="61">
        <f t="shared" si="466"/>
        <v>9.0909090909090898E-2</v>
      </c>
      <c r="DS446" s="61">
        <f t="shared" si="446"/>
        <v>9.0909090909090898E-2</v>
      </c>
      <c r="DT446" s="61">
        <f t="shared" si="446"/>
        <v>9.2307692307692299E-2</v>
      </c>
      <c r="DU446" s="61">
        <f t="shared" si="446"/>
        <v>9.2307692307692299E-2</v>
      </c>
      <c r="DV446" s="61">
        <f t="shared" si="446"/>
        <v>9.37062937062937E-2</v>
      </c>
      <c r="DW446" s="61">
        <f t="shared" si="482"/>
        <v>9.37062937062937E-2</v>
      </c>
      <c r="DX446" s="61">
        <f t="shared" si="482"/>
        <v>9.37062937062937E-2</v>
      </c>
      <c r="DY446" s="61">
        <f t="shared" si="482"/>
        <v>0</v>
      </c>
      <c r="DZ446" s="61">
        <f t="shared" si="477"/>
        <v>1</v>
      </c>
    </row>
    <row r="448" spans="2:130">
      <c r="B448" s="60" t="s">
        <v>46</v>
      </c>
      <c r="C448" s="53" t="s">
        <v>149</v>
      </c>
      <c r="N448" s="53"/>
      <c r="U448" s="54"/>
      <c r="W448" s="53"/>
      <c r="AD448" s="54"/>
      <c r="AF448" s="53"/>
      <c r="AM448" s="54"/>
      <c r="AO448" s="53"/>
      <c r="AV448" s="54"/>
      <c r="BN448" s="212" t="s">
        <v>150</v>
      </c>
      <c r="BO448" s="212"/>
    </row>
    <row r="449" spans="1:130">
      <c r="A449" s="59" t="s">
        <v>19</v>
      </c>
      <c r="B449" s="59" t="s">
        <v>24</v>
      </c>
      <c r="C449" s="59" t="s">
        <v>56</v>
      </c>
      <c r="D449" s="59">
        <v>2000</v>
      </c>
      <c r="E449" s="59">
        <v>2001</v>
      </c>
      <c r="F449" s="59">
        <v>2002</v>
      </c>
      <c r="G449" s="59">
        <v>2003</v>
      </c>
      <c r="H449" s="59">
        <v>2004</v>
      </c>
      <c r="I449" s="59">
        <v>2005</v>
      </c>
      <c r="J449" s="59">
        <v>2006</v>
      </c>
      <c r="K449" s="59">
        <v>2007</v>
      </c>
      <c r="L449" s="59">
        <v>2008</v>
      </c>
      <c r="M449" s="59">
        <v>2009</v>
      </c>
      <c r="N449" s="59">
        <v>2010</v>
      </c>
      <c r="O449" s="59">
        <v>2011</v>
      </c>
      <c r="P449" s="59">
        <v>2012</v>
      </c>
      <c r="Q449" s="59">
        <v>2013</v>
      </c>
      <c r="R449" s="59">
        <v>2014</v>
      </c>
      <c r="S449" s="59">
        <v>2015</v>
      </c>
      <c r="T449" s="59">
        <v>2016</v>
      </c>
      <c r="U449" s="59">
        <v>2017</v>
      </c>
      <c r="V449" s="59">
        <v>2018</v>
      </c>
      <c r="W449" s="59">
        <v>2019</v>
      </c>
      <c r="X449" s="59">
        <v>2020</v>
      </c>
      <c r="Y449" s="59">
        <v>2021</v>
      </c>
      <c r="Z449" s="59">
        <v>2022</v>
      </c>
      <c r="AA449" s="59">
        <v>2023</v>
      </c>
      <c r="AB449" s="59">
        <v>2024</v>
      </c>
      <c r="AC449" s="59">
        <v>2025</v>
      </c>
      <c r="AD449" s="59">
        <v>2026</v>
      </c>
      <c r="AE449" s="59">
        <v>2027</v>
      </c>
      <c r="AF449" s="59">
        <v>2028</v>
      </c>
      <c r="AG449" s="59">
        <v>2029</v>
      </c>
      <c r="AH449" s="59">
        <v>2030</v>
      </c>
      <c r="AI449" s="59">
        <v>2031</v>
      </c>
      <c r="AJ449" s="59">
        <v>2032</v>
      </c>
      <c r="AK449" s="59">
        <v>2033</v>
      </c>
      <c r="AL449" s="59">
        <v>2034</v>
      </c>
      <c r="AM449" s="59">
        <v>2035</v>
      </c>
      <c r="AN449" s="59">
        <v>2036</v>
      </c>
      <c r="AO449" s="59">
        <v>2037</v>
      </c>
      <c r="AP449" s="59">
        <v>2038</v>
      </c>
      <c r="AQ449" s="59">
        <v>2039</v>
      </c>
      <c r="AR449" s="59">
        <v>2040</v>
      </c>
      <c r="AS449" s="59">
        <v>2041</v>
      </c>
      <c r="AT449" s="59">
        <v>2042</v>
      </c>
      <c r="AU449" s="59">
        <v>2043</v>
      </c>
      <c r="AV449" s="59">
        <v>2044</v>
      </c>
      <c r="AW449" s="59">
        <v>2045</v>
      </c>
      <c r="AX449" s="59">
        <v>2046</v>
      </c>
      <c r="AY449" s="59">
        <v>2047</v>
      </c>
      <c r="AZ449" s="59">
        <v>2048</v>
      </c>
      <c r="BA449" s="59">
        <v>2049</v>
      </c>
      <c r="BB449" s="59">
        <v>2050</v>
      </c>
      <c r="BC449" s="59">
        <v>2051</v>
      </c>
      <c r="BD449" s="59">
        <v>2052</v>
      </c>
      <c r="BE449" s="59">
        <v>2053</v>
      </c>
      <c r="BF449" s="59">
        <v>2054</v>
      </c>
      <c r="BG449" s="59">
        <v>2055</v>
      </c>
      <c r="BH449" s="59">
        <v>2056</v>
      </c>
      <c r="BI449" s="59">
        <v>2057</v>
      </c>
      <c r="BJ449" s="59">
        <v>2058</v>
      </c>
      <c r="BK449" s="59">
        <v>2059</v>
      </c>
      <c r="BL449" s="59">
        <v>2060</v>
      </c>
      <c r="BM449" s="59" t="s">
        <v>151</v>
      </c>
      <c r="BN449" s="59"/>
      <c r="BO449" s="59"/>
      <c r="BP449" s="59" t="s">
        <v>56</v>
      </c>
      <c r="BQ449" s="59">
        <v>2000</v>
      </c>
      <c r="BR449" s="59">
        <v>2001</v>
      </c>
      <c r="BS449" s="59">
        <v>2002</v>
      </c>
      <c r="BT449" s="59">
        <v>2003</v>
      </c>
      <c r="BU449" s="59">
        <v>2004</v>
      </c>
      <c r="BV449" s="59">
        <v>2005</v>
      </c>
      <c r="BW449" s="59">
        <v>2006</v>
      </c>
      <c r="BX449" s="59">
        <v>2007</v>
      </c>
      <c r="BY449" s="59">
        <v>2008</v>
      </c>
      <c r="BZ449" s="59">
        <v>2009</v>
      </c>
      <c r="CA449" s="59">
        <v>2010</v>
      </c>
      <c r="CB449" s="59">
        <v>2011</v>
      </c>
      <c r="CC449" s="59">
        <v>2012</v>
      </c>
      <c r="CD449" s="59">
        <v>2013</v>
      </c>
      <c r="CE449" s="59">
        <v>2014</v>
      </c>
      <c r="CF449" s="59">
        <v>2015</v>
      </c>
      <c r="CG449" s="59">
        <v>2016</v>
      </c>
      <c r="CH449" s="59">
        <v>2017</v>
      </c>
      <c r="CI449" s="59">
        <v>2018</v>
      </c>
      <c r="CJ449" s="59">
        <v>2019</v>
      </c>
      <c r="CK449" s="59">
        <v>2020</v>
      </c>
      <c r="CL449" s="59">
        <v>2021</v>
      </c>
      <c r="CM449" s="59">
        <v>2022</v>
      </c>
      <c r="CN449" s="59">
        <v>2023</v>
      </c>
      <c r="CO449" s="59">
        <v>2024</v>
      </c>
      <c r="CP449" s="59">
        <v>2025</v>
      </c>
      <c r="CQ449" s="59">
        <v>2026</v>
      </c>
      <c r="CR449" s="59">
        <v>2027</v>
      </c>
      <c r="CS449" s="59">
        <v>2028</v>
      </c>
      <c r="CT449" s="59">
        <v>2029</v>
      </c>
      <c r="CU449" s="59">
        <v>2030</v>
      </c>
      <c r="CV449" s="59">
        <v>2031</v>
      </c>
      <c r="CW449" s="59">
        <v>2032</v>
      </c>
      <c r="CX449" s="59">
        <v>2033</v>
      </c>
      <c r="CY449" s="59">
        <v>2034</v>
      </c>
      <c r="CZ449" s="59">
        <v>2035</v>
      </c>
      <c r="DA449" s="59">
        <v>2036</v>
      </c>
      <c r="DB449" s="59">
        <v>2037</v>
      </c>
      <c r="DC449" s="59">
        <v>2038</v>
      </c>
      <c r="DD449" s="59">
        <v>2039</v>
      </c>
      <c r="DE449" s="59">
        <v>2040</v>
      </c>
      <c r="DF449" s="59">
        <v>2041</v>
      </c>
      <c r="DG449" s="59">
        <v>2042</v>
      </c>
      <c r="DH449" s="59">
        <v>2043</v>
      </c>
      <c r="DI449" s="59">
        <v>2044</v>
      </c>
      <c r="DJ449" s="59">
        <v>2045</v>
      </c>
      <c r="DK449" s="59">
        <v>2046</v>
      </c>
      <c r="DL449" s="59">
        <v>2047</v>
      </c>
      <c r="DM449" s="59">
        <v>2048</v>
      </c>
      <c r="DN449" s="59">
        <v>2049</v>
      </c>
      <c r="DO449" s="59">
        <v>2050</v>
      </c>
      <c r="DP449" s="59">
        <v>2051</v>
      </c>
      <c r="DQ449" s="59">
        <v>2052</v>
      </c>
      <c r="DR449" s="59">
        <v>2053</v>
      </c>
      <c r="DS449" s="59">
        <v>2054</v>
      </c>
      <c r="DT449" s="59">
        <v>2055</v>
      </c>
      <c r="DU449" s="59">
        <v>2056</v>
      </c>
      <c r="DV449" s="59">
        <v>2057</v>
      </c>
      <c r="DW449" s="59">
        <v>2058</v>
      </c>
      <c r="DX449" s="59">
        <v>2059</v>
      </c>
      <c r="DY449" s="59">
        <v>2060</v>
      </c>
      <c r="DZ449" s="59" t="s">
        <v>152</v>
      </c>
    </row>
    <row r="450" spans="1:130">
      <c r="A450" s="53">
        <v>0</v>
      </c>
      <c r="B450" s="63">
        <f>B386</f>
        <v>0</v>
      </c>
      <c r="C450" s="53">
        <v>2000</v>
      </c>
      <c r="D450" s="64">
        <f>VLOOKUP($C$66,$D$3:$K$63,$A$74,0)*B450</f>
        <v>0</v>
      </c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54">
        <f>SUM(D450:BL450)</f>
        <v>0</v>
      </c>
      <c r="BP450" s="53">
        <v>2000</v>
      </c>
      <c r="BQ450" s="61" t="e">
        <f>D450/$BM450</f>
        <v>#DIV/0!</v>
      </c>
      <c r="BR450" s="61" t="e">
        <f t="shared" ref="BR450:CG465" si="504">E450/$BM450</f>
        <v>#DIV/0!</v>
      </c>
      <c r="BS450" s="61" t="e">
        <f t="shared" si="504"/>
        <v>#DIV/0!</v>
      </c>
      <c r="BT450" s="61" t="e">
        <f t="shared" si="504"/>
        <v>#DIV/0!</v>
      </c>
      <c r="BU450" s="61" t="e">
        <f t="shared" si="504"/>
        <v>#DIV/0!</v>
      </c>
      <c r="BV450" s="61" t="e">
        <f t="shared" si="504"/>
        <v>#DIV/0!</v>
      </c>
      <c r="BW450" s="61" t="e">
        <f t="shared" si="504"/>
        <v>#DIV/0!</v>
      </c>
      <c r="BX450" s="61" t="e">
        <f t="shared" si="504"/>
        <v>#DIV/0!</v>
      </c>
      <c r="BY450" s="61" t="e">
        <f t="shared" si="504"/>
        <v>#DIV/0!</v>
      </c>
      <c r="BZ450" s="61" t="e">
        <f t="shared" si="504"/>
        <v>#DIV/0!</v>
      </c>
      <c r="CA450" s="61" t="e">
        <f t="shared" si="504"/>
        <v>#DIV/0!</v>
      </c>
      <c r="CB450" s="61" t="e">
        <f t="shared" si="504"/>
        <v>#DIV/0!</v>
      </c>
      <c r="CC450" s="61" t="e">
        <f t="shared" si="504"/>
        <v>#DIV/0!</v>
      </c>
      <c r="CD450" s="61" t="e">
        <f t="shared" si="504"/>
        <v>#DIV/0!</v>
      </c>
      <c r="CE450" s="61" t="e">
        <f t="shared" si="504"/>
        <v>#DIV/0!</v>
      </c>
      <c r="CF450" s="61" t="e">
        <f t="shared" si="504"/>
        <v>#DIV/0!</v>
      </c>
      <c r="CG450" s="61" t="e">
        <f t="shared" si="504"/>
        <v>#DIV/0!</v>
      </c>
      <c r="CH450" s="61" t="e">
        <f t="shared" ref="CH450:CW475" si="505">U450/$BM450</f>
        <v>#DIV/0!</v>
      </c>
      <c r="CI450" s="61" t="e">
        <f t="shared" si="505"/>
        <v>#DIV/0!</v>
      </c>
      <c r="CJ450" s="61" t="e">
        <f t="shared" si="505"/>
        <v>#DIV/0!</v>
      </c>
      <c r="CK450" s="61" t="e">
        <f t="shared" si="505"/>
        <v>#DIV/0!</v>
      </c>
      <c r="CL450" s="61" t="e">
        <f t="shared" si="505"/>
        <v>#DIV/0!</v>
      </c>
      <c r="CM450" s="61" t="e">
        <f>Z450/$BM450</f>
        <v>#DIV/0!</v>
      </c>
      <c r="CN450" s="61" t="e">
        <f t="shared" ref="CN450:DC465" si="506">AA450/$BM450</f>
        <v>#DIV/0!</v>
      </c>
      <c r="CO450" s="61" t="e">
        <f t="shared" si="506"/>
        <v>#DIV/0!</v>
      </c>
      <c r="CP450" s="61" t="e">
        <f t="shared" si="506"/>
        <v>#DIV/0!</v>
      </c>
      <c r="CQ450" s="61" t="e">
        <f t="shared" si="506"/>
        <v>#DIV/0!</v>
      </c>
      <c r="CR450" s="61" t="e">
        <f t="shared" si="506"/>
        <v>#DIV/0!</v>
      </c>
      <c r="CS450" s="61" t="e">
        <f t="shared" si="506"/>
        <v>#DIV/0!</v>
      </c>
      <c r="CT450" s="61" t="e">
        <f t="shared" si="506"/>
        <v>#DIV/0!</v>
      </c>
      <c r="CU450" s="61" t="e">
        <f t="shared" si="506"/>
        <v>#DIV/0!</v>
      </c>
      <c r="CV450" s="61" t="e">
        <f t="shared" si="506"/>
        <v>#DIV/0!</v>
      </c>
      <c r="CW450" s="61" t="e">
        <f t="shared" si="506"/>
        <v>#DIV/0!</v>
      </c>
      <c r="CX450" s="61" t="e">
        <f t="shared" si="506"/>
        <v>#DIV/0!</v>
      </c>
      <c r="CY450" s="61" t="e">
        <f t="shared" si="506"/>
        <v>#DIV/0!</v>
      </c>
      <c r="CZ450" s="61" t="e">
        <f t="shared" si="506"/>
        <v>#DIV/0!</v>
      </c>
      <c r="DA450" s="61" t="e">
        <f t="shared" si="506"/>
        <v>#DIV/0!</v>
      </c>
      <c r="DB450" s="61" t="e">
        <f t="shared" si="506"/>
        <v>#DIV/0!</v>
      </c>
      <c r="DC450" s="61" t="e">
        <f t="shared" si="506"/>
        <v>#DIV/0!</v>
      </c>
      <c r="DD450" s="61" t="e">
        <f t="shared" ref="DD450:DS465" si="507">AQ450/$BM450</f>
        <v>#DIV/0!</v>
      </c>
      <c r="DE450" s="61" t="e">
        <f t="shared" si="507"/>
        <v>#DIV/0!</v>
      </c>
      <c r="DF450" s="61" t="e">
        <f t="shared" si="507"/>
        <v>#DIV/0!</v>
      </c>
      <c r="DG450" s="61" t="e">
        <f t="shared" si="507"/>
        <v>#DIV/0!</v>
      </c>
      <c r="DH450" s="61" t="e">
        <f t="shared" si="507"/>
        <v>#DIV/0!</v>
      </c>
      <c r="DI450" s="61" t="e">
        <f t="shared" si="507"/>
        <v>#DIV/0!</v>
      </c>
      <c r="DJ450" s="61" t="e">
        <f t="shared" si="507"/>
        <v>#DIV/0!</v>
      </c>
      <c r="DK450" s="61" t="e">
        <f t="shared" si="507"/>
        <v>#DIV/0!</v>
      </c>
      <c r="DL450" s="61" t="e">
        <f t="shared" si="507"/>
        <v>#DIV/0!</v>
      </c>
      <c r="DM450" s="61" t="e">
        <f t="shared" si="507"/>
        <v>#DIV/0!</v>
      </c>
      <c r="DN450" s="61" t="e">
        <f t="shared" si="507"/>
        <v>#DIV/0!</v>
      </c>
      <c r="DO450" s="61" t="e">
        <f t="shared" si="507"/>
        <v>#DIV/0!</v>
      </c>
      <c r="DP450" s="61" t="e">
        <f t="shared" si="507"/>
        <v>#DIV/0!</v>
      </c>
      <c r="DQ450" s="61" t="e">
        <f t="shared" si="507"/>
        <v>#DIV/0!</v>
      </c>
      <c r="DR450" s="61" t="e">
        <f t="shared" si="507"/>
        <v>#DIV/0!</v>
      </c>
      <c r="DS450" s="61" t="e">
        <f t="shared" si="507"/>
        <v>#DIV/0!</v>
      </c>
      <c r="DT450" s="61" t="e">
        <f t="shared" ref="DT450:DY492" si="508">BG450/$BM450</f>
        <v>#DIV/0!</v>
      </c>
      <c r="DU450" s="61" t="e">
        <f t="shared" si="508"/>
        <v>#DIV/0!</v>
      </c>
      <c r="DV450" s="61" t="e">
        <f t="shared" si="508"/>
        <v>#DIV/0!</v>
      </c>
      <c r="DW450" s="61" t="e">
        <f t="shared" si="508"/>
        <v>#DIV/0!</v>
      </c>
      <c r="DX450" s="61" t="e">
        <f t="shared" si="508"/>
        <v>#DIV/0!</v>
      </c>
      <c r="DY450" s="61" t="e">
        <f t="shared" si="508"/>
        <v>#DIV/0!</v>
      </c>
      <c r="DZ450" s="61" t="e">
        <f>SUM(BQ450:DY450)</f>
        <v>#DIV/0!</v>
      </c>
    </row>
    <row r="451" spans="1:130">
      <c r="A451" s="53">
        <v>1</v>
      </c>
      <c r="B451" s="63">
        <f t="shared" ref="B451:B470" si="509">B387</f>
        <v>9.0909090909090898E-2</v>
      </c>
      <c r="C451" s="53">
        <v>2001</v>
      </c>
      <c r="D451" s="64">
        <f>VLOOKUP($C$66,$D$3:$K$63,$A$74,0)*(B451-B450)</f>
        <v>0</v>
      </c>
      <c r="E451" s="64">
        <f>VLOOKUP($C$67,$D$3:$K$63,$A$74,0)*B450</f>
        <v>0</v>
      </c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54">
        <f t="shared" ref="BM451:BM510" si="510">SUM(D451:BL451)</f>
        <v>0</v>
      </c>
      <c r="BP451" s="53">
        <v>2001</v>
      </c>
      <c r="BQ451" s="61" t="e">
        <f t="shared" ref="BQ451:CF480" si="511">D451/$BM451</f>
        <v>#DIV/0!</v>
      </c>
      <c r="BR451" s="61" t="e">
        <f t="shared" si="504"/>
        <v>#DIV/0!</v>
      </c>
      <c r="BS451" s="61" t="e">
        <f t="shared" si="504"/>
        <v>#DIV/0!</v>
      </c>
      <c r="BT451" s="61" t="e">
        <f t="shared" si="504"/>
        <v>#DIV/0!</v>
      </c>
      <c r="BU451" s="61" t="e">
        <f t="shared" si="504"/>
        <v>#DIV/0!</v>
      </c>
      <c r="BV451" s="61" t="e">
        <f t="shared" si="504"/>
        <v>#DIV/0!</v>
      </c>
      <c r="BW451" s="61" t="e">
        <f t="shared" si="504"/>
        <v>#DIV/0!</v>
      </c>
      <c r="BX451" s="61" t="e">
        <f t="shared" si="504"/>
        <v>#DIV/0!</v>
      </c>
      <c r="BY451" s="61" t="e">
        <f t="shared" si="504"/>
        <v>#DIV/0!</v>
      </c>
      <c r="BZ451" s="61" t="e">
        <f t="shared" si="504"/>
        <v>#DIV/0!</v>
      </c>
      <c r="CA451" s="61" t="e">
        <f t="shared" si="504"/>
        <v>#DIV/0!</v>
      </c>
      <c r="CB451" s="61" t="e">
        <f t="shared" si="504"/>
        <v>#DIV/0!</v>
      </c>
      <c r="CC451" s="61" t="e">
        <f t="shared" si="504"/>
        <v>#DIV/0!</v>
      </c>
      <c r="CD451" s="61" t="e">
        <f t="shared" si="504"/>
        <v>#DIV/0!</v>
      </c>
      <c r="CE451" s="61" t="e">
        <f t="shared" si="504"/>
        <v>#DIV/0!</v>
      </c>
      <c r="CF451" s="61" t="e">
        <f t="shared" si="504"/>
        <v>#DIV/0!</v>
      </c>
      <c r="CG451" s="61" t="e">
        <f t="shared" si="504"/>
        <v>#DIV/0!</v>
      </c>
      <c r="CH451" s="61" t="e">
        <f t="shared" si="505"/>
        <v>#DIV/0!</v>
      </c>
      <c r="CI451" s="61" t="e">
        <f t="shared" si="505"/>
        <v>#DIV/0!</v>
      </c>
      <c r="CJ451" s="61" t="e">
        <f t="shared" si="505"/>
        <v>#DIV/0!</v>
      </c>
      <c r="CK451" s="61" t="e">
        <f t="shared" si="505"/>
        <v>#DIV/0!</v>
      </c>
      <c r="CL451" s="61" t="e">
        <f t="shared" si="505"/>
        <v>#DIV/0!</v>
      </c>
      <c r="CM451" s="61" t="e">
        <f t="shared" si="505"/>
        <v>#DIV/0!</v>
      </c>
      <c r="CN451" s="61" t="e">
        <f t="shared" si="506"/>
        <v>#DIV/0!</v>
      </c>
      <c r="CO451" s="61" t="e">
        <f t="shared" si="506"/>
        <v>#DIV/0!</v>
      </c>
      <c r="CP451" s="61" t="e">
        <f t="shared" si="506"/>
        <v>#DIV/0!</v>
      </c>
      <c r="CQ451" s="61" t="e">
        <f t="shared" si="506"/>
        <v>#DIV/0!</v>
      </c>
      <c r="CR451" s="61" t="e">
        <f t="shared" si="506"/>
        <v>#DIV/0!</v>
      </c>
      <c r="CS451" s="61" t="e">
        <f t="shared" si="506"/>
        <v>#DIV/0!</v>
      </c>
      <c r="CT451" s="61" t="e">
        <f t="shared" si="506"/>
        <v>#DIV/0!</v>
      </c>
      <c r="CU451" s="61" t="e">
        <f t="shared" si="506"/>
        <v>#DIV/0!</v>
      </c>
      <c r="CV451" s="61" t="e">
        <f t="shared" si="506"/>
        <v>#DIV/0!</v>
      </c>
      <c r="CW451" s="61" t="e">
        <f t="shared" si="506"/>
        <v>#DIV/0!</v>
      </c>
      <c r="CX451" s="61" t="e">
        <f t="shared" si="506"/>
        <v>#DIV/0!</v>
      </c>
      <c r="CY451" s="61" t="e">
        <f t="shared" si="506"/>
        <v>#DIV/0!</v>
      </c>
      <c r="CZ451" s="61" t="e">
        <f t="shared" si="506"/>
        <v>#DIV/0!</v>
      </c>
      <c r="DA451" s="61" t="e">
        <f t="shared" si="506"/>
        <v>#DIV/0!</v>
      </c>
      <c r="DB451" s="61" t="e">
        <f t="shared" si="506"/>
        <v>#DIV/0!</v>
      </c>
      <c r="DC451" s="61" t="e">
        <f t="shared" si="506"/>
        <v>#DIV/0!</v>
      </c>
      <c r="DD451" s="61" t="e">
        <f t="shared" si="507"/>
        <v>#DIV/0!</v>
      </c>
      <c r="DE451" s="61" t="e">
        <f t="shared" si="507"/>
        <v>#DIV/0!</v>
      </c>
      <c r="DF451" s="61" t="e">
        <f t="shared" si="507"/>
        <v>#DIV/0!</v>
      </c>
      <c r="DG451" s="61" t="e">
        <f t="shared" si="507"/>
        <v>#DIV/0!</v>
      </c>
      <c r="DH451" s="61" t="e">
        <f t="shared" si="507"/>
        <v>#DIV/0!</v>
      </c>
      <c r="DI451" s="61" t="e">
        <f t="shared" si="507"/>
        <v>#DIV/0!</v>
      </c>
      <c r="DJ451" s="61" t="e">
        <f t="shared" si="507"/>
        <v>#DIV/0!</v>
      </c>
      <c r="DK451" s="61" t="e">
        <f t="shared" si="507"/>
        <v>#DIV/0!</v>
      </c>
      <c r="DL451" s="61" t="e">
        <f t="shared" si="507"/>
        <v>#DIV/0!</v>
      </c>
      <c r="DM451" s="61" t="e">
        <f t="shared" si="507"/>
        <v>#DIV/0!</v>
      </c>
      <c r="DN451" s="61" t="e">
        <f t="shared" si="507"/>
        <v>#DIV/0!</v>
      </c>
      <c r="DO451" s="61" t="e">
        <f t="shared" si="507"/>
        <v>#DIV/0!</v>
      </c>
      <c r="DP451" s="61" t="e">
        <f t="shared" si="507"/>
        <v>#DIV/0!</v>
      </c>
      <c r="DQ451" s="61" t="e">
        <f t="shared" si="507"/>
        <v>#DIV/0!</v>
      </c>
      <c r="DR451" s="61" t="e">
        <f t="shared" si="507"/>
        <v>#DIV/0!</v>
      </c>
      <c r="DS451" s="61" t="e">
        <f t="shared" si="507"/>
        <v>#DIV/0!</v>
      </c>
      <c r="DT451" s="61" t="e">
        <f t="shared" si="508"/>
        <v>#DIV/0!</v>
      </c>
      <c r="DU451" s="61" t="e">
        <f t="shared" si="508"/>
        <v>#DIV/0!</v>
      </c>
      <c r="DV451" s="61" t="e">
        <f t="shared" si="508"/>
        <v>#DIV/0!</v>
      </c>
      <c r="DW451" s="61" t="e">
        <f t="shared" si="508"/>
        <v>#DIV/0!</v>
      </c>
      <c r="DX451" s="61" t="e">
        <f t="shared" si="508"/>
        <v>#DIV/0!</v>
      </c>
      <c r="DY451" s="61" t="e">
        <f t="shared" si="508"/>
        <v>#DIV/0!</v>
      </c>
      <c r="DZ451" s="61" t="e">
        <f t="shared" ref="DZ451:DZ489" si="512">SUM(BQ451:DY451)</f>
        <v>#DIV/0!</v>
      </c>
    </row>
    <row r="452" spans="1:130">
      <c r="A452" s="53">
        <v>2</v>
      </c>
      <c r="B452" s="63">
        <f t="shared" si="509"/>
        <v>0.18181818181818199</v>
      </c>
      <c r="C452" s="53">
        <v>2002</v>
      </c>
      <c r="D452" s="64">
        <f t="shared" ref="D452:D470" si="513">VLOOKUP($C$66,$D$3:$K$63,$A$74,0)*(B452-B451)</f>
        <v>0</v>
      </c>
      <c r="E452" s="64">
        <f>VLOOKUP($C$67,$D$3:$K$63,$A$74,0)*(B451-B450)</f>
        <v>0</v>
      </c>
      <c r="F452" s="64">
        <f>VLOOKUP($C$68,$D$3:$K$63,$A$74,0)*B450</f>
        <v>0</v>
      </c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54">
        <f t="shared" si="510"/>
        <v>0</v>
      </c>
      <c r="BP452" s="53">
        <v>2002</v>
      </c>
      <c r="BQ452" s="61" t="e">
        <f t="shared" si="511"/>
        <v>#DIV/0!</v>
      </c>
      <c r="BR452" s="61" t="e">
        <f t="shared" si="504"/>
        <v>#DIV/0!</v>
      </c>
      <c r="BS452" s="61" t="e">
        <f t="shared" si="504"/>
        <v>#DIV/0!</v>
      </c>
      <c r="BT452" s="61" t="e">
        <f t="shared" si="504"/>
        <v>#DIV/0!</v>
      </c>
      <c r="BU452" s="61" t="e">
        <f t="shared" si="504"/>
        <v>#DIV/0!</v>
      </c>
      <c r="BV452" s="61" t="e">
        <f t="shared" si="504"/>
        <v>#DIV/0!</v>
      </c>
      <c r="BW452" s="61" t="e">
        <f t="shared" si="504"/>
        <v>#DIV/0!</v>
      </c>
      <c r="BX452" s="61" t="e">
        <f t="shared" si="504"/>
        <v>#DIV/0!</v>
      </c>
      <c r="BY452" s="61" t="e">
        <f t="shared" si="504"/>
        <v>#DIV/0!</v>
      </c>
      <c r="BZ452" s="61" t="e">
        <f t="shared" si="504"/>
        <v>#DIV/0!</v>
      </c>
      <c r="CA452" s="61" t="e">
        <f t="shared" si="504"/>
        <v>#DIV/0!</v>
      </c>
      <c r="CB452" s="61" t="e">
        <f t="shared" si="504"/>
        <v>#DIV/0!</v>
      </c>
      <c r="CC452" s="61" t="e">
        <f t="shared" si="504"/>
        <v>#DIV/0!</v>
      </c>
      <c r="CD452" s="61" t="e">
        <f t="shared" si="504"/>
        <v>#DIV/0!</v>
      </c>
      <c r="CE452" s="61" t="e">
        <f t="shared" si="504"/>
        <v>#DIV/0!</v>
      </c>
      <c r="CF452" s="61" t="e">
        <f t="shared" si="504"/>
        <v>#DIV/0!</v>
      </c>
      <c r="CG452" s="61" t="e">
        <f t="shared" si="504"/>
        <v>#DIV/0!</v>
      </c>
      <c r="CH452" s="61" t="e">
        <f t="shared" si="505"/>
        <v>#DIV/0!</v>
      </c>
      <c r="CI452" s="61" t="e">
        <f t="shared" si="505"/>
        <v>#DIV/0!</v>
      </c>
      <c r="CJ452" s="61" t="e">
        <f t="shared" si="505"/>
        <v>#DIV/0!</v>
      </c>
      <c r="CK452" s="61" t="e">
        <f t="shared" si="505"/>
        <v>#DIV/0!</v>
      </c>
      <c r="CL452" s="61" t="e">
        <f t="shared" si="505"/>
        <v>#DIV/0!</v>
      </c>
      <c r="CM452" s="61" t="e">
        <f t="shared" si="505"/>
        <v>#DIV/0!</v>
      </c>
      <c r="CN452" s="61" t="e">
        <f t="shared" si="506"/>
        <v>#DIV/0!</v>
      </c>
      <c r="CO452" s="61" t="e">
        <f t="shared" si="506"/>
        <v>#DIV/0!</v>
      </c>
      <c r="CP452" s="61" t="e">
        <f t="shared" si="506"/>
        <v>#DIV/0!</v>
      </c>
      <c r="CQ452" s="61" t="e">
        <f t="shared" si="506"/>
        <v>#DIV/0!</v>
      </c>
      <c r="CR452" s="61" t="e">
        <f t="shared" si="506"/>
        <v>#DIV/0!</v>
      </c>
      <c r="CS452" s="61" t="e">
        <f t="shared" si="506"/>
        <v>#DIV/0!</v>
      </c>
      <c r="CT452" s="61" t="e">
        <f t="shared" si="506"/>
        <v>#DIV/0!</v>
      </c>
      <c r="CU452" s="61" t="e">
        <f t="shared" si="506"/>
        <v>#DIV/0!</v>
      </c>
      <c r="CV452" s="61" t="e">
        <f t="shared" si="506"/>
        <v>#DIV/0!</v>
      </c>
      <c r="CW452" s="61" t="e">
        <f t="shared" si="506"/>
        <v>#DIV/0!</v>
      </c>
      <c r="CX452" s="61" t="e">
        <f t="shared" si="506"/>
        <v>#DIV/0!</v>
      </c>
      <c r="CY452" s="61" t="e">
        <f t="shared" si="506"/>
        <v>#DIV/0!</v>
      </c>
      <c r="CZ452" s="61" t="e">
        <f t="shared" si="506"/>
        <v>#DIV/0!</v>
      </c>
      <c r="DA452" s="61" t="e">
        <f t="shared" si="506"/>
        <v>#DIV/0!</v>
      </c>
      <c r="DB452" s="61" t="e">
        <f t="shared" si="506"/>
        <v>#DIV/0!</v>
      </c>
      <c r="DC452" s="61" t="e">
        <f t="shared" si="506"/>
        <v>#DIV/0!</v>
      </c>
      <c r="DD452" s="61" t="e">
        <f t="shared" si="507"/>
        <v>#DIV/0!</v>
      </c>
      <c r="DE452" s="61" t="e">
        <f t="shared" si="507"/>
        <v>#DIV/0!</v>
      </c>
      <c r="DF452" s="61" t="e">
        <f t="shared" si="507"/>
        <v>#DIV/0!</v>
      </c>
      <c r="DG452" s="61" t="e">
        <f t="shared" si="507"/>
        <v>#DIV/0!</v>
      </c>
      <c r="DH452" s="61" t="e">
        <f t="shared" si="507"/>
        <v>#DIV/0!</v>
      </c>
      <c r="DI452" s="61" t="e">
        <f t="shared" si="507"/>
        <v>#DIV/0!</v>
      </c>
      <c r="DJ452" s="61" t="e">
        <f t="shared" si="507"/>
        <v>#DIV/0!</v>
      </c>
      <c r="DK452" s="61" t="e">
        <f t="shared" si="507"/>
        <v>#DIV/0!</v>
      </c>
      <c r="DL452" s="61" t="e">
        <f t="shared" si="507"/>
        <v>#DIV/0!</v>
      </c>
      <c r="DM452" s="61" t="e">
        <f t="shared" si="507"/>
        <v>#DIV/0!</v>
      </c>
      <c r="DN452" s="61" t="e">
        <f t="shared" si="507"/>
        <v>#DIV/0!</v>
      </c>
      <c r="DO452" s="61" t="e">
        <f t="shared" si="507"/>
        <v>#DIV/0!</v>
      </c>
      <c r="DP452" s="61" t="e">
        <f t="shared" si="507"/>
        <v>#DIV/0!</v>
      </c>
      <c r="DQ452" s="61" t="e">
        <f t="shared" si="507"/>
        <v>#DIV/0!</v>
      </c>
      <c r="DR452" s="61" t="e">
        <f t="shared" si="507"/>
        <v>#DIV/0!</v>
      </c>
      <c r="DS452" s="61" t="e">
        <f t="shared" si="507"/>
        <v>#DIV/0!</v>
      </c>
      <c r="DT452" s="61" t="e">
        <f t="shared" si="508"/>
        <v>#DIV/0!</v>
      </c>
      <c r="DU452" s="61" t="e">
        <f t="shared" si="508"/>
        <v>#DIV/0!</v>
      </c>
      <c r="DV452" s="61" t="e">
        <f t="shared" si="508"/>
        <v>#DIV/0!</v>
      </c>
      <c r="DW452" s="61" t="e">
        <f t="shared" si="508"/>
        <v>#DIV/0!</v>
      </c>
      <c r="DX452" s="61" t="e">
        <f t="shared" si="508"/>
        <v>#DIV/0!</v>
      </c>
      <c r="DY452" s="61" t="e">
        <f t="shared" si="508"/>
        <v>#DIV/0!</v>
      </c>
      <c r="DZ452" s="61" t="e">
        <f t="shared" si="512"/>
        <v>#DIV/0!</v>
      </c>
    </row>
    <row r="453" spans="1:130">
      <c r="A453" s="53">
        <v>3</v>
      </c>
      <c r="B453" s="63">
        <f t="shared" si="509"/>
        <v>0.27272727272727298</v>
      </c>
      <c r="C453" s="53">
        <v>2003</v>
      </c>
      <c r="D453" s="64">
        <f t="shared" si="513"/>
        <v>0</v>
      </c>
      <c r="E453" s="64">
        <f t="shared" ref="E453:E471" si="514">VLOOKUP($C$67,$D$3:$K$63,$A$74,0)*(B452-B451)</f>
        <v>0</v>
      </c>
      <c r="F453" s="64">
        <f>VLOOKUP($C$68,$D$3:$K$63,$A$74,0)*(B451-B450)</f>
        <v>0</v>
      </c>
      <c r="G453" s="64">
        <f>VLOOKUP($C$69,$D$3:$K$63,$A$74,0)*B450</f>
        <v>0</v>
      </c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54">
        <f t="shared" si="510"/>
        <v>0</v>
      </c>
      <c r="BP453" s="53">
        <v>2003</v>
      </c>
      <c r="BQ453" s="61" t="e">
        <f t="shared" si="511"/>
        <v>#DIV/0!</v>
      </c>
      <c r="BR453" s="61" t="e">
        <f t="shared" si="504"/>
        <v>#DIV/0!</v>
      </c>
      <c r="BS453" s="61" t="e">
        <f t="shared" si="504"/>
        <v>#DIV/0!</v>
      </c>
      <c r="BT453" s="61" t="e">
        <f t="shared" si="504"/>
        <v>#DIV/0!</v>
      </c>
      <c r="BU453" s="61" t="e">
        <f t="shared" si="504"/>
        <v>#DIV/0!</v>
      </c>
      <c r="BV453" s="61" t="e">
        <f t="shared" si="504"/>
        <v>#DIV/0!</v>
      </c>
      <c r="BW453" s="61" t="e">
        <f t="shared" si="504"/>
        <v>#DIV/0!</v>
      </c>
      <c r="BX453" s="61" t="e">
        <f t="shared" si="504"/>
        <v>#DIV/0!</v>
      </c>
      <c r="BY453" s="61" t="e">
        <f t="shared" si="504"/>
        <v>#DIV/0!</v>
      </c>
      <c r="BZ453" s="61" t="e">
        <f t="shared" si="504"/>
        <v>#DIV/0!</v>
      </c>
      <c r="CA453" s="61" t="e">
        <f t="shared" si="504"/>
        <v>#DIV/0!</v>
      </c>
      <c r="CB453" s="61" t="e">
        <f t="shared" si="504"/>
        <v>#DIV/0!</v>
      </c>
      <c r="CC453" s="61" t="e">
        <f t="shared" si="504"/>
        <v>#DIV/0!</v>
      </c>
      <c r="CD453" s="61" t="e">
        <f t="shared" si="504"/>
        <v>#DIV/0!</v>
      </c>
      <c r="CE453" s="61" t="e">
        <f t="shared" si="504"/>
        <v>#DIV/0!</v>
      </c>
      <c r="CF453" s="61" t="e">
        <f t="shared" si="504"/>
        <v>#DIV/0!</v>
      </c>
      <c r="CG453" s="61" t="e">
        <f t="shared" si="504"/>
        <v>#DIV/0!</v>
      </c>
      <c r="CH453" s="61" t="e">
        <f t="shared" si="505"/>
        <v>#DIV/0!</v>
      </c>
      <c r="CI453" s="61" t="e">
        <f t="shared" si="505"/>
        <v>#DIV/0!</v>
      </c>
      <c r="CJ453" s="61" t="e">
        <f t="shared" si="505"/>
        <v>#DIV/0!</v>
      </c>
      <c r="CK453" s="61" t="e">
        <f t="shared" si="505"/>
        <v>#DIV/0!</v>
      </c>
      <c r="CL453" s="61" t="e">
        <f t="shared" si="505"/>
        <v>#DIV/0!</v>
      </c>
      <c r="CM453" s="61" t="e">
        <f t="shared" si="505"/>
        <v>#DIV/0!</v>
      </c>
      <c r="CN453" s="61" t="e">
        <f t="shared" si="506"/>
        <v>#DIV/0!</v>
      </c>
      <c r="CO453" s="61" t="e">
        <f t="shared" si="506"/>
        <v>#DIV/0!</v>
      </c>
      <c r="CP453" s="61" t="e">
        <f t="shared" si="506"/>
        <v>#DIV/0!</v>
      </c>
      <c r="CQ453" s="61" t="e">
        <f t="shared" si="506"/>
        <v>#DIV/0!</v>
      </c>
      <c r="CR453" s="61" t="e">
        <f t="shared" si="506"/>
        <v>#DIV/0!</v>
      </c>
      <c r="CS453" s="61" t="e">
        <f t="shared" si="506"/>
        <v>#DIV/0!</v>
      </c>
      <c r="CT453" s="61" t="e">
        <f t="shared" si="506"/>
        <v>#DIV/0!</v>
      </c>
      <c r="CU453" s="61" t="e">
        <f t="shared" si="506"/>
        <v>#DIV/0!</v>
      </c>
      <c r="CV453" s="61" t="e">
        <f t="shared" si="506"/>
        <v>#DIV/0!</v>
      </c>
      <c r="CW453" s="61" t="e">
        <f t="shared" si="506"/>
        <v>#DIV/0!</v>
      </c>
      <c r="CX453" s="61" t="e">
        <f t="shared" si="506"/>
        <v>#DIV/0!</v>
      </c>
      <c r="CY453" s="61" t="e">
        <f t="shared" si="506"/>
        <v>#DIV/0!</v>
      </c>
      <c r="CZ453" s="61" t="e">
        <f t="shared" si="506"/>
        <v>#DIV/0!</v>
      </c>
      <c r="DA453" s="61" t="e">
        <f t="shared" si="506"/>
        <v>#DIV/0!</v>
      </c>
      <c r="DB453" s="61" t="e">
        <f t="shared" si="506"/>
        <v>#DIV/0!</v>
      </c>
      <c r="DC453" s="61" t="e">
        <f t="shared" si="506"/>
        <v>#DIV/0!</v>
      </c>
      <c r="DD453" s="61" t="e">
        <f t="shared" si="507"/>
        <v>#DIV/0!</v>
      </c>
      <c r="DE453" s="61" t="e">
        <f t="shared" si="507"/>
        <v>#DIV/0!</v>
      </c>
      <c r="DF453" s="61" t="e">
        <f t="shared" si="507"/>
        <v>#DIV/0!</v>
      </c>
      <c r="DG453" s="61" t="e">
        <f t="shared" si="507"/>
        <v>#DIV/0!</v>
      </c>
      <c r="DH453" s="61" t="e">
        <f t="shared" si="507"/>
        <v>#DIV/0!</v>
      </c>
      <c r="DI453" s="61" t="e">
        <f t="shared" si="507"/>
        <v>#DIV/0!</v>
      </c>
      <c r="DJ453" s="61" t="e">
        <f t="shared" si="507"/>
        <v>#DIV/0!</v>
      </c>
      <c r="DK453" s="61" t="e">
        <f t="shared" si="507"/>
        <v>#DIV/0!</v>
      </c>
      <c r="DL453" s="61" t="e">
        <f t="shared" si="507"/>
        <v>#DIV/0!</v>
      </c>
      <c r="DM453" s="61" t="e">
        <f t="shared" si="507"/>
        <v>#DIV/0!</v>
      </c>
      <c r="DN453" s="61" t="e">
        <f t="shared" si="507"/>
        <v>#DIV/0!</v>
      </c>
      <c r="DO453" s="61" t="e">
        <f t="shared" si="507"/>
        <v>#DIV/0!</v>
      </c>
      <c r="DP453" s="61" t="e">
        <f t="shared" si="507"/>
        <v>#DIV/0!</v>
      </c>
      <c r="DQ453" s="61" t="e">
        <f t="shared" si="507"/>
        <v>#DIV/0!</v>
      </c>
      <c r="DR453" s="61" t="e">
        <f t="shared" si="507"/>
        <v>#DIV/0!</v>
      </c>
      <c r="DS453" s="61" t="e">
        <f t="shared" si="507"/>
        <v>#DIV/0!</v>
      </c>
      <c r="DT453" s="61" t="e">
        <f t="shared" si="508"/>
        <v>#DIV/0!</v>
      </c>
      <c r="DU453" s="61" t="e">
        <f t="shared" si="508"/>
        <v>#DIV/0!</v>
      </c>
      <c r="DV453" s="61" t="e">
        <f t="shared" si="508"/>
        <v>#DIV/0!</v>
      </c>
      <c r="DW453" s="61" t="e">
        <f t="shared" si="508"/>
        <v>#DIV/0!</v>
      </c>
      <c r="DX453" s="61" t="e">
        <f t="shared" si="508"/>
        <v>#DIV/0!</v>
      </c>
      <c r="DY453" s="61" t="e">
        <f t="shared" si="508"/>
        <v>#DIV/0!</v>
      </c>
      <c r="DZ453" s="61" t="e">
        <f t="shared" si="512"/>
        <v>#DIV/0!</v>
      </c>
    </row>
    <row r="454" spans="1:130">
      <c r="A454" s="53">
        <v>4</v>
      </c>
      <c r="B454" s="63">
        <f t="shared" si="509"/>
        <v>0.36363636363636398</v>
      </c>
      <c r="C454" s="53">
        <v>2004</v>
      </c>
      <c r="D454" s="64">
        <f t="shared" si="513"/>
        <v>0</v>
      </c>
      <c r="E454" s="64">
        <f t="shared" si="514"/>
        <v>0</v>
      </c>
      <c r="F454" s="64">
        <f t="shared" ref="F454:F472" si="515">VLOOKUP($C$68,$D$3:$K$63,$A$74,0)*(B452-B451)</f>
        <v>0</v>
      </c>
      <c r="G454" s="64">
        <f>VLOOKUP($C$69,$D$3:$K$63,$A$74,0)*(B451-B450)</f>
        <v>0</v>
      </c>
      <c r="H454" s="64">
        <f>VLOOKUP($C$70,$D$3:$K$63,$A$74,0)*B450</f>
        <v>0</v>
      </c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54">
        <f t="shared" si="510"/>
        <v>0</v>
      </c>
      <c r="BP454" s="53">
        <v>2004</v>
      </c>
      <c r="BQ454" s="61" t="e">
        <f t="shared" si="511"/>
        <v>#DIV/0!</v>
      </c>
      <c r="BR454" s="61" t="e">
        <f t="shared" si="504"/>
        <v>#DIV/0!</v>
      </c>
      <c r="BS454" s="61" t="e">
        <f t="shared" si="504"/>
        <v>#DIV/0!</v>
      </c>
      <c r="BT454" s="61" t="e">
        <f t="shared" si="504"/>
        <v>#DIV/0!</v>
      </c>
      <c r="BU454" s="61" t="e">
        <f t="shared" si="504"/>
        <v>#DIV/0!</v>
      </c>
      <c r="BV454" s="61" t="e">
        <f t="shared" si="504"/>
        <v>#DIV/0!</v>
      </c>
      <c r="BW454" s="61" t="e">
        <f t="shared" si="504"/>
        <v>#DIV/0!</v>
      </c>
      <c r="BX454" s="61" t="e">
        <f t="shared" si="504"/>
        <v>#DIV/0!</v>
      </c>
      <c r="BY454" s="61" t="e">
        <f t="shared" si="504"/>
        <v>#DIV/0!</v>
      </c>
      <c r="BZ454" s="61" t="e">
        <f t="shared" si="504"/>
        <v>#DIV/0!</v>
      </c>
      <c r="CA454" s="61" t="e">
        <f t="shared" si="504"/>
        <v>#DIV/0!</v>
      </c>
      <c r="CB454" s="61" t="e">
        <f t="shared" si="504"/>
        <v>#DIV/0!</v>
      </c>
      <c r="CC454" s="61" t="e">
        <f t="shared" si="504"/>
        <v>#DIV/0!</v>
      </c>
      <c r="CD454" s="61" t="e">
        <f t="shared" si="504"/>
        <v>#DIV/0!</v>
      </c>
      <c r="CE454" s="61" t="e">
        <f t="shared" si="504"/>
        <v>#DIV/0!</v>
      </c>
      <c r="CF454" s="61" t="e">
        <f t="shared" si="504"/>
        <v>#DIV/0!</v>
      </c>
      <c r="CG454" s="61" t="e">
        <f t="shared" si="504"/>
        <v>#DIV/0!</v>
      </c>
      <c r="CH454" s="61" t="e">
        <f t="shared" si="505"/>
        <v>#DIV/0!</v>
      </c>
      <c r="CI454" s="61" t="e">
        <f t="shared" si="505"/>
        <v>#DIV/0!</v>
      </c>
      <c r="CJ454" s="61" t="e">
        <f t="shared" si="505"/>
        <v>#DIV/0!</v>
      </c>
      <c r="CK454" s="61" t="e">
        <f t="shared" si="505"/>
        <v>#DIV/0!</v>
      </c>
      <c r="CL454" s="61" t="e">
        <f t="shared" si="505"/>
        <v>#DIV/0!</v>
      </c>
      <c r="CM454" s="61" t="e">
        <f t="shared" si="505"/>
        <v>#DIV/0!</v>
      </c>
      <c r="CN454" s="61" t="e">
        <f t="shared" si="506"/>
        <v>#DIV/0!</v>
      </c>
      <c r="CO454" s="61" t="e">
        <f t="shared" si="506"/>
        <v>#DIV/0!</v>
      </c>
      <c r="CP454" s="61" t="e">
        <f t="shared" si="506"/>
        <v>#DIV/0!</v>
      </c>
      <c r="CQ454" s="61" t="e">
        <f t="shared" si="506"/>
        <v>#DIV/0!</v>
      </c>
      <c r="CR454" s="61" t="e">
        <f t="shared" si="506"/>
        <v>#DIV/0!</v>
      </c>
      <c r="CS454" s="61" t="e">
        <f t="shared" si="506"/>
        <v>#DIV/0!</v>
      </c>
      <c r="CT454" s="61" t="e">
        <f t="shared" si="506"/>
        <v>#DIV/0!</v>
      </c>
      <c r="CU454" s="61" t="e">
        <f t="shared" si="506"/>
        <v>#DIV/0!</v>
      </c>
      <c r="CV454" s="61" t="e">
        <f t="shared" si="506"/>
        <v>#DIV/0!</v>
      </c>
      <c r="CW454" s="61" t="e">
        <f t="shared" si="506"/>
        <v>#DIV/0!</v>
      </c>
      <c r="CX454" s="61" t="e">
        <f t="shared" si="506"/>
        <v>#DIV/0!</v>
      </c>
      <c r="CY454" s="61" t="e">
        <f t="shared" si="506"/>
        <v>#DIV/0!</v>
      </c>
      <c r="CZ454" s="61" t="e">
        <f t="shared" si="506"/>
        <v>#DIV/0!</v>
      </c>
      <c r="DA454" s="61" t="e">
        <f t="shared" si="506"/>
        <v>#DIV/0!</v>
      </c>
      <c r="DB454" s="61" t="e">
        <f t="shared" si="506"/>
        <v>#DIV/0!</v>
      </c>
      <c r="DC454" s="61" t="e">
        <f t="shared" si="506"/>
        <v>#DIV/0!</v>
      </c>
      <c r="DD454" s="61" t="e">
        <f t="shared" si="507"/>
        <v>#DIV/0!</v>
      </c>
      <c r="DE454" s="61" t="e">
        <f t="shared" si="507"/>
        <v>#DIV/0!</v>
      </c>
      <c r="DF454" s="61" t="e">
        <f t="shared" si="507"/>
        <v>#DIV/0!</v>
      </c>
      <c r="DG454" s="61" t="e">
        <f t="shared" si="507"/>
        <v>#DIV/0!</v>
      </c>
      <c r="DH454" s="61" t="e">
        <f t="shared" si="507"/>
        <v>#DIV/0!</v>
      </c>
      <c r="DI454" s="61" t="e">
        <f t="shared" si="507"/>
        <v>#DIV/0!</v>
      </c>
      <c r="DJ454" s="61" t="e">
        <f t="shared" si="507"/>
        <v>#DIV/0!</v>
      </c>
      <c r="DK454" s="61" t="e">
        <f t="shared" si="507"/>
        <v>#DIV/0!</v>
      </c>
      <c r="DL454" s="61" t="e">
        <f t="shared" si="507"/>
        <v>#DIV/0!</v>
      </c>
      <c r="DM454" s="61" t="e">
        <f t="shared" si="507"/>
        <v>#DIV/0!</v>
      </c>
      <c r="DN454" s="61" t="e">
        <f t="shared" si="507"/>
        <v>#DIV/0!</v>
      </c>
      <c r="DO454" s="61" t="e">
        <f t="shared" si="507"/>
        <v>#DIV/0!</v>
      </c>
      <c r="DP454" s="61" t="e">
        <f t="shared" si="507"/>
        <v>#DIV/0!</v>
      </c>
      <c r="DQ454" s="61" t="e">
        <f t="shared" si="507"/>
        <v>#DIV/0!</v>
      </c>
      <c r="DR454" s="61" t="e">
        <f t="shared" si="507"/>
        <v>#DIV/0!</v>
      </c>
      <c r="DS454" s="61" t="e">
        <f t="shared" si="507"/>
        <v>#DIV/0!</v>
      </c>
      <c r="DT454" s="61" t="e">
        <f t="shared" si="508"/>
        <v>#DIV/0!</v>
      </c>
      <c r="DU454" s="61" t="e">
        <f t="shared" si="508"/>
        <v>#DIV/0!</v>
      </c>
      <c r="DV454" s="61" t="e">
        <f t="shared" si="508"/>
        <v>#DIV/0!</v>
      </c>
      <c r="DW454" s="61" t="e">
        <f t="shared" si="508"/>
        <v>#DIV/0!</v>
      </c>
      <c r="DX454" s="61" t="e">
        <f t="shared" si="508"/>
        <v>#DIV/0!</v>
      </c>
      <c r="DY454" s="61" t="e">
        <f t="shared" si="508"/>
        <v>#DIV/0!</v>
      </c>
      <c r="DZ454" s="61" t="e">
        <f t="shared" si="512"/>
        <v>#DIV/0!</v>
      </c>
    </row>
    <row r="455" spans="1:130">
      <c r="A455" s="53">
        <v>5</v>
      </c>
      <c r="B455" s="63">
        <f t="shared" si="509"/>
        <v>0.45454545454545497</v>
      </c>
      <c r="C455" s="53">
        <v>2005</v>
      </c>
      <c r="D455" s="64">
        <f t="shared" si="513"/>
        <v>0</v>
      </c>
      <c r="E455" s="64">
        <f t="shared" si="514"/>
        <v>0</v>
      </c>
      <c r="F455" s="64">
        <f t="shared" si="515"/>
        <v>0</v>
      </c>
      <c r="G455" s="64">
        <f t="shared" ref="G455:G473" si="516">VLOOKUP($C$69,$D$3:$K$63,$A$74,0)*(B452-B451)</f>
        <v>0</v>
      </c>
      <c r="H455" s="64">
        <f>VLOOKUP($C$70,$D$3:$K$63,$A$74,0)*(B451-B450)</f>
        <v>0</v>
      </c>
      <c r="I455" s="64">
        <f>VLOOKUP($C$71,$D$3:$K$63,$A$74,0)*B450</f>
        <v>0</v>
      </c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54">
        <f t="shared" si="510"/>
        <v>0</v>
      </c>
      <c r="BP455" s="53">
        <v>2005</v>
      </c>
      <c r="BQ455" s="61" t="e">
        <f t="shared" si="511"/>
        <v>#DIV/0!</v>
      </c>
      <c r="BR455" s="61" t="e">
        <f t="shared" si="504"/>
        <v>#DIV/0!</v>
      </c>
      <c r="BS455" s="61" t="e">
        <f t="shared" si="504"/>
        <v>#DIV/0!</v>
      </c>
      <c r="BT455" s="61" t="e">
        <f t="shared" si="504"/>
        <v>#DIV/0!</v>
      </c>
      <c r="BU455" s="61" t="e">
        <f t="shared" si="504"/>
        <v>#DIV/0!</v>
      </c>
      <c r="BV455" s="61" t="e">
        <f t="shared" si="504"/>
        <v>#DIV/0!</v>
      </c>
      <c r="BW455" s="61" t="e">
        <f t="shared" si="504"/>
        <v>#DIV/0!</v>
      </c>
      <c r="BX455" s="61" t="e">
        <f t="shared" si="504"/>
        <v>#DIV/0!</v>
      </c>
      <c r="BY455" s="61" t="e">
        <f t="shared" si="504"/>
        <v>#DIV/0!</v>
      </c>
      <c r="BZ455" s="61" t="e">
        <f t="shared" si="504"/>
        <v>#DIV/0!</v>
      </c>
      <c r="CA455" s="61" t="e">
        <f t="shared" si="504"/>
        <v>#DIV/0!</v>
      </c>
      <c r="CB455" s="61" t="e">
        <f t="shared" si="504"/>
        <v>#DIV/0!</v>
      </c>
      <c r="CC455" s="61" t="e">
        <f t="shared" si="504"/>
        <v>#DIV/0!</v>
      </c>
      <c r="CD455" s="61" t="e">
        <f t="shared" si="504"/>
        <v>#DIV/0!</v>
      </c>
      <c r="CE455" s="61" t="e">
        <f t="shared" si="504"/>
        <v>#DIV/0!</v>
      </c>
      <c r="CF455" s="61" t="e">
        <f t="shared" si="504"/>
        <v>#DIV/0!</v>
      </c>
      <c r="CG455" s="61" t="e">
        <f t="shared" si="504"/>
        <v>#DIV/0!</v>
      </c>
      <c r="CH455" s="61" t="e">
        <f t="shared" si="505"/>
        <v>#DIV/0!</v>
      </c>
      <c r="CI455" s="61" t="e">
        <f t="shared" si="505"/>
        <v>#DIV/0!</v>
      </c>
      <c r="CJ455" s="61" t="e">
        <f t="shared" si="505"/>
        <v>#DIV/0!</v>
      </c>
      <c r="CK455" s="61" t="e">
        <f t="shared" si="505"/>
        <v>#DIV/0!</v>
      </c>
      <c r="CL455" s="61" t="e">
        <f t="shared" si="505"/>
        <v>#DIV/0!</v>
      </c>
      <c r="CM455" s="61" t="e">
        <f t="shared" si="505"/>
        <v>#DIV/0!</v>
      </c>
      <c r="CN455" s="61" t="e">
        <f t="shared" si="506"/>
        <v>#DIV/0!</v>
      </c>
      <c r="CO455" s="61" t="e">
        <f t="shared" si="506"/>
        <v>#DIV/0!</v>
      </c>
      <c r="CP455" s="61" t="e">
        <f t="shared" si="506"/>
        <v>#DIV/0!</v>
      </c>
      <c r="CQ455" s="61" t="e">
        <f t="shared" si="506"/>
        <v>#DIV/0!</v>
      </c>
      <c r="CR455" s="61" t="e">
        <f t="shared" si="506"/>
        <v>#DIV/0!</v>
      </c>
      <c r="CS455" s="61" t="e">
        <f t="shared" si="506"/>
        <v>#DIV/0!</v>
      </c>
      <c r="CT455" s="61" t="e">
        <f t="shared" si="506"/>
        <v>#DIV/0!</v>
      </c>
      <c r="CU455" s="61" t="e">
        <f t="shared" si="506"/>
        <v>#DIV/0!</v>
      </c>
      <c r="CV455" s="61" t="e">
        <f t="shared" si="506"/>
        <v>#DIV/0!</v>
      </c>
      <c r="CW455" s="61" t="e">
        <f t="shared" si="506"/>
        <v>#DIV/0!</v>
      </c>
      <c r="CX455" s="61" t="e">
        <f t="shared" si="506"/>
        <v>#DIV/0!</v>
      </c>
      <c r="CY455" s="61" t="e">
        <f t="shared" si="506"/>
        <v>#DIV/0!</v>
      </c>
      <c r="CZ455" s="61" t="e">
        <f t="shared" si="506"/>
        <v>#DIV/0!</v>
      </c>
      <c r="DA455" s="61" t="e">
        <f t="shared" si="506"/>
        <v>#DIV/0!</v>
      </c>
      <c r="DB455" s="61" t="e">
        <f t="shared" si="506"/>
        <v>#DIV/0!</v>
      </c>
      <c r="DC455" s="61" t="e">
        <f t="shared" si="506"/>
        <v>#DIV/0!</v>
      </c>
      <c r="DD455" s="61" t="e">
        <f t="shared" si="507"/>
        <v>#DIV/0!</v>
      </c>
      <c r="DE455" s="61" t="e">
        <f t="shared" si="507"/>
        <v>#DIV/0!</v>
      </c>
      <c r="DF455" s="61" t="e">
        <f t="shared" si="507"/>
        <v>#DIV/0!</v>
      </c>
      <c r="DG455" s="61" t="e">
        <f t="shared" si="507"/>
        <v>#DIV/0!</v>
      </c>
      <c r="DH455" s="61" t="e">
        <f t="shared" si="507"/>
        <v>#DIV/0!</v>
      </c>
      <c r="DI455" s="61" t="e">
        <f t="shared" si="507"/>
        <v>#DIV/0!</v>
      </c>
      <c r="DJ455" s="61" t="e">
        <f t="shared" si="507"/>
        <v>#DIV/0!</v>
      </c>
      <c r="DK455" s="61" t="e">
        <f t="shared" si="507"/>
        <v>#DIV/0!</v>
      </c>
      <c r="DL455" s="61" t="e">
        <f t="shared" si="507"/>
        <v>#DIV/0!</v>
      </c>
      <c r="DM455" s="61" t="e">
        <f t="shared" si="507"/>
        <v>#DIV/0!</v>
      </c>
      <c r="DN455" s="61" t="e">
        <f t="shared" si="507"/>
        <v>#DIV/0!</v>
      </c>
      <c r="DO455" s="61" t="e">
        <f t="shared" si="507"/>
        <v>#DIV/0!</v>
      </c>
      <c r="DP455" s="61" t="e">
        <f t="shared" si="507"/>
        <v>#DIV/0!</v>
      </c>
      <c r="DQ455" s="61" t="e">
        <f t="shared" si="507"/>
        <v>#DIV/0!</v>
      </c>
      <c r="DR455" s="61" t="e">
        <f t="shared" si="507"/>
        <v>#DIV/0!</v>
      </c>
      <c r="DS455" s="61" t="e">
        <f t="shared" si="507"/>
        <v>#DIV/0!</v>
      </c>
      <c r="DT455" s="61" t="e">
        <f t="shared" si="508"/>
        <v>#DIV/0!</v>
      </c>
      <c r="DU455" s="61" t="e">
        <f t="shared" si="508"/>
        <v>#DIV/0!</v>
      </c>
      <c r="DV455" s="61" t="e">
        <f t="shared" si="508"/>
        <v>#DIV/0!</v>
      </c>
      <c r="DW455" s="61" t="e">
        <f t="shared" si="508"/>
        <v>#DIV/0!</v>
      </c>
      <c r="DX455" s="61" t="e">
        <f t="shared" si="508"/>
        <v>#DIV/0!</v>
      </c>
      <c r="DY455" s="61" t="e">
        <f t="shared" si="508"/>
        <v>#DIV/0!</v>
      </c>
      <c r="DZ455" s="61" t="e">
        <f t="shared" si="512"/>
        <v>#DIV/0!</v>
      </c>
    </row>
    <row r="456" spans="1:130">
      <c r="A456" s="53">
        <v>6</v>
      </c>
      <c r="B456" s="63">
        <f t="shared" si="509"/>
        <v>0.54545454545454597</v>
      </c>
      <c r="C456" s="53">
        <v>2006</v>
      </c>
      <c r="D456" s="64">
        <f t="shared" si="513"/>
        <v>0</v>
      </c>
      <c r="E456" s="64">
        <f t="shared" si="514"/>
        <v>0</v>
      </c>
      <c r="F456" s="64">
        <f t="shared" si="515"/>
        <v>0</v>
      </c>
      <c r="G456" s="64">
        <f t="shared" si="516"/>
        <v>0</v>
      </c>
      <c r="H456" s="64">
        <f t="shared" ref="H456:H474" si="517">VLOOKUP($C$70,$D$3:$K$63,$A$74,0)*(B452-B451)</f>
        <v>0</v>
      </c>
      <c r="I456" s="64">
        <f>VLOOKUP($C$71,$D$3:$K$63,$A$74,0)*(B451-B450)</f>
        <v>0</v>
      </c>
      <c r="J456" s="64">
        <f>VLOOKUP($C$72,$D$3:$K$63,$A$74,0)*B450</f>
        <v>0</v>
      </c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54">
        <f t="shared" si="510"/>
        <v>0</v>
      </c>
      <c r="BP456" s="53">
        <v>2006</v>
      </c>
      <c r="BQ456" s="61" t="e">
        <f t="shared" si="511"/>
        <v>#DIV/0!</v>
      </c>
      <c r="BR456" s="61" t="e">
        <f t="shared" si="504"/>
        <v>#DIV/0!</v>
      </c>
      <c r="BS456" s="61" t="e">
        <f t="shared" si="504"/>
        <v>#DIV/0!</v>
      </c>
      <c r="BT456" s="61" t="e">
        <f t="shared" si="504"/>
        <v>#DIV/0!</v>
      </c>
      <c r="BU456" s="61" t="e">
        <f t="shared" si="504"/>
        <v>#DIV/0!</v>
      </c>
      <c r="BV456" s="61" t="e">
        <f t="shared" si="504"/>
        <v>#DIV/0!</v>
      </c>
      <c r="BW456" s="61" t="e">
        <f t="shared" si="504"/>
        <v>#DIV/0!</v>
      </c>
      <c r="BX456" s="61" t="e">
        <f t="shared" si="504"/>
        <v>#DIV/0!</v>
      </c>
      <c r="BY456" s="61" t="e">
        <f t="shared" si="504"/>
        <v>#DIV/0!</v>
      </c>
      <c r="BZ456" s="61" t="e">
        <f t="shared" si="504"/>
        <v>#DIV/0!</v>
      </c>
      <c r="CA456" s="61" t="e">
        <f t="shared" si="504"/>
        <v>#DIV/0!</v>
      </c>
      <c r="CB456" s="61" t="e">
        <f t="shared" si="504"/>
        <v>#DIV/0!</v>
      </c>
      <c r="CC456" s="61" t="e">
        <f t="shared" si="504"/>
        <v>#DIV/0!</v>
      </c>
      <c r="CD456" s="61" t="e">
        <f t="shared" si="504"/>
        <v>#DIV/0!</v>
      </c>
      <c r="CE456" s="61" t="e">
        <f t="shared" si="504"/>
        <v>#DIV/0!</v>
      </c>
      <c r="CF456" s="61" t="e">
        <f t="shared" si="504"/>
        <v>#DIV/0!</v>
      </c>
      <c r="CG456" s="61" t="e">
        <f t="shared" si="504"/>
        <v>#DIV/0!</v>
      </c>
      <c r="CH456" s="61" t="e">
        <f t="shared" si="505"/>
        <v>#DIV/0!</v>
      </c>
      <c r="CI456" s="61" t="e">
        <f t="shared" si="505"/>
        <v>#DIV/0!</v>
      </c>
      <c r="CJ456" s="61" t="e">
        <f t="shared" si="505"/>
        <v>#DIV/0!</v>
      </c>
      <c r="CK456" s="61" t="e">
        <f t="shared" si="505"/>
        <v>#DIV/0!</v>
      </c>
      <c r="CL456" s="61" t="e">
        <f t="shared" si="505"/>
        <v>#DIV/0!</v>
      </c>
      <c r="CM456" s="61" t="e">
        <f t="shared" si="505"/>
        <v>#DIV/0!</v>
      </c>
      <c r="CN456" s="61" t="e">
        <f t="shared" si="506"/>
        <v>#DIV/0!</v>
      </c>
      <c r="CO456" s="61" t="e">
        <f t="shared" si="506"/>
        <v>#DIV/0!</v>
      </c>
      <c r="CP456" s="61" t="e">
        <f t="shared" si="506"/>
        <v>#DIV/0!</v>
      </c>
      <c r="CQ456" s="61" t="e">
        <f t="shared" si="506"/>
        <v>#DIV/0!</v>
      </c>
      <c r="CR456" s="61" t="e">
        <f t="shared" si="506"/>
        <v>#DIV/0!</v>
      </c>
      <c r="CS456" s="61" t="e">
        <f t="shared" si="506"/>
        <v>#DIV/0!</v>
      </c>
      <c r="CT456" s="61" t="e">
        <f t="shared" si="506"/>
        <v>#DIV/0!</v>
      </c>
      <c r="CU456" s="61" t="e">
        <f t="shared" si="506"/>
        <v>#DIV/0!</v>
      </c>
      <c r="CV456" s="61" t="e">
        <f t="shared" si="506"/>
        <v>#DIV/0!</v>
      </c>
      <c r="CW456" s="61" t="e">
        <f t="shared" si="506"/>
        <v>#DIV/0!</v>
      </c>
      <c r="CX456" s="61" t="e">
        <f t="shared" si="506"/>
        <v>#DIV/0!</v>
      </c>
      <c r="CY456" s="61" t="e">
        <f t="shared" si="506"/>
        <v>#DIV/0!</v>
      </c>
      <c r="CZ456" s="61" t="e">
        <f t="shared" si="506"/>
        <v>#DIV/0!</v>
      </c>
      <c r="DA456" s="61" t="e">
        <f t="shared" si="506"/>
        <v>#DIV/0!</v>
      </c>
      <c r="DB456" s="61" t="e">
        <f t="shared" si="506"/>
        <v>#DIV/0!</v>
      </c>
      <c r="DC456" s="61" t="e">
        <f t="shared" si="506"/>
        <v>#DIV/0!</v>
      </c>
      <c r="DD456" s="61" t="e">
        <f t="shared" si="507"/>
        <v>#DIV/0!</v>
      </c>
      <c r="DE456" s="61" t="e">
        <f t="shared" si="507"/>
        <v>#DIV/0!</v>
      </c>
      <c r="DF456" s="61" t="e">
        <f t="shared" si="507"/>
        <v>#DIV/0!</v>
      </c>
      <c r="DG456" s="61" t="e">
        <f t="shared" si="507"/>
        <v>#DIV/0!</v>
      </c>
      <c r="DH456" s="61" t="e">
        <f t="shared" si="507"/>
        <v>#DIV/0!</v>
      </c>
      <c r="DI456" s="61" t="e">
        <f t="shared" si="507"/>
        <v>#DIV/0!</v>
      </c>
      <c r="DJ456" s="61" t="e">
        <f t="shared" si="507"/>
        <v>#DIV/0!</v>
      </c>
      <c r="DK456" s="61" t="e">
        <f t="shared" si="507"/>
        <v>#DIV/0!</v>
      </c>
      <c r="DL456" s="61" t="e">
        <f t="shared" si="507"/>
        <v>#DIV/0!</v>
      </c>
      <c r="DM456" s="61" t="e">
        <f t="shared" si="507"/>
        <v>#DIV/0!</v>
      </c>
      <c r="DN456" s="61" t="e">
        <f t="shared" si="507"/>
        <v>#DIV/0!</v>
      </c>
      <c r="DO456" s="61" t="e">
        <f t="shared" si="507"/>
        <v>#DIV/0!</v>
      </c>
      <c r="DP456" s="61" t="e">
        <f t="shared" si="507"/>
        <v>#DIV/0!</v>
      </c>
      <c r="DQ456" s="61" t="e">
        <f t="shared" si="507"/>
        <v>#DIV/0!</v>
      </c>
      <c r="DR456" s="61" t="e">
        <f t="shared" si="507"/>
        <v>#DIV/0!</v>
      </c>
      <c r="DS456" s="61" t="e">
        <f t="shared" si="507"/>
        <v>#DIV/0!</v>
      </c>
      <c r="DT456" s="61" t="e">
        <f t="shared" si="508"/>
        <v>#DIV/0!</v>
      </c>
      <c r="DU456" s="61" t="e">
        <f t="shared" si="508"/>
        <v>#DIV/0!</v>
      </c>
      <c r="DV456" s="61" t="e">
        <f t="shared" si="508"/>
        <v>#DIV/0!</v>
      </c>
      <c r="DW456" s="61" t="e">
        <f t="shared" si="508"/>
        <v>#DIV/0!</v>
      </c>
      <c r="DX456" s="61" t="e">
        <f t="shared" si="508"/>
        <v>#DIV/0!</v>
      </c>
      <c r="DY456" s="61" t="e">
        <f t="shared" si="508"/>
        <v>#DIV/0!</v>
      </c>
      <c r="DZ456" s="61" t="e">
        <f t="shared" si="512"/>
        <v>#DIV/0!</v>
      </c>
    </row>
    <row r="457" spans="1:130">
      <c r="A457" s="53">
        <v>7</v>
      </c>
      <c r="B457" s="63">
        <f t="shared" si="509"/>
        <v>0.63636363636363702</v>
      </c>
      <c r="C457" s="53">
        <v>2007</v>
      </c>
      <c r="D457" s="64">
        <f t="shared" si="513"/>
        <v>0</v>
      </c>
      <c r="E457" s="64">
        <f t="shared" si="514"/>
        <v>0</v>
      </c>
      <c r="F457" s="64">
        <f t="shared" si="515"/>
        <v>0</v>
      </c>
      <c r="G457" s="64">
        <f t="shared" si="516"/>
        <v>0</v>
      </c>
      <c r="H457" s="64">
        <f t="shared" si="517"/>
        <v>0</v>
      </c>
      <c r="I457" s="64">
        <f t="shared" ref="I457:I475" si="518">VLOOKUP($C$71,$D$3:$K$63,$A$74,0)*(B452-B451)</f>
        <v>0</v>
      </c>
      <c r="J457" s="64">
        <f>VLOOKUP($C$72,$D$3:$K$63,$A$74,0)*(B451-B450)</f>
        <v>0</v>
      </c>
      <c r="K457" s="64">
        <f>VLOOKUP($C$73,$D$3:$K$63,$A$74,0)*B450</f>
        <v>0</v>
      </c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54">
        <f t="shared" si="510"/>
        <v>0</v>
      </c>
      <c r="BP457" s="53">
        <v>2007</v>
      </c>
      <c r="BQ457" s="61" t="e">
        <f t="shared" si="511"/>
        <v>#DIV/0!</v>
      </c>
      <c r="BR457" s="61" t="e">
        <f t="shared" si="504"/>
        <v>#DIV/0!</v>
      </c>
      <c r="BS457" s="61" t="e">
        <f t="shared" si="504"/>
        <v>#DIV/0!</v>
      </c>
      <c r="BT457" s="61" t="e">
        <f t="shared" si="504"/>
        <v>#DIV/0!</v>
      </c>
      <c r="BU457" s="61" t="e">
        <f t="shared" si="504"/>
        <v>#DIV/0!</v>
      </c>
      <c r="BV457" s="61" t="e">
        <f t="shared" si="504"/>
        <v>#DIV/0!</v>
      </c>
      <c r="BW457" s="61" t="e">
        <f t="shared" si="504"/>
        <v>#DIV/0!</v>
      </c>
      <c r="BX457" s="61" t="e">
        <f t="shared" si="504"/>
        <v>#DIV/0!</v>
      </c>
      <c r="BY457" s="61" t="e">
        <f t="shared" si="504"/>
        <v>#DIV/0!</v>
      </c>
      <c r="BZ457" s="61" t="e">
        <f t="shared" si="504"/>
        <v>#DIV/0!</v>
      </c>
      <c r="CA457" s="61" t="e">
        <f t="shared" si="504"/>
        <v>#DIV/0!</v>
      </c>
      <c r="CB457" s="61" t="e">
        <f t="shared" si="504"/>
        <v>#DIV/0!</v>
      </c>
      <c r="CC457" s="61" t="e">
        <f t="shared" si="504"/>
        <v>#DIV/0!</v>
      </c>
      <c r="CD457" s="61" t="e">
        <f t="shared" si="504"/>
        <v>#DIV/0!</v>
      </c>
      <c r="CE457" s="61" t="e">
        <f t="shared" si="504"/>
        <v>#DIV/0!</v>
      </c>
      <c r="CF457" s="61" t="e">
        <f t="shared" si="504"/>
        <v>#DIV/0!</v>
      </c>
      <c r="CG457" s="61" t="e">
        <f t="shared" si="504"/>
        <v>#DIV/0!</v>
      </c>
      <c r="CH457" s="61" t="e">
        <f t="shared" si="505"/>
        <v>#DIV/0!</v>
      </c>
      <c r="CI457" s="61" t="e">
        <f t="shared" si="505"/>
        <v>#DIV/0!</v>
      </c>
      <c r="CJ457" s="61" t="e">
        <f t="shared" si="505"/>
        <v>#DIV/0!</v>
      </c>
      <c r="CK457" s="61" t="e">
        <f t="shared" si="505"/>
        <v>#DIV/0!</v>
      </c>
      <c r="CL457" s="61" t="e">
        <f t="shared" si="505"/>
        <v>#DIV/0!</v>
      </c>
      <c r="CM457" s="61" t="e">
        <f t="shared" si="505"/>
        <v>#DIV/0!</v>
      </c>
      <c r="CN457" s="61" t="e">
        <f t="shared" si="506"/>
        <v>#DIV/0!</v>
      </c>
      <c r="CO457" s="61" t="e">
        <f t="shared" si="506"/>
        <v>#DIV/0!</v>
      </c>
      <c r="CP457" s="61" t="e">
        <f t="shared" si="506"/>
        <v>#DIV/0!</v>
      </c>
      <c r="CQ457" s="61" t="e">
        <f t="shared" si="506"/>
        <v>#DIV/0!</v>
      </c>
      <c r="CR457" s="61" t="e">
        <f t="shared" si="506"/>
        <v>#DIV/0!</v>
      </c>
      <c r="CS457" s="61" t="e">
        <f t="shared" si="506"/>
        <v>#DIV/0!</v>
      </c>
      <c r="CT457" s="61" t="e">
        <f t="shared" si="506"/>
        <v>#DIV/0!</v>
      </c>
      <c r="CU457" s="61" t="e">
        <f t="shared" si="506"/>
        <v>#DIV/0!</v>
      </c>
      <c r="CV457" s="61" t="e">
        <f t="shared" si="506"/>
        <v>#DIV/0!</v>
      </c>
      <c r="CW457" s="61" t="e">
        <f t="shared" si="506"/>
        <v>#DIV/0!</v>
      </c>
      <c r="CX457" s="61" t="e">
        <f t="shared" si="506"/>
        <v>#DIV/0!</v>
      </c>
      <c r="CY457" s="61" t="e">
        <f t="shared" si="506"/>
        <v>#DIV/0!</v>
      </c>
      <c r="CZ457" s="61" t="e">
        <f t="shared" si="506"/>
        <v>#DIV/0!</v>
      </c>
      <c r="DA457" s="61" t="e">
        <f t="shared" si="506"/>
        <v>#DIV/0!</v>
      </c>
      <c r="DB457" s="61" t="e">
        <f t="shared" si="506"/>
        <v>#DIV/0!</v>
      </c>
      <c r="DC457" s="61" t="e">
        <f t="shared" si="506"/>
        <v>#DIV/0!</v>
      </c>
      <c r="DD457" s="61" t="e">
        <f t="shared" si="507"/>
        <v>#DIV/0!</v>
      </c>
      <c r="DE457" s="61" t="e">
        <f t="shared" si="507"/>
        <v>#DIV/0!</v>
      </c>
      <c r="DF457" s="61" t="e">
        <f t="shared" si="507"/>
        <v>#DIV/0!</v>
      </c>
      <c r="DG457" s="61" t="e">
        <f t="shared" si="507"/>
        <v>#DIV/0!</v>
      </c>
      <c r="DH457" s="61" t="e">
        <f t="shared" si="507"/>
        <v>#DIV/0!</v>
      </c>
      <c r="DI457" s="61" t="e">
        <f t="shared" si="507"/>
        <v>#DIV/0!</v>
      </c>
      <c r="DJ457" s="61" t="e">
        <f t="shared" si="507"/>
        <v>#DIV/0!</v>
      </c>
      <c r="DK457" s="61" t="e">
        <f t="shared" si="507"/>
        <v>#DIV/0!</v>
      </c>
      <c r="DL457" s="61" t="e">
        <f t="shared" si="507"/>
        <v>#DIV/0!</v>
      </c>
      <c r="DM457" s="61" t="e">
        <f t="shared" si="507"/>
        <v>#DIV/0!</v>
      </c>
      <c r="DN457" s="61" t="e">
        <f t="shared" si="507"/>
        <v>#DIV/0!</v>
      </c>
      <c r="DO457" s="61" t="e">
        <f t="shared" si="507"/>
        <v>#DIV/0!</v>
      </c>
      <c r="DP457" s="61" t="e">
        <f t="shared" si="507"/>
        <v>#DIV/0!</v>
      </c>
      <c r="DQ457" s="61" t="e">
        <f t="shared" si="507"/>
        <v>#DIV/0!</v>
      </c>
      <c r="DR457" s="61" t="e">
        <f t="shared" si="507"/>
        <v>#DIV/0!</v>
      </c>
      <c r="DS457" s="61" t="e">
        <f t="shared" si="507"/>
        <v>#DIV/0!</v>
      </c>
      <c r="DT457" s="61" t="e">
        <f t="shared" si="508"/>
        <v>#DIV/0!</v>
      </c>
      <c r="DU457" s="61" t="e">
        <f t="shared" si="508"/>
        <v>#DIV/0!</v>
      </c>
      <c r="DV457" s="61" t="e">
        <f t="shared" si="508"/>
        <v>#DIV/0!</v>
      </c>
      <c r="DW457" s="61" t="e">
        <f t="shared" si="508"/>
        <v>#DIV/0!</v>
      </c>
      <c r="DX457" s="61" t="e">
        <f t="shared" si="508"/>
        <v>#DIV/0!</v>
      </c>
      <c r="DY457" s="61" t="e">
        <f t="shared" si="508"/>
        <v>#DIV/0!</v>
      </c>
      <c r="DZ457" s="61" t="e">
        <f t="shared" si="512"/>
        <v>#DIV/0!</v>
      </c>
    </row>
    <row r="458" spans="1:130">
      <c r="A458" s="53">
        <v>8</v>
      </c>
      <c r="B458" s="63">
        <f t="shared" si="509"/>
        <v>0.72727272727272796</v>
      </c>
      <c r="C458" s="53">
        <v>2008</v>
      </c>
      <c r="D458" s="64">
        <f t="shared" si="513"/>
        <v>0</v>
      </c>
      <c r="E458" s="64">
        <f t="shared" si="514"/>
        <v>0</v>
      </c>
      <c r="F458" s="64">
        <f t="shared" si="515"/>
        <v>0</v>
      </c>
      <c r="G458" s="64">
        <f t="shared" si="516"/>
        <v>0</v>
      </c>
      <c r="H458" s="64">
        <f t="shared" si="517"/>
        <v>0</v>
      </c>
      <c r="I458" s="64">
        <f t="shared" si="518"/>
        <v>0</v>
      </c>
      <c r="J458" s="64">
        <f t="shared" ref="J458:J476" si="519">VLOOKUP($C$72,$D$3:$K$63,$A$74,0)*(B452-B451)</f>
        <v>0</v>
      </c>
      <c r="K458" s="64">
        <f>VLOOKUP($C$73,$D$3:$K$63,$A$74,0)*(B451-B450)</f>
        <v>0</v>
      </c>
      <c r="L458" s="64">
        <f>VLOOKUP($C$74,$D$3:$K$63,$A$74,0)*B450</f>
        <v>0</v>
      </c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54">
        <f t="shared" si="510"/>
        <v>0</v>
      </c>
      <c r="BP458" s="53">
        <v>2008</v>
      </c>
      <c r="BQ458" s="61" t="e">
        <f t="shared" si="511"/>
        <v>#DIV/0!</v>
      </c>
      <c r="BR458" s="61" t="e">
        <f t="shared" si="504"/>
        <v>#DIV/0!</v>
      </c>
      <c r="BS458" s="61" t="e">
        <f t="shared" si="504"/>
        <v>#DIV/0!</v>
      </c>
      <c r="BT458" s="61" t="e">
        <f t="shared" si="504"/>
        <v>#DIV/0!</v>
      </c>
      <c r="BU458" s="61" t="e">
        <f t="shared" si="504"/>
        <v>#DIV/0!</v>
      </c>
      <c r="BV458" s="61" t="e">
        <f t="shared" si="504"/>
        <v>#DIV/0!</v>
      </c>
      <c r="BW458" s="61" t="e">
        <f t="shared" si="504"/>
        <v>#DIV/0!</v>
      </c>
      <c r="BX458" s="61" t="e">
        <f t="shared" si="504"/>
        <v>#DIV/0!</v>
      </c>
      <c r="BY458" s="61" t="e">
        <f t="shared" si="504"/>
        <v>#DIV/0!</v>
      </c>
      <c r="BZ458" s="61" t="e">
        <f t="shared" si="504"/>
        <v>#DIV/0!</v>
      </c>
      <c r="CA458" s="61" t="e">
        <f t="shared" si="504"/>
        <v>#DIV/0!</v>
      </c>
      <c r="CB458" s="61" t="e">
        <f t="shared" si="504"/>
        <v>#DIV/0!</v>
      </c>
      <c r="CC458" s="61" t="e">
        <f t="shared" si="504"/>
        <v>#DIV/0!</v>
      </c>
      <c r="CD458" s="61" t="e">
        <f t="shared" si="504"/>
        <v>#DIV/0!</v>
      </c>
      <c r="CE458" s="61" t="e">
        <f t="shared" si="504"/>
        <v>#DIV/0!</v>
      </c>
      <c r="CF458" s="61" t="e">
        <f t="shared" si="504"/>
        <v>#DIV/0!</v>
      </c>
      <c r="CG458" s="61" t="e">
        <f t="shared" si="504"/>
        <v>#DIV/0!</v>
      </c>
      <c r="CH458" s="61" t="e">
        <f t="shared" si="505"/>
        <v>#DIV/0!</v>
      </c>
      <c r="CI458" s="61" t="e">
        <f t="shared" si="505"/>
        <v>#DIV/0!</v>
      </c>
      <c r="CJ458" s="61" t="e">
        <f t="shared" si="505"/>
        <v>#DIV/0!</v>
      </c>
      <c r="CK458" s="61" t="e">
        <f t="shared" si="505"/>
        <v>#DIV/0!</v>
      </c>
      <c r="CL458" s="61" t="e">
        <f t="shared" si="505"/>
        <v>#DIV/0!</v>
      </c>
      <c r="CM458" s="61" t="e">
        <f t="shared" si="505"/>
        <v>#DIV/0!</v>
      </c>
      <c r="CN458" s="61" t="e">
        <f t="shared" si="506"/>
        <v>#DIV/0!</v>
      </c>
      <c r="CO458" s="61" t="e">
        <f t="shared" si="506"/>
        <v>#DIV/0!</v>
      </c>
      <c r="CP458" s="61" t="e">
        <f t="shared" si="506"/>
        <v>#DIV/0!</v>
      </c>
      <c r="CQ458" s="61" t="e">
        <f t="shared" si="506"/>
        <v>#DIV/0!</v>
      </c>
      <c r="CR458" s="61" t="e">
        <f t="shared" si="506"/>
        <v>#DIV/0!</v>
      </c>
      <c r="CS458" s="61" t="e">
        <f t="shared" si="506"/>
        <v>#DIV/0!</v>
      </c>
      <c r="CT458" s="61" t="e">
        <f t="shared" si="506"/>
        <v>#DIV/0!</v>
      </c>
      <c r="CU458" s="61" t="e">
        <f t="shared" si="506"/>
        <v>#DIV/0!</v>
      </c>
      <c r="CV458" s="61" t="e">
        <f t="shared" si="506"/>
        <v>#DIV/0!</v>
      </c>
      <c r="CW458" s="61" t="e">
        <f t="shared" si="506"/>
        <v>#DIV/0!</v>
      </c>
      <c r="CX458" s="61" t="e">
        <f t="shared" si="506"/>
        <v>#DIV/0!</v>
      </c>
      <c r="CY458" s="61" t="e">
        <f t="shared" si="506"/>
        <v>#DIV/0!</v>
      </c>
      <c r="CZ458" s="61" t="e">
        <f t="shared" si="506"/>
        <v>#DIV/0!</v>
      </c>
      <c r="DA458" s="61" t="e">
        <f t="shared" si="506"/>
        <v>#DIV/0!</v>
      </c>
      <c r="DB458" s="61" t="e">
        <f t="shared" si="506"/>
        <v>#DIV/0!</v>
      </c>
      <c r="DC458" s="61" t="e">
        <f t="shared" si="506"/>
        <v>#DIV/0!</v>
      </c>
      <c r="DD458" s="61" t="e">
        <f t="shared" si="507"/>
        <v>#DIV/0!</v>
      </c>
      <c r="DE458" s="61" t="e">
        <f t="shared" si="507"/>
        <v>#DIV/0!</v>
      </c>
      <c r="DF458" s="61" t="e">
        <f t="shared" si="507"/>
        <v>#DIV/0!</v>
      </c>
      <c r="DG458" s="61" t="e">
        <f t="shared" si="507"/>
        <v>#DIV/0!</v>
      </c>
      <c r="DH458" s="61" t="e">
        <f t="shared" si="507"/>
        <v>#DIV/0!</v>
      </c>
      <c r="DI458" s="61" t="e">
        <f t="shared" si="507"/>
        <v>#DIV/0!</v>
      </c>
      <c r="DJ458" s="61" t="e">
        <f t="shared" si="507"/>
        <v>#DIV/0!</v>
      </c>
      <c r="DK458" s="61" t="e">
        <f t="shared" si="507"/>
        <v>#DIV/0!</v>
      </c>
      <c r="DL458" s="61" t="e">
        <f t="shared" si="507"/>
        <v>#DIV/0!</v>
      </c>
      <c r="DM458" s="61" t="e">
        <f t="shared" si="507"/>
        <v>#DIV/0!</v>
      </c>
      <c r="DN458" s="61" t="e">
        <f t="shared" si="507"/>
        <v>#DIV/0!</v>
      </c>
      <c r="DO458" s="61" t="e">
        <f t="shared" si="507"/>
        <v>#DIV/0!</v>
      </c>
      <c r="DP458" s="61" t="e">
        <f t="shared" si="507"/>
        <v>#DIV/0!</v>
      </c>
      <c r="DQ458" s="61" t="e">
        <f t="shared" si="507"/>
        <v>#DIV/0!</v>
      </c>
      <c r="DR458" s="61" t="e">
        <f t="shared" si="507"/>
        <v>#DIV/0!</v>
      </c>
      <c r="DS458" s="61" t="e">
        <f t="shared" si="507"/>
        <v>#DIV/0!</v>
      </c>
      <c r="DT458" s="61" t="e">
        <f t="shared" si="508"/>
        <v>#DIV/0!</v>
      </c>
      <c r="DU458" s="61" t="e">
        <f t="shared" si="508"/>
        <v>#DIV/0!</v>
      </c>
      <c r="DV458" s="61" t="e">
        <f t="shared" si="508"/>
        <v>#DIV/0!</v>
      </c>
      <c r="DW458" s="61" t="e">
        <f t="shared" si="508"/>
        <v>#DIV/0!</v>
      </c>
      <c r="DX458" s="61" t="e">
        <f t="shared" si="508"/>
        <v>#DIV/0!</v>
      </c>
      <c r="DY458" s="61" t="e">
        <f t="shared" si="508"/>
        <v>#DIV/0!</v>
      </c>
      <c r="DZ458" s="61" t="e">
        <f t="shared" si="512"/>
        <v>#DIV/0!</v>
      </c>
    </row>
    <row r="459" spans="1:130">
      <c r="A459" s="53">
        <v>9</v>
      </c>
      <c r="B459" s="63">
        <f t="shared" si="509"/>
        <v>0.81818181818181801</v>
      </c>
      <c r="C459" s="53">
        <v>2009</v>
      </c>
      <c r="D459" s="64">
        <f t="shared" si="513"/>
        <v>0</v>
      </c>
      <c r="E459" s="64">
        <f t="shared" si="514"/>
        <v>0</v>
      </c>
      <c r="F459" s="64">
        <f t="shared" si="515"/>
        <v>0</v>
      </c>
      <c r="G459" s="64">
        <f t="shared" si="516"/>
        <v>0</v>
      </c>
      <c r="H459" s="64">
        <f t="shared" si="517"/>
        <v>0</v>
      </c>
      <c r="I459" s="64">
        <f t="shared" si="518"/>
        <v>0</v>
      </c>
      <c r="J459" s="64">
        <f t="shared" si="519"/>
        <v>0</v>
      </c>
      <c r="K459" s="64">
        <f t="shared" ref="K459:K477" si="520">VLOOKUP($C$73,$D$3:$K$63,$A$74,0)*(B452-B451)</f>
        <v>0</v>
      </c>
      <c r="L459" s="64">
        <f>VLOOKUP($C$74,$D$3:$K$63,$A$74,0)*(B451-B450)</f>
        <v>0</v>
      </c>
      <c r="M459" s="64">
        <f>VLOOKUP($C$75,$D$3:$K$63,$A$74,0)*B450</f>
        <v>0</v>
      </c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54">
        <f t="shared" si="510"/>
        <v>0</v>
      </c>
      <c r="BP459" s="53">
        <v>2009</v>
      </c>
      <c r="BQ459" s="61" t="e">
        <f t="shared" si="511"/>
        <v>#DIV/0!</v>
      </c>
      <c r="BR459" s="61" t="e">
        <f t="shared" si="504"/>
        <v>#DIV/0!</v>
      </c>
      <c r="BS459" s="61" t="e">
        <f t="shared" si="504"/>
        <v>#DIV/0!</v>
      </c>
      <c r="BT459" s="61" t="e">
        <f t="shared" si="504"/>
        <v>#DIV/0!</v>
      </c>
      <c r="BU459" s="61" t="e">
        <f t="shared" si="504"/>
        <v>#DIV/0!</v>
      </c>
      <c r="BV459" s="61" t="e">
        <f t="shared" si="504"/>
        <v>#DIV/0!</v>
      </c>
      <c r="BW459" s="61" t="e">
        <f t="shared" si="504"/>
        <v>#DIV/0!</v>
      </c>
      <c r="BX459" s="61" t="e">
        <f t="shared" si="504"/>
        <v>#DIV/0!</v>
      </c>
      <c r="BY459" s="61" t="e">
        <f t="shared" si="504"/>
        <v>#DIV/0!</v>
      </c>
      <c r="BZ459" s="61" t="e">
        <f t="shared" si="504"/>
        <v>#DIV/0!</v>
      </c>
      <c r="CA459" s="61" t="e">
        <f t="shared" si="504"/>
        <v>#DIV/0!</v>
      </c>
      <c r="CB459" s="61" t="e">
        <f t="shared" si="504"/>
        <v>#DIV/0!</v>
      </c>
      <c r="CC459" s="61" t="e">
        <f t="shared" si="504"/>
        <v>#DIV/0!</v>
      </c>
      <c r="CD459" s="61" t="e">
        <f t="shared" si="504"/>
        <v>#DIV/0!</v>
      </c>
      <c r="CE459" s="61" t="e">
        <f t="shared" si="504"/>
        <v>#DIV/0!</v>
      </c>
      <c r="CF459" s="61" t="e">
        <f t="shared" si="504"/>
        <v>#DIV/0!</v>
      </c>
      <c r="CG459" s="61" t="e">
        <f t="shared" si="504"/>
        <v>#DIV/0!</v>
      </c>
      <c r="CH459" s="61" t="e">
        <f t="shared" si="505"/>
        <v>#DIV/0!</v>
      </c>
      <c r="CI459" s="61" t="e">
        <f t="shared" si="505"/>
        <v>#DIV/0!</v>
      </c>
      <c r="CJ459" s="61" t="e">
        <f t="shared" si="505"/>
        <v>#DIV/0!</v>
      </c>
      <c r="CK459" s="61" t="e">
        <f t="shared" si="505"/>
        <v>#DIV/0!</v>
      </c>
      <c r="CL459" s="61" t="e">
        <f t="shared" si="505"/>
        <v>#DIV/0!</v>
      </c>
      <c r="CM459" s="61" t="e">
        <f t="shared" si="505"/>
        <v>#DIV/0!</v>
      </c>
      <c r="CN459" s="61" t="e">
        <f t="shared" si="506"/>
        <v>#DIV/0!</v>
      </c>
      <c r="CO459" s="61" t="e">
        <f t="shared" si="506"/>
        <v>#DIV/0!</v>
      </c>
      <c r="CP459" s="61" t="e">
        <f t="shared" si="506"/>
        <v>#DIV/0!</v>
      </c>
      <c r="CQ459" s="61" t="e">
        <f t="shared" si="506"/>
        <v>#DIV/0!</v>
      </c>
      <c r="CR459" s="61" t="e">
        <f t="shared" si="506"/>
        <v>#DIV/0!</v>
      </c>
      <c r="CS459" s="61" t="e">
        <f t="shared" si="506"/>
        <v>#DIV/0!</v>
      </c>
      <c r="CT459" s="61" t="e">
        <f t="shared" si="506"/>
        <v>#DIV/0!</v>
      </c>
      <c r="CU459" s="61" t="e">
        <f t="shared" si="506"/>
        <v>#DIV/0!</v>
      </c>
      <c r="CV459" s="61" t="e">
        <f t="shared" si="506"/>
        <v>#DIV/0!</v>
      </c>
      <c r="CW459" s="61" t="e">
        <f t="shared" si="506"/>
        <v>#DIV/0!</v>
      </c>
      <c r="CX459" s="61" t="e">
        <f t="shared" si="506"/>
        <v>#DIV/0!</v>
      </c>
      <c r="CY459" s="61" t="e">
        <f t="shared" si="506"/>
        <v>#DIV/0!</v>
      </c>
      <c r="CZ459" s="61" t="e">
        <f t="shared" si="506"/>
        <v>#DIV/0!</v>
      </c>
      <c r="DA459" s="61" t="e">
        <f t="shared" si="506"/>
        <v>#DIV/0!</v>
      </c>
      <c r="DB459" s="61" t="e">
        <f t="shared" si="506"/>
        <v>#DIV/0!</v>
      </c>
      <c r="DC459" s="61" t="e">
        <f t="shared" si="506"/>
        <v>#DIV/0!</v>
      </c>
      <c r="DD459" s="61" t="e">
        <f t="shared" si="507"/>
        <v>#DIV/0!</v>
      </c>
      <c r="DE459" s="61" t="e">
        <f t="shared" si="507"/>
        <v>#DIV/0!</v>
      </c>
      <c r="DF459" s="61" t="e">
        <f t="shared" si="507"/>
        <v>#DIV/0!</v>
      </c>
      <c r="DG459" s="61" t="e">
        <f t="shared" si="507"/>
        <v>#DIV/0!</v>
      </c>
      <c r="DH459" s="61" t="e">
        <f t="shared" si="507"/>
        <v>#DIV/0!</v>
      </c>
      <c r="DI459" s="61" t="e">
        <f t="shared" si="507"/>
        <v>#DIV/0!</v>
      </c>
      <c r="DJ459" s="61" t="e">
        <f t="shared" si="507"/>
        <v>#DIV/0!</v>
      </c>
      <c r="DK459" s="61" t="e">
        <f t="shared" si="507"/>
        <v>#DIV/0!</v>
      </c>
      <c r="DL459" s="61" t="e">
        <f t="shared" si="507"/>
        <v>#DIV/0!</v>
      </c>
      <c r="DM459" s="61" t="e">
        <f t="shared" si="507"/>
        <v>#DIV/0!</v>
      </c>
      <c r="DN459" s="61" t="e">
        <f t="shared" si="507"/>
        <v>#DIV/0!</v>
      </c>
      <c r="DO459" s="61" t="e">
        <f t="shared" si="507"/>
        <v>#DIV/0!</v>
      </c>
      <c r="DP459" s="61" t="e">
        <f t="shared" si="507"/>
        <v>#DIV/0!</v>
      </c>
      <c r="DQ459" s="61" t="e">
        <f t="shared" si="507"/>
        <v>#DIV/0!</v>
      </c>
      <c r="DR459" s="61" t="e">
        <f t="shared" si="507"/>
        <v>#DIV/0!</v>
      </c>
      <c r="DS459" s="61" t="e">
        <f t="shared" si="507"/>
        <v>#DIV/0!</v>
      </c>
      <c r="DT459" s="61" t="e">
        <f t="shared" si="508"/>
        <v>#DIV/0!</v>
      </c>
      <c r="DU459" s="61" t="e">
        <f t="shared" si="508"/>
        <v>#DIV/0!</v>
      </c>
      <c r="DV459" s="61" t="e">
        <f t="shared" si="508"/>
        <v>#DIV/0!</v>
      </c>
      <c r="DW459" s="61" t="e">
        <f t="shared" si="508"/>
        <v>#DIV/0!</v>
      </c>
      <c r="DX459" s="61" t="e">
        <f t="shared" si="508"/>
        <v>#DIV/0!</v>
      </c>
      <c r="DY459" s="61" t="e">
        <f t="shared" si="508"/>
        <v>#DIV/0!</v>
      </c>
      <c r="DZ459" s="61" t="e">
        <f t="shared" si="512"/>
        <v>#DIV/0!</v>
      </c>
    </row>
    <row r="460" spans="1:130">
      <c r="A460" s="53">
        <v>10</v>
      </c>
      <c r="B460" s="63">
        <f t="shared" si="509"/>
        <v>0.90909090909090895</v>
      </c>
      <c r="C460" s="53">
        <v>2010</v>
      </c>
      <c r="D460" s="64">
        <f t="shared" si="513"/>
        <v>0</v>
      </c>
      <c r="E460" s="64">
        <f t="shared" si="514"/>
        <v>0</v>
      </c>
      <c r="F460" s="64">
        <f t="shared" si="515"/>
        <v>0</v>
      </c>
      <c r="G460" s="64">
        <f t="shared" si="516"/>
        <v>0</v>
      </c>
      <c r="H460" s="64">
        <f t="shared" si="517"/>
        <v>0</v>
      </c>
      <c r="I460" s="64">
        <f t="shared" si="518"/>
        <v>0</v>
      </c>
      <c r="J460" s="64">
        <f t="shared" si="519"/>
        <v>0</v>
      </c>
      <c r="K460" s="64">
        <f t="shared" si="520"/>
        <v>0</v>
      </c>
      <c r="L460" s="64">
        <f t="shared" ref="L460:L478" si="521">VLOOKUP($C$74,$D$3:$K$63,$A$74,0)*(B452-B451)</f>
        <v>0</v>
      </c>
      <c r="M460" s="64">
        <f>VLOOKUP($C$75,$D$3:$K$63,$A$74,0)*(B451-B450)</f>
        <v>0</v>
      </c>
      <c r="N460" s="64">
        <f>VLOOKUP($C$76,$D$3:$K$63,$A$74,0)*B450</f>
        <v>0</v>
      </c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54">
        <f t="shared" si="510"/>
        <v>0</v>
      </c>
      <c r="BP460" s="53">
        <v>2010</v>
      </c>
      <c r="BQ460" s="61" t="e">
        <f t="shared" si="511"/>
        <v>#DIV/0!</v>
      </c>
      <c r="BR460" s="61" t="e">
        <f t="shared" si="504"/>
        <v>#DIV/0!</v>
      </c>
      <c r="BS460" s="61" t="e">
        <f t="shared" si="504"/>
        <v>#DIV/0!</v>
      </c>
      <c r="BT460" s="61" t="e">
        <f t="shared" si="504"/>
        <v>#DIV/0!</v>
      </c>
      <c r="BU460" s="61" t="e">
        <f t="shared" si="504"/>
        <v>#DIV/0!</v>
      </c>
      <c r="BV460" s="61" t="e">
        <f t="shared" si="504"/>
        <v>#DIV/0!</v>
      </c>
      <c r="BW460" s="61" t="e">
        <f t="shared" si="504"/>
        <v>#DIV/0!</v>
      </c>
      <c r="BX460" s="61" t="e">
        <f t="shared" si="504"/>
        <v>#DIV/0!</v>
      </c>
      <c r="BY460" s="61" t="e">
        <f t="shared" si="504"/>
        <v>#DIV/0!</v>
      </c>
      <c r="BZ460" s="61" t="e">
        <f t="shared" si="504"/>
        <v>#DIV/0!</v>
      </c>
      <c r="CA460" s="61" t="e">
        <f t="shared" si="504"/>
        <v>#DIV/0!</v>
      </c>
      <c r="CB460" s="61" t="e">
        <f t="shared" si="504"/>
        <v>#DIV/0!</v>
      </c>
      <c r="CC460" s="61" t="e">
        <f t="shared" si="504"/>
        <v>#DIV/0!</v>
      </c>
      <c r="CD460" s="61" t="e">
        <f t="shared" si="504"/>
        <v>#DIV/0!</v>
      </c>
      <c r="CE460" s="61" t="e">
        <f t="shared" si="504"/>
        <v>#DIV/0!</v>
      </c>
      <c r="CF460" s="61" t="e">
        <f t="shared" si="504"/>
        <v>#DIV/0!</v>
      </c>
      <c r="CG460" s="61" t="e">
        <f t="shared" si="504"/>
        <v>#DIV/0!</v>
      </c>
      <c r="CH460" s="61" t="e">
        <f t="shared" si="505"/>
        <v>#DIV/0!</v>
      </c>
      <c r="CI460" s="61" t="e">
        <f t="shared" si="505"/>
        <v>#DIV/0!</v>
      </c>
      <c r="CJ460" s="61" t="e">
        <f t="shared" si="505"/>
        <v>#DIV/0!</v>
      </c>
      <c r="CK460" s="61" t="e">
        <f t="shared" si="505"/>
        <v>#DIV/0!</v>
      </c>
      <c r="CL460" s="61" t="e">
        <f t="shared" si="505"/>
        <v>#DIV/0!</v>
      </c>
      <c r="CM460" s="61" t="e">
        <f t="shared" si="505"/>
        <v>#DIV/0!</v>
      </c>
      <c r="CN460" s="61" t="e">
        <f t="shared" si="506"/>
        <v>#DIV/0!</v>
      </c>
      <c r="CO460" s="61" t="e">
        <f t="shared" si="506"/>
        <v>#DIV/0!</v>
      </c>
      <c r="CP460" s="61" t="e">
        <f t="shared" si="506"/>
        <v>#DIV/0!</v>
      </c>
      <c r="CQ460" s="61" t="e">
        <f t="shared" si="506"/>
        <v>#DIV/0!</v>
      </c>
      <c r="CR460" s="61" t="e">
        <f t="shared" si="506"/>
        <v>#DIV/0!</v>
      </c>
      <c r="CS460" s="61" t="e">
        <f t="shared" si="506"/>
        <v>#DIV/0!</v>
      </c>
      <c r="CT460" s="61" t="e">
        <f t="shared" si="506"/>
        <v>#DIV/0!</v>
      </c>
      <c r="CU460" s="61" t="e">
        <f t="shared" si="506"/>
        <v>#DIV/0!</v>
      </c>
      <c r="CV460" s="61" t="e">
        <f t="shared" si="506"/>
        <v>#DIV/0!</v>
      </c>
      <c r="CW460" s="61" t="e">
        <f t="shared" si="506"/>
        <v>#DIV/0!</v>
      </c>
      <c r="CX460" s="61" t="e">
        <f t="shared" si="506"/>
        <v>#DIV/0!</v>
      </c>
      <c r="CY460" s="61" t="e">
        <f t="shared" si="506"/>
        <v>#DIV/0!</v>
      </c>
      <c r="CZ460" s="61" t="e">
        <f t="shared" si="506"/>
        <v>#DIV/0!</v>
      </c>
      <c r="DA460" s="61" t="e">
        <f t="shared" si="506"/>
        <v>#DIV/0!</v>
      </c>
      <c r="DB460" s="61" t="e">
        <f t="shared" si="506"/>
        <v>#DIV/0!</v>
      </c>
      <c r="DC460" s="61" t="e">
        <f t="shared" si="506"/>
        <v>#DIV/0!</v>
      </c>
      <c r="DD460" s="61" t="e">
        <f t="shared" si="507"/>
        <v>#DIV/0!</v>
      </c>
      <c r="DE460" s="61" t="e">
        <f t="shared" si="507"/>
        <v>#DIV/0!</v>
      </c>
      <c r="DF460" s="61" t="e">
        <f t="shared" si="507"/>
        <v>#DIV/0!</v>
      </c>
      <c r="DG460" s="61" t="e">
        <f t="shared" si="507"/>
        <v>#DIV/0!</v>
      </c>
      <c r="DH460" s="61" t="e">
        <f t="shared" si="507"/>
        <v>#DIV/0!</v>
      </c>
      <c r="DI460" s="61" t="e">
        <f t="shared" si="507"/>
        <v>#DIV/0!</v>
      </c>
      <c r="DJ460" s="61" t="e">
        <f t="shared" si="507"/>
        <v>#DIV/0!</v>
      </c>
      <c r="DK460" s="61" t="e">
        <f t="shared" si="507"/>
        <v>#DIV/0!</v>
      </c>
      <c r="DL460" s="61" t="e">
        <f t="shared" si="507"/>
        <v>#DIV/0!</v>
      </c>
      <c r="DM460" s="61" t="e">
        <f t="shared" si="507"/>
        <v>#DIV/0!</v>
      </c>
      <c r="DN460" s="61" t="e">
        <f t="shared" si="507"/>
        <v>#DIV/0!</v>
      </c>
      <c r="DO460" s="61" t="e">
        <f t="shared" si="507"/>
        <v>#DIV/0!</v>
      </c>
      <c r="DP460" s="61" t="e">
        <f t="shared" si="507"/>
        <v>#DIV/0!</v>
      </c>
      <c r="DQ460" s="61" t="e">
        <f t="shared" si="507"/>
        <v>#DIV/0!</v>
      </c>
      <c r="DR460" s="61" t="e">
        <f t="shared" si="507"/>
        <v>#DIV/0!</v>
      </c>
      <c r="DS460" s="61" t="e">
        <f t="shared" si="507"/>
        <v>#DIV/0!</v>
      </c>
      <c r="DT460" s="61" t="e">
        <f t="shared" si="508"/>
        <v>#DIV/0!</v>
      </c>
      <c r="DU460" s="61" t="e">
        <f t="shared" si="508"/>
        <v>#DIV/0!</v>
      </c>
      <c r="DV460" s="61" t="e">
        <f t="shared" si="508"/>
        <v>#DIV/0!</v>
      </c>
      <c r="DW460" s="61" t="e">
        <f t="shared" si="508"/>
        <v>#DIV/0!</v>
      </c>
      <c r="DX460" s="61" t="e">
        <f t="shared" si="508"/>
        <v>#DIV/0!</v>
      </c>
      <c r="DY460" s="61" t="e">
        <f t="shared" si="508"/>
        <v>#DIV/0!</v>
      </c>
      <c r="DZ460" s="61" t="e">
        <f t="shared" si="512"/>
        <v>#DIV/0!</v>
      </c>
    </row>
    <row r="461" spans="1:130">
      <c r="A461" s="53">
        <v>11</v>
      </c>
      <c r="B461" s="63">
        <f t="shared" si="509"/>
        <v>1</v>
      </c>
      <c r="C461" s="53">
        <v>2011</v>
      </c>
      <c r="D461" s="64">
        <f t="shared" si="513"/>
        <v>0</v>
      </c>
      <c r="E461" s="64">
        <f t="shared" si="514"/>
        <v>0</v>
      </c>
      <c r="F461" s="64">
        <f t="shared" si="515"/>
        <v>0</v>
      </c>
      <c r="G461" s="64">
        <f t="shared" si="516"/>
        <v>0</v>
      </c>
      <c r="H461" s="64">
        <f t="shared" si="517"/>
        <v>0</v>
      </c>
      <c r="I461" s="64">
        <f t="shared" si="518"/>
        <v>0</v>
      </c>
      <c r="J461" s="64">
        <f t="shared" si="519"/>
        <v>0</v>
      </c>
      <c r="K461" s="64">
        <f t="shared" si="520"/>
        <v>0</v>
      </c>
      <c r="L461" s="64">
        <f t="shared" si="521"/>
        <v>0</v>
      </c>
      <c r="M461" s="64">
        <f t="shared" ref="M461:M479" si="522">VLOOKUP($C$75,$D$3:$K$63,$A$74,0)*(B452-B451)</f>
        <v>0</v>
      </c>
      <c r="N461" s="64">
        <f>VLOOKUP($C$76,$D$3:$K$63,$A$74,0)*(B451-B450)</f>
        <v>0</v>
      </c>
      <c r="O461" s="64">
        <f>VLOOKUP($C$77,$D$3:$K$63,$A$74,0)*B450</f>
        <v>0</v>
      </c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54">
        <f t="shared" si="510"/>
        <v>0</v>
      </c>
      <c r="BP461" s="53">
        <v>2011</v>
      </c>
      <c r="BQ461" s="61" t="e">
        <f t="shared" si="511"/>
        <v>#DIV/0!</v>
      </c>
      <c r="BR461" s="61" t="e">
        <f t="shared" si="504"/>
        <v>#DIV/0!</v>
      </c>
      <c r="BS461" s="61" t="e">
        <f t="shared" si="504"/>
        <v>#DIV/0!</v>
      </c>
      <c r="BT461" s="61" t="e">
        <f t="shared" si="504"/>
        <v>#DIV/0!</v>
      </c>
      <c r="BU461" s="61" t="e">
        <f t="shared" si="504"/>
        <v>#DIV/0!</v>
      </c>
      <c r="BV461" s="61" t="e">
        <f t="shared" si="504"/>
        <v>#DIV/0!</v>
      </c>
      <c r="BW461" s="61" t="e">
        <f t="shared" si="504"/>
        <v>#DIV/0!</v>
      </c>
      <c r="BX461" s="61" t="e">
        <f t="shared" si="504"/>
        <v>#DIV/0!</v>
      </c>
      <c r="BY461" s="61" t="e">
        <f t="shared" si="504"/>
        <v>#DIV/0!</v>
      </c>
      <c r="BZ461" s="61" t="e">
        <f t="shared" si="504"/>
        <v>#DIV/0!</v>
      </c>
      <c r="CA461" s="61" t="e">
        <f t="shared" si="504"/>
        <v>#DIV/0!</v>
      </c>
      <c r="CB461" s="61" t="e">
        <f t="shared" si="504"/>
        <v>#DIV/0!</v>
      </c>
      <c r="CC461" s="61" t="e">
        <f t="shared" si="504"/>
        <v>#DIV/0!</v>
      </c>
      <c r="CD461" s="61" t="e">
        <f t="shared" si="504"/>
        <v>#DIV/0!</v>
      </c>
      <c r="CE461" s="61" t="e">
        <f t="shared" si="504"/>
        <v>#DIV/0!</v>
      </c>
      <c r="CF461" s="61" t="e">
        <f t="shared" si="504"/>
        <v>#DIV/0!</v>
      </c>
      <c r="CG461" s="61" t="e">
        <f t="shared" si="504"/>
        <v>#DIV/0!</v>
      </c>
      <c r="CH461" s="61" t="e">
        <f t="shared" si="505"/>
        <v>#DIV/0!</v>
      </c>
      <c r="CI461" s="61" t="e">
        <f t="shared" si="505"/>
        <v>#DIV/0!</v>
      </c>
      <c r="CJ461" s="61" t="e">
        <f t="shared" si="505"/>
        <v>#DIV/0!</v>
      </c>
      <c r="CK461" s="61" t="e">
        <f t="shared" si="505"/>
        <v>#DIV/0!</v>
      </c>
      <c r="CL461" s="61" t="e">
        <f t="shared" si="505"/>
        <v>#DIV/0!</v>
      </c>
      <c r="CM461" s="61" t="e">
        <f t="shared" si="505"/>
        <v>#DIV/0!</v>
      </c>
      <c r="CN461" s="61" t="e">
        <f t="shared" si="506"/>
        <v>#DIV/0!</v>
      </c>
      <c r="CO461" s="61" t="e">
        <f t="shared" si="506"/>
        <v>#DIV/0!</v>
      </c>
      <c r="CP461" s="61" t="e">
        <f t="shared" si="506"/>
        <v>#DIV/0!</v>
      </c>
      <c r="CQ461" s="61" t="e">
        <f t="shared" si="506"/>
        <v>#DIV/0!</v>
      </c>
      <c r="CR461" s="61" t="e">
        <f t="shared" si="506"/>
        <v>#DIV/0!</v>
      </c>
      <c r="CS461" s="61" t="e">
        <f t="shared" si="506"/>
        <v>#DIV/0!</v>
      </c>
      <c r="CT461" s="61" t="e">
        <f t="shared" si="506"/>
        <v>#DIV/0!</v>
      </c>
      <c r="CU461" s="61" t="e">
        <f t="shared" si="506"/>
        <v>#DIV/0!</v>
      </c>
      <c r="CV461" s="61" t="e">
        <f t="shared" si="506"/>
        <v>#DIV/0!</v>
      </c>
      <c r="CW461" s="61" t="e">
        <f t="shared" si="506"/>
        <v>#DIV/0!</v>
      </c>
      <c r="CX461" s="61" t="e">
        <f t="shared" si="506"/>
        <v>#DIV/0!</v>
      </c>
      <c r="CY461" s="61" t="e">
        <f t="shared" si="506"/>
        <v>#DIV/0!</v>
      </c>
      <c r="CZ461" s="61" t="e">
        <f t="shared" si="506"/>
        <v>#DIV/0!</v>
      </c>
      <c r="DA461" s="61" t="e">
        <f t="shared" si="506"/>
        <v>#DIV/0!</v>
      </c>
      <c r="DB461" s="61" t="e">
        <f t="shared" si="506"/>
        <v>#DIV/0!</v>
      </c>
      <c r="DC461" s="61" t="e">
        <f t="shared" si="506"/>
        <v>#DIV/0!</v>
      </c>
      <c r="DD461" s="61" t="e">
        <f t="shared" si="507"/>
        <v>#DIV/0!</v>
      </c>
      <c r="DE461" s="61" t="e">
        <f t="shared" si="507"/>
        <v>#DIV/0!</v>
      </c>
      <c r="DF461" s="61" t="e">
        <f t="shared" si="507"/>
        <v>#DIV/0!</v>
      </c>
      <c r="DG461" s="61" t="e">
        <f t="shared" si="507"/>
        <v>#DIV/0!</v>
      </c>
      <c r="DH461" s="61" t="e">
        <f t="shared" si="507"/>
        <v>#DIV/0!</v>
      </c>
      <c r="DI461" s="61" t="e">
        <f t="shared" si="507"/>
        <v>#DIV/0!</v>
      </c>
      <c r="DJ461" s="61" t="e">
        <f t="shared" si="507"/>
        <v>#DIV/0!</v>
      </c>
      <c r="DK461" s="61" t="e">
        <f t="shared" si="507"/>
        <v>#DIV/0!</v>
      </c>
      <c r="DL461" s="61" t="e">
        <f t="shared" si="507"/>
        <v>#DIV/0!</v>
      </c>
      <c r="DM461" s="61" t="e">
        <f t="shared" si="507"/>
        <v>#DIV/0!</v>
      </c>
      <c r="DN461" s="61" t="e">
        <f t="shared" si="507"/>
        <v>#DIV/0!</v>
      </c>
      <c r="DO461" s="61" t="e">
        <f t="shared" si="507"/>
        <v>#DIV/0!</v>
      </c>
      <c r="DP461" s="61" t="e">
        <f t="shared" si="507"/>
        <v>#DIV/0!</v>
      </c>
      <c r="DQ461" s="61" t="e">
        <f t="shared" si="507"/>
        <v>#DIV/0!</v>
      </c>
      <c r="DR461" s="61" t="e">
        <f t="shared" si="507"/>
        <v>#DIV/0!</v>
      </c>
      <c r="DS461" s="61" t="e">
        <f t="shared" si="507"/>
        <v>#DIV/0!</v>
      </c>
      <c r="DT461" s="61" t="e">
        <f t="shared" si="508"/>
        <v>#DIV/0!</v>
      </c>
      <c r="DU461" s="61" t="e">
        <f t="shared" si="508"/>
        <v>#DIV/0!</v>
      </c>
      <c r="DV461" s="61" t="e">
        <f t="shared" si="508"/>
        <v>#DIV/0!</v>
      </c>
      <c r="DW461" s="61" t="e">
        <f t="shared" si="508"/>
        <v>#DIV/0!</v>
      </c>
      <c r="DX461" s="61" t="e">
        <f t="shared" si="508"/>
        <v>#DIV/0!</v>
      </c>
      <c r="DY461" s="61" t="e">
        <f t="shared" si="508"/>
        <v>#DIV/0!</v>
      </c>
      <c r="DZ461" s="61" t="e">
        <f t="shared" si="512"/>
        <v>#DIV/0!</v>
      </c>
    </row>
    <row r="462" spans="1:130">
      <c r="A462" s="53">
        <v>12</v>
      </c>
      <c r="B462" s="63">
        <f t="shared" si="509"/>
        <v>1</v>
      </c>
      <c r="C462" s="53">
        <v>2012</v>
      </c>
      <c r="D462" s="64">
        <f t="shared" si="513"/>
        <v>0</v>
      </c>
      <c r="E462" s="64">
        <f t="shared" si="514"/>
        <v>0</v>
      </c>
      <c r="F462" s="64">
        <f t="shared" si="515"/>
        <v>0</v>
      </c>
      <c r="G462" s="64">
        <f t="shared" si="516"/>
        <v>0</v>
      </c>
      <c r="H462" s="64">
        <f t="shared" si="517"/>
        <v>0</v>
      </c>
      <c r="I462" s="64">
        <f t="shared" si="518"/>
        <v>0</v>
      </c>
      <c r="J462" s="64">
        <f t="shared" si="519"/>
        <v>0</v>
      </c>
      <c r="K462" s="64">
        <f t="shared" si="520"/>
        <v>0</v>
      </c>
      <c r="L462" s="64">
        <f t="shared" si="521"/>
        <v>0</v>
      </c>
      <c r="M462" s="64">
        <f t="shared" si="522"/>
        <v>0</v>
      </c>
      <c r="N462" s="64">
        <f t="shared" ref="N462:N480" si="523">VLOOKUP($C$76,$D$3:$K$63,$A$74,0)*(B452-B451)</f>
        <v>0</v>
      </c>
      <c r="O462" s="64">
        <f>VLOOKUP($C$77,$D$3:$K$63,$A$74,0)*(B451-B450)</f>
        <v>0</v>
      </c>
      <c r="P462" s="64">
        <f>VLOOKUP($C$78,$D$3:$K$63,$A$74,0)*B450</f>
        <v>0</v>
      </c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54">
        <f t="shared" si="510"/>
        <v>0</v>
      </c>
      <c r="BP462" s="53">
        <v>2012</v>
      </c>
      <c r="BQ462" s="61" t="e">
        <f t="shared" si="511"/>
        <v>#DIV/0!</v>
      </c>
      <c r="BR462" s="61" t="e">
        <f t="shared" si="504"/>
        <v>#DIV/0!</v>
      </c>
      <c r="BS462" s="61" t="e">
        <f t="shared" si="504"/>
        <v>#DIV/0!</v>
      </c>
      <c r="BT462" s="61" t="e">
        <f t="shared" si="504"/>
        <v>#DIV/0!</v>
      </c>
      <c r="BU462" s="61" t="e">
        <f t="shared" si="504"/>
        <v>#DIV/0!</v>
      </c>
      <c r="BV462" s="61" t="e">
        <f t="shared" si="504"/>
        <v>#DIV/0!</v>
      </c>
      <c r="BW462" s="61" t="e">
        <f t="shared" si="504"/>
        <v>#DIV/0!</v>
      </c>
      <c r="BX462" s="61" t="e">
        <f t="shared" si="504"/>
        <v>#DIV/0!</v>
      </c>
      <c r="BY462" s="61" t="e">
        <f t="shared" si="504"/>
        <v>#DIV/0!</v>
      </c>
      <c r="BZ462" s="61" t="e">
        <f t="shared" si="504"/>
        <v>#DIV/0!</v>
      </c>
      <c r="CA462" s="61" t="e">
        <f t="shared" si="504"/>
        <v>#DIV/0!</v>
      </c>
      <c r="CB462" s="61" t="e">
        <f t="shared" si="504"/>
        <v>#DIV/0!</v>
      </c>
      <c r="CC462" s="61" t="e">
        <f t="shared" si="504"/>
        <v>#DIV/0!</v>
      </c>
      <c r="CD462" s="61" t="e">
        <f t="shared" si="504"/>
        <v>#DIV/0!</v>
      </c>
      <c r="CE462" s="61" t="e">
        <f t="shared" si="504"/>
        <v>#DIV/0!</v>
      </c>
      <c r="CF462" s="61" t="e">
        <f t="shared" si="504"/>
        <v>#DIV/0!</v>
      </c>
      <c r="CG462" s="61" t="e">
        <f t="shared" si="504"/>
        <v>#DIV/0!</v>
      </c>
      <c r="CH462" s="61" t="e">
        <f t="shared" si="505"/>
        <v>#DIV/0!</v>
      </c>
      <c r="CI462" s="61" t="e">
        <f t="shared" si="505"/>
        <v>#DIV/0!</v>
      </c>
      <c r="CJ462" s="61" t="e">
        <f t="shared" si="505"/>
        <v>#DIV/0!</v>
      </c>
      <c r="CK462" s="61" t="e">
        <f t="shared" si="505"/>
        <v>#DIV/0!</v>
      </c>
      <c r="CL462" s="61" t="e">
        <f t="shared" si="505"/>
        <v>#DIV/0!</v>
      </c>
      <c r="CM462" s="61" t="e">
        <f t="shared" si="505"/>
        <v>#DIV/0!</v>
      </c>
      <c r="CN462" s="61" t="e">
        <f t="shared" si="506"/>
        <v>#DIV/0!</v>
      </c>
      <c r="CO462" s="61" t="e">
        <f t="shared" si="506"/>
        <v>#DIV/0!</v>
      </c>
      <c r="CP462" s="61" t="e">
        <f t="shared" si="506"/>
        <v>#DIV/0!</v>
      </c>
      <c r="CQ462" s="61" t="e">
        <f t="shared" si="506"/>
        <v>#DIV/0!</v>
      </c>
      <c r="CR462" s="61" t="e">
        <f t="shared" si="506"/>
        <v>#DIV/0!</v>
      </c>
      <c r="CS462" s="61" t="e">
        <f t="shared" si="506"/>
        <v>#DIV/0!</v>
      </c>
      <c r="CT462" s="61" t="e">
        <f t="shared" si="506"/>
        <v>#DIV/0!</v>
      </c>
      <c r="CU462" s="61" t="e">
        <f t="shared" si="506"/>
        <v>#DIV/0!</v>
      </c>
      <c r="CV462" s="61" t="e">
        <f t="shared" si="506"/>
        <v>#DIV/0!</v>
      </c>
      <c r="CW462" s="61" t="e">
        <f t="shared" si="506"/>
        <v>#DIV/0!</v>
      </c>
      <c r="CX462" s="61" t="e">
        <f t="shared" si="506"/>
        <v>#DIV/0!</v>
      </c>
      <c r="CY462" s="61" t="e">
        <f t="shared" si="506"/>
        <v>#DIV/0!</v>
      </c>
      <c r="CZ462" s="61" t="e">
        <f t="shared" si="506"/>
        <v>#DIV/0!</v>
      </c>
      <c r="DA462" s="61" t="e">
        <f t="shared" si="506"/>
        <v>#DIV/0!</v>
      </c>
      <c r="DB462" s="61" t="e">
        <f t="shared" si="506"/>
        <v>#DIV/0!</v>
      </c>
      <c r="DC462" s="61" t="e">
        <f t="shared" si="506"/>
        <v>#DIV/0!</v>
      </c>
      <c r="DD462" s="61" t="e">
        <f t="shared" si="507"/>
        <v>#DIV/0!</v>
      </c>
      <c r="DE462" s="61" t="e">
        <f t="shared" si="507"/>
        <v>#DIV/0!</v>
      </c>
      <c r="DF462" s="61" t="e">
        <f t="shared" si="507"/>
        <v>#DIV/0!</v>
      </c>
      <c r="DG462" s="61" t="e">
        <f t="shared" si="507"/>
        <v>#DIV/0!</v>
      </c>
      <c r="DH462" s="61" t="e">
        <f t="shared" si="507"/>
        <v>#DIV/0!</v>
      </c>
      <c r="DI462" s="61" t="e">
        <f t="shared" si="507"/>
        <v>#DIV/0!</v>
      </c>
      <c r="DJ462" s="61" t="e">
        <f t="shared" si="507"/>
        <v>#DIV/0!</v>
      </c>
      <c r="DK462" s="61" t="e">
        <f t="shared" si="507"/>
        <v>#DIV/0!</v>
      </c>
      <c r="DL462" s="61" t="e">
        <f t="shared" si="507"/>
        <v>#DIV/0!</v>
      </c>
      <c r="DM462" s="61" t="e">
        <f t="shared" si="507"/>
        <v>#DIV/0!</v>
      </c>
      <c r="DN462" s="61" t="e">
        <f t="shared" si="507"/>
        <v>#DIV/0!</v>
      </c>
      <c r="DO462" s="61" t="e">
        <f t="shared" si="507"/>
        <v>#DIV/0!</v>
      </c>
      <c r="DP462" s="61" t="e">
        <f t="shared" si="507"/>
        <v>#DIV/0!</v>
      </c>
      <c r="DQ462" s="61" t="e">
        <f t="shared" si="507"/>
        <v>#DIV/0!</v>
      </c>
      <c r="DR462" s="61" t="e">
        <f t="shared" si="507"/>
        <v>#DIV/0!</v>
      </c>
      <c r="DS462" s="61" t="e">
        <f t="shared" si="507"/>
        <v>#DIV/0!</v>
      </c>
      <c r="DT462" s="61" t="e">
        <f t="shared" si="508"/>
        <v>#DIV/0!</v>
      </c>
      <c r="DU462" s="61" t="e">
        <f t="shared" si="508"/>
        <v>#DIV/0!</v>
      </c>
      <c r="DV462" s="61" t="e">
        <f t="shared" si="508"/>
        <v>#DIV/0!</v>
      </c>
      <c r="DW462" s="61" t="e">
        <f t="shared" si="508"/>
        <v>#DIV/0!</v>
      </c>
      <c r="DX462" s="61" t="e">
        <f t="shared" si="508"/>
        <v>#DIV/0!</v>
      </c>
      <c r="DY462" s="61" t="e">
        <f t="shared" si="508"/>
        <v>#DIV/0!</v>
      </c>
      <c r="DZ462" s="61" t="e">
        <f t="shared" si="512"/>
        <v>#DIV/0!</v>
      </c>
    </row>
    <row r="463" spans="1:130">
      <c r="A463" s="53">
        <v>13</v>
      </c>
      <c r="B463" s="63">
        <f t="shared" si="509"/>
        <v>1</v>
      </c>
      <c r="C463" s="53">
        <v>2013</v>
      </c>
      <c r="D463" s="64">
        <f t="shared" si="513"/>
        <v>0</v>
      </c>
      <c r="E463" s="64">
        <f t="shared" si="514"/>
        <v>0</v>
      </c>
      <c r="F463" s="64">
        <f t="shared" si="515"/>
        <v>0</v>
      </c>
      <c r="G463" s="64">
        <f t="shared" si="516"/>
        <v>0</v>
      </c>
      <c r="H463" s="64">
        <f t="shared" si="517"/>
        <v>0</v>
      </c>
      <c r="I463" s="64">
        <f t="shared" si="518"/>
        <v>0</v>
      </c>
      <c r="J463" s="64">
        <f t="shared" si="519"/>
        <v>0</v>
      </c>
      <c r="K463" s="64">
        <f t="shared" si="520"/>
        <v>0</v>
      </c>
      <c r="L463" s="64">
        <f t="shared" si="521"/>
        <v>0</v>
      </c>
      <c r="M463" s="64">
        <f t="shared" si="522"/>
        <v>0</v>
      </c>
      <c r="N463" s="64">
        <f t="shared" si="523"/>
        <v>0</v>
      </c>
      <c r="O463" s="64">
        <f t="shared" ref="O463:O481" si="524">VLOOKUP($C$77,$D$3:$K$63,$A$74,0)*(B452-B451)</f>
        <v>0</v>
      </c>
      <c r="P463" s="64">
        <f>VLOOKUP($C$78,$D$3:$K$63,$A$74,0)*(B451-B450)</f>
        <v>0</v>
      </c>
      <c r="Q463" s="64">
        <f>VLOOKUP($C$79,$D$3:$K$63,$A$74,0)*B450</f>
        <v>0</v>
      </c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54">
        <f t="shared" si="510"/>
        <v>0</v>
      </c>
      <c r="BP463" s="53">
        <v>2013</v>
      </c>
      <c r="BQ463" s="61" t="e">
        <f t="shared" si="511"/>
        <v>#DIV/0!</v>
      </c>
      <c r="BR463" s="61" t="e">
        <f t="shared" si="504"/>
        <v>#DIV/0!</v>
      </c>
      <c r="BS463" s="61" t="e">
        <f t="shared" si="504"/>
        <v>#DIV/0!</v>
      </c>
      <c r="BT463" s="61" t="e">
        <f t="shared" si="504"/>
        <v>#DIV/0!</v>
      </c>
      <c r="BU463" s="61" t="e">
        <f t="shared" si="504"/>
        <v>#DIV/0!</v>
      </c>
      <c r="BV463" s="61" t="e">
        <f t="shared" si="504"/>
        <v>#DIV/0!</v>
      </c>
      <c r="BW463" s="61" t="e">
        <f t="shared" si="504"/>
        <v>#DIV/0!</v>
      </c>
      <c r="BX463" s="61" t="e">
        <f t="shared" si="504"/>
        <v>#DIV/0!</v>
      </c>
      <c r="BY463" s="61" t="e">
        <f t="shared" si="504"/>
        <v>#DIV/0!</v>
      </c>
      <c r="BZ463" s="61" t="e">
        <f t="shared" si="504"/>
        <v>#DIV/0!</v>
      </c>
      <c r="CA463" s="61" t="e">
        <f t="shared" si="504"/>
        <v>#DIV/0!</v>
      </c>
      <c r="CB463" s="61" t="e">
        <f t="shared" si="504"/>
        <v>#DIV/0!</v>
      </c>
      <c r="CC463" s="61" t="e">
        <f t="shared" si="504"/>
        <v>#DIV/0!</v>
      </c>
      <c r="CD463" s="61" t="e">
        <f t="shared" si="504"/>
        <v>#DIV/0!</v>
      </c>
      <c r="CE463" s="61" t="e">
        <f t="shared" si="504"/>
        <v>#DIV/0!</v>
      </c>
      <c r="CF463" s="61" t="e">
        <f t="shared" si="504"/>
        <v>#DIV/0!</v>
      </c>
      <c r="CG463" s="61" t="e">
        <f t="shared" si="504"/>
        <v>#DIV/0!</v>
      </c>
      <c r="CH463" s="61" t="e">
        <f t="shared" si="505"/>
        <v>#DIV/0!</v>
      </c>
      <c r="CI463" s="61" t="e">
        <f t="shared" si="505"/>
        <v>#DIV/0!</v>
      </c>
      <c r="CJ463" s="61" t="e">
        <f t="shared" si="505"/>
        <v>#DIV/0!</v>
      </c>
      <c r="CK463" s="61" t="e">
        <f t="shared" si="505"/>
        <v>#DIV/0!</v>
      </c>
      <c r="CL463" s="61" t="e">
        <f t="shared" si="505"/>
        <v>#DIV/0!</v>
      </c>
      <c r="CM463" s="61" t="e">
        <f t="shared" si="505"/>
        <v>#DIV/0!</v>
      </c>
      <c r="CN463" s="61" t="e">
        <f t="shared" si="506"/>
        <v>#DIV/0!</v>
      </c>
      <c r="CO463" s="61" t="e">
        <f t="shared" si="506"/>
        <v>#DIV/0!</v>
      </c>
      <c r="CP463" s="61" t="e">
        <f t="shared" si="506"/>
        <v>#DIV/0!</v>
      </c>
      <c r="CQ463" s="61" t="e">
        <f t="shared" si="506"/>
        <v>#DIV/0!</v>
      </c>
      <c r="CR463" s="61" t="e">
        <f t="shared" si="506"/>
        <v>#DIV/0!</v>
      </c>
      <c r="CS463" s="61" t="e">
        <f t="shared" si="506"/>
        <v>#DIV/0!</v>
      </c>
      <c r="CT463" s="61" t="e">
        <f t="shared" si="506"/>
        <v>#DIV/0!</v>
      </c>
      <c r="CU463" s="61" t="e">
        <f t="shared" si="506"/>
        <v>#DIV/0!</v>
      </c>
      <c r="CV463" s="61" t="e">
        <f t="shared" si="506"/>
        <v>#DIV/0!</v>
      </c>
      <c r="CW463" s="61" t="e">
        <f t="shared" si="506"/>
        <v>#DIV/0!</v>
      </c>
      <c r="CX463" s="61" t="e">
        <f t="shared" si="506"/>
        <v>#DIV/0!</v>
      </c>
      <c r="CY463" s="61" t="e">
        <f t="shared" si="506"/>
        <v>#DIV/0!</v>
      </c>
      <c r="CZ463" s="61" t="e">
        <f t="shared" si="506"/>
        <v>#DIV/0!</v>
      </c>
      <c r="DA463" s="61" t="e">
        <f t="shared" si="506"/>
        <v>#DIV/0!</v>
      </c>
      <c r="DB463" s="61" t="e">
        <f t="shared" si="506"/>
        <v>#DIV/0!</v>
      </c>
      <c r="DC463" s="61" t="e">
        <f t="shared" si="506"/>
        <v>#DIV/0!</v>
      </c>
      <c r="DD463" s="61" t="e">
        <f t="shared" si="507"/>
        <v>#DIV/0!</v>
      </c>
      <c r="DE463" s="61" t="e">
        <f t="shared" si="507"/>
        <v>#DIV/0!</v>
      </c>
      <c r="DF463" s="61" t="e">
        <f t="shared" si="507"/>
        <v>#DIV/0!</v>
      </c>
      <c r="DG463" s="61" t="e">
        <f t="shared" si="507"/>
        <v>#DIV/0!</v>
      </c>
      <c r="DH463" s="61" t="e">
        <f t="shared" si="507"/>
        <v>#DIV/0!</v>
      </c>
      <c r="DI463" s="61" t="e">
        <f t="shared" si="507"/>
        <v>#DIV/0!</v>
      </c>
      <c r="DJ463" s="61" t="e">
        <f t="shared" si="507"/>
        <v>#DIV/0!</v>
      </c>
      <c r="DK463" s="61" t="e">
        <f t="shared" si="507"/>
        <v>#DIV/0!</v>
      </c>
      <c r="DL463" s="61" t="e">
        <f t="shared" si="507"/>
        <v>#DIV/0!</v>
      </c>
      <c r="DM463" s="61" t="e">
        <f t="shared" si="507"/>
        <v>#DIV/0!</v>
      </c>
      <c r="DN463" s="61" t="e">
        <f t="shared" si="507"/>
        <v>#DIV/0!</v>
      </c>
      <c r="DO463" s="61" t="e">
        <f t="shared" si="507"/>
        <v>#DIV/0!</v>
      </c>
      <c r="DP463" s="61" t="e">
        <f t="shared" si="507"/>
        <v>#DIV/0!</v>
      </c>
      <c r="DQ463" s="61" t="e">
        <f t="shared" si="507"/>
        <v>#DIV/0!</v>
      </c>
      <c r="DR463" s="61" t="e">
        <f t="shared" si="507"/>
        <v>#DIV/0!</v>
      </c>
      <c r="DS463" s="61" t="e">
        <f t="shared" si="507"/>
        <v>#DIV/0!</v>
      </c>
      <c r="DT463" s="61" t="e">
        <f t="shared" si="508"/>
        <v>#DIV/0!</v>
      </c>
      <c r="DU463" s="61" t="e">
        <f t="shared" si="508"/>
        <v>#DIV/0!</v>
      </c>
      <c r="DV463" s="61" t="e">
        <f t="shared" si="508"/>
        <v>#DIV/0!</v>
      </c>
      <c r="DW463" s="61" t="e">
        <f t="shared" si="508"/>
        <v>#DIV/0!</v>
      </c>
      <c r="DX463" s="61" t="e">
        <f t="shared" si="508"/>
        <v>#DIV/0!</v>
      </c>
      <c r="DY463" s="61" t="e">
        <f t="shared" si="508"/>
        <v>#DIV/0!</v>
      </c>
      <c r="DZ463" s="61" t="e">
        <f t="shared" si="512"/>
        <v>#DIV/0!</v>
      </c>
    </row>
    <row r="464" spans="1:130">
      <c r="A464" s="53">
        <v>14</v>
      </c>
      <c r="B464" s="63">
        <f t="shared" si="509"/>
        <v>1</v>
      </c>
      <c r="C464" s="53">
        <v>2014</v>
      </c>
      <c r="D464" s="64">
        <f t="shared" si="513"/>
        <v>0</v>
      </c>
      <c r="E464" s="64">
        <f t="shared" si="514"/>
        <v>0</v>
      </c>
      <c r="F464" s="64">
        <f t="shared" si="515"/>
        <v>0</v>
      </c>
      <c r="G464" s="64">
        <f t="shared" si="516"/>
        <v>0</v>
      </c>
      <c r="H464" s="64">
        <f t="shared" si="517"/>
        <v>0</v>
      </c>
      <c r="I464" s="64">
        <f t="shared" si="518"/>
        <v>0</v>
      </c>
      <c r="J464" s="64">
        <f t="shared" si="519"/>
        <v>0</v>
      </c>
      <c r="K464" s="64">
        <f t="shared" si="520"/>
        <v>0</v>
      </c>
      <c r="L464" s="64">
        <f t="shared" si="521"/>
        <v>0</v>
      </c>
      <c r="M464" s="64">
        <f t="shared" si="522"/>
        <v>0</v>
      </c>
      <c r="N464" s="64">
        <f t="shared" si="523"/>
        <v>0</v>
      </c>
      <c r="O464" s="64">
        <f t="shared" si="524"/>
        <v>0</v>
      </c>
      <c r="P464" s="64">
        <f t="shared" ref="P464:P482" si="525">VLOOKUP($C$78,$D$3:$K$63,$A$74,0)*(B452-B451)</f>
        <v>0</v>
      </c>
      <c r="Q464" s="64">
        <f>VLOOKUP($C$79,$D$3:$K$63,$A$74,0)*(B451-B450)</f>
        <v>0</v>
      </c>
      <c r="R464" s="64">
        <f>VLOOKUP($C$80,$D$3:$K$63,$A$74,0)*B450</f>
        <v>0</v>
      </c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54">
        <f t="shared" si="510"/>
        <v>0</v>
      </c>
      <c r="BP464" s="53">
        <v>2014</v>
      </c>
      <c r="BQ464" s="61" t="e">
        <f t="shared" si="511"/>
        <v>#DIV/0!</v>
      </c>
      <c r="BR464" s="61" t="e">
        <f t="shared" si="504"/>
        <v>#DIV/0!</v>
      </c>
      <c r="BS464" s="61" t="e">
        <f t="shared" si="504"/>
        <v>#DIV/0!</v>
      </c>
      <c r="BT464" s="61" t="e">
        <f t="shared" si="504"/>
        <v>#DIV/0!</v>
      </c>
      <c r="BU464" s="61" t="e">
        <f t="shared" si="504"/>
        <v>#DIV/0!</v>
      </c>
      <c r="BV464" s="61" t="e">
        <f t="shared" si="504"/>
        <v>#DIV/0!</v>
      </c>
      <c r="BW464" s="61" t="e">
        <f t="shared" si="504"/>
        <v>#DIV/0!</v>
      </c>
      <c r="BX464" s="61" t="e">
        <f t="shared" si="504"/>
        <v>#DIV/0!</v>
      </c>
      <c r="BY464" s="61" t="e">
        <f t="shared" si="504"/>
        <v>#DIV/0!</v>
      </c>
      <c r="BZ464" s="61" t="e">
        <f t="shared" si="504"/>
        <v>#DIV/0!</v>
      </c>
      <c r="CA464" s="61" t="e">
        <f t="shared" si="504"/>
        <v>#DIV/0!</v>
      </c>
      <c r="CB464" s="61" t="e">
        <f t="shared" si="504"/>
        <v>#DIV/0!</v>
      </c>
      <c r="CC464" s="61" t="e">
        <f t="shared" si="504"/>
        <v>#DIV/0!</v>
      </c>
      <c r="CD464" s="61" t="e">
        <f t="shared" si="504"/>
        <v>#DIV/0!</v>
      </c>
      <c r="CE464" s="61" t="e">
        <f t="shared" si="504"/>
        <v>#DIV/0!</v>
      </c>
      <c r="CF464" s="61" t="e">
        <f t="shared" si="504"/>
        <v>#DIV/0!</v>
      </c>
      <c r="CG464" s="61" t="e">
        <f t="shared" si="504"/>
        <v>#DIV/0!</v>
      </c>
      <c r="CH464" s="61" t="e">
        <f t="shared" si="505"/>
        <v>#DIV/0!</v>
      </c>
      <c r="CI464" s="61" t="e">
        <f t="shared" si="505"/>
        <v>#DIV/0!</v>
      </c>
      <c r="CJ464" s="61" t="e">
        <f t="shared" si="505"/>
        <v>#DIV/0!</v>
      </c>
      <c r="CK464" s="61" t="e">
        <f t="shared" si="505"/>
        <v>#DIV/0!</v>
      </c>
      <c r="CL464" s="61" t="e">
        <f t="shared" si="505"/>
        <v>#DIV/0!</v>
      </c>
      <c r="CM464" s="61" t="e">
        <f t="shared" si="505"/>
        <v>#DIV/0!</v>
      </c>
      <c r="CN464" s="61" t="e">
        <f t="shared" si="506"/>
        <v>#DIV/0!</v>
      </c>
      <c r="CO464" s="61" t="e">
        <f t="shared" si="506"/>
        <v>#DIV/0!</v>
      </c>
      <c r="CP464" s="61" t="e">
        <f t="shared" si="506"/>
        <v>#DIV/0!</v>
      </c>
      <c r="CQ464" s="61" t="e">
        <f t="shared" si="506"/>
        <v>#DIV/0!</v>
      </c>
      <c r="CR464" s="61" t="e">
        <f t="shared" si="506"/>
        <v>#DIV/0!</v>
      </c>
      <c r="CS464" s="61" t="e">
        <f t="shared" si="506"/>
        <v>#DIV/0!</v>
      </c>
      <c r="CT464" s="61" t="e">
        <f t="shared" si="506"/>
        <v>#DIV/0!</v>
      </c>
      <c r="CU464" s="61" t="e">
        <f t="shared" si="506"/>
        <v>#DIV/0!</v>
      </c>
      <c r="CV464" s="61" t="e">
        <f t="shared" si="506"/>
        <v>#DIV/0!</v>
      </c>
      <c r="CW464" s="61" t="e">
        <f t="shared" si="506"/>
        <v>#DIV/0!</v>
      </c>
      <c r="CX464" s="61" t="e">
        <f t="shared" si="506"/>
        <v>#DIV/0!</v>
      </c>
      <c r="CY464" s="61" t="e">
        <f t="shared" si="506"/>
        <v>#DIV/0!</v>
      </c>
      <c r="CZ464" s="61" t="e">
        <f t="shared" si="506"/>
        <v>#DIV/0!</v>
      </c>
      <c r="DA464" s="61" t="e">
        <f t="shared" si="506"/>
        <v>#DIV/0!</v>
      </c>
      <c r="DB464" s="61" t="e">
        <f t="shared" si="506"/>
        <v>#DIV/0!</v>
      </c>
      <c r="DC464" s="61" t="e">
        <f t="shared" si="506"/>
        <v>#DIV/0!</v>
      </c>
      <c r="DD464" s="61" t="e">
        <f t="shared" si="507"/>
        <v>#DIV/0!</v>
      </c>
      <c r="DE464" s="61" t="e">
        <f t="shared" si="507"/>
        <v>#DIV/0!</v>
      </c>
      <c r="DF464" s="61" t="e">
        <f t="shared" si="507"/>
        <v>#DIV/0!</v>
      </c>
      <c r="DG464" s="61" t="e">
        <f t="shared" si="507"/>
        <v>#DIV/0!</v>
      </c>
      <c r="DH464" s="61" t="e">
        <f t="shared" si="507"/>
        <v>#DIV/0!</v>
      </c>
      <c r="DI464" s="61" t="e">
        <f t="shared" si="507"/>
        <v>#DIV/0!</v>
      </c>
      <c r="DJ464" s="61" t="e">
        <f t="shared" si="507"/>
        <v>#DIV/0!</v>
      </c>
      <c r="DK464" s="61" t="e">
        <f t="shared" si="507"/>
        <v>#DIV/0!</v>
      </c>
      <c r="DL464" s="61" t="e">
        <f t="shared" si="507"/>
        <v>#DIV/0!</v>
      </c>
      <c r="DM464" s="61" t="e">
        <f t="shared" si="507"/>
        <v>#DIV/0!</v>
      </c>
      <c r="DN464" s="61" t="e">
        <f t="shared" si="507"/>
        <v>#DIV/0!</v>
      </c>
      <c r="DO464" s="61" t="e">
        <f t="shared" si="507"/>
        <v>#DIV/0!</v>
      </c>
      <c r="DP464" s="61" t="e">
        <f t="shared" si="507"/>
        <v>#DIV/0!</v>
      </c>
      <c r="DQ464" s="61" t="e">
        <f t="shared" si="507"/>
        <v>#DIV/0!</v>
      </c>
      <c r="DR464" s="61" t="e">
        <f t="shared" si="507"/>
        <v>#DIV/0!</v>
      </c>
      <c r="DS464" s="61" t="e">
        <f t="shared" si="507"/>
        <v>#DIV/0!</v>
      </c>
      <c r="DT464" s="61" t="e">
        <f t="shared" si="508"/>
        <v>#DIV/0!</v>
      </c>
      <c r="DU464" s="61" t="e">
        <f t="shared" si="508"/>
        <v>#DIV/0!</v>
      </c>
      <c r="DV464" s="61" t="e">
        <f t="shared" si="508"/>
        <v>#DIV/0!</v>
      </c>
      <c r="DW464" s="61" t="e">
        <f t="shared" si="508"/>
        <v>#DIV/0!</v>
      </c>
      <c r="DX464" s="61" t="e">
        <f t="shared" si="508"/>
        <v>#DIV/0!</v>
      </c>
      <c r="DY464" s="61" t="e">
        <f t="shared" si="508"/>
        <v>#DIV/0!</v>
      </c>
      <c r="DZ464" s="61" t="e">
        <f t="shared" si="512"/>
        <v>#DIV/0!</v>
      </c>
    </row>
    <row r="465" spans="1:130">
      <c r="A465" s="53">
        <v>15</v>
      </c>
      <c r="B465" s="63">
        <f t="shared" si="509"/>
        <v>1</v>
      </c>
      <c r="C465" s="53">
        <v>2015</v>
      </c>
      <c r="D465" s="64">
        <f t="shared" si="513"/>
        <v>0</v>
      </c>
      <c r="E465" s="64">
        <f t="shared" si="514"/>
        <v>0</v>
      </c>
      <c r="F465" s="64">
        <f t="shared" si="515"/>
        <v>0</v>
      </c>
      <c r="G465" s="64">
        <f t="shared" si="516"/>
        <v>0</v>
      </c>
      <c r="H465" s="64">
        <f t="shared" si="517"/>
        <v>0</v>
      </c>
      <c r="I465" s="64">
        <f t="shared" si="518"/>
        <v>0</v>
      </c>
      <c r="J465" s="64">
        <f t="shared" si="519"/>
        <v>0</v>
      </c>
      <c r="K465" s="64">
        <f t="shared" si="520"/>
        <v>0</v>
      </c>
      <c r="L465" s="64">
        <f t="shared" si="521"/>
        <v>0</v>
      </c>
      <c r="M465" s="64">
        <f t="shared" si="522"/>
        <v>0</v>
      </c>
      <c r="N465" s="64">
        <f t="shared" si="523"/>
        <v>0</v>
      </c>
      <c r="O465" s="64">
        <f t="shared" si="524"/>
        <v>0</v>
      </c>
      <c r="P465" s="64">
        <f t="shared" si="525"/>
        <v>0</v>
      </c>
      <c r="Q465" s="64">
        <f t="shared" ref="Q465:Q483" si="526">VLOOKUP($C$79,$D$3:$K$63,$A$74,0)*(B452-B451)</f>
        <v>0</v>
      </c>
      <c r="R465" s="64">
        <f>VLOOKUP($C$80,$D$3:$K$63,$A$74,0)*(B451-B450)</f>
        <v>0</v>
      </c>
      <c r="S465" s="64">
        <f>VLOOKUP($C$81,$D$3:$K$63,$A$74,0)*B450</f>
        <v>0</v>
      </c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54">
        <f t="shared" si="510"/>
        <v>0</v>
      </c>
      <c r="BP465" s="53">
        <v>2015</v>
      </c>
      <c r="BQ465" s="61" t="e">
        <f t="shared" si="511"/>
        <v>#DIV/0!</v>
      </c>
      <c r="BR465" s="61" t="e">
        <f t="shared" si="504"/>
        <v>#DIV/0!</v>
      </c>
      <c r="BS465" s="61" t="e">
        <f t="shared" si="504"/>
        <v>#DIV/0!</v>
      </c>
      <c r="BT465" s="61" t="e">
        <f t="shared" si="504"/>
        <v>#DIV/0!</v>
      </c>
      <c r="BU465" s="61" t="e">
        <f t="shared" si="504"/>
        <v>#DIV/0!</v>
      </c>
      <c r="BV465" s="61" t="e">
        <f t="shared" si="504"/>
        <v>#DIV/0!</v>
      </c>
      <c r="BW465" s="61" t="e">
        <f t="shared" si="504"/>
        <v>#DIV/0!</v>
      </c>
      <c r="BX465" s="61" t="e">
        <f t="shared" si="504"/>
        <v>#DIV/0!</v>
      </c>
      <c r="BY465" s="61" t="e">
        <f t="shared" si="504"/>
        <v>#DIV/0!</v>
      </c>
      <c r="BZ465" s="61" t="e">
        <f t="shared" si="504"/>
        <v>#DIV/0!</v>
      </c>
      <c r="CA465" s="61" t="e">
        <f t="shared" si="504"/>
        <v>#DIV/0!</v>
      </c>
      <c r="CB465" s="61" t="e">
        <f t="shared" si="504"/>
        <v>#DIV/0!</v>
      </c>
      <c r="CC465" s="61" t="e">
        <f t="shared" si="504"/>
        <v>#DIV/0!</v>
      </c>
      <c r="CD465" s="61" t="e">
        <f t="shared" si="504"/>
        <v>#DIV/0!</v>
      </c>
      <c r="CE465" s="61" t="e">
        <f t="shared" si="504"/>
        <v>#DIV/0!</v>
      </c>
      <c r="CF465" s="61" t="e">
        <f t="shared" si="504"/>
        <v>#DIV/0!</v>
      </c>
      <c r="CG465" s="61" t="e">
        <f t="shared" ref="CG465:CV491" si="527">T465/$BM465</f>
        <v>#DIV/0!</v>
      </c>
      <c r="CH465" s="61" t="e">
        <f t="shared" si="505"/>
        <v>#DIV/0!</v>
      </c>
      <c r="CI465" s="61" t="e">
        <f t="shared" si="505"/>
        <v>#DIV/0!</v>
      </c>
      <c r="CJ465" s="61" t="e">
        <f t="shared" si="505"/>
        <v>#DIV/0!</v>
      </c>
      <c r="CK465" s="61" t="e">
        <f t="shared" si="505"/>
        <v>#DIV/0!</v>
      </c>
      <c r="CL465" s="61" t="e">
        <f t="shared" si="505"/>
        <v>#DIV/0!</v>
      </c>
      <c r="CM465" s="61" t="e">
        <f t="shared" si="505"/>
        <v>#DIV/0!</v>
      </c>
      <c r="CN465" s="61" t="e">
        <f t="shared" si="506"/>
        <v>#DIV/0!</v>
      </c>
      <c r="CO465" s="61" t="e">
        <f t="shared" si="506"/>
        <v>#DIV/0!</v>
      </c>
      <c r="CP465" s="61" t="e">
        <f t="shared" si="506"/>
        <v>#DIV/0!</v>
      </c>
      <c r="CQ465" s="61" t="e">
        <f t="shared" si="506"/>
        <v>#DIV/0!</v>
      </c>
      <c r="CR465" s="61" t="e">
        <f t="shared" si="506"/>
        <v>#DIV/0!</v>
      </c>
      <c r="CS465" s="61" t="e">
        <f t="shared" si="506"/>
        <v>#DIV/0!</v>
      </c>
      <c r="CT465" s="61" t="e">
        <f t="shared" si="506"/>
        <v>#DIV/0!</v>
      </c>
      <c r="CU465" s="61" t="e">
        <f t="shared" si="506"/>
        <v>#DIV/0!</v>
      </c>
      <c r="CV465" s="61" t="e">
        <f t="shared" si="506"/>
        <v>#DIV/0!</v>
      </c>
      <c r="CW465" s="61" t="e">
        <f t="shared" si="506"/>
        <v>#DIV/0!</v>
      </c>
      <c r="CX465" s="61" t="e">
        <f t="shared" si="506"/>
        <v>#DIV/0!</v>
      </c>
      <c r="CY465" s="61" t="e">
        <f t="shared" si="506"/>
        <v>#DIV/0!</v>
      </c>
      <c r="CZ465" s="61" t="e">
        <f t="shared" si="506"/>
        <v>#DIV/0!</v>
      </c>
      <c r="DA465" s="61" t="e">
        <f t="shared" si="506"/>
        <v>#DIV/0!</v>
      </c>
      <c r="DB465" s="61" t="e">
        <f t="shared" si="506"/>
        <v>#DIV/0!</v>
      </c>
      <c r="DC465" s="61" t="e">
        <f t="shared" ref="DC465:DR481" si="528">AP465/$BM465</f>
        <v>#DIV/0!</v>
      </c>
      <c r="DD465" s="61" t="e">
        <f t="shared" si="507"/>
        <v>#DIV/0!</v>
      </c>
      <c r="DE465" s="61" t="e">
        <f t="shared" si="507"/>
        <v>#DIV/0!</v>
      </c>
      <c r="DF465" s="61" t="e">
        <f t="shared" si="507"/>
        <v>#DIV/0!</v>
      </c>
      <c r="DG465" s="61" t="e">
        <f t="shared" si="507"/>
        <v>#DIV/0!</v>
      </c>
      <c r="DH465" s="61" t="e">
        <f t="shared" si="507"/>
        <v>#DIV/0!</v>
      </c>
      <c r="DI465" s="61" t="e">
        <f t="shared" si="507"/>
        <v>#DIV/0!</v>
      </c>
      <c r="DJ465" s="61" t="e">
        <f t="shared" si="507"/>
        <v>#DIV/0!</v>
      </c>
      <c r="DK465" s="61" t="e">
        <f t="shared" si="507"/>
        <v>#DIV/0!</v>
      </c>
      <c r="DL465" s="61" t="e">
        <f t="shared" si="507"/>
        <v>#DIV/0!</v>
      </c>
      <c r="DM465" s="61" t="e">
        <f t="shared" si="507"/>
        <v>#DIV/0!</v>
      </c>
      <c r="DN465" s="61" t="e">
        <f t="shared" si="507"/>
        <v>#DIV/0!</v>
      </c>
      <c r="DO465" s="61" t="e">
        <f t="shared" si="507"/>
        <v>#DIV/0!</v>
      </c>
      <c r="DP465" s="61" t="e">
        <f t="shared" si="507"/>
        <v>#DIV/0!</v>
      </c>
      <c r="DQ465" s="61" t="e">
        <f t="shared" si="507"/>
        <v>#DIV/0!</v>
      </c>
      <c r="DR465" s="61" t="e">
        <f t="shared" si="507"/>
        <v>#DIV/0!</v>
      </c>
      <c r="DS465" s="61" t="e">
        <f t="shared" ref="DS465:DV510" si="529">BF465/$BM465</f>
        <v>#DIV/0!</v>
      </c>
      <c r="DT465" s="61" t="e">
        <f t="shared" si="508"/>
        <v>#DIV/0!</v>
      </c>
      <c r="DU465" s="61" t="e">
        <f t="shared" si="508"/>
        <v>#DIV/0!</v>
      </c>
      <c r="DV465" s="61" t="e">
        <f t="shared" si="508"/>
        <v>#DIV/0!</v>
      </c>
      <c r="DW465" s="61" t="e">
        <f t="shared" si="508"/>
        <v>#DIV/0!</v>
      </c>
      <c r="DX465" s="61" t="e">
        <f t="shared" si="508"/>
        <v>#DIV/0!</v>
      </c>
      <c r="DY465" s="61" t="e">
        <f t="shared" si="508"/>
        <v>#DIV/0!</v>
      </c>
      <c r="DZ465" s="61" t="e">
        <f t="shared" si="512"/>
        <v>#DIV/0!</v>
      </c>
    </row>
    <row r="466" spans="1:130">
      <c r="A466" s="53">
        <v>16</v>
      </c>
      <c r="B466" s="63">
        <f t="shared" si="509"/>
        <v>1</v>
      </c>
      <c r="C466" s="53">
        <v>2016</v>
      </c>
      <c r="D466" s="64">
        <f t="shared" si="513"/>
        <v>0</v>
      </c>
      <c r="E466" s="64">
        <f t="shared" si="514"/>
        <v>0</v>
      </c>
      <c r="F466" s="64">
        <f t="shared" si="515"/>
        <v>0</v>
      </c>
      <c r="G466" s="64">
        <f t="shared" si="516"/>
        <v>0</v>
      </c>
      <c r="H466" s="64">
        <f t="shared" si="517"/>
        <v>0</v>
      </c>
      <c r="I466" s="64">
        <f t="shared" si="518"/>
        <v>0</v>
      </c>
      <c r="J466" s="64">
        <f t="shared" si="519"/>
        <v>0</v>
      </c>
      <c r="K466" s="64">
        <f t="shared" si="520"/>
        <v>0</v>
      </c>
      <c r="L466" s="64">
        <f t="shared" si="521"/>
        <v>0</v>
      </c>
      <c r="M466" s="64">
        <f t="shared" si="522"/>
        <v>0</v>
      </c>
      <c r="N466" s="64">
        <f t="shared" si="523"/>
        <v>0</v>
      </c>
      <c r="O466" s="64">
        <f t="shared" si="524"/>
        <v>0</v>
      </c>
      <c r="P466" s="64">
        <f t="shared" si="525"/>
        <v>0</v>
      </c>
      <c r="Q466" s="64">
        <f t="shared" si="526"/>
        <v>0</v>
      </c>
      <c r="R466" s="64">
        <f t="shared" ref="R466:R484" si="530">VLOOKUP($C$80,$D$3:$K$63,$A$74,0)*(B452-B451)</f>
        <v>0</v>
      </c>
      <c r="S466" s="64">
        <f>VLOOKUP($C$81,$D$3:$K$63,$A$74,0)*(B451-B450)</f>
        <v>0</v>
      </c>
      <c r="T466" s="64">
        <f>VLOOKUP($C$82,$D$3:$K$63,$A$74,0)*B450</f>
        <v>0</v>
      </c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54">
        <f t="shared" si="510"/>
        <v>0</v>
      </c>
      <c r="BP466" s="53">
        <v>2016</v>
      </c>
      <c r="BQ466" s="61" t="e">
        <f t="shared" si="511"/>
        <v>#DIV/0!</v>
      </c>
      <c r="BR466" s="61" t="e">
        <f t="shared" si="511"/>
        <v>#DIV/0!</v>
      </c>
      <c r="BS466" s="61" t="e">
        <f t="shared" si="511"/>
        <v>#DIV/0!</v>
      </c>
      <c r="BT466" s="61" t="e">
        <f t="shared" si="511"/>
        <v>#DIV/0!</v>
      </c>
      <c r="BU466" s="61" t="e">
        <f t="shared" si="511"/>
        <v>#DIV/0!</v>
      </c>
      <c r="BV466" s="61" t="e">
        <f t="shared" si="511"/>
        <v>#DIV/0!</v>
      </c>
      <c r="BW466" s="61" t="e">
        <f t="shared" si="511"/>
        <v>#DIV/0!</v>
      </c>
      <c r="BX466" s="61" t="e">
        <f t="shared" si="511"/>
        <v>#DIV/0!</v>
      </c>
      <c r="BY466" s="61" t="e">
        <f t="shared" si="511"/>
        <v>#DIV/0!</v>
      </c>
      <c r="BZ466" s="61" t="e">
        <f t="shared" si="511"/>
        <v>#DIV/0!</v>
      </c>
      <c r="CA466" s="61" t="e">
        <f t="shared" si="511"/>
        <v>#DIV/0!</v>
      </c>
      <c r="CB466" s="61" t="e">
        <f t="shared" si="511"/>
        <v>#DIV/0!</v>
      </c>
      <c r="CC466" s="61" t="e">
        <f t="shared" si="511"/>
        <v>#DIV/0!</v>
      </c>
      <c r="CD466" s="61" t="e">
        <f t="shared" si="511"/>
        <v>#DIV/0!</v>
      </c>
      <c r="CE466" s="61" t="e">
        <f t="shared" si="511"/>
        <v>#DIV/0!</v>
      </c>
      <c r="CF466" s="61" t="e">
        <f t="shared" si="511"/>
        <v>#DIV/0!</v>
      </c>
      <c r="CG466" s="61" t="e">
        <f t="shared" si="527"/>
        <v>#DIV/0!</v>
      </c>
      <c r="CH466" s="61" t="e">
        <f t="shared" si="505"/>
        <v>#DIV/0!</v>
      </c>
      <c r="CI466" s="61" t="e">
        <f t="shared" si="505"/>
        <v>#DIV/0!</v>
      </c>
      <c r="CJ466" s="61" t="e">
        <f t="shared" si="505"/>
        <v>#DIV/0!</v>
      </c>
      <c r="CK466" s="61" t="e">
        <f t="shared" si="505"/>
        <v>#DIV/0!</v>
      </c>
      <c r="CL466" s="61" t="e">
        <f t="shared" si="505"/>
        <v>#DIV/0!</v>
      </c>
      <c r="CM466" s="61" t="e">
        <f t="shared" si="505"/>
        <v>#DIV/0!</v>
      </c>
      <c r="CN466" s="61" t="e">
        <f t="shared" si="505"/>
        <v>#DIV/0!</v>
      </c>
      <c r="CO466" s="61" t="e">
        <f t="shared" si="505"/>
        <v>#DIV/0!</v>
      </c>
      <c r="CP466" s="61" t="e">
        <f t="shared" si="505"/>
        <v>#DIV/0!</v>
      </c>
      <c r="CQ466" s="61" t="e">
        <f t="shared" si="505"/>
        <v>#DIV/0!</v>
      </c>
      <c r="CR466" s="61" t="e">
        <f t="shared" si="505"/>
        <v>#DIV/0!</v>
      </c>
      <c r="CS466" s="61" t="e">
        <f t="shared" si="505"/>
        <v>#DIV/0!</v>
      </c>
      <c r="CT466" s="61" t="e">
        <f t="shared" si="505"/>
        <v>#DIV/0!</v>
      </c>
      <c r="CU466" s="61" t="e">
        <f t="shared" si="505"/>
        <v>#DIV/0!</v>
      </c>
      <c r="CV466" s="61" t="e">
        <f t="shared" si="505"/>
        <v>#DIV/0!</v>
      </c>
      <c r="CW466" s="61" t="e">
        <f t="shared" si="505"/>
        <v>#DIV/0!</v>
      </c>
      <c r="CX466" s="61" t="e">
        <f t="shared" ref="CX466:DM493" si="531">AK466/$BM466</f>
        <v>#DIV/0!</v>
      </c>
      <c r="CY466" s="61" t="e">
        <f t="shared" si="531"/>
        <v>#DIV/0!</v>
      </c>
      <c r="CZ466" s="61" t="e">
        <f t="shared" si="531"/>
        <v>#DIV/0!</v>
      </c>
      <c r="DA466" s="61" t="e">
        <f t="shared" si="531"/>
        <v>#DIV/0!</v>
      </c>
      <c r="DB466" s="61" t="e">
        <f t="shared" si="531"/>
        <v>#DIV/0!</v>
      </c>
      <c r="DC466" s="61" t="e">
        <f t="shared" si="528"/>
        <v>#DIV/0!</v>
      </c>
      <c r="DD466" s="61" t="e">
        <f t="shared" si="528"/>
        <v>#DIV/0!</v>
      </c>
      <c r="DE466" s="61" t="e">
        <f t="shared" si="528"/>
        <v>#DIV/0!</v>
      </c>
      <c r="DF466" s="61" t="e">
        <f t="shared" si="528"/>
        <v>#DIV/0!</v>
      </c>
      <c r="DG466" s="61" t="e">
        <f t="shared" si="528"/>
        <v>#DIV/0!</v>
      </c>
      <c r="DH466" s="61" t="e">
        <f t="shared" si="528"/>
        <v>#DIV/0!</v>
      </c>
      <c r="DI466" s="61" t="e">
        <f t="shared" si="528"/>
        <v>#DIV/0!</v>
      </c>
      <c r="DJ466" s="61" t="e">
        <f t="shared" si="528"/>
        <v>#DIV/0!</v>
      </c>
      <c r="DK466" s="61" t="e">
        <f t="shared" si="528"/>
        <v>#DIV/0!</v>
      </c>
      <c r="DL466" s="61" t="e">
        <f t="shared" si="528"/>
        <v>#DIV/0!</v>
      </c>
      <c r="DM466" s="61" t="e">
        <f t="shared" si="528"/>
        <v>#DIV/0!</v>
      </c>
      <c r="DN466" s="61" t="e">
        <f t="shared" si="528"/>
        <v>#DIV/0!</v>
      </c>
      <c r="DO466" s="61" t="e">
        <f t="shared" si="528"/>
        <v>#DIV/0!</v>
      </c>
      <c r="DP466" s="61" t="e">
        <f t="shared" si="528"/>
        <v>#DIV/0!</v>
      </c>
      <c r="DQ466" s="61" t="e">
        <f t="shared" si="528"/>
        <v>#DIV/0!</v>
      </c>
      <c r="DR466" s="61" t="e">
        <f t="shared" si="528"/>
        <v>#DIV/0!</v>
      </c>
      <c r="DS466" s="61" t="e">
        <f t="shared" si="529"/>
        <v>#DIV/0!</v>
      </c>
      <c r="DT466" s="61" t="e">
        <f t="shared" si="508"/>
        <v>#DIV/0!</v>
      </c>
      <c r="DU466" s="61" t="e">
        <f t="shared" si="508"/>
        <v>#DIV/0!</v>
      </c>
      <c r="DV466" s="61" t="e">
        <f t="shared" si="508"/>
        <v>#DIV/0!</v>
      </c>
      <c r="DW466" s="61" t="e">
        <f t="shared" si="508"/>
        <v>#DIV/0!</v>
      </c>
      <c r="DX466" s="61" t="e">
        <f t="shared" si="508"/>
        <v>#DIV/0!</v>
      </c>
      <c r="DY466" s="61" t="e">
        <f t="shared" si="508"/>
        <v>#DIV/0!</v>
      </c>
      <c r="DZ466" s="61" t="e">
        <f t="shared" si="512"/>
        <v>#DIV/0!</v>
      </c>
    </row>
    <row r="467" spans="1:130">
      <c r="A467" s="53">
        <v>17</v>
      </c>
      <c r="B467" s="63">
        <f t="shared" si="509"/>
        <v>1</v>
      </c>
      <c r="C467" s="53">
        <v>2017</v>
      </c>
      <c r="D467" s="64">
        <f t="shared" si="513"/>
        <v>0</v>
      </c>
      <c r="E467" s="64">
        <f t="shared" si="514"/>
        <v>0</v>
      </c>
      <c r="F467" s="64">
        <f t="shared" si="515"/>
        <v>0</v>
      </c>
      <c r="G467" s="64">
        <f t="shared" si="516"/>
        <v>0</v>
      </c>
      <c r="H467" s="64">
        <f t="shared" si="517"/>
        <v>0</v>
      </c>
      <c r="I467" s="64">
        <f t="shared" si="518"/>
        <v>0</v>
      </c>
      <c r="J467" s="64">
        <f t="shared" si="519"/>
        <v>0</v>
      </c>
      <c r="K467" s="64">
        <f t="shared" si="520"/>
        <v>0</v>
      </c>
      <c r="L467" s="64">
        <f t="shared" si="521"/>
        <v>0</v>
      </c>
      <c r="M467" s="64">
        <f t="shared" si="522"/>
        <v>0</v>
      </c>
      <c r="N467" s="64">
        <f t="shared" si="523"/>
        <v>0</v>
      </c>
      <c r="O467" s="64">
        <f t="shared" si="524"/>
        <v>0</v>
      </c>
      <c r="P467" s="64">
        <f t="shared" si="525"/>
        <v>0</v>
      </c>
      <c r="Q467" s="64">
        <f t="shared" si="526"/>
        <v>0</v>
      </c>
      <c r="R467" s="64">
        <f t="shared" si="530"/>
        <v>0</v>
      </c>
      <c r="S467" s="64">
        <f t="shared" ref="S467:S485" si="532">VLOOKUP($C$81,$D$3:$K$63,$A$74,0)*(B452-B451)</f>
        <v>0</v>
      </c>
      <c r="T467" s="64">
        <f>VLOOKUP($C$82,$D$3:$K$63,$A$74,0)*(B451-B450)</f>
        <v>0</v>
      </c>
      <c r="U467" s="64">
        <f>VLOOKUP($C$83,$D$3:$K$63,$A$74,0)*B450</f>
        <v>0</v>
      </c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54">
        <f t="shared" si="510"/>
        <v>0</v>
      </c>
      <c r="BP467" s="53">
        <v>2017</v>
      </c>
      <c r="BQ467" s="61" t="e">
        <f t="shared" si="511"/>
        <v>#DIV/0!</v>
      </c>
      <c r="BR467" s="61" t="e">
        <f t="shared" si="511"/>
        <v>#DIV/0!</v>
      </c>
      <c r="BS467" s="61" t="e">
        <f t="shared" si="511"/>
        <v>#DIV/0!</v>
      </c>
      <c r="BT467" s="61" t="e">
        <f t="shared" si="511"/>
        <v>#DIV/0!</v>
      </c>
      <c r="BU467" s="61" t="e">
        <f t="shared" si="511"/>
        <v>#DIV/0!</v>
      </c>
      <c r="BV467" s="61" t="e">
        <f t="shared" si="511"/>
        <v>#DIV/0!</v>
      </c>
      <c r="BW467" s="61" t="e">
        <f t="shared" si="511"/>
        <v>#DIV/0!</v>
      </c>
      <c r="BX467" s="61" t="e">
        <f t="shared" si="511"/>
        <v>#DIV/0!</v>
      </c>
      <c r="BY467" s="61" t="e">
        <f t="shared" si="511"/>
        <v>#DIV/0!</v>
      </c>
      <c r="BZ467" s="61" t="e">
        <f t="shared" si="511"/>
        <v>#DIV/0!</v>
      </c>
      <c r="CA467" s="61" t="e">
        <f t="shared" si="511"/>
        <v>#DIV/0!</v>
      </c>
      <c r="CB467" s="61" t="e">
        <f t="shared" si="511"/>
        <v>#DIV/0!</v>
      </c>
      <c r="CC467" s="61" t="e">
        <f t="shared" si="511"/>
        <v>#DIV/0!</v>
      </c>
      <c r="CD467" s="61" t="e">
        <f t="shared" si="511"/>
        <v>#DIV/0!</v>
      </c>
      <c r="CE467" s="61" t="e">
        <f t="shared" si="511"/>
        <v>#DIV/0!</v>
      </c>
      <c r="CF467" s="61" t="e">
        <f t="shared" si="511"/>
        <v>#DIV/0!</v>
      </c>
      <c r="CG467" s="61" t="e">
        <f t="shared" si="527"/>
        <v>#DIV/0!</v>
      </c>
      <c r="CH467" s="61" t="e">
        <f t="shared" si="505"/>
        <v>#DIV/0!</v>
      </c>
      <c r="CI467" s="61" t="e">
        <f t="shared" si="505"/>
        <v>#DIV/0!</v>
      </c>
      <c r="CJ467" s="61" t="e">
        <f t="shared" si="505"/>
        <v>#DIV/0!</v>
      </c>
      <c r="CK467" s="61" t="e">
        <f t="shared" si="505"/>
        <v>#DIV/0!</v>
      </c>
      <c r="CL467" s="61" t="e">
        <f t="shared" si="505"/>
        <v>#DIV/0!</v>
      </c>
      <c r="CM467" s="61" t="e">
        <f t="shared" si="505"/>
        <v>#DIV/0!</v>
      </c>
      <c r="CN467" s="61" t="e">
        <f t="shared" si="505"/>
        <v>#DIV/0!</v>
      </c>
      <c r="CO467" s="61" t="e">
        <f t="shared" si="505"/>
        <v>#DIV/0!</v>
      </c>
      <c r="CP467" s="61" t="e">
        <f t="shared" si="505"/>
        <v>#DIV/0!</v>
      </c>
      <c r="CQ467" s="61" t="e">
        <f t="shared" si="505"/>
        <v>#DIV/0!</v>
      </c>
      <c r="CR467" s="61" t="e">
        <f t="shared" si="505"/>
        <v>#DIV/0!</v>
      </c>
      <c r="CS467" s="61" t="e">
        <f t="shared" si="505"/>
        <v>#DIV/0!</v>
      </c>
      <c r="CT467" s="61" t="e">
        <f t="shared" si="505"/>
        <v>#DIV/0!</v>
      </c>
      <c r="CU467" s="61" t="e">
        <f t="shared" si="505"/>
        <v>#DIV/0!</v>
      </c>
      <c r="CV467" s="61" t="e">
        <f t="shared" si="505"/>
        <v>#DIV/0!</v>
      </c>
      <c r="CW467" s="61" t="e">
        <f t="shared" si="505"/>
        <v>#DIV/0!</v>
      </c>
      <c r="CX467" s="61" t="e">
        <f t="shared" si="531"/>
        <v>#DIV/0!</v>
      </c>
      <c r="CY467" s="61" t="e">
        <f t="shared" si="531"/>
        <v>#DIV/0!</v>
      </c>
      <c r="CZ467" s="61" t="e">
        <f t="shared" si="531"/>
        <v>#DIV/0!</v>
      </c>
      <c r="DA467" s="61" t="e">
        <f t="shared" si="531"/>
        <v>#DIV/0!</v>
      </c>
      <c r="DB467" s="61" t="e">
        <f t="shared" si="531"/>
        <v>#DIV/0!</v>
      </c>
      <c r="DC467" s="61" t="e">
        <f t="shared" si="528"/>
        <v>#DIV/0!</v>
      </c>
      <c r="DD467" s="61" t="e">
        <f t="shared" si="528"/>
        <v>#DIV/0!</v>
      </c>
      <c r="DE467" s="61" t="e">
        <f t="shared" si="528"/>
        <v>#DIV/0!</v>
      </c>
      <c r="DF467" s="61" t="e">
        <f t="shared" si="528"/>
        <v>#DIV/0!</v>
      </c>
      <c r="DG467" s="61" t="e">
        <f t="shared" si="528"/>
        <v>#DIV/0!</v>
      </c>
      <c r="DH467" s="61" t="e">
        <f t="shared" si="528"/>
        <v>#DIV/0!</v>
      </c>
      <c r="DI467" s="61" t="e">
        <f t="shared" si="528"/>
        <v>#DIV/0!</v>
      </c>
      <c r="DJ467" s="61" t="e">
        <f t="shared" si="528"/>
        <v>#DIV/0!</v>
      </c>
      <c r="DK467" s="61" t="e">
        <f t="shared" si="528"/>
        <v>#DIV/0!</v>
      </c>
      <c r="DL467" s="61" t="e">
        <f t="shared" si="528"/>
        <v>#DIV/0!</v>
      </c>
      <c r="DM467" s="61" t="e">
        <f t="shared" si="528"/>
        <v>#DIV/0!</v>
      </c>
      <c r="DN467" s="61" t="e">
        <f t="shared" si="528"/>
        <v>#DIV/0!</v>
      </c>
      <c r="DO467" s="61" t="e">
        <f t="shared" si="528"/>
        <v>#DIV/0!</v>
      </c>
      <c r="DP467" s="61" t="e">
        <f t="shared" si="528"/>
        <v>#DIV/0!</v>
      </c>
      <c r="DQ467" s="61" t="e">
        <f t="shared" si="528"/>
        <v>#DIV/0!</v>
      </c>
      <c r="DR467" s="61" t="e">
        <f t="shared" si="528"/>
        <v>#DIV/0!</v>
      </c>
      <c r="DS467" s="61" t="e">
        <f t="shared" si="529"/>
        <v>#DIV/0!</v>
      </c>
      <c r="DT467" s="61" t="e">
        <f t="shared" si="508"/>
        <v>#DIV/0!</v>
      </c>
      <c r="DU467" s="61" t="e">
        <f t="shared" si="508"/>
        <v>#DIV/0!</v>
      </c>
      <c r="DV467" s="61" t="e">
        <f t="shared" si="508"/>
        <v>#DIV/0!</v>
      </c>
      <c r="DW467" s="61" t="e">
        <f t="shared" si="508"/>
        <v>#DIV/0!</v>
      </c>
      <c r="DX467" s="61" t="e">
        <f t="shared" si="508"/>
        <v>#DIV/0!</v>
      </c>
      <c r="DY467" s="61" t="e">
        <f t="shared" si="508"/>
        <v>#DIV/0!</v>
      </c>
      <c r="DZ467" s="61" t="e">
        <f t="shared" si="512"/>
        <v>#DIV/0!</v>
      </c>
    </row>
    <row r="468" spans="1:130">
      <c r="A468" s="53">
        <v>18</v>
      </c>
      <c r="B468" s="63">
        <f t="shared" si="509"/>
        <v>1</v>
      </c>
      <c r="C468" s="53">
        <v>2018</v>
      </c>
      <c r="D468" s="64">
        <f t="shared" si="513"/>
        <v>0</v>
      </c>
      <c r="E468" s="64">
        <f t="shared" si="514"/>
        <v>0</v>
      </c>
      <c r="F468" s="64">
        <f t="shared" si="515"/>
        <v>0</v>
      </c>
      <c r="G468" s="64">
        <f t="shared" si="516"/>
        <v>0</v>
      </c>
      <c r="H468" s="64">
        <f t="shared" si="517"/>
        <v>0</v>
      </c>
      <c r="I468" s="64">
        <f t="shared" si="518"/>
        <v>0</v>
      </c>
      <c r="J468" s="64">
        <f t="shared" si="519"/>
        <v>0</v>
      </c>
      <c r="K468" s="64">
        <f t="shared" si="520"/>
        <v>0</v>
      </c>
      <c r="L468" s="64">
        <f t="shared" si="521"/>
        <v>0</v>
      </c>
      <c r="M468" s="64">
        <f t="shared" si="522"/>
        <v>0</v>
      </c>
      <c r="N468" s="64">
        <f t="shared" si="523"/>
        <v>0</v>
      </c>
      <c r="O468" s="64">
        <f t="shared" si="524"/>
        <v>0</v>
      </c>
      <c r="P468" s="64">
        <f t="shared" si="525"/>
        <v>0</v>
      </c>
      <c r="Q468" s="64">
        <f t="shared" si="526"/>
        <v>0</v>
      </c>
      <c r="R468" s="64">
        <f t="shared" si="530"/>
        <v>0</v>
      </c>
      <c r="S468" s="64">
        <f t="shared" si="532"/>
        <v>0</v>
      </c>
      <c r="T468" s="64">
        <f t="shared" ref="T468:T486" si="533">VLOOKUP($C$82,$D$3:$K$63,$A$74,0)*(B452-B451)</f>
        <v>0</v>
      </c>
      <c r="U468" s="64">
        <f>VLOOKUP($C$83,$D$3:$K$63,$A$74,0)*(B451-B450)</f>
        <v>0</v>
      </c>
      <c r="V468" s="64">
        <f>VLOOKUP($C$84,$D$3:$K$63,$A$74,0)*B450</f>
        <v>0</v>
      </c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54">
        <f t="shared" si="510"/>
        <v>0</v>
      </c>
      <c r="BP468" s="53">
        <v>2018</v>
      </c>
      <c r="BQ468" s="61" t="e">
        <f t="shared" si="511"/>
        <v>#DIV/0!</v>
      </c>
      <c r="BR468" s="61" t="e">
        <f t="shared" si="511"/>
        <v>#DIV/0!</v>
      </c>
      <c r="BS468" s="61" t="e">
        <f t="shared" si="511"/>
        <v>#DIV/0!</v>
      </c>
      <c r="BT468" s="61" t="e">
        <f t="shared" si="511"/>
        <v>#DIV/0!</v>
      </c>
      <c r="BU468" s="61" t="e">
        <f t="shared" si="511"/>
        <v>#DIV/0!</v>
      </c>
      <c r="BV468" s="61" t="e">
        <f t="shared" si="511"/>
        <v>#DIV/0!</v>
      </c>
      <c r="BW468" s="61" t="e">
        <f t="shared" si="511"/>
        <v>#DIV/0!</v>
      </c>
      <c r="BX468" s="61" t="e">
        <f t="shared" si="511"/>
        <v>#DIV/0!</v>
      </c>
      <c r="BY468" s="61" t="e">
        <f t="shared" si="511"/>
        <v>#DIV/0!</v>
      </c>
      <c r="BZ468" s="61" t="e">
        <f t="shared" si="511"/>
        <v>#DIV/0!</v>
      </c>
      <c r="CA468" s="61" t="e">
        <f t="shared" si="511"/>
        <v>#DIV/0!</v>
      </c>
      <c r="CB468" s="61" t="e">
        <f t="shared" si="511"/>
        <v>#DIV/0!</v>
      </c>
      <c r="CC468" s="61" t="e">
        <f t="shared" si="511"/>
        <v>#DIV/0!</v>
      </c>
      <c r="CD468" s="61" t="e">
        <f t="shared" si="511"/>
        <v>#DIV/0!</v>
      </c>
      <c r="CE468" s="61" t="e">
        <f t="shared" si="511"/>
        <v>#DIV/0!</v>
      </c>
      <c r="CF468" s="61" t="e">
        <f t="shared" si="511"/>
        <v>#DIV/0!</v>
      </c>
      <c r="CG468" s="61" t="e">
        <f t="shared" si="527"/>
        <v>#DIV/0!</v>
      </c>
      <c r="CH468" s="61" t="e">
        <f t="shared" si="505"/>
        <v>#DIV/0!</v>
      </c>
      <c r="CI468" s="61" t="e">
        <f t="shared" si="505"/>
        <v>#DIV/0!</v>
      </c>
      <c r="CJ468" s="61" t="e">
        <f t="shared" si="505"/>
        <v>#DIV/0!</v>
      </c>
      <c r="CK468" s="61" t="e">
        <f t="shared" si="505"/>
        <v>#DIV/0!</v>
      </c>
      <c r="CL468" s="61" t="e">
        <f t="shared" si="505"/>
        <v>#DIV/0!</v>
      </c>
      <c r="CM468" s="61" t="e">
        <f t="shared" si="505"/>
        <v>#DIV/0!</v>
      </c>
      <c r="CN468" s="61" t="e">
        <f t="shared" si="505"/>
        <v>#DIV/0!</v>
      </c>
      <c r="CO468" s="61" t="e">
        <f t="shared" si="505"/>
        <v>#DIV/0!</v>
      </c>
      <c r="CP468" s="61" t="e">
        <f t="shared" si="505"/>
        <v>#DIV/0!</v>
      </c>
      <c r="CQ468" s="61" t="e">
        <f t="shared" si="505"/>
        <v>#DIV/0!</v>
      </c>
      <c r="CR468" s="61" t="e">
        <f t="shared" si="505"/>
        <v>#DIV/0!</v>
      </c>
      <c r="CS468" s="61" t="e">
        <f t="shared" si="505"/>
        <v>#DIV/0!</v>
      </c>
      <c r="CT468" s="61" t="e">
        <f t="shared" si="505"/>
        <v>#DIV/0!</v>
      </c>
      <c r="CU468" s="61" t="e">
        <f t="shared" si="505"/>
        <v>#DIV/0!</v>
      </c>
      <c r="CV468" s="61" t="e">
        <f t="shared" si="505"/>
        <v>#DIV/0!</v>
      </c>
      <c r="CW468" s="61" t="e">
        <f t="shared" si="505"/>
        <v>#DIV/0!</v>
      </c>
      <c r="CX468" s="61" t="e">
        <f t="shared" si="531"/>
        <v>#DIV/0!</v>
      </c>
      <c r="CY468" s="61" t="e">
        <f t="shared" si="531"/>
        <v>#DIV/0!</v>
      </c>
      <c r="CZ468" s="61" t="e">
        <f t="shared" si="531"/>
        <v>#DIV/0!</v>
      </c>
      <c r="DA468" s="61" t="e">
        <f t="shared" si="531"/>
        <v>#DIV/0!</v>
      </c>
      <c r="DB468" s="61" t="e">
        <f t="shared" si="531"/>
        <v>#DIV/0!</v>
      </c>
      <c r="DC468" s="61" t="e">
        <f t="shared" si="528"/>
        <v>#DIV/0!</v>
      </c>
      <c r="DD468" s="61" t="e">
        <f t="shared" si="528"/>
        <v>#DIV/0!</v>
      </c>
      <c r="DE468" s="61" t="e">
        <f t="shared" si="528"/>
        <v>#DIV/0!</v>
      </c>
      <c r="DF468" s="61" t="e">
        <f t="shared" si="528"/>
        <v>#DIV/0!</v>
      </c>
      <c r="DG468" s="61" t="e">
        <f t="shared" si="528"/>
        <v>#DIV/0!</v>
      </c>
      <c r="DH468" s="61" t="e">
        <f t="shared" si="528"/>
        <v>#DIV/0!</v>
      </c>
      <c r="DI468" s="61" t="e">
        <f t="shared" si="528"/>
        <v>#DIV/0!</v>
      </c>
      <c r="DJ468" s="61" t="e">
        <f t="shared" si="528"/>
        <v>#DIV/0!</v>
      </c>
      <c r="DK468" s="61" t="e">
        <f t="shared" si="528"/>
        <v>#DIV/0!</v>
      </c>
      <c r="DL468" s="61" t="e">
        <f t="shared" si="528"/>
        <v>#DIV/0!</v>
      </c>
      <c r="DM468" s="61" t="e">
        <f t="shared" si="528"/>
        <v>#DIV/0!</v>
      </c>
      <c r="DN468" s="61" t="e">
        <f t="shared" si="528"/>
        <v>#DIV/0!</v>
      </c>
      <c r="DO468" s="61" t="e">
        <f t="shared" si="528"/>
        <v>#DIV/0!</v>
      </c>
      <c r="DP468" s="61" t="e">
        <f t="shared" si="528"/>
        <v>#DIV/0!</v>
      </c>
      <c r="DQ468" s="61" t="e">
        <f t="shared" si="528"/>
        <v>#DIV/0!</v>
      </c>
      <c r="DR468" s="61" t="e">
        <f t="shared" si="528"/>
        <v>#DIV/0!</v>
      </c>
      <c r="DS468" s="61" t="e">
        <f t="shared" si="529"/>
        <v>#DIV/0!</v>
      </c>
      <c r="DT468" s="61" t="e">
        <f t="shared" si="508"/>
        <v>#DIV/0!</v>
      </c>
      <c r="DU468" s="61" t="e">
        <f t="shared" si="508"/>
        <v>#DIV/0!</v>
      </c>
      <c r="DV468" s="61" t="e">
        <f t="shared" si="508"/>
        <v>#DIV/0!</v>
      </c>
      <c r="DW468" s="61" t="e">
        <f t="shared" si="508"/>
        <v>#DIV/0!</v>
      </c>
      <c r="DX468" s="61" t="e">
        <f t="shared" si="508"/>
        <v>#DIV/0!</v>
      </c>
      <c r="DY468" s="61" t="e">
        <f t="shared" si="508"/>
        <v>#DIV/0!</v>
      </c>
      <c r="DZ468" s="61" t="e">
        <f t="shared" si="512"/>
        <v>#DIV/0!</v>
      </c>
    </row>
    <row r="469" spans="1:130">
      <c r="A469" s="53">
        <v>19</v>
      </c>
      <c r="B469" s="63">
        <f t="shared" si="509"/>
        <v>1</v>
      </c>
      <c r="C469" s="53">
        <v>2019</v>
      </c>
      <c r="D469" s="64">
        <f t="shared" si="513"/>
        <v>0</v>
      </c>
      <c r="E469" s="64">
        <f t="shared" si="514"/>
        <v>0</v>
      </c>
      <c r="F469" s="64">
        <f t="shared" si="515"/>
        <v>0</v>
      </c>
      <c r="G469" s="64">
        <f t="shared" si="516"/>
        <v>0</v>
      </c>
      <c r="H469" s="64">
        <f t="shared" si="517"/>
        <v>0</v>
      </c>
      <c r="I469" s="64">
        <f t="shared" si="518"/>
        <v>0</v>
      </c>
      <c r="J469" s="64">
        <f t="shared" si="519"/>
        <v>0</v>
      </c>
      <c r="K469" s="64">
        <f t="shared" si="520"/>
        <v>0</v>
      </c>
      <c r="L469" s="64">
        <f t="shared" si="521"/>
        <v>0</v>
      </c>
      <c r="M469" s="64">
        <f t="shared" si="522"/>
        <v>0</v>
      </c>
      <c r="N469" s="64">
        <f t="shared" si="523"/>
        <v>0</v>
      </c>
      <c r="O469" s="64">
        <f t="shared" si="524"/>
        <v>0</v>
      </c>
      <c r="P469" s="64">
        <f t="shared" si="525"/>
        <v>0</v>
      </c>
      <c r="Q469" s="64">
        <f t="shared" si="526"/>
        <v>0</v>
      </c>
      <c r="R469" s="64">
        <f t="shared" si="530"/>
        <v>0</v>
      </c>
      <c r="S469" s="64">
        <f t="shared" si="532"/>
        <v>0</v>
      </c>
      <c r="T469" s="64">
        <f t="shared" si="533"/>
        <v>0</v>
      </c>
      <c r="U469" s="64">
        <f t="shared" ref="U469:U487" si="534">VLOOKUP($C$83,$D$3:$K$63,$A$74,0)*(B452-B451)</f>
        <v>0</v>
      </c>
      <c r="V469" s="64">
        <f>VLOOKUP($C$84,$D$3:$K$63,$A$74,0)*(B451-B450)</f>
        <v>0</v>
      </c>
      <c r="W469" s="64">
        <f>VLOOKUP($C$85,$D$3:$K$63,$A$74,0)*B450</f>
        <v>0</v>
      </c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54">
        <f t="shared" si="510"/>
        <v>0</v>
      </c>
      <c r="BP469" s="53">
        <v>2019</v>
      </c>
      <c r="BQ469" s="61" t="e">
        <f t="shared" si="511"/>
        <v>#DIV/0!</v>
      </c>
      <c r="BR469" s="61" t="e">
        <f t="shared" si="511"/>
        <v>#DIV/0!</v>
      </c>
      <c r="BS469" s="61" t="e">
        <f t="shared" si="511"/>
        <v>#DIV/0!</v>
      </c>
      <c r="BT469" s="61" t="e">
        <f t="shared" si="511"/>
        <v>#DIV/0!</v>
      </c>
      <c r="BU469" s="61" t="e">
        <f t="shared" si="511"/>
        <v>#DIV/0!</v>
      </c>
      <c r="BV469" s="61" t="e">
        <f t="shared" si="511"/>
        <v>#DIV/0!</v>
      </c>
      <c r="BW469" s="61" t="e">
        <f t="shared" si="511"/>
        <v>#DIV/0!</v>
      </c>
      <c r="BX469" s="61" t="e">
        <f t="shared" si="511"/>
        <v>#DIV/0!</v>
      </c>
      <c r="BY469" s="61" t="e">
        <f t="shared" si="511"/>
        <v>#DIV/0!</v>
      </c>
      <c r="BZ469" s="61" t="e">
        <f t="shared" si="511"/>
        <v>#DIV/0!</v>
      </c>
      <c r="CA469" s="61" t="e">
        <f t="shared" si="511"/>
        <v>#DIV/0!</v>
      </c>
      <c r="CB469" s="61" t="e">
        <f t="shared" si="511"/>
        <v>#DIV/0!</v>
      </c>
      <c r="CC469" s="61" t="e">
        <f t="shared" si="511"/>
        <v>#DIV/0!</v>
      </c>
      <c r="CD469" s="61" t="e">
        <f t="shared" si="511"/>
        <v>#DIV/0!</v>
      </c>
      <c r="CE469" s="61" t="e">
        <f t="shared" si="511"/>
        <v>#DIV/0!</v>
      </c>
      <c r="CF469" s="61" t="e">
        <f t="shared" si="511"/>
        <v>#DIV/0!</v>
      </c>
      <c r="CG469" s="61" t="e">
        <f t="shared" si="527"/>
        <v>#DIV/0!</v>
      </c>
      <c r="CH469" s="61" t="e">
        <f t="shared" si="505"/>
        <v>#DIV/0!</v>
      </c>
      <c r="CI469" s="61" t="e">
        <f t="shared" si="505"/>
        <v>#DIV/0!</v>
      </c>
      <c r="CJ469" s="61" t="e">
        <f t="shared" si="505"/>
        <v>#DIV/0!</v>
      </c>
      <c r="CK469" s="61" t="e">
        <f t="shared" si="505"/>
        <v>#DIV/0!</v>
      </c>
      <c r="CL469" s="61" t="e">
        <f t="shared" si="505"/>
        <v>#DIV/0!</v>
      </c>
      <c r="CM469" s="61" t="e">
        <f t="shared" si="505"/>
        <v>#DIV/0!</v>
      </c>
      <c r="CN469" s="61" t="e">
        <f t="shared" si="505"/>
        <v>#DIV/0!</v>
      </c>
      <c r="CO469" s="61" t="e">
        <f t="shared" si="505"/>
        <v>#DIV/0!</v>
      </c>
      <c r="CP469" s="61" t="e">
        <f t="shared" si="505"/>
        <v>#DIV/0!</v>
      </c>
      <c r="CQ469" s="61" t="e">
        <f t="shared" si="505"/>
        <v>#DIV/0!</v>
      </c>
      <c r="CR469" s="61" t="e">
        <f t="shared" si="505"/>
        <v>#DIV/0!</v>
      </c>
      <c r="CS469" s="61" t="e">
        <f t="shared" si="505"/>
        <v>#DIV/0!</v>
      </c>
      <c r="CT469" s="61" t="e">
        <f t="shared" si="505"/>
        <v>#DIV/0!</v>
      </c>
      <c r="CU469" s="61" t="e">
        <f t="shared" si="505"/>
        <v>#DIV/0!</v>
      </c>
      <c r="CV469" s="61" t="e">
        <f t="shared" si="505"/>
        <v>#DIV/0!</v>
      </c>
      <c r="CW469" s="61" t="e">
        <f t="shared" si="505"/>
        <v>#DIV/0!</v>
      </c>
      <c r="CX469" s="61" t="e">
        <f t="shared" si="531"/>
        <v>#DIV/0!</v>
      </c>
      <c r="CY469" s="61" t="e">
        <f t="shared" si="531"/>
        <v>#DIV/0!</v>
      </c>
      <c r="CZ469" s="61" t="e">
        <f t="shared" si="531"/>
        <v>#DIV/0!</v>
      </c>
      <c r="DA469" s="61" t="e">
        <f t="shared" si="531"/>
        <v>#DIV/0!</v>
      </c>
      <c r="DB469" s="61" t="e">
        <f t="shared" si="531"/>
        <v>#DIV/0!</v>
      </c>
      <c r="DC469" s="61" t="e">
        <f t="shared" si="528"/>
        <v>#DIV/0!</v>
      </c>
      <c r="DD469" s="61" t="e">
        <f t="shared" si="528"/>
        <v>#DIV/0!</v>
      </c>
      <c r="DE469" s="61" t="e">
        <f t="shared" si="528"/>
        <v>#DIV/0!</v>
      </c>
      <c r="DF469" s="61" t="e">
        <f t="shared" si="528"/>
        <v>#DIV/0!</v>
      </c>
      <c r="DG469" s="61" t="e">
        <f t="shared" si="528"/>
        <v>#DIV/0!</v>
      </c>
      <c r="DH469" s="61" t="e">
        <f t="shared" si="528"/>
        <v>#DIV/0!</v>
      </c>
      <c r="DI469" s="61" t="e">
        <f t="shared" si="528"/>
        <v>#DIV/0!</v>
      </c>
      <c r="DJ469" s="61" t="e">
        <f t="shared" si="528"/>
        <v>#DIV/0!</v>
      </c>
      <c r="DK469" s="61" t="e">
        <f t="shared" si="528"/>
        <v>#DIV/0!</v>
      </c>
      <c r="DL469" s="61" t="e">
        <f t="shared" si="528"/>
        <v>#DIV/0!</v>
      </c>
      <c r="DM469" s="61" t="e">
        <f t="shared" si="528"/>
        <v>#DIV/0!</v>
      </c>
      <c r="DN469" s="61" t="e">
        <f t="shared" si="528"/>
        <v>#DIV/0!</v>
      </c>
      <c r="DO469" s="61" t="e">
        <f t="shared" si="528"/>
        <v>#DIV/0!</v>
      </c>
      <c r="DP469" s="61" t="e">
        <f t="shared" si="528"/>
        <v>#DIV/0!</v>
      </c>
      <c r="DQ469" s="61" t="e">
        <f t="shared" si="528"/>
        <v>#DIV/0!</v>
      </c>
      <c r="DR469" s="61" t="e">
        <f t="shared" si="528"/>
        <v>#DIV/0!</v>
      </c>
      <c r="DS469" s="61" t="e">
        <f t="shared" si="529"/>
        <v>#DIV/0!</v>
      </c>
      <c r="DT469" s="61" t="e">
        <f t="shared" si="508"/>
        <v>#DIV/0!</v>
      </c>
      <c r="DU469" s="61" t="e">
        <f t="shared" si="508"/>
        <v>#DIV/0!</v>
      </c>
      <c r="DV469" s="61" t="e">
        <f t="shared" si="508"/>
        <v>#DIV/0!</v>
      </c>
      <c r="DW469" s="61" t="e">
        <f t="shared" si="508"/>
        <v>#DIV/0!</v>
      </c>
      <c r="DX469" s="61" t="e">
        <f t="shared" si="508"/>
        <v>#DIV/0!</v>
      </c>
      <c r="DY469" s="61" t="e">
        <f t="shared" si="508"/>
        <v>#DIV/0!</v>
      </c>
      <c r="DZ469" s="61" t="e">
        <f t="shared" si="512"/>
        <v>#DIV/0!</v>
      </c>
    </row>
    <row r="470" spans="1:130">
      <c r="A470" s="53">
        <v>20</v>
      </c>
      <c r="B470" s="63">
        <f t="shared" si="509"/>
        <v>1</v>
      </c>
      <c r="C470" s="53">
        <v>2020</v>
      </c>
      <c r="D470" s="64">
        <f t="shared" si="513"/>
        <v>0</v>
      </c>
      <c r="E470" s="64">
        <f t="shared" si="514"/>
        <v>0</v>
      </c>
      <c r="F470" s="64">
        <f t="shared" si="515"/>
        <v>0</v>
      </c>
      <c r="G470" s="64">
        <f t="shared" si="516"/>
        <v>0</v>
      </c>
      <c r="H470" s="64">
        <f t="shared" si="517"/>
        <v>0</v>
      </c>
      <c r="I470" s="64">
        <f t="shared" si="518"/>
        <v>0</v>
      </c>
      <c r="J470" s="64">
        <f t="shared" si="519"/>
        <v>0</v>
      </c>
      <c r="K470" s="64">
        <f t="shared" si="520"/>
        <v>0</v>
      </c>
      <c r="L470" s="64">
        <f t="shared" si="521"/>
        <v>0</v>
      </c>
      <c r="M470" s="64">
        <f t="shared" si="522"/>
        <v>0</v>
      </c>
      <c r="N470" s="64">
        <f t="shared" si="523"/>
        <v>0</v>
      </c>
      <c r="O470" s="64">
        <f t="shared" si="524"/>
        <v>0</v>
      </c>
      <c r="P470" s="64">
        <f t="shared" si="525"/>
        <v>0</v>
      </c>
      <c r="Q470" s="64">
        <f t="shared" si="526"/>
        <v>0</v>
      </c>
      <c r="R470" s="64">
        <f t="shared" si="530"/>
        <v>0</v>
      </c>
      <c r="S470" s="64">
        <f t="shared" si="532"/>
        <v>0</v>
      </c>
      <c r="T470" s="64">
        <f t="shared" si="533"/>
        <v>0</v>
      </c>
      <c r="U470" s="64">
        <f t="shared" si="534"/>
        <v>0</v>
      </c>
      <c r="V470" s="64">
        <f t="shared" ref="V470:V488" si="535">VLOOKUP($C$84,$D$3:$K$63,$A$74,0)*(B452-B451)</f>
        <v>0</v>
      </c>
      <c r="W470" s="64">
        <f>VLOOKUP($C$85,$D$3:$K$63,$A$74,0)*(B451-B450)</f>
        <v>0</v>
      </c>
      <c r="X470" s="64">
        <f>VLOOKUP($C$86,$D$3:$K$63,$A$74,0)*B450</f>
        <v>0</v>
      </c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54">
        <f t="shared" si="510"/>
        <v>0</v>
      </c>
      <c r="BP470" s="53">
        <v>2020</v>
      </c>
      <c r="BQ470" s="61" t="e">
        <f t="shared" si="511"/>
        <v>#DIV/0!</v>
      </c>
      <c r="BR470" s="61" t="e">
        <f t="shared" si="511"/>
        <v>#DIV/0!</v>
      </c>
      <c r="BS470" s="61" t="e">
        <f t="shared" si="511"/>
        <v>#DIV/0!</v>
      </c>
      <c r="BT470" s="61" t="e">
        <f t="shared" si="511"/>
        <v>#DIV/0!</v>
      </c>
      <c r="BU470" s="61" t="e">
        <f t="shared" si="511"/>
        <v>#DIV/0!</v>
      </c>
      <c r="BV470" s="61" t="e">
        <f t="shared" si="511"/>
        <v>#DIV/0!</v>
      </c>
      <c r="BW470" s="61" t="e">
        <f t="shared" si="511"/>
        <v>#DIV/0!</v>
      </c>
      <c r="BX470" s="61" t="e">
        <f t="shared" si="511"/>
        <v>#DIV/0!</v>
      </c>
      <c r="BY470" s="61" t="e">
        <f t="shared" si="511"/>
        <v>#DIV/0!</v>
      </c>
      <c r="BZ470" s="61" t="e">
        <f t="shared" si="511"/>
        <v>#DIV/0!</v>
      </c>
      <c r="CA470" s="61" t="e">
        <f t="shared" si="511"/>
        <v>#DIV/0!</v>
      </c>
      <c r="CB470" s="61" t="e">
        <f t="shared" si="511"/>
        <v>#DIV/0!</v>
      </c>
      <c r="CC470" s="61" t="e">
        <f t="shared" si="511"/>
        <v>#DIV/0!</v>
      </c>
      <c r="CD470" s="61" t="e">
        <f t="shared" si="511"/>
        <v>#DIV/0!</v>
      </c>
      <c r="CE470" s="61" t="e">
        <f t="shared" si="511"/>
        <v>#DIV/0!</v>
      </c>
      <c r="CF470" s="61" t="e">
        <f t="shared" si="511"/>
        <v>#DIV/0!</v>
      </c>
      <c r="CG470" s="61" t="e">
        <f t="shared" si="527"/>
        <v>#DIV/0!</v>
      </c>
      <c r="CH470" s="61" t="e">
        <f t="shared" si="505"/>
        <v>#DIV/0!</v>
      </c>
      <c r="CI470" s="61" t="e">
        <f t="shared" si="505"/>
        <v>#DIV/0!</v>
      </c>
      <c r="CJ470" s="61" t="e">
        <f t="shared" si="505"/>
        <v>#DIV/0!</v>
      </c>
      <c r="CK470" s="61" t="e">
        <f t="shared" si="505"/>
        <v>#DIV/0!</v>
      </c>
      <c r="CL470" s="61" t="e">
        <f t="shared" si="505"/>
        <v>#DIV/0!</v>
      </c>
      <c r="CM470" s="61" t="e">
        <f t="shared" si="505"/>
        <v>#DIV/0!</v>
      </c>
      <c r="CN470" s="61" t="e">
        <f t="shared" si="505"/>
        <v>#DIV/0!</v>
      </c>
      <c r="CO470" s="61" t="e">
        <f t="shared" si="505"/>
        <v>#DIV/0!</v>
      </c>
      <c r="CP470" s="61" t="e">
        <f t="shared" si="505"/>
        <v>#DIV/0!</v>
      </c>
      <c r="CQ470" s="61" t="e">
        <f t="shared" si="505"/>
        <v>#DIV/0!</v>
      </c>
      <c r="CR470" s="61" t="e">
        <f t="shared" si="505"/>
        <v>#DIV/0!</v>
      </c>
      <c r="CS470" s="61" t="e">
        <f t="shared" si="505"/>
        <v>#DIV/0!</v>
      </c>
      <c r="CT470" s="61" t="e">
        <f t="shared" si="505"/>
        <v>#DIV/0!</v>
      </c>
      <c r="CU470" s="61" t="e">
        <f t="shared" si="505"/>
        <v>#DIV/0!</v>
      </c>
      <c r="CV470" s="61" t="e">
        <f t="shared" si="505"/>
        <v>#DIV/0!</v>
      </c>
      <c r="CW470" s="61" t="e">
        <f t="shared" si="505"/>
        <v>#DIV/0!</v>
      </c>
      <c r="CX470" s="61" t="e">
        <f t="shared" si="531"/>
        <v>#DIV/0!</v>
      </c>
      <c r="CY470" s="61" t="e">
        <f t="shared" si="531"/>
        <v>#DIV/0!</v>
      </c>
      <c r="CZ470" s="61" t="e">
        <f t="shared" si="531"/>
        <v>#DIV/0!</v>
      </c>
      <c r="DA470" s="61" t="e">
        <f t="shared" si="531"/>
        <v>#DIV/0!</v>
      </c>
      <c r="DB470" s="61" t="e">
        <f t="shared" si="531"/>
        <v>#DIV/0!</v>
      </c>
      <c r="DC470" s="61" t="e">
        <f t="shared" si="528"/>
        <v>#DIV/0!</v>
      </c>
      <c r="DD470" s="61" t="e">
        <f t="shared" si="528"/>
        <v>#DIV/0!</v>
      </c>
      <c r="DE470" s="61" t="e">
        <f t="shared" si="528"/>
        <v>#DIV/0!</v>
      </c>
      <c r="DF470" s="61" t="e">
        <f t="shared" si="528"/>
        <v>#DIV/0!</v>
      </c>
      <c r="DG470" s="61" t="e">
        <f t="shared" si="528"/>
        <v>#DIV/0!</v>
      </c>
      <c r="DH470" s="61" t="e">
        <f t="shared" si="528"/>
        <v>#DIV/0!</v>
      </c>
      <c r="DI470" s="61" t="e">
        <f t="shared" si="528"/>
        <v>#DIV/0!</v>
      </c>
      <c r="DJ470" s="61" t="e">
        <f t="shared" si="528"/>
        <v>#DIV/0!</v>
      </c>
      <c r="DK470" s="61" t="e">
        <f t="shared" si="528"/>
        <v>#DIV/0!</v>
      </c>
      <c r="DL470" s="61" t="e">
        <f t="shared" si="528"/>
        <v>#DIV/0!</v>
      </c>
      <c r="DM470" s="61" t="e">
        <f t="shared" si="528"/>
        <v>#DIV/0!</v>
      </c>
      <c r="DN470" s="61" t="e">
        <f t="shared" si="528"/>
        <v>#DIV/0!</v>
      </c>
      <c r="DO470" s="61" t="e">
        <f t="shared" si="528"/>
        <v>#DIV/0!</v>
      </c>
      <c r="DP470" s="61" t="e">
        <f t="shared" si="528"/>
        <v>#DIV/0!</v>
      </c>
      <c r="DQ470" s="61" t="e">
        <f t="shared" si="528"/>
        <v>#DIV/0!</v>
      </c>
      <c r="DR470" s="61" t="e">
        <f t="shared" si="528"/>
        <v>#DIV/0!</v>
      </c>
      <c r="DS470" s="61" t="e">
        <f t="shared" si="529"/>
        <v>#DIV/0!</v>
      </c>
      <c r="DT470" s="61" t="e">
        <f t="shared" si="508"/>
        <v>#DIV/0!</v>
      </c>
      <c r="DU470" s="61" t="e">
        <f t="shared" si="508"/>
        <v>#DIV/0!</v>
      </c>
      <c r="DV470" s="61" t="e">
        <f t="shared" si="508"/>
        <v>#DIV/0!</v>
      </c>
      <c r="DW470" s="61" t="e">
        <f t="shared" si="508"/>
        <v>#DIV/0!</v>
      </c>
      <c r="DX470" s="61" t="e">
        <f t="shared" si="508"/>
        <v>#DIV/0!</v>
      </c>
      <c r="DY470" s="61" t="e">
        <f t="shared" si="508"/>
        <v>#DIV/0!</v>
      </c>
      <c r="DZ470" s="61" t="e">
        <f t="shared" si="512"/>
        <v>#DIV/0!</v>
      </c>
    </row>
    <row r="471" spans="1:130">
      <c r="C471" s="53">
        <v>2021</v>
      </c>
      <c r="D471" s="64"/>
      <c r="E471" s="64">
        <f t="shared" si="514"/>
        <v>0</v>
      </c>
      <c r="F471" s="64">
        <f t="shared" si="515"/>
        <v>0</v>
      </c>
      <c r="G471" s="64">
        <f t="shared" si="516"/>
        <v>0</v>
      </c>
      <c r="H471" s="64">
        <f t="shared" si="517"/>
        <v>0</v>
      </c>
      <c r="I471" s="64">
        <f t="shared" si="518"/>
        <v>0</v>
      </c>
      <c r="J471" s="64">
        <f t="shared" si="519"/>
        <v>0</v>
      </c>
      <c r="K471" s="64">
        <f t="shared" si="520"/>
        <v>0</v>
      </c>
      <c r="L471" s="64">
        <f t="shared" si="521"/>
        <v>0</v>
      </c>
      <c r="M471" s="64">
        <f t="shared" si="522"/>
        <v>0</v>
      </c>
      <c r="N471" s="64">
        <f t="shared" si="523"/>
        <v>0</v>
      </c>
      <c r="O471" s="64">
        <f t="shared" si="524"/>
        <v>0</v>
      </c>
      <c r="P471" s="64">
        <f t="shared" si="525"/>
        <v>0</v>
      </c>
      <c r="Q471" s="64">
        <f t="shared" si="526"/>
        <v>0</v>
      </c>
      <c r="R471" s="64">
        <f t="shared" si="530"/>
        <v>0</v>
      </c>
      <c r="S471" s="64">
        <f t="shared" si="532"/>
        <v>0</v>
      </c>
      <c r="T471" s="64">
        <f t="shared" si="533"/>
        <v>0</v>
      </c>
      <c r="U471" s="64">
        <f t="shared" si="534"/>
        <v>0</v>
      </c>
      <c r="V471" s="64">
        <f t="shared" si="535"/>
        <v>0</v>
      </c>
      <c r="W471" s="64">
        <f t="shared" ref="W471:W489" si="536">VLOOKUP($C$85,$D$3:$K$63,$A$74,0)*(B452-B451)</f>
        <v>0</v>
      </c>
      <c r="X471" s="64">
        <f>VLOOKUP($C$86,$D$3:$K$63,$A$74,0)*(B451-B450)</f>
        <v>0</v>
      </c>
      <c r="Y471" s="64">
        <f>VLOOKUP($C$87,$D$3:$K$63,$A$74,0)*B450</f>
        <v>0</v>
      </c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54">
        <f t="shared" si="510"/>
        <v>0</v>
      </c>
      <c r="BP471" s="53">
        <v>2021</v>
      </c>
      <c r="BQ471" s="61" t="e">
        <f t="shared" si="511"/>
        <v>#DIV/0!</v>
      </c>
      <c r="BR471" s="61" t="e">
        <f t="shared" si="511"/>
        <v>#DIV/0!</v>
      </c>
      <c r="BS471" s="61" t="e">
        <f t="shared" si="511"/>
        <v>#DIV/0!</v>
      </c>
      <c r="BT471" s="61" t="e">
        <f t="shared" si="511"/>
        <v>#DIV/0!</v>
      </c>
      <c r="BU471" s="61" t="e">
        <f t="shared" si="511"/>
        <v>#DIV/0!</v>
      </c>
      <c r="BV471" s="61" t="e">
        <f t="shared" si="511"/>
        <v>#DIV/0!</v>
      </c>
      <c r="BW471" s="61" t="e">
        <f t="shared" si="511"/>
        <v>#DIV/0!</v>
      </c>
      <c r="BX471" s="61" t="e">
        <f t="shared" si="511"/>
        <v>#DIV/0!</v>
      </c>
      <c r="BY471" s="61" t="e">
        <f t="shared" si="511"/>
        <v>#DIV/0!</v>
      </c>
      <c r="BZ471" s="61" t="e">
        <f t="shared" si="511"/>
        <v>#DIV/0!</v>
      </c>
      <c r="CA471" s="61" t="e">
        <f t="shared" si="511"/>
        <v>#DIV/0!</v>
      </c>
      <c r="CB471" s="61" t="e">
        <f t="shared" si="511"/>
        <v>#DIV/0!</v>
      </c>
      <c r="CC471" s="61" t="e">
        <f t="shared" si="511"/>
        <v>#DIV/0!</v>
      </c>
      <c r="CD471" s="61" t="e">
        <f t="shared" si="511"/>
        <v>#DIV/0!</v>
      </c>
      <c r="CE471" s="61" t="e">
        <f t="shared" si="511"/>
        <v>#DIV/0!</v>
      </c>
      <c r="CF471" s="61" t="e">
        <f t="shared" si="511"/>
        <v>#DIV/0!</v>
      </c>
      <c r="CG471" s="61" t="e">
        <f t="shared" si="527"/>
        <v>#DIV/0!</v>
      </c>
      <c r="CH471" s="61" t="e">
        <f t="shared" si="505"/>
        <v>#DIV/0!</v>
      </c>
      <c r="CI471" s="61" t="e">
        <f t="shared" si="505"/>
        <v>#DIV/0!</v>
      </c>
      <c r="CJ471" s="61" t="e">
        <f t="shared" si="505"/>
        <v>#DIV/0!</v>
      </c>
      <c r="CK471" s="61" t="e">
        <f t="shared" si="505"/>
        <v>#DIV/0!</v>
      </c>
      <c r="CL471" s="61" t="e">
        <f t="shared" si="505"/>
        <v>#DIV/0!</v>
      </c>
      <c r="CM471" s="61" t="e">
        <f t="shared" si="505"/>
        <v>#DIV/0!</v>
      </c>
      <c r="CN471" s="61" t="e">
        <f t="shared" si="505"/>
        <v>#DIV/0!</v>
      </c>
      <c r="CO471" s="61" t="e">
        <f t="shared" si="505"/>
        <v>#DIV/0!</v>
      </c>
      <c r="CP471" s="61" t="e">
        <f t="shared" si="505"/>
        <v>#DIV/0!</v>
      </c>
      <c r="CQ471" s="61" t="e">
        <f t="shared" si="505"/>
        <v>#DIV/0!</v>
      </c>
      <c r="CR471" s="61" t="e">
        <f t="shared" si="505"/>
        <v>#DIV/0!</v>
      </c>
      <c r="CS471" s="61" t="e">
        <f t="shared" si="505"/>
        <v>#DIV/0!</v>
      </c>
      <c r="CT471" s="61" t="e">
        <f t="shared" si="505"/>
        <v>#DIV/0!</v>
      </c>
      <c r="CU471" s="61" t="e">
        <f t="shared" si="505"/>
        <v>#DIV/0!</v>
      </c>
      <c r="CV471" s="61" t="e">
        <f t="shared" si="505"/>
        <v>#DIV/0!</v>
      </c>
      <c r="CW471" s="61" t="e">
        <f t="shared" si="505"/>
        <v>#DIV/0!</v>
      </c>
      <c r="CX471" s="61" t="e">
        <f t="shared" si="531"/>
        <v>#DIV/0!</v>
      </c>
      <c r="CY471" s="61" t="e">
        <f t="shared" si="531"/>
        <v>#DIV/0!</v>
      </c>
      <c r="CZ471" s="61" t="e">
        <f t="shared" si="531"/>
        <v>#DIV/0!</v>
      </c>
      <c r="DA471" s="61" t="e">
        <f t="shared" si="531"/>
        <v>#DIV/0!</v>
      </c>
      <c r="DB471" s="61" t="e">
        <f t="shared" si="531"/>
        <v>#DIV/0!</v>
      </c>
      <c r="DC471" s="61" t="e">
        <f t="shared" si="528"/>
        <v>#DIV/0!</v>
      </c>
      <c r="DD471" s="61" t="e">
        <f t="shared" si="528"/>
        <v>#DIV/0!</v>
      </c>
      <c r="DE471" s="61" t="e">
        <f t="shared" si="528"/>
        <v>#DIV/0!</v>
      </c>
      <c r="DF471" s="61" t="e">
        <f t="shared" si="528"/>
        <v>#DIV/0!</v>
      </c>
      <c r="DG471" s="61" t="e">
        <f t="shared" si="528"/>
        <v>#DIV/0!</v>
      </c>
      <c r="DH471" s="61" t="e">
        <f t="shared" si="528"/>
        <v>#DIV/0!</v>
      </c>
      <c r="DI471" s="61" t="e">
        <f t="shared" si="528"/>
        <v>#DIV/0!</v>
      </c>
      <c r="DJ471" s="61" t="e">
        <f t="shared" si="528"/>
        <v>#DIV/0!</v>
      </c>
      <c r="DK471" s="61" t="e">
        <f t="shared" si="528"/>
        <v>#DIV/0!</v>
      </c>
      <c r="DL471" s="61" t="e">
        <f t="shared" si="528"/>
        <v>#DIV/0!</v>
      </c>
      <c r="DM471" s="61" t="e">
        <f t="shared" si="528"/>
        <v>#DIV/0!</v>
      </c>
      <c r="DN471" s="61" t="e">
        <f t="shared" si="528"/>
        <v>#DIV/0!</v>
      </c>
      <c r="DO471" s="61" t="e">
        <f t="shared" si="528"/>
        <v>#DIV/0!</v>
      </c>
      <c r="DP471" s="61" t="e">
        <f t="shared" si="528"/>
        <v>#DIV/0!</v>
      </c>
      <c r="DQ471" s="61" t="e">
        <f t="shared" si="528"/>
        <v>#DIV/0!</v>
      </c>
      <c r="DR471" s="61" t="e">
        <f t="shared" si="528"/>
        <v>#DIV/0!</v>
      </c>
      <c r="DS471" s="61" t="e">
        <f t="shared" si="529"/>
        <v>#DIV/0!</v>
      </c>
      <c r="DT471" s="61" t="e">
        <f t="shared" si="508"/>
        <v>#DIV/0!</v>
      </c>
      <c r="DU471" s="61" t="e">
        <f t="shared" si="508"/>
        <v>#DIV/0!</v>
      </c>
      <c r="DV471" s="61" t="e">
        <f t="shared" si="508"/>
        <v>#DIV/0!</v>
      </c>
      <c r="DW471" s="61" t="e">
        <f t="shared" si="508"/>
        <v>#DIV/0!</v>
      </c>
      <c r="DX471" s="61" t="e">
        <f t="shared" si="508"/>
        <v>#DIV/0!</v>
      </c>
      <c r="DY471" s="61" t="e">
        <f t="shared" si="508"/>
        <v>#DIV/0!</v>
      </c>
      <c r="DZ471" s="61" t="e">
        <f t="shared" si="512"/>
        <v>#DIV/0!</v>
      </c>
    </row>
    <row r="472" spans="1:130">
      <c r="C472" s="53">
        <v>2022</v>
      </c>
      <c r="D472" s="64"/>
      <c r="E472" s="64"/>
      <c r="F472" s="64">
        <f t="shared" si="515"/>
        <v>0</v>
      </c>
      <c r="G472" s="64">
        <f t="shared" si="516"/>
        <v>0</v>
      </c>
      <c r="H472" s="64">
        <f t="shared" si="517"/>
        <v>0</v>
      </c>
      <c r="I472" s="64">
        <f t="shared" si="518"/>
        <v>0</v>
      </c>
      <c r="J472" s="64">
        <f t="shared" si="519"/>
        <v>0</v>
      </c>
      <c r="K472" s="64">
        <f t="shared" si="520"/>
        <v>0</v>
      </c>
      <c r="L472" s="64">
        <f t="shared" si="521"/>
        <v>0</v>
      </c>
      <c r="M472" s="64">
        <f t="shared" si="522"/>
        <v>0</v>
      </c>
      <c r="N472" s="64">
        <f t="shared" si="523"/>
        <v>0</v>
      </c>
      <c r="O472" s="64">
        <f t="shared" si="524"/>
        <v>0</v>
      </c>
      <c r="P472" s="64">
        <f t="shared" si="525"/>
        <v>0</v>
      </c>
      <c r="Q472" s="64">
        <f t="shared" si="526"/>
        <v>0</v>
      </c>
      <c r="R472" s="64">
        <f t="shared" si="530"/>
        <v>0</v>
      </c>
      <c r="S472" s="64">
        <f t="shared" si="532"/>
        <v>0</v>
      </c>
      <c r="T472" s="64">
        <f t="shared" si="533"/>
        <v>0</v>
      </c>
      <c r="U472" s="64">
        <f t="shared" si="534"/>
        <v>0</v>
      </c>
      <c r="V472" s="64">
        <f t="shared" si="535"/>
        <v>0</v>
      </c>
      <c r="W472" s="64">
        <f t="shared" si="536"/>
        <v>0</v>
      </c>
      <c r="X472" s="64">
        <f t="shared" ref="X472:X490" si="537">VLOOKUP($C$86,$D$3:$K$63,$A$74,0)*(B452-B451)</f>
        <v>0</v>
      </c>
      <c r="Y472" s="64">
        <f>VLOOKUP($C$87,$D$3:$K$63,$A$74,0)*(B451-B450)</f>
        <v>0</v>
      </c>
      <c r="Z472" s="64">
        <f>VLOOKUP($C$88,$D$3:$K$63,$A$74,0)*B450</f>
        <v>0</v>
      </c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54">
        <f t="shared" si="510"/>
        <v>0</v>
      </c>
      <c r="BP472" s="53">
        <v>2022</v>
      </c>
      <c r="BQ472" s="61" t="e">
        <f t="shared" si="511"/>
        <v>#DIV/0!</v>
      </c>
      <c r="BR472" s="61" t="e">
        <f t="shared" si="511"/>
        <v>#DIV/0!</v>
      </c>
      <c r="BS472" s="61" t="e">
        <f t="shared" si="511"/>
        <v>#DIV/0!</v>
      </c>
      <c r="BT472" s="61" t="e">
        <f t="shared" si="511"/>
        <v>#DIV/0!</v>
      </c>
      <c r="BU472" s="61" t="e">
        <f t="shared" si="511"/>
        <v>#DIV/0!</v>
      </c>
      <c r="BV472" s="61" t="e">
        <f t="shared" si="511"/>
        <v>#DIV/0!</v>
      </c>
      <c r="BW472" s="61" t="e">
        <f t="shared" si="511"/>
        <v>#DIV/0!</v>
      </c>
      <c r="BX472" s="61" t="e">
        <f t="shared" si="511"/>
        <v>#DIV/0!</v>
      </c>
      <c r="BY472" s="61" t="e">
        <f t="shared" si="511"/>
        <v>#DIV/0!</v>
      </c>
      <c r="BZ472" s="61" t="e">
        <f t="shared" si="511"/>
        <v>#DIV/0!</v>
      </c>
      <c r="CA472" s="61" t="e">
        <f t="shared" si="511"/>
        <v>#DIV/0!</v>
      </c>
      <c r="CB472" s="61" t="e">
        <f t="shared" si="511"/>
        <v>#DIV/0!</v>
      </c>
      <c r="CC472" s="61" t="e">
        <f t="shared" si="511"/>
        <v>#DIV/0!</v>
      </c>
      <c r="CD472" s="61" t="e">
        <f t="shared" si="511"/>
        <v>#DIV/0!</v>
      </c>
      <c r="CE472" s="61" t="e">
        <f t="shared" si="511"/>
        <v>#DIV/0!</v>
      </c>
      <c r="CF472" s="61" t="e">
        <f t="shared" si="511"/>
        <v>#DIV/0!</v>
      </c>
      <c r="CG472" s="61" t="e">
        <f t="shared" si="527"/>
        <v>#DIV/0!</v>
      </c>
      <c r="CH472" s="61" t="e">
        <f t="shared" si="505"/>
        <v>#DIV/0!</v>
      </c>
      <c r="CI472" s="61" t="e">
        <f t="shared" si="505"/>
        <v>#DIV/0!</v>
      </c>
      <c r="CJ472" s="61" t="e">
        <f t="shared" si="505"/>
        <v>#DIV/0!</v>
      </c>
      <c r="CK472" s="61" t="e">
        <f t="shared" si="505"/>
        <v>#DIV/0!</v>
      </c>
      <c r="CL472" s="61" t="e">
        <f t="shared" si="505"/>
        <v>#DIV/0!</v>
      </c>
      <c r="CM472" s="61" t="e">
        <f t="shared" si="505"/>
        <v>#DIV/0!</v>
      </c>
      <c r="CN472" s="61" t="e">
        <f t="shared" si="505"/>
        <v>#DIV/0!</v>
      </c>
      <c r="CO472" s="61" t="e">
        <f t="shared" si="505"/>
        <v>#DIV/0!</v>
      </c>
      <c r="CP472" s="61" t="e">
        <f t="shared" si="505"/>
        <v>#DIV/0!</v>
      </c>
      <c r="CQ472" s="61" t="e">
        <f t="shared" si="505"/>
        <v>#DIV/0!</v>
      </c>
      <c r="CR472" s="61" t="e">
        <f t="shared" si="505"/>
        <v>#DIV/0!</v>
      </c>
      <c r="CS472" s="61" t="e">
        <f t="shared" si="505"/>
        <v>#DIV/0!</v>
      </c>
      <c r="CT472" s="61" t="e">
        <f t="shared" si="505"/>
        <v>#DIV/0!</v>
      </c>
      <c r="CU472" s="61" t="e">
        <f t="shared" si="505"/>
        <v>#DIV/0!</v>
      </c>
      <c r="CV472" s="61" t="e">
        <f t="shared" si="505"/>
        <v>#DIV/0!</v>
      </c>
      <c r="CW472" s="61" t="e">
        <f t="shared" si="505"/>
        <v>#DIV/0!</v>
      </c>
      <c r="CX472" s="61" t="e">
        <f t="shared" si="531"/>
        <v>#DIV/0!</v>
      </c>
      <c r="CY472" s="61" t="e">
        <f t="shared" si="531"/>
        <v>#DIV/0!</v>
      </c>
      <c r="CZ472" s="61" t="e">
        <f t="shared" si="531"/>
        <v>#DIV/0!</v>
      </c>
      <c r="DA472" s="61" t="e">
        <f t="shared" si="531"/>
        <v>#DIV/0!</v>
      </c>
      <c r="DB472" s="61" t="e">
        <f t="shared" si="531"/>
        <v>#DIV/0!</v>
      </c>
      <c r="DC472" s="61" t="e">
        <f t="shared" si="528"/>
        <v>#DIV/0!</v>
      </c>
      <c r="DD472" s="61" t="e">
        <f t="shared" si="528"/>
        <v>#DIV/0!</v>
      </c>
      <c r="DE472" s="61" t="e">
        <f t="shared" si="528"/>
        <v>#DIV/0!</v>
      </c>
      <c r="DF472" s="61" t="e">
        <f t="shared" si="528"/>
        <v>#DIV/0!</v>
      </c>
      <c r="DG472" s="61" t="e">
        <f t="shared" si="528"/>
        <v>#DIV/0!</v>
      </c>
      <c r="DH472" s="61" t="e">
        <f t="shared" si="528"/>
        <v>#DIV/0!</v>
      </c>
      <c r="DI472" s="61" t="e">
        <f t="shared" si="528"/>
        <v>#DIV/0!</v>
      </c>
      <c r="DJ472" s="61" t="e">
        <f t="shared" si="528"/>
        <v>#DIV/0!</v>
      </c>
      <c r="DK472" s="61" t="e">
        <f t="shared" si="528"/>
        <v>#DIV/0!</v>
      </c>
      <c r="DL472" s="61" t="e">
        <f t="shared" si="528"/>
        <v>#DIV/0!</v>
      </c>
      <c r="DM472" s="61" t="e">
        <f t="shared" si="528"/>
        <v>#DIV/0!</v>
      </c>
      <c r="DN472" s="61" t="e">
        <f t="shared" si="528"/>
        <v>#DIV/0!</v>
      </c>
      <c r="DO472" s="61" t="e">
        <f t="shared" si="528"/>
        <v>#DIV/0!</v>
      </c>
      <c r="DP472" s="61" t="e">
        <f t="shared" si="528"/>
        <v>#DIV/0!</v>
      </c>
      <c r="DQ472" s="61" t="e">
        <f t="shared" si="528"/>
        <v>#DIV/0!</v>
      </c>
      <c r="DR472" s="61" t="e">
        <f t="shared" si="528"/>
        <v>#DIV/0!</v>
      </c>
      <c r="DS472" s="61" t="e">
        <f t="shared" si="529"/>
        <v>#DIV/0!</v>
      </c>
      <c r="DT472" s="61" t="e">
        <f t="shared" si="508"/>
        <v>#DIV/0!</v>
      </c>
      <c r="DU472" s="61" t="e">
        <f t="shared" si="508"/>
        <v>#DIV/0!</v>
      </c>
      <c r="DV472" s="61" t="e">
        <f t="shared" si="508"/>
        <v>#DIV/0!</v>
      </c>
      <c r="DW472" s="61" t="e">
        <f t="shared" si="508"/>
        <v>#DIV/0!</v>
      </c>
      <c r="DX472" s="61" t="e">
        <f t="shared" si="508"/>
        <v>#DIV/0!</v>
      </c>
      <c r="DY472" s="61" t="e">
        <f t="shared" si="508"/>
        <v>#DIV/0!</v>
      </c>
      <c r="DZ472" s="61" t="e">
        <f t="shared" si="512"/>
        <v>#DIV/0!</v>
      </c>
    </row>
    <row r="473" spans="1:130">
      <c r="C473" s="53">
        <v>2023</v>
      </c>
      <c r="D473" s="64"/>
      <c r="E473" s="64"/>
      <c r="F473" s="64"/>
      <c r="G473" s="64">
        <f t="shared" si="516"/>
        <v>0</v>
      </c>
      <c r="H473" s="64">
        <f t="shared" si="517"/>
        <v>0</v>
      </c>
      <c r="I473" s="64">
        <f t="shared" si="518"/>
        <v>0</v>
      </c>
      <c r="J473" s="64">
        <f t="shared" si="519"/>
        <v>0</v>
      </c>
      <c r="K473" s="64">
        <f t="shared" si="520"/>
        <v>0</v>
      </c>
      <c r="L473" s="64">
        <f t="shared" si="521"/>
        <v>0</v>
      </c>
      <c r="M473" s="64">
        <f t="shared" si="522"/>
        <v>0</v>
      </c>
      <c r="N473" s="64">
        <f t="shared" si="523"/>
        <v>0</v>
      </c>
      <c r="O473" s="64">
        <f t="shared" si="524"/>
        <v>0</v>
      </c>
      <c r="P473" s="64">
        <f t="shared" si="525"/>
        <v>0</v>
      </c>
      <c r="Q473" s="64">
        <f t="shared" si="526"/>
        <v>0</v>
      </c>
      <c r="R473" s="64">
        <f t="shared" si="530"/>
        <v>0</v>
      </c>
      <c r="S473" s="64">
        <f t="shared" si="532"/>
        <v>0</v>
      </c>
      <c r="T473" s="64">
        <f t="shared" si="533"/>
        <v>0</v>
      </c>
      <c r="U473" s="64">
        <f t="shared" si="534"/>
        <v>0</v>
      </c>
      <c r="V473" s="64">
        <f t="shared" si="535"/>
        <v>0</v>
      </c>
      <c r="W473" s="64">
        <f t="shared" si="536"/>
        <v>0</v>
      </c>
      <c r="X473" s="64">
        <f t="shared" si="537"/>
        <v>0</v>
      </c>
      <c r="Y473" s="64">
        <f t="shared" ref="Y473:Y491" si="538">VLOOKUP($C$87,$D$3:$K$63,$A$74,0)*(B452-B451)</f>
        <v>0</v>
      </c>
      <c r="Z473" s="64">
        <f>VLOOKUP($C$88,$D$3:$K$63,$A$74,0)*(B451-B450)</f>
        <v>0</v>
      </c>
      <c r="AA473" s="64">
        <f>VLOOKUP($C$89,$D$3:$K$63,$A$74,0)*B450</f>
        <v>0</v>
      </c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54">
        <f t="shared" si="510"/>
        <v>0</v>
      </c>
      <c r="BP473" s="53">
        <v>2023</v>
      </c>
      <c r="BQ473" s="61" t="e">
        <f t="shared" si="511"/>
        <v>#DIV/0!</v>
      </c>
      <c r="BR473" s="61" t="e">
        <f t="shared" si="511"/>
        <v>#DIV/0!</v>
      </c>
      <c r="BS473" s="61" t="e">
        <f t="shared" si="511"/>
        <v>#DIV/0!</v>
      </c>
      <c r="BT473" s="61" t="e">
        <f t="shared" si="511"/>
        <v>#DIV/0!</v>
      </c>
      <c r="BU473" s="61" t="e">
        <f t="shared" si="511"/>
        <v>#DIV/0!</v>
      </c>
      <c r="BV473" s="61" t="e">
        <f t="shared" si="511"/>
        <v>#DIV/0!</v>
      </c>
      <c r="BW473" s="61" t="e">
        <f t="shared" si="511"/>
        <v>#DIV/0!</v>
      </c>
      <c r="BX473" s="61" t="e">
        <f t="shared" si="511"/>
        <v>#DIV/0!</v>
      </c>
      <c r="BY473" s="61" t="e">
        <f t="shared" si="511"/>
        <v>#DIV/0!</v>
      </c>
      <c r="BZ473" s="61" t="e">
        <f t="shared" si="511"/>
        <v>#DIV/0!</v>
      </c>
      <c r="CA473" s="61" t="e">
        <f t="shared" si="511"/>
        <v>#DIV/0!</v>
      </c>
      <c r="CB473" s="61" t="e">
        <f t="shared" si="511"/>
        <v>#DIV/0!</v>
      </c>
      <c r="CC473" s="61" t="e">
        <f t="shared" si="511"/>
        <v>#DIV/0!</v>
      </c>
      <c r="CD473" s="61" t="e">
        <f t="shared" si="511"/>
        <v>#DIV/0!</v>
      </c>
      <c r="CE473" s="61" t="e">
        <f t="shared" si="511"/>
        <v>#DIV/0!</v>
      </c>
      <c r="CF473" s="61" t="e">
        <f t="shared" si="511"/>
        <v>#DIV/0!</v>
      </c>
      <c r="CG473" s="61" t="e">
        <f t="shared" si="527"/>
        <v>#DIV/0!</v>
      </c>
      <c r="CH473" s="61" t="e">
        <f t="shared" si="505"/>
        <v>#DIV/0!</v>
      </c>
      <c r="CI473" s="61" t="e">
        <f t="shared" si="505"/>
        <v>#DIV/0!</v>
      </c>
      <c r="CJ473" s="61" t="e">
        <f t="shared" si="505"/>
        <v>#DIV/0!</v>
      </c>
      <c r="CK473" s="61" t="e">
        <f t="shared" si="505"/>
        <v>#DIV/0!</v>
      </c>
      <c r="CL473" s="61" t="e">
        <f t="shared" si="505"/>
        <v>#DIV/0!</v>
      </c>
      <c r="CM473" s="61" t="e">
        <f t="shared" si="505"/>
        <v>#DIV/0!</v>
      </c>
      <c r="CN473" s="61" t="e">
        <f t="shared" si="505"/>
        <v>#DIV/0!</v>
      </c>
      <c r="CO473" s="61" t="e">
        <f t="shared" si="505"/>
        <v>#DIV/0!</v>
      </c>
      <c r="CP473" s="61" t="e">
        <f t="shared" si="505"/>
        <v>#DIV/0!</v>
      </c>
      <c r="CQ473" s="61" t="e">
        <f t="shared" si="505"/>
        <v>#DIV/0!</v>
      </c>
      <c r="CR473" s="61" t="e">
        <f t="shared" si="505"/>
        <v>#DIV/0!</v>
      </c>
      <c r="CS473" s="61" t="e">
        <f t="shared" si="505"/>
        <v>#DIV/0!</v>
      </c>
      <c r="CT473" s="61" t="e">
        <f t="shared" si="505"/>
        <v>#DIV/0!</v>
      </c>
      <c r="CU473" s="61" t="e">
        <f t="shared" si="505"/>
        <v>#DIV/0!</v>
      </c>
      <c r="CV473" s="61" t="e">
        <f t="shared" si="505"/>
        <v>#DIV/0!</v>
      </c>
      <c r="CW473" s="61" t="e">
        <f t="shared" si="505"/>
        <v>#DIV/0!</v>
      </c>
      <c r="CX473" s="61" t="e">
        <f t="shared" si="531"/>
        <v>#DIV/0!</v>
      </c>
      <c r="CY473" s="61" t="e">
        <f t="shared" si="531"/>
        <v>#DIV/0!</v>
      </c>
      <c r="CZ473" s="61" t="e">
        <f t="shared" si="531"/>
        <v>#DIV/0!</v>
      </c>
      <c r="DA473" s="61" t="e">
        <f t="shared" si="531"/>
        <v>#DIV/0!</v>
      </c>
      <c r="DB473" s="61" t="e">
        <f t="shared" si="531"/>
        <v>#DIV/0!</v>
      </c>
      <c r="DC473" s="61" t="e">
        <f t="shared" si="528"/>
        <v>#DIV/0!</v>
      </c>
      <c r="DD473" s="61" t="e">
        <f t="shared" si="528"/>
        <v>#DIV/0!</v>
      </c>
      <c r="DE473" s="61" t="e">
        <f t="shared" si="528"/>
        <v>#DIV/0!</v>
      </c>
      <c r="DF473" s="61" t="e">
        <f t="shared" si="528"/>
        <v>#DIV/0!</v>
      </c>
      <c r="DG473" s="61" t="e">
        <f t="shared" si="528"/>
        <v>#DIV/0!</v>
      </c>
      <c r="DH473" s="61" t="e">
        <f t="shared" si="528"/>
        <v>#DIV/0!</v>
      </c>
      <c r="DI473" s="61" t="e">
        <f t="shared" si="528"/>
        <v>#DIV/0!</v>
      </c>
      <c r="DJ473" s="61" t="e">
        <f t="shared" si="528"/>
        <v>#DIV/0!</v>
      </c>
      <c r="DK473" s="61" t="e">
        <f t="shared" si="528"/>
        <v>#DIV/0!</v>
      </c>
      <c r="DL473" s="61" t="e">
        <f t="shared" si="528"/>
        <v>#DIV/0!</v>
      </c>
      <c r="DM473" s="61" t="e">
        <f t="shared" si="528"/>
        <v>#DIV/0!</v>
      </c>
      <c r="DN473" s="61" t="e">
        <f t="shared" si="528"/>
        <v>#DIV/0!</v>
      </c>
      <c r="DO473" s="61" t="e">
        <f t="shared" si="528"/>
        <v>#DIV/0!</v>
      </c>
      <c r="DP473" s="61" t="e">
        <f t="shared" si="528"/>
        <v>#DIV/0!</v>
      </c>
      <c r="DQ473" s="61" t="e">
        <f t="shared" si="528"/>
        <v>#DIV/0!</v>
      </c>
      <c r="DR473" s="61" t="e">
        <f t="shared" si="528"/>
        <v>#DIV/0!</v>
      </c>
      <c r="DS473" s="61" t="e">
        <f t="shared" si="529"/>
        <v>#DIV/0!</v>
      </c>
      <c r="DT473" s="61" t="e">
        <f t="shared" si="508"/>
        <v>#DIV/0!</v>
      </c>
      <c r="DU473" s="61" t="e">
        <f t="shared" si="508"/>
        <v>#DIV/0!</v>
      </c>
      <c r="DV473" s="61" t="e">
        <f t="shared" si="508"/>
        <v>#DIV/0!</v>
      </c>
      <c r="DW473" s="61" t="e">
        <f t="shared" si="508"/>
        <v>#DIV/0!</v>
      </c>
      <c r="DX473" s="61" t="e">
        <f t="shared" si="508"/>
        <v>#DIV/0!</v>
      </c>
      <c r="DY473" s="61" t="e">
        <f t="shared" si="508"/>
        <v>#DIV/0!</v>
      </c>
      <c r="DZ473" s="61" t="e">
        <f t="shared" si="512"/>
        <v>#DIV/0!</v>
      </c>
    </row>
    <row r="474" spans="1:130">
      <c r="C474" s="53">
        <v>2024</v>
      </c>
      <c r="D474" s="64"/>
      <c r="E474" s="64"/>
      <c r="F474" s="64"/>
      <c r="G474" s="64"/>
      <c r="H474" s="64">
        <f t="shared" si="517"/>
        <v>0</v>
      </c>
      <c r="I474" s="64">
        <f t="shared" si="518"/>
        <v>0</v>
      </c>
      <c r="J474" s="64">
        <f t="shared" si="519"/>
        <v>0</v>
      </c>
      <c r="K474" s="64">
        <f t="shared" si="520"/>
        <v>0</v>
      </c>
      <c r="L474" s="64">
        <f t="shared" si="521"/>
        <v>0</v>
      </c>
      <c r="M474" s="64">
        <f t="shared" si="522"/>
        <v>0</v>
      </c>
      <c r="N474" s="64">
        <f t="shared" si="523"/>
        <v>0</v>
      </c>
      <c r="O474" s="64">
        <f t="shared" si="524"/>
        <v>0</v>
      </c>
      <c r="P474" s="64">
        <f t="shared" si="525"/>
        <v>0</v>
      </c>
      <c r="Q474" s="64">
        <f t="shared" si="526"/>
        <v>0</v>
      </c>
      <c r="R474" s="64">
        <f t="shared" si="530"/>
        <v>0</v>
      </c>
      <c r="S474" s="64">
        <f t="shared" si="532"/>
        <v>0</v>
      </c>
      <c r="T474" s="64">
        <f t="shared" si="533"/>
        <v>0</v>
      </c>
      <c r="U474" s="64">
        <f t="shared" si="534"/>
        <v>0</v>
      </c>
      <c r="V474" s="64">
        <f t="shared" si="535"/>
        <v>0</v>
      </c>
      <c r="W474" s="64">
        <f t="shared" si="536"/>
        <v>0</v>
      </c>
      <c r="X474" s="64">
        <f t="shared" si="537"/>
        <v>0</v>
      </c>
      <c r="Y474" s="64">
        <f t="shared" si="538"/>
        <v>0</v>
      </c>
      <c r="Z474" s="64">
        <f t="shared" ref="Z474:Z492" si="539">VLOOKUP($C$88,$D$3:$K$63,$A$74,0)*(B452-B451)</f>
        <v>0</v>
      </c>
      <c r="AA474" s="64">
        <f>VLOOKUP($C$89,$D$3:$K$63,$A$74,0)*(B451-B450)</f>
        <v>0</v>
      </c>
      <c r="AB474" s="64">
        <f>VLOOKUP($C$90,$D$3:$K$63,$A$74,0)*B450</f>
        <v>0</v>
      </c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54">
        <f t="shared" si="510"/>
        <v>0</v>
      </c>
      <c r="BP474" s="53">
        <v>2024</v>
      </c>
      <c r="BQ474" s="61" t="e">
        <f t="shared" si="511"/>
        <v>#DIV/0!</v>
      </c>
      <c r="BR474" s="61" t="e">
        <f t="shared" si="511"/>
        <v>#DIV/0!</v>
      </c>
      <c r="BS474" s="61" t="e">
        <f t="shared" si="511"/>
        <v>#DIV/0!</v>
      </c>
      <c r="BT474" s="61" t="e">
        <f t="shared" si="511"/>
        <v>#DIV/0!</v>
      </c>
      <c r="BU474" s="61" t="e">
        <f t="shared" si="511"/>
        <v>#DIV/0!</v>
      </c>
      <c r="BV474" s="61" t="e">
        <f t="shared" si="511"/>
        <v>#DIV/0!</v>
      </c>
      <c r="BW474" s="61" t="e">
        <f t="shared" si="511"/>
        <v>#DIV/0!</v>
      </c>
      <c r="BX474" s="61" t="e">
        <f t="shared" si="511"/>
        <v>#DIV/0!</v>
      </c>
      <c r="BY474" s="61" t="e">
        <f t="shared" si="511"/>
        <v>#DIV/0!</v>
      </c>
      <c r="BZ474" s="61" t="e">
        <f t="shared" si="511"/>
        <v>#DIV/0!</v>
      </c>
      <c r="CA474" s="61" t="e">
        <f t="shared" si="511"/>
        <v>#DIV/0!</v>
      </c>
      <c r="CB474" s="61" t="e">
        <f t="shared" si="511"/>
        <v>#DIV/0!</v>
      </c>
      <c r="CC474" s="61" t="e">
        <f t="shared" si="511"/>
        <v>#DIV/0!</v>
      </c>
      <c r="CD474" s="61" t="e">
        <f t="shared" si="511"/>
        <v>#DIV/0!</v>
      </c>
      <c r="CE474" s="61" t="e">
        <f t="shared" si="511"/>
        <v>#DIV/0!</v>
      </c>
      <c r="CF474" s="61" t="e">
        <f t="shared" si="511"/>
        <v>#DIV/0!</v>
      </c>
      <c r="CG474" s="61" t="e">
        <f>T474/$BM474</f>
        <v>#DIV/0!</v>
      </c>
      <c r="CH474" s="61" t="e">
        <f t="shared" si="505"/>
        <v>#DIV/0!</v>
      </c>
      <c r="CI474" s="61" t="e">
        <f t="shared" si="505"/>
        <v>#DIV/0!</v>
      </c>
      <c r="CJ474" s="61" t="e">
        <f t="shared" si="505"/>
        <v>#DIV/0!</v>
      </c>
      <c r="CK474" s="61" t="e">
        <f t="shared" si="505"/>
        <v>#DIV/0!</v>
      </c>
      <c r="CL474" s="61" t="e">
        <f t="shared" si="505"/>
        <v>#DIV/0!</v>
      </c>
      <c r="CM474" s="61" t="e">
        <f t="shared" si="505"/>
        <v>#DIV/0!</v>
      </c>
      <c r="CN474" s="61" t="e">
        <f t="shared" si="505"/>
        <v>#DIV/0!</v>
      </c>
      <c r="CO474" s="61" t="e">
        <f t="shared" si="505"/>
        <v>#DIV/0!</v>
      </c>
      <c r="CP474" s="61" t="e">
        <f t="shared" si="505"/>
        <v>#DIV/0!</v>
      </c>
      <c r="CQ474" s="61" t="e">
        <f t="shared" si="505"/>
        <v>#DIV/0!</v>
      </c>
      <c r="CR474" s="61" t="e">
        <f t="shared" si="505"/>
        <v>#DIV/0!</v>
      </c>
      <c r="CS474" s="61" t="e">
        <f t="shared" si="505"/>
        <v>#DIV/0!</v>
      </c>
      <c r="CT474" s="61" t="e">
        <f t="shared" si="505"/>
        <v>#DIV/0!</v>
      </c>
      <c r="CU474" s="61" t="e">
        <f t="shared" si="505"/>
        <v>#DIV/0!</v>
      </c>
      <c r="CV474" s="61" t="e">
        <f t="shared" si="505"/>
        <v>#DIV/0!</v>
      </c>
      <c r="CW474" s="61" t="e">
        <f t="shared" si="505"/>
        <v>#DIV/0!</v>
      </c>
      <c r="CX474" s="61" t="e">
        <f t="shared" si="531"/>
        <v>#DIV/0!</v>
      </c>
      <c r="CY474" s="61" t="e">
        <f t="shared" si="531"/>
        <v>#DIV/0!</v>
      </c>
      <c r="CZ474" s="61" t="e">
        <f t="shared" si="531"/>
        <v>#DIV/0!</v>
      </c>
      <c r="DA474" s="61" t="e">
        <f t="shared" si="531"/>
        <v>#DIV/0!</v>
      </c>
      <c r="DB474" s="61" t="e">
        <f t="shared" si="531"/>
        <v>#DIV/0!</v>
      </c>
      <c r="DC474" s="61" t="e">
        <f t="shared" si="528"/>
        <v>#DIV/0!</v>
      </c>
      <c r="DD474" s="61" t="e">
        <f t="shared" si="528"/>
        <v>#DIV/0!</v>
      </c>
      <c r="DE474" s="61" t="e">
        <f t="shared" si="528"/>
        <v>#DIV/0!</v>
      </c>
      <c r="DF474" s="61" t="e">
        <f t="shared" si="528"/>
        <v>#DIV/0!</v>
      </c>
      <c r="DG474" s="61" t="e">
        <f t="shared" si="528"/>
        <v>#DIV/0!</v>
      </c>
      <c r="DH474" s="61" t="e">
        <f t="shared" si="528"/>
        <v>#DIV/0!</v>
      </c>
      <c r="DI474" s="61" t="e">
        <f t="shared" si="528"/>
        <v>#DIV/0!</v>
      </c>
      <c r="DJ474" s="61" t="e">
        <f t="shared" si="528"/>
        <v>#DIV/0!</v>
      </c>
      <c r="DK474" s="61" t="e">
        <f t="shared" si="528"/>
        <v>#DIV/0!</v>
      </c>
      <c r="DL474" s="61" t="e">
        <f t="shared" si="528"/>
        <v>#DIV/0!</v>
      </c>
      <c r="DM474" s="61" t="e">
        <f t="shared" si="528"/>
        <v>#DIV/0!</v>
      </c>
      <c r="DN474" s="61" t="e">
        <f t="shared" si="528"/>
        <v>#DIV/0!</v>
      </c>
      <c r="DO474" s="61" t="e">
        <f t="shared" si="528"/>
        <v>#DIV/0!</v>
      </c>
      <c r="DP474" s="61" t="e">
        <f t="shared" si="528"/>
        <v>#DIV/0!</v>
      </c>
      <c r="DQ474" s="61" t="e">
        <f t="shared" si="528"/>
        <v>#DIV/0!</v>
      </c>
      <c r="DR474" s="61" t="e">
        <f t="shared" si="528"/>
        <v>#DIV/0!</v>
      </c>
      <c r="DS474" s="61" t="e">
        <f t="shared" si="529"/>
        <v>#DIV/0!</v>
      </c>
      <c r="DT474" s="61" t="e">
        <f t="shared" si="508"/>
        <v>#DIV/0!</v>
      </c>
      <c r="DU474" s="61" t="e">
        <f t="shared" si="508"/>
        <v>#DIV/0!</v>
      </c>
      <c r="DV474" s="61" t="e">
        <f t="shared" si="508"/>
        <v>#DIV/0!</v>
      </c>
      <c r="DW474" s="61" t="e">
        <f t="shared" si="508"/>
        <v>#DIV/0!</v>
      </c>
      <c r="DX474" s="61" t="e">
        <f t="shared" si="508"/>
        <v>#DIV/0!</v>
      </c>
      <c r="DY474" s="61" t="e">
        <f t="shared" si="508"/>
        <v>#DIV/0!</v>
      </c>
      <c r="DZ474" s="61" t="e">
        <f t="shared" si="512"/>
        <v>#DIV/0!</v>
      </c>
    </row>
    <row r="475" spans="1:130">
      <c r="C475" s="53">
        <v>2025</v>
      </c>
      <c r="D475" s="64"/>
      <c r="E475" s="64"/>
      <c r="F475" s="64"/>
      <c r="G475" s="64"/>
      <c r="H475" s="64"/>
      <c r="I475" s="64">
        <f t="shared" si="518"/>
        <v>0</v>
      </c>
      <c r="J475" s="64">
        <f t="shared" si="519"/>
        <v>0</v>
      </c>
      <c r="K475" s="64">
        <f t="shared" si="520"/>
        <v>0</v>
      </c>
      <c r="L475" s="64">
        <f t="shared" si="521"/>
        <v>0</v>
      </c>
      <c r="M475" s="64">
        <f t="shared" si="522"/>
        <v>0</v>
      </c>
      <c r="N475" s="64">
        <f t="shared" si="523"/>
        <v>0</v>
      </c>
      <c r="O475" s="64">
        <f t="shared" si="524"/>
        <v>0</v>
      </c>
      <c r="P475" s="64">
        <f t="shared" si="525"/>
        <v>0</v>
      </c>
      <c r="Q475" s="64">
        <f t="shared" si="526"/>
        <v>0</v>
      </c>
      <c r="R475" s="64">
        <f t="shared" si="530"/>
        <v>0</v>
      </c>
      <c r="S475" s="64">
        <f t="shared" si="532"/>
        <v>0</v>
      </c>
      <c r="T475" s="64">
        <f t="shared" si="533"/>
        <v>0</v>
      </c>
      <c r="U475" s="64">
        <f t="shared" si="534"/>
        <v>0</v>
      </c>
      <c r="V475" s="64">
        <f t="shared" si="535"/>
        <v>0</v>
      </c>
      <c r="W475" s="64">
        <f t="shared" si="536"/>
        <v>0</v>
      </c>
      <c r="X475" s="64">
        <f t="shared" si="537"/>
        <v>0</v>
      </c>
      <c r="Y475" s="64">
        <f t="shared" si="538"/>
        <v>0</v>
      </c>
      <c r="Z475" s="64">
        <f t="shared" si="539"/>
        <v>0</v>
      </c>
      <c r="AA475" s="64">
        <f t="shared" ref="AA475:AA493" si="540">VLOOKUP($C$89,$D$3:$K$63,$A$74,0)*(B452-B451)</f>
        <v>0</v>
      </c>
      <c r="AB475" s="64">
        <f>VLOOKUP($C$90,$D$3:$K$63,$A$74,0)*(B451-B450)</f>
        <v>0.27272727272727298</v>
      </c>
      <c r="AC475" s="64">
        <f>VLOOKUP($C$91,$D$3:$K$63,$A$74,0)*B450</f>
        <v>0</v>
      </c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54">
        <f t="shared" si="510"/>
        <v>0.27272727272727298</v>
      </c>
      <c r="BP475" s="53">
        <v>2025</v>
      </c>
      <c r="BQ475" s="61">
        <f t="shared" si="511"/>
        <v>0</v>
      </c>
      <c r="BR475" s="61">
        <f t="shared" si="511"/>
        <v>0</v>
      </c>
      <c r="BS475" s="61">
        <f t="shared" si="511"/>
        <v>0</v>
      </c>
      <c r="BT475" s="61">
        <f t="shared" si="511"/>
        <v>0</v>
      </c>
      <c r="BU475" s="61">
        <f t="shared" si="511"/>
        <v>0</v>
      </c>
      <c r="BV475" s="61">
        <f t="shared" si="511"/>
        <v>0</v>
      </c>
      <c r="BW475" s="61">
        <f t="shared" si="511"/>
        <v>0</v>
      </c>
      <c r="BX475" s="61">
        <f t="shared" si="511"/>
        <v>0</v>
      </c>
      <c r="BY475" s="61">
        <f t="shared" si="511"/>
        <v>0</v>
      </c>
      <c r="BZ475" s="61">
        <f t="shared" si="511"/>
        <v>0</v>
      </c>
      <c r="CA475" s="61">
        <f t="shared" si="511"/>
        <v>0</v>
      </c>
      <c r="CB475" s="61">
        <f t="shared" si="511"/>
        <v>0</v>
      </c>
      <c r="CC475" s="61">
        <f t="shared" si="511"/>
        <v>0</v>
      </c>
      <c r="CD475" s="61">
        <f t="shared" si="511"/>
        <v>0</v>
      </c>
      <c r="CE475" s="61">
        <f t="shared" si="511"/>
        <v>0</v>
      </c>
      <c r="CF475" s="61">
        <f t="shared" si="511"/>
        <v>0</v>
      </c>
      <c r="CG475" s="61">
        <f t="shared" si="527"/>
        <v>0</v>
      </c>
      <c r="CH475" s="61">
        <f t="shared" si="505"/>
        <v>0</v>
      </c>
      <c r="CI475" s="61">
        <f t="shared" si="505"/>
        <v>0</v>
      </c>
      <c r="CJ475" s="61">
        <f t="shared" si="505"/>
        <v>0</v>
      </c>
      <c r="CK475" s="61">
        <f t="shared" si="505"/>
        <v>0</v>
      </c>
      <c r="CL475" s="61">
        <f t="shared" si="505"/>
        <v>0</v>
      </c>
      <c r="CM475" s="61">
        <f t="shared" si="505"/>
        <v>0</v>
      </c>
      <c r="CN475" s="61">
        <f t="shared" si="505"/>
        <v>0</v>
      </c>
      <c r="CO475" s="61">
        <f t="shared" si="505"/>
        <v>1</v>
      </c>
      <c r="CP475" s="61">
        <f t="shared" si="505"/>
        <v>0</v>
      </c>
      <c r="CQ475" s="61">
        <f t="shared" si="505"/>
        <v>0</v>
      </c>
      <c r="CR475" s="61">
        <f t="shared" si="505"/>
        <v>0</v>
      </c>
      <c r="CS475" s="61">
        <f t="shared" si="505"/>
        <v>0</v>
      </c>
      <c r="CT475" s="61">
        <f t="shared" si="505"/>
        <v>0</v>
      </c>
      <c r="CU475" s="61">
        <f t="shared" si="505"/>
        <v>0</v>
      </c>
      <c r="CV475" s="61">
        <f t="shared" si="505"/>
        <v>0</v>
      </c>
      <c r="CW475" s="61">
        <f t="shared" si="505"/>
        <v>0</v>
      </c>
      <c r="CX475" s="61">
        <f t="shared" si="531"/>
        <v>0</v>
      </c>
      <c r="CY475" s="61">
        <f t="shared" si="531"/>
        <v>0</v>
      </c>
      <c r="CZ475" s="61">
        <f t="shared" si="531"/>
        <v>0</v>
      </c>
      <c r="DA475" s="61">
        <f t="shared" si="531"/>
        <v>0</v>
      </c>
      <c r="DB475" s="61">
        <f t="shared" si="531"/>
        <v>0</v>
      </c>
      <c r="DC475" s="61">
        <f t="shared" si="528"/>
        <v>0</v>
      </c>
      <c r="DD475" s="61">
        <f t="shared" si="528"/>
        <v>0</v>
      </c>
      <c r="DE475" s="61">
        <f t="shared" si="528"/>
        <v>0</v>
      </c>
      <c r="DF475" s="61">
        <f t="shared" si="528"/>
        <v>0</v>
      </c>
      <c r="DG475" s="61">
        <f t="shared" si="528"/>
        <v>0</v>
      </c>
      <c r="DH475" s="61">
        <f t="shared" si="528"/>
        <v>0</v>
      </c>
      <c r="DI475" s="61">
        <f t="shared" si="528"/>
        <v>0</v>
      </c>
      <c r="DJ475" s="61">
        <f t="shared" si="528"/>
        <v>0</v>
      </c>
      <c r="DK475" s="61">
        <f t="shared" si="528"/>
        <v>0</v>
      </c>
      <c r="DL475" s="61">
        <f t="shared" si="528"/>
        <v>0</v>
      </c>
      <c r="DM475" s="61">
        <f t="shared" si="528"/>
        <v>0</v>
      </c>
      <c r="DN475" s="61">
        <f t="shared" si="528"/>
        <v>0</v>
      </c>
      <c r="DO475" s="61">
        <f t="shared" si="528"/>
        <v>0</v>
      </c>
      <c r="DP475" s="61">
        <f t="shared" si="528"/>
        <v>0</v>
      </c>
      <c r="DQ475" s="61">
        <f t="shared" si="528"/>
        <v>0</v>
      </c>
      <c r="DR475" s="61">
        <f t="shared" si="528"/>
        <v>0</v>
      </c>
      <c r="DS475" s="61">
        <f t="shared" si="529"/>
        <v>0</v>
      </c>
      <c r="DT475" s="61">
        <f t="shared" si="508"/>
        <v>0</v>
      </c>
      <c r="DU475" s="61">
        <f t="shared" si="508"/>
        <v>0</v>
      </c>
      <c r="DV475" s="61">
        <f t="shared" si="508"/>
        <v>0</v>
      </c>
      <c r="DW475" s="61">
        <f t="shared" si="508"/>
        <v>0</v>
      </c>
      <c r="DX475" s="61">
        <f t="shared" si="508"/>
        <v>0</v>
      </c>
      <c r="DY475" s="61">
        <f t="shared" si="508"/>
        <v>0</v>
      </c>
      <c r="DZ475" s="61">
        <f t="shared" si="512"/>
        <v>1</v>
      </c>
    </row>
    <row r="476" spans="1:130">
      <c r="C476" s="53">
        <v>2026</v>
      </c>
      <c r="D476" s="64"/>
      <c r="E476" s="64"/>
      <c r="F476" s="64"/>
      <c r="G476" s="64"/>
      <c r="H476" s="64"/>
      <c r="I476" s="64"/>
      <c r="J476" s="64">
        <f t="shared" si="519"/>
        <v>0</v>
      </c>
      <c r="K476" s="64">
        <f t="shared" si="520"/>
        <v>0</v>
      </c>
      <c r="L476" s="64">
        <f t="shared" si="521"/>
        <v>0</v>
      </c>
      <c r="M476" s="64">
        <f t="shared" si="522"/>
        <v>0</v>
      </c>
      <c r="N476" s="64">
        <f t="shared" si="523"/>
        <v>0</v>
      </c>
      <c r="O476" s="64">
        <f t="shared" si="524"/>
        <v>0</v>
      </c>
      <c r="P476" s="64">
        <f t="shared" si="525"/>
        <v>0</v>
      </c>
      <c r="Q476" s="64">
        <f t="shared" si="526"/>
        <v>0</v>
      </c>
      <c r="R476" s="64">
        <f t="shared" si="530"/>
        <v>0</v>
      </c>
      <c r="S476" s="64">
        <f t="shared" si="532"/>
        <v>0</v>
      </c>
      <c r="T476" s="64">
        <f t="shared" si="533"/>
        <v>0</v>
      </c>
      <c r="U476" s="64">
        <f t="shared" si="534"/>
        <v>0</v>
      </c>
      <c r="V476" s="64">
        <f t="shared" si="535"/>
        <v>0</v>
      </c>
      <c r="W476" s="64">
        <f t="shared" si="536"/>
        <v>0</v>
      </c>
      <c r="X476" s="64">
        <f t="shared" si="537"/>
        <v>0</v>
      </c>
      <c r="Y476" s="64">
        <f t="shared" si="538"/>
        <v>0</v>
      </c>
      <c r="Z476" s="64">
        <f t="shared" si="539"/>
        <v>0</v>
      </c>
      <c r="AA476" s="64">
        <f t="shared" si="540"/>
        <v>0</v>
      </c>
      <c r="AB476" s="64">
        <f t="shared" ref="AB476:AB494" si="541">VLOOKUP($C$90,$D$3:$K$63,$A$74,0)*(B452-B451)</f>
        <v>0.27272727272727298</v>
      </c>
      <c r="AC476" s="64">
        <f>VLOOKUP($C$91,$D$3:$K$63,$A$74,0)*(B451-B450)</f>
        <v>0.27272727272727298</v>
      </c>
      <c r="AD476" s="64">
        <f>VLOOKUP($C$92,$D$3:$K$63,$A$74,0)*B450</f>
        <v>0</v>
      </c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54">
        <f t="shared" si="510"/>
        <v>0.54545454545454597</v>
      </c>
      <c r="BP476" s="53">
        <v>2026</v>
      </c>
      <c r="BQ476" s="61">
        <f t="shared" si="511"/>
        <v>0</v>
      </c>
      <c r="BR476" s="61">
        <f t="shared" si="511"/>
        <v>0</v>
      </c>
      <c r="BS476" s="61">
        <f t="shared" si="511"/>
        <v>0</v>
      </c>
      <c r="BT476" s="61">
        <f t="shared" si="511"/>
        <v>0</v>
      </c>
      <c r="BU476" s="61">
        <f t="shared" si="511"/>
        <v>0</v>
      </c>
      <c r="BV476" s="61">
        <f t="shared" si="511"/>
        <v>0</v>
      </c>
      <c r="BW476" s="61">
        <f t="shared" si="511"/>
        <v>0</v>
      </c>
      <c r="BX476" s="61">
        <f t="shared" si="511"/>
        <v>0</v>
      </c>
      <c r="BY476" s="61">
        <f t="shared" si="511"/>
        <v>0</v>
      </c>
      <c r="BZ476" s="61">
        <f t="shared" si="511"/>
        <v>0</v>
      </c>
      <c r="CA476" s="61">
        <f t="shared" si="511"/>
        <v>0</v>
      </c>
      <c r="CB476" s="61">
        <f t="shared" si="511"/>
        <v>0</v>
      </c>
      <c r="CC476" s="61">
        <f t="shared" si="511"/>
        <v>0</v>
      </c>
      <c r="CD476" s="61">
        <f t="shared" si="511"/>
        <v>0</v>
      </c>
      <c r="CE476" s="61">
        <f t="shared" si="511"/>
        <v>0</v>
      </c>
      <c r="CF476" s="61">
        <f t="shared" si="511"/>
        <v>0</v>
      </c>
      <c r="CG476" s="61">
        <f t="shared" si="527"/>
        <v>0</v>
      </c>
      <c r="CH476" s="61">
        <f t="shared" si="527"/>
        <v>0</v>
      </c>
      <c r="CI476" s="61">
        <f t="shared" si="527"/>
        <v>0</v>
      </c>
      <c r="CJ476" s="61">
        <f t="shared" si="527"/>
        <v>0</v>
      </c>
      <c r="CK476" s="61">
        <f t="shared" si="527"/>
        <v>0</v>
      </c>
      <c r="CL476" s="61">
        <f t="shared" si="527"/>
        <v>0</v>
      </c>
      <c r="CM476" s="61">
        <f t="shared" si="527"/>
        <v>0</v>
      </c>
      <c r="CN476" s="61">
        <f t="shared" si="527"/>
        <v>0</v>
      </c>
      <c r="CO476" s="61">
        <f t="shared" si="527"/>
        <v>0.5</v>
      </c>
      <c r="CP476" s="61">
        <f t="shared" si="527"/>
        <v>0.5</v>
      </c>
      <c r="CQ476" s="61">
        <f t="shared" si="527"/>
        <v>0</v>
      </c>
      <c r="CR476" s="61">
        <f t="shared" si="527"/>
        <v>0</v>
      </c>
      <c r="CS476" s="61">
        <f t="shared" si="527"/>
        <v>0</v>
      </c>
      <c r="CT476" s="61">
        <f t="shared" si="527"/>
        <v>0</v>
      </c>
      <c r="CU476" s="61">
        <f t="shared" si="527"/>
        <v>0</v>
      </c>
      <c r="CV476" s="61">
        <f t="shared" si="527"/>
        <v>0</v>
      </c>
      <c r="CW476" s="61">
        <f t="shared" ref="CW476:DL510" si="542">AJ476/$BM476</f>
        <v>0</v>
      </c>
      <c r="CX476" s="61">
        <f t="shared" si="531"/>
        <v>0</v>
      </c>
      <c r="CY476" s="61">
        <f t="shared" si="531"/>
        <v>0</v>
      </c>
      <c r="CZ476" s="61">
        <f t="shared" si="531"/>
        <v>0</v>
      </c>
      <c r="DA476" s="61">
        <f t="shared" si="531"/>
        <v>0</v>
      </c>
      <c r="DB476" s="61">
        <f t="shared" si="531"/>
        <v>0</v>
      </c>
      <c r="DC476" s="61">
        <f t="shared" si="528"/>
        <v>0</v>
      </c>
      <c r="DD476" s="61">
        <f t="shared" si="528"/>
        <v>0</v>
      </c>
      <c r="DE476" s="61">
        <f t="shared" si="528"/>
        <v>0</v>
      </c>
      <c r="DF476" s="61">
        <f t="shared" si="528"/>
        <v>0</v>
      </c>
      <c r="DG476" s="61">
        <f t="shared" si="528"/>
        <v>0</v>
      </c>
      <c r="DH476" s="61">
        <f t="shared" si="528"/>
        <v>0</v>
      </c>
      <c r="DI476" s="61">
        <f t="shared" si="528"/>
        <v>0</v>
      </c>
      <c r="DJ476" s="61">
        <f t="shared" si="528"/>
        <v>0</v>
      </c>
      <c r="DK476" s="61">
        <f t="shared" si="528"/>
        <v>0</v>
      </c>
      <c r="DL476" s="61">
        <f t="shared" si="528"/>
        <v>0</v>
      </c>
      <c r="DM476" s="61">
        <f t="shared" si="528"/>
        <v>0</v>
      </c>
      <c r="DN476" s="61">
        <f t="shared" si="528"/>
        <v>0</v>
      </c>
      <c r="DO476" s="61">
        <f t="shared" si="528"/>
        <v>0</v>
      </c>
      <c r="DP476" s="61">
        <f t="shared" si="528"/>
        <v>0</v>
      </c>
      <c r="DQ476" s="61">
        <f t="shared" si="528"/>
        <v>0</v>
      </c>
      <c r="DR476" s="61">
        <f t="shared" si="528"/>
        <v>0</v>
      </c>
      <c r="DS476" s="61">
        <f t="shared" si="529"/>
        <v>0</v>
      </c>
      <c r="DT476" s="61">
        <f t="shared" si="508"/>
        <v>0</v>
      </c>
      <c r="DU476" s="61">
        <f t="shared" si="508"/>
        <v>0</v>
      </c>
      <c r="DV476" s="61">
        <f t="shared" si="508"/>
        <v>0</v>
      </c>
      <c r="DW476" s="61">
        <f t="shared" si="508"/>
        <v>0</v>
      </c>
      <c r="DX476" s="61">
        <f t="shared" si="508"/>
        <v>0</v>
      </c>
      <c r="DY476" s="61">
        <f t="shared" si="508"/>
        <v>0</v>
      </c>
      <c r="DZ476" s="61">
        <f t="shared" si="512"/>
        <v>1</v>
      </c>
    </row>
    <row r="477" spans="1:130">
      <c r="C477" s="53">
        <v>2027</v>
      </c>
      <c r="D477" s="64"/>
      <c r="E477" s="64"/>
      <c r="F477" s="64"/>
      <c r="G477" s="64"/>
      <c r="H477" s="64"/>
      <c r="I477" s="64"/>
      <c r="J477" s="64"/>
      <c r="K477" s="64">
        <f t="shared" si="520"/>
        <v>0</v>
      </c>
      <c r="L477" s="64">
        <f t="shared" si="521"/>
        <v>0</v>
      </c>
      <c r="M477" s="64">
        <f t="shared" si="522"/>
        <v>0</v>
      </c>
      <c r="N477" s="64">
        <f t="shared" si="523"/>
        <v>0</v>
      </c>
      <c r="O477" s="64">
        <f t="shared" si="524"/>
        <v>0</v>
      </c>
      <c r="P477" s="64">
        <f t="shared" si="525"/>
        <v>0</v>
      </c>
      <c r="Q477" s="64">
        <f t="shared" si="526"/>
        <v>0</v>
      </c>
      <c r="R477" s="64">
        <f t="shared" si="530"/>
        <v>0</v>
      </c>
      <c r="S477" s="64">
        <f t="shared" si="532"/>
        <v>0</v>
      </c>
      <c r="T477" s="64">
        <f t="shared" si="533"/>
        <v>0</v>
      </c>
      <c r="U477" s="64">
        <f t="shared" si="534"/>
        <v>0</v>
      </c>
      <c r="V477" s="64">
        <f t="shared" si="535"/>
        <v>0</v>
      </c>
      <c r="W477" s="64">
        <f t="shared" si="536"/>
        <v>0</v>
      </c>
      <c r="X477" s="64">
        <f t="shared" si="537"/>
        <v>0</v>
      </c>
      <c r="Y477" s="64">
        <f t="shared" si="538"/>
        <v>0</v>
      </c>
      <c r="Z477" s="64">
        <f t="shared" si="539"/>
        <v>0</v>
      </c>
      <c r="AA477" s="64">
        <f t="shared" si="540"/>
        <v>0</v>
      </c>
      <c r="AB477" s="64">
        <f t="shared" si="541"/>
        <v>0.27272727272727298</v>
      </c>
      <c r="AC477" s="64">
        <f t="shared" ref="AC477:AC495" si="543">VLOOKUP($C$91,$D$3:$K$63,$A$74,0)*(B452-B451)</f>
        <v>0.27272727272727298</v>
      </c>
      <c r="AD477" s="64">
        <f>VLOOKUP($C$92,$D$3:$K$63,$A$74,0)*(B451-B450)</f>
        <v>0.54545454545454597</v>
      </c>
      <c r="AE477" s="64">
        <f>VLOOKUP($C$93,$D$3:$K$63,$A$74,0)*B450</f>
        <v>0</v>
      </c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54">
        <f t="shared" si="510"/>
        <v>1.0909090909090899</v>
      </c>
      <c r="BP477" s="53">
        <v>2027</v>
      </c>
      <c r="BQ477" s="61">
        <f t="shared" si="511"/>
        <v>0</v>
      </c>
      <c r="BR477" s="61">
        <f t="shared" si="511"/>
        <v>0</v>
      </c>
      <c r="BS477" s="61">
        <f t="shared" si="511"/>
        <v>0</v>
      </c>
      <c r="BT477" s="61">
        <f t="shared" si="511"/>
        <v>0</v>
      </c>
      <c r="BU477" s="61">
        <f t="shared" si="511"/>
        <v>0</v>
      </c>
      <c r="BV477" s="61">
        <f t="shared" si="511"/>
        <v>0</v>
      </c>
      <c r="BW477" s="61">
        <f t="shared" si="511"/>
        <v>0</v>
      </c>
      <c r="BX477" s="61">
        <f t="shared" si="511"/>
        <v>0</v>
      </c>
      <c r="BY477" s="61">
        <f t="shared" si="511"/>
        <v>0</v>
      </c>
      <c r="BZ477" s="61">
        <f t="shared" si="511"/>
        <v>0</v>
      </c>
      <c r="CA477" s="61">
        <f t="shared" si="511"/>
        <v>0</v>
      </c>
      <c r="CB477" s="61">
        <f t="shared" si="511"/>
        <v>0</v>
      </c>
      <c r="CC477" s="61">
        <f t="shared" si="511"/>
        <v>0</v>
      </c>
      <c r="CD477" s="61">
        <f t="shared" si="511"/>
        <v>0</v>
      </c>
      <c r="CE477" s="61">
        <f t="shared" si="511"/>
        <v>0</v>
      </c>
      <c r="CF477" s="61">
        <f t="shared" si="511"/>
        <v>0</v>
      </c>
      <c r="CG477" s="61">
        <f t="shared" si="527"/>
        <v>0</v>
      </c>
      <c r="CH477" s="61">
        <f t="shared" si="527"/>
        <v>0</v>
      </c>
      <c r="CI477" s="61">
        <f t="shared" si="527"/>
        <v>0</v>
      </c>
      <c r="CJ477" s="61">
        <f t="shared" si="527"/>
        <v>0</v>
      </c>
      <c r="CK477" s="61">
        <f t="shared" si="527"/>
        <v>0</v>
      </c>
      <c r="CL477" s="61">
        <f t="shared" si="527"/>
        <v>0</v>
      </c>
      <c r="CM477" s="61">
        <f t="shared" si="527"/>
        <v>0</v>
      </c>
      <c r="CN477" s="61">
        <f t="shared" si="527"/>
        <v>0</v>
      </c>
      <c r="CO477" s="61">
        <f t="shared" si="527"/>
        <v>0.25</v>
      </c>
      <c r="CP477" s="61">
        <f t="shared" si="527"/>
        <v>0.25</v>
      </c>
      <c r="CQ477" s="61">
        <f t="shared" si="527"/>
        <v>0.5</v>
      </c>
      <c r="CR477" s="61">
        <f t="shared" si="527"/>
        <v>0</v>
      </c>
      <c r="CS477" s="61">
        <f t="shared" si="527"/>
        <v>0</v>
      </c>
      <c r="CT477" s="61">
        <f t="shared" si="527"/>
        <v>0</v>
      </c>
      <c r="CU477" s="61">
        <f t="shared" si="527"/>
        <v>0</v>
      </c>
      <c r="CV477" s="61">
        <f t="shared" si="527"/>
        <v>0</v>
      </c>
      <c r="CW477" s="61">
        <f t="shared" si="542"/>
        <v>0</v>
      </c>
      <c r="CX477" s="61">
        <f t="shared" si="531"/>
        <v>0</v>
      </c>
      <c r="CY477" s="61">
        <f t="shared" si="531"/>
        <v>0</v>
      </c>
      <c r="CZ477" s="61">
        <f t="shared" si="531"/>
        <v>0</v>
      </c>
      <c r="DA477" s="61">
        <f t="shared" si="531"/>
        <v>0</v>
      </c>
      <c r="DB477" s="61">
        <f t="shared" si="531"/>
        <v>0</v>
      </c>
      <c r="DC477" s="61">
        <f t="shared" si="528"/>
        <v>0</v>
      </c>
      <c r="DD477" s="61">
        <f t="shared" si="528"/>
        <v>0</v>
      </c>
      <c r="DE477" s="61">
        <f t="shared" si="528"/>
        <v>0</v>
      </c>
      <c r="DF477" s="61">
        <f t="shared" si="528"/>
        <v>0</v>
      </c>
      <c r="DG477" s="61">
        <f t="shared" si="528"/>
        <v>0</v>
      </c>
      <c r="DH477" s="61">
        <f t="shared" si="528"/>
        <v>0</v>
      </c>
      <c r="DI477" s="61">
        <f t="shared" si="528"/>
        <v>0</v>
      </c>
      <c r="DJ477" s="61">
        <f t="shared" si="528"/>
        <v>0</v>
      </c>
      <c r="DK477" s="61">
        <f t="shared" si="528"/>
        <v>0</v>
      </c>
      <c r="DL477" s="61">
        <f t="shared" si="528"/>
        <v>0</v>
      </c>
      <c r="DM477" s="61">
        <f t="shared" si="528"/>
        <v>0</v>
      </c>
      <c r="DN477" s="61">
        <f t="shared" si="528"/>
        <v>0</v>
      </c>
      <c r="DO477" s="61">
        <f t="shared" si="528"/>
        <v>0</v>
      </c>
      <c r="DP477" s="61">
        <f t="shared" si="528"/>
        <v>0</v>
      </c>
      <c r="DQ477" s="61">
        <f t="shared" si="528"/>
        <v>0</v>
      </c>
      <c r="DR477" s="61">
        <f t="shared" si="528"/>
        <v>0</v>
      </c>
      <c r="DS477" s="61">
        <f t="shared" si="529"/>
        <v>0</v>
      </c>
      <c r="DT477" s="61">
        <f t="shared" si="508"/>
        <v>0</v>
      </c>
      <c r="DU477" s="61">
        <f t="shared" si="508"/>
        <v>0</v>
      </c>
      <c r="DV477" s="61">
        <f t="shared" si="508"/>
        <v>0</v>
      </c>
      <c r="DW477" s="61">
        <f t="shared" si="508"/>
        <v>0</v>
      </c>
      <c r="DX477" s="61">
        <f t="shared" si="508"/>
        <v>0</v>
      </c>
      <c r="DY477" s="61">
        <f t="shared" si="508"/>
        <v>0</v>
      </c>
      <c r="DZ477" s="61">
        <f t="shared" si="512"/>
        <v>1</v>
      </c>
    </row>
    <row r="478" spans="1:130">
      <c r="C478" s="53">
        <v>2028</v>
      </c>
      <c r="D478" s="64"/>
      <c r="E478" s="64"/>
      <c r="F478" s="64"/>
      <c r="G478" s="64"/>
      <c r="H478" s="64"/>
      <c r="I478" s="64"/>
      <c r="J478" s="64"/>
      <c r="K478" s="64"/>
      <c r="L478" s="64">
        <f t="shared" si="521"/>
        <v>0</v>
      </c>
      <c r="M478" s="64">
        <f t="shared" si="522"/>
        <v>0</v>
      </c>
      <c r="N478" s="64">
        <f t="shared" si="523"/>
        <v>0</v>
      </c>
      <c r="O478" s="64">
        <f t="shared" si="524"/>
        <v>0</v>
      </c>
      <c r="P478" s="64">
        <f t="shared" si="525"/>
        <v>0</v>
      </c>
      <c r="Q478" s="64">
        <f t="shared" si="526"/>
        <v>0</v>
      </c>
      <c r="R478" s="64">
        <f t="shared" si="530"/>
        <v>0</v>
      </c>
      <c r="S478" s="64">
        <f t="shared" si="532"/>
        <v>0</v>
      </c>
      <c r="T478" s="64">
        <f t="shared" si="533"/>
        <v>0</v>
      </c>
      <c r="U478" s="64">
        <f t="shared" si="534"/>
        <v>0</v>
      </c>
      <c r="V478" s="64">
        <f t="shared" si="535"/>
        <v>0</v>
      </c>
      <c r="W478" s="64">
        <f t="shared" si="536"/>
        <v>0</v>
      </c>
      <c r="X478" s="64">
        <f t="shared" si="537"/>
        <v>0</v>
      </c>
      <c r="Y478" s="64">
        <f t="shared" si="538"/>
        <v>0</v>
      </c>
      <c r="Z478" s="64">
        <f t="shared" si="539"/>
        <v>0</v>
      </c>
      <c r="AA478" s="64">
        <f t="shared" si="540"/>
        <v>0</v>
      </c>
      <c r="AB478" s="64">
        <f t="shared" si="541"/>
        <v>0.27272727272727298</v>
      </c>
      <c r="AC478" s="64">
        <f t="shared" si="543"/>
        <v>0.27272727272727298</v>
      </c>
      <c r="AD478" s="64">
        <f t="shared" ref="AD478:AD496" si="544">VLOOKUP($C$92,$D$3:$K$63,$A$74,0)*(B452-B451)</f>
        <v>0.54545454545454597</v>
      </c>
      <c r="AE478" s="64">
        <f>VLOOKUP($C$93,$D$3:$K$63,$A$74,0)*(B451-B450)</f>
        <v>0.54545454545454597</v>
      </c>
      <c r="AF478" s="64">
        <f>VLOOKUP($C$94,$D$3:$K$63,$A$74,0)*B450</f>
        <v>0</v>
      </c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54">
        <f t="shared" si="510"/>
        <v>1.63636363636364</v>
      </c>
      <c r="BP478" s="53">
        <v>2028</v>
      </c>
      <c r="BQ478" s="61">
        <f t="shared" si="511"/>
        <v>0</v>
      </c>
      <c r="BR478" s="61">
        <f t="shared" si="511"/>
        <v>0</v>
      </c>
      <c r="BS478" s="61">
        <f t="shared" si="511"/>
        <v>0</v>
      </c>
      <c r="BT478" s="61">
        <f t="shared" si="511"/>
        <v>0</v>
      </c>
      <c r="BU478" s="61">
        <f t="shared" si="511"/>
        <v>0</v>
      </c>
      <c r="BV478" s="61">
        <f t="shared" si="511"/>
        <v>0</v>
      </c>
      <c r="BW478" s="61">
        <f t="shared" si="511"/>
        <v>0</v>
      </c>
      <c r="BX478" s="61">
        <f t="shared" si="511"/>
        <v>0</v>
      </c>
      <c r="BY478" s="61">
        <f t="shared" si="511"/>
        <v>0</v>
      </c>
      <c r="BZ478" s="61">
        <f t="shared" si="511"/>
        <v>0</v>
      </c>
      <c r="CA478" s="61">
        <f t="shared" si="511"/>
        <v>0</v>
      </c>
      <c r="CB478" s="61">
        <f t="shared" si="511"/>
        <v>0</v>
      </c>
      <c r="CC478" s="61">
        <f t="shared" si="511"/>
        <v>0</v>
      </c>
      <c r="CD478" s="61">
        <f t="shared" si="511"/>
        <v>0</v>
      </c>
      <c r="CE478" s="61">
        <f t="shared" si="511"/>
        <v>0</v>
      </c>
      <c r="CF478" s="61">
        <f t="shared" si="511"/>
        <v>0</v>
      </c>
      <c r="CG478" s="61">
        <f t="shared" si="527"/>
        <v>0</v>
      </c>
      <c r="CH478" s="61">
        <f t="shared" si="527"/>
        <v>0</v>
      </c>
      <c r="CI478" s="61">
        <f t="shared" si="527"/>
        <v>0</v>
      </c>
      <c r="CJ478" s="61">
        <f t="shared" si="527"/>
        <v>0</v>
      </c>
      <c r="CK478" s="61">
        <f t="shared" si="527"/>
        <v>0</v>
      </c>
      <c r="CL478" s="61">
        <f t="shared" si="527"/>
        <v>0</v>
      </c>
      <c r="CM478" s="61">
        <f t="shared" si="527"/>
        <v>0</v>
      </c>
      <c r="CN478" s="61">
        <f t="shared" si="527"/>
        <v>0</v>
      </c>
      <c r="CO478" s="61">
        <f t="shared" si="527"/>
        <v>0.16666666666666699</v>
      </c>
      <c r="CP478" s="61">
        <f t="shared" si="527"/>
        <v>0.16666666666666699</v>
      </c>
      <c r="CQ478" s="61">
        <f t="shared" si="527"/>
        <v>0.33333333333333298</v>
      </c>
      <c r="CR478" s="61">
        <f t="shared" si="527"/>
        <v>0.33333333333333298</v>
      </c>
      <c r="CS478" s="61">
        <f t="shared" si="527"/>
        <v>0</v>
      </c>
      <c r="CT478" s="61">
        <f t="shared" si="527"/>
        <v>0</v>
      </c>
      <c r="CU478" s="61">
        <f t="shared" si="527"/>
        <v>0</v>
      </c>
      <c r="CV478" s="61">
        <f t="shared" si="527"/>
        <v>0</v>
      </c>
      <c r="CW478" s="61">
        <f t="shared" si="542"/>
        <v>0</v>
      </c>
      <c r="CX478" s="61">
        <f t="shared" si="531"/>
        <v>0</v>
      </c>
      <c r="CY478" s="61">
        <f t="shared" si="531"/>
        <v>0</v>
      </c>
      <c r="CZ478" s="61">
        <f t="shared" si="531"/>
        <v>0</v>
      </c>
      <c r="DA478" s="61">
        <f t="shared" si="531"/>
        <v>0</v>
      </c>
      <c r="DB478" s="61">
        <f t="shared" si="531"/>
        <v>0</v>
      </c>
      <c r="DC478" s="61">
        <f t="shared" si="528"/>
        <v>0</v>
      </c>
      <c r="DD478" s="61">
        <f t="shared" si="528"/>
        <v>0</v>
      </c>
      <c r="DE478" s="61">
        <f t="shared" si="528"/>
        <v>0</v>
      </c>
      <c r="DF478" s="61">
        <f t="shared" si="528"/>
        <v>0</v>
      </c>
      <c r="DG478" s="61">
        <f t="shared" si="528"/>
        <v>0</v>
      </c>
      <c r="DH478" s="61">
        <f t="shared" si="528"/>
        <v>0</v>
      </c>
      <c r="DI478" s="61">
        <f t="shared" si="528"/>
        <v>0</v>
      </c>
      <c r="DJ478" s="61">
        <f t="shared" si="528"/>
        <v>0</v>
      </c>
      <c r="DK478" s="61">
        <f t="shared" si="528"/>
        <v>0</v>
      </c>
      <c r="DL478" s="61">
        <f t="shared" si="528"/>
        <v>0</v>
      </c>
      <c r="DM478" s="61">
        <f t="shared" si="528"/>
        <v>0</v>
      </c>
      <c r="DN478" s="61">
        <f t="shared" si="528"/>
        <v>0</v>
      </c>
      <c r="DO478" s="61">
        <f t="shared" si="528"/>
        <v>0</v>
      </c>
      <c r="DP478" s="61">
        <f t="shared" si="528"/>
        <v>0</v>
      </c>
      <c r="DQ478" s="61">
        <f t="shared" si="528"/>
        <v>0</v>
      </c>
      <c r="DR478" s="61">
        <f t="shared" si="528"/>
        <v>0</v>
      </c>
      <c r="DS478" s="61">
        <f t="shared" si="529"/>
        <v>0</v>
      </c>
      <c r="DT478" s="61">
        <f t="shared" si="508"/>
        <v>0</v>
      </c>
      <c r="DU478" s="61">
        <f t="shared" si="508"/>
        <v>0</v>
      </c>
      <c r="DV478" s="61">
        <f t="shared" si="508"/>
        <v>0</v>
      </c>
      <c r="DW478" s="61">
        <f t="shared" si="508"/>
        <v>0</v>
      </c>
      <c r="DX478" s="61">
        <f t="shared" si="508"/>
        <v>0</v>
      </c>
      <c r="DY478" s="61">
        <f t="shared" si="508"/>
        <v>0</v>
      </c>
      <c r="DZ478" s="61">
        <f t="shared" si="512"/>
        <v>1</v>
      </c>
    </row>
    <row r="479" spans="1:130">
      <c r="C479" s="53">
        <v>2029</v>
      </c>
      <c r="D479" s="64"/>
      <c r="E479" s="64"/>
      <c r="F479" s="64"/>
      <c r="G479" s="64"/>
      <c r="H479" s="64"/>
      <c r="I479" s="64"/>
      <c r="J479" s="64"/>
      <c r="K479" s="64"/>
      <c r="L479" s="64"/>
      <c r="M479" s="64">
        <f t="shared" si="522"/>
        <v>0</v>
      </c>
      <c r="N479" s="64">
        <f t="shared" si="523"/>
        <v>0</v>
      </c>
      <c r="O479" s="64">
        <f t="shared" si="524"/>
        <v>0</v>
      </c>
      <c r="P479" s="64">
        <f t="shared" si="525"/>
        <v>0</v>
      </c>
      <c r="Q479" s="64">
        <f t="shared" si="526"/>
        <v>0</v>
      </c>
      <c r="R479" s="64">
        <f t="shared" si="530"/>
        <v>0</v>
      </c>
      <c r="S479" s="64">
        <f t="shared" si="532"/>
        <v>0</v>
      </c>
      <c r="T479" s="64">
        <f t="shared" si="533"/>
        <v>0</v>
      </c>
      <c r="U479" s="64">
        <f t="shared" si="534"/>
        <v>0</v>
      </c>
      <c r="V479" s="64">
        <f t="shared" si="535"/>
        <v>0</v>
      </c>
      <c r="W479" s="64">
        <f t="shared" si="536"/>
        <v>0</v>
      </c>
      <c r="X479" s="64">
        <f t="shared" si="537"/>
        <v>0</v>
      </c>
      <c r="Y479" s="64">
        <f t="shared" si="538"/>
        <v>0</v>
      </c>
      <c r="Z479" s="64">
        <f t="shared" si="539"/>
        <v>0</v>
      </c>
      <c r="AA479" s="64">
        <f t="shared" si="540"/>
        <v>0</v>
      </c>
      <c r="AB479" s="64">
        <f t="shared" si="541"/>
        <v>0.27272727272727298</v>
      </c>
      <c r="AC479" s="64">
        <f t="shared" si="543"/>
        <v>0.27272727272727298</v>
      </c>
      <c r="AD479" s="64">
        <f t="shared" si="544"/>
        <v>0.54545454545454597</v>
      </c>
      <c r="AE479" s="64">
        <f t="shared" ref="AE479:AE497" si="545">VLOOKUP($C$93,$D$3:$K$63,$A$74,0)*(B452-B451)</f>
        <v>0.54545454545454597</v>
      </c>
      <c r="AF479" s="64">
        <f>VLOOKUP($C$94,$D$3:$K$63,$A$74,0)*(B451-B450)</f>
        <v>0.81818181818181801</v>
      </c>
      <c r="AG479" s="64">
        <f>VLOOKUP($C$95,$D$3:$K$63,$A$74,0)*B450</f>
        <v>0</v>
      </c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54">
        <f t="shared" si="510"/>
        <v>2.4545454545454599</v>
      </c>
      <c r="BP479" s="53">
        <v>2029</v>
      </c>
      <c r="BQ479" s="61">
        <f t="shared" si="511"/>
        <v>0</v>
      </c>
      <c r="BR479" s="61">
        <f t="shared" si="511"/>
        <v>0</v>
      </c>
      <c r="BS479" s="61">
        <f t="shared" si="511"/>
        <v>0</v>
      </c>
      <c r="BT479" s="61">
        <f t="shared" si="511"/>
        <v>0</v>
      </c>
      <c r="BU479" s="61">
        <f t="shared" si="511"/>
        <v>0</v>
      </c>
      <c r="BV479" s="61">
        <f t="shared" si="511"/>
        <v>0</v>
      </c>
      <c r="BW479" s="61">
        <f t="shared" si="511"/>
        <v>0</v>
      </c>
      <c r="BX479" s="61">
        <f t="shared" si="511"/>
        <v>0</v>
      </c>
      <c r="BY479" s="61">
        <f t="shared" si="511"/>
        <v>0</v>
      </c>
      <c r="BZ479" s="61">
        <f t="shared" si="511"/>
        <v>0</v>
      </c>
      <c r="CA479" s="61">
        <f t="shared" si="511"/>
        <v>0</v>
      </c>
      <c r="CB479" s="61">
        <f t="shared" si="511"/>
        <v>0</v>
      </c>
      <c r="CC479" s="61">
        <f t="shared" si="511"/>
        <v>0</v>
      </c>
      <c r="CD479" s="61">
        <f t="shared" si="511"/>
        <v>0</v>
      </c>
      <c r="CE479" s="61">
        <f t="shared" si="511"/>
        <v>0</v>
      </c>
      <c r="CF479" s="61">
        <f t="shared" si="511"/>
        <v>0</v>
      </c>
      <c r="CG479" s="61">
        <f t="shared" si="527"/>
        <v>0</v>
      </c>
      <c r="CH479" s="61">
        <f t="shared" si="527"/>
        <v>0</v>
      </c>
      <c r="CI479" s="61">
        <f t="shared" si="527"/>
        <v>0</v>
      </c>
      <c r="CJ479" s="61">
        <f t="shared" si="527"/>
        <v>0</v>
      </c>
      <c r="CK479" s="61">
        <f t="shared" si="527"/>
        <v>0</v>
      </c>
      <c r="CL479" s="61">
        <f t="shared" si="527"/>
        <v>0</v>
      </c>
      <c r="CM479" s="61">
        <f t="shared" si="527"/>
        <v>0</v>
      </c>
      <c r="CN479" s="61">
        <f t="shared" si="527"/>
        <v>0</v>
      </c>
      <c r="CO479" s="61">
        <f t="shared" si="527"/>
        <v>0.11111111111111099</v>
      </c>
      <c r="CP479" s="61">
        <f t="shared" si="527"/>
        <v>0.11111111111111099</v>
      </c>
      <c r="CQ479" s="61">
        <f t="shared" si="527"/>
        <v>0.22222222222222199</v>
      </c>
      <c r="CR479" s="61">
        <f t="shared" si="527"/>
        <v>0.22222222222222199</v>
      </c>
      <c r="CS479" s="61">
        <f t="shared" si="527"/>
        <v>0.33333333333333298</v>
      </c>
      <c r="CT479" s="61">
        <f t="shared" si="527"/>
        <v>0</v>
      </c>
      <c r="CU479" s="61">
        <f t="shared" si="527"/>
        <v>0</v>
      </c>
      <c r="CV479" s="61">
        <f t="shared" si="527"/>
        <v>0</v>
      </c>
      <c r="CW479" s="61">
        <f t="shared" si="542"/>
        <v>0</v>
      </c>
      <c r="CX479" s="61">
        <f t="shared" si="531"/>
        <v>0</v>
      </c>
      <c r="CY479" s="61">
        <f t="shared" si="531"/>
        <v>0</v>
      </c>
      <c r="CZ479" s="61">
        <f t="shared" si="531"/>
        <v>0</v>
      </c>
      <c r="DA479" s="61">
        <f t="shared" si="531"/>
        <v>0</v>
      </c>
      <c r="DB479" s="61">
        <f t="shared" si="531"/>
        <v>0</v>
      </c>
      <c r="DC479" s="61">
        <f t="shared" si="528"/>
        <v>0</v>
      </c>
      <c r="DD479" s="61">
        <f t="shared" si="528"/>
        <v>0</v>
      </c>
      <c r="DE479" s="61">
        <f t="shared" si="528"/>
        <v>0</v>
      </c>
      <c r="DF479" s="61">
        <f t="shared" si="528"/>
        <v>0</v>
      </c>
      <c r="DG479" s="61">
        <f t="shared" si="528"/>
        <v>0</v>
      </c>
      <c r="DH479" s="61">
        <f t="shared" si="528"/>
        <v>0</v>
      </c>
      <c r="DI479" s="61">
        <f t="shared" si="528"/>
        <v>0</v>
      </c>
      <c r="DJ479" s="61">
        <f t="shared" si="528"/>
        <v>0</v>
      </c>
      <c r="DK479" s="61">
        <f t="shared" si="528"/>
        <v>0</v>
      </c>
      <c r="DL479" s="61">
        <f t="shared" si="528"/>
        <v>0</v>
      </c>
      <c r="DM479" s="61">
        <f t="shared" si="528"/>
        <v>0</v>
      </c>
      <c r="DN479" s="61">
        <f t="shared" si="528"/>
        <v>0</v>
      </c>
      <c r="DO479" s="61">
        <f t="shared" si="528"/>
        <v>0</v>
      </c>
      <c r="DP479" s="61">
        <f t="shared" si="528"/>
        <v>0</v>
      </c>
      <c r="DQ479" s="61">
        <f t="shared" si="528"/>
        <v>0</v>
      </c>
      <c r="DR479" s="61">
        <f t="shared" si="528"/>
        <v>0</v>
      </c>
      <c r="DS479" s="61">
        <f t="shared" si="529"/>
        <v>0</v>
      </c>
      <c r="DT479" s="61">
        <f t="shared" si="508"/>
        <v>0</v>
      </c>
      <c r="DU479" s="61">
        <f t="shared" si="508"/>
        <v>0</v>
      </c>
      <c r="DV479" s="61">
        <f t="shared" si="508"/>
        <v>0</v>
      </c>
      <c r="DW479" s="61">
        <f t="shared" si="508"/>
        <v>0</v>
      </c>
      <c r="DX479" s="61">
        <f t="shared" si="508"/>
        <v>0</v>
      </c>
      <c r="DY479" s="61">
        <f t="shared" si="508"/>
        <v>0</v>
      </c>
      <c r="DZ479" s="61">
        <f t="shared" si="512"/>
        <v>1</v>
      </c>
    </row>
    <row r="480" spans="1:130">
      <c r="C480" s="53">
        <v>2030</v>
      </c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>
        <f t="shared" si="523"/>
        <v>0</v>
      </c>
      <c r="O480" s="64">
        <f t="shared" si="524"/>
        <v>0</v>
      </c>
      <c r="P480" s="64">
        <f t="shared" si="525"/>
        <v>0</v>
      </c>
      <c r="Q480" s="64">
        <f t="shared" si="526"/>
        <v>0</v>
      </c>
      <c r="R480" s="64">
        <f t="shared" si="530"/>
        <v>0</v>
      </c>
      <c r="S480" s="64">
        <f t="shared" si="532"/>
        <v>0</v>
      </c>
      <c r="T480" s="64">
        <f t="shared" si="533"/>
        <v>0</v>
      </c>
      <c r="U480" s="64">
        <f t="shared" si="534"/>
        <v>0</v>
      </c>
      <c r="V480" s="64">
        <f t="shared" si="535"/>
        <v>0</v>
      </c>
      <c r="W480" s="64">
        <f t="shared" si="536"/>
        <v>0</v>
      </c>
      <c r="X480" s="64">
        <f t="shared" si="537"/>
        <v>0</v>
      </c>
      <c r="Y480" s="64">
        <f t="shared" si="538"/>
        <v>0</v>
      </c>
      <c r="Z480" s="64">
        <f t="shared" si="539"/>
        <v>0</v>
      </c>
      <c r="AA480" s="64">
        <f t="shared" si="540"/>
        <v>0</v>
      </c>
      <c r="AB480" s="64">
        <f t="shared" si="541"/>
        <v>0.27272727272727298</v>
      </c>
      <c r="AC480" s="64">
        <f t="shared" si="543"/>
        <v>0.27272727272727298</v>
      </c>
      <c r="AD480" s="64">
        <f t="shared" si="544"/>
        <v>0.54545454545454597</v>
      </c>
      <c r="AE480" s="64">
        <f t="shared" si="545"/>
        <v>0.54545454545454597</v>
      </c>
      <c r="AF480" s="64">
        <f t="shared" ref="AF480:AF498" si="546">VLOOKUP($C$94,$D$3:$K$63,$A$74,0)*(B452-B451)</f>
        <v>0.81818181818181801</v>
      </c>
      <c r="AG480" s="64">
        <f>VLOOKUP($C$95,$D$3:$K$63,$A$74,0)*(B451-B450)</f>
        <v>1.0909090909090899</v>
      </c>
      <c r="AH480" s="64">
        <f>VLOOKUP($C$96,$D$3:$K$63,$A$74,0)*B450</f>
        <v>0</v>
      </c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54">
        <f t="shared" si="510"/>
        <v>3.5454545454545499</v>
      </c>
      <c r="BP480" s="53">
        <v>2030</v>
      </c>
      <c r="BQ480" s="61">
        <f t="shared" si="511"/>
        <v>0</v>
      </c>
      <c r="BR480" s="61">
        <f t="shared" si="511"/>
        <v>0</v>
      </c>
      <c r="BS480" s="61">
        <f t="shared" si="511"/>
        <v>0</v>
      </c>
      <c r="BT480" s="61">
        <f t="shared" si="511"/>
        <v>0</v>
      </c>
      <c r="BU480" s="61">
        <f t="shared" si="511"/>
        <v>0</v>
      </c>
      <c r="BV480" s="61">
        <f t="shared" si="511"/>
        <v>0</v>
      </c>
      <c r="BW480" s="61">
        <f t="shared" si="511"/>
        <v>0</v>
      </c>
      <c r="BX480" s="61">
        <f t="shared" si="511"/>
        <v>0</v>
      </c>
      <c r="BY480" s="61">
        <f t="shared" si="511"/>
        <v>0</v>
      </c>
      <c r="BZ480" s="61">
        <f t="shared" si="511"/>
        <v>0</v>
      </c>
      <c r="CA480" s="61">
        <f t="shared" si="511"/>
        <v>0</v>
      </c>
      <c r="CB480" s="61">
        <f t="shared" si="511"/>
        <v>0</v>
      </c>
      <c r="CC480" s="61">
        <f t="shared" si="511"/>
        <v>0</v>
      </c>
      <c r="CD480" s="61">
        <f t="shared" si="511"/>
        <v>0</v>
      </c>
      <c r="CE480" s="61">
        <f t="shared" si="511"/>
        <v>0</v>
      </c>
      <c r="CF480" s="61">
        <f t="shared" si="511"/>
        <v>0</v>
      </c>
      <c r="CG480" s="61">
        <f t="shared" si="527"/>
        <v>0</v>
      </c>
      <c r="CH480" s="61">
        <f t="shared" si="527"/>
        <v>0</v>
      </c>
      <c r="CI480" s="61">
        <f t="shared" si="527"/>
        <v>0</v>
      </c>
      <c r="CJ480" s="61">
        <f t="shared" si="527"/>
        <v>0</v>
      </c>
      <c r="CK480" s="61">
        <f t="shared" si="527"/>
        <v>0</v>
      </c>
      <c r="CL480" s="61">
        <f t="shared" si="527"/>
        <v>0</v>
      </c>
      <c r="CM480" s="61">
        <f t="shared" si="527"/>
        <v>0</v>
      </c>
      <c r="CN480" s="61">
        <f t="shared" si="527"/>
        <v>0</v>
      </c>
      <c r="CO480" s="61">
        <f t="shared" si="527"/>
        <v>7.69230769230769E-2</v>
      </c>
      <c r="CP480" s="61">
        <f t="shared" si="527"/>
        <v>7.69230769230769E-2</v>
      </c>
      <c r="CQ480" s="61">
        <f t="shared" si="527"/>
        <v>0.15384615384615399</v>
      </c>
      <c r="CR480" s="61">
        <f t="shared" si="527"/>
        <v>0.15384615384615399</v>
      </c>
      <c r="CS480" s="61">
        <f t="shared" si="527"/>
        <v>0.230769230769231</v>
      </c>
      <c r="CT480" s="61">
        <f t="shared" si="527"/>
        <v>0.30769230769230799</v>
      </c>
      <c r="CU480" s="61">
        <f t="shared" si="527"/>
        <v>0</v>
      </c>
      <c r="CV480" s="61">
        <f t="shared" si="527"/>
        <v>0</v>
      </c>
      <c r="CW480" s="61">
        <f t="shared" si="542"/>
        <v>0</v>
      </c>
      <c r="CX480" s="61">
        <f t="shared" si="531"/>
        <v>0</v>
      </c>
      <c r="CY480" s="61">
        <f t="shared" si="531"/>
        <v>0</v>
      </c>
      <c r="CZ480" s="61">
        <f t="shared" si="531"/>
        <v>0</v>
      </c>
      <c r="DA480" s="61">
        <f t="shared" si="531"/>
        <v>0</v>
      </c>
      <c r="DB480" s="61">
        <f t="shared" si="531"/>
        <v>0</v>
      </c>
      <c r="DC480" s="61">
        <f t="shared" si="528"/>
        <v>0</v>
      </c>
      <c r="DD480" s="61">
        <f t="shared" si="528"/>
        <v>0</v>
      </c>
      <c r="DE480" s="61">
        <f t="shared" si="528"/>
        <v>0</v>
      </c>
      <c r="DF480" s="61">
        <f t="shared" si="528"/>
        <v>0</v>
      </c>
      <c r="DG480" s="61">
        <f t="shared" si="528"/>
        <v>0</v>
      </c>
      <c r="DH480" s="61">
        <f t="shared" si="528"/>
        <v>0</v>
      </c>
      <c r="DI480" s="61">
        <f t="shared" si="528"/>
        <v>0</v>
      </c>
      <c r="DJ480" s="61">
        <f t="shared" si="528"/>
        <v>0</v>
      </c>
      <c r="DK480" s="61">
        <f t="shared" si="528"/>
        <v>0</v>
      </c>
      <c r="DL480" s="61">
        <f t="shared" si="528"/>
        <v>0</v>
      </c>
      <c r="DM480" s="61">
        <f t="shared" si="528"/>
        <v>0</v>
      </c>
      <c r="DN480" s="61">
        <f t="shared" si="528"/>
        <v>0</v>
      </c>
      <c r="DO480" s="61">
        <f t="shared" si="528"/>
        <v>0</v>
      </c>
      <c r="DP480" s="61">
        <f t="shared" si="528"/>
        <v>0</v>
      </c>
      <c r="DQ480" s="61">
        <f t="shared" si="528"/>
        <v>0</v>
      </c>
      <c r="DR480" s="61">
        <f t="shared" si="528"/>
        <v>0</v>
      </c>
      <c r="DS480" s="61">
        <f t="shared" si="529"/>
        <v>0</v>
      </c>
      <c r="DT480" s="61">
        <f t="shared" si="508"/>
        <v>0</v>
      </c>
      <c r="DU480" s="61">
        <f t="shared" si="508"/>
        <v>0</v>
      </c>
      <c r="DV480" s="61">
        <f t="shared" si="508"/>
        <v>0</v>
      </c>
      <c r="DW480" s="61">
        <f t="shared" si="508"/>
        <v>0</v>
      </c>
      <c r="DX480" s="61">
        <f t="shared" si="508"/>
        <v>0</v>
      </c>
      <c r="DY480" s="61">
        <f t="shared" si="508"/>
        <v>0</v>
      </c>
      <c r="DZ480" s="61">
        <f t="shared" si="512"/>
        <v>1</v>
      </c>
    </row>
    <row r="481" spans="3:130">
      <c r="C481" s="53">
        <v>2031</v>
      </c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>
        <f t="shared" si="524"/>
        <v>0</v>
      </c>
      <c r="P481" s="64">
        <f t="shared" si="525"/>
        <v>0</v>
      </c>
      <c r="Q481" s="64">
        <f t="shared" si="526"/>
        <v>0</v>
      </c>
      <c r="R481" s="64">
        <f t="shared" si="530"/>
        <v>0</v>
      </c>
      <c r="S481" s="64">
        <f t="shared" si="532"/>
        <v>0</v>
      </c>
      <c r="T481" s="64">
        <f t="shared" si="533"/>
        <v>0</v>
      </c>
      <c r="U481" s="64">
        <f t="shared" si="534"/>
        <v>0</v>
      </c>
      <c r="V481" s="64">
        <f t="shared" si="535"/>
        <v>0</v>
      </c>
      <c r="W481" s="64">
        <f t="shared" si="536"/>
        <v>0</v>
      </c>
      <c r="X481" s="64">
        <f t="shared" si="537"/>
        <v>0</v>
      </c>
      <c r="Y481" s="64">
        <f t="shared" si="538"/>
        <v>0</v>
      </c>
      <c r="Z481" s="64">
        <f t="shared" si="539"/>
        <v>0</v>
      </c>
      <c r="AA481" s="64">
        <f t="shared" si="540"/>
        <v>0</v>
      </c>
      <c r="AB481" s="64">
        <f t="shared" si="541"/>
        <v>0.27272727272727298</v>
      </c>
      <c r="AC481" s="64">
        <f t="shared" si="543"/>
        <v>0.27272727272727298</v>
      </c>
      <c r="AD481" s="64">
        <f t="shared" si="544"/>
        <v>0.54545454545454597</v>
      </c>
      <c r="AE481" s="64">
        <f t="shared" si="545"/>
        <v>0.54545454545454597</v>
      </c>
      <c r="AF481" s="64">
        <f t="shared" si="546"/>
        <v>0.81818181818181801</v>
      </c>
      <c r="AG481" s="64">
        <f t="shared" ref="AG481:AG499" si="547">VLOOKUP($C$95,$D$3:$K$63,$A$74,0)*(B452-B451)</f>
        <v>1.0909090909090899</v>
      </c>
      <c r="AH481" s="64">
        <f>VLOOKUP($C$96,$D$3:$K$63,$A$74,0)*(B451-B450)</f>
        <v>1.36363636363636</v>
      </c>
      <c r="AI481" s="64">
        <f>VLOOKUP($C$97,$D$3:$K$63,$A$74,0)*B450</f>
        <v>0</v>
      </c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54">
        <f t="shared" si="510"/>
        <v>4.9090909090909101</v>
      </c>
      <c r="BP481" s="53">
        <v>2031</v>
      </c>
      <c r="BQ481" s="61">
        <f t="shared" ref="BQ481:CF496" si="548">D481/$BM481</f>
        <v>0</v>
      </c>
      <c r="BR481" s="61">
        <f t="shared" si="548"/>
        <v>0</v>
      </c>
      <c r="BS481" s="61">
        <f t="shared" si="548"/>
        <v>0</v>
      </c>
      <c r="BT481" s="61">
        <f t="shared" si="548"/>
        <v>0</v>
      </c>
      <c r="BU481" s="61">
        <f t="shared" si="548"/>
        <v>0</v>
      </c>
      <c r="BV481" s="61">
        <f t="shared" si="548"/>
        <v>0</v>
      </c>
      <c r="BW481" s="61">
        <f t="shared" si="548"/>
        <v>0</v>
      </c>
      <c r="BX481" s="61">
        <f t="shared" si="548"/>
        <v>0</v>
      </c>
      <c r="BY481" s="61">
        <f t="shared" si="548"/>
        <v>0</v>
      </c>
      <c r="BZ481" s="61">
        <f t="shared" si="548"/>
        <v>0</v>
      </c>
      <c r="CA481" s="61">
        <f t="shared" si="548"/>
        <v>0</v>
      </c>
      <c r="CB481" s="61">
        <f t="shared" si="548"/>
        <v>0</v>
      </c>
      <c r="CC481" s="61">
        <f t="shared" si="548"/>
        <v>0</v>
      </c>
      <c r="CD481" s="61">
        <f t="shared" si="548"/>
        <v>0</v>
      </c>
      <c r="CE481" s="61">
        <f t="shared" si="548"/>
        <v>0</v>
      </c>
      <c r="CF481" s="61">
        <f t="shared" si="548"/>
        <v>0</v>
      </c>
      <c r="CG481" s="61">
        <f t="shared" si="527"/>
        <v>0</v>
      </c>
      <c r="CH481" s="61">
        <f t="shared" si="527"/>
        <v>0</v>
      </c>
      <c r="CI481" s="61">
        <f t="shared" si="527"/>
        <v>0</v>
      </c>
      <c r="CJ481" s="61">
        <f t="shared" si="527"/>
        <v>0</v>
      </c>
      <c r="CK481" s="61">
        <f t="shared" si="527"/>
        <v>0</v>
      </c>
      <c r="CL481" s="61">
        <f t="shared" si="527"/>
        <v>0</v>
      </c>
      <c r="CM481" s="61">
        <f t="shared" si="527"/>
        <v>0</v>
      </c>
      <c r="CN481" s="61">
        <f t="shared" si="527"/>
        <v>0</v>
      </c>
      <c r="CO481" s="61">
        <f t="shared" si="527"/>
        <v>5.5555555555555601E-2</v>
      </c>
      <c r="CP481" s="61">
        <f t="shared" si="527"/>
        <v>5.5555555555555601E-2</v>
      </c>
      <c r="CQ481" s="61">
        <f t="shared" si="527"/>
        <v>0.11111111111111099</v>
      </c>
      <c r="CR481" s="61">
        <f t="shared" si="527"/>
        <v>0.11111111111111099</v>
      </c>
      <c r="CS481" s="61">
        <f t="shared" si="527"/>
        <v>0.16666666666666699</v>
      </c>
      <c r="CT481" s="61">
        <f t="shared" si="527"/>
        <v>0.22222222222222199</v>
      </c>
      <c r="CU481" s="61">
        <f t="shared" si="527"/>
        <v>0.27777777777777801</v>
      </c>
      <c r="CV481" s="61">
        <f t="shared" si="527"/>
        <v>0</v>
      </c>
      <c r="CW481" s="61">
        <f t="shared" si="542"/>
        <v>0</v>
      </c>
      <c r="CX481" s="61">
        <f t="shared" si="531"/>
        <v>0</v>
      </c>
      <c r="CY481" s="61">
        <f t="shared" si="531"/>
        <v>0</v>
      </c>
      <c r="CZ481" s="61">
        <f t="shared" si="531"/>
        <v>0</v>
      </c>
      <c r="DA481" s="61">
        <f t="shared" si="531"/>
        <v>0</v>
      </c>
      <c r="DB481" s="61">
        <f t="shared" si="531"/>
        <v>0</v>
      </c>
      <c r="DC481" s="61">
        <f t="shared" si="528"/>
        <v>0</v>
      </c>
      <c r="DD481" s="61">
        <f t="shared" si="528"/>
        <v>0</v>
      </c>
      <c r="DE481" s="61">
        <f t="shared" si="528"/>
        <v>0</v>
      </c>
      <c r="DF481" s="61">
        <f t="shared" si="528"/>
        <v>0</v>
      </c>
      <c r="DG481" s="61">
        <f t="shared" si="528"/>
        <v>0</v>
      </c>
      <c r="DH481" s="61">
        <f t="shared" si="528"/>
        <v>0</v>
      </c>
      <c r="DI481" s="61">
        <f t="shared" si="528"/>
        <v>0</v>
      </c>
      <c r="DJ481" s="61">
        <f t="shared" si="528"/>
        <v>0</v>
      </c>
      <c r="DK481" s="61">
        <f t="shared" si="528"/>
        <v>0</v>
      </c>
      <c r="DL481" s="61">
        <f t="shared" si="528"/>
        <v>0</v>
      </c>
      <c r="DM481" s="61">
        <f t="shared" si="528"/>
        <v>0</v>
      </c>
      <c r="DN481" s="61">
        <f t="shared" si="528"/>
        <v>0</v>
      </c>
      <c r="DO481" s="61">
        <f t="shared" si="528"/>
        <v>0</v>
      </c>
      <c r="DP481" s="61">
        <f t="shared" si="528"/>
        <v>0</v>
      </c>
      <c r="DQ481" s="61">
        <f t="shared" ref="DQ481:DR510" si="549">BD481/$BM481</f>
        <v>0</v>
      </c>
      <c r="DR481" s="61">
        <f t="shared" si="549"/>
        <v>0</v>
      </c>
      <c r="DS481" s="61">
        <f t="shared" si="529"/>
        <v>0</v>
      </c>
      <c r="DT481" s="61">
        <f t="shared" si="508"/>
        <v>0</v>
      </c>
      <c r="DU481" s="61">
        <f t="shared" si="508"/>
        <v>0</v>
      </c>
      <c r="DV481" s="61">
        <f t="shared" si="508"/>
        <v>0</v>
      </c>
      <c r="DW481" s="61">
        <f t="shared" si="508"/>
        <v>0</v>
      </c>
      <c r="DX481" s="61">
        <f t="shared" si="508"/>
        <v>0</v>
      </c>
      <c r="DY481" s="61">
        <f t="shared" si="508"/>
        <v>0</v>
      </c>
      <c r="DZ481" s="61">
        <f t="shared" si="512"/>
        <v>1</v>
      </c>
    </row>
    <row r="482" spans="3:130">
      <c r="C482" s="53">
        <v>2032</v>
      </c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>
        <f t="shared" si="525"/>
        <v>0</v>
      </c>
      <c r="Q482" s="64">
        <f t="shared" si="526"/>
        <v>0</v>
      </c>
      <c r="R482" s="64">
        <f t="shared" si="530"/>
        <v>0</v>
      </c>
      <c r="S482" s="64">
        <f t="shared" si="532"/>
        <v>0</v>
      </c>
      <c r="T482" s="64">
        <f t="shared" si="533"/>
        <v>0</v>
      </c>
      <c r="U482" s="64">
        <f t="shared" si="534"/>
        <v>0</v>
      </c>
      <c r="V482" s="64">
        <f t="shared" si="535"/>
        <v>0</v>
      </c>
      <c r="W482" s="64">
        <f t="shared" si="536"/>
        <v>0</v>
      </c>
      <c r="X482" s="64">
        <f t="shared" si="537"/>
        <v>0</v>
      </c>
      <c r="Y482" s="64">
        <f t="shared" si="538"/>
        <v>0</v>
      </c>
      <c r="Z482" s="64">
        <f t="shared" si="539"/>
        <v>0</v>
      </c>
      <c r="AA482" s="64">
        <f t="shared" si="540"/>
        <v>0</v>
      </c>
      <c r="AB482" s="64">
        <f t="shared" si="541"/>
        <v>0.27272727272727298</v>
      </c>
      <c r="AC482" s="64">
        <f t="shared" si="543"/>
        <v>0.27272727272727298</v>
      </c>
      <c r="AD482" s="64">
        <f t="shared" si="544"/>
        <v>0.54545454545454597</v>
      </c>
      <c r="AE482" s="64">
        <f t="shared" si="545"/>
        <v>0.54545454545454597</v>
      </c>
      <c r="AF482" s="64">
        <f t="shared" si="546"/>
        <v>0.81818181818181801</v>
      </c>
      <c r="AG482" s="64">
        <f t="shared" si="547"/>
        <v>1.0909090909090899</v>
      </c>
      <c r="AH482" s="64">
        <f t="shared" ref="AH482:AH500" si="550">VLOOKUP($C$96,$D$3:$K$63,$A$74,0)*(B452-B451)</f>
        <v>1.36363636363636</v>
      </c>
      <c r="AI482" s="64">
        <f>VLOOKUP($C$97,$D$3:$K$63,$A$74,0)*(B451-B450)</f>
        <v>1.63636363636364</v>
      </c>
      <c r="AJ482" s="64">
        <f>VLOOKUP($C$98,$D$3:$K$63,$A$74,0)*B450</f>
        <v>0</v>
      </c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54">
        <f t="shared" si="510"/>
        <v>6.5454545454545503</v>
      </c>
      <c r="BP482" s="53">
        <v>2032</v>
      </c>
      <c r="BQ482" s="61">
        <f t="shared" si="548"/>
        <v>0</v>
      </c>
      <c r="BR482" s="61">
        <f t="shared" si="548"/>
        <v>0</v>
      </c>
      <c r="BS482" s="61">
        <f t="shared" si="548"/>
        <v>0</v>
      </c>
      <c r="BT482" s="61">
        <f t="shared" si="548"/>
        <v>0</v>
      </c>
      <c r="BU482" s="61">
        <f t="shared" si="548"/>
        <v>0</v>
      </c>
      <c r="BV482" s="61">
        <f t="shared" si="548"/>
        <v>0</v>
      </c>
      <c r="BW482" s="61">
        <f t="shared" si="548"/>
        <v>0</v>
      </c>
      <c r="BX482" s="61">
        <f t="shared" si="548"/>
        <v>0</v>
      </c>
      <c r="BY482" s="61">
        <f t="shared" si="548"/>
        <v>0</v>
      </c>
      <c r="BZ482" s="61">
        <f t="shared" si="548"/>
        <v>0</v>
      </c>
      <c r="CA482" s="61">
        <f t="shared" si="548"/>
        <v>0</v>
      </c>
      <c r="CB482" s="61">
        <f t="shared" si="548"/>
        <v>0</v>
      </c>
      <c r="CC482" s="61">
        <f t="shared" si="548"/>
        <v>0</v>
      </c>
      <c r="CD482" s="61">
        <f t="shared" si="548"/>
        <v>0</v>
      </c>
      <c r="CE482" s="61">
        <f t="shared" si="548"/>
        <v>0</v>
      </c>
      <c r="CF482" s="61">
        <f t="shared" si="548"/>
        <v>0</v>
      </c>
      <c r="CG482" s="61">
        <f t="shared" si="527"/>
        <v>0</v>
      </c>
      <c r="CH482" s="61">
        <f t="shared" si="527"/>
        <v>0</v>
      </c>
      <c r="CI482" s="61">
        <f t="shared" si="527"/>
        <v>0</v>
      </c>
      <c r="CJ482" s="61">
        <f t="shared" si="527"/>
        <v>0</v>
      </c>
      <c r="CK482" s="61">
        <f t="shared" si="527"/>
        <v>0</v>
      </c>
      <c r="CL482" s="61">
        <f t="shared" si="527"/>
        <v>0</v>
      </c>
      <c r="CM482" s="61">
        <f t="shared" si="527"/>
        <v>0</v>
      </c>
      <c r="CN482" s="61">
        <f t="shared" si="527"/>
        <v>0</v>
      </c>
      <c r="CO482" s="61">
        <f t="shared" si="527"/>
        <v>4.1666666666666699E-2</v>
      </c>
      <c r="CP482" s="61">
        <f t="shared" si="527"/>
        <v>4.1666666666666699E-2</v>
      </c>
      <c r="CQ482" s="61">
        <f t="shared" si="527"/>
        <v>8.3333333333333301E-2</v>
      </c>
      <c r="CR482" s="61">
        <f t="shared" si="527"/>
        <v>8.3333333333333301E-2</v>
      </c>
      <c r="CS482" s="61">
        <f t="shared" si="527"/>
        <v>0.125</v>
      </c>
      <c r="CT482" s="61">
        <f t="shared" si="527"/>
        <v>0.16666666666666699</v>
      </c>
      <c r="CU482" s="61">
        <f t="shared" si="527"/>
        <v>0.20833333333333301</v>
      </c>
      <c r="CV482" s="61">
        <f t="shared" si="527"/>
        <v>0.25</v>
      </c>
      <c r="CW482" s="61">
        <f t="shared" si="542"/>
        <v>0</v>
      </c>
      <c r="CX482" s="61">
        <f t="shared" si="531"/>
        <v>0</v>
      </c>
      <c r="CY482" s="61">
        <f t="shared" si="531"/>
        <v>0</v>
      </c>
      <c r="CZ482" s="61">
        <f t="shared" si="531"/>
        <v>0</v>
      </c>
      <c r="DA482" s="61">
        <f t="shared" si="531"/>
        <v>0</v>
      </c>
      <c r="DB482" s="61">
        <f t="shared" si="531"/>
        <v>0</v>
      </c>
      <c r="DC482" s="61">
        <f t="shared" si="531"/>
        <v>0</v>
      </c>
      <c r="DD482" s="61">
        <f t="shared" si="531"/>
        <v>0</v>
      </c>
      <c r="DE482" s="61">
        <f t="shared" si="531"/>
        <v>0</v>
      </c>
      <c r="DF482" s="61">
        <f t="shared" si="531"/>
        <v>0</v>
      </c>
      <c r="DG482" s="61">
        <f t="shared" si="531"/>
        <v>0</v>
      </c>
      <c r="DH482" s="61">
        <f t="shared" si="531"/>
        <v>0</v>
      </c>
      <c r="DI482" s="61">
        <f t="shared" si="531"/>
        <v>0</v>
      </c>
      <c r="DJ482" s="61">
        <f t="shared" si="531"/>
        <v>0</v>
      </c>
      <c r="DK482" s="61">
        <f t="shared" si="531"/>
        <v>0</v>
      </c>
      <c r="DL482" s="61">
        <f t="shared" si="531"/>
        <v>0</v>
      </c>
      <c r="DM482" s="61">
        <f t="shared" si="531"/>
        <v>0</v>
      </c>
      <c r="DN482" s="61">
        <f t="shared" ref="DN482:DP510" si="551">BA482/$BM482</f>
        <v>0</v>
      </c>
      <c r="DO482" s="61">
        <f t="shared" si="551"/>
        <v>0</v>
      </c>
      <c r="DP482" s="61">
        <f t="shared" si="551"/>
        <v>0</v>
      </c>
      <c r="DQ482" s="61">
        <f t="shared" si="549"/>
        <v>0</v>
      </c>
      <c r="DR482" s="61">
        <f t="shared" si="549"/>
        <v>0</v>
      </c>
      <c r="DS482" s="61">
        <f t="shared" si="529"/>
        <v>0</v>
      </c>
      <c r="DT482" s="61">
        <f t="shared" si="508"/>
        <v>0</v>
      </c>
      <c r="DU482" s="61">
        <f t="shared" si="508"/>
        <v>0</v>
      </c>
      <c r="DV482" s="61">
        <f t="shared" si="508"/>
        <v>0</v>
      </c>
      <c r="DW482" s="61">
        <f t="shared" si="508"/>
        <v>0</v>
      </c>
      <c r="DX482" s="61">
        <f t="shared" si="508"/>
        <v>0</v>
      </c>
      <c r="DY482" s="61">
        <f t="shared" si="508"/>
        <v>0</v>
      </c>
      <c r="DZ482" s="61">
        <f t="shared" si="512"/>
        <v>1</v>
      </c>
    </row>
    <row r="483" spans="3:130">
      <c r="C483" s="53">
        <v>2033</v>
      </c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>
        <f t="shared" si="526"/>
        <v>0</v>
      </c>
      <c r="R483" s="64">
        <f t="shared" si="530"/>
        <v>0</v>
      </c>
      <c r="S483" s="64">
        <f t="shared" si="532"/>
        <v>0</v>
      </c>
      <c r="T483" s="64">
        <f t="shared" si="533"/>
        <v>0</v>
      </c>
      <c r="U483" s="64">
        <f t="shared" si="534"/>
        <v>0</v>
      </c>
      <c r="V483" s="64">
        <f t="shared" si="535"/>
        <v>0</v>
      </c>
      <c r="W483" s="64">
        <f t="shared" si="536"/>
        <v>0</v>
      </c>
      <c r="X483" s="64">
        <f t="shared" si="537"/>
        <v>0</v>
      </c>
      <c r="Y483" s="64">
        <f t="shared" si="538"/>
        <v>0</v>
      </c>
      <c r="Z483" s="64">
        <f t="shared" si="539"/>
        <v>0</v>
      </c>
      <c r="AA483" s="64">
        <f t="shared" si="540"/>
        <v>0</v>
      </c>
      <c r="AB483" s="64">
        <f t="shared" si="541"/>
        <v>0.27272727272727298</v>
      </c>
      <c r="AC483" s="64">
        <f t="shared" si="543"/>
        <v>0.27272727272727298</v>
      </c>
      <c r="AD483" s="64">
        <f t="shared" si="544"/>
        <v>0.54545454545454597</v>
      </c>
      <c r="AE483" s="64">
        <f t="shared" si="545"/>
        <v>0.54545454545454597</v>
      </c>
      <c r="AF483" s="64">
        <f t="shared" si="546"/>
        <v>0.81818181818181801</v>
      </c>
      <c r="AG483" s="64">
        <f t="shared" si="547"/>
        <v>1.0909090909090899</v>
      </c>
      <c r="AH483" s="64">
        <f t="shared" si="550"/>
        <v>1.36363636363636</v>
      </c>
      <c r="AI483" s="64">
        <f t="shared" ref="AI483:AI501" si="552">VLOOKUP($C$97,$D$3:$K$63,$A$74,0)*(B452-B451)</f>
        <v>1.63636363636364</v>
      </c>
      <c r="AJ483" s="64">
        <f>VLOOKUP($C$98,$D$3:$K$63,$A$74,0)*(B451-B450)</f>
        <v>1.9090909090909101</v>
      </c>
      <c r="AK483" s="64">
        <f>VLOOKUP($C$99,$D$3:$K$63,$A$74,0)*B450</f>
        <v>0</v>
      </c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54">
        <f t="shared" si="510"/>
        <v>8.4545454545454604</v>
      </c>
      <c r="BP483" s="53">
        <v>2033</v>
      </c>
      <c r="BQ483" s="61">
        <f t="shared" si="548"/>
        <v>0</v>
      </c>
      <c r="BR483" s="61">
        <f t="shared" si="548"/>
        <v>0</v>
      </c>
      <c r="BS483" s="61">
        <f t="shared" si="548"/>
        <v>0</v>
      </c>
      <c r="BT483" s="61">
        <f t="shared" si="548"/>
        <v>0</v>
      </c>
      <c r="BU483" s="61">
        <f t="shared" si="548"/>
        <v>0</v>
      </c>
      <c r="BV483" s="61">
        <f t="shared" si="548"/>
        <v>0</v>
      </c>
      <c r="BW483" s="61">
        <f t="shared" si="548"/>
        <v>0</v>
      </c>
      <c r="BX483" s="61">
        <f t="shared" si="548"/>
        <v>0</v>
      </c>
      <c r="BY483" s="61">
        <f t="shared" si="548"/>
        <v>0</v>
      </c>
      <c r="BZ483" s="61">
        <f t="shared" si="548"/>
        <v>0</v>
      </c>
      <c r="CA483" s="61">
        <f t="shared" si="548"/>
        <v>0</v>
      </c>
      <c r="CB483" s="61">
        <f t="shared" si="548"/>
        <v>0</v>
      </c>
      <c r="CC483" s="61">
        <f t="shared" si="548"/>
        <v>0</v>
      </c>
      <c r="CD483" s="61">
        <f t="shared" si="548"/>
        <v>0</v>
      </c>
      <c r="CE483" s="61">
        <f t="shared" si="548"/>
        <v>0</v>
      </c>
      <c r="CF483" s="61">
        <f t="shared" si="548"/>
        <v>0</v>
      </c>
      <c r="CG483" s="61">
        <f t="shared" si="527"/>
        <v>0</v>
      </c>
      <c r="CH483" s="61">
        <f t="shared" si="527"/>
        <v>0</v>
      </c>
      <c r="CI483" s="61">
        <f t="shared" si="527"/>
        <v>0</v>
      </c>
      <c r="CJ483" s="61">
        <f t="shared" si="527"/>
        <v>0</v>
      </c>
      <c r="CK483" s="61">
        <f t="shared" si="527"/>
        <v>0</v>
      </c>
      <c r="CL483" s="61">
        <f t="shared" si="527"/>
        <v>0</v>
      </c>
      <c r="CM483" s="61">
        <f t="shared" si="527"/>
        <v>0</v>
      </c>
      <c r="CN483" s="61">
        <f t="shared" si="527"/>
        <v>0</v>
      </c>
      <c r="CO483" s="61">
        <f t="shared" si="527"/>
        <v>3.2258064516128997E-2</v>
      </c>
      <c r="CP483" s="61">
        <f t="shared" si="527"/>
        <v>3.2258064516128997E-2</v>
      </c>
      <c r="CQ483" s="61">
        <f t="shared" si="527"/>
        <v>6.4516129032258104E-2</v>
      </c>
      <c r="CR483" s="61">
        <f t="shared" si="527"/>
        <v>6.4516129032258104E-2</v>
      </c>
      <c r="CS483" s="61">
        <f t="shared" si="527"/>
        <v>9.6774193548387094E-2</v>
      </c>
      <c r="CT483" s="61">
        <f t="shared" si="527"/>
        <v>0.12903225806451599</v>
      </c>
      <c r="CU483" s="61">
        <f t="shared" si="527"/>
        <v>0.16129032258064499</v>
      </c>
      <c r="CV483" s="61">
        <f t="shared" si="527"/>
        <v>0.19354838709677399</v>
      </c>
      <c r="CW483" s="61">
        <f t="shared" si="542"/>
        <v>0.225806451612903</v>
      </c>
      <c r="CX483" s="61">
        <f t="shared" si="531"/>
        <v>0</v>
      </c>
      <c r="CY483" s="61">
        <f t="shared" si="531"/>
        <v>0</v>
      </c>
      <c r="CZ483" s="61">
        <f t="shared" si="531"/>
        <v>0</v>
      </c>
      <c r="DA483" s="61">
        <f t="shared" si="531"/>
        <v>0</v>
      </c>
      <c r="DB483" s="61">
        <f t="shared" si="531"/>
        <v>0</v>
      </c>
      <c r="DC483" s="61">
        <f t="shared" si="531"/>
        <v>0</v>
      </c>
      <c r="DD483" s="61">
        <f t="shared" si="531"/>
        <v>0</v>
      </c>
      <c r="DE483" s="61">
        <f t="shared" si="531"/>
        <v>0</v>
      </c>
      <c r="DF483" s="61">
        <f t="shared" si="531"/>
        <v>0</v>
      </c>
      <c r="DG483" s="61">
        <f t="shared" si="531"/>
        <v>0</v>
      </c>
      <c r="DH483" s="61">
        <f t="shared" si="531"/>
        <v>0</v>
      </c>
      <c r="DI483" s="61">
        <f t="shared" si="531"/>
        <v>0</v>
      </c>
      <c r="DJ483" s="61">
        <f t="shared" si="531"/>
        <v>0</v>
      </c>
      <c r="DK483" s="61">
        <f t="shared" si="531"/>
        <v>0</v>
      </c>
      <c r="DL483" s="61">
        <f t="shared" si="531"/>
        <v>0</v>
      </c>
      <c r="DM483" s="61">
        <f t="shared" si="531"/>
        <v>0</v>
      </c>
      <c r="DN483" s="61">
        <f t="shared" si="551"/>
        <v>0</v>
      </c>
      <c r="DO483" s="61">
        <f t="shared" si="551"/>
        <v>0</v>
      </c>
      <c r="DP483" s="61">
        <f t="shared" si="551"/>
        <v>0</v>
      </c>
      <c r="DQ483" s="61">
        <f t="shared" si="549"/>
        <v>0</v>
      </c>
      <c r="DR483" s="61">
        <f t="shared" si="549"/>
        <v>0</v>
      </c>
      <c r="DS483" s="61">
        <f t="shared" si="529"/>
        <v>0</v>
      </c>
      <c r="DT483" s="61">
        <f t="shared" si="508"/>
        <v>0</v>
      </c>
      <c r="DU483" s="61">
        <f t="shared" si="508"/>
        <v>0</v>
      </c>
      <c r="DV483" s="61">
        <f t="shared" si="508"/>
        <v>0</v>
      </c>
      <c r="DW483" s="61">
        <f t="shared" si="508"/>
        <v>0</v>
      </c>
      <c r="DX483" s="61">
        <f t="shared" si="508"/>
        <v>0</v>
      </c>
      <c r="DY483" s="61">
        <f t="shared" si="508"/>
        <v>0</v>
      </c>
      <c r="DZ483" s="61">
        <f t="shared" si="512"/>
        <v>1</v>
      </c>
    </row>
    <row r="484" spans="3:130">
      <c r="C484" s="53">
        <v>2034</v>
      </c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>
        <f t="shared" si="530"/>
        <v>0</v>
      </c>
      <c r="S484" s="64">
        <f t="shared" si="532"/>
        <v>0</v>
      </c>
      <c r="T484" s="64">
        <f t="shared" si="533"/>
        <v>0</v>
      </c>
      <c r="U484" s="64">
        <f t="shared" si="534"/>
        <v>0</v>
      </c>
      <c r="V484" s="64">
        <f t="shared" si="535"/>
        <v>0</v>
      </c>
      <c r="W484" s="64">
        <f t="shared" si="536"/>
        <v>0</v>
      </c>
      <c r="X484" s="64">
        <f t="shared" si="537"/>
        <v>0</v>
      </c>
      <c r="Y484" s="64">
        <f t="shared" si="538"/>
        <v>0</v>
      </c>
      <c r="Z484" s="64">
        <f t="shared" si="539"/>
        <v>0</v>
      </c>
      <c r="AA484" s="64">
        <f t="shared" si="540"/>
        <v>0</v>
      </c>
      <c r="AB484" s="64">
        <f t="shared" si="541"/>
        <v>0.27272727272727298</v>
      </c>
      <c r="AC484" s="64">
        <f t="shared" si="543"/>
        <v>0.27272727272727298</v>
      </c>
      <c r="AD484" s="64">
        <f t="shared" si="544"/>
        <v>0.54545454545454597</v>
      </c>
      <c r="AE484" s="64">
        <f t="shared" si="545"/>
        <v>0.54545454545454597</v>
      </c>
      <c r="AF484" s="64">
        <f t="shared" si="546"/>
        <v>0.81818181818181801</v>
      </c>
      <c r="AG484" s="64">
        <f t="shared" si="547"/>
        <v>1.0909090909090899</v>
      </c>
      <c r="AH484" s="64">
        <f t="shared" si="550"/>
        <v>1.36363636363636</v>
      </c>
      <c r="AI484" s="64">
        <f t="shared" si="552"/>
        <v>1.63636363636364</v>
      </c>
      <c r="AJ484" s="64">
        <f t="shared" ref="AJ484:AJ502" si="553">VLOOKUP($C$98,$D$3:$K$63,$A$74,0)*(B452-B451)</f>
        <v>1.9090909090909101</v>
      </c>
      <c r="AK484" s="64">
        <f>VLOOKUP($C$99,$D$3:$K$63,$A$74,0)*(B451-B450)</f>
        <v>2.4545454545454599</v>
      </c>
      <c r="AL484" s="64">
        <f>VLOOKUP($C$100,$D$3:$K$63,$A$74,0)*B450</f>
        <v>0</v>
      </c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54">
        <f t="shared" si="510"/>
        <v>10.909090909090899</v>
      </c>
      <c r="BP484" s="53">
        <v>2034</v>
      </c>
      <c r="BQ484" s="61">
        <f t="shared" si="548"/>
        <v>0</v>
      </c>
      <c r="BR484" s="61">
        <f t="shared" si="548"/>
        <v>0</v>
      </c>
      <c r="BS484" s="61">
        <f t="shared" si="548"/>
        <v>0</v>
      </c>
      <c r="BT484" s="61">
        <f t="shared" si="548"/>
        <v>0</v>
      </c>
      <c r="BU484" s="61">
        <f t="shared" si="548"/>
        <v>0</v>
      </c>
      <c r="BV484" s="61">
        <f t="shared" si="548"/>
        <v>0</v>
      </c>
      <c r="BW484" s="61">
        <f t="shared" si="548"/>
        <v>0</v>
      </c>
      <c r="BX484" s="61">
        <f t="shared" si="548"/>
        <v>0</v>
      </c>
      <c r="BY484" s="61">
        <f t="shared" si="548"/>
        <v>0</v>
      </c>
      <c r="BZ484" s="61">
        <f t="shared" si="548"/>
        <v>0</v>
      </c>
      <c r="CA484" s="61">
        <f t="shared" si="548"/>
        <v>0</v>
      </c>
      <c r="CB484" s="61">
        <f t="shared" si="548"/>
        <v>0</v>
      </c>
      <c r="CC484" s="61">
        <f t="shared" si="548"/>
        <v>0</v>
      </c>
      <c r="CD484" s="61">
        <f t="shared" si="548"/>
        <v>0</v>
      </c>
      <c r="CE484" s="61">
        <f t="shared" si="548"/>
        <v>0</v>
      </c>
      <c r="CF484" s="61">
        <f t="shared" si="548"/>
        <v>0</v>
      </c>
      <c r="CG484" s="61">
        <f t="shared" si="527"/>
        <v>0</v>
      </c>
      <c r="CH484" s="61">
        <f t="shared" si="527"/>
        <v>0</v>
      </c>
      <c r="CI484" s="61">
        <f t="shared" si="527"/>
        <v>0</v>
      </c>
      <c r="CJ484" s="61">
        <f t="shared" si="527"/>
        <v>0</v>
      </c>
      <c r="CK484" s="61">
        <f t="shared" si="527"/>
        <v>0</v>
      </c>
      <c r="CL484" s="61">
        <f t="shared" si="527"/>
        <v>0</v>
      </c>
      <c r="CM484" s="61">
        <f t="shared" si="527"/>
        <v>0</v>
      </c>
      <c r="CN484" s="61">
        <f t="shared" si="527"/>
        <v>0</v>
      </c>
      <c r="CO484" s="61">
        <f t="shared" si="527"/>
        <v>2.5000000000000001E-2</v>
      </c>
      <c r="CP484" s="61">
        <f t="shared" si="527"/>
        <v>2.5000000000000001E-2</v>
      </c>
      <c r="CQ484" s="61">
        <f t="shared" si="527"/>
        <v>0.05</v>
      </c>
      <c r="CR484" s="61">
        <f t="shared" si="527"/>
        <v>0.05</v>
      </c>
      <c r="CS484" s="61">
        <f t="shared" si="527"/>
        <v>7.4999999999999997E-2</v>
      </c>
      <c r="CT484" s="61">
        <f t="shared" si="527"/>
        <v>0.1</v>
      </c>
      <c r="CU484" s="61">
        <f t="shared" si="527"/>
        <v>0.125</v>
      </c>
      <c r="CV484" s="61">
        <f t="shared" si="527"/>
        <v>0.15</v>
      </c>
      <c r="CW484" s="61">
        <f t="shared" si="542"/>
        <v>0.17499999999999999</v>
      </c>
      <c r="CX484" s="61">
        <f t="shared" si="531"/>
        <v>0.22500000000000001</v>
      </c>
      <c r="CY484" s="61">
        <f t="shared" si="531"/>
        <v>0</v>
      </c>
      <c r="CZ484" s="61">
        <f t="shared" si="531"/>
        <v>0</v>
      </c>
      <c r="DA484" s="61">
        <f t="shared" si="531"/>
        <v>0</v>
      </c>
      <c r="DB484" s="61">
        <f t="shared" si="531"/>
        <v>0</v>
      </c>
      <c r="DC484" s="61">
        <f t="shared" si="531"/>
        <v>0</v>
      </c>
      <c r="DD484" s="61">
        <f t="shared" si="531"/>
        <v>0</v>
      </c>
      <c r="DE484" s="61">
        <f t="shared" si="531"/>
        <v>0</v>
      </c>
      <c r="DF484" s="61">
        <f t="shared" si="531"/>
        <v>0</v>
      </c>
      <c r="DG484" s="61">
        <f t="shared" si="531"/>
        <v>0</v>
      </c>
      <c r="DH484" s="61">
        <f t="shared" si="531"/>
        <v>0</v>
      </c>
      <c r="DI484" s="61">
        <f t="shared" si="531"/>
        <v>0</v>
      </c>
      <c r="DJ484" s="61">
        <f t="shared" si="531"/>
        <v>0</v>
      </c>
      <c r="DK484" s="61">
        <f t="shared" si="531"/>
        <v>0</v>
      </c>
      <c r="DL484" s="61">
        <f t="shared" si="531"/>
        <v>0</v>
      </c>
      <c r="DM484" s="61">
        <f t="shared" si="531"/>
        <v>0</v>
      </c>
      <c r="DN484" s="61">
        <f t="shared" si="551"/>
        <v>0</v>
      </c>
      <c r="DO484" s="61">
        <f t="shared" si="551"/>
        <v>0</v>
      </c>
      <c r="DP484" s="61">
        <f t="shared" si="551"/>
        <v>0</v>
      </c>
      <c r="DQ484" s="61">
        <f t="shared" si="549"/>
        <v>0</v>
      </c>
      <c r="DR484" s="61">
        <f t="shared" si="549"/>
        <v>0</v>
      </c>
      <c r="DS484" s="61">
        <f t="shared" si="529"/>
        <v>0</v>
      </c>
      <c r="DT484" s="61">
        <f t="shared" si="508"/>
        <v>0</v>
      </c>
      <c r="DU484" s="61">
        <f t="shared" si="508"/>
        <v>0</v>
      </c>
      <c r="DV484" s="61">
        <f t="shared" si="508"/>
        <v>0</v>
      </c>
      <c r="DW484" s="61">
        <f t="shared" si="508"/>
        <v>0</v>
      </c>
      <c r="DX484" s="61">
        <f t="shared" si="508"/>
        <v>0</v>
      </c>
      <c r="DY484" s="61">
        <f t="shared" si="508"/>
        <v>0</v>
      </c>
      <c r="DZ484" s="61">
        <f t="shared" si="512"/>
        <v>1</v>
      </c>
    </row>
    <row r="485" spans="3:130">
      <c r="C485" s="53">
        <v>2035</v>
      </c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>
        <f t="shared" si="532"/>
        <v>0</v>
      </c>
      <c r="T485" s="64">
        <f t="shared" si="533"/>
        <v>0</v>
      </c>
      <c r="U485" s="64">
        <f t="shared" si="534"/>
        <v>0</v>
      </c>
      <c r="V485" s="64">
        <f t="shared" si="535"/>
        <v>0</v>
      </c>
      <c r="W485" s="64">
        <f t="shared" si="536"/>
        <v>0</v>
      </c>
      <c r="X485" s="64">
        <f t="shared" si="537"/>
        <v>0</v>
      </c>
      <c r="Y485" s="64">
        <f t="shared" si="538"/>
        <v>0</v>
      </c>
      <c r="Z485" s="64">
        <f t="shared" si="539"/>
        <v>0</v>
      </c>
      <c r="AA485" s="64">
        <f t="shared" si="540"/>
        <v>0</v>
      </c>
      <c r="AB485" s="64">
        <f t="shared" si="541"/>
        <v>0.27272727272727199</v>
      </c>
      <c r="AC485" s="64">
        <f t="shared" si="543"/>
        <v>0.27272727272727298</v>
      </c>
      <c r="AD485" s="64">
        <f t="shared" si="544"/>
        <v>0.54545454545454597</v>
      </c>
      <c r="AE485" s="64">
        <f t="shared" si="545"/>
        <v>0.54545454545454597</v>
      </c>
      <c r="AF485" s="64">
        <f t="shared" si="546"/>
        <v>0.81818181818181801</v>
      </c>
      <c r="AG485" s="64">
        <f t="shared" si="547"/>
        <v>1.0909090909090899</v>
      </c>
      <c r="AH485" s="64">
        <f t="shared" si="550"/>
        <v>1.36363636363636</v>
      </c>
      <c r="AI485" s="64">
        <f t="shared" si="552"/>
        <v>1.63636363636364</v>
      </c>
      <c r="AJ485" s="64">
        <f t="shared" si="553"/>
        <v>1.9090909090909101</v>
      </c>
      <c r="AK485" s="64">
        <f t="shared" ref="AK485:AK503" si="554">VLOOKUP($C$99,$D$3:$K$63,$A$74,0)*(B452-B451)</f>
        <v>2.4545454545454599</v>
      </c>
      <c r="AL485" s="64">
        <f>VLOOKUP($C$100,$D$3:$K$63,$A$74,0)*(B451-B450)</f>
        <v>2.7272727272727302</v>
      </c>
      <c r="AM485" s="64">
        <f>VLOOKUP($C$101,$D$3:$K$63,$A$74,0)*B450</f>
        <v>0</v>
      </c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54">
        <f t="shared" si="510"/>
        <v>13.636363636363599</v>
      </c>
      <c r="BP485" s="53">
        <v>2035</v>
      </c>
      <c r="BQ485" s="61">
        <f t="shared" si="548"/>
        <v>0</v>
      </c>
      <c r="BR485" s="61">
        <f t="shared" si="548"/>
        <v>0</v>
      </c>
      <c r="BS485" s="61">
        <f t="shared" si="548"/>
        <v>0</v>
      </c>
      <c r="BT485" s="61">
        <f t="shared" si="548"/>
        <v>0</v>
      </c>
      <c r="BU485" s="61">
        <f t="shared" si="548"/>
        <v>0</v>
      </c>
      <c r="BV485" s="61">
        <f t="shared" si="548"/>
        <v>0</v>
      </c>
      <c r="BW485" s="61">
        <f t="shared" si="548"/>
        <v>0</v>
      </c>
      <c r="BX485" s="61">
        <f t="shared" si="548"/>
        <v>0</v>
      </c>
      <c r="BY485" s="61">
        <f t="shared" si="548"/>
        <v>0</v>
      </c>
      <c r="BZ485" s="61">
        <f t="shared" si="548"/>
        <v>0</v>
      </c>
      <c r="CA485" s="61">
        <f t="shared" si="548"/>
        <v>0</v>
      </c>
      <c r="CB485" s="61">
        <f t="shared" si="548"/>
        <v>0</v>
      </c>
      <c r="CC485" s="61">
        <f t="shared" si="548"/>
        <v>0</v>
      </c>
      <c r="CD485" s="61">
        <f t="shared" si="548"/>
        <v>0</v>
      </c>
      <c r="CE485" s="61">
        <f t="shared" si="548"/>
        <v>0</v>
      </c>
      <c r="CF485" s="61">
        <f t="shared" si="548"/>
        <v>0</v>
      </c>
      <c r="CG485" s="61">
        <f t="shared" si="527"/>
        <v>0</v>
      </c>
      <c r="CH485" s="61">
        <f t="shared" si="527"/>
        <v>0</v>
      </c>
      <c r="CI485" s="61">
        <f t="shared" si="527"/>
        <v>0</v>
      </c>
      <c r="CJ485" s="61">
        <f t="shared" si="527"/>
        <v>0</v>
      </c>
      <c r="CK485" s="61">
        <f t="shared" si="527"/>
        <v>0</v>
      </c>
      <c r="CL485" s="61">
        <f t="shared" si="527"/>
        <v>0</v>
      </c>
      <c r="CM485" s="61">
        <f t="shared" si="527"/>
        <v>0</v>
      </c>
      <c r="CN485" s="61">
        <f t="shared" si="527"/>
        <v>0</v>
      </c>
      <c r="CO485" s="61">
        <f t="shared" si="527"/>
        <v>1.99999999999999E-2</v>
      </c>
      <c r="CP485" s="61">
        <f t="shared" si="527"/>
        <v>0.02</v>
      </c>
      <c r="CQ485" s="61">
        <f t="shared" si="527"/>
        <v>0.04</v>
      </c>
      <c r="CR485" s="61">
        <f t="shared" si="527"/>
        <v>0.04</v>
      </c>
      <c r="CS485" s="61">
        <f t="shared" si="527"/>
        <v>0.06</v>
      </c>
      <c r="CT485" s="61">
        <f t="shared" si="527"/>
        <v>0.08</v>
      </c>
      <c r="CU485" s="61">
        <f t="shared" si="527"/>
        <v>0.1</v>
      </c>
      <c r="CV485" s="61">
        <f t="shared" si="527"/>
        <v>0.12</v>
      </c>
      <c r="CW485" s="61">
        <f t="shared" si="542"/>
        <v>0.14000000000000001</v>
      </c>
      <c r="CX485" s="61">
        <f t="shared" si="531"/>
        <v>0.18</v>
      </c>
      <c r="CY485" s="61">
        <f t="shared" si="531"/>
        <v>0.2</v>
      </c>
      <c r="CZ485" s="61">
        <f t="shared" si="531"/>
        <v>0</v>
      </c>
      <c r="DA485" s="61">
        <f t="shared" si="531"/>
        <v>0</v>
      </c>
      <c r="DB485" s="61">
        <f t="shared" si="531"/>
        <v>0</v>
      </c>
      <c r="DC485" s="61">
        <f t="shared" si="531"/>
        <v>0</v>
      </c>
      <c r="DD485" s="61">
        <f t="shared" si="531"/>
        <v>0</v>
      </c>
      <c r="DE485" s="61">
        <f t="shared" si="531"/>
        <v>0</v>
      </c>
      <c r="DF485" s="61">
        <f t="shared" si="531"/>
        <v>0</v>
      </c>
      <c r="DG485" s="61">
        <f t="shared" si="531"/>
        <v>0</v>
      </c>
      <c r="DH485" s="61">
        <f t="shared" si="531"/>
        <v>0</v>
      </c>
      <c r="DI485" s="61">
        <f t="shared" si="531"/>
        <v>0</v>
      </c>
      <c r="DJ485" s="61">
        <f t="shared" si="531"/>
        <v>0</v>
      </c>
      <c r="DK485" s="61">
        <f t="shared" si="531"/>
        <v>0</v>
      </c>
      <c r="DL485" s="61">
        <f t="shared" si="531"/>
        <v>0</v>
      </c>
      <c r="DM485" s="61">
        <f t="shared" si="531"/>
        <v>0</v>
      </c>
      <c r="DN485" s="61">
        <f t="shared" si="551"/>
        <v>0</v>
      </c>
      <c r="DO485" s="61">
        <f t="shared" si="551"/>
        <v>0</v>
      </c>
      <c r="DP485" s="61">
        <f t="shared" si="551"/>
        <v>0</v>
      </c>
      <c r="DQ485" s="61">
        <f t="shared" si="549"/>
        <v>0</v>
      </c>
      <c r="DR485" s="61">
        <f t="shared" si="549"/>
        <v>0</v>
      </c>
      <c r="DS485" s="61">
        <f t="shared" si="529"/>
        <v>0</v>
      </c>
      <c r="DT485" s="61">
        <f t="shared" si="508"/>
        <v>0</v>
      </c>
      <c r="DU485" s="61">
        <f t="shared" si="508"/>
        <v>0</v>
      </c>
      <c r="DV485" s="61">
        <f t="shared" si="508"/>
        <v>0</v>
      </c>
      <c r="DW485" s="61">
        <f t="shared" si="508"/>
        <v>0</v>
      </c>
      <c r="DX485" s="61">
        <f t="shared" si="508"/>
        <v>0</v>
      </c>
      <c r="DY485" s="61">
        <f t="shared" si="508"/>
        <v>0</v>
      </c>
      <c r="DZ485" s="61">
        <f t="shared" si="512"/>
        <v>1</v>
      </c>
    </row>
    <row r="486" spans="3:130">
      <c r="C486" s="53">
        <v>2036</v>
      </c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>
        <f t="shared" si="533"/>
        <v>0</v>
      </c>
      <c r="U486" s="64">
        <f t="shared" si="534"/>
        <v>0</v>
      </c>
      <c r="V486" s="64">
        <f t="shared" si="535"/>
        <v>0</v>
      </c>
      <c r="W486" s="64">
        <f t="shared" si="536"/>
        <v>0</v>
      </c>
      <c r="X486" s="64">
        <f t="shared" si="537"/>
        <v>0</v>
      </c>
      <c r="Y486" s="64">
        <f t="shared" si="538"/>
        <v>0</v>
      </c>
      <c r="Z486" s="64">
        <f t="shared" si="539"/>
        <v>0</v>
      </c>
      <c r="AA486" s="64">
        <f t="shared" si="540"/>
        <v>0</v>
      </c>
      <c r="AB486" s="64">
        <f t="shared" si="541"/>
        <v>0</v>
      </c>
      <c r="AC486" s="64">
        <f t="shared" si="543"/>
        <v>0.27272727272727199</v>
      </c>
      <c r="AD486" s="64">
        <f t="shared" si="544"/>
        <v>0.54545454545454597</v>
      </c>
      <c r="AE486" s="64">
        <f t="shared" si="545"/>
        <v>0.54545454545454597</v>
      </c>
      <c r="AF486" s="64">
        <f t="shared" si="546"/>
        <v>0.81818181818181801</v>
      </c>
      <c r="AG486" s="64">
        <f t="shared" si="547"/>
        <v>1.0909090909090899</v>
      </c>
      <c r="AH486" s="64">
        <f t="shared" si="550"/>
        <v>1.36363636363636</v>
      </c>
      <c r="AI486" s="64">
        <f t="shared" si="552"/>
        <v>1.63636363636364</v>
      </c>
      <c r="AJ486" s="64">
        <f t="shared" si="553"/>
        <v>1.9090909090909101</v>
      </c>
      <c r="AK486" s="64">
        <f t="shared" si="554"/>
        <v>2.4545454545454599</v>
      </c>
      <c r="AL486" s="64">
        <f t="shared" ref="AL486:AL504" si="555">VLOOKUP($C$100,$D$3:$K$63,$A$74,0)*(B452-B451)</f>
        <v>2.7272727272727302</v>
      </c>
      <c r="AM486" s="64">
        <f>VLOOKUP($C$101,$D$3:$K$63,$A$74,0)*(B451-B450)</f>
        <v>3.8181818181818201</v>
      </c>
      <c r="AN486" s="64">
        <f>VLOOKUP($C$102,$D$3:$K$63,$A$74,0)*B450</f>
        <v>0</v>
      </c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54">
        <f t="shared" si="510"/>
        <v>17.181818181818201</v>
      </c>
      <c r="BP486" s="53">
        <v>2036</v>
      </c>
      <c r="BQ486" s="61">
        <f t="shared" si="548"/>
        <v>0</v>
      </c>
      <c r="BR486" s="61">
        <f t="shared" si="548"/>
        <v>0</v>
      </c>
      <c r="BS486" s="61">
        <f t="shared" si="548"/>
        <v>0</v>
      </c>
      <c r="BT486" s="61">
        <f t="shared" si="548"/>
        <v>0</v>
      </c>
      <c r="BU486" s="61">
        <f t="shared" si="548"/>
        <v>0</v>
      </c>
      <c r="BV486" s="61">
        <f t="shared" si="548"/>
        <v>0</v>
      </c>
      <c r="BW486" s="61">
        <f t="shared" si="548"/>
        <v>0</v>
      </c>
      <c r="BX486" s="61">
        <f t="shared" si="548"/>
        <v>0</v>
      </c>
      <c r="BY486" s="61">
        <f t="shared" si="548"/>
        <v>0</v>
      </c>
      <c r="BZ486" s="61">
        <f t="shared" si="548"/>
        <v>0</v>
      </c>
      <c r="CA486" s="61">
        <f t="shared" si="548"/>
        <v>0</v>
      </c>
      <c r="CB486" s="61">
        <f t="shared" si="548"/>
        <v>0</v>
      </c>
      <c r="CC486" s="61">
        <f t="shared" si="548"/>
        <v>0</v>
      </c>
      <c r="CD486" s="61">
        <f t="shared" si="548"/>
        <v>0</v>
      </c>
      <c r="CE486" s="61">
        <f t="shared" si="548"/>
        <v>0</v>
      </c>
      <c r="CF486" s="61">
        <f t="shared" si="548"/>
        <v>0</v>
      </c>
      <c r="CG486" s="61">
        <f t="shared" si="527"/>
        <v>0</v>
      </c>
      <c r="CH486" s="61">
        <f t="shared" si="527"/>
        <v>0</v>
      </c>
      <c r="CI486" s="61">
        <f t="shared" si="527"/>
        <v>0</v>
      </c>
      <c r="CJ486" s="61">
        <f t="shared" si="527"/>
        <v>0</v>
      </c>
      <c r="CK486" s="61">
        <f t="shared" si="527"/>
        <v>0</v>
      </c>
      <c r="CL486" s="61">
        <f t="shared" si="527"/>
        <v>0</v>
      </c>
      <c r="CM486" s="61">
        <f t="shared" si="527"/>
        <v>0</v>
      </c>
      <c r="CN486" s="61">
        <f t="shared" si="527"/>
        <v>0</v>
      </c>
      <c r="CO486" s="61">
        <f t="shared" si="527"/>
        <v>0</v>
      </c>
      <c r="CP486" s="61">
        <f t="shared" si="527"/>
        <v>1.5873015873015799E-2</v>
      </c>
      <c r="CQ486" s="61">
        <f t="shared" si="527"/>
        <v>3.1746031746031703E-2</v>
      </c>
      <c r="CR486" s="61">
        <f t="shared" si="527"/>
        <v>3.1746031746031703E-2</v>
      </c>
      <c r="CS486" s="61">
        <f t="shared" si="527"/>
        <v>4.7619047619047603E-2</v>
      </c>
      <c r="CT486" s="61">
        <f t="shared" si="527"/>
        <v>6.3492063492063502E-2</v>
      </c>
      <c r="CU486" s="61">
        <f t="shared" si="527"/>
        <v>7.9365079365079402E-2</v>
      </c>
      <c r="CV486" s="61">
        <f t="shared" si="527"/>
        <v>9.5238095238095205E-2</v>
      </c>
      <c r="CW486" s="61">
        <f t="shared" si="542"/>
        <v>0.11111111111111099</v>
      </c>
      <c r="CX486" s="61">
        <f t="shared" si="531"/>
        <v>0.14285714285714299</v>
      </c>
      <c r="CY486" s="61">
        <f t="shared" si="531"/>
        <v>0.158730158730159</v>
      </c>
      <c r="CZ486" s="61">
        <f t="shared" si="531"/>
        <v>0.22222222222222199</v>
      </c>
      <c r="DA486" s="61">
        <f t="shared" si="531"/>
        <v>0</v>
      </c>
      <c r="DB486" s="61">
        <f t="shared" si="531"/>
        <v>0</v>
      </c>
      <c r="DC486" s="61">
        <f t="shared" si="531"/>
        <v>0</v>
      </c>
      <c r="DD486" s="61">
        <f t="shared" si="531"/>
        <v>0</v>
      </c>
      <c r="DE486" s="61">
        <f t="shared" si="531"/>
        <v>0</v>
      </c>
      <c r="DF486" s="61">
        <f t="shared" si="531"/>
        <v>0</v>
      </c>
      <c r="DG486" s="61">
        <f t="shared" si="531"/>
        <v>0</v>
      </c>
      <c r="DH486" s="61">
        <f t="shared" si="531"/>
        <v>0</v>
      </c>
      <c r="DI486" s="61">
        <f t="shared" si="531"/>
        <v>0</v>
      </c>
      <c r="DJ486" s="61">
        <f t="shared" si="531"/>
        <v>0</v>
      </c>
      <c r="DK486" s="61">
        <f t="shared" si="531"/>
        <v>0</v>
      </c>
      <c r="DL486" s="61">
        <f t="shared" si="531"/>
        <v>0</v>
      </c>
      <c r="DM486" s="61">
        <f t="shared" si="531"/>
        <v>0</v>
      </c>
      <c r="DN486" s="61">
        <f t="shared" si="551"/>
        <v>0</v>
      </c>
      <c r="DO486" s="61">
        <f t="shared" si="551"/>
        <v>0</v>
      </c>
      <c r="DP486" s="61">
        <f t="shared" si="551"/>
        <v>0</v>
      </c>
      <c r="DQ486" s="61">
        <f t="shared" si="549"/>
        <v>0</v>
      </c>
      <c r="DR486" s="61">
        <f t="shared" si="549"/>
        <v>0</v>
      </c>
      <c r="DS486" s="61">
        <f t="shared" si="529"/>
        <v>0</v>
      </c>
      <c r="DT486" s="61">
        <f t="shared" si="508"/>
        <v>0</v>
      </c>
      <c r="DU486" s="61">
        <f t="shared" si="508"/>
        <v>0</v>
      </c>
      <c r="DV486" s="61">
        <f t="shared" si="508"/>
        <v>0</v>
      </c>
      <c r="DW486" s="61">
        <f t="shared" si="508"/>
        <v>0</v>
      </c>
      <c r="DX486" s="61">
        <f t="shared" si="508"/>
        <v>0</v>
      </c>
      <c r="DY486" s="61">
        <f t="shared" si="508"/>
        <v>0</v>
      </c>
      <c r="DZ486" s="61">
        <f t="shared" si="512"/>
        <v>1</v>
      </c>
    </row>
    <row r="487" spans="3:130">
      <c r="C487" s="53">
        <v>2037</v>
      </c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>
        <f t="shared" si="534"/>
        <v>0</v>
      </c>
      <c r="V487" s="64">
        <f t="shared" si="535"/>
        <v>0</v>
      </c>
      <c r="W487" s="64">
        <f t="shared" si="536"/>
        <v>0</v>
      </c>
      <c r="X487" s="64">
        <f t="shared" si="537"/>
        <v>0</v>
      </c>
      <c r="Y487" s="64">
        <f t="shared" si="538"/>
        <v>0</v>
      </c>
      <c r="Z487" s="64">
        <f t="shared" si="539"/>
        <v>0</v>
      </c>
      <c r="AA487" s="64">
        <f t="shared" si="540"/>
        <v>0</v>
      </c>
      <c r="AB487" s="64">
        <f t="shared" si="541"/>
        <v>0</v>
      </c>
      <c r="AC487" s="64">
        <f t="shared" si="543"/>
        <v>0</v>
      </c>
      <c r="AD487" s="64">
        <f t="shared" si="544"/>
        <v>0.54545454545454397</v>
      </c>
      <c r="AE487" s="64">
        <f t="shared" si="545"/>
        <v>0.54545454545454597</v>
      </c>
      <c r="AF487" s="64">
        <f t="shared" si="546"/>
        <v>0.81818181818181801</v>
      </c>
      <c r="AG487" s="64">
        <f t="shared" si="547"/>
        <v>1.0909090909090899</v>
      </c>
      <c r="AH487" s="64">
        <f t="shared" si="550"/>
        <v>1.36363636363636</v>
      </c>
      <c r="AI487" s="64">
        <f t="shared" si="552"/>
        <v>1.63636363636364</v>
      </c>
      <c r="AJ487" s="64">
        <f t="shared" si="553"/>
        <v>1.9090909090909101</v>
      </c>
      <c r="AK487" s="64">
        <f t="shared" si="554"/>
        <v>2.4545454545454599</v>
      </c>
      <c r="AL487" s="64">
        <f t="shared" si="555"/>
        <v>2.7272727272727302</v>
      </c>
      <c r="AM487" s="64">
        <f t="shared" ref="AM487:AM505" si="556">VLOOKUP($C$101,$D$3:$K$63,$A$74,0)*(B452-B451)</f>
        <v>3.8181818181818201</v>
      </c>
      <c r="AN487" s="64">
        <f>VLOOKUP($C$102,$D$3:$K$63,$A$74,0)*(B451-B450)</f>
        <v>4.3636363636363704</v>
      </c>
      <c r="AO487" s="64">
        <f>VLOOKUP($C$103,$D$3:$K$63,$A$74,0)*B450</f>
        <v>0</v>
      </c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54">
        <f t="shared" si="510"/>
        <v>21.272727272727298</v>
      </c>
      <c r="BP487" s="53">
        <v>2037</v>
      </c>
      <c r="BQ487" s="61">
        <f t="shared" si="548"/>
        <v>0</v>
      </c>
      <c r="BR487" s="61">
        <f t="shared" si="548"/>
        <v>0</v>
      </c>
      <c r="BS487" s="61">
        <f t="shared" si="548"/>
        <v>0</v>
      </c>
      <c r="BT487" s="61">
        <f t="shared" si="548"/>
        <v>0</v>
      </c>
      <c r="BU487" s="61">
        <f t="shared" si="548"/>
        <v>0</v>
      </c>
      <c r="BV487" s="61">
        <f t="shared" si="548"/>
        <v>0</v>
      </c>
      <c r="BW487" s="61">
        <f t="shared" si="548"/>
        <v>0</v>
      </c>
      <c r="BX487" s="61">
        <f t="shared" si="548"/>
        <v>0</v>
      </c>
      <c r="BY487" s="61">
        <f t="shared" si="548"/>
        <v>0</v>
      </c>
      <c r="BZ487" s="61">
        <f t="shared" si="548"/>
        <v>0</v>
      </c>
      <c r="CA487" s="61">
        <f t="shared" si="548"/>
        <v>0</v>
      </c>
      <c r="CB487" s="61">
        <f t="shared" si="548"/>
        <v>0</v>
      </c>
      <c r="CC487" s="61">
        <f t="shared" si="548"/>
        <v>0</v>
      </c>
      <c r="CD487" s="61">
        <f t="shared" si="548"/>
        <v>0</v>
      </c>
      <c r="CE487" s="61">
        <f t="shared" si="548"/>
        <v>0</v>
      </c>
      <c r="CF487" s="61">
        <f t="shared" si="548"/>
        <v>0</v>
      </c>
      <c r="CG487" s="61">
        <f t="shared" si="527"/>
        <v>0</v>
      </c>
      <c r="CH487" s="61">
        <f t="shared" si="527"/>
        <v>0</v>
      </c>
      <c r="CI487" s="61">
        <f t="shared" si="527"/>
        <v>0</v>
      </c>
      <c r="CJ487" s="61">
        <f t="shared" si="527"/>
        <v>0</v>
      </c>
      <c r="CK487" s="61">
        <f t="shared" si="527"/>
        <v>0</v>
      </c>
      <c r="CL487" s="61">
        <f t="shared" si="527"/>
        <v>0</v>
      </c>
      <c r="CM487" s="61">
        <f t="shared" si="527"/>
        <v>0</v>
      </c>
      <c r="CN487" s="61">
        <f t="shared" si="527"/>
        <v>0</v>
      </c>
      <c r="CO487" s="61">
        <f t="shared" si="527"/>
        <v>0</v>
      </c>
      <c r="CP487" s="61">
        <f t="shared" si="527"/>
        <v>0</v>
      </c>
      <c r="CQ487" s="61">
        <f t="shared" si="527"/>
        <v>2.5641025641025501E-2</v>
      </c>
      <c r="CR487" s="61">
        <f t="shared" si="527"/>
        <v>2.5641025641025599E-2</v>
      </c>
      <c r="CS487" s="61">
        <f t="shared" si="527"/>
        <v>3.8461538461538498E-2</v>
      </c>
      <c r="CT487" s="61">
        <f t="shared" si="527"/>
        <v>5.1282051282051301E-2</v>
      </c>
      <c r="CU487" s="61">
        <f t="shared" si="527"/>
        <v>6.4102564102564097E-2</v>
      </c>
      <c r="CV487" s="61">
        <f t="shared" si="527"/>
        <v>7.69230769230769E-2</v>
      </c>
      <c r="CW487" s="61">
        <f t="shared" si="542"/>
        <v>8.9743589743589702E-2</v>
      </c>
      <c r="CX487" s="61">
        <f t="shared" si="531"/>
        <v>0.115384615384615</v>
      </c>
      <c r="CY487" s="61">
        <f t="shared" si="531"/>
        <v>0.128205128205128</v>
      </c>
      <c r="CZ487" s="61">
        <f t="shared" si="531"/>
        <v>0.17948717948717899</v>
      </c>
      <c r="DA487" s="61">
        <f t="shared" si="531"/>
        <v>0.20512820512820501</v>
      </c>
      <c r="DB487" s="61">
        <f t="shared" si="531"/>
        <v>0</v>
      </c>
      <c r="DC487" s="61">
        <f t="shared" si="531"/>
        <v>0</v>
      </c>
      <c r="DD487" s="61">
        <f t="shared" si="531"/>
        <v>0</v>
      </c>
      <c r="DE487" s="61">
        <f t="shared" si="531"/>
        <v>0</v>
      </c>
      <c r="DF487" s="61">
        <f t="shared" si="531"/>
        <v>0</v>
      </c>
      <c r="DG487" s="61">
        <f t="shared" si="531"/>
        <v>0</v>
      </c>
      <c r="DH487" s="61">
        <f t="shared" si="531"/>
        <v>0</v>
      </c>
      <c r="DI487" s="61">
        <f t="shared" si="531"/>
        <v>0</v>
      </c>
      <c r="DJ487" s="61">
        <f t="shared" si="531"/>
        <v>0</v>
      </c>
      <c r="DK487" s="61">
        <f t="shared" si="531"/>
        <v>0</v>
      </c>
      <c r="DL487" s="61">
        <f t="shared" si="531"/>
        <v>0</v>
      </c>
      <c r="DM487" s="61">
        <f t="shared" si="531"/>
        <v>0</v>
      </c>
      <c r="DN487" s="61">
        <f t="shared" si="551"/>
        <v>0</v>
      </c>
      <c r="DO487" s="61">
        <f t="shared" si="551"/>
        <v>0</v>
      </c>
      <c r="DP487" s="61">
        <f t="shared" si="551"/>
        <v>0</v>
      </c>
      <c r="DQ487" s="61">
        <f t="shared" si="549"/>
        <v>0</v>
      </c>
      <c r="DR487" s="61">
        <f t="shared" si="549"/>
        <v>0</v>
      </c>
      <c r="DS487" s="61">
        <f t="shared" si="529"/>
        <v>0</v>
      </c>
      <c r="DT487" s="61">
        <f t="shared" si="508"/>
        <v>0</v>
      </c>
      <c r="DU487" s="61">
        <f t="shared" si="508"/>
        <v>0</v>
      </c>
      <c r="DV487" s="61">
        <f t="shared" si="508"/>
        <v>0</v>
      </c>
      <c r="DW487" s="61">
        <f t="shared" si="508"/>
        <v>0</v>
      </c>
      <c r="DX487" s="61">
        <f t="shared" si="508"/>
        <v>0</v>
      </c>
      <c r="DY487" s="61">
        <f t="shared" si="508"/>
        <v>0</v>
      </c>
      <c r="DZ487" s="61">
        <f t="shared" si="512"/>
        <v>1</v>
      </c>
    </row>
    <row r="488" spans="3:130">
      <c r="C488" s="53">
        <v>2038</v>
      </c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>
        <f t="shared" si="535"/>
        <v>0</v>
      </c>
      <c r="W488" s="64">
        <f t="shared" si="536"/>
        <v>0</v>
      </c>
      <c r="X488" s="64">
        <f t="shared" si="537"/>
        <v>0</v>
      </c>
      <c r="Y488" s="64">
        <f t="shared" si="538"/>
        <v>0</v>
      </c>
      <c r="Z488" s="64">
        <f t="shared" si="539"/>
        <v>0</v>
      </c>
      <c r="AA488" s="64">
        <f t="shared" si="540"/>
        <v>0</v>
      </c>
      <c r="AB488" s="64">
        <f t="shared" si="541"/>
        <v>0</v>
      </c>
      <c r="AC488" s="64">
        <f t="shared" si="543"/>
        <v>0</v>
      </c>
      <c r="AD488" s="64">
        <f t="shared" si="544"/>
        <v>0</v>
      </c>
      <c r="AE488" s="64">
        <f t="shared" si="545"/>
        <v>0.54545454545454397</v>
      </c>
      <c r="AF488" s="64">
        <f t="shared" si="546"/>
        <v>0.81818181818181801</v>
      </c>
      <c r="AG488" s="64">
        <f t="shared" si="547"/>
        <v>1.0909090909090899</v>
      </c>
      <c r="AH488" s="64">
        <f t="shared" si="550"/>
        <v>1.36363636363636</v>
      </c>
      <c r="AI488" s="64">
        <f t="shared" si="552"/>
        <v>1.63636363636364</v>
      </c>
      <c r="AJ488" s="64">
        <f t="shared" si="553"/>
        <v>1.9090909090909101</v>
      </c>
      <c r="AK488" s="64">
        <f t="shared" si="554"/>
        <v>2.4545454545454599</v>
      </c>
      <c r="AL488" s="64">
        <f t="shared" si="555"/>
        <v>2.7272727272727302</v>
      </c>
      <c r="AM488" s="64">
        <f t="shared" si="556"/>
        <v>3.8181818181818201</v>
      </c>
      <c r="AN488" s="64">
        <f t="shared" ref="AN488:AN506" si="557">VLOOKUP($C$102,$D$3:$K$63,$A$74,0)*(B452-B451)</f>
        <v>4.3636363636363704</v>
      </c>
      <c r="AO488" s="64">
        <f>VLOOKUP($C$103,$D$3:$K$63,$A$74,0)*(B451-B450)</f>
        <v>4.9090909090909101</v>
      </c>
      <c r="AP488" s="64">
        <f>VLOOKUP($C$104,$D$3:$K$63,$A$74,0)*B450</f>
        <v>0</v>
      </c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54">
        <f t="shared" si="510"/>
        <v>25.636363636363601</v>
      </c>
      <c r="BP488" s="53">
        <v>2038</v>
      </c>
      <c r="BQ488" s="61">
        <f t="shared" si="548"/>
        <v>0</v>
      </c>
      <c r="BR488" s="61">
        <f t="shared" si="548"/>
        <v>0</v>
      </c>
      <c r="BS488" s="61">
        <f t="shared" si="548"/>
        <v>0</v>
      </c>
      <c r="BT488" s="61">
        <f t="shared" si="548"/>
        <v>0</v>
      </c>
      <c r="BU488" s="61">
        <f t="shared" si="548"/>
        <v>0</v>
      </c>
      <c r="BV488" s="61">
        <f t="shared" si="548"/>
        <v>0</v>
      </c>
      <c r="BW488" s="61">
        <f t="shared" si="548"/>
        <v>0</v>
      </c>
      <c r="BX488" s="61">
        <f t="shared" si="548"/>
        <v>0</v>
      </c>
      <c r="BY488" s="61">
        <f t="shared" si="548"/>
        <v>0</v>
      </c>
      <c r="BZ488" s="61">
        <f t="shared" si="548"/>
        <v>0</v>
      </c>
      <c r="CA488" s="61">
        <f t="shared" si="548"/>
        <v>0</v>
      </c>
      <c r="CB488" s="61">
        <f t="shared" si="548"/>
        <v>0</v>
      </c>
      <c r="CC488" s="61">
        <f t="shared" si="548"/>
        <v>0</v>
      </c>
      <c r="CD488" s="61">
        <f t="shared" si="548"/>
        <v>0</v>
      </c>
      <c r="CE488" s="61">
        <f t="shared" si="548"/>
        <v>0</v>
      </c>
      <c r="CF488" s="61">
        <f t="shared" si="548"/>
        <v>0</v>
      </c>
      <c r="CG488" s="61">
        <f t="shared" si="527"/>
        <v>0</v>
      </c>
      <c r="CH488" s="61">
        <f t="shared" si="527"/>
        <v>0</v>
      </c>
      <c r="CI488" s="61">
        <f t="shared" si="527"/>
        <v>0</v>
      </c>
      <c r="CJ488" s="61">
        <f t="shared" si="527"/>
        <v>0</v>
      </c>
      <c r="CK488" s="61">
        <f t="shared" si="527"/>
        <v>0</v>
      </c>
      <c r="CL488" s="61">
        <f t="shared" si="527"/>
        <v>0</v>
      </c>
      <c r="CM488" s="61">
        <f t="shared" si="527"/>
        <v>0</v>
      </c>
      <c r="CN488" s="61">
        <f t="shared" si="527"/>
        <v>0</v>
      </c>
      <c r="CO488" s="61">
        <f t="shared" si="527"/>
        <v>0</v>
      </c>
      <c r="CP488" s="61">
        <f t="shared" si="527"/>
        <v>0</v>
      </c>
      <c r="CQ488" s="61">
        <f t="shared" si="527"/>
        <v>0</v>
      </c>
      <c r="CR488" s="61">
        <f t="shared" si="527"/>
        <v>2.1276595744680799E-2</v>
      </c>
      <c r="CS488" s="61">
        <f t="shared" si="527"/>
        <v>3.1914893617021302E-2</v>
      </c>
      <c r="CT488" s="61">
        <f t="shared" si="527"/>
        <v>4.2553191489361701E-2</v>
      </c>
      <c r="CU488" s="61">
        <f t="shared" si="527"/>
        <v>5.31914893617021E-2</v>
      </c>
      <c r="CV488" s="61">
        <f t="shared" si="527"/>
        <v>6.3829787234042604E-2</v>
      </c>
      <c r="CW488" s="61">
        <f t="shared" si="542"/>
        <v>7.4468085106383003E-2</v>
      </c>
      <c r="CX488" s="61">
        <f t="shared" si="531"/>
        <v>9.5744680851063801E-2</v>
      </c>
      <c r="CY488" s="61">
        <f t="shared" si="531"/>
        <v>0.10638297872340401</v>
      </c>
      <c r="CZ488" s="61">
        <f t="shared" si="531"/>
        <v>0.14893617021276601</v>
      </c>
      <c r="DA488" s="61">
        <f t="shared" si="531"/>
        <v>0.170212765957447</v>
      </c>
      <c r="DB488" s="61">
        <f t="shared" si="531"/>
        <v>0.19148936170212799</v>
      </c>
      <c r="DC488" s="61">
        <f t="shared" si="531"/>
        <v>0</v>
      </c>
      <c r="DD488" s="61">
        <f t="shared" si="531"/>
        <v>0</v>
      </c>
      <c r="DE488" s="61">
        <f t="shared" si="531"/>
        <v>0</v>
      </c>
      <c r="DF488" s="61">
        <f t="shared" si="531"/>
        <v>0</v>
      </c>
      <c r="DG488" s="61">
        <f t="shared" si="531"/>
        <v>0</v>
      </c>
      <c r="DH488" s="61">
        <f t="shared" si="531"/>
        <v>0</v>
      </c>
      <c r="DI488" s="61">
        <f t="shared" si="531"/>
        <v>0</v>
      </c>
      <c r="DJ488" s="61">
        <f t="shared" si="531"/>
        <v>0</v>
      </c>
      <c r="DK488" s="61">
        <f t="shared" si="531"/>
        <v>0</v>
      </c>
      <c r="DL488" s="61">
        <f t="shared" si="531"/>
        <v>0</v>
      </c>
      <c r="DM488" s="61">
        <f t="shared" si="531"/>
        <v>0</v>
      </c>
      <c r="DN488" s="61">
        <f t="shared" si="551"/>
        <v>0</v>
      </c>
      <c r="DO488" s="61">
        <f t="shared" si="551"/>
        <v>0</v>
      </c>
      <c r="DP488" s="61">
        <f t="shared" si="551"/>
        <v>0</v>
      </c>
      <c r="DQ488" s="61">
        <f t="shared" si="549"/>
        <v>0</v>
      </c>
      <c r="DR488" s="61">
        <f t="shared" si="549"/>
        <v>0</v>
      </c>
      <c r="DS488" s="61">
        <f t="shared" si="529"/>
        <v>0</v>
      </c>
      <c r="DT488" s="61">
        <f t="shared" si="508"/>
        <v>0</v>
      </c>
      <c r="DU488" s="61">
        <f t="shared" si="508"/>
        <v>0</v>
      </c>
      <c r="DV488" s="61">
        <f t="shared" si="508"/>
        <v>0</v>
      </c>
      <c r="DW488" s="61">
        <f t="shared" si="508"/>
        <v>0</v>
      </c>
      <c r="DX488" s="61">
        <f t="shared" si="508"/>
        <v>0</v>
      </c>
      <c r="DY488" s="61">
        <f t="shared" si="508"/>
        <v>0</v>
      </c>
      <c r="DZ488" s="61">
        <f t="shared" si="512"/>
        <v>1</v>
      </c>
    </row>
    <row r="489" spans="3:130">
      <c r="C489" s="53">
        <v>2039</v>
      </c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>
        <f t="shared" si="536"/>
        <v>0</v>
      </c>
      <c r="X489" s="64">
        <f t="shared" si="537"/>
        <v>0</v>
      </c>
      <c r="Y489" s="64">
        <f t="shared" si="538"/>
        <v>0</v>
      </c>
      <c r="Z489" s="64">
        <f t="shared" si="539"/>
        <v>0</v>
      </c>
      <c r="AA489" s="64">
        <f t="shared" si="540"/>
        <v>0</v>
      </c>
      <c r="AB489" s="64">
        <f t="shared" si="541"/>
        <v>0</v>
      </c>
      <c r="AC489" s="64">
        <f t="shared" si="543"/>
        <v>0</v>
      </c>
      <c r="AD489" s="64">
        <f t="shared" si="544"/>
        <v>0</v>
      </c>
      <c r="AE489" s="64">
        <f t="shared" si="545"/>
        <v>0</v>
      </c>
      <c r="AF489" s="64">
        <f t="shared" si="546"/>
        <v>0.81818181818181501</v>
      </c>
      <c r="AG489" s="64">
        <f t="shared" si="547"/>
        <v>1.0909090909090899</v>
      </c>
      <c r="AH489" s="64">
        <f t="shared" si="550"/>
        <v>1.36363636363636</v>
      </c>
      <c r="AI489" s="64">
        <f t="shared" si="552"/>
        <v>1.63636363636364</v>
      </c>
      <c r="AJ489" s="64">
        <f t="shared" si="553"/>
        <v>1.9090909090909101</v>
      </c>
      <c r="AK489" s="64">
        <f t="shared" si="554"/>
        <v>2.4545454545454599</v>
      </c>
      <c r="AL489" s="64">
        <f t="shared" si="555"/>
        <v>2.7272727272727302</v>
      </c>
      <c r="AM489" s="64">
        <f t="shared" si="556"/>
        <v>3.8181818181818201</v>
      </c>
      <c r="AN489" s="64">
        <f t="shared" si="557"/>
        <v>4.3636363636363704</v>
      </c>
      <c r="AO489" s="64">
        <f t="shared" ref="AO489:AO507" si="558">VLOOKUP($C$103,$D$3:$K$63,$A$74,0)*(B452-B451)</f>
        <v>4.9090909090909101</v>
      </c>
      <c r="AP489" s="64">
        <f>VLOOKUP($C$104,$D$3:$K$63,$A$74,0)*(B451-B450)</f>
        <v>5.4545454545454604</v>
      </c>
      <c r="AQ489" s="64">
        <f>VLOOKUP($C$105,$D$3:$K$63,$A$74,0)*B450</f>
        <v>0</v>
      </c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54">
        <f t="shared" si="510"/>
        <v>30.5454545454546</v>
      </c>
      <c r="BP489" s="53">
        <v>2039</v>
      </c>
      <c r="BQ489" s="61">
        <f t="shared" si="548"/>
        <v>0</v>
      </c>
      <c r="BR489" s="61">
        <f t="shared" si="548"/>
        <v>0</v>
      </c>
      <c r="BS489" s="61">
        <f t="shared" si="548"/>
        <v>0</v>
      </c>
      <c r="BT489" s="61">
        <f t="shared" si="548"/>
        <v>0</v>
      </c>
      <c r="BU489" s="61">
        <f t="shared" si="548"/>
        <v>0</v>
      </c>
      <c r="BV489" s="61">
        <f t="shared" si="548"/>
        <v>0</v>
      </c>
      <c r="BW489" s="61">
        <f t="shared" si="548"/>
        <v>0</v>
      </c>
      <c r="BX489" s="61">
        <f t="shared" si="548"/>
        <v>0</v>
      </c>
      <c r="BY489" s="61">
        <f t="shared" si="548"/>
        <v>0</v>
      </c>
      <c r="BZ489" s="61">
        <f t="shared" si="548"/>
        <v>0</v>
      </c>
      <c r="CA489" s="61">
        <f t="shared" si="548"/>
        <v>0</v>
      </c>
      <c r="CB489" s="61">
        <f t="shared" si="548"/>
        <v>0</v>
      </c>
      <c r="CC489" s="61">
        <f t="shared" si="548"/>
        <v>0</v>
      </c>
      <c r="CD489" s="61">
        <f t="shared" si="548"/>
        <v>0</v>
      </c>
      <c r="CE489" s="61">
        <f t="shared" si="548"/>
        <v>0</v>
      </c>
      <c r="CF489" s="61">
        <f t="shared" si="548"/>
        <v>0</v>
      </c>
      <c r="CG489" s="61">
        <f t="shared" si="527"/>
        <v>0</v>
      </c>
      <c r="CH489" s="61">
        <f t="shared" si="527"/>
        <v>0</v>
      </c>
      <c r="CI489" s="61">
        <f t="shared" si="527"/>
        <v>0</v>
      </c>
      <c r="CJ489" s="61">
        <f t="shared" si="527"/>
        <v>0</v>
      </c>
      <c r="CK489" s="61">
        <f t="shared" si="527"/>
        <v>0</v>
      </c>
      <c r="CL489" s="61">
        <f t="shared" si="527"/>
        <v>0</v>
      </c>
      <c r="CM489" s="61">
        <f t="shared" si="527"/>
        <v>0</v>
      </c>
      <c r="CN489" s="61">
        <f t="shared" si="527"/>
        <v>0</v>
      </c>
      <c r="CO489" s="61">
        <f t="shared" si="527"/>
        <v>0</v>
      </c>
      <c r="CP489" s="61">
        <f t="shared" si="527"/>
        <v>0</v>
      </c>
      <c r="CQ489" s="61">
        <f t="shared" si="527"/>
        <v>0</v>
      </c>
      <c r="CR489" s="61">
        <f t="shared" si="527"/>
        <v>0</v>
      </c>
      <c r="CS489" s="61">
        <f t="shared" si="527"/>
        <v>2.6785714285714201E-2</v>
      </c>
      <c r="CT489" s="61">
        <f t="shared" si="527"/>
        <v>3.5714285714285698E-2</v>
      </c>
      <c r="CU489" s="61">
        <f t="shared" si="527"/>
        <v>4.4642857142857199E-2</v>
      </c>
      <c r="CV489" s="61">
        <f t="shared" si="527"/>
        <v>5.3571428571428603E-2</v>
      </c>
      <c r="CW489" s="61">
        <f t="shared" si="542"/>
        <v>6.25E-2</v>
      </c>
      <c r="CX489" s="61">
        <f t="shared" si="531"/>
        <v>8.0357142857142905E-2</v>
      </c>
      <c r="CY489" s="61">
        <f t="shared" si="531"/>
        <v>8.9285714285714302E-2</v>
      </c>
      <c r="CZ489" s="61">
        <f t="shared" si="531"/>
        <v>0.125</v>
      </c>
      <c r="DA489" s="61">
        <f t="shared" si="531"/>
        <v>0.14285714285714299</v>
      </c>
      <c r="DB489" s="61">
        <f t="shared" si="531"/>
        <v>0.160714285714286</v>
      </c>
      <c r="DC489" s="61">
        <f>AP489/$BM489</f>
        <v>0.17857142857142899</v>
      </c>
      <c r="DD489" s="61">
        <f t="shared" si="531"/>
        <v>0</v>
      </c>
      <c r="DE489" s="61">
        <f t="shared" si="531"/>
        <v>0</v>
      </c>
      <c r="DF489" s="61">
        <f t="shared" si="531"/>
        <v>0</v>
      </c>
      <c r="DG489" s="61">
        <f t="shared" si="531"/>
        <v>0</v>
      </c>
      <c r="DH489" s="61">
        <f t="shared" si="531"/>
        <v>0</v>
      </c>
      <c r="DI489" s="61">
        <f t="shared" si="531"/>
        <v>0</v>
      </c>
      <c r="DJ489" s="61">
        <f t="shared" si="531"/>
        <v>0</v>
      </c>
      <c r="DK489" s="61">
        <f t="shared" si="531"/>
        <v>0</v>
      </c>
      <c r="DL489" s="61">
        <f t="shared" si="531"/>
        <v>0</v>
      </c>
      <c r="DM489" s="61">
        <f t="shared" si="531"/>
        <v>0</v>
      </c>
      <c r="DN489" s="61">
        <f t="shared" si="551"/>
        <v>0</v>
      </c>
      <c r="DO489" s="61">
        <f t="shared" si="551"/>
        <v>0</v>
      </c>
      <c r="DP489" s="61">
        <f t="shared" si="551"/>
        <v>0</v>
      </c>
      <c r="DQ489" s="61">
        <f t="shared" si="549"/>
        <v>0</v>
      </c>
      <c r="DR489" s="61">
        <f t="shared" si="549"/>
        <v>0</v>
      </c>
      <c r="DS489" s="61">
        <f t="shared" si="529"/>
        <v>0</v>
      </c>
      <c r="DT489" s="61">
        <f t="shared" si="508"/>
        <v>0</v>
      </c>
      <c r="DU489" s="61">
        <f t="shared" si="508"/>
        <v>0</v>
      </c>
      <c r="DV489" s="61">
        <f t="shared" si="508"/>
        <v>0</v>
      </c>
      <c r="DW489" s="61">
        <f t="shared" si="508"/>
        <v>0</v>
      </c>
      <c r="DX489" s="61">
        <f t="shared" si="508"/>
        <v>0</v>
      </c>
      <c r="DY489" s="61">
        <f t="shared" si="508"/>
        <v>0</v>
      </c>
      <c r="DZ489" s="61">
        <f t="shared" si="512"/>
        <v>1</v>
      </c>
    </row>
    <row r="490" spans="3:130">
      <c r="C490" s="53">
        <v>2040</v>
      </c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>
        <f t="shared" si="537"/>
        <v>0</v>
      </c>
      <c r="Y490" s="64">
        <f t="shared" si="538"/>
        <v>0</v>
      </c>
      <c r="Z490" s="64">
        <f t="shared" si="539"/>
        <v>0</v>
      </c>
      <c r="AA490" s="64">
        <f t="shared" si="540"/>
        <v>0</v>
      </c>
      <c r="AB490" s="64">
        <f t="shared" si="541"/>
        <v>0</v>
      </c>
      <c r="AC490" s="64">
        <f t="shared" si="543"/>
        <v>0</v>
      </c>
      <c r="AD490" s="64">
        <f t="shared" si="544"/>
        <v>0</v>
      </c>
      <c r="AE490" s="64">
        <f t="shared" si="545"/>
        <v>0</v>
      </c>
      <c r="AF490" s="64">
        <f t="shared" si="546"/>
        <v>0</v>
      </c>
      <c r="AG490" s="64">
        <f t="shared" si="547"/>
        <v>1.0909090909090899</v>
      </c>
      <c r="AH490" s="64">
        <f t="shared" si="550"/>
        <v>1.36363636363636</v>
      </c>
      <c r="AI490" s="64">
        <f t="shared" si="552"/>
        <v>1.63636363636364</v>
      </c>
      <c r="AJ490" s="64">
        <f t="shared" si="553"/>
        <v>1.9090909090909101</v>
      </c>
      <c r="AK490" s="64">
        <f t="shared" si="554"/>
        <v>2.4545454545454599</v>
      </c>
      <c r="AL490" s="64">
        <f t="shared" si="555"/>
        <v>2.7272727272727302</v>
      </c>
      <c r="AM490" s="64">
        <f t="shared" si="556"/>
        <v>3.8181818181818201</v>
      </c>
      <c r="AN490" s="64">
        <f t="shared" si="557"/>
        <v>4.3636363636363704</v>
      </c>
      <c r="AO490" s="64">
        <f t="shared" si="558"/>
        <v>4.9090909090909101</v>
      </c>
      <c r="AP490" s="64">
        <f t="shared" ref="AP490:AP508" si="559">VLOOKUP($C$104,$D$3:$K$63,$A$74,0)*(B452-B451)</f>
        <v>5.4545454545454604</v>
      </c>
      <c r="AQ490" s="64">
        <f>VLOOKUP($C$105,$D$3:$K$63,$A$74,0)*(B451-B450)</f>
        <v>6</v>
      </c>
      <c r="AR490" s="64">
        <f>VLOOKUP($C$106,$D$3:$K$63,$A$74,0)*B450</f>
        <v>0</v>
      </c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54">
        <f t="shared" si="510"/>
        <v>35.727272727272698</v>
      </c>
      <c r="BP490" s="53">
        <v>2040</v>
      </c>
      <c r="BQ490" s="61">
        <f t="shared" si="548"/>
        <v>0</v>
      </c>
      <c r="BR490" s="61">
        <f t="shared" si="548"/>
        <v>0</v>
      </c>
      <c r="BS490" s="61">
        <f t="shared" si="548"/>
        <v>0</v>
      </c>
      <c r="BT490" s="61">
        <f t="shared" si="548"/>
        <v>0</v>
      </c>
      <c r="BU490" s="61">
        <f t="shared" si="548"/>
        <v>0</v>
      </c>
      <c r="BV490" s="61">
        <f t="shared" si="548"/>
        <v>0</v>
      </c>
      <c r="BW490" s="61">
        <f t="shared" si="548"/>
        <v>0</v>
      </c>
      <c r="BX490" s="61">
        <f t="shared" si="548"/>
        <v>0</v>
      </c>
      <c r="BY490" s="61">
        <f t="shared" si="548"/>
        <v>0</v>
      </c>
      <c r="BZ490" s="61">
        <f t="shared" si="548"/>
        <v>0</v>
      </c>
      <c r="CA490" s="61">
        <f t="shared" si="548"/>
        <v>0</v>
      </c>
      <c r="CB490" s="61">
        <f t="shared" si="548"/>
        <v>0</v>
      </c>
      <c r="CC490" s="61">
        <f t="shared" si="548"/>
        <v>0</v>
      </c>
      <c r="CD490" s="61">
        <f t="shared" si="548"/>
        <v>0</v>
      </c>
      <c r="CE490" s="61">
        <f t="shared" si="548"/>
        <v>0</v>
      </c>
      <c r="CF490" s="61">
        <f t="shared" si="548"/>
        <v>0</v>
      </c>
      <c r="CG490" s="61">
        <f t="shared" si="527"/>
        <v>0</v>
      </c>
      <c r="CH490" s="61">
        <f t="shared" si="527"/>
        <v>0</v>
      </c>
      <c r="CI490" s="61">
        <f t="shared" si="527"/>
        <v>0</v>
      </c>
      <c r="CJ490" s="61">
        <f t="shared" si="527"/>
        <v>0</v>
      </c>
      <c r="CK490" s="61">
        <f t="shared" si="527"/>
        <v>0</v>
      </c>
      <c r="CL490" s="61">
        <f t="shared" si="527"/>
        <v>0</v>
      </c>
      <c r="CM490" s="61">
        <f t="shared" si="527"/>
        <v>0</v>
      </c>
      <c r="CN490" s="61">
        <f t="shared" si="527"/>
        <v>0</v>
      </c>
      <c r="CO490" s="61">
        <f t="shared" si="527"/>
        <v>0</v>
      </c>
      <c r="CP490" s="61">
        <f t="shared" si="527"/>
        <v>0</v>
      </c>
      <c r="CQ490" s="61">
        <f t="shared" si="527"/>
        <v>0</v>
      </c>
      <c r="CR490" s="61">
        <f t="shared" si="527"/>
        <v>0</v>
      </c>
      <c r="CS490" s="61">
        <f t="shared" si="527"/>
        <v>0</v>
      </c>
      <c r="CT490" s="61">
        <f t="shared" si="527"/>
        <v>3.0534351145038101E-2</v>
      </c>
      <c r="CU490" s="61">
        <f t="shared" si="527"/>
        <v>3.8167938931297697E-2</v>
      </c>
      <c r="CV490" s="61">
        <f t="shared" si="527"/>
        <v>4.58015267175573E-2</v>
      </c>
      <c r="CW490" s="61">
        <f t="shared" si="542"/>
        <v>5.34351145038168E-2</v>
      </c>
      <c r="CX490" s="61">
        <f t="shared" si="531"/>
        <v>6.8702290076335895E-2</v>
      </c>
      <c r="CY490" s="61">
        <f t="shared" si="531"/>
        <v>7.6335877862595394E-2</v>
      </c>
      <c r="CZ490" s="61">
        <f t="shared" si="531"/>
        <v>0.106870229007634</v>
      </c>
      <c r="DA490" s="61">
        <f t="shared" si="531"/>
        <v>0.122137404580153</v>
      </c>
      <c r="DB490" s="61">
        <f t="shared" si="531"/>
        <v>0.13740458015267201</v>
      </c>
      <c r="DC490" s="61">
        <f>AP489/$BM490</f>
        <v>0.15267175572519101</v>
      </c>
      <c r="DD490" s="61">
        <f t="shared" si="531"/>
        <v>0.16793893129771001</v>
      </c>
      <c r="DE490" s="61">
        <f t="shared" si="531"/>
        <v>0</v>
      </c>
      <c r="DF490" s="61">
        <f t="shared" si="531"/>
        <v>0</v>
      </c>
      <c r="DG490" s="61">
        <f t="shared" si="531"/>
        <v>0</v>
      </c>
      <c r="DH490" s="61">
        <f t="shared" si="531"/>
        <v>0</v>
      </c>
      <c r="DI490" s="61">
        <f t="shared" si="531"/>
        <v>0</v>
      </c>
      <c r="DJ490" s="61">
        <f t="shared" si="531"/>
        <v>0</v>
      </c>
      <c r="DK490" s="61">
        <f t="shared" si="531"/>
        <v>0</v>
      </c>
      <c r="DL490" s="61">
        <f t="shared" si="531"/>
        <v>0</v>
      </c>
      <c r="DM490" s="61">
        <f t="shared" si="531"/>
        <v>0</v>
      </c>
      <c r="DN490" s="61">
        <f t="shared" si="551"/>
        <v>0</v>
      </c>
      <c r="DO490" s="61">
        <f t="shared" si="551"/>
        <v>0</v>
      </c>
      <c r="DP490" s="61">
        <f t="shared" si="551"/>
        <v>0</v>
      </c>
      <c r="DQ490" s="61">
        <f t="shared" si="549"/>
        <v>0</v>
      </c>
      <c r="DR490" s="61">
        <f t="shared" si="549"/>
        <v>0</v>
      </c>
      <c r="DS490" s="61">
        <f t="shared" si="529"/>
        <v>0</v>
      </c>
      <c r="DT490" s="61">
        <f t="shared" si="508"/>
        <v>0</v>
      </c>
      <c r="DU490" s="61">
        <f t="shared" si="508"/>
        <v>0</v>
      </c>
      <c r="DV490" s="61">
        <f t="shared" si="508"/>
        <v>0</v>
      </c>
      <c r="DW490" s="61">
        <f t="shared" si="508"/>
        <v>0</v>
      </c>
      <c r="DX490" s="61">
        <f t="shared" si="508"/>
        <v>0</v>
      </c>
      <c r="DY490" s="61">
        <f t="shared" si="508"/>
        <v>0</v>
      </c>
      <c r="DZ490" s="61">
        <f t="shared" ref="DZ490:DZ510" si="560">SUM(BQ490:DY490)</f>
        <v>1</v>
      </c>
    </row>
    <row r="491" spans="3:130">
      <c r="C491" s="53">
        <v>2041</v>
      </c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>
        <f t="shared" si="538"/>
        <v>0</v>
      </c>
      <c r="Z491" s="64">
        <f t="shared" si="539"/>
        <v>0</v>
      </c>
      <c r="AA491" s="64">
        <f t="shared" si="540"/>
        <v>0</v>
      </c>
      <c r="AB491" s="64">
        <f t="shared" si="541"/>
        <v>0</v>
      </c>
      <c r="AC491" s="64">
        <f t="shared" si="543"/>
        <v>0</v>
      </c>
      <c r="AD491" s="64">
        <f t="shared" si="544"/>
        <v>0</v>
      </c>
      <c r="AE491" s="64">
        <f t="shared" si="545"/>
        <v>0</v>
      </c>
      <c r="AF491" s="64">
        <f t="shared" si="546"/>
        <v>0</v>
      </c>
      <c r="AG491" s="64">
        <f t="shared" si="547"/>
        <v>0</v>
      </c>
      <c r="AH491" s="64">
        <f t="shared" si="550"/>
        <v>1.36363636363636</v>
      </c>
      <c r="AI491" s="64">
        <f t="shared" si="552"/>
        <v>1.63636363636364</v>
      </c>
      <c r="AJ491" s="64">
        <f t="shared" si="553"/>
        <v>1.9090909090909101</v>
      </c>
      <c r="AK491" s="64">
        <f t="shared" si="554"/>
        <v>2.4545454545454599</v>
      </c>
      <c r="AL491" s="64">
        <f t="shared" si="555"/>
        <v>2.7272727272727302</v>
      </c>
      <c r="AM491" s="64">
        <f t="shared" si="556"/>
        <v>3.8181818181818201</v>
      </c>
      <c r="AN491" s="64">
        <f t="shared" si="557"/>
        <v>4.3636363636363704</v>
      </c>
      <c r="AO491" s="64">
        <f t="shared" si="558"/>
        <v>4.9090909090909101</v>
      </c>
      <c r="AP491" s="64">
        <f t="shared" si="559"/>
        <v>5.4545454545454604</v>
      </c>
      <c r="AQ491" s="64">
        <f t="shared" ref="AQ491:AQ509" si="561">VLOOKUP($C$105,$D$3:$K$63,$A$74,0)*(B452-B451)</f>
        <v>6</v>
      </c>
      <c r="AR491" s="64">
        <f>VLOOKUP($C$106,$D$3:$K$63,$A$74,0)*(B451-B450)</f>
        <v>6.5454545454545503</v>
      </c>
      <c r="AS491" s="64">
        <f>VLOOKUP($C$107,$D$3:$K$63,$A$74,0)*B450</f>
        <v>0</v>
      </c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54">
        <f t="shared" si="510"/>
        <v>41.181818181818201</v>
      </c>
      <c r="BP491" s="53">
        <v>2041</v>
      </c>
      <c r="BQ491" s="61">
        <f t="shared" si="548"/>
        <v>0</v>
      </c>
      <c r="BR491" s="61">
        <f t="shared" si="548"/>
        <v>0</v>
      </c>
      <c r="BS491" s="61">
        <f t="shared" si="548"/>
        <v>0</v>
      </c>
      <c r="BT491" s="61">
        <f t="shared" si="548"/>
        <v>0</v>
      </c>
      <c r="BU491" s="61">
        <f t="shared" si="548"/>
        <v>0</v>
      </c>
      <c r="BV491" s="61">
        <f t="shared" si="548"/>
        <v>0</v>
      </c>
      <c r="BW491" s="61">
        <f t="shared" si="548"/>
        <v>0</v>
      </c>
      <c r="BX491" s="61">
        <f t="shared" si="548"/>
        <v>0</v>
      </c>
      <c r="BY491" s="61">
        <f t="shared" si="548"/>
        <v>0</v>
      </c>
      <c r="BZ491" s="61">
        <f t="shared" si="548"/>
        <v>0</v>
      </c>
      <c r="CA491" s="61">
        <f t="shared" si="548"/>
        <v>0</v>
      </c>
      <c r="CB491" s="61">
        <f t="shared" si="548"/>
        <v>0</v>
      </c>
      <c r="CC491" s="61">
        <f t="shared" si="548"/>
        <v>0</v>
      </c>
      <c r="CD491" s="61">
        <f t="shared" si="548"/>
        <v>0</v>
      </c>
      <c r="CE491" s="61">
        <f t="shared" si="548"/>
        <v>0</v>
      </c>
      <c r="CF491" s="61">
        <f t="shared" si="548"/>
        <v>0</v>
      </c>
      <c r="CG491" s="61">
        <f t="shared" si="527"/>
        <v>0</v>
      </c>
      <c r="CH491" s="61">
        <f t="shared" si="527"/>
        <v>0</v>
      </c>
      <c r="CI491" s="61">
        <f t="shared" si="527"/>
        <v>0</v>
      </c>
      <c r="CJ491" s="61">
        <f t="shared" si="527"/>
        <v>0</v>
      </c>
      <c r="CK491" s="61">
        <f t="shared" si="527"/>
        <v>0</v>
      </c>
      <c r="CL491" s="61">
        <f t="shared" ref="CL491:CV510" si="562">Y491/$BM491</f>
        <v>0</v>
      </c>
      <c r="CM491" s="61">
        <f t="shared" si="562"/>
        <v>0</v>
      </c>
      <c r="CN491" s="61">
        <f t="shared" si="562"/>
        <v>0</v>
      </c>
      <c r="CO491" s="61">
        <f t="shared" si="562"/>
        <v>0</v>
      </c>
      <c r="CP491" s="61">
        <f t="shared" si="562"/>
        <v>0</v>
      </c>
      <c r="CQ491" s="61">
        <f t="shared" si="562"/>
        <v>0</v>
      </c>
      <c r="CR491" s="61">
        <f t="shared" si="562"/>
        <v>0</v>
      </c>
      <c r="CS491" s="61">
        <f t="shared" si="562"/>
        <v>0</v>
      </c>
      <c r="CT491" s="61">
        <f t="shared" si="562"/>
        <v>0</v>
      </c>
      <c r="CU491" s="61">
        <f t="shared" si="562"/>
        <v>3.3112582781456797E-2</v>
      </c>
      <c r="CV491" s="61">
        <f t="shared" si="562"/>
        <v>3.9735099337748402E-2</v>
      </c>
      <c r="CW491" s="61">
        <f t="shared" si="542"/>
        <v>4.6357615894039701E-2</v>
      </c>
      <c r="CX491" s="61">
        <f t="shared" si="531"/>
        <v>5.9602649006622502E-2</v>
      </c>
      <c r="CY491" s="61">
        <f t="shared" si="531"/>
        <v>6.6225165562913899E-2</v>
      </c>
      <c r="CZ491" s="61">
        <f t="shared" si="531"/>
        <v>9.27152317880795E-2</v>
      </c>
      <c r="DA491" s="61">
        <f t="shared" si="531"/>
        <v>0.105960264900662</v>
      </c>
      <c r="DB491" s="61">
        <f t="shared" si="531"/>
        <v>0.119205298013245</v>
      </c>
      <c r="DC491" s="61">
        <f t="shared" si="531"/>
        <v>0.13245033112582799</v>
      </c>
      <c r="DD491" s="61">
        <f t="shared" si="531"/>
        <v>0.14569536423841101</v>
      </c>
      <c r="DE491" s="61">
        <f t="shared" si="531"/>
        <v>0.158940397350993</v>
      </c>
      <c r="DF491" s="61">
        <f t="shared" si="531"/>
        <v>0</v>
      </c>
      <c r="DG491" s="61">
        <f t="shared" si="531"/>
        <v>0</v>
      </c>
      <c r="DH491" s="61">
        <f t="shared" si="531"/>
        <v>0</v>
      </c>
      <c r="DI491" s="61">
        <f t="shared" si="531"/>
        <v>0</v>
      </c>
      <c r="DJ491" s="61">
        <f t="shared" si="531"/>
        <v>0</v>
      </c>
      <c r="DK491" s="61">
        <f t="shared" si="531"/>
        <v>0</v>
      </c>
      <c r="DL491" s="61">
        <f t="shared" si="531"/>
        <v>0</v>
      </c>
      <c r="DM491" s="61">
        <f t="shared" si="531"/>
        <v>0</v>
      </c>
      <c r="DN491" s="61">
        <f t="shared" si="551"/>
        <v>0</v>
      </c>
      <c r="DO491" s="61">
        <f t="shared" si="551"/>
        <v>0</v>
      </c>
      <c r="DP491" s="61">
        <f t="shared" si="551"/>
        <v>0</v>
      </c>
      <c r="DQ491" s="61">
        <f t="shared" si="549"/>
        <v>0</v>
      </c>
      <c r="DR491" s="61">
        <f t="shared" si="549"/>
        <v>0</v>
      </c>
      <c r="DS491" s="61">
        <f t="shared" si="529"/>
        <v>0</v>
      </c>
      <c r="DT491" s="61">
        <f t="shared" si="508"/>
        <v>0</v>
      </c>
      <c r="DU491" s="61">
        <f t="shared" si="508"/>
        <v>0</v>
      </c>
      <c r="DV491" s="61">
        <f t="shared" si="508"/>
        <v>0</v>
      </c>
      <c r="DW491" s="61">
        <f t="shared" si="508"/>
        <v>0</v>
      </c>
      <c r="DX491" s="61">
        <f t="shared" si="508"/>
        <v>0</v>
      </c>
      <c r="DY491" s="61">
        <f t="shared" si="508"/>
        <v>0</v>
      </c>
      <c r="DZ491" s="61">
        <f t="shared" si="560"/>
        <v>1</v>
      </c>
    </row>
    <row r="492" spans="3:130">
      <c r="C492" s="53">
        <v>2042</v>
      </c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>
        <f t="shared" si="539"/>
        <v>0</v>
      </c>
      <c r="AA492" s="64">
        <f t="shared" si="540"/>
        <v>0</v>
      </c>
      <c r="AB492" s="64">
        <f t="shared" si="541"/>
        <v>0</v>
      </c>
      <c r="AC492" s="64">
        <f t="shared" si="543"/>
        <v>0</v>
      </c>
      <c r="AD492" s="64">
        <f t="shared" si="544"/>
        <v>0</v>
      </c>
      <c r="AE492" s="64">
        <f t="shared" si="545"/>
        <v>0</v>
      </c>
      <c r="AF492" s="64">
        <f t="shared" si="546"/>
        <v>0</v>
      </c>
      <c r="AG492" s="64">
        <f t="shared" si="547"/>
        <v>0</v>
      </c>
      <c r="AH492" s="64">
        <f t="shared" si="550"/>
        <v>0</v>
      </c>
      <c r="AI492" s="64">
        <f t="shared" si="552"/>
        <v>1.63636363636363</v>
      </c>
      <c r="AJ492" s="64">
        <f t="shared" si="553"/>
        <v>1.9090909090909101</v>
      </c>
      <c r="AK492" s="64">
        <f t="shared" si="554"/>
        <v>2.4545454545454599</v>
      </c>
      <c r="AL492" s="64">
        <f t="shared" si="555"/>
        <v>2.7272727272727302</v>
      </c>
      <c r="AM492" s="64">
        <f t="shared" si="556"/>
        <v>3.8181818181818201</v>
      </c>
      <c r="AN492" s="64">
        <f t="shared" si="557"/>
        <v>4.3636363636363704</v>
      </c>
      <c r="AO492" s="64">
        <f t="shared" si="558"/>
        <v>4.9090909090909101</v>
      </c>
      <c r="AP492" s="64">
        <f t="shared" si="559"/>
        <v>5.4545454545454604</v>
      </c>
      <c r="AQ492" s="64">
        <f t="shared" si="561"/>
        <v>6</v>
      </c>
      <c r="AR492" s="64">
        <f t="shared" ref="AR492:AR510" si="563">VLOOKUP($C$106,$D$3:$K$63,$A$74,0)*(B452-B451)</f>
        <v>6.5454545454545503</v>
      </c>
      <c r="AS492" s="64">
        <f>VLOOKUP($C$107,$D$3:$K$63,$A$74,0)*(B451-B450)</f>
        <v>7.3636363636363704</v>
      </c>
      <c r="AT492" s="64">
        <f>VLOOKUP($C$108,$D$3:$K$63,$A$74,0)*B450</f>
        <v>0</v>
      </c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54">
        <f t="shared" si="510"/>
        <v>47.181818181818201</v>
      </c>
      <c r="BP492" s="53">
        <v>2042</v>
      </c>
      <c r="BQ492" s="61">
        <f t="shared" si="548"/>
        <v>0</v>
      </c>
      <c r="BR492" s="61">
        <f t="shared" si="548"/>
        <v>0</v>
      </c>
      <c r="BS492" s="61">
        <f t="shared" si="548"/>
        <v>0</v>
      </c>
      <c r="BT492" s="61">
        <f t="shared" si="548"/>
        <v>0</v>
      </c>
      <c r="BU492" s="61">
        <f t="shared" si="548"/>
        <v>0</v>
      </c>
      <c r="BV492" s="61">
        <f t="shared" si="548"/>
        <v>0</v>
      </c>
      <c r="BW492" s="61">
        <f t="shared" si="548"/>
        <v>0</v>
      </c>
      <c r="BX492" s="61">
        <f t="shared" si="548"/>
        <v>0</v>
      </c>
      <c r="BY492" s="61">
        <f t="shared" si="548"/>
        <v>0</v>
      </c>
      <c r="BZ492" s="61">
        <f t="shared" si="548"/>
        <v>0</v>
      </c>
      <c r="CA492" s="61">
        <f t="shared" si="548"/>
        <v>0</v>
      </c>
      <c r="CB492" s="61">
        <f t="shared" si="548"/>
        <v>0</v>
      </c>
      <c r="CC492" s="61">
        <f t="shared" si="548"/>
        <v>0</v>
      </c>
      <c r="CD492" s="61">
        <f t="shared" si="548"/>
        <v>0</v>
      </c>
      <c r="CE492" s="61">
        <f t="shared" si="548"/>
        <v>0</v>
      </c>
      <c r="CF492" s="61">
        <f t="shared" si="548"/>
        <v>0</v>
      </c>
      <c r="CG492" s="61">
        <f t="shared" ref="CG492:CK510" si="564">T492/$BM492</f>
        <v>0</v>
      </c>
      <c r="CH492" s="61">
        <f t="shared" si="564"/>
        <v>0</v>
      </c>
      <c r="CI492" s="61">
        <f t="shared" si="564"/>
        <v>0</v>
      </c>
      <c r="CJ492" s="61">
        <f t="shared" si="564"/>
        <v>0</v>
      </c>
      <c r="CK492" s="61">
        <f t="shared" si="564"/>
        <v>0</v>
      </c>
      <c r="CL492" s="61">
        <f t="shared" si="562"/>
        <v>0</v>
      </c>
      <c r="CM492" s="61">
        <f t="shared" si="562"/>
        <v>0</v>
      </c>
      <c r="CN492" s="61">
        <f t="shared" si="562"/>
        <v>0</v>
      </c>
      <c r="CO492" s="61">
        <f t="shared" si="562"/>
        <v>0</v>
      </c>
      <c r="CP492" s="61">
        <f t="shared" si="562"/>
        <v>0</v>
      </c>
      <c r="CQ492" s="61">
        <f t="shared" si="562"/>
        <v>0</v>
      </c>
      <c r="CR492" s="61">
        <f t="shared" si="562"/>
        <v>0</v>
      </c>
      <c r="CS492" s="61">
        <f t="shared" si="562"/>
        <v>0</v>
      </c>
      <c r="CT492" s="61">
        <f t="shared" si="562"/>
        <v>0</v>
      </c>
      <c r="CU492" s="61">
        <f t="shared" si="562"/>
        <v>0</v>
      </c>
      <c r="CV492" s="61">
        <f t="shared" si="562"/>
        <v>3.4682080924855398E-2</v>
      </c>
      <c r="CW492" s="61">
        <f t="shared" si="542"/>
        <v>4.0462427745664699E-2</v>
      </c>
      <c r="CX492" s="61">
        <f t="shared" si="531"/>
        <v>5.2023121387283301E-2</v>
      </c>
      <c r="CY492" s="61">
        <f t="shared" si="531"/>
        <v>5.7803468208092498E-2</v>
      </c>
      <c r="CZ492" s="61">
        <f t="shared" si="531"/>
        <v>8.0924855491329495E-2</v>
      </c>
      <c r="DA492" s="61">
        <f t="shared" si="531"/>
        <v>9.2485549132948E-2</v>
      </c>
      <c r="DB492" s="61">
        <f t="shared" si="531"/>
        <v>0.104046242774567</v>
      </c>
      <c r="DC492" s="61">
        <f t="shared" si="531"/>
        <v>0.115606936416185</v>
      </c>
      <c r="DD492" s="61">
        <f t="shared" si="531"/>
        <v>0.12716763005780299</v>
      </c>
      <c r="DE492" s="61">
        <f t="shared" si="531"/>
        <v>0.13872832369942201</v>
      </c>
      <c r="DF492" s="61">
        <f t="shared" si="531"/>
        <v>0.15606936416184999</v>
      </c>
      <c r="DG492" s="61">
        <f t="shared" si="531"/>
        <v>0</v>
      </c>
      <c r="DH492" s="61">
        <f t="shared" si="531"/>
        <v>0</v>
      </c>
      <c r="DI492" s="61">
        <f t="shared" si="531"/>
        <v>0</v>
      </c>
      <c r="DJ492" s="61">
        <f t="shared" si="531"/>
        <v>0</v>
      </c>
      <c r="DK492" s="61">
        <f t="shared" si="531"/>
        <v>0</v>
      </c>
      <c r="DL492" s="61">
        <f t="shared" si="531"/>
        <v>0</v>
      </c>
      <c r="DM492" s="61">
        <f t="shared" si="531"/>
        <v>0</v>
      </c>
      <c r="DN492" s="61">
        <f t="shared" si="551"/>
        <v>0</v>
      </c>
      <c r="DO492" s="61">
        <f t="shared" si="551"/>
        <v>0</v>
      </c>
      <c r="DP492" s="61">
        <f t="shared" si="551"/>
        <v>0</v>
      </c>
      <c r="DQ492" s="61">
        <f t="shared" si="549"/>
        <v>0</v>
      </c>
      <c r="DR492" s="61">
        <f t="shared" si="549"/>
        <v>0</v>
      </c>
      <c r="DS492" s="61">
        <f t="shared" si="529"/>
        <v>0</v>
      </c>
      <c r="DT492" s="61">
        <f t="shared" si="508"/>
        <v>0</v>
      </c>
      <c r="DU492" s="61">
        <f t="shared" si="508"/>
        <v>0</v>
      </c>
      <c r="DV492" s="61">
        <f t="shared" si="508"/>
        <v>0</v>
      </c>
      <c r="DW492" s="61">
        <f t="shared" ref="DW492:DY510" si="565">BJ492/$BM492</f>
        <v>0</v>
      </c>
      <c r="DX492" s="61">
        <f t="shared" si="565"/>
        <v>0</v>
      </c>
      <c r="DY492" s="61">
        <f t="shared" si="565"/>
        <v>0</v>
      </c>
      <c r="DZ492" s="61">
        <f t="shared" si="560"/>
        <v>1</v>
      </c>
    </row>
    <row r="493" spans="3:130">
      <c r="C493" s="53">
        <v>2043</v>
      </c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>
        <f t="shared" si="540"/>
        <v>0</v>
      </c>
      <c r="AB493" s="64">
        <f t="shared" si="541"/>
        <v>0</v>
      </c>
      <c r="AC493" s="64">
        <f t="shared" si="543"/>
        <v>0</v>
      </c>
      <c r="AD493" s="64">
        <f t="shared" si="544"/>
        <v>0</v>
      </c>
      <c r="AE493" s="64">
        <f t="shared" si="545"/>
        <v>0</v>
      </c>
      <c r="AF493" s="64">
        <f t="shared" si="546"/>
        <v>0</v>
      </c>
      <c r="AG493" s="64">
        <f t="shared" si="547"/>
        <v>0</v>
      </c>
      <c r="AH493" s="64">
        <f t="shared" si="550"/>
        <v>0</v>
      </c>
      <c r="AI493" s="64">
        <f t="shared" si="552"/>
        <v>0</v>
      </c>
      <c r="AJ493" s="64">
        <f t="shared" si="553"/>
        <v>1.9090909090909001</v>
      </c>
      <c r="AK493" s="64">
        <f t="shared" si="554"/>
        <v>2.4545454545454599</v>
      </c>
      <c r="AL493" s="64">
        <f t="shared" si="555"/>
        <v>2.7272727272727302</v>
      </c>
      <c r="AM493" s="64">
        <f t="shared" si="556"/>
        <v>3.8181818181818201</v>
      </c>
      <c r="AN493" s="64">
        <f t="shared" si="557"/>
        <v>4.3636363636363704</v>
      </c>
      <c r="AO493" s="64">
        <f t="shared" si="558"/>
        <v>4.9090909090909101</v>
      </c>
      <c r="AP493" s="64">
        <f t="shared" si="559"/>
        <v>5.4545454545454604</v>
      </c>
      <c r="AQ493" s="64">
        <f t="shared" si="561"/>
        <v>6</v>
      </c>
      <c r="AR493" s="64">
        <f t="shared" si="563"/>
        <v>6.5454545454545503</v>
      </c>
      <c r="AS493" s="64">
        <f t="shared" ref="AS493:AS510" si="566">VLOOKUP($C$107,$D$3:$K$63,$A$74,0)*(B452-B451)</f>
        <v>7.3636363636363704</v>
      </c>
      <c r="AT493" s="64">
        <f>VLOOKUP($C$108,$D$3:$K$63,$A$74,0)*(B451-B450)</f>
        <v>7.9090909090909101</v>
      </c>
      <c r="AU493" s="64">
        <f>VLOOKUP($C$109,$D$3:$K$63,$A$74,0)*B450</f>
        <v>0</v>
      </c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54">
        <f t="shared" si="510"/>
        <v>53.454545454545503</v>
      </c>
      <c r="BP493" s="53">
        <v>2043</v>
      </c>
      <c r="BQ493" s="61">
        <f t="shared" si="548"/>
        <v>0</v>
      </c>
      <c r="BR493" s="61">
        <f t="shared" si="548"/>
        <v>0</v>
      </c>
      <c r="BS493" s="61">
        <f t="shared" si="548"/>
        <v>0</v>
      </c>
      <c r="BT493" s="61">
        <f t="shared" si="548"/>
        <v>0</v>
      </c>
      <c r="BU493" s="61">
        <f t="shared" si="548"/>
        <v>0</v>
      </c>
      <c r="BV493" s="61">
        <f t="shared" si="548"/>
        <v>0</v>
      </c>
      <c r="BW493" s="61">
        <f t="shared" si="548"/>
        <v>0</v>
      </c>
      <c r="BX493" s="61">
        <f t="shared" si="548"/>
        <v>0</v>
      </c>
      <c r="BY493" s="61">
        <f t="shared" si="548"/>
        <v>0</v>
      </c>
      <c r="BZ493" s="61">
        <f t="shared" si="548"/>
        <v>0</v>
      </c>
      <c r="CA493" s="61">
        <f t="shared" si="548"/>
        <v>0</v>
      </c>
      <c r="CB493" s="61">
        <f t="shared" si="548"/>
        <v>0</v>
      </c>
      <c r="CC493" s="61">
        <f t="shared" si="548"/>
        <v>0</v>
      </c>
      <c r="CD493" s="61">
        <f t="shared" si="548"/>
        <v>0</v>
      </c>
      <c r="CE493" s="61">
        <f t="shared" si="548"/>
        <v>0</v>
      </c>
      <c r="CF493" s="61">
        <f t="shared" si="548"/>
        <v>0</v>
      </c>
      <c r="CG493" s="61">
        <f t="shared" si="564"/>
        <v>0</v>
      </c>
      <c r="CH493" s="61">
        <f t="shared" si="564"/>
        <v>0</v>
      </c>
      <c r="CI493" s="61">
        <f t="shared" si="564"/>
        <v>0</v>
      </c>
      <c r="CJ493" s="61">
        <f t="shared" si="564"/>
        <v>0</v>
      </c>
      <c r="CK493" s="61">
        <f t="shared" si="564"/>
        <v>0</v>
      </c>
      <c r="CL493" s="61">
        <f t="shared" si="562"/>
        <v>0</v>
      </c>
      <c r="CM493" s="61">
        <f t="shared" si="562"/>
        <v>0</v>
      </c>
      <c r="CN493" s="61">
        <f t="shared" si="562"/>
        <v>0</v>
      </c>
      <c r="CO493" s="61">
        <f t="shared" si="562"/>
        <v>0</v>
      </c>
      <c r="CP493" s="61">
        <f t="shared" si="562"/>
        <v>0</v>
      </c>
      <c r="CQ493" s="61">
        <f t="shared" si="562"/>
        <v>0</v>
      </c>
      <c r="CR493" s="61">
        <f t="shared" si="562"/>
        <v>0</v>
      </c>
      <c r="CS493" s="61">
        <f t="shared" si="562"/>
        <v>0</v>
      </c>
      <c r="CT493" s="61">
        <f t="shared" si="562"/>
        <v>0</v>
      </c>
      <c r="CU493" s="61">
        <f t="shared" si="562"/>
        <v>0</v>
      </c>
      <c r="CV493" s="61">
        <f t="shared" si="562"/>
        <v>0</v>
      </c>
      <c r="CW493" s="61">
        <f t="shared" si="542"/>
        <v>3.5714285714285601E-2</v>
      </c>
      <c r="CX493" s="61">
        <f t="shared" si="531"/>
        <v>4.5918367346938799E-2</v>
      </c>
      <c r="CY493" s="61">
        <f t="shared" ref="CY493:DM509" si="567">AL493/$BM493</f>
        <v>5.10204081632653E-2</v>
      </c>
      <c r="CZ493" s="61">
        <f t="shared" si="567"/>
        <v>7.1428571428571397E-2</v>
      </c>
      <c r="DA493" s="61">
        <f t="shared" si="567"/>
        <v>8.1632653061224497E-2</v>
      </c>
      <c r="DB493" s="61">
        <f t="shared" si="567"/>
        <v>9.1836734693877597E-2</v>
      </c>
      <c r="DC493" s="61">
        <f t="shared" si="567"/>
        <v>0.102040816326531</v>
      </c>
      <c r="DD493" s="61">
        <f t="shared" si="567"/>
        <v>0.11224489795918401</v>
      </c>
      <c r="DE493" s="61">
        <f t="shared" si="567"/>
        <v>0.122448979591837</v>
      </c>
      <c r="DF493" s="61">
        <f t="shared" si="567"/>
        <v>0.13775510204081601</v>
      </c>
      <c r="DG493" s="61">
        <f t="shared" si="567"/>
        <v>0.147959183673469</v>
      </c>
      <c r="DH493" s="61">
        <f t="shared" si="567"/>
        <v>0</v>
      </c>
      <c r="DI493" s="61">
        <f t="shared" si="567"/>
        <v>0</v>
      </c>
      <c r="DJ493" s="61">
        <f t="shared" si="567"/>
        <v>0</v>
      </c>
      <c r="DK493" s="61">
        <f t="shared" si="567"/>
        <v>0</v>
      </c>
      <c r="DL493" s="61">
        <f t="shared" si="567"/>
        <v>0</v>
      </c>
      <c r="DM493" s="61">
        <f t="shared" si="567"/>
        <v>0</v>
      </c>
      <c r="DN493" s="61">
        <f t="shared" si="551"/>
        <v>0</v>
      </c>
      <c r="DO493" s="61">
        <f t="shared" si="551"/>
        <v>0</v>
      </c>
      <c r="DP493" s="61">
        <f t="shared" si="551"/>
        <v>0</v>
      </c>
      <c r="DQ493" s="61">
        <f t="shared" si="549"/>
        <v>0</v>
      </c>
      <c r="DR493" s="61">
        <f t="shared" si="549"/>
        <v>0</v>
      </c>
      <c r="DS493" s="61">
        <f t="shared" si="529"/>
        <v>0</v>
      </c>
      <c r="DT493" s="61">
        <f t="shared" si="529"/>
        <v>0</v>
      </c>
      <c r="DU493" s="61">
        <f t="shared" si="529"/>
        <v>0</v>
      </c>
      <c r="DV493" s="61">
        <f t="shared" si="529"/>
        <v>0</v>
      </c>
      <c r="DW493" s="61">
        <f t="shared" si="565"/>
        <v>0</v>
      </c>
      <c r="DX493" s="61">
        <f t="shared" si="565"/>
        <v>0</v>
      </c>
      <c r="DY493" s="61">
        <f t="shared" si="565"/>
        <v>0</v>
      </c>
      <c r="DZ493" s="61">
        <f t="shared" si="560"/>
        <v>1</v>
      </c>
    </row>
    <row r="494" spans="3:130">
      <c r="C494" s="53">
        <v>2044</v>
      </c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>
        <f t="shared" si="541"/>
        <v>0</v>
      </c>
      <c r="AC494" s="64">
        <f t="shared" si="543"/>
        <v>0</v>
      </c>
      <c r="AD494" s="64">
        <f t="shared" si="544"/>
        <v>0</v>
      </c>
      <c r="AE494" s="64">
        <f t="shared" si="545"/>
        <v>0</v>
      </c>
      <c r="AF494" s="64">
        <f t="shared" si="546"/>
        <v>0</v>
      </c>
      <c r="AG494" s="64">
        <f t="shared" si="547"/>
        <v>0</v>
      </c>
      <c r="AH494" s="64">
        <f t="shared" si="550"/>
        <v>0</v>
      </c>
      <c r="AI494" s="64">
        <f t="shared" si="552"/>
        <v>0</v>
      </c>
      <c r="AJ494" s="64">
        <f t="shared" si="553"/>
        <v>0</v>
      </c>
      <c r="AK494" s="64">
        <f t="shared" si="554"/>
        <v>2.4545454545454501</v>
      </c>
      <c r="AL494" s="64">
        <f t="shared" si="555"/>
        <v>2.7272727272727302</v>
      </c>
      <c r="AM494" s="64">
        <f t="shared" si="556"/>
        <v>3.8181818181818201</v>
      </c>
      <c r="AN494" s="64">
        <f t="shared" si="557"/>
        <v>4.3636363636363704</v>
      </c>
      <c r="AO494" s="64">
        <f t="shared" si="558"/>
        <v>4.9090909090909101</v>
      </c>
      <c r="AP494" s="64">
        <f t="shared" si="559"/>
        <v>5.4545454545454604</v>
      </c>
      <c r="AQ494" s="64">
        <f t="shared" si="561"/>
        <v>6</v>
      </c>
      <c r="AR494" s="64">
        <f t="shared" si="563"/>
        <v>6.5454545454545503</v>
      </c>
      <c r="AS494" s="64">
        <f t="shared" si="566"/>
        <v>7.3636363636363704</v>
      </c>
      <c r="AT494" s="64">
        <f t="shared" ref="AT494:AT510" si="568">VLOOKUP($C$108,$D$3:$K$63,$A$74,0)*(B452-B451)</f>
        <v>7.9090909090909101</v>
      </c>
      <c r="AU494" s="64">
        <f>VLOOKUP($C$109,$D$3:$K$63,$A$74,0)*(B451-B450)</f>
        <v>8.4545454545454604</v>
      </c>
      <c r="AV494" s="64">
        <f>VLOOKUP($C$110,$D$3:$K$63,$A$74,0)*B450</f>
        <v>0</v>
      </c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54">
        <f t="shared" si="510"/>
        <v>60</v>
      </c>
      <c r="BP494" s="53">
        <v>2044</v>
      </c>
      <c r="BQ494" s="61">
        <f t="shared" si="548"/>
        <v>0</v>
      </c>
      <c r="BR494" s="61">
        <f t="shared" si="548"/>
        <v>0</v>
      </c>
      <c r="BS494" s="61">
        <f t="shared" si="548"/>
        <v>0</v>
      </c>
      <c r="BT494" s="61">
        <f t="shared" si="548"/>
        <v>0</v>
      </c>
      <c r="BU494" s="61">
        <f t="shared" si="548"/>
        <v>0</v>
      </c>
      <c r="BV494" s="61">
        <f t="shared" si="548"/>
        <v>0</v>
      </c>
      <c r="BW494" s="61">
        <f t="shared" si="548"/>
        <v>0</v>
      </c>
      <c r="BX494" s="61">
        <f t="shared" si="548"/>
        <v>0</v>
      </c>
      <c r="BY494" s="61">
        <f t="shared" si="548"/>
        <v>0</v>
      </c>
      <c r="BZ494" s="61">
        <f t="shared" si="548"/>
        <v>0</v>
      </c>
      <c r="CA494" s="61">
        <f t="shared" si="548"/>
        <v>0</v>
      </c>
      <c r="CB494" s="61">
        <f t="shared" si="548"/>
        <v>0</v>
      </c>
      <c r="CC494" s="61">
        <f t="shared" si="548"/>
        <v>0</v>
      </c>
      <c r="CD494" s="61">
        <f t="shared" si="548"/>
        <v>0</v>
      </c>
      <c r="CE494" s="61">
        <f t="shared" si="548"/>
        <v>0</v>
      </c>
      <c r="CF494" s="61">
        <f t="shared" si="548"/>
        <v>0</v>
      </c>
      <c r="CG494" s="61">
        <f t="shared" si="564"/>
        <v>0</v>
      </c>
      <c r="CH494" s="61">
        <f t="shared" si="564"/>
        <v>0</v>
      </c>
      <c r="CI494" s="61">
        <f t="shared" si="564"/>
        <v>0</v>
      </c>
      <c r="CJ494" s="61">
        <f t="shared" si="564"/>
        <v>0</v>
      </c>
      <c r="CK494" s="61">
        <f t="shared" si="564"/>
        <v>0</v>
      </c>
      <c r="CL494" s="61">
        <f t="shared" si="562"/>
        <v>0</v>
      </c>
      <c r="CM494" s="61">
        <f t="shared" si="562"/>
        <v>0</v>
      </c>
      <c r="CN494" s="61">
        <f t="shared" si="562"/>
        <v>0</v>
      </c>
      <c r="CO494" s="61">
        <f t="shared" si="562"/>
        <v>0</v>
      </c>
      <c r="CP494" s="61">
        <f t="shared" si="562"/>
        <v>0</v>
      </c>
      <c r="CQ494" s="61">
        <f t="shared" si="562"/>
        <v>0</v>
      </c>
      <c r="CR494" s="61">
        <f t="shared" si="562"/>
        <v>0</v>
      </c>
      <c r="CS494" s="61">
        <f t="shared" si="562"/>
        <v>0</v>
      </c>
      <c r="CT494" s="61">
        <f t="shared" si="562"/>
        <v>0</v>
      </c>
      <c r="CU494" s="61">
        <f t="shared" si="562"/>
        <v>0</v>
      </c>
      <c r="CV494" s="61">
        <f t="shared" si="562"/>
        <v>0</v>
      </c>
      <c r="CW494" s="61">
        <f t="shared" si="542"/>
        <v>0</v>
      </c>
      <c r="CX494" s="61">
        <f t="shared" si="542"/>
        <v>4.0909090909090798E-2</v>
      </c>
      <c r="CY494" s="61">
        <f t="shared" si="567"/>
        <v>4.5454545454545497E-2</v>
      </c>
      <c r="CZ494" s="61">
        <f t="shared" si="567"/>
        <v>6.3636363636363602E-2</v>
      </c>
      <c r="DA494" s="61">
        <f t="shared" si="567"/>
        <v>7.2727272727272696E-2</v>
      </c>
      <c r="DB494" s="61">
        <f t="shared" si="567"/>
        <v>8.1818181818181804E-2</v>
      </c>
      <c r="DC494" s="61">
        <f t="shared" si="567"/>
        <v>9.0909090909090898E-2</v>
      </c>
      <c r="DD494" s="61">
        <f t="shared" si="567"/>
        <v>0.1</v>
      </c>
      <c r="DE494" s="61">
        <f t="shared" si="567"/>
        <v>0.109090909090909</v>
      </c>
      <c r="DF494" s="61">
        <f t="shared" si="567"/>
        <v>0.122727272727273</v>
      </c>
      <c r="DG494" s="61">
        <f t="shared" si="567"/>
        <v>0.131818181818182</v>
      </c>
      <c r="DH494" s="61">
        <f t="shared" si="567"/>
        <v>0.14090909090909101</v>
      </c>
      <c r="DI494" s="61">
        <f t="shared" si="567"/>
        <v>0</v>
      </c>
      <c r="DJ494" s="61">
        <f t="shared" si="567"/>
        <v>0</v>
      </c>
      <c r="DK494" s="61">
        <f t="shared" si="567"/>
        <v>0</v>
      </c>
      <c r="DL494" s="61">
        <f t="shared" si="567"/>
        <v>0</v>
      </c>
      <c r="DM494" s="61">
        <f t="shared" si="567"/>
        <v>0</v>
      </c>
      <c r="DN494" s="61">
        <f t="shared" si="551"/>
        <v>0</v>
      </c>
      <c r="DO494" s="61">
        <f t="shared" si="551"/>
        <v>0</v>
      </c>
      <c r="DP494" s="61">
        <f t="shared" si="551"/>
        <v>0</v>
      </c>
      <c r="DQ494" s="61">
        <f t="shared" si="549"/>
        <v>0</v>
      </c>
      <c r="DR494" s="61">
        <f t="shared" si="549"/>
        <v>0</v>
      </c>
      <c r="DS494" s="61">
        <f t="shared" si="529"/>
        <v>0</v>
      </c>
      <c r="DT494" s="61">
        <f t="shared" si="529"/>
        <v>0</v>
      </c>
      <c r="DU494" s="61">
        <f t="shared" si="529"/>
        <v>0</v>
      </c>
      <c r="DV494" s="61">
        <f t="shared" si="529"/>
        <v>0</v>
      </c>
      <c r="DW494" s="61">
        <f t="shared" si="565"/>
        <v>0</v>
      </c>
      <c r="DX494" s="61">
        <f t="shared" si="565"/>
        <v>0</v>
      </c>
      <c r="DY494" s="61">
        <f t="shared" si="565"/>
        <v>0</v>
      </c>
      <c r="DZ494" s="61">
        <f t="shared" si="560"/>
        <v>1</v>
      </c>
    </row>
    <row r="495" spans="3:130">
      <c r="C495" s="53">
        <v>2045</v>
      </c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>
        <f t="shared" si="543"/>
        <v>0</v>
      </c>
      <c r="AD495" s="64">
        <f t="shared" si="544"/>
        <v>0</v>
      </c>
      <c r="AE495" s="64">
        <f t="shared" si="545"/>
        <v>0</v>
      </c>
      <c r="AF495" s="64">
        <f t="shared" si="546"/>
        <v>0</v>
      </c>
      <c r="AG495" s="64">
        <f t="shared" si="547"/>
        <v>0</v>
      </c>
      <c r="AH495" s="64">
        <f t="shared" si="550"/>
        <v>0</v>
      </c>
      <c r="AI495" s="64">
        <f t="shared" si="552"/>
        <v>0</v>
      </c>
      <c r="AJ495" s="64">
        <f t="shared" si="553"/>
        <v>0</v>
      </c>
      <c r="AK495" s="64">
        <f t="shared" si="554"/>
        <v>0</v>
      </c>
      <c r="AL495" s="64">
        <f t="shared" si="555"/>
        <v>2.72727272727272</v>
      </c>
      <c r="AM495" s="64">
        <f t="shared" si="556"/>
        <v>3.8181818181818201</v>
      </c>
      <c r="AN495" s="64">
        <f t="shared" si="557"/>
        <v>4.3636363636363704</v>
      </c>
      <c r="AO495" s="64">
        <f t="shared" si="558"/>
        <v>4.9090909090909101</v>
      </c>
      <c r="AP495" s="64">
        <f t="shared" si="559"/>
        <v>5.4545454545454604</v>
      </c>
      <c r="AQ495" s="64">
        <f t="shared" si="561"/>
        <v>6</v>
      </c>
      <c r="AR495" s="64">
        <f t="shared" si="563"/>
        <v>6.5454545454545503</v>
      </c>
      <c r="AS495" s="64">
        <f t="shared" si="566"/>
        <v>7.3636363636363704</v>
      </c>
      <c r="AT495" s="64">
        <f t="shared" si="568"/>
        <v>7.9090909090909101</v>
      </c>
      <c r="AU495" s="64">
        <f t="shared" ref="AU495:AU510" si="569">VLOOKUP($C$109,$D$3:$K$63,$A$74,0)*(B452-B451)</f>
        <v>8.4545454545454604</v>
      </c>
      <c r="AV495" s="64">
        <f>VLOOKUP($C$110,$D$3:$K$63,$A$74,0)*(B451-B450)</f>
        <v>9</v>
      </c>
      <c r="AW495" s="64">
        <f>VLOOKUP($C$111,$D$3:$K$63,$A$74,0)*B450</f>
        <v>0</v>
      </c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54">
        <f t="shared" si="510"/>
        <v>66.545454545454604</v>
      </c>
      <c r="BP495" s="53">
        <v>2045</v>
      </c>
      <c r="BQ495" s="61">
        <f t="shared" si="548"/>
        <v>0</v>
      </c>
      <c r="BR495" s="61">
        <f t="shared" si="548"/>
        <v>0</v>
      </c>
      <c r="BS495" s="61">
        <f t="shared" si="548"/>
        <v>0</v>
      </c>
      <c r="BT495" s="61">
        <f t="shared" si="548"/>
        <v>0</v>
      </c>
      <c r="BU495" s="61">
        <f t="shared" si="548"/>
        <v>0</v>
      </c>
      <c r="BV495" s="61">
        <f t="shared" si="548"/>
        <v>0</v>
      </c>
      <c r="BW495" s="61">
        <f t="shared" si="548"/>
        <v>0</v>
      </c>
      <c r="BX495" s="61">
        <f t="shared" si="548"/>
        <v>0</v>
      </c>
      <c r="BY495" s="61">
        <f t="shared" si="548"/>
        <v>0</v>
      </c>
      <c r="BZ495" s="61">
        <f t="shared" si="548"/>
        <v>0</v>
      </c>
      <c r="CA495" s="61">
        <f t="shared" si="548"/>
        <v>0</v>
      </c>
      <c r="CB495" s="61">
        <f t="shared" si="548"/>
        <v>0</v>
      </c>
      <c r="CC495" s="61">
        <f t="shared" si="548"/>
        <v>0</v>
      </c>
      <c r="CD495" s="61">
        <f t="shared" si="548"/>
        <v>0</v>
      </c>
      <c r="CE495" s="61">
        <f t="shared" si="548"/>
        <v>0</v>
      </c>
      <c r="CF495" s="61">
        <f t="shared" si="548"/>
        <v>0</v>
      </c>
      <c r="CG495" s="61">
        <f t="shared" si="564"/>
        <v>0</v>
      </c>
      <c r="CH495" s="61">
        <f t="shared" si="564"/>
        <v>0</v>
      </c>
      <c r="CI495" s="61">
        <f t="shared" si="564"/>
        <v>0</v>
      </c>
      <c r="CJ495" s="61">
        <f t="shared" si="564"/>
        <v>0</v>
      </c>
      <c r="CK495" s="61">
        <f t="shared" si="564"/>
        <v>0</v>
      </c>
      <c r="CL495" s="61">
        <f t="shared" si="562"/>
        <v>0</v>
      </c>
      <c r="CM495" s="61">
        <f t="shared" si="562"/>
        <v>0</v>
      </c>
      <c r="CN495" s="61">
        <f t="shared" si="562"/>
        <v>0</v>
      </c>
      <c r="CO495" s="61">
        <f t="shared" si="562"/>
        <v>0</v>
      </c>
      <c r="CP495" s="61">
        <f t="shared" si="562"/>
        <v>0</v>
      </c>
      <c r="CQ495" s="61">
        <f t="shared" si="562"/>
        <v>0</v>
      </c>
      <c r="CR495" s="61">
        <f t="shared" si="562"/>
        <v>0</v>
      </c>
      <c r="CS495" s="61">
        <f t="shared" si="562"/>
        <v>0</v>
      </c>
      <c r="CT495" s="61">
        <f t="shared" si="562"/>
        <v>0</v>
      </c>
      <c r="CU495" s="61">
        <f t="shared" si="562"/>
        <v>0</v>
      </c>
      <c r="CV495" s="61">
        <f t="shared" si="562"/>
        <v>0</v>
      </c>
      <c r="CW495" s="61">
        <f t="shared" si="542"/>
        <v>0</v>
      </c>
      <c r="CX495" s="61">
        <f t="shared" si="542"/>
        <v>0</v>
      </c>
      <c r="CY495" s="61">
        <f t="shared" si="567"/>
        <v>4.09836065573769E-2</v>
      </c>
      <c r="CZ495" s="61">
        <f t="shared" si="567"/>
        <v>5.7377049180327898E-2</v>
      </c>
      <c r="DA495" s="61">
        <f t="shared" si="567"/>
        <v>6.5573770491803296E-2</v>
      </c>
      <c r="DB495" s="61">
        <f t="shared" si="567"/>
        <v>7.3770491803278701E-2</v>
      </c>
      <c r="DC495" s="61">
        <f t="shared" si="567"/>
        <v>8.1967213114754106E-2</v>
      </c>
      <c r="DD495" s="61">
        <f t="shared" si="567"/>
        <v>9.0163934426229497E-2</v>
      </c>
      <c r="DE495" s="61">
        <f t="shared" si="567"/>
        <v>9.8360655737704902E-2</v>
      </c>
      <c r="DF495" s="61">
        <f t="shared" si="567"/>
        <v>0.110655737704918</v>
      </c>
      <c r="DG495" s="61">
        <f t="shared" si="567"/>
        <v>0.11885245901639301</v>
      </c>
      <c r="DH495" s="61">
        <f t="shared" si="567"/>
        <v>0.12704918032786899</v>
      </c>
      <c r="DI495" s="61">
        <f t="shared" si="567"/>
        <v>0.135245901639344</v>
      </c>
      <c r="DJ495" s="61">
        <f t="shared" si="567"/>
        <v>0</v>
      </c>
      <c r="DK495" s="61">
        <f t="shared" si="567"/>
        <v>0</v>
      </c>
      <c r="DL495" s="61">
        <f t="shared" si="567"/>
        <v>0</v>
      </c>
      <c r="DM495" s="61">
        <f t="shared" si="567"/>
        <v>0</v>
      </c>
      <c r="DN495" s="61">
        <f t="shared" si="551"/>
        <v>0</v>
      </c>
      <c r="DO495" s="61">
        <f t="shared" si="551"/>
        <v>0</v>
      </c>
      <c r="DP495" s="61">
        <f t="shared" si="551"/>
        <v>0</v>
      </c>
      <c r="DQ495" s="61">
        <f t="shared" si="549"/>
        <v>0</v>
      </c>
      <c r="DR495" s="61">
        <f t="shared" si="549"/>
        <v>0</v>
      </c>
      <c r="DS495" s="61">
        <f t="shared" si="529"/>
        <v>0</v>
      </c>
      <c r="DT495" s="61">
        <f t="shared" si="529"/>
        <v>0</v>
      </c>
      <c r="DU495" s="61">
        <f t="shared" si="529"/>
        <v>0</v>
      </c>
      <c r="DV495" s="61">
        <f t="shared" si="529"/>
        <v>0</v>
      </c>
      <c r="DW495" s="61">
        <f t="shared" si="565"/>
        <v>0</v>
      </c>
      <c r="DX495" s="61">
        <f t="shared" si="565"/>
        <v>0</v>
      </c>
      <c r="DY495" s="61">
        <f t="shared" si="565"/>
        <v>0</v>
      </c>
      <c r="DZ495" s="61">
        <f t="shared" si="560"/>
        <v>1</v>
      </c>
    </row>
    <row r="496" spans="3:130">
      <c r="C496" s="53">
        <v>2046</v>
      </c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>
        <f t="shared" si="544"/>
        <v>0</v>
      </c>
      <c r="AE496" s="64">
        <f t="shared" si="545"/>
        <v>0</v>
      </c>
      <c r="AF496" s="64">
        <f t="shared" si="546"/>
        <v>0</v>
      </c>
      <c r="AG496" s="64">
        <f t="shared" si="547"/>
        <v>0</v>
      </c>
      <c r="AH496" s="64">
        <f t="shared" si="550"/>
        <v>0</v>
      </c>
      <c r="AI496" s="64">
        <f t="shared" si="552"/>
        <v>0</v>
      </c>
      <c r="AJ496" s="64">
        <f t="shared" si="553"/>
        <v>0</v>
      </c>
      <c r="AK496" s="64">
        <f t="shared" si="554"/>
        <v>0</v>
      </c>
      <c r="AL496" s="64">
        <f t="shared" si="555"/>
        <v>0</v>
      </c>
      <c r="AM496" s="64">
        <f t="shared" si="556"/>
        <v>3.8181818181818099</v>
      </c>
      <c r="AN496" s="64">
        <f t="shared" si="557"/>
        <v>4.3636363636363704</v>
      </c>
      <c r="AO496" s="64">
        <f t="shared" si="558"/>
        <v>4.9090909090909101</v>
      </c>
      <c r="AP496" s="64">
        <f t="shared" si="559"/>
        <v>5.4545454545454604</v>
      </c>
      <c r="AQ496" s="64">
        <f t="shared" si="561"/>
        <v>6</v>
      </c>
      <c r="AR496" s="64">
        <f t="shared" si="563"/>
        <v>6.5454545454545503</v>
      </c>
      <c r="AS496" s="64">
        <f t="shared" si="566"/>
        <v>7.3636363636363704</v>
      </c>
      <c r="AT496" s="64">
        <f t="shared" si="568"/>
        <v>7.9090909090909101</v>
      </c>
      <c r="AU496" s="64">
        <f t="shared" si="569"/>
        <v>8.4545454545454604</v>
      </c>
      <c r="AV496" s="64">
        <f t="shared" ref="AV496:AV510" si="570">VLOOKUP($C$110,$D$3:$K$63,$A$74,0)*(B452-B451)</f>
        <v>9</v>
      </c>
      <c r="AW496" s="64">
        <f>VLOOKUP($C$111,$D$3:$K$63,$A$74,0)*(B451-B450)</f>
        <v>9.5454545454545503</v>
      </c>
      <c r="AX496" s="64">
        <f>VLOOKUP($C$112,$D$3:$K$63,$A$74,0)*B450</f>
        <v>0</v>
      </c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54">
        <f t="shared" si="510"/>
        <v>73.363636363636402</v>
      </c>
      <c r="BP496" s="53">
        <v>2046</v>
      </c>
      <c r="BQ496" s="61">
        <f t="shared" si="548"/>
        <v>0</v>
      </c>
      <c r="BR496" s="61">
        <f t="shared" si="548"/>
        <v>0</v>
      </c>
      <c r="BS496" s="61">
        <f t="shared" si="548"/>
        <v>0</v>
      </c>
      <c r="BT496" s="61">
        <f t="shared" si="548"/>
        <v>0</v>
      </c>
      <c r="BU496" s="61">
        <f t="shared" si="548"/>
        <v>0</v>
      </c>
      <c r="BV496" s="61">
        <f t="shared" si="548"/>
        <v>0</v>
      </c>
      <c r="BW496" s="61">
        <f t="shared" si="548"/>
        <v>0</v>
      </c>
      <c r="BX496" s="61">
        <f t="shared" si="548"/>
        <v>0</v>
      </c>
      <c r="BY496" s="61">
        <f t="shared" si="548"/>
        <v>0</v>
      </c>
      <c r="BZ496" s="61">
        <f t="shared" si="548"/>
        <v>0</v>
      </c>
      <c r="CA496" s="61">
        <f t="shared" si="548"/>
        <v>0</v>
      </c>
      <c r="CB496" s="61">
        <f t="shared" si="548"/>
        <v>0</v>
      </c>
      <c r="CC496" s="61">
        <f t="shared" si="548"/>
        <v>0</v>
      </c>
      <c r="CD496" s="61">
        <f t="shared" si="548"/>
        <v>0</v>
      </c>
      <c r="CE496" s="61">
        <f t="shared" si="548"/>
        <v>0</v>
      </c>
      <c r="CF496" s="61">
        <f t="shared" ref="CF496:CF510" si="571">S496/$BM496</f>
        <v>0</v>
      </c>
      <c r="CG496" s="61">
        <f t="shared" si="564"/>
        <v>0</v>
      </c>
      <c r="CH496" s="61">
        <f t="shared" si="564"/>
        <v>0</v>
      </c>
      <c r="CI496" s="61">
        <f t="shared" si="564"/>
        <v>0</v>
      </c>
      <c r="CJ496" s="61">
        <f t="shared" si="564"/>
        <v>0</v>
      </c>
      <c r="CK496" s="61">
        <f t="shared" si="564"/>
        <v>0</v>
      </c>
      <c r="CL496" s="61">
        <f t="shared" si="562"/>
        <v>0</v>
      </c>
      <c r="CM496" s="61">
        <f t="shared" si="562"/>
        <v>0</v>
      </c>
      <c r="CN496" s="61">
        <f t="shared" si="562"/>
        <v>0</v>
      </c>
      <c r="CO496" s="61">
        <f t="shared" si="562"/>
        <v>0</v>
      </c>
      <c r="CP496" s="61">
        <f t="shared" si="562"/>
        <v>0</v>
      </c>
      <c r="CQ496" s="61">
        <f t="shared" si="562"/>
        <v>0</v>
      </c>
      <c r="CR496" s="61">
        <f t="shared" si="562"/>
        <v>0</v>
      </c>
      <c r="CS496" s="61">
        <f t="shared" si="562"/>
        <v>0</v>
      </c>
      <c r="CT496" s="61">
        <f t="shared" si="562"/>
        <v>0</v>
      </c>
      <c r="CU496" s="61">
        <f t="shared" si="562"/>
        <v>0</v>
      </c>
      <c r="CV496" s="61">
        <f t="shared" si="562"/>
        <v>0</v>
      </c>
      <c r="CW496" s="61">
        <f t="shared" si="542"/>
        <v>0</v>
      </c>
      <c r="CX496" s="61">
        <f t="shared" si="542"/>
        <v>0</v>
      </c>
      <c r="CY496" s="61">
        <f t="shared" si="567"/>
        <v>0</v>
      </c>
      <c r="CZ496" s="61">
        <f t="shared" si="567"/>
        <v>5.2044609665427302E-2</v>
      </c>
      <c r="DA496" s="61">
        <f t="shared" si="567"/>
        <v>5.9479553903345701E-2</v>
      </c>
      <c r="DB496" s="61">
        <f t="shared" si="567"/>
        <v>6.6914498141264003E-2</v>
      </c>
      <c r="DC496" s="61">
        <f t="shared" si="567"/>
        <v>7.4349442379182201E-2</v>
      </c>
      <c r="DD496" s="61">
        <f t="shared" si="567"/>
        <v>8.1784386617100399E-2</v>
      </c>
      <c r="DE496" s="61">
        <f t="shared" si="567"/>
        <v>8.9219330855018597E-2</v>
      </c>
      <c r="DF496" s="61">
        <f t="shared" si="567"/>
        <v>0.100371747211896</v>
      </c>
      <c r="DG496" s="61">
        <f t="shared" si="567"/>
        <v>0.107806691449814</v>
      </c>
      <c r="DH496" s="61">
        <f t="shared" si="567"/>
        <v>0.11524163568773201</v>
      </c>
      <c r="DI496" s="61">
        <f t="shared" si="567"/>
        <v>0.12267657992565099</v>
      </c>
      <c r="DJ496" s="61">
        <f t="shared" si="567"/>
        <v>0.130111524163569</v>
      </c>
      <c r="DK496" s="61">
        <f t="shared" si="567"/>
        <v>0</v>
      </c>
      <c r="DL496" s="61">
        <f t="shared" si="567"/>
        <v>0</v>
      </c>
      <c r="DM496" s="61">
        <f t="shared" si="567"/>
        <v>0</v>
      </c>
      <c r="DN496" s="61">
        <f t="shared" si="551"/>
        <v>0</v>
      </c>
      <c r="DO496" s="61">
        <f t="shared" si="551"/>
        <v>0</v>
      </c>
      <c r="DP496" s="61">
        <f t="shared" si="551"/>
        <v>0</v>
      </c>
      <c r="DQ496" s="61">
        <f t="shared" si="549"/>
        <v>0</v>
      </c>
      <c r="DR496" s="61">
        <f t="shared" si="549"/>
        <v>0</v>
      </c>
      <c r="DS496" s="61">
        <f t="shared" si="529"/>
        <v>0</v>
      </c>
      <c r="DT496" s="61">
        <f t="shared" si="529"/>
        <v>0</v>
      </c>
      <c r="DU496" s="61">
        <f t="shared" si="529"/>
        <v>0</v>
      </c>
      <c r="DV496" s="61">
        <f t="shared" si="529"/>
        <v>0</v>
      </c>
      <c r="DW496" s="61">
        <f t="shared" si="565"/>
        <v>0</v>
      </c>
      <c r="DX496" s="61">
        <f t="shared" si="565"/>
        <v>0</v>
      </c>
      <c r="DY496" s="61">
        <f t="shared" si="565"/>
        <v>0</v>
      </c>
      <c r="DZ496" s="61">
        <f t="shared" si="560"/>
        <v>1</v>
      </c>
    </row>
    <row r="497" spans="3:130">
      <c r="C497" s="53">
        <v>2047</v>
      </c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>
        <f t="shared" si="545"/>
        <v>0</v>
      </c>
      <c r="AF497" s="64">
        <f t="shared" si="546"/>
        <v>0</v>
      </c>
      <c r="AG497" s="64">
        <f t="shared" si="547"/>
        <v>0</v>
      </c>
      <c r="AH497" s="64">
        <f t="shared" si="550"/>
        <v>0</v>
      </c>
      <c r="AI497" s="64">
        <f t="shared" si="552"/>
        <v>0</v>
      </c>
      <c r="AJ497" s="64">
        <f t="shared" si="553"/>
        <v>0</v>
      </c>
      <c r="AK497" s="64">
        <f t="shared" si="554"/>
        <v>0</v>
      </c>
      <c r="AL497" s="64">
        <f t="shared" si="555"/>
        <v>0</v>
      </c>
      <c r="AM497" s="64">
        <f t="shared" si="556"/>
        <v>0</v>
      </c>
      <c r="AN497" s="64">
        <f t="shared" si="557"/>
        <v>4.36363636363635</v>
      </c>
      <c r="AO497" s="64">
        <f t="shared" si="558"/>
        <v>4.9090909090909101</v>
      </c>
      <c r="AP497" s="64">
        <f t="shared" si="559"/>
        <v>5.4545454545454604</v>
      </c>
      <c r="AQ497" s="64">
        <f t="shared" si="561"/>
        <v>6</v>
      </c>
      <c r="AR497" s="64">
        <f t="shared" si="563"/>
        <v>6.5454545454545503</v>
      </c>
      <c r="AS497" s="64">
        <f t="shared" si="566"/>
        <v>7.3636363636363704</v>
      </c>
      <c r="AT497" s="64">
        <f t="shared" si="568"/>
        <v>7.9090909090909101</v>
      </c>
      <c r="AU497" s="64">
        <f t="shared" si="569"/>
        <v>8.4545454545454604</v>
      </c>
      <c r="AV497" s="64">
        <f t="shared" si="570"/>
        <v>9</v>
      </c>
      <c r="AW497" s="64">
        <f t="shared" ref="AW497:AW510" si="572">VLOOKUP($C$111,$D$3:$K$63,$A$74,0)*(B452-B451)</f>
        <v>9.5454545454545503</v>
      </c>
      <c r="AX497" s="64">
        <f>VLOOKUP($C$112,$D$3:$K$63,$A$74,0)*(B451-B450)</f>
        <v>10.090909090909101</v>
      </c>
      <c r="AY497" s="64">
        <f>VLOOKUP($C$113,$D$3:$K$63,$A$74,0)*B450</f>
        <v>0</v>
      </c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54">
        <f t="shared" si="510"/>
        <v>79.636363636363598</v>
      </c>
      <c r="BP497" s="53">
        <v>2047</v>
      </c>
      <c r="BQ497" s="61">
        <f t="shared" ref="BQ497:CE510" si="573">D497/$BM497</f>
        <v>0</v>
      </c>
      <c r="BR497" s="61">
        <f t="shared" si="573"/>
        <v>0</v>
      </c>
      <c r="BS497" s="61">
        <f t="shared" si="573"/>
        <v>0</v>
      </c>
      <c r="BT497" s="61">
        <f t="shared" si="573"/>
        <v>0</v>
      </c>
      <c r="BU497" s="61">
        <f t="shared" si="573"/>
        <v>0</v>
      </c>
      <c r="BV497" s="61">
        <f t="shared" si="573"/>
        <v>0</v>
      </c>
      <c r="BW497" s="61">
        <f t="shared" si="573"/>
        <v>0</v>
      </c>
      <c r="BX497" s="61">
        <f t="shared" si="573"/>
        <v>0</v>
      </c>
      <c r="BY497" s="61">
        <f t="shared" si="573"/>
        <v>0</v>
      </c>
      <c r="BZ497" s="61">
        <f t="shared" si="573"/>
        <v>0</v>
      </c>
      <c r="CA497" s="61">
        <f t="shared" si="573"/>
        <v>0</v>
      </c>
      <c r="CB497" s="61">
        <f t="shared" si="573"/>
        <v>0</v>
      </c>
      <c r="CC497" s="61">
        <f t="shared" si="573"/>
        <v>0</v>
      </c>
      <c r="CD497" s="61">
        <f t="shared" si="573"/>
        <v>0</v>
      </c>
      <c r="CE497" s="61">
        <f t="shared" si="573"/>
        <v>0</v>
      </c>
      <c r="CF497" s="61">
        <f t="shared" si="571"/>
        <v>0</v>
      </c>
      <c r="CG497" s="61">
        <f t="shared" si="564"/>
        <v>0</v>
      </c>
      <c r="CH497" s="61">
        <f t="shared" si="564"/>
        <v>0</v>
      </c>
      <c r="CI497" s="61">
        <f t="shared" si="564"/>
        <v>0</v>
      </c>
      <c r="CJ497" s="61">
        <f t="shared" si="564"/>
        <v>0</v>
      </c>
      <c r="CK497" s="61">
        <f t="shared" si="564"/>
        <v>0</v>
      </c>
      <c r="CL497" s="61">
        <f t="shared" si="562"/>
        <v>0</v>
      </c>
      <c r="CM497" s="61">
        <f t="shared" si="562"/>
        <v>0</v>
      </c>
      <c r="CN497" s="61">
        <f t="shared" si="562"/>
        <v>0</v>
      </c>
      <c r="CO497" s="61">
        <f t="shared" si="562"/>
        <v>0</v>
      </c>
      <c r="CP497" s="61">
        <f t="shared" si="562"/>
        <v>0</v>
      </c>
      <c r="CQ497" s="61">
        <f t="shared" si="562"/>
        <v>0</v>
      </c>
      <c r="CR497" s="61">
        <f t="shared" si="562"/>
        <v>0</v>
      </c>
      <c r="CS497" s="61">
        <f t="shared" si="562"/>
        <v>0</v>
      </c>
      <c r="CT497" s="61">
        <f t="shared" si="562"/>
        <v>0</v>
      </c>
      <c r="CU497" s="61">
        <f t="shared" si="562"/>
        <v>0</v>
      </c>
      <c r="CV497" s="61">
        <f t="shared" si="562"/>
        <v>0</v>
      </c>
      <c r="CW497" s="61">
        <f t="shared" si="542"/>
        <v>0</v>
      </c>
      <c r="CX497" s="61">
        <f t="shared" si="542"/>
        <v>0</v>
      </c>
      <c r="CY497" s="61">
        <f t="shared" si="567"/>
        <v>0</v>
      </c>
      <c r="CZ497" s="61">
        <f t="shared" si="567"/>
        <v>0</v>
      </c>
      <c r="DA497" s="61">
        <f t="shared" si="567"/>
        <v>5.4794520547945001E-2</v>
      </c>
      <c r="DB497" s="61">
        <f t="shared" si="567"/>
        <v>6.1643835616438401E-2</v>
      </c>
      <c r="DC497" s="61">
        <f t="shared" si="567"/>
        <v>6.8493150684931503E-2</v>
      </c>
      <c r="DD497" s="61">
        <f t="shared" si="567"/>
        <v>7.5342465753424695E-2</v>
      </c>
      <c r="DE497" s="61">
        <f t="shared" si="567"/>
        <v>8.2191780821917804E-2</v>
      </c>
      <c r="DF497" s="61">
        <f t="shared" si="567"/>
        <v>9.2465753424657599E-2</v>
      </c>
      <c r="DG497" s="61">
        <f t="shared" si="567"/>
        <v>9.9315068493150693E-2</v>
      </c>
      <c r="DH497" s="61">
        <f t="shared" si="567"/>
        <v>0.106164383561644</v>
      </c>
      <c r="DI497" s="61">
        <f t="shared" si="567"/>
        <v>0.11301369863013699</v>
      </c>
      <c r="DJ497" s="61">
        <f t="shared" si="567"/>
        <v>0.11986301369863001</v>
      </c>
      <c r="DK497" s="61">
        <f t="shared" si="567"/>
        <v>0.12671232876712299</v>
      </c>
      <c r="DL497" s="61">
        <f t="shared" si="567"/>
        <v>0</v>
      </c>
      <c r="DM497" s="61">
        <f t="shared" si="567"/>
        <v>0</v>
      </c>
      <c r="DN497" s="61">
        <f t="shared" si="551"/>
        <v>0</v>
      </c>
      <c r="DO497" s="61">
        <f t="shared" si="551"/>
        <v>0</v>
      </c>
      <c r="DP497" s="61">
        <f t="shared" si="551"/>
        <v>0</v>
      </c>
      <c r="DQ497" s="61">
        <f t="shared" si="549"/>
        <v>0</v>
      </c>
      <c r="DR497" s="61">
        <f t="shared" si="549"/>
        <v>0</v>
      </c>
      <c r="DS497" s="61">
        <f t="shared" si="529"/>
        <v>0</v>
      </c>
      <c r="DT497" s="61">
        <f t="shared" si="529"/>
        <v>0</v>
      </c>
      <c r="DU497" s="61">
        <f t="shared" si="529"/>
        <v>0</v>
      </c>
      <c r="DV497" s="61">
        <f t="shared" si="529"/>
        <v>0</v>
      </c>
      <c r="DW497" s="61">
        <f t="shared" si="565"/>
        <v>0</v>
      </c>
      <c r="DX497" s="61">
        <f t="shared" si="565"/>
        <v>0</v>
      </c>
      <c r="DY497" s="61">
        <f t="shared" si="565"/>
        <v>0</v>
      </c>
      <c r="DZ497" s="61">
        <f t="shared" si="560"/>
        <v>1</v>
      </c>
    </row>
    <row r="498" spans="3:130">
      <c r="C498" s="53">
        <v>2048</v>
      </c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>
        <f t="shared" si="546"/>
        <v>0</v>
      </c>
      <c r="AG498" s="64">
        <f t="shared" si="547"/>
        <v>0</v>
      </c>
      <c r="AH498" s="64">
        <f t="shared" si="550"/>
        <v>0</v>
      </c>
      <c r="AI498" s="64">
        <f t="shared" si="552"/>
        <v>0</v>
      </c>
      <c r="AJ498" s="64">
        <f t="shared" si="553"/>
        <v>0</v>
      </c>
      <c r="AK498" s="64">
        <f t="shared" si="554"/>
        <v>0</v>
      </c>
      <c r="AL498" s="64">
        <f t="shared" si="555"/>
        <v>0</v>
      </c>
      <c r="AM498" s="64">
        <f t="shared" si="556"/>
        <v>0</v>
      </c>
      <c r="AN498" s="64">
        <f t="shared" si="557"/>
        <v>0</v>
      </c>
      <c r="AO498" s="64">
        <f t="shared" si="558"/>
        <v>4.9090909090908896</v>
      </c>
      <c r="AP498" s="64">
        <f t="shared" si="559"/>
        <v>5.4545454545454604</v>
      </c>
      <c r="AQ498" s="64">
        <f t="shared" si="561"/>
        <v>6</v>
      </c>
      <c r="AR498" s="64">
        <f t="shared" si="563"/>
        <v>6.5454545454545503</v>
      </c>
      <c r="AS498" s="64">
        <f t="shared" si="566"/>
        <v>7.3636363636363704</v>
      </c>
      <c r="AT498" s="64">
        <f t="shared" si="568"/>
        <v>7.9090909090909101</v>
      </c>
      <c r="AU498" s="64">
        <f t="shared" si="569"/>
        <v>8.4545454545454604</v>
      </c>
      <c r="AV498" s="64">
        <f t="shared" si="570"/>
        <v>9</v>
      </c>
      <c r="AW498" s="64">
        <f t="shared" si="572"/>
        <v>9.5454545454545503</v>
      </c>
      <c r="AX498" s="64">
        <f t="shared" ref="AX498:AX510" si="574">VLOOKUP($C$112,$D$3:$K$63,$A$74,0)*(B452-B451)</f>
        <v>10.090909090909101</v>
      </c>
      <c r="AY498" s="64">
        <f>VLOOKUP($C$113,$D$3:$K$63,$A$74,0)*(B451-B450)</f>
        <v>10.636363636363599</v>
      </c>
      <c r="AZ498" s="64">
        <f>VLOOKUP($C$114,$D$3:$K$63,$A$74,0)*B450</f>
        <v>0</v>
      </c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54">
        <f t="shared" si="510"/>
        <v>85.909090909090907</v>
      </c>
      <c r="BP498" s="53">
        <v>2048</v>
      </c>
      <c r="BQ498" s="61">
        <f t="shared" si="573"/>
        <v>0</v>
      </c>
      <c r="BR498" s="61">
        <f t="shared" si="573"/>
        <v>0</v>
      </c>
      <c r="BS498" s="61">
        <f t="shared" si="573"/>
        <v>0</v>
      </c>
      <c r="BT498" s="61">
        <f t="shared" si="573"/>
        <v>0</v>
      </c>
      <c r="BU498" s="61">
        <f t="shared" si="573"/>
        <v>0</v>
      </c>
      <c r="BV498" s="61">
        <f t="shared" si="573"/>
        <v>0</v>
      </c>
      <c r="BW498" s="61">
        <f t="shared" si="573"/>
        <v>0</v>
      </c>
      <c r="BX498" s="61">
        <f t="shared" si="573"/>
        <v>0</v>
      </c>
      <c r="BY498" s="61">
        <f t="shared" si="573"/>
        <v>0</v>
      </c>
      <c r="BZ498" s="61">
        <f t="shared" si="573"/>
        <v>0</v>
      </c>
      <c r="CA498" s="61">
        <f t="shared" si="573"/>
        <v>0</v>
      </c>
      <c r="CB498" s="61">
        <f t="shared" si="573"/>
        <v>0</v>
      </c>
      <c r="CC498" s="61">
        <f t="shared" si="573"/>
        <v>0</v>
      </c>
      <c r="CD498" s="61">
        <f t="shared" si="573"/>
        <v>0</v>
      </c>
      <c r="CE498" s="61">
        <f t="shared" si="573"/>
        <v>0</v>
      </c>
      <c r="CF498" s="61">
        <f t="shared" si="571"/>
        <v>0</v>
      </c>
      <c r="CG498" s="61">
        <f t="shared" si="564"/>
        <v>0</v>
      </c>
      <c r="CH498" s="61">
        <f t="shared" si="564"/>
        <v>0</v>
      </c>
      <c r="CI498" s="61">
        <f t="shared" si="564"/>
        <v>0</v>
      </c>
      <c r="CJ498" s="61">
        <f t="shared" si="564"/>
        <v>0</v>
      </c>
      <c r="CK498" s="61">
        <f t="shared" si="564"/>
        <v>0</v>
      </c>
      <c r="CL498" s="61">
        <f t="shared" si="562"/>
        <v>0</v>
      </c>
      <c r="CM498" s="61">
        <f t="shared" si="562"/>
        <v>0</v>
      </c>
      <c r="CN498" s="61">
        <f t="shared" si="562"/>
        <v>0</v>
      </c>
      <c r="CO498" s="61">
        <f t="shared" si="562"/>
        <v>0</v>
      </c>
      <c r="CP498" s="61">
        <f t="shared" si="562"/>
        <v>0</v>
      </c>
      <c r="CQ498" s="61">
        <f t="shared" si="562"/>
        <v>0</v>
      </c>
      <c r="CR498" s="61">
        <f t="shared" si="562"/>
        <v>0</v>
      </c>
      <c r="CS498" s="61">
        <f t="shared" si="562"/>
        <v>0</v>
      </c>
      <c r="CT498" s="61">
        <f t="shared" si="562"/>
        <v>0</v>
      </c>
      <c r="CU498" s="61">
        <f t="shared" si="562"/>
        <v>0</v>
      </c>
      <c r="CV498" s="61">
        <f t="shared" si="562"/>
        <v>0</v>
      </c>
      <c r="CW498" s="61">
        <f t="shared" si="542"/>
        <v>0</v>
      </c>
      <c r="CX498" s="61">
        <f t="shared" si="542"/>
        <v>0</v>
      </c>
      <c r="CY498" s="61">
        <f t="shared" si="567"/>
        <v>0</v>
      </c>
      <c r="CZ498" s="61">
        <f t="shared" si="567"/>
        <v>0</v>
      </c>
      <c r="DA498" s="61">
        <f t="shared" si="567"/>
        <v>0</v>
      </c>
      <c r="DB498" s="61">
        <f t="shared" si="567"/>
        <v>5.7142857142856898E-2</v>
      </c>
      <c r="DC498" s="61">
        <f t="shared" si="567"/>
        <v>6.3492063492063502E-2</v>
      </c>
      <c r="DD498" s="61">
        <f t="shared" si="567"/>
        <v>6.9841269841269898E-2</v>
      </c>
      <c r="DE498" s="61">
        <f t="shared" si="567"/>
        <v>7.6190476190476197E-2</v>
      </c>
      <c r="DF498" s="61">
        <f t="shared" si="567"/>
        <v>8.5714285714285701E-2</v>
      </c>
      <c r="DG498" s="61">
        <f t="shared" si="567"/>
        <v>9.2063492063492097E-2</v>
      </c>
      <c r="DH498" s="61">
        <f t="shared" si="567"/>
        <v>9.8412698412698396E-2</v>
      </c>
      <c r="DI498" s="61">
        <f t="shared" si="567"/>
        <v>0.104761904761905</v>
      </c>
      <c r="DJ498" s="61">
        <f t="shared" si="567"/>
        <v>0.11111111111111099</v>
      </c>
      <c r="DK498" s="61">
        <f t="shared" si="567"/>
        <v>0.117460317460317</v>
      </c>
      <c r="DL498" s="61">
        <f t="shared" si="567"/>
        <v>0.12380952380952399</v>
      </c>
      <c r="DM498" s="61">
        <f t="shared" si="567"/>
        <v>0</v>
      </c>
      <c r="DN498" s="61">
        <f t="shared" si="551"/>
        <v>0</v>
      </c>
      <c r="DO498" s="61">
        <f t="shared" si="551"/>
        <v>0</v>
      </c>
      <c r="DP498" s="61">
        <f t="shared" si="551"/>
        <v>0</v>
      </c>
      <c r="DQ498" s="61">
        <f t="shared" si="549"/>
        <v>0</v>
      </c>
      <c r="DR498" s="61">
        <f t="shared" si="549"/>
        <v>0</v>
      </c>
      <c r="DS498" s="61">
        <f t="shared" si="529"/>
        <v>0</v>
      </c>
      <c r="DT498" s="61">
        <f t="shared" si="529"/>
        <v>0</v>
      </c>
      <c r="DU498" s="61">
        <f t="shared" si="529"/>
        <v>0</v>
      </c>
      <c r="DV498" s="61">
        <f t="shared" si="529"/>
        <v>0</v>
      </c>
      <c r="DW498" s="61">
        <f t="shared" si="565"/>
        <v>0</v>
      </c>
      <c r="DX498" s="61">
        <f t="shared" si="565"/>
        <v>0</v>
      </c>
      <c r="DY498" s="61">
        <f t="shared" si="565"/>
        <v>0</v>
      </c>
      <c r="DZ498" s="61">
        <f t="shared" si="560"/>
        <v>1</v>
      </c>
    </row>
    <row r="499" spans="3:130">
      <c r="C499" s="53">
        <v>2049</v>
      </c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>
        <f t="shared" si="547"/>
        <v>0</v>
      </c>
      <c r="AH499" s="64">
        <f t="shared" si="550"/>
        <v>0</v>
      </c>
      <c r="AI499" s="64">
        <f t="shared" si="552"/>
        <v>0</v>
      </c>
      <c r="AJ499" s="64">
        <f t="shared" si="553"/>
        <v>0</v>
      </c>
      <c r="AK499" s="64">
        <f t="shared" si="554"/>
        <v>0</v>
      </c>
      <c r="AL499" s="64">
        <f t="shared" si="555"/>
        <v>0</v>
      </c>
      <c r="AM499" s="64">
        <f t="shared" si="556"/>
        <v>0</v>
      </c>
      <c r="AN499" s="64">
        <f t="shared" si="557"/>
        <v>0</v>
      </c>
      <c r="AO499" s="64">
        <f t="shared" si="558"/>
        <v>0</v>
      </c>
      <c r="AP499" s="64">
        <f t="shared" si="559"/>
        <v>5.4545454545454399</v>
      </c>
      <c r="AQ499" s="64">
        <f t="shared" si="561"/>
        <v>6</v>
      </c>
      <c r="AR499" s="64">
        <f t="shared" si="563"/>
        <v>6.5454545454545503</v>
      </c>
      <c r="AS499" s="64">
        <f t="shared" si="566"/>
        <v>7.3636363636363704</v>
      </c>
      <c r="AT499" s="64">
        <f t="shared" si="568"/>
        <v>7.9090909090909101</v>
      </c>
      <c r="AU499" s="64">
        <f t="shared" si="569"/>
        <v>8.4545454545454604</v>
      </c>
      <c r="AV499" s="64">
        <f t="shared" si="570"/>
        <v>9</v>
      </c>
      <c r="AW499" s="64">
        <f t="shared" si="572"/>
        <v>9.5454545454545503</v>
      </c>
      <c r="AX499" s="64">
        <f t="shared" si="574"/>
        <v>10.090909090909101</v>
      </c>
      <c r="AY499" s="64">
        <f t="shared" ref="AY499:AY510" si="575">VLOOKUP($C$113,$D$3:$K$63,$A$74,0)*(B452-B451)</f>
        <v>10.636363636363599</v>
      </c>
      <c r="AZ499" s="64">
        <f>VLOOKUP($C$114,$D$3:$K$63,$A$74,0)*(B451-B450)</f>
        <v>11.181818181818199</v>
      </c>
      <c r="BA499" s="64">
        <f>VLOOKUP($C$115,$D$3:$K$63,$A$74,0)*B450</f>
        <v>0</v>
      </c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54">
        <f t="shared" si="510"/>
        <v>92.181818181818201</v>
      </c>
      <c r="BP499" s="53">
        <v>2049</v>
      </c>
      <c r="BQ499" s="61">
        <f t="shared" si="573"/>
        <v>0</v>
      </c>
      <c r="BR499" s="61">
        <f t="shared" si="573"/>
        <v>0</v>
      </c>
      <c r="BS499" s="61">
        <f t="shared" si="573"/>
        <v>0</v>
      </c>
      <c r="BT499" s="61">
        <f t="shared" si="573"/>
        <v>0</v>
      </c>
      <c r="BU499" s="61">
        <f t="shared" si="573"/>
        <v>0</v>
      </c>
      <c r="BV499" s="61">
        <f t="shared" si="573"/>
        <v>0</v>
      </c>
      <c r="BW499" s="61">
        <f t="shared" si="573"/>
        <v>0</v>
      </c>
      <c r="BX499" s="61">
        <f t="shared" si="573"/>
        <v>0</v>
      </c>
      <c r="BY499" s="61">
        <f t="shared" si="573"/>
        <v>0</v>
      </c>
      <c r="BZ499" s="61">
        <f t="shared" si="573"/>
        <v>0</v>
      </c>
      <c r="CA499" s="61">
        <f t="shared" si="573"/>
        <v>0</v>
      </c>
      <c r="CB499" s="61">
        <f t="shared" si="573"/>
        <v>0</v>
      </c>
      <c r="CC499" s="61">
        <f t="shared" si="573"/>
        <v>0</v>
      </c>
      <c r="CD499" s="61">
        <f t="shared" si="573"/>
        <v>0</v>
      </c>
      <c r="CE499" s="61">
        <f t="shared" si="573"/>
        <v>0</v>
      </c>
      <c r="CF499" s="61">
        <f t="shared" si="571"/>
        <v>0</v>
      </c>
      <c r="CG499" s="61">
        <f t="shared" si="564"/>
        <v>0</v>
      </c>
      <c r="CH499" s="61">
        <f t="shared" si="564"/>
        <v>0</v>
      </c>
      <c r="CI499" s="61">
        <f t="shared" si="564"/>
        <v>0</v>
      </c>
      <c r="CJ499" s="61">
        <f t="shared" si="564"/>
        <v>0</v>
      </c>
      <c r="CK499" s="61">
        <f t="shared" si="564"/>
        <v>0</v>
      </c>
      <c r="CL499" s="61">
        <f t="shared" si="562"/>
        <v>0</v>
      </c>
      <c r="CM499" s="61">
        <f t="shared" si="562"/>
        <v>0</v>
      </c>
      <c r="CN499" s="61">
        <f t="shared" si="562"/>
        <v>0</v>
      </c>
      <c r="CO499" s="61">
        <f t="shared" si="562"/>
        <v>0</v>
      </c>
      <c r="CP499" s="61">
        <f t="shared" si="562"/>
        <v>0</v>
      </c>
      <c r="CQ499" s="61">
        <f t="shared" si="562"/>
        <v>0</v>
      </c>
      <c r="CR499" s="61">
        <f t="shared" si="562"/>
        <v>0</v>
      </c>
      <c r="CS499" s="61">
        <f t="shared" si="562"/>
        <v>0</v>
      </c>
      <c r="CT499" s="61">
        <f t="shared" si="562"/>
        <v>0</v>
      </c>
      <c r="CU499" s="61">
        <f t="shared" si="562"/>
        <v>0</v>
      </c>
      <c r="CV499" s="61">
        <f t="shared" si="562"/>
        <v>0</v>
      </c>
      <c r="CW499" s="61">
        <f t="shared" si="542"/>
        <v>0</v>
      </c>
      <c r="CX499" s="61">
        <f t="shared" si="542"/>
        <v>0</v>
      </c>
      <c r="CY499" s="61">
        <f t="shared" si="567"/>
        <v>0</v>
      </c>
      <c r="CZ499" s="61">
        <f t="shared" si="567"/>
        <v>0</v>
      </c>
      <c r="DA499" s="61">
        <f t="shared" si="567"/>
        <v>0</v>
      </c>
      <c r="DB499" s="61">
        <f t="shared" si="567"/>
        <v>0</v>
      </c>
      <c r="DC499" s="61">
        <f t="shared" si="567"/>
        <v>5.9171597633135897E-2</v>
      </c>
      <c r="DD499" s="61">
        <f t="shared" si="567"/>
        <v>6.5088757396449703E-2</v>
      </c>
      <c r="DE499" s="61">
        <f t="shared" si="567"/>
        <v>7.1005917159763302E-2</v>
      </c>
      <c r="DF499" s="61">
        <f t="shared" si="567"/>
        <v>7.9881656804733706E-2</v>
      </c>
      <c r="DG499" s="61">
        <f t="shared" si="567"/>
        <v>8.5798816568047401E-2</v>
      </c>
      <c r="DH499" s="61">
        <f t="shared" si="567"/>
        <v>9.1715976331360999E-2</v>
      </c>
      <c r="DI499" s="61">
        <f t="shared" si="567"/>
        <v>9.7633136094674597E-2</v>
      </c>
      <c r="DJ499" s="61">
        <f t="shared" si="567"/>
        <v>0.103550295857988</v>
      </c>
      <c r="DK499" s="61">
        <f t="shared" si="567"/>
        <v>0.109467455621302</v>
      </c>
      <c r="DL499" s="61">
        <f t="shared" si="567"/>
        <v>0.115384615384615</v>
      </c>
      <c r="DM499" s="61">
        <f t="shared" si="567"/>
        <v>0.121301775147929</v>
      </c>
      <c r="DN499" s="61">
        <f t="shared" si="551"/>
        <v>0</v>
      </c>
      <c r="DO499" s="61">
        <f t="shared" si="551"/>
        <v>0</v>
      </c>
      <c r="DP499" s="61">
        <f t="shared" si="551"/>
        <v>0</v>
      </c>
      <c r="DQ499" s="61">
        <f t="shared" si="549"/>
        <v>0</v>
      </c>
      <c r="DR499" s="61">
        <f t="shared" si="549"/>
        <v>0</v>
      </c>
      <c r="DS499" s="61">
        <f t="shared" si="529"/>
        <v>0</v>
      </c>
      <c r="DT499" s="61">
        <f t="shared" si="529"/>
        <v>0</v>
      </c>
      <c r="DU499" s="61">
        <f t="shared" si="529"/>
        <v>0</v>
      </c>
      <c r="DV499" s="61">
        <f t="shared" si="529"/>
        <v>0</v>
      </c>
      <c r="DW499" s="61">
        <f t="shared" si="565"/>
        <v>0</v>
      </c>
      <c r="DX499" s="61">
        <f t="shared" si="565"/>
        <v>0</v>
      </c>
      <c r="DY499" s="61">
        <f t="shared" si="565"/>
        <v>0</v>
      </c>
      <c r="DZ499" s="61">
        <f t="shared" si="560"/>
        <v>1</v>
      </c>
    </row>
    <row r="500" spans="3:130">
      <c r="C500" s="53">
        <v>2050</v>
      </c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>
        <f t="shared" si="550"/>
        <v>0</v>
      </c>
      <c r="AI500" s="64">
        <f t="shared" si="552"/>
        <v>0</v>
      </c>
      <c r="AJ500" s="64">
        <f t="shared" si="553"/>
        <v>0</v>
      </c>
      <c r="AK500" s="64">
        <f t="shared" si="554"/>
        <v>0</v>
      </c>
      <c r="AL500" s="64">
        <f t="shared" si="555"/>
        <v>0</v>
      </c>
      <c r="AM500" s="64">
        <f t="shared" si="556"/>
        <v>0</v>
      </c>
      <c r="AN500" s="64">
        <f t="shared" si="557"/>
        <v>0</v>
      </c>
      <c r="AO500" s="64">
        <f t="shared" si="558"/>
        <v>0</v>
      </c>
      <c r="AP500" s="64">
        <f t="shared" si="559"/>
        <v>0</v>
      </c>
      <c r="AQ500" s="64">
        <f t="shared" si="561"/>
        <v>5.9999999999999796</v>
      </c>
      <c r="AR500" s="64">
        <f t="shared" si="563"/>
        <v>6.5454545454545503</v>
      </c>
      <c r="AS500" s="64">
        <f t="shared" si="566"/>
        <v>7.3636363636363704</v>
      </c>
      <c r="AT500" s="64">
        <f t="shared" si="568"/>
        <v>7.9090909090909101</v>
      </c>
      <c r="AU500" s="64">
        <f t="shared" si="569"/>
        <v>8.4545454545454604</v>
      </c>
      <c r="AV500" s="64">
        <f t="shared" si="570"/>
        <v>9</v>
      </c>
      <c r="AW500" s="64">
        <f t="shared" si="572"/>
        <v>9.5454545454545503</v>
      </c>
      <c r="AX500" s="64">
        <f t="shared" si="574"/>
        <v>10.090909090909101</v>
      </c>
      <c r="AY500" s="64">
        <f t="shared" si="575"/>
        <v>10.636363636363599</v>
      </c>
      <c r="AZ500" s="64">
        <f t="shared" ref="AZ500:AZ510" si="576">VLOOKUP($C$114,$D$3:$K$63,$A$74,0)*(B452-B451)</f>
        <v>11.181818181818199</v>
      </c>
      <c r="BA500" s="64">
        <f>VLOOKUP($C$115,$D$3:$K$63,$A$74,0)*(B451-B450)</f>
        <v>11.7272727272727</v>
      </c>
      <c r="BB500" s="64">
        <f>VLOOKUP($C$116,$D$3:$K$63,$A$74,0)*B450</f>
        <v>0</v>
      </c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54">
        <f t="shared" si="510"/>
        <v>98.454545454545496</v>
      </c>
      <c r="BP500" s="53">
        <v>2050</v>
      </c>
      <c r="BQ500" s="61">
        <f t="shared" si="573"/>
        <v>0</v>
      </c>
      <c r="BR500" s="61">
        <f t="shared" si="573"/>
        <v>0</v>
      </c>
      <c r="BS500" s="61">
        <f t="shared" si="573"/>
        <v>0</v>
      </c>
      <c r="BT500" s="61">
        <f t="shared" si="573"/>
        <v>0</v>
      </c>
      <c r="BU500" s="61">
        <f t="shared" si="573"/>
        <v>0</v>
      </c>
      <c r="BV500" s="61">
        <f t="shared" si="573"/>
        <v>0</v>
      </c>
      <c r="BW500" s="61">
        <f t="shared" si="573"/>
        <v>0</v>
      </c>
      <c r="BX500" s="61">
        <f t="shared" si="573"/>
        <v>0</v>
      </c>
      <c r="BY500" s="61">
        <f t="shared" si="573"/>
        <v>0</v>
      </c>
      <c r="BZ500" s="61">
        <f t="shared" si="573"/>
        <v>0</v>
      </c>
      <c r="CA500" s="61">
        <f t="shared" si="573"/>
        <v>0</v>
      </c>
      <c r="CB500" s="61">
        <f t="shared" si="573"/>
        <v>0</v>
      </c>
      <c r="CC500" s="61">
        <f t="shared" si="573"/>
        <v>0</v>
      </c>
      <c r="CD500" s="61">
        <f t="shared" si="573"/>
        <v>0</v>
      </c>
      <c r="CE500" s="61">
        <f t="shared" si="573"/>
        <v>0</v>
      </c>
      <c r="CF500" s="61">
        <f t="shared" si="571"/>
        <v>0</v>
      </c>
      <c r="CG500" s="61">
        <f t="shared" si="564"/>
        <v>0</v>
      </c>
      <c r="CH500" s="61">
        <f t="shared" si="564"/>
        <v>0</v>
      </c>
      <c r="CI500" s="61">
        <f t="shared" si="564"/>
        <v>0</v>
      </c>
      <c r="CJ500" s="61">
        <f t="shared" si="564"/>
        <v>0</v>
      </c>
      <c r="CK500" s="61">
        <f t="shared" si="564"/>
        <v>0</v>
      </c>
      <c r="CL500" s="61">
        <f t="shared" si="562"/>
        <v>0</v>
      </c>
      <c r="CM500" s="61">
        <f t="shared" si="562"/>
        <v>0</v>
      </c>
      <c r="CN500" s="61">
        <f t="shared" si="562"/>
        <v>0</v>
      </c>
      <c r="CO500" s="61">
        <f t="shared" si="562"/>
        <v>0</v>
      </c>
      <c r="CP500" s="61">
        <f t="shared" si="562"/>
        <v>0</v>
      </c>
      <c r="CQ500" s="61">
        <f t="shared" si="562"/>
        <v>0</v>
      </c>
      <c r="CR500" s="61">
        <f t="shared" si="562"/>
        <v>0</v>
      </c>
      <c r="CS500" s="61">
        <f t="shared" si="562"/>
        <v>0</v>
      </c>
      <c r="CT500" s="61">
        <f t="shared" si="562"/>
        <v>0</v>
      </c>
      <c r="CU500" s="61">
        <f t="shared" si="562"/>
        <v>0</v>
      </c>
      <c r="CV500" s="61">
        <f t="shared" si="562"/>
        <v>0</v>
      </c>
      <c r="CW500" s="61">
        <f t="shared" si="542"/>
        <v>0</v>
      </c>
      <c r="CX500" s="61">
        <f t="shared" si="542"/>
        <v>0</v>
      </c>
      <c r="CY500" s="61">
        <f t="shared" si="567"/>
        <v>0</v>
      </c>
      <c r="CZ500" s="61">
        <f t="shared" si="567"/>
        <v>0</v>
      </c>
      <c r="DA500" s="61">
        <f t="shared" si="567"/>
        <v>0</v>
      </c>
      <c r="DB500" s="61">
        <f t="shared" si="567"/>
        <v>0</v>
      </c>
      <c r="DC500" s="61">
        <f t="shared" si="567"/>
        <v>0</v>
      </c>
      <c r="DD500" s="61">
        <f t="shared" si="567"/>
        <v>6.0941828254847397E-2</v>
      </c>
      <c r="DE500" s="61">
        <f t="shared" si="567"/>
        <v>6.6481994459833799E-2</v>
      </c>
      <c r="DF500" s="61">
        <f t="shared" si="567"/>
        <v>7.4792243767312999E-2</v>
      </c>
      <c r="DG500" s="61">
        <f t="shared" si="567"/>
        <v>8.0332409972299207E-2</v>
      </c>
      <c r="DH500" s="61">
        <f t="shared" si="567"/>
        <v>8.5872576177285304E-2</v>
      </c>
      <c r="DI500" s="61">
        <f t="shared" si="567"/>
        <v>9.1412742382271497E-2</v>
      </c>
      <c r="DJ500" s="61">
        <f t="shared" si="567"/>
        <v>9.6952908587257594E-2</v>
      </c>
      <c r="DK500" s="61">
        <f t="shared" si="567"/>
        <v>0.102493074792244</v>
      </c>
      <c r="DL500" s="61">
        <f t="shared" si="567"/>
        <v>0.10803324099723</v>
      </c>
      <c r="DM500" s="61">
        <f t="shared" si="567"/>
        <v>0.113573407202216</v>
      </c>
      <c r="DN500" s="61">
        <f t="shared" si="551"/>
        <v>0.11911357340720199</v>
      </c>
      <c r="DO500" s="61">
        <f t="shared" si="551"/>
        <v>0</v>
      </c>
      <c r="DP500" s="61">
        <f t="shared" si="551"/>
        <v>0</v>
      </c>
      <c r="DQ500" s="61">
        <f t="shared" si="549"/>
        <v>0</v>
      </c>
      <c r="DR500" s="61">
        <f t="shared" si="549"/>
        <v>0</v>
      </c>
      <c r="DS500" s="61">
        <f t="shared" si="529"/>
        <v>0</v>
      </c>
      <c r="DT500" s="61">
        <f t="shared" si="529"/>
        <v>0</v>
      </c>
      <c r="DU500" s="61">
        <f t="shared" si="529"/>
        <v>0</v>
      </c>
      <c r="DV500" s="61">
        <f t="shared" si="529"/>
        <v>0</v>
      </c>
      <c r="DW500" s="61">
        <f t="shared" si="565"/>
        <v>0</v>
      </c>
      <c r="DX500" s="61">
        <f t="shared" si="565"/>
        <v>0</v>
      </c>
      <c r="DY500" s="61">
        <f t="shared" si="565"/>
        <v>0</v>
      </c>
      <c r="DZ500" s="61">
        <f t="shared" si="560"/>
        <v>1</v>
      </c>
    </row>
    <row r="501" spans="3:130">
      <c r="C501" s="53">
        <v>2051</v>
      </c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>
        <f t="shared" si="552"/>
        <v>0</v>
      </c>
      <c r="AJ501" s="64">
        <f t="shared" si="553"/>
        <v>0</v>
      </c>
      <c r="AK501" s="64">
        <f t="shared" si="554"/>
        <v>0</v>
      </c>
      <c r="AL501" s="64">
        <f t="shared" si="555"/>
        <v>0</v>
      </c>
      <c r="AM501" s="64">
        <f t="shared" si="556"/>
        <v>0</v>
      </c>
      <c r="AN501" s="64">
        <f t="shared" si="557"/>
        <v>0</v>
      </c>
      <c r="AO501" s="64">
        <f t="shared" si="558"/>
        <v>0</v>
      </c>
      <c r="AP501" s="64">
        <f t="shared" si="559"/>
        <v>0</v>
      </c>
      <c r="AQ501" s="64">
        <f t="shared" si="561"/>
        <v>0</v>
      </c>
      <c r="AR501" s="64">
        <f t="shared" si="563"/>
        <v>6.5454545454545201</v>
      </c>
      <c r="AS501" s="64">
        <f t="shared" si="566"/>
        <v>7.3636363636363704</v>
      </c>
      <c r="AT501" s="64">
        <f t="shared" si="568"/>
        <v>7.9090909090909101</v>
      </c>
      <c r="AU501" s="64">
        <f t="shared" si="569"/>
        <v>8.4545454545454604</v>
      </c>
      <c r="AV501" s="64">
        <f t="shared" si="570"/>
        <v>9</v>
      </c>
      <c r="AW501" s="64">
        <f t="shared" si="572"/>
        <v>9.5454545454545503</v>
      </c>
      <c r="AX501" s="64">
        <f t="shared" si="574"/>
        <v>10.090909090909101</v>
      </c>
      <c r="AY501" s="64">
        <f t="shared" si="575"/>
        <v>10.636363636363599</v>
      </c>
      <c r="AZ501" s="64">
        <f t="shared" si="576"/>
        <v>11.181818181818199</v>
      </c>
      <c r="BA501" s="64">
        <f t="shared" ref="BA501:BA510" si="577">VLOOKUP($C$115,$D$3:$K$63,$A$74,0)*(B452-B451)</f>
        <v>11.7272727272727</v>
      </c>
      <c r="BB501" s="64">
        <f>VLOOKUP($C$116,$D$3:$K$63,$A$74,0)*(B451-B450)</f>
        <v>12.2727272727273</v>
      </c>
      <c r="BC501" s="64">
        <f>VLOOKUP($C$117,$D$3:$K$63,$A$74,0)*B450</f>
        <v>0</v>
      </c>
      <c r="BD501" s="64"/>
      <c r="BE501" s="64"/>
      <c r="BF501" s="64"/>
      <c r="BG501" s="64"/>
      <c r="BH501" s="64"/>
      <c r="BI501" s="64"/>
      <c r="BJ501" s="64"/>
      <c r="BK501" s="64"/>
      <c r="BL501" s="64"/>
      <c r="BM501" s="54">
        <f t="shared" si="510"/>
        <v>104.727272727273</v>
      </c>
      <c r="BP501" s="53">
        <v>2051</v>
      </c>
      <c r="BQ501" s="61">
        <f t="shared" si="573"/>
        <v>0</v>
      </c>
      <c r="BR501" s="61">
        <f t="shared" si="573"/>
        <v>0</v>
      </c>
      <c r="BS501" s="61">
        <f t="shared" si="573"/>
        <v>0</v>
      </c>
      <c r="BT501" s="61">
        <f t="shared" si="573"/>
        <v>0</v>
      </c>
      <c r="BU501" s="61">
        <f t="shared" si="573"/>
        <v>0</v>
      </c>
      <c r="BV501" s="61">
        <f t="shared" si="573"/>
        <v>0</v>
      </c>
      <c r="BW501" s="61">
        <f t="shared" si="573"/>
        <v>0</v>
      </c>
      <c r="BX501" s="61">
        <f t="shared" si="573"/>
        <v>0</v>
      </c>
      <c r="BY501" s="61">
        <f t="shared" si="573"/>
        <v>0</v>
      </c>
      <c r="BZ501" s="61">
        <f t="shared" si="573"/>
        <v>0</v>
      </c>
      <c r="CA501" s="61">
        <f t="shared" si="573"/>
        <v>0</v>
      </c>
      <c r="CB501" s="61">
        <f t="shared" si="573"/>
        <v>0</v>
      </c>
      <c r="CC501" s="61">
        <f t="shared" si="573"/>
        <v>0</v>
      </c>
      <c r="CD501" s="61">
        <f t="shared" si="573"/>
        <v>0</v>
      </c>
      <c r="CE501" s="61">
        <f t="shared" si="573"/>
        <v>0</v>
      </c>
      <c r="CF501" s="61">
        <f t="shared" si="571"/>
        <v>0</v>
      </c>
      <c r="CG501" s="61">
        <f t="shared" si="564"/>
        <v>0</v>
      </c>
      <c r="CH501" s="61">
        <f t="shared" si="564"/>
        <v>0</v>
      </c>
      <c r="CI501" s="61">
        <f t="shared" si="564"/>
        <v>0</v>
      </c>
      <c r="CJ501" s="61">
        <f t="shared" si="564"/>
        <v>0</v>
      </c>
      <c r="CK501" s="61">
        <f t="shared" si="564"/>
        <v>0</v>
      </c>
      <c r="CL501" s="61">
        <f t="shared" si="562"/>
        <v>0</v>
      </c>
      <c r="CM501" s="61">
        <f t="shared" si="562"/>
        <v>0</v>
      </c>
      <c r="CN501" s="61">
        <f t="shared" si="562"/>
        <v>0</v>
      </c>
      <c r="CO501" s="61">
        <f t="shared" si="562"/>
        <v>0</v>
      </c>
      <c r="CP501" s="61">
        <f t="shared" si="562"/>
        <v>0</v>
      </c>
      <c r="CQ501" s="61">
        <f t="shared" si="562"/>
        <v>0</v>
      </c>
      <c r="CR501" s="61">
        <f t="shared" si="562"/>
        <v>0</v>
      </c>
      <c r="CS501" s="61">
        <f t="shared" si="562"/>
        <v>0</v>
      </c>
      <c r="CT501" s="61">
        <f t="shared" si="562"/>
        <v>0</v>
      </c>
      <c r="CU501" s="61">
        <f t="shared" si="562"/>
        <v>0</v>
      </c>
      <c r="CV501" s="61">
        <f t="shared" si="562"/>
        <v>0</v>
      </c>
      <c r="CW501" s="61">
        <f t="shared" si="542"/>
        <v>0</v>
      </c>
      <c r="CX501" s="61">
        <f t="shared" si="542"/>
        <v>0</v>
      </c>
      <c r="CY501" s="61">
        <f t="shared" si="567"/>
        <v>0</v>
      </c>
      <c r="CZ501" s="61">
        <f t="shared" si="567"/>
        <v>0</v>
      </c>
      <c r="DA501" s="61">
        <f t="shared" si="567"/>
        <v>0</v>
      </c>
      <c r="DB501" s="61">
        <f t="shared" si="567"/>
        <v>0</v>
      </c>
      <c r="DC501" s="61">
        <f t="shared" si="567"/>
        <v>0</v>
      </c>
      <c r="DD501" s="61">
        <f t="shared" si="567"/>
        <v>0</v>
      </c>
      <c r="DE501" s="61">
        <f t="shared" si="567"/>
        <v>6.2499999999999799E-2</v>
      </c>
      <c r="DF501" s="61">
        <f t="shared" si="567"/>
        <v>7.03125E-2</v>
      </c>
      <c r="DG501" s="61">
        <f t="shared" si="567"/>
        <v>7.5520833333333398E-2</v>
      </c>
      <c r="DH501" s="61">
        <f t="shared" si="567"/>
        <v>8.0729166666666699E-2</v>
      </c>
      <c r="DI501" s="61">
        <f t="shared" si="567"/>
        <v>8.59375E-2</v>
      </c>
      <c r="DJ501" s="61">
        <f t="shared" si="567"/>
        <v>9.1145833333333398E-2</v>
      </c>
      <c r="DK501" s="61">
        <f t="shared" si="567"/>
        <v>9.6354166666666699E-2</v>
      </c>
      <c r="DL501" s="61">
        <f t="shared" si="567"/>
        <v>0.1015625</v>
      </c>
      <c r="DM501" s="61">
        <f t="shared" si="567"/>
        <v>0.106770833333333</v>
      </c>
      <c r="DN501" s="61">
        <f t="shared" si="551"/>
        <v>0.111979166666667</v>
      </c>
      <c r="DO501" s="61">
        <f t="shared" si="551"/>
        <v>0.1171875</v>
      </c>
      <c r="DP501" s="61">
        <f t="shared" si="551"/>
        <v>0</v>
      </c>
      <c r="DQ501" s="61">
        <f t="shared" si="549"/>
        <v>0</v>
      </c>
      <c r="DR501" s="61">
        <f t="shared" si="549"/>
        <v>0</v>
      </c>
      <c r="DS501" s="61">
        <f t="shared" si="529"/>
        <v>0</v>
      </c>
      <c r="DT501" s="61">
        <f t="shared" si="529"/>
        <v>0</v>
      </c>
      <c r="DU501" s="61">
        <f t="shared" si="529"/>
        <v>0</v>
      </c>
      <c r="DV501" s="61">
        <f t="shared" si="529"/>
        <v>0</v>
      </c>
      <c r="DW501" s="61">
        <f t="shared" si="565"/>
        <v>0</v>
      </c>
      <c r="DX501" s="61">
        <f t="shared" si="565"/>
        <v>0</v>
      </c>
      <c r="DY501" s="61">
        <f t="shared" si="565"/>
        <v>0</v>
      </c>
      <c r="DZ501" s="61">
        <f t="shared" si="560"/>
        <v>1</v>
      </c>
    </row>
    <row r="502" spans="3:130">
      <c r="C502" s="53">
        <v>2052</v>
      </c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>
        <f t="shared" si="553"/>
        <v>0</v>
      </c>
      <c r="AK502" s="64">
        <f t="shared" si="554"/>
        <v>0</v>
      </c>
      <c r="AL502" s="64">
        <f t="shared" si="555"/>
        <v>0</v>
      </c>
      <c r="AM502" s="64">
        <f t="shared" si="556"/>
        <v>0</v>
      </c>
      <c r="AN502" s="64">
        <f t="shared" si="557"/>
        <v>0</v>
      </c>
      <c r="AO502" s="64">
        <f t="shared" si="558"/>
        <v>0</v>
      </c>
      <c r="AP502" s="64">
        <f t="shared" si="559"/>
        <v>0</v>
      </c>
      <c r="AQ502" s="64">
        <f t="shared" si="561"/>
        <v>0</v>
      </c>
      <c r="AR502" s="64">
        <f t="shared" si="563"/>
        <v>0</v>
      </c>
      <c r="AS502" s="64">
        <f t="shared" si="566"/>
        <v>7.3636363636363402</v>
      </c>
      <c r="AT502" s="64">
        <f t="shared" si="568"/>
        <v>7.9090909090909101</v>
      </c>
      <c r="AU502" s="64">
        <f t="shared" si="569"/>
        <v>8.4545454545454604</v>
      </c>
      <c r="AV502" s="64">
        <f t="shared" si="570"/>
        <v>9</v>
      </c>
      <c r="AW502" s="64">
        <f t="shared" si="572"/>
        <v>9.5454545454545503</v>
      </c>
      <c r="AX502" s="64">
        <f t="shared" si="574"/>
        <v>10.090909090909101</v>
      </c>
      <c r="AY502" s="64">
        <f t="shared" si="575"/>
        <v>10.636363636363599</v>
      </c>
      <c r="AZ502" s="64">
        <f t="shared" si="576"/>
        <v>11.181818181818199</v>
      </c>
      <c r="BA502" s="64">
        <f t="shared" si="577"/>
        <v>11.7272727272727</v>
      </c>
      <c r="BB502" s="64">
        <f t="shared" ref="BB502:BB510" si="578">VLOOKUP($C$116,$D$3:$K$63,$A$74,0)*(B452-B451)</f>
        <v>12.2727272727273</v>
      </c>
      <c r="BC502" s="64">
        <f>VLOOKUP($C$117,$D$3:$K$63,$A$74,0)*(B451-B450)</f>
        <v>12.5454545454546</v>
      </c>
      <c r="BD502" s="64">
        <f>VLOOKUP($C$118,$D$3:$K$63,$A$74,0)*B450</f>
        <v>0</v>
      </c>
      <c r="BE502" s="64"/>
      <c r="BF502" s="64"/>
      <c r="BG502" s="64"/>
      <c r="BH502" s="64"/>
      <c r="BI502" s="64"/>
      <c r="BJ502" s="64"/>
      <c r="BK502" s="64"/>
      <c r="BL502" s="64"/>
      <c r="BM502" s="54">
        <f t="shared" si="510"/>
        <v>110.727272727273</v>
      </c>
      <c r="BP502" s="53">
        <v>2052</v>
      </c>
      <c r="BQ502" s="61">
        <f t="shared" si="573"/>
        <v>0</v>
      </c>
      <c r="BR502" s="61">
        <f t="shared" si="573"/>
        <v>0</v>
      </c>
      <c r="BS502" s="61">
        <f t="shared" si="573"/>
        <v>0</v>
      </c>
      <c r="BT502" s="61">
        <f t="shared" si="573"/>
        <v>0</v>
      </c>
      <c r="BU502" s="61">
        <f t="shared" si="573"/>
        <v>0</v>
      </c>
      <c r="BV502" s="61">
        <f t="shared" si="573"/>
        <v>0</v>
      </c>
      <c r="BW502" s="61">
        <f t="shared" si="573"/>
        <v>0</v>
      </c>
      <c r="BX502" s="61">
        <f t="shared" si="573"/>
        <v>0</v>
      </c>
      <c r="BY502" s="61">
        <f t="shared" si="573"/>
        <v>0</v>
      </c>
      <c r="BZ502" s="61">
        <f t="shared" si="573"/>
        <v>0</v>
      </c>
      <c r="CA502" s="61">
        <f t="shared" si="573"/>
        <v>0</v>
      </c>
      <c r="CB502" s="61">
        <f t="shared" si="573"/>
        <v>0</v>
      </c>
      <c r="CC502" s="61">
        <f t="shared" si="573"/>
        <v>0</v>
      </c>
      <c r="CD502" s="61">
        <f t="shared" si="573"/>
        <v>0</v>
      </c>
      <c r="CE502" s="61">
        <f t="shared" si="573"/>
        <v>0</v>
      </c>
      <c r="CF502" s="61">
        <f t="shared" si="571"/>
        <v>0</v>
      </c>
      <c r="CG502" s="61">
        <f t="shared" si="564"/>
        <v>0</v>
      </c>
      <c r="CH502" s="61">
        <f t="shared" si="564"/>
        <v>0</v>
      </c>
      <c r="CI502" s="61">
        <f t="shared" si="564"/>
        <v>0</v>
      </c>
      <c r="CJ502" s="61">
        <f t="shared" si="564"/>
        <v>0</v>
      </c>
      <c r="CK502" s="61">
        <f t="shared" si="564"/>
        <v>0</v>
      </c>
      <c r="CL502" s="61">
        <f t="shared" si="562"/>
        <v>0</v>
      </c>
      <c r="CM502" s="61">
        <f t="shared" si="562"/>
        <v>0</v>
      </c>
      <c r="CN502" s="61">
        <f t="shared" si="562"/>
        <v>0</v>
      </c>
      <c r="CO502" s="61">
        <f t="shared" si="562"/>
        <v>0</v>
      </c>
      <c r="CP502" s="61">
        <f t="shared" si="562"/>
        <v>0</v>
      </c>
      <c r="CQ502" s="61">
        <f t="shared" si="562"/>
        <v>0</v>
      </c>
      <c r="CR502" s="61">
        <f t="shared" si="562"/>
        <v>0</v>
      </c>
      <c r="CS502" s="61">
        <f t="shared" si="562"/>
        <v>0</v>
      </c>
      <c r="CT502" s="61">
        <f t="shared" si="562"/>
        <v>0</v>
      </c>
      <c r="CU502" s="61">
        <f t="shared" si="562"/>
        <v>0</v>
      </c>
      <c r="CV502" s="61">
        <f t="shared" si="562"/>
        <v>0</v>
      </c>
      <c r="CW502" s="61">
        <f t="shared" si="542"/>
        <v>0</v>
      </c>
      <c r="CX502" s="61">
        <f t="shared" si="542"/>
        <v>0</v>
      </c>
      <c r="CY502" s="61">
        <f t="shared" si="567"/>
        <v>0</v>
      </c>
      <c r="CZ502" s="61">
        <f t="shared" si="567"/>
        <v>0</v>
      </c>
      <c r="DA502" s="61">
        <f t="shared" si="567"/>
        <v>0</v>
      </c>
      <c r="DB502" s="61">
        <f t="shared" si="567"/>
        <v>0</v>
      </c>
      <c r="DC502" s="61">
        <f t="shared" si="567"/>
        <v>0</v>
      </c>
      <c r="DD502" s="61">
        <f t="shared" si="567"/>
        <v>0</v>
      </c>
      <c r="DE502" s="61">
        <f t="shared" si="567"/>
        <v>0</v>
      </c>
      <c r="DF502" s="61">
        <f t="shared" si="567"/>
        <v>6.6502463054187E-2</v>
      </c>
      <c r="DG502" s="61">
        <f t="shared" si="567"/>
        <v>7.1428571428571494E-2</v>
      </c>
      <c r="DH502" s="61">
        <f t="shared" si="567"/>
        <v>7.6354679802955697E-2</v>
      </c>
      <c r="DI502" s="61">
        <f t="shared" si="567"/>
        <v>8.1280788177339899E-2</v>
      </c>
      <c r="DJ502" s="61">
        <f t="shared" si="567"/>
        <v>8.6206896551724199E-2</v>
      </c>
      <c r="DK502" s="61">
        <f t="shared" si="567"/>
        <v>9.1133004926108402E-2</v>
      </c>
      <c r="DL502" s="61">
        <f t="shared" si="567"/>
        <v>9.6059113300492605E-2</v>
      </c>
      <c r="DM502" s="61">
        <f t="shared" si="567"/>
        <v>0.100985221674877</v>
      </c>
      <c r="DN502" s="61">
        <f t="shared" si="551"/>
        <v>0.105911330049261</v>
      </c>
      <c r="DO502" s="61">
        <f t="shared" si="551"/>
        <v>0.110837438423645</v>
      </c>
      <c r="DP502" s="61">
        <f t="shared" si="551"/>
        <v>0.11330049261083699</v>
      </c>
      <c r="DQ502" s="61">
        <f t="shared" si="549"/>
        <v>0</v>
      </c>
      <c r="DR502" s="61">
        <f t="shared" si="549"/>
        <v>0</v>
      </c>
      <c r="DS502" s="61">
        <f t="shared" si="529"/>
        <v>0</v>
      </c>
      <c r="DT502" s="61">
        <f t="shared" si="529"/>
        <v>0</v>
      </c>
      <c r="DU502" s="61">
        <f t="shared" si="529"/>
        <v>0</v>
      </c>
      <c r="DV502" s="61">
        <f t="shared" si="529"/>
        <v>0</v>
      </c>
      <c r="DW502" s="61">
        <f t="shared" si="565"/>
        <v>0</v>
      </c>
      <c r="DX502" s="61">
        <f t="shared" si="565"/>
        <v>0</v>
      </c>
      <c r="DY502" s="61">
        <f t="shared" si="565"/>
        <v>0</v>
      </c>
      <c r="DZ502" s="61">
        <f t="shared" si="560"/>
        <v>1</v>
      </c>
    </row>
    <row r="503" spans="3:130">
      <c r="C503" s="53">
        <v>2053</v>
      </c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>
        <f t="shared" si="554"/>
        <v>0</v>
      </c>
      <c r="AL503" s="64">
        <f t="shared" si="555"/>
        <v>0</v>
      </c>
      <c r="AM503" s="64">
        <f t="shared" si="556"/>
        <v>0</v>
      </c>
      <c r="AN503" s="64">
        <f t="shared" si="557"/>
        <v>0</v>
      </c>
      <c r="AO503" s="64">
        <f t="shared" si="558"/>
        <v>0</v>
      </c>
      <c r="AP503" s="64">
        <f t="shared" si="559"/>
        <v>0</v>
      </c>
      <c r="AQ503" s="64">
        <f t="shared" si="561"/>
        <v>0</v>
      </c>
      <c r="AR503" s="64">
        <f t="shared" si="563"/>
        <v>0</v>
      </c>
      <c r="AS503" s="64">
        <f t="shared" si="566"/>
        <v>0</v>
      </c>
      <c r="AT503" s="64">
        <f t="shared" si="568"/>
        <v>7.9090909090908799</v>
      </c>
      <c r="AU503" s="64">
        <f t="shared" si="569"/>
        <v>8.4545454545454604</v>
      </c>
      <c r="AV503" s="64">
        <f t="shared" si="570"/>
        <v>9</v>
      </c>
      <c r="AW503" s="64">
        <f t="shared" si="572"/>
        <v>9.5454545454545503</v>
      </c>
      <c r="AX503" s="64">
        <f t="shared" si="574"/>
        <v>10.090909090909101</v>
      </c>
      <c r="AY503" s="64">
        <f t="shared" si="575"/>
        <v>10.636363636363599</v>
      </c>
      <c r="AZ503" s="64">
        <f t="shared" si="576"/>
        <v>11.181818181818199</v>
      </c>
      <c r="BA503" s="64">
        <f t="shared" si="577"/>
        <v>11.7272727272727</v>
      </c>
      <c r="BB503" s="64">
        <f t="shared" si="578"/>
        <v>12.2727272727273</v>
      </c>
      <c r="BC503" s="64">
        <f t="shared" ref="BC503:BC510" si="579">VLOOKUP($C$117,$D$3:$K$63,$A$74,0)*(B452-B451)</f>
        <v>12.5454545454546</v>
      </c>
      <c r="BD503" s="64">
        <f>VLOOKUP($C$118,$D$3:$K$63,$A$74,0)*(B451-B450)</f>
        <v>13.090909090909101</v>
      </c>
      <c r="BE503" s="64">
        <f>VLOOKUP($C$119,$D$3:$K$63,$A$74,0)*B450</f>
        <v>0</v>
      </c>
      <c r="BF503" s="64"/>
      <c r="BG503" s="64"/>
      <c r="BH503" s="64"/>
      <c r="BI503" s="64"/>
      <c r="BJ503" s="64"/>
      <c r="BK503" s="64"/>
      <c r="BL503" s="64"/>
      <c r="BM503" s="54">
        <f t="shared" si="510"/>
        <v>116.454545454545</v>
      </c>
      <c r="BP503" s="53">
        <v>2053</v>
      </c>
      <c r="BQ503" s="61">
        <f t="shared" si="573"/>
        <v>0</v>
      </c>
      <c r="BR503" s="61">
        <f t="shared" si="573"/>
        <v>0</v>
      </c>
      <c r="BS503" s="61">
        <f t="shared" si="573"/>
        <v>0</v>
      </c>
      <c r="BT503" s="61">
        <f t="shared" si="573"/>
        <v>0</v>
      </c>
      <c r="BU503" s="61">
        <f t="shared" si="573"/>
        <v>0</v>
      </c>
      <c r="BV503" s="61">
        <f t="shared" si="573"/>
        <v>0</v>
      </c>
      <c r="BW503" s="61">
        <f t="shared" si="573"/>
        <v>0</v>
      </c>
      <c r="BX503" s="61">
        <f t="shared" si="573"/>
        <v>0</v>
      </c>
      <c r="BY503" s="61">
        <f t="shared" si="573"/>
        <v>0</v>
      </c>
      <c r="BZ503" s="61">
        <f t="shared" si="573"/>
        <v>0</v>
      </c>
      <c r="CA503" s="61">
        <f t="shared" si="573"/>
        <v>0</v>
      </c>
      <c r="CB503" s="61">
        <f t="shared" si="573"/>
        <v>0</v>
      </c>
      <c r="CC503" s="61">
        <f t="shared" si="573"/>
        <v>0</v>
      </c>
      <c r="CD503" s="61">
        <f t="shared" si="573"/>
        <v>0</v>
      </c>
      <c r="CE503" s="61">
        <f t="shared" si="573"/>
        <v>0</v>
      </c>
      <c r="CF503" s="61">
        <f t="shared" si="571"/>
        <v>0</v>
      </c>
      <c r="CG503" s="61">
        <f t="shared" si="564"/>
        <v>0</v>
      </c>
      <c r="CH503" s="61">
        <f t="shared" si="564"/>
        <v>0</v>
      </c>
      <c r="CI503" s="61">
        <f t="shared" si="564"/>
        <v>0</v>
      </c>
      <c r="CJ503" s="61">
        <f t="shared" si="564"/>
        <v>0</v>
      </c>
      <c r="CK503" s="61">
        <f t="shared" si="564"/>
        <v>0</v>
      </c>
      <c r="CL503" s="61">
        <f t="shared" si="562"/>
        <v>0</v>
      </c>
      <c r="CM503" s="61">
        <f t="shared" si="562"/>
        <v>0</v>
      </c>
      <c r="CN503" s="61">
        <f t="shared" si="562"/>
        <v>0</v>
      </c>
      <c r="CO503" s="61">
        <f t="shared" si="562"/>
        <v>0</v>
      </c>
      <c r="CP503" s="61">
        <f t="shared" si="562"/>
        <v>0</v>
      </c>
      <c r="CQ503" s="61">
        <f t="shared" si="562"/>
        <v>0</v>
      </c>
      <c r="CR503" s="61">
        <f t="shared" si="562"/>
        <v>0</v>
      </c>
      <c r="CS503" s="61">
        <f t="shared" si="562"/>
        <v>0</v>
      </c>
      <c r="CT503" s="61">
        <f t="shared" si="562"/>
        <v>0</v>
      </c>
      <c r="CU503" s="61">
        <f t="shared" si="562"/>
        <v>0</v>
      </c>
      <c r="CV503" s="61">
        <f t="shared" si="562"/>
        <v>0</v>
      </c>
      <c r="CW503" s="61">
        <f t="shared" si="542"/>
        <v>0</v>
      </c>
      <c r="CX503" s="61">
        <f t="shared" si="542"/>
        <v>0</v>
      </c>
      <c r="CY503" s="61">
        <f t="shared" si="567"/>
        <v>0</v>
      </c>
      <c r="CZ503" s="61">
        <f t="shared" si="567"/>
        <v>0</v>
      </c>
      <c r="DA503" s="61">
        <f t="shared" si="567"/>
        <v>0</v>
      </c>
      <c r="DB503" s="61">
        <f t="shared" si="567"/>
        <v>0</v>
      </c>
      <c r="DC503" s="61">
        <f t="shared" si="567"/>
        <v>0</v>
      </c>
      <c r="DD503" s="61">
        <f t="shared" si="567"/>
        <v>0</v>
      </c>
      <c r="DE503" s="61">
        <f t="shared" si="567"/>
        <v>0</v>
      </c>
      <c r="DF503" s="61">
        <f t="shared" si="567"/>
        <v>0</v>
      </c>
      <c r="DG503" s="61">
        <f t="shared" si="567"/>
        <v>6.7915690866510295E-2</v>
      </c>
      <c r="DH503" s="61">
        <f t="shared" si="567"/>
        <v>7.2599531615925098E-2</v>
      </c>
      <c r="DI503" s="61">
        <f t="shared" si="567"/>
        <v>7.7283372365339595E-2</v>
      </c>
      <c r="DJ503" s="61">
        <f t="shared" si="567"/>
        <v>8.1967213114754106E-2</v>
      </c>
      <c r="DK503" s="61">
        <f t="shared" si="567"/>
        <v>8.6651053864168603E-2</v>
      </c>
      <c r="DL503" s="61">
        <f t="shared" si="567"/>
        <v>9.1334894613583198E-2</v>
      </c>
      <c r="DM503" s="61">
        <f t="shared" si="567"/>
        <v>9.6018735362997695E-2</v>
      </c>
      <c r="DN503" s="61">
        <f t="shared" si="551"/>
        <v>0.100702576112412</v>
      </c>
      <c r="DO503" s="61">
        <f t="shared" si="551"/>
        <v>0.105386416861827</v>
      </c>
      <c r="DP503" s="61">
        <f t="shared" si="551"/>
        <v>0.10772833723653399</v>
      </c>
      <c r="DQ503" s="61">
        <f t="shared" si="549"/>
        <v>0.11241217798594901</v>
      </c>
      <c r="DR503" s="61">
        <f t="shared" si="549"/>
        <v>0</v>
      </c>
      <c r="DS503" s="61">
        <f t="shared" si="529"/>
        <v>0</v>
      </c>
      <c r="DT503" s="61">
        <f t="shared" si="529"/>
        <v>0</v>
      </c>
      <c r="DU503" s="61">
        <f t="shared" si="529"/>
        <v>0</v>
      </c>
      <c r="DV503" s="61">
        <f t="shared" si="529"/>
        <v>0</v>
      </c>
      <c r="DW503" s="61">
        <f t="shared" si="565"/>
        <v>0</v>
      </c>
      <c r="DX503" s="61">
        <f t="shared" si="565"/>
        <v>0</v>
      </c>
      <c r="DY503" s="61">
        <f t="shared" si="565"/>
        <v>0</v>
      </c>
      <c r="DZ503" s="61">
        <f t="shared" si="560"/>
        <v>1</v>
      </c>
    </row>
    <row r="504" spans="3:130">
      <c r="C504" s="53">
        <v>2054</v>
      </c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>
        <f t="shared" si="555"/>
        <v>0</v>
      </c>
      <c r="AM504" s="64">
        <f t="shared" si="556"/>
        <v>0</v>
      </c>
      <c r="AN504" s="64">
        <f t="shared" si="557"/>
        <v>0</v>
      </c>
      <c r="AO504" s="64">
        <f t="shared" si="558"/>
        <v>0</v>
      </c>
      <c r="AP504" s="64">
        <f t="shared" si="559"/>
        <v>0</v>
      </c>
      <c r="AQ504" s="64">
        <f t="shared" si="561"/>
        <v>0</v>
      </c>
      <c r="AR504" s="64">
        <f t="shared" si="563"/>
        <v>0</v>
      </c>
      <c r="AS504" s="64">
        <f t="shared" si="566"/>
        <v>0</v>
      </c>
      <c r="AT504" s="64">
        <f t="shared" si="568"/>
        <v>0</v>
      </c>
      <c r="AU504" s="64">
        <f t="shared" si="569"/>
        <v>8.4545454545454302</v>
      </c>
      <c r="AV504" s="64">
        <f t="shared" si="570"/>
        <v>9</v>
      </c>
      <c r="AW504" s="64">
        <f t="shared" si="572"/>
        <v>9.5454545454545503</v>
      </c>
      <c r="AX504" s="64">
        <f t="shared" si="574"/>
        <v>10.090909090909101</v>
      </c>
      <c r="AY504" s="64">
        <f t="shared" si="575"/>
        <v>10.636363636363599</v>
      </c>
      <c r="AZ504" s="64">
        <f t="shared" si="576"/>
        <v>11.181818181818199</v>
      </c>
      <c r="BA504" s="64">
        <f t="shared" si="577"/>
        <v>11.7272727272727</v>
      </c>
      <c r="BB504" s="64">
        <f t="shared" si="578"/>
        <v>12.2727272727273</v>
      </c>
      <c r="BC504" s="64">
        <f t="shared" si="579"/>
        <v>12.5454545454546</v>
      </c>
      <c r="BD504" s="64">
        <f t="shared" ref="BD504:BD510" si="580">VLOOKUP($C$118,$D$3:$K$63,$A$74,0)*(B452-B451)</f>
        <v>13.090909090909101</v>
      </c>
      <c r="BE504" s="64">
        <f>VLOOKUP($C$119,$D$3:$K$63,$A$74,0)*(B451-B450)</f>
        <v>13.363636363636401</v>
      </c>
      <c r="BF504" s="64">
        <f>VLOOKUP($C$120,$D$3:$K$63,$A$74,0)*B450</f>
        <v>0</v>
      </c>
      <c r="BG504" s="64"/>
      <c r="BH504" s="64"/>
      <c r="BI504" s="64"/>
      <c r="BJ504" s="64"/>
      <c r="BK504" s="64"/>
      <c r="BL504" s="64"/>
      <c r="BM504" s="54">
        <f t="shared" si="510"/>
        <v>121.90909090909101</v>
      </c>
      <c r="BP504" s="53">
        <v>2054</v>
      </c>
      <c r="BQ504" s="61">
        <f t="shared" si="573"/>
        <v>0</v>
      </c>
      <c r="BR504" s="61">
        <f t="shared" si="573"/>
        <v>0</v>
      </c>
      <c r="BS504" s="61">
        <f t="shared" si="573"/>
        <v>0</v>
      </c>
      <c r="BT504" s="61">
        <f t="shared" si="573"/>
        <v>0</v>
      </c>
      <c r="BU504" s="61">
        <f t="shared" si="573"/>
        <v>0</v>
      </c>
      <c r="BV504" s="61">
        <f t="shared" si="573"/>
        <v>0</v>
      </c>
      <c r="BW504" s="61">
        <f t="shared" si="573"/>
        <v>0</v>
      </c>
      <c r="BX504" s="61">
        <f t="shared" si="573"/>
        <v>0</v>
      </c>
      <c r="BY504" s="61">
        <f t="shared" si="573"/>
        <v>0</v>
      </c>
      <c r="BZ504" s="61">
        <f t="shared" si="573"/>
        <v>0</v>
      </c>
      <c r="CA504" s="61">
        <f t="shared" si="573"/>
        <v>0</v>
      </c>
      <c r="CB504" s="61">
        <f t="shared" si="573"/>
        <v>0</v>
      </c>
      <c r="CC504" s="61">
        <f t="shared" si="573"/>
        <v>0</v>
      </c>
      <c r="CD504" s="61">
        <f t="shared" si="573"/>
        <v>0</v>
      </c>
      <c r="CE504" s="61">
        <f t="shared" si="573"/>
        <v>0</v>
      </c>
      <c r="CF504" s="61">
        <f t="shared" si="571"/>
        <v>0</v>
      </c>
      <c r="CG504" s="61">
        <f t="shared" si="564"/>
        <v>0</v>
      </c>
      <c r="CH504" s="61">
        <f t="shared" si="564"/>
        <v>0</v>
      </c>
      <c r="CI504" s="61">
        <f t="shared" si="564"/>
        <v>0</v>
      </c>
      <c r="CJ504" s="61">
        <f t="shared" si="564"/>
        <v>0</v>
      </c>
      <c r="CK504" s="61">
        <f t="shared" si="564"/>
        <v>0</v>
      </c>
      <c r="CL504" s="61">
        <f t="shared" si="562"/>
        <v>0</v>
      </c>
      <c r="CM504" s="61">
        <f t="shared" si="562"/>
        <v>0</v>
      </c>
      <c r="CN504" s="61">
        <f t="shared" si="562"/>
        <v>0</v>
      </c>
      <c r="CO504" s="61">
        <f t="shared" si="562"/>
        <v>0</v>
      </c>
      <c r="CP504" s="61">
        <f t="shared" si="562"/>
        <v>0</v>
      </c>
      <c r="CQ504" s="61">
        <f t="shared" si="562"/>
        <v>0</v>
      </c>
      <c r="CR504" s="61">
        <f t="shared" si="562"/>
        <v>0</v>
      </c>
      <c r="CS504" s="61">
        <f t="shared" si="562"/>
        <v>0</v>
      </c>
      <c r="CT504" s="61">
        <f t="shared" si="562"/>
        <v>0</v>
      </c>
      <c r="CU504" s="61">
        <f t="shared" si="562"/>
        <v>0</v>
      </c>
      <c r="CV504" s="61">
        <f t="shared" si="562"/>
        <v>0</v>
      </c>
      <c r="CW504" s="61">
        <f t="shared" si="542"/>
        <v>0</v>
      </c>
      <c r="CX504" s="61">
        <f t="shared" si="542"/>
        <v>0</v>
      </c>
      <c r="CY504" s="61">
        <f t="shared" si="567"/>
        <v>0</v>
      </c>
      <c r="CZ504" s="61">
        <f t="shared" si="567"/>
        <v>0</v>
      </c>
      <c r="DA504" s="61">
        <f t="shared" si="567"/>
        <v>0</v>
      </c>
      <c r="DB504" s="61">
        <f t="shared" si="567"/>
        <v>0</v>
      </c>
      <c r="DC504" s="61">
        <f t="shared" si="567"/>
        <v>0</v>
      </c>
      <c r="DD504" s="61">
        <f t="shared" si="567"/>
        <v>0</v>
      </c>
      <c r="DE504" s="61">
        <f t="shared" si="567"/>
        <v>0</v>
      </c>
      <c r="DF504" s="61">
        <f t="shared" si="567"/>
        <v>0</v>
      </c>
      <c r="DG504" s="61">
        <f t="shared" si="567"/>
        <v>0</v>
      </c>
      <c r="DH504" s="61">
        <f t="shared" si="567"/>
        <v>6.9351230425055699E-2</v>
      </c>
      <c r="DI504" s="61">
        <f t="shared" si="567"/>
        <v>7.3825503355704702E-2</v>
      </c>
      <c r="DJ504" s="61">
        <f t="shared" si="567"/>
        <v>7.8299776286353498E-2</v>
      </c>
      <c r="DK504" s="61">
        <f t="shared" si="567"/>
        <v>8.2774049217002293E-2</v>
      </c>
      <c r="DL504" s="61">
        <f t="shared" si="567"/>
        <v>8.7248322147651006E-2</v>
      </c>
      <c r="DM504" s="61">
        <f t="shared" si="567"/>
        <v>9.1722595078299801E-2</v>
      </c>
      <c r="DN504" s="61">
        <f t="shared" si="551"/>
        <v>9.6196868008948597E-2</v>
      </c>
      <c r="DO504" s="61">
        <f t="shared" si="551"/>
        <v>0.100671140939597</v>
      </c>
      <c r="DP504" s="61">
        <f t="shared" si="551"/>
        <v>0.10290827740492201</v>
      </c>
      <c r="DQ504" s="61">
        <f t="shared" si="549"/>
        <v>0.10738255033557</v>
      </c>
      <c r="DR504" s="61">
        <f t="shared" si="549"/>
        <v>0.109619686800895</v>
      </c>
      <c r="DS504" s="61">
        <f t="shared" si="529"/>
        <v>0</v>
      </c>
      <c r="DT504" s="61">
        <f t="shared" si="529"/>
        <v>0</v>
      </c>
      <c r="DU504" s="61">
        <f t="shared" si="529"/>
        <v>0</v>
      </c>
      <c r="DV504" s="61">
        <f t="shared" si="529"/>
        <v>0</v>
      </c>
      <c r="DW504" s="61">
        <f t="shared" si="565"/>
        <v>0</v>
      </c>
      <c r="DX504" s="61">
        <f t="shared" si="565"/>
        <v>0</v>
      </c>
      <c r="DY504" s="61">
        <f t="shared" si="565"/>
        <v>0</v>
      </c>
      <c r="DZ504" s="61">
        <f t="shared" si="560"/>
        <v>1</v>
      </c>
    </row>
    <row r="505" spans="3:130">
      <c r="C505" s="53">
        <v>2055</v>
      </c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>
        <f t="shared" si="556"/>
        <v>0</v>
      </c>
      <c r="AN505" s="64">
        <f t="shared" si="557"/>
        <v>0</v>
      </c>
      <c r="AO505" s="64">
        <f t="shared" si="558"/>
        <v>0</v>
      </c>
      <c r="AP505" s="64">
        <f t="shared" si="559"/>
        <v>0</v>
      </c>
      <c r="AQ505" s="64">
        <f t="shared" si="561"/>
        <v>0</v>
      </c>
      <c r="AR505" s="64">
        <f t="shared" si="563"/>
        <v>0</v>
      </c>
      <c r="AS505" s="64">
        <f t="shared" si="566"/>
        <v>0</v>
      </c>
      <c r="AT505" s="64">
        <f t="shared" si="568"/>
        <v>0</v>
      </c>
      <c r="AU505" s="64">
        <f t="shared" si="569"/>
        <v>0</v>
      </c>
      <c r="AV505" s="64">
        <f t="shared" si="570"/>
        <v>8.9999999999999698</v>
      </c>
      <c r="AW505" s="64">
        <f t="shared" si="572"/>
        <v>9.5454545454545503</v>
      </c>
      <c r="AX505" s="64">
        <f t="shared" si="574"/>
        <v>10.090909090909101</v>
      </c>
      <c r="AY505" s="64">
        <f t="shared" si="575"/>
        <v>10.636363636363599</v>
      </c>
      <c r="AZ505" s="64">
        <f t="shared" si="576"/>
        <v>11.181818181818199</v>
      </c>
      <c r="BA505" s="64">
        <f t="shared" si="577"/>
        <v>11.7272727272727</v>
      </c>
      <c r="BB505" s="64">
        <f t="shared" si="578"/>
        <v>12.2727272727273</v>
      </c>
      <c r="BC505" s="64">
        <f t="shared" si="579"/>
        <v>12.5454545454546</v>
      </c>
      <c r="BD505" s="64">
        <f t="shared" si="580"/>
        <v>13.090909090909101</v>
      </c>
      <c r="BE505" s="64">
        <f t="shared" ref="BE505:BE510" si="581">VLOOKUP($C$119,$D$3:$K$63,$A$74,0)*(B452-B451)</f>
        <v>13.363636363636401</v>
      </c>
      <c r="BF505" s="64">
        <f>VLOOKUP($C$120,$D$3:$K$63,$A$74,0)*(B451-B450)</f>
        <v>13.909090909090899</v>
      </c>
      <c r="BG505" s="64">
        <f>VLOOKUP($C$121,$D$3:$K$63,$A$74,0)*B450</f>
        <v>0</v>
      </c>
      <c r="BH505" s="64"/>
      <c r="BI505" s="64"/>
      <c r="BJ505" s="64"/>
      <c r="BK505" s="64"/>
      <c r="BL505" s="64"/>
      <c r="BM505" s="54">
        <f t="shared" si="510"/>
        <v>127.363636363636</v>
      </c>
      <c r="BP505" s="53">
        <v>2055</v>
      </c>
      <c r="BQ505" s="61">
        <f t="shared" si="573"/>
        <v>0</v>
      </c>
      <c r="BR505" s="61">
        <f t="shared" si="573"/>
        <v>0</v>
      </c>
      <c r="BS505" s="61">
        <f t="shared" si="573"/>
        <v>0</v>
      </c>
      <c r="BT505" s="61">
        <f t="shared" si="573"/>
        <v>0</v>
      </c>
      <c r="BU505" s="61">
        <f t="shared" si="573"/>
        <v>0</v>
      </c>
      <c r="BV505" s="61">
        <f t="shared" si="573"/>
        <v>0</v>
      </c>
      <c r="BW505" s="61">
        <f t="shared" si="573"/>
        <v>0</v>
      </c>
      <c r="BX505" s="61">
        <f t="shared" si="573"/>
        <v>0</v>
      </c>
      <c r="BY505" s="61">
        <f t="shared" si="573"/>
        <v>0</v>
      </c>
      <c r="BZ505" s="61">
        <f t="shared" si="573"/>
        <v>0</v>
      </c>
      <c r="CA505" s="61">
        <f t="shared" si="573"/>
        <v>0</v>
      </c>
      <c r="CB505" s="61">
        <f t="shared" si="573"/>
        <v>0</v>
      </c>
      <c r="CC505" s="61">
        <f t="shared" si="573"/>
        <v>0</v>
      </c>
      <c r="CD505" s="61">
        <f t="shared" si="573"/>
        <v>0</v>
      </c>
      <c r="CE505" s="61">
        <f t="shared" si="573"/>
        <v>0</v>
      </c>
      <c r="CF505" s="61">
        <f t="shared" si="571"/>
        <v>0</v>
      </c>
      <c r="CG505" s="61">
        <f t="shared" si="564"/>
        <v>0</v>
      </c>
      <c r="CH505" s="61">
        <f t="shared" si="564"/>
        <v>0</v>
      </c>
      <c r="CI505" s="61">
        <f t="shared" si="564"/>
        <v>0</v>
      </c>
      <c r="CJ505" s="61">
        <f t="shared" si="564"/>
        <v>0</v>
      </c>
      <c r="CK505" s="61">
        <f t="shared" si="564"/>
        <v>0</v>
      </c>
      <c r="CL505" s="61">
        <f t="shared" si="562"/>
        <v>0</v>
      </c>
      <c r="CM505" s="61">
        <f t="shared" si="562"/>
        <v>0</v>
      </c>
      <c r="CN505" s="61">
        <f t="shared" si="562"/>
        <v>0</v>
      </c>
      <c r="CO505" s="61">
        <f t="shared" si="562"/>
        <v>0</v>
      </c>
      <c r="CP505" s="61">
        <f t="shared" si="562"/>
        <v>0</v>
      </c>
      <c r="CQ505" s="61">
        <f t="shared" si="562"/>
        <v>0</v>
      </c>
      <c r="CR505" s="61">
        <f t="shared" si="562"/>
        <v>0</v>
      </c>
      <c r="CS505" s="61">
        <f t="shared" si="562"/>
        <v>0</v>
      </c>
      <c r="CT505" s="61">
        <f t="shared" si="562"/>
        <v>0</v>
      </c>
      <c r="CU505" s="61">
        <f t="shared" si="562"/>
        <v>0</v>
      </c>
      <c r="CV505" s="61">
        <f t="shared" si="562"/>
        <v>0</v>
      </c>
      <c r="CW505" s="61">
        <f t="shared" si="542"/>
        <v>0</v>
      </c>
      <c r="CX505" s="61">
        <f t="shared" si="542"/>
        <v>0</v>
      </c>
      <c r="CY505" s="61">
        <f t="shared" si="567"/>
        <v>0</v>
      </c>
      <c r="CZ505" s="61">
        <f t="shared" si="567"/>
        <v>0</v>
      </c>
      <c r="DA505" s="61">
        <f t="shared" si="567"/>
        <v>0</v>
      </c>
      <c r="DB505" s="61">
        <f t="shared" si="567"/>
        <v>0</v>
      </c>
      <c r="DC505" s="61">
        <f t="shared" si="567"/>
        <v>0</v>
      </c>
      <c r="DD505" s="61">
        <f t="shared" si="567"/>
        <v>0</v>
      </c>
      <c r="DE505" s="61">
        <f t="shared" si="567"/>
        <v>0</v>
      </c>
      <c r="DF505" s="61">
        <f t="shared" si="567"/>
        <v>0</v>
      </c>
      <c r="DG505" s="61">
        <f t="shared" si="567"/>
        <v>0</v>
      </c>
      <c r="DH505" s="61">
        <f t="shared" si="567"/>
        <v>0</v>
      </c>
      <c r="DI505" s="61">
        <f t="shared" si="567"/>
        <v>7.0663811563168893E-2</v>
      </c>
      <c r="DJ505" s="61">
        <f t="shared" si="567"/>
        <v>7.4946466809421894E-2</v>
      </c>
      <c r="DK505" s="61">
        <f t="shared" si="567"/>
        <v>7.9229122055674506E-2</v>
      </c>
      <c r="DL505" s="61">
        <f t="shared" si="567"/>
        <v>8.3511777301927201E-2</v>
      </c>
      <c r="DM505" s="61">
        <f t="shared" si="567"/>
        <v>8.7794432548179896E-2</v>
      </c>
      <c r="DN505" s="61">
        <f t="shared" si="551"/>
        <v>9.2077087794432605E-2</v>
      </c>
      <c r="DO505" s="61">
        <f t="shared" si="551"/>
        <v>9.6359743040685203E-2</v>
      </c>
      <c r="DP505" s="61">
        <f t="shared" si="551"/>
        <v>9.8501070663811599E-2</v>
      </c>
      <c r="DQ505" s="61">
        <f t="shared" si="549"/>
        <v>0.102783725910064</v>
      </c>
      <c r="DR505" s="61">
        <f t="shared" si="549"/>
        <v>0.104925053533191</v>
      </c>
      <c r="DS505" s="61">
        <f t="shared" si="529"/>
        <v>0.109207708779443</v>
      </c>
      <c r="DT505" s="61">
        <f t="shared" si="529"/>
        <v>0</v>
      </c>
      <c r="DU505" s="61">
        <f t="shared" si="529"/>
        <v>0</v>
      </c>
      <c r="DV505" s="61">
        <f t="shared" si="529"/>
        <v>0</v>
      </c>
      <c r="DW505" s="61">
        <f t="shared" si="565"/>
        <v>0</v>
      </c>
      <c r="DX505" s="61">
        <f t="shared" si="565"/>
        <v>0</v>
      </c>
      <c r="DY505" s="61">
        <f t="shared" si="565"/>
        <v>0</v>
      </c>
      <c r="DZ505" s="61">
        <f t="shared" si="560"/>
        <v>1</v>
      </c>
    </row>
    <row r="506" spans="3:130">
      <c r="C506" s="53">
        <v>2056</v>
      </c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>
        <f t="shared" si="557"/>
        <v>0</v>
      </c>
      <c r="AO506" s="64">
        <f t="shared" si="558"/>
        <v>0</v>
      </c>
      <c r="AP506" s="64">
        <f t="shared" si="559"/>
        <v>0</v>
      </c>
      <c r="AQ506" s="64">
        <f t="shared" si="561"/>
        <v>0</v>
      </c>
      <c r="AR506" s="64">
        <f t="shared" si="563"/>
        <v>0</v>
      </c>
      <c r="AS506" s="64">
        <f t="shared" si="566"/>
        <v>0</v>
      </c>
      <c r="AT506" s="64">
        <f t="shared" si="568"/>
        <v>0</v>
      </c>
      <c r="AU506" s="64">
        <f t="shared" si="569"/>
        <v>0</v>
      </c>
      <c r="AV506" s="64">
        <f t="shared" si="570"/>
        <v>0</v>
      </c>
      <c r="AW506" s="64">
        <f t="shared" si="572"/>
        <v>9.5454545454545094</v>
      </c>
      <c r="AX506" s="64">
        <f t="shared" si="574"/>
        <v>10.090909090909101</v>
      </c>
      <c r="AY506" s="64">
        <f t="shared" si="575"/>
        <v>10.636363636363599</v>
      </c>
      <c r="AZ506" s="64">
        <f t="shared" si="576"/>
        <v>11.181818181818199</v>
      </c>
      <c r="BA506" s="64">
        <f t="shared" si="577"/>
        <v>11.7272727272727</v>
      </c>
      <c r="BB506" s="64">
        <f t="shared" si="578"/>
        <v>12.2727272727273</v>
      </c>
      <c r="BC506" s="64">
        <f t="shared" si="579"/>
        <v>12.5454545454546</v>
      </c>
      <c r="BD506" s="64">
        <f t="shared" si="580"/>
        <v>13.090909090909101</v>
      </c>
      <c r="BE506" s="64">
        <f t="shared" si="581"/>
        <v>13.363636363636401</v>
      </c>
      <c r="BF506" s="64">
        <f t="shared" ref="BF506:BF510" si="582">VLOOKUP($C$120,$D$3:$K$63,$A$74,0)*(B452-B451)</f>
        <v>13.909090909090899</v>
      </c>
      <c r="BG506" s="64">
        <f>VLOOKUP($C$121,$D$3:$K$63,$A$74,0)*(B451-B450)</f>
        <v>14.181818181818199</v>
      </c>
      <c r="BH506" s="64">
        <f>VLOOKUP($C$122,$D$3:$K$63,$A$74,0)*B450</f>
        <v>0</v>
      </c>
      <c r="BI506" s="64"/>
      <c r="BJ506" s="64"/>
      <c r="BK506" s="64"/>
      <c r="BL506" s="64"/>
      <c r="BM506" s="54">
        <f t="shared" si="510"/>
        <v>132.54545454545499</v>
      </c>
      <c r="BP506" s="53">
        <v>2056</v>
      </c>
      <c r="BQ506" s="61">
        <f t="shared" si="573"/>
        <v>0</v>
      </c>
      <c r="BR506" s="61">
        <f t="shared" si="573"/>
        <v>0</v>
      </c>
      <c r="BS506" s="61">
        <f t="shared" si="573"/>
        <v>0</v>
      </c>
      <c r="BT506" s="61">
        <f t="shared" si="573"/>
        <v>0</v>
      </c>
      <c r="BU506" s="61">
        <f t="shared" si="573"/>
        <v>0</v>
      </c>
      <c r="BV506" s="61">
        <f t="shared" si="573"/>
        <v>0</v>
      </c>
      <c r="BW506" s="61">
        <f t="shared" si="573"/>
        <v>0</v>
      </c>
      <c r="BX506" s="61">
        <f t="shared" si="573"/>
        <v>0</v>
      </c>
      <c r="BY506" s="61">
        <f t="shared" si="573"/>
        <v>0</v>
      </c>
      <c r="BZ506" s="61">
        <f t="shared" si="573"/>
        <v>0</v>
      </c>
      <c r="CA506" s="61">
        <f t="shared" si="573"/>
        <v>0</v>
      </c>
      <c r="CB506" s="61">
        <f t="shared" si="573"/>
        <v>0</v>
      </c>
      <c r="CC506" s="61">
        <f t="shared" si="573"/>
        <v>0</v>
      </c>
      <c r="CD506" s="61">
        <f t="shared" si="573"/>
        <v>0</v>
      </c>
      <c r="CE506" s="61">
        <f t="shared" si="573"/>
        <v>0</v>
      </c>
      <c r="CF506" s="61">
        <f t="shared" si="571"/>
        <v>0</v>
      </c>
      <c r="CG506" s="61">
        <f t="shared" si="564"/>
        <v>0</v>
      </c>
      <c r="CH506" s="61">
        <f t="shared" si="564"/>
        <v>0</v>
      </c>
      <c r="CI506" s="61">
        <f t="shared" si="564"/>
        <v>0</v>
      </c>
      <c r="CJ506" s="61">
        <f t="shared" si="564"/>
        <v>0</v>
      </c>
      <c r="CK506" s="61">
        <f t="shared" si="564"/>
        <v>0</v>
      </c>
      <c r="CL506" s="61">
        <f t="shared" si="562"/>
        <v>0</v>
      </c>
      <c r="CM506" s="61">
        <f t="shared" si="562"/>
        <v>0</v>
      </c>
      <c r="CN506" s="61">
        <f t="shared" si="562"/>
        <v>0</v>
      </c>
      <c r="CO506" s="61">
        <f t="shared" si="562"/>
        <v>0</v>
      </c>
      <c r="CP506" s="61">
        <f t="shared" si="562"/>
        <v>0</v>
      </c>
      <c r="CQ506" s="61">
        <f t="shared" si="562"/>
        <v>0</v>
      </c>
      <c r="CR506" s="61">
        <f t="shared" si="562"/>
        <v>0</v>
      </c>
      <c r="CS506" s="61">
        <f t="shared" si="562"/>
        <v>0</v>
      </c>
      <c r="CT506" s="61">
        <f t="shared" si="562"/>
        <v>0</v>
      </c>
      <c r="CU506" s="61">
        <f t="shared" si="562"/>
        <v>0</v>
      </c>
      <c r="CV506" s="61">
        <f t="shared" si="562"/>
        <v>0</v>
      </c>
      <c r="CW506" s="61">
        <f t="shared" si="542"/>
        <v>0</v>
      </c>
      <c r="CX506" s="61">
        <f t="shared" si="542"/>
        <v>0</v>
      </c>
      <c r="CY506" s="61">
        <f t="shared" si="567"/>
        <v>0</v>
      </c>
      <c r="CZ506" s="61">
        <f t="shared" si="567"/>
        <v>0</v>
      </c>
      <c r="DA506" s="61">
        <f t="shared" si="567"/>
        <v>0</v>
      </c>
      <c r="DB506" s="61">
        <f t="shared" si="567"/>
        <v>0</v>
      </c>
      <c r="DC506" s="61">
        <f t="shared" si="567"/>
        <v>0</v>
      </c>
      <c r="DD506" s="61">
        <f t="shared" si="567"/>
        <v>0</v>
      </c>
      <c r="DE506" s="61">
        <f t="shared" si="567"/>
        <v>0</v>
      </c>
      <c r="DF506" s="61">
        <f t="shared" si="567"/>
        <v>0</v>
      </c>
      <c r="DG506" s="61">
        <f t="shared" si="567"/>
        <v>0</v>
      </c>
      <c r="DH506" s="61">
        <f t="shared" si="567"/>
        <v>0</v>
      </c>
      <c r="DI506" s="61">
        <f t="shared" si="567"/>
        <v>0</v>
      </c>
      <c r="DJ506" s="61">
        <f t="shared" si="567"/>
        <v>7.2016460905349494E-2</v>
      </c>
      <c r="DK506" s="61">
        <f t="shared" si="567"/>
        <v>7.6131687242798396E-2</v>
      </c>
      <c r="DL506" s="61">
        <f t="shared" si="567"/>
        <v>8.0246913580246895E-2</v>
      </c>
      <c r="DM506" s="61">
        <f t="shared" si="567"/>
        <v>8.4362139917695506E-2</v>
      </c>
      <c r="DN506" s="61">
        <f t="shared" si="551"/>
        <v>8.8477366255144102E-2</v>
      </c>
      <c r="DO506" s="61">
        <f t="shared" si="551"/>
        <v>9.2592592592592601E-2</v>
      </c>
      <c r="DP506" s="61">
        <f t="shared" si="551"/>
        <v>9.46502057613169E-2</v>
      </c>
      <c r="DQ506" s="61">
        <f t="shared" si="549"/>
        <v>9.8765432098765496E-2</v>
      </c>
      <c r="DR506" s="61">
        <f t="shared" si="549"/>
        <v>0.10082304526749</v>
      </c>
      <c r="DS506" s="61">
        <f t="shared" si="529"/>
        <v>0.104938271604938</v>
      </c>
      <c r="DT506" s="61">
        <f t="shared" si="529"/>
        <v>0.10699588477366299</v>
      </c>
      <c r="DU506" s="61">
        <f t="shared" si="529"/>
        <v>0</v>
      </c>
      <c r="DV506" s="61">
        <f t="shared" si="529"/>
        <v>0</v>
      </c>
      <c r="DW506" s="61">
        <f t="shared" si="565"/>
        <v>0</v>
      </c>
      <c r="DX506" s="61">
        <f t="shared" si="565"/>
        <v>0</v>
      </c>
      <c r="DY506" s="61">
        <f t="shared" si="565"/>
        <v>0</v>
      </c>
      <c r="DZ506" s="61">
        <f t="shared" si="560"/>
        <v>1</v>
      </c>
    </row>
    <row r="507" spans="3:130">
      <c r="C507" s="53">
        <v>2057</v>
      </c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>
        <f t="shared" si="558"/>
        <v>0</v>
      </c>
      <c r="AP507" s="64">
        <f t="shared" si="559"/>
        <v>0</v>
      </c>
      <c r="AQ507" s="64">
        <f t="shared" si="561"/>
        <v>0</v>
      </c>
      <c r="AR507" s="64">
        <f t="shared" si="563"/>
        <v>0</v>
      </c>
      <c r="AS507" s="64">
        <f t="shared" si="566"/>
        <v>0</v>
      </c>
      <c r="AT507" s="64">
        <f t="shared" si="568"/>
        <v>0</v>
      </c>
      <c r="AU507" s="64">
        <f t="shared" si="569"/>
        <v>0</v>
      </c>
      <c r="AV507" s="64">
        <f t="shared" si="570"/>
        <v>0</v>
      </c>
      <c r="AW507" s="64">
        <f t="shared" si="572"/>
        <v>0</v>
      </c>
      <c r="AX507" s="64">
        <f t="shared" si="574"/>
        <v>10.090909090909101</v>
      </c>
      <c r="AY507" s="64">
        <f t="shared" si="575"/>
        <v>10.636363636363599</v>
      </c>
      <c r="AZ507" s="64">
        <f t="shared" si="576"/>
        <v>11.181818181818199</v>
      </c>
      <c r="BA507" s="64">
        <f t="shared" si="577"/>
        <v>11.7272727272727</v>
      </c>
      <c r="BB507" s="64">
        <f t="shared" si="578"/>
        <v>12.2727272727273</v>
      </c>
      <c r="BC507" s="64">
        <f t="shared" si="579"/>
        <v>12.5454545454546</v>
      </c>
      <c r="BD507" s="64">
        <f t="shared" si="580"/>
        <v>13.090909090909101</v>
      </c>
      <c r="BE507" s="64">
        <f t="shared" si="581"/>
        <v>13.363636363636401</v>
      </c>
      <c r="BF507" s="64">
        <f t="shared" si="582"/>
        <v>13.909090909090899</v>
      </c>
      <c r="BG507" s="64">
        <f t="shared" ref="BG507:BG510" si="583">VLOOKUP($C$121,$D$3:$K$63,$A$74,0)*(B452-B451)</f>
        <v>14.181818181818199</v>
      </c>
      <c r="BH507" s="64">
        <f>VLOOKUP($C$122,$D$3:$K$63,$A$74,0)*(B451-B450)</f>
        <v>14.7272727272727</v>
      </c>
      <c r="BI507" s="64">
        <f>VLOOKUP($C$123,$D$3:$K$63,$A$74,0)*B450</f>
        <v>0</v>
      </c>
      <c r="BJ507" s="64"/>
      <c r="BK507" s="64"/>
      <c r="BL507" s="64"/>
      <c r="BM507" s="54">
        <f t="shared" si="510"/>
        <v>137.727272727273</v>
      </c>
      <c r="BP507" s="53">
        <v>2057</v>
      </c>
      <c r="BQ507" s="61">
        <f t="shared" si="573"/>
        <v>0</v>
      </c>
      <c r="BR507" s="61">
        <f t="shared" si="573"/>
        <v>0</v>
      </c>
      <c r="BS507" s="61">
        <f t="shared" si="573"/>
        <v>0</v>
      </c>
      <c r="BT507" s="61">
        <f t="shared" si="573"/>
        <v>0</v>
      </c>
      <c r="BU507" s="61">
        <f t="shared" si="573"/>
        <v>0</v>
      </c>
      <c r="BV507" s="61">
        <f t="shared" si="573"/>
        <v>0</v>
      </c>
      <c r="BW507" s="61">
        <f t="shared" si="573"/>
        <v>0</v>
      </c>
      <c r="BX507" s="61">
        <f t="shared" si="573"/>
        <v>0</v>
      </c>
      <c r="BY507" s="61">
        <f t="shared" si="573"/>
        <v>0</v>
      </c>
      <c r="BZ507" s="61">
        <f t="shared" si="573"/>
        <v>0</v>
      </c>
      <c r="CA507" s="61">
        <f t="shared" si="573"/>
        <v>0</v>
      </c>
      <c r="CB507" s="61">
        <f t="shared" si="573"/>
        <v>0</v>
      </c>
      <c r="CC507" s="61">
        <f t="shared" si="573"/>
        <v>0</v>
      </c>
      <c r="CD507" s="61">
        <f t="shared" si="573"/>
        <v>0</v>
      </c>
      <c r="CE507" s="61">
        <f t="shared" si="573"/>
        <v>0</v>
      </c>
      <c r="CF507" s="61">
        <f t="shared" si="571"/>
        <v>0</v>
      </c>
      <c r="CG507" s="61">
        <f t="shared" si="564"/>
        <v>0</v>
      </c>
      <c r="CH507" s="61">
        <f t="shared" si="564"/>
        <v>0</v>
      </c>
      <c r="CI507" s="61">
        <f t="shared" si="564"/>
        <v>0</v>
      </c>
      <c r="CJ507" s="61">
        <f t="shared" si="564"/>
        <v>0</v>
      </c>
      <c r="CK507" s="61">
        <f t="shared" si="564"/>
        <v>0</v>
      </c>
      <c r="CL507" s="61">
        <f t="shared" si="562"/>
        <v>0</v>
      </c>
      <c r="CM507" s="61">
        <f t="shared" si="562"/>
        <v>0</v>
      </c>
      <c r="CN507" s="61">
        <f t="shared" si="562"/>
        <v>0</v>
      </c>
      <c r="CO507" s="61">
        <f t="shared" si="562"/>
        <v>0</v>
      </c>
      <c r="CP507" s="61">
        <f t="shared" si="562"/>
        <v>0</v>
      </c>
      <c r="CQ507" s="61">
        <f t="shared" si="562"/>
        <v>0</v>
      </c>
      <c r="CR507" s="61">
        <f t="shared" si="562"/>
        <v>0</v>
      </c>
      <c r="CS507" s="61">
        <f t="shared" si="562"/>
        <v>0</v>
      </c>
      <c r="CT507" s="61">
        <f t="shared" si="562"/>
        <v>0</v>
      </c>
      <c r="CU507" s="61">
        <f t="shared" si="562"/>
        <v>0</v>
      </c>
      <c r="CV507" s="61">
        <f t="shared" si="562"/>
        <v>0</v>
      </c>
      <c r="CW507" s="61">
        <f t="shared" si="542"/>
        <v>0</v>
      </c>
      <c r="CX507" s="61">
        <f t="shared" si="542"/>
        <v>0</v>
      </c>
      <c r="CY507" s="61">
        <f t="shared" si="567"/>
        <v>0</v>
      </c>
      <c r="CZ507" s="61">
        <f t="shared" si="567"/>
        <v>0</v>
      </c>
      <c r="DA507" s="61">
        <f t="shared" si="567"/>
        <v>0</v>
      </c>
      <c r="DB507" s="61">
        <f t="shared" si="567"/>
        <v>0</v>
      </c>
      <c r="DC507" s="61">
        <f t="shared" si="567"/>
        <v>0</v>
      </c>
      <c r="DD507" s="61">
        <f t="shared" si="567"/>
        <v>0</v>
      </c>
      <c r="DE507" s="61">
        <f t="shared" si="567"/>
        <v>0</v>
      </c>
      <c r="DF507" s="61">
        <f t="shared" si="567"/>
        <v>0</v>
      </c>
      <c r="DG507" s="61">
        <f t="shared" si="567"/>
        <v>0</v>
      </c>
      <c r="DH507" s="61">
        <f t="shared" si="567"/>
        <v>0</v>
      </c>
      <c r="DI507" s="61">
        <f t="shared" si="567"/>
        <v>0</v>
      </c>
      <c r="DJ507" s="61">
        <f t="shared" si="567"/>
        <v>0</v>
      </c>
      <c r="DK507" s="61">
        <f t="shared" si="567"/>
        <v>7.3267326732672999E-2</v>
      </c>
      <c r="DL507" s="61">
        <f t="shared" si="567"/>
        <v>7.7227722772277296E-2</v>
      </c>
      <c r="DM507" s="61">
        <f t="shared" si="567"/>
        <v>8.1188118811881205E-2</v>
      </c>
      <c r="DN507" s="61">
        <f t="shared" si="551"/>
        <v>8.5148514851485196E-2</v>
      </c>
      <c r="DO507" s="61">
        <f t="shared" si="551"/>
        <v>8.9108910891089105E-2</v>
      </c>
      <c r="DP507" s="61">
        <f t="shared" si="551"/>
        <v>9.1089108910891101E-2</v>
      </c>
      <c r="DQ507" s="61">
        <f t="shared" si="549"/>
        <v>9.5049504950495106E-2</v>
      </c>
      <c r="DR507" s="61">
        <f t="shared" si="549"/>
        <v>9.7029702970297102E-2</v>
      </c>
      <c r="DS507" s="61">
        <f t="shared" si="529"/>
        <v>0.100990099009901</v>
      </c>
      <c r="DT507" s="61">
        <f t="shared" si="529"/>
        <v>0.10297029702970301</v>
      </c>
      <c r="DU507" s="61">
        <f t="shared" si="529"/>
        <v>0.106930693069307</v>
      </c>
      <c r="DV507" s="61">
        <f t="shared" si="529"/>
        <v>0</v>
      </c>
      <c r="DW507" s="61">
        <f t="shared" si="565"/>
        <v>0</v>
      </c>
      <c r="DX507" s="61">
        <f t="shared" si="565"/>
        <v>0</v>
      </c>
      <c r="DY507" s="61">
        <f t="shared" si="565"/>
        <v>0</v>
      </c>
      <c r="DZ507" s="61">
        <f t="shared" si="560"/>
        <v>1</v>
      </c>
    </row>
    <row r="508" spans="3:130">
      <c r="C508" s="53">
        <v>2058</v>
      </c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>
        <f t="shared" si="559"/>
        <v>0</v>
      </c>
      <c r="AQ508" s="64">
        <f t="shared" si="561"/>
        <v>0</v>
      </c>
      <c r="AR508" s="64">
        <f t="shared" si="563"/>
        <v>0</v>
      </c>
      <c r="AS508" s="64">
        <f t="shared" si="566"/>
        <v>0</v>
      </c>
      <c r="AT508" s="64">
        <f t="shared" si="568"/>
        <v>0</v>
      </c>
      <c r="AU508" s="64">
        <f t="shared" si="569"/>
        <v>0</v>
      </c>
      <c r="AV508" s="64">
        <f t="shared" si="570"/>
        <v>0</v>
      </c>
      <c r="AW508" s="64">
        <f t="shared" si="572"/>
        <v>0</v>
      </c>
      <c r="AX508" s="64">
        <f t="shared" si="574"/>
        <v>0</v>
      </c>
      <c r="AY508" s="64">
        <f t="shared" si="575"/>
        <v>10.636363636363599</v>
      </c>
      <c r="AZ508" s="64">
        <f t="shared" si="576"/>
        <v>11.181818181818199</v>
      </c>
      <c r="BA508" s="64">
        <f t="shared" si="577"/>
        <v>11.7272727272727</v>
      </c>
      <c r="BB508" s="64">
        <f t="shared" si="578"/>
        <v>12.2727272727273</v>
      </c>
      <c r="BC508" s="64">
        <f t="shared" si="579"/>
        <v>12.5454545454546</v>
      </c>
      <c r="BD508" s="64">
        <f t="shared" si="580"/>
        <v>13.090909090909101</v>
      </c>
      <c r="BE508" s="64">
        <f t="shared" si="581"/>
        <v>13.363636363636401</v>
      </c>
      <c r="BF508" s="64">
        <f t="shared" si="582"/>
        <v>13.909090909090899</v>
      </c>
      <c r="BG508" s="64">
        <f t="shared" si="583"/>
        <v>14.181818181818199</v>
      </c>
      <c r="BH508" s="64">
        <f t="shared" ref="BH508:BH510" si="584">VLOOKUP($C$122,$D$3:$K$63,$A$74,0)*(B452-B451)</f>
        <v>14.7272727272727</v>
      </c>
      <c r="BI508" s="64">
        <f>VLOOKUP($C$123,$D$3:$K$63,$A$74,0)*(B451-B450)</f>
        <v>15</v>
      </c>
      <c r="BJ508" s="64">
        <f>VLOOKUP($C$124,$D$3:$K$63,$A$74,0)*B450</f>
        <v>0</v>
      </c>
      <c r="BK508" s="64"/>
      <c r="BL508" s="64"/>
      <c r="BM508" s="54">
        <f t="shared" si="510"/>
        <v>142.636363636364</v>
      </c>
      <c r="BP508" s="53">
        <v>2058</v>
      </c>
      <c r="BQ508" s="61">
        <f t="shared" si="573"/>
        <v>0</v>
      </c>
      <c r="BR508" s="61">
        <f t="shared" si="573"/>
        <v>0</v>
      </c>
      <c r="BS508" s="61">
        <f t="shared" si="573"/>
        <v>0</v>
      </c>
      <c r="BT508" s="61">
        <f t="shared" si="573"/>
        <v>0</v>
      </c>
      <c r="BU508" s="61">
        <f t="shared" si="573"/>
        <v>0</v>
      </c>
      <c r="BV508" s="61">
        <f t="shared" si="573"/>
        <v>0</v>
      </c>
      <c r="BW508" s="61">
        <f t="shared" si="573"/>
        <v>0</v>
      </c>
      <c r="BX508" s="61">
        <f t="shared" si="573"/>
        <v>0</v>
      </c>
      <c r="BY508" s="61">
        <f t="shared" si="573"/>
        <v>0</v>
      </c>
      <c r="BZ508" s="61">
        <f t="shared" si="573"/>
        <v>0</v>
      </c>
      <c r="CA508" s="61">
        <f t="shared" si="573"/>
        <v>0</v>
      </c>
      <c r="CB508" s="61">
        <f t="shared" si="573"/>
        <v>0</v>
      </c>
      <c r="CC508" s="61">
        <f t="shared" si="573"/>
        <v>0</v>
      </c>
      <c r="CD508" s="61">
        <f t="shared" si="573"/>
        <v>0</v>
      </c>
      <c r="CE508" s="61">
        <f t="shared" si="573"/>
        <v>0</v>
      </c>
      <c r="CF508" s="61">
        <f t="shared" si="571"/>
        <v>0</v>
      </c>
      <c r="CG508" s="61">
        <f t="shared" si="564"/>
        <v>0</v>
      </c>
      <c r="CH508" s="61">
        <f t="shared" si="564"/>
        <v>0</v>
      </c>
      <c r="CI508" s="61">
        <f t="shared" si="564"/>
        <v>0</v>
      </c>
      <c r="CJ508" s="61">
        <f t="shared" si="564"/>
        <v>0</v>
      </c>
      <c r="CK508" s="61">
        <f t="shared" si="564"/>
        <v>0</v>
      </c>
      <c r="CL508" s="61">
        <f t="shared" si="562"/>
        <v>0</v>
      </c>
      <c r="CM508" s="61">
        <f t="shared" si="562"/>
        <v>0</v>
      </c>
      <c r="CN508" s="61">
        <f t="shared" si="562"/>
        <v>0</v>
      </c>
      <c r="CO508" s="61">
        <f t="shared" si="562"/>
        <v>0</v>
      </c>
      <c r="CP508" s="61">
        <f t="shared" si="562"/>
        <v>0</v>
      </c>
      <c r="CQ508" s="61">
        <f t="shared" si="562"/>
        <v>0</v>
      </c>
      <c r="CR508" s="61">
        <f t="shared" si="562"/>
        <v>0</v>
      </c>
      <c r="CS508" s="61">
        <f>AF508/$BM508</f>
        <v>0</v>
      </c>
      <c r="CT508" s="61">
        <f t="shared" si="562"/>
        <v>0</v>
      </c>
      <c r="CU508" s="61">
        <f t="shared" si="562"/>
        <v>0</v>
      </c>
      <c r="CV508" s="61">
        <f t="shared" si="562"/>
        <v>0</v>
      </c>
      <c r="CW508" s="61">
        <f t="shared" si="542"/>
        <v>0</v>
      </c>
      <c r="CX508" s="61">
        <f t="shared" si="542"/>
        <v>0</v>
      </c>
      <c r="CY508" s="61">
        <f t="shared" si="567"/>
        <v>0</v>
      </c>
      <c r="CZ508" s="61">
        <f t="shared" si="567"/>
        <v>0</v>
      </c>
      <c r="DA508" s="61">
        <f t="shared" si="567"/>
        <v>0</v>
      </c>
      <c r="DB508" s="61">
        <f t="shared" si="567"/>
        <v>0</v>
      </c>
      <c r="DC508" s="61">
        <f t="shared" si="567"/>
        <v>0</v>
      </c>
      <c r="DD508" s="61">
        <f t="shared" si="567"/>
        <v>0</v>
      </c>
      <c r="DE508" s="61">
        <f t="shared" si="567"/>
        <v>0</v>
      </c>
      <c r="DF508" s="61">
        <f t="shared" si="567"/>
        <v>0</v>
      </c>
      <c r="DG508" s="61">
        <f t="shared" si="567"/>
        <v>0</v>
      </c>
      <c r="DH508" s="61">
        <f t="shared" si="567"/>
        <v>0</v>
      </c>
      <c r="DI508" s="61">
        <f t="shared" si="567"/>
        <v>0</v>
      </c>
      <c r="DJ508" s="61">
        <f t="shared" si="567"/>
        <v>0</v>
      </c>
      <c r="DK508" s="61">
        <f t="shared" si="567"/>
        <v>0</v>
      </c>
      <c r="DL508" s="61">
        <f t="shared" si="567"/>
        <v>7.4569789674951897E-2</v>
      </c>
      <c r="DM508" s="61">
        <f t="shared" si="567"/>
        <v>7.8393881453154901E-2</v>
      </c>
      <c r="DN508" s="61">
        <f t="shared" si="551"/>
        <v>8.2217973231357599E-2</v>
      </c>
      <c r="DO508" s="61">
        <f t="shared" si="551"/>
        <v>8.6042065009560201E-2</v>
      </c>
      <c r="DP508" s="61">
        <f t="shared" si="551"/>
        <v>8.7954110898661605E-2</v>
      </c>
      <c r="DQ508" s="61">
        <f t="shared" si="549"/>
        <v>9.1778202676864304E-2</v>
      </c>
      <c r="DR508" s="61">
        <f t="shared" si="549"/>
        <v>9.3690248565965598E-2</v>
      </c>
      <c r="DS508" s="61">
        <f t="shared" si="529"/>
        <v>9.7514340344168296E-2</v>
      </c>
      <c r="DT508" s="61">
        <f t="shared" si="529"/>
        <v>9.9426386233269604E-2</v>
      </c>
      <c r="DU508" s="61">
        <f t="shared" si="529"/>
        <v>0.103250478011472</v>
      </c>
      <c r="DV508" s="61">
        <f t="shared" si="529"/>
        <v>0.105162523900574</v>
      </c>
      <c r="DW508" s="61">
        <f t="shared" si="565"/>
        <v>0</v>
      </c>
      <c r="DX508" s="61">
        <f t="shared" si="565"/>
        <v>0</v>
      </c>
      <c r="DY508" s="61">
        <f t="shared" si="565"/>
        <v>0</v>
      </c>
      <c r="DZ508" s="61">
        <f t="shared" si="560"/>
        <v>1</v>
      </c>
    </row>
    <row r="509" spans="3:130">
      <c r="C509" s="53">
        <v>2059</v>
      </c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>
        <f t="shared" si="561"/>
        <v>0</v>
      </c>
      <c r="AR509" s="64">
        <f t="shared" si="563"/>
        <v>0</v>
      </c>
      <c r="AS509" s="64">
        <f t="shared" si="566"/>
        <v>0</v>
      </c>
      <c r="AT509" s="64">
        <f t="shared" si="568"/>
        <v>0</v>
      </c>
      <c r="AU509" s="64">
        <f t="shared" si="569"/>
        <v>0</v>
      </c>
      <c r="AV509" s="64">
        <f t="shared" si="570"/>
        <v>0</v>
      </c>
      <c r="AW509" s="64">
        <f t="shared" si="572"/>
        <v>0</v>
      </c>
      <c r="AX509" s="64">
        <f t="shared" si="574"/>
        <v>0</v>
      </c>
      <c r="AY509" s="64">
        <f t="shared" si="575"/>
        <v>0</v>
      </c>
      <c r="AZ509" s="64">
        <f t="shared" si="576"/>
        <v>11.1818181818181</v>
      </c>
      <c r="BA509" s="64">
        <f t="shared" si="577"/>
        <v>11.7272727272727</v>
      </c>
      <c r="BB509" s="64">
        <f t="shared" si="578"/>
        <v>12.2727272727273</v>
      </c>
      <c r="BC509" s="64">
        <f t="shared" si="579"/>
        <v>12.5454545454546</v>
      </c>
      <c r="BD509" s="64">
        <f t="shared" si="580"/>
        <v>13.090909090909101</v>
      </c>
      <c r="BE509" s="64">
        <f t="shared" si="581"/>
        <v>13.363636363636401</v>
      </c>
      <c r="BF509" s="64">
        <f t="shared" si="582"/>
        <v>13.909090909090899</v>
      </c>
      <c r="BG509" s="64">
        <f t="shared" si="583"/>
        <v>14.181818181818199</v>
      </c>
      <c r="BH509" s="64">
        <f t="shared" si="584"/>
        <v>14.7272727272727</v>
      </c>
      <c r="BI509" s="64">
        <f t="shared" ref="BI509:BI510" si="585">VLOOKUP($C$123,$D$3:$K$63,$A$74,0)*(B452-B451)</f>
        <v>15</v>
      </c>
      <c r="BJ509" s="64">
        <f>VLOOKUP($C$124,$D$3:$K$63,$A$74,0)*(B451-B450)</f>
        <v>15.5454545454546</v>
      </c>
      <c r="BK509" s="64">
        <f>VLOOKUP($C$125,$D$3:$K$63,$A$74,0)*B450</f>
        <v>0</v>
      </c>
      <c r="BL509" s="64"/>
      <c r="BM509" s="54">
        <f t="shared" si="510"/>
        <v>147.54545454545499</v>
      </c>
      <c r="BP509" s="53">
        <v>2059</v>
      </c>
      <c r="BQ509" s="61">
        <f t="shared" si="573"/>
        <v>0</v>
      </c>
      <c r="BR509" s="61">
        <f t="shared" si="573"/>
        <v>0</v>
      </c>
      <c r="BS509" s="61">
        <f t="shared" si="573"/>
        <v>0</v>
      </c>
      <c r="BT509" s="61">
        <f t="shared" si="573"/>
        <v>0</v>
      </c>
      <c r="BU509" s="61">
        <f t="shared" si="573"/>
        <v>0</v>
      </c>
      <c r="BV509" s="61">
        <f t="shared" si="573"/>
        <v>0</v>
      </c>
      <c r="BW509" s="61">
        <f t="shared" si="573"/>
        <v>0</v>
      </c>
      <c r="BX509" s="61">
        <f t="shared" si="573"/>
        <v>0</v>
      </c>
      <c r="BY509" s="61">
        <f t="shared" si="573"/>
        <v>0</v>
      </c>
      <c r="BZ509" s="61">
        <f t="shared" si="573"/>
        <v>0</v>
      </c>
      <c r="CA509" s="61">
        <f t="shared" si="573"/>
        <v>0</v>
      </c>
      <c r="CB509" s="61">
        <f t="shared" si="573"/>
        <v>0</v>
      </c>
      <c r="CC509" s="61">
        <f t="shared" si="573"/>
        <v>0</v>
      </c>
      <c r="CD509" s="61">
        <f t="shared" si="573"/>
        <v>0</v>
      </c>
      <c r="CE509" s="61">
        <f t="shared" si="573"/>
        <v>0</v>
      </c>
      <c r="CF509" s="61">
        <f t="shared" si="571"/>
        <v>0</v>
      </c>
      <c r="CG509" s="61">
        <f t="shared" si="564"/>
        <v>0</v>
      </c>
      <c r="CH509" s="61">
        <f t="shared" si="564"/>
        <v>0</v>
      </c>
      <c r="CI509" s="61">
        <f t="shared" si="564"/>
        <v>0</v>
      </c>
      <c r="CJ509" s="61">
        <f t="shared" si="564"/>
        <v>0</v>
      </c>
      <c r="CK509" s="61">
        <f t="shared" si="564"/>
        <v>0</v>
      </c>
      <c r="CL509" s="61">
        <f t="shared" si="562"/>
        <v>0</v>
      </c>
      <c r="CM509" s="61">
        <f t="shared" si="562"/>
        <v>0</v>
      </c>
      <c r="CN509" s="61">
        <f t="shared" si="562"/>
        <v>0</v>
      </c>
      <c r="CO509" s="61">
        <f t="shared" si="562"/>
        <v>0</v>
      </c>
      <c r="CP509" s="61">
        <f t="shared" si="562"/>
        <v>0</v>
      </c>
      <c r="CQ509" s="61">
        <f t="shared" si="562"/>
        <v>0</v>
      </c>
      <c r="CR509" s="61">
        <f t="shared" si="562"/>
        <v>0</v>
      </c>
      <c r="CS509" s="61">
        <f t="shared" si="562"/>
        <v>0</v>
      </c>
      <c r="CT509" s="61">
        <f t="shared" si="562"/>
        <v>0</v>
      </c>
      <c r="CU509" s="61">
        <f t="shared" si="562"/>
        <v>0</v>
      </c>
      <c r="CV509" s="61">
        <f t="shared" si="562"/>
        <v>0</v>
      </c>
      <c r="CW509" s="61">
        <f t="shared" si="542"/>
        <v>0</v>
      </c>
      <c r="CX509" s="61">
        <f t="shared" si="542"/>
        <v>0</v>
      </c>
      <c r="CY509" s="61">
        <f t="shared" si="567"/>
        <v>0</v>
      </c>
      <c r="CZ509" s="61">
        <f t="shared" si="567"/>
        <v>0</v>
      </c>
      <c r="DA509" s="61">
        <f t="shared" si="567"/>
        <v>0</v>
      </c>
      <c r="DB509" s="61">
        <f t="shared" si="567"/>
        <v>0</v>
      </c>
      <c r="DC509" s="61">
        <f t="shared" si="567"/>
        <v>0</v>
      </c>
      <c r="DD509" s="61">
        <f t="shared" si="567"/>
        <v>0</v>
      </c>
      <c r="DE509" s="61">
        <f t="shared" si="567"/>
        <v>0</v>
      </c>
      <c r="DF509" s="61">
        <f t="shared" si="567"/>
        <v>0</v>
      </c>
      <c r="DG509" s="61">
        <f t="shared" si="567"/>
        <v>0</v>
      </c>
      <c r="DH509" s="61">
        <f t="shared" si="567"/>
        <v>0</v>
      </c>
      <c r="DI509" s="61">
        <f t="shared" si="567"/>
        <v>0</v>
      </c>
      <c r="DJ509" s="61">
        <f t="shared" si="567"/>
        <v>0</v>
      </c>
      <c r="DK509" s="61">
        <f t="shared" si="567"/>
        <v>0</v>
      </c>
      <c r="DL509" s="61">
        <f t="shared" si="567"/>
        <v>0</v>
      </c>
      <c r="DM509" s="61">
        <f t="shared" si="567"/>
        <v>7.5785582255082903E-2</v>
      </c>
      <c r="DN509" s="61">
        <f t="shared" si="551"/>
        <v>7.9482439926062895E-2</v>
      </c>
      <c r="DO509" s="61">
        <f t="shared" si="551"/>
        <v>8.3179297597042498E-2</v>
      </c>
      <c r="DP509" s="61">
        <f t="shared" si="551"/>
        <v>8.5027726432532397E-2</v>
      </c>
      <c r="DQ509" s="61">
        <f t="shared" si="549"/>
        <v>8.8724584103512E-2</v>
      </c>
      <c r="DR509" s="61">
        <f t="shared" si="549"/>
        <v>9.0573012939001898E-2</v>
      </c>
      <c r="DS509" s="61">
        <f t="shared" si="529"/>
        <v>9.4269870609981501E-2</v>
      </c>
      <c r="DT509" s="61">
        <f t="shared" si="529"/>
        <v>9.61182994454714E-2</v>
      </c>
      <c r="DU509" s="61">
        <f t="shared" si="529"/>
        <v>9.9815157116451003E-2</v>
      </c>
      <c r="DV509" s="61">
        <f t="shared" si="529"/>
        <v>0.101663585951941</v>
      </c>
      <c r="DW509" s="61">
        <f t="shared" si="565"/>
        <v>0.105360443622921</v>
      </c>
      <c r="DX509" s="61">
        <f t="shared" si="565"/>
        <v>0</v>
      </c>
      <c r="DY509" s="61">
        <f t="shared" si="565"/>
        <v>0</v>
      </c>
      <c r="DZ509" s="61">
        <f t="shared" si="560"/>
        <v>1</v>
      </c>
    </row>
    <row r="510" spans="3:130">
      <c r="C510" s="53">
        <v>2060</v>
      </c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>
        <f t="shared" si="563"/>
        <v>0</v>
      </c>
      <c r="AS510" s="64">
        <f t="shared" si="566"/>
        <v>0</v>
      </c>
      <c r="AT510" s="64">
        <f t="shared" si="568"/>
        <v>0</v>
      </c>
      <c r="AU510" s="64">
        <f t="shared" si="569"/>
        <v>0</v>
      </c>
      <c r="AV510" s="64">
        <f t="shared" si="570"/>
        <v>0</v>
      </c>
      <c r="AW510" s="64">
        <f t="shared" si="572"/>
        <v>0</v>
      </c>
      <c r="AX510" s="64">
        <f t="shared" si="574"/>
        <v>0</v>
      </c>
      <c r="AY510" s="64">
        <f t="shared" si="575"/>
        <v>0</v>
      </c>
      <c r="AZ510" s="64">
        <f t="shared" si="576"/>
        <v>0</v>
      </c>
      <c r="BA510" s="64">
        <f t="shared" si="577"/>
        <v>11.7272727272727</v>
      </c>
      <c r="BB510" s="64">
        <f t="shared" si="578"/>
        <v>12.2727272727273</v>
      </c>
      <c r="BC510" s="64">
        <f t="shared" si="579"/>
        <v>12.5454545454546</v>
      </c>
      <c r="BD510" s="64">
        <f t="shared" si="580"/>
        <v>13.090909090909101</v>
      </c>
      <c r="BE510" s="64">
        <f t="shared" si="581"/>
        <v>13.363636363636401</v>
      </c>
      <c r="BF510" s="64">
        <f t="shared" si="582"/>
        <v>13.909090909090899</v>
      </c>
      <c r="BG510" s="64">
        <f t="shared" si="583"/>
        <v>14.181818181818199</v>
      </c>
      <c r="BH510" s="64">
        <f t="shared" si="584"/>
        <v>14.7272727272727</v>
      </c>
      <c r="BI510" s="64">
        <f t="shared" si="585"/>
        <v>15</v>
      </c>
      <c r="BJ510" s="64">
        <f>VLOOKUP($C$124,$D$3:$K$63,$A$74,0)*(B452-B451)</f>
        <v>15.5454545454546</v>
      </c>
      <c r="BK510" s="64">
        <f>VLOOKUP($C$125,$D$3:$K$63,$A$74,0)*(B451-B450)</f>
        <v>15.818181818181801</v>
      </c>
      <c r="BL510" s="64">
        <f>VLOOKUP($C$126,$D$3:$K$63,$A$74,0)*B450</f>
        <v>0</v>
      </c>
      <c r="BM510" s="54">
        <f t="shared" si="510"/>
        <v>152.18181818181799</v>
      </c>
      <c r="BP510" s="53">
        <v>2060</v>
      </c>
      <c r="BQ510" s="61">
        <f t="shared" si="573"/>
        <v>0</v>
      </c>
      <c r="BR510" s="61">
        <f t="shared" si="573"/>
        <v>0</v>
      </c>
      <c r="BS510" s="61">
        <f t="shared" si="573"/>
        <v>0</v>
      </c>
      <c r="BT510" s="61">
        <f t="shared" si="573"/>
        <v>0</v>
      </c>
      <c r="BU510" s="61">
        <f t="shared" si="573"/>
        <v>0</v>
      </c>
      <c r="BV510" s="61">
        <f t="shared" si="573"/>
        <v>0</v>
      </c>
      <c r="BW510" s="61">
        <f t="shared" si="573"/>
        <v>0</v>
      </c>
      <c r="BX510" s="61">
        <f t="shared" si="573"/>
        <v>0</v>
      </c>
      <c r="BY510" s="61">
        <f t="shared" si="573"/>
        <v>0</v>
      </c>
      <c r="BZ510" s="61">
        <f t="shared" si="573"/>
        <v>0</v>
      </c>
      <c r="CA510" s="61">
        <f t="shared" si="573"/>
        <v>0</v>
      </c>
      <c r="CB510" s="61">
        <f t="shared" si="573"/>
        <v>0</v>
      </c>
      <c r="CC510" s="61">
        <f t="shared" si="573"/>
        <v>0</v>
      </c>
      <c r="CD510" s="61">
        <f t="shared" si="573"/>
        <v>0</v>
      </c>
      <c r="CE510" s="61">
        <f t="shared" si="573"/>
        <v>0</v>
      </c>
      <c r="CF510" s="61">
        <f t="shared" si="571"/>
        <v>0</v>
      </c>
      <c r="CG510" s="61">
        <f t="shared" si="564"/>
        <v>0</v>
      </c>
      <c r="CH510" s="61">
        <f t="shared" si="564"/>
        <v>0</v>
      </c>
      <c r="CI510" s="61">
        <f t="shared" si="564"/>
        <v>0</v>
      </c>
      <c r="CJ510" s="61">
        <f t="shared" si="564"/>
        <v>0</v>
      </c>
      <c r="CK510" s="61">
        <f t="shared" si="564"/>
        <v>0</v>
      </c>
      <c r="CL510" s="61">
        <f t="shared" si="562"/>
        <v>0</v>
      </c>
      <c r="CM510" s="61">
        <f t="shared" si="562"/>
        <v>0</v>
      </c>
      <c r="CN510" s="61">
        <f t="shared" si="562"/>
        <v>0</v>
      </c>
      <c r="CO510" s="61">
        <f t="shared" si="562"/>
        <v>0</v>
      </c>
      <c r="CP510" s="61">
        <f t="shared" si="562"/>
        <v>0</v>
      </c>
      <c r="CQ510" s="61">
        <f t="shared" si="562"/>
        <v>0</v>
      </c>
      <c r="CR510" s="61">
        <f t="shared" si="562"/>
        <v>0</v>
      </c>
      <c r="CS510" s="61">
        <f t="shared" si="562"/>
        <v>0</v>
      </c>
      <c r="CT510" s="61">
        <f t="shared" si="562"/>
        <v>0</v>
      </c>
      <c r="CU510" s="61">
        <f t="shared" si="562"/>
        <v>0</v>
      </c>
      <c r="CV510" s="61">
        <f t="shared" si="562"/>
        <v>0</v>
      </c>
      <c r="CW510" s="61">
        <f t="shared" si="542"/>
        <v>0</v>
      </c>
      <c r="CX510" s="61">
        <f t="shared" si="542"/>
        <v>0</v>
      </c>
      <c r="CY510" s="61">
        <f t="shared" si="542"/>
        <v>0</v>
      </c>
      <c r="CZ510" s="61">
        <f t="shared" si="542"/>
        <v>0</v>
      </c>
      <c r="DA510" s="61">
        <f t="shared" si="542"/>
        <v>0</v>
      </c>
      <c r="DB510" s="61">
        <f t="shared" si="542"/>
        <v>0</v>
      </c>
      <c r="DC510" s="61">
        <f t="shared" si="542"/>
        <v>0</v>
      </c>
      <c r="DD510" s="61">
        <f t="shared" si="542"/>
        <v>0</v>
      </c>
      <c r="DE510" s="61">
        <f t="shared" si="542"/>
        <v>0</v>
      </c>
      <c r="DF510" s="61">
        <f t="shared" si="542"/>
        <v>0</v>
      </c>
      <c r="DG510" s="61">
        <f t="shared" si="542"/>
        <v>0</v>
      </c>
      <c r="DH510" s="61">
        <f t="shared" si="542"/>
        <v>0</v>
      </c>
      <c r="DI510" s="61">
        <f t="shared" si="542"/>
        <v>0</v>
      </c>
      <c r="DJ510" s="61">
        <f t="shared" si="542"/>
        <v>0</v>
      </c>
      <c r="DK510" s="61">
        <f t="shared" si="542"/>
        <v>0</v>
      </c>
      <c r="DL510" s="61">
        <f t="shared" si="542"/>
        <v>0</v>
      </c>
      <c r="DM510" s="61">
        <f t="shared" ref="DM510" si="586">AZ510/$BM510</f>
        <v>0</v>
      </c>
      <c r="DN510" s="61">
        <f t="shared" si="551"/>
        <v>7.7060931899641305E-2</v>
      </c>
      <c r="DO510" s="61">
        <f t="shared" si="551"/>
        <v>8.0645161290322606E-2</v>
      </c>
      <c r="DP510" s="61">
        <f t="shared" si="551"/>
        <v>8.2437275985663097E-2</v>
      </c>
      <c r="DQ510" s="61">
        <f t="shared" si="549"/>
        <v>8.6021505376344107E-2</v>
      </c>
      <c r="DR510" s="61">
        <f t="shared" si="549"/>
        <v>8.7813620071684598E-2</v>
      </c>
      <c r="DS510" s="61">
        <f t="shared" si="529"/>
        <v>9.1397849462365593E-2</v>
      </c>
      <c r="DT510" s="61">
        <f t="shared" si="529"/>
        <v>9.3189964157706098E-2</v>
      </c>
      <c r="DU510" s="61">
        <f t="shared" si="529"/>
        <v>9.6774193548387094E-2</v>
      </c>
      <c r="DV510" s="61">
        <f t="shared" si="529"/>
        <v>9.8566308243727599E-2</v>
      </c>
      <c r="DW510" s="61">
        <f t="shared" si="565"/>
        <v>0.102150537634409</v>
      </c>
      <c r="DX510" s="61">
        <f t="shared" si="565"/>
        <v>0.103942652329749</v>
      </c>
      <c r="DY510" s="61">
        <f t="shared" si="565"/>
        <v>0</v>
      </c>
      <c r="DZ510" s="61">
        <f t="shared" si="560"/>
        <v>1</v>
      </c>
    </row>
  </sheetData>
  <mergeCells count="10">
    <mergeCell ref="BN192:BO192"/>
    <mergeCell ref="BN256:BO256"/>
    <mergeCell ref="BN320:BO320"/>
    <mergeCell ref="BN384:BO384"/>
    <mergeCell ref="BN448:BO448"/>
    <mergeCell ref="D1:K1"/>
    <mergeCell ref="M1:T1"/>
    <mergeCell ref="X1:AD1"/>
    <mergeCell ref="BN64:BO64"/>
    <mergeCell ref="BN128:BO128"/>
  </mergeCells>
  <phoneticPr fontId="49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/>
  </sheetPr>
  <dimension ref="A1:AV29"/>
  <sheetViews>
    <sheetView workbookViewId="0">
      <selection activeCell="H8" sqref="H8"/>
    </sheetView>
  </sheetViews>
  <sheetFormatPr defaultColWidth="9" defaultRowHeight="14.3"/>
  <cols>
    <col min="1" max="1" width="15" customWidth="1"/>
    <col min="2" max="2" width="20.625" customWidth="1"/>
    <col min="3" max="3" width="7.125" customWidth="1"/>
    <col min="4" max="4" width="5.25" customWidth="1"/>
    <col min="5" max="5" width="11" customWidth="1"/>
    <col min="6" max="6" width="5.25" customWidth="1"/>
    <col min="7" max="7" width="15.125" customWidth="1"/>
  </cols>
  <sheetData>
    <row r="1" spans="1:48" s="52" customFormat="1">
      <c r="A1" s="29" t="s">
        <v>25</v>
      </c>
      <c r="B1" s="29" t="s">
        <v>26</v>
      </c>
      <c r="C1" s="29" t="s">
        <v>27</v>
      </c>
      <c r="D1" s="29" t="s">
        <v>28</v>
      </c>
      <c r="E1" s="29" t="s">
        <v>29</v>
      </c>
      <c r="F1" s="29" t="s">
        <v>153</v>
      </c>
      <c r="G1" s="29" t="s">
        <v>154</v>
      </c>
      <c r="H1" s="52">
        <v>2020</v>
      </c>
      <c r="I1" s="52">
        <v>2021</v>
      </c>
      <c r="J1" s="52">
        <v>2022</v>
      </c>
      <c r="K1" s="52">
        <v>2023</v>
      </c>
      <c r="L1" s="52">
        <v>2024</v>
      </c>
      <c r="M1" s="52">
        <v>2025</v>
      </c>
      <c r="N1" s="52">
        <v>2026</v>
      </c>
      <c r="O1" s="52">
        <v>2027</v>
      </c>
      <c r="P1" s="52">
        <v>2028</v>
      </c>
      <c r="Q1" s="52">
        <v>2029</v>
      </c>
      <c r="R1" s="52">
        <v>2030</v>
      </c>
      <c r="S1" s="52">
        <v>2031</v>
      </c>
      <c r="T1" s="52">
        <v>2032</v>
      </c>
      <c r="U1" s="52">
        <v>2033</v>
      </c>
      <c r="V1" s="52">
        <v>2034</v>
      </c>
      <c r="W1" s="52">
        <v>2035</v>
      </c>
      <c r="X1" s="52">
        <v>2036</v>
      </c>
      <c r="Y1" s="52">
        <v>2037</v>
      </c>
      <c r="Z1" s="52">
        <v>2038</v>
      </c>
      <c r="AA1" s="52">
        <v>2039</v>
      </c>
      <c r="AB1" s="52">
        <v>2040</v>
      </c>
      <c r="AC1" s="52">
        <v>2041</v>
      </c>
      <c r="AD1" s="52">
        <v>2042</v>
      </c>
      <c r="AE1" s="52">
        <v>2043</v>
      </c>
      <c r="AF1" s="52">
        <v>2044</v>
      </c>
      <c r="AG1" s="52">
        <v>2045</v>
      </c>
      <c r="AH1" s="52">
        <v>2046</v>
      </c>
      <c r="AI1" s="52">
        <v>2047</v>
      </c>
      <c r="AJ1" s="52">
        <v>2048</v>
      </c>
      <c r="AK1" s="52">
        <v>2049</v>
      </c>
      <c r="AL1" s="52">
        <v>2050</v>
      </c>
      <c r="AM1" s="52">
        <v>2051</v>
      </c>
      <c r="AN1" s="52">
        <v>2052</v>
      </c>
      <c r="AO1" s="52">
        <v>2053</v>
      </c>
      <c r="AP1" s="52">
        <v>2054</v>
      </c>
      <c r="AQ1" s="52">
        <v>2055</v>
      </c>
      <c r="AR1" s="52">
        <v>2056</v>
      </c>
      <c r="AS1" s="52">
        <v>2057</v>
      </c>
      <c r="AT1" s="52">
        <v>2058</v>
      </c>
      <c r="AU1" s="52">
        <v>2059</v>
      </c>
      <c r="AV1" s="52">
        <v>2060</v>
      </c>
    </row>
    <row r="2" spans="1:48" s="52" customFormat="1">
      <c r="A2" s="30" t="s">
        <v>30</v>
      </c>
      <c r="B2" s="30" t="s">
        <v>31</v>
      </c>
      <c r="C2" s="30" t="s">
        <v>32</v>
      </c>
      <c r="D2" s="30" t="s">
        <v>33</v>
      </c>
      <c r="E2" s="30" t="s">
        <v>34</v>
      </c>
      <c r="F2" s="30" t="s">
        <v>155</v>
      </c>
      <c r="G2" s="45" t="s">
        <v>156</v>
      </c>
      <c r="H2" s="54">
        <f>VLOOKUP(H1,'ZJQ-LDV-P'!$W$3:$AD$43,2,0)</f>
        <v>12</v>
      </c>
      <c r="I2" s="54">
        <f>VLOOKUP(I1,'ZJQ-LDV-P'!$W$3:$AD$43,2,0)</f>
        <v>11.999999999999998</v>
      </c>
      <c r="J2" s="54">
        <f>VLOOKUP(J1,'ZJQ-LDV-P'!$W$3:$AD$43,2,0)</f>
        <v>11.887583583121966</v>
      </c>
      <c r="K2" s="54">
        <f>VLOOKUP(K1,'ZJQ-LDV-P'!$W$3:$AD$43,2,0)</f>
        <v>11.77517556179775</v>
      </c>
      <c r="L2" s="54">
        <f>VLOOKUP(L1,'ZJQ-LDV-P'!$W$3:$AD$43,2,0)</f>
        <v>11.656869485780231</v>
      </c>
      <c r="M2" s="54">
        <f>VLOOKUP(M1,'ZJQ-LDV-P'!$W$3:$AD$43,2,0)</f>
        <v>11.531456676433654</v>
      </c>
      <c r="N2" s="54">
        <f>VLOOKUP(N1,'ZJQ-LDV-P'!$W$3:$AD$43,2,0)</f>
        <v>11.392665137496458</v>
      </c>
      <c r="O2" s="54">
        <f>VLOOKUP(O1,'ZJQ-LDV-P'!$W$3:$AD$43,2,0)</f>
        <v>11.267896458814473</v>
      </c>
      <c r="P2" s="54">
        <f>VLOOKUP(P1,'ZJQ-LDV-P'!$W$3:$AD$43,2,0)</f>
        <v>11.153178136916656</v>
      </c>
      <c r="Q2" s="54">
        <f>VLOOKUP(Q1,'ZJQ-LDV-P'!$W$3:$AD$43,2,0)</f>
        <v>11.045635193228147</v>
      </c>
      <c r="R2" s="54">
        <f>VLOOKUP(R1,'ZJQ-LDV-P'!$W$3:$AD$43,2,0)</f>
        <v>10.944473563631842</v>
      </c>
      <c r="S2" s="54">
        <f>VLOOKUP(S1,'ZJQ-LDV-P'!$W$3:$AD$43,2,0)</f>
        <v>10.847832387217434</v>
      </c>
      <c r="T2" s="54">
        <f>VLOOKUP(T1,'ZJQ-LDV-P'!$W$3:$AD$43,2,0)</f>
        <v>10.757480348671166</v>
      </c>
      <c r="U2" s="54">
        <f>VLOOKUP(U1,'ZJQ-LDV-P'!$W$3:$AD$43,2,0)</f>
        <v>10.673167913800446</v>
      </c>
      <c r="V2" s="54">
        <f>VLOOKUP(V1,'ZJQ-LDV-P'!$W$3:$AD$43,2,0)</f>
        <v>10.592725950172765</v>
      </c>
      <c r="W2" s="54">
        <f>VLOOKUP(W1,'ZJQ-LDV-P'!$W$3:$AD$43,2,0)</f>
        <v>10.516308306842513</v>
      </c>
      <c r="X2" s="54">
        <f>VLOOKUP(X1,'ZJQ-LDV-P'!$W$3:$AD$43,2,0)</f>
        <v>10.432161122139977</v>
      </c>
      <c r="Y2" s="54">
        <f>VLOOKUP(Y1,'ZJQ-LDV-P'!$W$3:$AD$43,2,0)</f>
        <v>10.36116357319886</v>
      </c>
      <c r="Z2" s="54">
        <f>VLOOKUP(Z1,'ZJQ-LDV-P'!$W$3:$AD$43,2,0)</f>
        <v>10.303926960134582</v>
      </c>
      <c r="AA2" s="54">
        <f>VLOOKUP(AA1,'ZJQ-LDV-P'!$W$3:$AD$43,2,0)</f>
        <v>10.25689603735775</v>
      </c>
      <c r="AB2" s="54">
        <f>VLOOKUP(AB1,'ZJQ-LDV-P'!$W$3:$AD$43,2,0)</f>
        <v>10.217746649392801</v>
      </c>
      <c r="AC2" s="54">
        <f>VLOOKUP(AC1,'ZJQ-LDV-P'!$W$3:$AD$43,2,0)</f>
        <v>10.184195080533</v>
      </c>
      <c r="AD2" s="54">
        <f>VLOOKUP(AD1,'ZJQ-LDV-P'!$W$3:$AD$43,2,0)</f>
        <v>10.153596340037801</v>
      </c>
      <c r="AE2" s="54">
        <f>VLOOKUP(AE1,'ZJQ-LDV-P'!$W$3:$AD$43,2,0)</f>
        <v>10.125244632305501</v>
      </c>
      <c r="AF2" s="54">
        <f>VLOOKUP(AF1,'ZJQ-LDV-P'!$W$3:$AD$43,2,0)</f>
        <v>10.098731949208601</v>
      </c>
      <c r="AG2" s="54">
        <f>VLOOKUP(AG1,'ZJQ-LDV-P'!$W$3:$AD$43,2,0)</f>
        <v>10.074143718131801</v>
      </c>
      <c r="AH2" s="54">
        <f>VLOOKUP(AH1,'ZJQ-LDV-P'!$W$3:$AD$43,2,0)</f>
        <v>10.051591824615</v>
      </c>
      <c r="AI2" s="54">
        <f>VLOOKUP(AI1,'ZJQ-LDV-P'!$W$3:$AD$43,2,0)</f>
        <v>10.032111793538901</v>
      </c>
      <c r="AJ2" s="54">
        <f>VLOOKUP(AJ1,'ZJQ-LDV-P'!$W$3:$AD$43,2,0)</f>
        <v>10.016573045237299</v>
      </c>
      <c r="AK2" s="54">
        <f>VLOOKUP(AK1,'ZJQ-LDV-P'!$W$3:$AD$43,2,0)</f>
        <v>10.0056673723314</v>
      </c>
      <c r="AL2" s="54">
        <f>VLOOKUP(AL1,'ZJQ-LDV-P'!$W$3:$AD$43,2,0)</f>
        <v>10</v>
      </c>
      <c r="AM2" s="54">
        <f>VLOOKUP(AM1,'ZJQ-LDV-P'!$W$3:$AD$43,2,0)</f>
        <v>10</v>
      </c>
      <c r="AN2" s="54">
        <f>VLOOKUP(AN1,'ZJQ-LDV-P'!$W$3:$AD$43,2,0)</f>
        <v>10</v>
      </c>
      <c r="AO2" s="54">
        <f>VLOOKUP(AO1,'ZJQ-LDV-P'!$W$3:$AD$43,2,0)</f>
        <v>10</v>
      </c>
      <c r="AP2" s="54">
        <f>VLOOKUP(AP1,'ZJQ-LDV-P'!$W$3:$AD$43,2,0)</f>
        <v>10</v>
      </c>
      <c r="AQ2" s="54">
        <f>VLOOKUP(AQ1,'ZJQ-LDV-P'!$W$3:$AD$43,2,0)</f>
        <v>10</v>
      </c>
      <c r="AR2" s="54">
        <f>VLOOKUP(AR1,'ZJQ-LDV-P'!$W$3:$AD$43,2,0)</f>
        <v>10</v>
      </c>
      <c r="AS2" s="54">
        <f>VLOOKUP(AS1,'ZJQ-LDV-P'!$W$3:$AD$43,2,0)</f>
        <v>10</v>
      </c>
      <c r="AT2" s="54">
        <f>VLOOKUP(AT1,'ZJQ-LDV-P'!$W$3:$AD$43,2,0)</f>
        <v>10</v>
      </c>
      <c r="AU2" s="54">
        <f>VLOOKUP(AU1,'ZJQ-LDV-P'!$W$3:$AD$43,2,0)</f>
        <v>10</v>
      </c>
      <c r="AV2" s="54">
        <f>VLOOKUP(AV1,'ZJQ-LDV-P'!$W$3:$AD$43,2,0)</f>
        <v>10</v>
      </c>
    </row>
    <row r="3" spans="1:48" s="52" customFormat="1">
      <c r="A3" s="30" t="s">
        <v>30</v>
      </c>
      <c r="B3" s="30" t="s">
        <v>35</v>
      </c>
      <c r="C3" s="30" t="s">
        <v>32</v>
      </c>
      <c r="D3" s="30" t="s">
        <v>33</v>
      </c>
      <c r="E3" s="30" t="s">
        <v>36</v>
      </c>
      <c r="F3" s="30" t="s">
        <v>155</v>
      </c>
      <c r="G3" s="45" t="s">
        <v>157</v>
      </c>
      <c r="H3" s="54">
        <f>VLOOKUP(H1,'ZJQ-LDV-P'!$W$3:$AD$43,3,0)</f>
        <v>5.8199999999999958</v>
      </c>
      <c r="I3" s="54">
        <f>VLOOKUP(I1,'ZJQ-LDV-P'!$W$3:$AD$43,3,0)</f>
        <v>5.8212483440320169</v>
      </c>
      <c r="J3" s="54">
        <f>VLOOKUP(J1,'ZJQ-LDV-P'!$W$3:$AD$43,3,0)</f>
        <v>5.8225587632445643</v>
      </c>
      <c r="K3" s="54">
        <f>VLOOKUP(K1,'ZJQ-LDV-P'!$W$3:$AD$43,3,0)</f>
        <v>5.8237194797459439</v>
      </c>
      <c r="L3" s="54">
        <f>VLOOKUP(L1,'ZJQ-LDV-P'!$W$3:$AD$43,3,0)</f>
        <v>5.8248380916600286</v>
      </c>
      <c r="M3" s="54">
        <f>VLOOKUP(M1,'ZJQ-LDV-P'!$W$3:$AD$43,3,0)</f>
        <v>5.8260243835371881</v>
      </c>
      <c r="N3" s="54">
        <f>VLOOKUP(N1,'ZJQ-LDV-P'!$W$3:$AD$43,3,0)</f>
        <v>5.8278567047521461</v>
      </c>
      <c r="O3" s="54">
        <f>VLOOKUP(O1,'ZJQ-LDV-P'!$W$3:$AD$43,3,0)</f>
        <v>5.8309190123313082</v>
      </c>
      <c r="P3" s="54">
        <f>VLOOKUP(P1,'ZJQ-LDV-P'!$W$3:$AD$43,3,0)</f>
        <v>5.8374288760393274</v>
      </c>
      <c r="Q3" s="54">
        <f>VLOOKUP(Q1,'ZJQ-LDV-P'!$W$3:$AD$43,3,0)</f>
        <v>5.8463958652056824</v>
      </c>
      <c r="R3" s="54">
        <f>VLOOKUP(R1,'ZJQ-LDV-P'!$W$3:$AD$43,3,0)</f>
        <v>5.855194473144504</v>
      </c>
      <c r="S3" s="54">
        <f>VLOOKUP(S1,'ZJQ-LDV-P'!$W$3:$AD$43,3,0)</f>
        <v>5.8623558214517475</v>
      </c>
      <c r="T3" s="54">
        <f>VLOOKUP(T1,'ZJQ-LDV-P'!$W$3:$AD$43,3,0)</f>
        <v>5.8703170488534431</v>
      </c>
      <c r="U3" s="54">
        <f>VLOOKUP(U1,'ZJQ-LDV-P'!$W$3:$AD$43,3,0)</f>
        <v>5.8823763394770667</v>
      </c>
      <c r="V3" s="54">
        <f>VLOOKUP(V1,'ZJQ-LDV-P'!$W$3:$AD$43,3,0)</f>
        <v>5.8734821498626921</v>
      </c>
      <c r="W3" s="54">
        <f>VLOOKUP(W1,'ZJQ-LDV-P'!$W$3:$AD$43,3,0)</f>
        <v>5.8645254054054057</v>
      </c>
      <c r="X3" s="54">
        <f>VLOOKUP(X1,'ZJQ-LDV-P'!$W$3:$AD$43,3,0)</f>
        <v>5.8475769633507859</v>
      </c>
      <c r="Y3" s="54">
        <f>VLOOKUP(Y1,'ZJQ-LDV-P'!$W$3:$AD$43,3,0)</f>
        <v>5.8319797570850209</v>
      </c>
      <c r="Z3" s="54">
        <f>VLOOKUP(Z1,'ZJQ-LDV-P'!$W$3:$AD$43,3,0)</f>
        <v>5.8179570731707315</v>
      </c>
      <c r="AA3" s="54">
        <f>VLOOKUP(AA1,'ZJQ-LDV-P'!$W$3:$AD$43,3,0)</f>
        <v>5.8056142322097379</v>
      </c>
      <c r="AB3" s="54">
        <f>VLOOKUP(AB1,'ZJQ-LDV-P'!$W$3:$AD$43,3,0)</f>
        <v>5.7949964157706084</v>
      </c>
      <c r="AC3" s="54">
        <f>VLOOKUP(AC1,'ZJQ-LDV-P'!$W$3:$AD$43,3,0)</f>
        <v>5.7857341337907364</v>
      </c>
      <c r="AD3" s="54">
        <f>VLOOKUP(AD1,'ZJQ-LDV-P'!$W$3:$AD$43,3,0)</f>
        <v>5.7777403451109279</v>
      </c>
      <c r="AE3" s="54">
        <f>VLOOKUP(AE1,'ZJQ-LDV-P'!$W$3:$AD$43,3,0)</f>
        <v>5.7709314420803777</v>
      </c>
      <c r="AF3" s="54">
        <f>VLOOKUP(AF1,'ZJQ-LDV-P'!$W$3:$AD$43,3,0)</f>
        <v>5.7652429977289934</v>
      </c>
      <c r="AG3" s="54">
        <f>VLOOKUP(AG1,'ZJQ-LDV-P'!$W$3:$AD$43,3,0)</f>
        <v>5.7605943190094679</v>
      </c>
      <c r="AH3" s="54">
        <f>VLOOKUP(AH1,'ZJQ-LDV-P'!$W$3:$AD$43,3,0)</f>
        <v>5.7569164912280693</v>
      </c>
      <c r="AI3" s="54">
        <f>VLOOKUP(AI1,'ZJQ-LDV-P'!$W$3:$AD$43,3,0)</f>
        <v>5.7540975609756098</v>
      </c>
      <c r="AJ3" s="54">
        <f>VLOOKUP(AJ1,'ZJQ-LDV-P'!$W$3:$AD$43,3,0)</f>
        <v>5.7520366972477053</v>
      </c>
      <c r="AK3" s="54">
        <f>VLOOKUP(AK1,'ZJQ-LDV-P'!$W$3:$AD$43,3,0)</f>
        <v>5.7506764144945972</v>
      </c>
      <c r="AL3" s="54">
        <f>VLOOKUP(AL1,'ZJQ-LDV-P'!$W$3:$AD$43,3,0)</f>
        <v>5.7500000000000009</v>
      </c>
      <c r="AM3" s="54">
        <f>VLOOKUP(AM1,'ZJQ-LDV-P'!$W$3:$AD$43,3,0)</f>
        <v>5.7499999999999973</v>
      </c>
      <c r="AN3" s="54">
        <f>VLOOKUP(AN1,'ZJQ-LDV-P'!$W$3:$AD$43,3,0)</f>
        <v>5.7499999999999964</v>
      </c>
      <c r="AO3" s="54">
        <f>VLOOKUP(AO1,'ZJQ-LDV-P'!$W$3:$AD$43,3,0)</f>
        <v>5.7499999999999991</v>
      </c>
      <c r="AP3" s="54">
        <f>VLOOKUP(AP1,'ZJQ-LDV-P'!$W$3:$AD$43,3,0)</f>
        <v>5.7500000000000009</v>
      </c>
      <c r="AQ3" s="54">
        <f>VLOOKUP(AQ1,'ZJQ-LDV-P'!$W$3:$AD$43,3,0)</f>
        <v>5.7500000000000018</v>
      </c>
      <c r="AR3" s="54">
        <f>VLOOKUP(AR1,'ZJQ-LDV-P'!$W$3:$AD$43,3,0)</f>
        <v>5.7499999999999991</v>
      </c>
      <c r="AS3" s="54">
        <f>VLOOKUP(AS1,'ZJQ-LDV-P'!$W$3:$AD$43,3,0)</f>
        <v>5.75</v>
      </c>
      <c r="AT3" s="54">
        <f>VLOOKUP(AT1,'ZJQ-LDV-P'!$W$3:$AD$43,3,0)</f>
        <v>5.75</v>
      </c>
      <c r="AU3" s="54">
        <f>VLOOKUP(AU1,'ZJQ-LDV-P'!$W$3:$AD$43,3,0)</f>
        <v>5.7500000000000009</v>
      </c>
      <c r="AV3" s="54">
        <f>VLOOKUP(AV1,'ZJQ-LDV-P'!$W$3:$AD$43,3,0)</f>
        <v>5.7500000000000009</v>
      </c>
    </row>
    <row r="4" spans="1:48" s="52" customFormat="1">
      <c r="A4" s="30" t="s">
        <v>30</v>
      </c>
      <c r="B4" s="30" t="s">
        <v>37</v>
      </c>
      <c r="C4" s="30" t="s">
        <v>32</v>
      </c>
      <c r="D4" s="30" t="s">
        <v>33</v>
      </c>
      <c r="E4" s="30" t="s">
        <v>38</v>
      </c>
      <c r="F4" s="30" t="s">
        <v>155</v>
      </c>
      <c r="G4" s="45" t="s">
        <v>157</v>
      </c>
      <c r="H4" s="54">
        <f>VLOOKUP(H1,'ZJQ-LDV-P'!$W$3:$AD$43,4,0)</f>
        <v>7.5561323279908317</v>
      </c>
      <c r="I4" s="54">
        <f>VLOOKUP(I1,'ZJQ-LDV-P'!$W$3:$AD$43,4,0)</f>
        <v>7.3329494727762512</v>
      </c>
      <c r="J4" s="54">
        <f>VLOOKUP(J1,'ZJQ-LDV-P'!$W$3:$AD$43,4,0)</f>
        <v>7.2105846265519062</v>
      </c>
      <c r="K4" s="54">
        <f>VLOOKUP(K1,'ZJQ-LDV-P'!$W$3:$AD$43,4,0)</f>
        <v>7.085359056641102</v>
      </c>
      <c r="L4" s="54">
        <f>VLOOKUP(L1,'ZJQ-LDV-P'!$W$3:$AD$43,4,0)</f>
        <v>6.9514085484661425</v>
      </c>
      <c r="M4" s="54">
        <f>VLOOKUP(M1,'ZJQ-LDV-P'!$W$3:$AD$43,4,0)</f>
        <v>6.7923238151242931</v>
      </c>
      <c r="N4" s="54">
        <f>VLOOKUP(N1,'ZJQ-LDV-P'!$W$3:$AD$43,4,0)</f>
        <v>6.6164465749706212</v>
      </c>
      <c r="O4" s="54">
        <f>VLOOKUP(O1,'ZJQ-LDV-P'!$W$3:$AD$43,4,0)</f>
        <v>6.4448233055031032</v>
      </c>
      <c r="P4" s="54">
        <f>VLOOKUP(P1,'ZJQ-LDV-P'!$W$3:$AD$43,4,0)</f>
        <v>6.2787611448607512</v>
      </c>
      <c r="Q4" s="54">
        <f>VLOOKUP(Q1,'ZJQ-LDV-P'!$W$3:$AD$43,4,0)</f>
        <v>6.1238634308124356</v>
      </c>
      <c r="R4" s="54">
        <f>VLOOKUP(R1,'ZJQ-LDV-P'!$W$3:$AD$43,4,0)</f>
        <v>5.9813819877331778</v>
      </c>
      <c r="S4" s="54">
        <f>VLOOKUP(S1,'ZJQ-LDV-P'!$W$3:$AD$43,4,0)</f>
        <v>5.8470052295343677</v>
      </c>
      <c r="T4" s="54">
        <f>VLOOKUP(T1,'ZJQ-LDV-P'!$W$3:$AD$43,4,0)</f>
        <v>5.7044915940387018</v>
      </c>
      <c r="U4" s="54">
        <f>VLOOKUP(U1,'ZJQ-LDV-P'!$W$3:$AD$43,4,0)</f>
        <v>5.5532804588181985</v>
      </c>
      <c r="V4" s="54">
        <f>VLOOKUP(V1,'ZJQ-LDV-P'!$W$3:$AD$43,4,0)</f>
        <v>5.4262560945582052</v>
      </c>
      <c r="W4" s="54">
        <f>VLOOKUP(W1,'ZJQ-LDV-P'!$W$3:$AD$43,4,0)</f>
        <v>5.3041690787269964</v>
      </c>
      <c r="X4" s="54">
        <f>VLOOKUP(X1,'ZJQ-LDV-P'!$W$3:$AD$43,4,0)</f>
        <v>5.2120955826423803</v>
      </c>
      <c r="Y4" s="54">
        <f>VLOOKUP(Y1,'ZJQ-LDV-P'!$W$3:$AD$43,4,0)</f>
        <v>5.0570198101638013</v>
      </c>
      <c r="Z4" s="54">
        <f>VLOOKUP(Z1,'ZJQ-LDV-P'!$W$3:$AD$43,4,0)</f>
        <v>4.9122552458712043</v>
      </c>
      <c r="AA4" s="54">
        <f>VLOOKUP(AA1,'ZJQ-LDV-P'!$W$3:$AD$43,4,0)</f>
        <v>4.7785144675734363</v>
      </c>
      <c r="AB4" s="54">
        <f>VLOOKUP(AB1,'ZJQ-LDV-P'!$W$3:$AD$43,4,0)</f>
        <v>4.6572235963786799</v>
      </c>
      <c r="AC4" s="54">
        <f>VLOOKUP(AC1,'ZJQ-LDV-P'!$W$3:$AD$43,4,0)</f>
        <v>4.5446739067264401</v>
      </c>
      <c r="AD4" s="54">
        <f>VLOOKUP(AD1,'ZJQ-LDV-P'!$W$3:$AD$43,4,0)</f>
        <v>4.43903134413699</v>
      </c>
      <c r="AE4" s="54">
        <f>VLOOKUP(AE1,'ZJQ-LDV-P'!$W$3:$AD$43,4,0)</f>
        <v>4.3422930667452198</v>
      </c>
      <c r="AF4" s="54">
        <f>VLOOKUP(AF1,'ZJQ-LDV-P'!$W$3:$AD$43,4,0)</f>
        <v>4.2557900680702696</v>
      </c>
      <c r="AG4" s="54">
        <f>VLOOKUP(AG1,'ZJQ-LDV-P'!$W$3:$AD$43,4,0)</f>
        <v>4.1806607633201196</v>
      </c>
      <c r="AH4" s="54">
        <f>VLOOKUP(AH1,'ZJQ-LDV-P'!$W$3:$AD$43,4,0)</f>
        <v>4.1180926589392701</v>
      </c>
      <c r="AI4" s="54">
        <f>VLOOKUP(AI1,'ZJQ-LDV-P'!$W$3:$AD$43,4,0)</f>
        <v>4.06944408201685</v>
      </c>
      <c r="AJ4" s="54">
        <f>VLOOKUP(AJ1,'ZJQ-LDV-P'!$W$3:$AD$43,4,0)</f>
        <v>4.03403532829648</v>
      </c>
      <c r="AK4" s="54">
        <f>VLOOKUP(AK1,'ZJQ-LDV-P'!$W$3:$AD$43,4,0)</f>
        <v>4.0111361593648596</v>
      </c>
      <c r="AL4" s="54">
        <f>VLOOKUP(AL1,'ZJQ-LDV-P'!$W$3:$AD$43,4,0)</f>
        <v>4</v>
      </c>
      <c r="AM4" s="54">
        <f>VLOOKUP(AM1,'ZJQ-LDV-P'!$W$3:$AD$43,4,0)</f>
        <v>4</v>
      </c>
      <c r="AN4" s="54">
        <f>VLOOKUP(AN1,'ZJQ-LDV-P'!$W$3:$AD$43,4,0)</f>
        <v>4</v>
      </c>
      <c r="AO4" s="54">
        <f>VLOOKUP(AO1,'ZJQ-LDV-P'!$W$3:$AD$43,4,0)</f>
        <v>4</v>
      </c>
      <c r="AP4" s="54">
        <f>VLOOKUP(AP1,'ZJQ-LDV-P'!$W$3:$AD$43,4,0)</f>
        <v>4</v>
      </c>
      <c r="AQ4" s="54">
        <f>VLOOKUP(AQ1,'ZJQ-LDV-P'!$W$3:$AD$43,4,0)</f>
        <v>4</v>
      </c>
      <c r="AR4" s="54">
        <f>VLOOKUP(AR1,'ZJQ-LDV-P'!$W$3:$AD$43,4,0)</f>
        <v>4</v>
      </c>
      <c r="AS4" s="54">
        <f>VLOOKUP(AS1,'ZJQ-LDV-P'!$W$3:$AD$43,4,0)</f>
        <v>4</v>
      </c>
      <c r="AT4" s="54">
        <f>VLOOKUP(AT1,'ZJQ-LDV-P'!$W$3:$AD$43,4,0)</f>
        <v>4</v>
      </c>
      <c r="AU4" s="54">
        <f>VLOOKUP(AU1,'ZJQ-LDV-P'!$W$3:$AD$43,4,0)</f>
        <v>4</v>
      </c>
      <c r="AV4" s="54">
        <f>VLOOKUP(AV1,'ZJQ-LDV-P'!$W$3:$AD$43,4,0)</f>
        <v>4</v>
      </c>
    </row>
    <row r="5" spans="1:48" s="52" customFormat="1">
      <c r="A5" s="30" t="s">
        <v>30</v>
      </c>
      <c r="B5" s="30" t="s">
        <v>39</v>
      </c>
      <c r="C5" s="30" t="s">
        <v>32</v>
      </c>
      <c r="D5" s="30" t="s">
        <v>33</v>
      </c>
      <c r="E5" s="30" t="s">
        <v>40</v>
      </c>
      <c r="F5" s="30" t="s">
        <v>155</v>
      </c>
      <c r="G5" s="45" t="s">
        <v>157</v>
      </c>
      <c r="H5" s="54">
        <f>VLOOKUP(H1,'ZJQ-LDV-P'!$W$3:$AD$43,5,0)</f>
        <v>6.3114858864346735</v>
      </c>
      <c r="I5" s="54">
        <f>VLOOKUP(I1,'ZJQ-LDV-P'!$W$3:$AD$43,5,0)</f>
        <v>6.2857465671919206</v>
      </c>
      <c r="J5" s="54">
        <f>VLOOKUP(J1,'ZJQ-LDV-P'!$W$3:$AD$43,5,0)</f>
        <v>6.1633857744299041</v>
      </c>
      <c r="K5" s="54">
        <f>VLOOKUP(K1,'ZJQ-LDV-P'!$W$3:$AD$43,5,0)</f>
        <v>6.0243254289189307</v>
      </c>
      <c r="L5" s="54">
        <f>VLOOKUP(L1,'ZJQ-LDV-P'!$W$3:$AD$43,5,0)</f>
        <v>5.8871337984525525</v>
      </c>
      <c r="M5" s="54">
        <f>VLOOKUP(M1,'ZJQ-LDV-P'!$W$3:$AD$43,5,0)</f>
        <v>5.7451997046807044</v>
      </c>
      <c r="N5" s="54">
        <f>VLOOKUP(N1,'ZJQ-LDV-P'!$W$3:$AD$43,5,0)</f>
        <v>5.5778619324700944</v>
      </c>
      <c r="O5" s="54">
        <f>VLOOKUP(O1,'ZJQ-LDV-P'!$W$3:$AD$43,5,0)</f>
        <v>5.393991017667207</v>
      </c>
      <c r="P5" s="54">
        <f>VLOOKUP(P1,'ZJQ-LDV-P'!$W$3:$AD$43,5,0)</f>
        <v>5.2137545071921929</v>
      </c>
      <c r="Q5" s="54">
        <f>VLOOKUP(Q1,'ZJQ-LDV-P'!$W$3:$AD$43,5,0)</f>
        <v>5.0484552581161983</v>
      </c>
      <c r="R5" s="54">
        <f>VLOOKUP(R1,'ZJQ-LDV-P'!$W$3:$AD$43,5,0)</f>
        <v>4.9052535544087501</v>
      </c>
      <c r="S5" s="54">
        <f>VLOOKUP(S1,'ZJQ-LDV-P'!$W$3:$AD$43,5,0)</f>
        <v>4.7776297900192413</v>
      </c>
      <c r="T5" s="54">
        <f>VLOOKUP(T1,'ZJQ-LDV-P'!$W$3:$AD$43,5,0)</f>
        <v>4.6509022591238942</v>
      </c>
      <c r="U5" s="54">
        <f>VLOOKUP(U1,'ZJQ-LDV-P'!$W$3:$AD$43,5,0)</f>
        <v>4.5279995915639395</v>
      </c>
      <c r="V5" s="54">
        <f>VLOOKUP(V1,'ZJQ-LDV-P'!$W$3:$AD$43,5,0)</f>
        <v>4.4004227870289219</v>
      </c>
      <c r="W5" s="54">
        <f>VLOOKUP(W1,'ZJQ-LDV-P'!$W$3:$AD$43,5,0)</f>
        <v>4.2854936992070565</v>
      </c>
      <c r="X5" s="54">
        <f>VLOOKUP(X1,'ZJQ-LDV-P'!$W$3:$AD$43,5,0)</f>
        <v>4.1409000961508653</v>
      </c>
      <c r="Y5" s="54">
        <f>VLOOKUP(Y1,'ZJQ-LDV-P'!$W$3:$AD$43,5,0)</f>
        <v>4.0337861280174065</v>
      </c>
      <c r="Z5" s="54">
        <f>VLOOKUP(Z1,'ZJQ-LDV-P'!$W$3:$AD$43,5,0)</f>
        <v>3.9338643427131452</v>
      </c>
      <c r="AA5" s="54">
        <f>VLOOKUP(AA1,'ZJQ-LDV-P'!$W$3:$AD$43,5,0)</f>
        <v>3.8418734451488632</v>
      </c>
      <c r="AB5" s="54">
        <f>VLOOKUP(AB1,'ZJQ-LDV-P'!$W$3:$AD$43,5,0)</f>
        <v>3.7588028214089109</v>
      </c>
      <c r="AC5" s="54">
        <f>VLOOKUP(AC1,'ZJQ-LDV-P'!$W$3:$AD$43,5,0)</f>
        <v>3.6824708297984801</v>
      </c>
      <c r="AD5" s="54">
        <f>VLOOKUP(AD1,'ZJQ-LDV-P'!$W$3:$AD$43,5,0)</f>
        <v>3.6121780969649602</v>
      </c>
      <c r="AE5" s="54">
        <f>VLOOKUP(AE1,'ZJQ-LDV-P'!$W$3:$AD$43,5,0)</f>
        <v>3.54883806122215</v>
      </c>
      <c r="AF5" s="54">
        <f>VLOOKUP(AF1,'ZJQ-LDV-P'!$W$3:$AD$43,5,0)</f>
        <v>3.49304803358031</v>
      </c>
      <c r="AG5" s="54">
        <f>VLOOKUP(AG1,'ZJQ-LDV-P'!$W$3:$AD$43,5,0)</f>
        <v>3.4453123994594899</v>
      </c>
      <c r="AH5" s="54">
        <f>VLOOKUP(AH1,'ZJQ-LDV-P'!$W$3:$AD$43,5,0)</f>
        <v>3.4060692921236302</v>
      </c>
      <c r="AI5" s="54">
        <f>VLOOKUP(AI1,'ZJQ-LDV-P'!$W$3:$AD$43,5,0)</f>
        <v>3.3758111027380102</v>
      </c>
      <c r="AJ5" s="54">
        <f>VLOOKUP(AJ1,'ZJQ-LDV-P'!$W$3:$AD$43,5,0)</f>
        <v>3.35404308218247</v>
      </c>
      <c r="AK5" s="54">
        <f>VLOOKUP(AK1,'ZJQ-LDV-P'!$W$3:$AD$43,5,0)</f>
        <v>3.3400782591560398</v>
      </c>
      <c r="AL5" s="54">
        <f>VLOOKUP(AL1,'ZJQ-LDV-P'!$W$3:$AD$43,5,0)</f>
        <v>3.3333333333333299</v>
      </c>
      <c r="AM5" s="54">
        <f>VLOOKUP(AM1,'ZJQ-LDV-P'!$W$3:$AD$43,5,0)</f>
        <v>3.3333333333333299</v>
      </c>
      <c r="AN5" s="54">
        <f>VLOOKUP(AN1,'ZJQ-LDV-P'!$W$3:$AD$43,5,0)</f>
        <v>3.3333333333333299</v>
      </c>
      <c r="AO5" s="54">
        <f>VLOOKUP(AO1,'ZJQ-LDV-P'!$W$3:$AD$43,5,0)</f>
        <v>3.3333333333333299</v>
      </c>
      <c r="AP5" s="54">
        <f>VLOOKUP(AP1,'ZJQ-LDV-P'!$W$3:$AD$43,5,0)</f>
        <v>3.3333333333333299</v>
      </c>
      <c r="AQ5" s="54">
        <f>VLOOKUP(AQ1,'ZJQ-LDV-P'!$W$3:$AD$43,5,0)</f>
        <v>3.3333333333333299</v>
      </c>
      <c r="AR5" s="54">
        <f>VLOOKUP(AR1,'ZJQ-LDV-P'!$W$3:$AD$43,5,0)</f>
        <v>3.3333333333333299</v>
      </c>
      <c r="AS5" s="54">
        <f>VLOOKUP(AS1,'ZJQ-LDV-P'!$W$3:$AD$43,5,0)</f>
        <v>3.3333333333333299</v>
      </c>
      <c r="AT5" s="54">
        <f>VLOOKUP(AT1,'ZJQ-LDV-P'!$W$3:$AD$43,5,0)</f>
        <v>3.3333333333333299</v>
      </c>
      <c r="AU5" s="54">
        <f>VLOOKUP(AU1,'ZJQ-LDV-P'!$W$3:$AD$43,5,0)</f>
        <v>3.3333333333333299</v>
      </c>
      <c r="AV5" s="54">
        <f>VLOOKUP(AV1,'ZJQ-LDV-P'!$W$3:$AD$43,5,0)</f>
        <v>3.3333333333333299</v>
      </c>
    </row>
    <row r="6" spans="1:48" s="52" customFormat="1">
      <c r="A6" s="30" t="s">
        <v>30</v>
      </c>
      <c r="B6" s="30" t="s">
        <v>41</v>
      </c>
      <c r="C6" s="30" t="s">
        <v>32</v>
      </c>
      <c r="D6" s="30" t="s">
        <v>33</v>
      </c>
      <c r="E6" s="30" t="s">
        <v>42</v>
      </c>
      <c r="F6" s="30" t="s">
        <v>155</v>
      </c>
      <c r="G6" s="45" t="s">
        <v>157</v>
      </c>
      <c r="H6" s="54">
        <f>VLOOKUP(H1,'ZJQ-LDV-P'!$W$3:$AD$43,6,0)</f>
        <v>5.8999999999999995</v>
      </c>
      <c r="I6" s="54">
        <f>VLOOKUP(I1,'ZJQ-LDV-P'!$W$3:$AD$43,6,0)</f>
        <v>5.8229284064665086</v>
      </c>
      <c r="J6" s="54">
        <f>VLOOKUP(J1,'ZJQ-LDV-P'!$W$3:$AD$43,6,0)</f>
        <v>5.7144603187711649</v>
      </c>
      <c r="K6" s="54">
        <f>VLOOKUP(K1,'ZJQ-LDV-P'!$W$3:$AD$43,6,0)</f>
        <v>5.5986679493820821</v>
      </c>
      <c r="L6" s="54">
        <f>VLOOKUP(L1,'ZJQ-LDV-P'!$W$3:$AD$43,6,0)</f>
        <v>5.4750381628725036</v>
      </c>
      <c r="M6" s="54">
        <f>VLOOKUP(M1,'ZJQ-LDV-P'!$W$3:$AD$43,6,0)</f>
        <v>5.3434438426284157</v>
      </c>
      <c r="N6" s="54">
        <f>VLOOKUP(N1,'ZJQ-LDV-P'!$W$3:$AD$43,6,0)</f>
        <v>5.1964590511529325</v>
      </c>
      <c r="O6" s="54">
        <f>VLOOKUP(O1,'ZJQ-LDV-P'!$W$3:$AD$43,6,0)</f>
        <v>5.045935435505787</v>
      </c>
      <c r="P6" s="54">
        <f>VLOOKUP(P1,'ZJQ-LDV-P'!$W$3:$AD$43,6,0)</f>
        <v>4.8941408821593164</v>
      </c>
      <c r="Q6" s="54">
        <f>VLOOKUP(Q1,'ZJQ-LDV-P'!$W$3:$AD$43,6,0)</f>
        <v>4.7419847054177273</v>
      </c>
      <c r="R6" s="54">
        <f>VLOOKUP(R1,'ZJQ-LDV-P'!$W$3:$AD$43,6,0)</f>
        <v>4.590955822792699</v>
      </c>
      <c r="S6" s="54">
        <f>VLOOKUP(S1,'ZJQ-LDV-P'!$W$3:$AD$43,6,0)</f>
        <v>4.4320491936797533</v>
      </c>
      <c r="T6" s="54">
        <f>VLOOKUP(T1,'ZJQ-LDV-P'!$W$3:$AD$43,6,0)</f>
        <v>4.2717210661174878</v>
      </c>
      <c r="U6" s="54">
        <f>VLOOKUP(U1,'ZJQ-LDV-P'!$W$3:$AD$43,6,0)</f>
        <v>4.1656126074025153</v>
      </c>
      <c r="V6" s="54">
        <f>VLOOKUP(V1,'ZJQ-LDV-P'!$W$3:$AD$43,6,0)</f>
        <v>3.9374476987447706</v>
      </c>
      <c r="W6" s="54">
        <f>VLOOKUP(W1,'ZJQ-LDV-P'!$W$3:$AD$43,6,0)</f>
        <v>3.7012922252010756</v>
      </c>
      <c r="X6" s="54">
        <f>VLOOKUP(X1,'ZJQ-LDV-P'!$W$3:$AD$43,6,0)</f>
        <v>3.6524202139978712</v>
      </c>
      <c r="Y6" s="54">
        <f>VLOOKUP(Y1,'ZJQ-LDV-P'!$W$3:$AD$43,6,0)</f>
        <v>3.6101877972112524</v>
      </c>
      <c r="Z6" s="54">
        <f>VLOOKUP(Z1,'ZJQ-LDV-P'!$W$3:$AD$43,6,0)</f>
        <v>3.578145135734661</v>
      </c>
      <c r="AA6" s="54">
        <f>VLOOKUP(AA1,'ZJQ-LDV-P'!$W$3:$AD$43,6,0)</f>
        <v>3.5542433711828236</v>
      </c>
      <c r="AB6" s="54">
        <f>VLOOKUP(AB1,'ZJQ-LDV-P'!$W$3:$AD$43,6,0)</f>
        <v>3.53691659138814</v>
      </c>
      <c r="AC6" s="54">
        <f>VLOOKUP(AC1,'ZJQ-LDV-P'!$W$3:$AD$43,6,0)</f>
        <v>3.5245347530894358</v>
      </c>
      <c r="AD6" s="54">
        <f>VLOOKUP(AD1,'ZJQ-LDV-P'!$W$3:$AD$43,6,0)</f>
        <v>3.5148306203255579</v>
      </c>
      <c r="AE6" s="54">
        <f>VLOOKUP(AE1,'ZJQ-LDV-P'!$W$3:$AD$43,6,0)</f>
        <v>3.5075603367259225</v>
      </c>
      <c r="AF6" s="54">
        <f>VLOOKUP(AF1,'ZJQ-LDV-P'!$W$3:$AD$43,6,0)</f>
        <v>3.5025953778429946</v>
      </c>
      <c r="AG6" s="54">
        <f>VLOOKUP(AG1,'ZJQ-LDV-P'!$W$3:$AD$43,6,0)</f>
        <v>3.5000000000000004</v>
      </c>
      <c r="AH6" s="54">
        <f>VLOOKUP(AH1,'ZJQ-LDV-P'!$W$3:$AD$43,6,0)</f>
        <v>3.5000000000000004</v>
      </c>
      <c r="AI6" s="54">
        <f>VLOOKUP(AI1,'ZJQ-LDV-P'!$W$3:$AD$43,6,0)</f>
        <v>3.4999999999999996</v>
      </c>
      <c r="AJ6" s="54">
        <f>VLOOKUP(AJ1,'ZJQ-LDV-P'!$W$3:$AD$43,6,0)</f>
        <v>3.4999999999999996</v>
      </c>
      <c r="AK6" s="54">
        <f>VLOOKUP(AK1,'ZJQ-LDV-P'!$W$3:$AD$43,6,0)</f>
        <v>3.4999999999999991</v>
      </c>
      <c r="AL6" s="54">
        <f>VLOOKUP(AL1,'ZJQ-LDV-P'!$W$3:$AD$43,6,0)</f>
        <v>3.5000000000000009</v>
      </c>
      <c r="AM6" s="54">
        <f>VLOOKUP(AM1,'ZJQ-LDV-P'!$W$3:$AD$43,6,0)</f>
        <v>3.4999999999999996</v>
      </c>
      <c r="AN6" s="54">
        <f>VLOOKUP(AN1,'ZJQ-LDV-P'!$W$3:$AD$43,6,0)</f>
        <v>3.5</v>
      </c>
      <c r="AO6" s="54">
        <f>VLOOKUP(AO1,'ZJQ-LDV-P'!$W$3:$AD$43,6,0)</f>
        <v>3.5000000000000004</v>
      </c>
      <c r="AP6" s="54">
        <f>VLOOKUP(AP1,'ZJQ-LDV-P'!$W$3:$AD$43,6,0)</f>
        <v>3.5000000000000004</v>
      </c>
      <c r="AQ6" s="54">
        <f>VLOOKUP(AQ1,'ZJQ-LDV-P'!$W$3:$AD$43,6,0)</f>
        <v>3.5</v>
      </c>
      <c r="AR6" s="54">
        <f>VLOOKUP(AR1,'ZJQ-LDV-P'!$W$3:$AD$43,6,0)</f>
        <v>3.5</v>
      </c>
      <c r="AS6" s="54">
        <f>VLOOKUP(AS1,'ZJQ-LDV-P'!$W$3:$AD$43,6,0)</f>
        <v>3.4999999999999991</v>
      </c>
      <c r="AT6" s="54">
        <f>VLOOKUP(AT1,'ZJQ-LDV-P'!$W$3:$AD$43,6,0)</f>
        <v>3.4999999999999991</v>
      </c>
      <c r="AU6" s="54">
        <f>VLOOKUP(AU1,'ZJQ-LDV-P'!$W$3:$AD$43,6,0)</f>
        <v>3.5000000000000004</v>
      </c>
      <c r="AV6" s="54">
        <f>VLOOKUP(AV1,'ZJQ-LDV-P'!$W$3:$AD$43,6,0)</f>
        <v>3.4999999999999991</v>
      </c>
    </row>
    <row r="7" spans="1:48" s="52" customFormat="1">
      <c r="A7" s="30" t="s">
        <v>30</v>
      </c>
      <c r="B7" s="30" t="s">
        <v>43</v>
      </c>
      <c r="C7" s="30" t="s">
        <v>32</v>
      </c>
      <c r="D7" s="30" t="s">
        <v>33</v>
      </c>
      <c r="E7" s="30" t="s">
        <v>44</v>
      </c>
      <c r="F7" s="30" t="s">
        <v>155</v>
      </c>
      <c r="G7" s="45" t="s">
        <v>157</v>
      </c>
      <c r="H7" s="54">
        <f>VLOOKUP(H1,'ZJQ-LDV-P'!$W$3:$AD$43,7,0)</f>
        <v>12.5</v>
      </c>
      <c r="I7" s="54">
        <f>VLOOKUP(I1,'ZJQ-LDV-P'!$W$3:$AD$43,7,0)</f>
        <v>6.1065573770491799</v>
      </c>
      <c r="J7" s="54">
        <f>VLOOKUP(J1,'ZJQ-LDV-P'!$W$3:$AD$43,7,0)</f>
        <v>6.0530612244897988</v>
      </c>
      <c r="K7" s="54">
        <f>VLOOKUP(K1,'ZJQ-LDV-P'!$W$3:$AD$43,7,0)</f>
        <v>6.034759358288774</v>
      </c>
      <c r="L7" s="54">
        <f>VLOOKUP(L1,'ZJQ-LDV-P'!$W$3:$AD$43,7,0)</f>
        <v>6.0255402750491118</v>
      </c>
      <c r="M7" s="54">
        <f>VLOOKUP(M1,'ZJQ-LDV-P'!$W$3:$AD$43,7,0)</f>
        <v>6.0200927357032494</v>
      </c>
      <c r="N7" s="54">
        <f>VLOOKUP(N1,'ZJQ-LDV-P'!$W$3:$AD$43,7,0)</f>
        <v>6.0163727959697759</v>
      </c>
      <c r="O7" s="54">
        <f>VLOOKUP(O1,'ZJQ-LDV-P'!$W$3:$AD$43,7,0)</f>
        <v>6.0136842105263204</v>
      </c>
      <c r="P7" s="54">
        <f>VLOOKUP(P1,'ZJQ-LDV-P'!$W$3:$AD$43,7,0)</f>
        <v>6.0116906474820153</v>
      </c>
      <c r="Q7" s="54">
        <f>VLOOKUP(Q1,'ZJQ-LDV-P'!$W$3:$AD$43,7,0)</f>
        <v>6.0101801096319569</v>
      </c>
      <c r="R7" s="54">
        <f>VLOOKUP(R1,'ZJQ-LDV-P'!$W$3:$AD$43,7,0)</f>
        <v>6.0089965397923946</v>
      </c>
      <c r="S7" s="54">
        <f>VLOOKUP(S1,'ZJQ-LDV-P'!$W$3:$AD$43,7,0)</f>
        <v>6.0080595164290065</v>
      </c>
      <c r="T7" s="54">
        <f>VLOOKUP(T1,'ZJQ-LDV-P'!$W$3:$AD$43,7,0)</f>
        <v>6.0073239436619712</v>
      </c>
      <c r="U7" s="54">
        <f>VLOOKUP(U1,'ZJQ-LDV-P'!$W$3:$AD$43,7,0)</f>
        <v>6.0067218200620438</v>
      </c>
      <c r="V7" s="54">
        <f>VLOOKUP(V1,'ZJQ-LDV-P'!$W$3:$AD$43,7,0)</f>
        <v>5.9999999999999982</v>
      </c>
      <c r="W7" s="54">
        <f>VLOOKUP(W1,'ZJQ-LDV-P'!$W$3:$AD$43,7,0)</f>
        <v>5.9999999999999973</v>
      </c>
      <c r="X7" s="54">
        <f>VLOOKUP(X1,'ZJQ-LDV-P'!$W$3:$AD$43,7,0)</f>
        <v>6</v>
      </c>
      <c r="Y7" s="54">
        <f>VLOOKUP(Y1,'ZJQ-LDV-P'!$W$3:$AD$43,7,0)</f>
        <v>6.0000000000000027</v>
      </c>
      <c r="Z7" s="54">
        <f>VLOOKUP(Z1,'ZJQ-LDV-P'!$W$3:$AD$43,7,0)</f>
        <v>6</v>
      </c>
      <c r="AA7" s="54">
        <f>VLOOKUP(AA1,'ZJQ-LDV-P'!$W$3:$AD$43,7,0)</f>
        <v>5.9999999999999991</v>
      </c>
      <c r="AB7" s="54">
        <f>VLOOKUP(AB1,'ZJQ-LDV-P'!$W$3:$AD$43,7,0)</f>
        <v>6.0000000000000009</v>
      </c>
      <c r="AC7" s="54">
        <f>VLOOKUP(AC1,'ZJQ-LDV-P'!$W$3:$AD$43,7,0)</f>
        <v>6.0000000000000009</v>
      </c>
      <c r="AD7" s="54">
        <f>VLOOKUP(AD1,'ZJQ-LDV-P'!$W$3:$AD$43,7,0)</f>
        <v>6</v>
      </c>
      <c r="AE7" s="54">
        <f>VLOOKUP(AE1,'ZJQ-LDV-P'!$W$3:$AD$43,7,0)</f>
        <v>6.0000000000000009</v>
      </c>
      <c r="AF7" s="54">
        <f>VLOOKUP(AF1,'ZJQ-LDV-P'!$W$3:$AD$43,7,0)</f>
        <v>5.9999999999999982</v>
      </c>
      <c r="AG7" s="54">
        <f>VLOOKUP(AG1,'ZJQ-LDV-P'!$W$3:$AD$43,7,0)</f>
        <v>6.0000000000000018</v>
      </c>
      <c r="AH7" s="54">
        <f>VLOOKUP(AH1,'ZJQ-LDV-P'!$W$3:$AD$43,7,0)</f>
        <v>5.9999999999999991</v>
      </c>
      <c r="AI7" s="54">
        <f>VLOOKUP(AI1,'ZJQ-LDV-P'!$W$3:$AD$43,7,0)</f>
        <v>6.0000000000000009</v>
      </c>
      <c r="AJ7" s="54">
        <f>VLOOKUP(AJ1,'ZJQ-LDV-P'!$W$3:$AD$43,7,0)</f>
        <v>6.0000000000000009</v>
      </c>
      <c r="AK7" s="54">
        <f>VLOOKUP(AK1,'ZJQ-LDV-P'!$W$3:$AD$43,7,0)</f>
        <v>6</v>
      </c>
      <c r="AL7" s="54">
        <f>VLOOKUP(AL1,'ZJQ-LDV-P'!$W$3:$AD$43,7,0)</f>
        <v>6.0000000000000036</v>
      </c>
      <c r="AM7" s="54">
        <f>VLOOKUP(AM1,'ZJQ-LDV-P'!$W$3:$AD$43,7,0)</f>
        <v>6</v>
      </c>
      <c r="AN7" s="54">
        <f>VLOOKUP(AN1,'ZJQ-LDV-P'!$W$3:$AD$43,7,0)</f>
        <v>6.0000000000000018</v>
      </c>
      <c r="AO7" s="54">
        <f>VLOOKUP(AO1,'ZJQ-LDV-P'!$W$3:$AD$43,7,0)</f>
        <v>5.9999999999999982</v>
      </c>
      <c r="AP7" s="54">
        <f>VLOOKUP(AP1,'ZJQ-LDV-P'!$W$3:$AD$43,7,0)</f>
        <v>5.9999999999999982</v>
      </c>
      <c r="AQ7" s="54">
        <f>VLOOKUP(AQ1,'ZJQ-LDV-P'!$W$3:$AD$43,7,0)</f>
        <v>5.9999999999999991</v>
      </c>
      <c r="AR7" s="54">
        <f>VLOOKUP(AR1,'ZJQ-LDV-P'!$W$3:$AD$43,7,0)</f>
        <v>5.9999999999999991</v>
      </c>
      <c r="AS7" s="54">
        <f>VLOOKUP(AS1,'ZJQ-LDV-P'!$W$3:$AD$43,7,0)</f>
        <v>6.0000000000000009</v>
      </c>
      <c r="AT7" s="54">
        <f>VLOOKUP(AT1,'ZJQ-LDV-P'!$W$3:$AD$43,7,0)</f>
        <v>6</v>
      </c>
      <c r="AU7" s="54">
        <f>VLOOKUP(AU1,'ZJQ-LDV-P'!$W$3:$AD$43,7,0)</f>
        <v>6.0000000000000018</v>
      </c>
      <c r="AV7" s="54">
        <f>VLOOKUP(AV1,'ZJQ-LDV-P'!$W$3:$AD$43,7,0)</f>
        <v>5.9999999999999964</v>
      </c>
    </row>
    <row r="8" spans="1:48" s="52" customFormat="1">
      <c r="A8" s="30" t="s">
        <v>30</v>
      </c>
      <c r="B8" s="30" t="s">
        <v>45</v>
      </c>
      <c r="C8" s="30" t="s">
        <v>32</v>
      </c>
      <c r="D8" s="30" t="s">
        <v>33</v>
      </c>
      <c r="E8" s="30" t="s">
        <v>46</v>
      </c>
      <c r="F8" s="30" t="s">
        <v>155</v>
      </c>
      <c r="G8" s="45" t="s">
        <v>158</v>
      </c>
      <c r="H8" s="54" t="e">
        <f>VLOOKUP(H1,'ZJQ-LDV-P'!$W$3:$AD$43,8,0)</f>
        <v>#DIV/0!</v>
      </c>
      <c r="I8" s="54">
        <f>VLOOKUP(I1,'ZJQ-LDV-P'!$W$3:$AD$43,8,0)</f>
        <v>1</v>
      </c>
      <c r="J8" s="54">
        <f>VLOOKUP(J1,'ZJQ-LDV-P'!$W$3:$AD$43,8,0)</f>
        <v>0.99</v>
      </c>
      <c r="K8" s="54">
        <f>VLOOKUP(K1,'ZJQ-LDV-P'!$W$3:$AD$43,8,0)</f>
        <v>0.97999999999999887</v>
      </c>
      <c r="L8" s="54">
        <f>VLOOKUP(L1,'ZJQ-LDV-P'!$W$3:$AD$43,8,0)</f>
        <v>0.97</v>
      </c>
      <c r="M8" s="54">
        <f>VLOOKUP(M1,'ZJQ-LDV-P'!$W$3:$AD$43,8,0)</f>
        <v>0.96</v>
      </c>
      <c r="N8" s="54">
        <f>VLOOKUP(N1,'ZJQ-LDV-P'!$W$3:$AD$43,8,0)</f>
        <v>0.95000000000000173</v>
      </c>
      <c r="O8" s="54">
        <f>VLOOKUP(O1,'ZJQ-LDV-P'!$W$3:$AD$43,8,0)</f>
        <v>0.9325</v>
      </c>
      <c r="P8" s="54">
        <f>VLOOKUP(P1,'ZJQ-LDV-P'!$W$3:$AD$43,8,0)</f>
        <v>0.91800000000000004</v>
      </c>
      <c r="Q8" s="54">
        <f>VLOOKUP(Q1,'ZJQ-LDV-P'!$W$3:$AD$43,8,0)</f>
        <v>0.90500000000000058</v>
      </c>
      <c r="R8" s="54">
        <f>VLOOKUP(R1,'ZJQ-LDV-P'!$W$3:$AD$43,8,0)</f>
        <v>0.88799999999999935</v>
      </c>
      <c r="S8" s="54">
        <f>VLOOKUP(S1,'ZJQ-LDV-P'!$W$3:$AD$43,8,0)</f>
        <v>0.87333333333333385</v>
      </c>
      <c r="T8" s="54">
        <f>VLOOKUP(T1,'ZJQ-LDV-P'!$W$3:$AD$43,8,0)</f>
        <v>0.86142857142857165</v>
      </c>
      <c r="U8" s="54">
        <f>VLOOKUP(U1,'ZJQ-LDV-P'!$W$3:$AD$43,8,0)</f>
        <v>0.84839999999999993</v>
      </c>
      <c r="V8" s="54">
        <f>VLOOKUP(V1,'ZJQ-LDV-P'!$W$3:$AD$43,8,0)</f>
        <v>0.83758620689655261</v>
      </c>
      <c r="W8" s="54">
        <f>VLOOKUP(W1,'ZJQ-LDV-P'!$W$3:$AD$43,8,0)</f>
        <v>0.82617647058823507</v>
      </c>
      <c r="X8" s="54">
        <f>VLOOKUP(X1,'ZJQ-LDV-P'!$W$3:$AD$43,8,0)</f>
        <v>0.81157894736842118</v>
      </c>
      <c r="Y8" s="54">
        <f>VLOOKUP(Y1,'ZJQ-LDV-P'!$W$3:$AD$43,8,0)</f>
        <v>0.79906976744186042</v>
      </c>
      <c r="Z8" s="54">
        <f>VLOOKUP(Z1,'ZJQ-LDV-P'!$W$3:$AD$43,8,0)</f>
        <v>0.78877551020408232</v>
      </c>
      <c r="AA8" s="54">
        <f>VLOOKUP(AA1,'ZJQ-LDV-P'!$W$3:$AD$43,8,0)</f>
        <v>0.78109090909090861</v>
      </c>
      <c r="AB8" s="54">
        <f>VLOOKUP(AB1,'ZJQ-LDV-P'!$W$3:$AD$43,8,0)</f>
        <v>0.77483870967741963</v>
      </c>
      <c r="AC8" s="54">
        <f>VLOOKUP(AC1,'ZJQ-LDV-P'!$W$3:$AD$43,8,0)</f>
        <v>0.77014492753623165</v>
      </c>
      <c r="AD8" s="54">
        <f>VLOOKUP(AD1,'ZJQ-LDV-P'!$W$3:$AD$43,8,0)</f>
        <v>0.76486842105263175</v>
      </c>
      <c r="AE8" s="54">
        <f>VLOOKUP(AE1,'ZJQ-LDV-P'!$W$3:$AD$43,8,0)</f>
        <v>0.76096385542168676</v>
      </c>
      <c r="AF8" s="54">
        <f>VLOOKUP(AF1,'ZJQ-LDV-P'!$W$3:$AD$43,8,0)</f>
        <v>0.75811111111111096</v>
      </c>
      <c r="AG8" s="54">
        <f>VLOOKUP(AG1,'ZJQ-LDV-P'!$W$3:$AD$43,8,0)</f>
        <v>0.75536082474226818</v>
      </c>
      <c r="AH8" s="54">
        <f>VLOOKUP(AH1,'ZJQ-LDV-P'!$W$3:$AD$43,8,0)</f>
        <v>0.75355769230769221</v>
      </c>
      <c r="AI8" s="54">
        <f>VLOOKUP(AI1,'ZJQ-LDV-P'!$W$3:$AD$43,8,0)</f>
        <v>0.75225225225225234</v>
      </c>
      <c r="AJ8" s="54">
        <f>VLOOKUP(AJ1,'ZJQ-LDV-P'!$W$3:$AD$43,8,0)</f>
        <v>0.75111111111111106</v>
      </c>
      <c r="AK8" s="54">
        <f>VLOOKUP(AK1,'ZJQ-LDV-P'!$W$3:$AD$43,8,0)</f>
        <v>0.75040650406504128</v>
      </c>
      <c r="AL8" s="54">
        <f>VLOOKUP(AL1,'ZJQ-LDV-P'!$W$3:$AD$43,8,0)</f>
        <v>0.75000000000000011</v>
      </c>
      <c r="AM8" s="54">
        <f>VLOOKUP(AM1,'ZJQ-LDV-P'!$W$3:$AD$43,8,0)</f>
        <v>0.74999999999999978</v>
      </c>
      <c r="AN8" s="54">
        <f>VLOOKUP(AN1,'ZJQ-LDV-P'!$W$3:$AD$43,8,0)</f>
        <v>0.75</v>
      </c>
      <c r="AO8" s="54">
        <f>VLOOKUP(AO1,'ZJQ-LDV-P'!$W$3:$AD$43,8,0)</f>
        <v>0.75</v>
      </c>
      <c r="AP8" s="54">
        <f>VLOOKUP(AP1,'ZJQ-LDV-P'!$W$3:$AD$43,8,0)</f>
        <v>0.74999999999999944</v>
      </c>
      <c r="AQ8" s="54">
        <f>VLOOKUP(AQ1,'ZJQ-LDV-P'!$W$3:$AD$43,8,0)</f>
        <v>0.74999999999999967</v>
      </c>
      <c r="AR8" s="54">
        <f>VLOOKUP(AR1,'ZJQ-LDV-P'!$W$3:$AD$43,8,0)</f>
        <v>0.75000000000000022</v>
      </c>
      <c r="AS8" s="54">
        <f>VLOOKUP(AS1,'ZJQ-LDV-P'!$W$3:$AD$43,8,0)</f>
        <v>0.75000000000000022</v>
      </c>
      <c r="AT8" s="54">
        <f>VLOOKUP(AT1,'ZJQ-LDV-P'!$W$3:$AD$43,8,0)</f>
        <v>0.75000000000000022</v>
      </c>
      <c r="AU8" s="54">
        <f>VLOOKUP(AU1,'ZJQ-LDV-P'!$W$3:$AD$43,8,0)</f>
        <v>0.75000000000000033</v>
      </c>
      <c r="AV8" s="54">
        <f>VLOOKUP(AV1,'ZJQ-LDV-P'!$W$3:$AD$43,8,0)</f>
        <v>0.74999999999999978</v>
      </c>
    </row>
    <row r="9" spans="1:48">
      <c r="A9" s="31" t="s">
        <v>47</v>
      </c>
      <c r="B9" s="32" t="s">
        <v>31</v>
      </c>
      <c r="C9" s="31" t="s">
        <v>32</v>
      </c>
      <c r="D9" s="32" t="s">
        <v>48</v>
      </c>
      <c r="E9" s="31" t="s">
        <v>34</v>
      </c>
      <c r="F9" s="31" t="s">
        <v>155</v>
      </c>
      <c r="G9" s="45" t="s">
        <v>156</v>
      </c>
      <c r="H9" s="54">
        <f>VLOOKUP(H1,'ZJQ-LDV-F'!$W$3:$AD$43,2,0)</f>
        <v>30.000000000000021</v>
      </c>
      <c r="I9" s="54">
        <f>VLOOKUP(I1,'ZJQ-LDV-F'!$W$3:$AD$43,2,0)</f>
        <v>27.902897813929833</v>
      </c>
      <c r="J9" s="54">
        <f>VLOOKUP(J1,'ZJQ-LDV-F'!$W$3:$AD$43,2,0)</f>
        <v>26.523355676581488</v>
      </c>
      <c r="K9" s="54">
        <f>VLOOKUP(K1,'ZJQ-LDV-F'!$W$3:$AD$43,2,0)</f>
        <v>25.789232934553144</v>
      </c>
      <c r="L9" s="54">
        <f>VLOOKUP(L1,'ZJQ-LDV-F'!$W$3:$AD$43,2,0)</f>
        <v>25.249066064686261</v>
      </c>
      <c r="M9" s="54">
        <f>VLOOKUP(M1,'ZJQ-LDV-F'!$W$3:$AD$43,2,0)</f>
        <v>24.193552253116025</v>
      </c>
      <c r="N9" s="54">
        <f>VLOOKUP(N1,'ZJQ-LDV-F'!$W$3:$AD$43,2,0)</f>
        <v>23.862860661506037</v>
      </c>
      <c r="O9" s="54">
        <f>VLOOKUP(O1,'ZJQ-LDV-F'!$W$3:$AD$43,2,0)</f>
        <v>23.602089588822889</v>
      </c>
      <c r="P9" s="54">
        <f>VLOOKUP(P1,'ZJQ-LDV-F'!$W$3:$AD$43,2,0)</f>
        <v>23.338465845464732</v>
      </c>
      <c r="Q9" s="54">
        <f>VLOOKUP(Q1,'ZJQ-LDV-F'!$W$3:$AD$43,2,0)</f>
        <v>23.001740230976111</v>
      </c>
      <c r="R9" s="54">
        <f>VLOOKUP(R1,'ZJQ-LDV-F'!$W$3:$AD$43,2,0)</f>
        <v>22.642589548530133</v>
      </c>
      <c r="S9" s="54">
        <f>VLOOKUP(S1,'ZJQ-LDV-F'!$W$3:$AD$43,2,0)</f>
        <v>22.295649800156603</v>
      </c>
      <c r="T9" s="54">
        <f>VLOOKUP(T1,'ZJQ-LDV-F'!$W$3:$AD$43,2,0)</f>
        <v>21.962063196097667</v>
      </c>
      <c r="U9" s="54">
        <f>VLOOKUP(U1,'ZJQ-LDV-F'!$W$3:$AD$43,2,0)</f>
        <v>21.645477652023786</v>
      </c>
      <c r="V9" s="54">
        <f>VLOOKUP(V1,'ZJQ-LDV-F'!$W$3:$AD$43,2,0)</f>
        <v>21.346891943511647</v>
      </c>
      <c r="W9" s="54">
        <f>VLOOKUP(W1,'ZJQ-LDV-F'!$W$3:$AD$43,2,0)</f>
        <v>21.062400335306943</v>
      </c>
      <c r="X9" s="54">
        <f>VLOOKUP(X1,'ZJQ-LDV-F'!$W$3:$AD$43,2,0)</f>
        <v>20.787490088542356</v>
      </c>
      <c r="Y9" s="54">
        <f>VLOOKUP(Y1,'ZJQ-LDV-F'!$W$3:$AD$43,2,0)</f>
        <v>20.571280581564071</v>
      </c>
      <c r="Z9" s="54">
        <f>VLOOKUP(Z1,'ZJQ-LDV-F'!$W$3:$AD$43,2,0)</f>
        <v>20.400506256107896</v>
      </c>
      <c r="AA9" s="54">
        <f>VLOOKUP(AA1,'ZJQ-LDV-F'!$W$3:$AD$43,2,0)</f>
        <v>20.267629498144277</v>
      </c>
      <c r="AB9" s="54">
        <f>VLOOKUP(AB1,'ZJQ-LDV-F'!$W$3:$AD$43,2,0)</f>
        <v>20.160564878341589</v>
      </c>
      <c r="AC9" s="54">
        <f>VLOOKUP(AC1,'ZJQ-LDV-F'!$W$3:$AD$43,2,0)</f>
        <v>20.080960979669708</v>
      </c>
      <c r="AD9" s="54">
        <f>VLOOKUP(AD1,'ZJQ-LDV-F'!$W$3:$AD$43,2,0)</f>
        <v>20.027215218677455</v>
      </c>
      <c r="AE9" s="54">
        <f>VLOOKUP(AE1,'ZJQ-LDV-F'!$W$3:$AD$43,2,0)</f>
        <v>20.000000000000007</v>
      </c>
      <c r="AF9" s="54">
        <f>VLOOKUP(AF1,'ZJQ-LDV-F'!$W$3:$AD$43,2,0)</f>
        <v>20</v>
      </c>
      <c r="AG9" s="54">
        <f>VLOOKUP(AG1,'ZJQ-LDV-F'!$W$3:$AD$43,2,0)</f>
        <v>19.999999999999979</v>
      </c>
      <c r="AH9" s="54">
        <f>VLOOKUP(AH1,'ZJQ-LDV-F'!$W$3:$AD$43,2,0)</f>
        <v>19.999999999999982</v>
      </c>
      <c r="AI9" s="54">
        <f>VLOOKUP(AI1,'ZJQ-LDV-F'!$W$3:$AD$43,2,0)</f>
        <v>19.999999999999979</v>
      </c>
      <c r="AJ9" s="54">
        <f>VLOOKUP(AJ1,'ZJQ-LDV-F'!$W$3:$AD$43,2,0)</f>
        <v>20</v>
      </c>
      <c r="AK9" s="54">
        <f>VLOOKUP(AK1,'ZJQ-LDV-F'!$W$3:$AD$43,2,0)</f>
        <v>20</v>
      </c>
      <c r="AL9" s="54">
        <f>VLOOKUP(AL1,'ZJQ-LDV-F'!$W$3:$AD$43,2,0)</f>
        <v>19.999999999999982</v>
      </c>
      <c r="AM9" s="54">
        <f>VLOOKUP(AM1,'ZJQ-LDV-F'!$W$3:$AD$43,2,0)</f>
        <v>20</v>
      </c>
      <c r="AN9" s="54">
        <f>VLOOKUP(AN1,'ZJQ-LDV-F'!$W$3:$AD$43,2,0)</f>
        <v>19.999999999999982</v>
      </c>
      <c r="AO9" s="54">
        <f>VLOOKUP(AO1,'ZJQ-LDV-F'!$W$3:$AD$43,2,0)</f>
        <v>19.999999999999996</v>
      </c>
      <c r="AP9" s="54">
        <f>VLOOKUP(AP1,'ZJQ-LDV-F'!$W$3:$AD$43,2,0)</f>
        <v>20.000000000000004</v>
      </c>
      <c r="AQ9" s="54">
        <f>VLOOKUP(AQ1,'ZJQ-LDV-F'!$W$3:$AD$43,2,0)</f>
        <v>19.999999999999996</v>
      </c>
      <c r="AR9" s="54">
        <f>VLOOKUP(AR1,'ZJQ-LDV-F'!$W$3:$AD$43,2,0)</f>
        <v>20</v>
      </c>
      <c r="AS9" s="54">
        <f>VLOOKUP(AS1,'ZJQ-LDV-F'!$W$3:$AD$43,2,0)</f>
        <v>20.000000000000018</v>
      </c>
      <c r="AT9" s="54">
        <f>VLOOKUP(AT1,'ZJQ-LDV-F'!$W$3:$AD$43,2,0)</f>
        <v>19.999999999999982</v>
      </c>
      <c r="AU9" s="54">
        <f>VLOOKUP(AU1,'ZJQ-LDV-F'!$W$3:$AD$43,2,0)</f>
        <v>20.000000000000004</v>
      </c>
      <c r="AV9" s="54">
        <f>VLOOKUP(AV1,'ZJQ-LDV-F'!$W$3:$AD$43,2,0)</f>
        <v>20</v>
      </c>
    </row>
    <row r="10" spans="1:48">
      <c r="A10" s="31" t="s">
        <v>47</v>
      </c>
      <c r="B10" s="32" t="s">
        <v>35</v>
      </c>
      <c r="C10" s="31" t="s">
        <v>32</v>
      </c>
      <c r="D10" s="32" t="s">
        <v>48</v>
      </c>
      <c r="E10" s="31" t="s">
        <v>36</v>
      </c>
      <c r="F10" s="31" t="s">
        <v>155</v>
      </c>
      <c r="G10" s="45" t="s">
        <v>157</v>
      </c>
      <c r="H10" s="54">
        <f>VLOOKUP(H1,'ZJQ-LDV-F'!$W$3:$AD$43,3,0)</f>
        <v>19.499999999999993</v>
      </c>
      <c r="I10" s="54">
        <f>VLOOKUP(I1,'ZJQ-LDV-F'!$W$3:$AD$43,3,0)</f>
        <v>19.5</v>
      </c>
      <c r="J10" s="54">
        <f>VLOOKUP(J1,'ZJQ-LDV-F'!$W$3:$AD$43,3,0)</f>
        <v>19.499999999999996</v>
      </c>
      <c r="K10" s="54">
        <f>VLOOKUP(K1,'ZJQ-LDV-F'!$W$3:$AD$43,3,0)</f>
        <v>19.500000000000007</v>
      </c>
      <c r="L10" s="54">
        <f>VLOOKUP(L1,'ZJQ-LDV-F'!$W$3:$AD$43,3,0)</f>
        <v>19.5</v>
      </c>
      <c r="M10" s="54">
        <f>VLOOKUP(M1,'ZJQ-LDV-F'!$W$3:$AD$43,3,0)</f>
        <v>19.500000000000004</v>
      </c>
      <c r="N10" s="54">
        <f>VLOOKUP(N1,'ZJQ-LDV-F'!$W$3:$AD$43,3,0)</f>
        <v>19.500000000000004</v>
      </c>
      <c r="O10" s="54">
        <f>VLOOKUP(O1,'ZJQ-LDV-F'!$W$3:$AD$43,3,0)</f>
        <v>19.5</v>
      </c>
      <c r="P10" s="54">
        <f>VLOOKUP(P1,'ZJQ-LDV-F'!$W$3:$AD$43,3,0)</f>
        <v>19.500000000000004</v>
      </c>
      <c r="Q10" s="54">
        <f>VLOOKUP(Q1,'ZJQ-LDV-F'!$W$3:$AD$43,3,0)</f>
        <v>19.499999999999972</v>
      </c>
      <c r="R10" s="54">
        <f>VLOOKUP(R1,'ZJQ-LDV-F'!$W$3:$AD$43,3,0)</f>
        <v>19.499999999999993</v>
      </c>
      <c r="S10" s="54">
        <f>VLOOKUP(S1,'ZJQ-LDV-F'!$W$3:$AD$43,3,0)</f>
        <v>19.499999999999979</v>
      </c>
      <c r="T10" s="54">
        <f>VLOOKUP(T1,'ZJQ-LDV-F'!$W$3:$AD$43,3,0)</f>
        <v>19.499999999999968</v>
      </c>
      <c r="U10" s="54">
        <f>VLOOKUP(U1,'ZJQ-LDV-F'!$W$3:$AD$43,3,0)</f>
        <v>19.500000000000039</v>
      </c>
      <c r="V10" s="54">
        <f>VLOOKUP(V1,'ZJQ-LDV-F'!$W$3:$AD$43,3,0)</f>
        <v>19.499999999999979</v>
      </c>
      <c r="W10" s="54">
        <f>VLOOKUP(W1,'ZJQ-LDV-F'!$W$3:$AD$43,3,0)</f>
        <v>19.499999999999982</v>
      </c>
      <c r="X10" s="54">
        <f>VLOOKUP(X1,'ZJQ-LDV-F'!$W$3:$AD$43,3,0)</f>
        <v>19.5</v>
      </c>
      <c r="Y10" s="54">
        <f>VLOOKUP(Y1,'ZJQ-LDV-F'!$W$3:$AD$43,3,0)</f>
        <v>19.499999999999979</v>
      </c>
      <c r="Z10" s="54">
        <f>VLOOKUP(Z1,'ZJQ-LDV-F'!$W$3:$AD$43,3,0)</f>
        <v>19.5</v>
      </c>
      <c r="AA10" s="54">
        <f>VLOOKUP(AA1,'ZJQ-LDV-F'!$W$3:$AD$43,3,0)</f>
        <v>19.499999999999979</v>
      </c>
      <c r="AB10" s="54">
        <f>VLOOKUP(AB1,'ZJQ-LDV-F'!$W$3:$AD$43,3,0)</f>
        <v>19.5</v>
      </c>
      <c r="AC10" s="54">
        <f>VLOOKUP(AC1,'ZJQ-LDV-F'!$W$3:$AD$43,3,0)</f>
        <v>19.5</v>
      </c>
      <c r="AD10" s="54">
        <f>VLOOKUP(AD1,'ZJQ-LDV-F'!$W$3:$AD$43,3,0)</f>
        <v>19.5</v>
      </c>
      <c r="AE10" s="54">
        <f>VLOOKUP(AE1,'ZJQ-LDV-F'!$W$3:$AD$43,3,0)</f>
        <v>19.5</v>
      </c>
      <c r="AF10" s="54">
        <f>VLOOKUP(AF1,'ZJQ-LDV-F'!$W$3:$AD$43,3,0)</f>
        <v>19.5</v>
      </c>
      <c r="AG10" s="54">
        <f>VLOOKUP(AG1,'ZJQ-LDV-F'!$W$3:$AD$43,3,0)</f>
        <v>19.5</v>
      </c>
      <c r="AH10" s="54">
        <f>VLOOKUP(AH1,'ZJQ-LDV-F'!$W$3:$AD$43,3,0)</f>
        <v>19.5</v>
      </c>
      <c r="AI10" s="54">
        <f>VLOOKUP(AI1,'ZJQ-LDV-F'!$W$3:$AD$43,3,0)</f>
        <v>19.5</v>
      </c>
      <c r="AJ10" s="54">
        <f>VLOOKUP(AJ1,'ZJQ-LDV-F'!$W$3:$AD$43,3,0)</f>
        <v>19.5</v>
      </c>
      <c r="AK10" s="54">
        <f>VLOOKUP(AK1,'ZJQ-LDV-F'!$W$3:$AD$43,3,0)</f>
        <v>19.5</v>
      </c>
      <c r="AL10" s="54">
        <f>VLOOKUP(AL1,'ZJQ-LDV-F'!$W$3:$AD$43,3,0)</f>
        <v>19.5</v>
      </c>
      <c r="AM10" s="54">
        <f>VLOOKUP(AM1,'ZJQ-LDV-F'!$W$3:$AD$43,3,0)</f>
        <v>19.5</v>
      </c>
      <c r="AN10" s="54">
        <f>VLOOKUP(AN1,'ZJQ-LDV-F'!$W$3:$AD$43,3,0)</f>
        <v>19.5</v>
      </c>
      <c r="AO10" s="54">
        <f>VLOOKUP(AO1,'ZJQ-LDV-F'!$W$3:$AD$43,3,0)</f>
        <v>19.5</v>
      </c>
      <c r="AP10" s="54">
        <f>VLOOKUP(AP1,'ZJQ-LDV-F'!$W$3:$AD$43,3,0)</f>
        <v>19.5</v>
      </c>
      <c r="AQ10" s="54">
        <f>VLOOKUP(AQ1,'ZJQ-LDV-F'!$W$3:$AD$43,3,0)</f>
        <v>19.5</v>
      </c>
      <c r="AR10" s="54">
        <f>VLOOKUP(AR1,'ZJQ-LDV-F'!$W$3:$AD$43,3,0)</f>
        <v>19.5</v>
      </c>
      <c r="AS10" s="54">
        <f>VLOOKUP(AS1,'ZJQ-LDV-F'!$W$3:$AD$43,3,0)</f>
        <v>19.5</v>
      </c>
      <c r="AT10" s="54">
        <f>VLOOKUP(AT1,'ZJQ-LDV-F'!$W$3:$AD$43,3,0)</f>
        <v>19.5</v>
      </c>
      <c r="AU10" s="54">
        <f>VLOOKUP(AU1,'ZJQ-LDV-F'!$W$3:$AD$43,3,0)</f>
        <v>19.5</v>
      </c>
      <c r="AV10" s="54">
        <f>VLOOKUP(AV1,'ZJQ-LDV-F'!$W$3:$AD$43,3,0)</f>
        <v>19.5</v>
      </c>
    </row>
    <row r="11" spans="1:48">
      <c r="A11" s="31" t="s">
        <v>47</v>
      </c>
      <c r="B11" s="32" t="s">
        <v>37</v>
      </c>
      <c r="C11" s="31" t="s">
        <v>32</v>
      </c>
      <c r="D11" s="32" t="s">
        <v>48</v>
      </c>
      <c r="E11" s="31" t="s">
        <v>38</v>
      </c>
      <c r="F11" s="31" t="s">
        <v>155</v>
      </c>
      <c r="G11" s="45" t="s">
        <v>157</v>
      </c>
      <c r="H11" s="54">
        <f>VLOOKUP(H1,'ZJQ-LDV-F'!$W$3:$AD$43,4,0)</f>
        <v>13.350718541936372</v>
      </c>
      <c r="I11" s="54">
        <f>VLOOKUP(I1,'ZJQ-LDV-F'!$W$3:$AD$43,4,0)</f>
        <v>12.984964760656982</v>
      </c>
      <c r="J11" s="54">
        <f>VLOOKUP(J1,'ZJQ-LDV-F'!$W$3:$AD$43,4,0)</f>
        <v>12.68918350902967</v>
      </c>
      <c r="K11" s="54">
        <f>VLOOKUP(K1,'ZJQ-LDV-F'!$W$3:$AD$43,4,0)</f>
        <v>12.408202880196951</v>
      </c>
      <c r="L11" s="54">
        <f>VLOOKUP(L1,'ZJQ-LDV-F'!$W$3:$AD$43,4,0)</f>
        <v>12.090669996646877</v>
      </c>
      <c r="M11" s="54">
        <f>VLOOKUP(M1,'ZJQ-LDV-F'!$W$3:$AD$43,4,0)</f>
        <v>11.616447852669875</v>
      </c>
      <c r="N11" s="54">
        <f>VLOOKUP(N1,'ZJQ-LDV-F'!$W$3:$AD$43,4,0)</f>
        <v>11.055454511589826</v>
      </c>
      <c r="O11" s="54">
        <f>VLOOKUP(O1,'ZJQ-LDV-F'!$W$3:$AD$43,4,0)</f>
        <v>10.88571730705123</v>
      </c>
      <c r="P11" s="54">
        <f>VLOOKUP(P1,'ZJQ-LDV-F'!$W$3:$AD$43,4,0)</f>
        <v>10.66709057721938</v>
      </c>
      <c r="Q11" s="54">
        <f>VLOOKUP(Q1,'ZJQ-LDV-F'!$W$3:$AD$43,4,0)</f>
        <v>10.651137928579903</v>
      </c>
      <c r="R11" s="54">
        <f>VLOOKUP(R1,'ZJQ-LDV-F'!$W$3:$AD$43,4,0)</f>
        <v>10.517897594728161</v>
      </c>
      <c r="S11" s="54">
        <f>VLOOKUP(S1,'ZJQ-LDV-F'!$W$3:$AD$43,4,0)</f>
        <v>10.408028526878256</v>
      </c>
      <c r="T11" s="54">
        <f>VLOOKUP(T1,'ZJQ-LDV-F'!$W$3:$AD$43,4,0)</f>
        <v>10.312005848857645</v>
      </c>
      <c r="U11" s="54">
        <f>VLOOKUP(U1,'ZJQ-LDV-F'!$W$3:$AD$43,4,0)</f>
        <v>10.212388716323288</v>
      </c>
      <c r="V11" s="54">
        <f>VLOOKUP(V1,'ZJQ-LDV-F'!$W$3:$AD$43,4,0)</f>
        <v>10.12524269196256</v>
      </c>
      <c r="W11" s="54">
        <f>VLOOKUP(W1,'ZJQ-LDV-F'!$W$3:$AD$43,4,0)</f>
        <v>10.032742842370237</v>
      </c>
      <c r="X11" s="54">
        <f>VLOOKUP(X1,'ZJQ-LDV-F'!$W$3:$AD$43,4,0)</f>
        <v>9.9348532876762352</v>
      </c>
      <c r="Y11" s="54">
        <f>VLOOKUP(Y1,'ZJQ-LDV-F'!$W$3:$AD$43,4,0)</f>
        <v>9.8413396307428158</v>
      </c>
      <c r="Z11" s="54">
        <f>VLOOKUP(Z1,'ZJQ-LDV-F'!$W$3:$AD$43,4,0)</f>
        <v>9.7534094711719597</v>
      </c>
      <c r="AA11" s="54">
        <f>VLOOKUP(AA1,'ZJQ-LDV-F'!$W$3:$AD$43,4,0)</f>
        <v>9.6725635662391163</v>
      </c>
      <c r="AB11" s="54">
        <f>VLOOKUP(AB1,'ZJQ-LDV-F'!$W$3:$AD$43,4,0)</f>
        <v>9.6072094933994272</v>
      </c>
      <c r="AC11" s="54">
        <f>VLOOKUP(AC1,'ZJQ-LDV-F'!$W$3:$AD$43,4,0)</f>
        <v>9.5559942597271341</v>
      </c>
      <c r="AD11" s="54">
        <f>VLOOKUP(AD1,'ZJQ-LDV-F'!$W$3:$AD$43,4,0)</f>
        <v>9.5213692381408617</v>
      </c>
      <c r="AE11" s="54">
        <f>VLOOKUP(AE1,'ZJQ-LDV-F'!$W$3:$AD$43,4,0)</f>
        <v>9.5040000000000013</v>
      </c>
      <c r="AF11" s="54">
        <f>VLOOKUP(AF1,'ZJQ-LDV-F'!$W$3:$AD$43,4,0)</f>
        <v>9.5040000000000013</v>
      </c>
      <c r="AG11" s="54">
        <f>VLOOKUP(AG1,'ZJQ-LDV-F'!$W$3:$AD$43,4,0)</f>
        <v>9.5040000000000191</v>
      </c>
      <c r="AH11" s="54">
        <f>VLOOKUP(AH1,'ZJQ-LDV-F'!$W$3:$AD$43,4,0)</f>
        <v>9.5039999999999996</v>
      </c>
      <c r="AI11" s="54">
        <f>VLOOKUP(AI1,'ZJQ-LDV-F'!$W$3:$AD$43,4,0)</f>
        <v>9.5039999999999907</v>
      </c>
      <c r="AJ11" s="54">
        <f>VLOOKUP(AJ1,'ZJQ-LDV-F'!$W$3:$AD$43,4,0)</f>
        <v>9.5039999999999889</v>
      </c>
      <c r="AK11" s="54">
        <f>VLOOKUP(AK1,'ZJQ-LDV-F'!$W$3:$AD$43,4,0)</f>
        <v>9.5039999999999996</v>
      </c>
      <c r="AL11" s="54">
        <f>VLOOKUP(AL1,'ZJQ-LDV-F'!$W$3:$AD$43,4,0)</f>
        <v>9.5040000000000084</v>
      </c>
      <c r="AM11" s="54">
        <f>VLOOKUP(AM1,'ZJQ-LDV-F'!$W$3:$AD$43,4,0)</f>
        <v>9.5039999999999907</v>
      </c>
      <c r="AN11" s="54">
        <f>VLOOKUP(AN1,'ZJQ-LDV-F'!$W$3:$AD$43,4,0)</f>
        <v>9.5039999999999996</v>
      </c>
      <c r="AO11" s="54">
        <f>VLOOKUP(AO1,'ZJQ-LDV-F'!$W$3:$AD$43,4,0)</f>
        <v>9.5039999999999907</v>
      </c>
      <c r="AP11" s="54">
        <f>VLOOKUP(AP1,'ZJQ-LDV-F'!$W$3:$AD$43,4,0)</f>
        <v>9.5040000000000084</v>
      </c>
      <c r="AQ11" s="54">
        <f>VLOOKUP(AQ1,'ZJQ-LDV-F'!$W$3:$AD$43,4,0)</f>
        <v>9.5040000000000102</v>
      </c>
      <c r="AR11" s="54">
        <f>VLOOKUP(AR1,'ZJQ-LDV-F'!$W$3:$AD$43,4,0)</f>
        <v>9.5039999999999978</v>
      </c>
      <c r="AS11" s="54">
        <f>VLOOKUP(AS1,'ZJQ-LDV-F'!$W$3:$AD$43,4,0)</f>
        <v>9.5039999999999996</v>
      </c>
      <c r="AT11" s="54">
        <f>VLOOKUP(AT1,'ZJQ-LDV-F'!$W$3:$AD$43,4,0)</f>
        <v>9.5039999999999889</v>
      </c>
      <c r="AU11" s="54">
        <f>VLOOKUP(AU1,'ZJQ-LDV-F'!$W$3:$AD$43,4,0)</f>
        <v>9.5039999999999889</v>
      </c>
      <c r="AV11" s="54">
        <f>VLOOKUP(AV1,'ZJQ-LDV-F'!$W$3:$AD$43,4,0)</f>
        <v>9.5039999999999996</v>
      </c>
    </row>
    <row r="12" spans="1:48">
      <c r="A12" s="31" t="s">
        <v>47</v>
      </c>
      <c r="B12" s="32" t="s">
        <v>39</v>
      </c>
      <c r="C12" s="31" t="s">
        <v>32</v>
      </c>
      <c r="D12" s="32" t="s">
        <v>48</v>
      </c>
      <c r="E12" s="31" t="s">
        <v>40</v>
      </c>
      <c r="F12" s="31" t="s">
        <v>155</v>
      </c>
      <c r="G12" s="45" t="s">
        <v>157</v>
      </c>
      <c r="H12" s="54">
        <f>VLOOKUP(H1,'ZJQ-LDV-F'!$W$3:$AD$43,5,0)</f>
        <v>10.993689314978026</v>
      </c>
      <c r="I12" s="54">
        <f>VLOOKUP(I1,'ZJQ-LDV-F'!$W$3:$AD$43,5,0)</f>
        <v>10.767969668285852</v>
      </c>
      <c r="J12" s="54">
        <f>VLOOKUP(J1,'ZJQ-LDV-F'!$W$3:$AD$43,5,0)</f>
        <v>10.489464112981828</v>
      </c>
      <c r="K12" s="54">
        <f>VLOOKUP(K1,'ZJQ-LDV-F'!$W$3:$AD$43,5,0)</f>
        <v>10.197729949918536</v>
      </c>
      <c r="L12" s="54">
        <f>VLOOKUP(L1,'ZJQ-LDV-F'!$W$3:$AD$43,5,0)</f>
        <v>9.9857718576113044</v>
      </c>
      <c r="M12" s="54">
        <f>VLOOKUP(M1,'ZJQ-LDV-F'!$W$3:$AD$43,5,0)</f>
        <v>9.6938978397096118</v>
      </c>
      <c r="N12" s="54">
        <f>VLOOKUP(N1,'ZJQ-LDV-F'!$W$3:$AD$43,5,0)</f>
        <v>9.3012843150678286</v>
      </c>
      <c r="O12" s="54">
        <f>VLOOKUP(O1,'ZJQ-LDV-F'!$W$3:$AD$43,5,0)</f>
        <v>9.181048834488335</v>
      </c>
      <c r="P12" s="54">
        <f>VLOOKUP(P1,'ZJQ-LDV-F'!$W$3:$AD$43,5,0)</f>
        <v>9.0234345786498604</v>
      </c>
      <c r="Q12" s="54">
        <f>VLOOKUP(Q1,'ZJQ-LDV-F'!$W$3:$AD$43,5,0)</f>
        <v>8.9018016897774821</v>
      </c>
      <c r="R12" s="54">
        <f>VLOOKUP(R1,'ZJQ-LDV-F'!$W$3:$AD$43,5,0)</f>
        <v>8.788350980328401</v>
      </c>
      <c r="S12" s="54">
        <f>VLOOKUP(S1,'ZJQ-LDV-F'!$W$3:$AD$43,5,0)</f>
        <v>8.6849159004975043</v>
      </c>
      <c r="T12" s="54">
        <f>VLOOKUP(T1,'ZJQ-LDV-F'!$W$3:$AD$43,5,0)</f>
        <v>8.5933795102787194</v>
      </c>
      <c r="U12" s="54">
        <f>VLOOKUP(U1,'ZJQ-LDV-F'!$W$3:$AD$43,5,0)</f>
        <v>8.5069257158998717</v>
      </c>
      <c r="V12" s="54">
        <f>VLOOKUP(V1,'ZJQ-LDV-F'!$W$3:$AD$43,5,0)</f>
        <v>8.4325215358437511</v>
      </c>
      <c r="W12" s="54">
        <f>VLOOKUP(W1,'ZJQ-LDV-F'!$W$3:$AD$43,5,0)</f>
        <v>8.3546637219068423</v>
      </c>
      <c r="X12" s="54">
        <f>VLOOKUP(X1,'ZJQ-LDV-F'!$W$3:$AD$43,5,0)</f>
        <v>8.2723857997868251</v>
      </c>
      <c r="Y12" s="54">
        <f>VLOOKUP(Y1,'ZJQ-LDV-F'!$W$3:$AD$43,5,0)</f>
        <v>8.1947467959819882</v>
      </c>
      <c r="Z12" s="54">
        <f>VLOOKUP(Z1,'ZJQ-LDV-F'!$W$3:$AD$43,5,0)</f>
        <v>8.1225721074757828</v>
      </c>
      <c r="AA12" s="54">
        <f>VLOOKUP(AA1,'ZJQ-LDV-F'!$W$3:$AD$43,5,0)</f>
        <v>8.0568230135402104</v>
      </c>
      <c r="AB12" s="54">
        <f>VLOOKUP(AB1,'ZJQ-LDV-F'!$W$3:$AD$43,5,0)</f>
        <v>8.0024497491257396</v>
      </c>
      <c r="AC12" s="54">
        <f>VLOOKUP(AC1,'ZJQ-LDV-F'!$W$3:$AD$43,5,0)</f>
        <v>7.96108339061922</v>
      </c>
      <c r="AD12" s="54">
        <f>VLOOKUP(AD1,'ZJQ-LDV-F'!$W$3:$AD$43,5,0)</f>
        <v>7.9336555586055502</v>
      </c>
      <c r="AE12" s="54">
        <f>VLOOKUP(AE1,'ZJQ-LDV-F'!$W$3:$AD$43,5,0)</f>
        <v>7.92</v>
      </c>
      <c r="AF12" s="54">
        <f>VLOOKUP(AF1,'ZJQ-LDV-F'!$W$3:$AD$43,5,0)</f>
        <v>7.92</v>
      </c>
      <c r="AG12" s="54">
        <f>VLOOKUP(AG1,'ZJQ-LDV-F'!$W$3:$AD$43,5,0)</f>
        <v>7.92</v>
      </c>
      <c r="AH12" s="54">
        <f>VLOOKUP(AH1,'ZJQ-LDV-F'!$W$3:$AD$43,5,0)</f>
        <v>7.92</v>
      </c>
      <c r="AI12" s="54">
        <f>VLOOKUP(AI1,'ZJQ-LDV-F'!$W$3:$AD$43,5,0)</f>
        <v>7.92</v>
      </c>
      <c r="AJ12" s="54">
        <f>VLOOKUP(AJ1,'ZJQ-LDV-F'!$W$3:$AD$43,5,0)</f>
        <v>7.92</v>
      </c>
      <c r="AK12" s="54">
        <f>VLOOKUP(AK1,'ZJQ-LDV-F'!$W$3:$AD$43,5,0)</f>
        <v>7.92</v>
      </c>
      <c r="AL12" s="54">
        <f>VLOOKUP(AL1,'ZJQ-LDV-F'!$W$3:$AD$43,5,0)</f>
        <v>7.92</v>
      </c>
      <c r="AM12" s="54">
        <f>VLOOKUP(AM1,'ZJQ-LDV-F'!$W$3:$AD$43,5,0)</f>
        <v>7.92</v>
      </c>
      <c r="AN12" s="54">
        <f>VLOOKUP(AN1,'ZJQ-LDV-F'!$W$3:$AD$43,5,0)</f>
        <v>7.92</v>
      </c>
      <c r="AO12" s="54">
        <f>VLOOKUP(AO1,'ZJQ-LDV-F'!$W$3:$AD$43,5,0)</f>
        <v>7.92</v>
      </c>
      <c r="AP12" s="54">
        <f>VLOOKUP(AP1,'ZJQ-LDV-F'!$W$3:$AD$43,5,0)</f>
        <v>7.92</v>
      </c>
      <c r="AQ12" s="54">
        <f>VLOOKUP(AQ1,'ZJQ-LDV-F'!$W$3:$AD$43,5,0)</f>
        <v>7.92</v>
      </c>
      <c r="AR12" s="54">
        <f>VLOOKUP(AR1,'ZJQ-LDV-F'!$W$3:$AD$43,5,0)</f>
        <v>7.92</v>
      </c>
      <c r="AS12" s="54">
        <f>VLOOKUP(AS1,'ZJQ-LDV-F'!$W$3:$AD$43,5,0)</f>
        <v>7.92</v>
      </c>
      <c r="AT12" s="54">
        <f>VLOOKUP(AT1,'ZJQ-LDV-F'!$W$3:$AD$43,5,0)</f>
        <v>7.92</v>
      </c>
      <c r="AU12" s="54">
        <f>VLOOKUP(AU1,'ZJQ-LDV-F'!$W$3:$AD$43,5,0)</f>
        <v>7.92</v>
      </c>
      <c r="AV12" s="54">
        <f>VLOOKUP(AV1,'ZJQ-LDV-F'!$W$3:$AD$43,5,0)</f>
        <v>7.92</v>
      </c>
    </row>
    <row r="13" spans="1:48">
      <c r="A13" s="31" t="s">
        <v>47</v>
      </c>
      <c r="B13" s="32" t="s">
        <v>41</v>
      </c>
      <c r="C13" s="31" t="s">
        <v>32</v>
      </c>
      <c r="D13" s="32" t="s">
        <v>48</v>
      </c>
      <c r="E13" s="31" t="s">
        <v>42</v>
      </c>
      <c r="F13" s="31" t="s">
        <v>155</v>
      </c>
      <c r="G13" s="45" t="s">
        <v>157</v>
      </c>
      <c r="H13" s="54" t="e">
        <f>VLOOKUP(H1,'ZJQ-LDV-F'!$W$3:$AD$43,6,0)</f>
        <v>#DIV/0!</v>
      </c>
      <c r="I13" s="54" t="e">
        <f>VLOOKUP(I1,'ZJQ-LDV-F'!$W$3:$AD$43,6,0)</f>
        <v>#DIV/0!</v>
      </c>
      <c r="J13" s="54">
        <f>VLOOKUP(J1,'ZJQ-LDV-F'!$W$3:$AD$43,6,0)</f>
        <v>8.7479999999999993</v>
      </c>
      <c r="K13" s="54">
        <f>VLOOKUP(K1,'ZJQ-LDV-F'!$W$3:$AD$43,6,0)</f>
        <v>8.6112000000000002</v>
      </c>
      <c r="L13" s="54">
        <f>VLOOKUP(L1,'ZJQ-LDV-F'!$W$3:$AD$43,6,0)</f>
        <v>8.4655862068965533</v>
      </c>
      <c r="M13" s="54">
        <f>VLOOKUP(M1,'ZJQ-LDV-F'!$W$3:$AD$43,6,0)</f>
        <v>8.2842127659574469</v>
      </c>
      <c r="N13" s="54">
        <f>VLOOKUP(N1,'ZJQ-LDV-F'!$W$3:$AD$43,6,0)</f>
        <v>8.1080287769784256</v>
      </c>
      <c r="O13" s="54">
        <f>VLOOKUP(O1,'ZJQ-LDV-F'!$W$3:$AD$43,6,0)</f>
        <v>7.9713230769230812</v>
      </c>
      <c r="P13" s="54">
        <f>VLOOKUP(P1,'ZJQ-LDV-F'!$W$3:$AD$43,6,0)</f>
        <v>7.8531622641509431</v>
      </c>
      <c r="Q13" s="54">
        <f>VLOOKUP(Q1,'ZJQ-LDV-F'!$W$3:$AD$43,6,0)</f>
        <v>7.745113636363631</v>
      </c>
      <c r="R13" s="54">
        <f>VLOOKUP(R1,'ZJQ-LDV-F'!$W$3:$AD$43,6,0)</f>
        <v>7.6026486486486462</v>
      </c>
      <c r="S13" s="54">
        <f>VLOOKUP(S1,'ZJQ-LDV-F'!$W$3:$AD$43,6,0)</f>
        <v>7.4782527075812268</v>
      </c>
      <c r="T13" s="54">
        <f>VLOOKUP(T1,'ZJQ-LDV-F'!$W$3:$AD$43,6,0)</f>
        <v>7.3741578947368405</v>
      </c>
      <c r="U13" s="54">
        <f>VLOOKUP(U1,'ZJQ-LDV-F'!$W$3:$AD$43,6,0)</f>
        <v>7.2783990326481236</v>
      </c>
      <c r="V13" s="54">
        <f>VLOOKUP(V1,'ZJQ-LDV-F'!$W$3:$AD$43,6,0)</f>
        <v>7.1962066869300987</v>
      </c>
      <c r="W13" s="54">
        <f>VLOOKUP(W1,'ZJQ-LDV-F'!$W$3:$AD$43,6,0)</f>
        <v>7.1190620689655102</v>
      </c>
      <c r="X13" s="54">
        <f>VLOOKUP(X1,'ZJQ-LDV-F'!$W$3:$AD$43,6,0)</f>
        <v>7.0481750943396246</v>
      </c>
      <c r="Y13" s="54">
        <f>VLOOKUP(Y1,'ZJQ-LDV-F'!$W$3:$AD$43,6,0)</f>
        <v>6.9910843373493927</v>
      </c>
      <c r="Z13" s="54">
        <f>VLOOKUP(Z1,'ZJQ-LDV-F'!$W$3:$AD$43,6,0)</f>
        <v>6.9454641782059117</v>
      </c>
      <c r="AA13" s="54">
        <f>VLOOKUP(AA1,'ZJQ-LDV-F'!$W$3:$AD$43,6,0)</f>
        <v>6.9106176631925376</v>
      </c>
      <c r="AB13" s="54">
        <f>VLOOKUP(AB1,'ZJQ-LDV-F'!$W$3:$AD$43,6,0)</f>
        <v>6.8828718987341801</v>
      </c>
      <c r="AC13" s="54">
        <f>VLOOKUP(AC1,'ZJQ-LDV-F'!$W$3:$AD$43,6,0)</f>
        <v>6.8617634815515602</v>
      </c>
      <c r="AD13" s="54">
        <f>VLOOKUP(AD1,'ZJQ-LDV-F'!$W$3:$AD$43,6,0)</f>
        <v>6.8473672922251998</v>
      </c>
      <c r="AE13" s="54">
        <f>VLOOKUP(AE1,'ZJQ-LDV-F'!$W$3:$AD$43,6,0)</f>
        <v>6.84</v>
      </c>
      <c r="AF13" s="54">
        <f>VLOOKUP(AF1,'ZJQ-LDV-F'!$W$3:$AD$43,6,0)</f>
        <v>6.84</v>
      </c>
      <c r="AG13" s="54">
        <f>VLOOKUP(AG1,'ZJQ-LDV-F'!$W$3:$AD$43,6,0)</f>
        <v>6.84</v>
      </c>
      <c r="AH13" s="54">
        <f>VLOOKUP(AH1,'ZJQ-LDV-F'!$W$3:$AD$43,6,0)</f>
        <v>6.84</v>
      </c>
      <c r="AI13" s="54">
        <f>VLOOKUP(AI1,'ZJQ-LDV-F'!$W$3:$AD$43,6,0)</f>
        <v>6.84</v>
      </c>
      <c r="AJ13" s="54">
        <f>VLOOKUP(AJ1,'ZJQ-LDV-F'!$W$3:$AD$43,6,0)</f>
        <v>6.84</v>
      </c>
      <c r="AK13" s="54">
        <f>VLOOKUP(AK1,'ZJQ-LDV-F'!$W$3:$AD$43,6,0)</f>
        <v>6.84</v>
      </c>
      <c r="AL13" s="54">
        <f>VLOOKUP(AL1,'ZJQ-LDV-F'!$W$3:$AD$43,6,0)</f>
        <v>6.84</v>
      </c>
      <c r="AM13" s="54">
        <f>VLOOKUP(AM1,'ZJQ-LDV-F'!$W$3:$AD$43,6,0)</f>
        <v>6.84</v>
      </c>
      <c r="AN13" s="54">
        <f>VLOOKUP(AN1,'ZJQ-LDV-F'!$W$3:$AD$43,6,0)</f>
        <v>6.84</v>
      </c>
      <c r="AO13" s="54">
        <f>VLOOKUP(AO1,'ZJQ-LDV-F'!$W$3:$AD$43,6,0)</f>
        <v>6.84</v>
      </c>
      <c r="AP13" s="54">
        <f>VLOOKUP(AP1,'ZJQ-LDV-F'!$W$3:$AD$43,6,0)</f>
        <v>6.84</v>
      </c>
      <c r="AQ13" s="54">
        <f>VLOOKUP(AQ1,'ZJQ-LDV-F'!$W$3:$AD$43,6,0)</f>
        <v>6.84</v>
      </c>
      <c r="AR13" s="54">
        <f>VLOOKUP(AR1,'ZJQ-LDV-F'!$W$3:$AD$43,6,0)</f>
        <v>6.84</v>
      </c>
      <c r="AS13" s="54">
        <f>VLOOKUP(AS1,'ZJQ-LDV-F'!$W$3:$AD$43,6,0)</f>
        <v>6.84</v>
      </c>
      <c r="AT13" s="54">
        <f>VLOOKUP(AT1,'ZJQ-LDV-F'!$W$3:$AD$43,6,0)</f>
        <v>6.84</v>
      </c>
      <c r="AU13" s="54">
        <f>VLOOKUP(AU1,'ZJQ-LDV-F'!$W$3:$AD$43,6,0)</f>
        <v>6.84</v>
      </c>
      <c r="AV13" s="54">
        <f>VLOOKUP(AV1,'ZJQ-LDV-F'!$W$3:$AD$43,6,0)</f>
        <v>6.84</v>
      </c>
    </row>
    <row r="14" spans="1:48">
      <c r="A14" s="31" t="s">
        <v>47</v>
      </c>
      <c r="B14" s="32" t="s">
        <v>43</v>
      </c>
      <c r="C14" s="31" t="s">
        <v>32</v>
      </c>
      <c r="D14" s="32" t="s">
        <v>48</v>
      </c>
      <c r="E14" s="31" t="s">
        <v>44</v>
      </c>
      <c r="F14" s="31" t="s">
        <v>155</v>
      </c>
      <c r="G14" s="45" t="s">
        <v>157</v>
      </c>
      <c r="H14" s="54" t="e">
        <f>VLOOKUP(H1,'ZJQ-LDV-F'!$W$3:$AD$43,7,0)</f>
        <v>#DIV/0!</v>
      </c>
      <c r="I14" s="54">
        <f>VLOOKUP(I1,'ZJQ-LDV-F'!$W$3:$AD$43,7,0)</f>
        <v>40</v>
      </c>
      <c r="J14" s="54">
        <f>VLOOKUP(J1,'ZJQ-LDV-F'!$W$3:$AD$43,7,0)</f>
        <v>40</v>
      </c>
      <c r="K14" s="54">
        <f>VLOOKUP(K1,'ZJQ-LDV-F'!$W$3:$AD$43,7,0)</f>
        <v>39.999999999999957</v>
      </c>
      <c r="L14" s="54">
        <f>VLOOKUP(L1,'ZJQ-LDV-F'!$W$3:$AD$43,7,0)</f>
        <v>39.999999999999957</v>
      </c>
      <c r="M14" s="54">
        <f>VLOOKUP(M1,'ZJQ-LDV-F'!$W$3:$AD$43,7,0)</f>
        <v>40</v>
      </c>
      <c r="N14" s="54">
        <f>VLOOKUP(N1,'ZJQ-LDV-F'!$W$3:$AD$43,7,0)</f>
        <v>40</v>
      </c>
      <c r="O14" s="54">
        <f>VLOOKUP(O1,'ZJQ-LDV-F'!$W$3:$AD$43,7,0)</f>
        <v>40.000000000000078</v>
      </c>
      <c r="P14" s="54">
        <f>VLOOKUP(P1,'ZJQ-LDV-F'!$W$3:$AD$43,7,0)</f>
        <v>40.000000000000043</v>
      </c>
      <c r="Q14" s="54">
        <f>VLOOKUP(Q1,'ZJQ-LDV-F'!$W$3:$AD$43,7,0)</f>
        <v>40.000000000000043</v>
      </c>
      <c r="R14" s="54">
        <f>VLOOKUP(R1,'ZJQ-LDV-F'!$W$3:$AD$43,7,0)</f>
        <v>40.000000000000043</v>
      </c>
      <c r="S14" s="54">
        <f>VLOOKUP(S1,'ZJQ-LDV-F'!$W$3:$AD$43,7,0)</f>
        <v>40.000000000000043</v>
      </c>
      <c r="T14" s="54">
        <f>VLOOKUP(T1,'ZJQ-LDV-F'!$W$3:$AD$43,7,0)</f>
        <v>40</v>
      </c>
      <c r="U14" s="54">
        <f>VLOOKUP(U1,'ZJQ-LDV-F'!$W$3:$AD$43,7,0)</f>
        <v>40</v>
      </c>
      <c r="V14" s="54">
        <f>VLOOKUP(V1,'ZJQ-LDV-F'!$W$3:$AD$43,7,0)</f>
        <v>40</v>
      </c>
      <c r="W14" s="54">
        <f>VLOOKUP(W1,'ZJQ-LDV-F'!$W$3:$AD$43,7,0)</f>
        <v>40.000000000000043</v>
      </c>
      <c r="X14" s="54">
        <f>VLOOKUP(X1,'ZJQ-LDV-F'!$W$3:$AD$43,7,0)</f>
        <v>40.000000000000078</v>
      </c>
      <c r="Y14" s="54">
        <f>VLOOKUP(Y1,'ZJQ-LDV-F'!$W$3:$AD$43,7,0)</f>
        <v>40</v>
      </c>
      <c r="Z14" s="54">
        <f>VLOOKUP(Z1,'ZJQ-LDV-F'!$W$3:$AD$43,7,0)</f>
        <v>40</v>
      </c>
      <c r="AA14" s="54">
        <f>VLOOKUP(AA1,'ZJQ-LDV-F'!$W$3:$AD$43,7,0)</f>
        <v>39.999999999999957</v>
      </c>
      <c r="AB14" s="54">
        <f>VLOOKUP(AB1,'ZJQ-LDV-F'!$W$3:$AD$43,7,0)</f>
        <v>40</v>
      </c>
      <c r="AC14" s="54">
        <f>VLOOKUP(AC1,'ZJQ-LDV-F'!$W$3:$AD$43,7,0)</f>
        <v>40</v>
      </c>
      <c r="AD14" s="54" t="e">
        <f>VLOOKUP(AD1,'ZJQ-LDV-F'!$W$3:$AD$43,7,0)</f>
        <v>#DIV/0!</v>
      </c>
      <c r="AE14" s="54" t="e">
        <f>VLOOKUP(AE1,'ZJQ-LDV-F'!$W$3:$AD$43,7,0)</f>
        <v>#DIV/0!</v>
      </c>
      <c r="AF14" s="54" t="e">
        <f>VLOOKUP(AF1,'ZJQ-LDV-F'!$W$3:$AD$43,7,0)</f>
        <v>#DIV/0!</v>
      </c>
      <c r="AG14" s="54" t="e">
        <f>VLOOKUP(AG1,'ZJQ-LDV-F'!$W$3:$AD$43,7,0)</f>
        <v>#DIV/0!</v>
      </c>
      <c r="AH14" s="54" t="e">
        <f>VLOOKUP(AH1,'ZJQ-LDV-F'!$W$3:$AD$43,7,0)</f>
        <v>#DIV/0!</v>
      </c>
      <c r="AI14" s="54" t="e">
        <f>VLOOKUP(AI1,'ZJQ-LDV-F'!$W$3:$AD$43,7,0)</f>
        <v>#DIV/0!</v>
      </c>
      <c r="AJ14" s="54" t="e">
        <f>VLOOKUP(AJ1,'ZJQ-LDV-F'!$W$3:$AD$43,7,0)</f>
        <v>#DIV/0!</v>
      </c>
      <c r="AK14" s="54" t="e">
        <f>VLOOKUP(AK1,'ZJQ-LDV-F'!$W$3:$AD$43,7,0)</f>
        <v>#DIV/0!</v>
      </c>
      <c r="AL14" s="54" t="e">
        <f>VLOOKUP(AL1,'ZJQ-LDV-F'!$W$3:$AD$43,7,0)</f>
        <v>#DIV/0!</v>
      </c>
      <c r="AM14" s="54" t="e">
        <f>VLOOKUP(AM1,'ZJQ-LDV-F'!$W$3:$AD$43,7,0)</f>
        <v>#DIV/0!</v>
      </c>
      <c r="AN14" s="54" t="e">
        <f>VLOOKUP(AN1,'ZJQ-LDV-F'!$W$3:$AD$43,7,0)</f>
        <v>#DIV/0!</v>
      </c>
      <c r="AO14" s="54" t="e">
        <f>VLOOKUP(AO1,'ZJQ-LDV-F'!$W$3:$AD$43,7,0)</f>
        <v>#DIV/0!</v>
      </c>
      <c r="AP14" s="54" t="e">
        <f>VLOOKUP(AP1,'ZJQ-LDV-F'!$W$3:$AD$43,7,0)</f>
        <v>#DIV/0!</v>
      </c>
      <c r="AQ14" s="54" t="e">
        <f>VLOOKUP(AQ1,'ZJQ-LDV-F'!$W$3:$AD$43,7,0)</f>
        <v>#DIV/0!</v>
      </c>
      <c r="AR14" s="54" t="e">
        <f>VLOOKUP(AR1,'ZJQ-LDV-F'!$W$3:$AD$43,7,0)</f>
        <v>#DIV/0!</v>
      </c>
      <c r="AS14" s="54" t="e">
        <f>VLOOKUP(AS1,'ZJQ-LDV-F'!$W$3:$AD$43,7,0)</f>
        <v>#DIV/0!</v>
      </c>
      <c r="AT14" s="54" t="e">
        <f>VLOOKUP(AT1,'ZJQ-LDV-F'!$W$3:$AD$43,7,0)</f>
        <v>#DIV/0!</v>
      </c>
      <c r="AU14" s="54" t="e">
        <f>VLOOKUP(AU1,'ZJQ-LDV-F'!$W$3:$AD$43,7,0)</f>
        <v>#DIV/0!</v>
      </c>
      <c r="AV14" s="54" t="e">
        <f>VLOOKUP(AV1,'ZJQ-LDV-F'!$W$3:$AD$43,7,0)</f>
        <v>#DIV/0!</v>
      </c>
    </row>
    <row r="15" spans="1:48">
      <c r="A15" s="31" t="s">
        <v>47</v>
      </c>
      <c r="B15" s="32" t="s">
        <v>45</v>
      </c>
      <c r="C15" s="31" t="s">
        <v>32</v>
      </c>
      <c r="D15" s="32" t="s">
        <v>48</v>
      </c>
      <c r="E15" s="31" t="s">
        <v>46</v>
      </c>
      <c r="F15" s="31" t="s">
        <v>155</v>
      </c>
      <c r="G15" s="45" t="s">
        <v>158</v>
      </c>
      <c r="H15" s="54" t="e">
        <f>VLOOKUP(H1,'ZJQ-LDV-F'!$W$3:$AD$43,8,0)</f>
        <v>#DIV/0!</v>
      </c>
      <c r="I15" s="54" t="e">
        <f>VLOOKUP(I1,'ZJQ-LDV-F'!$W$3:$AD$43,8,0)</f>
        <v>#DIV/0!</v>
      </c>
      <c r="J15" s="54" t="e">
        <f>VLOOKUP(J1,'ZJQ-LDV-F'!$W$3:$AD$43,8,0)</f>
        <v>#DIV/0!</v>
      </c>
      <c r="K15" s="54" t="e">
        <f>VLOOKUP(K1,'ZJQ-LDV-F'!$W$3:$AD$43,8,0)</f>
        <v>#DIV/0!</v>
      </c>
      <c r="L15" s="54" t="e">
        <f>VLOOKUP(L1,'ZJQ-LDV-F'!$W$3:$AD$43,8,0)</f>
        <v>#DIV/0!</v>
      </c>
      <c r="M15" s="54" t="e">
        <f>VLOOKUP(M1,'ZJQ-LDV-F'!$W$3:$AD$43,8,0)</f>
        <v>#DIV/0!</v>
      </c>
      <c r="N15" s="54" t="e">
        <f>VLOOKUP(N1,'ZJQ-LDV-F'!$W$3:$AD$43,8,0)</f>
        <v>#DIV/0!</v>
      </c>
      <c r="O15" s="54" t="e">
        <f>VLOOKUP(O1,'ZJQ-LDV-F'!$W$3:$AD$43,8,0)</f>
        <v>#DIV/0!</v>
      </c>
      <c r="P15" s="54" t="e">
        <f>VLOOKUP(P1,'ZJQ-LDV-F'!$W$3:$AD$43,8,0)</f>
        <v>#DIV/0!</v>
      </c>
      <c r="Q15" s="54" t="e">
        <f>VLOOKUP(Q1,'ZJQ-LDV-F'!$W$3:$AD$43,8,0)</f>
        <v>#DIV/0!</v>
      </c>
      <c r="R15" s="54" t="e">
        <f>VLOOKUP(R1,'ZJQ-LDV-F'!$W$3:$AD$43,8,0)</f>
        <v>#DIV/0!</v>
      </c>
      <c r="S15" s="54" t="e">
        <f>VLOOKUP(S1,'ZJQ-LDV-F'!$W$3:$AD$43,8,0)</f>
        <v>#DIV/0!</v>
      </c>
      <c r="T15" s="54" t="e">
        <f>VLOOKUP(T1,'ZJQ-LDV-F'!$W$3:$AD$43,8,0)</f>
        <v>#DIV/0!</v>
      </c>
      <c r="U15" s="54" t="e">
        <f>VLOOKUP(U1,'ZJQ-LDV-F'!$W$3:$AD$43,8,0)</f>
        <v>#DIV/0!</v>
      </c>
      <c r="V15" s="54" t="e">
        <f>VLOOKUP(V1,'ZJQ-LDV-F'!$W$3:$AD$43,8,0)</f>
        <v>#DIV/0!</v>
      </c>
      <c r="W15" s="54" t="e">
        <f>VLOOKUP(W1,'ZJQ-LDV-F'!$W$3:$AD$43,8,0)</f>
        <v>#DIV/0!</v>
      </c>
      <c r="X15" s="54" t="e">
        <f>VLOOKUP(X1,'ZJQ-LDV-F'!$W$3:$AD$43,8,0)</f>
        <v>#DIV/0!</v>
      </c>
      <c r="Y15" s="54" t="e">
        <f>VLOOKUP(Y1,'ZJQ-LDV-F'!$W$3:$AD$43,8,0)</f>
        <v>#DIV/0!</v>
      </c>
      <c r="Z15" s="54" t="e">
        <f>VLOOKUP(Z1,'ZJQ-LDV-F'!$W$3:$AD$43,8,0)</f>
        <v>#DIV/0!</v>
      </c>
      <c r="AA15" s="54" t="e">
        <f>VLOOKUP(AA1,'ZJQ-LDV-F'!$W$3:$AD$43,8,0)</f>
        <v>#DIV/0!</v>
      </c>
      <c r="AB15" s="54" t="e">
        <f>VLOOKUP(AB1,'ZJQ-LDV-F'!$W$3:$AD$43,8,0)</f>
        <v>#DIV/0!</v>
      </c>
      <c r="AC15" s="54" t="e">
        <f>VLOOKUP(AC1,'ZJQ-LDV-F'!$W$3:$AD$43,8,0)</f>
        <v>#DIV/0!</v>
      </c>
      <c r="AD15" s="54" t="e">
        <f>VLOOKUP(AD1,'ZJQ-LDV-F'!$W$3:$AD$43,8,0)</f>
        <v>#DIV/0!</v>
      </c>
      <c r="AE15" s="54" t="e">
        <f>VLOOKUP(AE1,'ZJQ-LDV-F'!$W$3:$AD$43,8,0)</f>
        <v>#DIV/0!</v>
      </c>
      <c r="AF15" s="54" t="e">
        <f>VLOOKUP(AF1,'ZJQ-LDV-F'!$W$3:$AD$43,8,0)</f>
        <v>#DIV/0!</v>
      </c>
      <c r="AG15" s="54" t="e">
        <f>VLOOKUP(AG1,'ZJQ-LDV-F'!$W$3:$AD$43,8,0)</f>
        <v>#DIV/0!</v>
      </c>
      <c r="AH15" s="54" t="e">
        <f>VLOOKUP(AH1,'ZJQ-LDV-F'!$W$3:$AD$43,8,0)</f>
        <v>#DIV/0!</v>
      </c>
      <c r="AI15" s="54" t="e">
        <f>VLOOKUP(AI1,'ZJQ-LDV-F'!$W$3:$AD$43,8,0)</f>
        <v>#DIV/0!</v>
      </c>
      <c r="AJ15" s="54" t="e">
        <f>VLOOKUP(AJ1,'ZJQ-LDV-F'!$W$3:$AD$43,8,0)</f>
        <v>#DIV/0!</v>
      </c>
      <c r="AK15" s="54" t="e">
        <f>VLOOKUP(AK1,'ZJQ-LDV-F'!$W$3:$AD$43,8,0)</f>
        <v>#DIV/0!</v>
      </c>
      <c r="AL15" s="54" t="e">
        <f>VLOOKUP(AL1,'ZJQ-LDV-F'!$W$3:$AD$43,8,0)</f>
        <v>#DIV/0!</v>
      </c>
      <c r="AM15" s="54" t="e">
        <f>VLOOKUP(AM1,'ZJQ-LDV-F'!$W$3:$AD$43,8,0)</f>
        <v>#DIV/0!</v>
      </c>
      <c r="AN15" s="54" t="e">
        <f>VLOOKUP(AN1,'ZJQ-LDV-F'!$W$3:$AD$43,8,0)</f>
        <v>#DIV/0!</v>
      </c>
      <c r="AO15" s="54" t="e">
        <f>VLOOKUP(AO1,'ZJQ-LDV-F'!$W$3:$AD$43,8,0)</f>
        <v>#DIV/0!</v>
      </c>
      <c r="AP15" s="54">
        <f>VLOOKUP(AP1,'ZJQ-LDV-F'!$W$3:$AD$43,8,0)</f>
        <v>2.5</v>
      </c>
      <c r="AQ15" s="54">
        <f>VLOOKUP(AQ1,'ZJQ-LDV-F'!$W$3:$AD$43,8,0)</f>
        <v>2.5</v>
      </c>
      <c r="AR15" s="54">
        <f>VLOOKUP(AR1,'ZJQ-LDV-F'!$W$3:$AD$43,8,0)</f>
        <v>2.5</v>
      </c>
      <c r="AS15" s="54">
        <f>VLOOKUP(AS1,'ZJQ-LDV-F'!$W$3:$AD$43,8,0)</f>
        <v>2.5</v>
      </c>
      <c r="AT15" s="54">
        <f>VLOOKUP(AT1,'ZJQ-LDV-F'!$W$3:$AD$43,8,0)</f>
        <v>2.5</v>
      </c>
      <c r="AU15" s="54">
        <f>VLOOKUP(AU1,'ZJQ-LDV-F'!$W$3:$AD$43,8,0)</f>
        <v>2.5</v>
      </c>
      <c r="AV15" s="54">
        <f>VLOOKUP(AV1,'ZJQ-LDV-F'!$W$3:$AD$43,8,0)</f>
        <v>2.5</v>
      </c>
    </row>
    <row r="16" spans="1:48">
      <c r="A16" s="57" t="s">
        <v>49</v>
      </c>
      <c r="B16" s="58" t="s">
        <v>31</v>
      </c>
      <c r="C16" s="57" t="s">
        <v>50</v>
      </c>
      <c r="D16" s="57" t="s">
        <v>33</v>
      </c>
      <c r="E16" s="57" t="s">
        <v>34</v>
      </c>
      <c r="F16" s="57" t="s">
        <v>155</v>
      </c>
      <c r="G16" s="45" t="s">
        <v>156</v>
      </c>
      <c r="H16" s="54">
        <f>VLOOKUP(H1,'ZJQ-HDV-P'!$W$3:$AD$43,2,0)</f>
        <v>69.999999999999972</v>
      </c>
      <c r="I16" s="54">
        <f>VLOOKUP(I1,'ZJQ-HDV-P'!$W$3:$AD$43,2,0)</f>
        <v>69.965146674411827</v>
      </c>
      <c r="J16" s="54">
        <f>VLOOKUP(J1,'ZJQ-HDV-P'!$W$3:$AD$43,2,0)</f>
        <v>69.8894327670602</v>
      </c>
      <c r="K16" s="54">
        <f>VLOOKUP(K1,'ZJQ-HDV-P'!$W$3:$AD$43,2,0)</f>
        <v>69.800114090131132</v>
      </c>
      <c r="L16" s="54">
        <f>VLOOKUP(L1,'ZJQ-HDV-P'!$W$3:$AD$43,2,0)</f>
        <v>69.68789844851905</v>
      </c>
      <c r="M16" s="54">
        <f>VLOOKUP(M1,'ZJQ-HDV-P'!$W$3:$AD$43,2,0)</f>
        <v>69.551420612813388</v>
      </c>
      <c r="N16" s="54">
        <f>VLOOKUP(N1,'ZJQ-HDV-P'!$W$3:$AD$43,2,0)</f>
        <v>69.342888402625761</v>
      </c>
      <c r="O16" s="54">
        <f>VLOOKUP(O1,'ZJQ-HDV-P'!$W$3:$AD$43,2,0)</f>
        <v>69.055953016551015</v>
      </c>
      <c r="P16" s="54">
        <f>VLOOKUP(P1,'ZJQ-HDV-P'!$W$3:$AD$43,2,0)</f>
        <v>68.693989637305719</v>
      </c>
      <c r="Q16" s="54">
        <f>VLOOKUP(Q1,'ZJQ-HDV-P'!$W$3:$AD$43,2,0)</f>
        <v>68.181167995883726</v>
      </c>
      <c r="R16" s="54">
        <f>VLOOKUP(R1,'ZJQ-HDV-P'!$W$3:$AD$43,2,0)</f>
        <v>67.057872596153857</v>
      </c>
      <c r="S16" s="54">
        <f>VLOOKUP(S1,'ZJQ-HDV-P'!$W$3:$AD$43,2,0)</f>
        <v>65.584767556874425</v>
      </c>
      <c r="T16" s="54">
        <f>VLOOKUP(T1,'ZJQ-HDV-P'!$W$3:$AD$43,2,0)</f>
        <v>62.17576020851439</v>
      </c>
      <c r="U16" s="54">
        <f>VLOOKUP(U1,'ZJQ-HDV-P'!$W$3:$AD$43,2,0)</f>
        <v>55.788868940754057</v>
      </c>
      <c r="V16" s="54">
        <f>VLOOKUP(V1,'ZJQ-HDV-P'!$W$3:$AD$43,2,0)</f>
        <v>55.330559540889553</v>
      </c>
      <c r="W16" s="54">
        <f>VLOOKUP(W1,'ZJQ-HDV-P'!$W$3:$AD$43,2,0)</f>
        <v>54.879113185530841</v>
      </c>
      <c r="X16" s="54">
        <f>VLOOKUP(X1,'ZJQ-HDV-P'!$W$3:$AD$43,2,0)</f>
        <v>54.468780019212296</v>
      </c>
      <c r="Y16" s="54">
        <f>VLOOKUP(Y1,'ZJQ-HDV-P'!$W$3:$AD$43,2,0)</f>
        <v>54.157337610264612</v>
      </c>
      <c r="Z16" s="54">
        <f>VLOOKUP(Z1,'ZJQ-HDV-P'!$W$3:$AD$43,2,0)</f>
        <v>53.920081411126212</v>
      </c>
      <c r="AA16" s="54">
        <f>VLOOKUP(AA1,'ZJQ-HDV-P'!$W$3:$AD$43,2,0)</f>
        <v>53.726223776223819</v>
      </c>
      <c r="AB16" s="54">
        <f>VLOOKUP(AB1,'ZJQ-HDV-P'!$W$3:$AD$43,2,0)</f>
        <v>53.566158536585391</v>
      </c>
      <c r="AC16" s="54">
        <f>VLOOKUP(AC1,'ZJQ-HDV-P'!$W$3:$AD$43,2,0)</f>
        <v>53.435278276481178</v>
      </c>
      <c r="AD16" s="54">
        <f>VLOOKUP(AD1,'ZJQ-HDV-P'!$W$3:$AD$43,2,0)</f>
        <v>53.326243980738354</v>
      </c>
      <c r="AE16" s="54">
        <f>VLOOKUP(AE1,'ZJQ-HDV-P'!$W$3:$AD$43,2,0)</f>
        <v>53.235729847494525</v>
      </c>
      <c r="AF16" s="54">
        <f>VLOOKUP(AF1,'ZJQ-HDV-P'!$W$3:$AD$43,2,0)</f>
        <v>53.162632978723394</v>
      </c>
      <c r="AG16" s="54">
        <f>VLOOKUP(AG1,'ZJQ-HDV-P'!$W$3:$AD$43,2,0)</f>
        <v>53.10126115041524</v>
      </c>
      <c r="AH16" s="54">
        <f>VLOOKUP(AH1,'ZJQ-HDV-P'!$W$3:$AD$43,2,0)</f>
        <v>53.052873563218377</v>
      </c>
      <c r="AI16" s="54">
        <f>VLOOKUP(AI1,'ZJQ-HDV-P'!$W$3:$AD$43,2,0)</f>
        <v>53.018418201516816</v>
      </c>
      <c r="AJ16" s="54">
        <f>VLOOKUP(AJ1,'ZJQ-HDV-P'!$W$3:$AD$43,2,0)</f>
        <v>53</v>
      </c>
      <c r="AK16" s="54">
        <f>VLOOKUP(AK1,'ZJQ-HDV-P'!$W$3:$AD$43,2,0)</f>
        <v>53</v>
      </c>
      <c r="AL16" s="54">
        <f>VLOOKUP(AL1,'ZJQ-HDV-P'!$W$3:$AD$43,2,0)</f>
        <v>53</v>
      </c>
      <c r="AM16" s="54">
        <f>VLOOKUP(AM1,'ZJQ-HDV-P'!$W$3:$AD$43,2,0)</f>
        <v>52.999999999999972</v>
      </c>
      <c r="AN16" s="54">
        <f>VLOOKUP(AN1,'ZJQ-HDV-P'!$W$3:$AD$43,2,0)</f>
        <v>53.000000000000007</v>
      </c>
      <c r="AO16" s="54">
        <f>VLOOKUP(AO1,'ZJQ-HDV-P'!$W$3:$AD$43,2,0)</f>
        <v>52.999999999999986</v>
      </c>
      <c r="AP16" s="54">
        <f>VLOOKUP(AP1,'ZJQ-HDV-P'!$W$3:$AD$43,2,0)</f>
        <v>53.000000000000014</v>
      </c>
      <c r="AQ16" s="54">
        <f>VLOOKUP(AQ1,'ZJQ-HDV-P'!$W$3:$AD$43,2,0)</f>
        <v>52.999999999999993</v>
      </c>
      <c r="AR16" s="54">
        <f>VLOOKUP(AR1,'ZJQ-HDV-P'!$W$3:$AD$43,2,0)</f>
        <v>52.999999999999993</v>
      </c>
      <c r="AS16" s="54">
        <f>VLOOKUP(AS1,'ZJQ-HDV-P'!$W$3:$AD$43,2,0)</f>
        <v>52.999999999999986</v>
      </c>
      <c r="AT16" s="54">
        <f>VLOOKUP(AT1,'ZJQ-HDV-P'!$W$3:$AD$43,2,0)</f>
        <v>52.999999999999993</v>
      </c>
      <c r="AU16" s="54">
        <f>VLOOKUP(AU1,'ZJQ-HDV-P'!$W$3:$AD$43,2,0)</f>
        <v>52.999999999999993</v>
      </c>
      <c r="AV16" s="54">
        <f>VLOOKUP(AV1,'ZJQ-HDV-P'!$W$3:$AD$43,2,0)</f>
        <v>52.999999999999979</v>
      </c>
    </row>
    <row r="17" spans="1:48">
      <c r="A17" s="57" t="s">
        <v>49</v>
      </c>
      <c r="B17" s="58" t="s">
        <v>35</v>
      </c>
      <c r="C17" s="57" t="s">
        <v>50</v>
      </c>
      <c r="D17" s="57" t="s">
        <v>33</v>
      </c>
      <c r="E17" s="57" t="s">
        <v>36</v>
      </c>
      <c r="F17" s="57" t="s">
        <v>155</v>
      </c>
      <c r="G17" s="45" t="s">
        <v>157</v>
      </c>
      <c r="H17" s="54">
        <f>VLOOKUP(H1,'ZJQ-HDV-P'!$W$3:$AD$43,3,0)</f>
        <v>34.000000000000007</v>
      </c>
      <c r="I17" s="54">
        <f>VLOOKUP(I1,'ZJQ-HDV-P'!$W$3:$AD$43,3,0)</f>
        <v>33.817620969766985</v>
      </c>
      <c r="J17" s="54">
        <f>VLOOKUP(J1,'ZJQ-HDV-P'!$W$3:$AD$43,3,0)</f>
        <v>33.587797220129026</v>
      </c>
      <c r="K17" s="54">
        <f>VLOOKUP(K1,'ZJQ-HDV-P'!$W$3:$AD$43,3,0)</f>
        <v>33.358872459222731</v>
      </c>
      <c r="L17" s="54">
        <f>VLOOKUP(L1,'ZJQ-HDV-P'!$W$3:$AD$43,3,0)</f>
        <v>33.073860802159871</v>
      </c>
      <c r="M17" s="54">
        <f>VLOOKUP(M1,'ZJQ-HDV-P'!$W$3:$AD$43,3,0)</f>
        <v>32.773368648767423</v>
      </c>
      <c r="N17" s="54">
        <f>VLOOKUP(N1,'ZJQ-HDV-P'!$W$3:$AD$43,3,0)</f>
        <v>32.350039301684895</v>
      </c>
      <c r="O17" s="54">
        <f>VLOOKUP(O1,'ZJQ-HDV-P'!$W$3:$AD$43,3,0)</f>
        <v>31.288087994878246</v>
      </c>
      <c r="P17" s="54">
        <f>VLOOKUP(P1,'ZJQ-HDV-P'!$W$3:$AD$43,3,0)</f>
        <v>29.505176086961445</v>
      </c>
      <c r="Q17" s="54">
        <f>VLOOKUP(Q1,'ZJQ-HDV-P'!$W$3:$AD$43,3,0)</f>
        <v>26.662426925272836</v>
      </c>
      <c r="R17" s="54">
        <f>VLOOKUP(R1,'ZJQ-HDV-P'!$W$3:$AD$43,3,0)</f>
        <v>24.992153443766345</v>
      </c>
      <c r="S17" s="54">
        <f>VLOOKUP(S1,'ZJQ-HDV-P'!$W$3:$AD$43,3,0)</f>
        <v>22.622133599202407</v>
      </c>
      <c r="T17" s="54">
        <f>VLOOKUP(T1,'ZJQ-HDV-P'!$W$3:$AD$43,3,0)</f>
        <v>22.14843006660324</v>
      </c>
      <c r="U17" s="54">
        <f>VLOOKUP(U1,'ZJQ-HDV-P'!$W$3:$AD$43,3,0)</f>
        <v>22</v>
      </c>
      <c r="V17" s="54">
        <f>VLOOKUP(V1,'ZJQ-HDV-P'!$W$3:$AD$43,3,0)</f>
        <v>22.000000000000004</v>
      </c>
      <c r="W17" s="54">
        <f>VLOOKUP(W1,'ZJQ-HDV-P'!$W$3:$AD$43,3,0)</f>
        <v>22</v>
      </c>
      <c r="X17" s="54">
        <f>VLOOKUP(X1,'ZJQ-HDV-P'!$W$3:$AD$43,3,0)</f>
        <v>22.000000000000004</v>
      </c>
      <c r="Y17" s="54">
        <f>VLOOKUP(Y1,'ZJQ-HDV-P'!$W$3:$AD$43,3,0)</f>
        <v>22</v>
      </c>
      <c r="Z17" s="54">
        <f>VLOOKUP(Z1,'ZJQ-HDV-P'!$W$3:$AD$43,3,0)</f>
        <v>22.000000000000004</v>
      </c>
      <c r="AA17" s="54">
        <f>VLOOKUP(AA1,'ZJQ-HDV-P'!$W$3:$AD$43,3,0)</f>
        <v>22</v>
      </c>
      <c r="AB17" s="54">
        <f>VLOOKUP(AB1,'ZJQ-HDV-P'!$W$3:$AD$43,3,0)</f>
        <v>22.000000000000004</v>
      </c>
      <c r="AC17" s="54">
        <f>VLOOKUP(AC1,'ZJQ-HDV-P'!$W$3:$AD$43,3,0)</f>
        <v>22.000000000000004</v>
      </c>
      <c r="AD17" s="54">
        <f>VLOOKUP(AD1,'ZJQ-HDV-P'!$W$3:$AD$43,3,0)</f>
        <v>22</v>
      </c>
      <c r="AE17" s="54">
        <f>VLOOKUP(AE1,'ZJQ-HDV-P'!$W$3:$AD$43,3,0)</f>
        <v>22</v>
      </c>
      <c r="AF17" s="54">
        <f>VLOOKUP(AF1,'ZJQ-HDV-P'!$W$3:$AD$43,3,0)</f>
        <v>22</v>
      </c>
      <c r="AG17" s="54">
        <f>VLOOKUP(AG1,'ZJQ-HDV-P'!$W$3:$AD$43,3,0)</f>
        <v>21.999999999999996</v>
      </c>
      <c r="AH17" s="54">
        <f>VLOOKUP(AH1,'ZJQ-HDV-P'!$W$3:$AD$43,3,0)</f>
        <v>21.999999999999993</v>
      </c>
      <c r="AI17" s="54">
        <f>VLOOKUP(AI1,'ZJQ-HDV-P'!$W$3:$AD$43,3,0)</f>
        <v>21.999999999999989</v>
      </c>
      <c r="AJ17" s="54">
        <f>VLOOKUP(AJ1,'ZJQ-HDV-P'!$W$3:$AD$43,3,0)</f>
        <v>21.999999999999989</v>
      </c>
      <c r="AK17" s="54">
        <f>VLOOKUP(AK1,'ZJQ-HDV-P'!$W$3:$AD$43,3,0)</f>
        <v>21.999999999999989</v>
      </c>
      <c r="AL17" s="54">
        <f>VLOOKUP(AL1,'ZJQ-HDV-P'!$W$3:$AD$43,3,0)</f>
        <v>21.999999999999986</v>
      </c>
      <c r="AM17" s="54">
        <f>VLOOKUP(AM1,'ZJQ-HDV-P'!$W$3:$AD$43,3,0)</f>
        <v>21.999999999999996</v>
      </c>
      <c r="AN17" s="54">
        <f>VLOOKUP(AN1,'ZJQ-HDV-P'!$W$3:$AD$43,3,0)</f>
        <v>21.999999999999986</v>
      </c>
      <c r="AO17" s="54">
        <f>VLOOKUP(AO1,'ZJQ-HDV-P'!$W$3:$AD$43,3,0)</f>
        <v>22</v>
      </c>
      <c r="AP17" s="54">
        <f>VLOOKUP(AP1,'ZJQ-HDV-P'!$W$3:$AD$43,3,0)</f>
        <v>21.999999999999986</v>
      </c>
      <c r="AQ17" s="54">
        <f>VLOOKUP(AQ1,'ZJQ-HDV-P'!$W$3:$AD$43,3,0)</f>
        <v>21.999999999999986</v>
      </c>
      <c r="AR17" s="54">
        <f>VLOOKUP(AR1,'ZJQ-HDV-P'!$W$3:$AD$43,3,0)</f>
        <v>21.999999999999989</v>
      </c>
      <c r="AS17" s="54">
        <f>VLOOKUP(AS1,'ZJQ-HDV-P'!$W$3:$AD$43,3,0)</f>
        <v>21.999999999999989</v>
      </c>
      <c r="AT17" s="54">
        <f>VLOOKUP(AT1,'ZJQ-HDV-P'!$W$3:$AD$43,3,0)</f>
        <v>21.999999999999986</v>
      </c>
      <c r="AU17" s="54">
        <f>VLOOKUP(AU1,'ZJQ-HDV-P'!$W$3:$AD$43,3,0)</f>
        <v>21.999999999999986</v>
      </c>
      <c r="AV17" s="54">
        <f>VLOOKUP(AV1,'ZJQ-HDV-P'!$W$3:$AD$43,3,0)</f>
        <v>21.999999999999986</v>
      </c>
    </row>
    <row r="18" spans="1:48">
      <c r="A18" s="57" t="s">
        <v>49</v>
      </c>
      <c r="B18" s="58" t="s">
        <v>37</v>
      </c>
      <c r="C18" s="57" t="s">
        <v>50</v>
      </c>
      <c r="D18" s="57" t="s">
        <v>33</v>
      </c>
      <c r="E18" s="57" t="s">
        <v>38</v>
      </c>
      <c r="F18" s="57" t="s">
        <v>155</v>
      </c>
      <c r="G18" s="45" t="s">
        <v>157</v>
      </c>
      <c r="H18" s="54">
        <f>VLOOKUP(H1,'ZJQ-HDV-P'!$W$3:$AD$43,4,0)</f>
        <v>26.923635991345559</v>
      </c>
      <c r="I18" s="54">
        <f>VLOOKUP(I1,'ZJQ-HDV-P'!$W$3:$AD$43,4,0)</f>
        <v>26.76981325177006</v>
      </c>
      <c r="J18" s="54">
        <f>VLOOKUP(J1,'ZJQ-HDV-P'!$W$3:$AD$43,4,0)</f>
        <v>26.625630103802798</v>
      </c>
      <c r="K18" s="54">
        <f>VLOOKUP(K1,'ZJQ-HDV-P'!$W$3:$AD$43,4,0)</f>
        <v>26.450719451972873</v>
      </c>
      <c r="L18" s="54">
        <f>VLOOKUP(L1,'ZJQ-HDV-P'!$W$3:$AD$43,4,0)</f>
        <v>26.189979306515411</v>
      </c>
      <c r="M18" s="54">
        <f>VLOOKUP(M1,'ZJQ-HDV-P'!$W$3:$AD$43,4,0)</f>
        <v>25.823438421050575</v>
      </c>
      <c r="N18" s="54">
        <f>VLOOKUP(N1,'ZJQ-HDV-P'!$W$3:$AD$43,4,0)</f>
        <v>25.331521002628609</v>
      </c>
      <c r="O18" s="54">
        <f>VLOOKUP(O1,'ZJQ-HDV-P'!$W$3:$AD$43,4,0)</f>
        <v>24.751365373241772</v>
      </c>
      <c r="P18" s="54">
        <f>VLOOKUP(P1,'ZJQ-HDV-P'!$W$3:$AD$43,4,0)</f>
        <v>24.090788994225488</v>
      </c>
      <c r="Q18" s="54">
        <f>VLOOKUP(Q1,'ZJQ-HDV-P'!$W$3:$AD$43,4,0)</f>
        <v>23.413977969649586</v>
      </c>
      <c r="R18" s="54">
        <f>VLOOKUP(R1,'ZJQ-HDV-P'!$W$3:$AD$43,4,0)</f>
        <v>22.710923214285724</v>
      </c>
      <c r="S18" s="54">
        <f>VLOOKUP(S1,'ZJQ-HDV-P'!$W$3:$AD$43,4,0)</f>
        <v>21.957538445267051</v>
      </c>
      <c r="T18" s="54">
        <f>VLOOKUP(T1,'ZJQ-HDV-P'!$W$3:$AD$43,4,0)</f>
        <v>21.133001015228444</v>
      </c>
      <c r="U18" s="54">
        <f>VLOOKUP(U1,'ZJQ-HDV-P'!$W$3:$AD$43,4,0)</f>
        <v>20.825530795847762</v>
      </c>
      <c r="V18" s="54">
        <f>VLOOKUP(V1,'ZJQ-HDV-P'!$W$3:$AD$43,4,0)</f>
        <v>20.295947428571424</v>
      </c>
      <c r="W18" s="54">
        <f>VLOOKUP(W1,'ZJQ-HDV-P'!$W$3:$AD$43,4,0)</f>
        <v>19.955569900990096</v>
      </c>
      <c r="X18" s="54">
        <f>VLOOKUP(X1,'ZJQ-HDV-P'!$W$3:$AD$43,4,0)</f>
        <v>19.64808</v>
      </c>
      <c r="Y18" s="54">
        <f>VLOOKUP(Y1,'ZJQ-HDV-P'!$W$3:$AD$43,4,0)</f>
        <v>19.386794838709672</v>
      </c>
      <c r="Z18" s="54">
        <f>VLOOKUP(Z1,'ZJQ-HDV-P'!$W$3:$AD$43,4,0)</f>
        <v>19.196373392461197</v>
      </c>
      <c r="AA18" s="54">
        <f>VLOOKUP(AA1,'ZJQ-HDV-P'!$W$3:$AD$43,4,0)</f>
        <v>19.024687850467288</v>
      </c>
      <c r="AB18" s="54">
        <f>VLOOKUP(AB1,'ZJQ-HDV-P'!$W$3:$AD$43,4,0)</f>
        <v>18.8559471321696</v>
      </c>
      <c r="AC18" s="54">
        <f>VLOOKUP(AC1,'ZJQ-HDV-P'!$W$3:$AD$43,4,0)</f>
        <v>18.7008385026738</v>
      </c>
      <c r="AD18" s="54">
        <f>VLOOKUP(AD1,'ZJQ-HDV-P'!$W$3:$AD$43,4,0)</f>
        <v>18.5565849710983</v>
      </c>
      <c r="AE18" s="54">
        <f>VLOOKUP(AE1,'ZJQ-HDV-P'!$W$3:$AD$43,4,0)</f>
        <v>18.425236363636401</v>
      </c>
      <c r="AF18" s="54">
        <f>VLOOKUP(AF1,'ZJQ-HDV-P'!$W$3:$AD$43,4,0)</f>
        <v>18.309419178082202</v>
      </c>
      <c r="AG18" s="54">
        <f>VLOOKUP(AG1,'ZJQ-HDV-P'!$W$3:$AD$43,4,0)</f>
        <v>18.210366792452799</v>
      </c>
      <c r="AH18" s="54">
        <f>VLOOKUP(AH1,'ZJQ-HDV-P'!$W$3:$AD$43,4,0)</f>
        <v>18.132075</v>
      </c>
      <c r="AI18" s="54">
        <f>VLOOKUP(AI1,'ZJQ-HDV-P'!$W$3:$AD$43,4,0)</f>
        <v>18.0755832558139</v>
      </c>
      <c r="AJ18" s="54">
        <f>VLOOKUP(AJ1,'ZJQ-HDV-P'!$W$3:$AD$43,4,0)</f>
        <v>18.045801047120399</v>
      </c>
      <c r="AK18" s="54">
        <f>VLOOKUP(AK1,'ZJQ-HDV-P'!$W$3:$AD$43,4,0)</f>
        <v>18.046428571428599</v>
      </c>
      <c r="AL18" s="54">
        <f>VLOOKUP(AL1,'ZJQ-HDV-P'!$W$3:$AD$43,4,0)</f>
        <v>18.046973793103401</v>
      </c>
      <c r="AM18" s="54">
        <f>VLOOKUP(AM1,'ZJQ-HDV-P'!$W$3:$AD$43,4,0)</f>
        <v>18.047434146341502</v>
      </c>
      <c r="AN18" s="54">
        <f>VLOOKUP(AN1,'ZJQ-HDV-P'!$W$3:$AD$43,4,0)</f>
        <v>18.0477902912621</v>
      </c>
      <c r="AO18" s="54">
        <f>VLOOKUP(AO1,'ZJQ-HDV-P'!$W$3:$AD$43,4,0)</f>
        <v>18.047999999999998</v>
      </c>
      <c r="AP18" s="54">
        <f>VLOOKUP(AP1,'ZJQ-HDV-P'!$W$3:$AD$43,4,0)</f>
        <v>18.047999999999998</v>
      </c>
      <c r="AQ18" s="54">
        <f>VLOOKUP(AQ1,'ZJQ-HDV-P'!$W$3:$AD$43,4,0)</f>
        <v>18.047999999999998</v>
      </c>
      <c r="AR18" s="54">
        <f>VLOOKUP(AR1,'ZJQ-HDV-P'!$W$3:$AD$43,4,0)</f>
        <v>18.047999999999998</v>
      </c>
      <c r="AS18" s="54">
        <f>VLOOKUP(AS1,'ZJQ-HDV-P'!$W$3:$AD$43,4,0)</f>
        <v>18.047999999999998</v>
      </c>
      <c r="AT18" s="54">
        <f>VLOOKUP(AT1,'ZJQ-HDV-P'!$W$3:$AD$43,4,0)</f>
        <v>18.047999999999998</v>
      </c>
      <c r="AU18" s="54">
        <f>VLOOKUP(AU1,'ZJQ-HDV-P'!$W$3:$AD$43,4,0)</f>
        <v>18.047999999999998</v>
      </c>
      <c r="AV18" s="54">
        <f>VLOOKUP(AV1,'ZJQ-HDV-P'!$W$3:$AD$43,4,0)</f>
        <v>18.047999999999998</v>
      </c>
    </row>
    <row r="19" spans="1:48">
      <c r="A19" s="57" t="s">
        <v>49</v>
      </c>
      <c r="B19" s="58" t="s">
        <v>39</v>
      </c>
      <c r="C19" s="57" t="s">
        <v>50</v>
      </c>
      <c r="D19" s="57" t="s">
        <v>33</v>
      </c>
      <c r="E19" s="57" t="s">
        <v>40</v>
      </c>
      <c r="F19" s="57" t="s">
        <v>155</v>
      </c>
      <c r="G19" s="45" t="s">
        <v>157</v>
      </c>
      <c r="H19" s="54">
        <f>VLOOKUP(H1,'ZJQ-HDV-P'!$W$3:$AD$43,5,0)</f>
        <v>22.394035761515429</v>
      </c>
      <c r="I19" s="54">
        <f>VLOOKUP(I1,'ZJQ-HDV-P'!$W$3:$AD$43,5,0)</f>
        <v>22.225536796908809</v>
      </c>
      <c r="J19" s="54">
        <f>VLOOKUP(J1,'ZJQ-HDV-P'!$W$3:$AD$43,5,0)</f>
        <v>21.961700012129612</v>
      </c>
      <c r="K19" s="54">
        <f>VLOOKUP(K1,'ZJQ-HDV-P'!$W$3:$AD$43,5,0)</f>
        <v>21.675938209769942</v>
      </c>
      <c r="L19" s="54">
        <f>VLOOKUP(L1,'ZJQ-HDV-P'!$W$3:$AD$43,5,0)</f>
        <v>21.325997095706668</v>
      </c>
      <c r="M19" s="54">
        <f>VLOOKUP(M1,'ZJQ-HDV-P'!$W$3:$AD$43,5,0)</f>
        <v>20.914260445672301</v>
      </c>
      <c r="N19" s="54">
        <f>VLOOKUP(N1,'ZJQ-HDV-P'!$W$3:$AD$43,5,0)</f>
        <v>20.370953602164786</v>
      </c>
      <c r="O19" s="54">
        <f>VLOOKUP(O1,'ZJQ-HDV-P'!$W$3:$AD$43,5,0)</f>
        <v>19.793937174042942</v>
      </c>
      <c r="P19" s="54">
        <f>VLOOKUP(P1,'ZJQ-HDV-P'!$W$3:$AD$43,5,0)</f>
        <v>19.25865447597328</v>
      </c>
      <c r="Q19" s="54">
        <f>VLOOKUP(Q1,'ZJQ-HDV-P'!$W$3:$AD$43,5,0)</f>
        <v>18.797632958273176</v>
      </c>
      <c r="R19" s="54">
        <f>VLOOKUP(R1,'ZJQ-HDV-P'!$W$3:$AD$43,5,0)</f>
        <v>18.204943493852458</v>
      </c>
      <c r="S19" s="54">
        <f>VLOOKUP(S1,'ZJQ-HDV-P'!$W$3:$AD$43,5,0)</f>
        <v>17.687741507243455</v>
      </c>
      <c r="T19" s="54">
        <f>VLOOKUP(T1,'ZJQ-HDV-P'!$W$3:$AD$43,5,0)</f>
        <v>17.265857750403288</v>
      </c>
      <c r="U19" s="54">
        <f>VLOOKUP(U1,'ZJQ-HDV-P'!$W$3:$AD$43,5,0)</f>
        <v>17.043881880895395</v>
      </c>
      <c r="V19" s="54">
        <f>VLOOKUP(V1,'ZJQ-HDV-P'!$W$3:$AD$43,5,0)</f>
        <v>16.75471987742025</v>
      </c>
      <c r="W19" s="54">
        <f>VLOOKUP(W1,'ZJQ-HDV-P'!$W$3:$AD$43,5,0)</f>
        <v>16.481786723946783</v>
      </c>
      <c r="X19" s="54">
        <f>VLOOKUP(X1,'ZJQ-HDV-P'!$W$3:$AD$43,5,0)</f>
        <v>16.233592157945601</v>
      </c>
      <c r="Y19" s="54">
        <f>VLOOKUP(Y1,'ZJQ-HDV-P'!$W$3:$AD$43,5,0)</f>
        <v>16.023624397631831</v>
      </c>
      <c r="Z19" s="54">
        <f>VLOOKUP(Z1,'ZJQ-HDV-P'!$W$3:$AD$43,5,0)</f>
        <v>15.866999455930362</v>
      </c>
      <c r="AA19" s="54">
        <f>VLOOKUP(AA1,'ZJQ-HDV-P'!$W$3:$AD$43,5,0)</f>
        <v>15.728037728139471</v>
      </c>
      <c r="AB19" s="54">
        <f>VLOOKUP(AB1,'ZJQ-HDV-P'!$W$3:$AD$43,5,0)</f>
        <v>15.596087052039</v>
      </c>
      <c r="AC19" s="54">
        <f>VLOOKUP(AC1,'ZJQ-HDV-P'!$W$3:$AD$43,5,0)</f>
        <v>15.4763849459385</v>
      </c>
      <c r="AD19" s="54">
        <f>VLOOKUP(AD1,'ZJQ-HDV-P'!$W$3:$AD$43,5,0)</f>
        <v>15.3696226705899</v>
      </c>
      <c r="AE19" s="54">
        <f>VLOOKUP(AE1,'ZJQ-HDV-P'!$W$3:$AD$43,5,0)</f>
        <v>15.2763304988662</v>
      </c>
      <c r="AF19" s="54">
        <f>VLOOKUP(AF1,'ZJQ-HDV-P'!$W$3:$AD$43,5,0)</f>
        <v>15.197425172018299</v>
      </c>
      <c r="AG19" s="54">
        <f>VLOOKUP(AG1,'ZJQ-HDV-P'!$W$3:$AD$43,5,0)</f>
        <v>15.1337645609968</v>
      </c>
      <c r="AH19" s="54">
        <f>VLOOKUP(AH1,'ZJQ-HDV-P'!$W$3:$AD$43,5,0)</f>
        <v>15.0859608015211</v>
      </c>
      <c r="AI19" s="54">
        <f>VLOOKUP(AI1,'ZJQ-HDV-P'!$W$3:$AD$43,5,0)</f>
        <v>15.0543091096698</v>
      </c>
      <c r="AJ19" s="54">
        <f>VLOOKUP(AJ1,'ZJQ-HDV-P'!$W$3:$AD$43,5,0)</f>
        <v>15.0388119531366</v>
      </c>
      <c r="AK19" s="54">
        <f>VLOOKUP(AK1,'ZJQ-HDV-P'!$W$3:$AD$43,5,0)</f>
        <v>15.0392128071482</v>
      </c>
      <c r="AL19" s="54">
        <f>VLOOKUP(AL1,'ZJQ-HDV-P'!$W$3:$AD$43,5,0)</f>
        <v>15.0395308347021</v>
      </c>
      <c r="AM19" s="54">
        <f>VLOOKUP(AM1,'ZJQ-HDV-P'!$W$3:$AD$43,5,0)</f>
        <v>15.0397670454545</v>
      </c>
      <c r="AN19" s="54">
        <f>VLOOKUP(AN1,'ZJQ-HDV-P'!$W$3:$AD$43,5,0)</f>
        <v>15.039922823810899</v>
      </c>
      <c r="AO19" s="54">
        <f>VLOOKUP(AO1,'ZJQ-HDV-P'!$W$3:$AD$43,5,0)</f>
        <v>15.04</v>
      </c>
      <c r="AP19" s="54">
        <f>VLOOKUP(AP1,'ZJQ-HDV-P'!$W$3:$AD$43,5,0)</f>
        <v>15.04</v>
      </c>
      <c r="AQ19" s="54">
        <f>VLOOKUP(AQ1,'ZJQ-HDV-P'!$W$3:$AD$43,5,0)</f>
        <v>15.04</v>
      </c>
      <c r="AR19" s="54">
        <f>VLOOKUP(AR1,'ZJQ-HDV-P'!$W$3:$AD$43,5,0)</f>
        <v>15.04</v>
      </c>
      <c r="AS19" s="54">
        <f>VLOOKUP(AS1,'ZJQ-HDV-P'!$W$3:$AD$43,5,0)</f>
        <v>15.04</v>
      </c>
      <c r="AT19" s="54">
        <f>VLOOKUP(AT1,'ZJQ-HDV-P'!$W$3:$AD$43,5,0)</f>
        <v>15.04</v>
      </c>
      <c r="AU19" s="54">
        <f>VLOOKUP(AU1,'ZJQ-HDV-P'!$W$3:$AD$43,5,0)</f>
        <v>15.04</v>
      </c>
      <c r="AV19" s="54">
        <f>VLOOKUP(AV1,'ZJQ-HDV-P'!$W$3:$AD$43,5,0)</f>
        <v>15.04</v>
      </c>
    </row>
    <row r="20" spans="1:48">
      <c r="A20" s="57" t="s">
        <v>49</v>
      </c>
      <c r="B20" s="58" t="s">
        <v>41</v>
      </c>
      <c r="C20" s="57" t="s">
        <v>50</v>
      </c>
      <c r="D20" s="57" t="s">
        <v>33</v>
      </c>
      <c r="E20" s="57" t="s">
        <v>42</v>
      </c>
      <c r="F20" s="57" t="s">
        <v>155</v>
      </c>
      <c r="G20" s="45" t="s">
        <v>157</v>
      </c>
      <c r="H20" s="54">
        <f>VLOOKUP(H1,'ZJQ-HDV-P'!$W$3:$AD$43,6,0)</f>
        <v>20</v>
      </c>
      <c r="I20" s="54">
        <f>VLOOKUP(I1,'ZJQ-HDV-P'!$W$3:$AD$43,6,0)</f>
        <v>20</v>
      </c>
      <c r="J20" s="54">
        <f>VLOOKUP(J1,'ZJQ-HDV-P'!$W$3:$AD$43,6,0)</f>
        <v>20</v>
      </c>
      <c r="K20" s="54">
        <f>VLOOKUP(K1,'ZJQ-HDV-P'!$W$3:$AD$43,6,0)</f>
        <v>20</v>
      </c>
      <c r="L20" s="54">
        <f>VLOOKUP(L1,'ZJQ-HDV-P'!$W$3:$AD$43,6,0)</f>
        <v>20</v>
      </c>
      <c r="M20" s="54">
        <f>VLOOKUP(M1,'ZJQ-HDV-P'!$W$3:$AD$43,6,0)</f>
        <v>19.999999999999996</v>
      </c>
      <c r="N20" s="54">
        <f>VLOOKUP(N1,'ZJQ-HDV-P'!$W$3:$AD$43,6,0)</f>
        <v>20</v>
      </c>
      <c r="O20" s="54">
        <f>VLOOKUP(O1,'ZJQ-HDV-P'!$W$3:$AD$43,6,0)</f>
        <v>20</v>
      </c>
      <c r="P20" s="54">
        <f>VLOOKUP(P1,'ZJQ-HDV-P'!$W$3:$AD$43,6,0)</f>
        <v>20</v>
      </c>
      <c r="Q20" s="54">
        <f>VLOOKUP(Q1,'ZJQ-HDV-P'!$W$3:$AD$43,6,0)</f>
        <v>19.999999999999993</v>
      </c>
      <c r="R20" s="54">
        <f>VLOOKUP(R1,'ZJQ-HDV-P'!$W$3:$AD$43,6,0)</f>
        <v>19.977795275590555</v>
      </c>
      <c r="S20" s="54">
        <f>VLOOKUP(S1,'ZJQ-HDV-P'!$W$3:$AD$43,6,0)</f>
        <v>19.418000000000013</v>
      </c>
      <c r="T20" s="54">
        <f>VLOOKUP(T1,'ZJQ-HDV-P'!$W$3:$AD$43,6,0)</f>
        <v>16.026666666666724</v>
      </c>
      <c r="U20" s="54">
        <f>VLOOKUP(U1,'ZJQ-HDV-P'!$W$3:$AD$43,6,0)</f>
        <v>15.888</v>
      </c>
      <c r="V20" s="54">
        <f>VLOOKUP(V1,'ZJQ-HDV-P'!$W$3:$AD$43,6,0)</f>
        <v>15.782857142857157</v>
      </c>
      <c r="W20" s="54">
        <f>VLOOKUP(W1,'ZJQ-HDV-P'!$W$3:$AD$43,6,0)</f>
        <v>15.688888888888872</v>
      </c>
      <c r="X20" s="54">
        <f>VLOOKUP(X1,'ZJQ-HDV-P'!$W$3:$AD$43,6,0)</f>
        <v>15.566666666666681</v>
      </c>
      <c r="Y20" s="54">
        <f>VLOOKUP(Y1,'ZJQ-HDV-P'!$W$3:$AD$43,6,0)</f>
        <v>15.493333333333318</v>
      </c>
      <c r="Z20" s="54">
        <f>VLOOKUP(Z1,'ZJQ-HDV-P'!$W$3:$AD$43,6,0)</f>
        <v>15.444444444444457</v>
      </c>
      <c r="AA20" s="54">
        <f>VLOOKUP(AA1,'ZJQ-HDV-P'!$W$3:$AD$43,6,0)</f>
        <v>15.399999999999984</v>
      </c>
      <c r="AB20" s="54">
        <f>VLOOKUP(AB1,'ZJQ-HDV-P'!$W$3:$AD$43,6,0)</f>
        <v>15.3692307692308</v>
      </c>
      <c r="AC20" s="54">
        <f>VLOOKUP(AC1,'ZJQ-HDV-P'!$W$3:$AD$43,6,0)</f>
        <v>15.3466666666667</v>
      </c>
      <c r="AD20" s="54">
        <f>VLOOKUP(AD1,'ZJQ-HDV-P'!$W$3:$AD$43,6,0)</f>
        <v>15.3257142857143</v>
      </c>
      <c r="AE20" s="54">
        <f>VLOOKUP(AE1,'ZJQ-HDV-P'!$W$3:$AD$43,6,0)</f>
        <v>15.2861538461538</v>
      </c>
      <c r="AF20" s="54">
        <f>VLOOKUP(AF1,'ZJQ-HDV-P'!$W$3:$AD$43,6,0)</f>
        <v>15.2595348837209</v>
      </c>
      <c r="AG20" s="54">
        <f>VLOOKUP(AG1,'ZJQ-HDV-P'!$W$3:$AD$43,6,0)</f>
        <v>15.240851063829799</v>
      </c>
      <c r="AH20" s="54">
        <f>VLOOKUP(AH1,'ZJQ-HDV-P'!$W$3:$AD$43,6,0)</f>
        <v>15.219200000000001</v>
      </c>
      <c r="AI20" s="54">
        <f>VLOOKUP(AI1,'ZJQ-HDV-P'!$W$3:$AD$43,6,0)</f>
        <v>15.206037735849099</v>
      </c>
      <c r="AJ20" s="54">
        <f>VLOOKUP(AJ1,'ZJQ-HDV-P'!$W$3:$AD$43,6,0)</f>
        <v>15.2</v>
      </c>
      <c r="AK20" s="54">
        <f>VLOOKUP(AK1,'ZJQ-HDV-P'!$W$3:$AD$43,6,0)</f>
        <v>15.2</v>
      </c>
      <c r="AL20" s="54">
        <f>VLOOKUP(AL1,'ZJQ-HDV-P'!$W$3:$AD$43,6,0)</f>
        <v>15.2</v>
      </c>
      <c r="AM20" s="54">
        <f>VLOOKUP(AM1,'ZJQ-HDV-P'!$W$3:$AD$43,6,0)</f>
        <v>15.2</v>
      </c>
      <c r="AN20" s="54">
        <f>VLOOKUP(AN1,'ZJQ-HDV-P'!$W$3:$AD$43,6,0)</f>
        <v>15.2</v>
      </c>
      <c r="AO20" s="54">
        <f>VLOOKUP(AO1,'ZJQ-HDV-P'!$W$3:$AD$43,6,0)</f>
        <v>15.2</v>
      </c>
      <c r="AP20" s="54">
        <f>VLOOKUP(AP1,'ZJQ-HDV-P'!$W$3:$AD$43,6,0)</f>
        <v>15.2</v>
      </c>
      <c r="AQ20" s="54">
        <f>VLOOKUP(AQ1,'ZJQ-HDV-P'!$W$3:$AD$43,6,0)</f>
        <v>15.2</v>
      </c>
      <c r="AR20" s="54">
        <f>VLOOKUP(AR1,'ZJQ-HDV-P'!$W$3:$AD$43,6,0)</f>
        <v>15.2</v>
      </c>
      <c r="AS20" s="54">
        <f>VLOOKUP(AS1,'ZJQ-HDV-P'!$W$3:$AD$43,6,0)</f>
        <v>15.2</v>
      </c>
      <c r="AT20" s="54">
        <f>VLOOKUP(AT1,'ZJQ-HDV-P'!$W$3:$AD$43,6,0)</f>
        <v>15.2</v>
      </c>
      <c r="AU20" s="54">
        <f>VLOOKUP(AU1,'ZJQ-HDV-P'!$W$3:$AD$43,6,0)</f>
        <v>15.2</v>
      </c>
      <c r="AV20" s="54">
        <f>VLOOKUP(AV1,'ZJQ-HDV-P'!$W$3:$AD$43,6,0)</f>
        <v>15.2</v>
      </c>
    </row>
    <row r="21" spans="1:48">
      <c r="A21" s="57" t="s">
        <v>49</v>
      </c>
      <c r="B21" s="58" t="s">
        <v>43</v>
      </c>
      <c r="C21" s="57" t="s">
        <v>50</v>
      </c>
      <c r="D21" s="57" t="s">
        <v>33</v>
      </c>
      <c r="E21" s="57" t="s">
        <v>44</v>
      </c>
      <c r="F21" s="57" t="s">
        <v>155</v>
      </c>
      <c r="G21" s="45" t="s">
        <v>157</v>
      </c>
      <c r="H21" s="54" t="e">
        <f>VLOOKUP(H1,'ZJQ-HDV-P'!$W$3:$AD$43,7,0)</f>
        <v>#DIV/0!</v>
      </c>
      <c r="I21" s="54">
        <f>VLOOKUP(I1,'ZJQ-HDV-P'!$W$3:$AD$43,7,0)</f>
        <v>60</v>
      </c>
      <c r="J21" s="54">
        <f>VLOOKUP(J1,'ZJQ-HDV-P'!$W$3:$AD$43,7,0)</f>
        <v>60</v>
      </c>
      <c r="K21" s="54">
        <f>VLOOKUP(K1,'ZJQ-HDV-P'!$W$3:$AD$43,7,0)</f>
        <v>60</v>
      </c>
      <c r="L21" s="54">
        <f>VLOOKUP(L1,'ZJQ-HDV-P'!$W$3:$AD$43,7,0)</f>
        <v>60</v>
      </c>
      <c r="M21" s="54">
        <f>VLOOKUP(M1,'ZJQ-HDV-P'!$W$3:$AD$43,7,0)</f>
        <v>60</v>
      </c>
      <c r="N21" s="54">
        <f>VLOOKUP(N1,'ZJQ-HDV-P'!$W$3:$AD$43,7,0)</f>
        <v>60</v>
      </c>
      <c r="O21" s="54">
        <f>VLOOKUP(O1,'ZJQ-HDV-P'!$W$3:$AD$43,7,0)</f>
        <v>59.999999999999957</v>
      </c>
      <c r="P21" s="54">
        <f>VLOOKUP(P1,'ZJQ-HDV-P'!$W$3:$AD$43,7,0)</f>
        <v>59.999999999999929</v>
      </c>
      <c r="Q21" s="54">
        <f>VLOOKUP(Q1,'ZJQ-HDV-P'!$W$3:$AD$43,7,0)</f>
        <v>60.000000000000007</v>
      </c>
      <c r="R21" s="54">
        <f>VLOOKUP(R1,'ZJQ-HDV-P'!$W$3:$AD$43,7,0)</f>
        <v>59.999999999999979</v>
      </c>
      <c r="S21" s="54">
        <f>VLOOKUP(S1,'ZJQ-HDV-P'!$W$3:$AD$43,7,0)</f>
        <v>59.999999999999957</v>
      </c>
      <c r="T21" s="54">
        <f>VLOOKUP(T1,'ZJQ-HDV-P'!$W$3:$AD$43,7,0)</f>
        <v>60.000000000000036</v>
      </c>
      <c r="U21" s="54">
        <f>VLOOKUP(U1,'ZJQ-HDV-P'!$W$3:$AD$43,7,0)</f>
        <v>59.999999999999986</v>
      </c>
      <c r="V21" s="54">
        <f>VLOOKUP(V1,'ZJQ-HDV-P'!$W$3:$AD$43,7,0)</f>
        <v>60</v>
      </c>
      <c r="W21" s="54">
        <f>VLOOKUP(W1,'ZJQ-HDV-P'!$W$3:$AD$43,7,0)</f>
        <v>60.000000000000007</v>
      </c>
      <c r="X21" s="54">
        <f>VLOOKUP(X1,'ZJQ-HDV-P'!$W$3:$AD$43,7,0)</f>
        <v>60.000000000000071</v>
      </c>
      <c r="Y21" s="54">
        <f>VLOOKUP(Y1,'ZJQ-HDV-P'!$W$3:$AD$43,7,0)</f>
        <v>60.000000000000036</v>
      </c>
      <c r="Z21" s="54">
        <f>VLOOKUP(Z1,'ZJQ-HDV-P'!$W$3:$AD$43,7,0)</f>
        <v>60.000000000000014</v>
      </c>
      <c r="AA21" s="54">
        <f>VLOOKUP(AA1,'ZJQ-HDV-P'!$W$3:$AD$43,7,0)</f>
        <v>59.999999999999993</v>
      </c>
      <c r="AB21" s="54">
        <f>VLOOKUP(AB1,'ZJQ-HDV-P'!$W$3:$AD$43,7,0)</f>
        <v>60</v>
      </c>
      <c r="AC21" s="54">
        <f>VLOOKUP(AC1,'ZJQ-HDV-P'!$W$3:$AD$43,7,0)</f>
        <v>60</v>
      </c>
      <c r="AD21" s="54">
        <f>VLOOKUP(AD1,'ZJQ-HDV-P'!$W$3:$AD$43,7,0)</f>
        <v>60</v>
      </c>
      <c r="AE21" s="54">
        <f>VLOOKUP(AE1,'ZJQ-HDV-P'!$W$3:$AD$43,7,0)</f>
        <v>60</v>
      </c>
      <c r="AF21" s="54">
        <f>VLOOKUP(AF1,'ZJQ-HDV-P'!$W$3:$AD$43,7,0)</f>
        <v>60</v>
      </c>
      <c r="AG21" s="54">
        <f>VLOOKUP(AG1,'ZJQ-HDV-P'!$W$3:$AD$43,7,0)</f>
        <v>60</v>
      </c>
      <c r="AH21" s="54">
        <f>VLOOKUP(AH1,'ZJQ-HDV-P'!$W$3:$AD$43,7,0)</f>
        <v>60</v>
      </c>
      <c r="AI21" s="54">
        <f>VLOOKUP(AI1,'ZJQ-HDV-P'!$W$3:$AD$43,7,0)</f>
        <v>60</v>
      </c>
      <c r="AJ21" s="54">
        <f>VLOOKUP(AJ1,'ZJQ-HDV-P'!$W$3:$AD$43,7,0)</f>
        <v>60</v>
      </c>
      <c r="AK21" s="54">
        <f>VLOOKUP(AK1,'ZJQ-HDV-P'!$W$3:$AD$43,7,0)</f>
        <v>60</v>
      </c>
      <c r="AL21" s="54">
        <f>VLOOKUP(AL1,'ZJQ-HDV-P'!$W$3:$AD$43,7,0)</f>
        <v>60</v>
      </c>
      <c r="AM21" s="54">
        <f>VLOOKUP(AM1,'ZJQ-HDV-P'!$W$3:$AD$43,7,0)</f>
        <v>60</v>
      </c>
      <c r="AN21" s="54">
        <f>VLOOKUP(AN1,'ZJQ-HDV-P'!$W$3:$AD$43,7,0)</f>
        <v>60</v>
      </c>
      <c r="AO21" s="54">
        <f>VLOOKUP(AO1,'ZJQ-HDV-P'!$W$3:$AD$43,7,0)</f>
        <v>60</v>
      </c>
      <c r="AP21" s="54">
        <f>VLOOKUP(AP1,'ZJQ-HDV-P'!$W$3:$AD$43,7,0)</f>
        <v>60</v>
      </c>
      <c r="AQ21" s="54">
        <f>VLOOKUP(AQ1,'ZJQ-HDV-P'!$W$3:$AD$43,7,0)</f>
        <v>60</v>
      </c>
      <c r="AR21" s="54">
        <f>VLOOKUP(AR1,'ZJQ-HDV-P'!$W$3:$AD$43,7,0)</f>
        <v>60</v>
      </c>
      <c r="AS21" s="54">
        <f>VLOOKUP(AS1,'ZJQ-HDV-P'!$W$3:$AD$43,7,0)</f>
        <v>60</v>
      </c>
      <c r="AT21" s="54">
        <f>VLOOKUP(AT1,'ZJQ-HDV-P'!$W$3:$AD$43,7,0)</f>
        <v>60</v>
      </c>
      <c r="AU21" s="54">
        <f>VLOOKUP(AU1,'ZJQ-HDV-P'!$W$3:$AD$43,7,0)</f>
        <v>60</v>
      </c>
      <c r="AV21" s="54">
        <f>VLOOKUP(AV1,'ZJQ-HDV-P'!$W$3:$AD$43,7,0)</f>
        <v>60</v>
      </c>
    </row>
    <row r="22" spans="1:48">
      <c r="A22" s="57" t="s">
        <v>49</v>
      </c>
      <c r="B22" s="58" t="s">
        <v>45</v>
      </c>
      <c r="C22" s="57" t="s">
        <v>50</v>
      </c>
      <c r="D22" s="57" t="s">
        <v>33</v>
      </c>
      <c r="E22" s="57" t="s">
        <v>46</v>
      </c>
      <c r="F22" s="57" t="s">
        <v>155</v>
      </c>
      <c r="G22" s="45" t="s">
        <v>158</v>
      </c>
      <c r="H22" s="54">
        <f>VLOOKUP(H1,'ZJQ-HDV-P'!$W$3:$AD$43,8,0)</f>
        <v>6</v>
      </c>
      <c r="I22" s="54">
        <f>VLOOKUP(I1,'ZJQ-HDV-P'!$W$3:$AD$43,8,0)</f>
        <v>6</v>
      </c>
      <c r="J22" s="54">
        <f>VLOOKUP(J1,'ZJQ-HDV-P'!$W$3:$AD$43,8,0)</f>
        <v>6</v>
      </c>
      <c r="K22" s="54">
        <f>VLOOKUP(K1,'ZJQ-HDV-P'!$W$3:$AD$43,8,0)</f>
        <v>6</v>
      </c>
      <c r="L22" s="54">
        <f>VLOOKUP(L1,'ZJQ-HDV-P'!$W$3:$AD$43,8,0)</f>
        <v>6</v>
      </c>
      <c r="M22" s="54">
        <f>VLOOKUP(M1,'ZJQ-HDV-P'!$W$3:$AD$43,8,0)</f>
        <v>6</v>
      </c>
      <c r="N22" s="54">
        <f>VLOOKUP(N1,'ZJQ-HDV-P'!$W$3:$AD$43,8,0)</f>
        <v>6</v>
      </c>
      <c r="O22" s="54">
        <f>VLOOKUP(O1,'ZJQ-HDV-P'!$W$3:$AD$43,8,0)</f>
        <v>6</v>
      </c>
      <c r="P22" s="54">
        <f>VLOOKUP(P1,'ZJQ-HDV-P'!$W$3:$AD$43,8,0)</f>
        <v>6</v>
      </c>
      <c r="Q22" s="54">
        <f>VLOOKUP(Q1,'ZJQ-HDV-P'!$W$3:$AD$43,8,0)</f>
        <v>6</v>
      </c>
      <c r="R22" s="54">
        <f>VLOOKUP(R1,'ZJQ-HDV-P'!$W$3:$AD$43,8,0)</f>
        <v>5.625</v>
      </c>
      <c r="S22" s="54">
        <f>VLOOKUP(S1,'ZJQ-HDV-P'!$W$3:$AD$43,8,0)</f>
        <v>5.5714285714285658</v>
      </c>
      <c r="T22" s="54">
        <f>VLOOKUP(T1,'ZJQ-HDV-P'!$W$3:$AD$43,8,0)</f>
        <v>5.55</v>
      </c>
      <c r="U22" s="54">
        <f>VLOOKUP(U1,'ZJQ-HDV-P'!$W$3:$AD$43,8,0)</f>
        <v>5.5000000000000018</v>
      </c>
      <c r="V22" s="54">
        <f>VLOOKUP(V1,'ZJQ-HDV-P'!$W$3:$AD$43,8,0)</f>
        <v>5.5000000000000053</v>
      </c>
      <c r="W22" s="54">
        <f>VLOOKUP(W1,'ZJQ-HDV-P'!$W$3:$AD$43,8,0)</f>
        <v>5.5</v>
      </c>
      <c r="X22" s="54">
        <f>VLOOKUP(X1,'ZJQ-HDV-P'!$W$3:$AD$43,8,0)</f>
        <v>5.5000000000000036</v>
      </c>
      <c r="Y22" s="54">
        <f>VLOOKUP(Y1,'ZJQ-HDV-P'!$W$3:$AD$43,8,0)</f>
        <v>5.4999999999999956</v>
      </c>
      <c r="Z22" s="54">
        <f>VLOOKUP(Z1,'ZJQ-HDV-P'!$W$3:$AD$43,8,0)</f>
        <v>5.4999999999999956</v>
      </c>
      <c r="AA22" s="54">
        <f>VLOOKUP(AA1,'ZJQ-HDV-P'!$W$3:$AD$43,8,0)</f>
        <v>5.4999999999999964</v>
      </c>
      <c r="AB22" s="54">
        <f>VLOOKUP(AB1,'ZJQ-HDV-P'!$W$3:$AD$43,8,0)</f>
        <v>5.5</v>
      </c>
      <c r="AC22" s="54">
        <f>VLOOKUP(AC1,'ZJQ-HDV-P'!$W$3:$AD$43,8,0)</f>
        <v>5.5</v>
      </c>
      <c r="AD22" s="54">
        <f>VLOOKUP(AD1,'ZJQ-HDV-P'!$W$3:$AD$43,8,0)</f>
        <v>5.5</v>
      </c>
      <c r="AE22" s="54">
        <f>VLOOKUP(AE1,'ZJQ-HDV-P'!$W$3:$AD$43,8,0)</f>
        <v>5.5</v>
      </c>
      <c r="AF22" s="54">
        <f>VLOOKUP(AF1,'ZJQ-HDV-P'!$W$3:$AD$43,8,0)</f>
        <v>5.5</v>
      </c>
      <c r="AG22" s="54">
        <f>VLOOKUP(AG1,'ZJQ-HDV-P'!$W$3:$AD$43,8,0)</f>
        <v>5.5</v>
      </c>
      <c r="AH22" s="54">
        <f>VLOOKUP(AH1,'ZJQ-HDV-P'!$W$3:$AD$43,8,0)</f>
        <v>5.5</v>
      </c>
      <c r="AI22" s="54">
        <f>VLOOKUP(AI1,'ZJQ-HDV-P'!$W$3:$AD$43,8,0)</f>
        <v>5.5</v>
      </c>
      <c r="AJ22" s="54">
        <f>VLOOKUP(AJ1,'ZJQ-HDV-P'!$W$3:$AD$43,8,0)</f>
        <v>5.5</v>
      </c>
      <c r="AK22" s="54">
        <f>VLOOKUP(AK1,'ZJQ-HDV-P'!$W$3:$AD$43,8,0)</f>
        <v>5.5</v>
      </c>
      <c r="AL22" s="54">
        <f>VLOOKUP(AL1,'ZJQ-HDV-P'!$W$3:$AD$43,8,0)</f>
        <v>5.5</v>
      </c>
      <c r="AM22" s="54">
        <f>VLOOKUP(AM1,'ZJQ-HDV-P'!$W$3:$AD$43,8,0)</f>
        <v>5.5</v>
      </c>
      <c r="AN22" s="54">
        <f>VLOOKUP(AN1,'ZJQ-HDV-P'!$W$3:$AD$43,8,0)</f>
        <v>5.5</v>
      </c>
      <c r="AO22" s="54">
        <f>VLOOKUP(AO1,'ZJQ-HDV-P'!$W$3:$AD$43,8,0)</f>
        <v>5.5</v>
      </c>
      <c r="AP22" s="54">
        <f>VLOOKUP(AP1,'ZJQ-HDV-P'!$W$3:$AD$43,8,0)</f>
        <v>5.5</v>
      </c>
      <c r="AQ22" s="54">
        <f>VLOOKUP(AQ1,'ZJQ-HDV-P'!$W$3:$AD$43,8,0)</f>
        <v>5.5</v>
      </c>
      <c r="AR22" s="54">
        <f>VLOOKUP(AR1,'ZJQ-HDV-P'!$W$3:$AD$43,8,0)</f>
        <v>5.5</v>
      </c>
      <c r="AS22" s="54">
        <f>VLOOKUP(AS1,'ZJQ-HDV-P'!$W$3:$AD$43,8,0)</f>
        <v>5.5</v>
      </c>
      <c r="AT22" s="54">
        <f>VLOOKUP(AT1,'ZJQ-HDV-P'!$W$3:$AD$43,8,0)</f>
        <v>5.5</v>
      </c>
      <c r="AU22" s="54">
        <f>VLOOKUP(AU1,'ZJQ-HDV-P'!$W$3:$AD$43,8,0)</f>
        <v>5.5</v>
      </c>
      <c r="AV22" s="54">
        <f>VLOOKUP(AV1,'ZJQ-HDV-P'!$W$3:$AD$43,8,0)</f>
        <v>5.5</v>
      </c>
    </row>
    <row r="23" spans="1:48">
      <c r="A23" s="33" t="s">
        <v>51</v>
      </c>
      <c r="B23" s="34" t="s">
        <v>31</v>
      </c>
      <c r="C23" s="33" t="s">
        <v>50</v>
      </c>
      <c r="D23" s="34" t="s">
        <v>48</v>
      </c>
      <c r="E23" s="33" t="s">
        <v>34</v>
      </c>
      <c r="F23" s="33" t="s">
        <v>155</v>
      </c>
      <c r="G23" s="45" t="s">
        <v>156</v>
      </c>
      <c r="H23" s="54">
        <f>VLOOKUP(H1,'ZJQ-HDV-F'!$W$3:$AD$43,2,0)</f>
        <v>129.99999999999994</v>
      </c>
      <c r="I23" s="54">
        <f>VLOOKUP(I1,'ZJQ-HDV-F'!$W$3:$AD$43,2,0)</f>
        <v>129.99999999999994</v>
      </c>
      <c r="J23" s="54">
        <f>VLOOKUP(J1,'ZJQ-HDV-F'!$W$3:$AD$43,2,0)</f>
        <v>129.7283770651118</v>
      </c>
      <c r="K23" s="54">
        <f>VLOOKUP(K1,'ZJQ-HDV-F'!$W$3:$AD$43,2,0)</f>
        <v>129.28732418234193</v>
      </c>
      <c r="L23" s="54">
        <f>VLOOKUP(L1,'ZJQ-HDV-F'!$W$3:$AD$43,2,0)</f>
        <v>128.72650277319718</v>
      </c>
      <c r="M23" s="54">
        <f>VLOOKUP(M1,'ZJQ-HDV-F'!$W$3:$AD$43,2,0)</f>
        <v>127.96029923223307</v>
      </c>
      <c r="N23" s="54">
        <f>VLOOKUP(N1,'ZJQ-HDV-F'!$W$3:$AD$43,2,0)</f>
        <v>127.13977305789923</v>
      </c>
      <c r="O23" s="54">
        <f>VLOOKUP(O1,'ZJQ-HDV-F'!$W$3:$AD$43,2,0)</f>
        <v>126.26744064972937</v>
      </c>
      <c r="P23" s="54">
        <f>VLOOKUP(P1,'ZJQ-HDV-F'!$W$3:$AD$43,2,0)</f>
        <v>124.32052580293853</v>
      </c>
      <c r="Q23" s="54">
        <f>VLOOKUP(Q1,'ZJQ-HDV-F'!$W$3:$AD$43,2,0)</f>
        <v>121.89885894237443</v>
      </c>
      <c r="R23" s="54">
        <f>VLOOKUP(R1,'ZJQ-HDV-F'!$W$3:$AD$43,2,0)</f>
        <v>120.7752100840337</v>
      </c>
      <c r="S23" s="54">
        <f>VLOOKUP(S1,'ZJQ-HDV-F'!$W$3:$AD$43,2,0)</f>
        <v>119.65871167102455</v>
      </c>
      <c r="T23" s="54">
        <f>VLOOKUP(T1,'ZJQ-HDV-F'!$W$3:$AD$43,2,0)</f>
        <v>117.75066075348303</v>
      </c>
      <c r="U23" s="54">
        <f>VLOOKUP(U1,'ZJQ-HDV-F'!$W$3:$AD$43,2,0)</f>
        <v>115.83839784810648</v>
      </c>
      <c r="V23" s="54">
        <f>VLOOKUP(V1,'ZJQ-HDV-F'!$W$3:$AD$43,2,0)</f>
        <v>113.93866374589277</v>
      </c>
      <c r="W23" s="54">
        <f>VLOOKUP(W1,'ZJQ-HDV-F'!$W$3:$AD$43,2,0)</f>
        <v>112.05922815147352</v>
      </c>
      <c r="X23" s="54">
        <f>VLOOKUP(X1,'ZJQ-HDV-F'!$W$3:$AD$43,2,0)</f>
        <v>109.96265629156693</v>
      </c>
      <c r="Y23" s="54">
        <f>VLOOKUP(Y1,'ZJQ-HDV-F'!$W$3:$AD$43,2,0)</f>
        <v>108.21129233114794</v>
      </c>
      <c r="Z23" s="54">
        <f>VLOOKUP(Z1,'ZJQ-HDV-F'!$W$3:$AD$43,2,0)</f>
        <v>106.76022617883005</v>
      </c>
      <c r="AA23" s="54">
        <f>VLOOKUP(AA1,'ZJQ-HDV-F'!$W$3:$AD$43,2,0)</f>
        <v>105.57046523297491</v>
      </c>
      <c r="AB23" s="54">
        <f>VLOOKUP(AB1,'ZJQ-HDV-F'!$W$3:$AD$43,2,0)</f>
        <v>104.609268265189</v>
      </c>
      <c r="AC23" s="54">
        <f>VLOOKUP(AC1,'ZJQ-HDV-F'!$W$3:$AD$43,2,0)</f>
        <v>103.847784017465</v>
      </c>
      <c r="AD23" s="54">
        <f>VLOOKUP(AD1,'ZJQ-HDV-F'!$W$3:$AD$43,2,0)</f>
        <v>103.254526975259</v>
      </c>
      <c r="AE23" s="54">
        <f>VLOOKUP(AE1,'ZJQ-HDV-F'!$W$3:$AD$43,2,0)</f>
        <v>102.798148452844</v>
      </c>
      <c r="AF23" s="54">
        <f>VLOOKUP(AF1,'ZJQ-HDV-F'!$W$3:$AD$43,2,0)</f>
        <v>102.467591807079</v>
      </c>
      <c r="AG23" s="54">
        <f>VLOOKUP(AG1,'ZJQ-HDV-F'!$W$3:$AD$43,2,0)</f>
        <v>102.249382890932</v>
      </c>
      <c r="AH23" s="54">
        <f>VLOOKUP(AH1,'ZJQ-HDV-F'!$W$3:$AD$43,2,0)</f>
        <v>102.140630503796</v>
      </c>
      <c r="AI23" s="54">
        <f>VLOOKUP(AI1,'ZJQ-HDV-F'!$W$3:$AD$43,2,0)</f>
        <v>102.140419792825</v>
      </c>
      <c r="AJ23" s="54">
        <f>VLOOKUP(AJ1,'ZJQ-HDV-F'!$W$3:$AD$43,2,0)</f>
        <v>102.14025250472901</v>
      </c>
      <c r="AK23" s="54">
        <f>VLOOKUP(AK1,'ZJQ-HDV-F'!$W$3:$AD$43,2,0)</f>
        <v>102.140127151747</v>
      </c>
      <c r="AL23" s="54">
        <f>VLOOKUP(AL1,'ZJQ-HDV-F'!$W$3:$AD$43,2,0)</f>
        <v>102.140042647805</v>
      </c>
      <c r="AM23" s="54">
        <f>VLOOKUP(AM1,'ZJQ-HDV-F'!$W$3:$AD$43,2,0)</f>
        <v>102.14</v>
      </c>
      <c r="AN23" s="54">
        <f>VLOOKUP(AN1,'ZJQ-HDV-F'!$W$3:$AD$43,2,0)</f>
        <v>102.14</v>
      </c>
      <c r="AO23" s="54">
        <f>VLOOKUP(AO1,'ZJQ-HDV-F'!$W$3:$AD$43,2,0)</f>
        <v>102.14</v>
      </c>
      <c r="AP23" s="54">
        <f>VLOOKUP(AP1,'ZJQ-HDV-F'!$W$3:$AD$43,2,0)</f>
        <v>102.14</v>
      </c>
      <c r="AQ23" s="54">
        <f>VLOOKUP(AQ1,'ZJQ-HDV-F'!$W$3:$AD$43,2,0)</f>
        <v>102.14</v>
      </c>
      <c r="AR23" s="54">
        <f>VLOOKUP(AR1,'ZJQ-HDV-F'!$W$3:$AD$43,2,0)</f>
        <v>102.14</v>
      </c>
      <c r="AS23" s="54">
        <f>VLOOKUP(AS1,'ZJQ-HDV-F'!$W$3:$AD$43,2,0)</f>
        <v>102.14</v>
      </c>
      <c r="AT23" s="54">
        <f>VLOOKUP(AT1,'ZJQ-HDV-F'!$W$3:$AD$43,2,0)</f>
        <v>102.14</v>
      </c>
      <c r="AU23" s="54">
        <f>VLOOKUP(AU1,'ZJQ-HDV-F'!$W$3:$AD$43,2,0)</f>
        <v>102.14</v>
      </c>
      <c r="AV23" s="54">
        <f>VLOOKUP(AV1,'ZJQ-HDV-F'!$W$3:$AD$43,2,0)</f>
        <v>102.14</v>
      </c>
    </row>
    <row r="24" spans="1:48">
      <c r="A24" s="33" t="s">
        <v>51</v>
      </c>
      <c r="B24" s="34" t="s">
        <v>35</v>
      </c>
      <c r="C24" s="33" t="s">
        <v>50</v>
      </c>
      <c r="D24" s="34" t="s">
        <v>48</v>
      </c>
      <c r="E24" s="33" t="s">
        <v>36</v>
      </c>
      <c r="F24" s="33" t="s">
        <v>155</v>
      </c>
      <c r="G24" s="45" t="s">
        <v>157</v>
      </c>
      <c r="H24" s="54">
        <f>VLOOKUP(H1,'ZJQ-HDV-F'!$W$3:$AD$43,3,0)</f>
        <v>36.241984945637</v>
      </c>
      <c r="I24" s="54">
        <f>VLOOKUP(I1,'ZJQ-HDV-F'!$W$3:$AD$43,3,0)</f>
        <v>36.241984945637014</v>
      </c>
      <c r="J24" s="54">
        <f>VLOOKUP(J1,'ZJQ-HDV-F'!$W$3:$AD$43,3,0)</f>
        <v>36.241979068526582</v>
      </c>
      <c r="K24" s="54">
        <f>VLOOKUP(K1,'ZJQ-HDV-F'!$W$3:$AD$43,3,0)</f>
        <v>36.24196549768098</v>
      </c>
      <c r="L24" s="54">
        <f>VLOOKUP(L1,'ZJQ-HDV-F'!$W$3:$AD$43,3,0)</f>
        <v>36.241939994931876</v>
      </c>
      <c r="M24" s="54">
        <f>VLOOKUP(M1,'ZJQ-HDV-F'!$W$3:$AD$43,3,0)</f>
        <v>36.241894820064935</v>
      </c>
      <c r="N24" s="54">
        <f>VLOOKUP(N1,'ZJQ-HDV-F'!$W$3:$AD$43,3,0)</f>
        <v>36.241830123399403</v>
      </c>
      <c r="O24" s="54">
        <f>VLOOKUP(O1,'ZJQ-HDV-F'!$W$3:$AD$43,3,0)</f>
        <v>36.241767741180034</v>
      </c>
      <c r="P24" s="54">
        <f>VLOOKUP(P1,'ZJQ-HDV-F'!$W$3:$AD$43,3,0)</f>
        <v>36.24170546154614</v>
      </c>
      <c r="Q24" s="54">
        <f>VLOOKUP(Q1,'ZJQ-HDV-F'!$W$3:$AD$43,3,0)</f>
        <v>36.241616635504819</v>
      </c>
      <c r="R24" s="54">
        <f>VLOOKUP(R1,'ZJQ-HDV-F'!$W$3:$AD$43,3,0)</f>
        <v>36.24142102611107</v>
      </c>
      <c r="S24" s="54">
        <f>VLOOKUP(S1,'ZJQ-HDV-F'!$W$3:$AD$43,3,0)</f>
        <v>36.240309964417193</v>
      </c>
      <c r="T24" s="54">
        <f>VLOOKUP(T1,'ZJQ-HDV-F'!$W$3:$AD$43,3,0)</f>
        <v>36.240206161735671</v>
      </c>
      <c r="U24" s="54">
        <f>VLOOKUP(U1,'ZJQ-HDV-F'!$W$3:$AD$43,3,0)</f>
        <v>36.240118836782734</v>
      </c>
      <c r="V24" s="54">
        <f>VLOOKUP(V1,'ZJQ-HDV-F'!$W$3:$AD$43,3,0)</f>
        <v>36.240058551070646</v>
      </c>
      <c r="W24" s="54">
        <f>VLOOKUP(W1,'ZJQ-HDV-F'!$W$3:$AD$43,3,0)</f>
        <v>36.240019514914962</v>
      </c>
      <c r="X24" s="54">
        <f>VLOOKUP(X1,'ZJQ-HDV-F'!$W$3:$AD$43,3,0)</f>
        <v>36.239999999999995</v>
      </c>
      <c r="Y24" s="54">
        <f>VLOOKUP(Y1,'ZJQ-HDV-F'!$W$3:$AD$43,3,0)</f>
        <v>36.240000000000016</v>
      </c>
      <c r="Z24" s="54">
        <f>VLOOKUP(Z1,'ZJQ-HDV-F'!$W$3:$AD$43,3,0)</f>
        <v>36.239999999999981</v>
      </c>
      <c r="AA24" s="54">
        <f>VLOOKUP(AA1,'ZJQ-HDV-F'!$W$3:$AD$43,3,0)</f>
        <v>36.240000000000023</v>
      </c>
      <c r="AB24" s="54">
        <f>VLOOKUP(AB1,'ZJQ-HDV-F'!$W$3:$AD$43,3,0)</f>
        <v>36.24</v>
      </c>
      <c r="AC24" s="54">
        <f>VLOOKUP(AC1,'ZJQ-HDV-F'!$W$3:$AD$43,3,0)</f>
        <v>36.24</v>
      </c>
      <c r="AD24" s="54">
        <f>VLOOKUP(AD1,'ZJQ-HDV-F'!$W$3:$AD$43,3,0)</f>
        <v>36.24</v>
      </c>
      <c r="AE24" s="54">
        <f>VLOOKUP(AE1,'ZJQ-HDV-F'!$W$3:$AD$43,3,0)</f>
        <v>36.24</v>
      </c>
      <c r="AF24" s="54">
        <f>VLOOKUP(AF1,'ZJQ-HDV-F'!$W$3:$AD$43,3,0)</f>
        <v>36.24</v>
      </c>
      <c r="AG24" s="54">
        <f>VLOOKUP(AG1,'ZJQ-HDV-F'!$W$3:$AD$43,3,0)</f>
        <v>36.24</v>
      </c>
      <c r="AH24" s="54">
        <f>VLOOKUP(AH1,'ZJQ-HDV-F'!$W$3:$AD$43,3,0)</f>
        <v>36.24</v>
      </c>
      <c r="AI24" s="54">
        <f>VLOOKUP(AI1,'ZJQ-HDV-F'!$W$3:$AD$43,3,0)</f>
        <v>36.24</v>
      </c>
      <c r="AJ24" s="54">
        <f>VLOOKUP(AJ1,'ZJQ-HDV-F'!$W$3:$AD$43,3,0)</f>
        <v>36.24</v>
      </c>
      <c r="AK24" s="54">
        <f>VLOOKUP(AK1,'ZJQ-HDV-F'!$W$3:$AD$43,3,0)</f>
        <v>36.24</v>
      </c>
      <c r="AL24" s="54">
        <f>VLOOKUP(AL1,'ZJQ-HDV-F'!$W$3:$AD$43,3,0)</f>
        <v>36.24</v>
      </c>
      <c r="AM24" s="54">
        <f>VLOOKUP(AM1,'ZJQ-HDV-F'!$W$3:$AD$43,3,0)</f>
        <v>36.24</v>
      </c>
      <c r="AN24" s="54">
        <f>VLOOKUP(AN1,'ZJQ-HDV-F'!$W$3:$AD$43,3,0)</f>
        <v>36.24</v>
      </c>
      <c r="AO24" s="54">
        <f>VLOOKUP(AO1,'ZJQ-HDV-F'!$W$3:$AD$43,3,0)</f>
        <v>36.24</v>
      </c>
      <c r="AP24" s="54">
        <f>VLOOKUP(AP1,'ZJQ-HDV-F'!$W$3:$AD$43,3,0)</f>
        <v>36.24</v>
      </c>
      <c r="AQ24" s="54">
        <f>VLOOKUP(AQ1,'ZJQ-HDV-F'!$W$3:$AD$43,3,0)</f>
        <v>36.24</v>
      </c>
      <c r="AR24" s="54">
        <f>VLOOKUP(AR1,'ZJQ-HDV-F'!$W$3:$AD$43,3,0)</f>
        <v>36.24</v>
      </c>
      <c r="AS24" s="54">
        <f>VLOOKUP(AS1,'ZJQ-HDV-F'!$W$3:$AD$43,3,0)</f>
        <v>36.24</v>
      </c>
      <c r="AT24" s="54">
        <f>VLOOKUP(AT1,'ZJQ-HDV-F'!$W$3:$AD$43,3,0)</f>
        <v>36.24</v>
      </c>
      <c r="AU24" s="54">
        <f>VLOOKUP(AU1,'ZJQ-HDV-F'!$W$3:$AD$43,3,0)</f>
        <v>36.24</v>
      </c>
      <c r="AV24" s="54">
        <f>VLOOKUP(AV1,'ZJQ-HDV-F'!$W$3:$AD$43,3,0)</f>
        <v>36.24</v>
      </c>
    </row>
    <row r="25" spans="1:48">
      <c r="A25" s="33" t="s">
        <v>51</v>
      </c>
      <c r="B25" s="34" t="s">
        <v>37</v>
      </c>
      <c r="C25" s="33" t="s">
        <v>50</v>
      </c>
      <c r="D25" s="34" t="s">
        <v>48</v>
      </c>
      <c r="E25" s="33" t="s">
        <v>38</v>
      </c>
      <c r="F25" s="33" t="s">
        <v>155</v>
      </c>
      <c r="G25" s="45" t="s">
        <v>157</v>
      </c>
      <c r="H25" s="54">
        <f>VLOOKUP(H1,'ZJQ-HDV-F'!$W$3:$AD$43,4,0)</f>
        <v>41.878566167872194</v>
      </c>
      <c r="I25" s="54">
        <f>VLOOKUP(I1,'ZJQ-HDV-F'!$W$3:$AD$43,4,0)</f>
        <v>41.823094633158242</v>
      </c>
      <c r="J25" s="54">
        <f>VLOOKUP(J1,'ZJQ-HDV-F'!$W$3:$AD$43,4,0)</f>
        <v>41.73289094891053</v>
      </c>
      <c r="K25" s="54">
        <f>VLOOKUP(K1,'ZJQ-HDV-F'!$W$3:$AD$43,4,0)</f>
        <v>41.298044827915525</v>
      </c>
      <c r="L25" s="54">
        <f>VLOOKUP(L1,'ZJQ-HDV-F'!$W$3:$AD$43,4,0)</f>
        <v>40.931676533575924</v>
      </c>
      <c r="M25" s="54">
        <f>VLOOKUP(M1,'ZJQ-HDV-F'!$W$3:$AD$43,4,0)</f>
        <v>40.260229213891904</v>
      </c>
      <c r="N25" s="54">
        <f>VLOOKUP(N1,'ZJQ-HDV-F'!$W$3:$AD$43,4,0)</f>
        <v>40.144118470339997</v>
      </c>
      <c r="O25" s="54">
        <f>VLOOKUP(O1,'ZJQ-HDV-F'!$W$3:$AD$43,4,0)</f>
        <v>38.022857142857141</v>
      </c>
      <c r="P25" s="54">
        <f>VLOOKUP(P1,'ZJQ-HDV-F'!$W$3:$AD$43,4,0)</f>
        <v>38.022857142857134</v>
      </c>
      <c r="Q25" s="54">
        <f>VLOOKUP(Q1,'ZJQ-HDV-F'!$W$3:$AD$43,4,0)</f>
        <v>37.360000000000028</v>
      </c>
      <c r="R25" s="54">
        <f>VLOOKUP(R1,'ZJQ-HDV-F'!$W$3:$AD$43,4,0)</f>
        <v>35.04</v>
      </c>
      <c r="S25" s="54" t="e">
        <f>VLOOKUP(S1,'ZJQ-HDV-F'!$W$3:$AD$43,4,0)</f>
        <v>#DIV/0!</v>
      </c>
      <c r="T25" s="54" t="e">
        <f>VLOOKUP(T1,'ZJQ-HDV-F'!$W$3:$AD$43,4,0)</f>
        <v>#DIV/0!</v>
      </c>
      <c r="U25" s="54" t="e">
        <f>VLOOKUP(U1,'ZJQ-HDV-F'!$W$3:$AD$43,4,0)</f>
        <v>#DIV/0!</v>
      </c>
      <c r="V25" s="54" t="e">
        <f>VLOOKUP(V1,'ZJQ-HDV-F'!$W$3:$AD$43,4,0)</f>
        <v>#DIV/0!</v>
      </c>
      <c r="W25" s="54" t="e">
        <f>VLOOKUP(W1,'ZJQ-HDV-F'!$W$3:$AD$43,4,0)</f>
        <v>#DIV/0!</v>
      </c>
      <c r="X25" s="54" t="e">
        <f>VLOOKUP(X1,'ZJQ-HDV-F'!$W$3:$AD$43,4,0)</f>
        <v>#DIV/0!</v>
      </c>
      <c r="Y25" s="54" t="e">
        <f>VLOOKUP(Y1,'ZJQ-HDV-F'!$W$3:$AD$43,4,0)</f>
        <v>#DIV/0!</v>
      </c>
      <c r="Z25" s="54" t="e">
        <f>VLOOKUP(Z1,'ZJQ-HDV-F'!$W$3:$AD$43,4,0)</f>
        <v>#DIV/0!</v>
      </c>
      <c r="AA25" s="54" t="e">
        <f>VLOOKUP(AA1,'ZJQ-HDV-F'!$W$3:$AD$43,4,0)</f>
        <v>#DIV/0!</v>
      </c>
      <c r="AB25" s="54" t="e">
        <f>VLOOKUP(AB1,'ZJQ-HDV-F'!$W$3:$AD$43,4,0)</f>
        <v>#DIV/0!</v>
      </c>
      <c r="AC25" s="54" t="e">
        <f>VLOOKUP(AC1,'ZJQ-HDV-F'!$W$3:$AD$43,4,0)</f>
        <v>#DIV/0!</v>
      </c>
      <c r="AD25" s="54" t="e">
        <f>VLOOKUP(AD1,'ZJQ-HDV-F'!$W$3:$AD$43,4,0)</f>
        <v>#DIV/0!</v>
      </c>
      <c r="AE25" s="54" t="e">
        <f>VLOOKUP(AE1,'ZJQ-HDV-F'!$W$3:$AD$43,4,0)</f>
        <v>#DIV/0!</v>
      </c>
      <c r="AF25" s="54" t="e">
        <f>VLOOKUP(AF1,'ZJQ-HDV-F'!$W$3:$AD$43,4,0)</f>
        <v>#DIV/0!</v>
      </c>
      <c r="AG25" s="54" t="e">
        <f>VLOOKUP(AG1,'ZJQ-HDV-F'!$W$3:$AD$43,4,0)</f>
        <v>#DIV/0!</v>
      </c>
      <c r="AH25" s="54" t="e">
        <f>VLOOKUP(AH1,'ZJQ-HDV-F'!$W$3:$AD$43,4,0)</f>
        <v>#DIV/0!</v>
      </c>
      <c r="AI25" s="54" t="e">
        <f>VLOOKUP(AI1,'ZJQ-HDV-F'!$W$3:$AD$43,4,0)</f>
        <v>#DIV/0!</v>
      </c>
      <c r="AJ25" s="54" t="e">
        <f>VLOOKUP(AJ1,'ZJQ-HDV-F'!$W$3:$AD$43,4,0)</f>
        <v>#DIV/0!</v>
      </c>
      <c r="AK25" s="54" t="e">
        <f>VLOOKUP(AK1,'ZJQ-HDV-F'!$W$3:$AD$43,4,0)</f>
        <v>#DIV/0!</v>
      </c>
      <c r="AL25" s="54" t="e">
        <f>VLOOKUP(AL1,'ZJQ-HDV-F'!$W$3:$AD$43,4,0)</f>
        <v>#DIV/0!</v>
      </c>
      <c r="AM25" s="54" t="e">
        <f>VLOOKUP(AM1,'ZJQ-HDV-F'!$W$3:$AD$43,4,0)</f>
        <v>#DIV/0!</v>
      </c>
      <c r="AN25" s="54" t="e">
        <f>VLOOKUP(AN1,'ZJQ-HDV-F'!$W$3:$AD$43,4,0)</f>
        <v>#DIV/0!</v>
      </c>
      <c r="AO25" s="54" t="e">
        <f>VLOOKUP(AO1,'ZJQ-HDV-F'!$W$3:$AD$43,4,0)</f>
        <v>#DIV/0!</v>
      </c>
      <c r="AP25" s="54" t="e">
        <f>VLOOKUP(AP1,'ZJQ-HDV-F'!$W$3:$AD$43,4,0)</f>
        <v>#DIV/0!</v>
      </c>
      <c r="AQ25" s="54" t="e">
        <f>VLOOKUP(AQ1,'ZJQ-HDV-F'!$W$3:$AD$43,4,0)</f>
        <v>#DIV/0!</v>
      </c>
      <c r="AR25" s="54" t="e">
        <f>VLOOKUP(AR1,'ZJQ-HDV-F'!$W$3:$AD$43,4,0)</f>
        <v>#DIV/0!</v>
      </c>
      <c r="AS25" s="54" t="e">
        <f>VLOOKUP(AS1,'ZJQ-HDV-F'!$W$3:$AD$43,4,0)</f>
        <v>#DIV/0!</v>
      </c>
      <c r="AT25" s="54" t="e">
        <f>VLOOKUP(AT1,'ZJQ-HDV-F'!$W$3:$AD$43,4,0)</f>
        <v>#DIV/0!</v>
      </c>
      <c r="AU25" s="54" t="e">
        <f>VLOOKUP(AU1,'ZJQ-HDV-F'!$W$3:$AD$43,4,0)</f>
        <v>#DIV/0!</v>
      </c>
      <c r="AV25" s="54" t="e">
        <f>VLOOKUP(AV1,'ZJQ-HDV-F'!$W$3:$AD$43,4,0)</f>
        <v>#DIV/0!</v>
      </c>
    </row>
    <row r="26" spans="1:48">
      <c r="A26" s="33" t="s">
        <v>51</v>
      </c>
      <c r="B26" s="34" t="s">
        <v>39</v>
      </c>
      <c r="C26" s="33" t="s">
        <v>50</v>
      </c>
      <c r="D26" s="34" t="s">
        <v>48</v>
      </c>
      <c r="E26" s="33" t="s">
        <v>40</v>
      </c>
      <c r="F26" s="33" t="s">
        <v>155</v>
      </c>
      <c r="G26" s="45" t="s">
        <v>157</v>
      </c>
      <c r="H26" s="54">
        <f>VLOOKUP(H1,'ZJQ-HDV-F'!$W$3:$AD$43,5,0)</f>
        <v>34.562704101845476</v>
      </c>
      <c r="I26" s="54">
        <f>VLOOKUP(I1,'ZJQ-HDV-F'!$W$3:$AD$43,5,0)</f>
        <v>33.844100667489947</v>
      </c>
      <c r="J26" s="54">
        <f>VLOOKUP(J1,'ZJQ-HDV-F'!$W$3:$AD$43,5,0)</f>
        <v>32.856588540086427</v>
      </c>
      <c r="K26" s="54">
        <f>VLOOKUP(K1,'ZJQ-HDV-F'!$W$3:$AD$43,5,0)</f>
        <v>31.692732831924616</v>
      </c>
      <c r="L26" s="54">
        <f>VLOOKUP(L1,'ZJQ-HDV-F'!$W$3:$AD$43,5,0)</f>
        <v>30.748196316095559</v>
      </c>
      <c r="M26" s="54">
        <f>VLOOKUP(M1,'ZJQ-HDV-F'!$W$3:$AD$43,5,0)</f>
        <v>29.839245457626678</v>
      </c>
      <c r="N26" s="54">
        <f>VLOOKUP(N1,'ZJQ-HDV-F'!$W$3:$AD$43,5,0)</f>
        <v>29.146768537548429</v>
      </c>
      <c r="O26" s="54">
        <f>VLOOKUP(O1,'ZJQ-HDV-F'!$W$3:$AD$43,5,0)</f>
        <v>28.704931345604972</v>
      </c>
      <c r="P26" s="54">
        <f>VLOOKUP(P1,'ZJQ-HDV-F'!$W$3:$AD$43,5,0)</f>
        <v>28.266164379750112</v>
      </c>
      <c r="Q26" s="54">
        <f>VLOOKUP(Q1,'ZJQ-HDV-F'!$W$3:$AD$43,5,0)</f>
        <v>27.747154761708533</v>
      </c>
      <c r="R26" s="54">
        <f>VLOOKUP(R1,'ZJQ-HDV-F'!$W$3:$AD$43,5,0)</f>
        <v>27.159778330915998</v>
      </c>
      <c r="S26" s="54">
        <f>VLOOKUP(S1,'ZJQ-HDV-F'!$W$3:$AD$43,5,0)</f>
        <v>26.897611574675132</v>
      </c>
      <c r="T26" s="54">
        <f>VLOOKUP(T1,'ZJQ-HDV-F'!$W$3:$AD$43,5,0)</f>
        <v>26.555545131205996</v>
      </c>
      <c r="U26" s="54">
        <f>VLOOKUP(U1,'ZJQ-HDV-F'!$W$3:$AD$43,5,0)</f>
        <v>26.237955411853893</v>
      </c>
      <c r="V26" s="54">
        <f>VLOOKUP(V1,'ZJQ-HDV-F'!$W$3:$AD$43,5,0)</f>
        <v>25.943514564414514</v>
      </c>
      <c r="W26" s="54">
        <f>VLOOKUP(W1,'ZJQ-HDV-F'!$W$3:$AD$43,5,0)</f>
        <v>25.671196850426995</v>
      </c>
      <c r="X26" s="54">
        <f>VLOOKUP(X1,'ZJQ-HDV-F'!$W$3:$AD$43,5,0)</f>
        <v>25.394965919039485</v>
      </c>
      <c r="Y26" s="54">
        <f>VLOOKUP(Y1,'ZJQ-HDV-F'!$W$3:$AD$43,5,0)</f>
        <v>25.166788234810834</v>
      </c>
      <c r="Z26" s="54">
        <f>VLOOKUP(Z1,'ZJQ-HDV-F'!$W$3:$AD$43,5,0)</f>
        <v>24.95932338588171</v>
      </c>
      <c r="AA26" s="54">
        <f>VLOOKUP(AA1,'ZJQ-HDV-F'!$W$3:$AD$43,5,0)</f>
        <v>24.772594561356385</v>
      </c>
      <c r="AB26" s="54">
        <f>VLOOKUP(AB1,'ZJQ-HDV-F'!$W$3:$AD$43,5,0)</f>
        <v>24.6065130610009</v>
      </c>
      <c r="AC26" s="54">
        <f>VLOOKUP(AC1,'ZJQ-HDV-F'!$W$3:$AD$43,5,0)</f>
        <v>24.460930062339699</v>
      </c>
      <c r="AD26" s="54">
        <f>VLOOKUP(AD1,'ZJQ-HDV-F'!$W$3:$AD$43,5,0)</f>
        <v>24.336017656379699</v>
      </c>
      <c r="AE26" s="54">
        <f>VLOOKUP(AE1,'ZJQ-HDV-F'!$W$3:$AD$43,5,0)</f>
        <v>24.236924230487599</v>
      </c>
      <c r="AF26" s="54">
        <f>VLOOKUP(AF1,'ZJQ-HDV-F'!$W$3:$AD$43,5,0)</f>
        <v>24.163131732924999</v>
      </c>
      <c r="AG26" s="54">
        <f>VLOOKUP(AG1,'ZJQ-HDV-F'!$W$3:$AD$43,5,0)</f>
        <v>24.11428184068</v>
      </c>
      <c r="AH26" s="54">
        <f>VLOOKUP(AH1,'ZJQ-HDV-F'!$W$3:$AD$43,5,0)</f>
        <v>24.09</v>
      </c>
      <c r="AI26" s="54">
        <f>VLOOKUP(AI1,'ZJQ-HDV-F'!$W$3:$AD$43,5,0)</f>
        <v>24.09</v>
      </c>
      <c r="AJ26" s="54">
        <f>VLOOKUP(AJ1,'ZJQ-HDV-F'!$W$3:$AD$43,5,0)</f>
        <v>24.09</v>
      </c>
      <c r="AK26" s="54">
        <f>VLOOKUP(AK1,'ZJQ-HDV-F'!$W$3:$AD$43,5,0)</f>
        <v>24.09</v>
      </c>
      <c r="AL26" s="54">
        <f>VLOOKUP(AL1,'ZJQ-HDV-F'!$W$3:$AD$43,5,0)</f>
        <v>24.09</v>
      </c>
      <c r="AM26" s="54">
        <f>VLOOKUP(AM1,'ZJQ-HDV-F'!$W$3:$AD$43,5,0)</f>
        <v>24.09</v>
      </c>
      <c r="AN26" s="54">
        <f>VLOOKUP(AN1,'ZJQ-HDV-F'!$W$3:$AD$43,5,0)</f>
        <v>24.09</v>
      </c>
      <c r="AO26" s="54">
        <f>VLOOKUP(AO1,'ZJQ-HDV-F'!$W$3:$AD$43,5,0)</f>
        <v>24.09</v>
      </c>
      <c r="AP26" s="54">
        <f>VLOOKUP(AP1,'ZJQ-HDV-F'!$W$3:$AD$43,5,0)</f>
        <v>24.09</v>
      </c>
      <c r="AQ26" s="54">
        <f>VLOOKUP(AQ1,'ZJQ-HDV-F'!$W$3:$AD$43,5,0)</f>
        <v>24.09</v>
      </c>
      <c r="AR26" s="54">
        <f>VLOOKUP(AR1,'ZJQ-HDV-F'!$W$3:$AD$43,5,0)</f>
        <v>24.09</v>
      </c>
      <c r="AS26" s="54">
        <f>VLOOKUP(AS1,'ZJQ-HDV-F'!$W$3:$AD$43,5,0)</f>
        <v>24.09</v>
      </c>
      <c r="AT26" s="54">
        <f>VLOOKUP(AT1,'ZJQ-HDV-F'!$W$3:$AD$43,5,0)</f>
        <v>24.09</v>
      </c>
      <c r="AU26" s="54">
        <f>VLOOKUP(AU1,'ZJQ-HDV-F'!$W$3:$AD$43,5,0)</f>
        <v>24.09</v>
      </c>
      <c r="AV26" s="54">
        <f>VLOOKUP(AV1,'ZJQ-HDV-F'!$W$3:$AD$43,5,0)</f>
        <v>24.09</v>
      </c>
    </row>
    <row r="27" spans="1:48">
      <c r="A27" s="33" t="s">
        <v>51</v>
      </c>
      <c r="B27" s="34" t="s">
        <v>41</v>
      </c>
      <c r="C27" s="33" t="s">
        <v>50</v>
      </c>
      <c r="D27" s="34" t="s">
        <v>48</v>
      </c>
      <c r="E27" s="33" t="s">
        <v>42</v>
      </c>
      <c r="F27" s="33" t="s">
        <v>155</v>
      </c>
      <c r="G27" s="45" t="s">
        <v>157</v>
      </c>
      <c r="H27" s="54">
        <f>VLOOKUP(H1,'ZJQ-HDV-F'!$W$3:$AD$43,6,0)</f>
        <v>24.82</v>
      </c>
      <c r="I27" s="54">
        <f>VLOOKUP(I1,'ZJQ-HDV-F'!$W$3:$AD$43,6,0)</f>
        <v>24.820000000000022</v>
      </c>
      <c r="J27" s="54">
        <f>VLOOKUP(J1,'ZJQ-HDV-F'!$W$3:$AD$43,6,0)</f>
        <v>24.571688449438202</v>
      </c>
      <c r="K27" s="54">
        <f>VLOOKUP(K1,'ZJQ-HDV-F'!$W$3:$AD$43,6,0)</f>
        <v>24.271165695364239</v>
      </c>
      <c r="L27" s="54">
        <f>VLOOKUP(L1,'ZJQ-HDV-F'!$W$3:$AD$43,6,0)</f>
        <v>23.946310078329002</v>
      </c>
      <c r="M27" s="54">
        <f>VLOOKUP(M1,'ZJQ-HDV-F'!$W$3:$AD$43,6,0)</f>
        <v>23.56907200000002</v>
      </c>
      <c r="N27" s="54">
        <f>VLOOKUP(N1,'ZJQ-HDV-F'!$W$3:$AD$43,6,0)</f>
        <v>23.19198066086954</v>
      </c>
      <c r="O27" s="54">
        <f>VLOOKUP(O1,'ZJQ-HDV-F'!$W$3:$AD$43,6,0)</f>
        <v>22.876969614243343</v>
      </c>
      <c r="P27" s="54">
        <f>VLOOKUP(P1,'ZJQ-HDV-F'!$W$3:$AD$43,6,0)</f>
        <v>22.597330618556676</v>
      </c>
      <c r="Q27" s="54">
        <f>VLOOKUP(Q1,'ZJQ-HDV-F'!$W$3:$AD$43,6,0)</f>
        <v>22.141079486238539</v>
      </c>
      <c r="R27" s="54">
        <f>VLOOKUP(R1,'ZJQ-HDV-F'!$W$3:$AD$43,6,0)</f>
        <v>21.903509660743111</v>
      </c>
      <c r="S27" s="54">
        <f>VLOOKUP(S1,'ZJQ-HDV-F'!$W$3:$AD$43,6,0)</f>
        <v>21.674376585365852</v>
      </c>
      <c r="T27" s="54">
        <f>VLOOKUP(T1,'ZJQ-HDV-F'!$W$3:$AD$43,6,0)</f>
        <v>21.217593196159129</v>
      </c>
      <c r="U27" s="54">
        <f>VLOOKUP(U1,'ZJQ-HDV-F'!$W$3:$AD$43,6,0)</f>
        <v>20.808026597131676</v>
      </c>
      <c r="V27" s="54">
        <f>VLOOKUP(V1,'ZJQ-HDV-F'!$W$3:$AD$43,6,0)</f>
        <v>20.448627109471083</v>
      </c>
      <c r="W27" s="54">
        <f>VLOOKUP(W1,'ZJQ-HDV-F'!$W$3:$AD$43,6,0)</f>
        <v>20.13345725490197</v>
      </c>
      <c r="X27" s="54">
        <f>VLOOKUP(X1,'ZJQ-HDV-F'!$W$3:$AD$43,6,0)</f>
        <v>19.911065767441848</v>
      </c>
      <c r="Y27" s="54">
        <f>VLOOKUP(Y1,'ZJQ-HDV-F'!$W$3:$AD$43,6,0)</f>
        <v>19.724426542491265</v>
      </c>
      <c r="Z27" s="54">
        <f>VLOOKUP(Z1,'ZJQ-HDV-F'!$W$3:$AD$43,6,0)</f>
        <v>19.551693502890164</v>
      </c>
      <c r="AA27" s="54">
        <f>VLOOKUP(AA1,'ZJQ-HDV-F'!$W$3:$AD$43,6,0)</f>
        <v>19.394621706484632</v>
      </c>
      <c r="AB27" s="54">
        <f>VLOOKUP(AB1,'ZJQ-HDV-F'!$W$3:$AD$43,6,0)</f>
        <v>19.257528730512199</v>
      </c>
      <c r="AC27" s="54">
        <f>VLOOKUP(AC1,'ZJQ-HDV-F'!$W$3:$AD$43,6,0)</f>
        <v>19.143644560260601</v>
      </c>
      <c r="AD27" s="54">
        <f>VLOOKUP(AD1,'ZJQ-HDV-F'!$W$3:$AD$43,6,0)</f>
        <v>19.053821161562801</v>
      </c>
      <c r="AE27" s="54">
        <f>VLOOKUP(AE1,'ZJQ-HDV-F'!$W$3:$AD$43,6,0)</f>
        <v>18.9797982322713</v>
      </c>
      <c r="AF27" s="54">
        <f>VLOOKUP(AF1,'ZJQ-HDV-F'!$W$3:$AD$43,6,0)</f>
        <v>18.922252357071201</v>
      </c>
      <c r="AG27" s="54">
        <f>VLOOKUP(AG1,'ZJQ-HDV-F'!$W$3:$AD$43,6,0)</f>
        <v>18.882058918387401</v>
      </c>
      <c r="AH27" s="54">
        <f>VLOOKUP(AH1,'ZJQ-HDV-F'!$W$3:$AD$43,6,0)</f>
        <v>18.860623272023201</v>
      </c>
      <c r="AI27" s="54">
        <f>VLOOKUP(AI1,'ZJQ-HDV-F'!$W$3:$AD$43,6,0)</f>
        <v>18.860420108499099</v>
      </c>
      <c r="AJ27" s="54">
        <f>VLOOKUP(AJ1,'ZJQ-HDV-F'!$W$3:$AD$43,6,0)</f>
        <v>18.860256</v>
      </c>
      <c r="AK27" s="54">
        <f>VLOOKUP(AK1,'ZJQ-HDV-F'!$W$3:$AD$43,6,0)</f>
        <v>18.8601310967742</v>
      </c>
      <c r="AL27" s="54">
        <f>VLOOKUP(AL1,'ZJQ-HDV-F'!$W$3:$AD$43,6,0)</f>
        <v>18.860044375963</v>
      </c>
      <c r="AM27" s="54">
        <f>VLOOKUP(AM1,'ZJQ-HDV-F'!$W$3:$AD$43,6,0)</f>
        <v>18.86</v>
      </c>
      <c r="AN27" s="54">
        <f>VLOOKUP(AN1,'ZJQ-HDV-F'!$W$3:$AD$43,6,0)</f>
        <v>18.86</v>
      </c>
      <c r="AO27" s="54">
        <f>VLOOKUP(AO1,'ZJQ-HDV-F'!$W$3:$AD$43,6,0)</f>
        <v>18.86</v>
      </c>
      <c r="AP27" s="54">
        <f>VLOOKUP(AP1,'ZJQ-HDV-F'!$W$3:$AD$43,6,0)</f>
        <v>18.86</v>
      </c>
      <c r="AQ27" s="54">
        <f>VLOOKUP(AQ1,'ZJQ-HDV-F'!$W$3:$AD$43,6,0)</f>
        <v>18.86</v>
      </c>
      <c r="AR27" s="54">
        <f>VLOOKUP(AR1,'ZJQ-HDV-F'!$W$3:$AD$43,6,0)</f>
        <v>18.86</v>
      </c>
      <c r="AS27" s="54">
        <f>VLOOKUP(AS1,'ZJQ-HDV-F'!$W$3:$AD$43,6,0)</f>
        <v>18.86</v>
      </c>
      <c r="AT27" s="54">
        <f>VLOOKUP(AT1,'ZJQ-HDV-F'!$W$3:$AD$43,6,0)</f>
        <v>18.86</v>
      </c>
      <c r="AU27" s="54">
        <f>VLOOKUP(AU1,'ZJQ-HDV-F'!$W$3:$AD$43,6,0)</f>
        <v>18.86</v>
      </c>
      <c r="AV27" s="54">
        <f>VLOOKUP(AV1,'ZJQ-HDV-F'!$W$3:$AD$43,6,0)</f>
        <v>18.86</v>
      </c>
    </row>
    <row r="28" spans="1:48">
      <c r="A28" s="33" t="s">
        <v>51</v>
      </c>
      <c r="B28" s="34" t="s">
        <v>43</v>
      </c>
      <c r="C28" s="33" t="s">
        <v>50</v>
      </c>
      <c r="D28" s="34" t="s">
        <v>48</v>
      </c>
      <c r="E28" s="33" t="s">
        <v>44</v>
      </c>
      <c r="F28" s="33" t="s">
        <v>155</v>
      </c>
      <c r="G28" s="45" t="s">
        <v>157</v>
      </c>
      <c r="H28" s="54" t="e">
        <f>VLOOKUP(H1,'ZJQ-HDV-F'!$W$3:$AD$43,7,0)</f>
        <v>#DIV/0!</v>
      </c>
      <c r="I28" s="54">
        <f>VLOOKUP(I1,'ZJQ-HDV-F'!$W$3:$AD$43,7,0)</f>
        <v>58.5</v>
      </c>
      <c r="J28" s="54">
        <f>VLOOKUP(J1,'ZJQ-HDV-F'!$W$3:$AD$43,7,0)</f>
        <v>58.5</v>
      </c>
      <c r="K28" s="54">
        <f>VLOOKUP(K1,'ZJQ-HDV-F'!$W$3:$AD$43,7,0)</f>
        <v>58.5</v>
      </c>
      <c r="L28" s="54">
        <f>VLOOKUP(L1,'ZJQ-HDV-F'!$W$3:$AD$43,7,0)</f>
        <v>58.499999999999936</v>
      </c>
      <c r="M28" s="54">
        <f>VLOOKUP(M1,'ZJQ-HDV-F'!$W$3:$AD$43,7,0)</f>
        <v>58.499999999999929</v>
      </c>
      <c r="N28" s="54">
        <f>VLOOKUP(N1,'ZJQ-HDV-F'!$W$3:$AD$43,7,0)</f>
        <v>58.500000000000014</v>
      </c>
      <c r="O28" s="54">
        <f>VLOOKUP(O1,'ZJQ-HDV-F'!$W$3:$AD$43,7,0)</f>
        <v>58.500000000000014</v>
      </c>
      <c r="P28" s="54">
        <f>VLOOKUP(P1,'ZJQ-HDV-F'!$W$3:$AD$43,7,0)</f>
        <v>58.499999999999972</v>
      </c>
      <c r="Q28" s="54">
        <f>VLOOKUP(Q1,'ZJQ-HDV-F'!$W$3:$AD$43,7,0)</f>
        <v>58.5</v>
      </c>
      <c r="R28" s="54">
        <f>VLOOKUP(R1,'ZJQ-HDV-F'!$W$3:$AD$43,7,0)</f>
        <v>58.49999999999995</v>
      </c>
      <c r="S28" s="54">
        <f>VLOOKUP(S1,'ZJQ-HDV-F'!$W$3:$AD$43,7,0)</f>
        <v>58.5</v>
      </c>
      <c r="T28" s="54">
        <f>VLOOKUP(T1,'ZJQ-HDV-F'!$W$3:$AD$43,7,0)</f>
        <v>58.500000000000007</v>
      </c>
      <c r="U28" s="54">
        <f>VLOOKUP(U1,'ZJQ-HDV-F'!$W$3:$AD$43,7,0)</f>
        <v>58.500000000000036</v>
      </c>
      <c r="V28" s="54">
        <f>VLOOKUP(V1,'ZJQ-HDV-F'!$W$3:$AD$43,7,0)</f>
        <v>58.500000000000021</v>
      </c>
      <c r="W28" s="54">
        <f>VLOOKUP(W1,'ZJQ-HDV-F'!$W$3:$AD$43,7,0)</f>
        <v>58.500000000000036</v>
      </c>
      <c r="X28" s="54">
        <f>VLOOKUP(X1,'ZJQ-HDV-F'!$W$3:$AD$43,7,0)</f>
        <v>58.500000000000014</v>
      </c>
      <c r="Y28" s="54">
        <f>VLOOKUP(Y1,'ZJQ-HDV-F'!$W$3:$AD$43,7,0)</f>
        <v>58.500000000000036</v>
      </c>
      <c r="Z28" s="54">
        <f>VLOOKUP(Z1,'ZJQ-HDV-F'!$W$3:$AD$43,7,0)</f>
        <v>58.500000000000014</v>
      </c>
      <c r="AA28" s="54">
        <f>VLOOKUP(AA1,'ZJQ-HDV-F'!$W$3:$AD$43,7,0)</f>
        <v>58.500000000000057</v>
      </c>
      <c r="AB28" s="54">
        <f>VLOOKUP(AB1,'ZJQ-HDV-F'!$W$3:$AD$43,7,0)</f>
        <v>58.5</v>
      </c>
      <c r="AC28" s="54">
        <f>VLOOKUP(AC1,'ZJQ-HDV-F'!$W$3:$AD$43,7,0)</f>
        <v>58.5</v>
      </c>
      <c r="AD28" s="54">
        <f>VLOOKUP(AD1,'ZJQ-HDV-F'!$W$3:$AD$43,7,0)</f>
        <v>58.5</v>
      </c>
      <c r="AE28" s="54">
        <f>VLOOKUP(AE1,'ZJQ-HDV-F'!$W$3:$AD$43,7,0)</f>
        <v>58.5</v>
      </c>
      <c r="AF28" s="54">
        <f>VLOOKUP(AF1,'ZJQ-HDV-F'!$W$3:$AD$43,7,0)</f>
        <v>58.5</v>
      </c>
      <c r="AG28" s="54">
        <f>VLOOKUP(AG1,'ZJQ-HDV-F'!$W$3:$AD$43,7,0)</f>
        <v>58.5</v>
      </c>
      <c r="AH28" s="54">
        <f>VLOOKUP(AH1,'ZJQ-HDV-F'!$W$3:$AD$43,7,0)</f>
        <v>58.5</v>
      </c>
      <c r="AI28" s="54">
        <f>VLOOKUP(AI1,'ZJQ-HDV-F'!$W$3:$AD$43,7,0)</f>
        <v>58.5</v>
      </c>
      <c r="AJ28" s="54">
        <f>VLOOKUP(AJ1,'ZJQ-HDV-F'!$W$3:$AD$43,7,0)</f>
        <v>58.5</v>
      </c>
      <c r="AK28" s="54">
        <f>VLOOKUP(AK1,'ZJQ-HDV-F'!$W$3:$AD$43,7,0)</f>
        <v>58.5</v>
      </c>
      <c r="AL28" s="54">
        <f>VLOOKUP(AL1,'ZJQ-HDV-F'!$W$3:$AD$43,7,0)</f>
        <v>58.5</v>
      </c>
      <c r="AM28" s="54">
        <f>VLOOKUP(AM1,'ZJQ-HDV-F'!$W$3:$AD$43,7,0)</f>
        <v>58.5</v>
      </c>
      <c r="AN28" s="54">
        <f>VLOOKUP(AN1,'ZJQ-HDV-F'!$W$3:$AD$43,7,0)</f>
        <v>58.5</v>
      </c>
      <c r="AO28" s="54">
        <f>VLOOKUP(AO1,'ZJQ-HDV-F'!$W$3:$AD$43,7,0)</f>
        <v>58.5</v>
      </c>
      <c r="AP28" s="54">
        <f>VLOOKUP(AP1,'ZJQ-HDV-F'!$W$3:$AD$43,7,0)</f>
        <v>58.5</v>
      </c>
      <c r="AQ28" s="54">
        <f>VLOOKUP(AQ1,'ZJQ-HDV-F'!$W$3:$AD$43,7,0)</f>
        <v>58.5</v>
      </c>
      <c r="AR28" s="54">
        <f>VLOOKUP(AR1,'ZJQ-HDV-F'!$W$3:$AD$43,7,0)</f>
        <v>58.5</v>
      </c>
      <c r="AS28" s="54">
        <f>VLOOKUP(AS1,'ZJQ-HDV-F'!$W$3:$AD$43,7,0)</f>
        <v>58.5</v>
      </c>
      <c r="AT28" s="54">
        <f>VLOOKUP(AT1,'ZJQ-HDV-F'!$W$3:$AD$43,7,0)</f>
        <v>58.5</v>
      </c>
      <c r="AU28" s="54">
        <f>VLOOKUP(AU1,'ZJQ-HDV-F'!$W$3:$AD$43,7,0)</f>
        <v>58.5</v>
      </c>
      <c r="AV28" s="54">
        <f>VLOOKUP(AV1,'ZJQ-HDV-F'!$W$3:$AD$43,7,0)</f>
        <v>58.5</v>
      </c>
    </row>
    <row r="29" spans="1:48">
      <c r="A29" s="33" t="s">
        <v>51</v>
      </c>
      <c r="B29" s="34" t="s">
        <v>45</v>
      </c>
      <c r="C29" s="33" t="s">
        <v>50</v>
      </c>
      <c r="D29" s="34" t="s">
        <v>48</v>
      </c>
      <c r="E29" s="33" t="s">
        <v>46</v>
      </c>
      <c r="F29" s="33" t="s">
        <v>155</v>
      </c>
      <c r="G29" s="45" t="s">
        <v>158</v>
      </c>
      <c r="H29" s="54" t="e">
        <f>VLOOKUP(H1,'ZJQ-HDV-F'!$W$3:$AD$43,8,0)</f>
        <v>#DIV/0!</v>
      </c>
      <c r="I29" s="54" t="e">
        <f>VLOOKUP(I1,'ZJQ-HDV-F'!$W$3:$AD$43,8,0)</f>
        <v>#DIV/0!</v>
      </c>
      <c r="J29" s="54" t="e">
        <f>VLOOKUP(J1,'ZJQ-HDV-F'!$W$3:$AD$43,8,0)</f>
        <v>#DIV/0!</v>
      </c>
      <c r="K29" s="54" t="e">
        <f>VLOOKUP(K1,'ZJQ-HDV-F'!$W$3:$AD$43,8,0)</f>
        <v>#DIV/0!</v>
      </c>
      <c r="L29" s="54" t="e">
        <f>VLOOKUP(L1,'ZJQ-HDV-F'!$W$3:$AD$43,8,0)</f>
        <v>#DIV/0!</v>
      </c>
      <c r="M29" s="54">
        <f>VLOOKUP(M1,'ZJQ-HDV-F'!$W$3:$AD$43,8,0)</f>
        <v>11.2</v>
      </c>
      <c r="N29" s="54">
        <f>VLOOKUP(N1,'ZJQ-HDV-F'!$W$3:$AD$43,8,0)</f>
        <v>11.1</v>
      </c>
      <c r="O29" s="54">
        <f>VLOOKUP(O1,'ZJQ-HDV-F'!$W$3:$AD$43,8,0)</f>
        <v>11</v>
      </c>
      <c r="P29" s="54">
        <f>VLOOKUP(P1,'ZJQ-HDV-F'!$W$3:$AD$43,8,0)</f>
        <v>10.933333333333334</v>
      </c>
      <c r="Q29" s="54">
        <f>VLOOKUP(Q1,'ZJQ-HDV-F'!$W$3:$AD$43,8,0)</f>
        <v>10.855555555555544</v>
      </c>
      <c r="R29" s="54">
        <f>VLOOKUP(R1,'ZJQ-HDV-F'!$W$3:$AD$43,8,0)</f>
        <v>10.776923076923085</v>
      </c>
      <c r="S29" s="54">
        <f>VLOOKUP(S1,'ZJQ-HDV-F'!$W$3:$AD$43,8,0)</f>
        <v>10.700000000000003</v>
      </c>
      <c r="T29" s="54">
        <f>VLOOKUP(T1,'ZJQ-HDV-F'!$W$3:$AD$43,8,0)</f>
        <v>10.624999999999998</v>
      </c>
      <c r="U29" s="54">
        <f>VLOOKUP(U1,'ZJQ-HDV-F'!$W$3:$AD$43,8,0)</f>
        <v>10.551612903225799</v>
      </c>
      <c r="V29" s="54">
        <f>VLOOKUP(V1,'ZJQ-HDV-F'!$W$3:$AD$43,8,0)</f>
        <v>10.4725</v>
      </c>
      <c r="W29" s="54">
        <f>VLOOKUP(W1,'ZJQ-HDV-F'!$W$3:$AD$43,8,0)</f>
        <v>10.397999999999998</v>
      </c>
      <c r="X29" s="54">
        <f>VLOOKUP(X1,'ZJQ-HDV-F'!$W$3:$AD$43,8,0)</f>
        <v>10.296825396825396</v>
      </c>
      <c r="Y29" s="54">
        <f>VLOOKUP(Y1,'ZJQ-HDV-F'!$W$3:$AD$43,8,0)</f>
        <v>10.226923076923061</v>
      </c>
      <c r="Z29" s="54">
        <f>VLOOKUP(Z1,'ZJQ-HDV-F'!$W$3:$AD$43,8,0)</f>
        <v>10.169148936170217</v>
      </c>
      <c r="AA29" s="54">
        <f>VLOOKUP(AA1,'ZJQ-HDV-F'!$W$3:$AD$43,8,0)</f>
        <v>10.12767857142858</v>
      </c>
      <c r="AB29" s="54">
        <f>VLOOKUP(AB1,'ZJQ-HDV-F'!$W$3:$AD$43,8,0)</f>
        <v>10.0931297709924</v>
      </c>
      <c r="AC29" s="54">
        <f>VLOOKUP(AC1,'ZJQ-HDV-F'!$W$3:$AD$43,8,0)</f>
        <v>10.0649006622517</v>
      </c>
      <c r="AD29" s="54">
        <f>VLOOKUP(AD1,'ZJQ-HDV-F'!$W$3:$AD$43,8,0)</f>
        <v>10.0421965317919</v>
      </c>
      <c r="AE29" s="54">
        <f>VLOOKUP(AE1,'ZJQ-HDV-F'!$W$3:$AD$43,8,0)</f>
        <v>10.025</v>
      </c>
      <c r="AF29" s="54">
        <f>VLOOKUP(AF1,'ZJQ-HDV-F'!$W$3:$AD$43,8,0)</f>
        <v>10.0127272727273</v>
      </c>
      <c r="AG29" s="54">
        <f>VLOOKUP(AG1,'ZJQ-HDV-F'!$W$3:$AD$43,8,0)</f>
        <v>10.0040983606557</v>
      </c>
      <c r="AH29" s="54">
        <f>VLOOKUP(AH1,'ZJQ-HDV-F'!$W$3:$AD$43,8,0)</f>
        <v>10</v>
      </c>
      <c r="AI29" s="54">
        <f>VLOOKUP(AI1,'ZJQ-HDV-F'!$W$3:$AD$43,8,0)</f>
        <v>10</v>
      </c>
      <c r="AJ29" s="54">
        <f>VLOOKUP(AJ1,'ZJQ-HDV-F'!$W$3:$AD$43,8,0)</f>
        <v>10</v>
      </c>
      <c r="AK29" s="54">
        <f>VLOOKUP(AK1,'ZJQ-HDV-F'!$W$3:$AD$43,8,0)</f>
        <v>10</v>
      </c>
      <c r="AL29" s="54">
        <f>VLOOKUP(AL1,'ZJQ-HDV-F'!$W$3:$AD$43,8,0)</f>
        <v>10</v>
      </c>
      <c r="AM29" s="54">
        <f>VLOOKUP(AM1,'ZJQ-HDV-F'!$W$3:$AD$43,8,0)</f>
        <v>10</v>
      </c>
      <c r="AN29" s="54">
        <f>VLOOKUP(AN1,'ZJQ-HDV-F'!$W$3:$AD$43,8,0)</f>
        <v>10</v>
      </c>
      <c r="AO29" s="54">
        <f>VLOOKUP(AO1,'ZJQ-HDV-F'!$W$3:$AD$43,8,0)</f>
        <v>10</v>
      </c>
      <c r="AP29" s="54">
        <f>VLOOKUP(AP1,'ZJQ-HDV-F'!$W$3:$AD$43,8,0)</f>
        <v>10</v>
      </c>
      <c r="AQ29" s="54">
        <f>VLOOKUP(AQ1,'ZJQ-HDV-F'!$W$3:$AD$43,8,0)</f>
        <v>10</v>
      </c>
      <c r="AR29" s="54">
        <f>VLOOKUP(AR1,'ZJQ-HDV-F'!$W$3:$AD$43,8,0)</f>
        <v>10</v>
      </c>
      <c r="AS29" s="54">
        <f>VLOOKUP(AS1,'ZJQ-HDV-F'!$W$3:$AD$43,8,0)</f>
        <v>10</v>
      </c>
      <c r="AT29" s="54">
        <f>VLOOKUP(AT1,'ZJQ-HDV-F'!$W$3:$AD$43,8,0)</f>
        <v>10</v>
      </c>
      <c r="AU29" s="54">
        <f>VLOOKUP(AU1,'ZJQ-HDV-F'!$W$3:$AD$43,8,0)</f>
        <v>10</v>
      </c>
      <c r="AV29" s="54">
        <f>VLOOKUP(AV1,'ZJQ-HDV-F'!$W$3:$AD$43,8,0)</f>
        <v>10</v>
      </c>
    </row>
  </sheetData>
  <phoneticPr fontId="49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A1:AW29"/>
  <sheetViews>
    <sheetView workbookViewId="0">
      <selection activeCell="H6" sqref="H6"/>
    </sheetView>
  </sheetViews>
  <sheetFormatPr defaultColWidth="9" defaultRowHeight="14.3"/>
  <cols>
    <col min="1" max="1" width="15" customWidth="1"/>
    <col min="2" max="2" width="21.5" customWidth="1"/>
    <col min="3" max="3" width="7.125" customWidth="1"/>
    <col min="4" max="4" width="5.25" customWidth="1"/>
    <col min="5" max="5" width="11" customWidth="1"/>
    <col min="6" max="6" width="5.25" customWidth="1"/>
    <col min="7" max="7" width="15.125" customWidth="1"/>
    <col min="8" max="8" width="9.375" customWidth="1"/>
    <col min="9" max="47" width="8.875" style="53"/>
  </cols>
  <sheetData>
    <row r="1" spans="1:49" s="52" customFormat="1">
      <c r="A1" s="29" t="s">
        <v>25</v>
      </c>
      <c r="B1" s="29" t="s">
        <v>26</v>
      </c>
      <c r="C1" s="29" t="s">
        <v>27</v>
      </c>
      <c r="D1" s="29" t="s">
        <v>28</v>
      </c>
      <c r="E1" s="29" t="s">
        <v>29</v>
      </c>
      <c r="F1" s="29" t="s">
        <v>153</v>
      </c>
      <c r="G1" s="29" t="s">
        <v>154</v>
      </c>
      <c r="H1" s="53">
        <v>2019</v>
      </c>
      <c r="I1" s="53">
        <v>2020</v>
      </c>
      <c r="J1" s="53">
        <v>2021</v>
      </c>
      <c r="K1" s="53">
        <v>2022</v>
      </c>
      <c r="L1" s="53">
        <v>2023</v>
      </c>
      <c r="M1" s="53">
        <v>2024</v>
      </c>
      <c r="N1" s="53">
        <v>2025</v>
      </c>
      <c r="O1" s="53">
        <v>2026</v>
      </c>
      <c r="P1" s="53">
        <v>2027</v>
      </c>
      <c r="Q1" s="53">
        <v>2028</v>
      </c>
      <c r="R1" s="53">
        <v>2029</v>
      </c>
      <c r="S1" s="53">
        <v>2030</v>
      </c>
      <c r="T1" s="53">
        <v>2031</v>
      </c>
      <c r="U1" s="53">
        <v>2032</v>
      </c>
      <c r="V1" s="53">
        <v>2033</v>
      </c>
      <c r="W1" s="53">
        <v>2034</v>
      </c>
      <c r="X1" s="53">
        <v>2035</v>
      </c>
      <c r="Y1" s="53">
        <v>2036</v>
      </c>
      <c r="Z1" s="53">
        <v>2037</v>
      </c>
      <c r="AA1" s="53">
        <v>2038</v>
      </c>
      <c r="AB1" s="53">
        <v>2039</v>
      </c>
      <c r="AC1" s="53">
        <v>2040</v>
      </c>
      <c r="AD1" s="53">
        <v>2041</v>
      </c>
      <c r="AE1" s="53">
        <v>2042</v>
      </c>
      <c r="AF1" s="53">
        <v>2043</v>
      </c>
      <c r="AG1" s="53">
        <v>2044</v>
      </c>
      <c r="AH1" s="53">
        <v>2045</v>
      </c>
      <c r="AI1" s="53">
        <v>2046</v>
      </c>
      <c r="AJ1" s="53">
        <v>2047</v>
      </c>
      <c r="AK1" s="53">
        <v>2048</v>
      </c>
      <c r="AL1" s="53">
        <v>2049</v>
      </c>
      <c r="AM1" s="53">
        <v>2050</v>
      </c>
      <c r="AN1" s="53">
        <v>2051</v>
      </c>
      <c r="AO1" s="53">
        <v>2052</v>
      </c>
      <c r="AP1" s="53">
        <v>2053</v>
      </c>
      <c r="AQ1" s="53">
        <v>2054</v>
      </c>
      <c r="AR1" s="53">
        <v>2055</v>
      </c>
      <c r="AS1" s="53">
        <v>2056</v>
      </c>
      <c r="AT1" s="53">
        <v>2057</v>
      </c>
      <c r="AU1" s="53">
        <v>2058</v>
      </c>
      <c r="AV1" s="52">
        <v>2059</v>
      </c>
      <c r="AW1" s="52">
        <v>2060</v>
      </c>
    </row>
    <row r="2" spans="1:49" s="52" customFormat="1">
      <c r="A2" s="30" t="s">
        <v>30</v>
      </c>
      <c r="B2" s="30" t="s">
        <v>31</v>
      </c>
      <c r="C2" s="30" t="s">
        <v>32</v>
      </c>
      <c r="D2" s="30" t="s">
        <v>33</v>
      </c>
      <c r="E2" s="30" t="s">
        <v>34</v>
      </c>
      <c r="F2" s="30" t="s">
        <v>159</v>
      </c>
      <c r="G2" s="45" t="s">
        <v>156</v>
      </c>
      <c r="H2" s="54">
        <f>VLOOKUP(H1,'ZJQ-Parameter input'!$BX$22:$CZ$63,2,0)</f>
        <v>12</v>
      </c>
      <c r="I2" s="54">
        <f>VLOOKUP(I1,'ZJQ-Parameter input'!$BX$22:$CZ$63,2,0)</f>
        <v>12</v>
      </c>
      <c r="J2" s="54">
        <f>VLOOKUP(J1,'ZJQ-Parameter input'!$BX$22:$CZ$63,2,0)</f>
        <v>11.8</v>
      </c>
      <c r="K2" s="54">
        <f>VLOOKUP(K1,'ZJQ-Parameter input'!$BX$22:$CZ$63,2,0)</f>
        <v>11.6</v>
      </c>
      <c r="L2" s="54">
        <f>VLOOKUP(L1,'ZJQ-Parameter input'!$BX$22:$CZ$63,2,0)</f>
        <v>11.4</v>
      </c>
      <c r="M2" s="54">
        <f>VLOOKUP(M1,'ZJQ-Parameter input'!$BX$22:$CZ$63,2,0)</f>
        <v>11.2</v>
      </c>
      <c r="N2" s="54">
        <f>VLOOKUP(N1,'ZJQ-Parameter input'!$BX$22:$CZ$63,2,0)</f>
        <v>11</v>
      </c>
      <c r="O2" s="54">
        <f>VLOOKUP(O1,'ZJQ-Parameter input'!$BX$22:$CZ$63,2,0)</f>
        <v>10.9</v>
      </c>
      <c r="P2" s="54">
        <f>VLOOKUP(P1,'ZJQ-Parameter input'!$BX$22:$CZ$63,2,0)</f>
        <v>10.8</v>
      </c>
      <c r="Q2" s="54">
        <f>VLOOKUP(Q1,'ZJQ-Parameter input'!$BX$22:$CZ$63,2,0)</f>
        <v>10.7</v>
      </c>
      <c r="R2" s="54">
        <f>VLOOKUP(R1,'ZJQ-Parameter input'!$BX$22:$CZ$63,2,0)</f>
        <v>10.6</v>
      </c>
      <c r="S2" s="54">
        <f>VLOOKUP(S1,'ZJQ-Parameter input'!$BX$22:$CZ$63,2,0)</f>
        <v>10.5</v>
      </c>
      <c r="T2" s="54">
        <f>VLOOKUP(T1,'ZJQ-Parameter input'!$BX$22:$CZ$63,2,0)</f>
        <v>10.4</v>
      </c>
      <c r="U2" s="54">
        <f>VLOOKUP(U1,'ZJQ-Parameter input'!$BX$22:$CZ$63,2,0)</f>
        <v>10.3</v>
      </c>
      <c r="V2" s="54">
        <f>VLOOKUP(V1,'ZJQ-Parameter input'!$BX$22:$CZ$63,2,0)</f>
        <v>10.199999999999999</v>
      </c>
      <c r="W2" s="54">
        <f>VLOOKUP(W1,'ZJQ-Parameter input'!$BX$22:$CZ$63,2,0)</f>
        <v>10.1</v>
      </c>
      <c r="X2" s="54">
        <f>VLOOKUP(X1,'ZJQ-Parameter input'!$BX$22:$CZ$63,2,0)</f>
        <v>10</v>
      </c>
      <c r="Y2" s="54">
        <f>VLOOKUP(Y1,'ZJQ-Parameter input'!$BX$22:$CZ$63,2,0)</f>
        <v>10</v>
      </c>
      <c r="Z2" s="54">
        <f>VLOOKUP(Z1,'ZJQ-Parameter input'!$BX$22:$CZ$63,2,0)</f>
        <v>10</v>
      </c>
      <c r="AA2" s="54">
        <f>VLOOKUP(AA1,'ZJQ-Parameter input'!$BX$22:$CZ$63,2,0)</f>
        <v>10</v>
      </c>
      <c r="AB2" s="54">
        <f>VLOOKUP(AB1,'ZJQ-Parameter input'!$BX$22:$CZ$63,2,0)</f>
        <v>10</v>
      </c>
      <c r="AC2" s="54">
        <f>VLOOKUP(AC1,'ZJQ-Parameter input'!$BX$22:$CZ$63,2,0)</f>
        <v>10</v>
      </c>
      <c r="AD2" s="54">
        <f>VLOOKUP(AD1,'ZJQ-Parameter input'!$BX$22:$CZ$63,2,0)</f>
        <v>10</v>
      </c>
      <c r="AE2" s="54">
        <f>VLOOKUP(AE1,'ZJQ-Parameter input'!$BX$22:$CZ$63,2,0)</f>
        <v>10</v>
      </c>
      <c r="AF2" s="54">
        <f>VLOOKUP(AF1,'ZJQ-Parameter input'!$BX$22:$CZ$63,2,0)</f>
        <v>10</v>
      </c>
      <c r="AG2" s="54">
        <f>VLOOKUP(AG1,'ZJQ-Parameter input'!$BX$22:$CZ$63,2,0)</f>
        <v>10</v>
      </c>
      <c r="AH2" s="54">
        <f>VLOOKUP(AH1,'ZJQ-Parameter input'!$BX$22:$CZ$63,2,0)</f>
        <v>10</v>
      </c>
      <c r="AI2" s="54">
        <f>VLOOKUP(AI1,'ZJQ-Parameter input'!$BX$22:$CZ$63,2,0)</f>
        <v>10</v>
      </c>
      <c r="AJ2" s="54">
        <f>VLOOKUP(AJ1,'ZJQ-Parameter input'!$BX$22:$CZ$63,2,0)</f>
        <v>10</v>
      </c>
      <c r="AK2" s="54">
        <f>VLOOKUP(AK1,'ZJQ-Parameter input'!$BX$22:$CZ$63,2,0)</f>
        <v>10</v>
      </c>
      <c r="AL2" s="54">
        <f>VLOOKUP(AL1,'ZJQ-Parameter input'!$BX$22:$CZ$63,2,0)</f>
        <v>10</v>
      </c>
      <c r="AM2" s="54">
        <f>VLOOKUP(AM1,'ZJQ-Parameter input'!$BX$22:$CZ$63,2,0)</f>
        <v>10</v>
      </c>
      <c r="AN2" s="54">
        <f>VLOOKUP(AN1,'ZJQ-Parameter input'!$BX$22:$CZ$63,2,0)</f>
        <v>10</v>
      </c>
      <c r="AO2" s="54">
        <f>VLOOKUP(AO1,'ZJQ-Parameter input'!$BX$22:$CZ$63,2,0)</f>
        <v>10</v>
      </c>
      <c r="AP2" s="54">
        <f>VLOOKUP(AP1,'ZJQ-Parameter input'!$BX$22:$CZ$63,2,0)</f>
        <v>10</v>
      </c>
      <c r="AQ2" s="54">
        <f>VLOOKUP(AQ1,'ZJQ-Parameter input'!$BX$22:$CZ$63,2,0)</f>
        <v>10</v>
      </c>
      <c r="AR2" s="54">
        <f>VLOOKUP(AR1,'ZJQ-Parameter input'!$BX$22:$CZ$63,2,0)</f>
        <v>10</v>
      </c>
      <c r="AS2" s="54">
        <f>VLOOKUP(AS1,'ZJQ-Parameter input'!$BX$22:$CZ$63,2,0)</f>
        <v>10</v>
      </c>
      <c r="AT2" s="54">
        <f>VLOOKUP(AT1,'ZJQ-Parameter input'!$BX$22:$CZ$63,2,0)</f>
        <v>10</v>
      </c>
      <c r="AU2" s="54">
        <f>VLOOKUP(AU1,'ZJQ-Parameter input'!$BX$22:$CZ$63,2,0)</f>
        <v>10</v>
      </c>
      <c r="AV2" s="55">
        <f>VLOOKUP(AV1,'ZJQ-Parameter input'!$BX$22:$CZ$63,2,0)</f>
        <v>10</v>
      </c>
      <c r="AW2" s="55">
        <f>VLOOKUP(AW1,'ZJQ-Parameter input'!$BX$22:$CZ$63,2,0)</f>
        <v>10</v>
      </c>
    </row>
    <row r="3" spans="1:49" s="52" customFormat="1">
      <c r="A3" s="30" t="s">
        <v>30</v>
      </c>
      <c r="B3" s="30" t="s">
        <v>35</v>
      </c>
      <c r="C3" s="30" t="s">
        <v>32</v>
      </c>
      <c r="D3" s="30" t="s">
        <v>33</v>
      </c>
      <c r="E3" s="30" t="s">
        <v>36</v>
      </c>
      <c r="F3" s="30" t="s">
        <v>159</v>
      </c>
      <c r="G3" s="45" t="s">
        <v>157</v>
      </c>
      <c r="H3" s="54">
        <f>VLOOKUP(H1,'ZJQ-Parameter input'!$BX$22:$CZ$63,3,0)</f>
        <v>5.82</v>
      </c>
      <c r="I3" s="54">
        <f>VLOOKUP(I1,'ZJQ-Parameter input'!$BX$22:$CZ$63,3,0)</f>
        <v>6</v>
      </c>
      <c r="J3" s="54">
        <f>VLOOKUP(J1,'ZJQ-Parameter input'!$BX$22:$CZ$63,3,0)</f>
        <v>5.98</v>
      </c>
      <c r="K3" s="54">
        <f>VLOOKUP(K1,'ZJQ-Parameter input'!$BX$22:$CZ$63,3,0)</f>
        <v>5.9600000000000009</v>
      </c>
      <c r="L3" s="54">
        <f>VLOOKUP(L1,'ZJQ-Parameter input'!$BX$22:$CZ$63,3,0)</f>
        <v>5.9400000000000013</v>
      </c>
      <c r="M3" s="54">
        <f>VLOOKUP(M1,'ZJQ-Parameter input'!$BX$22:$CZ$63,3,0)</f>
        <v>5.9200000000000017</v>
      </c>
      <c r="N3" s="54">
        <f>VLOOKUP(N1,'ZJQ-Parameter input'!$BX$22:$CZ$63,3,0)</f>
        <v>5.9</v>
      </c>
      <c r="O3" s="54">
        <f>VLOOKUP(O1,'ZJQ-Parameter input'!$BX$22:$CZ$63,3,0)</f>
        <v>5.8840000000000003</v>
      </c>
      <c r="P3" s="54">
        <f>VLOOKUP(P1,'ZJQ-Parameter input'!$BX$22:$CZ$63,3,0)</f>
        <v>5.8680000000000003</v>
      </c>
      <c r="Q3" s="54">
        <f>VLOOKUP(Q1,'ZJQ-Parameter input'!$BX$22:$CZ$63,3,0)</f>
        <v>5.8520000000000003</v>
      </c>
      <c r="R3" s="54">
        <f>VLOOKUP(R1,'ZJQ-Parameter input'!$BX$22:$CZ$63,3,0)</f>
        <v>5.8360000000000003</v>
      </c>
      <c r="S3" s="54">
        <f>VLOOKUP(S1,'ZJQ-Parameter input'!$BX$22:$CZ$63,3,0)</f>
        <v>5.82</v>
      </c>
      <c r="T3" s="54">
        <f>VLOOKUP(T1,'ZJQ-Parameter input'!$BX$22:$CZ$63,3,0)</f>
        <v>5.806</v>
      </c>
      <c r="U3" s="54">
        <f>VLOOKUP(U1,'ZJQ-Parameter input'!$BX$22:$CZ$63,3,0)</f>
        <v>5.7919999999999998</v>
      </c>
      <c r="V3" s="54">
        <f>VLOOKUP(V1,'ZJQ-Parameter input'!$BX$22:$CZ$63,3,0)</f>
        <v>5.7779999999999996</v>
      </c>
      <c r="W3" s="54">
        <f>VLOOKUP(W1,'ZJQ-Parameter input'!$BX$22:$CZ$63,3,0)</f>
        <v>5.7639999999999993</v>
      </c>
      <c r="X3" s="54">
        <f>VLOOKUP(X1,'ZJQ-Parameter input'!$BX$22:$CZ$63,3,0)</f>
        <v>5.75</v>
      </c>
      <c r="Y3" s="54">
        <f>VLOOKUP(Y1,'ZJQ-Parameter input'!$BX$22:$CZ$63,3,0)</f>
        <v>5.75</v>
      </c>
      <c r="Z3" s="54">
        <f>VLOOKUP(Z1,'ZJQ-Parameter input'!$BX$22:$CZ$63,3,0)</f>
        <v>5.75</v>
      </c>
      <c r="AA3" s="54">
        <f>VLOOKUP(AA1,'ZJQ-Parameter input'!$BX$22:$CZ$63,3,0)</f>
        <v>5.75</v>
      </c>
      <c r="AB3" s="54">
        <f>VLOOKUP(AB1,'ZJQ-Parameter input'!$BX$22:$CZ$63,3,0)</f>
        <v>5.75</v>
      </c>
      <c r="AC3" s="54">
        <f>VLOOKUP(AC1,'ZJQ-Parameter input'!$BX$22:$CZ$63,3,0)</f>
        <v>5.75</v>
      </c>
      <c r="AD3" s="54">
        <f>VLOOKUP(AD1,'ZJQ-Parameter input'!$BX$22:$CZ$63,3,0)</f>
        <v>5.75</v>
      </c>
      <c r="AE3" s="54">
        <f>VLOOKUP(AE1,'ZJQ-Parameter input'!$BX$22:$CZ$63,3,0)</f>
        <v>5.75</v>
      </c>
      <c r="AF3" s="54">
        <f>VLOOKUP(AF1,'ZJQ-Parameter input'!$BX$22:$CZ$63,3,0)</f>
        <v>5.75</v>
      </c>
      <c r="AG3" s="54">
        <f>VLOOKUP(AG1,'ZJQ-Parameter input'!$BX$22:$CZ$63,3,0)</f>
        <v>5.75</v>
      </c>
      <c r="AH3" s="54">
        <f>VLOOKUP(AH1,'ZJQ-Parameter input'!$BX$22:$CZ$63,3,0)</f>
        <v>5.75</v>
      </c>
      <c r="AI3" s="54">
        <f>VLOOKUP(AI1,'ZJQ-Parameter input'!$BX$22:$CZ$63,3,0)</f>
        <v>5.75</v>
      </c>
      <c r="AJ3" s="54">
        <f>VLOOKUP(AJ1,'ZJQ-Parameter input'!$BX$22:$CZ$63,3,0)</f>
        <v>5.75</v>
      </c>
      <c r="AK3" s="54">
        <f>VLOOKUP(AK1,'ZJQ-Parameter input'!$BX$22:$CZ$63,3,0)</f>
        <v>5.75</v>
      </c>
      <c r="AL3" s="54">
        <f>VLOOKUP(AL1,'ZJQ-Parameter input'!$BX$22:$CZ$63,3,0)</f>
        <v>5.75</v>
      </c>
      <c r="AM3" s="54">
        <f>VLOOKUP(AM1,'ZJQ-Parameter input'!$BX$22:$CZ$63,3,0)</f>
        <v>5.75</v>
      </c>
      <c r="AN3" s="54">
        <f>VLOOKUP(AN1,'ZJQ-Parameter input'!$BX$22:$CZ$63,3,0)</f>
        <v>5.75</v>
      </c>
      <c r="AO3" s="54">
        <f>VLOOKUP(AO1,'ZJQ-Parameter input'!$BX$22:$CZ$63,3,0)</f>
        <v>5.75</v>
      </c>
      <c r="AP3" s="54">
        <f>VLOOKUP(AP1,'ZJQ-Parameter input'!$BX$22:$CZ$63,3,0)</f>
        <v>5.75</v>
      </c>
      <c r="AQ3" s="54">
        <f>VLOOKUP(AQ1,'ZJQ-Parameter input'!$BX$22:$CZ$63,3,0)</f>
        <v>5.75</v>
      </c>
      <c r="AR3" s="54">
        <f>VLOOKUP(AR1,'ZJQ-Parameter input'!$BX$22:$CZ$63,3,0)</f>
        <v>5.75</v>
      </c>
      <c r="AS3" s="54">
        <f>VLOOKUP(AS1,'ZJQ-Parameter input'!$BX$22:$CZ$63,3,0)</f>
        <v>5.75</v>
      </c>
      <c r="AT3" s="54">
        <f>VLOOKUP(AT1,'ZJQ-Parameter input'!$BX$22:$CZ$63,3,0)</f>
        <v>5.75</v>
      </c>
      <c r="AU3" s="54">
        <f>VLOOKUP(AU1,'ZJQ-Parameter input'!$BX$22:$CZ$63,3,0)</f>
        <v>5.75</v>
      </c>
      <c r="AV3" s="55">
        <f>VLOOKUP(AV1,'ZJQ-Parameter input'!$BX$22:$CZ$63,3,0)</f>
        <v>5.75</v>
      </c>
      <c r="AW3" s="55">
        <f>VLOOKUP(AW1,'ZJQ-Parameter input'!$BX$22:$CZ$63,3,0)</f>
        <v>5.75</v>
      </c>
    </row>
    <row r="4" spans="1:49" s="52" customFormat="1">
      <c r="A4" s="30" t="s">
        <v>30</v>
      </c>
      <c r="B4" s="30" t="s">
        <v>37</v>
      </c>
      <c r="C4" s="30" t="s">
        <v>32</v>
      </c>
      <c r="D4" s="30" t="s">
        <v>33</v>
      </c>
      <c r="E4" s="30" t="s">
        <v>38</v>
      </c>
      <c r="F4" s="30" t="s">
        <v>159</v>
      </c>
      <c r="G4" s="45" t="s">
        <v>157</v>
      </c>
      <c r="H4" s="54">
        <f>VLOOKUP(H1,'ZJQ-Parameter input'!$BX$22:$CZ$63,4,0)</f>
        <v>6.6959999999999997</v>
      </c>
      <c r="I4" s="54">
        <f>VLOOKUP(I1,'ZJQ-Parameter input'!$BX$22:$CZ$63,4,0)</f>
        <v>6.62</v>
      </c>
      <c r="J4" s="54">
        <f>VLOOKUP(J1,'ZJQ-Parameter input'!$BX$22:$CZ$63,4,0)</f>
        <v>6.4160000000000004</v>
      </c>
      <c r="K4" s="54">
        <f>VLOOKUP(K1,'ZJQ-Parameter input'!$BX$22:$CZ$63,4,0)</f>
        <v>6.2119999999999997</v>
      </c>
      <c r="L4" s="54">
        <f>VLOOKUP(L1,'ZJQ-Parameter input'!$BX$22:$CZ$63,4,0)</f>
        <v>6.008</v>
      </c>
      <c r="M4" s="54">
        <f>VLOOKUP(M1,'ZJQ-Parameter input'!$BX$22:$CZ$63,4,0)</f>
        <v>5.8040000000000003</v>
      </c>
      <c r="N4" s="54">
        <f>VLOOKUP(N1,'ZJQ-Parameter input'!$BX$22:$CZ$63,4,0)</f>
        <v>5.6</v>
      </c>
      <c r="O4" s="54">
        <f>VLOOKUP(O1,'ZJQ-Parameter input'!$BX$22:$CZ$63,4,0)</f>
        <v>5.44</v>
      </c>
      <c r="P4" s="54">
        <f>VLOOKUP(P1,'ZJQ-Parameter input'!$BX$22:$CZ$63,4,0)</f>
        <v>5.28</v>
      </c>
      <c r="Q4" s="54">
        <f>VLOOKUP(Q1,'ZJQ-Parameter input'!$BX$22:$CZ$63,4,0)</f>
        <v>5.12</v>
      </c>
      <c r="R4" s="54">
        <f>VLOOKUP(R1,'ZJQ-Parameter input'!$BX$22:$CZ$63,4,0)</f>
        <v>4.96</v>
      </c>
      <c r="S4" s="54">
        <f>VLOOKUP(S1,'ZJQ-Parameter input'!$BX$22:$CZ$63,4,0)</f>
        <v>4.8</v>
      </c>
      <c r="T4" s="54">
        <f>VLOOKUP(T1,'ZJQ-Parameter input'!$BX$22:$CZ$63,4,0)</f>
        <v>4.6399999999999997</v>
      </c>
      <c r="U4" s="54">
        <f>VLOOKUP(U1,'ZJQ-Parameter input'!$BX$22:$CZ$63,4,0)</f>
        <v>4.4800000000000004</v>
      </c>
      <c r="V4" s="54">
        <f>VLOOKUP(V1,'ZJQ-Parameter input'!$BX$22:$CZ$63,4,0)</f>
        <v>4.32</v>
      </c>
      <c r="W4" s="54">
        <f>VLOOKUP(W1,'ZJQ-Parameter input'!$BX$22:$CZ$63,4,0)</f>
        <v>4.16</v>
      </c>
      <c r="X4" s="54">
        <f>VLOOKUP(X1,'ZJQ-Parameter input'!$BX$22:$CZ$63,4,0)</f>
        <v>4</v>
      </c>
      <c r="Y4" s="54">
        <f>VLOOKUP(Y1,'ZJQ-Parameter input'!$BX$22:$CZ$63,4,0)</f>
        <v>4</v>
      </c>
      <c r="Z4" s="54">
        <f>VLOOKUP(Z1,'ZJQ-Parameter input'!$BX$22:$CZ$63,4,0)</f>
        <v>4</v>
      </c>
      <c r="AA4" s="54">
        <f>VLOOKUP(AA1,'ZJQ-Parameter input'!$BX$22:$CZ$63,4,0)</f>
        <v>4</v>
      </c>
      <c r="AB4" s="54">
        <f>VLOOKUP(AB1,'ZJQ-Parameter input'!$BX$22:$CZ$63,4,0)</f>
        <v>4</v>
      </c>
      <c r="AC4" s="54">
        <f>VLOOKUP(AC1,'ZJQ-Parameter input'!$BX$22:$CZ$63,4,0)</f>
        <v>4</v>
      </c>
      <c r="AD4" s="54">
        <f>VLOOKUP(AD1,'ZJQ-Parameter input'!$BX$22:$CZ$63,4,0)</f>
        <v>4</v>
      </c>
      <c r="AE4" s="54">
        <f>VLOOKUP(AE1,'ZJQ-Parameter input'!$BX$22:$CZ$63,4,0)</f>
        <v>4</v>
      </c>
      <c r="AF4" s="54">
        <f>VLOOKUP(AF1,'ZJQ-Parameter input'!$BX$22:$CZ$63,4,0)</f>
        <v>4</v>
      </c>
      <c r="AG4" s="54">
        <f>VLOOKUP(AG1,'ZJQ-Parameter input'!$BX$22:$CZ$63,4,0)</f>
        <v>4</v>
      </c>
      <c r="AH4" s="54">
        <f>VLOOKUP(AH1,'ZJQ-Parameter input'!$BX$22:$CZ$63,4,0)</f>
        <v>4</v>
      </c>
      <c r="AI4" s="54">
        <f>VLOOKUP(AI1,'ZJQ-Parameter input'!$BX$22:$CZ$63,4,0)</f>
        <v>4</v>
      </c>
      <c r="AJ4" s="54">
        <f>VLOOKUP(AJ1,'ZJQ-Parameter input'!$BX$22:$CZ$63,4,0)</f>
        <v>4</v>
      </c>
      <c r="AK4" s="54">
        <f>VLOOKUP(AK1,'ZJQ-Parameter input'!$BX$22:$CZ$63,4,0)</f>
        <v>4</v>
      </c>
      <c r="AL4" s="54">
        <f>VLOOKUP(AL1,'ZJQ-Parameter input'!$BX$22:$CZ$63,4,0)</f>
        <v>4</v>
      </c>
      <c r="AM4" s="54">
        <f>VLOOKUP(AM1,'ZJQ-Parameter input'!$BX$22:$CZ$63,4,0)</f>
        <v>4</v>
      </c>
      <c r="AN4" s="54">
        <f>VLOOKUP(AN1,'ZJQ-Parameter input'!$BX$22:$CZ$63,4,0)</f>
        <v>4</v>
      </c>
      <c r="AO4" s="54">
        <f>VLOOKUP(AO1,'ZJQ-Parameter input'!$BX$22:$CZ$63,4,0)</f>
        <v>4</v>
      </c>
      <c r="AP4" s="54">
        <f>VLOOKUP(AP1,'ZJQ-Parameter input'!$BX$22:$CZ$63,4,0)</f>
        <v>4</v>
      </c>
      <c r="AQ4" s="54">
        <f>VLOOKUP(AQ1,'ZJQ-Parameter input'!$BX$22:$CZ$63,4,0)</f>
        <v>4</v>
      </c>
      <c r="AR4" s="54">
        <f>VLOOKUP(AR1,'ZJQ-Parameter input'!$BX$22:$CZ$63,4,0)</f>
        <v>4</v>
      </c>
      <c r="AS4" s="54">
        <f>VLOOKUP(AS1,'ZJQ-Parameter input'!$BX$22:$CZ$63,4,0)</f>
        <v>4</v>
      </c>
      <c r="AT4" s="54">
        <f>VLOOKUP(AT1,'ZJQ-Parameter input'!$BX$22:$CZ$63,4,0)</f>
        <v>4</v>
      </c>
      <c r="AU4" s="54">
        <f>VLOOKUP(AU1,'ZJQ-Parameter input'!$BX$22:$CZ$63,4,0)</f>
        <v>4</v>
      </c>
      <c r="AV4" s="55">
        <f>VLOOKUP(AV1,'ZJQ-Parameter input'!$BX$22:$CZ$63,4,0)</f>
        <v>4</v>
      </c>
      <c r="AW4" s="55">
        <f>VLOOKUP(AW1,'ZJQ-Parameter input'!$BX$22:$CZ$63,4,0)</f>
        <v>4</v>
      </c>
    </row>
    <row r="5" spans="1:49" s="52" customFormat="1">
      <c r="A5" s="30" t="s">
        <v>30</v>
      </c>
      <c r="B5" s="30" t="s">
        <v>39</v>
      </c>
      <c r="C5" s="30" t="s">
        <v>32</v>
      </c>
      <c r="D5" s="30" t="s">
        <v>33</v>
      </c>
      <c r="E5" s="30" t="s">
        <v>40</v>
      </c>
      <c r="F5" s="30" t="s">
        <v>159</v>
      </c>
      <c r="G5" s="45" t="s">
        <v>157</v>
      </c>
      <c r="H5" s="54">
        <f>VLOOKUP(H1,'ZJQ-Parameter input'!$BX$22:$CZ$63,5,0)</f>
        <v>5.58</v>
      </c>
      <c r="I5" s="54">
        <f>VLOOKUP(I1,'ZJQ-Parameter input'!$BX$22:$CZ$63,5,0)</f>
        <v>6.5</v>
      </c>
      <c r="J5" s="54">
        <f>VLOOKUP(J1,'ZJQ-Parameter input'!$BX$22:$CZ$63,5,0)</f>
        <v>5.3466666666666702</v>
      </c>
      <c r="K5" s="54">
        <f>VLOOKUP(K1,'ZJQ-Parameter input'!$BX$22:$CZ$63,5,0)</f>
        <v>5.1766666666666703</v>
      </c>
      <c r="L5" s="54">
        <f>VLOOKUP(L1,'ZJQ-Parameter input'!$BX$22:$CZ$63,5,0)</f>
        <v>5.0066666666666704</v>
      </c>
      <c r="M5" s="54">
        <f>VLOOKUP(M1,'ZJQ-Parameter input'!$BX$22:$CZ$63,5,0)</f>
        <v>4.8366666666666696</v>
      </c>
      <c r="N5" s="54">
        <f>VLOOKUP(N1,'ZJQ-Parameter input'!$BX$22:$CZ$63,5,0)</f>
        <v>4.6666666666666696</v>
      </c>
      <c r="O5" s="54">
        <f>VLOOKUP(O1,'ZJQ-Parameter input'!$BX$22:$CZ$63,5,0)</f>
        <v>4.5333333333333297</v>
      </c>
      <c r="P5" s="54">
        <f>VLOOKUP(P1,'ZJQ-Parameter input'!$BX$22:$CZ$63,5,0)</f>
        <v>4.4000000000000004</v>
      </c>
      <c r="Q5" s="54">
        <f>VLOOKUP(Q1,'ZJQ-Parameter input'!$BX$22:$CZ$63,5,0)</f>
        <v>4.2666666666666702</v>
      </c>
      <c r="R5" s="54">
        <f>VLOOKUP(R1,'ZJQ-Parameter input'!$BX$22:$CZ$63,5,0)</f>
        <v>4.1333333333333302</v>
      </c>
      <c r="S5" s="54">
        <f>VLOOKUP(S1,'ZJQ-Parameter input'!$BX$22:$CZ$63,5,0)</f>
        <v>4</v>
      </c>
      <c r="T5" s="54">
        <f>VLOOKUP(T1,'ZJQ-Parameter input'!$BX$22:$CZ$63,5,0)</f>
        <v>3.8666666666666698</v>
      </c>
      <c r="U5" s="54">
        <f>VLOOKUP(U1,'ZJQ-Parameter input'!$BX$22:$CZ$63,5,0)</f>
        <v>3.7333333333333298</v>
      </c>
      <c r="V5" s="54">
        <f>VLOOKUP(V1,'ZJQ-Parameter input'!$BX$22:$CZ$63,5,0)</f>
        <v>3.6</v>
      </c>
      <c r="W5" s="54">
        <f>VLOOKUP(W1,'ZJQ-Parameter input'!$BX$22:$CZ$63,5,0)</f>
        <v>3.4666666666666699</v>
      </c>
      <c r="X5" s="54">
        <f>VLOOKUP(X1,'ZJQ-Parameter input'!$BX$22:$CZ$63,5,0)</f>
        <v>3.3333333333333299</v>
      </c>
      <c r="Y5" s="54">
        <f>VLOOKUP(Y1,'ZJQ-Parameter input'!$BX$22:$CZ$63,5,0)</f>
        <v>3.3333333333333299</v>
      </c>
      <c r="Z5" s="54">
        <f>VLOOKUP(Z1,'ZJQ-Parameter input'!$BX$22:$CZ$63,5,0)</f>
        <v>3.3333333333333299</v>
      </c>
      <c r="AA5" s="54">
        <f>VLOOKUP(AA1,'ZJQ-Parameter input'!$BX$22:$CZ$63,5,0)</f>
        <v>3.3333333333333299</v>
      </c>
      <c r="AB5" s="54">
        <f>VLOOKUP(AB1,'ZJQ-Parameter input'!$BX$22:$CZ$63,5,0)</f>
        <v>3.3333333333333299</v>
      </c>
      <c r="AC5" s="54">
        <f>VLOOKUP(AC1,'ZJQ-Parameter input'!$BX$22:$CZ$63,5,0)</f>
        <v>3.3333333333333299</v>
      </c>
      <c r="AD5" s="54">
        <f>VLOOKUP(AD1,'ZJQ-Parameter input'!$BX$22:$CZ$63,5,0)</f>
        <v>3.3333333333333299</v>
      </c>
      <c r="AE5" s="54">
        <f>VLOOKUP(AE1,'ZJQ-Parameter input'!$BX$22:$CZ$63,5,0)</f>
        <v>3.3333333333333299</v>
      </c>
      <c r="AF5" s="54">
        <f>VLOOKUP(AF1,'ZJQ-Parameter input'!$BX$22:$CZ$63,5,0)</f>
        <v>3.3333333333333299</v>
      </c>
      <c r="AG5" s="54">
        <f>VLOOKUP(AG1,'ZJQ-Parameter input'!$BX$22:$CZ$63,5,0)</f>
        <v>3.3333333333333299</v>
      </c>
      <c r="AH5" s="54">
        <f>VLOOKUP(AH1,'ZJQ-Parameter input'!$BX$22:$CZ$63,5,0)</f>
        <v>3.3333333333333299</v>
      </c>
      <c r="AI5" s="54">
        <f>VLOOKUP(AI1,'ZJQ-Parameter input'!$BX$22:$CZ$63,5,0)</f>
        <v>3.3333333333333299</v>
      </c>
      <c r="AJ5" s="54">
        <f>VLOOKUP(AJ1,'ZJQ-Parameter input'!$BX$22:$CZ$63,5,0)</f>
        <v>3.3333333333333299</v>
      </c>
      <c r="AK5" s="54">
        <f>VLOOKUP(AK1,'ZJQ-Parameter input'!$BX$22:$CZ$63,5,0)</f>
        <v>3.3333333333333299</v>
      </c>
      <c r="AL5" s="54">
        <f>VLOOKUP(AL1,'ZJQ-Parameter input'!$BX$22:$CZ$63,5,0)</f>
        <v>3.3333333333333299</v>
      </c>
      <c r="AM5" s="54">
        <f>VLOOKUP(AM1,'ZJQ-Parameter input'!$BX$22:$CZ$63,5,0)</f>
        <v>3.3333333333333299</v>
      </c>
      <c r="AN5" s="54">
        <f>VLOOKUP(AN1,'ZJQ-Parameter input'!$BX$22:$CZ$63,5,0)</f>
        <v>3.3333333333333299</v>
      </c>
      <c r="AO5" s="54">
        <f>VLOOKUP(AO1,'ZJQ-Parameter input'!$BX$22:$CZ$63,5,0)</f>
        <v>3.3333333333333299</v>
      </c>
      <c r="AP5" s="54">
        <f>VLOOKUP(AP1,'ZJQ-Parameter input'!$BX$22:$CZ$63,5,0)</f>
        <v>3.3333333333333299</v>
      </c>
      <c r="AQ5" s="54">
        <f>VLOOKUP(AQ1,'ZJQ-Parameter input'!$BX$22:$CZ$63,5,0)</f>
        <v>3.3333333333333299</v>
      </c>
      <c r="AR5" s="54">
        <f>VLOOKUP(AR1,'ZJQ-Parameter input'!$BX$22:$CZ$63,5,0)</f>
        <v>3.3333333333333299</v>
      </c>
      <c r="AS5" s="54">
        <f>VLOOKUP(AS1,'ZJQ-Parameter input'!$BX$22:$CZ$63,5,0)</f>
        <v>3.3333333333333299</v>
      </c>
      <c r="AT5" s="54">
        <f>VLOOKUP(AT1,'ZJQ-Parameter input'!$BX$22:$CZ$63,5,0)</f>
        <v>3.3333333333333299</v>
      </c>
      <c r="AU5" s="54">
        <f>VLOOKUP(AU1,'ZJQ-Parameter input'!$BX$22:$CZ$63,5,0)</f>
        <v>3.3333333333333299</v>
      </c>
      <c r="AV5" s="55">
        <f>VLOOKUP(AV1,'ZJQ-Parameter input'!$BX$22:$CZ$63,5,0)</f>
        <v>3.3333333333333299</v>
      </c>
      <c r="AW5" s="55">
        <f>VLOOKUP(AW1,'ZJQ-Parameter input'!$BX$22:$CZ$63,5,0)</f>
        <v>3.3333333333333299</v>
      </c>
    </row>
    <row r="6" spans="1:49" s="52" customFormat="1">
      <c r="A6" s="30" t="s">
        <v>30</v>
      </c>
      <c r="B6" s="30" t="s">
        <v>41</v>
      </c>
      <c r="C6" s="30" t="s">
        <v>32</v>
      </c>
      <c r="D6" s="30" t="s">
        <v>33</v>
      </c>
      <c r="E6" s="30" t="s">
        <v>42</v>
      </c>
      <c r="F6" s="30" t="s">
        <v>159</v>
      </c>
      <c r="G6" s="45" t="s">
        <v>157</v>
      </c>
      <c r="H6" s="54">
        <f>VLOOKUP(H1,'ZJQ-Parameter input'!$BX$22:$CZ$63,6,0)</f>
        <v>5.9</v>
      </c>
      <c r="I6" s="54">
        <f>VLOOKUP(I1,'ZJQ-Parameter input'!$BX$22:$CZ$63,6,0)</f>
        <v>5</v>
      </c>
      <c r="J6" s="54">
        <f>VLOOKUP(J1,'ZJQ-Parameter input'!$BX$22:$CZ$63,6,0)</f>
        <v>4.8</v>
      </c>
      <c r="K6" s="54">
        <f>VLOOKUP(K1,'ZJQ-Parameter input'!$BX$22:$CZ$63,6,0)</f>
        <v>4.5999999999999996</v>
      </c>
      <c r="L6" s="54">
        <f>VLOOKUP(L1,'ZJQ-Parameter input'!$BX$22:$CZ$63,6,0)</f>
        <v>4.3999999999999995</v>
      </c>
      <c r="M6" s="54">
        <f>VLOOKUP(M1,'ZJQ-Parameter input'!$BX$22:$CZ$63,6,0)</f>
        <v>4.1999999999999993</v>
      </c>
      <c r="N6" s="54">
        <f>VLOOKUP(N1,'ZJQ-Parameter input'!$BX$22:$CZ$63,6,0)</f>
        <v>4</v>
      </c>
      <c r="O6" s="54">
        <f>VLOOKUP(O1,'ZJQ-Parameter input'!$BX$22:$CZ$63,6,0)</f>
        <v>3.9</v>
      </c>
      <c r="P6" s="54">
        <f>VLOOKUP(P1,'ZJQ-Parameter input'!$BX$22:$CZ$63,6,0)</f>
        <v>3.8</v>
      </c>
      <c r="Q6" s="54">
        <f>VLOOKUP(Q1,'ZJQ-Parameter input'!$BX$22:$CZ$63,6,0)</f>
        <v>3.6999999999999997</v>
      </c>
      <c r="R6" s="54">
        <f>VLOOKUP(R1,'ZJQ-Parameter input'!$BX$22:$CZ$63,6,0)</f>
        <v>3.5999999999999996</v>
      </c>
      <c r="S6" s="54">
        <f>VLOOKUP(S1,'ZJQ-Parameter input'!$BX$22:$CZ$63,6,0)</f>
        <v>3.5</v>
      </c>
      <c r="T6" s="54">
        <f>VLOOKUP(T1,'ZJQ-Parameter input'!$BX$22:$CZ$63,6,0)</f>
        <v>3.5</v>
      </c>
      <c r="U6" s="54">
        <f>VLOOKUP(U1,'ZJQ-Parameter input'!$BX$22:$CZ$63,6,0)</f>
        <v>3.5</v>
      </c>
      <c r="V6" s="54">
        <f>VLOOKUP(V1,'ZJQ-Parameter input'!$BX$22:$CZ$63,6,0)</f>
        <v>3.5</v>
      </c>
      <c r="W6" s="54">
        <f>VLOOKUP(W1,'ZJQ-Parameter input'!$BX$22:$CZ$63,6,0)</f>
        <v>3.5</v>
      </c>
      <c r="X6" s="54">
        <f>VLOOKUP(X1,'ZJQ-Parameter input'!$BX$22:$CZ$63,6,0)</f>
        <v>3.5</v>
      </c>
      <c r="Y6" s="54">
        <f>VLOOKUP(Y1,'ZJQ-Parameter input'!$BX$22:$CZ$63,6,0)</f>
        <v>3.5</v>
      </c>
      <c r="Z6" s="54">
        <f>VLOOKUP(Z1,'ZJQ-Parameter input'!$BX$22:$CZ$63,6,0)</f>
        <v>3.5</v>
      </c>
      <c r="AA6" s="54">
        <f>VLOOKUP(AA1,'ZJQ-Parameter input'!$BX$22:$CZ$63,6,0)</f>
        <v>3.5</v>
      </c>
      <c r="AB6" s="54">
        <f>VLOOKUP(AB1,'ZJQ-Parameter input'!$BX$22:$CZ$63,6,0)</f>
        <v>3.5</v>
      </c>
      <c r="AC6" s="54">
        <f>VLOOKUP(AC1,'ZJQ-Parameter input'!$BX$22:$CZ$63,6,0)</f>
        <v>3.5</v>
      </c>
      <c r="AD6" s="54">
        <f>VLOOKUP(AD1,'ZJQ-Parameter input'!$BX$22:$CZ$63,6,0)</f>
        <v>3.5</v>
      </c>
      <c r="AE6" s="54">
        <f>VLOOKUP(AE1,'ZJQ-Parameter input'!$BX$22:$CZ$63,6,0)</f>
        <v>3.5</v>
      </c>
      <c r="AF6" s="54">
        <f>VLOOKUP(AF1,'ZJQ-Parameter input'!$BX$22:$CZ$63,6,0)</f>
        <v>3.5</v>
      </c>
      <c r="AG6" s="54">
        <f>VLOOKUP(AG1,'ZJQ-Parameter input'!$BX$22:$CZ$63,6,0)</f>
        <v>3.5</v>
      </c>
      <c r="AH6" s="54">
        <f>VLOOKUP(AH1,'ZJQ-Parameter input'!$BX$22:$CZ$63,6,0)</f>
        <v>3.5</v>
      </c>
      <c r="AI6" s="54">
        <f>VLOOKUP(AI1,'ZJQ-Parameter input'!$BX$22:$CZ$63,6,0)</f>
        <v>3.5</v>
      </c>
      <c r="AJ6" s="54">
        <f>VLOOKUP(AJ1,'ZJQ-Parameter input'!$BX$22:$CZ$63,6,0)</f>
        <v>3.5</v>
      </c>
      <c r="AK6" s="54">
        <f>VLOOKUP(AK1,'ZJQ-Parameter input'!$BX$22:$CZ$63,6,0)</f>
        <v>3.5</v>
      </c>
      <c r="AL6" s="54">
        <f>VLOOKUP(AL1,'ZJQ-Parameter input'!$BX$22:$CZ$63,6,0)</f>
        <v>3.5</v>
      </c>
      <c r="AM6" s="54">
        <f>VLOOKUP(AM1,'ZJQ-Parameter input'!$BX$22:$CZ$63,6,0)</f>
        <v>3.5</v>
      </c>
      <c r="AN6" s="54">
        <f>VLOOKUP(AN1,'ZJQ-Parameter input'!$BX$22:$CZ$63,6,0)</f>
        <v>3.5</v>
      </c>
      <c r="AO6" s="54">
        <f>VLOOKUP(AO1,'ZJQ-Parameter input'!$BX$22:$CZ$63,6,0)</f>
        <v>3.5</v>
      </c>
      <c r="AP6" s="54">
        <f>VLOOKUP(AP1,'ZJQ-Parameter input'!$BX$22:$CZ$63,6,0)</f>
        <v>3.5</v>
      </c>
      <c r="AQ6" s="54">
        <f>VLOOKUP(AQ1,'ZJQ-Parameter input'!$BX$22:$CZ$63,6,0)</f>
        <v>3.5</v>
      </c>
      <c r="AR6" s="54">
        <f>VLOOKUP(AR1,'ZJQ-Parameter input'!$BX$22:$CZ$63,6,0)</f>
        <v>3.5</v>
      </c>
      <c r="AS6" s="54">
        <f>VLOOKUP(AS1,'ZJQ-Parameter input'!$BX$22:$CZ$63,6,0)</f>
        <v>3.5</v>
      </c>
      <c r="AT6" s="54">
        <f>VLOOKUP(AT1,'ZJQ-Parameter input'!$BX$22:$CZ$63,6,0)</f>
        <v>3.5</v>
      </c>
      <c r="AU6" s="54">
        <f>VLOOKUP(AU1,'ZJQ-Parameter input'!$BX$22:$CZ$63,6,0)</f>
        <v>3.5</v>
      </c>
      <c r="AV6" s="55">
        <f>VLOOKUP(AV1,'ZJQ-Parameter input'!$BX$22:$CZ$63,6,0)</f>
        <v>3.5</v>
      </c>
      <c r="AW6" s="55">
        <f>VLOOKUP(AW1,'ZJQ-Parameter input'!$BX$22:$CZ$63,6,0)</f>
        <v>3.5</v>
      </c>
    </row>
    <row r="7" spans="1:49" s="52" customFormat="1">
      <c r="A7" s="30" t="s">
        <v>30</v>
      </c>
      <c r="B7" s="30" t="s">
        <v>43</v>
      </c>
      <c r="C7" s="30" t="s">
        <v>32</v>
      </c>
      <c r="D7" s="30" t="s">
        <v>33</v>
      </c>
      <c r="E7" s="30" t="s">
        <v>44</v>
      </c>
      <c r="F7" s="30" t="s">
        <v>159</v>
      </c>
      <c r="G7" s="45" t="s">
        <v>157</v>
      </c>
      <c r="H7" s="54">
        <f>VLOOKUP(H1,'ZJQ-Parameter input'!$BX$22:$CZ$63,7,0)</f>
        <v>12.5</v>
      </c>
      <c r="I7" s="54">
        <f>VLOOKUP(I1,'ZJQ-Parameter input'!$BX$22:$CZ$63,7,0)</f>
        <v>6</v>
      </c>
      <c r="J7" s="54">
        <f>VLOOKUP(J1,'ZJQ-Parameter input'!$BX$22:$CZ$63,7,0)</f>
        <v>6</v>
      </c>
      <c r="K7" s="54">
        <f>VLOOKUP(K1,'ZJQ-Parameter input'!$BX$22:$CZ$63,7,0)</f>
        <v>6</v>
      </c>
      <c r="L7" s="54">
        <f>VLOOKUP(L1,'ZJQ-Parameter input'!$BX$22:$CZ$63,7,0)</f>
        <v>6</v>
      </c>
      <c r="M7" s="54">
        <f>VLOOKUP(M1,'ZJQ-Parameter input'!$BX$22:$CZ$63,7,0)</f>
        <v>6</v>
      </c>
      <c r="N7" s="54">
        <f>VLOOKUP(N1,'ZJQ-Parameter input'!$BX$22:$CZ$63,7,0)</f>
        <v>6</v>
      </c>
      <c r="O7" s="54">
        <f>VLOOKUP(O1,'ZJQ-Parameter input'!$BX$22:$CZ$63,7,0)</f>
        <v>6</v>
      </c>
      <c r="P7" s="54">
        <f>VLOOKUP(P1,'ZJQ-Parameter input'!$BX$22:$CZ$63,7,0)</f>
        <v>6</v>
      </c>
      <c r="Q7" s="54">
        <f>VLOOKUP(Q1,'ZJQ-Parameter input'!$BX$22:$CZ$63,7,0)</f>
        <v>6</v>
      </c>
      <c r="R7" s="54">
        <f>VLOOKUP(R1,'ZJQ-Parameter input'!$BX$22:$CZ$63,7,0)</f>
        <v>6</v>
      </c>
      <c r="S7" s="54">
        <f>VLOOKUP(S1,'ZJQ-Parameter input'!$BX$22:$CZ$63,7,0)</f>
        <v>6</v>
      </c>
      <c r="T7" s="54">
        <f>VLOOKUP(T1,'ZJQ-Parameter input'!$BX$22:$CZ$63,7,0)</f>
        <v>6</v>
      </c>
      <c r="U7" s="54">
        <f>VLOOKUP(U1,'ZJQ-Parameter input'!$BX$22:$CZ$63,7,0)</f>
        <v>6</v>
      </c>
      <c r="V7" s="54">
        <f>VLOOKUP(V1,'ZJQ-Parameter input'!$BX$22:$CZ$63,7,0)</f>
        <v>6</v>
      </c>
      <c r="W7" s="54">
        <f>VLOOKUP(W1,'ZJQ-Parameter input'!$BX$22:$CZ$63,7,0)</f>
        <v>6</v>
      </c>
      <c r="X7" s="54">
        <f>VLOOKUP(X1,'ZJQ-Parameter input'!$BX$22:$CZ$63,7,0)</f>
        <v>6</v>
      </c>
      <c r="Y7" s="54">
        <f>VLOOKUP(Y1,'ZJQ-Parameter input'!$BX$22:$CZ$63,7,0)</f>
        <v>6</v>
      </c>
      <c r="Z7" s="54">
        <f>VLOOKUP(Z1,'ZJQ-Parameter input'!$BX$22:$CZ$63,7,0)</f>
        <v>6</v>
      </c>
      <c r="AA7" s="54">
        <f>VLOOKUP(AA1,'ZJQ-Parameter input'!$BX$22:$CZ$63,7,0)</f>
        <v>6</v>
      </c>
      <c r="AB7" s="54">
        <f>VLOOKUP(AB1,'ZJQ-Parameter input'!$BX$22:$CZ$63,7,0)</f>
        <v>6</v>
      </c>
      <c r="AC7" s="54">
        <f>VLOOKUP(AC1,'ZJQ-Parameter input'!$BX$22:$CZ$63,7,0)</f>
        <v>6</v>
      </c>
      <c r="AD7" s="54">
        <f>VLOOKUP(AD1,'ZJQ-Parameter input'!$BX$22:$CZ$63,7,0)</f>
        <v>6</v>
      </c>
      <c r="AE7" s="54">
        <f>VLOOKUP(AE1,'ZJQ-Parameter input'!$BX$22:$CZ$63,7,0)</f>
        <v>6</v>
      </c>
      <c r="AF7" s="54">
        <f>VLOOKUP(AF1,'ZJQ-Parameter input'!$BX$22:$CZ$63,7,0)</f>
        <v>6</v>
      </c>
      <c r="AG7" s="54">
        <f>VLOOKUP(AG1,'ZJQ-Parameter input'!$BX$22:$CZ$63,7,0)</f>
        <v>6</v>
      </c>
      <c r="AH7" s="54">
        <f>VLOOKUP(AH1,'ZJQ-Parameter input'!$BX$22:$CZ$63,7,0)</f>
        <v>6</v>
      </c>
      <c r="AI7" s="54">
        <f>VLOOKUP(AI1,'ZJQ-Parameter input'!$BX$22:$CZ$63,7,0)</f>
        <v>6</v>
      </c>
      <c r="AJ7" s="54">
        <f>VLOOKUP(AJ1,'ZJQ-Parameter input'!$BX$22:$CZ$63,7,0)</f>
        <v>6</v>
      </c>
      <c r="AK7" s="54">
        <f>VLOOKUP(AK1,'ZJQ-Parameter input'!$BX$22:$CZ$63,7,0)</f>
        <v>6</v>
      </c>
      <c r="AL7" s="54">
        <f>VLOOKUP(AL1,'ZJQ-Parameter input'!$BX$22:$CZ$63,7,0)</f>
        <v>6</v>
      </c>
      <c r="AM7" s="54">
        <f>VLOOKUP(AM1,'ZJQ-Parameter input'!$BX$22:$CZ$63,7,0)</f>
        <v>6</v>
      </c>
      <c r="AN7" s="54">
        <f>VLOOKUP(AN1,'ZJQ-Parameter input'!$BX$22:$CZ$63,7,0)</f>
        <v>6</v>
      </c>
      <c r="AO7" s="54">
        <f>VLOOKUP(AO1,'ZJQ-Parameter input'!$BX$22:$CZ$63,7,0)</f>
        <v>6</v>
      </c>
      <c r="AP7" s="54">
        <f>VLOOKUP(AP1,'ZJQ-Parameter input'!$BX$22:$CZ$63,7,0)</f>
        <v>6</v>
      </c>
      <c r="AQ7" s="54">
        <f>VLOOKUP(AQ1,'ZJQ-Parameter input'!$BX$22:$CZ$63,7,0)</f>
        <v>6</v>
      </c>
      <c r="AR7" s="54">
        <f>VLOOKUP(AR1,'ZJQ-Parameter input'!$BX$22:$CZ$63,7,0)</f>
        <v>6</v>
      </c>
      <c r="AS7" s="54">
        <f>VLOOKUP(AS1,'ZJQ-Parameter input'!$BX$22:$CZ$63,7,0)</f>
        <v>6</v>
      </c>
      <c r="AT7" s="54">
        <f>VLOOKUP(AT1,'ZJQ-Parameter input'!$BX$22:$CZ$63,7,0)</f>
        <v>6</v>
      </c>
      <c r="AU7" s="54">
        <f>VLOOKUP(AU1,'ZJQ-Parameter input'!$BX$22:$CZ$63,7,0)</f>
        <v>6</v>
      </c>
      <c r="AV7" s="55">
        <f>VLOOKUP(AV1,'ZJQ-Parameter input'!$BX$22:$CZ$63,7,0)</f>
        <v>6</v>
      </c>
      <c r="AW7" s="55">
        <f>VLOOKUP(AW1,'ZJQ-Parameter input'!$BX$22:$CZ$63,7,0)</f>
        <v>6</v>
      </c>
    </row>
    <row r="8" spans="1:49" s="52" customFormat="1">
      <c r="A8" s="30" t="s">
        <v>30</v>
      </c>
      <c r="B8" s="30" t="s">
        <v>45</v>
      </c>
      <c r="C8" s="30" t="s">
        <v>32</v>
      </c>
      <c r="D8" s="30" t="s">
        <v>33</v>
      </c>
      <c r="E8" s="30" t="s">
        <v>46</v>
      </c>
      <c r="F8" s="30" t="s">
        <v>159</v>
      </c>
      <c r="G8" s="45" t="s">
        <v>158</v>
      </c>
      <c r="H8" s="54">
        <f>VLOOKUP(H1,'ZJQ-Parameter input'!$BX$22:$CZ$63,8,0)</f>
        <v>1.2</v>
      </c>
      <c r="I8" s="54">
        <f>VLOOKUP(I1,'ZJQ-Parameter input'!$BX$22:$CZ$63,8,0)</f>
        <v>1</v>
      </c>
      <c r="J8" s="54">
        <f>VLOOKUP(J1,'ZJQ-Parameter input'!$BX$22:$CZ$63,8,0)</f>
        <v>0.98</v>
      </c>
      <c r="K8" s="54">
        <f>VLOOKUP(K1,'ZJQ-Parameter input'!$BX$22:$CZ$63,8,0)</f>
        <v>0.96</v>
      </c>
      <c r="L8" s="54">
        <f>VLOOKUP(L1,'ZJQ-Parameter input'!$BX$22:$CZ$63,8,0)</f>
        <v>0.94</v>
      </c>
      <c r="M8" s="54">
        <f>VLOOKUP(M1,'ZJQ-Parameter input'!$BX$22:$CZ$63,8,0)</f>
        <v>0.91999999999999993</v>
      </c>
      <c r="N8" s="54">
        <f>VLOOKUP(N1,'ZJQ-Parameter input'!$BX$22:$CZ$63,8,0)</f>
        <v>0.9</v>
      </c>
      <c r="O8" s="54">
        <f>VLOOKUP(O1,'ZJQ-Parameter input'!$BX$22:$CZ$63,8,0)</f>
        <v>0.88</v>
      </c>
      <c r="P8" s="54">
        <f>VLOOKUP(P1,'ZJQ-Parameter input'!$BX$22:$CZ$63,8,0)</f>
        <v>0.86</v>
      </c>
      <c r="Q8" s="54">
        <f>VLOOKUP(Q1,'ZJQ-Parameter input'!$BX$22:$CZ$63,8,0)</f>
        <v>0.84</v>
      </c>
      <c r="R8" s="54">
        <f>VLOOKUP(R1,'ZJQ-Parameter input'!$BX$22:$CZ$63,8,0)</f>
        <v>0.82</v>
      </c>
      <c r="S8" s="54">
        <f>VLOOKUP(S1,'ZJQ-Parameter input'!$BX$22:$CZ$63,8,0)</f>
        <v>0.8</v>
      </c>
      <c r="T8" s="54">
        <f>VLOOKUP(T1,'ZJQ-Parameter input'!$BX$22:$CZ$63,8,0)</f>
        <v>0.79</v>
      </c>
      <c r="U8" s="54">
        <f>VLOOKUP(U1,'ZJQ-Parameter input'!$BX$22:$CZ$63,8,0)</f>
        <v>0.78</v>
      </c>
      <c r="V8" s="54">
        <f>VLOOKUP(V1,'ZJQ-Parameter input'!$BX$22:$CZ$63,8,0)</f>
        <v>0.77</v>
      </c>
      <c r="W8" s="54">
        <f>VLOOKUP(W1,'ZJQ-Parameter input'!$BX$22:$CZ$63,8,0)</f>
        <v>0.76</v>
      </c>
      <c r="X8" s="54">
        <f>VLOOKUP(X1,'ZJQ-Parameter input'!$BX$22:$CZ$63,8,0)</f>
        <v>0.75</v>
      </c>
      <c r="Y8" s="54">
        <f>VLOOKUP(Y1,'ZJQ-Parameter input'!$BX$22:$CZ$63,8,0)</f>
        <v>0.75</v>
      </c>
      <c r="Z8" s="54">
        <f>VLOOKUP(Z1,'ZJQ-Parameter input'!$BX$22:$CZ$63,8,0)</f>
        <v>0.75</v>
      </c>
      <c r="AA8" s="54">
        <f>VLOOKUP(AA1,'ZJQ-Parameter input'!$BX$22:$CZ$63,8,0)</f>
        <v>0.75</v>
      </c>
      <c r="AB8" s="54">
        <f>VLOOKUP(AB1,'ZJQ-Parameter input'!$BX$22:$CZ$63,8,0)</f>
        <v>0.75</v>
      </c>
      <c r="AC8" s="54">
        <f>VLOOKUP(AC1,'ZJQ-Parameter input'!$BX$22:$CZ$63,8,0)</f>
        <v>0.75</v>
      </c>
      <c r="AD8" s="54">
        <f>VLOOKUP(AD1,'ZJQ-Parameter input'!$BX$22:$CZ$63,8,0)</f>
        <v>0.75</v>
      </c>
      <c r="AE8" s="54">
        <f>VLOOKUP(AE1,'ZJQ-Parameter input'!$BX$22:$CZ$63,8,0)</f>
        <v>0.75</v>
      </c>
      <c r="AF8" s="54">
        <f>VLOOKUP(AF1,'ZJQ-Parameter input'!$BX$22:$CZ$63,8,0)</f>
        <v>0.75</v>
      </c>
      <c r="AG8" s="54">
        <f>VLOOKUP(AG1,'ZJQ-Parameter input'!$BX$22:$CZ$63,8,0)</f>
        <v>0.75</v>
      </c>
      <c r="AH8" s="54">
        <f>VLOOKUP(AH1,'ZJQ-Parameter input'!$BX$22:$CZ$63,8,0)</f>
        <v>0.75</v>
      </c>
      <c r="AI8" s="54">
        <f>VLOOKUP(AI1,'ZJQ-Parameter input'!$BX$22:$CZ$63,8,0)</f>
        <v>0.75</v>
      </c>
      <c r="AJ8" s="54">
        <f>VLOOKUP(AJ1,'ZJQ-Parameter input'!$BX$22:$CZ$63,8,0)</f>
        <v>0.75</v>
      </c>
      <c r="AK8" s="54">
        <f>VLOOKUP(AK1,'ZJQ-Parameter input'!$BX$22:$CZ$63,8,0)</f>
        <v>0.75</v>
      </c>
      <c r="AL8" s="54">
        <f>VLOOKUP(AL1,'ZJQ-Parameter input'!$BX$22:$CZ$63,8,0)</f>
        <v>0.75</v>
      </c>
      <c r="AM8" s="54">
        <f>VLOOKUP(AM1,'ZJQ-Parameter input'!$BX$22:$CZ$63,8,0)</f>
        <v>0.75</v>
      </c>
      <c r="AN8" s="54">
        <f>VLOOKUP(AN1,'ZJQ-Parameter input'!$BX$22:$CZ$63,8,0)</f>
        <v>0.75</v>
      </c>
      <c r="AO8" s="54">
        <f>VLOOKUP(AO1,'ZJQ-Parameter input'!$BX$22:$CZ$63,8,0)</f>
        <v>0.75</v>
      </c>
      <c r="AP8" s="54">
        <f>VLOOKUP(AP1,'ZJQ-Parameter input'!$BX$22:$CZ$63,8,0)</f>
        <v>0.75</v>
      </c>
      <c r="AQ8" s="54">
        <f>VLOOKUP(AQ1,'ZJQ-Parameter input'!$BX$22:$CZ$63,8,0)</f>
        <v>0.75</v>
      </c>
      <c r="AR8" s="54">
        <f>VLOOKUP(AR1,'ZJQ-Parameter input'!$BX$22:$CZ$63,8,0)</f>
        <v>0.75</v>
      </c>
      <c r="AS8" s="54">
        <f>VLOOKUP(AS1,'ZJQ-Parameter input'!$BX$22:$CZ$63,8,0)</f>
        <v>0.75</v>
      </c>
      <c r="AT8" s="54">
        <f>VLOOKUP(AT1,'ZJQ-Parameter input'!$BX$22:$CZ$63,8,0)</f>
        <v>0.75</v>
      </c>
      <c r="AU8" s="54">
        <f>VLOOKUP(AU1,'ZJQ-Parameter input'!$BX$22:$CZ$63,8,0)</f>
        <v>0.75</v>
      </c>
      <c r="AV8" s="55">
        <f>VLOOKUP(AV1,'ZJQ-Parameter input'!$BX$22:$CZ$63,8,0)</f>
        <v>0.75</v>
      </c>
      <c r="AW8" s="55">
        <f>VLOOKUP(AW1,'ZJQ-Parameter input'!$BX$22:$CZ$63,8,0)</f>
        <v>0.75</v>
      </c>
    </row>
    <row r="9" spans="1:49">
      <c r="A9" s="31" t="s">
        <v>47</v>
      </c>
      <c r="B9" s="32" t="s">
        <v>31</v>
      </c>
      <c r="C9" s="31" t="s">
        <v>32</v>
      </c>
      <c r="D9" s="32" t="s">
        <v>48</v>
      </c>
      <c r="E9" s="31" t="s">
        <v>34</v>
      </c>
      <c r="F9" s="31" t="s">
        <v>159</v>
      </c>
      <c r="G9" s="45" t="s">
        <v>156</v>
      </c>
      <c r="H9" s="54">
        <f>VLOOKUP(H1,'ZJQ-Parameter input'!$BX$22:$CZ$63,9,0)</f>
        <v>30</v>
      </c>
      <c r="I9" s="54">
        <f>VLOOKUP(I1,'ZJQ-Parameter input'!$BX$22:$CZ$63,9,0)</f>
        <v>25</v>
      </c>
      <c r="J9" s="54">
        <f>VLOOKUP(J1,'ZJQ-Parameter input'!$BX$22:$CZ$63,9,0)</f>
        <v>24.642857142857149</v>
      </c>
      <c r="K9" s="54">
        <f>VLOOKUP(K1,'ZJQ-Parameter input'!$BX$22:$CZ$63,9,0)</f>
        <v>24.285714285714299</v>
      </c>
      <c r="L9" s="54">
        <f>VLOOKUP(L1,'ZJQ-Parameter input'!$BX$22:$CZ$63,9,0)</f>
        <v>23.928571428571448</v>
      </c>
      <c r="M9" s="54">
        <f>VLOOKUP(M1,'ZJQ-Parameter input'!$BX$22:$CZ$63,9,0)</f>
        <v>23.571428571428598</v>
      </c>
      <c r="N9" s="54">
        <f>VLOOKUP(N1,'ZJQ-Parameter input'!$BX$22:$CZ$63,9,0)</f>
        <v>23.214285714285751</v>
      </c>
      <c r="O9" s="54">
        <f>VLOOKUP(O1,'ZJQ-Parameter input'!$BX$22:$CZ$63,9,0)</f>
        <v>22.857142857142883</v>
      </c>
      <c r="P9" s="54">
        <f>VLOOKUP(P1,'ZJQ-Parameter input'!$BX$22:$CZ$63,9,0)</f>
        <v>22.500000000000014</v>
      </c>
      <c r="Q9" s="54">
        <f>VLOOKUP(Q1,'ZJQ-Parameter input'!$BX$22:$CZ$63,9,0)</f>
        <v>22.142857142857146</v>
      </c>
      <c r="R9" s="54">
        <f>VLOOKUP(R1,'ZJQ-Parameter input'!$BX$22:$CZ$63,9,0)</f>
        <v>21.785714285714278</v>
      </c>
      <c r="S9" s="54">
        <f>VLOOKUP(S1,'ZJQ-Parameter input'!$BX$22:$CZ$63,9,0)</f>
        <v>21.428571428571416</v>
      </c>
      <c r="T9" s="54">
        <f>VLOOKUP(T1,'ZJQ-Parameter input'!$BX$22:$CZ$63,9,0)</f>
        <v>21.142857142857132</v>
      </c>
      <c r="U9" s="54">
        <f>VLOOKUP(U1,'ZJQ-Parameter input'!$BX$22:$CZ$63,9,0)</f>
        <v>20.857142857142847</v>
      </c>
      <c r="V9" s="54">
        <f>VLOOKUP(V1,'ZJQ-Parameter input'!$BX$22:$CZ$63,9,0)</f>
        <v>20.571428571428562</v>
      </c>
      <c r="W9" s="54">
        <f>VLOOKUP(W1,'ZJQ-Parameter input'!$BX$22:$CZ$63,9,0)</f>
        <v>20.285714285714278</v>
      </c>
      <c r="X9" s="54">
        <f>VLOOKUP(X1,'ZJQ-Parameter input'!$BX$22:$CZ$63,9,0)</f>
        <v>20</v>
      </c>
      <c r="Y9" s="54">
        <f>VLOOKUP(Y1,'ZJQ-Parameter input'!$BX$22:$CZ$63,9,0)</f>
        <v>20</v>
      </c>
      <c r="Z9" s="54">
        <f>VLOOKUP(Z1,'ZJQ-Parameter input'!$BX$22:$CZ$63,9,0)</f>
        <v>20</v>
      </c>
      <c r="AA9" s="54">
        <f>VLOOKUP(AA1,'ZJQ-Parameter input'!$BX$22:$CZ$63,9,0)</f>
        <v>20</v>
      </c>
      <c r="AB9" s="54">
        <f>VLOOKUP(AB1,'ZJQ-Parameter input'!$BX$22:$CZ$63,9,0)</f>
        <v>20</v>
      </c>
      <c r="AC9" s="54">
        <f>VLOOKUP(AC1,'ZJQ-Parameter input'!$BX$22:$CZ$63,9,0)</f>
        <v>20</v>
      </c>
      <c r="AD9" s="54">
        <f>VLOOKUP(AD1,'ZJQ-Parameter input'!$BX$22:$CZ$63,9,0)</f>
        <v>20</v>
      </c>
      <c r="AE9" s="54">
        <f>VLOOKUP(AE1,'ZJQ-Parameter input'!$BX$22:$CZ$63,9,0)</f>
        <v>20</v>
      </c>
      <c r="AF9" s="54">
        <f>VLOOKUP(AF1,'ZJQ-Parameter input'!$BX$22:$CZ$63,9,0)</f>
        <v>20</v>
      </c>
      <c r="AG9" s="54">
        <f>VLOOKUP(AG1,'ZJQ-Parameter input'!$BX$22:$CZ$63,9,0)</f>
        <v>20</v>
      </c>
      <c r="AH9" s="54">
        <f>VLOOKUP(AH1,'ZJQ-Parameter input'!$BX$22:$CZ$63,9,0)</f>
        <v>20</v>
      </c>
      <c r="AI9" s="54">
        <f>VLOOKUP(AI1,'ZJQ-Parameter input'!$BX$22:$CZ$63,9,0)</f>
        <v>20</v>
      </c>
      <c r="AJ9" s="54">
        <f>VLOOKUP(AJ1,'ZJQ-Parameter input'!$BX$22:$CZ$63,9,0)</f>
        <v>20</v>
      </c>
      <c r="AK9" s="54">
        <f>VLOOKUP(AK1,'ZJQ-Parameter input'!$BX$22:$CZ$63,9,0)</f>
        <v>20</v>
      </c>
      <c r="AL9" s="54">
        <f>VLOOKUP(AL1,'ZJQ-Parameter input'!$BX$22:$CZ$63,9,0)</f>
        <v>20</v>
      </c>
      <c r="AM9" s="54">
        <f>VLOOKUP(AM1,'ZJQ-Parameter input'!$BX$22:$CZ$63,9,0)</f>
        <v>20</v>
      </c>
      <c r="AN9" s="54">
        <f>VLOOKUP(AN1,'ZJQ-Parameter input'!$BX$22:$CZ$63,9,0)</f>
        <v>20</v>
      </c>
      <c r="AO9" s="54">
        <f>VLOOKUP(AO1,'ZJQ-Parameter input'!$BX$22:$CZ$63,9,0)</f>
        <v>20</v>
      </c>
      <c r="AP9" s="54">
        <f>VLOOKUP(AP1,'ZJQ-Parameter input'!$BX$22:$CZ$63,9,0)</f>
        <v>20</v>
      </c>
      <c r="AQ9" s="54">
        <f>VLOOKUP(AQ1,'ZJQ-Parameter input'!$BX$22:$CZ$63,9,0)</f>
        <v>20</v>
      </c>
      <c r="AR9" s="54">
        <f>VLOOKUP(AR1,'ZJQ-Parameter input'!$BX$22:$CZ$63,9,0)</f>
        <v>20</v>
      </c>
      <c r="AS9" s="54">
        <f>VLOOKUP(AS1,'ZJQ-Parameter input'!$BX$22:$CZ$63,9,0)</f>
        <v>20</v>
      </c>
      <c r="AT9" s="54">
        <f>VLOOKUP(AT1,'ZJQ-Parameter input'!$BX$22:$CZ$63,9,0)</f>
        <v>20</v>
      </c>
      <c r="AU9" s="54">
        <f>VLOOKUP(AU1,'ZJQ-Parameter input'!$BX$22:$CZ$63,9,0)</f>
        <v>20</v>
      </c>
      <c r="AV9" s="56">
        <f>VLOOKUP(AV1,'ZJQ-Parameter input'!$BX$22:$CZ$63,9,0)</f>
        <v>20</v>
      </c>
      <c r="AW9" s="56">
        <f>VLOOKUP(AW1,'ZJQ-Parameter input'!$BX$22:$CZ$63,9,0)</f>
        <v>20</v>
      </c>
    </row>
    <row r="10" spans="1:49">
      <c r="A10" s="31" t="s">
        <v>47</v>
      </c>
      <c r="B10" s="32" t="s">
        <v>35</v>
      </c>
      <c r="C10" s="31" t="s">
        <v>32</v>
      </c>
      <c r="D10" s="32" t="s">
        <v>48</v>
      </c>
      <c r="E10" s="31" t="s">
        <v>36</v>
      </c>
      <c r="F10" s="31" t="s">
        <v>159</v>
      </c>
      <c r="G10" s="45" t="s">
        <v>157</v>
      </c>
      <c r="H10" s="54">
        <f>VLOOKUP(H1,'ZJQ-Parameter input'!$BX$22:$CZ$63,10,0)</f>
        <v>19.5</v>
      </c>
      <c r="I10" s="54">
        <f>VLOOKUP(I1,'ZJQ-Parameter input'!$BX$22:$CZ$63,10,0)</f>
        <v>19.5</v>
      </c>
      <c r="J10" s="54">
        <f>VLOOKUP(J1,'ZJQ-Parameter input'!$BX$22:$CZ$63,10,0)</f>
        <v>19.5</v>
      </c>
      <c r="K10" s="54">
        <f>VLOOKUP(K1,'ZJQ-Parameter input'!$BX$22:$CZ$63,10,0)</f>
        <v>19.5</v>
      </c>
      <c r="L10" s="54">
        <f>VLOOKUP(L1,'ZJQ-Parameter input'!$BX$22:$CZ$63,10,0)</f>
        <v>19.5</v>
      </c>
      <c r="M10" s="54">
        <f>VLOOKUP(M1,'ZJQ-Parameter input'!$BX$22:$CZ$63,10,0)</f>
        <v>19.5</v>
      </c>
      <c r="N10" s="54">
        <f>VLOOKUP(N1,'ZJQ-Parameter input'!$BX$22:$CZ$63,10,0)</f>
        <v>19.5</v>
      </c>
      <c r="O10" s="54">
        <f>VLOOKUP(O1,'ZJQ-Parameter input'!$BX$22:$CZ$63,10,0)</f>
        <v>19.5</v>
      </c>
      <c r="P10" s="54">
        <f>VLOOKUP(P1,'ZJQ-Parameter input'!$BX$22:$CZ$63,10,0)</f>
        <v>19.5</v>
      </c>
      <c r="Q10" s="54">
        <f>VLOOKUP(Q1,'ZJQ-Parameter input'!$BX$22:$CZ$63,10,0)</f>
        <v>19.5</v>
      </c>
      <c r="R10" s="54">
        <f>VLOOKUP(R1,'ZJQ-Parameter input'!$BX$22:$CZ$63,10,0)</f>
        <v>19.5</v>
      </c>
      <c r="S10" s="54">
        <f>VLOOKUP(S1,'ZJQ-Parameter input'!$BX$22:$CZ$63,10,0)</f>
        <v>19.5</v>
      </c>
      <c r="T10" s="54">
        <f>VLOOKUP(T1,'ZJQ-Parameter input'!$BX$22:$CZ$63,10,0)</f>
        <v>19.5</v>
      </c>
      <c r="U10" s="54">
        <f>VLOOKUP(U1,'ZJQ-Parameter input'!$BX$22:$CZ$63,10,0)</f>
        <v>19.5</v>
      </c>
      <c r="V10" s="54">
        <f>VLOOKUP(V1,'ZJQ-Parameter input'!$BX$22:$CZ$63,10,0)</f>
        <v>19.5</v>
      </c>
      <c r="W10" s="54">
        <f>VLOOKUP(W1,'ZJQ-Parameter input'!$BX$22:$CZ$63,10,0)</f>
        <v>19.5</v>
      </c>
      <c r="X10" s="54">
        <f>VLOOKUP(X1,'ZJQ-Parameter input'!$BX$22:$CZ$63,10,0)</f>
        <v>19.5</v>
      </c>
      <c r="Y10" s="54">
        <f>VLOOKUP(Y1,'ZJQ-Parameter input'!$BX$22:$CZ$63,10,0)</f>
        <v>19.5</v>
      </c>
      <c r="Z10" s="54">
        <f>VLOOKUP(Z1,'ZJQ-Parameter input'!$BX$22:$CZ$63,10,0)</f>
        <v>19.5</v>
      </c>
      <c r="AA10" s="54">
        <f>VLOOKUP(AA1,'ZJQ-Parameter input'!$BX$22:$CZ$63,10,0)</f>
        <v>19.5</v>
      </c>
      <c r="AB10" s="54">
        <f>VLOOKUP(AB1,'ZJQ-Parameter input'!$BX$22:$CZ$63,10,0)</f>
        <v>19.5</v>
      </c>
      <c r="AC10" s="54">
        <f>VLOOKUP(AC1,'ZJQ-Parameter input'!$BX$22:$CZ$63,10,0)</f>
        <v>19.5</v>
      </c>
      <c r="AD10" s="54">
        <f>VLOOKUP(AD1,'ZJQ-Parameter input'!$BX$22:$CZ$63,10,0)</f>
        <v>19.5</v>
      </c>
      <c r="AE10" s="54">
        <f>VLOOKUP(AE1,'ZJQ-Parameter input'!$BX$22:$CZ$63,10,0)</f>
        <v>19.5</v>
      </c>
      <c r="AF10" s="54">
        <f>VLOOKUP(AF1,'ZJQ-Parameter input'!$BX$22:$CZ$63,10,0)</f>
        <v>19.5</v>
      </c>
      <c r="AG10" s="54">
        <f>VLOOKUP(AG1,'ZJQ-Parameter input'!$BX$22:$CZ$63,10,0)</f>
        <v>19.5</v>
      </c>
      <c r="AH10" s="54">
        <f>VLOOKUP(AH1,'ZJQ-Parameter input'!$BX$22:$CZ$63,10,0)</f>
        <v>19.5</v>
      </c>
      <c r="AI10" s="54">
        <f>VLOOKUP(AI1,'ZJQ-Parameter input'!$BX$22:$CZ$63,10,0)</f>
        <v>19.5</v>
      </c>
      <c r="AJ10" s="54">
        <f>VLOOKUP(AJ1,'ZJQ-Parameter input'!$BX$22:$CZ$63,10,0)</f>
        <v>19.5</v>
      </c>
      <c r="AK10" s="54">
        <f>VLOOKUP(AK1,'ZJQ-Parameter input'!$BX$22:$CZ$63,10,0)</f>
        <v>19.5</v>
      </c>
      <c r="AL10" s="54">
        <f>VLOOKUP(AL1,'ZJQ-Parameter input'!$BX$22:$CZ$63,10,0)</f>
        <v>19.5</v>
      </c>
      <c r="AM10" s="54">
        <f>VLOOKUP(AM1,'ZJQ-Parameter input'!$BX$22:$CZ$63,10,0)</f>
        <v>19.5</v>
      </c>
      <c r="AN10" s="54">
        <f>VLOOKUP(AN1,'ZJQ-Parameter input'!$BX$22:$CZ$63,10,0)</f>
        <v>19.5</v>
      </c>
      <c r="AO10" s="54">
        <f>VLOOKUP(AO1,'ZJQ-Parameter input'!$BX$22:$CZ$63,10,0)</f>
        <v>19.5</v>
      </c>
      <c r="AP10" s="54">
        <f>VLOOKUP(AP1,'ZJQ-Parameter input'!$BX$22:$CZ$63,10,0)</f>
        <v>19.5</v>
      </c>
      <c r="AQ10" s="54">
        <f>VLOOKUP(AQ1,'ZJQ-Parameter input'!$BX$22:$CZ$63,10,0)</f>
        <v>19.5</v>
      </c>
      <c r="AR10" s="54">
        <f>VLOOKUP(AR1,'ZJQ-Parameter input'!$BX$22:$CZ$63,10,0)</f>
        <v>19.5</v>
      </c>
      <c r="AS10" s="54">
        <f>VLOOKUP(AS1,'ZJQ-Parameter input'!$BX$22:$CZ$63,10,0)</f>
        <v>19.5</v>
      </c>
      <c r="AT10" s="54">
        <f>VLOOKUP(AT1,'ZJQ-Parameter input'!$BX$22:$CZ$63,10,0)</f>
        <v>19.5</v>
      </c>
      <c r="AU10" s="54">
        <f>VLOOKUP(AU1,'ZJQ-Parameter input'!$BX$22:$CZ$63,10,0)</f>
        <v>19.5</v>
      </c>
      <c r="AV10" s="56">
        <f>VLOOKUP(AV1,'ZJQ-Parameter input'!$BX$22:$CZ$63,10,0)</f>
        <v>19.5</v>
      </c>
      <c r="AW10" s="56">
        <f>VLOOKUP(AW1,'ZJQ-Parameter input'!$BX$22:$CZ$63,10,0)</f>
        <v>19.5</v>
      </c>
    </row>
    <row r="11" spans="1:49">
      <c r="A11" s="31" t="s">
        <v>47</v>
      </c>
      <c r="B11" s="32" t="s">
        <v>37</v>
      </c>
      <c r="C11" s="31" t="s">
        <v>32</v>
      </c>
      <c r="D11" s="32" t="s">
        <v>48</v>
      </c>
      <c r="E11" s="31" t="s">
        <v>38</v>
      </c>
      <c r="F11" s="31" t="s">
        <v>159</v>
      </c>
      <c r="G11" s="45" t="s">
        <v>157</v>
      </c>
      <c r="H11" s="54">
        <f>VLOOKUP(H1,'ZJQ-Parameter input'!$BX$22:$CZ$63,11,0)</f>
        <v>11.52</v>
      </c>
      <c r="I11" s="54">
        <f>VLOOKUP(I1,'ZJQ-Parameter input'!$BX$22:$CZ$63,11,0)</f>
        <v>10.368</v>
      </c>
      <c r="J11" s="54">
        <f>VLOOKUP(J1,'ZJQ-Parameter input'!$BX$22:$CZ$63,11,0)</f>
        <v>11.31264</v>
      </c>
      <c r="K11" s="54">
        <f>VLOOKUP(K1,'ZJQ-Parameter input'!$BX$22:$CZ$63,11,0)</f>
        <v>11.10528</v>
      </c>
      <c r="L11" s="54">
        <f>VLOOKUP(L1,'ZJQ-Parameter input'!$BX$22:$CZ$63,11,0)</f>
        <v>10.897919999999999</v>
      </c>
      <c r="M11" s="54">
        <f>VLOOKUP(M1,'ZJQ-Parameter input'!$BX$22:$CZ$63,11,0)</f>
        <v>10.69056</v>
      </c>
      <c r="N11" s="54">
        <f>VLOOKUP(N1,'ZJQ-Parameter input'!$BX$22:$CZ$63,11,0)</f>
        <v>10.4832</v>
      </c>
      <c r="O11" s="54">
        <f>VLOOKUP(O1,'ZJQ-Parameter input'!$BX$22:$CZ$63,11,0)</f>
        <v>10.402559999999999</v>
      </c>
      <c r="P11" s="54">
        <f>VLOOKUP(P1,'ZJQ-Parameter input'!$BX$22:$CZ$63,11,0)</f>
        <v>10.32192</v>
      </c>
      <c r="Q11" s="54">
        <f>VLOOKUP(Q1,'ZJQ-Parameter input'!$BX$22:$CZ$63,11,0)</f>
        <v>10.24128</v>
      </c>
      <c r="R11" s="54">
        <f>VLOOKUP(R1,'ZJQ-Parameter input'!$BX$22:$CZ$63,11,0)</f>
        <v>10.160640000000001</v>
      </c>
      <c r="S11" s="54">
        <f>VLOOKUP(S1,'ZJQ-Parameter input'!$BX$22:$CZ$63,11,0)</f>
        <v>10.08</v>
      </c>
      <c r="T11" s="54">
        <f>VLOOKUP(T1,'ZJQ-Parameter input'!$BX$22:$CZ$63,11,0)</f>
        <v>9.9648000000000003</v>
      </c>
      <c r="U11" s="54">
        <f>VLOOKUP(U1,'ZJQ-Parameter input'!$BX$22:$CZ$63,11,0)</f>
        <v>9.8496000000000006</v>
      </c>
      <c r="V11" s="54">
        <f>VLOOKUP(V1,'ZJQ-Parameter input'!$BX$22:$CZ$63,11,0)</f>
        <v>9.7344000000000008</v>
      </c>
      <c r="W11" s="54">
        <f>VLOOKUP(W1,'ZJQ-Parameter input'!$BX$22:$CZ$63,11,0)</f>
        <v>9.6191999999999993</v>
      </c>
      <c r="X11" s="54">
        <f>VLOOKUP(X1,'ZJQ-Parameter input'!$BX$22:$CZ$63,11,0)</f>
        <v>9.5039999999999996</v>
      </c>
      <c r="Y11" s="54">
        <f>VLOOKUP(Y1,'ZJQ-Parameter input'!$BX$22:$CZ$63,11,0)</f>
        <v>9.5039999999999996</v>
      </c>
      <c r="Z11" s="54">
        <f>VLOOKUP(Z1,'ZJQ-Parameter input'!$BX$22:$CZ$63,11,0)</f>
        <v>9.5039999999999996</v>
      </c>
      <c r="AA11" s="54">
        <f>VLOOKUP(AA1,'ZJQ-Parameter input'!$BX$22:$CZ$63,11,0)</f>
        <v>9.5039999999999996</v>
      </c>
      <c r="AB11" s="54">
        <f>VLOOKUP(AB1,'ZJQ-Parameter input'!$BX$22:$CZ$63,11,0)</f>
        <v>9.5039999999999996</v>
      </c>
      <c r="AC11" s="54">
        <f>VLOOKUP(AC1,'ZJQ-Parameter input'!$BX$22:$CZ$63,11,0)</f>
        <v>9.5039999999999996</v>
      </c>
      <c r="AD11" s="54">
        <f>VLOOKUP(AD1,'ZJQ-Parameter input'!$BX$22:$CZ$63,11,0)</f>
        <v>9.5039999999999996</v>
      </c>
      <c r="AE11" s="54">
        <f>VLOOKUP(AE1,'ZJQ-Parameter input'!$BX$22:$CZ$63,11,0)</f>
        <v>9.5039999999999996</v>
      </c>
      <c r="AF11" s="54">
        <f>VLOOKUP(AF1,'ZJQ-Parameter input'!$BX$22:$CZ$63,11,0)</f>
        <v>9.5039999999999996</v>
      </c>
      <c r="AG11" s="54">
        <f>VLOOKUP(AG1,'ZJQ-Parameter input'!$BX$22:$CZ$63,11,0)</f>
        <v>9.5039999999999996</v>
      </c>
      <c r="AH11" s="54">
        <f>VLOOKUP(AH1,'ZJQ-Parameter input'!$BX$22:$CZ$63,11,0)</f>
        <v>9.5039999999999996</v>
      </c>
      <c r="AI11" s="54">
        <f>VLOOKUP(AI1,'ZJQ-Parameter input'!$BX$22:$CZ$63,11,0)</f>
        <v>9.5039999999999996</v>
      </c>
      <c r="AJ11" s="54">
        <f>VLOOKUP(AJ1,'ZJQ-Parameter input'!$BX$22:$CZ$63,11,0)</f>
        <v>9.5039999999999996</v>
      </c>
      <c r="AK11" s="54">
        <f>VLOOKUP(AK1,'ZJQ-Parameter input'!$BX$22:$CZ$63,11,0)</f>
        <v>9.5039999999999996</v>
      </c>
      <c r="AL11" s="54">
        <f>VLOOKUP(AL1,'ZJQ-Parameter input'!$BX$22:$CZ$63,11,0)</f>
        <v>9.5039999999999996</v>
      </c>
      <c r="AM11" s="54">
        <f>VLOOKUP(AM1,'ZJQ-Parameter input'!$BX$22:$CZ$63,11,0)</f>
        <v>9.5039999999999996</v>
      </c>
      <c r="AN11" s="54">
        <f>VLOOKUP(AN1,'ZJQ-Parameter input'!$BX$22:$CZ$63,11,0)</f>
        <v>9.5039999999999996</v>
      </c>
      <c r="AO11" s="54">
        <f>VLOOKUP(AO1,'ZJQ-Parameter input'!$BX$22:$CZ$63,11,0)</f>
        <v>9.5039999999999996</v>
      </c>
      <c r="AP11" s="54">
        <f>VLOOKUP(AP1,'ZJQ-Parameter input'!$BX$22:$CZ$63,11,0)</f>
        <v>9.5039999999999996</v>
      </c>
      <c r="AQ11" s="54">
        <f>VLOOKUP(AQ1,'ZJQ-Parameter input'!$BX$22:$CZ$63,11,0)</f>
        <v>9.5039999999999996</v>
      </c>
      <c r="AR11" s="54">
        <f>VLOOKUP(AR1,'ZJQ-Parameter input'!$BX$22:$CZ$63,11,0)</f>
        <v>9.5039999999999996</v>
      </c>
      <c r="AS11" s="54">
        <f>VLOOKUP(AS1,'ZJQ-Parameter input'!$BX$22:$CZ$63,11,0)</f>
        <v>9.5039999999999996</v>
      </c>
      <c r="AT11" s="54">
        <f>VLOOKUP(AT1,'ZJQ-Parameter input'!$BX$22:$CZ$63,11,0)</f>
        <v>9.5039999999999996</v>
      </c>
      <c r="AU11" s="54">
        <f>VLOOKUP(AU1,'ZJQ-Parameter input'!$BX$22:$CZ$63,11,0)</f>
        <v>9.5039999999999996</v>
      </c>
      <c r="AV11" s="56">
        <f>VLOOKUP(AV1,'ZJQ-Parameter input'!$BX$22:$CZ$63,11,0)</f>
        <v>9.5039999999999996</v>
      </c>
      <c r="AW11" s="56">
        <f>VLOOKUP(AW1,'ZJQ-Parameter input'!$BX$22:$CZ$63,11,0)</f>
        <v>9.5039999999999996</v>
      </c>
    </row>
    <row r="12" spans="1:49">
      <c r="A12" s="31" t="s">
        <v>47</v>
      </c>
      <c r="B12" s="32" t="s">
        <v>39</v>
      </c>
      <c r="C12" s="31" t="s">
        <v>32</v>
      </c>
      <c r="D12" s="32" t="s">
        <v>48</v>
      </c>
      <c r="E12" s="31" t="s">
        <v>40</v>
      </c>
      <c r="F12" s="31" t="s">
        <v>159</v>
      </c>
      <c r="G12" s="45" t="s">
        <v>157</v>
      </c>
      <c r="H12" s="54">
        <f>VLOOKUP(H1,'ZJQ-Parameter input'!$BX$22:$CZ$63,12,0)</f>
        <v>9.6</v>
      </c>
      <c r="I12" s="54">
        <f>VLOOKUP(I1,'ZJQ-Parameter input'!$BX$22:$CZ$63,12,0)</f>
        <v>9.6</v>
      </c>
      <c r="J12" s="54">
        <f>VLOOKUP(J1,'ZJQ-Parameter input'!$BX$22:$CZ$63,12,0)</f>
        <v>9.4271999999999991</v>
      </c>
      <c r="K12" s="54">
        <f>VLOOKUP(K1,'ZJQ-Parameter input'!$BX$22:$CZ$63,12,0)</f>
        <v>9.2544000000000004</v>
      </c>
      <c r="L12" s="54">
        <f>VLOOKUP(L1,'ZJQ-Parameter input'!$BX$22:$CZ$63,12,0)</f>
        <v>9.0815999999999999</v>
      </c>
      <c r="M12" s="54">
        <f>VLOOKUP(M1,'ZJQ-Parameter input'!$BX$22:$CZ$63,12,0)</f>
        <v>8.9087999999999994</v>
      </c>
      <c r="N12" s="54">
        <f>VLOOKUP(N1,'ZJQ-Parameter input'!$BX$22:$CZ$63,12,0)</f>
        <v>8.7360000000000007</v>
      </c>
      <c r="O12" s="54">
        <f>VLOOKUP(O1,'ZJQ-Parameter input'!$BX$22:$CZ$63,12,0)</f>
        <v>8.6687999999999992</v>
      </c>
      <c r="P12" s="54">
        <f>VLOOKUP(P1,'ZJQ-Parameter input'!$BX$22:$CZ$63,12,0)</f>
        <v>8.6015999999999995</v>
      </c>
      <c r="Q12" s="54">
        <f>VLOOKUP(Q1,'ZJQ-Parameter input'!$BX$22:$CZ$63,12,0)</f>
        <v>8.5343999999999998</v>
      </c>
      <c r="R12" s="54">
        <f>VLOOKUP(R1,'ZJQ-Parameter input'!$BX$22:$CZ$63,12,0)</f>
        <v>8.4672000000000001</v>
      </c>
      <c r="S12" s="54">
        <f>VLOOKUP(S1,'ZJQ-Parameter input'!$BX$22:$CZ$63,12,0)</f>
        <v>8.4</v>
      </c>
      <c r="T12" s="54">
        <f>VLOOKUP(T1,'ZJQ-Parameter input'!$BX$22:$CZ$63,12,0)</f>
        <v>8.3040000000000003</v>
      </c>
      <c r="U12" s="54">
        <f>VLOOKUP(U1,'ZJQ-Parameter input'!$BX$22:$CZ$63,12,0)</f>
        <v>8.2080000000000002</v>
      </c>
      <c r="V12" s="54">
        <f>VLOOKUP(V1,'ZJQ-Parameter input'!$BX$22:$CZ$63,12,0)</f>
        <v>8.1120000000000001</v>
      </c>
      <c r="W12" s="54">
        <f>VLOOKUP(W1,'ZJQ-Parameter input'!$BX$22:$CZ$63,12,0)</f>
        <v>8.016</v>
      </c>
      <c r="X12" s="54">
        <f>VLOOKUP(X1,'ZJQ-Parameter input'!$BX$22:$CZ$63,12,0)</f>
        <v>7.92</v>
      </c>
      <c r="Y12" s="54">
        <f>VLOOKUP(Y1,'ZJQ-Parameter input'!$BX$22:$CZ$63,12,0)</f>
        <v>7.92</v>
      </c>
      <c r="Z12" s="54">
        <f>VLOOKUP(Z1,'ZJQ-Parameter input'!$BX$22:$CZ$63,12,0)</f>
        <v>7.92</v>
      </c>
      <c r="AA12" s="54">
        <f>VLOOKUP(AA1,'ZJQ-Parameter input'!$BX$22:$CZ$63,12,0)</f>
        <v>7.92</v>
      </c>
      <c r="AB12" s="54">
        <f>VLOOKUP(AB1,'ZJQ-Parameter input'!$BX$22:$CZ$63,12,0)</f>
        <v>7.92</v>
      </c>
      <c r="AC12" s="54">
        <f>VLOOKUP(AC1,'ZJQ-Parameter input'!$BX$22:$CZ$63,12,0)</f>
        <v>7.92</v>
      </c>
      <c r="AD12" s="54">
        <f>VLOOKUP(AD1,'ZJQ-Parameter input'!$BX$22:$CZ$63,12,0)</f>
        <v>7.92</v>
      </c>
      <c r="AE12" s="54">
        <f>VLOOKUP(AE1,'ZJQ-Parameter input'!$BX$22:$CZ$63,12,0)</f>
        <v>7.92</v>
      </c>
      <c r="AF12" s="54">
        <f>VLOOKUP(AF1,'ZJQ-Parameter input'!$BX$22:$CZ$63,12,0)</f>
        <v>7.92</v>
      </c>
      <c r="AG12" s="54">
        <f>VLOOKUP(AG1,'ZJQ-Parameter input'!$BX$22:$CZ$63,12,0)</f>
        <v>7.92</v>
      </c>
      <c r="AH12" s="54">
        <f>VLOOKUP(AH1,'ZJQ-Parameter input'!$BX$22:$CZ$63,12,0)</f>
        <v>7.92</v>
      </c>
      <c r="AI12" s="54">
        <f>VLOOKUP(AI1,'ZJQ-Parameter input'!$BX$22:$CZ$63,12,0)</f>
        <v>7.92</v>
      </c>
      <c r="AJ12" s="54">
        <f>VLOOKUP(AJ1,'ZJQ-Parameter input'!$BX$22:$CZ$63,12,0)</f>
        <v>7.92</v>
      </c>
      <c r="AK12" s="54">
        <f>VLOOKUP(AK1,'ZJQ-Parameter input'!$BX$22:$CZ$63,12,0)</f>
        <v>7.92</v>
      </c>
      <c r="AL12" s="54">
        <f>VLOOKUP(AL1,'ZJQ-Parameter input'!$BX$22:$CZ$63,12,0)</f>
        <v>7.92</v>
      </c>
      <c r="AM12" s="54">
        <f>VLOOKUP(AM1,'ZJQ-Parameter input'!$BX$22:$CZ$63,12,0)</f>
        <v>7.92</v>
      </c>
      <c r="AN12" s="54">
        <f>VLOOKUP(AN1,'ZJQ-Parameter input'!$BX$22:$CZ$63,12,0)</f>
        <v>7.92</v>
      </c>
      <c r="AO12" s="54">
        <f>VLOOKUP(AO1,'ZJQ-Parameter input'!$BX$22:$CZ$63,12,0)</f>
        <v>7.92</v>
      </c>
      <c r="AP12" s="54">
        <f>VLOOKUP(AP1,'ZJQ-Parameter input'!$BX$22:$CZ$63,12,0)</f>
        <v>7.92</v>
      </c>
      <c r="AQ12" s="54">
        <f>VLOOKUP(AQ1,'ZJQ-Parameter input'!$BX$22:$CZ$63,12,0)</f>
        <v>7.92</v>
      </c>
      <c r="AR12" s="54">
        <f>VLOOKUP(AR1,'ZJQ-Parameter input'!$BX$22:$CZ$63,12,0)</f>
        <v>7.92</v>
      </c>
      <c r="AS12" s="54">
        <f>VLOOKUP(AS1,'ZJQ-Parameter input'!$BX$22:$CZ$63,12,0)</f>
        <v>7.92</v>
      </c>
      <c r="AT12" s="54">
        <f>VLOOKUP(AT1,'ZJQ-Parameter input'!$BX$22:$CZ$63,12,0)</f>
        <v>7.92</v>
      </c>
      <c r="AU12" s="54">
        <f>VLOOKUP(AU1,'ZJQ-Parameter input'!$BX$22:$CZ$63,12,0)</f>
        <v>7.92</v>
      </c>
      <c r="AV12" s="56">
        <f>VLOOKUP(AV1,'ZJQ-Parameter input'!$BX$22:$CZ$63,12,0)</f>
        <v>7.92</v>
      </c>
      <c r="AW12" s="56">
        <f>VLOOKUP(AW1,'ZJQ-Parameter input'!$BX$22:$CZ$63,12,0)</f>
        <v>7.92</v>
      </c>
    </row>
    <row r="13" spans="1:49">
      <c r="A13" s="31" t="s">
        <v>47</v>
      </c>
      <c r="B13" s="32" t="s">
        <v>41</v>
      </c>
      <c r="C13" s="31" t="s">
        <v>32</v>
      </c>
      <c r="D13" s="32" t="s">
        <v>48</v>
      </c>
      <c r="E13" s="31" t="s">
        <v>42</v>
      </c>
      <c r="F13" s="31" t="s">
        <v>159</v>
      </c>
      <c r="G13" s="45" t="s">
        <v>157</v>
      </c>
      <c r="H13" s="54">
        <f>VLOOKUP(H1,'ZJQ-Parameter input'!$BX$22:$CZ$63,13,0)</f>
        <v>9</v>
      </c>
      <c r="I13" s="54">
        <f>VLOOKUP(I1,'ZJQ-Parameter input'!$BX$22:$CZ$63,13,0)</f>
        <v>9</v>
      </c>
      <c r="J13" s="54">
        <f>VLOOKUP(J1,'ZJQ-Parameter input'!$BX$22:$CZ$63,13,0)</f>
        <v>8.7479999999999993</v>
      </c>
      <c r="K13" s="54">
        <f>VLOOKUP(K1,'ZJQ-Parameter input'!$BX$22:$CZ$63,13,0)</f>
        <v>8.4960000000000004</v>
      </c>
      <c r="L13" s="54">
        <f>VLOOKUP(L1,'ZJQ-Parameter input'!$BX$22:$CZ$63,13,0)</f>
        <v>8.2439999999999998</v>
      </c>
      <c r="M13" s="54">
        <f>VLOOKUP(M1,'ZJQ-Parameter input'!$BX$22:$CZ$63,13,0)</f>
        <v>7.992</v>
      </c>
      <c r="N13" s="54">
        <f>VLOOKUP(N1,'ZJQ-Parameter input'!$BX$22:$CZ$63,13,0)</f>
        <v>7.74</v>
      </c>
      <c r="O13" s="54">
        <f>VLOOKUP(O1,'ZJQ-Parameter input'!$BX$22:$CZ$63,13,0)</f>
        <v>7.6319999999999997</v>
      </c>
      <c r="P13" s="54">
        <f>VLOOKUP(P1,'ZJQ-Parameter input'!$BX$22:$CZ$63,13,0)</f>
        <v>7.524</v>
      </c>
      <c r="Q13" s="54">
        <f>VLOOKUP(Q1,'ZJQ-Parameter input'!$BX$22:$CZ$63,13,0)</f>
        <v>7.4160000000000004</v>
      </c>
      <c r="R13" s="54">
        <f>VLOOKUP(R1,'ZJQ-Parameter input'!$BX$22:$CZ$63,13,0)</f>
        <v>7.3079999999999998</v>
      </c>
      <c r="S13" s="54">
        <f>VLOOKUP(S1,'ZJQ-Parameter input'!$BX$22:$CZ$63,13,0)</f>
        <v>7.2</v>
      </c>
      <c r="T13" s="54">
        <f>VLOOKUP(T1,'ZJQ-Parameter input'!$BX$22:$CZ$63,13,0)</f>
        <v>7.1280000000000001</v>
      </c>
      <c r="U13" s="54">
        <f>VLOOKUP(U1,'ZJQ-Parameter input'!$BX$22:$CZ$63,13,0)</f>
        <v>7.056</v>
      </c>
      <c r="V13" s="54">
        <f>VLOOKUP(V1,'ZJQ-Parameter input'!$BX$22:$CZ$63,13,0)</f>
        <v>6.984</v>
      </c>
      <c r="W13" s="54">
        <f>VLOOKUP(W1,'ZJQ-Parameter input'!$BX$22:$CZ$63,13,0)</f>
        <v>6.9119999999999999</v>
      </c>
      <c r="X13" s="54">
        <f>VLOOKUP(X1,'ZJQ-Parameter input'!$BX$22:$CZ$63,13,0)</f>
        <v>6.84</v>
      </c>
      <c r="Y13" s="54">
        <f>VLOOKUP(Y1,'ZJQ-Parameter input'!$BX$22:$CZ$63,13,0)</f>
        <v>6.84</v>
      </c>
      <c r="Z13" s="54">
        <f>VLOOKUP(Z1,'ZJQ-Parameter input'!$BX$22:$CZ$63,13,0)</f>
        <v>6.84</v>
      </c>
      <c r="AA13" s="54">
        <f>VLOOKUP(AA1,'ZJQ-Parameter input'!$BX$22:$CZ$63,13,0)</f>
        <v>6.84</v>
      </c>
      <c r="AB13" s="54">
        <f>VLOOKUP(AB1,'ZJQ-Parameter input'!$BX$22:$CZ$63,13,0)</f>
        <v>6.84</v>
      </c>
      <c r="AC13" s="54">
        <f>VLOOKUP(AC1,'ZJQ-Parameter input'!$BX$22:$CZ$63,13,0)</f>
        <v>6.84</v>
      </c>
      <c r="AD13" s="54">
        <f>VLOOKUP(AD1,'ZJQ-Parameter input'!$BX$22:$CZ$63,13,0)</f>
        <v>6.84</v>
      </c>
      <c r="AE13" s="54">
        <f>VLOOKUP(AE1,'ZJQ-Parameter input'!$BX$22:$CZ$63,13,0)</f>
        <v>6.84</v>
      </c>
      <c r="AF13" s="54">
        <f>VLOOKUP(AF1,'ZJQ-Parameter input'!$BX$22:$CZ$63,13,0)</f>
        <v>6.84</v>
      </c>
      <c r="AG13" s="54">
        <f>VLOOKUP(AG1,'ZJQ-Parameter input'!$BX$22:$CZ$63,13,0)</f>
        <v>6.84</v>
      </c>
      <c r="AH13" s="54">
        <f>VLOOKUP(AH1,'ZJQ-Parameter input'!$BX$22:$CZ$63,13,0)</f>
        <v>6.84</v>
      </c>
      <c r="AI13" s="54">
        <f>VLOOKUP(AI1,'ZJQ-Parameter input'!$BX$22:$CZ$63,13,0)</f>
        <v>6.84</v>
      </c>
      <c r="AJ13" s="54">
        <f>VLOOKUP(AJ1,'ZJQ-Parameter input'!$BX$22:$CZ$63,13,0)</f>
        <v>6.84</v>
      </c>
      <c r="AK13" s="54">
        <f>VLOOKUP(AK1,'ZJQ-Parameter input'!$BX$22:$CZ$63,13,0)</f>
        <v>6.84</v>
      </c>
      <c r="AL13" s="54">
        <f>VLOOKUP(AL1,'ZJQ-Parameter input'!$BX$22:$CZ$63,13,0)</f>
        <v>6.84</v>
      </c>
      <c r="AM13" s="54">
        <f>VLOOKUP(AM1,'ZJQ-Parameter input'!$BX$22:$CZ$63,13,0)</f>
        <v>6.84</v>
      </c>
      <c r="AN13" s="54">
        <f>VLOOKUP(AN1,'ZJQ-Parameter input'!$BX$22:$CZ$63,13,0)</f>
        <v>6.84</v>
      </c>
      <c r="AO13" s="54">
        <f>VLOOKUP(AO1,'ZJQ-Parameter input'!$BX$22:$CZ$63,13,0)</f>
        <v>6.84</v>
      </c>
      <c r="AP13" s="54">
        <f>VLOOKUP(AP1,'ZJQ-Parameter input'!$BX$22:$CZ$63,13,0)</f>
        <v>6.84</v>
      </c>
      <c r="AQ13" s="54">
        <f>VLOOKUP(AQ1,'ZJQ-Parameter input'!$BX$22:$CZ$63,13,0)</f>
        <v>6.84</v>
      </c>
      <c r="AR13" s="54">
        <f>VLOOKUP(AR1,'ZJQ-Parameter input'!$BX$22:$CZ$63,13,0)</f>
        <v>6.84</v>
      </c>
      <c r="AS13" s="54">
        <f>VLOOKUP(AS1,'ZJQ-Parameter input'!$BX$22:$CZ$63,13,0)</f>
        <v>6.84</v>
      </c>
      <c r="AT13" s="54">
        <f>VLOOKUP(AT1,'ZJQ-Parameter input'!$BX$22:$CZ$63,13,0)</f>
        <v>6.84</v>
      </c>
      <c r="AU13" s="54">
        <f>VLOOKUP(AU1,'ZJQ-Parameter input'!$BX$22:$CZ$63,13,0)</f>
        <v>6.84</v>
      </c>
      <c r="AV13" s="56">
        <f>VLOOKUP(AV1,'ZJQ-Parameter input'!$BX$22:$CZ$63,13,0)</f>
        <v>6.84</v>
      </c>
      <c r="AW13" s="56">
        <f>VLOOKUP(AW1,'ZJQ-Parameter input'!$BX$22:$CZ$63,13,0)</f>
        <v>6.84</v>
      </c>
    </row>
    <row r="14" spans="1:49">
      <c r="A14" s="31" t="s">
        <v>47</v>
      </c>
      <c r="B14" s="32" t="s">
        <v>43</v>
      </c>
      <c r="C14" s="31" t="s">
        <v>32</v>
      </c>
      <c r="D14" s="32" t="s">
        <v>48</v>
      </c>
      <c r="E14" s="31" t="s">
        <v>44</v>
      </c>
      <c r="F14" s="31" t="s">
        <v>159</v>
      </c>
      <c r="G14" s="45" t="s">
        <v>157</v>
      </c>
      <c r="H14" s="54">
        <f>VLOOKUP(H1,'ZJQ-Parameter input'!$BX$22:$CZ$63,14,0)</f>
        <v>40</v>
      </c>
      <c r="I14" s="54">
        <f>VLOOKUP(I1,'ZJQ-Parameter input'!$BX$22:$CZ$63,14,0)</f>
        <v>40</v>
      </c>
      <c r="J14" s="54">
        <f>VLOOKUP(J1,'ZJQ-Parameter input'!$BX$22:$CZ$63,14,0)</f>
        <v>40</v>
      </c>
      <c r="K14" s="54">
        <f>VLOOKUP(K1,'ZJQ-Parameter input'!$BX$22:$CZ$63,14,0)</f>
        <v>40</v>
      </c>
      <c r="L14" s="54">
        <f>VLOOKUP(L1,'ZJQ-Parameter input'!$BX$22:$CZ$63,14,0)</f>
        <v>40</v>
      </c>
      <c r="M14" s="54">
        <f>VLOOKUP(M1,'ZJQ-Parameter input'!$BX$22:$CZ$63,14,0)</f>
        <v>40</v>
      </c>
      <c r="N14" s="54">
        <f>VLOOKUP(N1,'ZJQ-Parameter input'!$BX$22:$CZ$63,14,0)</f>
        <v>40</v>
      </c>
      <c r="O14" s="54">
        <f>VLOOKUP(O1,'ZJQ-Parameter input'!$BX$22:$CZ$63,14,0)</f>
        <v>40</v>
      </c>
      <c r="P14" s="54">
        <f>VLOOKUP(P1,'ZJQ-Parameter input'!$BX$22:$CZ$63,14,0)</f>
        <v>40</v>
      </c>
      <c r="Q14" s="54">
        <f>VLOOKUP(Q1,'ZJQ-Parameter input'!$BX$22:$CZ$63,14,0)</f>
        <v>40</v>
      </c>
      <c r="R14" s="54">
        <f>VLOOKUP(R1,'ZJQ-Parameter input'!$BX$22:$CZ$63,14,0)</f>
        <v>40</v>
      </c>
      <c r="S14" s="54">
        <f>VLOOKUP(S1,'ZJQ-Parameter input'!$BX$22:$CZ$63,14,0)</f>
        <v>40</v>
      </c>
      <c r="T14" s="54">
        <f>VLOOKUP(T1,'ZJQ-Parameter input'!$BX$22:$CZ$63,14,0)</f>
        <v>40</v>
      </c>
      <c r="U14" s="54">
        <f>VLOOKUP(U1,'ZJQ-Parameter input'!$BX$22:$CZ$63,14,0)</f>
        <v>40</v>
      </c>
      <c r="V14" s="54">
        <f>VLOOKUP(V1,'ZJQ-Parameter input'!$BX$22:$CZ$63,14,0)</f>
        <v>40</v>
      </c>
      <c r="W14" s="54">
        <f>VLOOKUP(W1,'ZJQ-Parameter input'!$BX$22:$CZ$63,14,0)</f>
        <v>40</v>
      </c>
      <c r="X14" s="54">
        <f>VLOOKUP(X1,'ZJQ-Parameter input'!$BX$22:$CZ$63,14,0)</f>
        <v>40</v>
      </c>
      <c r="Y14" s="54">
        <f>VLOOKUP(Y1,'ZJQ-Parameter input'!$BX$22:$CZ$63,14,0)</f>
        <v>40</v>
      </c>
      <c r="Z14" s="54">
        <f>VLOOKUP(Z1,'ZJQ-Parameter input'!$BX$22:$CZ$63,14,0)</f>
        <v>40</v>
      </c>
      <c r="AA14" s="54">
        <f>VLOOKUP(AA1,'ZJQ-Parameter input'!$BX$22:$CZ$63,14,0)</f>
        <v>40</v>
      </c>
      <c r="AB14" s="54">
        <f>VLOOKUP(AB1,'ZJQ-Parameter input'!$BX$22:$CZ$63,14,0)</f>
        <v>40</v>
      </c>
      <c r="AC14" s="54">
        <f>VLOOKUP(AC1,'ZJQ-Parameter input'!$BX$22:$CZ$63,14,0)</f>
        <v>40</v>
      </c>
      <c r="AD14" s="54">
        <f>VLOOKUP(AD1,'ZJQ-Parameter input'!$BX$22:$CZ$63,14,0)</f>
        <v>40</v>
      </c>
      <c r="AE14" s="54">
        <f>VLOOKUP(AE1,'ZJQ-Parameter input'!$BX$22:$CZ$63,14,0)</f>
        <v>40</v>
      </c>
      <c r="AF14" s="54">
        <f>VLOOKUP(AF1,'ZJQ-Parameter input'!$BX$22:$CZ$63,14,0)</f>
        <v>40</v>
      </c>
      <c r="AG14" s="54">
        <f>VLOOKUP(AG1,'ZJQ-Parameter input'!$BX$22:$CZ$63,14,0)</f>
        <v>40</v>
      </c>
      <c r="AH14" s="54">
        <f>VLOOKUP(AH1,'ZJQ-Parameter input'!$BX$22:$CZ$63,14,0)</f>
        <v>40</v>
      </c>
      <c r="AI14" s="54">
        <f>VLOOKUP(AI1,'ZJQ-Parameter input'!$BX$22:$CZ$63,14,0)</f>
        <v>40</v>
      </c>
      <c r="AJ14" s="54">
        <f>VLOOKUP(AJ1,'ZJQ-Parameter input'!$BX$22:$CZ$63,14,0)</f>
        <v>40</v>
      </c>
      <c r="AK14" s="54">
        <f>VLOOKUP(AK1,'ZJQ-Parameter input'!$BX$22:$CZ$63,14,0)</f>
        <v>40</v>
      </c>
      <c r="AL14" s="54">
        <f>VLOOKUP(AL1,'ZJQ-Parameter input'!$BX$22:$CZ$63,14,0)</f>
        <v>40</v>
      </c>
      <c r="AM14" s="54">
        <f>VLOOKUP(AM1,'ZJQ-Parameter input'!$BX$22:$CZ$63,14,0)</f>
        <v>40</v>
      </c>
      <c r="AN14" s="54">
        <f>VLOOKUP(AN1,'ZJQ-Parameter input'!$BX$22:$CZ$63,14,0)</f>
        <v>40</v>
      </c>
      <c r="AO14" s="54">
        <f>VLOOKUP(AO1,'ZJQ-Parameter input'!$BX$22:$CZ$63,14,0)</f>
        <v>40</v>
      </c>
      <c r="AP14" s="54">
        <f>VLOOKUP(AP1,'ZJQ-Parameter input'!$BX$22:$CZ$63,14,0)</f>
        <v>40</v>
      </c>
      <c r="AQ14" s="54">
        <f>VLOOKUP(AQ1,'ZJQ-Parameter input'!$BX$22:$CZ$63,14,0)</f>
        <v>40</v>
      </c>
      <c r="AR14" s="54">
        <f>VLOOKUP(AR1,'ZJQ-Parameter input'!$BX$22:$CZ$63,14,0)</f>
        <v>40</v>
      </c>
      <c r="AS14" s="54">
        <f>VLOOKUP(AS1,'ZJQ-Parameter input'!$BX$22:$CZ$63,14,0)</f>
        <v>40</v>
      </c>
      <c r="AT14" s="54">
        <f>VLOOKUP(AT1,'ZJQ-Parameter input'!$BX$22:$CZ$63,14,0)</f>
        <v>40</v>
      </c>
      <c r="AU14" s="54">
        <f>VLOOKUP(AU1,'ZJQ-Parameter input'!$BX$22:$CZ$63,14,0)</f>
        <v>40</v>
      </c>
      <c r="AV14" s="56">
        <f>VLOOKUP(AV1,'ZJQ-Parameter input'!$BX$22:$CZ$63,14,0)</f>
        <v>40</v>
      </c>
      <c r="AW14" s="56">
        <f>VLOOKUP(AW1,'ZJQ-Parameter input'!$BX$22:$CZ$63,14,0)</f>
        <v>40</v>
      </c>
    </row>
    <row r="15" spans="1:49">
      <c r="A15" s="31" t="s">
        <v>47</v>
      </c>
      <c r="B15" s="32" t="s">
        <v>45</v>
      </c>
      <c r="C15" s="31" t="s">
        <v>32</v>
      </c>
      <c r="D15" s="32" t="s">
        <v>48</v>
      </c>
      <c r="E15" s="31" t="s">
        <v>46</v>
      </c>
      <c r="F15" s="31" t="s">
        <v>159</v>
      </c>
      <c r="G15" s="45" t="s">
        <v>158</v>
      </c>
      <c r="H15" s="54">
        <f>VLOOKUP(H1,'ZJQ-Parameter input'!$BX$22:$CZ$63,15,0)</f>
        <v>3</v>
      </c>
      <c r="I15" s="54">
        <f>VLOOKUP(I1,'ZJQ-Parameter input'!$BX$22:$CZ$63,15,0)</f>
        <v>3</v>
      </c>
      <c r="J15" s="54">
        <f>VLOOKUP(J1,'ZJQ-Parameter input'!$BX$22:$CZ$63,15,0)</f>
        <v>2.9</v>
      </c>
      <c r="K15" s="54">
        <f>VLOOKUP(K1,'ZJQ-Parameter input'!$BX$22:$CZ$63,15,0)</f>
        <v>2.8</v>
      </c>
      <c r="L15" s="54">
        <f>VLOOKUP(L1,'ZJQ-Parameter input'!$BX$22:$CZ$63,15,0)</f>
        <v>2.7</v>
      </c>
      <c r="M15" s="54">
        <f>VLOOKUP(M1,'ZJQ-Parameter input'!$BX$22:$CZ$63,15,0)</f>
        <v>2.6</v>
      </c>
      <c r="N15" s="54">
        <f>VLOOKUP(N1,'ZJQ-Parameter input'!$BX$22:$CZ$63,15,0)</f>
        <v>2.5</v>
      </c>
      <c r="O15" s="54">
        <f>VLOOKUP(O1,'ZJQ-Parameter input'!$BX$22:$CZ$63,15,0)</f>
        <v>2.5</v>
      </c>
      <c r="P15" s="54">
        <f>VLOOKUP(P1,'ZJQ-Parameter input'!$BX$22:$CZ$63,15,0)</f>
        <v>2.5</v>
      </c>
      <c r="Q15" s="54">
        <f>VLOOKUP(Q1,'ZJQ-Parameter input'!$BX$22:$CZ$63,15,0)</f>
        <v>2.5</v>
      </c>
      <c r="R15" s="54">
        <f>VLOOKUP(R1,'ZJQ-Parameter input'!$BX$22:$CZ$63,15,0)</f>
        <v>2.5</v>
      </c>
      <c r="S15" s="54">
        <f>VLOOKUP(S1,'ZJQ-Parameter input'!$BX$22:$CZ$63,15,0)</f>
        <v>2.5</v>
      </c>
      <c r="T15" s="54">
        <f>VLOOKUP(T1,'ZJQ-Parameter input'!$BX$22:$CZ$63,15,0)</f>
        <v>2.5</v>
      </c>
      <c r="U15" s="54">
        <f>VLOOKUP(U1,'ZJQ-Parameter input'!$BX$22:$CZ$63,15,0)</f>
        <v>2.5</v>
      </c>
      <c r="V15" s="54">
        <f>VLOOKUP(V1,'ZJQ-Parameter input'!$BX$22:$CZ$63,15,0)</f>
        <v>2.5</v>
      </c>
      <c r="W15" s="54">
        <f>VLOOKUP(W1,'ZJQ-Parameter input'!$BX$22:$CZ$63,15,0)</f>
        <v>2.5</v>
      </c>
      <c r="X15" s="54">
        <f>VLOOKUP(X1,'ZJQ-Parameter input'!$BX$22:$CZ$63,15,0)</f>
        <v>2.5</v>
      </c>
      <c r="Y15" s="54">
        <f>VLOOKUP(Y1,'ZJQ-Parameter input'!$BX$22:$CZ$63,15,0)</f>
        <v>2.5</v>
      </c>
      <c r="Z15" s="54">
        <f>VLOOKUP(Z1,'ZJQ-Parameter input'!$BX$22:$CZ$63,15,0)</f>
        <v>2.5</v>
      </c>
      <c r="AA15" s="54">
        <f>VLOOKUP(AA1,'ZJQ-Parameter input'!$BX$22:$CZ$63,15,0)</f>
        <v>2.5</v>
      </c>
      <c r="AB15" s="54">
        <f>VLOOKUP(AB1,'ZJQ-Parameter input'!$BX$22:$CZ$63,15,0)</f>
        <v>2.5</v>
      </c>
      <c r="AC15" s="54">
        <f>VLOOKUP(AC1,'ZJQ-Parameter input'!$BX$22:$CZ$63,15,0)</f>
        <v>2.5</v>
      </c>
      <c r="AD15" s="54">
        <f>VLOOKUP(AD1,'ZJQ-Parameter input'!$BX$22:$CZ$63,15,0)</f>
        <v>2.5</v>
      </c>
      <c r="AE15" s="54">
        <f>VLOOKUP(AE1,'ZJQ-Parameter input'!$BX$22:$CZ$63,15,0)</f>
        <v>2.5</v>
      </c>
      <c r="AF15" s="54">
        <f>VLOOKUP(AF1,'ZJQ-Parameter input'!$BX$22:$CZ$63,15,0)</f>
        <v>2.5</v>
      </c>
      <c r="AG15" s="54">
        <f>VLOOKUP(AG1,'ZJQ-Parameter input'!$BX$22:$CZ$63,15,0)</f>
        <v>2.5</v>
      </c>
      <c r="AH15" s="54">
        <f>VLOOKUP(AH1,'ZJQ-Parameter input'!$BX$22:$CZ$63,15,0)</f>
        <v>2.5</v>
      </c>
      <c r="AI15" s="54">
        <f>VLOOKUP(AI1,'ZJQ-Parameter input'!$BX$22:$CZ$63,15,0)</f>
        <v>2.5</v>
      </c>
      <c r="AJ15" s="54">
        <f>VLOOKUP(AJ1,'ZJQ-Parameter input'!$BX$22:$CZ$63,15,0)</f>
        <v>2.5</v>
      </c>
      <c r="AK15" s="54">
        <f>VLOOKUP(AK1,'ZJQ-Parameter input'!$BX$22:$CZ$63,15,0)</f>
        <v>2.5</v>
      </c>
      <c r="AL15" s="54">
        <f>VLOOKUP(AL1,'ZJQ-Parameter input'!$BX$22:$CZ$63,15,0)</f>
        <v>2.5</v>
      </c>
      <c r="AM15" s="54">
        <f>VLOOKUP(AM1,'ZJQ-Parameter input'!$BX$22:$CZ$63,15,0)</f>
        <v>2.5</v>
      </c>
      <c r="AN15" s="54">
        <f>VLOOKUP(AN1,'ZJQ-Parameter input'!$BX$22:$CZ$63,15,0)</f>
        <v>2.5</v>
      </c>
      <c r="AO15" s="54">
        <f>VLOOKUP(AO1,'ZJQ-Parameter input'!$BX$22:$CZ$63,15,0)</f>
        <v>2.5</v>
      </c>
      <c r="AP15" s="54">
        <f>VLOOKUP(AP1,'ZJQ-Parameter input'!$BX$22:$CZ$63,15,0)</f>
        <v>2.5</v>
      </c>
      <c r="AQ15" s="54">
        <f>VLOOKUP(AQ1,'ZJQ-Parameter input'!$BX$22:$CZ$63,15,0)</f>
        <v>2.5</v>
      </c>
      <c r="AR15" s="54">
        <f>VLOOKUP(AR1,'ZJQ-Parameter input'!$BX$22:$CZ$63,15,0)</f>
        <v>2.5</v>
      </c>
      <c r="AS15" s="54">
        <f>VLOOKUP(AS1,'ZJQ-Parameter input'!$BX$22:$CZ$63,15,0)</f>
        <v>2.5</v>
      </c>
      <c r="AT15" s="54">
        <f>VLOOKUP(AT1,'ZJQ-Parameter input'!$BX$22:$CZ$63,15,0)</f>
        <v>2.5</v>
      </c>
      <c r="AU15" s="54">
        <f>VLOOKUP(AU1,'ZJQ-Parameter input'!$BX$22:$CZ$63,15,0)</f>
        <v>2.5</v>
      </c>
      <c r="AV15" s="56">
        <f>VLOOKUP(AV1,'ZJQ-Parameter input'!$BX$22:$CZ$63,15,0)</f>
        <v>2.5</v>
      </c>
      <c r="AW15" s="56">
        <f>VLOOKUP(AW1,'ZJQ-Parameter input'!$BX$22:$CZ$63,15,0)</f>
        <v>2.5</v>
      </c>
    </row>
    <row r="16" spans="1:49">
      <c r="A16" s="33" t="s">
        <v>49</v>
      </c>
      <c r="B16" s="34" t="s">
        <v>31</v>
      </c>
      <c r="C16" s="33" t="s">
        <v>50</v>
      </c>
      <c r="D16" s="33" t="s">
        <v>33</v>
      </c>
      <c r="E16" s="33" t="s">
        <v>34</v>
      </c>
      <c r="F16" s="33" t="s">
        <v>159</v>
      </c>
      <c r="G16" s="45" t="s">
        <v>156</v>
      </c>
      <c r="H16" s="54">
        <f>VLOOKUP(H1,'ZJQ-Parameter input'!$BX$22:$CZ$63,16,0)</f>
        <v>70</v>
      </c>
      <c r="I16" s="54">
        <f>VLOOKUP(I1,'ZJQ-Parameter input'!$BX$22:$CZ$63,16,0)</f>
        <v>62</v>
      </c>
      <c r="J16" s="54">
        <f>VLOOKUP(J1,'ZJQ-Parameter input'!$BX$22:$CZ$63,16,0)</f>
        <v>61.2</v>
      </c>
      <c r="K16" s="54">
        <f>VLOOKUP(K1,'ZJQ-Parameter input'!$BX$22:$CZ$63,16,0)</f>
        <v>60.400000000000006</v>
      </c>
      <c r="L16" s="54">
        <f>VLOOKUP(L1,'ZJQ-Parameter input'!$BX$22:$CZ$63,16,0)</f>
        <v>59.600000000000009</v>
      </c>
      <c r="M16" s="54">
        <f>VLOOKUP(M1,'ZJQ-Parameter input'!$BX$22:$CZ$63,16,0)</f>
        <v>58.800000000000011</v>
      </c>
      <c r="N16" s="54">
        <f>VLOOKUP(N1,'ZJQ-Parameter input'!$BX$22:$CZ$63,16,0)</f>
        <v>58</v>
      </c>
      <c r="O16" s="54">
        <f>VLOOKUP(O1,'ZJQ-Parameter input'!$BX$22:$CZ$63,16,0)</f>
        <v>57.4</v>
      </c>
      <c r="P16" s="54">
        <f>VLOOKUP(P1,'ZJQ-Parameter input'!$BX$22:$CZ$63,16,0)</f>
        <v>56.8</v>
      </c>
      <c r="Q16" s="54">
        <f>VLOOKUP(Q1,'ZJQ-Parameter input'!$BX$22:$CZ$63,16,0)</f>
        <v>56.199999999999996</v>
      </c>
      <c r="R16" s="54">
        <f>VLOOKUP(R1,'ZJQ-Parameter input'!$BX$22:$CZ$63,16,0)</f>
        <v>55.599999999999994</v>
      </c>
      <c r="S16" s="54">
        <f>VLOOKUP(S1,'ZJQ-Parameter input'!$BX$22:$CZ$63,16,0)</f>
        <v>55</v>
      </c>
      <c r="T16" s="54">
        <f>VLOOKUP(T1,'ZJQ-Parameter input'!$BX$22:$CZ$63,16,0)</f>
        <v>54.6</v>
      </c>
      <c r="U16" s="54">
        <f>VLOOKUP(U1,'ZJQ-Parameter input'!$BX$22:$CZ$63,16,0)</f>
        <v>54.2</v>
      </c>
      <c r="V16" s="54">
        <f>VLOOKUP(V1,'ZJQ-Parameter input'!$BX$22:$CZ$63,16,0)</f>
        <v>53.800000000000004</v>
      </c>
      <c r="W16" s="54">
        <f>VLOOKUP(W1,'ZJQ-Parameter input'!$BX$22:$CZ$63,16,0)</f>
        <v>53.400000000000006</v>
      </c>
      <c r="X16" s="54">
        <f>VLOOKUP(X1,'ZJQ-Parameter input'!$BX$22:$CZ$63,16,0)</f>
        <v>53</v>
      </c>
      <c r="Y16" s="54">
        <f>VLOOKUP(Y1,'ZJQ-Parameter input'!$BX$22:$CZ$63,16,0)</f>
        <v>53</v>
      </c>
      <c r="Z16" s="54">
        <f>VLOOKUP(Z1,'ZJQ-Parameter input'!$BX$22:$CZ$63,16,0)</f>
        <v>53</v>
      </c>
      <c r="AA16" s="54">
        <f>VLOOKUP(AA1,'ZJQ-Parameter input'!$BX$22:$CZ$63,16,0)</f>
        <v>53</v>
      </c>
      <c r="AB16" s="54">
        <f>VLOOKUP(AB1,'ZJQ-Parameter input'!$BX$22:$CZ$63,16,0)</f>
        <v>53</v>
      </c>
      <c r="AC16" s="54">
        <f>VLOOKUP(AC1,'ZJQ-Parameter input'!$BX$22:$CZ$63,16,0)</f>
        <v>53</v>
      </c>
      <c r="AD16" s="54">
        <f>VLOOKUP(AD1,'ZJQ-Parameter input'!$BX$22:$CZ$63,16,0)</f>
        <v>53</v>
      </c>
      <c r="AE16" s="54">
        <f>VLOOKUP(AE1,'ZJQ-Parameter input'!$BX$22:$CZ$63,16,0)</f>
        <v>53</v>
      </c>
      <c r="AF16" s="54">
        <f>VLOOKUP(AF1,'ZJQ-Parameter input'!$BX$22:$CZ$63,16,0)</f>
        <v>53</v>
      </c>
      <c r="AG16" s="54">
        <f>VLOOKUP(AG1,'ZJQ-Parameter input'!$BX$22:$CZ$63,16,0)</f>
        <v>53</v>
      </c>
      <c r="AH16" s="54">
        <f>VLOOKUP(AH1,'ZJQ-Parameter input'!$BX$22:$CZ$63,16,0)</f>
        <v>53</v>
      </c>
      <c r="AI16" s="54">
        <f>VLOOKUP(AI1,'ZJQ-Parameter input'!$BX$22:$CZ$63,16,0)</f>
        <v>53</v>
      </c>
      <c r="AJ16" s="54">
        <f>VLOOKUP(AJ1,'ZJQ-Parameter input'!$BX$22:$CZ$63,16,0)</f>
        <v>53</v>
      </c>
      <c r="AK16" s="54">
        <f>VLOOKUP(AK1,'ZJQ-Parameter input'!$BX$22:$CZ$63,16,0)</f>
        <v>53</v>
      </c>
      <c r="AL16" s="54">
        <f>VLOOKUP(AL1,'ZJQ-Parameter input'!$BX$22:$CZ$63,16,0)</f>
        <v>53</v>
      </c>
      <c r="AM16" s="54">
        <f>VLOOKUP(AM1,'ZJQ-Parameter input'!$BX$22:$CZ$63,16,0)</f>
        <v>53</v>
      </c>
      <c r="AN16" s="54">
        <f>VLOOKUP(AN1,'ZJQ-Parameter input'!$BX$22:$CZ$63,16,0)</f>
        <v>53</v>
      </c>
      <c r="AO16" s="54">
        <f>VLOOKUP(AO1,'ZJQ-Parameter input'!$BX$22:$CZ$63,16,0)</f>
        <v>53</v>
      </c>
      <c r="AP16" s="54">
        <f>VLOOKUP(AP1,'ZJQ-Parameter input'!$BX$22:$CZ$63,16,0)</f>
        <v>53</v>
      </c>
      <c r="AQ16" s="54">
        <f>VLOOKUP(AQ1,'ZJQ-Parameter input'!$BX$22:$CZ$63,16,0)</f>
        <v>53</v>
      </c>
      <c r="AR16" s="54">
        <f>VLOOKUP(AR1,'ZJQ-Parameter input'!$BX$22:$CZ$63,16,0)</f>
        <v>53</v>
      </c>
      <c r="AS16" s="54">
        <f>VLOOKUP(AS1,'ZJQ-Parameter input'!$BX$22:$CZ$63,16,0)</f>
        <v>53</v>
      </c>
      <c r="AT16" s="54">
        <f>VLOOKUP(AT1,'ZJQ-Parameter input'!$BX$22:$CZ$63,16,0)</f>
        <v>53</v>
      </c>
      <c r="AU16" s="54">
        <f>VLOOKUP(AU1,'ZJQ-Parameter input'!$BX$22:$CZ$63,16,0)</f>
        <v>53</v>
      </c>
      <c r="AV16" s="56">
        <f>VLOOKUP(AV1,'ZJQ-Parameter input'!$BX$22:$CZ$63,16,0)</f>
        <v>53</v>
      </c>
      <c r="AW16" s="56">
        <f>VLOOKUP(AW1,'ZJQ-Parameter input'!$BX$22:$CZ$63,16,0)</f>
        <v>53</v>
      </c>
    </row>
    <row r="17" spans="1:49">
      <c r="A17" s="33" t="s">
        <v>49</v>
      </c>
      <c r="B17" s="34" t="s">
        <v>35</v>
      </c>
      <c r="C17" s="33" t="s">
        <v>50</v>
      </c>
      <c r="D17" s="33" t="s">
        <v>33</v>
      </c>
      <c r="E17" s="33" t="s">
        <v>36</v>
      </c>
      <c r="F17" s="33" t="s">
        <v>159</v>
      </c>
      <c r="G17" s="45" t="s">
        <v>157</v>
      </c>
      <c r="H17" s="54">
        <f>VLOOKUP(H1,'ZJQ-Parameter input'!$BX$22:$CZ$63,17,0)</f>
        <v>34</v>
      </c>
      <c r="I17" s="54">
        <f>VLOOKUP(I1,'ZJQ-Parameter input'!$BX$22:$CZ$63,17,0)</f>
        <v>22</v>
      </c>
      <c r="J17" s="54">
        <f>VLOOKUP(J1,'ZJQ-Parameter input'!$BX$22:$CZ$63,17,0)</f>
        <v>22</v>
      </c>
      <c r="K17" s="54">
        <f>VLOOKUP(K1,'ZJQ-Parameter input'!$BX$22:$CZ$63,17,0)</f>
        <v>22</v>
      </c>
      <c r="L17" s="54">
        <f>VLOOKUP(L1,'ZJQ-Parameter input'!$BX$22:$CZ$63,17,0)</f>
        <v>22</v>
      </c>
      <c r="M17" s="54">
        <f>VLOOKUP(M1,'ZJQ-Parameter input'!$BX$22:$CZ$63,17,0)</f>
        <v>22</v>
      </c>
      <c r="N17" s="54">
        <f>VLOOKUP(N1,'ZJQ-Parameter input'!$BX$22:$CZ$63,17,0)</f>
        <v>22</v>
      </c>
      <c r="O17" s="54">
        <f>VLOOKUP(O1,'ZJQ-Parameter input'!$BX$22:$CZ$63,17,0)</f>
        <v>22</v>
      </c>
      <c r="P17" s="54">
        <f>VLOOKUP(P1,'ZJQ-Parameter input'!$BX$22:$CZ$63,17,0)</f>
        <v>22</v>
      </c>
      <c r="Q17" s="54">
        <f>VLOOKUP(Q1,'ZJQ-Parameter input'!$BX$22:$CZ$63,17,0)</f>
        <v>22</v>
      </c>
      <c r="R17" s="54">
        <f>VLOOKUP(R1,'ZJQ-Parameter input'!$BX$22:$CZ$63,17,0)</f>
        <v>22</v>
      </c>
      <c r="S17" s="54">
        <f>VLOOKUP(S1,'ZJQ-Parameter input'!$BX$22:$CZ$63,17,0)</f>
        <v>22</v>
      </c>
      <c r="T17" s="54">
        <f>VLOOKUP(T1,'ZJQ-Parameter input'!$BX$22:$CZ$63,17,0)</f>
        <v>22</v>
      </c>
      <c r="U17" s="54">
        <f>VLOOKUP(U1,'ZJQ-Parameter input'!$BX$22:$CZ$63,17,0)</f>
        <v>22</v>
      </c>
      <c r="V17" s="54">
        <f>VLOOKUP(V1,'ZJQ-Parameter input'!$BX$22:$CZ$63,17,0)</f>
        <v>22</v>
      </c>
      <c r="W17" s="54">
        <f>VLOOKUP(W1,'ZJQ-Parameter input'!$BX$22:$CZ$63,17,0)</f>
        <v>22</v>
      </c>
      <c r="X17" s="54">
        <f>VLOOKUP(X1,'ZJQ-Parameter input'!$BX$22:$CZ$63,17,0)</f>
        <v>22</v>
      </c>
      <c r="Y17" s="54">
        <f>VLOOKUP(Y1,'ZJQ-Parameter input'!$BX$22:$CZ$63,17,0)</f>
        <v>22</v>
      </c>
      <c r="Z17" s="54">
        <f>VLOOKUP(Z1,'ZJQ-Parameter input'!$BX$22:$CZ$63,17,0)</f>
        <v>22</v>
      </c>
      <c r="AA17" s="54">
        <f>VLOOKUP(AA1,'ZJQ-Parameter input'!$BX$22:$CZ$63,17,0)</f>
        <v>22</v>
      </c>
      <c r="AB17" s="54">
        <f>VLOOKUP(AB1,'ZJQ-Parameter input'!$BX$22:$CZ$63,17,0)</f>
        <v>22</v>
      </c>
      <c r="AC17" s="54">
        <f>VLOOKUP(AC1,'ZJQ-Parameter input'!$BX$22:$CZ$63,17,0)</f>
        <v>22</v>
      </c>
      <c r="AD17" s="54">
        <f>VLOOKUP(AD1,'ZJQ-Parameter input'!$BX$22:$CZ$63,17,0)</f>
        <v>22</v>
      </c>
      <c r="AE17" s="54">
        <f>VLOOKUP(AE1,'ZJQ-Parameter input'!$BX$22:$CZ$63,17,0)</f>
        <v>22</v>
      </c>
      <c r="AF17" s="54">
        <f>VLOOKUP(AF1,'ZJQ-Parameter input'!$BX$22:$CZ$63,17,0)</f>
        <v>22</v>
      </c>
      <c r="AG17" s="54">
        <f>VLOOKUP(AG1,'ZJQ-Parameter input'!$BX$22:$CZ$63,17,0)</f>
        <v>22</v>
      </c>
      <c r="AH17" s="54">
        <f>VLOOKUP(AH1,'ZJQ-Parameter input'!$BX$22:$CZ$63,17,0)</f>
        <v>22</v>
      </c>
      <c r="AI17" s="54">
        <f>VLOOKUP(AI1,'ZJQ-Parameter input'!$BX$22:$CZ$63,17,0)</f>
        <v>22</v>
      </c>
      <c r="AJ17" s="54">
        <f>VLOOKUP(AJ1,'ZJQ-Parameter input'!$BX$22:$CZ$63,17,0)</f>
        <v>22</v>
      </c>
      <c r="AK17" s="54">
        <f>VLOOKUP(AK1,'ZJQ-Parameter input'!$BX$22:$CZ$63,17,0)</f>
        <v>22</v>
      </c>
      <c r="AL17" s="54">
        <f>VLOOKUP(AL1,'ZJQ-Parameter input'!$BX$22:$CZ$63,17,0)</f>
        <v>22</v>
      </c>
      <c r="AM17" s="54">
        <f>VLOOKUP(AM1,'ZJQ-Parameter input'!$BX$22:$CZ$63,17,0)</f>
        <v>22</v>
      </c>
      <c r="AN17" s="54">
        <f>VLOOKUP(AN1,'ZJQ-Parameter input'!$BX$22:$CZ$63,17,0)</f>
        <v>22</v>
      </c>
      <c r="AO17" s="54">
        <f>VLOOKUP(AO1,'ZJQ-Parameter input'!$BX$22:$CZ$63,17,0)</f>
        <v>22</v>
      </c>
      <c r="AP17" s="54">
        <f>VLOOKUP(AP1,'ZJQ-Parameter input'!$BX$22:$CZ$63,17,0)</f>
        <v>22</v>
      </c>
      <c r="AQ17" s="54">
        <f>VLOOKUP(AQ1,'ZJQ-Parameter input'!$BX$22:$CZ$63,17,0)</f>
        <v>22</v>
      </c>
      <c r="AR17" s="54">
        <f>VLOOKUP(AR1,'ZJQ-Parameter input'!$BX$22:$CZ$63,17,0)</f>
        <v>22</v>
      </c>
      <c r="AS17" s="54">
        <f>VLOOKUP(AS1,'ZJQ-Parameter input'!$BX$22:$CZ$63,17,0)</f>
        <v>22</v>
      </c>
      <c r="AT17" s="54">
        <f>VLOOKUP(AT1,'ZJQ-Parameter input'!$BX$22:$CZ$63,17,0)</f>
        <v>22</v>
      </c>
      <c r="AU17" s="54">
        <f>VLOOKUP(AU1,'ZJQ-Parameter input'!$BX$22:$CZ$63,17,0)</f>
        <v>22</v>
      </c>
      <c r="AV17" s="56">
        <f>VLOOKUP(AV1,'ZJQ-Parameter input'!$BX$22:$CZ$63,17,0)</f>
        <v>22</v>
      </c>
      <c r="AW17" s="56">
        <f>VLOOKUP(AW1,'ZJQ-Parameter input'!$BX$22:$CZ$63,17,0)</f>
        <v>22</v>
      </c>
    </row>
    <row r="18" spans="1:49">
      <c r="A18" s="33" t="s">
        <v>49</v>
      </c>
      <c r="B18" s="34" t="s">
        <v>37</v>
      </c>
      <c r="C18" s="33" t="s">
        <v>50</v>
      </c>
      <c r="D18" s="33" t="s">
        <v>33</v>
      </c>
      <c r="E18" s="33" t="s">
        <v>38</v>
      </c>
      <c r="F18" s="33" t="s">
        <v>159</v>
      </c>
      <c r="G18" s="45" t="s">
        <v>157</v>
      </c>
      <c r="H18" s="54">
        <f>VLOOKUP(H1,'ZJQ-Parameter input'!$BX$22:$CZ$63,18,0)</f>
        <v>23.279999999999998</v>
      </c>
      <c r="I18" s="54">
        <f>VLOOKUP(I1,'ZJQ-Parameter input'!$BX$22:$CZ$63,18,0)</f>
        <v>23.28</v>
      </c>
      <c r="J18" s="54">
        <f>VLOOKUP(J1,'ZJQ-Parameter input'!$BX$22:$CZ$63,18,0)</f>
        <v>22.698</v>
      </c>
      <c r="K18" s="54">
        <f>VLOOKUP(K1,'ZJQ-Parameter input'!$BX$22:$CZ$63,18,0)</f>
        <v>22.116</v>
      </c>
      <c r="L18" s="54">
        <f>VLOOKUP(L1,'ZJQ-Parameter input'!$BX$22:$CZ$63,18,0)</f>
        <v>21.533999999999999</v>
      </c>
      <c r="M18" s="54">
        <f>VLOOKUP(M1,'ZJQ-Parameter input'!$BX$22:$CZ$63,18,0)</f>
        <v>20.952000000000002</v>
      </c>
      <c r="N18" s="54">
        <f>VLOOKUP(N1,'ZJQ-Parameter input'!$BX$22:$CZ$63,18,0)</f>
        <v>20.37</v>
      </c>
      <c r="O18" s="54">
        <f>VLOOKUP(O1,'ZJQ-Parameter input'!$BX$22:$CZ$63,18,0)</f>
        <v>20.1372</v>
      </c>
      <c r="P18" s="54">
        <f>VLOOKUP(P1,'ZJQ-Parameter input'!$BX$22:$CZ$63,18,0)</f>
        <v>19.904399999999999</v>
      </c>
      <c r="Q18" s="54">
        <f>VLOOKUP(Q1,'ZJQ-Parameter input'!$BX$22:$CZ$63,18,0)</f>
        <v>19.671600000000002</v>
      </c>
      <c r="R18" s="54">
        <f>VLOOKUP(R1,'ZJQ-Parameter input'!$BX$22:$CZ$63,18,0)</f>
        <v>19.438800000000001</v>
      </c>
      <c r="S18" s="54">
        <f>VLOOKUP(S1,'ZJQ-Parameter input'!$BX$22:$CZ$63,18,0)</f>
        <v>19.206</v>
      </c>
      <c r="T18" s="54">
        <f>VLOOKUP(T1,'ZJQ-Parameter input'!$BX$22:$CZ$63,18,0)</f>
        <v>18.973199999999999</v>
      </c>
      <c r="U18" s="54">
        <f>VLOOKUP(U1,'ZJQ-Parameter input'!$BX$22:$CZ$63,18,0)</f>
        <v>18.740400000000001</v>
      </c>
      <c r="V18" s="54">
        <f>VLOOKUP(V1,'ZJQ-Parameter input'!$BX$22:$CZ$63,18,0)</f>
        <v>18.5076</v>
      </c>
      <c r="W18" s="54">
        <f>VLOOKUP(W1,'ZJQ-Parameter input'!$BX$22:$CZ$63,18,0)</f>
        <v>18.274799999999999</v>
      </c>
      <c r="X18" s="54">
        <f>VLOOKUP(X1,'ZJQ-Parameter input'!$BX$22:$CZ$63,18,0)</f>
        <v>18.042000000000002</v>
      </c>
      <c r="Y18" s="54">
        <f>VLOOKUP(Y1,'ZJQ-Parameter input'!$BX$22:$CZ$63,18,0)</f>
        <v>18.043199999999999</v>
      </c>
      <c r="Z18" s="54">
        <f>VLOOKUP(Z1,'ZJQ-Parameter input'!$BX$22:$CZ$63,18,0)</f>
        <v>18.0444</v>
      </c>
      <c r="AA18" s="54">
        <f>VLOOKUP(AA1,'ZJQ-Parameter input'!$BX$22:$CZ$63,18,0)</f>
        <v>18.0456</v>
      </c>
      <c r="AB18" s="54">
        <f>VLOOKUP(AB1,'ZJQ-Parameter input'!$BX$22:$CZ$63,18,0)</f>
        <v>18.046800000000001</v>
      </c>
      <c r="AC18" s="54">
        <f>VLOOKUP(AC1,'ZJQ-Parameter input'!$BX$22:$CZ$63,18,0)</f>
        <v>18.047999999999998</v>
      </c>
      <c r="AD18" s="54">
        <f>VLOOKUP(AD1,'ZJQ-Parameter input'!$BX$22:$CZ$63,18,0)</f>
        <v>18.047999999999998</v>
      </c>
      <c r="AE18" s="54">
        <f>VLOOKUP(AE1,'ZJQ-Parameter input'!$BX$22:$CZ$63,18,0)</f>
        <v>18.047999999999998</v>
      </c>
      <c r="AF18" s="54">
        <f>VLOOKUP(AF1,'ZJQ-Parameter input'!$BX$22:$CZ$63,18,0)</f>
        <v>18.047999999999998</v>
      </c>
      <c r="AG18" s="54">
        <f>VLOOKUP(AG1,'ZJQ-Parameter input'!$BX$22:$CZ$63,18,0)</f>
        <v>18.047999999999998</v>
      </c>
      <c r="AH18" s="54">
        <f>VLOOKUP(AH1,'ZJQ-Parameter input'!$BX$22:$CZ$63,18,0)</f>
        <v>18.047999999999998</v>
      </c>
      <c r="AI18" s="54">
        <f>VLOOKUP(AI1,'ZJQ-Parameter input'!$BX$22:$CZ$63,18,0)</f>
        <v>18.047999999999998</v>
      </c>
      <c r="AJ18" s="54">
        <f>VLOOKUP(AJ1,'ZJQ-Parameter input'!$BX$22:$CZ$63,18,0)</f>
        <v>18.047999999999998</v>
      </c>
      <c r="AK18" s="54">
        <f>VLOOKUP(AK1,'ZJQ-Parameter input'!$BX$22:$CZ$63,18,0)</f>
        <v>18.047999999999998</v>
      </c>
      <c r="AL18" s="54">
        <f>VLOOKUP(AL1,'ZJQ-Parameter input'!$BX$22:$CZ$63,18,0)</f>
        <v>18.047999999999998</v>
      </c>
      <c r="AM18" s="54">
        <f>VLOOKUP(AM1,'ZJQ-Parameter input'!$BX$22:$CZ$63,18,0)</f>
        <v>18.047999999999998</v>
      </c>
      <c r="AN18" s="54">
        <f>VLOOKUP(AN1,'ZJQ-Parameter input'!$BX$22:$CZ$63,18,0)</f>
        <v>18.047999999999998</v>
      </c>
      <c r="AO18" s="54">
        <f>VLOOKUP(AO1,'ZJQ-Parameter input'!$BX$22:$CZ$63,18,0)</f>
        <v>18.047999999999998</v>
      </c>
      <c r="AP18" s="54">
        <f>VLOOKUP(AP1,'ZJQ-Parameter input'!$BX$22:$CZ$63,18,0)</f>
        <v>18.047999999999998</v>
      </c>
      <c r="AQ18" s="54">
        <f>VLOOKUP(AQ1,'ZJQ-Parameter input'!$BX$22:$CZ$63,18,0)</f>
        <v>18.047999999999998</v>
      </c>
      <c r="AR18" s="54">
        <f>VLOOKUP(AR1,'ZJQ-Parameter input'!$BX$22:$CZ$63,18,0)</f>
        <v>18.047999999999998</v>
      </c>
      <c r="AS18" s="54">
        <f>VLOOKUP(AS1,'ZJQ-Parameter input'!$BX$22:$CZ$63,18,0)</f>
        <v>18.047999999999998</v>
      </c>
      <c r="AT18" s="54">
        <f>VLOOKUP(AT1,'ZJQ-Parameter input'!$BX$22:$CZ$63,18,0)</f>
        <v>18.047999999999998</v>
      </c>
      <c r="AU18" s="54">
        <f>VLOOKUP(AU1,'ZJQ-Parameter input'!$BX$22:$CZ$63,18,0)</f>
        <v>18.047999999999998</v>
      </c>
      <c r="AV18" s="56">
        <f>VLOOKUP(AV1,'ZJQ-Parameter input'!$BX$22:$CZ$63,18,0)</f>
        <v>18.047999999999998</v>
      </c>
      <c r="AW18" s="56">
        <f>VLOOKUP(AW1,'ZJQ-Parameter input'!$BX$22:$CZ$63,18,0)</f>
        <v>18.047999999999998</v>
      </c>
    </row>
    <row r="19" spans="1:49">
      <c r="A19" s="33" t="s">
        <v>49</v>
      </c>
      <c r="B19" s="34" t="s">
        <v>39</v>
      </c>
      <c r="C19" s="33" t="s">
        <v>50</v>
      </c>
      <c r="D19" s="33" t="s">
        <v>33</v>
      </c>
      <c r="E19" s="33" t="s">
        <v>40</v>
      </c>
      <c r="F19" s="33" t="s">
        <v>159</v>
      </c>
      <c r="G19" s="45" t="s">
        <v>157</v>
      </c>
      <c r="H19" s="54">
        <f>VLOOKUP(H1,'ZJQ-Parameter input'!$BX$22:$CZ$63,19,0)</f>
        <v>19.399999999999999</v>
      </c>
      <c r="I19" s="54">
        <f>VLOOKUP(I1,'ZJQ-Parameter input'!$BX$22:$CZ$63,19,0)</f>
        <v>19.399999999999999</v>
      </c>
      <c r="J19" s="54">
        <f>VLOOKUP(J1,'ZJQ-Parameter input'!$BX$22:$CZ$63,19,0)</f>
        <v>18.914999999999999</v>
      </c>
      <c r="K19" s="54">
        <f>VLOOKUP(K1,'ZJQ-Parameter input'!$BX$22:$CZ$63,19,0)</f>
        <v>18.43</v>
      </c>
      <c r="L19" s="54">
        <f>VLOOKUP(L1,'ZJQ-Parameter input'!$BX$22:$CZ$63,19,0)</f>
        <v>17.945</v>
      </c>
      <c r="M19" s="54">
        <f>VLOOKUP(M1,'ZJQ-Parameter input'!$BX$22:$CZ$63,19,0)</f>
        <v>17.46</v>
      </c>
      <c r="N19" s="54">
        <f>VLOOKUP(N1,'ZJQ-Parameter input'!$BX$22:$CZ$63,19,0)</f>
        <v>16.975000000000001</v>
      </c>
      <c r="O19" s="54">
        <f>VLOOKUP(O1,'ZJQ-Parameter input'!$BX$22:$CZ$63,19,0)</f>
        <v>16.780999999999999</v>
      </c>
      <c r="P19" s="54">
        <f>VLOOKUP(P1,'ZJQ-Parameter input'!$BX$22:$CZ$63,19,0)</f>
        <v>16.587</v>
      </c>
      <c r="Q19" s="54">
        <f>VLOOKUP(Q1,'ZJQ-Parameter input'!$BX$22:$CZ$63,19,0)</f>
        <v>16.393000000000001</v>
      </c>
      <c r="R19" s="54">
        <f>VLOOKUP(R1,'ZJQ-Parameter input'!$BX$22:$CZ$63,19,0)</f>
        <v>16.199000000000002</v>
      </c>
      <c r="S19" s="54">
        <f>VLOOKUP(S1,'ZJQ-Parameter input'!$BX$22:$CZ$63,19,0)</f>
        <v>16.004999999999999</v>
      </c>
      <c r="T19" s="54">
        <f>VLOOKUP(T1,'ZJQ-Parameter input'!$BX$22:$CZ$63,19,0)</f>
        <v>15.811</v>
      </c>
      <c r="U19" s="54">
        <f>VLOOKUP(U1,'ZJQ-Parameter input'!$BX$22:$CZ$63,19,0)</f>
        <v>15.617000000000001</v>
      </c>
      <c r="V19" s="54">
        <f>VLOOKUP(V1,'ZJQ-Parameter input'!$BX$22:$CZ$63,19,0)</f>
        <v>15.423</v>
      </c>
      <c r="W19" s="54">
        <f>VLOOKUP(W1,'ZJQ-Parameter input'!$BX$22:$CZ$63,19,0)</f>
        <v>15.228999999999999</v>
      </c>
      <c r="X19" s="54">
        <f>VLOOKUP(X1,'ZJQ-Parameter input'!$BX$22:$CZ$63,19,0)</f>
        <v>15.035</v>
      </c>
      <c r="Y19" s="54">
        <f>VLOOKUP(Y1,'ZJQ-Parameter input'!$BX$22:$CZ$63,19,0)</f>
        <v>15.036</v>
      </c>
      <c r="Z19" s="54">
        <f>VLOOKUP(Z1,'ZJQ-Parameter input'!$BX$22:$CZ$63,19,0)</f>
        <v>15.037000000000001</v>
      </c>
      <c r="AA19" s="54">
        <f>VLOOKUP(AA1,'ZJQ-Parameter input'!$BX$22:$CZ$63,19,0)</f>
        <v>15.038</v>
      </c>
      <c r="AB19" s="54">
        <f>VLOOKUP(AB1,'ZJQ-Parameter input'!$BX$22:$CZ$63,19,0)</f>
        <v>15.039</v>
      </c>
      <c r="AC19" s="54">
        <f>VLOOKUP(AC1,'ZJQ-Parameter input'!$BX$22:$CZ$63,19,0)</f>
        <v>15.04</v>
      </c>
      <c r="AD19" s="54">
        <f>VLOOKUP(AD1,'ZJQ-Parameter input'!$BX$22:$CZ$63,19,0)</f>
        <v>15.04</v>
      </c>
      <c r="AE19" s="54">
        <f>VLOOKUP(AE1,'ZJQ-Parameter input'!$BX$22:$CZ$63,19,0)</f>
        <v>15.04</v>
      </c>
      <c r="AF19" s="54">
        <f>VLOOKUP(AF1,'ZJQ-Parameter input'!$BX$22:$CZ$63,19,0)</f>
        <v>15.04</v>
      </c>
      <c r="AG19" s="54">
        <f>VLOOKUP(AG1,'ZJQ-Parameter input'!$BX$22:$CZ$63,19,0)</f>
        <v>15.04</v>
      </c>
      <c r="AH19" s="54">
        <f>VLOOKUP(AH1,'ZJQ-Parameter input'!$BX$22:$CZ$63,19,0)</f>
        <v>15.04</v>
      </c>
      <c r="AI19" s="54">
        <f>VLOOKUP(AI1,'ZJQ-Parameter input'!$BX$22:$CZ$63,19,0)</f>
        <v>15.04</v>
      </c>
      <c r="AJ19" s="54">
        <f>VLOOKUP(AJ1,'ZJQ-Parameter input'!$BX$22:$CZ$63,19,0)</f>
        <v>15.04</v>
      </c>
      <c r="AK19" s="54">
        <f>VLOOKUP(AK1,'ZJQ-Parameter input'!$BX$22:$CZ$63,19,0)</f>
        <v>15.04</v>
      </c>
      <c r="AL19" s="54">
        <f>VLOOKUP(AL1,'ZJQ-Parameter input'!$BX$22:$CZ$63,19,0)</f>
        <v>15.04</v>
      </c>
      <c r="AM19" s="54">
        <f>VLOOKUP(AM1,'ZJQ-Parameter input'!$BX$22:$CZ$63,19,0)</f>
        <v>15.04</v>
      </c>
      <c r="AN19" s="54">
        <f>VLOOKUP(AN1,'ZJQ-Parameter input'!$BX$22:$CZ$63,19,0)</f>
        <v>15.04</v>
      </c>
      <c r="AO19" s="54">
        <f>VLOOKUP(AO1,'ZJQ-Parameter input'!$BX$22:$CZ$63,19,0)</f>
        <v>15.04</v>
      </c>
      <c r="AP19" s="54">
        <f>VLOOKUP(AP1,'ZJQ-Parameter input'!$BX$22:$CZ$63,19,0)</f>
        <v>15.04</v>
      </c>
      <c r="AQ19" s="54">
        <f>VLOOKUP(AQ1,'ZJQ-Parameter input'!$BX$22:$CZ$63,19,0)</f>
        <v>15.04</v>
      </c>
      <c r="AR19" s="54">
        <f>VLOOKUP(AR1,'ZJQ-Parameter input'!$BX$22:$CZ$63,19,0)</f>
        <v>15.04</v>
      </c>
      <c r="AS19" s="54">
        <f>VLOOKUP(AS1,'ZJQ-Parameter input'!$BX$22:$CZ$63,19,0)</f>
        <v>15.04</v>
      </c>
      <c r="AT19" s="54">
        <f>VLOOKUP(AT1,'ZJQ-Parameter input'!$BX$22:$CZ$63,19,0)</f>
        <v>15.04</v>
      </c>
      <c r="AU19" s="54">
        <f>VLOOKUP(AU1,'ZJQ-Parameter input'!$BX$22:$CZ$63,19,0)</f>
        <v>15.04</v>
      </c>
      <c r="AV19" s="56">
        <f>VLOOKUP(AV1,'ZJQ-Parameter input'!$BX$22:$CZ$63,19,0)</f>
        <v>15.04</v>
      </c>
      <c r="AW19" s="56">
        <f>VLOOKUP(AW1,'ZJQ-Parameter input'!$BX$22:$CZ$63,19,0)</f>
        <v>15.04</v>
      </c>
    </row>
    <row r="20" spans="1:49">
      <c r="A20" s="33" t="s">
        <v>49</v>
      </c>
      <c r="B20" s="34" t="s">
        <v>41</v>
      </c>
      <c r="C20" s="33" t="s">
        <v>50</v>
      </c>
      <c r="D20" s="33" t="s">
        <v>33</v>
      </c>
      <c r="E20" s="33" t="s">
        <v>42</v>
      </c>
      <c r="F20" s="33" t="s">
        <v>159</v>
      </c>
      <c r="G20" s="45" t="s">
        <v>157</v>
      </c>
      <c r="H20" s="54">
        <f>VLOOKUP(H1,'ZJQ-Parameter input'!$BX$22:$CZ$63,20,0)</f>
        <v>20</v>
      </c>
      <c r="I20" s="54">
        <f>VLOOKUP(I1,'ZJQ-Parameter input'!$BX$22:$CZ$63,20,0)</f>
        <v>20</v>
      </c>
      <c r="J20" s="54">
        <f>VLOOKUP(J1,'ZJQ-Parameter input'!$BX$22:$CZ$63,20,0)</f>
        <v>19.440000000000001</v>
      </c>
      <c r="K20" s="54">
        <f>VLOOKUP(K1,'ZJQ-Parameter input'!$BX$22:$CZ$63,20,0)</f>
        <v>18.88</v>
      </c>
      <c r="L20" s="54">
        <f>VLOOKUP(L1,'ZJQ-Parameter input'!$BX$22:$CZ$63,20,0)</f>
        <v>18.32</v>
      </c>
      <c r="M20" s="54">
        <f>VLOOKUP(M1,'ZJQ-Parameter input'!$BX$22:$CZ$63,20,0)</f>
        <v>17.760000000000002</v>
      </c>
      <c r="N20" s="54">
        <f>VLOOKUP(N1,'ZJQ-Parameter input'!$BX$22:$CZ$63,20,0)</f>
        <v>17.2</v>
      </c>
      <c r="O20" s="54">
        <f>VLOOKUP(O1,'ZJQ-Parameter input'!$BX$22:$CZ$63,20,0)</f>
        <v>16.96</v>
      </c>
      <c r="P20" s="54">
        <f>VLOOKUP(P1,'ZJQ-Parameter input'!$BX$22:$CZ$63,20,0)</f>
        <v>16.72</v>
      </c>
      <c r="Q20" s="54">
        <f>VLOOKUP(Q1,'ZJQ-Parameter input'!$BX$22:$CZ$63,20,0)</f>
        <v>16.48</v>
      </c>
      <c r="R20" s="54">
        <f>VLOOKUP(R1,'ZJQ-Parameter input'!$BX$22:$CZ$63,20,0)</f>
        <v>16.239999999999998</v>
      </c>
      <c r="S20" s="54">
        <f>VLOOKUP(S1,'ZJQ-Parameter input'!$BX$22:$CZ$63,20,0)</f>
        <v>16</v>
      </c>
      <c r="T20" s="54">
        <f>VLOOKUP(T1,'ZJQ-Parameter input'!$BX$22:$CZ$63,20,0)</f>
        <v>15.84</v>
      </c>
      <c r="U20" s="54">
        <f>VLOOKUP(U1,'ZJQ-Parameter input'!$BX$22:$CZ$63,20,0)</f>
        <v>15.68</v>
      </c>
      <c r="V20" s="54">
        <f>VLOOKUP(V1,'ZJQ-Parameter input'!$BX$22:$CZ$63,20,0)</f>
        <v>15.52</v>
      </c>
      <c r="W20" s="54">
        <f>VLOOKUP(W1,'ZJQ-Parameter input'!$BX$22:$CZ$63,20,0)</f>
        <v>15.36</v>
      </c>
      <c r="X20" s="54">
        <f>VLOOKUP(X1,'ZJQ-Parameter input'!$BX$22:$CZ$63,20,0)</f>
        <v>15.2</v>
      </c>
      <c r="Y20" s="54">
        <f>VLOOKUP(Y1,'ZJQ-Parameter input'!$BX$22:$CZ$63,20,0)</f>
        <v>15.2</v>
      </c>
      <c r="Z20" s="54">
        <f>VLOOKUP(Z1,'ZJQ-Parameter input'!$BX$22:$CZ$63,20,0)</f>
        <v>15.2</v>
      </c>
      <c r="AA20" s="54">
        <f>VLOOKUP(AA1,'ZJQ-Parameter input'!$BX$22:$CZ$63,20,0)</f>
        <v>15.2</v>
      </c>
      <c r="AB20" s="54">
        <f>VLOOKUP(AB1,'ZJQ-Parameter input'!$BX$22:$CZ$63,20,0)</f>
        <v>15.2</v>
      </c>
      <c r="AC20" s="54">
        <f>VLOOKUP(AC1,'ZJQ-Parameter input'!$BX$22:$CZ$63,20,0)</f>
        <v>15.2</v>
      </c>
      <c r="AD20" s="54">
        <f>VLOOKUP(AD1,'ZJQ-Parameter input'!$BX$22:$CZ$63,20,0)</f>
        <v>15.2</v>
      </c>
      <c r="AE20" s="54">
        <f>VLOOKUP(AE1,'ZJQ-Parameter input'!$BX$22:$CZ$63,20,0)</f>
        <v>15.2</v>
      </c>
      <c r="AF20" s="54">
        <f>VLOOKUP(AF1,'ZJQ-Parameter input'!$BX$22:$CZ$63,20,0)</f>
        <v>15.2</v>
      </c>
      <c r="AG20" s="54">
        <f>VLOOKUP(AG1,'ZJQ-Parameter input'!$BX$22:$CZ$63,20,0)</f>
        <v>15.2</v>
      </c>
      <c r="AH20" s="54">
        <f>VLOOKUP(AH1,'ZJQ-Parameter input'!$BX$22:$CZ$63,20,0)</f>
        <v>15.2</v>
      </c>
      <c r="AI20" s="54">
        <f>VLOOKUP(AI1,'ZJQ-Parameter input'!$BX$22:$CZ$63,20,0)</f>
        <v>15.2</v>
      </c>
      <c r="AJ20" s="54">
        <f>VLOOKUP(AJ1,'ZJQ-Parameter input'!$BX$22:$CZ$63,20,0)</f>
        <v>15.2</v>
      </c>
      <c r="AK20" s="54">
        <f>VLOOKUP(AK1,'ZJQ-Parameter input'!$BX$22:$CZ$63,20,0)</f>
        <v>15.2</v>
      </c>
      <c r="AL20" s="54">
        <f>VLOOKUP(AL1,'ZJQ-Parameter input'!$BX$22:$CZ$63,20,0)</f>
        <v>15.2</v>
      </c>
      <c r="AM20" s="54">
        <f>VLOOKUP(AM1,'ZJQ-Parameter input'!$BX$22:$CZ$63,20,0)</f>
        <v>15.2</v>
      </c>
      <c r="AN20" s="54">
        <f>VLOOKUP(AN1,'ZJQ-Parameter input'!$BX$22:$CZ$63,20,0)</f>
        <v>15.2</v>
      </c>
      <c r="AO20" s="54">
        <f>VLOOKUP(AO1,'ZJQ-Parameter input'!$BX$22:$CZ$63,20,0)</f>
        <v>15.2</v>
      </c>
      <c r="AP20" s="54">
        <f>VLOOKUP(AP1,'ZJQ-Parameter input'!$BX$22:$CZ$63,20,0)</f>
        <v>15.2</v>
      </c>
      <c r="AQ20" s="54">
        <f>VLOOKUP(AQ1,'ZJQ-Parameter input'!$BX$22:$CZ$63,20,0)</f>
        <v>15.2</v>
      </c>
      <c r="AR20" s="54">
        <f>VLOOKUP(AR1,'ZJQ-Parameter input'!$BX$22:$CZ$63,20,0)</f>
        <v>15.2</v>
      </c>
      <c r="AS20" s="54">
        <f>VLOOKUP(AS1,'ZJQ-Parameter input'!$BX$22:$CZ$63,20,0)</f>
        <v>15.2</v>
      </c>
      <c r="AT20" s="54">
        <f>VLOOKUP(AT1,'ZJQ-Parameter input'!$BX$22:$CZ$63,20,0)</f>
        <v>15.2</v>
      </c>
      <c r="AU20" s="54">
        <f>VLOOKUP(AU1,'ZJQ-Parameter input'!$BX$22:$CZ$63,20,0)</f>
        <v>15.2</v>
      </c>
      <c r="AV20" s="56">
        <f>VLOOKUP(AV1,'ZJQ-Parameter input'!$BX$22:$CZ$63,20,0)</f>
        <v>15.2</v>
      </c>
      <c r="AW20" s="56">
        <f>VLOOKUP(AW1,'ZJQ-Parameter input'!$BX$22:$CZ$63,20,0)</f>
        <v>15.2</v>
      </c>
    </row>
    <row r="21" spans="1:49">
      <c r="A21" s="33" t="s">
        <v>49</v>
      </c>
      <c r="B21" s="34" t="s">
        <v>43</v>
      </c>
      <c r="C21" s="33" t="s">
        <v>50</v>
      </c>
      <c r="D21" s="33" t="s">
        <v>33</v>
      </c>
      <c r="E21" s="33" t="s">
        <v>44</v>
      </c>
      <c r="F21" s="33" t="s">
        <v>159</v>
      </c>
      <c r="G21" s="45" t="s">
        <v>157</v>
      </c>
      <c r="H21" s="54">
        <f>VLOOKUP(H1,'ZJQ-Parameter input'!$BX$22:$CZ$63,21,0)</f>
        <v>60</v>
      </c>
      <c r="I21" s="54">
        <f>VLOOKUP(I1,'ZJQ-Parameter input'!$BX$22:$CZ$63,21,0)</f>
        <v>60</v>
      </c>
      <c r="J21" s="54">
        <f>VLOOKUP(J1,'ZJQ-Parameter input'!$BX$22:$CZ$63,21,0)</f>
        <v>60</v>
      </c>
      <c r="K21" s="54">
        <f>VLOOKUP(K1,'ZJQ-Parameter input'!$BX$22:$CZ$63,21,0)</f>
        <v>60</v>
      </c>
      <c r="L21" s="54">
        <f>VLOOKUP(L1,'ZJQ-Parameter input'!$BX$22:$CZ$63,21,0)</f>
        <v>60</v>
      </c>
      <c r="M21" s="54">
        <f>VLOOKUP(M1,'ZJQ-Parameter input'!$BX$22:$CZ$63,21,0)</f>
        <v>60</v>
      </c>
      <c r="N21" s="54">
        <f>VLOOKUP(N1,'ZJQ-Parameter input'!$BX$22:$CZ$63,21,0)</f>
        <v>60</v>
      </c>
      <c r="O21" s="54">
        <f>VLOOKUP(O1,'ZJQ-Parameter input'!$BX$22:$CZ$63,21,0)</f>
        <v>60</v>
      </c>
      <c r="P21" s="54">
        <f>VLOOKUP(P1,'ZJQ-Parameter input'!$BX$22:$CZ$63,21,0)</f>
        <v>60</v>
      </c>
      <c r="Q21" s="54">
        <f>VLOOKUP(Q1,'ZJQ-Parameter input'!$BX$22:$CZ$63,21,0)</f>
        <v>60</v>
      </c>
      <c r="R21" s="54">
        <f>VLOOKUP(R1,'ZJQ-Parameter input'!$BX$22:$CZ$63,21,0)</f>
        <v>60</v>
      </c>
      <c r="S21" s="54">
        <f>VLOOKUP(S1,'ZJQ-Parameter input'!$BX$22:$CZ$63,21,0)</f>
        <v>60</v>
      </c>
      <c r="T21" s="54">
        <f>VLOOKUP(T1,'ZJQ-Parameter input'!$BX$22:$CZ$63,21,0)</f>
        <v>60</v>
      </c>
      <c r="U21" s="54">
        <f>VLOOKUP(U1,'ZJQ-Parameter input'!$BX$22:$CZ$63,21,0)</f>
        <v>60</v>
      </c>
      <c r="V21" s="54">
        <f>VLOOKUP(V1,'ZJQ-Parameter input'!$BX$22:$CZ$63,21,0)</f>
        <v>60</v>
      </c>
      <c r="W21" s="54">
        <f>VLOOKUP(W1,'ZJQ-Parameter input'!$BX$22:$CZ$63,21,0)</f>
        <v>60</v>
      </c>
      <c r="X21" s="54">
        <f>VLOOKUP(X1,'ZJQ-Parameter input'!$BX$22:$CZ$63,21,0)</f>
        <v>60</v>
      </c>
      <c r="Y21" s="54">
        <f>VLOOKUP(Y1,'ZJQ-Parameter input'!$BX$22:$CZ$63,21,0)</f>
        <v>60</v>
      </c>
      <c r="Z21" s="54">
        <f>VLOOKUP(Z1,'ZJQ-Parameter input'!$BX$22:$CZ$63,21,0)</f>
        <v>60</v>
      </c>
      <c r="AA21" s="54">
        <f>VLOOKUP(AA1,'ZJQ-Parameter input'!$BX$22:$CZ$63,21,0)</f>
        <v>60</v>
      </c>
      <c r="AB21" s="54">
        <f>VLOOKUP(AB1,'ZJQ-Parameter input'!$BX$22:$CZ$63,21,0)</f>
        <v>60</v>
      </c>
      <c r="AC21" s="54">
        <f>VLOOKUP(AC1,'ZJQ-Parameter input'!$BX$22:$CZ$63,21,0)</f>
        <v>60</v>
      </c>
      <c r="AD21" s="54">
        <f>VLOOKUP(AD1,'ZJQ-Parameter input'!$BX$22:$CZ$63,21,0)</f>
        <v>60</v>
      </c>
      <c r="AE21" s="54">
        <f>VLOOKUP(AE1,'ZJQ-Parameter input'!$BX$22:$CZ$63,21,0)</f>
        <v>60</v>
      </c>
      <c r="AF21" s="54">
        <f>VLOOKUP(AF1,'ZJQ-Parameter input'!$BX$22:$CZ$63,21,0)</f>
        <v>60</v>
      </c>
      <c r="AG21" s="54">
        <f>VLOOKUP(AG1,'ZJQ-Parameter input'!$BX$22:$CZ$63,21,0)</f>
        <v>60</v>
      </c>
      <c r="AH21" s="54">
        <f>VLOOKUP(AH1,'ZJQ-Parameter input'!$BX$22:$CZ$63,21,0)</f>
        <v>60</v>
      </c>
      <c r="AI21" s="54">
        <f>VLOOKUP(AI1,'ZJQ-Parameter input'!$BX$22:$CZ$63,21,0)</f>
        <v>60</v>
      </c>
      <c r="AJ21" s="54">
        <f>VLOOKUP(AJ1,'ZJQ-Parameter input'!$BX$22:$CZ$63,21,0)</f>
        <v>60</v>
      </c>
      <c r="AK21" s="54">
        <f>VLOOKUP(AK1,'ZJQ-Parameter input'!$BX$22:$CZ$63,21,0)</f>
        <v>60</v>
      </c>
      <c r="AL21" s="54">
        <f>VLOOKUP(AL1,'ZJQ-Parameter input'!$BX$22:$CZ$63,21,0)</f>
        <v>60</v>
      </c>
      <c r="AM21" s="54">
        <f>VLOOKUP(AM1,'ZJQ-Parameter input'!$BX$22:$CZ$63,21,0)</f>
        <v>60</v>
      </c>
      <c r="AN21" s="54">
        <f>VLOOKUP(AN1,'ZJQ-Parameter input'!$BX$22:$CZ$63,21,0)</f>
        <v>60</v>
      </c>
      <c r="AO21" s="54">
        <f>VLOOKUP(AO1,'ZJQ-Parameter input'!$BX$22:$CZ$63,21,0)</f>
        <v>60</v>
      </c>
      <c r="AP21" s="54">
        <f>VLOOKUP(AP1,'ZJQ-Parameter input'!$BX$22:$CZ$63,21,0)</f>
        <v>60</v>
      </c>
      <c r="AQ21" s="54">
        <f>VLOOKUP(AQ1,'ZJQ-Parameter input'!$BX$22:$CZ$63,21,0)</f>
        <v>60</v>
      </c>
      <c r="AR21" s="54">
        <f>VLOOKUP(AR1,'ZJQ-Parameter input'!$BX$22:$CZ$63,21,0)</f>
        <v>60</v>
      </c>
      <c r="AS21" s="54">
        <f>VLOOKUP(AS1,'ZJQ-Parameter input'!$BX$22:$CZ$63,21,0)</f>
        <v>60</v>
      </c>
      <c r="AT21" s="54">
        <f>VLOOKUP(AT1,'ZJQ-Parameter input'!$BX$22:$CZ$63,21,0)</f>
        <v>60</v>
      </c>
      <c r="AU21" s="54">
        <f>VLOOKUP(AU1,'ZJQ-Parameter input'!$BX$22:$CZ$63,21,0)</f>
        <v>60</v>
      </c>
      <c r="AV21" s="56">
        <f>VLOOKUP(AV1,'ZJQ-Parameter input'!$BX$22:$CZ$63,21,0)</f>
        <v>60</v>
      </c>
      <c r="AW21" s="56">
        <f>VLOOKUP(AW1,'ZJQ-Parameter input'!$BX$22:$CZ$63,21,0)</f>
        <v>60</v>
      </c>
    </row>
    <row r="22" spans="1:49">
      <c r="A22" s="33" t="s">
        <v>49</v>
      </c>
      <c r="B22" s="34" t="s">
        <v>45</v>
      </c>
      <c r="C22" s="33" t="s">
        <v>50</v>
      </c>
      <c r="D22" s="33" t="s">
        <v>33</v>
      </c>
      <c r="E22" s="33" t="s">
        <v>46</v>
      </c>
      <c r="F22" s="33" t="s">
        <v>159</v>
      </c>
      <c r="G22" s="45" t="s">
        <v>158</v>
      </c>
      <c r="H22" s="54">
        <f>VLOOKUP(H1,'ZJQ-Parameter input'!$BX$22:$CZ$63,22,0)</f>
        <v>6</v>
      </c>
      <c r="I22" s="54">
        <f>VLOOKUP(I1,'ZJQ-Parameter input'!$BX$22:$CZ$63,22,0)</f>
        <v>6</v>
      </c>
      <c r="J22" s="54">
        <f>VLOOKUP(J1,'ZJQ-Parameter input'!$BX$22:$CZ$63,22,0)</f>
        <v>5.9</v>
      </c>
      <c r="K22" s="54">
        <f>VLOOKUP(K1,'ZJQ-Parameter input'!$BX$22:$CZ$63,22,0)</f>
        <v>5.8</v>
      </c>
      <c r="L22" s="54">
        <f>VLOOKUP(L1,'ZJQ-Parameter input'!$BX$22:$CZ$63,22,0)</f>
        <v>5.7</v>
      </c>
      <c r="M22" s="54">
        <f>VLOOKUP(M1,'ZJQ-Parameter input'!$BX$22:$CZ$63,22,0)</f>
        <v>5.6</v>
      </c>
      <c r="N22" s="54">
        <f>VLOOKUP(N1,'ZJQ-Parameter input'!$BX$22:$CZ$63,22,0)</f>
        <v>5.5</v>
      </c>
      <c r="O22" s="54">
        <f>VLOOKUP(O1,'ZJQ-Parameter input'!$BX$22:$CZ$63,22,0)</f>
        <v>5.5</v>
      </c>
      <c r="P22" s="54">
        <f>VLOOKUP(P1,'ZJQ-Parameter input'!$BX$22:$CZ$63,22,0)</f>
        <v>5.5</v>
      </c>
      <c r="Q22" s="54">
        <f>VLOOKUP(Q1,'ZJQ-Parameter input'!$BX$22:$CZ$63,22,0)</f>
        <v>5.5</v>
      </c>
      <c r="R22" s="54">
        <f>VLOOKUP(R1,'ZJQ-Parameter input'!$BX$22:$CZ$63,22,0)</f>
        <v>5.5</v>
      </c>
      <c r="S22" s="54">
        <f>VLOOKUP(S1,'ZJQ-Parameter input'!$BX$22:$CZ$63,22,0)</f>
        <v>5.5</v>
      </c>
      <c r="T22" s="54">
        <f>VLOOKUP(T1,'ZJQ-Parameter input'!$BX$22:$CZ$63,22,0)</f>
        <v>5.5</v>
      </c>
      <c r="U22" s="54">
        <f>VLOOKUP(U1,'ZJQ-Parameter input'!$BX$22:$CZ$63,22,0)</f>
        <v>5.5</v>
      </c>
      <c r="V22" s="54">
        <f>VLOOKUP(V1,'ZJQ-Parameter input'!$BX$22:$CZ$63,22,0)</f>
        <v>5.5</v>
      </c>
      <c r="W22" s="54">
        <f>VLOOKUP(W1,'ZJQ-Parameter input'!$BX$22:$CZ$63,22,0)</f>
        <v>5.5</v>
      </c>
      <c r="X22" s="54">
        <f>VLOOKUP(X1,'ZJQ-Parameter input'!$BX$22:$CZ$63,22,0)</f>
        <v>5.5</v>
      </c>
      <c r="Y22" s="54">
        <f>VLOOKUP(Y1,'ZJQ-Parameter input'!$BX$22:$CZ$63,22,0)</f>
        <v>5.5</v>
      </c>
      <c r="Z22" s="54">
        <f>VLOOKUP(Z1,'ZJQ-Parameter input'!$BX$22:$CZ$63,22,0)</f>
        <v>5.5</v>
      </c>
      <c r="AA22" s="54">
        <f>VLOOKUP(AA1,'ZJQ-Parameter input'!$BX$22:$CZ$63,22,0)</f>
        <v>5.5</v>
      </c>
      <c r="AB22" s="54">
        <f>VLOOKUP(AB1,'ZJQ-Parameter input'!$BX$22:$CZ$63,22,0)</f>
        <v>5.5</v>
      </c>
      <c r="AC22" s="54">
        <f>VLOOKUP(AC1,'ZJQ-Parameter input'!$BX$22:$CZ$63,22,0)</f>
        <v>5.5</v>
      </c>
      <c r="AD22" s="54">
        <f>VLOOKUP(AD1,'ZJQ-Parameter input'!$BX$22:$CZ$63,22,0)</f>
        <v>5.5</v>
      </c>
      <c r="AE22" s="54">
        <f>VLOOKUP(AE1,'ZJQ-Parameter input'!$BX$22:$CZ$63,22,0)</f>
        <v>5.5</v>
      </c>
      <c r="AF22" s="54">
        <f>VLOOKUP(AF1,'ZJQ-Parameter input'!$BX$22:$CZ$63,22,0)</f>
        <v>5.5</v>
      </c>
      <c r="AG22" s="54">
        <f>VLOOKUP(AG1,'ZJQ-Parameter input'!$BX$22:$CZ$63,22,0)</f>
        <v>5.5</v>
      </c>
      <c r="AH22" s="54">
        <f>VLOOKUP(AH1,'ZJQ-Parameter input'!$BX$22:$CZ$63,22,0)</f>
        <v>5.5</v>
      </c>
      <c r="AI22" s="54">
        <f>VLOOKUP(AI1,'ZJQ-Parameter input'!$BX$22:$CZ$63,22,0)</f>
        <v>5.5</v>
      </c>
      <c r="AJ22" s="54">
        <f>VLOOKUP(AJ1,'ZJQ-Parameter input'!$BX$22:$CZ$63,22,0)</f>
        <v>5.5</v>
      </c>
      <c r="AK22" s="54">
        <f>VLOOKUP(AK1,'ZJQ-Parameter input'!$BX$22:$CZ$63,22,0)</f>
        <v>5.5</v>
      </c>
      <c r="AL22" s="54">
        <f>VLOOKUP(AL1,'ZJQ-Parameter input'!$BX$22:$CZ$63,22,0)</f>
        <v>5.5</v>
      </c>
      <c r="AM22" s="54">
        <f>VLOOKUP(AM1,'ZJQ-Parameter input'!$BX$22:$CZ$63,22,0)</f>
        <v>5.5</v>
      </c>
      <c r="AN22" s="54">
        <f>VLOOKUP(AN1,'ZJQ-Parameter input'!$BX$22:$CZ$63,22,0)</f>
        <v>5.5</v>
      </c>
      <c r="AO22" s="54">
        <f>VLOOKUP(AO1,'ZJQ-Parameter input'!$BX$22:$CZ$63,22,0)</f>
        <v>5.5</v>
      </c>
      <c r="AP22" s="54">
        <f>VLOOKUP(AP1,'ZJQ-Parameter input'!$BX$22:$CZ$63,22,0)</f>
        <v>5.5</v>
      </c>
      <c r="AQ22" s="54">
        <f>VLOOKUP(AQ1,'ZJQ-Parameter input'!$BX$22:$CZ$63,22,0)</f>
        <v>5.5</v>
      </c>
      <c r="AR22" s="54">
        <f>VLOOKUP(AR1,'ZJQ-Parameter input'!$BX$22:$CZ$63,22,0)</f>
        <v>5.5</v>
      </c>
      <c r="AS22" s="54">
        <f>VLOOKUP(AS1,'ZJQ-Parameter input'!$BX$22:$CZ$63,22,0)</f>
        <v>5.5</v>
      </c>
      <c r="AT22" s="54">
        <f>VLOOKUP(AT1,'ZJQ-Parameter input'!$BX$22:$CZ$63,22,0)</f>
        <v>5.5</v>
      </c>
      <c r="AU22" s="54">
        <f>VLOOKUP(AU1,'ZJQ-Parameter input'!$BX$22:$CZ$63,22,0)</f>
        <v>5.5</v>
      </c>
      <c r="AV22" s="56">
        <f>VLOOKUP(AV1,'ZJQ-Parameter input'!$BX$22:$CZ$63,22,0)</f>
        <v>5.5</v>
      </c>
      <c r="AW22" s="56">
        <f>VLOOKUP(AW1,'ZJQ-Parameter input'!$BX$22:$CZ$63,22,0)</f>
        <v>5.5</v>
      </c>
    </row>
    <row r="23" spans="1:49">
      <c r="A23" s="35" t="s">
        <v>51</v>
      </c>
      <c r="B23" s="36" t="s">
        <v>31</v>
      </c>
      <c r="C23" s="35" t="s">
        <v>50</v>
      </c>
      <c r="D23" s="36" t="s">
        <v>48</v>
      </c>
      <c r="E23" s="35" t="s">
        <v>34</v>
      </c>
      <c r="F23" s="35" t="s">
        <v>159</v>
      </c>
      <c r="G23" s="45" t="s">
        <v>156</v>
      </c>
      <c r="H23" s="54">
        <f>VLOOKUP(H1,'ZJQ-Parameter input'!$BX$22:$CZ$63,23,0)</f>
        <v>130</v>
      </c>
      <c r="I23" s="54">
        <f>VLOOKUP(I1,'ZJQ-Parameter input'!$BX$22:$CZ$63,23,0)</f>
        <v>130</v>
      </c>
      <c r="J23" s="54">
        <f>VLOOKUP(J1,'ZJQ-Parameter input'!$BX$22:$CZ$63,23,0)</f>
        <v>128.142857142857</v>
      </c>
      <c r="K23" s="54">
        <f>VLOOKUP(K1,'ZJQ-Parameter input'!$BX$22:$CZ$63,23,0)</f>
        <v>126.28571428571399</v>
      </c>
      <c r="L23" s="54">
        <f>VLOOKUP(L1,'ZJQ-Parameter input'!$BX$22:$CZ$63,23,0)</f>
        <v>124.428571428571</v>
      </c>
      <c r="M23" s="54">
        <f>VLOOKUP(M1,'ZJQ-Parameter input'!$BX$22:$CZ$63,23,0)</f>
        <v>122.571428571429</v>
      </c>
      <c r="N23" s="54">
        <f>VLOOKUP(N1,'ZJQ-Parameter input'!$BX$22:$CZ$63,23,0)</f>
        <v>120.71428571428601</v>
      </c>
      <c r="O23" s="54">
        <f>VLOOKUP(O1,'ZJQ-Parameter input'!$BX$22:$CZ$63,23,0)</f>
        <v>118.857142857143</v>
      </c>
      <c r="P23" s="54">
        <f>VLOOKUP(P1,'ZJQ-Parameter input'!$BX$22:$CZ$63,23,0)</f>
        <v>117</v>
      </c>
      <c r="Q23" s="54">
        <f>VLOOKUP(Q1,'ZJQ-Parameter input'!$BX$22:$CZ$63,23,0)</f>
        <v>115.142857142857</v>
      </c>
      <c r="R23" s="54">
        <f>VLOOKUP(R1,'ZJQ-Parameter input'!$BX$22:$CZ$63,23,0)</f>
        <v>113.28571428571399</v>
      </c>
      <c r="S23" s="54">
        <f>VLOOKUP(S1,'ZJQ-Parameter input'!$BX$22:$CZ$63,23,0)</f>
        <v>111.428571428571</v>
      </c>
      <c r="T23" s="54">
        <f>VLOOKUP(T1,'ZJQ-Parameter input'!$BX$22:$CZ$63,23,0)</f>
        <v>109.571428571429</v>
      </c>
      <c r="U23" s="54">
        <f>VLOOKUP(U1,'ZJQ-Parameter input'!$BX$22:$CZ$63,23,0)</f>
        <v>107.71428571428601</v>
      </c>
      <c r="V23" s="54">
        <f>VLOOKUP(V1,'ZJQ-Parameter input'!$BX$22:$CZ$63,23,0)</f>
        <v>105.857142857143</v>
      </c>
      <c r="W23" s="54">
        <f>VLOOKUP(W1,'ZJQ-Parameter input'!$BX$22:$CZ$63,23,0)</f>
        <v>104</v>
      </c>
      <c r="X23" s="54">
        <f>VLOOKUP(X1,'ZJQ-Parameter input'!$BX$22:$CZ$63,23,0)</f>
        <v>102.142857142857</v>
      </c>
      <c r="Y23" s="54">
        <f>VLOOKUP(Y1,'ZJQ-Parameter input'!$BX$22:$CZ$63,23,0)</f>
        <v>102.142285714286</v>
      </c>
      <c r="Z23" s="54">
        <f>VLOOKUP(Z1,'ZJQ-Parameter input'!$BX$22:$CZ$63,23,0)</f>
        <v>102.141714285714</v>
      </c>
      <c r="AA23" s="54">
        <f>VLOOKUP(AA1,'ZJQ-Parameter input'!$BX$22:$CZ$63,23,0)</f>
        <v>102.141142857143</v>
      </c>
      <c r="AB23" s="54">
        <f>VLOOKUP(AB1,'ZJQ-Parameter input'!$BX$22:$CZ$63,23,0)</f>
        <v>102.14057142857099</v>
      </c>
      <c r="AC23" s="54">
        <f>VLOOKUP(AC1,'ZJQ-Parameter input'!$BX$22:$CZ$63,23,0)</f>
        <v>102.14</v>
      </c>
      <c r="AD23" s="54">
        <f>VLOOKUP(AD1,'ZJQ-Parameter input'!$BX$22:$CZ$63,23,0)</f>
        <v>102.14</v>
      </c>
      <c r="AE23" s="54">
        <f>VLOOKUP(AE1,'ZJQ-Parameter input'!$BX$22:$CZ$63,23,0)</f>
        <v>102.14</v>
      </c>
      <c r="AF23" s="54">
        <f>VLOOKUP(AF1,'ZJQ-Parameter input'!$BX$22:$CZ$63,23,0)</f>
        <v>102.14</v>
      </c>
      <c r="AG23" s="54">
        <f>VLOOKUP(AG1,'ZJQ-Parameter input'!$BX$22:$CZ$63,23,0)</f>
        <v>102.14</v>
      </c>
      <c r="AH23" s="54">
        <f>VLOOKUP(AH1,'ZJQ-Parameter input'!$BX$22:$CZ$63,23,0)</f>
        <v>102.14</v>
      </c>
      <c r="AI23" s="54">
        <f>VLOOKUP(AI1,'ZJQ-Parameter input'!$BX$22:$CZ$63,23,0)</f>
        <v>102.14</v>
      </c>
      <c r="AJ23" s="54">
        <f>VLOOKUP(AJ1,'ZJQ-Parameter input'!$BX$22:$CZ$63,23,0)</f>
        <v>102.14</v>
      </c>
      <c r="AK23" s="54">
        <f>VLOOKUP(AK1,'ZJQ-Parameter input'!$BX$22:$CZ$63,23,0)</f>
        <v>102.14</v>
      </c>
      <c r="AL23" s="54">
        <f>VLOOKUP(AL1,'ZJQ-Parameter input'!$BX$22:$CZ$63,23,0)</f>
        <v>102.14</v>
      </c>
      <c r="AM23" s="54">
        <f>VLOOKUP(AM1,'ZJQ-Parameter input'!$BX$22:$CZ$63,23,0)</f>
        <v>102.14</v>
      </c>
      <c r="AN23" s="54">
        <f>VLOOKUP(AN1,'ZJQ-Parameter input'!$BX$22:$CZ$63,23,0)</f>
        <v>102.14</v>
      </c>
      <c r="AO23" s="54">
        <f>VLOOKUP(AO1,'ZJQ-Parameter input'!$BX$22:$CZ$63,23,0)</f>
        <v>102.14</v>
      </c>
      <c r="AP23" s="54">
        <f>VLOOKUP(AP1,'ZJQ-Parameter input'!$BX$22:$CZ$63,23,0)</f>
        <v>102.14</v>
      </c>
      <c r="AQ23" s="54">
        <f>VLOOKUP(AQ1,'ZJQ-Parameter input'!$BX$22:$CZ$63,23,0)</f>
        <v>102.14</v>
      </c>
      <c r="AR23" s="54">
        <f>VLOOKUP(AR1,'ZJQ-Parameter input'!$BX$22:$CZ$63,23,0)</f>
        <v>102.14</v>
      </c>
      <c r="AS23" s="54">
        <f>VLOOKUP(AS1,'ZJQ-Parameter input'!$BX$22:$CZ$63,23,0)</f>
        <v>102.14</v>
      </c>
      <c r="AT23" s="54">
        <f>VLOOKUP(AT1,'ZJQ-Parameter input'!$BX$22:$CZ$63,23,0)</f>
        <v>102.14</v>
      </c>
      <c r="AU23" s="54">
        <f>VLOOKUP(AU1,'ZJQ-Parameter input'!$BX$22:$CZ$63,23,0)</f>
        <v>102.14</v>
      </c>
      <c r="AV23" s="56">
        <f>VLOOKUP(AV1,'ZJQ-Parameter input'!$BX$22:$CZ$63,23,0)</f>
        <v>102.14</v>
      </c>
      <c r="AW23" s="56">
        <f>VLOOKUP(AW1,'ZJQ-Parameter input'!$BX$22:$CZ$63,23,0)</f>
        <v>102.14</v>
      </c>
    </row>
    <row r="24" spans="1:49">
      <c r="A24" s="35" t="s">
        <v>51</v>
      </c>
      <c r="B24" s="36" t="s">
        <v>35</v>
      </c>
      <c r="C24" s="35" t="s">
        <v>50</v>
      </c>
      <c r="D24" s="36" t="s">
        <v>48</v>
      </c>
      <c r="E24" s="35" t="s">
        <v>36</v>
      </c>
      <c r="F24" s="35" t="s">
        <v>159</v>
      </c>
      <c r="G24" s="45" t="s">
        <v>157</v>
      </c>
      <c r="H24" s="54">
        <f>VLOOKUP(H1,'ZJQ-Parameter input'!$BX$22:$CZ$63,24,0)</f>
        <v>36.241984945637</v>
      </c>
      <c r="I24" s="54">
        <f>VLOOKUP(I1,'ZJQ-Parameter input'!$BX$22:$CZ$63,24,0)</f>
        <v>36.241984945637</v>
      </c>
      <c r="J24" s="54">
        <f>VLOOKUP(J1,'ZJQ-Parameter input'!$BX$22:$CZ$63,24,0)</f>
        <v>36.241587956509598</v>
      </c>
      <c r="K24" s="54">
        <f>VLOOKUP(K1,'ZJQ-Parameter input'!$BX$22:$CZ$63,24,0)</f>
        <v>36.241190967382202</v>
      </c>
      <c r="L24" s="54">
        <f>VLOOKUP(L1,'ZJQ-Parameter input'!$BX$22:$CZ$63,24,0)</f>
        <v>36.2407939782548</v>
      </c>
      <c r="M24" s="54">
        <f>VLOOKUP(M1,'ZJQ-Parameter input'!$BX$22:$CZ$63,24,0)</f>
        <v>36.240396989127397</v>
      </c>
      <c r="N24" s="54">
        <f>VLOOKUP(N1,'ZJQ-Parameter input'!$BX$22:$CZ$63,24,0)</f>
        <v>36.24</v>
      </c>
      <c r="O24" s="54">
        <f>VLOOKUP(O1,'ZJQ-Parameter input'!$BX$22:$CZ$63,24,0)</f>
        <v>36.24</v>
      </c>
      <c r="P24" s="54">
        <f>VLOOKUP(P1,'ZJQ-Parameter input'!$BX$22:$CZ$63,24,0)</f>
        <v>36.24</v>
      </c>
      <c r="Q24" s="54">
        <f>VLOOKUP(Q1,'ZJQ-Parameter input'!$BX$22:$CZ$63,24,0)</f>
        <v>36.24</v>
      </c>
      <c r="R24" s="54">
        <f>VLOOKUP(R1,'ZJQ-Parameter input'!$BX$22:$CZ$63,24,0)</f>
        <v>36.24</v>
      </c>
      <c r="S24" s="54">
        <f>VLOOKUP(S1,'ZJQ-Parameter input'!$BX$22:$CZ$63,24,0)</f>
        <v>36.24</v>
      </c>
      <c r="T24" s="54">
        <f>VLOOKUP(T1,'ZJQ-Parameter input'!$BX$22:$CZ$63,24,0)</f>
        <v>36.24</v>
      </c>
      <c r="U24" s="54">
        <f>VLOOKUP(U1,'ZJQ-Parameter input'!$BX$22:$CZ$63,24,0)</f>
        <v>36.24</v>
      </c>
      <c r="V24" s="54">
        <f>VLOOKUP(V1,'ZJQ-Parameter input'!$BX$22:$CZ$63,24,0)</f>
        <v>36.24</v>
      </c>
      <c r="W24" s="54">
        <f>VLOOKUP(W1,'ZJQ-Parameter input'!$BX$22:$CZ$63,24,0)</f>
        <v>36.24</v>
      </c>
      <c r="X24" s="54">
        <f>VLOOKUP(X1,'ZJQ-Parameter input'!$BX$22:$CZ$63,24,0)</f>
        <v>36.24</v>
      </c>
      <c r="Y24" s="54">
        <f>VLOOKUP(Y1,'ZJQ-Parameter input'!$BX$22:$CZ$63,24,0)</f>
        <v>36.24</v>
      </c>
      <c r="Z24" s="54">
        <f>VLOOKUP(Z1,'ZJQ-Parameter input'!$BX$22:$CZ$63,24,0)</f>
        <v>36.24</v>
      </c>
      <c r="AA24" s="54">
        <f>VLOOKUP(AA1,'ZJQ-Parameter input'!$BX$22:$CZ$63,24,0)</f>
        <v>36.24</v>
      </c>
      <c r="AB24" s="54">
        <f>VLOOKUP(AB1,'ZJQ-Parameter input'!$BX$22:$CZ$63,24,0)</f>
        <v>36.24</v>
      </c>
      <c r="AC24" s="54">
        <f>VLOOKUP(AC1,'ZJQ-Parameter input'!$BX$22:$CZ$63,24,0)</f>
        <v>36.24</v>
      </c>
      <c r="AD24" s="54">
        <f>VLOOKUP(AD1,'ZJQ-Parameter input'!$BX$22:$CZ$63,24,0)</f>
        <v>36.24</v>
      </c>
      <c r="AE24" s="54">
        <f>VLOOKUP(AE1,'ZJQ-Parameter input'!$BX$22:$CZ$63,24,0)</f>
        <v>36.24</v>
      </c>
      <c r="AF24" s="54">
        <f>VLOOKUP(AF1,'ZJQ-Parameter input'!$BX$22:$CZ$63,24,0)</f>
        <v>36.24</v>
      </c>
      <c r="AG24" s="54">
        <f>VLOOKUP(AG1,'ZJQ-Parameter input'!$BX$22:$CZ$63,24,0)</f>
        <v>36.24</v>
      </c>
      <c r="AH24" s="54">
        <f>VLOOKUP(AH1,'ZJQ-Parameter input'!$BX$22:$CZ$63,24,0)</f>
        <v>36.24</v>
      </c>
      <c r="AI24" s="54">
        <f>VLOOKUP(AI1,'ZJQ-Parameter input'!$BX$22:$CZ$63,24,0)</f>
        <v>36.24</v>
      </c>
      <c r="AJ24" s="54">
        <f>VLOOKUP(AJ1,'ZJQ-Parameter input'!$BX$22:$CZ$63,24,0)</f>
        <v>36.24</v>
      </c>
      <c r="AK24" s="54">
        <f>VLOOKUP(AK1,'ZJQ-Parameter input'!$BX$22:$CZ$63,24,0)</f>
        <v>36.24</v>
      </c>
      <c r="AL24" s="54">
        <f>VLOOKUP(AL1,'ZJQ-Parameter input'!$BX$22:$CZ$63,24,0)</f>
        <v>36.24</v>
      </c>
      <c r="AM24" s="54">
        <f>VLOOKUP(AM1,'ZJQ-Parameter input'!$BX$22:$CZ$63,24,0)</f>
        <v>36.24</v>
      </c>
      <c r="AN24" s="54">
        <f>VLOOKUP(AN1,'ZJQ-Parameter input'!$BX$22:$CZ$63,24,0)</f>
        <v>36.24</v>
      </c>
      <c r="AO24" s="54">
        <f>VLOOKUP(AO1,'ZJQ-Parameter input'!$BX$22:$CZ$63,24,0)</f>
        <v>36.24</v>
      </c>
      <c r="AP24" s="54">
        <f>VLOOKUP(AP1,'ZJQ-Parameter input'!$BX$22:$CZ$63,24,0)</f>
        <v>36.24</v>
      </c>
      <c r="AQ24" s="54">
        <f>VLOOKUP(AQ1,'ZJQ-Parameter input'!$BX$22:$CZ$63,24,0)</f>
        <v>36.24</v>
      </c>
      <c r="AR24" s="54">
        <f>VLOOKUP(AR1,'ZJQ-Parameter input'!$BX$22:$CZ$63,24,0)</f>
        <v>36.24</v>
      </c>
      <c r="AS24" s="54">
        <f>VLOOKUP(AS1,'ZJQ-Parameter input'!$BX$22:$CZ$63,24,0)</f>
        <v>36.24</v>
      </c>
      <c r="AT24" s="54">
        <f>VLOOKUP(AT1,'ZJQ-Parameter input'!$BX$22:$CZ$63,24,0)</f>
        <v>36.24</v>
      </c>
      <c r="AU24" s="54">
        <f>VLOOKUP(AU1,'ZJQ-Parameter input'!$BX$22:$CZ$63,24,0)</f>
        <v>36.24</v>
      </c>
      <c r="AV24" s="56">
        <f>VLOOKUP(AV1,'ZJQ-Parameter input'!$BX$22:$CZ$63,24,0)</f>
        <v>36.24</v>
      </c>
      <c r="AW24" s="56">
        <f>VLOOKUP(AW1,'ZJQ-Parameter input'!$BX$22:$CZ$63,24,0)</f>
        <v>36.24</v>
      </c>
    </row>
    <row r="25" spans="1:49">
      <c r="A25" s="35" t="s">
        <v>51</v>
      </c>
      <c r="B25" s="36" t="s">
        <v>37</v>
      </c>
      <c r="C25" s="35" t="s">
        <v>50</v>
      </c>
      <c r="D25" s="36" t="s">
        <v>48</v>
      </c>
      <c r="E25" s="35" t="s">
        <v>38</v>
      </c>
      <c r="F25" s="35" t="s">
        <v>159</v>
      </c>
      <c r="G25" s="45" t="s">
        <v>157</v>
      </c>
      <c r="H25" s="54">
        <f>VLOOKUP(H1,'ZJQ-Parameter input'!$BX$22:$CZ$63,25,0)</f>
        <v>35.04</v>
      </c>
      <c r="I25" s="54">
        <f>VLOOKUP(I1,'ZJQ-Parameter input'!$BX$22:$CZ$63,25,0)</f>
        <v>35.04</v>
      </c>
      <c r="J25" s="54">
        <f>VLOOKUP(J1,'ZJQ-Parameter input'!$BX$22:$CZ$63,25,0)</f>
        <v>34.409280000000003</v>
      </c>
      <c r="K25" s="54">
        <f>VLOOKUP(K1,'ZJQ-Parameter input'!$BX$22:$CZ$63,25,0)</f>
        <v>33.778559999999999</v>
      </c>
      <c r="L25" s="54">
        <f>VLOOKUP(L1,'ZJQ-Parameter input'!$BX$22:$CZ$63,25,0)</f>
        <v>33.147840000000002</v>
      </c>
      <c r="M25" s="54">
        <f>VLOOKUP(M1,'ZJQ-Parameter input'!$BX$22:$CZ$63,25,0)</f>
        <v>32.517119999999998</v>
      </c>
      <c r="N25" s="54">
        <f>VLOOKUP(N1,'ZJQ-Parameter input'!$BX$22:$CZ$63,25,0)</f>
        <v>31.886399999999998</v>
      </c>
      <c r="O25" s="54">
        <f>VLOOKUP(O1,'ZJQ-Parameter input'!$BX$22:$CZ$63,25,0)</f>
        <v>31.641120000000001</v>
      </c>
      <c r="P25" s="54">
        <f>VLOOKUP(P1,'ZJQ-Parameter input'!$BX$22:$CZ$63,25,0)</f>
        <v>31.39584</v>
      </c>
      <c r="Q25" s="54">
        <f>VLOOKUP(Q1,'ZJQ-Parameter input'!$BX$22:$CZ$63,25,0)</f>
        <v>31.150559999999999</v>
      </c>
      <c r="R25" s="54">
        <f>VLOOKUP(R1,'ZJQ-Parameter input'!$BX$22:$CZ$63,25,0)</f>
        <v>30.905280000000001</v>
      </c>
      <c r="S25" s="54">
        <f>VLOOKUP(S1,'ZJQ-Parameter input'!$BX$22:$CZ$63,25,0)</f>
        <v>30.66</v>
      </c>
      <c r="T25" s="54">
        <f>VLOOKUP(T1,'ZJQ-Parameter input'!$BX$22:$CZ$63,25,0)</f>
        <v>30.3096</v>
      </c>
      <c r="U25" s="54">
        <f>VLOOKUP(U1,'ZJQ-Parameter input'!$BX$22:$CZ$63,25,0)</f>
        <v>29.959199999999999</v>
      </c>
      <c r="V25" s="54">
        <f>VLOOKUP(V1,'ZJQ-Parameter input'!$BX$22:$CZ$63,25,0)</f>
        <v>29.608799999999999</v>
      </c>
      <c r="W25" s="54">
        <f>VLOOKUP(W1,'ZJQ-Parameter input'!$BX$22:$CZ$63,25,0)</f>
        <v>29.258400000000002</v>
      </c>
      <c r="X25" s="54">
        <f>VLOOKUP(X1,'ZJQ-Parameter input'!$BX$22:$CZ$63,25,0)</f>
        <v>28.908000000000001</v>
      </c>
      <c r="Y25" s="54">
        <f>VLOOKUP(Y1,'ZJQ-Parameter input'!$BX$22:$CZ$63,25,0)</f>
        <v>28.908000000000001</v>
      </c>
      <c r="Z25" s="54">
        <f>VLOOKUP(Z1,'ZJQ-Parameter input'!$BX$22:$CZ$63,25,0)</f>
        <v>28.908000000000001</v>
      </c>
      <c r="AA25" s="54">
        <f>VLOOKUP(AA1,'ZJQ-Parameter input'!$BX$22:$CZ$63,25,0)</f>
        <v>28.908000000000001</v>
      </c>
      <c r="AB25" s="54">
        <f>VLOOKUP(AB1,'ZJQ-Parameter input'!$BX$22:$CZ$63,25,0)</f>
        <v>28.908000000000001</v>
      </c>
      <c r="AC25" s="54">
        <f>VLOOKUP(AC1,'ZJQ-Parameter input'!$BX$22:$CZ$63,25,0)</f>
        <v>28.908000000000001</v>
      </c>
      <c r="AD25" s="54">
        <f>VLOOKUP(AD1,'ZJQ-Parameter input'!$BX$22:$CZ$63,25,0)</f>
        <v>28.908000000000001</v>
      </c>
      <c r="AE25" s="54">
        <f>VLOOKUP(AE1,'ZJQ-Parameter input'!$BX$22:$CZ$63,25,0)</f>
        <v>28.908000000000001</v>
      </c>
      <c r="AF25" s="54">
        <f>VLOOKUP(AF1,'ZJQ-Parameter input'!$BX$22:$CZ$63,25,0)</f>
        <v>28.908000000000001</v>
      </c>
      <c r="AG25" s="54">
        <f>VLOOKUP(AG1,'ZJQ-Parameter input'!$BX$22:$CZ$63,25,0)</f>
        <v>28.908000000000001</v>
      </c>
      <c r="AH25" s="54">
        <f>VLOOKUP(AH1,'ZJQ-Parameter input'!$BX$22:$CZ$63,25,0)</f>
        <v>28.908000000000001</v>
      </c>
      <c r="AI25" s="54">
        <f>VLOOKUP(AI1,'ZJQ-Parameter input'!$BX$22:$CZ$63,25,0)</f>
        <v>28.908000000000001</v>
      </c>
      <c r="AJ25" s="54">
        <f>VLOOKUP(AJ1,'ZJQ-Parameter input'!$BX$22:$CZ$63,25,0)</f>
        <v>28.908000000000001</v>
      </c>
      <c r="AK25" s="54">
        <f>VLOOKUP(AK1,'ZJQ-Parameter input'!$BX$22:$CZ$63,25,0)</f>
        <v>28.908000000000001</v>
      </c>
      <c r="AL25" s="54">
        <f>VLOOKUP(AL1,'ZJQ-Parameter input'!$BX$22:$CZ$63,25,0)</f>
        <v>28.908000000000001</v>
      </c>
      <c r="AM25" s="54">
        <f>VLOOKUP(AM1,'ZJQ-Parameter input'!$BX$22:$CZ$63,25,0)</f>
        <v>28.908000000000001</v>
      </c>
      <c r="AN25" s="54">
        <f>VLOOKUP(AN1,'ZJQ-Parameter input'!$BX$22:$CZ$63,25,0)</f>
        <v>28.908000000000001</v>
      </c>
      <c r="AO25" s="54">
        <f>VLOOKUP(AO1,'ZJQ-Parameter input'!$BX$22:$CZ$63,25,0)</f>
        <v>28.908000000000001</v>
      </c>
      <c r="AP25" s="54">
        <f>VLOOKUP(AP1,'ZJQ-Parameter input'!$BX$22:$CZ$63,25,0)</f>
        <v>28.908000000000001</v>
      </c>
      <c r="AQ25" s="54">
        <f>VLOOKUP(AQ1,'ZJQ-Parameter input'!$BX$22:$CZ$63,25,0)</f>
        <v>28.908000000000001</v>
      </c>
      <c r="AR25" s="54">
        <f>VLOOKUP(AR1,'ZJQ-Parameter input'!$BX$22:$CZ$63,25,0)</f>
        <v>28.908000000000001</v>
      </c>
      <c r="AS25" s="54">
        <f>VLOOKUP(AS1,'ZJQ-Parameter input'!$BX$22:$CZ$63,25,0)</f>
        <v>28.908000000000001</v>
      </c>
      <c r="AT25" s="54">
        <f>VLOOKUP(AT1,'ZJQ-Parameter input'!$BX$22:$CZ$63,25,0)</f>
        <v>28.908000000000001</v>
      </c>
      <c r="AU25" s="54">
        <f>VLOOKUP(AU1,'ZJQ-Parameter input'!$BX$22:$CZ$63,25,0)</f>
        <v>28.908000000000001</v>
      </c>
      <c r="AV25" s="56">
        <f>VLOOKUP(AV1,'ZJQ-Parameter input'!$BX$22:$CZ$63,25,0)</f>
        <v>28.908000000000001</v>
      </c>
      <c r="AW25" s="56">
        <f>VLOOKUP(AW1,'ZJQ-Parameter input'!$BX$22:$CZ$63,25,0)</f>
        <v>28.908000000000001</v>
      </c>
    </row>
    <row r="26" spans="1:49">
      <c r="A26" s="35" t="s">
        <v>51</v>
      </c>
      <c r="B26" s="36" t="s">
        <v>39</v>
      </c>
      <c r="C26" s="35" t="s">
        <v>50</v>
      </c>
      <c r="D26" s="36" t="s">
        <v>48</v>
      </c>
      <c r="E26" s="35" t="s">
        <v>40</v>
      </c>
      <c r="F26" s="35" t="s">
        <v>159</v>
      </c>
      <c r="G26" s="45" t="s">
        <v>157</v>
      </c>
      <c r="H26" s="54">
        <f>VLOOKUP(H1,'ZJQ-Parameter input'!$BX$22:$CZ$63,26,0)</f>
        <v>29.2</v>
      </c>
      <c r="I26" s="54">
        <f>VLOOKUP(I1,'ZJQ-Parameter input'!$BX$22:$CZ$63,26,0)</f>
        <v>29.2</v>
      </c>
      <c r="J26" s="54">
        <f>VLOOKUP(J1,'ZJQ-Parameter input'!$BX$22:$CZ$63,26,0)</f>
        <v>28.674399999999999</v>
      </c>
      <c r="K26" s="54">
        <f>VLOOKUP(K1,'ZJQ-Parameter input'!$BX$22:$CZ$63,26,0)</f>
        <v>28.148800000000001</v>
      </c>
      <c r="L26" s="54">
        <f>VLOOKUP(L1,'ZJQ-Parameter input'!$BX$22:$CZ$63,26,0)</f>
        <v>27.623200000000001</v>
      </c>
      <c r="M26" s="54">
        <f>VLOOKUP(M1,'ZJQ-Parameter input'!$BX$22:$CZ$63,26,0)</f>
        <v>27.0976</v>
      </c>
      <c r="N26" s="54">
        <f>VLOOKUP(N1,'ZJQ-Parameter input'!$BX$22:$CZ$63,26,0)</f>
        <v>26.571999999999999</v>
      </c>
      <c r="O26" s="54">
        <f>VLOOKUP(O1,'ZJQ-Parameter input'!$BX$22:$CZ$63,26,0)</f>
        <v>26.367599999999999</v>
      </c>
      <c r="P26" s="54">
        <f>VLOOKUP(P1,'ZJQ-Parameter input'!$BX$22:$CZ$63,26,0)</f>
        <v>26.1632</v>
      </c>
      <c r="Q26" s="54">
        <f>VLOOKUP(Q1,'ZJQ-Parameter input'!$BX$22:$CZ$63,26,0)</f>
        <v>25.9588</v>
      </c>
      <c r="R26" s="54">
        <f>VLOOKUP(R1,'ZJQ-Parameter input'!$BX$22:$CZ$63,26,0)</f>
        <v>25.7544</v>
      </c>
      <c r="S26" s="54">
        <f>VLOOKUP(S1,'ZJQ-Parameter input'!$BX$22:$CZ$63,26,0)</f>
        <v>25.55</v>
      </c>
      <c r="T26" s="54">
        <f>VLOOKUP(T1,'ZJQ-Parameter input'!$BX$22:$CZ$63,26,0)</f>
        <v>25.257999999999999</v>
      </c>
      <c r="U26" s="54">
        <f>VLOOKUP(U1,'ZJQ-Parameter input'!$BX$22:$CZ$63,26,0)</f>
        <v>24.966000000000001</v>
      </c>
      <c r="V26" s="54">
        <f>VLOOKUP(V1,'ZJQ-Parameter input'!$BX$22:$CZ$63,26,0)</f>
        <v>24.673999999999999</v>
      </c>
      <c r="W26" s="54">
        <f>VLOOKUP(W1,'ZJQ-Parameter input'!$BX$22:$CZ$63,26,0)</f>
        <v>24.382000000000001</v>
      </c>
      <c r="X26" s="54">
        <f>VLOOKUP(X1,'ZJQ-Parameter input'!$BX$22:$CZ$63,26,0)</f>
        <v>24.09</v>
      </c>
      <c r="Y26" s="54">
        <f>VLOOKUP(Y1,'ZJQ-Parameter input'!$BX$22:$CZ$63,26,0)</f>
        <v>24.09</v>
      </c>
      <c r="Z26" s="54">
        <f>VLOOKUP(Z1,'ZJQ-Parameter input'!$BX$22:$CZ$63,26,0)</f>
        <v>24.09</v>
      </c>
      <c r="AA26" s="54">
        <f>VLOOKUP(AA1,'ZJQ-Parameter input'!$BX$22:$CZ$63,26,0)</f>
        <v>24.09</v>
      </c>
      <c r="AB26" s="54">
        <f>VLOOKUP(AB1,'ZJQ-Parameter input'!$BX$22:$CZ$63,26,0)</f>
        <v>24.09</v>
      </c>
      <c r="AC26" s="54">
        <f>VLOOKUP(AC1,'ZJQ-Parameter input'!$BX$22:$CZ$63,26,0)</f>
        <v>24.09</v>
      </c>
      <c r="AD26" s="54">
        <f>VLOOKUP(AD1,'ZJQ-Parameter input'!$BX$22:$CZ$63,26,0)</f>
        <v>24.09</v>
      </c>
      <c r="AE26" s="54">
        <f>VLOOKUP(AE1,'ZJQ-Parameter input'!$BX$22:$CZ$63,26,0)</f>
        <v>24.09</v>
      </c>
      <c r="AF26" s="54">
        <f>VLOOKUP(AF1,'ZJQ-Parameter input'!$BX$22:$CZ$63,26,0)</f>
        <v>24.09</v>
      </c>
      <c r="AG26" s="54">
        <f>VLOOKUP(AG1,'ZJQ-Parameter input'!$BX$22:$CZ$63,26,0)</f>
        <v>24.09</v>
      </c>
      <c r="AH26" s="54">
        <f>VLOOKUP(AH1,'ZJQ-Parameter input'!$BX$22:$CZ$63,26,0)</f>
        <v>24.09</v>
      </c>
      <c r="AI26" s="54">
        <f>VLOOKUP(AI1,'ZJQ-Parameter input'!$BX$22:$CZ$63,26,0)</f>
        <v>24.09</v>
      </c>
      <c r="AJ26" s="54">
        <f>VLOOKUP(AJ1,'ZJQ-Parameter input'!$BX$22:$CZ$63,26,0)</f>
        <v>24.09</v>
      </c>
      <c r="AK26" s="54">
        <f>VLOOKUP(AK1,'ZJQ-Parameter input'!$BX$22:$CZ$63,26,0)</f>
        <v>24.09</v>
      </c>
      <c r="AL26" s="54">
        <f>VLOOKUP(AL1,'ZJQ-Parameter input'!$BX$22:$CZ$63,26,0)</f>
        <v>24.09</v>
      </c>
      <c r="AM26" s="54">
        <f>VLOOKUP(AM1,'ZJQ-Parameter input'!$BX$22:$CZ$63,26,0)</f>
        <v>24.09</v>
      </c>
      <c r="AN26" s="54">
        <f>VLOOKUP(AN1,'ZJQ-Parameter input'!$BX$22:$CZ$63,26,0)</f>
        <v>24.09</v>
      </c>
      <c r="AO26" s="54">
        <f>VLOOKUP(AO1,'ZJQ-Parameter input'!$BX$22:$CZ$63,26,0)</f>
        <v>24.09</v>
      </c>
      <c r="AP26" s="54">
        <f>VLOOKUP(AP1,'ZJQ-Parameter input'!$BX$22:$CZ$63,26,0)</f>
        <v>24.09</v>
      </c>
      <c r="AQ26" s="54">
        <f>VLOOKUP(AQ1,'ZJQ-Parameter input'!$BX$22:$CZ$63,26,0)</f>
        <v>24.09</v>
      </c>
      <c r="AR26" s="54">
        <f>VLOOKUP(AR1,'ZJQ-Parameter input'!$BX$22:$CZ$63,26,0)</f>
        <v>24.09</v>
      </c>
      <c r="AS26" s="54">
        <f>VLOOKUP(AS1,'ZJQ-Parameter input'!$BX$22:$CZ$63,26,0)</f>
        <v>24.09</v>
      </c>
      <c r="AT26" s="54">
        <f>VLOOKUP(AT1,'ZJQ-Parameter input'!$BX$22:$CZ$63,26,0)</f>
        <v>24.09</v>
      </c>
      <c r="AU26" s="54">
        <f>VLOOKUP(AU1,'ZJQ-Parameter input'!$BX$22:$CZ$63,26,0)</f>
        <v>24.09</v>
      </c>
      <c r="AV26" s="56">
        <f>VLOOKUP(AV1,'ZJQ-Parameter input'!$BX$22:$CZ$63,26,0)</f>
        <v>24.09</v>
      </c>
      <c r="AW26" s="56">
        <f>VLOOKUP(AW1,'ZJQ-Parameter input'!$BX$22:$CZ$63,26,0)</f>
        <v>24.09</v>
      </c>
    </row>
    <row r="27" spans="1:49">
      <c r="A27" s="35" t="s">
        <v>51</v>
      </c>
      <c r="B27" s="36" t="s">
        <v>41</v>
      </c>
      <c r="C27" s="35" t="s">
        <v>50</v>
      </c>
      <c r="D27" s="36" t="s">
        <v>48</v>
      </c>
      <c r="E27" s="35" t="s">
        <v>42</v>
      </c>
      <c r="F27" s="35" t="s">
        <v>159</v>
      </c>
      <c r="G27" s="45" t="s">
        <v>157</v>
      </c>
      <c r="H27" s="54">
        <f>VLOOKUP(H1,'ZJQ-Parameter input'!$BX$22:$CZ$63,27,0)</f>
        <v>24.82</v>
      </c>
      <c r="I27" s="54">
        <f>VLOOKUP(I1,'ZJQ-Parameter input'!$BX$22:$CZ$63,27,0)</f>
        <v>24.82</v>
      </c>
      <c r="J27" s="54">
        <f>VLOOKUP(J1,'ZJQ-Parameter input'!$BX$22:$CZ$63,27,0)</f>
        <v>24.125039999999998</v>
      </c>
      <c r="K27" s="54">
        <f>VLOOKUP(K1,'ZJQ-Parameter input'!$BX$22:$CZ$63,27,0)</f>
        <v>23.43008</v>
      </c>
      <c r="L27" s="54">
        <f>VLOOKUP(L1,'ZJQ-Parameter input'!$BX$22:$CZ$63,27,0)</f>
        <v>22.735119999999998</v>
      </c>
      <c r="M27" s="54">
        <f>VLOOKUP(M1,'ZJQ-Parameter input'!$BX$22:$CZ$63,27,0)</f>
        <v>22.04016</v>
      </c>
      <c r="N27" s="54">
        <f>VLOOKUP(N1,'ZJQ-Parameter input'!$BX$22:$CZ$63,27,0)</f>
        <v>21.345199999999998</v>
      </c>
      <c r="O27" s="54">
        <f>VLOOKUP(O1,'ZJQ-Parameter input'!$BX$22:$CZ$63,27,0)</f>
        <v>21.047360000000001</v>
      </c>
      <c r="P27" s="54">
        <f>VLOOKUP(P1,'ZJQ-Parameter input'!$BX$22:$CZ$63,27,0)</f>
        <v>20.74952</v>
      </c>
      <c r="Q27" s="54">
        <f>VLOOKUP(Q1,'ZJQ-Parameter input'!$BX$22:$CZ$63,27,0)</f>
        <v>20.45168</v>
      </c>
      <c r="R27" s="54">
        <f>VLOOKUP(R1,'ZJQ-Parameter input'!$BX$22:$CZ$63,27,0)</f>
        <v>20.153839999999999</v>
      </c>
      <c r="S27" s="54">
        <f>VLOOKUP(S1,'ZJQ-Parameter input'!$BX$22:$CZ$63,27,0)</f>
        <v>19.856000000000002</v>
      </c>
      <c r="T27" s="54">
        <f>VLOOKUP(T1,'ZJQ-Parameter input'!$BX$22:$CZ$63,27,0)</f>
        <v>19.657440000000001</v>
      </c>
      <c r="U27" s="54">
        <f>VLOOKUP(U1,'ZJQ-Parameter input'!$BX$22:$CZ$63,27,0)</f>
        <v>19.458880000000001</v>
      </c>
      <c r="V27" s="54">
        <f>VLOOKUP(V1,'ZJQ-Parameter input'!$BX$22:$CZ$63,27,0)</f>
        <v>19.26032</v>
      </c>
      <c r="W27" s="54">
        <f>VLOOKUP(W1,'ZJQ-Parameter input'!$BX$22:$CZ$63,27,0)</f>
        <v>19.06176</v>
      </c>
      <c r="X27" s="54">
        <f>VLOOKUP(X1,'ZJQ-Parameter input'!$BX$22:$CZ$63,27,0)</f>
        <v>18.863199999999999</v>
      </c>
      <c r="Y27" s="54">
        <f>VLOOKUP(Y1,'ZJQ-Parameter input'!$BX$22:$CZ$63,27,0)</f>
        <v>18.862559999999998</v>
      </c>
      <c r="Z27" s="54">
        <f>VLOOKUP(Z1,'ZJQ-Parameter input'!$BX$22:$CZ$63,27,0)</f>
        <v>18.861920000000001</v>
      </c>
      <c r="AA27" s="54">
        <f>VLOOKUP(AA1,'ZJQ-Parameter input'!$BX$22:$CZ$63,27,0)</f>
        <v>18.861280000000001</v>
      </c>
      <c r="AB27" s="54">
        <f>VLOOKUP(AB1,'ZJQ-Parameter input'!$BX$22:$CZ$63,27,0)</f>
        <v>18.86064</v>
      </c>
      <c r="AC27" s="54">
        <f>VLOOKUP(AC1,'ZJQ-Parameter input'!$BX$22:$CZ$63,27,0)</f>
        <v>18.86</v>
      </c>
      <c r="AD27" s="54">
        <f>VLOOKUP(AD1,'ZJQ-Parameter input'!$BX$22:$CZ$63,27,0)</f>
        <v>18.86</v>
      </c>
      <c r="AE27" s="54">
        <f>VLOOKUP(AE1,'ZJQ-Parameter input'!$BX$22:$CZ$63,27,0)</f>
        <v>18.86</v>
      </c>
      <c r="AF27" s="54">
        <f>VLOOKUP(AF1,'ZJQ-Parameter input'!$BX$22:$CZ$63,27,0)</f>
        <v>18.86</v>
      </c>
      <c r="AG27" s="54">
        <f>VLOOKUP(AG1,'ZJQ-Parameter input'!$BX$22:$CZ$63,27,0)</f>
        <v>18.86</v>
      </c>
      <c r="AH27" s="54">
        <f>VLOOKUP(AH1,'ZJQ-Parameter input'!$BX$22:$CZ$63,27,0)</f>
        <v>18.86</v>
      </c>
      <c r="AI27" s="54">
        <f>VLOOKUP(AI1,'ZJQ-Parameter input'!$BX$22:$CZ$63,27,0)</f>
        <v>18.86</v>
      </c>
      <c r="AJ27" s="54">
        <f>VLOOKUP(AJ1,'ZJQ-Parameter input'!$BX$22:$CZ$63,27,0)</f>
        <v>18.86</v>
      </c>
      <c r="AK27" s="54">
        <f>VLOOKUP(AK1,'ZJQ-Parameter input'!$BX$22:$CZ$63,27,0)</f>
        <v>18.86</v>
      </c>
      <c r="AL27" s="54">
        <f>VLOOKUP(AL1,'ZJQ-Parameter input'!$BX$22:$CZ$63,27,0)</f>
        <v>18.86</v>
      </c>
      <c r="AM27" s="54">
        <f>VLOOKUP(AM1,'ZJQ-Parameter input'!$BX$22:$CZ$63,27,0)</f>
        <v>18.86</v>
      </c>
      <c r="AN27" s="54">
        <f>VLOOKUP(AN1,'ZJQ-Parameter input'!$BX$22:$CZ$63,27,0)</f>
        <v>18.86</v>
      </c>
      <c r="AO27" s="54">
        <f>VLOOKUP(AO1,'ZJQ-Parameter input'!$BX$22:$CZ$63,27,0)</f>
        <v>18.86</v>
      </c>
      <c r="AP27" s="54">
        <f>VLOOKUP(AP1,'ZJQ-Parameter input'!$BX$22:$CZ$63,27,0)</f>
        <v>18.86</v>
      </c>
      <c r="AQ27" s="54">
        <f>VLOOKUP(AQ1,'ZJQ-Parameter input'!$BX$22:$CZ$63,27,0)</f>
        <v>18.86</v>
      </c>
      <c r="AR27" s="54">
        <f>VLOOKUP(AR1,'ZJQ-Parameter input'!$BX$22:$CZ$63,27,0)</f>
        <v>18.86</v>
      </c>
      <c r="AS27" s="54">
        <f>VLOOKUP(AS1,'ZJQ-Parameter input'!$BX$22:$CZ$63,27,0)</f>
        <v>18.86</v>
      </c>
      <c r="AT27" s="54">
        <f>VLOOKUP(AT1,'ZJQ-Parameter input'!$BX$22:$CZ$63,27,0)</f>
        <v>18.86</v>
      </c>
      <c r="AU27" s="54">
        <f>VLOOKUP(AU1,'ZJQ-Parameter input'!$BX$22:$CZ$63,27,0)</f>
        <v>18.86</v>
      </c>
      <c r="AV27" s="56">
        <f>VLOOKUP(AV1,'ZJQ-Parameter input'!$BX$22:$CZ$63,27,0)</f>
        <v>18.86</v>
      </c>
      <c r="AW27" s="56">
        <f>VLOOKUP(AW1,'ZJQ-Parameter input'!$BX$22:$CZ$63,27,0)</f>
        <v>18.86</v>
      </c>
    </row>
    <row r="28" spans="1:49">
      <c r="A28" s="35" t="s">
        <v>51</v>
      </c>
      <c r="B28" s="36" t="s">
        <v>43</v>
      </c>
      <c r="C28" s="35" t="s">
        <v>50</v>
      </c>
      <c r="D28" s="36" t="s">
        <v>48</v>
      </c>
      <c r="E28" s="35" t="s">
        <v>44</v>
      </c>
      <c r="F28" s="35" t="s">
        <v>159</v>
      </c>
      <c r="G28" s="45" t="s">
        <v>157</v>
      </c>
      <c r="H28" s="54">
        <f>VLOOKUP(H1,'ZJQ-Parameter input'!$BX$22:$CZ$63,28,0)</f>
        <v>58.5</v>
      </c>
      <c r="I28" s="54">
        <f>VLOOKUP(I1,'ZJQ-Parameter input'!$BX$22:$CZ$63,28,0)</f>
        <v>58.5</v>
      </c>
      <c r="J28" s="54">
        <f>VLOOKUP(J1,'ZJQ-Parameter input'!$BX$22:$CZ$63,28,0)</f>
        <v>58.5</v>
      </c>
      <c r="K28" s="54">
        <f>VLOOKUP(K1,'ZJQ-Parameter input'!$BX$22:$CZ$63,28,0)</f>
        <v>58.5</v>
      </c>
      <c r="L28" s="54">
        <f>VLOOKUP(L1,'ZJQ-Parameter input'!$BX$22:$CZ$63,28,0)</f>
        <v>58.5</v>
      </c>
      <c r="M28" s="54">
        <f>VLOOKUP(M1,'ZJQ-Parameter input'!$BX$22:$CZ$63,28,0)</f>
        <v>58.5</v>
      </c>
      <c r="N28" s="54">
        <f>VLOOKUP(N1,'ZJQ-Parameter input'!$BX$22:$CZ$63,28,0)</f>
        <v>58.5</v>
      </c>
      <c r="O28" s="54">
        <f>VLOOKUP(O1,'ZJQ-Parameter input'!$BX$22:$CZ$63,28,0)</f>
        <v>58.5</v>
      </c>
      <c r="P28" s="54">
        <f>VLOOKUP(P1,'ZJQ-Parameter input'!$BX$22:$CZ$63,28,0)</f>
        <v>58.5</v>
      </c>
      <c r="Q28" s="54">
        <f>VLOOKUP(Q1,'ZJQ-Parameter input'!$BX$22:$CZ$63,28,0)</f>
        <v>58.5</v>
      </c>
      <c r="R28" s="54">
        <f>VLOOKUP(R1,'ZJQ-Parameter input'!$BX$22:$CZ$63,28,0)</f>
        <v>58.5</v>
      </c>
      <c r="S28" s="54">
        <f>VLOOKUP(S1,'ZJQ-Parameter input'!$BX$22:$CZ$63,28,0)</f>
        <v>58.5</v>
      </c>
      <c r="T28" s="54">
        <f>VLOOKUP(T1,'ZJQ-Parameter input'!$BX$22:$CZ$63,28,0)</f>
        <v>58.5</v>
      </c>
      <c r="U28" s="54">
        <f>VLOOKUP(U1,'ZJQ-Parameter input'!$BX$22:$CZ$63,28,0)</f>
        <v>58.5</v>
      </c>
      <c r="V28" s="54">
        <f>VLOOKUP(V1,'ZJQ-Parameter input'!$BX$22:$CZ$63,28,0)</f>
        <v>58.5</v>
      </c>
      <c r="W28" s="54">
        <f>VLOOKUP(W1,'ZJQ-Parameter input'!$BX$22:$CZ$63,28,0)</f>
        <v>58.5</v>
      </c>
      <c r="X28" s="54">
        <f>VLOOKUP(X1,'ZJQ-Parameter input'!$BX$22:$CZ$63,28,0)</f>
        <v>58.5</v>
      </c>
      <c r="Y28" s="54">
        <f>VLOOKUP(Y1,'ZJQ-Parameter input'!$BX$22:$CZ$63,28,0)</f>
        <v>58.5</v>
      </c>
      <c r="Z28" s="54">
        <f>VLOOKUP(Z1,'ZJQ-Parameter input'!$BX$22:$CZ$63,28,0)</f>
        <v>58.5</v>
      </c>
      <c r="AA28" s="54">
        <f>VLOOKUP(AA1,'ZJQ-Parameter input'!$BX$22:$CZ$63,28,0)</f>
        <v>58.5</v>
      </c>
      <c r="AB28" s="54">
        <f>VLOOKUP(AB1,'ZJQ-Parameter input'!$BX$22:$CZ$63,28,0)</f>
        <v>58.5</v>
      </c>
      <c r="AC28" s="54">
        <f>VLOOKUP(AC1,'ZJQ-Parameter input'!$BX$22:$CZ$63,28,0)</f>
        <v>58.5</v>
      </c>
      <c r="AD28" s="54">
        <f>VLOOKUP(AD1,'ZJQ-Parameter input'!$BX$22:$CZ$63,28,0)</f>
        <v>58.5</v>
      </c>
      <c r="AE28" s="54">
        <f>VLOOKUP(AE1,'ZJQ-Parameter input'!$BX$22:$CZ$63,28,0)</f>
        <v>58.5</v>
      </c>
      <c r="AF28" s="54">
        <f>VLOOKUP(AF1,'ZJQ-Parameter input'!$BX$22:$CZ$63,28,0)</f>
        <v>58.5</v>
      </c>
      <c r="AG28" s="54">
        <f>VLOOKUP(AG1,'ZJQ-Parameter input'!$BX$22:$CZ$63,28,0)</f>
        <v>58.5</v>
      </c>
      <c r="AH28" s="54">
        <f>VLOOKUP(AH1,'ZJQ-Parameter input'!$BX$22:$CZ$63,28,0)</f>
        <v>58.5</v>
      </c>
      <c r="AI28" s="54">
        <f>VLOOKUP(AI1,'ZJQ-Parameter input'!$BX$22:$CZ$63,28,0)</f>
        <v>58.5</v>
      </c>
      <c r="AJ28" s="54">
        <f>VLOOKUP(AJ1,'ZJQ-Parameter input'!$BX$22:$CZ$63,28,0)</f>
        <v>58.5</v>
      </c>
      <c r="AK28" s="54">
        <f>VLOOKUP(AK1,'ZJQ-Parameter input'!$BX$22:$CZ$63,28,0)</f>
        <v>58.5</v>
      </c>
      <c r="AL28" s="54">
        <f>VLOOKUP(AL1,'ZJQ-Parameter input'!$BX$22:$CZ$63,28,0)</f>
        <v>58.5</v>
      </c>
      <c r="AM28" s="54">
        <f>VLOOKUP(AM1,'ZJQ-Parameter input'!$BX$22:$CZ$63,28,0)</f>
        <v>58.5</v>
      </c>
      <c r="AN28" s="54">
        <f>VLOOKUP(AN1,'ZJQ-Parameter input'!$BX$22:$CZ$63,28,0)</f>
        <v>58.5</v>
      </c>
      <c r="AO28" s="54">
        <f>VLOOKUP(AO1,'ZJQ-Parameter input'!$BX$22:$CZ$63,28,0)</f>
        <v>58.5</v>
      </c>
      <c r="AP28" s="54">
        <f>VLOOKUP(AP1,'ZJQ-Parameter input'!$BX$22:$CZ$63,28,0)</f>
        <v>58.5</v>
      </c>
      <c r="AQ28" s="54">
        <f>VLOOKUP(AQ1,'ZJQ-Parameter input'!$BX$22:$CZ$63,28,0)</f>
        <v>58.5</v>
      </c>
      <c r="AR28" s="54">
        <f>VLOOKUP(AR1,'ZJQ-Parameter input'!$BX$22:$CZ$63,28,0)</f>
        <v>58.5</v>
      </c>
      <c r="AS28" s="54">
        <f>VLOOKUP(AS1,'ZJQ-Parameter input'!$BX$22:$CZ$63,28,0)</f>
        <v>58.5</v>
      </c>
      <c r="AT28" s="54">
        <f>VLOOKUP(AT1,'ZJQ-Parameter input'!$BX$22:$CZ$63,28,0)</f>
        <v>58.5</v>
      </c>
      <c r="AU28" s="54">
        <f>VLOOKUP(AU1,'ZJQ-Parameter input'!$BX$22:$CZ$63,28,0)</f>
        <v>58.5</v>
      </c>
      <c r="AV28" s="56">
        <f>VLOOKUP(AV1,'ZJQ-Parameter input'!$BX$22:$CZ$63,28,0)</f>
        <v>58.5</v>
      </c>
      <c r="AW28" s="56">
        <f>VLOOKUP(AW1,'ZJQ-Parameter input'!$BX$22:$CZ$63,28,0)</f>
        <v>58.5</v>
      </c>
    </row>
    <row r="29" spans="1:49">
      <c r="A29" s="35" t="s">
        <v>51</v>
      </c>
      <c r="B29" s="36" t="s">
        <v>45</v>
      </c>
      <c r="C29" s="35" t="s">
        <v>50</v>
      </c>
      <c r="D29" s="36" t="s">
        <v>48</v>
      </c>
      <c r="E29" s="35" t="s">
        <v>46</v>
      </c>
      <c r="F29" s="35" t="s">
        <v>159</v>
      </c>
      <c r="G29" s="45" t="s">
        <v>158</v>
      </c>
      <c r="H29" s="54">
        <f>VLOOKUP(H1,'ZJQ-Parameter input'!$BX$22:$CZ$63,29,0)</f>
        <v>12</v>
      </c>
      <c r="I29" s="54">
        <f>VLOOKUP(I1,'ZJQ-Parameter input'!$BX$22:$CZ$63,29,0)</f>
        <v>12</v>
      </c>
      <c r="J29" s="54">
        <f>VLOOKUP(J1,'ZJQ-Parameter input'!$BX$22:$CZ$63,29,0)</f>
        <v>11.8</v>
      </c>
      <c r="K29" s="54">
        <f>VLOOKUP(K1,'ZJQ-Parameter input'!$BX$22:$CZ$63,29,0)</f>
        <v>11.6</v>
      </c>
      <c r="L29" s="54">
        <f>VLOOKUP(L1,'ZJQ-Parameter input'!$BX$22:$CZ$63,29,0)</f>
        <v>11.4</v>
      </c>
      <c r="M29" s="54">
        <f>VLOOKUP(M1,'ZJQ-Parameter input'!$BX$22:$CZ$63,29,0)</f>
        <v>11.2</v>
      </c>
      <c r="N29" s="54">
        <f>VLOOKUP(N1,'ZJQ-Parameter input'!$BX$22:$CZ$63,29,0)</f>
        <v>11</v>
      </c>
      <c r="O29" s="54">
        <f>VLOOKUP(O1,'ZJQ-Parameter input'!$BX$22:$CZ$63,29,0)</f>
        <v>10.9</v>
      </c>
      <c r="P29" s="54">
        <f>VLOOKUP(P1,'ZJQ-Parameter input'!$BX$22:$CZ$63,29,0)</f>
        <v>10.8</v>
      </c>
      <c r="Q29" s="54">
        <f>VLOOKUP(Q1,'ZJQ-Parameter input'!$BX$22:$CZ$63,29,0)</f>
        <v>10.7</v>
      </c>
      <c r="R29" s="54">
        <f>VLOOKUP(R1,'ZJQ-Parameter input'!$BX$22:$CZ$63,29,0)</f>
        <v>10.6</v>
      </c>
      <c r="S29" s="54">
        <f>VLOOKUP(S1,'ZJQ-Parameter input'!$BX$22:$CZ$63,29,0)</f>
        <v>10.5</v>
      </c>
      <c r="T29" s="54">
        <f>VLOOKUP(T1,'ZJQ-Parameter input'!$BX$22:$CZ$63,29,0)</f>
        <v>10.4</v>
      </c>
      <c r="U29" s="54">
        <f>VLOOKUP(U1,'ZJQ-Parameter input'!$BX$22:$CZ$63,29,0)</f>
        <v>10.3</v>
      </c>
      <c r="V29" s="54">
        <f>VLOOKUP(V1,'ZJQ-Parameter input'!$BX$22:$CZ$63,29,0)</f>
        <v>10.199999999999999</v>
      </c>
      <c r="W29" s="54">
        <f>VLOOKUP(W1,'ZJQ-Parameter input'!$BX$22:$CZ$63,29,0)</f>
        <v>10.1</v>
      </c>
      <c r="X29" s="54">
        <f>VLOOKUP(X1,'ZJQ-Parameter input'!$BX$22:$CZ$63,29,0)</f>
        <v>10</v>
      </c>
      <c r="Y29" s="54">
        <f>VLOOKUP(Y1,'ZJQ-Parameter input'!$BX$22:$CZ$63,29,0)</f>
        <v>10</v>
      </c>
      <c r="Z29" s="54">
        <f>VLOOKUP(Z1,'ZJQ-Parameter input'!$BX$22:$CZ$63,29,0)</f>
        <v>10</v>
      </c>
      <c r="AA29" s="54">
        <f>VLOOKUP(AA1,'ZJQ-Parameter input'!$BX$22:$CZ$63,29,0)</f>
        <v>10</v>
      </c>
      <c r="AB29" s="54">
        <f>VLOOKUP(AB1,'ZJQ-Parameter input'!$BX$22:$CZ$63,29,0)</f>
        <v>10</v>
      </c>
      <c r="AC29" s="54">
        <f>VLOOKUP(AC1,'ZJQ-Parameter input'!$BX$22:$CZ$63,29,0)</f>
        <v>10</v>
      </c>
      <c r="AD29" s="54">
        <f>VLOOKUP(AD1,'ZJQ-Parameter input'!$BX$22:$CZ$63,29,0)</f>
        <v>10</v>
      </c>
      <c r="AE29" s="54">
        <f>VLOOKUP(AE1,'ZJQ-Parameter input'!$BX$22:$CZ$63,29,0)</f>
        <v>10</v>
      </c>
      <c r="AF29" s="54">
        <f>VLOOKUP(AF1,'ZJQ-Parameter input'!$BX$22:$CZ$63,29,0)</f>
        <v>10</v>
      </c>
      <c r="AG29" s="54">
        <f>VLOOKUP(AG1,'ZJQ-Parameter input'!$BX$22:$CZ$63,29,0)</f>
        <v>10</v>
      </c>
      <c r="AH29" s="54">
        <f>VLOOKUP(AH1,'ZJQ-Parameter input'!$BX$22:$CZ$63,29,0)</f>
        <v>10</v>
      </c>
      <c r="AI29" s="54">
        <f>VLOOKUP(AI1,'ZJQ-Parameter input'!$BX$22:$CZ$63,29,0)</f>
        <v>10</v>
      </c>
      <c r="AJ29" s="54">
        <f>VLOOKUP(AJ1,'ZJQ-Parameter input'!$BX$22:$CZ$63,29,0)</f>
        <v>10</v>
      </c>
      <c r="AK29" s="54">
        <f>VLOOKUP(AK1,'ZJQ-Parameter input'!$BX$22:$CZ$63,29,0)</f>
        <v>10</v>
      </c>
      <c r="AL29" s="54">
        <f>VLOOKUP(AL1,'ZJQ-Parameter input'!$BX$22:$CZ$63,29,0)</f>
        <v>10</v>
      </c>
      <c r="AM29" s="54">
        <f>VLOOKUP(AM1,'ZJQ-Parameter input'!$BX$22:$CZ$63,29,0)</f>
        <v>10</v>
      </c>
      <c r="AN29" s="54">
        <f>VLOOKUP(AN1,'ZJQ-Parameter input'!$BX$22:$CZ$63,29,0)</f>
        <v>10</v>
      </c>
      <c r="AO29" s="54">
        <f>VLOOKUP(AO1,'ZJQ-Parameter input'!$BX$22:$CZ$63,29,0)</f>
        <v>10</v>
      </c>
      <c r="AP29" s="54">
        <f>VLOOKUP(AP1,'ZJQ-Parameter input'!$BX$22:$CZ$63,29,0)</f>
        <v>10</v>
      </c>
      <c r="AQ29" s="54">
        <f>VLOOKUP(AQ1,'ZJQ-Parameter input'!$BX$22:$CZ$63,29,0)</f>
        <v>10</v>
      </c>
      <c r="AR29" s="54">
        <f>VLOOKUP(AR1,'ZJQ-Parameter input'!$BX$22:$CZ$63,29,0)</f>
        <v>10</v>
      </c>
      <c r="AS29" s="54">
        <f>VLOOKUP(AS1,'ZJQ-Parameter input'!$BX$22:$CZ$63,29,0)</f>
        <v>10</v>
      </c>
      <c r="AT29" s="54">
        <f>VLOOKUP(AT1,'ZJQ-Parameter input'!$BX$22:$CZ$63,29,0)</f>
        <v>10</v>
      </c>
      <c r="AU29" s="54">
        <f>VLOOKUP(AU1,'ZJQ-Parameter input'!$BX$22:$CZ$63,29,0)</f>
        <v>10</v>
      </c>
      <c r="AV29" s="56">
        <f>VLOOKUP(AV1,'ZJQ-Parameter input'!$BX$22:$CZ$63,29,0)</f>
        <v>10</v>
      </c>
      <c r="AW29" s="56">
        <f>VLOOKUP(AW1,'ZJQ-Parameter input'!$BX$22:$CZ$63,29,0)</f>
        <v>10</v>
      </c>
    </row>
  </sheetData>
  <phoneticPr fontId="4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V214"/>
  <sheetViews>
    <sheetView workbookViewId="0">
      <pane xSplit="2" ySplit="2" topLeftCell="C84" activePane="bottomRight" state="frozen"/>
      <selection pane="topRight" activeCell="C1" sqref="C1"/>
      <selection pane="bottomLeft" activeCell="A3" sqref="A3"/>
      <selection pane="bottomRight" activeCell="V60" sqref="V60"/>
    </sheetView>
  </sheetViews>
  <sheetFormatPr defaultColWidth="9.125" defaultRowHeight="14.3"/>
  <cols>
    <col min="2" max="14" width="12.75"/>
    <col min="15" max="15" width="13.875"/>
    <col min="16" max="42" width="12.75"/>
    <col min="43" max="62" width="11.875"/>
  </cols>
  <sheetData>
    <row r="1" spans="1:74">
      <c r="A1" s="1" t="s">
        <v>183</v>
      </c>
      <c r="B1" s="233" t="s">
        <v>184</v>
      </c>
      <c r="C1" s="233" t="s">
        <v>185</v>
      </c>
      <c r="D1" s="235" t="s">
        <v>135</v>
      </c>
      <c r="E1" s="236"/>
      <c r="F1" s="235" t="s">
        <v>186</v>
      </c>
      <c r="G1" s="236"/>
      <c r="H1" s="235" t="s">
        <v>187</v>
      </c>
      <c r="I1" s="236"/>
      <c r="J1" s="235" t="s">
        <v>188</v>
      </c>
      <c r="K1" s="236"/>
      <c r="L1" s="235" t="s">
        <v>189</v>
      </c>
      <c r="M1" s="236"/>
      <c r="N1" s="235" t="s">
        <v>190</v>
      </c>
      <c r="O1" s="236"/>
      <c r="P1" s="235" t="s">
        <v>191</v>
      </c>
      <c r="Q1" s="236"/>
      <c r="R1" s="235" t="s">
        <v>192</v>
      </c>
      <c r="S1" s="236"/>
      <c r="T1" s="8"/>
      <c r="U1" s="124" t="s">
        <v>285</v>
      </c>
      <c r="V1" s="124" t="s">
        <v>193</v>
      </c>
      <c r="W1" s="124" t="s">
        <v>194</v>
      </c>
      <c r="X1" s="231" t="s">
        <v>195</v>
      </c>
      <c r="Y1" s="231"/>
      <c r="Z1" s="124" t="s">
        <v>196</v>
      </c>
      <c r="AA1" s="124" t="s">
        <v>285</v>
      </c>
      <c r="AB1" s="124" t="s">
        <v>193</v>
      </c>
      <c r="AC1" s="124" t="s">
        <v>194</v>
      </c>
      <c r="AD1" s="231" t="s">
        <v>195</v>
      </c>
      <c r="AE1" s="231"/>
      <c r="AF1" s="124" t="s">
        <v>196</v>
      </c>
      <c r="AG1" s="124" t="s">
        <v>285</v>
      </c>
      <c r="AH1" s="124" t="s">
        <v>193</v>
      </c>
      <c r="AI1" s="124" t="s">
        <v>194</v>
      </c>
      <c r="AJ1" s="231" t="s">
        <v>195</v>
      </c>
      <c r="AK1" s="231"/>
      <c r="AL1" s="124" t="s">
        <v>196</v>
      </c>
      <c r="AM1" s="124" t="s">
        <v>285</v>
      </c>
      <c r="AN1" s="8" t="s">
        <v>193</v>
      </c>
      <c r="AO1" s="8" t="s">
        <v>194</v>
      </c>
      <c r="AP1" s="232" t="s">
        <v>195</v>
      </c>
      <c r="AQ1" s="232"/>
      <c r="AR1" s="8" t="s">
        <v>196</v>
      </c>
      <c r="AS1" s="8"/>
      <c r="AT1" s="8" t="s">
        <v>304</v>
      </c>
      <c r="AU1" s="8" t="s">
        <v>193</v>
      </c>
      <c r="AV1" s="8" t="s">
        <v>194</v>
      </c>
      <c r="AW1" s="232" t="s">
        <v>195</v>
      </c>
      <c r="AX1" s="232"/>
      <c r="AY1" s="8" t="s">
        <v>196</v>
      </c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</row>
    <row r="2" spans="1:74">
      <c r="A2" s="2" t="s">
        <v>197</v>
      </c>
      <c r="B2" s="234"/>
      <c r="C2" s="234"/>
      <c r="D2" s="3" t="s">
        <v>198</v>
      </c>
      <c r="E2" s="9" t="s">
        <v>199</v>
      </c>
      <c r="F2" s="3" t="s">
        <v>200</v>
      </c>
      <c r="G2" s="9" t="s">
        <v>201</v>
      </c>
      <c r="H2" s="9" t="s">
        <v>202</v>
      </c>
      <c r="I2" s="3" t="s">
        <v>203</v>
      </c>
      <c r="J2" s="9" t="s">
        <v>204</v>
      </c>
      <c r="K2" s="3" t="s">
        <v>205</v>
      </c>
      <c r="L2" s="9" t="s">
        <v>206</v>
      </c>
      <c r="M2" s="3" t="s">
        <v>207</v>
      </c>
      <c r="N2" s="9" t="s">
        <v>208</v>
      </c>
      <c r="O2" s="3" t="s">
        <v>209</v>
      </c>
      <c r="P2" s="9" t="s">
        <v>208</v>
      </c>
      <c r="Q2" s="3" t="s">
        <v>209</v>
      </c>
      <c r="R2" s="9" t="s">
        <v>208</v>
      </c>
      <c r="S2" s="3" t="s">
        <v>209</v>
      </c>
      <c r="T2" s="8"/>
      <c r="U2" s="124" t="s">
        <v>286</v>
      </c>
      <c r="V2" s="124" t="s">
        <v>38</v>
      </c>
      <c r="W2" s="124" t="s">
        <v>40</v>
      </c>
      <c r="X2" s="124" t="s">
        <v>38</v>
      </c>
      <c r="Y2" s="124" t="s">
        <v>40</v>
      </c>
      <c r="Z2" s="124" t="s">
        <v>40</v>
      </c>
      <c r="AA2" s="124" t="s">
        <v>287</v>
      </c>
      <c r="AB2" s="124" t="s">
        <v>38</v>
      </c>
      <c r="AC2" s="124" t="s">
        <v>40</v>
      </c>
      <c r="AD2" s="124" t="s">
        <v>38</v>
      </c>
      <c r="AE2" s="124" t="s">
        <v>40</v>
      </c>
      <c r="AF2" s="124" t="s">
        <v>40</v>
      </c>
      <c r="AG2" s="126" t="s">
        <v>288</v>
      </c>
      <c r="AH2" s="124" t="s">
        <v>38</v>
      </c>
      <c r="AI2" s="124" t="s">
        <v>40</v>
      </c>
      <c r="AJ2" s="124" t="s">
        <v>38</v>
      </c>
      <c r="AK2" s="124" t="s">
        <v>40</v>
      </c>
      <c r="AL2" s="124" t="s">
        <v>40</v>
      </c>
      <c r="AM2" s="12" t="s">
        <v>213</v>
      </c>
      <c r="AN2" s="8" t="s">
        <v>38</v>
      </c>
      <c r="AO2" s="8" t="s">
        <v>40</v>
      </c>
      <c r="AP2" s="8" t="s">
        <v>38</v>
      </c>
      <c r="AQ2" s="8" t="s">
        <v>40</v>
      </c>
      <c r="AR2" s="8" t="s">
        <v>40</v>
      </c>
      <c r="AS2" s="8"/>
      <c r="AT2" s="8" t="s">
        <v>306</v>
      </c>
      <c r="AU2" s="8" t="s">
        <v>38</v>
      </c>
      <c r="AV2" s="8" t="s">
        <v>40</v>
      </c>
      <c r="AW2" s="8" t="s">
        <v>38</v>
      </c>
      <c r="AX2" s="8" t="s">
        <v>40</v>
      </c>
      <c r="AY2" s="8" t="s">
        <v>40</v>
      </c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</row>
    <row r="3" spans="1:74">
      <c r="A3" s="4" t="s">
        <v>210</v>
      </c>
      <c r="B3" s="4">
        <v>2001</v>
      </c>
      <c r="C3" s="4">
        <v>5</v>
      </c>
      <c r="D3" s="5">
        <v>11.61</v>
      </c>
      <c r="E3" s="5">
        <v>0</v>
      </c>
      <c r="F3" s="5">
        <v>11.61</v>
      </c>
      <c r="G3" s="5">
        <v>0</v>
      </c>
      <c r="H3" s="5">
        <v>19.52</v>
      </c>
      <c r="I3" s="5">
        <v>13.82</v>
      </c>
      <c r="J3" s="10">
        <v>0</v>
      </c>
      <c r="K3" s="5">
        <v>14.83</v>
      </c>
      <c r="L3" s="5">
        <v>0</v>
      </c>
      <c r="M3" s="5">
        <v>28.22</v>
      </c>
      <c r="N3" s="5">
        <v>0</v>
      </c>
      <c r="O3" s="5">
        <v>25.3</v>
      </c>
      <c r="P3" s="5">
        <v>0</v>
      </c>
      <c r="Q3" s="5">
        <v>47.75</v>
      </c>
      <c r="R3" s="5">
        <v>0</v>
      </c>
      <c r="S3" s="5">
        <v>28.22</v>
      </c>
      <c r="T3" s="8"/>
      <c r="U3" s="4">
        <v>2001</v>
      </c>
      <c r="V3" s="123">
        <v>11.61</v>
      </c>
      <c r="W3" s="123"/>
      <c r="X3" s="123">
        <v>19.52</v>
      </c>
      <c r="Y3" s="123">
        <v>13.82</v>
      </c>
      <c r="Z3" s="123"/>
      <c r="AA3" s="8"/>
      <c r="AB3" s="127">
        <f>V3*'YJW-parameter'!$D$4*0.01</f>
        <v>8.4752999999999995E-2</v>
      </c>
      <c r="AC3" s="127"/>
      <c r="AD3" s="127">
        <f>X3*'YJW-parameter'!$D$4*0.01</f>
        <v>0.14249599999999998</v>
      </c>
      <c r="AE3" s="127">
        <f>Y3*'YJW-parameter'!$E$4*0.01</f>
        <v>0.11470599999999999</v>
      </c>
      <c r="AF3" s="127"/>
      <c r="AG3" s="126" t="s">
        <v>212</v>
      </c>
      <c r="AH3" s="127">
        <f>AB3/'YJW-parameter'!$B$9</f>
        <v>6.7802399999999999E-2</v>
      </c>
      <c r="AI3" s="127"/>
      <c r="AJ3" s="127">
        <f>AD3/'YJW-parameter'!$C$9</f>
        <v>8.9059999999999986E-2</v>
      </c>
      <c r="AK3" s="127">
        <f>AE3/'YJW-parameter'!$C$9</f>
        <v>7.1691249999999984E-2</v>
      </c>
      <c r="AL3" s="127"/>
      <c r="AM3" s="12" t="s">
        <v>303</v>
      </c>
      <c r="AN3" s="128">
        <f>1/AH3</f>
        <v>14.748740457564924</v>
      </c>
      <c r="AO3" s="128"/>
      <c r="AP3" s="128">
        <f t="shared" ref="AP3:AQ3" si="0">1/AJ3</f>
        <v>11.228385358185495</v>
      </c>
      <c r="AQ3" s="128">
        <f t="shared" si="0"/>
        <v>13.948703642355241</v>
      </c>
      <c r="AR3" s="128"/>
      <c r="AS3" s="8"/>
      <c r="AT3" s="8" t="s">
        <v>305</v>
      </c>
      <c r="AU3" s="127">
        <f>AN3/('YJW-parameter'!$D$3*'YJW-parameter'!$F$10)</f>
        <v>2.2449454512286703E-4</v>
      </c>
      <c r="AV3" s="127"/>
      <c r="AW3" s="127">
        <f>AP3/('YJW-parameter'!$D$3*'YJW-parameter'!$F$10)</f>
        <v>1.7091027336894996E-4</v>
      </c>
      <c r="AX3" s="127">
        <f>AQ3/('YJW-parameter'!$E$3*'YJW-parameter'!$F$10)</f>
        <v>2.1439772766372389E-4</v>
      </c>
      <c r="AY3" s="127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</row>
    <row r="4" spans="1:74">
      <c r="A4" s="4"/>
      <c r="B4" s="4">
        <v>2002</v>
      </c>
      <c r="C4" s="4"/>
      <c r="D4" s="5">
        <f t="shared" ref="D4:D12" si="1">D3-0.2</f>
        <v>11.41</v>
      </c>
      <c r="E4" s="5"/>
      <c r="F4" s="5">
        <f t="shared" ref="F4:F12" si="2">F3-0.2</f>
        <v>11.41</v>
      </c>
      <c r="G4" s="5"/>
      <c r="H4" s="5">
        <f t="shared" ref="H4:H13" si="3">H3-0.34</f>
        <v>19.18</v>
      </c>
      <c r="I4" s="5">
        <f t="shared" ref="I4:I8" si="4">I3-0.14</f>
        <v>13.68</v>
      </c>
      <c r="J4" s="10"/>
      <c r="K4" s="5">
        <f t="shared" ref="K4:K8" si="5">K3-0.58</f>
        <v>14.25</v>
      </c>
      <c r="L4" s="5"/>
      <c r="M4" s="5">
        <f t="shared" ref="M4:M8" si="6">M3-1.12</f>
        <v>27.1</v>
      </c>
      <c r="N4" s="5"/>
      <c r="O4" s="5">
        <f t="shared" ref="O4:O7" si="7">O3-1.34</f>
        <v>23.96</v>
      </c>
      <c r="P4" s="5"/>
      <c r="Q4" s="5">
        <f t="shared" ref="Q4:Q7" si="8">Q3-1.32</f>
        <v>46.43</v>
      </c>
      <c r="R4" s="5"/>
      <c r="S4" s="5">
        <f t="shared" ref="S4:S8" si="9">S3-1.12</f>
        <v>27.1</v>
      </c>
      <c r="T4" s="8"/>
      <c r="U4" s="4">
        <v>2002</v>
      </c>
      <c r="V4" s="123">
        <v>11.41</v>
      </c>
      <c r="W4" s="123"/>
      <c r="X4" s="123">
        <v>19.18</v>
      </c>
      <c r="Y4" s="123">
        <v>13.68</v>
      </c>
      <c r="Z4" s="123"/>
      <c r="AA4" s="8"/>
      <c r="AB4" s="127">
        <f>V4*'YJW-parameter'!$D$4*0.01</f>
        <v>8.3293000000000006E-2</v>
      </c>
      <c r="AC4" s="127"/>
      <c r="AD4" s="127">
        <f>X4*'YJW-parameter'!$D$4*0.01</f>
        <v>0.140014</v>
      </c>
      <c r="AE4" s="127">
        <f>Y4*'YJW-parameter'!$E$4*0.01</f>
        <v>0.11354400000000001</v>
      </c>
      <c r="AF4" s="127"/>
      <c r="AG4" s="8"/>
      <c r="AH4" s="127">
        <f>AB4/'YJW-parameter'!$B$9</f>
        <v>6.663440000000001E-2</v>
      </c>
      <c r="AI4" s="127"/>
      <c r="AJ4" s="127">
        <f>AD4/'YJW-parameter'!$C$9</f>
        <v>8.7508749999999996E-2</v>
      </c>
      <c r="AK4" s="127">
        <f>AE4/'YJW-parameter'!$C$9</f>
        <v>7.0965E-2</v>
      </c>
      <c r="AL4" s="127"/>
      <c r="AM4" s="8"/>
      <c r="AN4" s="128">
        <f t="shared" ref="AN4:AQ4" si="10">1/AH4</f>
        <v>15.007263515541521</v>
      </c>
      <c r="AO4" s="128"/>
      <c r="AP4" s="128">
        <f t="shared" si="10"/>
        <v>11.427428685702859</v>
      </c>
      <c r="AQ4" s="128">
        <f t="shared" si="10"/>
        <v>14.091453533431974</v>
      </c>
      <c r="AR4" s="128"/>
      <c r="AS4" s="8"/>
      <c r="AT4" s="8"/>
      <c r="AU4" s="127">
        <f>AN4/('YJW-parameter'!$D$3*'YJW-parameter'!$F$10)</f>
        <v>2.2842959411713287E-4</v>
      </c>
      <c r="AV4" s="127"/>
      <c r="AW4" s="127">
        <f>AP4/('YJW-parameter'!$D$3*'YJW-parameter'!$F$10)</f>
        <v>1.7393996538904601E-4</v>
      </c>
      <c r="AX4" s="127">
        <f>AQ4/('YJW-parameter'!$E$3*'YJW-parameter'!$F$10)</f>
        <v>2.1659185645560408E-4</v>
      </c>
      <c r="AY4" s="127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</row>
    <row r="5" spans="1:74">
      <c r="A5" s="4"/>
      <c r="B5" s="4">
        <v>2003</v>
      </c>
      <c r="C5" s="4"/>
      <c r="D5" s="5">
        <f t="shared" si="1"/>
        <v>11.21</v>
      </c>
      <c r="E5" s="5"/>
      <c r="F5" s="5">
        <f t="shared" si="2"/>
        <v>11.21</v>
      </c>
      <c r="G5" s="5"/>
      <c r="H5" s="5">
        <f t="shared" si="3"/>
        <v>18.84</v>
      </c>
      <c r="I5" s="5">
        <f t="shared" si="4"/>
        <v>13.54</v>
      </c>
      <c r="J5" s="10"/>
      <c r="K5" s="5">
        <f t="shared" si="5"/>
        <v>13.67</v>
      </c>
      <c r="L5" s="5"/>
      <c r="M5" s="5">
        <f t="shared" si="6"/>
        <v>25.98</v>
      </c>
      <c r="N5" s="5"/>
      <c r="O5" s="5">
        <f t="shared" si="7"/>
        <v>22.62</v>
      </c>
      <c r="P5" s="5"/>
      <c r="Q5" s="5">
        <f t="shared" si="8"/>
        <v>45.11</v>
      </c>
      <c r="R5" s="5"/>
      <c r="S5" s="5">
        <f t="shared" si="9"/>
        <v>25.98</v>
      </c>
      <c r="T5" s="8"/>
      <c r="U5" s="4">
        <v>2003</v>
      </c>
      <c r="V5" s="123">
        <v>11.21</v>
      </c>
      <c r="W5" s="123"/>
      <c r="X5" s="123">
        <v>18.84</v>
      </c>
      <c r="Y5" s="123">
        <v>13.54</v>
      </c>
      <c r="Z5" s="123"/>
      <c r="AA5" s="8"/>
      <c r="AB5" s="127">
        <f>V5*'YJW-parameter'!$D$4*0.01</f>
        <v>8.1833000000000017E-2</v>
      </c>
      <c r="AC5" s="127"/>
      <c r="AD5" s="127">
        <f>X5*'YJW-parameter'!$D$4*0.01</f>
        <v>0.13753199999999999</v>
      </c>
      <c r="AE5" s="127">
        <f>Y5*'YJW-parameter'!$E$4*0.01</f>
        <v>0.112382</v>
      </c>
      <c r="AF5" s="127"/>
      <c r="AH5" s="127">
        <f>AB5/'YJW-parameter'!$B$9</f>
        <v>6.5466400000000008E-2</v>
      </c>
      <c r="AI5" s="127"/>
      <c r="AJ5" s="127">
        <f>AD5/'YJW-parameter'!$C$9</f>
        <v>8.5957499999999992E-2</v>
      </c>
      <c r="AK5" s="127">
        <f>AE5/'YJW-parameter'!$C$9</f>
        <v>7.0238749999999989E-2</v>
      </c>
      <c r="AL5" s="127"/>
      <c r="AM5" s="8"/>
      <c r="AN5" s="128">
        <f t="shared" ref="AN5:AQ5" si="11">1/AH5</f>
        <v>15.275011303508363</v>
      </c>
      <c r="AO5" s="128"/>
      <c r="AP5" s="128">
        <f t="shared" si="11"/>
        <v>11.633656167291976</v>
      </c>
      <c r="AQ5" s="128">
        <f t="shared" si="11"/>
        <v>14.237155416347816</v>
      </c>
      <c r="AR5" s="128"/>
      <c r="AS5" s="8" t="s">
        <v>211</v>
      </c>
      <c r="AT5" s="8"/>
      <c r="AU5" s="127">
        <f>AN5/('YJW-parameter'!$D$3*'YJW-parameter'!$F$10)</f>
        <v>2.3250505520753666E-4</v>
      </c>
      <c r="AV5" s="127"/>
      <c r="AW5" s="127">
        <f>AP5/('YJW-parameter'!$D$3*'YJW-parameter'!$F$10)</f>
        <v>1.7707900935041946E-4</v>
      </c>
      <c r="AX5" s="127">
        <f>AQ5/('YJW-parameter'!$E$3*'YJW-parameter'!$F$10)</f>
        <v>2.188313586641554E-4</v>
      </c>
      <c r="AY5" s="127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</row>
    <row r="6" spans="1:74">
      <c r="A6" s="4"/>
      <c r="B6" s="4">
        <v>2004</v>
      </c>
      <c r="C6" s="4"/>
      <c r="D6" s="5">
        <f t="shared" si="1"/>
        <v>11.01</v>
      </c>
      <c r="E6" s="5"/>
      <c r="F6" s="5">
        <f t="shared" si="2"/>
        <v>11.01</v>
      </c>
      <c r="G6" s="5"/>
      <c r="H6" s="5">
        <f t="shared" si="3"/>
        <v>18.5</v>
      </c>
      <c r="I6" s="5">
        <f t="shared" si="4"/>
        <v>13.4</v>
      </c>
      <c r="J6" s="10"/>
      <c r="K6" s="5">
        <f t="shared" si="5"/>
        <v>13.09</v>
      </c>
      <c r="L6" s="5"/>
      <c r="M6" s="5">
        <f t="shared" si="6"/>
        <v>24.86</v>
      </c>
      <c r="N6" s="5"/>
      <c r="O6" s="5">
        <f t="shared" si="7"/>
        <v>21.28</v>
      </c>
      <c r="P6" s="5"/>
      <c r="Q6" s="5">
        <f t="shared" si="8"/>
        <v>43.79</v>
      </c>
      <c r="R6" s="5"/>
      <c r="S6" s="5">
        <f t="shared" si="9"/>
        <v>24.86</v>
      </c>
      <c r="T6" s="8"/>
      <c r="U6" s="4">
        <v>2004</v>
      </c>
      <c r="V6" s="123">
        <v>11.01</v>
      </c>
      <c r="W6" s="123"/>
      <c r="X6" s="123">
        <v>18.5</v>
      </c>
      <c r="Y6" s="123">
        <v>13.4</v>
      </c>
      <c r="Z6" s="123"/>
      <c r="AB6" s="127">
        <f>V6*'YJW-parameter'!$D$4*0.01</f>
        <v>8.0373E-2</v>
      </c>
      <c r="AC6" s="127"/>
      <c r="AD6" s="127">
        <f>X6*'YJW-parameter'!$D$4*0.01</f>
        <v>0.13505</v>
      </c>
      <c r="AE6" s="127">
        <f>Y6*'YJW-parameter'!$E$4*0.01</f>
        <v>0.11122</v>
      </c>
      <c r="AF6" s="127"/>
      <c r="AH6" s="127">
        <f>AB6/'YJW-parameter'!$B$9</f>
        <v>6.4298400000000006E-2</v>
      </c>
      <c r="AI6" s="127"/>
      <c r="AJ6" s="127">
        <f>AD6/'YJW-parameter'!$C$9</f>
        <v>8.4406250000000002E-2</v>
      </c>
      <c r="AK6" s="127">
        <f>AE6/'YJW-parameter'!$C$9</f>
        <v>6.9512499999999991E-2</v>
      </c>
      <c r="AL6" s="127"/>
      <c r="AN6" s="128">
        <f t="shared" ref="AN6:AQ6" si="12">1/AH6</f>
        <v>15.552486531546663</v>
      </c>
      <c r="AO6" s="128"/>
      <c r="AP6" s="128">
        <f t="shared" si="12"/>
        <v>11.847463902258422</v>
      </c>
      <c r="AQ6" s="128">
        <f t="shared" si="12"/>
        <v>14.385901816220105</v>
      </c>
      <c r="AR6" s="128"/>
      <c r="AS6" s="12" t="s">
        <v>214</v>
      </c>
      <c r="AT6" s="12"/>
      <c r="AU6" s="127">
        <f>AN6/('YJW-parameter'!$D$3*'YJW-parameter'!$F$10)</f>
        <v>2.3672858027942655E-4</v>
      </c>
      <c r="AV6" s="127"/>
      <c r="AW6" s="127">
        <f>AP6/('YJW-parameter'!$D$3*'YJW-parameter'!$F$10)</f>
        <v>1.8033343438712986E-4</v>
      </c>
      <c r="AX6" s="127">
        <f>AQ6/('YJW-parameter'!$E$3*'YJW-parameter'!$F$10)</f>
        <v>2.2111765644124357E-4</v>
      </c>
      <c r="AY6" s="127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</row>
    <row r="7" spans="1:74">
      <c r="A7" s="4"/>
      <c r="B7" s="4">
        <v>2005</v>
      </c>
      <c r="C7" s="4"/>
      <c r="D7" s="5">
        <f t="shared" si="1"/>
        <v>10.81</v>
      </c>
      <c r="E7" s="5"/>
      <c r="F7" s="5">
        <f t="shared" si="2"/>
        <v>10.81</v>
      </c>
      <c r="G7" s="5"/>
      <c r="H7" s="5">
        <f t="shared" si="3"/>
        <v>18.16</v>
      </c>
      <c r="I7" s="5">
        <f t="shared" si="4"/>
        <v>13.26</v>
      </c>
      <c r="J7" s="10"/>
      <c r="K7" s="5">
        <f t="shared" si="5"/>
        <v>12.51</v>
      </c>
      <c r="L7" s="5"/>
      <c r="M7" s="5">
        <f t="shared" si="6"/>
        <v>23.74</v>
      </c>
      <c r="N7" s="5"/>
      <c r="O7" s="5">
        <f t="shared" si="7"/>
        <v>19.940000000000001</v>
      </c>
      <c r="P7" s="5"/>
      <c r="Q7" s="5">
        <f t="shared" si="8"/>
        <v>42.47</v>
      </c>
      <c r="R7" s="5"/>
      <c r="S7" s="5">
        <f t="shared" si="9"/>
        <v>23.74</v>
      </c>
      <c r="T7" s="8"/>
      <c r="U7" s="4">
        <v>2005</v>
      </c>
      <c r="V7" s="123">
        <v>10.81</v>
      </c>
      <c r="W7" s="123" cm="1">
        <f t="array" ref="W7">TRANSPOSE(P80)</f>
        <v>23.6938452271696</v>
      </c>
      <c r="X7" s="123">
        <v>18.16</v>
      </c>
      <c r="Y7" s="123">
        <v>13.26</v>
      </c>
      <c r="Z7" s="123" cm="1">
        <f t="array" ref="Z7">TRANSPOSE(Z80)</f>
        <v>28.971438731216502</v>
      </c>
      <c r="AA7" s="8"/>
      <c r="AB7" s="127">
        <f>V7*'YJW-parameter'!$D$4*0.01</f>
        <v>7.8912999999999997E-2</v>
      </c>
      <c r="AC7" s="127">
        <f>W7*'YJW-parameter'!$E$4*0.01</f>
        <v>0.19665891538550767</v>
      </c>
      <c r="AD7" s="127">
        <f>X7*'YJW-parameter'!$D$4*0.01</f>
        <v>0.13256799999999999</v>
      </c>
      <c r="AE7" s="127">
        <f>Y7*'YJW-parameter'!$E$4*0.01</f>
        <v>0.11005799999999999</v>
      </c>
      <c r="AF7" s="127">
        <f>Z7*'YJW-parameter'!$E$4*0.01</f>
        <v>0.24046294146909694</v>
      </c>
      <c r="AG7" s="8"/>
      <c r="AH7" s="127">
        <f>AB7/'YJW-parameter'!$B$9</f>
        <v>6.3130400000000003E-2</v>
      </c>
      <c r="AI7" s="127">
        <f>AC7/'YJW-parameter'!$B$10</f>
        <v>8.1297608675282209E-3</v>
      </c>
      <c r="AJ7" s="127">
        <f>AD7/'YJW-parameter'!$C$9</f>
        <v>8.2854999999999984E-2</v>
      </c>
      <c r="AK7" s="127">
        <f>AE7/'YJW-parameter'!$C$9</f>
        <v>6.8786249999999993E-2</v>
      </c>
      <c r="AL7" s="127">
        <f>AF7/'YJW-parameter'!$C$10</f>
        <v>2.3644340360776495E-2</v>
      </c>
      <c r="AN7" s="128">
        <f t="shared" ref="AN7:AR7" si="13">1/AH7</f>
        <v>15.840229113073891</v>
      </c>
      <c r="AO7" s="128">
        <f t="shared" si="13"/>
        <v>123.00484802624223</v>
      </c>
      <c r="AP7" s="128">
        <f t="shared" si="13"/>
        <v>12.069277653732426</v>
      </c>
      <c r="AQ7" s="128">
        <f t="shared" si="13"/>
        <v>14.537789165712626</v>
      </c>
      <c r="AR7" s="128">
        <f t="shared" si="13"/>
        <v>42.293419259811373</v>
      </c>
      <c r="AS7" s="12" t="s">
        <v>215</v>
      </c>
      <c r="AT7" s="12"/>
      <c r="AU7" s="127">
        <f>AN7/('YJW-parameter'!$D$3*'YJW-parameter'!$F$10)</f>
        <v>2.4110838750013747E-4</v>
      </c>
      <c r="AV7" s="127">
        <f>AO7/('YJW-parameter'!$E$3*'YJW-parameter'!$F$10)</f>
        <v>1.8906387707865243E-3</v>
      </c>
      <c r="AW7" s="127">
        <f>AP7/('YJW-parameter'!$D$3*'YJW-parameter'!$F$10)</f>
        <v>1.8370972115428982E-4</v>
      </c>
      <c r="AX7" s="127">
        <f>AQ7/('YJW-parameter'!$E$3*'YJW-parameter'!$F$10)</f>
        <v>2.2345223199944677E-4</v>
      </c>
      <c r="AY7" s="127">
        <f>AR7/('YJW-parameter'!$E$3*'YJW-parameter'!$F$10)</f>
        <v>6.5006850937021307E-4</v>
      </c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</row>
    <row r="8" spans="1:74">
      <c r="A8" s="4" t="s">
        <v>216</v>
      </c>
      <c r="B8" s="4">
        <v>2006</v>
      </c>
      <c r="C8" s="4">
        <v>10</v>
      </c>
      <c r="D8" s="5">
        <f t="shared" si="1"/>
        <v>10.61</v>
      </c>
      <c r="E8" s="5">
        <v>0</v>
      </c>
      <c r="F8" s="5">
        <f t="shared" si="2"/>
        <v>10.61</v>
      </c>
      <c r="G8" s="5">
        <v>0</v>
      </c>
      <c r="H8" s="5">
        <f t="shared" si="3"/>
        <v>17.82</v>
      </c>
      <c r="I8" s="5">
        <f t="shared" si="4"/>
        <v>13.12</v>
      </c>
      <c r="J8" s="10">
        <v>0</v>
      </c>
      <c r="K8" s="5">
        <f t="shared" si="5"/>
        <v>11.93</v>
      </c>
      <c r="L8" s="5">
        <v>0</v>
      </c>
      <c r="M8" s="5">
        <f t="shared" si="6"/>
        <v>22.62</v>
      </c>
      <c r="N8" s="5">
        <v>0</v>
      </c>
      <c r="O8" s="5">
        <v>18.55</v>
      </c>
      <c r="P8" s="5">
        <v>0</v>
      </c>
      <c r="Q8" s="5">
        <v>41.22</v>
      </c>
      <c r="R8" s="5">
        <v>0</v>
      </c>
      <c r="S8" s="5">
        <f t="shared" si="9"/>
        <v>22.62</v>
      </c>
      <c r="T8" s="8"/>
      <c r="U8" s="4">
        <v>2006</v>
      </c>
      <c r="V8" s="123">
        <v>10.61</v>
      </c>
      <c r="W8" s="123" cm="1">
        <f t="array" ref="W8">TRANSPOSE(P81)</f>
        <v>22.497879019893801</v>
      </c>
      <c r="X8" s="123">
        <v>17.82</v>
      </c>
      <c r="Y8" s="123">
        <v>13.12</v>
      </c>
      <c r="Z8" s="123" cm="1">
        <f t="array" ref="Z8">TRANSPOSE(Z81)</f>
        <v>30.1479432364704</v>
      </c>
      <c r="AA8" s="8"/>
      <c r="AB8" s="127">
        <f>V8*'YJW-parameter'!$D$4*0.01</f>
        <v>7.7452999999999994E-2</v>
      </c>
      <c r="AC8" s="127">
        <f>W8*'YJW-parameter'!$E$4*0.01</f>
        <v>0.18673239586511856</v>
      </c>
      <c r="AD8" s="127">
        <f>X8*'YJW-parameter'!$D$4*0.01</f>
        <v>0.13008600000000001</v>
      </c>
      <c r="AE8" s="127">
        <f>Y8*'YJW-parameter'!$E$4*0.01</f>
        <v>0.10889599999999998</v>
      </c>
      <c r="AF8" s="127">
        <f>Z8*'YJW-parameter'!$E$4*0.01</f>
        <v>0.25022792886270429</v>
      </c>
      <c r="AG8" s="8"/>
      <c r="AH8" s="127">
        <f>AB8/'YJW-parameter'!$B$9</f>
        <v>6.1962399999999994E-2</v>
      </c>
      <c r="AI8" s="127">
        <f>AC8/'YJW-parameter'!$B$10</f>
        <v>7.7194045417576908E-3</v>
      </c>
      <c r="AJ8" s="127">
        <f>AD8/'YJW-parameter'!$C$9</f>
        <v>8.1303749999999994E-2</v>
      </c>
      <c r="AK8" s="127">
        <f>AE8/'YJW-parameter'!$C$9</f>
        <v>6.8059999999999982E-2</v>
      </c>
      <c r="AL8" s="127">
        <f>AF8/'YJW-parameter'!$C$10</f>
        <v>2.4604516112360305E-2</v>
      </c>
      <c r="AM8" s="8"/>
      <c r="AN8" s="128">
        <f t="shared" ref="AN8:AR8" si="14">1/AH8</f>
        <v>16.138819671284523</v>
      </c>
      <c r="AO8" s="128">
        <f t="shared" si="14"/>
        <v>129.54367070550006</v>
      </c>
      <c r="AP8" s="128">
        <f t="shared" si="14"/>
        <v>12.299555678551114</v>
      </c>
      <c r="AQ8" s="128">
        <f t="shared" si="14"/>
        <v>14.692918013517488</v>
      </c>
      <c r="AR8" s="128">
        <f t="shared" si="14"/>
        <v>40.642945198895447</v>
      </c>
      <c r="AS8" s="8"/>
      <c r="AT8" s="8"/>
      <c r="AU8" s="127">
        <f>AN8/('YJW-parameter'!$D$3*'YJW-parameter'!$F$10)</f>
        <v>2.4565331469146904E-4</v>
      </c>
      <c r="AV8" s="127">
        <f>AO8/('YJW-parameter'!$E$3*'YJW-parameter'!$F$10)</f>
        <v>1.9911433595980613E-3</v>
      </c>
      <c r="AW8" s="127">
        <f>AP8/('YJW-parameter'!$D$3*'YJW-parameter'!$F$10)</f>
        <v>1.8721484490246369E-4</v>
      </c>
      <c r="AX8" s="127">
        <f>AQ8/('YJW-parameter'!$E$3*'YJW-parameter'!$F$10)</f>
        <v>2.2583663081651405E-4</v>
      </c>
      <c r="AY8" s="127">
        <f>AR8/('YJW-parameter'!$E$3*'YJW-parameter'!$F$10)</f>
        <v>6.2469999504076652E-4</v>
      </c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</row>
    <row r="9" spans="1:74">
      <c r="A9" s="4"/>
      <c r="B9" s="4">
        <v>2007</v>
      </c>
      <c r="C9" s="4"/>
      <c r="D9" s="5">
        <f t="shared" si="1"/>
        <v>10.41</v>
      </c>
      <c r="E9" s="5"/>
      <c r="F9" s="5">
        <f t="shared" si="2"/>
        <v>10.41</v>
      </c>
      <c r="G9" s="5"/>
      <c r="H9" s="5">
        <f t="shared" si="3"/>
        <v>17.48</v>
      </c>
      <c r="I9" s="5">
        <f t="shared" ref="I9:I13" si="15">I8-0.16</f>
        <v>12.96</v>
      </c>
      <c r="J9" s="10"/>
      <c r="K9" s="5">
        <f t="shared" ref="K9:K12" si="16">K8-0.26</f>
        <v>11.67</v>
      </c>
      <c r="L9" s="5"/>
      <c r="M9" s="5">
        <f t="shared" ref="M9:M13" si="17">M8-0.46</f>
        <v>22.16</v>
      </c>
      <c r="N9" s="5"/>
      <c r="O9" s="5">
        <f t="shared" ref="O9:O13" si="18">O8-0.44</f>
        <v>18.11</v>
      </c>
      <c r="P9" s="5"/>
      <c r="Q9" s="5">
        <f t="shared" ref="Q9:Q12" si="19">Q8-0.96</f>
        <v>40.26</v>
      </c>
      <c r="R9" s="5"/>
      <c r="S9" s="5">
        <f t="shared" ref="S9:S12" si="20">S8-0.46</f>
        <v>22.16</v>
      </c>
      <c r="T9" s="8"/>
      <c r="U9" s="4">
        <v>2007</v>
      </c>
      <c r="V9" s="123">
        <v>10.41</v>
      </c>
      <c r="W9" s="123" cm="1">
        <f t="array" ref="W9">TRANSPOSE(P82)</f>
        <v>21.946373395420199</v>
      </c>
      <c r="X9" s="123">
        <v>17.48</v>
      </c>
      <c r="Y9" s="123">
        <v>12.96</v>
      </c>
      <c r="Z9" s="123" cm="1">
        <f t="array" ref="Z9">TRANSPOSE(Z82)</f>
        <v>28.816557512396599</v>
      </c>
      <c r="AA9" s="8"/>
      <c r="AB9" s="127">
        <f>V9*'YJW-parameter'!$D$4*0.01</f>
        <v>7.5992999999999991E-2</v>
      </c>
      <c r="AC9" s="127">
        <f>W9*'YJW-parameter'!$E$4*0.01</f>
        <v>0.18215489918198763</v>
      </c>
      <c r="AD9" s="127">
        <f>X9*'YJW-parameter'!$D$4*0.01</f>
        <v>0.127604</v>
      </c>
      <c r="AE9" s="127">
        <f>Y9*'YJW-parameter'!$E$4*0.01</f>
        <v>0.107568</v>
      </c>
      <c r="AF9" s="127">
        <f>Z9*'YJW-parameter'!$E$4*0.01</f>
        <v>0.23917742735289177</v>
      </c>
      <c r="AG9" s="8"/>
      <c r="AH9" s="127">
        <f>AB9/'YJW-parameter'!$B$9</f>
        <v>6.0794399999999992E-2</v>
      </c>
      <c r="AI9" s="127">
        <f>AC9/'YJW-parameter'!$B$10</f>
        <v>7.5301735916489297E-3</v>
      </c>
      <c r="AJ9" s="127">
        <f>AD9/'YJW-parameter'!$C$9</f>
        <v>7.975249999999999E-2</v>
      </c>
      <c r="AK9" s="127">
        <f>AE9/'YJW-parameter'!$C$9</f>
        <v>6.7229999999999998E-2</v>
      </c>
      <c r="AL9" s="127">
        <f>AF9/'YJW-parameter'!$C$10</f>
        <v>2.3517937792811385E-2</v>
      </c>
      <c r="AM9" s="8"/>
      <c r="AN9" s="128">
        <f t="shared" ref="AN9:AR9" si="21">1/AH9</f>
        <v>16.448883449791431</v>
      </c>
      <c r="AO9" s="128">
        <f t="shared" si="21"/>
        <v>132.79906337206015</v>
      </c>
      <c r="AP9" s="128">
        <f t="shared" si="21"/>
        <v>12.538791887401651</v>
      </c>
      <c r="AQ9" s="128">
        <f t="shared" si="21"/>
        <v>14.874312063067084</v>
      </c>
      <c r="AR9" s="128">
        <f t="shared" si="21"/>
        <v>42.520734973015585</v>
      </c>
      <c r="AS9" s="8" t="s">
        <v>217</v>
      </c>
      <c r="AT9" s="8"/>
      <c r="AU9" s="127">
        <f>AN9/('YJW-parameter'!$D$3*'YJW-parameter'!$F$10)</f>
        <v>2.503728788546097E-4</v>
      </c>
      <c r="AV9" s="127">
        <f>AO9/('YJW-parameter'!$E$3*'YJW-parameter'!$F$10)</f>
        <v>2.0411801808152179E-3</v>
      </c>
      <c r="AW9" s="127">
        <f>AP9/('YJW-parameter'!$D$3*'YJW-parameter'!$F$10)</f>
        <v>1.9085632357905623E-4</v>
      </c>
      <c r="AX9" s="127">
        <f>AQ9/('YJW-parameter'!$E$3*'YJW-parameter'!$F$10)</f>
        <v>2.2862473736980429E-4</v>
      </c>
      <c r="AY9" s="127">
        <f>AR9/('YJW-parameter'!$E$3*'YJW-parameter'!$F$10)</f>
        <v>6.5356245214961625E-4</v>
      </c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</row>
    <row r="10" spans="1:74">
      <c r="A10" s="4"/>
      <c r="B10" s="4">
        <v>2008</v>
      </c>
      <c r="C10" s="4"/>
      <c r="D10" s="5">
        <f t="shared" si="1"/>
        <v>10.210000000000001</v>
      </c>
      <c r="E10" s="5"/>
      <c r="F10" s="5">
        <f t="shared" si="2"/>
        <v>10.210000000000001</v>
      </c>
      <c r="G10" s="5"/>
      <c r="H10" s="5">
        <f t="shared" si="3"/>
        <v>17.14</v>
      </c>
      <c r="I10" s="5">
        <f t="shared" si="15"/>
        <v>12.8</v>
      </c>
      <c r="J10" s="10"/>
      <c r="K10" s="5">
        <f t="shared" si="16"/>
        <v>11.41</v>
      </c>
      <c r="L10" s="5"/>
      <c r="M10" s="5">
        <f t="shared" si="17"/>
        <v>21.7</v>
      </c>
      <c r="N10" s="5"/>
      <c r="O10" s="5">
        <f t="shared" si="18"/>
        <v>17.670000000000002</v>
      </c>
      <c r="P10" s="5"/>
      <c r="Q10" s="5">
        <f t="shared" si="19"/>
        <v>39.299999999999997</v>
      </c>
      <c r="R10" s="5"/>
      <c r="S10" s="5">
        <f t="shared" si="20"/>
        <v>21.7</v>
      </c>
      <c r="T10" s="8"/>
      <c r="U10" s="4">
        <v>2008</v>
      </c>
      <c r="V10" s="123">
        <v>10.210000000000001</v>
      </c>
      <c r="W10" s="123" cm="1">
        <f t="array" ref="W10">TRANSPOSE(P83)</f>
        <v>21.518265338151799</v>
      </c>
      <c r="X10" s="123">
        <v>17.14</v>
      </c>
      <c r="Y10" s="123">
        <v>12.8</v>
      </c>
      <c r="Z10" s="123" cm="1">
        <f t="array" ref="Z10">TRANSPOSE(Z83)</f>
        <v>28.813338213852301</v>
      </c>
      <c r="AA10" s="8"/>
      <c r="AB10" s="127">
        <f>V10*'YJW-parameter'!$D$4*0.01</f>
        <v>7.4533000000000002E-2</v>
      </c>
      <c r="AC10" s="127">
        <f>W10*'YJW-parameter'!$E$4*0.01</f>
        <v>0.17860160230665995</v>
      </c>
      <c r="AD10" s="127">
        <f>X10*'YJW-parameter'!$D$4*0.01</f>
        <v>0.12512200000000001</v>
      </c>
      <c r="AE10" s="127">
        <f>Y10*'YJW-parameter'!$E$4*0.01</f>
        <v>0.10624</v>
      </c>
      <c r="AF10" s="127">
        <f>Z10*'YJW-parameter'!$E$4*0.01</f>
        <v>0.23915070717497408</v>
      </c>
      <c r="AG10" s="8"/>
      <c r="AH10" s="127">
        <f>AB10/'YJW-parameter'!$B$9</f>
        <v>5.9626400000000003E-2</v>
      </c>
      <c r="AI10" s="127">
        <f>AC10/'YJW-parameter'!$B$10</f>
        <v>7.383282443433648E-3</v>
      </c>
      <c r="AJ10" s="127">
        <f>AD10/'YJW-parameter'!$C$9</f>
        <v>7.820125E-2</v>
      </c>
      <c r="AK10" s="127">
        <f>AE10/'YJW-parameter'!$C$9</f>
        <v>6.6400000000000001E-2</v>
      </c>
      <c r="AL10" s="127">
        <f>AF10/'YJW-parameter'!$C$10</f>
        <v>2.3515310440017118E-2</v>
      </c>
      <c r="AM10" s="8"/>
      <c r="AN10" s="128">
        <f t="shared" ref="AN10:AR10" si="22">1/AH10</f>
        <v>16.771094682892141</v>
      </c>
      <c r="AO10" s="128">
        <f t="shared" si="22"/>
        <v>135.44111411982539</v>
      </c>
      <c r="AP10" s="128">
        <f t="shared" si="22"/>
        <v>12.787519381084062</v>
      </c>
      <c r="AQ10" s="128">
        <f t="shared" si="22"/>
        <v>15.060240963855421</v>
      </c>
      <c r="AR10" s="128">
        <f t="shared" si="22"/>
        <v>42.525485791514477</v>
      </c>
      <c r="AS10" s="8" t="s">
        <v>218</v>
      </c>
      <c r="AT10" s="8"/>
      <c r="AU10" s="127">
        <f>AN10/('YJW-parameter'!$D$3*'YJW-parameter'!$F$10)</f>
        <v>2.5527734269113479E-4</v>
      </c>
      <c r="AV10" s="127">
        <f>AO10/('YJW-parameter'!$E$3*'YJW-parameter'!$F$10)</f>
        <v>2.081789666199443E-3</v>
      </c>
      <c r="AW10" s="127">
        <f>AP10/('YJW-parameter'!$D$3*'YJW-parameter'!$F$10)</f>
        <v>1.9464227165472009E-4</v>
      </c>
      <c r="AX10" s="127">
        <f>AQ10/('YJW-parameter'!$E$3*'YJW-parameter'!$F$10)</f>
        <v>2.3148254658692682E-4</v>
      </c>
      <c r="AY10" s="127">
        <f>AR10/('YJW-parameter'!$E$3*'YJW-parameter'!$F$10)</f>
        <v>6.5363547432549876E-4</v>
      </c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</row>
    <row r="11" spans="1:74">
      <c r="A11" s="4"/>
      <c r="B11" s="4">
        <v>2009</v>
      </c>
      <c r="C11" s="4"/>
      <c r="D11" s="5">
        <f t="shared" si="1"/>
        <v>10.01</v>
      </c>
      <c r="E11" s="5"/>
      <c r="F11" s="5">
        <f t="shared" si="2"/>
        <v>10.01</v>
      </c>
      <c r="G11" s="5"/>
      <c r="H11" s="5">
        <f t="shared" si="3"/>
        <v>16.8</v>
      </c>
      <c r="I11" s="5">
        <f t="shared" si="15"/>
        <v>12.64</v>
      </c>
      <c r="J11" s="10"/>
      <c r="K11" s="5">
        <f t="shared" si="16"/>
        <v>11.15</v>
      </c>
      <c r="L11" s="5"/>
      <c r="M11" s="5">
        <f t="shared" si="17"/>
        <v>21.24</v>
      </c>
      <c r="N11" s="5"/>
      <c r="O11" s="5">
        <f t="shared" si="18"/>
        <v>17.23</v>
      </c>
      <c r="P11" s="5"/>
      <c r="Q11" s="5">
        <f t="shared" si="19"/>
        <v>38.340000000000003</v>
      </c>
      <c r="R11" s="5"/>
      <c r="S11" s="5">
        <f t="shared" si="20"/>
        <v>21.24</v>
      </c>
      <c r="T11" s="8"/>
      <c r="U11" s="4">
        <v>2009</v>
      </c>
      <c r="V11" s="123">
        <v>10.01</v>
      </c>
      <c r="W11" s="123" cm="1">
        <f t="array" ref="W11">TRANSPOSE(P84)</f>
        <v>21.134548170349699</v>
      </c>
      <c r="X11" s="123">
        <v>16.8</v>
      </c>
      <c r="Y11" s="123">
        <v>12.64</v>
      </c>
      <c r="Z11" s="123" cm="1">
        <f t="array" ref="Z11">TRANSPOSE(Z84)</f>
        <v>33.495205374818603</v>
      </c>
      <c r="AA11" s="8"/>
      <c r="AB11" s="127">
        <f>V11*'YJW-parameter'!$D$4*0.01</f>
        <v>7.3072999999999999E-2</v>
      </c>
      <c r="AC11" s="127">
        <f>W11*'YJW-parameter'!$E$4*0.01</f>
        <v>0.17541674981390251</v>
      </c>
      <c r="AD11" s="127">
        <f>X11*'YJW-parameter'!$D$4*0.01</f>
        <v>0.12264</v>
      </c>
      <c r="AE11" s="127">
        <f>Y11*'YJW-parameter'!$E$4*0.01</f>
        <v>0.10491199999999999</v>
      </c>
      <c r="AF11" s="127">
        <f>Z11*'YJW-parameter'!$E$4*0.01</f>
        <v>0.2780102046109944</v>
      </c>
      <c r="AG11" s="8"/>
      <c r="AH11" s="127">
        <f>AB11/'YJW-parameter'!$B$9</f>
        <v>5.8458400000000001E-2</v>
      </c>
      <c r="AI11" s="127">
        <f>AC11/'YJW-parameter'!$B$10</f>
        <v>7.2516225636173005E-3</v>
      </c>
      <c r="AJ11" s="127">
        <f>AD11/'YJW-parameter'!$C$9</f>
        <v>7.6649999999999996E-2</v>
      </c>
      <c r="AK11" s="127">
        <f>AE11/'YJW-parameter'!$C$9</f>
        <v>6.5569999999999989E-2</v>
      </c>
      <c r="AL11" s="127">
        <f>AF11/'YJW-parameter'!$C$10</f>
        <v>2.733630330491587E-2</v>
      </c>
      <c r="AM11" s="8"/>
      <c r="AN11" s="128">
        <f t="shared" ref="AN11:AR11" si="23">1/AH11</f>
        <v>17.106181489743133</v>
      </c>
      <c r="AO11" s="128">
        <f t="shared" si="23"/>
        <v>137.90017216521727</v>
      </c>
      <c r="AP11" s="128">
        <f t="shared" si="23"/>
        <v>13.046314416177431</v>
      </c>
      <c r="AQ11" s="128">
        <f t="shared" si="23"/>
        <v>15.250876925423213</v>
      </c>
      <c r="AR11" s="128">
        <f t="shared" si="23"/>
        <v>36.581391011277326</v>
      </c>
      <c r="AS11" s="8"/>
      <c r="AT11" s="8"/>
      <c r="AU11" s="127">
        <f>AN11/('YJW-parameter'!$D$3*'YJW-parameter'!$F$10)</f>
        <v>2.6037778909855007E-4</v>
      </c>
      <c r="AV11" s="127">
        <f>AO11/('YJW-parameter'!$E$3*'YJW-parameter'!$F$10)</f>
        <v>2.1195864730313213E-3</v>
      </c>
      <c r="AW11" s="127">
        <f>AP11/('YJW-parameter'!$D$3*'YJW-parameter'!$F$10)</f>
        <v>1.9858146048582756E-4</v>
      </c>
      <c r="AX11" s="127">
        <f>AQ11/('YJW-parameter'!$E$3*'YJW-parameter'!$F$10)</f>
        <v>2.344127054044829E-4</v>
      </c>
      <c r="AY11" s="127">
        <f>AR11/('YJW-parameter'!$E$3*'YJW-parameter'!$F$10)</f>
        <v>5.6227211565244406E-4</v>
      </c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</row>
    <row r="12" spans="1:74">
      <c r="A12" s="4"/>
      <c r="B12" s="4">
        <v>2010</v>
      </c>
      <c r="C12" s="4"/>
      <c r="D12" s="5">
        <f t="shared" si="1"/>
        <v>9.8100000000000094</v>
      </c>
      <c r="E12" s="5"/>
      <c r="F12" s="5">
        <f t="shared" si="2"/>
        <v>9.8100000000000094</v>
      </c>
      <c r="G12" s="5"/>
      <c r="H12" s="5">
        <f t="shared" si="3"/>
        <v>16.46</v>
      </c>
      <c r="I12" s="5">
        <f t="shared" si="15"/>
        <v>12.48</v>
      </c>
      <c r="J12" s="10"/>
      <c r="K12" s="5">
        <f t="shared" si="16"/>
        <v>10.89</v>
      </c>
      <c r="L12" s="5"/>
      <c r="M12" s="5">
        <f t="shared" si="17"/>
        <v>20.78</v>
      </c>
      <c r="N12" s="5"/>
      <c r="O12" s="5">
        <f t="shared" si="18"/>
        <v>16.79</v>
      </c>
      <c r="P12" s="5"/>
      <c r="Q12" s="5">
        <f t="shared" si="19"/>
        <v>37.380000000000003</v>
      </c>
      <c r="R12" s="5"/>
      <c r="S12" s="5">
        <f t="shared" si="20"/>
        <v>20.78</v>
      </c>
      <c r="T12" s="8"/>
      <c r="U12" s="4">
        <v>2010</v>
      </c>
      <c r="V12" s="123">
        <v>9.8100000000000094</v>
      </c>
      <c r="W12" s="123" cm="1">
        <f t="array" ref="W12">TRANSPOSE(P85)</f>
        <v>20.665048845825702</v>
      </c>
      <c r="X12" s="123">
        <v>16.46</v>
      </c>
      <c r="Y12" s="123">
        <v>12.48</v>
      </c>
      <c r="Z12" s="123" cm="1">
        <f t="array" ref="Z12">TRANSPOSE(Z85)</f>
        <v>32.5832122981721</v>
      </c>
      <c r="AA12" s="8"/>
      <c r="AB12" s="127">
        <f>V12*'YJW-parameter'!$D$4*0.01</f>
        <v>7.1613000000000065E-2</v>
      </c>
      <c r="AC12" s="127">
        <f>W12*'YJW-parameter'!$E$4*0.01</f>
        <v>0.17151990542035331</v>
      </c>
      <c r="AD12" s="127">
        <f>X12*'YJW-parameter'!$D$4*0.01</f>
        <v>0.120158</v>
      </c>
      <c r="AE12" s="127">
        <f>Y12*'YJW-parameter'!$E$4*0.01</f>
        <v>0.103584</v>
      </c>
      <c r="AF12" s="127">
        <f>Z12*'YJW-parameter'!$E$4*0.01</f>
        <v>0.27044066207482842</v>
      </c>
      <c r="AG12" s="8"/>
      <c r="AH12" s="127">
        <f>AB12/'YJW-parameter'!$B$9</f>
        <v>5.7290400000000054E-2</v>
      </c>
      <c r="AI12" s="127">
        <f>AC12/'YJW-parameter'!$B$10</f>
        <v>7.0905293683486276E-3</v>
      </c>
      <c r="AJ12" s="127">
        <f>AD12/'YJW-parameter'!$C$9</f>
        <v>7.5098749999999992E-2</v>
      </c>
      <c r="AK12" s="127">
        <f>AE12/'YJW-parameter'!$C$9</f>
        <v>6.4739999999999992E-2</v>
      </c>
      <c r="AL12" s="127">
        <f>AF12/'YJW-parameter'!$C$10</f>
        <v>2.6592002170582933E-2</v>
      </c>
      <c r="AM12" s="8"/>
      <c r="AN12" s="128">
        <f t="shared" ref="AN12:AR12" si="24">1/AH12</f>
        <v>17.454931367209849</v>
      </c>
      <c r="AO12" s="128">
        <f t="shared" si="24"/>
        <v>141.03319344023791</v>
      </c>
      <c r="AP12" s="128">
        <f t="shared" si="24"/>
        <v>13.315800862198108</v>
      </c>
      <c r="AQ12" s="128">
        <f t="shared" si="24"/>
        <v>15.446400988569666</v>
      </c>
      <c r="AR12" s="128">
        <f t="shared" si="24"/>
        <v>37.605291755964032</v>
      </c>
      <c r="AS12" s="8"/>
      <c r="AT12" s="8"/>
      <c r="AU12" s="127">
        <f>AN12/('YJW-parameter'!$D$3*'YJW-parameter'!$F$10)</f>
        <v>2.6568620477843873E-4</v>
      </c>
      <c r="AV12" s="127">
        <f>AO12/('YJW-parameter'!$E$3*'YJW-parameter'!$F$10)</f>
        <v>2.1677423919833072E-3</v>
      </c>
      <c r="AW12" s="127">
        <f>AP12/('YJW-parameter'!$D$3*'YJW-parameter'!$F$10)</f>
        <v>2.0268338615807429E-4</v>
      </c>
      <c r="AX12" s="127">
        <f>AQ12/('YJW-parameter'!$E$3*'YJW-parameter'!$F$10)</f>
        <v>2.374179964994122E-4</v>
      </c>
      <c r="AY12" s="127">
        <f>AR12/('YJW-parameter'!$E$3*'YJW-parameter'!$F$10)</f>
        <v>5.7800992173411068E-4</v>
      </c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</row>
    <row r="13" spans="1:74">
      <c r="A13" s="4" t="s">
        <v>219</v>
      </c>
      <c r="B13" s="4">
        <v>2011</v>
      </c>
      <c r="C13" s="4">
        <v>15</v>
      </c>
      <c r="D13" s="5">
        <v>9.6</v>
      </c>
      <c r="E13" s="5">
        <v>0</v>
      </c>
      <c r="F13" s="5">
        <v>9.6</v>
      </c>
      <c r="G13" s="5">
        <v>0</v>
      </c>
      <c r="H13" s="5">
        <f t="shared" si="3"/>
        <v>16.12</v>
      </c>
      <c r="I13" s="5">
        <f t="shared" si="15"/>
        <v>12.32</v>
      </c>
      <c r="J13" s="10">
        <v>0</v>
      </c>
      <c r="K13" s="5">
        <v>10.57</v>
      </c>
      <c r="L13" s="5">
        <v>0</v>
      </c>
      <c r="M13" s="5">
        <f t="shared" si="17"/>
        <v>20.32</v>
      </c>
      <c r="N13" s="5">
        <v>0</v>
      </c>
      <c r="O13" s="5">
        <f t="shared" si="18"/>
        <v>16.350000000000001</v>
      </c>
      <c r="P13" s="5">
        <v>0</v>
      </c>
      <c r="Q13" s="5">
        <v>36.380000000000003</v>
      </c>
      <c r="R13" s="5">
        <v>0</v>
      </c>
      <c r="S13" s="5">
        <v>20.329999999999998</v>
      </c>
      <c r="T13" s="8"/>
      <c r="U13" s="4">
        <v>2011</v>
      </c>
      <c r="V13" s="123">
        <v>9.6</v>
      </c>
      <c r="W13" s="123" cm="1">
        <f t="array" ref="W13">TRANSPOSE(P86)</f>
        <v>20.1259702282108</v>
      </c>
      <c r="X13" s="123">
        <v>16.12</v>
      </c>
      <c r="Y13" s="123">
        <v>12.32</v>
      </c>
      <c r="Z13" s="123" cm="1">
        <f t="array" ref="Z13">TRANSPOSE(Z86)</f>
        <v>32.292080039596698</v>
      </c>
      <c r="AA13" s="8"/>
      <c r="AB13" s="127">
        <f>V13*'YJW-parameter'!$D$4*0.01</f>
        <v>7.0080000000000003E-2</v>
      </c>
      <c r="AC13" s="127">
        <f>W13*'YJW-parameter'!$E$4*0.01</f>
        <v>0.16704555289414963</v>
      </c>
      <c r="AD13" s="127">
        <f>X13*'YJW-parameter'!$D$4*0.01</f>
        <v>0.117676</v>
      </c>
      <c r="AE13" s="127">
        <f>Y13*'YJW-parameter'!$E$4*0.01</f>
        <v>0.102256</v>
      </c>
      <c r="AF13" s="127">
        <f>Z13*'YJW-parameter'!$E$4*0.01</f>
        <v>0.26802426432865256</v>
      </c>
      <c r="AG13" s="8"/>
      <c r="AH13" s="127">
        <f>AB13/'YJW-parameter'!$B$9</f>
        <v>5.6064000000000003E-2</v>
      </c>
      <c r="AI13" s="127">
        <f>AC13/'YJW-parameter'!$B$10</f>
        <v>6.9055623354340482E-3</v>
      </c>
      <c r="AJ13" s="127">
        <f>AD13/'YJW-parameter'!$C$9</f>
        <v>7.3547500000000002E-2</v>
      </c>
      <c r="AK13" s="127">
        <f>AE13/'YJW-parameter'!$C$9</f>
        <v>6.3909999999999995E-2</v>
      </c>
      <c r="AL13" s="127">
        <f>AF13/'YJW-parameter'!$C$10</f>
        <v>2.6354401605570558E-2</v>
      </c>
      <c r="AM13" s="8"/>
      <c r="AN13" s="128">
        <f t="shared" ref="AN13:AR13" si="25">1/AH13</f>
        <v>17.836757990867579</v>
      </c>
      <c r="AO13" s="128">
        <f t="shared" si="25"/>
        <v>144.81079909579083</v>
      </c>
      <c r="AP13" s="128">
        <f t="shared" si="25"/>
        <v>13.596655222815187</v>
      </c>
      <c r="AQ13" s="128">
        <f t="shared" si="25"/>
        <v>15.647003598810828</v>
      </c>
      <c r="AR13" s="128">
        <f t="shared" si="25"/>
        <v>37.944325770182878</v>
      </c>
      <c r="AS13" s="13">
        <v>40822.483473268301</v>
      </c>
      <c r="AT13" s="8"/>
      <c r="AU13" s="127">
        <f>AN13/('YJW-parameter'!$D$3*'YJW-parameter'!$F$10)</f>
        <v>2.7149809050796729E-4</v>
      </c>
      <c r="AV13" s="127">
        <f>AO13/('YJW-parameter'!$E$3*'YJW-parameter'!$F$10)</f>
        <v>2.2258058571859719E-3</v>
      </c>
      <c r="AW13" s="127">
        <f>AP13/('YJW-parameter'!$D$3*'YJW-parameter'!$F$10)</f>
        <v>2.0695834591575078E-4</v>
      </c>
      <c r="AX13" s="127">
        <f>AQ13/('YJW-parameter'!$E$3*'YJW-parameter'!$F$10)</f>
        <v>2.4050134710330062E-4</v>
      </c>
      <c r="AY13" s="127">
        <f>AR13/('YJW-parameter'!$E$3*'YJW-parameter'!$F$10)</f>
        <v>5.8322102407831094E-4</v>
      </c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</row>
    <row r="14" spans="1:74">
      <c r="A14" s="4"/>
      <c r="B14" s="4">
        <v>2012</v>
      </c>
      <c r="C14" s="4"/>
      <c r="D14" s="5">
        <v>9.6</v>
      </c>
      <c r="E14" s="5"/>
      <c r="F14" s="5">
        <v>9.6</v>
      </c>
      <c r="G14" s="5"/>
      <c r="H14" s="5">
        <f t="shared" ref="H14:H17" si="26">H13-0.76</f>
        <v>15.36</v>
      </c>
      <c r="I14" s="5">
        <f t="shared" ref="I14:I18" si="27">I13-0.44</f>
        <v>11.88</v>
      </c>
      <c r="J14" s="10"/>
      <c r="K14" s="5">
        <f t="shared" ref="K14:K17" si="28">K13-0.32</f>
        <v>10.25</v>
      </c>
      <c r="L14" s="5"/>
      <c r="M14" s="5">
        <f t="shared" ref="M14:M17" si="29">M13-0.52</f>
        <v>19.8</v>
      </c>
      <c r="N14" s="5"/>
      <c r="O14" s="5">
        <f t="shared" ref="O14:O17" si="30">O13-0.48</f>
        <v>15.87</v>
      </c>
      <c r="P14" s="5"/>
      <c r="Q14" s="5">
        <f t="shared" ref="Q14:Q17" si="31">Q13-1.04</f>
        <v>35.340000000000003</v>
      </c>
      <c r="R14" s="5"/>
      <c r="S14" s="5">
        <f t="shared" ref="S14:S17" si="32">S13-0.52</f>
        <v>19.809999999999999</v>
      </c>
      <c r="T14" s="8"/>
      <c r="U14" s="4">
        <v>2012</v>
      </c>
      <c r="V14" s="123">
        <v>9.6</v>
      </c>
      <c r="W14" s="123" cm="1">
        <f t="array" ref="W14">TRANSPOSE(P87)</f>
        <v>18.926918745220899</v>
      </c>
      <c r="X14" s="123">
        <v>15.36</v>
      </c>
      <c r="Y14" s="123">
        <v>11.88</v>
      </c>
      <c r="Z14" s="123" cm="1">
        <f t="array" ref="Z14">TRANSPOSE(Z87)</f>
        <v>48.694158540182897</v>
      </c>
      <c r="AA14" s="8"/>
      <c r="AB14" s="127">
        <f>V14*'YJW-parameter'!$D$4*0.01</f>
        <v>7.0080000000000003E-2</v>
      </c>
      <c r="AC14" s="127">
        <f>W14*'YJW-parameter'!$E$4*0.01</f>
        <v>0.15709342558533346</v>
      </c>
      <c r="AD14" s="127">
        <f>X14*'YJW-parameter'!$D$4*0.01</f>
        <v>0.11212800000000001</v>
      </c>
      <c r="AE14" s="127">
        <f>Y14*'YJW-parameter'!$E$4*0.01</f>
        <v>9.8604000000000011E-2</v>
      </c>
      <c r="AF14" s="127">
        <f>Z14*'YJW-parameter'!$E$4*0.01</f>
        <v>0.40416151588351801</v>
      </c>
      <c r="AG14" s="8"/>
      <c r="AH14" s="127">
        <f>AB14/'YJW-parameter'!$B$9</f>
        <v>5.6064000000000003E-2</v>
      </c>
      <c r="AI14" s="127">
        <f>AC14/'YJW-parameter'!$B$10</f>
        <v>6.4941473991456571E-3</v>
      </c>
      <c r="AJ14" s="127">
        <f>AD14/'YJW-parameter'!$C$9</f>
        <v>7.0080000000000003E-2</v>
      </c>
      <c r="AK14" s="127">
        <f>AE14/'YJW-parameter'!$C$9</f>
        <v>6.1627500000000002E-2</v>
      </c>
      <c r="AL14" s="127">
        <f>AF14/'YJW-parameter'!$C$10</f>
        <v>3.9740562033777585E-2</v>
      </c>
      <c r="AM14" s="8"/>
      <c r="AN14" s="128">
        <f t="shared" ref="AN14:AR14" si="33">1/AH14</f>
        <v>17.836757990867579</v>
      </c>
      <c r="AO14" s="128">
        <f t="shared" si="33"/>
        <v>153.98480178191764</v>
      </c>
      <c r="AP14" s="128">
        <f t="shared" si="33"/>
        <v>14.269406392694064</v>
      </c>
      <c r="AQ14" s="128">
        <f t="shared" si="33"/>
        <v>16.226522250618636</v>
      </c>
      <c r="AR14" s="128">
        <f t="shared" si="33"/>
        <v>25.163207283028548</v>
      </c>
      <c r="AS14" s="13">
        <v>40426.295915993498</v>
      </c>
      <c r="AT14" s="8"/>
      <c r="AU14" s="127">
        <f>AN14/('YJW-parameter'!$D$3*'YJW-parameter'!$F$10)</f>
        <v>2.7149809050796729E-4</v>
      </c>
      <c r="AV14" s="127">
        <f>AO14/('YJW-parameter'!$E$3*'YJW-parameter'!$F$10)</f>
        <v>2.36681432506352E-3</v>
      </c>
      <c r="AW14" s="127">
        <f>AP14/('YJW-parameter'!$D$3*'YJW-parameter'!$F$10)</f>
        <v>2.1719847240637386E-4</v>
      </c>
      <c r="AX14" s="127">
        <f>AQ14/('YJW-parameter'!$E$3*'YJW-parameter'!$F$10)</f>
        <v>2.4940880440342284E-4</v>
      </c>
      <c r="AY14" s="127">
        <f>AR14/('YJW-parameter'!$E$3*'YJW-parameter'!$F$10)</f>
        <v>3.8676959526409813E-4</v>
      </c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</row>
    <row r="15" spans="1:74">
      <c r="A15" s="4"/>
      <c r="B15" s="4">
        <v>2013</v>
      </c>
      <c r="C15" s="4"/>
      <c r="D15" s="5">
        <v>9.6</v>
      </c>
      <c r="E15" s="5"/>
      <c r="F15" s="5">
        <v>9.6</v>
      </c>
      <c r="G15" s="5"/>
      <c r="H15" s="5">
        <f t="shared" si="26"/>
        <v>14.6</v>
      </c>
      <c r="I15" s="5">
        <f t="shared" si="27"/>
        <v>11.44</v>
      </c>
      <c r="J15" s="10"/>
      <c r="K15" s="5">
        <f t="shared" si="28"/>
        <v>9.93</v>
      </c>
      <c r="L15" s="5"/>
      <c r="M15" s="5">
        <f t="shared" si="29"/>
        <v>19.28</v>
      </c>
      <c r="N15" s="5"/>
      <c r="O15" s="5">
        <f t="shared" si="30"/>
        <v>15.39</v>
      </c>
      <c r="P15" s="5"/>
      <c r="Q15" s="5">
        <f t="shared" si="31"/>
        <v>34.299999999999997</v>
      </c>
      <c r="R15" s="5"/>
      <c r="S15" s="5">
        <f t="shared" si="32"/>
        <v>19.29</v>
      </c>
      <c r="T15" s="8"/>
      <c r="U15" s="4">
        <v>2013</v>
      </c>
      <c r="V15" s="123">
        <v>9.6</v>
      </c>
      <c r="W15" s="123" cm="1">
        <f t="array" ref="W15">TRANSPOSE(P88)</f>
        <v>18.687146678510899</v>
      </c>
      <c r="X15" s="123">
        <v>14.6</v>
      </c>
      <c r="Y15" s="123">
        <v>11.44</v>
      </c>
      <c r="Z15" s="123" cm="1">
        <f t="array" ref="Z15">TRANSPOSE(Z88)</f>
        <v>34.030915642129401</v>
      </c>
      <c r="AA15" s="8"/>
      <c r="AB15" s="127">
        <f>V15*'YJW-parameter'!$D$4*0.01</f>
        <v>7.0080000000000003E-2</v>
      </c>
      <c r="AC15" s="127">
        <f>W15*'YJW-parameter'!$E$4*0.01</f>
        <v>0.15510331743164046</v>
      </c>
      <c r="AD15" s="127">
        <f>X15*'YJW-parameter'!$D$4*0.01</f>
        <v>0.10657999999999999</v>
      </c>
      <c r="AE15" s="127">
        <f>Y15*'YJW-parameter'!$E$4*0.01</f>
        <v>9.4951999999999995E-2</v>
      </c>
      <c r="AF15" s="127">
        <f>Z15*'YJW-parameter'!$E$4*0.01</f>
        <v>0.28245659982967403</v>
      </c>
      <c r="AG15" s="8"/>
      <c r="AH15" s="127">
        <f>AB15/'YJW-parameter'!$B$9</f>
        <v>5.6064000000000003E-2</v>
      </c>
      <c r="AI15" s="127">
        <f>AC15/'YJW-parameter'!$B$10</f>
        <v>6.4118775292120898E-3</v>
      </c>
      <c r="AJ15" s="127">
        <f>AD15/'YJW-parameter'!$C$9</f>
        <v>6.6612499999999991E-2</v>
      </c>
      <c r="AK15" s="127">
        <f>AE15/'YJW-parameter'!$C$9</f>
        <v>5.9344999999999995E-2</v>
      </c>
      <c r="AL15" s="127">
        <f>AF15/'YJW-parameter'!$C$10</f>
        <v>2.7773510307735894E-2</v>
      </c>
      <c r="AM15" s="8"/>
      <c r="AN15" s="128">
        <f t="shared" ref="AN15:AR15" si="34">1/AH15</f>
        <v>17.836757990867579</v>
      </c>
      <c r="AO15" s="128">
        <f t="shared" si="34"/>
        <v>155.96055842365456</v>
      </c>
      <c r="AP15" s="128">
        <f t="shared" si="34"/>
        <v>15.012197410395949</v>
      </c>
      <c r="AQ15" s="128">
        <f t="shared" si="34"/>
        <v>16.850619260257815</v>
      </c>
      <c r="AR15" s="128">
        <f t="shared" si="34"/>
        <v>36.005531490971272</v>
      </c>
      <c r="AS15" s="8"/>
      <c r="AT15" s="8"/>
      <c r="AU15" s="127">
        <f>AN15/('YJW-parameter'!$D$3*'YJW-parameter'!$F$10)</f>
        <v>2.7149809050796729E-4</v>
      </c>
      <c r="AV15" s="127">
        <f>AO15/('YJW-parameter'!$E$3*'YJW-parameter'!$F$10)</f>
        <v>2.3971825761401758E-3</v>
      </c>
      <c r="AW15" s="127">
        <f>AP15/('YJW-parameter'!$D$3*'YJW-parameter'!$F$10)</f>
        <v>2.2850469425766457E-4</v>
      </c>
      <c r="AX15" s="127">
        <f>AQ15/('YJW-parameter'!$E$3*'YJW-parameter'!$F$10)</f>
        <v>2.5900145072663144E-4</v>
      </c>
      <c r="AY15" s="127">
        <f>AR15/('YJW-parameter'!$E$3*'YJW-parameter'!$F$10)</f>
        <v>5.5342090081752235E-4</v>
      </c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</row>
    <row r="16" spans="1:74">
      <c r="A16" s="4"/>
      <c r="B16" s="4">
        <v>2014</v>
      </c>
      <c r="C16" s="4"/>
      <c r="D16" s="5">
        <v>9.6</v>
      </c>
      <c r="E16" s="5"/>
      <c r="F16" s="5">
        <v>9.6</v>
      </c>
      <c r="G16" s="5"/>
      <c r="H16" s="5">
        <f t="shared" si="26"/>
        <v>13.84</v>
      </c>
      <c r="I16" s="5">
        <f t="shared" si="27"/>
        <v>11</v>
      </c>
      <c r="J16" s="10"/>
      <c r="K16" s="5">
        <f t="shared" si="28"/>
        <v>9.61</v>
      </c>
      <c r="L16" s="5"/>
      <c r="M16" s="5">
        <f t="shared" si="29"/>
        <v>18.760000000000002</v>
      </c>
      <c r="N16" s="5"/>
      <c r="O16" s="5">
        <f t="shared" si="30"/>
        <v>14.91</v>
      </c>
      <c r="P16" s="5"/>
      <c r="Q16" s="5">
        <f t="shared" si="31"/>
        <v>33.26</v>
      </c>
      <c r="R16" s="5"/>
      <c r="S16" s="5">
        <f t="shared" si="32"/>
        <v>18.77</v>
      </c>
      <c r="T16" s="8"/>
      <c r="U16" s="4">
        <v>2014</v>
      </c>
      <c r="V16" s="123">
        <v>9.6</v>
      </c>
      <c r="W16" s="123" cm="1">
        <f t="array" ref="W16">TRANSPOSE(P89)</f>
        <v>18.625327659230901</v>
      </c>
      <c r="X16" s="123">
        <v>13.84</v>
      </c>
      <c r="Y16" s="123">
        <v>11</v>
      </c>
      <c r="Z16" s="123" cm="1">
        <f t="array" ref="Z16">TRANSPOSE(Z89)</f>
        <v>28.5588395131829</v>
      </c>
      <c r="AA16" s="8"/>
      <c r="AB16" s="127">
        <f>V16*'YJW-parameter'!$D$4*0.01</f>
        <v>7.0080000000000003E-2</v>
      </c>
      <c r="AC16" s="127">
        <f>W16*'YJW-parameter'!$E$4*0.01</f>
        <v>0.15459021957161648</v>
      </c>
      <c r="AD16" s="127">
        <f>X16*'YJW-parameter'!$D$4*0.01</f>
        <v>0.101032</v>
      </c>
      <c r="AE16" s="127">
        <f>Y16*'YJW-parameter'!$E$4*0.01</f>
        <v>9.1299999999999992E-2</v>
      </c>
      <c r="AF16" s="127">
        <f>Z16*'YJW-parameter'!$E$4*0.01</f>
        <v>0.23703836795941804</v>
      </c>
      <c r="AG16" s="8"/>
      <c r="AH16" s="127">
        <f>AB16/'YJW-parameter'!$B$9</f>
        <v>5.6064000000000003E-2</v>
      </c>
      <c r="AI16" s="127">
        <f>AC16/'YJW-parameter'!$B$10</f>
        <v>6.390666373361574E-3</v>
      </c>
      <c r="AJ16" s="127">
        <f>AD16/'YJW-parameter'!$C$9</f>
        <v>6.3144999999999993E-2</v>
      </c>
      <c r="AK16" s="127">
        <f>AE16/'YJW-parameter'!$C$9</f>
        <v>5.7062499999999995E-2</v>
      </c>
      <c r="AL16" s="127">
        <f>AF16/'YJW-parameter'!$C$10</f>
        <v>2.3307607468969326E-2</v>
      </c>
      <c r="AM16" s="8"/>
      <c r="AN16" s="128">
        <f t="shared" ref="AN16:AR16" si="35">1/AH16</f>
        <v>17.836757990867579</v>
      </c>
      <c r="AO16" s="128">
        <f t="shared" si="35"/>
        <v>156.47820455286683</v>
      </c>
      <c r="AP16" s="128">
        <f t="shared" si="35"/>
        <v>15.836566632354108</v>
      </c>
      <c r="AQ16" s="128">
        <f t="shared" si="35"/>
        <v>17.524644030668128</v>
      </c>
      <c r="AR16" s="128">
        <f t="shared" si="35"/>
        <v>42.904446598877811</v>
      </c>
      <c r="AS16" s="8"/>
      <c r="AT16" s="8"/>
      <c r="AU16" s="127">
        <f>AN16/('YJW-parameter'!$D$3*'YJW-parameter'!$F$10)</f>
        <v>2.7149809050796729E-4</v>
      </c>
      <c r="AV16" s="127">
        <f>AO16/('YJW-parameter'!$E$3*'YJW-parameter'!$F$10)</f>
        <v>2.4051390254764449E-3</v>
      </c>
      <c r="AW16" s="127">
        <f>AP16/('YJW-parameter'!$D$3*'YJW-parameter'!$F$10)</f>
        <v>2.4105263989609126E-4</v>
      </c>
      <c r="AX16" s="127">
        <f>AQ16/('YJW-parameter'!$E$3*'YJW-parameter'!$F$10)</f>
        <v>2.6936150875569672E-4</v>
      </c>
      <c r="AY16" s="127">
        <f>AR16/('YJW-parameter'!$E$3*'YJW-parameter'!$F$10)</f>
        <v>6.5946026909177355E-4</v>
      </c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</row>
    <row r="17" spans="1:74">
      <c r="A17" s="4"/>
      <c r="B17" s="4">
        <v>2015</v>
      </c>
      <c r="C17" s="4"/>
      <c r="D17" s="5">
        <v>9.6</v>
      </c>
      <c r="E17" s="5"/>
      <c r="F17" s="5">
        <v>9.6</v>
      </c>
      <c r="G17" s="5"/>
      <c r="H17" s="5">
        <f t="shared" si="26"/>
        <v>13.08</v>
      </c>
      <c r="I17" s="5">
        <f t="shared" si="27"/>
        <v>10.56</v>
      </c>
      <c r="J17" s="10"/>
      <c r="K17" s="5">
        <f t="shared" si="28"/>
        <v>9.2899999999999991</v>
      </c>
      <c r="L17" s="5"/>
      <c r="M17" s="5">
        <f t="shared" si="29"/>
        <v>18.239999999999998</v>
      </c>
      <c r="N17" s="5"/>
      <c r="O17" s="5">
        <f t="shared" si="30"/>
        <v>14.43</v>
      </c>
      <c r="P17" s="5"/>
      <c r="Q17" s="5">
        <f t="shared" si="31"/>
        <v>32.22</v>
      </c>
      <c r="R17" s="5"/>
      <c r="S17" s="5">
        <f t="shared" si="32"/>
        <v>18.25</v>
      </c>
      <c r="T17" s="8"/>
      <c r="U17" s="4">
        <v>2015</v>
      </c>
      <c r="V17" s="123">
        <v>9.6</v>
      </c>
      <c r="W17" s="123" cm="1">
        <f t="array" ref="W17">TRANSPOSE(P90)</f>
        <v>28.932974938442001</v>
      </c>
      <c r="X17" s="123">
        <v>13.08</v>
      </c>
      <c r="Y17" s="123">
        <v>10.56</v>
      </c>
      <c r="Z17" s="123" cm="1">
        <f t="array" ref="Z17">TRANSPOSE(Z90)</f>
        <v>39.018881288773898</v>
      </c>
      <c r="AA17" s="8"/>
      <c r="AB17" s="127">
        <f>V17*'YJW-parameter'!$D$4*0.01</f>
        <v>7.0080000000000003E-2</v>
      </c>
      <c r="AC17" s="127">
        <f>W17*'YJW-parameter'!$E$4*0.01</f>
        <v>0.2401436919890686</v>
      </c>
      <c r="AD17" s="127">
        <f>X17*'YJW-parameter'!$D$4*0.01</f>
        <v>9.5483999999999999E-2</v>
      </c>
      <c r="AE17" s="127">
        <f>Y17*'YJW-parameter'!$E$4*0.01</f>
        <v>8.764799999999999E-2</v>
      </c>
      <c r="AF17" s="127">
        <f>Z17*'YJW-parameter'!$E$4*0.01</f>
        <v>0.32385671469682337</v>
      </c>
      <c r="AG17" s="8"/>
      <c r="AH17" s="127">
        <f>AB17/'YJW-parameter'!$B$9</f>
        <v>5.6064000000000003E-2</v>
      </c>
      <c r="AI17" s="127">
        <f>AC17/'YJW-parameter'!$B$10</f>
        <v>9.9273952868569066E-3</v>
      </c>
      <c r="AJ17" s="127">
        <f>AD17/'YJW-parameter'!$C$9</f>
        <v>5.9677499999999994E-2</v>
      </c>
      <c r="AK17" s="127">
        <f>AE17/'YJW-parameter'!$C$9</f>
        <v>5.4779999999999988E-2</v>
      </c>
      <c r="AL17" s="127">
        <f>AF17/'YJW-parameter'!$C$10</f>
        <v>3.1844318062617831E-2</v>
      </c>
      <c r="AM17" s="8"/>
      <c r="AN17" s="128">
        <f t="shared" ref="AN17:AR17" si="36">1/AH17</f>
        <v>17.836757990867579</v>
      </c>
      <c r="AO17" s="128">
        <f t="shared" si="36"/>
        <v>100.73135712888572</v>
      </c>
      <c r="AP17" s="128">
        <f t="shared" si="36"/>
        <v>16.756734112521471</v>
      </c>
      <c r="AQ17" s="128">
        <f t="shared" si="36"/>
        <v>18.25483753194597</v>
      </c>
      <c r="AR17" s="128">
        <f t="shared" si="36"/>
        <v>31.402776408451462</v>
      </c>
      <c r="AS17" s="8"/>
      <c r="AT17" s="8"/>
      <c r="AU17" s="127">
        <f>AN17/('YJW-parameter'!$D$3*'YJW-parameter'!$F$10)</f>
        <v>2.7149809050796729E-4</v>
      </c>
      <c r="AV17" s="127">
        <f>AO17/('YJW-parameter'!$E$3*'YJW-parameter'!$F$10)</f>
        <v>1.5482853910049499E-3</v>
      </c>
      <c r="AW17" s="127">
        <f>AP17/('YJW-parameter'!$D$3*'YJW-parameter'!$F$10)</f>
        <v>2.5505875658730145E-4</v>
      </c>
      <c r="AX17" s="127">
        <f>AQ17/('YJW-parameter'!$E$3*'YJW-parameter'!$F$10)</f>
        <v>2.805849049538508E-4</v>
      </c>
      <c r="AY17" s="127">
        <f>AR17/('YJW-parameter'!$E$3*'YJW-parameter'!$F$10)</f>
        <v>4.8267452495443332E-4</v>
      </c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</row>
    <row r="18" spans="1:74">
      <c r="A18" s="4" t="s">
        <v>220</v>
      </c>
      <c r="B18" s="4">
        <v>2016</v>
      </c>
      <c r="C18" s="4">
        <v>20</v>
      </c>
      <c r="D18" s="5">
        <v>9.6</v>
      </c>
      <c r="E18" s="5">
        <v>0</v>
      </c>
      <c r="F18" s="5">
        <v>9.6</v>
      </c>
      <c r="G18" s="5">
        <v>0</v>
      </c>
      <c r="H18" s="5">
        <v>12.3</v>
      </c>
      <c r="I18" s="5">
        <f t="shared" si="27"/>
        <v>10.119999999999999</v>
      </c>
      <c r="J18" s="10">
        <v>0</v>
      </c>
      <c r="K18" s="5">
        <v>8.9700000000000006</v>
      </c>
      <c r="L18" s="5">
        <v>0</v>
      </c>
      <c r="M18" s="5">
        <v>17.690000000000001</v>
      </c>
      <c r="N18" s="5">
        <v>0</v>
      </c>
      <c r="O18" s="5">
        <v>13.98</v>
      </c>
      <c r="P18" s="5">
        <v>0</v>
      </c>
      <c r="Q18" s="5">
        <v>31.16</v>
      </c>
      <c r="R18" s="5">
        <v>0</v>
      </c>
      <c r="S18" s="5">
        <v>17.690000000000001</v>
      </c>
      <c r="T18" s="8"/>
      <c r="U18" s="4">
        <v>2016</v>
      </c>
      <c r="V18" s="123">
        <v>9.6</v>
      </c>
      <c r="W18" s="123" cm="1">
        <f t="array" ref="W18">TRANSPOSE(P91)</f>
        <v>17.381651498465001</v>
      </c>
      <c r="X18" s="123">
        <v>12.3</v>
      </c>
      <c r="Y18" s="123">
        <v>10.119999999999999</v>
      </c>
      <c r="Z18" s="123" cm="1">
        <f t="array" ref="Z18">TRANSPOSE(Z91)</f>
        <v>28.1019959345447</v>
      </c>
      <c r="AA18" s="8"/>
      <c r="AB18" s="127">
        <f>V18*'YJW-parameter'!$D$4*0.01</f>
        <v>7.0080000000000003E-2</v>
      </c>
      <c r="AC18" s="127">
        <f>W18*'YJW-parameter'!$E$4*0.01</f>
        <v>0.1442677074372595</v>
      </c>
      <c r="AD18" s="127">
        <f>X18*'YJW-parameter'!$D$4*0.01</f>
        <v>8.9790000000000009E-2</v>
      </c>
      <c r="AE18" s="127">
        <f>Y18*'YJW-parameter'!$E$4*0.01</f>
        <v>8.3996000000000001E-2</v>
      </c>
      <c r="AF18" s="127">
        <f>Z18*'YJW-parameter'!$E$4*0.01</f>
        <v>0.23324656625672099</v>
      </c>
      <c r="AG18" s="8"/>
      <c r="AH18" s="127">
        <f>AB18/'YJW-parameter'!$B$9</f>
        <v>5.6064000000000003E-2</v>
      </c>
      <c r="AI18" s="127">
        <f>AC18/'YJW-parameter'!$B$10</f>
        <v>5.9639399519330095E-3</v>
      </c>
      <c r="AJ18" s="127">
        <f>AD18/'YJW-parameter'!$C$9</f>
        <v>5.6118750000000002E-2</v>
      </c>
      <c r="AK18" s="127">
        <f>AE18/'YJW-parameter'!$C$9</f>
        <v>5.2497499999999996E-2</v>
      </c>
      <c r="AL18" s="127">
        <f>AF18/'YJW-parameter'!$C$10</f>
        <v>2.2934765610297048E-2</v>
      </c>
      <c r="AM18" s="8"/>
      <c r="AN18" s="128">
        <f t="shared" ref="AN18:AR18" si="37">1/AH18</f>
        <v>17.836757990867579</v>
      </c>
      <c r="AO18" s="128">
        <f t="shared" si="37"/>
        <v>167.67439110044759</v>
      </c>
      <c r="AP18" s="128">
        <f t="shared" si="37"/>
        <v>17.819356275754537</v>
      </c>
      <c r="AQ18" s="128">
        <f t="shared" si="37"/>
        <v>19.048526120291445</v>
      </c>
      <c r="AR18" s="128">
        <f t="shared" si="37"/>
        <v>43.601928050706952</v>
      </c>
      <c r="AS18" s="8"/>
      <c r="AT18" s="8"/>
      <c r="AU18" s="127">
        <f>AN18/('YJW-parameter'!$D$3*'YJW-parameter'!$F$10)</f>
        <v>2.7149809050796729E-4</v>
      </c>
      <c r="AV18" s="127">
        <f>AO18/('YJW-parameter'!$E$3*'YJW-parameter'!$F$10)</f>
        <v>2.5772293512764384E-3</v>
      </c>
      <c r="AW18" s="127">
        <f>AP18/('YJW-parameter'!$D$3*'YJW-parameter'!$F$10)</f>
        <v>2.7123321432210586E-4</v>
      </c>
      <c r="AX18" s="127">
        <f>AQ18/('YJW-parameter'!$E$3*'YJW-parameter'!$F$10)</f>
        <v>2.9278424864749645E-4</v>
      </c>
      <c r="AY18" s="127">
        <f>AR18/('YJW-parameter'!$E$3*'YJW-parameter'!$F$10)</f>
        <v>6.7018086666083298E-4</v>
      </c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</row>
    <row r="19" spans="1:74">
      <c r="A19" s="6"/>
      <c r="B19" s="4">
        <v>2017</v>
      </c>
      <c r="C19" s="6"/>
      <c r="D19" s="7">
        <f t="shared" ref="D19:D22" si="38">D18-0.4</f>
        <v>9.1999999999999993</v>
      </c>
      <c r="E19" s="7"/>
      <c r="F19" s="7">
        <f t="shared" ref="F19:F22" si="39">F18-0.4</f>
        <v>9.1999999999999993</v>
      </c>
      <c r="G19" s="7"/>
      <c r="H19" s="7">
        <v>12.3</v>
      </c>
      <c r="I19" s="7">
        <v>10.1</v>
      </c>
      <c r="J19" s="11"/>
      <c r="K19" s="7">
        <v>8.9700000000000006</v>
      </c>
      <c r="L19" s="7"/>
      <c r="M19" s="7">
        <v>17.690000000000001</v>
      </c>
      <c r="N19" s="7"/>
      <c r="O19" s="7">
        <v>13.98</v>
      </c>
      <c r="P19" s="7"/>
      <c r="Q19" s="7">
        <v>31.16</v>
      </c>
      <c r="R19" s="7"/>
      <c r="S19" s="7">
        <v>17.690000000000001</v>
      </c>
      <c r="T19" s="8"/>
      <c r="U19" s="4">
        <v>2017</v>
      </c>
      <c r="V19" s="123">
        <v>9.1999999999999993</v>
      </c>
      <c r="W19" s="123" cm="1">
        <f t="array" ref="W19">TRANSPOSE(P92)</f>
        <v>17.433012609515401</v>
      </c>
      <c r="X19" s="123">
        <v>12.3</v>
      </c>
      <c r="Y19" s="123">
        <v>10.1</v>
      </c>
      <c r="Z19" s="123" cm="1">
        <f t="array" ref="Z19">TRANSPOSE(Z92)</f>
        <v>28.5666442368864</v>
      </c>
      <c r="AA19" s="8"/>
      <c r="AB19" s="127">
        <f>V19*'YJW-parameter'!$D$4*0.01</f>
        <v>6.7159999999999997E-2</v>
      </c>
      <c r="AC19" s="127">
        <f>W19*'YJW-parameter'!$E$4*0.01</f>
        <v>0.14469400465897783</v>
      </c>
      <c r="AD19" s="127">
        <f>X19*'YJW-parameter'!$D$4*0.01</f>
        <v>8.9790000000000009E-2</v>
      </c>
      <c r="AE19" s="127">
        <f>Y19*'YJW-parameter'!$E$4*0.01</f>
        <v>8.3829999999999988E-2</v>
      </c>
      <c r="AF19" s="127">
        <f>Z19*'YJW-parameter'!$E$4*0.01</f>
        <v>0.23710314716615713</v>
      </c>
      <c r="AG19" s="8"/>
      <c r="AH19" s="127">
        <f>AB19/'YJW-parameter'!$B$9</f>
        <v>5.3727999999999998E-2</v>
      </c>
      <c r="AI19" s="127">
        <f>AC19/'YJW-parameter'!$B$10</f>
        <v>5.9815628217849449E-3</v>
      </c>
      <c r="AJ19" s="127">
        <f>AD19/'YJW-parameter'!$C$9</f>
        <v>5.6118750000000002E-2</v>
      </c>
      <c r="AK19" s="127">
        <f>AE19/'YJW-parameter'!$C$9</f>
        <v>5.2393749999999989E-2</v>
      </c>
      <c r="AL19" s="127">
        <f>AF19/'YJW-parameter'!$C$10</f>
        <v>2.3313977105816827E-2</v>
      </c>
      <c r="AM19" s="8"/>
      <c r="AN19" s="128">
        <f t="shared" ref="AN19:AR19" si="40">1/AH19</f>
        <v>18.612269207861821</v>
      </c>
      <c r="AO19" s="128">
        <f t="shared" si="40"/>
        <v>167.18038910466416</v>
      </c>
      <c r="AP19" s="128">
        <f t="shared" si="40"/>
        <v>17.819356275754537</v>
      </c>
      <c r="AQ19" s="128">
        <f t="shared" si="40"/>
        <v>19.086245973994995</v>
      </c>
      <c r="AR19" s="128">
        <f t="shared" si="40"/>
        <v>42.892724628716415</v>
      </c>
      <c r="AS19" s="8"/>
      <c r="AT19" s="8"/>
      <c r="AU19" s="127">
        <f>AN19/('YJW-parameter'!$D$3*'YJW-parameter'!$F$10)</f>
        <v>2.8330235531266154E-4</v>
      </c>
      <c r="AV19" s="127">
        <f>AO19/('YJW-parameter'!$E$3*'YJW-parameter'!$F$10)</f>
        <v>2.5696363227002408E-3</v>
      </c>
      <c r="AW19" s="127">
        <f>AP19/('YJW-parameter'!$D$3*'YJW-parameter'!$F$10)</f>
        <v>2.7123321432210586E-4</v>
      </c>
      <c r="AX19" s="127">
        <f>AQ19/('YJW-parameter'!$E$3*'YJW-parameter'!$F$10)</f>
        <v>2.9336401943689746E-4</v>
      </c>
      <c r="AY19" s="127">
        <f>AR19/('YJW-parameter'!$E$3*'YJW-parameter'!$F$10)</f>
        <v>6.5928009723990964E-4</v>
      </c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</row>
    <row r="20" spans="1:74">
      <c r="A20" s="6"/>
      <c r="B20" s="4">
        <v>2018</v>
      </c>
      <c r="C20" s="6"/>
      <c r="D20" s="7">
        <f t="shared" si="38"/>
        <v>8.8000000000000007</v>
      </c>
      <c r="E20" s="7"/>
      <c r="F20" s="7">
        <f t="shared" si="39"/>
        <v>8.8000000000000007</v>
      </c>
      <c r="G20" s="7"/>
      <c r="H20" s="7">
        <v>12.3</v>
      </c>
      <c r="I20" s="7">
        <v>10.1</v>
      </c>
      <c r="J20" s="11"/>
      <c r="K20" s="7">
        <v>8.9700000000000006</v>
      </c>
      <c r="L20" s="7"/>
      <c r="M20" s="7">
        <v>17.690000000000001</v>
      </c>
      <c r="N20" s="7"/>
      <c r="O20" s="7">
        <v>13.98</v>
      </c>
      <c r="P20" s="7"/>
      <c r="Q20" s="7">
        <v>31.16</v>
      </c>
      <c r="R20" s="7"/>
      <c r="S20" s="7">
        <v>17.690000000000001</v>
      </c>
      <c r="T20" s="8"/>
      <c r="U20" s="4">
        <v>2018</v>
      </c>
      <c r="V20" s="123">
        <v>8.8000000000000007</v>
      </c>
      <c r="W20" s="123" cm="1">
        <f t="array" ref="W20">TRANSPOSE(P93)</f>
        <v>17.576149176254301</v>
      </c>
      <c r="X20" s="123">
        <v>12.3</v>
      </c>
      <c r="Y20" s="123">
        <v>10.1</v>
      </c>
      <c r="Z20" s="123" cm="1">
        <f t="array" ref="Z20">TRANSPOSE(Z93)</f>
        <v>28.887433257205601</v>
      </c>
      <c r="AA20" s="8"/>
      <c r="AB20" s="127">
        <f>V20*'YJW-parameter'!$D$4*0.01</f>
        <v>6.4240000000000005E-2</v>
      </c>
      <c r="AC20" s="127">
        <f>W20*'YJW-parameter'!$E$4*0.01</f>
        <v>0.14588203816291068</v>
      </c>
      <c r="AD20" s="127">
        <f>X20*'YJW-parameter'!$D$4*0.01</f>
        <v>8.9790000000000009E-2</v>
      </c>
      <c r="AE20" s="127">
        <f>Y20*'YJW-parameter'!$E$4*0.01</f>
        <v>8.3829999999999988E-2</v>
      </c>
      <c r="AF20" s="127">
        <f>Z20*'YJW-parameter'!$E$4*0.01</f>
        <v>0.23976569603480649</v>
      </c>
      <c r="AG20" s="8"/>
      <c r="AH20" s="127">
        <f>AB20/'YJW-parameter'!$B$9</f>
        <v>5.1392000000000007E-2</v>
      </c>
      <c r="AI20" s="127">
        <f>AC20/'YJW-parameter'!$B$10</f>
        <v>6.0306754097937442E-3</v>
      </c>
      <c r="AJ20" s="127">
        <f>AD20/'YJW-parameter'!$C$9</f>
        <v>5.6118750000000002E-2</v>
      </c>
      <c r="AK20" s="127">
        <f>AE20/'YJW-parameter'!$C$9</f>
        <v>5.2393749999999989E-2</v>
      </c>
      <c r="AL20" s="127">
        <f>AF20/'YJW-parameter'!$C$10</f>
        <v>2.3575781321023254E-2</v>
      </c>
      <c r="AM20" s="8"/>
      <c r="AN20" s="128">
        <f t="shared" ref="AN20:AR20" si="41">1/AH20</f>
        <v>19.458281444582813</v>
      </c>
      <c r="AO20" s="128">
        <f t="shared" si="41"/>
        <v>165.8189061835449</v>
      </c>
      <c r="AP20" s="128">
        <f t="shared" si="41"/>
        <v>17.819356275754537</v>
      </c>
      <c r="AQ20" s="128">
        <f t="shared" si="41"/>
        <v>19.086245973994995</v>
      </c>
      <c r="AR20" s="128">
        <f t="shared" si="41"/>
        <v>42.416409720778546</v>
      </c>
      <c r="AS20" s="8"/>
      <c r="AT20" s="8"/>
      <c r="AU20" s="127">
        <f>AN20/('YJW-parameter'!$D$3*'YJW-parameter'!$F$10)</f>
        <v>2.961797350996007E-4</v>
      </c>
      <c r="AV20" s="127">
        <f>AO20/('YJW-parameter'!$E$3*'YJW-parameter'!$F$10)</f>
        <v>2.5487097296615453E-3</v>
      </c>
      <c r="AW20" s="127">
        <f>AP20/('YJW-parameter'!$D$3*'YJW-parameter'!$F$10)</f>
        <v>2.7123321432210586E-4</v>
      </c>
      <c r="AX20" s="127">
        <f>AQ20/('YJW-parameter'!$E$3*'YJW-parameter'!$F$10)</f>
        <v>2.9336401943689746E-4</v>
      </c>
      <c r="AY20" s="127">
        <f>AR20/('YJW-parameter'!$E$3*'YJW-parameter'!$F$10)</f>
        <v>6.5195892700555566E-4</v>
      </c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</row>
    <row r="21" spans="1:74">
      <c r="A21" s="6"/>
      <c r="B21" s="4">
        <v>2019</v>
      </c>
      <c r="C21" s="6"/>
      <c r="D21" s="7">
        <f t="shared" si="38"/>
        <v>8.4</v>
      </c>
      <c r="E21" s="7"/>
      <c r="F21" s="7">
        <f t="shared" si="39"/>
        <v>8.4</v>
      </c>
      <c r="G21" s="7"/>
      <c r="H21" s="7">
        <v>12.3</v>
      </c>
      <c r="I21" s="7">
        <v>10.1</v>
      </c>
      <c r="J21" s="11"/>
      <c r="K21" s="7">
        <v>8.9700000000000006</v>
      </c>
      <c r="L21" s="7"/>
      <c r="M21" s="7">
        <v>17.690000000000001</v>
      </c>
      <c r="N21" s="7"/>
      <c r="O21" s="7">
        <v>13.98</v>
      </c>
      <c r="P21" s="7"/>
      <c r="Q21" s="7">
        <v>31.16</v>
      </c>
      <c r="R21" s="7"/>
      <c r="S21" s="7">
        <v>17.690000000000001</v>
      </c>
      <c r="T21" s="8"/>
      <c r="U21" s="4">
        <v>2019</v>
      </c>
      <c r="V21" s="123">
        <v>8.4</v>
      </c>
      <c r="W21" s="123" cm="1">
        <f t="array" ref="W21">TRANSPOSE(P94)</f>
        <v>17.5797212347141</v>
      </c>
      <c r="X21" s="123">
        <v>12.3</v>
      </c>
      <c r="Y21" s="123">
        <v>10.1</v>
      </c>
      <c r="Z21" s="123" cm="1">
        <f t="array" ref="Z21">TRANSPOSE(Z94)</f>
        <v>29.552584380384801</v>
      </c>
      <c r="AA21" s="8"/>
      <c r="AB21" s="127">
        <f>V21*'YJW-parameter'!$D$4*0.01</f>
        <v>6.132E-2</v>
      </c>
      <c r="AC21" s="127">
        <f>W21*'YJW-parameter'!$E$4*0.01</f>
        <v>0.14591168624812703</v>
      </c>
      <c r="AD21" s="127">
        <f>X21*'YJW-parameter'!$D$4*0.01</f>
        <v>8.9790000000000009E-2</v>
      </c>
      <c r="AE21" s="127">
        <f>Y21*'YJW-parameter'!$E$4*0.01</f>
        <v>8.3829999999999988E-2</v>
      </c>
      <c r="AF21" s="127">
        <f>Z21*'YJW-parameter'!$E$4*0.01</f>
        <v>0.24528645035719382</v>
      </c>
      <c r="AG21" s="8"/>
      <c r="AH21" s="127">
        <f>AB21/'YJW-parameter'!$B$9</f>
        <v>4.9056000000000002E-2</v>
      </c>
      <c r="AI21" s="127">
        <f>AC21/'YJW-parameter'!$B$10</f>
        <v>6.0319010437423328E-3</v>
      </c>
      <c r="AJ21" s="127">
        <f>AD21/'YJW-parameter'!$C$9</f>
        <v>5.6118750000000002E-2</v>
      </c>
      <c r="AK21" s="127">
        <f>AE21/'YJW-parameter'!$C$9</f>
        <v>5.2393749999999989E-2</v>
      </c>
      <c r="AL21" s="127">
        <f>AF21/'YJW-parameter'!$C$10</f>
        <v>2.4118628353706373E-2</v>
      </c>
      <c r="AM21" s="8"/>
      <c r="AN21" s="128">
        <f t="shared" ref="AN21:AR21" si="42">1/AH21</f>
        <v>20.384866275277233</v>
      </c>
      <c r="AO21" s="128">
        <f t="shared" si="42"/>
        <v>165.7852131107868</v>
      </c>
      <c r="AP21" s="128">
        <f t="shared" si="42"/>
        <v>17.819356275754537</v>
      </c>
      <c r="AQ21" s="128">
        <f t="shared" si="42"/>
        <v>19.086245973994995</v>
      </c>
      <c r="AR21" s="128">
        <f t="shared" si="42"/>
        <v>41.461727646146485</v>
      </c>
      <c r="AS21" s="8"/>
      <c r="AT21" s="8"/>
      <c r="AU21" s="127">
        <f>AN21/('YJW-parameter'!$D$3*'YJW-parameter'!$F$10)</f>
        <v>3.1028353200910551E-4</v>
      </c>
      <c r="AV21" s="127">
        <f>AO21/('YJW-parameter'!$E$3*'YJW-parameter'!$F$10)</f>
        <v>2.5481918522714622E-3</v>
      </c>
      <c r="AW21" s="127">
        <f>AP21/('YJW-parameter'!$D$3*'YJW-parameter'!$F$10)</f>
        <v>2.7123321432210586E-4</v>
      </c>
      <c r="AX21" s="127">
        <f>AQ21/('YJW-parameter'!$E$3*'YJW-parameter'!$F$10)</f>
        <v>2.9336401943689746E-4</v>
      </c>
      <c r="AY21" s="127">
        <f>AR21/('YJW-parameter'!$E$3*'YJW-parameter'!$F$10)</f>
        <v>6.3728504241452547E-4</v>
      </c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</row>
    <row r="22" spans="1:74">
      <c r="A22" s="6"/>
      <c r="B22" s="4">
        <v>2020</v>
      </c>
      <c r="C22" s="6"/>
      <c r="D22" s="7">
        <f t="shared" si="38"/>
        <v>8</v>
      </c>
      <c r="E22" s="7"/>
      <c r="F22" s="7">
        <f t="shared" si="39"/>
        <v>8</v>
      </c>
      <c r="G22" s="7"/>
      <c r="H22" s="7">
        <v>12.3</v>
      </c>
      <c r="I22" s="7">
        <v>10.1</v>
      </c>
      <c r="J22" s="11"/>
      <c r="K22" s="7">
        <v>8.9700000000000006</v>
      </c>
      <c r="L22" s="7"/>
      <c r="M22" s="7">
        <v>17.690000000000001</v>
      </c>
      <c r="N22" s="7"/>
      <c r="O22" s="7">
        <v>13.98</v>
      </c>
      <c r="P22" s="7"/>
      <c r="Q22" s="7">
        <v>31.16</v>
      </c>
      <c r="R22" s="7"/>
      <c r="S22" s="7">
        <v>17.690000000000001</v>
      </c>
      <c r="T22" s="8"/>
      <c r="U22" s="4">
        <v>2020</v>
      </c>
      <c r="V22" s="123">
        <v>8</v>
      </c>
      <c r="W22" s="123" cm="1">
        <f t="array" ref="W22">TRANSPOSE(P95)</f>
        <v>17.446952866041499</v>
      </c>
      <c r="X22" s="123">
        <v>12.3</v>
      </c>
      <c r="Y22" s="123">
        <v>10.1</v>
      </c>
      <c r="Z22" s="123" cm="1">
        <f t="array" ref="Z22">TRANSPOSE(Z95)</f>
        <v>30.4783700522893</v>
      </c>
      <c r="AA22" s="8"/>
      <c r="AB22" s="127">
        <f>V22*'YJW-parameter'!$D$4*0.01</f>
        <v>5.8400000000000001E-2</v>
      </c>
      <c r="AC22" s="127">
        <f>W22*'YJW-parameter'!$E$4*0.01</f>
        <v>0.14480970878814445</v>
      </c>
      <c r="AD22" s="127">
        <f>X22*'YJW-parameter'!$D$4*0.01</f>
        <v>8.9790000000000009E-2</v>
      </c>
      <c r="AE22" s="127">
        <f>Y22*'YJW-parameter'!$E$4*0.01</f>
        <v>8.3829999999999988E-2</v>
      </c>
      <c r="AF22" s="127">
        <f>Z22*'YJW-parameter'!$E$4*0.01</f>
        <v>0.2529704714340012</v>
      </c>
      <c r="AG22" s="8"/>
      <c r="AH22" s="127">
        <f>AB22/'YJW-parameter'!$B$9</f>
        <v>4.6719999999999998E-2</v>
      </c>
      <c r="AI22" s="127">
        <f>AC22/'YJW-parameter'!$B$10</f>
        <v>5.9863459606508658E-3</v>
      </c>
      <c r="AJ22" s="127">
        <f>AD22/'YJW-parameter'!$C$9</f>
        <v>5.6118750000000002E-2</v>
      </c>
      <c r="AK22" s="127">
        <f>AE22/'YJW-parameter'!$C$9</f>
        <v>5.2393749999999989E-2</v>
      </c>
      <c r="AL22" s="127">
        <f>AF22/'YJW-parameter'!$C$10</f>
        <v>2.4874185981711032E-2</v>
      </c>
      <c r="AM22" s="8"/>
      <c r="AN22" s="128">
        <f t="shared" ref="AN22:AR22" si="43">1/AH22</f>
        <v>21.404109589041099</v>
      </c>
      <c r="AO22" s="128">
        <f t="shared" si="43"/>
        <v>167.04681062089418</v>
      </c>
      <c r="AP22" s="128">
        <f t="shared" si="43"/>
        <v>17.819356275754537</v>
      </c>
      <c r="AQ22" s="128">
        <f t="shared" si="43"/>
        <v>19.086245973994995</v>
      </c>
      <c r="AR22" s="128">
        <f t="shared" si="43"/>
        <v>40.202320620070097</v>
      </c>
      <c r="AS22" s="8"/>
      <c r="AT22" s="8"/>
      <c r="AU22" s="127">
        <f>AN22/('YJW-parameter'!$D$3*'YJW-parameter'!$F$10)</f>
        <v>3.2579770860956085E-4</v>
      </c>
      <c r="AV22" s="127">
        <f>AO22/('YJW-parameter'!$E$3*'YJW-parameter'!$F$10)</f>
        <v>2.5675831624841126E-3</v>
      </c>
      <c r="AW22" s="127">
        <f>AP22/('YJW-parameter'!$D$3*'YJW-parameter'!$F$10)</f>
        <v>2.7123321432210586E-4</v>
      </c>
      <c r="AX22" s="127">
        <f>AQ22/('YJW-parameter'!$E$3*'YJW-parameter'!$F$10)</f>
        <v>2.9336401943689746E-4</v>
      </c>
      <c r="AY22" s="127">
        <f>AR22/('YJW-parameter'!$E$3*'YJW-parameter'!$F$10)</f>
        <v>6.1792740090763965E-4</v>
      </c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</row>
    <row r="23" spans="1:74">
      <c r="A23" s="6" t="s">
        <v>221</v>
      </c>
      <c r="B23" s="4">
        <v>2021</v>
      </c>
      <c r="C23" s="6">
        <v>25</v>
      </c>
      <c r="D23" s="7">
        <v>7.61</v>
      </c>
      <c r="E23" s="7">
        <v>0</v>
      </c>
      <c r="F23" s="7">
        <v>7.61</v>
      </c>
      <c r="G23" s="7">
        <v>0</v>
      </c>
      <c r="H23" s="7">
        <v>12.3</v>
      </c>
      <c r="I23" s="7">
        <v>10.1</v>
      </c>
      <c r="J23" s="11">
        <v>0</v>
      </c>
      <c r="K23" s="7">
        <v>8.9700000000000006</v>
      </c>
      <c r="L23" s="7">
        <v>0</v>
      </c>
      <c r="M23" s="7">
        <v>17.690000000000001</v>
      </c>
      <c r="N23" s="7">
        <v>0</v>
      </c>
      <c r="O23" s="7">
        <v>13.98</v>
      </c>
      <c r="P23" s="7">
        <v>0</v>
      </c>
      <c r="Q23" s="7">
        <v>31.16</v>
      </c>
      <c r="R23" s="7">
        <v>0</v>
      </c>
      <c r="S23" s="7">
        <v>17.690000000000001</v>
      </c>
      <c r="T23" s="8"/>
      <c r="U23" s="4">
        <v>2021</v>
      </c>
      <c r="V23" s="123">
        <v>7.61</v>
      </c>
      <c r="W23" s="123" cm="1">
        <f t="array" ref="W23">TRANSPOSE(P96)</f>
        <v>16.976174384112898</v>
      </c>
      <c r="X23" s="123">
        <v>12.3</v>
      </c>
      <c r="Y23" s="123">
        <v>10.1</v>
      </c>
      <c r="Z23" s="123" cm="1">
        <f t="array" ref="Z23">TRANSPOSE(Z96)</f>
        <v>30.625046049044698</v>
      </c>
      <c r="AA23" s="8"/>
      <c r="AB23" s="127">
        <f>V23*'YJW-parameter'!$D$4*0.01</f>
        <v>5.5552999999999998E-2</v>
      </c>
      <c r="AC23" s="127">
        <f>W23*'YJW-parameter'!$E$4*0.01</f>
        <v>0.14090224738813706</v>
      </c>
      <c r="AD23" s="127">
        <f>X23*'YJW-parameter'!$D$4*0.01</f>
        <v>8.9790000000000009E-2</v>
      </c>
      <c r="AE23" s="127">
        <f>Y23*'YJW-parameter'!$E$4*0.01</f>
        <v>8.3829999999999988E-2</v>
      </c>
      <c r="AF23" s="127">
        <f>Z23*'YJW-parameter'!$E$4*0.01</f>
        <v>0.254187882207071</v>
      </c>
      <c r="AG23" s="8"/>
      <c r="AH23" s="127">
        <f>AB23/'YJW-parameter'!$B$9</f>
        <v>4.44424E-2</v>
      </c>
      <c r="AI23" s="127">
        <f>AC23/'YJW-parameter'!$B$10</f>
        <v>5.8248138647431606E-3</v>
      </c>
      <c r="AJ23" s="127">
        <f>AD23/'YJW-parameter'!$C$9</f>
        <v>5.6118750000000002E-2</v>
      </c>
      <c r="AK23" s="127">
        <f>AE23/'YJW-parameter'!$C$9</f>
        <v>5.2393749999999989E-2</v>
      </c>
      <c r="AL23" s="127">
        <f>AF23/'YJW-parameter'!$C$10</f>
        <v>2.4993892055759193E-2</v>
      </c>
      <c r="AM23" s="8"/>
      <c r="AN23" s="128">
        <f t="shared" ref="AN23:AR23" si="44">1/AH23</f>
        <v>22.501035047612191</v>
      </c>
      <c r="AO23" s="128">
        <f t="shared" si="44"/>
        <v>171.67930567753757</v>
      </c>
      <c r="AP23" s="128">
        <f t="shared" si="44"/>
        <v>17.819356275754537</v>
      </c>
      <c r="AQ23" s="128">
        <f t="shared" si="44"/>
        <v>19.086245973994995</v>
      </c>
      <c r="AR23" s="128">
        <f t="shared" si="44"/>
        <v>40.009775099015684</v>
      </c>
      <c r="AS23" s="8"/>
      <c r="AT23" s="8"/>
      <c r="AU23" s="127">
        <f>AN23/('YJW-parameter'!$D$3*'YJW-parameter'!$F$10)</f>
        <v>3.4249430602844764E-4</v>
      </c>
      <c r="AV23" s="127">
        <f>AO23/('YJW-parameter'!$E$3*'YJW-parameter'!$F$10)</f>
        <v>2.6387866548675865E-3</v>
      </c>
      <c r="AW23" s="127">
        <f>AP23/('YJW-parameter'!$D$3*'YJW-parameter'!$F$10)</f>
        <v>2.7123321432210586E-4</v>
      </c>
      <c r="AX23" s="127">
        <f>AQ23/('YJW-parameter'!$E$3*'YJW-parameter'!$F$10)</f>
        <v>2.9336401943689746E-4</v>
      </c>
      <c r="AY23" s="127">
        <f>AR23/('YJW-parameter'!$E$3*'YJW-parameter'!$F$10)</f>
        <v>6.1496789131848019E-4</v>
      </c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</row>
    <row r="24" spans="1:74">
      <c r="A24" s="4"/>
      <c r="B24" s="4">
        <v>2022</v>
      </c>
      <c r="C24" s="4"/>
      <c r="D24" s="5">
        <f t="shared" ref="D24:D27" si="45">D23-0.72</f>
        <v>6.89</v>
      </c>
      <c r="E24" s="5"/>
      <c r="F24" s="5">
        <f t="shared" ref="F24:F27" si="46">F23-0.72</f>
        <v>6.89</v>
      </c>
      <c r="G24" s="5"/>
      <c r="H24" s="5">
        <f t="shared" ref="H24:H27" si="47">H23-0.34</f>
        <v>11.96</v>
      </c>
      <c r="I24" s="5">
        <f t="shared" ref="I24:I28" si="48">I23-0.26</f>
        <v>9.84</v>
      </c>
      <c r="J24" s="5"/>
      <c r="K24" s="5">
        <f t="shared" ref="K24:K28" si="49">K23-0.2</f>
        <v>8.77</v>
      </c>
      <c r="L24" s="5"/>
      <c r="M24" s="5">
        <f t="shared" ref="M24:M27" si="50">M23-1.48</f>
        <v>16.21</v>
      </c>
      <c r="N24" s="5"/>
      <c r="O24" s="5">
        <f t="shared" ref="O24:O27" si="51">O23-0.74</f>
        <v>13.24</v>
      </c>
      <c r="P24" s="5"/>
      <c r="Q24" s="5">
        <f t="shared" ref="Q24:Q27" si="52">Q23-0.86</f>
        <v>30.3</v>
      </c>
      <c r="R24" s="5"/>
      <c r="S24" s="5">
        <f t="shared" ref="S24:S27" si="53">S23-1.48</f>
        <v>16.21</v>
      </c>
      <c r="T24" s="8"/>
      <c r="U24" s="4">
        <v>2022</v>
      </c>
      <c r="V24" s="123">
        <v>6.89</v>
      </c>
      <c r="W24" s="123" cm="1">
        <f t="array" ref="W24">TRANSPOSE(P97)</f>
        <v>16.047521938256001</v>
      </c>
      <c r="X24" s="123">
        <v>11.96</v>
      </c>
      <c r="Y24" s="123">
        <v>9.84</v>
      </c>
      <c r="Z24" s="123" cm="1">
        <f t="array" ref="Z24">TRANSPOSE(Z97)</f>
        <v>27.4340585105837</v>
      </c>
      <c r="AA24" s="8"/>
      <c r="AB24" s="127">
        <f>V24*'YJW-parameter'!$D$4*0.01</f>
        <v>5.0297000000000001E-2</v>
      </c>
      <c r="AC24" s="127">
        <f>W24*'YJW-parameter'!$E$4*0.01</f>
        <v>0.13319443208752479</v>
      </c>
      <c r="AD24" s="127">
        <f>X24*'YJW-parameter'!$D$4*0.01</f>
        <v>8.7308000000000011E-2</v>
      </c>
      <c r="AE24" s="127">
        <f>Y24*'YJW-parameter'!$E$4*0.01</f>
        <v>8.1671999999999995E-2</v>
      </c>
      <c r="AF24" s="127">
        <f>Z24*'YJW-parameter'!$E$4*0.01</f>
        <v>0.22770268563784471</v>
      </c>
      <c r="AG24" s="8"/>
      <c r="AH24" s="127">
        <f>AB24/'YJW-parameter'!$B$9</f>
        <v>4.0237599999999998E-2</v>
      </c>
      <c r="AI24" s="127">
        <f>AC24/'YJW-parameter'!$B$10</f>
        <v>5.5061774323077626E-3</v>
      </c>
      <c r="AJ24" s="127">
        <f>AD24/'YJW-parameter'!$C$9</f>
        <v>5.4567500000000005E-2</v>
      </c>
      <c r="AK24" s="127">
        <f>AE24/'YJW-parameter'!$C$9</f>
        <v>5.1044999999999993E-2</v>
      </c>
      <c r="AL24" s="127">
        <f>AF24/'YJW-parameter'!$C$10</f>
        <v>2.2389644605491123E-2</v>
      </c>
      <c r="AM24" s="8"/>
      <c r="AN24" s="128">
        <f t="shared" ref="AN24:AR24" si="54">1/AH24</f>
        <v>24.852376881324933</v>
      </c>
      <c r="AO24" s="128">
        <f t="shared" si="54"/>
        <v>181.61419828799043</v>
      </c>
      <c r="AP24" s="128">
        <f t="shared" si="54"/>
        <v>18.325926604663948</v>
      </c>
      <c r="AQ24" s="128">
        <f t="shared" si="54"/>
        <v>19.590557351356647</v>
      </c>
      <c r="AR24" s="128">
        <f t="shared" si="54"/>
        <v>44.663504830922918</v>
      </c>
      <c r="AS24" s="8"/>
      <c r="AT24" s="8"/>
      <c r="AU24" s="127">
        <f>AN24/('YJW-parameter'!$D$3*'YJW-parameter'!$F$10)</f>
        <v>3.7828471246393127E-4</v>
      </c>
      <c r="AV24" s="127">
        <f>AO24/('YJW-parameter'!$E$3*'YJW-parameter'!$F$10)</f>
        <v>2.7914903365055285E-3</v>
      </c>
      <c r="AW24" s="127">
        <f>AP24/('YJW-parameter'!$D$3*'YJW-parameter'!$F$10)</f>
        <v>2.789438575386206E-4</v>
      </c>
      <c r="AX24" s="127">
        <f>AQ24/('YJW-parameter'!$E$3*'YJW-parameter'!$F$10)</f>
        <v>3.01115507755352E-4</v>
      </c>
      <c r="AY24" s="127">
        <f>AR24/('YJW-parameter'!$E$3*'YJW-parameter'!$F$10)</f>
        <v>6.8649777002723392E-4</v>
      </c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</row>
    <row r="25" spans="1:74">
      <c r="A25" s="4"/>
      <c r="B25" s="4">
        <v>2023</v>
      </c>
      <c r="C25" s="4"/>
      <c r="D25" s="5">
        <f t="shared" si="45"/>
        <v>6.17</v>
      </c>
      <c r="E25" s="5"/>
      <c r="F25" s="5">
        <f t="shared" si="46"/>
        <v>6.17</v>
      </c>
      <c r="G25" s="5"/>
      <c r="H25" s="5">
        <f t="shared" si="47"/>
        <v>11.62</v>
      </c>
      <c r="I25" s="5">
        <f t="shared" si="48"/>
        <v>9.58</v>
      </c>
      <c r="J25" s="5"/>
      <c r="K25" s="5">
        <f t="shared" si="49"/>
        <v>8.57</v>
      </c>
      <c r="L25" s="5"/>
      <c r="M25" s="5">
        <f t="shared" si="50"/>
        <v>14.73</v>
      </c>
      <c r="N25" s="5"/>
      <c r="O25" s="5">
        <f t="shared" si="51"/>
        <v>12.5</v>
      </c>
      <c r="P25" s="5"/>
      <c r="Q25" s="5">
        <f t="shared" si="52"/>
        <v>29.44</v>
      </c>
      <c r="R25" s="5"/>
      <c r="S25" s="5">
        <f t="shared" si="53"/>
        <v>14.73</v>
      </c>
      <c r="T25" s="8"/>
      <c r="U25" s="4">
        <v>2023</v>
      </c>
      <c r="V25" s="123">
        <v>6.17</v>
      </c>
      <c r="W25" s="123" cm="1">
        <f t="array" ref="W25">TRANSPOSE(P98)</f>
        <v>14.599237785173299</v>
      </c>
      <c r="X25" s="123">
        <v>11.62</v>
      </c>
      <c r="Y25" s="123">
        <v>9.58</v>
      </c>
      <c r="Z25" s="123" cm="1">
        <f t="array" ref="Z25">TRANSPOSE(Z98)</f>
        <v>27.962302869457002</v>
      </c>
      <c r="AA25" s="8"/>
      <c r="AB25" s="127">
        <f>V25*'YJW-parameter'!$D$4*0.01</f>
        <v>4.5041000000000005E-2</v>
      </c>
      <c r="AC25" s="127">
        <f>W25*'YJW-parameter'!$E$4*0.01</f>
        <v>0.12117367361693837</v>
      </c>
      <c r="AD25" s="127">
        <f>X25*'YJW-parameter'!$D$4*0.01</f>
        <v>8.4825999999999999E-2</v>
      </c>
      <c r="AE25" s="127">
        <f>Y25*'YJW-parameter'!$E$4*0.01</f>
        <v>7.9514000000000001E-2</v>
      </c>
      <c r="AF25" s="127">
        <f>Z25*'YJW-parameter'!$E$4*0.01</f>
        <v>0.23208711381649308</v>
      </c>
      <c r="AG25" s="8"/>
      <c r="AH25" s="127">
        <f>AB25/'YJW-parameter'!$B$9</f>
        <v>3.6032800000000004E-2</v>
      </c>
      <c r="AI25" s="127">
        <f>AC25/'YJW-parameter'!$B$10</f>
        <v>5.0092465323248597E-3</v>
      </c>
      <c r="AJ25" s="127">
        <f>AD25/'YJW-parameter'!$C$9</f>
        <v>5.3016249999999994E-2</v>
      </c>
      <c r="AK25" s="127">
        <f>AE25/'YJW-parameter'!$C$9</f>
        <v>4.9696249999999997E-2</v>
      </c>
      <c r="AL25" s="127">
        <f>AF25/'YJW-parameter'!$C$10</f>
        <v>2.2820758487364118E-2</v>
      </c>
      <c r="AM25" s="8"/>
      <c r="AN25" s="128">
        <f t="shared" ref="AN25:AR25" si="55">1/AH25</f>
        <v>27.752492173797204</v>
      </c>
      <c r="AO25" s="128">
        <f t="shared" si="55"/>
        <v>199.63082143131939</v>
      </c>
      <c r="AP25" s="128">
        <f t="shared" si="55"/>
        <v>18.862141324593878</v>
      </c>
      <c r="AQ25" s="128">
        <f t="shared" si="55"/>
        <v>20.122242623940441</v>
      </c>
      <c r="AR25" s="128">
        <f t="shared" si="55"/>
        <v>43.819752991720293</v>
      </c>
      <c r="AS25" s="8"/>
      <c r="AT25" s="8"/>
      <c r="AU25" s="127">
        <f>AN25/('YJW-parameter'!$D$3*'YJW-parameter'!$F$10)</f>
        <v>4.2242814730575139E-4</v>
      </c>
      <c r="AV25" s="127">
        <f>AO25/('YJW-parameter'!$E$3*'YJW-parameter'!$F$10)</f>
        <v>3.0684137812315476E-3</v>
      </c>
      <c r="AW25" s="127">
        <f>AP25/('YJW-parameter'!$D$3*'YJW-parameter'!$F$10)</f>
        <v>2.8710572600360615E-4</v>
      </c>
      <c r="AX25" s="127">
        <f>AQ25/('YJW-parameter'!$E$3*'YJW-parameter'!$F$10)</f>
        <v>3.092877449178146E-4</v>
      </c>
      <c r="AY25" s="127">
        <f>AR25/('YJW-parameter'!$E$3*'YJW-parameter'!$F$10)</f>
        <v>6.7352893208534571E-4</v>
      </c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</row>
    <row r="26" spans="1:74">
      <c r="A26" s="4"/>
      <c r="B26" s="4">
        <v>2024</v>
      </c>
      <c r="C26" s="4"/>
      <c r="D26" s="5">
        <f t="shared" si="45"/>
        <v>5.45</v>
      </c>
      <c r="E26" s="5"/>
      <c r="F26" s="5">
        <f t="shared" si="46"/>
        <v>5.45</v>
      </c>
      <c r="G26" s="5"/>
      <c r="H26" s="5">
        <f t="shared" si="47"/>
        <v>11.28</v>
      </c>
      <c r="I26" s="5">
        <f t="shared" si="48"/>
        <v>9.32</v>
      </c>
      <c r="J26" s="5"/>
      <c r="K26" s="5">
        <f t="shared" si="49"/>
        <v>8.3699999999999992</v>
      </c>
      <c r="L26" s="5"/>
      <c r="M26" s="5">
        <f t="shared" si="50"/>
        <v>13.25</v>
      </c>
      <c r="N26" s="5"/>
      <c r="O26" s="5">
        <f t="shared" si="51"/>
        <v>11.76</v>
      </c>
      <c r="P26" s="5"/>
      <c r="Q26" s="5">
        <f t="shared" si="52"/>
        <v>28.58</v>
      </c>
      <c r="R26" s="5"/>
      <c r="S26" s="5">
        <f t="shared" si="53"/>
        <v>13.25</v>
      </c>
      <c r="T26" s="8"/>
      <c r="U26" s="4">
        <v>2024</v>
      </c>
      <c r="V26" s="123">
        <v>5.45</v>
      </c>
      <c r="W26" s="123" cm="1">
        <f t="array" ref="W26">TRANSPOSE(P99)</f>
        <v>13.154738061854699</v>
      </c>
      <c r="X26" s="123">
        <v>11.28</v>
      </c>
      <c r="Y26" s="123">
        <v>9.32</v>
      </c>
      <c r="Z26" s="123" cm="1">
        <f t="array" ref="Z26">TRANSPOSE(Z99)</f>
        <v>26.758456000427199</v>
      </c>
      <c r="AA26" s="8"/>
      <c r="AB26" s="127">
        <f>V26*'YJW-parameter'!$D$4*0.01</f>
        <v>3.9785000000000001E-2</v>
      </c>
      <c r="AC26" s="127">
        <f>W26*'YJW-parameter'!$E$4*0.01</f>
        <v>0.109184325913394</v>
      </c>
      <c r="AD26" s="127">
        <f>X26*'YJW-parameter'!$D$4*0.01</f>
        <v>8.2343999999999987E-2</v>
      </c>
      <c r="AE26" s="127">
        <f>Y26*'YJW-parameter'!$E$4*0.01</f>
        <v>7.7355999999999994E-2</v>
      </c>
      <c r="AF26" s="127">
        <f>Z26*'YJW-parameter'!$E$4*0.01</f>
        <v>0.22209518480354576</v>
      </c>
      <c r="AG26" s="8"/>
      <c r="AH26" s="127">
        <f>AB26/'YJW-parameter'!$B$9</f>
        <v>3.1828000000000002E-2</v>
      </c>
      <c r="AI26" s="127">
        <f>AC26/'YJW-parameter'!$B$10</f>
        <v>4.5136141344933444E-3</v>
      </c>
      <c r="AJ26" s="127">
        <f>AD26/'YJW-parameter'!$C$9</f>
        <v>5.146499999999999E-2</v>
      </c>
      <c r="AK26" s="127">
        <f>AE26/'YJW-parameter'!$C$9</f>
        <v>4.8347499999999995E-2</v>
      </c>
      <c r="AL26" s="127">
        <f>AF26/'YJW-parameter'!$C$10</f>
        <v>2.1838267925619052E-2</v>
      </c>
      <c r="AM26" s="8"/>
      <c r="AN26" s="128">
        <f t="shared" ref="AN26:AR26" si="56">1/AH26</f>
        <v>31.418876460977753</v>
      </c>
      <c r="AO26" s="128">
        <f t="shared" si="56"/>
        <v>221.55194710995173</v>
      </c>
      <c r="AP26" s="128">
        <f t="shared" si="56"/>
        <v>19.430681045370644</v>
      </c>
      <c r="AQ26" s="128">
        <f t="shared" si="56"/>
        <v>20.683592740058952</v>
      </c>
      <c r="AR26" s="128">
        <f t="shared" si="56"/>
        <v>45.791177368369652</v>
      </c>
      <c r="AS26" s="8"/>
      <c r="AT26" s="8"/>
      <c r="AU26" s="127">
        <f>AN26/('YJW-parameter'!$D$3*'YJW-parameter'!$F$10)</f>
        <v>4.7823516860119012E-4</v>
      </c>
      <c r="AV26" s="127">
        <f>AO26/('YJW-parameter'!$E$3*'YJW-parameter'!$F$10)</f>
        <v>3.4053511521753691E-3</v>
      </c>
      <c r="AW26" s="127">
        <f>AP26/('YJW-parameter'!$D$3*'YJW-parameter'!$F$10)</f>
        <v>2.957596220001687E-4</v>
      </c>
      <c r="AX26" s="127">
        <f>AQ26/('YJW-parameter'!$E$3*'YJW-parameter'!$F$10)</f>
        <v>3.179159438103717E-4</v>
      </c>
      <c r="AY26" s="127">
        <f>AR26/('YJW-parameter'!$E$3*'YJW-parameter'!$F$10)</f>
        <v>7.0383059433667223E-4</v>
      </c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</row>
    <row r="27" spans="1:74">
      <c r="A27" s="4"/>
      <c r="B27" s="4">
        <v>2025</v>
      </c>
      <c r="C27" s="4"/>
      <c r="D27" s="5">
        <f t="shared" si="45"/>
        <v>4.7300000000000004</v>
      </c>
      <c r="E27" s="5"/>
      <c r="F27" s="5">
        <f t="shared" si="46"/>
        <v>4.7300000000000004</v>
      </c>
      <c r="G27" s="5"/>
      <c r="H27" s="5">
        <f t="shared" si="47"/>
        <v>10.94</v>
      </c>
      <c r="I27" s="5">
        <f t="shared" si="48"/>
        <v>9.06</v>
      </c>
      <c r="J27" s="5"/>
      <c r="K27" s="5">
        <f t="shared" si="49"/>
        <v>8.17</v>
      </c>
      <c r="L27" s="5"/>
      <c r="M27" s="5">
        <f t="shared" si="50"/>
        <v>11.77</v>
      </c>
      <c r="N27" s="5"/>
      <c r="O27" s="5">
        <f t="shared" si="51"/>
        <v>11.02</v>
      </c>
      <c r="P27" s="5"/>
      <c r="Q27" s="5">
        <f t="shared" si="52"/>
        <v>27.72</v>
      </c>
      <c r="R27" s="5"/>
      <c r="S27" s="5">
        <f t="shared" si="53"/>
        <v>11.77</v>
      </c>
      <c r="T27" s="8"/>
      <c r="U27" s="4">
        <v>2025</v>
      </c>
      <c r="V27" s="123">
        <v>4.7300000000000004</v>
      </c>
      <c r="W27" s="123" cm="1">
        <f t="array" ref="W27">TRANSPOSE(P100)</f>
        <v>11.646646937986899</v>
      </c>
      <c r="X27" s="123">
        <v>10.94</v>
      </c>
      <c r="Y27" s="123">
        <v>9.06</v>
      </c>
      <c r="Z27" s="123" cm="1">
        <f t="array" ref="Z27">TRANSPOSE(Z100)</f>
        <v>25.816653710472799</v>
      </c>
      <c r="AA27" s="8"/>
      <c r="AB27" s="127">
        <f>V27*'YJW-parameter'!$D$4*0.01</f>
        <v>3.4529000000000004E-2</v>
      </c>
      <c r="AC27" s="127">
        <f>W27*'YJW-parameter'!$E$4*0.01</f>
        <v>9.6667169585291257E-2</v>
      </c>
      <c r="AD27" s="127">
        <f>X27*'YJW-parameter'!$D$4*0.01</f>
        <v>7.9861999999999989E-2</v>
      </c>
      <c r="AE27" s="127">
        <f>Y27*'YJW-parameter'!$E$4*0.01</f>
        <v>7.5198000000000001E-2</v>
      </c>
      <c r="AF27" s="127">
        <f>Z27*'YJW-parameter'!$E$4*0.01</f>
        <v>0.21427822579692421</v>
      </c>
      <c r="AG27" s="8"/>
      <c r="AH27" s="127">
        <f>AB27/'YJW-parameter'!$B$9</f>
        <v>2.7623200000000004E-2</v>
      </c>
      <c r="AI27" s="127">
        <f>AC27/'YJW-parameter'!$B$10</f>
        <v>3.9961624466842184E-3</v>
      </c>
      <c r="AJ27" s="127">
        <f>AD27/'YJW-parameter'!$C$9</f>
        <v>4.9913749999999993E-2</v>
      </c>
      <c r="AK27" s="127">
        <f>AE27/'YJW-parameter'!$C$9</f>
        <v>4.6998749999999999E-2</v>
      </c>
      <c r="AL27" s="127">
        <f>AF27/'YJW-parameter'!$C$10</f>
        <v>2.1069638721428141E-2</v>
      </c>
      <c r="AM27" s="8"/>
      <c r="AN27" s="128">
        <f t="shared" ref="AN27:AR27" si="57">1/AH27</f>
        <v>36.201453850386628</v>
      </c>
      <c r="AO27" s="128">
        <f t="shared" si="57"/>
        <v>250.24007740970126</v>
      </c>
      <c r="AP27" s="128">
        <f t="shared" si="57"/>
        <v>20.034559615336459</v>
      </c>
      <c r="AQ27" s="128">
        <f t="shared" si="57"/>
        <v>21.277161626639007</v>
      </c>
      <c r="AR27" s="128">
        <f t="shared" si="57"/>
        <v>47.461658608459423</v>
      </c>
      <c r="AS27" s="8"/>
      <c r="AT27" s="8"/>
      <c r="AU27" s="127">
        <f>AN27/('YJW-parameter'!$D$3*'YJW-parameter'!$F$10)</f>
        <v>5.5103206530158263E-4</v>
      </c>
      <c r="AV27" s="127">
        <f>AO27/('YJW-parameter'!$E$3*'YJW-parameter'!$F$10)</f>
        <v>3.8463003690266482E-3</v>
      </c>
      <c r="AW27" s="127">
        <f>AP27/('YJW-parameter'!$D$3*'YJW-parameter'!$F$10)</f>
        <v>3.049514201244884E-4</v>
      </c>
      <c r="AX27" s="127">
        <f>AQ27/('YJW-parameter'!$E$3*'YJW-parameter'!$F$10)</f>
        <v>3.270393594164088E-4</v>
      </c>
      <c r="AY27" s="127">
        <f>AR27/('YJW-parameter'!$E$3*'YJW-parameter'!$F$10)</f>
        <v>7.2950662783505488E-4</v>
      </c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</row>
    <row r="28" spans="1:74">
      <c r="A28" s="4" t="s">
        <v>222</v>
      </c>
      <c r="B28" s="4">
        <v>2026</v>
      </c>
      <c r="C28" s="4">
        <v>30</v>
      </c>
      <c r="D28" s="5">
        <v>4</v>
      </c>
      <c r="E28" s="5">
        <v>0</v>
      </c>
      <c r="F28" s="5">
        <v>4</v>
      </c>
      <c r="G28" s="5">
        <v>0</v>
      </c>
      <c r="H28" s="5">
        <v>10.5984</v>
      </c>
      <c r="I28" s="5">
        <f t="shared" si="48"/>
        <v>8.8000000000000007</v>
      </c>
      <c r="J28" s="5">
        <v>0</v>
      </c>
      <c r="K28" s="5">
        <f t="shared" si="49"/>
        <v>7.97</v>
      </c>
      <c r="L28" s="5">
        <v>0</v>
      </c>
      <c r="M28" s="5">
        <v>10.3</v>
      </c>
      <c r="N28" s="5">
        <v>0</v>
      </c>
      <c r="O28" s="5">
        <v>10.3</v>
      </c>
      <c r="P28" s="5">
        <v>0</v>
      </c>
      <c r="Q28" s="5">
        <v>26.864000000000001</v>
      </c>
      <c r="R28" s="5">
        <v>0</v>
      </c>
      <c r="S28" s="5">
        <v>10.3</v>
      </c>
      <c r="T28" s="8"/>
      <c r="U28" s="4">
        <v>2026</v>
      </c>
      <c r="V28" s="123">
        <v>4</v>
      </c>
      <c r="W28" s="123" cm="1">
        <f t="array" ref="W28">TRANSPOSE(P101)</f>
        <v>10.2050580468698</v>
      </c>
      <c r="X28" s="123">
        <v>10.5984</v>
      </c>
      <c r="Y28" s="123">
        <v>8.8000000000000007</v>
      </c>
      <c r="Z28" s="123" cm="1">
        <f t="array" ref="Z28">TRANSPOSE(Z101)</f>
        <v>24.897445725897899</v>
      </c>
      <c r="AA28" s="8"/>
      <c r="AB28" s="127">
        <f>V28*'YJW-parameter'!$D$4*0.01</f>
        <v>2.92E-2</v>
      </c>
      <c r="AC28" s="127">
        <f>W28*'YJW-parameter'!$E$4*0.01</f>
        <v>8.4701981789019332E-2</v>
      </c>
      <c r="AD28" s="127">
        <f>X28*'YJW-parameter'!$D$4*0.01</f>
        <v>7.7368320000000004E-2</v>
      </c>
      <c r="AE28" s="127">
        <f>Y28*'YJW-parameter'!$E$4*0.01</f>
        <v>7.3040000000000008E-2</v>
      </c>
      <c r="AF28" s="127">
        <f>Z28*'YJW-parameter'!$E$4*0.01</f>
        <v>0.20664879952495255</v>
      </c>
      <c r="AG28" s="8"/>
      <c r="AH28" s="127">
        <f>AB28/'YJW-parameter'!$B$9</f>
        <v>2.3359999999999999E-2</v>
      </c>
      <c r="AI28" s="127">
        <f>AC28/'YJW-parameter'!$B$10</f>
        <v>3.5015288048375086E-3</v>
      </c>
      <c r="AJ28" s="127">
        <f>AD28/'YJW-parameter'!$C$9</f>
        <v>4.8355200000000001E-2</v>
      </c>
      <c r="AK28" s="127">
        <f>AE28/'YJW-parameter'!$C$9</f>
        <v>4.5650000000000003E-2</v>
      </c>
      <c r="AL28" s="127">
        <f>AF28/'YJW-parameter'!$C$10</f>
        <v>2.0319449314154626E-2</v>
      </c>
      <c r="AM28" s="8"/>
      <c r="AN28" s="128">
        <f t="shared" ref="AN28:AR28" si="58">1/AH28</f>
        <v>42.808219178082197</v>
      </c>
      <c r="AO28" s="128">
        <f t="shared" si="58"/>
        <v>285.58953980857109</v>
      </c>
      <c r="AP28" s="128">
        <f t="shared" si="58"/>
        <v>20.68029911984647</v>
      </c>
      <c r="AQ28" s="128">
        <f t="shared" si="58"/>
        <v>21.905805038335156</v>
      </c>
      <c r="AR28" s="128">
        <f t="shared" si="58"/>
        <v>49.21393215629103</v>
      </c>
      <c r="AS28" s="8"/>
      <c r="AT28" s="8"/>
      <c r="AU28" s="127">
        <f>AN28/('YJW-parameter'!$D$3*'YJW-parameter'!$F$10)</f>
        <v>6.515954172191217E-4</v>
      </c>
      <c r="AV28" s="127">
        <f>AO28/('YJW-parameter'!$E$3*'YJW-parameter'!$F$10)</f>
        <v>4.3896371985108432E-3</v>
      </c>
      <c r="AW28" s="127">
        <f>AP28/('YJW-parameter'!$D$3*'YJW-parameter'!$F$10)</f>
        <v>3.1478039479184621E-4</v>
      </c>
      <c r="AX28" s="127">
        <f>AQ28/('YJW-parameter'!$E$3*'YJW-parameter'!$F$10)</f>
        <v>3.3670188594462085E-4</v>
      </c>
      <c r="AY28" s="127">
        <f>AR28/('YJW-parameter'!$E$3*'YJW-parameter'!$F$10)</f>
        <v>7.5643984518147453E-4</v>
      </c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</row>
    <row r="29" spans="1:74">
      <c r="A29" s="4"/>
      <c r="B29" s="4">
        <v>2027</v>
      </c>
      <c r="C29" s="4"/>
      <c r="D29" s="5">
        <v>4</v>
      </c>
      <c r="E29" s="5"/>
      <c r="F29" s="5">
        <v>4</v>
      </c>
      <c r="G29" s="5"/>
      <c r="H29" s="5">
        <f t="shared" ref="H29:H33" si="59">H28-0.04</f>
        <v>10.558400000000001</v>
      </c>
      <c r="I29" s="5">
        <f t="shared" ref="I29:I43" si="60">I28-0.04</f>
        <v>8.76</v>
      </c>
      <c r="J29" s="5"/>
      <c r="K29" s="5">
        <v>8</v>
      </c>
      <c r="L29" s="5"/>
      <c r="M29" s="5">
        <v>10.3</v>
      </c>
      <c r="N29" s="5"/>
      <c r="O29" s="5">
        <v>10.3</v>
      </c>
      <c r="P29" s="5"/>
      <c r="Q29" s="5">
        <f t="shared" ref="Q29:Q32" si="61">Q28-0.12</f>
        <v>26.744</v>
      </c>
      <c r="R29" s="5"/>
      <c r="S29" s="5">
        <v>10.3</v>
      </c>
      <c r="T29" s="8"/>
      <c r="U29" s="4">
        <v>2027</v>
      </c>
      <c r="V29" s="123">
        <v>4</v>
      </c>
      <c r="W29" s="123" cm="1">
        <f t="array" ref="W29">TRANSPOSE(P102)</f>
        <v>10.228480767322401</v>
      </c>
      <c r="X29" s="123">
        <v>10.558400000000001</v>
      </c>
      <c r="Y29" s="123">
        <v>8.76</v>
      </c>
      <c r="Z29" s="123" cm="1">
        <f t="array" ref="Z29">TRANSPOSE(Z102)</f>
        <v>25.058012057199001</v>
      </c>
      <c r="AA29" s="8"/>
      <c r="AB29" s="127">
        <f>V29*'YJW-parameter'!$D$4*0.01</f>
        <v>2.92E-2</v>
      </c>
      <c r="AC29" s="127">
        <f>W29*'YJW-parameter'!$E$4*0.01</f>
        <v>8.4896390368775915E-2</v>
      </c>
      <c r="AD29" s="127">
        <f>X29*'YJW-parameter'!$D$4*0.01</f>
        <v>7.7076320000000004E-2</v>
      </c>
      <c r="AE29" s="127">
        <f>Y29*'YJW-parameter'!$E$4*0.01</f>
        <v>7.2707999999999995E-2</v>
      </c>
      <c r="AF29" s="127">
        <f>Z29*'YJW-parameter'!$E$4*0.01</f>
        <v>0.20798150007475169</v>
      </c>
      <c r="AG29" s="8"/>
      <c r="AH29" s="127">
        <f>AB29/'YJW-parameter'!$B$9</f>
        <v>2.3359999999999999E-2</v>
      </c>
      <c r="AI29" s="127">
        <f>AC29/'YJW-parameter'!$B$10</f>
        <v>3.5095655381883386E-3</v>
      </c>
      <c r="AJ29" s="127">
        <f>AD29/'YJW-parameter'!$C$9</f>
        <v>4.8172699999999999E-2</v>
      </c>
      <c r="AK29" s="127">
        <f>AE29/'YJW-parameter'!$C$9</f>
        <v>4.5442499999999997E-2</v>
      </c>
      <c r="AL29" s="127">
        <f>AF29/'YJW-parameter'!$C$10</f>
        <v>2.0450491649434778E-2</v>
      </c>
      <c r="AM29" s="8"/>
      <c r="AN29" s="128">
        <f t="shared" ref="AN29:AR29" si="62">1/AH29</f>
        <v>42.808219178082197</v>
      </c>
      <c r="AO29" s="128">
        <f t="shared" si="62"/>
        <v>284.93555373700377</v>
      </c>
      <c r="AP29" s="128">
        <f t="shared" si="62"/>
        <v>20.758645456866649</v>
      </c>
      <c r="AQ29" s="128">
        <f t="shared" si="62"/>
        <v>22.005831545359523</v>
      </c>
      <c r="AR29" s="128">
        <f t="shared" si="62"/>
        <v>48.898579904197</v>
      </c>
      <c r="AS29" s="8"/>
      <c r="AT29" s="8"/>
      <c r="AU29" s="127">
        <f>AN29/('YJW-parameter'!$D$3*'YJW-parameter'!$F$10)</f>
        <v>6.515954172191217E-4</v>
      </c>
      <c r="AV29" s="127">
        <f>AO29/('YJW-parameter'!$E$3*'YJW-parameter'!$F$10)</f>
        <v>4.3795851441219323E-3</v>
      </c>
      <c r="AW29" s="127">
        <f>AP29/('YJW-parameter'!$D$3*'YJW-parameter'!$F$10)</f>
        <v>3.1597292545858301E-4</v>
      </c>
      <c r="AX29" s="127">
        <f>AQ29/('YJW-parameter'!$E$3*'YJW-parameter'!$F$10)</f>
        <v>3.3823933747861461E-4</v>
      </c>
      <c r="AY29" s="127">
        <f>AR29/('YJW-parameter'!$E$3*'YJW-parameter'!$F$10)</f>
        <v>7.5159274196700101E-4</v>
      </c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</row>
    <row r="30" spans="1:74">
      <c r="A30" s="4"/>
      <c r="B30" s="4">
        <v>2028</v>
      </c>
      <c r="C30" s="4"/>
      <c r="D30" s="5">
        <v>4</v>
      </c>
      <c r="E30" s="5"/>
      <c r="F30" s="5">
        <v>4</v>
      </c>
      <c r="G30" s="5"/>
      <c r="H30" s="5">
        <f t="shared" si="59"/>
        <v>10.5184</v>
      </c>
      <c r="I30" s="5">
        <f t="shared" si="60"/>
        <v>8.7200000000000006</v>
      </c>
      <c r="J30" s="5"/>
      <c r="K30" s="5">
        <v>8</v>
      </c>
      <c r="L30" s="5"/>
      <c r="M30" s="5">
        <v>10.3</v>
      </c>
      <c r="N30" s="5"/>
      <c r="O30" s="5">
        <v>10.3</v>
      </c>
      <c r="P30" s="5"/>
      <c r="Q30" s="5">
        <f t="shared" si="61"/>
        <v>26.623999999999999</v>
      </c>
      <c r="R30" s="5"/>
      <c r="S30" s="5">
        <v>10.3</v>
      </c>
      <c r="T30" s="8"/>
      <c r="U30" s="4">
        <v>2028</v>
      </c>
      <c r="V30" s="123">
        <v>4</v>
      </c>
      <c r="W30" s="123" cm="1">
        <f t="array" ref="W30">TRANSPOSE(P103)</f>
        <v>10.253408869021399</v>
      </c>
      <c r="X30" s="123">
        <v>10.5184</v>
      </c>
      <c r="Y30" s="123">
        <v>8.7200000000000006</v>
      </c>
      <c r="Z30" s="123" cm="1">
        <f t="array" ref="Z30">TRANSPOSE(Z103)</f>
        <v>25.0487267846676</v>
      </c>
      <c r="AA30" s="8"/>
      <c r="AB30" s="127">
        <f>V30*'YJW-parameter'!$D$4*0.01</f>
        <v>2.92E-2</v>
      </c>
      <c r="AC30" s="127">
        <f>W30*'YJW-parameter'!$E$4*0.01</f>
        <v>8.5103293612877606E-2</v>
      </c>
      <c r="AD30" s="127">
        <f>X30*'YJW-parameter'!$D$4*0.01</f>
        <v>7.6784320000000003E-2</v>
      </c>
      <c r="AE30" s="127">
        <f>Y30*'YJW-parameter'!$E$4*0.01</f>
        <v>7.237600000000001E-2</v>
      </c>
      <c r="AF30" s="127">
        <f>Z30*'YJW-parameter'!$E$4*0.01</f>
        <v>0.20790443231274108</v>
      </c>
      <c r="AG30" s="8"/>
      <c r="AH30" s="127">
        <f>AB30/'YJW-parameter'!$B$9</f>
        <v>2.3359999999999999E-2</v>
      </c>
      <c r="AI30" s="127">
        <f>AC30/'YJW-parameter'!$B$10</f>
        <v>3.5181187934219759E-3</v>
      </c>
      <c r="AJ30" s="127">
        <f>AD30/'YJW-parameter'!$C$9</f>
        <v>4.7990199999999997E-2</v>
      </c>
      <c r="AK30" s="127">
        <f>AE30/'YJW-parameter'!$C$9</f>
        <v>4.5235000000000004E-2</v>
      </c>
      <c r="AL30" s="127">
        <f>AF30/'YJW-parameter'!$C$10</f>
        <v>2.0442913698401288E-2</v>
      </c>
      <c r="AM30" s="8"/>
      <c r="AN30" s="128">
        <f t="shared" ref="AN30:AR30" si="63">1/AH30</f>
        <v>42.808219178082197</v>
      </c>
      <c r="AO30" s="128">
        <f t="shared" si="63"/>
        <v>284.24281802813368</v>
      </c>
      <c r="AP30" s="128">
        <f t="shared" si="63"/>
        <v>20.837587674150139</v>
      </c>
      <c r="AQ30" s="128">
        <f t="shared" si="63"/>
        <v>22.106775726760251</v>
      </c>
      <c r="AR30" s="128">
        <f t="shared" si="63"/>
        <v>48.916706040695352</v>
      </c>
      <c r="AS30" s="8"/>
      <c r="AT30" s="8"/>
      <c r="AU30" s="127">
        <f>AN30/('YJW-parameter'!$D$3*'YJW-parameter'!$F$10)</f>
        <v>6.515954172191217E-4</v>
      </c>
      <c r="AV30" s="127">
        <f>AO30/('YJW-parameter'!$E$3*'YJW-parameter'!$F$10)</f>
        <v>4.3689374907154689E-3</v>
      </c>
      <c r="AW30" s="127">
        <f>AP30/('YJW-parameter'!$D$3*'YJW-parameter'!$F$10)</f>
        <v>3.1717452617906742E-4</v>
      </c>
      <c r="AX30" s="127">
        <f>AQ30/('YJW-parameter'!$E$3*'YJW-parameter'!$F$10)</f>
        <v>3.3979089407255316E-4</v>
      </c>
      <c r="AY30" s="127">
        <f>AR30/('YJW-parameter'!$E$3*'YJW-parameter'!$F$10)</f>
        <v>7.5187134868029935E-4</v>
      </c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</row>
    <row r="31" spans="1:74">
      <c r="A31" s="4"/>
      <c r="B31" s="4">
        <v>2029</v>
      </c>
      <c r="C31" s="4"/>
      <c r="D31" s="5">
        <v>4</v>
      </c>
      <c r="E31" s="5"/>
      <c r="F31" s="5">
        <v>4</v>
      </c>
      <c r="G31" s="5"/>
      <c r="H31" s="5">
        <f t="shared" si="59"/>
        <v>10.478400000000001</v>
      </c>
      <c r="I31" s="5">
        <f t="shared" si="60"/>
        <v>8.68</v>
      </c>
      <c r="J31" s="5"/>
      <c r="K31" s="5">
        <v>8</v>
      </c>
      <c r="L31" s="5"/>
      <c r="M31" s="5">
        <v>10.3</v>
      </c>
      <c r="N31" s="5"/>
      <c r="O31" s="5">
        <v>10.3</v>
      </c>
      <c r="P31" s="5"/>
      <c r="Q31" s="5">
        <f t="shared" si="61"/>
        <v>26.504000000000001</v>
      </c>
      <c r="R31" s="5"/>
      <c r="S31" s="5">
        <v>10.3</v>
      </c>
      <c r="T31" s="8"/>
      <c r="U31" s="4">
        <v>2029</v>
      </c>
      <c r="V31" s="123">
        <v>4</v>
      </c>
      <c r="W31" s="123" cm="1">
        <f t="array" ref="W31">TRANSPOSE(P104)</f>
        <v>10.246567664822701</v>
      </c>
      <c r="X31" s="123">
        <v>10.478400000000001</v>
      </c>
      <c r="Y31" s="123">
        <v>8.68</v>
      </c>
      <c r="Z31" s="123" cm="1">
        <f t="array" ref="Z31">TRANSPOSE(Z104)</f>
        <v>25.011718070126701</v>
      </c>
      <c r="AA31" s="8"/>
      <c r="AB31" s="127">
        <f>V31*'YJW-parameter'!$D$4*0.01</f>
        <v>2.92E-2</v>
      </c>
      <c r="AC31" s="127">
        <f>W31*'YJW-parameter'!$E$4*0.01</f>
        <v>8.5046511618028411E-2</v>
      </c>
      <c r="AD31" s="127">
        <f>X31*'YJW-parameter'!$D$4*0.01</f>
        <v>7.6492320000000003E-2</v>
      </c>
      <c r="AE31" s="127">
        <f>Y31*'YJW-parameter'!$E$4*0.01</f>
        <v>7.2043999999999997E-2</v>
      </c>
      <c r="AF31" s="127">
        <f>Z31*'YJW-parameter'!$E$4*0.01</f>
        <v>0.20759725998205164</v>
      </c>
      <c r="AG31" s="8"/>
      <c r="AH31" s="127">
        <f>AB31/'YJW-parameter'!$B$9</f>
        <v>2.3359999999999999E-2</v>
      </c>
      <c r="AI31" s="127">
        <f>AC31/'YJW-parameter'!$B$10</f>
        <v>3.5157714600259778E-3</v>
      </c>
      <c r="AJ31" s="127">
        <f>AD31/'YJW-parameter'!$C$9</f>
        <v>4.7807700000000002E-2</v>
      </c>
      <c r="AK31" s="127">
        <f>AE31/'YJW-parameter'!$C$9</f>
        <v>4.5027499999999998E-2</v>
      </c>
      <c r="AL31" s="127">
        <f>AF31/'YJW-parameter'!$C$10</f>
        <v>2.0412709929405276E-2</v>
      </c>
      <c r="AM31" s="8"/>
      <c r="AN31" s="128">
        <f t="shared" ref="AN31:AR31" si="64">1/AH31</f>
        <v>42.808219178082197</v>
      </c>
      <c r="AO31" s="128">
        <f t="shared" si="64"/>
        <v>284.43259505628134</v>
      </c>
      <c r="AP31" s="128">
        <f t="shared" si="64"/>
        <v>20.917132595795238</v>
      </c>
      <c r="AQ31" s="128">
        <f t="shared" si="64"/>
        <v>22.208650269279886</v>
      </c>
      <c r="AR31" s="128">
        <f t="shared" si="64"/>
        <v>48.989085891014518</v>
      </c>
      <c r="AS31" s="8"/>
      <c r="AT31" s="8"/>
      <c r="AU31" s="127">
        <f>AN31/('YJW-parameter'!$D$3*'YJW-parameter'!$F$10)</f>
        <v>6.515954172191217E-4</v>
      </c>
      <c r="AV31" s="127">
        <f>AO31/('YJW-parameter'!$E$3*'YJW-parameter'!$F$10)</f>
        <v>4.3718544473474877E-3</v>
      </c>
      <c r="AW31" s="127">
        <f>AP31/('YJW-parameter'!$D$3*'YJW-parameter'!$F$10)</f>
        <v>3.1838530082473494E-4</v>
      </c>
      <c r="AX31" s="127">
        <f>AQ31/('YJW-parameter'!$E$3*'YJW-parameter'!$F$10)</f>
        <v>3.4135675072726542E-4</v>
      </c>
      <c r="AY31" s="127">
        <f>AR31/('YJW-parameter'!$E$3*'YJW-parameter'!$F$10)</f>
        <v>7.5298385890597719E-4</v>
      </c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</row>
    <row r="32" spans="1:74">
      <c r="A32" s="4"/>
      <c r="B32" s="4">
        <v>2030</v>
      </c>
      <c r="C32" s="4"/>
      <c r="D32" s="5">
        <v>4</v>
      </c>
      <c r="E32" s="5"/>
      <c r="F32" s="5">
        <v>4</v>
      </c>
      <c r="G32" s="5"/>
      <c r="H32" s="5">
        <f t="shared" si="59"/>
        <v>10.4384</v>
      </c>
      <c r="I32" s="5">
        <f t="shared" si="60"/>
        <v>8.64</v>
      </c>
      <c r="J32" s="5"/>
      <c r="K32" s="5">
        <v>8</v>
      </c>
      <c r="L32" s="5"/>
      <c r="M32" s="5">
        <v>10.3</v>
      </c>
      <c r="N32" s="5"/>
      <c r="O32" s="5">
        <v>10.3</v>
      </c>
      <c r="P32" s="5"/>
      <c r="Q32" s="5">
        <f t="shared" si="61"/>
        <v>26.384</v>
      </c>
      <c r="R32" s="5"/>
      <c r="S32" s="5">
        <v>10.3</v>
      </c>
      <c r="T32" s="8"/>
      <c r="U32" s="4">
        <v>2030</v>
      </c>
      <c r="V32" s="123">
        <v>4</v>
      </c>
      <c r="W32" s="123" cm="1">
        <f t="array" ref="W32">TRANSPOSE(P105)</f>
        <v>10.2094805103815</v>
      </c>
      <c r="X32" s="123">
        <v>10.4384</v>
      </c>
      <c r="Y32" s="123">
        <v>8.64</v>
      </c>
      <c r="Z32" s="123" cm="1">
        <f t="array" ref="Z32">TRANSPOSE(Z105)</f>
        <v>24.850273197794198</v>
      </c>
      <c r="AA32" s="8"/>
      <c r="AB32" s="127">
        <f>V32*'YJW-parameter'!$D$4*0.01</f>
        <v>2.92E-2</v>
      </c>
      <c r="AC32" s="127">
        <f>W32*'YJW-parameter'!$E$4*0.01</f>
        <v>8.4738688236166454E-2</v>
      </c>
      <c r="AD32" s="127">
        <f>X32*'YJW-parameter'!$D$4*0.01</f>
        <v>7.6200319999999988E-2</v>
      </c>
      <c r="AE32" s="127">
        <f>Y32*'YJW-parameter'!$E$4*0.01</f>
        <v>7.1711999999999998E-2</v>
      </c>
      <c r="AF32" s="127">
        <f>Z32*'YJW-parameter'!$E$4*0.01</f>
        <v>0.20625726754169182</v>
      </c>
      <c r="AG32" s="8"/>
      <c r="AH32" s="127">
        <f>AB32/'YJW-parameter'!$B$9</f>
        <v>2.3359999999999999E-2</v>
      </c>
      <c r="AI32" s="127">
        <f>AC32/'YJW-parameter'!$B$10</f>
        <v>3.5030462272082038E-3</v>
      </c>
      <c r="AJ32" s="127">
        <f>AD32/'YJW-parameter'!$C$9</f>
        <v>4.7625199999999993E-2</v>
      </c>
      <c r="AK32" s="127">
        <f>AE32/'YJW-parameter'!$C$9</f>
        <v>4.4819999999999999E-2</v>
      </c>
      <c r="AL32" s="127">
        <f>AF32/'YJW-parameter'!$C$10</f>
        <v>2.0280950594069994E-2</v>
      </c>
      <c r="AM32" s="8"/>
      <c r="AN32" s="128">
        <f t="shared" ref="AN32:AR32" si="65">1/AH32</f>
        <v>42.808219178082197</v>
      </c>
      <c r="AO32" s="128">
        <f t="shared" si="65"/>
        <v>285.46583034873692</v>
      </c>
      <c r="AP32" s="128">
        <f t="shared" si="65"/>
        <v>20.99728715050016</v>
      </c>
      <c r="AQ32" s="128">
        <f t="shared" si="65"/>
        <v>22.311468094600624</v>
      </c>
      <c r="AR32" s="128">
        <f t="shared" si="65"/>
        <v>49.307353487286385</v>
      </c>
      <c r="AS32" s="8"/>
      <c r="AT32" s="8"/>
      <c r="AU32" s="127">
        <f>AN32/('YJW-parameter'!$D$3*'YJW-parameter'!$F$10)</f>
        <v>6.515954172191217E-4</v>
      </c>
      <c r="AV32" s="127">
        <f>AO32/('YJW-parameter'!$E$3*'YJW-parameter'!$F$10)</f>
        <v>4.3877357295457695E-3</v>
      </c>
      <c r="AW32" s="127">
        <f>AP32/('YJW-parameter'!$D$3*'YJW-parameter'!$F$10)</f>
        <v>3.1960535485916455E-4</v>
      </c>
      <c r="AX32" s="127">
        <f>AQ32/('YJW-parameter'!$E$3*'YJW-parameter'!$F$10)</f>
        <v>3.4293710605470644E-4</v>
      </c>
      <c r="AY32" s="127">
        <f>AR32/('YJW-parameter'!$E$3*'YJW-parameter'!$F$10)</f>
        <v>7.5787577224640298E-4</v>
      </c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</row>
    <row r="33" spans="1:74">
      <c r="A33" s="4" t="s">
        <v>223</v>
      </c>
      <c r="B33" s="4">
        <v>2031</v>
      </c>
      <c r="C33" s="4">
        <v>40</v>
      </c>
      <c r="D33" s="5">
        <v>4</v>
      </c>
      <c r="E33" s="5">
        <v>0</v>
      </c>
      <c r="F33" s="5">
        <v>4</v>
      </c>
      <c r="G33" s="5">
        <v>0</v>
      </c>
      <c r="H33" s="5">
        <f t="shared" si="59"/>
        <v>10.398400000000001</v>
      </c>
      <c r="I33" s="5">
        <f t="shared" si="60"/>
        <v>8.6</v>
      </c>
      <c r="J33" s="5">
        <v>0</v>
      </c>
      <c r="K33" s="5">
        <v>8</v>
      </c>
      <c r="L33" s="5">
        <v>0</v>
      </c>
      <c r="M33" s="5">
        <v>10.3</v>
      </c>
      <c r="N33" s="5">
        <v>0</v>
      </c>
      <c r="O33" s="5">
        <v>10.3</v>
      </c>
      <c r="P33" s="5">
        <v>0</v>
      </c>
      <c r="Q33" s="5">
        <v>26.28</v>
      </c>
      <c r="R33" s="5">
        <v>0</v>
      </c>
      <c r="S33" s="5">
        <v>10.3</v>
      </c>
      <c r="T33" s="8"/>
      <c r="U33" s="4">
        <v>2031</v>
      </c>
      <c r="V33" s="123">
        <v>4</v>
      </c>
      <c r="W33" s="123" cm="1">
        <f t="array" ref="W33">TRANSPOSE(P106)</f>
        <v>10.21937580324</v>
      </c>
      <c r="X33" s="123">
        <v>10.398400000000001</v>
      </c>
      <c r="Y33" s="123">
        <v>8.6</v>
      </c>
      <c r="Z33" s="123" cm="1">
        <f t="array" ref="Z33">TRANSPOSE(Z106)</f>
        <v>24.8858495558828</v>
      </c>
      <c r="AA33" s="8"/>
      <c r="AB33" s="127">
        <f>V33*'YJW-parameter'!$D$4*0.01</f>
        <v>2.92E-2</v>
      </c>
      <c r="AC33" s="127">
        <f>W33*'YJW-parameter'!$E$4*0.01</f>
        <v>8.4820819166892006E-2</v>
      </c>
      <c r="AD33" s="127">
        <f>X33*'YJW-parameter'!$D$4*0.01</f>
        <v>7.5908320000000001E-2</v>
      </c>
      <c r="AE33" s="127">
        <f>Y33*'YJW-parameter'!$E$4*0.01</f>
        <v>7.1379999999999985E-2</v>
      </c>
      <c r="AF33" s="127">
        <f>Z33*'YJW-parameter'!$E$4*0.01</f>
        <v>0.20655255131382724</v>
      </c>
      <c r="AG33" s="8"/>
      <c r="AH33" s="127">
        <f>AB33/'YJW-parameter'!$B$9</f>
        <v>2.3359999999999999E-2</v>
      </c>
      <c r="AI33" s="127">
        <f>AC33/'YJW-parameter'!$B$10</f>
        <v>3.506441470313849E-3</v>
      </c>
      <c r="AJ33" s="127">
        <f>AD33/'YJW-parameter'!$C$9</f>
        <v>4.7442699999999997E-2</v>
      </c>
      <c r="AK33" s="127">
        <f>AE33/'YJW-parameter'!$C$9</f>
        <v>4.4612499999999986E-2</v>
      </c>
      <c r="AL33" s="127">
        <f>AF33/'YJW-parameter'!$C$10</f>
        <v>2.0309985379924015E-2</v>
      </c>
      <c r="AM33" s="8"/>
      <c r="AN33" s="128">
        <f t="shared" ref="AN33:AR33" si="66">1/AH33</f>
        <v>42.808219178082197</v>
      </c>
      <c r="AO33" s="128">
        <f t="shared" si="66"/>
        <v>285.18941738117582</v>
      </c>
      <c r="AP33" s="128">
        <f t="shared" si="66"/>
        <v>21.078058373574862</v>
      </c>
      <c r="AQ33" s="128">
        <f t="shared" si="66"/>
        <v>22.415242364808076</v>
      </c>
      <c r="AR33" s="128">
        <f t="shared" si="66"/>
        <v>49.236864591171916</v>
      </c>
      <c r="AS33" s="8"/>
      <c r="AT33" s="8"/>
      <c r="AU33" s="127">
        <f>AN33/('YJW-parameter'!$D$3*'YJW-parameter'!$F$10)</f>
        <v>6.515954172191217E-4</v>
      </c>
      <c r="AV33" s="127">
        <f>AO33/('YJW-parameter'!$E$3*'YJW-parameter'!$F$10)</f>
        <v>4.3834871403104275E-3</v>
      </c>
      <c r="AW33" s="127">
        <f>AP33/('YJW-parameter'!$D$3*'YJW-parameter'!$F$10)</f>
        <v>3.2083479536870122E-4</v>
      </c>
      <c r="AX33" s="127">
        <f>AQ33/('YJW-parameter'!$E$3*'YJW-parameter'!$F$10)</f>
        <v>3.4453216236193774E-4</v>
      </c>
      <c r="AY33" s="127">
        <f>AR33/('YJW-parameter'!$E$3*'YJW-parameter'!$F$10)</f>
        <v>7.5679232682093875E-4</v>
      </c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</row>
    <row r="34" spans="1:74">
      <c r="A34" s="4"/>
      <c r="B34" s="4">
        <v>2032</v>
      </c>
      <c r="C34" s="4"/>
      <c r="D34" s="5">
        <v>4</v>
      </c>
      <c r="E34" s="5"/>
      <c r="F34" s="5">
        <v>4</v>
      </c>
      <c r="G34" s="5"/>
      <c r="H34" s="5">
        <f t="shared" ref="H34:H52" si="67">H33-0.06</f>
        <v>10.3384</v>
      </c>
      <c r="I34" s="5">
        <f t="shared" si="60"/>
        <v>8.5600000000000094</v>
      </c>
      <c r="J34" s="5"/>
      <c r="K34" s="5">
        <v>8</v>
      </c>
      <c r="L34" s="5"/>
      <c r="M34" s="5">
        <v>10.3</v>
      </c>
      <c r="N34" s="5"/>
      <c r="O34" s="5">
        <v>10.3</v>
      </c>
      <c r="P34" s="5"/>
      <c r="Q34" s="5">
        <f t="shared" ref="Q34:Q42" si="68">Q33-0.15</f>
        <v>26.13</v>
      </c>
      <c r="R34" s="5"/>
      <c r="S34" s="5">
        <v>10.3</v>
      </c>
      <c r="T34" s="8"/>
      <c r="U34" s="4">
        <v>2032</v>
      </c>
      <c r="V34" s="123">
        <v>4</v>
      </c>
      <c r="W34" s="123" cm="1">
        <f t="array" ref="W34">TRANSPOSE(P107)</f>
        <v>10.246101428033001</v>
      </c>
      <c r="X34" s="123">
        <v>10.3384</v>
      </c>
      <c r="Y34" s="123">
        <v>8.5600000000000094</v>
      </c>
      <c r="Z34" s="123" cm="1">
        <f t="array" ref="Z34">TRANSPOSE(Z107)</f>
        <v>24.6331668879021</v>
      </c>
      <c r="AA34" s="8"/>
      <c r="AB34" s="127">
        <f>V34*'YJW-parameter'!$D$4*0.01</f>
        <v>2.92E-2</v>
      </c>
      <c r="AC34" s="127">
        <f>W34*'YJW-parameter'!$E$4*0.01</f>
        <v>8.5042641852673906E-2</v>
      </c>
      <c r="AD34" s="127">
        <f>X34*'YJW-parameter'!$D$4*0.01</f>
        <v>7.5470319999999994E-2</v>
      </c>
      <c r="AE34" s="127">
        <f>Y34*'YJW-parameter'!$E$4*0.01</f>
        <v>7.1048000000000069E-2</v>
      </c>
      <c r="AF34" s="127">
        <f>Z34*'YJW-parameter'!$E$4*0.01</f>
        <v>0.20445528516958741</v>
      </c>
      <c r="AG34" s="8"/>
      <c r="AH34" s="127">
        <f>AB34/'YJW-parameter'!$B$9</f>
        <v>2.3359999999999999E-2</v>
      </c>
      <c r="AI34" s="127">
        <f>AC34/'YJW-parameter'!$B$10</f>
        <v>3.5156114862618395E-3</v>
      </c>
      <c r="AJ34" s="127">
        <f>AD34/'YJW-parameter'!$C$9</f>
        <v>4.7168949999999994E-2</v>
      </c>
      <c r="AK34" s="127">
        <f>AE34/'YJW-parameter'!$C$9</f>
        <v>4.4405000000000042E-2</v>
      </c>
      <c r="AL34" s="127">
        <f>AF34/'YJW-parameter'!$C$10</f>
        <v>2.0103764520116758E-2</v>
      </c>
      <c r="AM34" s="8"/>
      <c r="AN34" s="128">
        <f t="shared" ref="AN34:AR34" si="69">1/AH34</f>
        <v>42.808219178082197</v>
      </c>
      <c r="AO34" s="128">
        <f t="shared" si="69"/>
        <v>284.44553782684989</v>
      </c>
      <c r="AP34" s="128">
        <f t="shared" si="69"/>
        <v>21.200387119068797</v>
      </c>
      <c r="AQ34" s="128">
        <f t="shared" si="69"/>
        <v>22.519986488008087</v>
      </c>
      <c r="AR34" s="128">
        <f t="shared" si="69"/>
        <v>49.741927637450871</v>
      </c>
      <c r="AS34" s="8"/>
      <c r="AT34" s="8"/>
      <c r="AU34" s="127">
        <f>AN34/('YJW-parameter'!$D$3*'YJW-parameter'!$F$10)</f>
        <v>6.515954172191217E-4</v>
      </c>
      <c r="AV34" s="127">
        <f>AO34/('YJW-parameter'!$E$3*'YJW-parameter'!$F$10)</f>
        <v>4.3720533834400964E-3</v>
      </c>
      <c r="AW34" s="127">
        <f>AP34/('YJW-parameter'!$D$3*'YJW-parameter'!$F$10)</f>
        <v>3.2269679410372042E-4</v>
      </c>
      <c r="AX34" s="127">
        <f>AQ34/('YJW-parameter'!$E$3*'YJW-parameter'!$F$10)</f>
        <v>3.4614212573746039E-4</v>
      </c>
      <c r="AY34" s="127">
        <f>AR34/('YJW-parameter'!$E$3*'YJW-parameter'!$F$10)</f>
        <v>7.6455536862220837E-4</v>
      </c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</row>
    <row r="35" spans="1:74">
      <c r="A35" s="4"/>
      <c r="B35" s="4">
        <v>2033</v>
      </c>
      <c r="C35" s="4"/>
      <c r="D35" s="5">
        <v>4</v>
      </c>
      <c r="E35" s="5"/>
      <c r="F35" s="5">
        <v>4</v>
      </c>
      <c r="G35" s="5"/>
      <c r="H35" s="5">
        <f t="shared" si="67"/>
        <v>10.2784</v>
      </c>
      <c r="I35" s="5">
        <f t="shared" si="60"/>
        <v>8.5200000000000102</v>
      </c>
      <c r="J35" s="5"/>
      <c r="K35" s="5">
        <v>8</v>
      </c>
      <c r="L35" s="5"/>
      <c r="M35" s="5">
        <v>10.3</v>
      </c>
      <c r="N35" s="5"/>
      <c r="O35" s="5">
        <v>10.3</v>
      </c>
      <c r="P35" s="5"/>
      <c r="Q35" s="5">
        <f t="shared" si="68"/>
        <v>25.98</v>
      </c>
      <c r="R35" s="5"/>
      <c r="S35" s="5">
        <v>10.3</v>
      </c>
      <c r="T35" s="8"/>
      <c r="U35" s="4">
        <v>2033</v>
      </c>
      <c r="V35" s="123">
        <v>4</v>
      </c>
      <c r="W35" s="123" cm="1">
        <f t="array" ref="W35">TRANSPOSE(P108)</f>
        <v>10.2514853876381</v>
      </c>
      <c r="X35" s="123">
        <v>10.2784</v>
      </c>
      <c r="Y35" s="123">
        <v>8.5200000000000102</v>
      </c>
      <c r="Z35" s="123" cm="1">
        <f t="array" ref="Z35">TRANSPOSE(Z108)</f>
        <v>24.418922789845901</v>
      </c>
      <c r="AA35" s="8"/>
      <c r="AB35" s="127">
        <f>V35*'YJW-parameter'!$D$4*0.01</f>
        <v>2.92E-2</v>
      </c>
      <c r="AC35" s="127">
        <f>W35*'YJW-parameter'!$E$4*0.01</f>
        <v>8.5087328717396229E-2</v>
      </c>
      <c r="AD35" s="127">
        <f>X35*'YJW-parameter'!$D$4*0.01</f>
        <v>7.503232E-2</v>
      </c>
      <c r="AE35" s="127">
        <f>Y35*'YJW-parameter'!$E$4*0.01</f>
        <v>7.0716000000000084E-2</v>
      </c>
      <c r="AF35" s="127">
        <f>Z35*'YJW-parameter'!$E$4*0.01</f>
        <v>0.20267705915572098</v>
      </c>
      <c r="AG35" s="8"/>
      <c r="AH35" s="127">
        <f>AB35/'YJW-parameter'!$B$9</f>
        <v>2.3359999999999999E-2</v>
      </c>
      <c r="AI35" s="127">
        <f>AC35/'YJW-parameter'!$B$10</f>
        <v>3.5174588142784717E-3</v>
      </c>
      <c r="AJ35" s="127">
        <f>AD35/'YJW-parameter'!$C$9</f>
        <v>4.6895199999999998E-2</v>
      </c>
      <c r="AK35" s="127">
        <f>AE35/'YJW-parameter'!$C$9</f>
        <v>4.4197500000000049E-2</v>
      </c>
      <c r="AL35" s="127">
        <f>AF35/'YJW-parameter'!$C$10</f>
        <v>1.9928914371260667E-2</v>
      </c>
      <c r="AM35" s="8"/>
      <c r="AN35" s="128">
        <f t="shared" ref="AN35:AR35" si="70">1/AH35</f>
        <v>42.808219178082197</v>
      </c>
      <c r="AO35" s="128">
        <f t="shared" si="70"/>
        <v>284.29615037443665</v>
      </c>
      <c r="AP35" s="128">
        <f t="shared" si="70"/>
        <v>21.324144048857878</v>
      </c>
      <c r="AQ35" s="128">
        <f t="shared" si="70"/>
        <v>22.625714124102018</v>
      </c>
      <c r="AR35" s="128">
        <f t="shared" si="70"/>
        <v>50.178347970730016</v>
      </c>
      <c r="AS35" s="8"/>
      <c r="AT35" s="8"/>
      <c r="AU35" s="127">
        <f>AN35/('YJW-parameter'!$D$3*'YJW-parameter'!$F$10)</f>
        <v>6.515954172191217E-4</v>
      </c>
      <c r="AV35" s="127">
        <f>AO35/('YJW-parameter'!$E$3*'YJW-parameter'!$F$10)</f>
        <v>4.3697572324026901E-3</v>
      </c>
      <c r="AW35" s="127">
        <f>AP35/('YJW-parameter'!$D$3*'YJW-parameter'!$F$10)</f>
        <v>3.2458053161600077E-4</v>
      </c>
      <c r="AX35" s="127">
        <f>AQ35/('YJW-parameter'!$E$3*'YJW-parameter'!$F$10)</f>
        <v>3.4776720613998363E-4</v>
      </c>
      <c r="AY35" s="127">
        <f>AR35/('YJW-parameter'!$E$3*'YJW-parameter'!$F$10)</f>
        <v>7.7126334164682531E-4</v>
      </c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</row>
    <row r="36" spans="1:74">
      <c r="A36" s="4"/>
      <c r="B36" s="4">
        <v>2034</v>
      </c>
      <c r="C36" s="4"/>
      <c r="D36" s="5">
        <v>4</v>
      </c>
      <c r="E36" s="5"/>
      <c r="F36" s="5">
        <v>4</v>
      </c>
      <c r="G36" s="5"/>
      <c r="H36" s="5">
        <f t="shared" si="67"/>
        <v>10.218400000000001</v>
      </c>
      <c r="I36" s="5">
        <f t="shared" si="60"/>
        <v>8.4800000000000093</v>
      </c>
      <c r="J36" s="5"/>
      <c r="K36" s="5">
        <v>8</v>
      </c>
      <c r="L36" s="5"/>
      <c r="M36" s="5">
        <v>10.3</v>
      </c>
      <c r="N36" s="5"/>
      <c r="O36" s="5">
        <v>10.3</v>
      </c>
      <c r="P36" s="5"/>
      <c r="Q36" s="5">
        <f t="shared" si="68"/>
        <v>25.83</v>
      </c>
      <c r="R36" s="5"/>
      <c r="S36" s="5">
        <v>10.3</v>
      </c>
      <c r="T36" s="8"/>
      <c r="U36" s="4">
        <v>2034</v>
      </c>
      <c r="V36" s="123">
        <v>4</v>
      </c>
      <c r="W36" s="123" cm="1">
        <f t="array" ref="W36">TRANSPOSE(P109)</f>
        <v>10.2346031011588</v>
      </c>
      <c r="X36" s="123">
        <v>10.218400000000001</v>
      </c>
      <c r="Y36" s="123">
        <v>8.4800000000000093</v>
      </c>
      <c r="Z36" s="123" cm="1">
        <f t="array" ref="Z36">TRANSPOSE(Z109)</f>
        <v>24.2262444354533</v>
      </c>
      <c r="AA36" s="8"/>
      <c r="AB36" s="127">
        <f>V36*'YJW-parameter'!$D$4*0.01</f>
        <v>2.92E-2</v>
      </c>
      <c r="AC36" s="127">
        <f>W36*'YJW-parameter'!$E$4*0.01</f>
        <v>8.4947205739618031E-2</v>
      </c>
      <c r="AD36" s="127">
        <f>X36*'YJW-parameter'!$D$4*0.01</f>
        <v>7.4594320000000006E-2</v>
      </c>
      <c r="AE36" s="127">
        <f>Y36*'YJW-parameter'!$E$4*0.01</f>
        <v>7.0384000000000072E-2</v>
      </c>
      <c r="AF36" s="127">
        <f>Z36*'YJW-parameter'!$E$4*0.01</f>
        <v>0.20107782881426239</v>
      </c>
      <c r="AG36" s="8"/>
      <c r="AH36" s="127">
        <f>AB36/'YJW-parameter'!$B$9</f>
        <v>2.3359999999999999E-2</v>
      </c>
      <c r="AI36" s="127">
        <f>AC36/'YJW-parameter'!$B$10</f>
        <v>3.5116662149490708E-3</v>
      </c>
      <c r="AJ36" s="127">
        <f>AD36/'YJW-parameter'!$C$9</f>
        <v>4.6621450000000002E-2</v>
      </c>
      <c r="AK36" s="127">
        <f>AE36/'YJW-parameter'!$C$9</f>
        <v>4.3990000000000043E-2</v>
      </c>
      <c r="AL36" s="127">
        <f>AF36/'YJW-parameter'!$C$10</f>
        <v>1.9771664583506626E-2</v>
      </c>
      <c r="AM36" s="8"/>
      <c r="AN36" s="128">
        <f t="shared" ref="AN36:AR36" si="71">1/AH36</f>
        <v>42.808219178082197</v>
      </c>
      <c r="AO36" s="128">
        <f t="shared" si="71"/>
        <v>284.76510544852647</v>
      </c>
      <c r="AP36" s="128">
        <f t="shared" si="71"/>
        <v>21.449354320811558</v>
      </c>
      <c r="AQ36" s="128">
        <f t="shared" si="71"/>
        <v>22.732439190725142</v>
      </c>
      <c r="AR36" s="128">
        <f t="shared" si="71"/>
        <v>50.577430937918727</v>
      </c>
      <c r="AS36" s="8"/>
      <c r="AT36" s="8"/>
      <c r="AU36" s="127">
        <f>AN36/('YJW-parameter'!$D$3*'YJW-parameter'!$F$10)</f>
        <v>6.515954172191217E-4</v>
      </c>
      <c r="AV36" s="127">
        <f>AO36/('YJW-parameter'!$E$3*'YJW-parameter'!$F$10)</f>
        <v>4.376965278744426E-3</v>
      </c>
      <c r="AW36" s="127">
        <f>AP36/('YJW-parameter'!$D$3*'YJW-parameter'!$F$10)</f>
        <v>3.2648639084023942E-4</v>
      </c>
      <c r="AX36" s="127">
        <f>AQ36/('YJW-parameter'!$E$3*'YJW-parameter'!$F$10)</f>
        <v>3.4940761748970052E-4</v>
      </c>
      <c r="AY36" s="127">
        <f>AR36/('YJW-parameter'!$E$3*'YJW-parameter'!$F$10)</f>
        <v>7.7739742288536744E-4</v>
      </c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</row>
    <row r="37" spans="1:74">
      <c r="A37" s="4"/>
      <c r="B37" s="4">
        <v>2035</v>
      </c>
      <c r="C37" s="4"/>
      <c r="D37" s="5">
        <v>4</v>
      </c>
      <c r="E37" s="5"/>
      <c r="F37" s="5">
        <v>4</v>
      </c>
      <c r="G37" s="5"/>
      <c r="H37" s="5">
        <f t="shared" si="67"/>
        <v>10.1584</v>
      </c>
      <c r="I37" s="5">
        <f t="shared" si="60"/>
        <v>8.4400000000000102</v>
      </c>
      <c r="J37" s="5"/>
      <c r="K37" s="5">
        <v>8</v>
      </c>
      <c r="L37" s="5"/>
      <c r="M37" s="5">
        <v>10.3</v>
      </c>
      <c r="N37" s="5"/>
      <c r="O37" s="5">
        <v>10.3</v>
      </c>
      <c r="P37" s="5"/>
      <c r="Q37" s="5">
        <f t="shared" si="68"/>
        <v>25.68</v>
      </c>
      <c r="R37" s="5"/>
      <c r="S37" s="5">
        <v>10.3</v>
      </c>
      <c r="T37" s="8"/>
      <c r="U37" s="4">
        <v>2035</v>
      </c>
      <c r="V37" s="123">
        <v>4</v>
      </c>
      <c r="W37" s="123" cm="1">
        <f t="array" ref="W37">TRANSPOSE(P110)</f>
        <v>10.2157855617818</v>
      </c>
      <c r="X37" s="123">
        <v>10.1584</v>
      </c>
      <c r="Y37" s="123">
        <v>8.4400000000000102</v>
      </c>
      <c r="Z37" s="123" cm="1">
        <f t="array" ref="Z37">TRANSPOSE(Z110)</f>
        <v>24.125192788407801</v>
      </c>
      <c r="AA37" s="8"/>
      <c r="AB37" s="127">
        <f>V37*'YJW-parameter'!$D$4*0.01</f>
        <v>2.92E-2</v>
      </c>
      <c r="AC37" s="127">
        <f>W37*'YJW-parameter'!$E$4*0.01</f>
        <v>8.4791020162788944E-2</v>
      </c>
      <c r="AD37" s="127">
        <f>X37*'YJW-parameter'!$D$4*0.01</f>
        <v>7.4156320000000012E-2</v>
      </c>
      <c r="AE37" s="127">
        <f>Y37*'YJW-parameter'!$E$4*0.01</f>
        <v>7.0052000000000086E-2</v>
      </c>
      <c r="AF37" s="127">
        <f>Z37*'YJW-parameter'!$E$4*0.01</f>
        <v>0.20023910014378474</v>
      </c>
      <c r="AG37" s="8"/>
      <c r="AH37" s="127">
        <f>AB37/'YJW-parameter'!$B$9</f>
        <v>2.3359999999999999E-2</v>
      </c>
      <c r="AI37" s="127">
        <f>AC37/'YJW-parameter'!$B$10</f>
        <v>3.5052095974695717E-3</v>
      </c>
      <c r="AJ37" s="127">
        <f>AD37/'YJW-parameter'!$C$9</f>
        <v>4.6347700000000006E-2</v>
      </c>
      <c r="AK37" s="127">
        <f>AE37/'YJW-parameter'!$C$9</f>
        <v>4.3782500000000051E-2</v>
      </c>
      <c r="AL37" s="127">
        <f>AF37/'YJW-parameter'!$C$10</f>
        <v>1.9689193721119443E-2</v>
      </c>
      <c r="AM37" s="8"/>
      <c r="AN37" s="128">
        <f t="shared" ref="AN37:AR37" si="72">1/AH37</f>
        <v>42.808219178082197</v>
      </c>
      <c r="AO37" s="128">
        <f t="shared" si="72"/>
        <v>285.28964451138813</v>
      </c>
      <c r="AP37" s="128">
        <f t="shared" si="72"/>
        <v>21.576043687173254</v>
      </c>
      <c r="AQ37" s="128">
        <f t="shared" si="72"/>
        <v>22.840175869354169</v>
      </c>
      <c r="AR37" s="128">
        <f t="shared" si="72"/>
        <v>50.789281377599465</v>
      </c>
      <c r="AS37" s="8"/>
      <c r="AT37" s="8"/>
      <c r="AU37" s="127">
        <f>AN37/('YJW-parameter'!$D$3*'YJW-parameter'!$F$10)</f>
        <v>6.515954172191217E-4</v>
      </c>
      <c r="AV37" s="127">
        <f>AO37/('YJW-parameter'!$E$3*'YJW-parameter'!$F$10)</f>
        <v>4.3850276755113132E-3</v>
      </c>
      <c r="AW37" s="127">
        <f>AP37/('YJW-parameter'!$D$3*'YJW-parameter'!$F$10)</f>
        <v>3.2841476375825934E-4</v>
      </c>
      <c r="AX37" s="127">
        <f>AQ37/('YJW-parameter'!$E$3*'YJW-parameter'!$F$10)</f>
        <v>3.5106357776216356E-4</v>
      </c>
      <c r="AY37" s="127">
        <f>AR37/('YJW-parameter'!$E$3*'YJW-parameter'!$F$10)</f>
        <v>7.8065365758908515E-4</v>
      </c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</row>
    <row r="38" spans="1:74">
      <c r="A38" s="4"/>
      <c r="B38" s="4">
        <v>2036</v>
      </c>
      <c r="C38" s="4"/>
      <c r="D38" s="5">
        <v>4</v>
      </c>
      <c r="E38" s="5"/>
      <c r="F38" s="5">
        <v>4</v>
      </c>
      <c r="G38" s="5"/>
      <c r="H38" s="5">
        <f t="shared" si="67"/>
        <v>10.0984</v>
      </c>
      <c r="I38" s="5">
        <f t="shared" si="60"/>
        <v>8.4000000000000092</v>
      </c>
      <c r="J38" s="5"/>
      <c r="K38" s="5">
        <v>8</v>
      </c>
      <c r="L38" s="5"/>
      <c r="M38" s="5">
        <v>10.3</v>
      </c>
      <c r="N38" s="5"/>
      <c r="O38" s="5">
        <v>10.3</v>
      </c>
      <c r="P38" s="5"/>
      <c r="Q38" s="5">
        <f t="shared" si="68"/>
        <v>25.53</v>
      </c>
      <c r="R38" s="5"/>
      <c r="S38" s="5">
        <v>10.3</v>
      </c>
      <c r="T38" s="8"/>
      <c r="U38" s="4">
        <v>2036</v>
      </c>
      <c r="V38" s="123">
        <v>4</v>
      </c>
      <c r="W38" s="123" cm="1">
        <f t="array" ref="W38">TRANSPOSE(P111)</f>
        <v>10.222353188735299</v>
      </c>
      <c r="X38" s="123">
        <v>10.0984</v>
      </c>
      <c r="Y38" s="123">
        <v>8.4000000000000092</v>
      </c>
      <c r="Z38" s="123" cm="1">
        <f t="array" ref="Z38">TRANSPOSE(Z111)</f>
        <v>23.992548619451298</v>
      </c>
      <c r="AA38" s="8"/>
      <c r="AB38" s="127">
        <f>V38*'YJW-parameter'!$D$4*0.01</f>
        <v>2.92E-2</v>
      </c>
      <c r="AC38" s="127">
        <f>W38*'YJW-parameter'!$E$4*0.01</f>
        <v>8.4845531466502977E-2</v>
      </c>
      <c r="AD38" s="127">
        <f>X38*'YJW-parameter'!$D$4*0.01</f>
        <v>7.371831999999999E-2</v>
      </c>
      <c r="AE38" s="127">
        <f>Y38*'YJW-parameter'!$E$4*0.01</f>
        <v>6.9720000000000074E-2</v>
      </c>
      <c r="AF38" s="127">
        <f>Z38*'YJW-parameter'!$E$4*0.01</f>
        <v>0.19913815354144579</v>
      </c>
      <c r="AG38" s="8"/>
      <c r="AH38" s="127">
        <f>AB38/'YJW-parameter'!$B$9</f>
        <v>2.3359999999999999E-2</v>
      </c>
      <c r="AI38" s="127">
        <f>AC38/'YJW-parameter'!$B$10</f>
        <v>3.5074630618645297E-3</v>
      </c>
      <c r="AJ38" s="127">
        <f>AD38/'YJW-parameter'!$C$9</f>
        <v>4.6073949999999989E-2</v>
      </c>
      <c r="AK38" s="127">
        <f>AE38/'YJW-parameter'!$C$9</f>
        <v>4.3575000000000044E-2</v>
      </c>
      <c r="AL38" s="127">
        <f>AF38/'YJW-parameter'!$C$10</f>
        <v>1.9580939384606273E-2</v>
      </c>
      <c r="AM38" s="8"/>
      <c r="AN38" s="128">
        <f t="shared" ref="AN38:AR38" si="73">1/AH38</f>
        <v>42.808219178082197</v>
      </c>
      <c r="AO38" s="128">
        <f t="shared" si="73"/>
        <v>285.10635247243653</v>
      </c>
      <c r="AP38" s="128">
        <f t="shared" si="73"/>
        <v>21.704238512217863</v>
      </c>
      <c r="AQ38" s="128">
        <f t="shared" si="73"/>
        <v>22.948938611589192</v>
      </c>
      <c r="AR38" s="128">
        <f t="shared" si="73"/>
        <v>51.070072806933808</v>
      </c>
      <c r="AS38" s="8"/>
      <c r="AT38" s="8"/>
      <c r="AU38" s="127">
        <f>AN38/('YJW-parameter'!$D$3*'YJW-parameter'!$F$10)</f>
        <v>6.515954172191217E-4</v>
      </c>
      <c r="AV38" s="127">
        <f>AO38/('YJW-parameter'!$E$3*'YJW-parameter'!$F$10)</f>
        <v>4.3822103960237235E-3</v>
      </c>
      <c r="AW38" s="127">
        <f>AP38/('YJW-parameter'!$D$3*'YJW-parameter'!$F$10)</f>
        <v>3.3036605166777939E-4</v>
      </c>
      <c r="AX38" s="127">
        <f>AQ38/('YJW-parameter'!$E$3*'YJW-parameter'!$F$10)</f>
        <v>3.5273530908484058E-4</v>
      </c>
      <c r="AY38" s="127">
        <f>AR38/('YJW-parameter'!$E$3*'YJW-parameter'!$F$10)</f>
        <v>7.8496954571319235E-4</v>
      </c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</row>
    <row r="39" spans="1:74">
      <c r="A39" s="4"/>
      <c r="B39" s="4">
        <v>2037</v>
      </c>
      <c r="C39" s="4"/>
      <c r="D39" s="5">
        <v>4</v>
      </c>
      <c r="E39" s="5"/>
      <c r="F39" s="5">
        <v>4</v>
      </c>
      <c r="G39" s="5"/>
      <c r="H39" s="5">
        <f t="shared" si="67"/>
        <v>10.038399999999999</v>
      </c>
      <c r="I39" s="5">
        <f t="shared" si="60"/>
        <v>8.3600000000000101</v>
      </c>
      <c r="J39" s="5"/>
      <c r="K39" s="5">
        <v>8</v>
      </c>
      <c r="L39" s="5"/>
      <c r="M39" s="5">
        <v>10.3</v>
      </c>
      <c r="N39" s="5"/>
      <c r="O39" s="5">
        <v>10.3</v>
      </c>
      <c r="P39" s="5"/>
      <c r="Q39" s="5">
        <f t="shared" si="68"/>
        <v>25.38</v>
      </c>
      <c r="R39" s="5"/>
      <c r="S39" s="5">
        <v>10.3</v>
      </c>
      <c r="T39" s="8"/>
      <c r="U39" s="4">
        <v>2037</v>
      </c>
      <c r="V39" s="123">
        <v>4</v>
      </c>
      <c r="W39" s="123" cm="1">
        <f t="array" ref="W39">TRANSPOSE(P112)</f>
        <v>10.2432319976774</v>
      </c>
      <c r="X39" s="123">
        <v>10.038399999999999</v>
      </c>
      <c r="Y39" s="123">
        <v>8.3600000000000101</v>
      </c>
      <c r="Z39" s="123" cm="1">
        <f t="array" ref="Z39">TRANSPOSE(Z112)</f>
        <v>23.875058386371901</v>
      </c>
      <c r="AA39" s="8"/>
      <c r="AB39" s="127">
        <f>V39*'YJW-parameter'!$D$4*0.01</f>
        <v>2.92E-2</v>
      </c>
      <c r="AC39" s="127">
        <f>W39*'YJW-parameter'!$E$4*0.01</f>
        <v>8.5018825580722407E-2</v>
      </c>
      <c r="AD39" s="127">
        <f>X39*'YJW-parameter'!$D$4*0.01</f>
        <v>7.3280319999999996E-2</v>
      </c>
      <c r="AE39" s="127">
        <f>Y39*'YJW-parameter'!$E$4*0.01</f>
        <v>6.9388000000000075E-2</v>
      </c>
      <c r="AF39" s="127">
        <f>Z39*'YJW-parameter'!$E$4*0.01</f>
        <v>0.19816298460688678</v>
      </c>
      <c r="AG39" s="8"/>
      <c r="AH39" s="127">
        <f>AB39/'YJW-parameter'!$B$9</f>
        <v>2.3359999999999999E-2</v>
      </c>
      <c r="AI39" s="127">
        <f>AC39/'YJW-parameter'!$B$10</f>
        <v>3.5146269359537991E-3</v>
      </c>
      <c r="AJ39" s="127">
        <f>AD39/'YJW-parameter'!$C$9</f>
        <v>4.5800199999999992E-2</v>
      </c>
      <c r="AK39" s="127">
        <f>AE39/'YJW-parameter'!$C$9</f>
        <v>4.3367500000000045E-2</v>
      </c>
      <c r="AL39" s="127">
        <f>AF39/'YJW-parameter'!$C$10</f>
        <v>1.9485052567048848E-2</v>
      </c>
      <c r="AM39" s="8"/>
      <c r="AN39" s="128">
        <f t="shared" ref="AN39:AR39" si="74">1/AH39</f>
        <v>42.808219178082197</v>
      </c>
      <c r="AO39" s="128">
        <f t="shared" si="74"/>
        <v>284.52521938252886</v>
      </c>
      <c r="AP39" s="128">
        <f t="shared" si="74"/>
        <v>21.833965790542404</v>
      </c>
      <c r="AQ39" s="128">
        <f t="shared" si="74"/>
        <v>23.058742145615934</v>
      </c>
      <c r="AR39" s="128">
        <f t="shared" si="74"/>
        <v>51.321390925631832</v>
      </c>
      <c r="AS39" s="8"/>
      <c r="AT39" s="8"/>
      <c r="AU39" s="127">
        <f>AN39/('YJW-parameter'!$D$3*'YJW-parameter'!$F$10)</f>
        <v>6.515954172191217E-4</v>
      </c>
      <c r="AV39" s="127">
        <f>AO39/('YJW-parameter'!$E$3*'YJW-parameter'!$F$10)</f>
        <v>4.3732781240978886E-3</v>
      </c>
      <c r="AW39" s="127">
        <f>AP39/('YJW-parameter'!$D$3*'YJW-parameter'!$F$10)</f>
        <v>3.3234066546082076E-4</v>
      </c>
      <c r="AX39" s="127">
        <f>AQ39/('YJW-parameter'!$E$3*'YJW-parameter'!$F$10)</f>
        <v>3.5442303783644267E-4</v>
      </c>
      <c r="AY39" s="127">
        <f>AR39/('YJW-parameter'!$E$3*'YJW-parameter'!$F$10)</f>
        <v>7.8883241605233738E-4</v>
      </c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</row>
    <row r="40" spans="1:74">
      <c r="A40" s="4"/>
      <c r="B40" s="4">
        <v>2038</v>
      </c>
      <c r="C40" s="4"/>
      <c r="D40" s="5">
        <v>4</v>
      </c>
      <c r="E40" s="5"/>
      <c r="F40" s="5">
        <v>4</v>
      </c>
      <c r="G40" s="5"/>
      <c r="H40" s="5">
        <f t="shared" si="67"/>
        <v>9.9784000000000006</v>
      </c>
      <c r="I40" s="5">
        <f t="shared" si="60"/>
        <v>8.3200000000000092</v>
      </c>
      <c r="J40" s="5"/>
      <c r="K40" s="5">
        <v>8</v>
      </c>
      <c r="L40" s="5"/>
      <c r="M40" s="5">
        <v>10.3</v>
      </c>
      <c r="N40" s="5"/>
      <c r="O40" s="5">
        <v>10.3</v>
      </c>
      <c r="P40" s="5"/>
      <c r="Q40" s="5">
        <f t="shared" si="68"/>
        <v>25.23</v>
      </c>
      <c r="R40" s="5"/>
      <c r="S40" s="5">
        <v>10.3</v>
      </c>
      <c r="T40" s="8"/>
      <c r="U40" s="4">
        <v>2038</v>
      </c>
      <c r="V40" s="123">
        <v>4</v>
      </c>
      <c r="W40" s="123" cm="1">
        <f t="array" ref="W40">TRANSPOSE(P113)</f>
        <v>10.2461971059583</v>
      </c>
      <c r="X40" s="123">
        <v>9.9784000000000006</v>
      </c>
      <c r="Y40" s="123">
        <v>8.3200000000000092</v>
      </c>
      <c r="Z40" s="123" cm="1">
        <f t="array" ref="Z40">TRANSPOSE(Z113)</f>
        <v>23.750356613634601</v>
      </c>
      <c r="AA40" s="8"/>
      <c r="AB40" s="127">
        <f>V40*'YJW-parameter'!$D$4*0.01</f>
        <v>2.92E-2</v>
      </c>
      <c r="AC40" s="127">
        <f>W40*'YJW-parameter'!$E$4*0.01</f>
        <v>8.5043435979453894E-2</v>
      </c>
      <c r="AD40" s="127">
        <f>X40*'YJW-parameter'!$D$4*0.01</f>
        <v>7.2842320000000002E-2</v>
      </c>
      <c r="AE40" s="127">
        <f>Y40*'YJW-parameter'!$E$4*0.01</f>
        <v>6.9056000000000076E-2</v>
      </c>
      <c r="AF40" s="127">
        <f>Z40*'YJW-parameter'!$E$4*0.01</f>
        <v>0.19712795989316717</v>
      </c>
      <c r="AG40" s="8"/>
      <c r="AH40" s="127">
        <f>AB40/'YJW-parameter'!$B$9</f>
        <v>2.3359999999999999E-2</v>
      </c>
      <c r="AI40" s="127">
        <f>AC40/'YJW-parameter'!$B$10</f>
        <v>3.5156443149836252E-3</v>
      </c>
      <c r="AJ40" s="127">
        <f>AD40/'YJW-parameter'!$C$9</f>
        <v>4.5526449999999996E-2</v>
      </c>
      <c r="AK40" s="127">
        <f>AE40/'YJW-parameter'!$C$9</f>
        <v>4.3160000000000046E-2</v>
      </c>
      <c r="AL40" s="127">
        <f>AF40/'YJW-parameter'!$C$10</f>
        <v>1.9383280225483499E-2</v>
      </c>
      <c r="AM40" s="8"/>
      <c r="AN40" s="128">
        <f t="shared" ref="AN40:AR40" si="75">1/AH40</f>
        <v>42.808219178082197</v>
      </c>
      <c r="AO40" s="128">
        <f t="shared" si="75"/>
        <v>284.44288170393531</v>
      </c>
      <c r="AP40" s="128">
        <f t="shared" si="75"/>
        <v>21.96525316601668</v>
      </c>
      <c r="AQ40" s="128">
        <f t="shared" si="75"/>
        <v>23.169601482854471</v>
      </c>
      <c r="AR40" s="128">
        <f t="shared" si="75"/>
        <v>51.590855023871782</v>
      </c>
      <c r="AS40" s="8"/>
      <c r="AT40" s="8"/>
      <c r="AU40" s="127">
        <f>AN40/('YJW-parameter'!$D$3*'YJW-parameter'!$F$10)</f>
        <v>6.515954172191217E-4</v>
      </c>
      <c r="AV40" s="127">
        <f>AO40/('YJW-parameter'!$E$3*'YJW-parameter'!$F$10)</f>
        <v>4.3720125576593013E-3</v>
      </c>
      <c r="AW40" s="127">
        <f>AP40/('YJW-parameter'!$D$3*'YJW-parameter'!$F$10)</f>
        <v>3.3433902591216056E-4</v>
      </c>
      <c r="AX40" s="127">
        <f>AQ40/('YJW-parameter'!$E$3*'YJW-parameter'!$F$10)</f>
        <v>3.5612699474911783E-4</v>
      </c>
      <c r="AY40" s="127">
        <f>AR40/('YJW-parameter'!$E$3*'YJW-parameter'!$F$10)</f>
        <v>7.9297419810111321E-4</v>
      </c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</row>
    <row r="41" spans="1:74">
      <c r="A41" s="4"/>
      <c r="B41" s="4">
        <v>2039</v>
      </c>
      <c r="C41" s="4"/>
      <c r="D41" s="5">
        <v>4</v>
      </c>
      <c r="E41" s="5"/>
      <c r="F41" s="5">
        <v>4</v>
      </c>
      <c r="G41" s="5"/>
      <c r="H41" s="5">
        <f t="shared" si="67"/>
        <v>9.9184000000000001</v>
      </c>
      <c r="I41" s="5">
        <f t="shared" si="60"/>
        <v>8.28000000000001</v>
      </c>
      <c r="J41" s="5"/>
      <c r="K41" s="5">
        <v>8</v>
      </c>
      <c r="L41" s="5"/>
      <c r="M41" s="5">
        <v>10.3</v>
      </c>
      <c r="N41" s="5"/>
      <c r="O41" s="5">
        <v>10.3</v>
      </c>
      <c r="P41" s="5"/>
      <c r="Q41" s="5">
        <f t="shared" si="68"/>
        <v>25.08</v>
      </c>
      <c r="R41" s="5"/>
      <c r="S41" s="5">
        <v>10.3</v>
      </c>
      <c r="T41" s="8"/>
      <c r="U41" s="4">
        <v>2039</v>
      </c>
      <c r="V41" s="123">
        <v>4</v>
      </c>
      <c r="W41" s="123" cm="1">
        <f t="array" ref="W41">TRANSPOSE(P114)</f>
        <v>10.2152305870163</v>
      </c>
      <c r="X41" s="123">
        <v>9.9184000000000001</v>
      </c>
      <c r="Y41" s="123">
        <v>8.28000000000001</v>
      </c>
      <c r="Z41" s="123" cm="1">
        <f t="array" ref="Z41">TRANSPOSE(Z114)</f>
        <v>23.6512259301551</v>
      </c>
      <c r="AA41" s="8"/>
      <c r="AB41" s="127">
        <f>V41*'YJW-parameter'!$D$4*0.01</f>
        <v>2.92E-2</v>
      </c>
      <c r="AC41" s="127">
        <f>W41*'YJW-parameter'!$E$4*0.01</f>
        <v>8.4786413872235289E-2</v>
      </c>
      <c r="AD41" s="127">
        <f>X41*'YJW-parameter'!$D$4*0.01</f>
        <v>7.2404320000000008E-2</v>
      </c>
      <c r="AE41" s="127">
        <f>Y41*'YJW-parameter'!$E$4*0.01</f>
        <v>6.8724000000000077E-2</v>
      </c>
      <c r="AF41" s="127">
        <f>Z41*'YJW-parameter'!$E$4*0.01</f>
        <v>0.19630517522028734</v>
      </c>
      <c r="AG41" s="8"/>
      <c r="AH41" s="127">
        <f>AB41/'YJW-parameter'!$B$9</f>
        <v>2.3359999999999999E-2</v>
      </c>
      <c r="AI41" s="127">
        <f>AC41/'YJW-parameter'!$B$10</f>
        <v>3.5050191761982342E-3</v>
      </c>
      <c r="AJ41" s="127">
        <f>AD41/'YJW-parameter'!$C$9</f>
        <v>4.52527E-2</v>
      </c>
      <c r="AK41" s="127">
        <f>AE41/'YJW-parameter'!$C$9</f>
        <v>4.2952500000000046E-2</v>
      </c>
      <c r="AL41" s="127">
        <f>AF41/'YJW-parameter'!$C$10</f>
        <v>1.9302377111139364E-2</v>
      </c>
      <c r="AM41" s="8"/>
      <c r="AN41" s="128">
        <f t="shared" ref="AN41:AR41" si="76">1/AH41</f>
        <v>42.808219178082197</v>
      </c>
      <c r="AO41" s="128">
        <f t="shared" si="76"/>
        <v>285.30514377517994</v>
      </c>
      <c r="AP41" s="128">
        <f t="shared" si="76"/>
        <v>22.098128951421682</v>
      </c>
      <c r="AQ41" s="128">
        <f t="shared" si="76"/>
        <v>23.281531924800628</v>
      </c>
      <c r="AR41" s="128">
        <f t="shared" si="76"/>
        <v>51.807090610767418</v>
      </c>
      <c r="AS41" s="8"/>
      <c r="AT41" s="8"/>
      <c r="AU41" s="127">
        <f>AN41/('YJW-parameter'!$D$3*'YJW-parameter'!$F$10)</f>
        <v>6.515954172191217E-4</v>
      </c>
      <c r="AV41" s="127">
        <f>AO41/('YJW-parameter'!$E$3*'YJW-parameter'!$F$10)</f>
        <v>4.3852659060324159E-3</v>
      </c>
      <c r="AW41" s="127">
        <f>AP41/('YJW-parameter'!$D$3*'YJW-parameter'!$F$10)</f>
        <v>3.363615639782528E-4</v>
      </c>
      <c r="AX41" s="127">
        <f>AQ41/('YJW-parameter'!$E$3*'YJW-parameter'!$F$10)</f>
        <v>3.5784741501360633E-4</v>
      </c>
      <c r="AY41" s="127">
        <f>AR41/('YJW-parameter'!$E$3*'YJW-parameter'!$F$10)</f>
        <v>7.9629783445178323E-4</v>
      </c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</row>
    <row r="42" spans="1:74">
      <c r="A42" s="4"/>
      <c r="B42" s="4">
        <v>2040</v>
      </c>
      <c r="C42" s="4"/>
      <c r="D42" s="5">
        <v>4</v>
      </c>
      <c r="E42" s="5"/>
      <c r="F42" s="5">
        <v>4</v>
      </c>
      <c r="G42" s="5"/>
      <c r="H42" s="5">
        <f t="shared" si="67"/>
        <v>9.8583999999999996</v>
      </c>
      <c r="I42" s="5">
        <f t="shared" si="60"/>
        <v>8.2400000000000109</v>
      </c>
      <c r="J42" s="5"/>
      <c r="K42" s="5">
        <v>8</v>
      </c>
      <c r="L42" s="5"/>
      <c r="M42" s="5">
        <v>10.3</v>
      </c>
      <c r="N42" s="5"/>
      <c r="O42" s="5">
        <v>10.3</v>
      </c>
      <c r="P42" s="5"/>
      <c r="Q42" s="5">
        <f t="shared" si="68"/>
        <v>24.93</v>
      </c>
      <c r="R42" s="5"/>
      <c r="S42" s="5">
        <v>10.3</v>
      </c>
      <c r="T42" s="8"/>
      <c r="U42" s="4">
        <v>2040</v>
      </c>
      <c r="V42" s="123">
        <v>4</v>
      </c>
      <c r="W42" s="123" cm="1">
        <f t="array" ref="W42">TRANSPOSE(P115)</f>
        <v>10.208904008122399</v>
      </c>
      <c r="X42" s="123">
        <v>9.8583999999999996</v>
      </c>
      <c r="Y42" s="123">
        <v>8.2400000000000109</v>
      </c>
      <c r="Z42" s="123" cm="1">
        <f t="array" ref="Z42">TRANSPOSE(Z115)</f>
        <v>23.516826694680098</v>
      </c>
      <c r="AA42" s="8"/>
      <c r="AB42" s="127">
        <f>V42*'YJW-parameter'!$D$4*0.01</f>
        <v>2.92E-2</v>
      </c>
      <c r="AC42" s="127">
        <f>W42*'YJW-parameter'!$E$4*0.01</f>
        <v>8.4733903267415908E-2</v>
      </c>
      <c r="AD42" s="127">
        <f>X42*'YJW-parameter'!$D$4*0.01</f>
        <v>7.196632E-2</v>
      </c>
      <c r="AE42" s="127">
        <f>Y42*'YJW-parameter'!$E$4*0.01</f>
        <v>6.8392000000000092E-2</v>
      </c>
      <c r="AF42" s="127">
        <f>Z42*'YJW-parameter'!$E$4*0.01</f>
        <v>0.1951896615658448</v>
      </c>
      <c r="AG42" s="8"/>
      <c r="AH42" s="127">
        <f>AB42/'YJW-parameter'!$B$9</f>
        <v>2.3359999999999999E-2</v>
      </c>
      <c r="AI42" s="127">
        <f>AC42/'YJW-parameter'!$B$10</f>
        <v>3.5028484194880491E-3</v>
      </c>
      <c r="AJ42" s="127">
        <f>AD42/'YJW-parameter'!$C$9</f>
        <v>4.4978949999999997E-2</v>
      </c>
      <c r="AK42" s="127">
        <f>AE42/'YJW-parameter'!$C$9</f>
        <v>4.2745000000000054E-2</v>
      </c>
      <c r="AL42" s="127">
        <f>AF42/'YJW-parameter'!$C$10</f>
        <v>1.9192690419453765E-2</v>
      </c>
      <c r="AM42" s="8"/>
      <c r="AN42" s="128">
        <f t="shared" ref="AN42:AR42" si="77">1/AH42</f>
        <v>42.808219178082197</v>
      </c>
      <c r="AO42" s="128">
        <f t="shared" si="77"/>
        <v>285.48195075656537</v>
      </c>
      <c r="AP42" s="128">
        <f t="shared" si="77"/>
        <v>22.232622148805167</v>
      </c>
      <c r="AQ42" s="128">
        <f t="shared" si="77"/>
        <v>23.394549070066645</v>
      </c>
      <c r="AR42" s="128">
        <f t="shared" si="77"/>
        <v>52.103169391321877</v>
      </c>
      <c r="AS42" s="8"/>
      <c r="AT42" s="8"/>
      <c r="AU42" s="127">
        <f>AN42/('YJW-parameter'!$D$3*'YJW-parameter'!$F$10)</f>
        <v>6.515954172191217E-4</v>
      </c>
      <c r="AV42" s="127">
        <f>AO42/('YJW-parameter'!$E$3*'YJW-parameter'!$F$10)</f>
        <v>4.3879835073246977E-3</v>
      </c>
      <c r="AW42" s="127">
        <f>AP42/('YJW-parameter'!$D$3*'YJW-parameter'!$F$10)</f>
        <v>3.3840872110706637E-4</v>
      </c>
      <c r="AX42" s="127">
        <f>AQ42/('YJW-parameter'!$E$3*'YJW-parameter'!$F$10)</f>
        <v>3.5958453838745872E-4</v>
      </c>
      <c r="AY42" s="127">
        <f>AR42/('YJW-parameter'!$E$3*'YJW-parameter'!$F$10)</f>
        <v>8.00848695907293E-4</v>
      </c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</row>
    <row r="43" spans="1:74">
      <c r="A43" s="4" t="s">
        <v>224</v>
      </c>
      <c r="B43" s="4">
        <v>2041</v>
      </c>
      <c r="C43" s="4">
        <v>50</v>
      </c>
      <c r="D43" s="5">
        <v>4</v>
      </c>
      <c r="E43" s="5">
        <v>0</v>
      </c>
      <c r="F43" s="5">
        <v>4</v>
      </c>
      <c r="G43" s="5">
        <v>0</v>
      </c>
      <c r="H43" s="5">
        <f t="shared" si="67"/>
        <v>9.7984000000000009</v>
      </c>
      <c r="I43" s="5">
        <f t="shared" si="60"/>
        <v>8.2000000000000099</v>
      </c>
      <c r="J43" s="5">
        <v>0</v>
      </c>
      <c r="K43" s="5">
        <v>8</v>
      </c>
      <c r="L43" s="5">
        <v>0</v>
      </c>
      <c r="M43" s="5">
        <v>10.3</v>
      </c>
      <c r="N43" s="5">
        <v>0</v>
      </c>
      <c r="O43" s="5">
        <v>10.3</v>
      </c>
      <c r="P43" s="5">
        <v>0</v>
      </c>
      <c r="Q43" s="5">
        <v>24.82</v>
      </c>
      <c r="R43" s="5">
        <v>0</v>
      </c>
      <c r="S43" s="5">
        <v>10.3</v>
      </c>
      <c r="T43" s="8"/>
      <c r="U43" s="4">
        <v>2041</v>
      </c>
      <c r="V43" s="123">
        <v>4</v>
      </c>
      <c r="W43" s="123" cm="1">
        <f t="array" ref="W43">TRANSPOSE(P116)</f>
        <v>10.2295632687729</v>
      </c>
      <c r="X43" s="123">
        <v>9.7984000000000009</v>
      </c>
      <c r="Y43" s="123">
        <v>8.2000000000000099</v>
      </c>
      <c r="Z43" s="123" cm="1">
        <f t="array" ref="Z43">TRANSPOSE(Z116)</f>
        <v>23.409205413843502</v>
      </c>
      <c r="AA43" s="8"/>
      <c r="AB43" s="127">
        <f>V43*'YJW-parameter'!$D$4*0.01</f>
        <v>2.92E-2</v>
      </c>
      <c r="AC43" s="127">
        <f>W43*'YJW-parameter'!$E$4*0.01</f>
        <v>8.4905375130815058E-2</v>
      </c>
      <c r="AD43" s="127">
        <f>X43*'YJW-parameter'!$D$4*0.01</f>
        <v>7.1528320000000006E-2</v>
      </c>
      <c r="AE43" s="127">
        <f>Y43*'YJW-parameter'!$E$4*0.01</f>
        <v>6.8060000000000079E-2</v>
      </c>
      <c r="AF43" s="127">
        <f>Z43*'YJW-parameter'!$E$4*0.01</f>
        <v>0.19429640493490105</v>
      </c>
      <c r="AG43" s="8"/>
      <c r="AH43" s="127">
        <f>AB43/'YJW-parameter'!$B$9</f>
        <v>2.3359999999999999E-2</v>
      </c>
      <c r="AI43" s="127">
        <f>AC43/'YJW-parameter'!$B$10</f>
        <v>3.5099369628282372E-3</v>
      </c>
      <c r="AJ43" s="127">
        <f>AD43/'YJW-parameter'!$C$9</f>
        <v>4.47052E-2</v>
      </c>
      <c r="AK43" s="127">
        <f>AE43/'YJW-parameter'!$C$9</f>
        <v>4.2537500000000047E-2</v>
      </c>
      <c r="AL43" s="127">
        <f>AF43/'YJW-parameter'!$C$10</f>
        <v>1.9104857909036484E-2</v>
      </c>
      <c r="AM43" s="8"/>
      <c r="AN43" s="128">
        <f t="shared" ref="AN43:AR43" si="78">1/AH43</f>
        <v>42.808219178082197</v>
      </c>
      <c r="AO43" s="128">
        <f t="shared" si="78"/>
        <v>284.90540160419857</v>
      </c>
      <c r="AP43" s="128">
        <f t="shared" si="78"/>
        <v>22.368762470585079</v>
      </c>
      <c r="AQ43" s="128">
        <f t="shared" si="78"/>
        <v>23.50866882162795</v>
      </c>
      <c r="AR43" s="128">
        <f t="shared" si="78"/>
        <v>52.342708056834383</v>
      </c>
      <c r="AS43" s="8"/>
      <c r="AT43" s="8"/>
      <c r="AU43" s="127">
        <f>AN43/('YJW-parameter'!$D$3*'YJW-parameter'!$F$10)</f>
        <v>6.515954172191217E-4</v>
      </c>
      <c r="AV43" s="127">
        <f>AO43/('YJW-parameter'!$E$3*'YJW-parameter'!$F$10)</f>
        <v>4.37912169254081E-3</v>
      </c>
      <c r="AW43" s="127">
        <f>AP43/('YJW-parameter'!$D$3*'YJW-parameter'!$F$10)</f>
        <v>3.4048094955930585E-4</v>
      </c>
      <c r="AX43" s="127">
        <f>AQ43/('YJW-parameter'!$E$3*'YJW-parameter'!$F$10)</f>
        <v>3.61338609306422E-4</v>
      </c>
      <c r="AY43" s="127">
        <f>AR43/('YJW-parameter'!$E$3*'YJW-parameter'!$F$10)</f>
        <v>8.0453051085513784E-4</v>
      </c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</row>
    <row r="44" spans="1:74">
      <c r="A44" s="4"/>
      <c r="B44" s="4">
        <v>2042</v>
      </c>
      <c r="C44" s="4"/>
      <c r="D44" s="5">
        <v>4</v>
      </c>
      <c r="E44" s="5"/>
      <c r="F44" s="5">
        <v>4</v>
      </c>
      <c r="G44" s="5"/>
      <c r="H44" s="5">
        <f t="shared" si="67"/>
        <v>9.7384000000000004</v>
      </c>
      <c r="I44" s="5">
        <f t="shared" ref="I44:I53" si="79">I43-0.05</f>
        <v>8.1500000000000092</v>
      </c>
      <c r="J44" s="5"/>
      <c r="K44" s="5">
        <v>8</v>
      </c>
      <c r="L44" s="5"/>
      <c r="M44" s="5">
        <v>10.3</v>
      </c>
      <c r="N44" s="5"/>
      <c r="O44" s="5">
        <v>10.3</v>
      </c>
      <c r="P44" s="5"/>
      <c r="Q44" s="5">
        <f t="shared" ref="Q44:Q53" si="80">Q43-0.14</f>
        <v>24.68</v>
      </c>
      <c r="R44" s="5"/>
      <c r="S44" s="5">
        <v>10.3</v>
      </c>
      <c r="T44" s="8"/>
      <c r="U44" s="4">
        <v>2042</v>
      </c>
      <c r="V44" s="123">
        <v>4</v>
      </c>
      <c r="W44" s="123" cm="1">
        <f t="array" ref="W44">TRANSPOSE(P117)</f>
        <v>10.2481603349911</v>
      </c>
      <c r="X44" s="123">
        <v>9.7384000000000004</v>
      </c>
      <c r="Y44" s="123">
        <v>8.1500000000000092</v>
      </c>
      <c r="Z44" s="123" cm="1">
        <f t="array" ref="Z44">TRANSPOSE(Z117)</f>
        <v>23.269347174781998</v>
      </c>
      <c r="AA44" s="8"/>
      <c r="AB44" s="127">
        <f>V44*'YJW-parameter'!$D$4*0.01</f>
        <v>2.92E-2</v>
      </c>
      <c r="AC44" s="127">
        <f>W44*'YJW-parameter'!$E$4*0.01</f>
        <v>8.505973078042614E-2</v>
      </c>
      <c r="AD44" s="127">
        <f>X44*'YJW-parameter'!$D$4*0.01</f>
        <v>7.1090319999999999E-2</v>
      </c>
      <c r="AE44" s="127">
        <f>Y44*'YJW-parameter'!$E$4*0.01</f>
        <v>6.7645000000000066E-2</v>
      </c>
      <c r="AF44" s="127">
        <f>Z44*'YJW-parameter'!$E$4*0.01</f>
        <v>0.19313558155069058</v>
      </c>
      <c r="AG44" s="8"/>
      <c r="AH44" s="127">
        <f>AB44/'YJW-parameter'!$B$9</f>
        <v>2.3359999999999999E-2</v>
      </c>
      <c r="AI44" s="127">
        <f>AC44/'YJW-parameter'!$B$10</f>
        <v>3.5163179322210058E-3</v>
      </c>
      <c r="AJ44" s="127">
        <f>AD44/'YJW-parameter'!$C$9</f>
        <v>4.4431449999999997E-2</v>
      </c>
      <c r="AK44" s="127">
        <f>AE44/'YJW-parameter'!$C$9</f>
        <v>4.2278125000000041E-2</v>
      </c>
      <c r="AL44" s="127">
        <f>AF44/'YJW-parameter'!$C$10</f>
        <v>1.8990715983352072E-2</v>
      </c>
      <c r="AM44" s="8"/>
      <c r="AN44" s="128">
        <f t="shared" ref="AN44:AR44" si="81">1/AH44</f>
        <v>42.808219178082197</v>
      </c>
      <c r="AO44" s="128">
        <f t="shared" si="81"/>
        <v>284.38839128757957</v>
      </c>
      <c r="AP44" s="128">
        <f t="shared" si="81"/>
        <v>22.506580361433176</v>
      </c>
      <c r="AQ44" s="128">
        <f t="shared" si="81"/>
        <v>23.65289378372383</v>
      </c>
      <c r="AR44" s="128">
        <f t="shared" si="81"/>
        <v>52.657309017555477</v>
      </c>
      <c r="AS44" s="8"/>
      <c r="AT44" s="8"/>
      <c r="AU44" s="127">
        <f>AN44/('YJW-parameter'!$D$3*'YJW-parameter'!$F$10)</f>
        <v>6.515954172191217E-4</v>
      </c>
      <c r="AV44" s="127">
        <f>AO44/('YJW-parameter'!$E$3*'YJW-parameter'!$F$10)</f>
        <v>4.3711750159245522E-3</v>
      </c>
      <c r="AW44" s="127">
        <f>AP44/('YJW-parameter'!$D$3*'YJW-parameter'!$F$10)</f>
        <v>3.4257871274150813E-4</v>
      </c>
      <c r="AX44" s="127">
        <f>AQ44/('YJW-parameter'!$E$3*'YJW-parameter'!$F$10)</f>
        <v>3.6355541059051054E-4</v>
      </c>
      <c r="AY44" s="127">
        <f>AR44/('YJW-parameter'!$E$3*'YJW-parameter'!$F$10)</f>
        <v>8.093660663898197E-4</v>
      </c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</row>
    <row r="45" spans="1:74">
      <c r="A45" s="4"/>
      <c r="B45" s="4">
        <v>2043</v>
      </c>
      <c r="C45" s="4"/>
      <c r="D45" s="5">
        <v>4</v>
      </c>
      <c r="E45" s="5"/>
      <c r="F45" s="5">
        <v>4</v>
      </c>
      <c r="G45" s="5"/>
      <c r="H45" s="5">
        <f t="shared" si="67"/>
        <v>9.6783999999999999</v>
      </c>
      <c r="I45" s="5">
        <f t="shared" si="79"/>
        <v>8.1000000000000103</v>
      </c>
      <c r="J45" s="5"/>
      <c r="K45" s="5">
        <v>8</v>
      </c>
      <c r="L45" s="5"/>
      <c r="M45" s="5">
        <v>10.3</v>
      </c>
      <c r="N45" s="5"/>
      <c r="O45" s="5">
        <v>10.3</v>
      </c>
      <c r="P45" s="5"/>
      <c r="Q45" s="5">
        <f t="shared" si="80"/>
        <v>24.54</v>
      </c>
      <c r="R45" s="5"/>
      <c r="S45" s="5">
        <v>10.3</v>
      </c>
      <c r="T45" s="8"/>
      <c r="U45" s="4">
        <v>2043</v>
      </c>
      <c r="V45" s="123">
        <v>4</v>
      </c>
      <c r="W45" s="123" cm="1">
        <f t="array" ref="W45">TRANSPOSE(P118)</f>
        <v>10.242692240716201</v>
      </c>
      <c r="X45" s="123">
        <v>9.6783999999999999</v>
      </c>
      <c r="Y45" s="123">
        <v>8.1000000000000103</v>
      </c>
      <c r="Z45" s="123" cm="1">
        <f t="array" ref="Z45">TRANSPOSE(Z118)</f>
        <v>23.143554698833402</v>
      </c>
      <c r="AA45" s="8"/>
      <c r="AB45" s="127">
        <f>V45*'YJW-parameter'!$D$4*0.01</f>
        <v>2.92E-2</v>
      </c>
      <c r="AC45" s="127">
        <f>W45*'YJW-parameter'!$E$4*0.01</f>
        <v>8.5014345597944477E-2</v>
      </c>
      <c r="AD45" s="127">
        <f>X45*'YJW-parameter'!$D$4*0.01</f>
        <v>7.0652320000000005E-2</v>
      </c>
      <c r="AE45" s="127">
        <f>Y45*'YJW-parameter'!$E$4*0.01</f>
        <v>6.7230000000000081E-2</v>
      </c>
      <c r="AF45" s="127">
        <f>Z45*'YJW-parameter'!$E$4*0.01</f>
        <v>0.19209150400031721</v>
      </c>
      <c r="AG45" s="8"/>
      <c r="AH45" s="127">
        <f>AB45/'YJW-parameter'!$B$9</f>
        <v>2.3359999999999999E-2</v>
      </c>
      <c r="AI45" s="127">
        <f>AC45/'YJW-parameter'!$B$10</f>
        <v>3.5144417361696765E-3</v>
      </c>
      <c r="AJ45" s="127">
        <f>AD45/'YJW-parameter'!$C$9</f>
        <v>4.4157700000000001E-2</v>
      </c>
      <c r="AK45" s="127">
        <f>AE45/'YJW-parameter'!$C$9</f>
        <v>4.2018750000000049E-2</v>
      </c>
      <c r="AL45" s="127">
        <f>AF45/'YJW-parameter'!$C$10</f>
        <v>1.8888053490689991E-2</v>
      </c>
      <c r="AM45" s="8"/>
      <c r="AN45" s="128">
        <f t="shared" ref="AN45:AR45" si="82">1/AH45</f>
        <v>42.808219178082197</v>
      </c>
      <c r="AO45" s="128">
        <f t="shared" si="82"/>
        <v>284.5402129471297</v>
      </c>
      <c r="AP45" s="128">
        <f t="shared" si="82"/>
        <v>22.646107020972558</v>
      </c>
      <c r="AQ45" s="128">
        <f t="shared" si="82"/>
        <v>23.798899300907305</v>
      </c>
      <c r="AR45" s="128">
        <f t="shared" si="82"/>
        <v>52.943518001624923</v>
      </c>
      <c r="AS45" s="8"/>
      <c r="AT45" s="8"/>
      <c r="AU45" s="127">
        <f>AN45/('YJW-parameter'!$D$3*'YJW-parameter'!$F$10)</f>
        <v>6.515954172191217E-4</v>
      </c>
      <c r="AV45" s="127">
        <f>AO45/('YJW-parameter'!$E$3*'YJW-parameter'!$F$10)</f>
        <v>4.3735085817993655E-3</v>
      </c>
      <c r="AW45" s="127">
        <f>AP45/('YJW-parameter'!$D$3*'YJW-parameter'!$F$10)</f>
        <v>3.4470248555152732E-4</v>
      </c>
      <c r="AX45" s="127">
        <f>AQ45/('YJW-parameter'!$E$3*'YJW-parameter'!$F$10)</f>
        <v>3.6579957979168643E-4</v>
      </c>
      <c r="AY45" s="127">
        <f>AR45/('YJW-parameter'!$E$3*'YJW-parameter'!$F$10)</f>
        <v>8.137652247198529E-4</v>
      </c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</row>
    <row r="46" spans="1:74">
      <c r="A46" s="4"/>
      <c r="B46" s="4">
        <v>2044</v>
      </c>
      <c r="C46" s="4"/>
      <c r="D46" s="5">
        <v>4</v>
      </c>
      <c r="E46" s="5"/>
      <c r="F46" s="5">
        <v>4</v>
      </c>
      <c r="G46" s="5"/>
      <c r="H46" s="5">
        <f t="shared" si="67"/>
        <v>9.6183999999999994</v>
      </c>
      <c r="I46" s="5">
        <f t="shared" si="79"/>
        <v>8.0500000000000096</v>
      </c>
      <c r="J46" s="5"/>
      <c r="K46" s="5">
        <v>8</v>
      </c>
      <c r="L46" s="5"/>
      <c r="M46" s="5">
        <v>10.3</v>
      </c>
      <c r="N46" s="5"/>
      <c r="O46" s="5">
        <v>10.3</v>
      </c>
      <c r="P46" s="5"/>
      <c r="Q46" s="5">
        <f t="shared" si="80"/>
        <v>24.4</v>
      </c>
      <c r="R46" s="5"/>
      <c r="S46" s="5">
        <v>10.3</v>
      </c>
      <c r="T46" s="8"/>
      <c r="U46" s="4">
        <v>2044</v>
      </c>
      <c r="V46" s="123">
        <v>4</v>
      </c>
      <c r="W46" s="123" cm="1">
        <f t="array" ref="W46">TRANSPOSE(P119)</f>
        <v>10.2260268701393</v>
      </c>
      <c r="X46" s="123">
        <v>9.6183999999999994</v>
      </c>
      <c r="Y46" s="123">
        <v>8.0500000000000096</v>
      </c>
      <c r="Z46" s="123" cm="1">
        <f t="array" ref="Z46">TRANSPOSE(Z119)</f>
        <v>23.010888749784499</v>
      </c>
      <c r="AA46" s="8"/>
      <c r="AB46" s="127">
        <f>V46*'YJW-parameter'!$D$4*0.01</f>
        <v>2.92E-2</v>
      </c>
      <c r="AC46" s="127">
        <f>W46*'YJW-parameter'!$E$4*0.01</f>
        <v>8.4876023022156188E-2</v>
      </c>
      <c r="AD46" s="127">
        <f>X46*'YJW-parameter'!$D$4*0.01</f>
        <v>7.0214319999999997E-2</v>
      </c>
      <c r="AE46" s="127">
        <f>Y46*'YJW-parameter'!$E$4*0.01</f>
        <v>6.6815000000000083E-2</v>
      </c>
      <c r="AF46" s="127">
        <f>Z46*'YJW-parameter'!$E$4*0.01</f>
        <v>0.19099037662321133</v>
      </c>
      <c r="AG46" s="8"/>
      <c r="AH46" s="127">
        <f>AB46/'YJW-parameter'!$B$9</f>
        <v>2.3359999999999999E-2</v>
      </c>
      <c r="AI46" s="127">
        <f>AC46/'YJW-parameter'!$B$10</f>
        <v>3.5087235643718969E-3</v>
      </c>
      <c r="AJ46" s="127">
        <f>AD46/'YJW-parameter'!$C$9</f>
        <v>4.3883949999999998E-2</v>
      </c>
      <c r="AK46" s="127">
        <f>AE46/'YJW-parameter'!$C$9</f>
        <v>4.175937500000005E-2</v>
      </c>
      <c r="AL46" s="127">
        <f>AF46/'YJW-parameter'!$C$10</f>
        <v>1.8779781378880169E-2</v>
      </c>
      <c r="AM46" s="8"/>
      <c r="AN46" s="128">
        <f t="shared" ref="AN46:AR46" si="83">1/AH46</f>
        <v>42.808219178082197</v>
      </c>
      <c r="AO46" s="128">
        <f t="shared" si="83"/>
        <v>285.00392853804425</v>
      </c>
      <c r="AP46" s="128">
        <f t="shared" si="83"/>
        <v>22.787374427324796</v>
      </c>
      <c r="AQ46" s="128">
        <f t="shared" si="83"/>
        <v>23.946718551223498</v>
      </c>
      <c r="AR46" s="128">
        <f t="shared" si="83"/>
        <v>53.248756192902476</v>
      </c>
      <c r="AS46" s="8"/>
      <c r="AT46" s="8"/>
      <c r="AU46" s="127">
        <f>AN46/('YJW-parameter'!$D$3*'YJW-parameter'!$F$10)</f>
        <v>6.515954172191217E-4</v>
      </c>
      <c r="AV46" s="127">
        <f>AO46/('YJW-parameter'!$E$3*'YJW-parameter'!$F$10)</f>
        <v>4.3806360949735961E-3</v>
      </c>
      <c r="AW46" s="127">
        <f>AP46/('YJW-parameter'!$D$3*'YJW-parameter'!$F$10)</f>
        <v>3.4685275473695233E-4</v>
      </c>
      <c r="AX46" s="127">
        <f>AQ46/('YJW-parameter'!$E$3*'YJW-parameter'!$F$10)</f>
        <v>3.6807162687113788E-4</v>
      </c>
      <c r="AY46" s="127">
        <f>AR46/('YJW-parameter'!$E$3*'YJW-parameter'!$F$10)</f>
        <v>8.1845687035833191E-4</v>
      </c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</row>
    <row r="47" spans="1:74">
      <c r="A47" s="4"/>
      <c r="B47" s="4">
        <v>2045</v>
      </c>
      <c r="C47" s="4"/>
      <c r="D47" s="5">
        <v>4</v>
      </c>
      <c r="E47" s="5"/>
      <c r="F47" s="5">
        <v>4</v>
      </c>
      <c r="G47" s="5"/>
      <c r="H47" s="5">
        <f t="shared" si="67"/>
        <v>9.5584000000000007</v>
      </c>
      <c r="I47" s="5">
        <f t="shared" si="79"/>
        <v>8.0000000000000107</v>
      </c>
      <c r="J47" s="5"/>
      <c r="K47" s="5">
        <v>8</v>
      </c>
      <c r="L47" s="5"/>
      <c r="M47" s="5">
        <v>10.3</v>
      </c>
      <c r="N47" s="5"/>
      <c r="O47" s="5">
        <v>10.3</v>
      </c>
      <c r="P47" s="5"/>
      <c r="Q47" s="5">
        <f t="shared" si="80"/>
        <v>24.26</v>
      </c>
      <c r="R47" s="5"/>
      <c r="S47" s="5">
        <v>10.3</v>
      </c>
      <c r="T47" s="8"/>
      <c r="U47" s="4">
        <v>2045</v>
      </c>
      <c r="V47" s="123">
        <v>4</v>
      </c>
      <c r="W47" s="123" cm="1">
        <f t="array" ref="W47">TRANSPOSE(P120)</f>
        <v>10.2225969844486</v>
      </c>
      <c r="X47" s="123">
        <v>9.5584000000000007</v>
      </c>
      <c r="Y47" s="123">
        <v>8.0000000000000107</v>
      </c>
      <c r="Z47" s="123" cm="1">
        <f t="array" ref="Z47">TRANSPOSE(Z120)</f>
        <v>22.8789993581651</v>
      </c>
      <c r="AA47" s="8"/>
      <c r="AB47" s="127">
        <f>V47*'YJW-parameter'!$D$4*0.01</f>
        <v>2.92E-2</v>
      </c>
      <c r="AC47" s="127">
        <f>W47*'YJW-parameter'!$E$4*0.01</f>
        <v>8.4847554970923375E-2</v>
      </c>
      <c r="AD47" s="127">
        <f>X47*'YJW-parameter'!$D$4*0.01</f>
        <v>6.9776320000000003E-2</v>
      </c>
      <c r="AE47" s="127">
        <f>Y47*'YJW-parameter'!$E$4*0.01</f>
        <v>6.6400000000000084E-2</v>
      </c>
      <c r="AF47" s="127">
        <f>Z47*'YJW-parameter'!$E$4*0.01</f>
        <v>0.18989569467277034</v>
      </c>
      <c r="AG47" s="8"/>
      <c r="AH47" s="127">
        <f>AB47/'YJW-parameter'!$B$9</f>
        <v>2.3359999999999999E-2</v>
      </c>
      <c r="AI47" s="127">
        <f>AC47/'YJW-parameter'!$B$10</f>
        <v>3.5075467123159725E-3</v>
      </c>
      <c r="AJ47" s="127">
        <f>AD47/'YJW-parameter'!$C$9</f>
        <v>4.3610200000000002E-2</v>
      </c>
      <c r="AK47" s="127">
        <f>AE47/'YJW-parameter'!$C$9</f>
        <v>4.1500000000000051E-2</v>
      </c>
      <c r="AL47" s="127">
        <f>AF47/'YJW-parameter'!$C$10</f>
        <v>1.8672143035670635E-2</v>
      </c>
      <c r="AM47" s="8"/>
      <c r="AN47" s="128">
        <f t="shared" ref="AN47:AR47" si="84">1/AH47</f>
        <v>42.808219178082197</v>
      </c>
      <c r="AO47" s="128">
        <f t="shared" si="84"/>
        <v>285.09955305476666</v>
      </c>
      <c r="AP47" s="128">
        <f t="shared" si="84"/>
        <v>22.930415361543858</v>
      </c>
      <c r="AQ47" s="128">
        <f t="shared" si="84"/>
        <v>24.096385542168644</v>
      </c>
      <c r="AR47" s="128">
        <f t="shared" si="84"/>
        <v>53.555716560741502</v>
      </c>
      <c r="AS47" s="8"/>
      <c r="AT47" s="8"/>
      <c r="AU47" s="127">
        <f>AN47/('YJW-parameter'!$D$3*'YJW-parameter'!$F$10)</f>
        <v>6.515954172191217E-4</v>
      </c>
      <c r="AV47" s="127">
        <f>AO47/('YJW-parameter'!$E$3*'YJW-parameter'!$F$10)</f>
        <v>4.3821058859749599E-3</v>
      </c>
      <c r="AW47" s="127">
        <f>AP47/('YJW-parameter'!$D$3*'YJW-parameter'!$F$10)</f>
        <v>3.4903001926702191E-4</v>
      </c>
      <c r="AX47" s="127">
        <f>AQ47/('YJW-parameter'!$E$3*'YJW-parameter'!$F$10)</f>
        <v>3.7037207453908248E-4</v>
      </c>
      <c r="AY47" s="127">
        <f>AR47/('YJW-parameter'!$E$3*'YJW-parameter'!$F$10)</f>
        <v>8.231749866102015E-4</v>
      </c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</row>
    <row r="48" spans="1:74">
      <c r="A48" s="4"/>
      <c r="B48" s="4">
        <v>2046</v>
      </c>
      <c r="C48" s="4"/>
      <c r="D48" s="5">
        <v>4</v>
      </c>
      <c r="E48" s="5"/>
      <c r="F48" s="5">
        <v>4</v>
      </c>
      <c r="G48" s="5"/>
      <c r="H48" s="5">
        <f t="shared" si="67"/>
        <v>9.4984000000000002</v>
      </c>
      <c r="I48" s="5">
        <f t="shared" si="79"/>
        <v>7.9500000000000099</v>
      </c>
      <c r="J48" s="5"/>
      <c r="K48" s="5">
        <v>8</v>
      </c>
      <c r="L48" s="5"/>
      <c r="M48" s="5">
        <v>10.3</v>
      </c>
      <c r="N48" s="5"/>
      <c r="O48" s="5">
        <v>10.3</v>
      </c>
      <c r="P48" s="5"/>
      <c r="Q48" s="5">
        <f t="shared" si="80"/>
        <v>24.12</v>
      </c>
      <c r="R48" s="5"/>
      <c r="S48" s="5">
        <v>10.3</v>
      </c>
      <c r="T48" s="8"/>
      <c r="U48" s="4">
        <v>2046</v>
      </c>
      <c r="V48" s="123">
        <v>4</v>
      </c>
      <c r="W48" s="123" cm="1">
        <f t="array" ref="W48">TRANSPOSE(P121)</f>
        <v>10.235491803943299</v>
      </c>
      <c r="X48" s="123">
        <v>9.4984000000000002</v>
      </c>
      <c r="Y48" s="123">
        <v>7.9500000000000099</v>
      </c>
      <c r="Z48" s="123" cm="1">
        <f t="array" ref="Z48">TRANSPOSE(Z121)</f>
        <v>22.7497670476093</v>
      </c>
      <c r="AA48" s="8"/>
      <c r="AB48" s="127">
        <f>V48*'YJW-parameter'!$D$4*0.01</f>
        <v>2.92E-2</v>
      </c>
      <c r="AC48" s="127">
        <f>W48*'YJW-parameter'!$E$4*0.01</f>
        <v>8.4954581972729384E-2</v>
      </c>
      <c r="AD48" s="127">
        <f>X48*'YJW-parameter'!$D$4*0.01</f>
        <v>6.9338319999999995E-2</v>
      </c>
      <c r="AE48" s="127">
        <f>Y48*'YJW-parameter'!$E$4*0.01</f>
        <v>6.5985000000000071E-2</v>
      </c>
      <c r="AF48" s="127">
        <f>Z48*'YJW-parameter'!$E$4*0.01</f>
        <v>0.1888230664951572</v>
      </c>
      <c r="AG48" s="8"/>
      <c r="AH48" s="127">
        <f>AB48/'YJW-parameter'!$B$9</f>
        <v>2.3359999999999999E-2</v>
      </c>
      <c r="AI48" s="127">
        <f>AC48/'YJW-parameter'!$B$10</f>
        <v>3.5119711439739305E-3</v>
      </c>
      <c r="AJ48" s="127">
        <f>AD48/'YJW-parameter'!$C$9</f>
        <v>4.3336449999999992E-2</v>
      </c>
      <c r="AK48" s="127">
        <f>AE48/'YJW-parameter'!$C$9</f>
        <v>4.1240625000000045E-2</v>
      </c>
      <c r="AL48" s="127">
        <f>AF48/'YJW-parameter'!$C$10</f>
        <v>1.8566673205030207E-2</v>
      </c>
      <c r="AM48" s="8"/>
      <c r="AN48" s="128">
        <f t="shared" ref="AN48:AR48" si="85">1/AH48</f>
        <v>42.808219178082197</v>
      </c>
      <c r="AO48" s="128">
        <f t="shared" si="85"/>
        <v>284.74038054551369</v>
      </c>
      <c r="AP48" s="128">
        <f t="shared" si="85"/>
        <v>23.075263432976172</v>
      </c>
      <c r="AQ48" s="128">
        <f t="shared" si="85"/>
        <v>24.247935136773481</v>
      </c>
      <c r="AR48" s="128">
        <f t="shared" si="85"/>
        <v>53.859945126253059</v>
      </c>
      <c r="AS48" s="8"/>
      <c r="AT48" s="8"/>
      <c r="AU48" s="127">
        <f>AN48/('YJW-parameter'!$D$3*'YJW-parameter'!$F$10)</f>
        <v>6.515954172191217E-4</v>
      </c>
      <c r="AV48" s="127">
        <f>AO48/('YJW-parameter'!$E$3*'YJW-parameter'!$F$10)</f>
        <v>4.3765852460791281E-3</v>
      </c>
      <c r="AW48" s="127">
        <f>AP48/('YJW-parameter'!$D$3*'YJW-parameter'!$F$10)</f>
        <v>3.5123479071863718E-4</v>
      </c>
      <c r="AX48" s="127">
        <f>AQ48/('YJW-parameter'!$E$3*'YJW-parameter'!$F$10)</f>
        <v>3.7270145865568051E-4</v>
      </c>
      <c r="AY48" s="127">
        <f>AR48/('YJW-parameter'!$E$3*'YJW-parameter'!$F$10)</f>
        <v>8.2785111385531786E-4</v>
      </c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</row>
    <row r="49" spans="1:74">
      <c r="A49" s="4"/>
      <c r="B49" s="4">
        <v>2047</v>
      </c>
      <c r="C49" s="4"/>
      <c r="D49" s="5">
        <v>4</v>
      </c>
      <c r="E49" s="5"/>
      <c r="F49" s="5">
        <v>4</v>
      </c>
      <c r="G49" s="5"/>
      <c r="H49" s="5">
        <f t="shared" si="67"/>
        <v>9.4383999999999997</v>
      </c>
      <c r="I49" s="5">
        <f t="shared" si="79"/>
        <v>7.9000000000000101</v>
      </c>
      <c r="J49" s="5"/>
      <c r="K49" s="5">
        <v>8</v>
      </c>
      <c r="L49" s="5"/>
      <c r="M49" s="5">
        <v>10.3</v>
      </c>
      <c r="N49" s="5"/>
      <c r="O49" s="5">
        <v>10.3</v>
      </c>
      <c r="P49" s="5"/>
      <c r="Q49" s="5">
        <f t="shared" si="80"/>
        <v>23.98</v>
      </c>
      <c r="R49" s="5"/>
      <c r="S49" s="5">
        <v>10.3</v>
      </c>
      <c r="T49" s="8"/>
      <c r="U49" s="4">
        <v>2047</v>
      </c>
      <c r="V49" s="123">
        <v>4</v>
      </c>
      <c r="W49" s="123" cm="1">
        <f t="array" ref="W49">TRANSPOSE(P122)</f>
        <v>10.2452425072946</v>
      </c>
      <c r="X49" s="123">
        <v>9.4383999999999997</v>
      </c>
      <c r="Y49" s="123">
        <v>7.9000000000000101</v>
      </c>
      <c r="Z49" s="123" cm="1">
        <f t="array" ref="Z49">TRANSPOSE(Z122)</f>
        <v>22.629884999525199</v>
      </c>
      <c r="AA49" s="8"/>
      <c r="AB49" s="127">
        <f>V49*'YJW-parameter'!$D$4*0.01</f>
        <v>2.92E-2</v>
      </c>
      <c r="AC49" s="127">
        <f>W49*'YJW-parameter'!$E$4*0.01</f>
        <v>8.503551281054518E-2</v>
      </c>
      <c r="AD49" s="127">
        <f>X49*'YJW-parameter'!$D$4*0.01</f>
        <v>6.8900320000000001E-2</v>
      </c>
      <c r="AE49" s="127">
        <f>Y49*'YJW-parameter'!$E$4*0.01</f>
        <v>6.5570000000000087E-2</v>
      </c>
      <c r="AF49" s="127">
        <f>Z49*'YJW-parameter'!$E$4*0.01</f>
        <v>0.18782804549605914</v>
      </c>
      <c r="AG49" s="8"/>
      <c r="AH49" s="127">
        <f>AB49/'YJW-parameter'!$B$9</f>
        <v>2.3359999999999999E-2</v>
      </c>
      <c r="AI49" s="127">
        <f>AC49/'YJW-parameter'!$B$10</f>
        <v>3.5153167759630084E-3</v>
      </c>
      <c r="AJ49" s="127">
        <f>AD49/'YJW-parameter'!$C$9</f>
        <v>4.3062699999999995E-2</v>
      </c>
      <c r="AK49" s="127">
        <f>AE49/'YJW-parameter'!$C$9</f>
        <v>4.0981250000000052E-2</v>
      </c>
      <c r="AL49" s="127">
        <f>AF49/'YJW-parameter'!$C$10</f>
        <v>1.8468834365394211E-2</v>
      </c>
      <c r="AM49" s="8"/>
      <c r="AN49" s="128">
        <f t="shared" ref="AN49:AR49" si="86">1/AH49</f>
        <v>42.808219178082197</v>
      </c>
      <c r="AO49" s="128">
        <f t="shared" si="86"/>
        <v>284.46938461927192</v>
      </c>
      <c r="AP49" s="128">
        <f t="shared" si="86"/>
        <v>23.2219531055879</v>
      </c>
      <c r="AQ49" s="128">
        <f t="shared" si="86"/>
        <v>24.401403080677106</v>
      </c>
      <c r="AR49" s="128">
        <f t="shared" si="86"/>
        <v>54.145268738439697</v>
      </c>
      <c r="AS49" s="8"/>
      <c r="AT49" s="8"/>
      <c r="AU49" s="127">
        <f>AN49/('YJW-parameter'!$D$3*'YJW-parameter'!$F$10)</f>
        <v>6.515954172191217E-4</v>
      </c>
      <c r="AV49" s="127">
        <f>AO49/('YJW-parameter'!$E$3*'YJW-parameter'!$F$10)</f>
        <v>4.3724199191582857E-3</v>
      </c>
      <c r="AW49" s="127">
        <f>AP49/('YJW-parameter'!$D$3*'YJW-parameter'!$F$10)</f>
        <v>3.5346759367709598E-4</v>
      </c>
      <c r="AX49" s="127">
        <f>AQ49/('YJW-parameter'!$E$3*'YJW-parameter'!$F$10)</f>
        <v>3.7506032864717212E-4</v>
      </c>
      <c r="AY49" s="127">
        <f>AR49/('YJW-parameter'!$E$3*'YJW-parameter'!$F$10)</f>
        <v>8.3223666362898074E-4</v>
      </c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</row>
    <row r="50" spans="1:74">
      <c r="A50" s="4"/>
      <c r="B50" s="4">
        <v>2048</v>
      </c>
      <c r="C50" s="4"/>
      <c r="D50" s="5">
        <v>4</v>
      </c>
      <c r="E50" s="5"/>
      <c r="F50" s="5">
        <v>4</v>
      </c>
      <c r="G50" s="5"/>
      <c r="H50" s="5">
        <f t="shared" si="67"/>
        <v>9.3783999999999992</v>
      </c>
      <c r="I50" s="5">
        <f t="shared" si="79"/>
        <v>7.8500000000000103</v>
      </c>
      <c r="J50" s="5"/>
      <c r="K50" s="5">
        <v>8</v>
      </c>
      <c r="L50" s="5"/>
      <c r="M50" s="5">
        <v>10.3</v>
      </c>
      <c r="N50" s="5"/>
      <c r="O50" s="5">
        <v>10.3</v>
      </c>
      <c r="P50" s="5"/>
      <c r="Q50" s="5">
        <f t="shared" si="80"/>
        <v>23.84</v>
      </c>
      <c r="R50" s="5"/>
      <c r="S50" s="5">
        <v>10.3</v>
      </c>
      <c r="T50" s="8"/>
      <c r="U50" s="4">
        <v>2048</v>
      </c>
      <c r="V50" s="123">
        <v>4</v>
      </c>
      <c r="W50" s="123" cm="1">
        <f t="array" ref="W50">TRANSPOSE(P123)</f>
        <v>10.2254612115771</v>
      </c>
      <c r="X50" s="123">
        <v>9.3783999999999992</v>
      </c>
      <c r="Y50" s="123">
        <v>7.8500000000000103</v>
      </c>
      <c r="Z50" s="123" cm="1">
        <f t="array" ref="Z50">TRANSPOSE(Z123)</f>
        <v>22.506712265565099</v>
      </c>
      <c r="AA50" s="8"/>
      <c r="AB50" s="127">
        <f>V50*'YJW-parameter'!$D$4*0.01</f>
        <v>2.92E-2</v>
      </c>
      <c r="AC50" s="127">
        <f>W50*'YJW-parameter'!$E$4*0.01</f>
        <v>8.487132805608992E-2</v>
      </c>
      <c r="AD50" s="127">
        <f>X50*'YJW-parameter'!$D$4*0.01</f>
        <v>6.8462319999999993E-2</v>
      </c>
      <c r="AE50" s="127">
        <f>Y50*'YJW-parameter'!$E$4*0.01</f>
        <v>6.5155000000000088E-2</v>
      </c>
      <c r="AF50" s="127">
        <f>Z50*'YJW-parameter'!$E$4*0.01</f>
        <v>0.18680571180419034</v>
      </c>
      <c r="AG50" s="8"/>
      <c r="AH50" s="127">
        <f>AB50/'YJW-parameter'!$B$9</f>
        <v>2.3359999999999999E-2</v>
      </c>
      <c r="AI50" s="127">
        <f>AC50/'YJW-parameter'!$B$10</f>
        <v>3.5085294773083884E-3</v>
      </c>
      <c r="AJ50" s="127">
        <f>AD50/'YJW-parameter'!$C$9</f>
        <v>4.2788949999999992E-2</v>
      </c>
      <c r="AK50" s="127">
        <f>AE50/'YJW-parameter'!$C$9</f>
        <v>4.0721875000000053E-2</v>
      </c>
      <c r="AL50" s="127">
        <f>AF50/'YJW-parameter'!$C$10</f>
        <v>1.8368309911916455E-2</v>
      </c>
      <c r="AM50" s="8"/>
      <c r="AN50" s="128">
        <f t="shared" ref="AN50:AR50" si="87">1/AH50</f>
        <v>42.808219178082197</v>
      </c>
      <c r="AO50" s="128">
        <f t="shared" si="87"/>
        <v>285.01969456650033</v>
      </c>
      <c r="AP50" s="128">
        <f t="shared" si="87"/>
        <v>23.370519725302916</v>
      </c>
      <c r="AQ50" s="128">
        <f t="shared" si="87"/>
        <v>24.556826030235559</v>
      </c>
      <c r="AR50" s="128">
        <f t="shared" si="87"/>
        <v>54.441590151484171</v>
      </c>
      <c r="AS50" s="8"/>
      <c r="AT50" s="8"/>
      <c r="AU50" s="127">
        <f>AN50/('YJW-parameter'!$D$3*'YJW-parameter'!$F$10)</f>
        <v>6.515954172191217E-4</v>
      </c>
      <c r="AV50" s="127">
        <f>AO50/('YJW-parameter'!$E$3*'YJW-parameter'!$F$10)</f>
        <v>4.3808784257852564E-3</v>
      </c>
      <c r="AW50" s="127">
        <f>AP50/('YJW-parameter'!$D$3*'YJW-parameter'!$F$10)</f>
        <v>3.5572896615221182E-4</v>
      </c>
      <c r="AX50" s="127">
        <f>AQ50/('YJW-parameter'!$E$3*'YJW-parameter'!$F$10)</f>
        <v>3.7744924793791843E-4</v>
      </c>
      <c r="AY50" s="127">
        <f>AR50/('YJW-parameter'!$E$3*'YJW-parameter'!$F$10)</f>
        <v>8.3679125445288555E-4</v>
      </c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</row>
    <row r="51" spans="1:74">
      <c r="A51" s="4"/>
      <c r="B51" s="4">
        <v>2049</v>
      </c>
      <c r="C51" s="4"/>
      <c r="D51" s="5">
        <v>4</v>
      </c>
      <c r="E51" s="5"/>
      <c r="F51" s="5">
        <v>4</v>
      </c>
      <c r="G51" s="5"/>
      <c r="H51" s="5">
        <f t="shared" si="67"/>
        <v>9.3184000000000005</v>
      </c>
      <c r="I51" s="5">
        <f t="shared" si="79"/>
        <v>7.8000000000000096</v>
      </c>
      <c r="J51" s="5"/>
      <c r="K51" s="5">
        <v>8</v>
      </c>
      <c r="L51" s="5"/>
      <c r="M51" s="5">
        <v>10.3</v>
      </c>
      <c r="N51" s="5"/>
      <c r="O51" s="5">
        <v>10.3</v>
      </c>
      <c r="P51" s="5"/>
      <c r="Q51" s="5">
        <f t="shared" si="80"/>
        <v>23.7</v>
      </c>
      <c r="R51" s="5"/>
      <c r="S51" s="5">
        <v>10.3</v>
      </c>
      <c r="T51" s="8"/>
      <c r="U51" s="4">
        <v>2049</v>
      </c>
      <c r="V51" s="123">
        <v>4</v>
      </c>
      <c r="W51" s="123" cm="1">
        <f t="array" ref="W51">TRANSPOSE(P124)</f>
        <v>10.210548310856201</v>
      </c>
      <c r="X51" s="123">
        <v>9.3184000000000005</v>
      </c>
      <c r="Y51" s="123">
        <v>7.8000000000000096</v>
      </c>
      <c r="Z51" s="123" cm="1">
        <f t="array" ref="Z51">TRANSPOSE(Z124)</f>
        <v>22.382126089857699</v>
      </c>
      <c r="AA51" s="8"/>
      <c r="AB51" s="127">
        <f>V51*'YJW-parameter'!$D$4*0.01</f>
        <v>2.92E-2</v>
      </c>
      <c r="AC51" s="127">
        <f>W51*'YJW-parameter'!$E$4*0.01</f>
        <v>8.4747550980106473E-2</v>
      </c>
      <c r="AD51" s="127">
        <f>X51*'YJW-parameter'!$D$4*0.01</f>
        <v>6.8024320000000013E-2</v>
      </c>
      <c r="AE51" s="127">
        <f>Y51*'YJW-parameter'!$E$4*0.01</f>
        <v>6.4740000000000075E-2</v>
      </c>
      <c r="AF51" s="127">
        <f>Z51*'YJW-parameter'!$E$4*0.01</f>
        <v>0.1857716465458189</v>
      </c>
      <c r="AG51" s="8"/>
      <c r="AH51" s="127">
        <f>AB51/'YJW-parameter'!$B$9</f>
        <v>2.3359999999999999E-2</v>
      </c>
      <c r="AI51" s="127">
        <f>AC51/'YJW-parameter'!$B$10</f>
        <v>3.5034126076935292E-3</v>
      </c>
      <c r="AJ51" s="127">
        <f>AD51/'YJW-parameter'!$C$9</f>
        <v>4.2515200000000003E-2</v>
      </c>
      <c r="AK51" s="127">
        <f>AE51/'YJW-parameter'!$C$9</f>
        <v>4.0462500000000047E-2</v>
      </c>
      <c r="AL51" s="127">
        <f>AF51/'YJW-parameter'!$C$10</f>
        <v>1.826663191207659E-2</v>
      </c>
      <c r="AM51" s="8"/>
      <c r="AN51" s="128">
        <f t="shared" ref="AN51:AR51" si="88">1/AH51</f>
        <v>42.808219178082197</v>
      </c>
      <c r="AO51" s="128">
        <f t="shared" si="88"/>
        <v>285.43597685410788</v>
      </c>
      <c r="AP51" s="128">
        <f t="shared" si="88"/>
        <v>23.520999548396809</v>
      </c>
      <c r="AQ51" s="128">
        <f t="shared" si="88"/>
        <v>24.714241581711434</v>
      </c>
      <c r="AR51" s="128">
        <f t="shared" si="88"/>
        <v>54.744629705866657</v>
      </c>
      <c r="AS51" s="8"/>
      <c r="AT51" s="8"/>
      <c r="AU51" s="127">
        <f>AN51/('YJW-parameter'!$D$3*'YJW-parameter'!$F$10)</f>
        <v>6.515954172191217E-4</v>
      </c>
      <c r="AV51" s="127">
        <f>AO51/('YJW-parameter'!$E$3*'YJW-parameter'!$F$10)</f>
        <v>4.3872768681651421E-3</v>
      </c>
      <c r="AW51" s="127">
        <f>AP51/('YJW-parameter'!$D$3*'YJW-parameter'!$F$10)</f>
        <v>3.5801946001050636E-4</v>
      </c>
      <c r="AX51" s="127">
        <f>AQ51/('YJW-parameter'!$E$3*'YJW-parameter'!$F$10)</f>
        <v>3.7986879439905902E-4</v>
      </c>
      <c r="AY51" s="127">
        <f>AR51/('YJW-parameter'!$E$3*'YJW-parameter'!$F$10)</f>
        <v>8.4144910607248324E-4</v>
      </c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</row>
    <row r="52" spans="1:74">
      <c r="A52" s="4"/>
      <c r="B52" s="4">
        <v>2050</v>
      </c>
      <c r="C52" s="4"/>
      <c r="D52" s="5">
        <v>4</v>
      </c>
      <c r="E52" s="5"/>
      <c r="F52" s="5">
        <v>4</v>
      </c>
      <c r="G52" s="5"/>
      <c r="H52" s="5">
        <f t="shared" si="67"/>
        <v>9.2583999999999893</v>
      </c>
      <c r="I52" s="5">
        <f t="shared" si="79"/>
        <v>7.7500000000000098</v>
      </c>
      <c r="J52" s="5"/>
      <c r="K52" s="5">
        <v>8</v>
      </c>
      <c r="L52" s="5"/>
      <c r="M52" s="5">
        <v>10.3</v>
      </c>
      <c r="N52" s="5"/>
      <c r="O52" s="5">
        <v>10.3</v>
      </c>
      <c r="P52" s="5"/>
      <c r="Q52" s="5">
        <f t="shared" si="80"/>
        <v>23.56</v>
      </c>
      <c r="R52" s="5"/>
      <c r="S52" s="5">
        <v>10.3</v>
      </c>
      <c r="T52" s="8"/>
      <c r="U52" s="4">
        <v>2050</v>
      </c>
      <c r="V52" s="123">
        <v>4</v>
      </c>
      <c r="W52" s="123" cm="1">
        <f t="array" ref="W52">TRANSPOSE(P125)</f>
        <v>10.218953393193599</v>
      </c>
      <c r="X52" s="123">
        <v>9.2583999999999893</v>
      </c>
      <c r="Y52" s="123">
        <v>7.7500000000000098</v>
      </c>
      <c r="Z52" s="123" cm="1">
        <f t="array" ref="Z52">TRANSPOSE(Z125)</f>
        <v>22.256554506989598</v>
      </c>
      <c r="AA52" s="8"/>
      <c r="AB52" s="127">
        <f>V52*'YJW-parameter'!$D$4*0.01</f>
        <v>2.92E-2</v>
      </c>
      <c r="AC52" s="127">
        <f>W52*'YJW-parameter'!$E$4*0.01</f>
        <v>8.481731316350688E-2</v>
      </c>
      <c r="AD52" s="127">
        <f>X52*'YJW-parameter'!$D$4*0.01</f>
        <v>6.7586319999999922E-2</v>
      </c>
      <c r="AE52" s="127">
        <f>Y52*'YJW-parameter'!$E$4*0.01</f>
        <v>6.4325000000000077E-2</v>
      </c>
      <c r="AF52" s="127">
        <f>Z52*'YJW-parameter'!$E$4*0.01</f>
        <v>0.18472940240801364</v>
      </c>
      <c r="AG52" s="8"/>
      <c r="AH52" s="127">
        <f>AB52/'YJW-parameter'!$B$9</f>
        <v>2.3359999999999999E-2</v>
      </c>
      <c r="AI52" s="127">
        <f>AC52/'YJW-parameter'!$B$10</f>
        <v>3.506296534249974E-3</v>
      </c>
      <c r="AJ52" s="127">
        <f>AD52/'YJW-parameter'!$C$9</f>
        <v>4.2241449999999951E-2</v>
      </c>
      <c r="AK52" s="127">
        <f>AE52/'YJW-parameter'!$C$9</f>
        <v>4.0203125000000048E-2</v>
      </c>
      <c r="AL52" s="127">
        <f>AF52/'YJW-parameter'!$C$10</f>
        <v>1.8164149695969876E-2</v>
      </c>
      <c r="AM52" s="8"/>
      <c r="AN52" s="128">
        <f t="shared" ref="AN52:AR52" si="89">1/AH52</f>
        <v>42.808219178082197</v>
      </c>
      <c r="AO52" s="128">
        <f t="shared" si="89"/>
        <v>285.20120595387931</v>
      </c>
      <c r="AP52" s="128">
        <f t="shared" si="89"/>
        <v>23.673429770995103</v>
      </c>
      <c r="AQ52" s="128">
        <f t="shared" si="89"/>
        <v>24.87368830159344</v>
      </c>
      <c r="AR52" s="128">
        <f t="shared" si="89"/>
        <v>55.053499158392889</v>
      </c>
      <c r="AS52" s="8"/>
      <c r="AT52" s="8"/>
      <c r="AU52" s="127">
        <f>AN52/('YJW-parameter'!$D$3*'YJW-parameter'!$F$10)</f>
        <v>6.515954172191217E-4</v>
      </c>
      <c r="AV52" s="127">
        <f>AO52/('YJW-parameter'!$E$3*'YJW-parameter'!$F$10)</f>
        <v>4.3836683358727414E-3</v>
      </c>
      <c r="AW52" s="127">
        <f>AP52/('YJW-parameter'!$D$3*'YJW-parameter'!$F$10)</f>
        <v>3.6033964142421002E-4</v>
      </c>
      <c r="AX52" s="127">
        <f>AQ52/('YJW-parameter'!$E$3*'YJW-parameter'!$F$10)</f>
        <v>3.8231956081453679E-4</v>
      </c>
      <c r="AY52" s="127">
        <f>AR52/('YJW-parameter'!$E$3*'YJW-parameter'!$F$10)</f>
        <v>8.4619656579807973E-4</v>
      </c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</row>
    <row r="53" spans="1:74">
      <c r="A53" s="4" t="s">
        <v>225</v>
      </c>
      <c r="B53" s="4">
        <v>2051</v>
      </c>
      <c r="C53" s="4">
        <v>60</v>
      </c>
      <c r="D53" s="5">
        <v>4</v>
      </c>
      <c r="E53" s="5">
        <v>0</v>
      </c>
      <c r="F53" s="5">
        <v>4</v>
      </c>
      <c r="G53" s="5">
        <v>0</v>
      </c>
      <c r="H53" s="5">
        <v>9.2159999999999993</v>
      </c>
      <c r="I53" s="5">
        <f t="shared" si="79"/>
        <v>7.7000000000000099</v>
      </c>
      <c r="J53" s="5">
        <v>0</v>
      </c>
      <c r="K53" s="5">
        <v>8</v>
      </c>
      <c r="L53" s="5">
        <v>0</v>
      </c>
      <c r="M53" s="5">
        <v>10.3</v>
      </c>
      <c r="N53" s="5">
        <v>0</v>
      </c>
      <c r="O53" s="5">
        <v>10.3</v>
      </c>
      <c r="P53" s="5">
        <v>0</v>
      </c>
      <c r="Q53" s="5">
        <f t="shared" si="80"/>
        <v>23.42</v>
      </c>
      <c r="R53" s="5">
        <v>0</v>
      </c>
      <c r="S53" s="5">
        <v>10.3</v>
      </c>
      <c r="T53" s="8"/>
      <c r="U53" s="4">
        <v>2051</v>
      </c>
      <c r="V53" s="123">
        <v>4</v>
      </c>
      <c r="W53" s="123" cm="1">
        <f t="array" ref="W53">TRANSPOSE(P126)</f>
        <v>10.2381861707541</v>
      </c>
      <c r="X53" s="123">
        <v>9.2159999999999993</v>
      </c>
      <c r="Y53" s="123">
        <v>7.7000000000000099</v>
      </c>
      <c r="Z53" s="123" cm="1">
        <f t="array" ref="Z53">TRANSPOSE(Z126)</f>
        <v>22.132258887697699</v>
      </c>
      <c r="AA53" s="8"/>
      <c r="AB53" s="127">
        <f>V53*'YJW-parameter'!$D$4*0.01</f>
        <v>2.92E-2</v>
      </c>
      <c r="AC53" s="127">
        <f>W53*'YJW-parameter'!$E$4*0.01</f>
        <v>8.4976945217259028E-2</v>
      </c>
      <c r="AD53" s="127">
        <f>X53*'YJW-parameter'!$D$4*0.01</f>
        <v>6.7276799999999998E-2</v>
      </c>
      <c r="AE53" s="127">
        <f>Y53*'YJW-parameter'!$E$4*0.01</f>
        <v>6.3910000000000078E-2</v>
      </c>
      <c r="AF53" s="127">
        <f>Z53*'YJW-parameter'!$E$4*0.01</f>
        <v>0.18369774876789091</v>
      </c>
      <c r="AG53" s="8"/>
      <c r="AH53" s="127">
        <f>AB53/'YJW-parameter'!$B$9</f>
        <v>2.3359999999999999E-2</v>
      </c>
      <c r="AI53" s="127">
        <f>AC53/'YJW-parameter'!$B$10</f>
        <v>3.5128956270053338E-3</v>
      </c>
      <c r="AJ53" s="127">
        <f>AD53/'YJW-parameter'!$C$9</f>
        <v>4.2047999999999995E-2</v>
      </c>
      <c r="AK53" s="127">
        <f>AE53/'YJW-parameter'!$C$9</f>
        <v>3.9943750000000049E-2</v>
      </c>
      <c r="AL53" s="127">
        <f>AF53/'YJW-parameter'!$C$10</f>
        <v>1.8062708826734605E-2</v>
      </c>
      <c r="AM53" s="8"/>
      <c r="AN53" s="128">
        <f t="shared" ref="AN53:AR53" si="90">1/AH53</f>
        <v>42.808219178082197</v>
      </c>
      <c r="AO53" s="128">
        <f t="shared" si="90"/>
        <v>284.66544588245512</v>
      </c>
      <c r="AP53" s="128">
        <f t="shared" si="90"/>
        <v>23.782343987823442</v>
      </c>
      <c r="AQ53" s="128">
        <f t="shared" si="90"/>
        <v>25.035205758097295</v>
      </c>
      <c r="AR53" s="128">
        <f t="shared" si="90"/>
        <v>55.362681732426566</v>
      </c>
      <c r="AS53" s="8"/>
      <c r="AT53" s="8"/>
      <c r="AU53" s="127">
        <f>AN53/('YJW-parameter'!$D$3*'YJW-parameter'!$F$10)</f>
        <v>6.515954172191217E-4</v>
      </c>
      <c r="AV53" s="127">
        <f>AO53/('YJW-parameter'!$E$3*'YJW-parameter'!$F$10)</f>
        <v>4.3754334672547347E-3</v>
      </c>
      <c r="AW53" s="127">
        <f>AP53/('YJW-parameter'!$D$3*'YJW-parameter'!$F$10)</f>
        <v>3.6199745401062312E-4</v>
      </c>
      <c r="AX53" s="127">
        <f>AQ53/('YJW-parameter'!$E$3*'YJW-parameter'!$F$10)</f>
        <v>3.8480215536528054E-4</v>
      </c>
      <c r="AY53" s="127">
        <f>AR53/('YJW-parameter'!$E$3*'YJW-parameter'!$F$10)</f>
        <v>8.509488383393615E-4</v>
      </c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</row>
    <row r="54" spans="1:74">
      <c r="A54" s="4"/>
      <c r="B54" s="4">
        <v>2052</v>
      </c>
      <c r="C54" s="4"/>
      <c r="D54" s="5">
        <v>4</v>
      </c>
      <c r="E54" s="8"/>
      <c r="F54" s="5">
        <v>4</v>
      </c>
      <c r="G54" s="8"/>
      <c r="H54" s="5">
        <v>9.2159999999999993</v>
      </c>
      <c r="I54" s="5">
        <v>7.68</v>
      </c>
      <c r="J54" s="8"/>
      <c r="K54" s="5">
        <v>8</v>
      </c>
      <c r="L54" s="8"/>
      <c r="M54" s="5">
        <v>10.3</v>
      </c>
      <c r="N54" s="8"/>
      <c r="O54" s="5">
        <v>10.3</v>
      </c>
      <c r="P54" s="8"/>
      <c r="Q54" s="5">
        <v>23.36</v>
      </c>
      <c r="R54" s="8"/>
      <c r="S54" s="5">
        <v>10.3</v>
      </c>
      <c r="T54" s="8"/>
      <c r="U54" s="4">
        <v>2052</v>
      </c>
      <c r="V54" s="123">
        <v>4</v>
      </c>
      <c r="W54" s="123" cm="1">
        <f t="array" ref="W54">TRANSPOSE(P127)</f>
        <v>10.2428021401438</v>
      </c>
      <c r="X54" s="123">
        <v>9.2159999999999993</v>
      </c>
      <c r="Y54" s="123">
        <v>7.68</v>
      </c>
      <c r="Z54" s="123" cm="1">
        <f t="array" ref="Z54">TRANSPOSE(Z127)</f>
        <v>22.0781005176576</v>
      </c>
      <c r="AA54" s="8"/>
      <c r="AB54" s="127">
        <f>V54*'YJW-parameter'!$D$4*0.01</f>
        <v>2.92E-2</v>
      </c>
      <c r="AC54" s="127">
        <f>W54*'YJW-parameter'!$E$4*0.01</f>
        <v>8.5015257763193533E-2</v>
      </c>
      <c r="AD54" s="127">
        <f>X54*'YJW-parameter'!$D$4*0.01</f>
        <v>6.7276799999999998E-2</v>
      </c>
      <c r="AE54" s="127">
        <f>Y54*'YJW-parameter'!$E$4*0.01</f>
        <v>6.3743999999999995E-2</v>
      </c>
      <c r="AF54" s="127">
        <f>Z54*'YJW-parameter'!$E$4*0.01</f>
        <v>0.18324823429655809</v>
      </c>
      <c r="AG54" s="8"/>
      <c r="AH54" s="127">
        <f>AB54/'YJW-parameter'!$B$9</f>
        <v>2.3359999999999999E-2</v>
      </c>
      <c r="AI54" s="127">
        <f>AC54/'YJW-parameter'!$B$10</f>
        <v>3.5144794445305305E-3</v>
      </c>
      <c r="AJ54" s="127">
        <f>AD54/'YJW-parameter'!$C$9</f>
        <v>4.2047999999999995E-2</v>
      </c>
      <c r="AK54" s="127">
        <f>AE54/'YJW-parameter'!$C$9</f>
        <v>3.9839999999999993E-2</v>
      </c>
      <c r="AL54" s="127">
        <f>AF54/'YJW-parameter'!$C$10</f>
        <v>1.8018508780389193E-2</v>
      </c>
      <c r="AM54" s="8"/>
      <c r="AN54" s="128">
        <f t="shared" ref="AN54:AR54" si="91">1/AH54</f>
        <v>42.808219178082197</v>
      </c>
      <c r="AO54" s="128">
        <f t="shared" si="91"/>
        <v>284.53715999285964</v>
      </c>
      <c r="AP54" s="128">
        <f t="shared" si="91"/>
        <v>23.782343987823442</v>
      </c>
      <c r="AQ54" s="128">
        <f t="shared" si="91"/>
        <v>25.100401606425706</v>
      </c>
      <c r="AR54" s="128">
        <f t="shared" si="91"/>
        <v>55.498488370378915</v>
      </c>
      <c r="AS54" s="8"/>
      <c r="AT54" s="8"/>
      <c r="AU54" s="127">
        <f>AN54/('YJW-parameter'!$D$3*'YJW-parameter'!$F$10)</f>
        <v>6.515954172191217E-4</v>
      </c>
      <c r="AV54" s="127">
        <f>AO54/('YJW-parameter'!$E$3*'YJW-parameter'!$F$10)</f>
        <v>4.3734616565455969E-3</v>
      </c>
      <c r="AW54" s="127">
        <f>AP54/('YJW-parameter'!$D$3*'YJW-parameter'!$F$10)</f>
        <v>3.6199745401062312E-4</v>
      </c>
      <c r="AX54" s="127">
        <f>AQ54/('YJW-parameter'!$E$3*'YJW-parameter'!$F$10)</f>
        <v>3.858042443115448E-4</v>
      </c>
      <c r="AY54" s="127">
        <f>AR54/('YJW-parameter'!$E$3*'YJW-parameter'!$F$10)</f>
        <v>8.5303624626809689E-4</v>
      </c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</row>
    <row r="55" spans="1:74">
      <c r="A55" s="4"/>
      <c r="B55" s="4">
        <v>2053</v>
      </c>
      <c r="C55" s="4"/>
      <c r="D55" s="5">
        <v>4</v>
      </c>
      <c r="E55" s="8"/>
      <c r="F55" s="5">
        <v>4</v>
      </c>
      <c r="G55" s="8"/>
      <c r="H55" s="5">
        <v>9.2159999999999993</v>
      </c>
      <c r="I55" s="5">
        <v>7.68</v>
      </c>
      <c r="J55" s="8"/>
      <c r="K55" s="5">
        <v>8</v>
      </c>
      <c r="L55" s="8"/>
      <c r="M55" s="5">
        <v>10.3</v>
      </c>
      <c r="N55" s="8"/>
      <c r="O55" s="5">
        <v>10.3</v>
      </c>
      <c r="P55" s="8"/>
      <c r="Q55" s="5">
        <v>23.36</v>
      </c>
      <c r="R55" s="8"/>
      <c r="S55" s="5">
        <v>10.3</v>
      </c>
      <c r="T55" s="8"/>
      <c r="U55" s="4">
        <v>2053</v>
      </c>
      <c r="V55" s="123">
        <v>4</v>
      </c>
      <c r="W55" s="123" cm="1">
        <f t="array" ref="W55">TRANSPOSE(P128)</f>
        <v>10.230462612675399</v>
      </c>
      <c r="X55" s="123">
        <v>9.2159999999999993</v>
      </c>
      <c r="Y55" s="123">
        <v>7.68</v>
      </c>
      <c r="Z55" s="123" cm="1">
        <f t="array" ref="Z55">TRANSPOSE(Z128)</f>
        <v>22.077457958976101</v>
      </c>
      <c r="AA55" s="8"/>
      <c r="AB55" s="127">
        <f>V55*'YJW-parameter'!$D$4*0.01</f>
        <v>2.92E-2</v>
      </c>
      <c r="AC55" s="127">
        <f>W55*'YJW-parameter'!$E$4*0.01</f>
        <v>8.4912839685205799E-2</v>
      </c>
      <c r="AD55" s="127">
        <f>X55*'YJW-parameter'!$D$4*0.01</f>
        <v>6.7276799999999998E-2</v>
      </c>
      <c r="AE55" s="127">
        <f>Y55*'YJW-parameter'!$E$4*0.01</f>
        <v>6.3743999999999995E-2</v>
      </c>
      <c r="AF55" s="127">
        <f>Z55*'YJW-parameter'!$E$4*0.01</f>
        <v>0.18324290105950161</v>
      </c>
      <c r="AG55" s="8"/>
      <c r="AH55" s="127">
        <f>AB55/'YJW-parameter'!$B$9</f>
        <v>2.3359999999999999E-2</v>
      </c>
      <c r="AI55" s="127">
        <f>AC55/'YJW-parameter'!$B$10</f>
        <v>3.5102455430014797E-3</v>
      </c>
      <c r="AJ55" s="127">
        <f>AD55/'YJW-parameter'!$C$9</f>
        <v>4.2047999999999995E-2</v>
      </c>
      <c r="AK55" s="127">
        <f>AE55/'YJW-parameter'!$C$9</f>
        <v>3.9839999999999993E-2</v>
      </c>
      <c r="AL55" s="127">
        <f>AF55/'YJW-parameter'!$C$10</f>
        <v>1.801798437163241E-2</v>
      </c>
      <c r="AM55" s="8"/>
      <c r="AN55" s="128">
        <f t="shared" ref="AN55:AR55" si="92">1/AH55</f>
        <v>42.808219178082197</v>
      </c>
      <c r="AO55" s="128">
        <f t="shared" si="92"/>
        <v>284.88035601775522</v>
      </c>
      <c r="AP55" s="128">
        <f t="shared" si="92"/>
        <v>23.782343987823442</v>
      </c>
      <c r="AQ55" s="128">
        <f t="shared" si="92"/>
        <v>25.100401606425706</v>
      </c>
      <c r="AR55" s="128">
        <f t="shared" si="92"/>
        <v>55.500103639472805</v>
      </c>
      <c r="AS55" s="8"/>
      <c r="AT55" s="8"/>
      <c r="AU55" s="127">
        <f>AN55/('YJW-parameter'!$D$3*'YJW-parameter'!$F$10)</f>
        <v>6.515954172191217E-4</v>
      </c>
      <c r="AV55" s="127">
        <f>AO55/('YJW-parameter'!$E$3*'YJW-parameter'!$F$10)</f>
        <v>4.3787367308297338E-3</v>
      </c>
      <c r="AW55" s="127">
        <f>AP55/('YJW-parameter'!$D$3*'YJW-parameter'!$F$10)</f>
        <v>3.6199745401062312E-4</v>
      </c>
      <c r="AX55" s="127">
        <f>AQ55/('YJW-parameter'!$E$3*'YJW-parameter'!$F$10)</f>
        <v>3.858042443115448E-4</v>
      </c>
      <c r="AY55" s="127">
        <f>AR55/('YJW-parameter'!$E$3*'YJW-parameter'!$F$10)</f>
        <v>8.5306107366655453E-4</v>
      </c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</row>
    <row r="56" spans="1:74">
      <c r="A56" s="4"/>
      <c r="B56" s="4">
        <v>2054</v>
      </c>
      <c r="C56" s="4"/>
      <c r="D56" s="5">
        <v>4</v>
      </c>
      <c r="E56" s="8"/>
      <c r="F56" s="5">
        <v>4</v>
      </c>
      <c r="G56" s="8"/>
      <c r="H56" s="5">
        <v>9.2159999999999993</v>
      </c>
      <c r="I56" s="5">
        <v>7.68</v>
      </c>
      <c r="J56" s="8"/>
      <c r="K56" s="5">
        <v>8</v>
      </c>
      <c r="L56" s="8"/>
      <c r="M56" s="5">
        <v>10.3</v>
      </c>
      <c r="N56" s="8"/>
      <c r="O56" s="5">
        <v>10.3</v>
      </c>
      <c r="P56" s="8"/>
      <c r="Q56" s="5">
        <v>23.36</v>
      </c>
      <c r="R56" s="8"/>
      <c r="S56" s="5">
        <v>10.3</v>
      </c>
      <c r="T56" s="8"/>
      <c r="U56" s="4">
        <v>2054</v>
      </c>
      <c r="V56" s="123">
        <v>4</v>
      </c>
      <c r="W56" s="123" cm="1">
        <f t="array" ref="W56">TRANSPOSE(P129)</f>
        <v>10.2230115196726</v>
      </c>
      <c r="X56" s="123">
        <v>9.2159999999999993</v>
      </c>
      <c r="Y56" s="123">
        <v>7.68</v>
      </c>
      <c r="Z56" s="123" cm="1">
        <f t="array" ref="Z56">TRANSPOSE(Z129)</f>
        <v>22.076346193590499</v>
      </c>
      <c r="AA56" s="8"/>
      <c r="AB56" s="127">
        <f>V56*'YJW-parameter'!$D$4*0.01</f>
        <v>2.92E-2</v>
      </c>
      <c r="AC56" s="127">
        <f>W56*'YJW-parameter'!$E$4*0.01</f>
        <v>8.4850995613282562E-2</v>
      </c>
      <c r="AD56" s="127">
        <f>X56*'YJW-parameter'!$D$4*0.01</f>
        <v>6.7276799999999998E-2</v>
      </c>
      <c r="AE56" s="127">
        <f>Y56*'YJW-parameter'!$E$4*0.01</f>
        <v>6.3743999999999995E-2</v>
      </c>
      <c r="AF56" s="127">
        <f>Z56*'YJW-parameter'!$E$4*0.01</f>
        <v>0.18323367340680116</v>
      </c>
      <c r="AG56" s="8"/>
      <c r="AH56" s="127">
        <f>AB56/'YJW-parameter'!$B$9</f>
        <v>2.3359999999999999E-2</v>
      </c>
      <c r="AI56" s="127">
        <f>AC56/'YJW-parameter'!$B$10</f>
        <v>3.5076889463944837E-3</v>
      </c>
      <c r="AJ56" s="127">
        <f>AD56/'YJW-parameter'!$C$9</f>
        <v>4.2047999999999995E-2</v>
      </c>
      <c r="AK56" s="127">
        <f>AE56/'YJW-parameter'!$C$9</f>
        <v>3.9839999999999993E-2</v>
      </c>
      <c r="AL56" s="127">
        <f>AF56/'YJW-parameter'!$C$10</f>
        <v>1.8017077031150557E-2</v>
      </c>
      <c r="AM56" s="8"/>
      <c r="AN56" s="128">
        <f t="shared" ref="AN56:AR56" si="93">1/AH56</f>
        <v>42.808219178082197</v>
      </c>
      <c r="AO56" s="128">
        <f t="shared" si="93"/>
        <v>285.08799248801392</v>
      </c>
      <c r="AP56" s="128">
        <f t="shared" si="93"/>
        <v>23.782343987823442</v>
      </c>
      <c r="AQ56" s="128">
        <f t="shared" si="93"/>
        <v>25.100401606425706</v>
      </c>
      <c r="AR56" s="128">
        <f t="shared" si="93"/>
        <v>55.502898626178585</v>
      </c>
      <c r="AS56" s="8"/>
      <c r="AT56" s="8"/>
      <c r="AU56" s="127">
        <f>AN56/('YJW-parameter'!$D$3*'YJW-parameter'!$F$10)</f>
        <v>6.515954172191217E-4</v>
      </c>
      <c r="AV56" s="127">
        <f>AO56/('YJW-parameter'!$E$3*'YJW-parameter'!$F$10)</f>
        <v>4.3819281949646809E-3</v>
      </c>
      <c r="AW56" s="127">
        <f>AP56/('YJW-parameter'!$D$3*'YJW-parameter'!$F$10)</f>
        <v>3.6199745401062312E-4</v>
      </c>
      <c r="AX56" s="127">
        <f>AQ56/('YJW-parameter'!$E$3*'YJW-parameter'!$F$10)</f>
        <v>3.858042443115448E-4</v>
      </c>
      <c r="AY56" s="127">
        <f>AR56/('YJW-parameter'!$E$3*'YJW-parameter'!$F$10)</f>
        <v>8.5310403384507251E-4</v>
      </c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</row>
    <row r="57" spans="1:74">
      <c r="A57" s="4"/>
      <c r="B57" s="4">
        <v>2055</v>
      </c>
      <c r="C57" s="4"/>
      <c r="D57" s="5">
        <v>4</v>
      </c>
      <c r="E57" s="8"/>
      <c r="F57" s="5">
        <v>4</v>
      </c>
      <c r="G57" s="8"/>
      <c r="H57" s="5">
        <v>9.2159999999999993</v>
      </c>
      <c r="I57" s="5">
        <v>7.68</v>
      </c>
      <c r="J57" s="8"/>
      <c r="K57" s="5">
        <v>8</v>
      </c>
      <c r="L57" s="8"/>
      <c r="M57" s="5">
        <v>10.3</v>
      </c>
      <c r="N57" s="8"/>
      <c r="O57" s="5">
        <v>10.3</v>
      </c>
      <c r="P57" s="8"/>
      <c r="Q57" s="5">
        <v>23.36</v>
      </c>
      <c r="R57" s="8"/>
      <c r="S57" s="5">
        <v>10.3</v>
      </c>
      <c r="T57" s="8"/>
      <c r="U57" s="4">
        <v>2055</v>
      </c>
      <c r="V57" s="123">
        <v>4</v>
      </c>
      <c r="W57" s="123" cm="1">
        <f t="array" ref="W57">TRANSPOSE(P130)</f>
        <v>10.229828233558599</v>
      </c>
      <c r="X57" s="123">
        <v>9.2159999999999993</v>
      </c>
      <c r="Y57" s="123">
        <v>7.68</v>
      </c>
      <c r="Z57" s="123" cm="1">
        <f t="array" ref="Z57">TRANSPOSE(Z130)</f>
        <v>22.075598980383599</v>
      </c>
      <c r="AA57" s="8"/>
      <c r="AB57" s="127">
        <f>V57*'YJW-parameter'!$D$4*0.01</f>
        <v>2.92E-2</v>
      </c>
      <c r="AC57" s="127">
        <f>W57*'YJW-parameter'!$E$4*0.01</f>
        <v>8.4907574338536379E-2</v>
      </c>
      <c r="AD57" s="127">
        <f>X57*'YJW-parameter'!$D$4*0.01</f>
        <v>6.7276799999999998E-2</v>
      </c>
      <c r="AE57" s="127">
        <f>Y57*'YJW-parameter'!$E$4*0.01</f>
        <v>6.3743999999999995E-2</v>
      </c>
      <c r="AF57" s="127">
        <f>Z57*'YJW-parameter'!$E$4*0.01</f>
        <v>0.18322747153718386</v>
      </c>
      <c r="AG57" s="8"/>
      <c r="AH57" s="127">
        <f>AB57/'YJW-parameter'!$B$9</f>
        <v>2.3359999999999999E-2</v>
      </c>
      <c r="AI57" s="127">
        <f>AC57/'YJW-parameter'!$B$10</f>
        <v>3.5100278767480932E-3</v>
      </c>
      <c r="AJ57" s="127">
        <f>AD57/'YJW-parameter'!$C$9</f>
        <v>4.2047999999999995E-2</v>
      </c>
      <c r="AK57" s="127">
        <f>AE57/'YJW-parameter'!$C$9</f>
        <v>3.9839999999999993E-2</v>
      </c>
      <c r="AL57" s="127">
        <f>AF57/'YJW-parameter'!$C$10</f>
        <v>1.8016467211129188E-2</v>
      </c>
      <c r="AM57" s="8"/>
      <c r="AN57" s="128">
        <f t="shared" ref="AN57:AR57" si="94">1/AH57</f>
        <v>42.808219178082197</v>
      </c>
      <c r="AO57" s="128">
        <f t="shared" si="94"/>
        <v>284.89802221356194</v>
      </c>
      <c r="AP57" s="128">
        <f t="shared" si="94"/>
        <v>23.782343987823442</v>
      </c>
      <c r="AQ57" s="128">
        <f t="shared" si="94"/>
        <v>25.100401606425706</v>
      </c>
      <c r="AR57" s="128">
        <f t="shared" si="94"/>
        <v>55.50477728409912</v>
      </c>
      <c r="AS57" s="8"/>
      <c r="AT57" s="8"/>
      <c r="AU57" s="127">
        <f>AN57/('YJW-parameter'!$D$3*'YJW-parameter'!$F$10)</f>
        <v>6.515954172191217E-4</v>
      </c>
      <c r="AV57" s="127">
        <f>AO57/('YJW-parameter'!$E$3*'YJW-parameter'!$F$10)</f>
        <v>4.3790082680517251E-3</v>
      </c>
      <c r="AW57" s="127">
        <f>AP57/('YJW-parameter'!$D$3*'YJW-parameter'!$F$10)</f>
        <v>3.6199745401062312E-4</v>
      </c>
      <c r="AX57" s="127">
        <f>AQ57/('YJW-parameter'!$E$3*'YJW-parameter'!$F$10)</f>
        <v>3.858042443115448E-4</v>
      </c>
      <c r="AY57" s="127">
        <f>AR57/('YJW-parameter'!$E$3*'YJW-parameter'!$F$10)</f>
        <v>8.5313290964597469E-4</v>
      </c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</row>
    <row r="58" spans="1:74">
      <c r="A58" s="4"/>
      <c r="B58" s="4">
        <v>2056</v>
      </c>
      <c r="C58" s="4"/>
      <c r="D58" s="5">
        <v>4</v>
      </c>
      <c r="E58" s="8"/>
      <c r="F58" s="5">
        <v>4</v>
      </c>
      <c r="G58" s="8"/>
      <c r="H58" s="5">
        <v>9.2159999999999993</v>
      </c>
      <c r="I58" s="5">
        <v>7.68</v>
      </c>
      <c r="J58" s="8"/>
      <c r="K58" s="5">
        <v>8</v>
      </c>
      <c r="L58" s="8"/>
      <c r="M58" s="5">
        <v>10.3</v>
      </c>
      <c r="N58" s="8"/>
      <c r="O58" s="5">
        <v>10.3</v>
      </c>
      <c r="P58" s="8"/>
      <c r="Q58" s="5">
        <v>23.36</v>
      </c>
      <c r="R58" s="8"/>
      <c r="S58" s="5">
        <v>10.3</v>
      </c>
      <c r="T58" s="8"/>
      <c r="U58" s="4">
        <v>2056</v>
      </c>
      <c r="V58" s="123">
        <v>4</v>
      </c>
      <c r="W58" s="123" cm="1">
        <f t="array" ref="W58">TRANSPOSE(P131)</f>
        <v>10.2415546278232</v>
      </c>
      <c r="X58" s="123">
        <v>9.2159999999999993</v>
      </c>
      <c r="Y58" s="123">
        <v>7.68</v>
      </c>
      <c r="Z58" s="123" cm="1">
        <f t="array" ref="Z58">TRANSPOSE(Z131)</f>
        <v>22.074154383879002</v>
      </c>
      <c r="AA58" s="8"/>
      <c r="AB58" s="127">
        <f>V58*'YJW-parameter'!$D$4*0.01</f>
        <v>2.92E-2</v>
      </c>
      <c r="AC58" s="127">
        <f>W58*'YJW-parameter'!$E$4*0.01</f>
        <v>8.5004903410932559E-2</v>
      </c>
      <c r="AD58" s="127">
        <f>X58*'YJW-parameter'!$D$4*0.01</f>
        <v>6.7276799999999998E-2</v>
      </c>
      <c r="AE58" s="127">
        <f>Y58*'YJW-parameter'!$E$4*0.01</f>
        <v>6.3743999999999995E-2</v>
      </c>
      <c r="AF58" s="127">
        <f>Z58*'YJW-parameter'!$E$4*0.01</f>
        <v>0.1832154813861957</v>
      </c>
      <c r="AG58" s="8"/>
      <c r="AH58" s="127">
        <f>AB58/'YJW-parameter'!$B$9</f>
        <v>2.3359999999999999E-2</v>
      </c>
      <c r="AI58" s="127">
        <f>AC58/'YJW-parameter'!$B$10</f>
        <v>3.5140514018574846E-3</v>
      </c>
      <c r="AJ58" s="127">
        <f>AD58/'YJW-parameter'!$C$9</f>
        <v>4.2047999999999995E-2</v>
      </c>
      <c r="AK58" s="127">
        <f>AE58/'YJW-parameter'!$C$9</f>
        <v>3.9839999999999993E-2</v>
      </c>
      <c r="AL58" s="127">
        <f>AF58/'YJW-parameter'!$C$10</f>
        <v>1.8015288238563982E-2</v>
      </c>
      <c r="AM58" s="8"/>
      <c r="AN58" s="128">
        <f t="shared" ref="AN58:AR58" si="95">1/AH58</f>
        <v>42.808219178082197</v>
      </c>
      <c r="AO58" s="128">
        <f t="shared" si="95"/>
        <v>284.5718191462459</v>
      </c>
      <c r="AP58" s="128">
        <f t="shared" si="95"/>
        <v>23.782343987823442</v>
      </c>
      <c r="AQ58" s="128">
        <f t="shared" si="95"/>
        <v>25.100401606425706</v>
      </c>
      <c r="AR58" s="128">
        <f t="shared" si="95"/>
        <v>55.508409677252608</v>
      </c>
      <c r="AS58" s="8"/>
      <c r="AT58" s="8"/>
      <c r="AU58" s="127">
        <f>AN58/('YJW-parameter'!$D$3*'YJW-parameter'!$F$10)</f>
        <v>6.515954172191217E-4</v>
      </c>
      <c r="AV58" s="127">
        <f>AO58/('YJW-parameter'!$E$3*'YJW-parameter'!$F$10)</f>
        <v>4.3739943830210662E-3</v>
      </c>
      <c r="AW58" s="127">
        <f>AP58/('YJW-parameter'!$D$3*'YJW-parameter'!$F$10)</f>
        <v>3.6199745401062312E-4</v>
      </c>
      <c r="AX58" s="127">
        <f>AQ58/('YJW-parameter'!$E$3*'YJW-parameter'!$F$10)</f>
        <v>3.858042443115448E-4</v>
      </c>
      <c r="AY58" s="127">
        <f>AR58/('YJW-parameter'!$E$3*'YJW-parameter'!$F$10)</f>
        <v>8.5318874113096829E-4</v>
      </c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</row>
    <row r="59" spans="1:74">
      <c r="A59" s="4"/>
      <c r="B59" s="4">
        <v>2057</v>
      </c>
      <c r="C59" s="4"/>
      <c r="D59" s="5">
        <v>4</v>
      </c>
      <c r="E59" s="8"/>
      <c r="F59" s="5">
        <v>4</v>
      </c>
      <c r="G59" s="8"/>
      <c r="H59" s="5">
        <v>9.2159999999999993</v>
      </c>
      <c r="I59" s="5">
        <v>7.68</v>
      </c>
      <c r="J59" s="8"/>
      <c r="K59" s="5">
        <v>8</v>
      </c>
      <c r="L59" s="8"/>
      <c r="M59" s="5">
        <v>10.3</v>
      </c>
      <c r="N59" s="8"/>
      <c r="O59" s="5">
        <v>10.3</v>
      </c>
      <c r="P59" s="8"/>
      <c r="Q59" s="5">
        <v>23.36</v>
      </c>
      <c r="R59" s="8"/>
      <c r="S59" s="5">
        <v>10.3</v>
      </c>
      <c r="T59" s="8"/>
      <c r="U59" s="4">
        <v>2057</v>
      </c>
      <c r="V59" s="123">
        <v>4</v>
      </c>
      <c r="W59" s="123" cm="1">
        <f t="array" ref="W59">TRANSPOSE(P132)</f>
        <v>10.2335176175723</v>
      </c>
      <c r="X59" s="123">
        <v>9.2159999999999993</v>
      </c>
      <c r="Y59" s="123">
        <v>7.68</v>
      </c>
      <c r="Z59" s="123" cm="1">
        <f t="array" ref="Z59">TRANSPOSE(Z132)</f>
        <v>22.073270411778299</v>
      </c>
      <c r="AA59" s="8"/>
      <c r="AB59" s="127">
        <f>V59*'YJW-parameter'!$D$4*0.01</f>
        <v>2.92E-2</v>
      </c>
      <c r="AC59" s="127">
        <f>W59*'YJW-parameter'!$E$4*0.01</f>
        <v>8.4938196225850082E-2</v>
      </c>
      <c r="AD59" s="127">
        <f>X59*'YJW-parameter'!$D$4*0.01</f>
        <v>6.7276799999999998E-2</v>
      </c>
      <c r="AE59" s="127">
        <f>Y59*'YJW-parameter'!$E$4*0.01</f>
        <v>6.3743999999999995E-2</v>
      </c>
      <c r="AF59" s="127">
        <f>Z59*'YJW-parameter'!$E$4*0.01</f>
        <v>0.18320814441775987</v>
      </c>
      <c r="AG59" s="8"/>
      <c r="AH59" s="127">
        <f>AB59/'YJW-parameter'!$B$9</f>
        <v>2.3359999999999999E-2</v>
      </c>
      <c r="AI59" s="127">
        <f>AC59/'YJW-parameter'!$B$10</f>
        <v>3.5112937670876429E-3</v>
      </c>
      <c r="AJ59" s="127">
        <f>AD59/'YJW-parameter'!$C$9</f>
        <v>4.2047999999999995E-2</v>
      </c>
      <c r="AK59" s="127">
        <f>AE59/'YJW-parameter'!$C$9</f>
        <v>3.9839999999999993E-2</v>
      </c>
      <c r="AL59" s="127">
        <f>AF59/'YJW-parameter'!$C$10</f>
        <v>1.8014566806072749E-2</v>
      </c>
      <c r="AM59" s="8"/>
      <c r="AN59" s="128">
        <f t="shared" ref="AN59:AR59" si="96">1/AH59</f>
        <v>42.808219178082197</v>
      </c>
      <c r="AO59" s="128">
        <f t="shared" si="96"/>
        <v>284.7953108832092</v>
      </c>
      <c r="AP59" s="128">
        <f t="shared" si="96"/>
        <v>23.782343987823442</v>
      </c>
      <c r="AQ59" s="128">
        <f t="shared" si="96"/>
        <v>25.100401606425706</v>
      </c>
      <c r="AR59" s="128">
        <f t="shared" si="96"/>
        <v>55.510632632192845</v>
      </c>
      <c r="AS59" s="8"/>
      <c r="AT59" s="8"/>
      <c r="AU59" s="127">
        <f>AN59/('YJW-parameter'!$D$3*'YJW-parameter'!$F$10)</f>
        <v>6.515954172191217E-4</v>
      </c>
      <c r="AV59" s="127">
        <f>AO59/('YJW-parameter'!$E$3*'YJW-parameter'!$F$10)</f>
        <v>4.3774295495989162E-3</v>
      </c>
      <c r="AW59" s="127">
        <f>AP59/('YJW-parameter'!$D$3*'YJW-parameter'!$F$10)</f>
        <v>3.6199745401062312E-4</v>
      </c>
      <c r="AX59" s="127">
        <f>AQ59/('YJW-parameter'!$E$3*'YJW-parameter'!$F$10)</f>
        <v>3.858042443115448E-4</v>
      </c>
      <c r="AY59" s="127">
        <f>AR59/('YJW-parameter'!$E$3*'YJW-parameter'!$F$10)</f>
        <v>8.5322290892893044E-4</v>
      </c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</row>
    <row r="60" spans="1:74">
      <c r="A60" s="4"/>
      <c r="B60" s="4">
        <v>2058</v>
      </c>
      <c r="C60" s="4"/>
      <c r="D60" s="5">
        <v>4</v>
      </c>
      <c r="E60" s="8"/>
      <c r="F60" s="5">
        <v>4</v>
      </c>
      <c r="G60" s="8"/>
      <c r="H60" s="5">
        <v>9.2159999999999993</v>
      </c>
      <c r="I60" s="5">
        <v>7.68</v>
      </c>
      <c r="J60" s="8"/>
      <c r="K60" s="5">
        <v>8</v>
      </c>
      <c r="L60" s="8"/>
      <c r="M60" s="5">
        <v>10.3</v>
      </c>
      <c r="N60" s="8"/>
      <c r="O60" s="5">
        <v>10.3</v>
      </c>
      <c r="P60" s="8"/>
      <c r="Q60" s="5">
        <v>23.36</v>
      </c>
      <c r="R60" s="8"/>
      <c r="S60" s="5">
        <v>10.3</v>
      </c>
      <c r="T60" s="8"/>
      <c r="U60" s="4">
        <v>2058</v>
      </c>
      <c r="V60" s="123">
        <v>4</v>
      </c>
      <c r="W60" s="123" cm="1">
        <f t="array" ref="W60">TRANSPOSE(P133)</f>
        <v>10.216967155221999</v>
      </c>
      <c r="X60" s="123">
        <v>9.2159999999999993</v>
      </c>
      <c r="Y60" s="123">
        <v>7.68</v>
      </c>
      <c r="Z60" s="123" cm="1">
        <f t="array" ref="Z60">TRANSPOSE(Z133)</f>
        <v>22.0731170479593</v>
      </c>
      <c r="AA60" s="8"/>
      <c r="AB60" s="127">
        <f>V60*'YJW-parameter'!$D$4*0.01</f>
        <v>2.92E-2</v>
      </c>
      <c r="AC60" s="127">
        <f>W60*'YJW-parameter'!$E$4*0.01</f>
        <v>8.4800827388342589E-2</v>
      </c>
      <c r="AD60" s="127">
        <f>X60*'YJW-parameter'!$D$4*0.01</f>
        <v>6.7276799999999998E-2</v>
      </c>
      <c r="AE60" s="127">
        <f>Y60*'YJW-parameter'!$E$4*0.01</f>
        <v>6.3743999999999995E-2</v>
      </c>
      <c r="AF60" s="127">
        <f>Z60*'YJW-parameter'!$E$4*0.01</f>
        <v>0.1832068714980622</v>
      </c>
      <c r="AG60" s="8"/>
      <c r="AH60" s="127">
        <f>AB60/'YJW-parameter'!$B$9</f>
        <v>2.3359999999999999E-2</v>
      </c>
      <c r="AI60" s="127">
        <f>AC60/'YJW-parameter'!$B$10</f>
        <v>3.5056150222547576E-3</v>
      </c>
      <c r="AJ60" s="127">
        <f>AD60/'YJW-parameter'!$C$9</f>
        <v>4.2047999999999995E-2</v>
      </c>
      <c r="AK60" s="127">
        <f>AE60/'YJW-parameter'!$C$9</f>
        <v>3.9839999999999993E-2</v>
      </c>
      <c r="AL60" s="127">
        <f>AF60/'YJW-parameter'!$C$10</f>
        <v>1.801444164189402E-2</v>
      </c>
      <c r="AM60" s="8"/>
      <c r="AN60" s="128">
        <f t="shared" ref="AN60:AR60" si="97">1/AH60</f>
        <v>42.808219178082197</v>
      </c>
      <c r="AO60" s="128">
        <f t="shared" si="97"/>
        <v>285.25665073080825</v>
      </c>
      <c r="AP60" s="128">
        <f t="shared" si="97"/>
        <v>23.782343987823442</v>
      </c>
      <c r="AQ60" s="128">
        <f t="shared" si="97"/>
        <v>25.100401606425706</v>
      </c>
      <c r="AR60" s="128">
        <f t="shared" si="97"/>
        <v>55.5110183195698</v>
      </c>
      <c r="AS60" s="8"/>
      <c r="AT60" s="8"/>
      <c r="AU60" s="127">
        <f>AN60/('YJW-parameter'!$D$3*'YJW-parameter'!$F$10)</f>
        <v>6.515954172191217E-4</v>
      </c>
      <c r="AV60" s="127">
        <f>AO60/('YJW-parameter'!$E$3*'YJW-parameter'!$F$10)</f>
        <v>4.3845205465504623E-3</v>
      </c>
      <c r="AW60" s="127">
        <f>AP60/('YJW-parameter'!$D$3*'YJW-parameter'!$F$10)</f>
        <v>3.6199745401062312E-4</v>
      </c>
      <c r="AX60" s="127">
        <f>AQ60/('YJW-parameter'!$E$3*'YJW-parameter'!$F$10)</f>
        <v>3.858042443115448E-4</v>
      </c>
      <c r="AY60" s="127">
        <f>AR60/('YJW-parameter'!$E$3*'YJW-parameter'!$F$10)</f>
        <v>8.5322883711403839E-4</v>
      </c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</row>
    <row r="61" spans="1:74">
      <c r="A61" s="4"/>
      <c r="B61" s="4">
        <v>2059</v>
      </c>
      <c r="C61" s="4"/>
      <c r="D61" s="5">
        <v>4</v>
      </c>
      <c r="E61" s="8"/>
      <c r="F61" s="5">
        <v>4</v>
      </c>
      <c r="G61" s="8"/>
      <c r="H61" s="5">
        <v>9.2159999999999993</v>
      </c>
      <c r="I61" s="5">
        <v>7.68</v>
      </c>
      <c r="J61" s="8"/>
      <c r="K61" s="5">
        <v>8</v>
      </c>
      <c r="L61" s="8"/>
      <c r="M61" s="5">
        <v>10.3</v>
      </c>
      <c r="N61" s="8"/>
      <c r="O61" s="5">
        <v>10.3</v>
      </c>
      <c r="P61" s="8"/>
      <c r="Q61" s="5">
        <v>23.36</v>
      </c>
      <c r="R61" s="8"/>
      <c r="S61" s="5">
        <v>10.3</v>
      </c>
      <c r="T61" s="8"/>
      <c r="U61" s="4">
        <v>2059</v>
      </c>
      <c r="V61" s="123">
        <v>4</v>
      </c>
      <c r="W61" s="123" cm="1">
        <f t="array" ref="W61">TRANSPOSE(P134)</f>
        <v>10.2159673077183</v>
      </c>
      <c r="X61" s="123">
        <v>9.2159999999999993</v>
      </c>
      <c r="Y61" s="123">
        <v>7.68</v>
      </c>
      <c r="Z61" s="123" cm="1">
        <f t="array" ref="Z61">TRANSPOSE(Z134)</f>
        <v>22.073696739449701</v>
      </c>
      <c r="AA61" s="8"/>
      <c r="AB61" s="127">
        <f>V61*'YJW-parameter'!$D$4*0.01</f>
        <v>2.92E-2</v>
      </c>
      <c r="AC61" s="127">
        <f>W61*'YJW-parameter'!$E$4*0.01</f>
        <v>8.479252865406188E-2</v>
      </c>
      <c r="AD61" s="127">
        <f>X61*'YJW-parameter'!$D$4*0.01</f>
        <v>6.7276799999999998E-2</v>
      </c>
      <c r="AE61" s="127">
        <f>Y61*'YJW-parameter'!$E$4*0.01</f>
        <v>6.3743999999999995E-2</v>
      </c>
      <c r="AF61" s="127">
        <f>Z61*'YJW-parameter'!$E$4*0.01</f>
        <v>0.18321168293743254</v>
      </c>
      <c r="AG61" s="8"/>
      <c r="AH61" s="127">
        <f>AB61/'YJW-parameter'!$B$9</f>
        <v>2.3359999999999999E-2</v>
      </c>
      <c r="AI61" s="127">
        <f>AC61/'YJW-parameter'!$B$10</f>
        <v>3.5052719575883371E-3</v>
      </c>
      <c r="AJ61" s="127">
        <f>AD61/'YJW-parameter'!$C$9</f>
        <v>4.2047999999999995E-2</v>
      </c>
      <c r="AK61" s="127">
        <f>AE61/'YJW-parameter'!$C$9</f>
        <v>3.9839999999999993E-2</v>
      </c>
      <c r="AL61" s="127">
        <f>AF61/'YJW-parameter'!$C$10</f>
        <v>1.8014914743110379E-2</v>
      </c>
      <c r="AM61" s="8"/>
      <c r="AN61" s="128">
        <f t="shared" ref="AN61:AR61" si="98">1/AH61</f>
        <v>42.808219178082197</v>
      </c>
      <c r="AO61" s="128">
        <f t="shared" si="98"/>
        <v>285.28456910031321</v>
      </c>
      <c r="AP61" s="128">
        <f t="shared" si="98"/>
        <v>23.782343987823442</v>
      </c>
      <c r="AQ61" s="128">
        <f t="shared" si="98"/>
        <v>25.100401606425706</v>
      </c>
      <c r="AR61" s="128">
        <f t="shared" si="98"/>
        <v>55.509560509157552</v>
      </c>
      <c r="AS61" s="8"/>
      <c r="AT61" s="8"/>
      <c r="AU61" s="127">
        <f>AN61/('YJW-parameter'!$D$3*'YJW-parameter'!$F$10)</f>
        <v>6.515954172191217E-4</v>
      </c>
      <c r="AV61" s="127">
        <f>AO61/('YJW-parameter'!$E$3*'YJW-parameter'!$F$10)</f>
        <v>4.3849496642043616E-3</v>
      </c>
      <c r="AW61" s="127">
        <f>AP61/('YJW-parameter'!$D$3*'YJW-parameter'!$F$10)</f>
        <v>3.6199745401062312E-4</v>
      </c>
      <c r="AX61" s="127">
        <f>AQ61/('YJW-parameter'!$E$3*'YJW-parameter'!$F$10)</f>
        <v>3.858042443115448E-4</v>
      </c>
      <c r="AY61" s="127">
        <f>AR61/('YJW-parameter'!$E$3*'YJW-parameter'!$F$10)</f>
        <v>8.5320642992497162E-4</v>
      </c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</row>
    <row r="62" spans="1:74">
      <c r="A62" s="4"/>
      <c r="B62" s="4">
        <v>2060</v>
      </c>
      <c r="C62" s="4"/>
      <c r="D62" s="5">
        <v>4</v>
      </c>
      <c r="E62" s="8"/>
      <c r="F62" s="5">
        <v>4</v>
      </c>
      <c r="G62" s="8"/>
      <c r="H62" s="5">
        <v>9.2159999999999993</v>
      </c>
      <c r="I62" s="5">
        <v>7.68</v>
      </c>
      <c r="J62" s="8"/>
      <c r="K62" s="5">
        <v>8</v>
      </c>
      <c r="L62" s="8"/>
      <c r="M62" s="5">
        <v>10.3</v>
      </c>
      <c r="N62" s="8"/>
      <c r="O62" s="5">
        <v>10.3</v>
      </c>
      <c r="P62" s="8"/>
      <c r="Q62" s="5">
        <v>23.36</v>
      </c>
      <c r="R62" s="8"/>
      <c r="S62" s="5">
        <v>10.3</v>
      </c>
      <c r="T62" s="8"/>
      <c r="U62" s="4">
        <v>2060</v>
      </c>
      <c r="V62" s="123">
        <v>4</v>
      </c>
      <c r="W62" s="123" cm="1">
        <f t="array" ref="W62">TRANSPOSE(P135)</f>
        <v>10.229646246579801</v>
      </c>
      <c r="X62" s="123">
        <v>9.2159999999999993</v>
      </c>
      <c r="Y62" s="123">
        <v>7.68</v>
      </c>
      <c r="Z62" s="123" cm="1">
        <f t="array" ref="Z62">TRANSPOSE(Z135)</f>
        <v>22.074350463109099</v>
      </c>
      <c r="AA62" s="8"/>
      <c r="AB62" s="127">
        <f>V62*'YJW-parameter'!$D$4*0.01</f>
        <v>2.92E-2</v>
      </c>
      <c r="AC62" s="127">
        <f>W62*'YJW-parameter'!$E$4*0.01</f>
        <v>8.490606384661234E-2</v>
      </c>
      <c r="AD62" s="127">
        <f>X62*'YJW-parameter'!$D$4*0.01</f>
        <v>6.7276799999999998E-2</v>
      </c>
      <c r="AE62" s="127">
        <f>Y62*'YJW-parameter'!$E$4*0.01</f>
        <v>6.3743999999999995E-2</v>
      </c>
      <c r="AF62" s="127">
        <f>Z62*'YJW-parameter'!$E$4*0.01</f>
        <v>0.18321710884380552</v>
      </c>
      <c r="AG62" s="8"/>
      <c r="AH62" s="127">
        <f>AB62/'YJW-parameter'!$B$9</f>
        <v>2.3359999999999999E-2</v>
      </c>
      <c r="AI62" s="127">
        <f>AC62/'YJW-parameter'!$B$10</f>
        <v>3.5099654339236187E-3</v>
      </c>
      <c r="AJ62" s="127">
        <f>AD62/'YJW-parameter'!$C$9</f>
        <v>4.2047999999999995E-2</v>
      </c>
      <c r="AK62" s="127">
        <f>AE62/'YJW-parameter'!$C$9</f>
        <v>3.9839999999999993E-2</v>
      </c>
      <c r="AL62" s="127">
        <f>AF62/'YJW-parameter'!$C$10</f>
        <v>1.8015448263894347E-2</v>
      </c>
      <c r="AM62" s="8"/>
      <c r="AN62" s="128">
        <f t="shared" ref="AN62:AR62" si="99">1/AH62</f>
        <v>42.808219178082197</v>
      </c>
      <c r="AO62" s="128">
        <f t="shared" si="99"/>
        <v>284.90309059315973</v>
      </c>
      <c r="AP62" s="128">
        <f t="shared" si="99"/>
        <v>23.782343987823442</v>
      </c>
      <c r="AQ62" s="128">
        <f t="shared" si="99"/>
        <v>25.100401606425706</v>
      </c>
      <c r="AR62" s="128">
        <f t="shared" si="99"/>
        <v>55.507916614217677</v>
      </c>
      <c r="AS62" s="8"/>
      <c r="AT62" s="8"/>
      <c r="AU62" s="127">
        <f>AN62/('YJW-parameter'!$D$3*'YJW-parameter'!$F$10)</f>
        <v>6.515954172191217E-4</v>
      </c>
      <c r="AV62" s="127">
        <f>AO62/('YJW-parameter'!$E$3*'YJW-parameter'!$F$10)</f>
        <v>4.3790861712817717E-3</v>
      </c>
      <c r="AW62" s="127">
        <f>AP62/('YJW-parameter'!$D$3*'YJW-parameter'!$F$10)</f>
        <v>3.6199745401062312E-4</v>
      </c>
      <c r="AX62" s="127">
        <f>AQ62/('YJW-parameter'!$E$3*'YJW-parameter'!$F$10)</f>
        <v>3.858042443115448E-4</v>
      </c>
      <c r="AY62" s="127">
        <f>AR62/('YJW-parameter'!$E$3*'YJW-parameter'!$F$10)</f>
        <v>8.5318116253463457E-4</v>
      </c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</row>
    <row r="63" spans="1:74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</row>
    <row r="64" spans="1:74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>
        <v>7.5720995927922898E-4</v>
      </c>
      <c r="AF64" s="8">
        <v>7.6195166409155201E-4</v>
      </c>
      <c r="AG64" s="8">
        <v>7.66734588198703E-4</v>
      </c>
      <c r="AH64" s="8">
        <v>7.7018089371873604E-4</v>
      </c>
      <c r="AI64" s="8">
        <v>7.7109822658529795E-4</v>
      </c>
      <c r="AJ64" s="8">
        <v>7.70090328727766E-4</v>
      </c>
      <c r="AK64" s="8">
        <v>7.6907516217230697E-4</v>
      </c>
      <c r="AL64" s="8">
        <v>7.6805264800442103E-4</v>
      </c>
      <c r="AM64" s="8">
        <v>7.6816416905182104E-4</v>
      </c>
      <c r="AN64" s="8">
        <v>7.6827386365772301E-4</v>
      </c>
      <c r="AO64" s="8">
        <v>7.6838177632664398E-4</v>
      </c>
      <c r="AP64" s="8">
        <v>7.6848795012884202E-4</v>
      </c>
      <c r="AQ64" s="8">
        <v>7.6859242675762795E-4</v>
      </c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</row>
    <row r="65" spans="1:74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</row>
    <row r="66" spans="1:74">
      <c r="A66" s="12" t="s">
        <v>226</v>
      </c>
      <c r="B66" s="8"/>
      <c r="C66" s="4">
        <v>2001</v>
      </c>
      <c r="D66" s="4">
        <v>2002</v>
      </c>
      <c r="E66" s="4">
        <v>2003</v>
      </c>
      <c r="F66" s="4">
        <v>2004</v>
      </c>
      <c r="G66" s="4">
        <v>2005</v>
      </c>
      <c r="H66" s="4">
        <v>2006</v>
      </c>
      <c r="I66" s="4">
        <v>2007</v>
      </c>
      <c r="J66" s="4">
        <v>2008</v>
      </c>
      <c r="K66" s="4">
        <v>2009</v>
      </c>
      <c r="L66" s="4">
        <v>2010</v>
      </c>
      <c r="M66" s="4">
        <v>2011</v>
      </c>
      <c r="N66" s="4">
        <v>2012</v>
      </c>
      <c r="O66" s="4">
        <v>2013</v>
      </c>
      <c r="P66" s="4">
        <v>2014</v>
      </c>
      <c r="Q66" s="4">
        <v>2015</v>
      </c>
      <c r="R66" s="4">
        <v>2016</v>
      </c>
      <c r="S66" s="4">
        <v>2017</v>
      </c>
      <c r="T66" s="4">
        <v>2018</v>
      </c>
      <c r="U66" s="4">
        <v>2019</v>
      </c>
      <c r="V66" s="4">
        <v>2020</v>
      </c>
      <c r="W66" s="4">
        <v>2021</v>
      </c>
      <c r="X66" s="4">
        <v>2022</v>
      </c>
      <c r="Y66" s="4">
        <v>2023</v>
      </c>
      <c r="Z66" s="4">
        <v>2024</v>
      </c>
      <c r="AA66" s="4">
        <v>2025</v>
      </c>
      <c r="AB66" s="4">
        <v>2026</v>
      </c>
      <c r="AC66" s="4">
        <v>2027</v>
      </c>
      <c r="AD66" s="4">
        <v>2028</v>
      </c>
      <c r="AE66" s="4">
        <v>2029</v>
      </c>
      <c r="AF66" s="4">
        <v>2030</v>
      </c>
      <c r="AG66" s="4">
        <v>2031</v>
      </c>
      <c r="AH66" s="4">
        <v>2032</v>
      </c>
      <c r="AI66" s="4">
        <v>2033</v>
      </c>
      <c r="AJ66" s="4">
        <v>2034</v>
      </c>
      <c r="AK66" s="4">
        <v>2035</v>
      </c>
      <c r="AL66" s="4">
        <v>2036</v>
      </c>
      <c r="AM66" s="4">
        <v>2037</v>
      </c>
      <c r="AN66" s="4">
        <v>2038</v>
      </c>
      <c r="AO66" s="4">
        <v>2039</v>
      </c>
      <c r="AP66" s="4">
        <v>2040</v>
      </c>
      <c r="AQ66" s="4">
        <v>2041</v>
      </c>
      <c r="AR66" s="4">
        <v>2042</v>
      </c>
      <c r="AS66" s="4">
        <v>2043</v>
      </c>
      <c r="AT66" s="4">
        <v>2044</v>
      </c>
      <c r="AU66" s="4">
        <v>2045</v>
      </c>
      <c r="AV66" s="4">
        <v>2046</v>
      </c>
      <c r="AW66" s="4">
        <v>2047</v>
      </c>
      <c r="AX66" s="4">
        <v>2048</v>
      </c>
      <c r="AY66" s="4">
        <v>2049</v>
      </c>
      <c r="AZ66" s="4">
        <v>2050</v>
      </c>
      <c r="BA66" s="4">
        <v>2051</v>
      </c>
      <c r="BB66" s="4">
        <v>2052</v>
      </c>
      <c r="BC66" s="4">
        <v>2053</v>
      </c>
      <c r="BD66" s="4">
        <v>2054</v>
      </c>
      <c r="BE66" s="4">
        <v>2055</v>
      </c>
      <c r="BF66" s="4">
        <v>2056</v>
      </c>
      <c r="BG66" s="4">
        <v>2057</v>
      </c>
      <c r="BH66" s="4">
        <v>2058</v>
      </c>
      <c r="BI66" s="4">
        <v>2059</v>
      </c>
      <c r="BJ66" s="4">
        <v>2060</v>
      </c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</row>
    <row r="67" spans="1:74">
      <c r="A67" s="8" t="s">
        <v>193</v>
      </c>
      <c r="B67" s="8" t="s">
        <v>38</v>
      </c>
      <c r="C67" s="127" cm="1">
        <f t="array" ref="C67:BJ67">TRANSPOSE(AU3:AU62)</f>
        <v>2.2449454512286703E-4</v>
      </c>
      <c r="D67" s="127">
        <v>2.2842959411713287E-4</v>
      </c>
      <c r="E67" s="127">
        <v>2.3250505520753666E-4</v>
      </c>
      <c r="F67" s="127">
        <v>2.3672858027942655E-4</v>
      </c>
      <c r="G67" s="127">
        <v>2.4110838750013747E-4</v>
      </c>
      <c r="H67" s="127">
        <v>2.4565331469146904E-4</v>
      </c>
      <c r="I67" s="127">
        <v>2.503728788546097E-4</v>
      </c>
      <c r="J67" s="127">
        <v>2.5527734269113479E-4</v>
      </c>
      <c r="K67" s="127">
        <v>2.6037778909855007E-4</v>
      </c>
      <c r="L67" s="127">
        <v>2.6568620477843873E-4</v>
      </c>
      <c r="M67" s="127">
        <v>2.7149809050796729E-4</v>
      </c>
      <c r="N67" s="127">
        <v>2.7149809050796729E-4</v>
      </c>
      <c r="O67" s="127">
        <v>2.7149809050796729E-4</v>
      </c>
      <c r="P67" s="127">
        <v>2.7149809050796729E-4</v>
      </c>
      <c r="Q67" s="127">
        <v>2.7149809050796729E-4</v>
      </c>
      <c r="R67" s="127">
        <v>2.7149809050796729E-4</v>
      </c>
      <c r="S67" s="127">
        <v>2.8330235531266154E-4</v>
      </c>
      <c r="T67" s="127">
        <v>2.961797350996007E-4</v>
      </c>
      <c r="U67" s="127">
        <v>3.1028353200910551E-4</v>
      </c>
      <c r="V67" s="127">
        <v>3.2579770860956085E-4</v>
      </c>
      <c r="W67" s="127">
        <v>3.4249430602844764E-4</v>
      </c>
      <c r="X67" s="127">
        <v>3.7828471246393127E-4</v>
      </c>
      <c r="Y67" s="127">
        <v>4.2242814730575139E-4</v>
      </c>
      <c r="Z67" s="127">
        <v>4.7823516860119012E-4</v>
      </c>
      <c r="AA67" s="127">
        <v>5.5103206530158263E-4</v>
      </c>
      <c r="AB67" s="127">
        <v>6.515954172191217E-4</v>
      </c>
      <c r="AC67" s="127">
        <v>6.515954172191217E-4</v>
      </c>
      <c r="AD67" s="127">
        <v>6.515954172191217E-4</v>
      </c>
      <c r="AE67" s="127">
        <v>6.515954172191217E-4</v>
      </c>
      <c r="AF67" s="127">
        <v>6.515954172191217E-4</v>
      </c>
      <c r="AG67" s="127">
        <v>6.515954172191217E-4</v>
      </c>
      <c r="AH67" s="127">
        <v>6.515954172191217E-4</v>
      </c>
      <c r="AI67" s="127">
        <v>6.515954172191217E-4</v>
      </c>
      <c r="AJ67" s="127">
        <v>6.515954172191217E-4</v>
      </c>
      <c r="AK67" s="127">
        <v>6.515954172191217E-4</v>
      </c>
      <c r="AL67" s="127">
        <v>6.515954172191217E-4</v>
      </c>
      <c r="AM67" s="127">
        <v>6.515954172191217E-4</v>
      </c>
      <c r="AN67" s="127">
        <v>6.515954172191217E-4</v>
      </c>
      <c r="AO67" s="127">
        <v>6.515954172191217E-4</v>
      </c>
      <c r="AP67" s="127">
        <v>6.515954172191217E-4</v>
      </c>
      <c r="AQ67" s="127">
        <v>6.515954172191217E-4</v>
      </c>
      <c r="AR67" s="127">
        <v>6.515954172191217E-4</v>
      </c>
      <c r="AS67" s="127">
        <v>6.515954172191217E-4</v>
      </c>
      <c r="AT67" s="127">
        <v>6.515954172191217E-4</v>
      </c>
      <c r="AU67" s="127">
        <v>6.515954172191217E-4</v>
      </c>
      <c r="AV67" s="127">
        <v>6.515954172191217E-4</v>
      </c>
      <c r="AW67" s="127">
        <v>6.515954172191217E-4</v>
      </c>
      <c r="AX67" s="127">
        <v>6.515954172191217E-4</v>
      </c>
      <c r="AY67" s="127">
        <v>6.515954172191217E-4</v>
      </c>
      <c r="AZ67" s="127">
        <v>6.515954172191217E-4</v>
      </c>
      <c r="BA67" s="127">
        <v>6.515954172191217E-4</v>
      </c>
      <c r="BB67" s="127">
        <v>6.515954172191217E-4</v>
      </c>
      <c r="BC67" s="127">
        <v>6.515954172191217E-4</v>
      </c>
      <c r="BD67" s="127">
        <v>6.515954172191217E-4</v>
      </c>
      <c r="BE67" s="127">
        <v>6.515954172191217E-4</v>
      </c>
      <c r="BF67" s="127">
        <v>6.515954172191217E-4</v>
      </c>
      <c r="BG67" s="127">
        <v>6.515954172191217E-4</v>
      </c>
      <c r="BH67" s="127">
        <v>6.515954172191217E-4</v>
      </c>
      <c r="BI67" s="127">
        <v>6.515954172191217E-4</v>
      </c>
      <c r="BJ67" s="127">
        <v>6.515954172191217E-4</v>
      </c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</row>
    <row r="68" spans="1:74">
      <c r="A68" s="8" t="s">
        <v>194</v>
      </c>
      <c r="B68" s="8" t="s">
        <v>40</v>
      </c>
      <c r="C68" s="127"/>
      <c r="D68" s="127"/>
      <c r="E68" s="127"/>
      <c r="F68" s="127"/>
      <c r="G68" s="127" cm="1">
        <f t="array" ref="G68:BJ68">TRANSPOSE(AV7:AV62)</f>
        <v>1.8906387707865243E-3</v>
      </c>
      <c r="H68" s="127">
        <v>1.9911433595980613E-3</v>
      </c>
      <c r="I68" s="127">
        <v>2.0411801808152179E-3</v>
      </c>
      <c r="J68" s="127">
        <v>2.081789666199443E-3</v>
      </c>
      <c r="K68" s="127">
        <v>2.1195864730313213E-3</v>
      </c>
      <c r="L68" s="127">
        <v>2.1677423919833072E-3</v>
      </c>
      <c r="M68" s="127">
        <v>2.2258058571859719E-3</v>
      </c>
      <c r="N68" s="127">
        <v>2.36681432506352E-3</v>
      </c>
      <c r="O68" s="127">
        <v>2.3971825761401758E-3</v>
      </c>
      <c r="P68" s="127">
        <v>2.4051390254764449E-3</v>
      </c>
      <c r="Q68" s="127">
        <v>1.5482853910049499E-3</v>
      </c>
      <c r="R68" s="127">
        <v>2.5772293512764384E-3</v>
      </c>
      <c r="S68" s="127">
        <v>2.5696363227002408E-3</v>
      </c>
      <c r="T68" s="127">
        <v>2.5487097296615453E-3</v>
      </c>
      <c r="U68" s="127">
        <v>2.5481918522714622E-3</v>
      </c>
      <c r="V68" s="127">
        <v>2.5675831624841126E-3</v>
      </c>
      <c r="W68" s="127">
        <v>2.6387866548675865E-3</v>
      </c>
      <c r="X68" s="127">
        <v>2.7914903365055285E-3</v>
      </c>
      <c r="Y68" s="127">
        <v>3.0684137812315476E-3</v>
      </c>
      <c r="Z68" s="127">
        <v>3.4053511521753691E-3</v>
      </c>
      <c r="AA68" s="127">
        <v>3.8463003690266482E-3</v>
      </c>
      <c r="AB68" s="127">
        <v>4.3896371985108432E-3</v>
      </c>
      <c r="AC68" s="127">
        <v>4.3795851441219323E-3</v>
      </c>
      <c r="AD68" s="127">
        <v>4.3689374907154689E-3</v>
      </c>
      <c r="AE68" s="127">
        <v>4.3718544473474877E-3</v>
      </c>
      <c r="AF68" s="127">
        <v>4.3877357295457695E-3</v>
      </c>
      <c r="AG68" s="127">
        <v>4.3834871403104275E-3</v>
      </c>
      <c r="AH68" s="127">
        <v>4.3720533834400964E-3</v>
      </c>
      <c r="AI68" s="127">
        <v>4.3697572324026901E-3</v>
      </c>
      <c r="AJ68" s="127">
        <v>4.376965278744426E-3</v>
      </c>
      <c r="AK68" s="127">
        <v>4.3850276755113132E-3</v>
      </c>
      <c r="AL68" s="127">
        <v>4.3822103960237235E-3</v>
      </c>
      <c r="AM68" s="127">
        <v>4.3732781240978886E-3</v>
      </c>
      <c r="AN68" s="127">
        <v>4.3720125576593013E-3</v>
      </c>
      <c r="AO68" s="127">
        <v>4.3852659060324159E-3</v>
      </c>
      <c r="AP68" s="127">
        <v>4.3879835073246977E-3</v>
      </c>
      <c r="AQ68" s="127">
        <v>4.37912169254081E-3</v>
      </c>
      <c r="AR68" s="127">
        <v>4.3711750159245522E-3</v>
      </c>
      <c r="AS68" s="127">
        <v>4.3735085817993655E-3</v>
      </c>
      <c r="AT68" s="127">
        <v>4.3806360949735961E-3</v>
      </c>
      <c r="AU68" s="127">
        <v>4.3821058859749599E-3</v>
      </c>
      <c r="AV68" s="127">
        <v>4.3765852460791281E-3</v>
      </c>
      <c r="AW68" s="127">
        <v>4.3724199191582857E-3</v>
      </c>
      <c r="AX68" s="127">
        <v>4.3808784257852564E-3</v>
      </c>
      <c r="AY68" s="127">
        <v>4.3872768681651421E-3</v>
      </c>
      <c r="AZ68" s="127">
        <v>4.3836683358727414E-3</v>
      </c>
      <c r="BA68" s="127">
        <v>4.3754334672547347E-3</v>
      </c>
      <c r="BB68" s="127">
        <v>4.3734616565455969E-3</v>
      </c>
      <c r="BC68" s="127">
        <v>4.3787367308297338E-3</v>
      </c>
      <c r="BD68" s="127">
        <v>4.3819281949646809E-3</v>
      </c>
      <c r="BE68" s="127">
        <v>4.3790082680517251E-3</v>
      </c>
      <c r="BF68" s="127">
        <v>4.3739943830210662E-3</v>
      </c>
      <c r="BG68" s="127">
        <v>4.3774295495989162E-3</v>
      </c>
      <c r="BH68" s="127">
        <v>4.3845205465504623E-3</v>
      </c>
      <c r="BI68" s="127">
        <v>4.3849496642043616E-3</v>
      </c>
      <c r="BJ68" s="127">
        <v>4.3790861712817717E-3</v>
      </c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</row>
    <row r="69" spans="1:74">
      <c r="A69" s="232" t="s">
        <v>195</v>
      </c>
      <c r="B69" s="8" t="s">
        <v>38</v>
      </c>
      <c r="C69" s="127" cm="1">
        <f t="array" ref="C69:BJ69">TRANSPOSE(AW3:AW62)</f>
        <v>1.7091027336894996E-4</v>
      </c>
      <c r="D69" s="127">
        <v>1.7393996538904601E-4</v>
      </c>
      <c r="E69" s="127">
        <v>1.7707900935041946E-4</v>
      </c>
      <c r="F69" s="127">
        <v>1.8033343438712986E-4</v>
      </c>
      <c r="G69" s="127">
        <v>1.8370972115428982E-4</v>
      </c>
      <c r="H69" s="127">
        <v>1.8721484490246369E-4</v>
      </c>
      <c r="I69" s="127">
        <v>1.9085632357905623E-4</v>
      </c>
      <c r="J69" s="127">
        <v>1.9464227165472009E-4</v>
      </c>
      <c r="K69" s="127">
        <v>1.9858146048582756E-4</v>
      </c>
      <c r="L69" s="127">
        <v>2.0268338615807429E-4</v>
      </c>
      <c r="M69" s="127">
        <v>2.0695834591575078E-4</v>
      </c>
      <c r="N69" s="127">
        <v>2.1719847240637386E-4</v>
      </c>
      <c r="O69" s="127">
        <v>2.2850469425766457E-4</v>
      </c>
      <c r="P69" s="127">
        <v>2.4105263989609126E-4</v>
      </c>
      <c r="Q69" s="127">
        <v>2.5505875658730145E-4</v>
      </c>
      <c r="R69" s="127">
        <v>2.7123321432210586E-4</v>
      </c>
      <c r="S69" s="127">
        <v>2.7123321432210586E-4</v>
      </c>
      <c r="T69" s="127">
        <v>2.7123321432210586E-4</v>
      </c>
      <c r="U69" s="127">
        <v>2.7123321432210586E-4</v>
      </c>
      <c r="V69" s="127">
        <v>2.7123321432210586E-4</v>
      </c>
      <c r="W69" s="127">
        <v>2.7123321432210586E-4</v>
      </c>
      <c r="X69" s="127">
        <v>2.789438575386206E-4</v>
      </c>
      <c r="Y69" s="127">
        <v>2.8710572600360615E-4</v>
      </c>
      <c r="Z69" s="127">
        <v>2.957596220001687E-4</v>
      </c>
      <c r="AA69" s="127">
        <v>3.049514201244884E-4</v>
      </c>
      <c r="AB69" s="127">
        <v>3.1478039479184621E-4</v>
      </c>
      <c r="AC69" s="127">
        <v>3.1597292545858301E-4</v>
      </c>
      <c r="AD69" s="127">
        <v>3.1717452617906742E-4</v>
      </c>
      <c r="AE69" s="127">
        <v>3.1838530082473494E-4</v>
      </c>
      <c r="AF69" s="127">
        <v>3.1960535485916455E-4</v>
      </c>
      <c r="AG69" s="127">
        <v>3.2083479536870122E-4</v>
      </c>
      <c r="AH69" s="127">
        <v>3.2269679410372042E-4</v>
      </c>
      <c r="AI69" s="127">
        <v>3.2458053161600077E-4</v>
      </c>
      <c r="AJ69" s="127">
        <v>3.2648639084023942E-4</v>
      </c>
      <c r="AK69" s="127">
        <v>3.2841476375825934E-4</v>
      </c>
      <c r="AL69" s="127">
        <v>3.3036605166777939E-4</v>
      </c>
      <c r="AM69" s="127">
        <v>3.3234066546082076E-4</v>
      </c>
      <c r="AN69" s="127">
        <v>3.3433902591216056E-4</v>
      </c>
      <c r="AO69" s="127">
        <v>3.363615639782528E-4</v>
      </c>
      <c r="AP69" s="127">
        <v>3.3840872110706637E-4</v>
      </c>
      <c r="AQ69" s="127">
        <v>3.4048094955930585E-4</v>
      </c>
      <c r="AR69" s="127">
        <v>3.4257871274150813E-4</v>
      </c>
      <c r="AS69" s="127">
        <v>3.4470248555152732E-4</v>
      </c>
      <c r="AT69" s="127">
        <v>3.4685275473695233E-4</v>
      </c>
      <c r="AU69" s="127">
        <v>3.4903001926702191E-4</v>
      </c>
      <c r="AV69" s="127">
        <v>3.5123479071863718E-4</v>
      </c>
      <c r="AW69" s="127">
        <v>3.5346759367709598E-4</v>
      </c>
      <c r="AX69" s="127">
        <v>3.5572896615221182E-4</v>
      </c>
      <c r="AY69" s="127">
        <v>3.5801946001050636E-4</v>
      </c>
      <c r="AZ69" s="127">
        <v>3.6033964142421002E-4</v>
      </c>
      <c r="BA69" s="127">
        <v>3.6199745401062312E-4</v>
      </c>
      <c r="BB69" s="127">
        <v>3.6199745401062312E-4</v>
      </c>
      <c r="BC69" s="127">
        <v>3.6199745401062312E-4</v>
      </c>
      <c r="BD69" s="127">
        <v>3.6199745401062312E-4</v>
      </c>
      <c r="BE69" s="127">
        <v>3.6199745401062312E-4</v>
      </c>
      <c r="BF69" s="127">
        <v>3.6199745401062312E-4</v>
      </c>
      <c r="BG69" s="127">
        <v>3.6199745401062312E-4</v>
      </c>
      <c r="BH69" s="127">
        <v>3.6199745401062312E-4</v>
      </c>
      <c r="BI69" s="127">
        <v>3.6199745401062312E-4</v>
      </c>
      <c r="BJ69" s="127">
        <v>3.6199745401062312E-4</v>
      </c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</row>
    <row r="70" spans="1:74">
      <c r="A70" s="232"/>
      <c r="B70" s="8" t="s">
        <v>40</v>
      </c>
      <c r="C70" s="127" cm="1">
        <f t="array" ref="C70:BJ70">TRANSPOSE(AX3:AX62)</f>
        <v>2.1439772766372389E-4</v>
      </c>
      <c r="D70" s="127">
        <v>2.1659185645560408E-4</v>
      </c>
      <c r="E70" s="127">
        <v>2.188313586641554E-4</v>
      </c>
      <c r="F70" s="127">
        <v>2.2111765644124357E-4</v>
      </c>
      <c r="G70" s="127">
        <v>2.2345223199944677E-4</v>
      </c>
      <c r="H70" s="127">
        <v>2.2583663081651405E-4</v>
      </c>
      <c r="I70" s="127">
        <v>2.2862473736980429E-4</v>
      </c>
      <c r="J70" s="127">
        <v>2.3148254658692682E-4</v>
      </c>
      <c r="K70" s="127">
        <v>2.344127054044829E-4</v>
      </c>
      <c r="L70" s="127">
        <v>2.374179964994122E-4</v>
      </c>
      <c r="M70" s="127">
        <v>2.4050134710330062E-4</v>
      </c>
      <c r="N70" s="127">
        <v>2.4940880440342284E-4</v>
      </c>
      <c r="O70" s="127">
        <v>2.5900145072663144E-4</v>
      </c>
      <c r="P70" s="127">
        <v>2.6936150875569672E-4</v>
      </c>
      <c r="Q70" s="127">
        <v>2.805849049538508E-4</v>
      </c>
      <c r="R70" s="127">
        <v>2.9278424864749645E-4</v>
      </c>
      <c r="S70" s="127">
        <v>2.9336401943689746E-4</v>
      </c>
      <c r="T70" s="127">
        <v>2.9336401943689746E-4</v>
      </c>
      <c r="U70" s="127">
        <v>2.9336401943689746E-4</v>
      </c>
      <c r="V70" s="127">
        <v>2.9336401943689746E-4</v>
      </c>
      <c r="W70" s="127">
        <v>2.9336401943689746E-4</v>
      </c>
      <c r="X70" s="127">
        <v>3.01115507755352E-4</v>
      </c>
      <c r="Y70" s="127">
        <v>3.092877449178146E-4</v>
      </c>
      <c r="Z70" s="127">
        <v>3.179159438103717E-4</v>
      </c>
      <c r="AA70" s="127">
        <v>3.270393594164088E-4</v>
      </c>
      <c r="AB70" s="127">
        <v>3.3670188594462085E-4</v>
      </c>
      <c r="AC70" s="127">
        <v>3.3823933747861461E-4</v>
      </c>
      <c r="AD70" s="127">
        <v>3.3979089407255316E-4</v>
      </c>
      <c r="AE70" s="127">
        <v>3.4135675072726542E-4</v>
      </c>
      <c r="AF70" s="127">
        <v>3.4293710605470644E-4</v>
      </c>
      <c r="AG70" s="127">
        <v>3.4453216236193774E-4</v>
      </c>
      <c r="AH70" s="127">
        <v>3.4614212573746039E-4</v>
      </c>
      <c r="AI70" s="127">
        <v>3.4776720613998363E-4</v>
      </c>
      <c r="AJ70" s="127">
        <v>3.4940761748970052E-4</v>
      </c>
      <c r="AK70" s="127">
        <v>3.5106357776216356E-4</v>
      </c>
      <c r="AL70" s="127">
        <v>3.5273530908484058E-4</v>
      </c>
      <c r="AM70" s="127">
        <v>3.5442303783644267E-4</v>
      </c>
      <c r="AN70" s="127">
        <v>3.5612699474911783E-4</v>
      </c>
      <c r="AO70" s="127">
        <v>3.5784741501360633E-4</v>
      </c>
      <c r="AP70" s="127">
        <v>3.5958453838745872E-4</v>
      </c>
      <c r="AQ70" s="127">
        <v>3.61338609306422E-4</v>
      </c>
      <c r="AR70" s="127">
        <v>3.6355541059051054E-4</v>
      </c>
      <c r="AS70" s="127">
        <v>3.6579957979168643E-4</v>
      </c>
      <c r="AT70" s="127">
        <v>3.6807162687113788E-4</v>
      </c>
      <c r="AU70" s="127">
        <v>3.7037207453908248E-4</v>
      </c>
      <c r="AV70" s="127">
        <v>3.7270145865568051E-4</v>
      </c>
      <c r="AW70" s="127">
        <v>3.7506032864717212E-4</v>
      </c>
      <c r="AX70" s="127">
        <v>3.7744924793791843E-4</v>
      </c>
      <c r="AY70" s="127">
        <v>3.7986879439905902E-4</v>
      </c>
      <c r="AZ70" s="127">
        <v>3.8231956081453679E-4</v>
      </c>
      <c r="BA70" s="127">
        <v>3.8480215536528054E-4</v>
      </c>
      <c r="BB70" s="127">
        <v>3.858042443115448E-4</v>
      </c>
      <c r="BC70" s="127">
        <v>3.858042443115448E-4</v>
      </c>
      <c r="BD70" s="127">
        <v>3.858042443115448E-4</v>
      </c>
      <c r="BE70" s="127">
        <v>3.858042443115448E-4</v>
      </c>
      <c r="BF70" s="127">
        <v>3.858042443115448E-4</v>
      </c>
      <c r="BG70" s="127">
        <v>3.858042443115448E-4</v>
      </c>
      <c r="BH70" s="127">
        <v>3.858042443115448E-4</v>
      </c>
      <c r="BI70" s="127">
        <v>3.858042443115448E-4</v>
      </c>
      <c r="BJ70" s="127">
        <v>3.858042443115448E-4</v>
      </c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</row>
    <row r="71" spans="1:74">
      <c r="A71" s="8" t="s">
        <v>196</v>
      </c>
      <c r="B71" s="8" t="s">
        <v>40</v>
      </c>
      <c r="C71" s="127" cm="1">
        <f t="array" ref="C71:BJ71">TRANSPOSE(AY3:AY62)</f>
        <v>0</v>
      </c>
      <c r="D71" s="127">
        <v>0</v>
      </c>
      <c r="E71" s="127">
        <v>0</v>
      </c>
      <c r="F71" s="127">
        <v>0</v>
      </c>
      <c r="G71" s="127">
        <v>6.5006850937021307E-4</v>
      </c>
      <c r="H71" s="127">
        <v>6.2469999504076652E-4</v>
      </c>
      <c r="I71" s="127">
        <v>6.5356245214961625E-4</v>
      </c>
      <c r="J71" s="127">
        <v>6.5363547432549876E-4</v>
      </c>
      <c r="K71" s="127">
        <v>5.6227211565244406E-4</v>
      </c>
      <c r="L71" s="127">
        <v>5.7800992173411068E-4</v>
      </c>
      <c r="M71" s="127">
        <v>5.8322102407831094E-4</v>
      </c>
      <c r="N71" s="127">
        <v>3.8676959526409813E-4</v>
      </c>
      <c r="O71" s="127">
        <v>5.5342090081752235E-4</v>
      </c>
      <c r="P71" s="127">
        <v>6.5946026909177355E-4</v>
      </c>
      <c r="Q71" s="127">
        <v>4.8267452495443332E-4</v>
      </c>
      <c r="R71" s="127">
        <v>6.7018086666083298E-4</v>
      </c>
      <c r="S71" s="127">
        <v>6.5928009723990964E-4</v>
      </c>
      <c r="T71" s="127">
        <v>6.5195892700555566E-4</v>
      </c>
      <c r="U71" s="127">
        <v>6.3728504241452547E-4</v>
      </c>
      <c r="V71" s="127">
        <v>6.1792740090763965E-4</v>
      </c>
      <c r="W71" s="127">
        <v>6.1496789131848019E-4</v>
      </c>
      <c r="X71" s="127">
        <v>6.8649777002723392E-4</v>
      </c>
      <c r="Y71" s="127">
        <v>6.7352893208534571E-4</v>
      </c>
      <c r="Z71" s="127">
        <v>7.0383059433667223E-4</v>
      </c>
      <c r="AA71" s="127">
        <v>7.2950662783505488E-4</v>
      </c>
      <c r="AB71" s="127">
        <v>7.5643984518147453E-4</v>
      </c>
      <c r="AC71" s="127">
        <v>7.5159274196700101E-4</v>
      </c>
      <c r="AD71" s="127">
        <v>7.5187134868029935E-4</v>
      </c>
      <c r="AE71" s="127">
        <v>7.5298385890597719E-4</v>
      </c>
      <c r="AF71" s="127">
        <v>7.5787577224640298E-4</v>
      </c>
      <c r="AG71" s="127">
        <v>7.5679232682093875E-4</v>
      </c>
      <c r="AH71" s="127">
        <v>7.6455536862220837E-4</v>
      </c>
      <c r="AI71" s="127">
        <v>7.7126334164682531E-4</v>
      </c>
      <c r="AJ71" s="127">
        <v>7.7739742288536744E-4</v>
      </c>
      <c r="AK71" s="127">
        <v>7.8065365758908515E-4</v>
      </c>
      <c r="AL71" s="127">
        <v>7.8496954571319235E-4</v>
      </c>
      <c r="AM71" s="127">
        <v>7.8883241605233738E-4</v>
      </c>
      <c r="AN71" s="127">
        <v>7.9297419810111321E-4</v>
      </c>
      <c r="AO71" s="127">
        <v>7.9629783445178323E-4</v>
      </c>
      <c r="AP71" s="127">
        <v>8.00848695907293E-4</v>
      </c>
      <c r="AQ71" s="127">
        <v>8.0453051085513784E-4</v>
      </c>
      <c r="AR71" s="127">
        <v>8.093660663898197E-4</v>
      </c>
      <c r="AS71" s="127">
        <v>8.137652247198529E-4</v>
      </c>
      <c r="AT71" s="127">
        <v>8.1845687035833191E-4</v>
      </c>
      <c r="AU71" s="127">
        <v>8.231749866102015E-4</v>
      </c>
      <c r="AV71" s="127">
        <v>8.2785111385531786E-4</v>
      </c>
      <c r="AW71" s="127">
        <v>8.3223666362898074E-4</v>
      </c>
      <c r="AX71" s="127">
        <v>8.3679125445288555E-4</v>
      </c>
      <c r="AY71" s="127">
        <v>8.4144910607248324E-4</v>
      </c>
      <c r="AZ71" s="127">
        <v>8.4619656579807973E-4</v>
      </c>
      <c r="BA71" s="127">
        <v>8.509488383393615E-4</v>
      </c>
      <c r="BB71" s="127">
        <v>8.5303624626809689E-4</v>
      </c>
      <c r="BC71" s="127">
        <v>8.5306107366655453E-4</v>
      </c>
      <c r="BD71" s="127">
        <v>8.5310403384507251E-4</v>
      </c>
      <c r="BE71" s="127">
        <v>8.5313290964597469E-4</v>
      </c>
      <c r="BF71" s="127">
        <v>8.5318874113096829E-4</v>
      </c>
      <c r="BG71" s="127">
        <v>8.5322290892893044E-4</v>
      </c>
      <c r="BH71" s="127">
        <v>8.5322883711403839E-4</v>
      </c>
      <c r="BI71" s="127">
        <v>8.5320642992497162E-4</v>
      </c>
      <c r="BJ71" s="127">
        <v>8.5318116253463457E-4</v>
      </c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</row>
    <row r="72" spans="1:74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</row>
    <row r="73" spans="1:74">
      <c r="C73" s="14"/>
    </row>
    <row r="74" spans="1:74">
      <c r="A74" s="8" t="s">
        <v>146</v>
      </c>
      <c r="B74" s="8" t="s">
        <v>192</v>
      </c>
      <c r="C74" s="8" t="s">
        <v>189</v>
      </c>
      <c r="D74" s="8" t="s">
        <v>227</v>
      </c>
      <c r="G74" t="s">
        <v>188</v>
      </c>
      <c r="I74" t="s">
        <v>189</v>
      </c>
      <c r="K74" t="s">
        <v>192</v>
      </c>
      <c r="N74" t="s">
        <v>228</v>
      </c>
      <c r="O74" t="s">
        <v>227</v>
      </c>
      <c r="P74" t="s">
        <v>229</v>
      </c>
      <c r="S74" t="s">
        <v>190</v>
      </c>
      <c r="U74" t="s">
        <v>191</v>
      </c>
      <c r="X74" t="s">
        <v>230</v>
      </c>
      <c r="Y74" t="s">
        <v>231</v>
      </c>
      <c r="Z74" t="s">
        <v>232</v>
      </c>
    </row>
    <row r="75" spans="1:74">
      <c r="A75" s="8"/>
      <c r="B75" s="8"/>
      <c r="C75" s="8"/>
      <c r="D75" s="8"/>
      <c r="G75" t="s">
        <v>204</v>
      </c>
      <c r="H75" t="s">
        <v>205</v>
      </c>
      <c r="I75" t="s">
        <v>206</v>
      </c>
      <c r="J75" t="s">
        <v>207</v>
      </c>
      <c r="K75" t="s">
        <v>208</v>
      </c>
      <c r="L75" t="s">
        <v>209</v>
      </c>
      <c r="N75" t="s">
        <v>233</v>
      </c>
      <c r="P75" t="s">
        <v>40</v>
      </c>
      <c r="S75" t="s">
        <v>208</v>
      </c>
      <c r="T75" t="s">
        <v>209</v>
      </c>
      <c r="U75" t="s">
        <v>208</v>
      </c>
      <c r="V75" t="s">
        <v>209</v>
      </c>
      <c r="Z75" t="s">
        <v>40</v>
      </c>
    </row>
    <row r="76" spans="1:74">
      <c r="A76" s="8"/>
      <c r="B76" s="8"/>
      <c r="C76" s="8"/>
      <c r="D76" s="8"/>
      <c r="F76" s="15">
        <v>2001</v>
      </c>
      <c r="G76">
        <v>0</v>
      </c>
      <c r="H76">
        <v>14.83</v>
      </c>
      <c r="I76">
        <v>0</v>
      </c>
      <c r="J76">
        <v>28.22</v>
      </c>
      <c r="K76">
        <v>0</v>
      </c>
      <c r="L76">
        <v>28.22</v>
      </c>
      <c r="S76">
        <v>0</v>
      </c>
      <c r="T76">
        <v>25.3</v>
      </c>
      <c r="U76">
        <v>0</v>
      </c>
      <c r="V76">
        <v>47.75</v>
      </c>
    </row>
    <row r="77" spans="1:74">
      <c r="A77" s="8"/>
      <c r="B77" s="8"/>
      <c r="C77" s="8"/>
      <c r="D77" s="8"/>
      <c r="F77" s="15">
        <v>2002</v>
      </c>
      <c r="H77">
        <v>14.25</v>
      </c>
      <c r="J77">
        <v>27.1</v>
      </c>
      <c r="L77">
        <v>27.1</v>
      </c>
      <c r="T77">
        <v>23.96</v>
      </c>
      <c r="V77">
        <v>46.43</v>
      </c>
    </row>
    <row r="78" spans="1:74">
      <c r="A78" s="8"/>
      <c r="B78" s="8"/>
      <c r="C78" s="8"/>
      <c r="D78" s="8"/>
      <c r="F78" s="15">
        <v>2003</v>
      </c>
      <c r="H78">
        <v>13.67</v>
      </c>
      <c r="J78">
        <v>25.98</v>
      </c>
      <c r="L78">
        <v>25.98</v>
      </c>
      <c r="T78">
        <v>22.62</v>
      </c>
      <c r="V78">
        <v>45.11</v>
      </c>
    </row>
    <row r="79" spans="1:74">
      <c r="A79" s="8">
        <v>2004</v>
      </c>
      <c r="B79" s="8">
        <v>31967.431752536198</v>
      </c>
      <c r="C79" s="8">
        <v>140346.461538462</v>
      </c>
      <c r="D79" s="8">
        <f t="shared" ref="D79:D135" si="100">B79+C79</f>
        <v>172313.89329099801</v>
      </c>
      <c r="F79" s="15">
        <v>2004</v>
      </c>
      <c r="H79">
        <v>13.09</v>
      </c>
      <c r="J79">
        <v>24.86</v>
      </c>
      <c r="L79">
        <v>24.86</v>
      </c>
      <c r="N79">
        <v>2843.2349141304398</v>
      </c>
      <c r="O79" cm="1">
        <f t="array" ref="O79">TRANSPOSE(D79)</f>
        <v>172313.89329099801</v>
      </c>
      <c r="P79">
        <f t="shared" ref="P79:P135" si="101">H79*N79/(N79+O79)+J79*O79/(N79+O79)</f>
        <v>24.668943687977499</v>
      </c>
      <c r="T79">
        <v>21.28</v>
      </c>
      <c r="V79">
        <v>43.79</v>
      </c>
    </row>
    <row r="80" spans="1:74">
      <c r="A80" s="8">
        <v>2005</v>
      </c>
      <c r="B80" s="8">
        <v>19180.459051521801</v>
      </c>
      <c r="C80" s="8">
        <v>394189.13123116898</v>
      </c>
      <c r="D80" s="8">
        <f t="shared" si="100"/>
        <v>413369.590282691</v>
      </c>
      <c r="F80" s="15">
        <v>2005</v>
      </c>
      <c r="H80">
        <v>12.51</v>
      </c>
      <c r="J80">
        <v>23.74</v>
      </c>
      <c r="L80">
        <v>23.74</v>
      </c>
      <c r="N80">
        <v>1705.94094847826</v>
      </c>
      <c r="O80" cm="1">
        <f t="array" ref="O80">TRANSPOSE(D80)</f>
        <v>413369.590282691</v>
      </c>
      <c r="P80">
        <f t="shared" si="101"/>
        <v>23.6938452271696</v>
      </c>
      <c r="T80">
        <v>19.940000000000001</v>
      </c>
      <c r="V80">
        <v>42.47</v>
      </c>
      <c r="X80">
        <v>673674.44453968096</v>
      </c>
      <c r="Y80">
        <v>450733.181818182</v>
      </c>
      <c r="Z80">
        <f t="shared" ref="Z80:Z135" si="102">T80*X80/(Y80+X80)+V80*Y80/(X80+Y80)</f>
        <v>28.971438731216502</v>
      </c>
    </row>
    <row r="81" spans="1:26">
      <c r="A81" s="8">
        <v>2006</v>
      </c>
      <c r="B81" s="8">
        <v>34061.2079244696</v>
      </c>
      <c r="C81" s="8">
        <v>228096.47747453599</v>
      </c>
      <c r="D81" s="8">
        <f t="shared" si="100"/>
        <v>262157.685399006</v>
      </c>
      <c r="F81" s="15">
        <v>2006</v>
      </c>
      <c r="G81">
        <v>0</v>
      </c>
      <c r="H81">
        <v>11.93</v>
      </c>
      <c r="I81">
        <v>0</v>
      </c>
      <c r="J81">
        <v>22.62</v>
      </c>
      <c r="K81">
        <v>0</v>
      </c>
      <c r="L81">
        <v>22.62</v>
      </c>
      <c r="N81">
        <v>3029.45874219705</v>
      </c>
      <c r="O81" cm="1">
        <f t="array" ref="O81">TRANSPOSE(D81)</f>
        <v>262157.685399006</v>
      </c>
      <c r="P81">
        <f t="shared" si="101"/>
        <v>22.497879019893801</v>
      </c>
      <c r="S81">
        <v>0</v>
      </c>
      <c r="T81">
        <v>18.55</v>
      </c>
      <c r="U81">
        <v>0</v>
      </c>
      <c r="V81">
        <v>41.22</v>
      </c>
      <c r="X81">
        <v>190827.556296211</v>
      </c>
      <c r="Y81">
        <v>199891.24090909099</v>
      </c>
      <c r="Z81">
        <f t="shared" si="102"/>
        <v>30.1479432364704</v>
      </c>
    </row>
    <row r="82" spans="1:26">
      <c r="A82" s="8">
        <v>2007</v>
      </c>
      <c r="B82" s="8">
        <v>61714.664882991601</v>
      </c>
      <c r="C82" s="8">
        <v>202330.31213720699</v>
      </c>
      <c r="D82" s="8">
        <f t="shared" si="100"/>
        <v>264044.977020199</v>
      </c>
      <c r="F82" s="15">
        <v>2007</v>
      </c>
      <c r="H82">
        <v>11.67</v>
      </c>
      <c r="J82">
        <v>22.16</v>
      </c>
      <c r="L82">
        <v>22.16</v>
      </c>
      <c r="N82">
        <v>5489.0017836750403</v>
      </c>
      <c r="O82" cm="1">
        <f t="array" ref="O82">TRANSPOSE(D82)</f>
        <v>264044.977020199</v>
      </c>
      <c r="P82">
        <f t="shared" si="101"/>
        <v>21.946373395420199</v>
      </c>
      <c r="T82">
        <v>18.11</v>
      </c>
      <c r="V82">
        <v>40.26</v>
      </c>
      <c r="X82">
        <v>293257.82064003497</v>
      </c>
      <c r="Y82">
        <v>274373.88059090899</v>
      </c>
      <c r="Z82">
        <f t="shared" si="102"/>
        <v>28.816557512396599</v>
      </c>
    </row>
    <row r="83" spans="1:26">
      <c r="A83" s="8">
        <v>2008</v>
      </c>
      <c r="B83" s="8">
        <v>52786.729820037101</v>
      </c>
      <c r="C83" s="8">
        <v>208350.39674108001</v>
      </c>
      <c r="D83" s="8">
        <f t="shared" si="100"/>
        <v>261137.12656111701</v>
      </c>
      <c r="F83" s="15">
        <v>2008</v>
      </c>
      <c r="H83">
        <v>11.41</v>
      </c>
      <c r="J83">
        <v>21.7</v>
      </c>
      <c r="L83">
        <v>21.7</v>
      </c>
      <c r="N83">
        <v>4694.93684662961</v>
      </c>
      <c r="O83" cm="1">
        <f t="array" ref="O83">TRANSPOSE(D83)</f>
        <v>261137.12656111701</v>
      </c>
      <c r="P83">
        <f t="shared" si="101"/>
        <v>21.518265338151799</v>
      </c>
      <c r="T83">
        <v>17.670000000000002</v>
      </c>
      <c r="V83">
        <v>39.299999999999997</v>
      </c>
      <c r="X83">
        <v>277993.358385664</v>
      </c>
      <c r="Y83">
        <v>295401.34666954598</v>
      </c>
      <c r="Z83">
        <f t="shared" si="102"/>
        <v>28.813338213852301</v>
      </c>
    </row>
    <row r="84" spans="1:26">
      <c r="A84" s="8">
        <v>2009</v>
      </c>
      <c r="B84" s="8">
        <v>33052.889399564898</v>
      </c>
      <c r="C84" s="8">
        <v>245295.50750173401</v>
      </c>
      <c r="D84" s="8">
        <f t="shared" si="100"/>
        <v>278348.39690129901</v>
      </c>
      <c r="F84" s="15">
        <v>2009</v>
      </c>
      <c r="H84">
        <v>11.15</v>
      </c>
      <c r="J84">
        <v>21.24</v>
      </c>
      <c r="L84">
        <v>21.24</v>
      </c>
      <c r="N84">
        <v>2939.7772671018201</v>
      </c>
      <c r="O84" cm="1">
        <f t="array" ref="O84">TRANSPOSE(D84)</f>
        <v>278348.39690129901</v>
      </c>
      <c r="P84">
        <f t="shared" si="101"/>
        <v>21.134548170349699</v>
      </c>
      <c r="T84">
        <v>17.23</v>
      </c>
      <c r="V84">
        <v>38.340000000000003</v>
      </c>
      <c r="X84">
        <v>387603.47891767201</v>
      </c>
      <c r="Y84">
        <v>1301283.2692271499</v>
      </c>
      <c r="Z84">
        <f t="shared" si="102"/>
        <v>33.495205374818603</v>
      </c>
    </row>
    <row r="85" spans="1:26">
      <c r="A85" s="8">
        <v>2010</v>
      </c>
      <c r="B85" s="8">
        <v>34771.989835467997</v>
      </c>
      <c r="C85" s="8">
        <v>228218.55868454999</v>
      </c>
      <c r="D85" s="8">
        <f t="shared" si="100"/>
        <v>262990.548520018</v>
      </c>
      <c r="F85" s="15">
        <v>2010</v>
      </c>
      <c r="H85">
        <v>10.89</v>
      </c>
      <c r="J85">
        <v>20.78</v>
      </c>
      <c r="L85">
        <v>20.78</v>
      </c>
      <c r="N85">
        <v>3092.6768311986102</v>
      </c>
      <c r="O85" cm="1">
        <f t="array" ref="O85">TRANSPOSE(D85)</f>
        <v>262990.548520018</v>
      </c>
      <c r="P85">
        <f t="shared" si="101"/>
        <v>20.665048845825702</v>
      </c>
      <c r="T85">
        <v>16.79</v>
      </c>
      <c r="V85">
        <v>37.380000000000003</v>
      </c>
      <c r="X85">
        <v>293874.299946999</v>
      </c>
      <c r="Y85">
        <v>967568.19282851205</v>
      </c>
      <c r="Z85">
        <f t="shared" si="102"/>
        <v>32.5832122981721</v>
      </c>
    </row>
    <row r="86" spans="1:26">
      <c r="A86" s="8">
        <v>2011</v>
      </c>
      <c r="B86" s="8">
        <v>66601.060940385301</v>
      </c>
      <c r="C86" s="8">
        <v>225136.642207097</v>
      </c>
      <c r="D86" s="8">
        <f t="shared" si="100"/>
        <v>291737.70314748201</v>
      </c>
      <c r="F86" s="15">
        <v>2011</v>
      </c>
      <c r="G86">
        <v>0</v>
      </c>
      <c r="H86">
        <v>10.57</v>
      </c>
      <c r="I86">
        <v>0</v>
      </c>
      <c r="J86">
        <v>20.32</v>
      </c>
      <c r="K86">
        <v>0</v>
      </c>
      <c r="L86">
        <v>20.329999999999998</v>
      </c>
      <c r="N86">
        <v>5923.6057262813702</v>
      </c>
      <c r="O86" cm="1">
        <f t="array" ref="O86">TRANSPOSE(D86)</f>
        <v>291737.70314748201</v>
      </c>
      <c r="P86">
        <f t="shared" si="101"/>
        <v>20.1259702282108</v>
      </c>
      <c r="S86">
        <v>0</v>
      </c>
      <c r="T86">
        <v>16.350000000000001</v>
      </c>
      <c r="U86">
        <v>0</v>
      </c>
      <c r="V86">
        <v>36.380000000000003</v>
      </c>
      <c r="X86">
        <v>217506.83017436601</v>
      </c>
      <c r="Y86">
        <v>848233.65657498001</v>
      </c>
      <c r="Z86">
        <f t="shared" si="102"/>
        <v>32.292080039596698</v>
      </c>
    </row>
    <row r="87" spans="1:26">
      <c r="A87" s="8">
        <v>2012</v>
      </c>
      <c r="B87" s="8">
        <v>49811.363680973802</v>
      </c>
      <c r="C87" s="8">
        <v>-5781.8087991746097</v>
      </c>
      <c r="D87" s="8">
        <f t="shared" si="100"/>
        <v>44029.554881799202</v>
      </c>
      <c r="F87" s="15">
        <v>2012</v>
      </c>
      <c r="H87">
        <v>10.25</v>
      </c>
      <c r="J87">
        <v>19.8</v>
      </c>
      <c r="L87">
        <v>19.809999999999999</v>
      </c>
      <c r="N87">
        <v>4430.3029856928597</v>
      </c>
      <c r="O87" cm="1">
        <f t="array" ref="O87">TRANSPOSE(D87)</f>
        <v>44029.554881799202</v>
      </c>
      <c r="P87">
        <f t="shared" si="101"/>
        <v>18.926918745220899</v>
      </c>
      <c r="T87">
        <v>15.87</v>
      </c>
      <c r="V87">
        <v>35.340000000000003</v>
      </c>
      <c r="X87">
        <v>-135668.38906055799</v>
      </c>
      <c r="Y87">
        <v>333469.21095891</v>
      </c>
      <c r="Z87">
        <f t="shared" si="102"/>
        <v>48.694158540182897</v>
      </c>
    </row>
    <row r="88" spans="1:26">
      <c r="A88" s="8">
        <v>2013</v>
      </c>
      <c r="B88" s="8">
        <v>58551.960875913297</v>
      </c>
      <c r="C88" s="8">
        <v>18372.029958126401</v>
      </c>
      <c r="D88" s="8">
        <f t="shared" si="100"/>
        <v>76923.990834039694</v>
      </c>
      <c r="F88" s="15">
        <v>2013</v>
      </c>
      <c r="H88">
        <v>9.93</v>
      </c>
      <c r="J88">
        <v>19.28</v>
      </c>
      <c r="L88">
        <v>19.29</v>
      </c>
      <c r="N88">
        <v>5207.7057907533699</v>
      </c>
      <c r="O88" cm="1">
        <f t="array" ref="O88">TRANSPOSE(D88)</f>
        <v>76923.990834039694</v>
      </c>
      <c r="P88">
        <f t="shared" si="101"/>
        <v>18.687146678510899</v>
      </c>
      <c r="T88">
        <v>15.39</v>
      </c>
      <c r="V88">
        <v>34.299999999999997</v>
      </c>
      <c r="X88">
        <v>7689.4792966251298</v>
      </c>
      <c r="Y88">
        <v>532691.44306486403</v>
      </c>
      <c r="Z88">
        <f t="shared" si="102"/>
        <v>34.030915642129401</v>
      </c>
    </row>
    <row r="89" spans="1:26">
      <c r="A89" s="8">
        <v>2014</v>
      </c>
      <c r="B89" s="8">
        <v>38331.813389823103</v>
      </c>
      <c r="C89" s="8">
        <v>189895.42170264799</v>
      </c>
      <c r="D89" s="8">
        <f t="shared" si="100"/>
        <v>228227.235092471</v>
      </c>
      <c r="F89" s="15">
        <v>2014</v>
      </c>
      <c r="H89">
        <v>9.61</v>
      </c>
      <c r="J89">
        <v>18.760000000000002</v>
      </c>
      <c r="L89">
        <v>18.77</v>
      </c>
      <c r="N89">
        <v>3409.2932768435899</v>
      </c>
      <c r="O89" cm="1">
        <f t="array" ref="O89">TRANSPOSE(D89)</f>
        <v>228227.235092471</v>
      </c>
      <c r="P89">
        <f t="shared" si="101"/>
        <v>18.625327659230901</v>
      </c>
      <c r="T89">
        <v>14.91</v>
      </c>
      <c r="V89">
        <v>33.26</v>
      </c>
      <c r="X89">
        <v>202503.30865183601</v>
      </c>
      <c r="Y89">
        <v>587926.14471002098</v>
      </c>
      <c r="Z89">
        <f t="shared" si="102"/>
        <v>28.5588395131829</v>
      </c>
    </row>
    <row r="90" spans="1:26">
      <c r="A90" s="8">
        <v>2015</v>
      </c>
      <c r="B90" s="8">
        <v>34280.038145199404</v>
      </c>
      <c r="C90" s="8">
        <v>-39880.901883110899</v>
      </c>
      <c r="D90" s="8">
        <f t="shared" si="100"/>
        <v>-5600.8637379114998</v>
      </c>
      <c r="F90" s="15">
        <v>2015</v>
      </c>
      <c r="H90">
        <v>9.2899999999999991</v>
      </c>
      <c r="J90">
        <v>18.239999999999998</v>
      </c>
      <c r="L90">
        <v>18.25</v>
      </c>
      <c r="N90">
        <v>3048.9218548006002</v>
      </c>
      <c r="O90" cm="1">
        <f t="array" ref="O90">TRANSPOSE(D90)</f>
        <v>-5600.8637379114998</v>
      </c>
      <c r="P90">
        <f t="shared" si="101"/>
        <v>28.932974938442001</v>
      </c>
      <c r="T90">
        <v>14.43</v>
      </c>
      <c r="V90">
        <v>32.22</v>
      </c>
      <c r="X90">
        <v>-83111.569232854294</v>
      </c>
      <c r="Y90">
        <v>300581.87851650303</v>
      </c>
      <c r="Z90">
        <f t="shared" si="102"/>
        <v>39.018881288773898</v>
      </c>
    </row>
    <row r="91" spans="1:26">
      <c r="A91" s="8">
        <v>2016</v>
      </c>
      <c r="B91" s="8">
        <v>101957.226572128</v>
      </c>
      <c r="C91" s="8">
        <v>145421.55101210001</v>
      </c>
      <c r="D91" s="8">
        <f t="shared" si="100"/>
        <v>247378.777584228</v>
      </c>
      <c r="F91" s="15">
        <v>2016</v>
      </c>
      <c r="G91">
        <v>0</v>
      </c>
      <c r="H91">
        <v>8.9700000000000006</v>
      </c>
      <c r="I91">
        <v>0</v>
      </c>
      <c r="J91">
        <v>17.690000000000001</v>
      </c>
      <c r="K91">
        <v>0</v>
      </c>
      <c r="L91">
        <v>17.690000000000001</v>
      </c>
      <c r="N91">
        <v>9068.2400945388108</v>
      </c>
      <c r="O91" cm="1">
        <f t="array" ref="O91">TRANSPOSE(D91)</f>
        <v>247378.777584228</v>
      </c>
      <c r="P91">
        <f t="shared" si="101"/>
        <v>17.381651498465001</v>
      </c>
      <c r="S91">
        <v>0</v>
      </c>
      <c r="T91">
        <v>13.98</v>
      </c>
      <c r="U91">
        <v>0</v>
      </c>
      <c r="V91">
        <v>31.16</v>
      </c>
      <c r="X91">
        <v>174530.82304742001</v>
      </c>
      <c r="Y91">
        <v>805990.94074828096</v>
      </c>
      <c r="Z91">
        <f t="shared" si="102"/>
        <v>28.1019959345447</v>
      </c>
    </row>
    <row r="92" spans="1:26">
      <c r="A92" s="8">
        <v>2017</v>
      </c>
      <c r="B92" s="8">
        <v>97310.512787047701</v>
      </c>
      <c r="C92" s="8">
        <v>187711.19072870599</v>
      </c>
      <c r="D92" s="8">
        <f t="shared" si="100"/>
        <v>285021.70351575402</v>
      </c>
      <c r="F92" s="15">
        <v>2017</v>
      </c>
      <c r="H92">
        <v>8.9700000000000006</v>
      </c>
      <c r="J92">
        <v>17.690000000000001</v>
      </c>
      <c r="L92">
        <v>17.690000000000001</v>
      </c>
      <c r="N92">
        <v>8654.9538796190409</v>
      </c>
      <c r="O92" cm="1">
        <f t="array" ref="O92">TRANSPOSE(D92)</f>
        <v>285021.70351575402</v>
      </c>
      <c r="P92">
        <f t="shared" si="101"/>
        <v>17.433012609515401</v>
      </c>
      <c r="T92">
        <v>13.98</v>
      </c>
      <c r="V92">
        <v>31.16</v>
      </c>
      <c r="X92">
        <v>211752.47728705601</v>
      </c>
      <c r="Y92">
        <v>1191027.50821866</v>
      </c>
      <c r="Z92">
        <f t="shared" si="102"/>
        <v>28.5666442368864</v>
      </c>
    </row>
    <row r="93" spans="1:26">
      <c r="A93" s="8">
        <v>2018</v>
      </c>
      <c r="B93" s="8">
        <v>41216.8716566285</v>
      </c>
      <c r="C93" s="8">
        <v>235893.458184708</v>
      </c>
      <c r="D93" s="8">
        <f t="shared" si="100"/>
        <v>277110.329841336</v>
      </c>
      <c r="F93" s="15">
        <v>2018</v>
      </c>
      <c r="H93">
        <v>8.9700000000000006</v>
      </c>
      <c r="J93">
        <v>17.690000000000001</v>
      </c>
      <c r="L93">
        <v>17.690000000000001</v>
      </c>
      <c r="N93">
        <v>3665.8950100382099</v>
      </c>
      <c r="O93" cm="1">
        <f t="array" ref="O93">TRANSPOSE(D93)</f>
        <v>277110.329841336</v>
      </c>
      <c r="P93">
        <f t="shared" si="101"/>
        <v>17.576149176254301</v>
      </c>
      <c r="T93">
        <v>13.98</v>
      </c>
      <c r="V93">
        <v>31.16</v>
      </c>
      <c r="X93">
        <v>214334.89471490201</v>
      </c>
      <c r="Y93">
        <v>1405979.8893843701</v>
      </c>
      <c r="Z93">
        <f t="shared" si="102"/>
        <v>28.887433257205601</v>
      </c>
    </row>
    <row r="94" spans="1:26">
      <c r="A94" s="8">
        <v>2019</v>
      </c>
      <c r="B94" s="8">
        <v>34354.795749981502</v>
      </c>
      <c r="C94" s="8">
        <v>204200.77510140199</v>
      </c>
      <c r="D94" s="8">
        <f t="shared" si="100"/>
        <v>238555.570851383</v>
      </c>
      <c r="F94" s="15">
        <v>2019</v>
      </c>
      <c r="H94">
        <v>8.9700000000000006</v>
      </c>
      <c r="J94">
        <v>17.690000000000001</v>
      </c>
      <c r="L94">
        <v>17.690000000000001</v>
      </c>
      <c r="N94">
        <v>3055.5709166851598</v>
      </c>
      <c r="O94" cm="1">
        <f t="array" ref="O94">TRANSPOSE(D94)</f>
        <v>238555.570851383</v>
      </c>
      <c r="P94">
        <f t="shared" si="101"/>
        <v>17.5797212347141</v>
      </c>
      <c r="T94">
        <v>13.98</v>
      </c>
      <c r="V94">
        <v>31.16</v>
      </c>
      <c r="X94">
        <v>131910.22841919801</v>
      </c>
      <c r="Y94">
        <v>1277941.5215497001</v>
      </c>
      <c r="Z94">
        <f t="shared" si="102"/>
        <v>29.552584380384801</v>
      </c>
    </row>
    <row r="95" spans="1:26" ht="15.65">
      <c r="A95" s="8">
        <v>2020</v>
      </c>
      <c r="B95" s="8">
        <v>59319.678805622199</v>
      </c>
      <c r="C95" s="8">
        <v>124695.247400049</v>
      </c>
      <c r="D95" s="8">
        <f t="shared" si="100"/>
        <v>184014.92620567101</v>
      </c>
      <c r="F95" s="15">
        <v>2020</v>
      </c>
      <c r="H95">
        <v>8.9700000000000006</v>
      </c>
      <c r="J95">
        <v>17.690000000000001</v>
      </c>
      <c r="L95">
        <v>17.690000000000001</v>
      </c>
      <c r="N95">
        <v>5275.9878610444603</v>
      </c>
      <c r="O95" cm="1">
        <f t="array" ref="O95">TRANSPOSE(D95)</f>
        <v>184014.92620567101</v>
      </c>
      <c r="P95">
        <f t="shared" si="101"/>
        <v>17.446952866041499</v>
      </c>
      <c r="T95">
        <v>13.98</v>
      </c>
      <c r="V95">
        <v>31.16</v>
      </c>
      <c r="X95">
        <v>62300.731827253498</v>
      </c>
      <c r="Y95" s="16">
        <v>1507945.0832032501</v>
      </c>
      <c r="Z95">
        <f t="shared" si="102"/>
        <v>30.4783700522893</v>
      </c>
    </row>
    <row r="96" spans="1:26" ht="15.65">
      <c r="A96" s="8">
        <v>2021</v>
      </c>
      <c r="B96" s="8">
        <v>166250.297222872</v>
      </c>
      <c r="C96" s="8">
        <v>-406.07578414352599</v>
      </c>
      <c r="D96" s="8">
        <f t="shared" si="100"/>
        <v>165844.22143872801</v>
      </c>
      <c r="F96" s="15">
        <v>2021</v>
      </c>
      <c r="G96">
        <v>0</v>
      </c>
      <c r="H96">
        <v>8.9700000000000006</v>
      </c>
      <c r="I96">
        <v>0</v>
      </c>
      <c r="J96">
        <v>17.690000000000001</v>
      </c>
      <c r="K96">
        <v>0</v>
      </c>
      <c r="L96">
        <v>17.690000000000001</v>
      </c>
      <c r="N96">
        <v>14786.5694437944</v>
      </c>
      <c r="O96" cm="1">
        <f t="array" ref="O96">TRANSPOSE(D96)</f>
        <v>165844.22143872801</v>
      </c>
      <c r="P96">
        <f t="shared" si="101"/>
        <v>16.976174384112898</v>
      </c>
      <c r="S96">
        <v>0</v>
      </c>
      <c r="T96">
        <v>13.98</v>
      </c>
      <c r="U96">
        <v>0</v>
      </c>
      <c r="V96">
        <v>31.16</v>
      </c>
      <c r="X96">
        <v>41943.380417278699</v>
      </c>
      <c r="Y96" s="16">
        <v>1305064.66444719</v>
      </c>
      <c r="Z96">
        <f t="shared" si="102"/>
        <v>30.625046049044698</v>
      </c>
    </row>
    <row r="97" spans="1:26" ht="15.65">
      <c r="A97" s="8">
        <v>2022</v>
      </c>
      <c r="B97" s="8">
        <v>56331.813825883102</v>
      </c>
      <c r="C97" s="8">
        <v>168080.935215523</v>
      </c>
      <c r="D97" s="8">
        <f t="shared" si="100"/>
        <v>224412.749041406</v>
      </c>
      <c r="F97" s="15">
        <v>2022</v>
      </c>
      <c r="H97">
        <v>8.77</v>
      </c>
      <c r="J97">
        <v>16.21</v>
      </c>
      <c r="L97">
        <v>16.21</v>
      </c>
      <c r="N97">
        <v>5010.2423330688498</v>
      </c>
      <c r="O97" cm="1">
        <f t="array" ref="O97">TRANSPOSE(D97)</f>
        <v>224412.749041406</v>
      </c>
      <c r="P97">
        <f t="shared" si="101"/>
        <v>16.047521938256001</v>
      </c>
      <c r="T97">
        <v>13.24</v>
      </c>
      <c r="V97">
        <v>30.3</v>
      </c>
      <c r="X97">
        <v>135741.74400368999</v>
      </c>
      <c r="Y97" s="16">
        <v>672283.87733395805</v>
      </c>
      <c r="Z97">
        <f t="shared" si="102"/>
        <v>27.4340585105837</v>
      </c>
    </row>
    <row r="98" spans="1:26" ht="15.65">
      <c r="A98" s="8">
        <v>2023</v>
      </c>
      <c r="B98" s="8">
        <v>47651.743682935798</v>
      </c>
      <c r="C98" s="8">
        <v>147765.974608989</v>
      </c>
      <c r="D98" s="8">
        <f t="shared" si="100"/>
        <v>195417.718291925</v>
      </c>
      <c r="F98" s="15">
        <v>2023</v>
      </c>
      <c r="H98">
        <v>8.57</v>
      </c>
      <c r="J98">
        <v>14.73</v>
      </c>
      <c r="L98">
        <v>14.73</v>
      </c>
      <c r="N98">
        <v>4238.2229015869998</v>
      </c>
      <c r="O98" cm="1">
        <f t="array" ref="O98">TRANSPOSE(D98)</f>
        <v>195417.718291925</v>
      </c>
      <c r="P98">
        <f t="shared" si="101"/>
        <v>14.599237785173299</v>
      </c>
      <c r="T98">
        <v>12.5</v>
      </c>
      <c r="V98">
        <v>29.44</v>
      </c>
      <c r="X98">
        <v>68090.339092773604</v>
      </c>
      <c r="Y98" s="16">
        <v>712482.56748636405</v>
      </c>
      <c r="Z98">
        <f t="shared" si="102"/>
        <v>27.962302869457002</v>
      </c>
    </row>
    <row r="99" spans="1:26" ht="15.65">
      <c r="A99" s="8">
        <v>2024</v>
      </c>
      <c r="B99" s="8">
        <v>37084.6240407445</v>
      </c>
      <c r="C99" s="8">
        <v>128582.99541330901</v>
      </c>
      <c r="D99" s="8">
        <f t="shared" si="100"/>
        <v>165667.61945405399</v>
      </c>
      <c r="F99" s="15">
        <v>2024</v>
      </c>
      <c r="H99">
        <v>8.3699999999999992</v>
      </c>
      <c r="J99">
        <v>13.25</v>
      </c>
      <c r="L99">
        <v>13.25</v>
      </c>
      <c r="N99">
        <v>3298.3662455674298</v>
      </c>
      <c r="O99" cm="1">
        <f t="array" ref="O99">TRANSPOSE(D99)</f>
        <v>165667.61945405399</v>
      </c>
      <c r="P99">
        <f t="shared" si="101"/>
        <v>13.154738061854699</v>
      </c>
      <c r="T99">
        <v>11.76</v>
      </c>
      <c r="V99">
        <v>28.58</v>
      </c>
      <c r="X99">
        <v>94493.706461801994</v>
      </c>
      <c r="Y99" s="16">
        <v>778054.05689731601</v>
      </c>
      <c r="Z99">
        <f t="shared" si="102"/>
        <v>26.758456000427199</v>
      </c>
    </row>
    <row r="100" spans="1:26" ht="15.65">
      <c r="A100" s="8">
        <v>2025</v>
      </c>
      <c r="B100" s="8">
        <v>76038.007758738604</v>
      </c>
      <c r="C100" s="8">
        <v>114572.299372963</v>
      </c>
      <c r="D100" s="8">
        <f t="shared" si="100"/>
        <v>190610.30713170199</v>
      </c>
      <c r="F100" s="15">
        <v>2025</v>
      </c>
      <c r="H100">
        <v>8.17</v>
      </c>
      <c r="J100">
        <v>11.77</v>
      </c>
      <c r="L100">
        <v>11.77</v>
      </c>
      <c r="N100">
        <v>6762.9429894196801</v>
      </c>
      <c r="O100" cm="1">
        <f t="array" ref="O100">TRANSPOSE(D100)</f>
        <v>190610.30713170199</v>
      </c>
      <c r="P100">
        <f t="shared" si="101"/>
        <v>11.646646937986899</v>
      </c>
      <c r="T100">
        <v>11.02</v>
      </c>
      <c r="V100">
        <v>27.72</v>
      </c>
      <c r="X100">
        <v>112104.133302057</v>
      </c>
      <c r="Y100" s="16">
        <v>871499.86794850801</v>
      </c>
      <c r="Z100">
        <f t="shared" si="102"/>
        <v>25.816653710472799</v>
      </c>
    </row>
    <row r="101" spans="1:26" ht="15.65">
      <c r="A101" s="8">
        <v>2026</v>
      </c>
      <c r="B101" s="8">
        <v>100281.585804196</v>
      </c>
      <c r="C101" s="8">
        <v>109688.21436067901</v>
      </c>
      <c r="D101" s="8">
        <f t="shared" si="100"/>
        <v>209969.80016487499</v>
      </c>
      <c r="F101" s="15">
        <v>2026</v>
      </c>
      <c r="G101">
        <v>0</v>
      </c>
      <c r="H101">
        <v>7.97</v>
      </c>
      <c r="I101">
        <v>0</v>
      </c>
      <c r="J101">
        <v>10.3</v>
      </c>
      <c r="K101">
        <v>0</v>
      </c>
      <c r="L101">
        <v>10.3</v>
      </c>
      <c r="N101">
        <v>8919.2059033718506</v>
      </c>
      <c r="O101" cm="1">
        <f t="array" ref="O101">TRANSPOSE(D101)</f>
        <v>209969.80016487499</v>
      </c>
      <c r="P101">
        <f t="shared" si="101"/>
        <v>10.2050580468698</v>
      </c>
      <c r="S101">
        <v>0</v>
      </c>
      <c r="T101">
        <v>10.3</v>
      </c>
      <c r="U101">
        <v>0</v>
      </c>
      <c r="V101">
        <v>26.864000000000001</v>
      </c>
      <c r="X101">
        <v>138934.43945112199</v>
      </c>
      <c r="Y101" s="16">
        <v>1031290.09255122</v>
      </c>
      <c r="Z101">
        <f t="shared" si="102"/>
        <v>24.897445725897899</v>
      </c>
    </row>
    <row r="102" spans="1:26" ht="15.65">
      <c r="A102" s="8">
        <v>2027</v>
      </c>
      <c r="B102" s="8">
        <v>64731.445054583302</v>
      </c>
      <c r="C102" s="8">
        <v>114661.90622436701</v>
      </c>
      <c r="D102" s="8">
        <f t="shared" si="100"/>
        <v>179393.35127894999</v>
      </c>
      <c r="F102" s="15">
        <v>2027</v>
      </c>
      <c r="H102">
        <v>8</v>
      </c>
      <c r="J102">
        <v>10.3</v>
      </c>
      <c r="L102">
        <v>10.3</v>
      </c>
      <c r="N102">
        <v>5757.3190754276102</v>
      </c>
      <c r="O102" cm="1">
        <f t="array" ref="O102">TRANSPOSE(D102)</f>
        <v>179393.35127894999</v>
      </c>
      <c r="P102">
        <f t="shared" si="101"/>
        <v>10.228480767322401</v>
      </c>
      <c r="T102">
        <v>10.3</v>
      </c>
      <c r="V102">
        <v>26.744</v>
      </c>
      <c r="X102">
        <v>134412.86531113001</v>
      </c>
      <c r="Y102" s="16">
        <v>1176560.42285142</v>
      </c>
      <c r="Z102">
        <f t="shared" si="102"/>
        <v>25.058012057199001</v>
      </c>
    </row>
    <row r="103" spans="1:26" ht="15.65">
      <c r="A103" s="8">
        <v>2028</v>
      </c>
      <c r="B103" s="8">
        <v>38148.809400450402</v>
      </c>
      <c r="C103" s="8">
        <v>125956.537569708</v>
      </c>
      <c r="D103" s="8">
        <f t="shared" si="100"/>
        <v>164105.34697015799</v>
      </c>
      <c r="F103" s="15">
        <v>2028</v>
      </c>
      <c r="H103">
        <v>8</v>
      </c>
      <c r="J103">
        <v>10.3</v>
      </c>
      <c r="L103">
        <v>10.3</v>
      </c>
      <c r="N103">
        <v>3393.0166070117002</v>
      </c>
      <c r="O103" cm="1">
        <f t="array" ref="O103">TRANSPOSE(D103)</f>
        <v>164105.34697015799</v>
      </c>
      <c r="P103">
        <f t="shared" si="101"/>
        <v>10.253408869021399</v>
      </c>
      <c r="T103">
        <v>10.3</v>
      </c>
      <c r="V103">
        <v>26.623999999999999</v>
      </c>
      <c r="X103">
        <v>132305.497249771</v>
      </c>
      <c r="Y103" s="16">
        <v>1238729.64515223</v>
      </c>
      <c r="Z103">
        <f t="shared" si="102"/>
        <v>25.0487267846676</v>
      </c>
    </row>
    <row r="104" spans="1:26" ht="15.65">
      <c r="A104" s="8">
        <v>2029</v>
      </c>
      <c r="B104" s="8">
        <v>50349.752237314802</v>
      </c>
      <c r="C104" s="8">
        <v>137936.097904658</v>
      </c>
      <c r="D104" s="8">
        <f t="shared" si="100"/>
        <v>188285.850141973</v>
      </c>
      <c r="F104" s="15">
        <v>2029</v>
      </c>
      <c r="H104">
        <v>8</v>
      </c>
      <c r="J104">
        <v>10.3</v>
      </c>
      <c r="L104">
        <v>10.3</v>
      </c>
      <c r="N104">
        <v>4478.18813181928</v>
      </c>
      <c r="O104" cm="1">
        <f t="array" ref="O104">TRANSPOSE(D104)</f>
        <v>188285.850141973</v>
      </c>
      <c r="P104">
        <f t="shared" si="101"/>
        <v>10.246567664822701</v>
      </c>
      <c r="T104">
        <v>10.3</v>
      </c>
      <c r="V104">
        <v>26.504000000000001</v>
      </c>
      <c r="X104">
        <v>123916.07448657601</v>
      </c>
      <c r="Y104" s="16">
        <v>1221631.3256290201</v>
      </c>
      <c r="Z104">
        <f t="shared" si="102"/>
        <v>25.011718070126701</v>
      </c>
    </row>
    <row r="105" spans="1:26" ht="15.65">
      <c r="A105" s="8">
        <v>2030</v>
      </c>
      <c r="B105" s="8">
        <v>124467.723523958</v>
      </c>
      <c r="C105" s="8">
        <v>145747.50555636201</v>
      </c>
      <c r="D105" s="8">
        <f t="shared" si="100"/>
        <v>270215.22908031999</v>
      </c>
      <c r="F105" s="15">
        <v>2030</v>
      </c>
      <c r="H105">
        <v>8</v>
      </c>
      <c r="J105">
        <v>10.3</v>
      </c>
      <c r="L105">
        <v>10.3</v>
      </c>
      <c r="N105">
        <v>11070.359982158299</v>
      </c>
      <c r="O105" cm="1">
        <f t="array" ref="O105">TRANSPOSE(D105)</f>
        <v>270215.22908031999</v>
      </c>
      <c r="P105">
        <f t="shared" si="101"/>
        <v>10.2094805103815</v>
      </c>
      <c r="T105">
        <v>10.3</v>
      </c>
      <c r="V105">
        <v>26.384</v>
      </c>
      <c r="X105">
        <v>123373.500141968</v>
      </c>
      <c r="Y105" s="16">
        <v>1170428.8728944401</v>
      </c>
      <c r="Z105">
        <f t="shared" si="102"/>
        <v>24.850273197794198</v>
      </c>
    </row>
    <row r="106" spans="1:26" ht="15.65">
      <c r="A106" s="8">
        <v>2031</v>
      </c>
      <c r="B106" s="8">
        <v>101263.53723272801</v>
      </c>
      <c r="C106" s="8">
        <v>146663.297834558</v>
      </c>
      <c r="D106" s="8">
        <f t="shared" si="100"/>
        <v>247926.83506728601</v>
      </c>
      <c r="F106" s="15">
        <v>2031</v>
      </c>
      <c r="G106">
        <v>0</v>
      </c>
      <c r="H106">
        <v>8</v>
      </c>
      <c r="I106">
        <v>0</v>
      </c>
      <c r="J106">
        <v>10.3</v>
      </c>
      <c r="K106">
        <v>0</v>
      </c>
      <c r="L106">
        <v>10.3</v>
      </c>
      <c r="N106">
        <v>9006.5422464097792</v>
      </c>
      <c r="O106" cm="1">
        <f t="array" ref="O106">TRANSPOSE(D106)</f>
        <v>247926.83506728601</v>
      </c>
      <c r="P106">
        <f t="shared" si="101"/>
        <v>10.21937580324</v>
      </c>
      <c r="S106">
        <v>0</v>
      </c>
      <c r="T106">
        <v>10.3</v>
      </c>
      <c r="U106">
        <v>0</v>
      </c>
      <c r="V106">
        <v>26.28</v>
      </c>
      <c r="X106">
        <v>102562.9081743</v>
      </c>
      <c r="Y106" s="16">
        <v>1073031.3611107101</v>
      </c>
      <c r="Z106">
        <f t="shared" si="102"/>
        <v>24.8858495558828</v>
      </c>
    </row>
    <row r="107" spans="1:26" ht="15.65">
      <c r="A107" s="8">
        <v>2032</v>
      </c>
      <c r="B107" s="8">
        <v>52060.920800322303</v>
      </c>
      <c r="C107" s="8">
        <v>140899.815308441</v>
      </c>
      <c r="D107" s="8">
        <f t="shared" si="100"/>
        <v>192960.736108763</v>
      </c>
      <c r="F107" s="15">
        <v>2032</v>
      </c>
      <c r="H107">
        <v>8</v>
      </c>
      <c r="J107">
        <v>10.3</v>
      </c>
      <c r="L107">
        <v>10.3</v>
      </c>
      <c r="N107">
        <v>4630.38222235392</v>
      </c>
      <c r="O107" cm="1">
        <f t="array" ref="O107">TRANSPOSE(D107)</f>
        <v>192960.736108763</v>
      </c>
      <c r="P107">
        <f t="shared" si="101"/>
        <v>10.246101428033001</v>
      </c>
      <c r="T107">
        <v>10.3</v>
      </c>
      <c r="V107">
        <v>26.13</v>
      </c>
      <c r="X107">
        <v>102671.26563107</v>
      </c>
      <c r="Y107" s="16">
        <v>983145.26381617005</v>
      </c>
      <c r="Z107">
        <f t="shared" si="102"/>
        <v>24.6331668879021</v>
      </c>
    </row>
    <row r="108" spans="1:26" ht="15.65">
      <c r="A108" s="8">
        <v>2033</v>
      </c>
      <c r="B108" s="8">
        <v>42227.8283543133</v>
      </c>
      <c r="C108" s="8">
        <v>132073.345308908</v>
      </c>
      <c r="D108" s="8">
        <f t="shared" si="100"/>
        <v>174301.17366322101</v>
      </c>
      <c r="F108" s="15">
        <v>2033</v>
      </c>
      <c r="H108">
        <v>8</v>
      </c>
      <c r="J108">
        <v>10.3</v>
      </c>
      <c r="L108">
        <v>10.3</v>
      </c>
      <c r="N108">
        <v>3755.81112847346</v>
      </c>
      <c r="O108" cm="1">
        <f t="array" ref="O108">TRANSPOSE(D108)</f>
        <v>174301.17366322101</v>
      </c>
      <c r="P108">
        <f t="shared" si="101"/>
        <v>10.2514853876381</v>
      </c>
      <c r="T108">
        <v>10.3</v>
      </c>
      <c r="V108">
        <v>25.98</v>
      </c>
      <c r="X108">
        <v>107646.23223427001</v>
      </c>
      <c r="Y108" s="16">
        <v>973589.79533335206</v>
      </c>
      <c r="Z108">
        <f t="shared" si="102"/>
        <v>24.418922789845901</v>
      </c>
    </row>
    <row r="109" spans="1:26" ht="15.65">
      <c r="A109" s="8">
        <v>2034</v>
      </c>
      <c r="B109" s="8">
        <v>61350.382213910103</v>
      </c>
      <c r="C109" s="8">
        <v>125100.959275905</v>
      </c>
      <c r="D109" s="8">
        <f t="shared" si="100"/>
        <v>186451.34148981501</v>
      </c>
      <c r="F109" s="15">
        <v>2034</v>
      </c>
      <c r="H109">
        <v>8</v>
      </c>
      <c r="J109">
        <v>10.3</v>
      </c>
      <c r="L109">
        <v>10.3</v>
      </c>
      <c r="N109">
        <v>5456.6018958341001</v>
      </c>
      <c r="O109" cm="1">
        <f t="array" ref="O109">TRANSPOSE(D109)</f>
        <v>186451.34148981501</v>
      </c>
      <c r="P109">
        <f t="shared" si="101"/>
        <v>10.2346031011588</v>
      </c>
      <c r="T109">
        <v>10.3</v>
      </c>
      <c r="V109">
        <v>25.83</v>
      </c>
      <c r="X109">
        <v>116788.74843308399</v>
      </c>
      <c r="Y109" s="16">
        <v>1014137.49946954</v>
      </c>
      <c r="Z109">
        <f t="shared" si="102"/>
        <v>24.2262444354533</v>
      </c>
    </row>
    <row r="110" spans="1:26" ht="15.65">
      <c r="A110" s="8">
        <v>2035</v>
      </c>
      <c r="B110" s="8">
        <v>91455.148916460006</v>
      </c>
      <c r="C110" s="8">
        <v>122564.83660675</v>
      </c>
      <c r="D110" s="8">
        <f t="shared" si="100"/>
        <v>214019.98552320999</v>
      </c>
      <c r="F110" s="15">
        <v>2035</v>
      </c>
      <c r="H110">
        <v>8</v>
      </c>
      <c r="J110">
        <v>10.3</v>
      </c>
      <c r="L110">
        <v>10.3</v>
      </c>
      <c r="N110">
        <v>8134.1683776535401</v>
      </c>
      <c r="O110" cm="1">
        <f t="array" ref="O110">TRANSPOSE(D110)</f>
        <v>214019.98552320999</v>
      </c>
      <c r="P110">
        <f t="shared" si="101"/>
        <v>10.2157855617818</v>
      </c>
      <c r="T110">
        <v>10.3</v>
      </c>
      <c r="V110">
        <v>25.68</v>
      </c>
      <c r="X110">
        <v>120161.895382116</v>
      </c>
      <c r="Y110" s="16">
        <v>1068467.7541320501</v>
      </c>
      <c r="Z110">
        <f t="shared" si="102"/>
        <v>24.125192788407801</v>
      </c>
    </row>
    <row r="111" spans="1:26" ht="15.65">
      <c r="A111" s="8">
        <v>2036</v>
      </c>
      <c r="B111" s="8">
        <v>79805.676665175604</v>
      </c>
      <c r="C111" s="8">
        <v>123349.660601221</v>
      </c>
      <c r="D111" s="8">
        <f t="shared" si="100"/>
        <v>203155.33726639699</v>
      </c>
      <c r="F111" s="15">
        <v>2036</v>
      </c>
      <c r="H111">
        <v>8</v>
      </c>
      <c r="J111">
        <v>10.3</v>
      </c>
      <c r="L111">
        <v>10.3</v>
      </c>
      <c r="N111">
        <v>7098.0455357421597</v>
      </c>
      <c r="O111" cm="1">
        <f t="array" ref="O111">TRANSPOSE(D111)</f>
        <v>203155.33726639699</v>
      </c>
      <c r="P111">
        <f t="shared" si="101"/>
        <v>10.222353188735299</v>
      </c>
      <c r="T111">
        <v>10.3</v>
      </c>
      <c r="V111">
        <v>25.53</v>
      </c>
      <c r="X111">
        <v>125486.052906565</v>
      </c>
      <c r="Y111" s="16">
        <v>1117579.3278568501</v>
      </c>
      <c r="Z111">
        <f t="shared" si="102"/>
        <v>23.992548619451298</v>
      </c>
    </row>
    <row r="112" spans="1:26" ht="15.65">
      <c r="A112" s="8">
        <v>2037</v>
      </c>
      <c r="B112" s="8">
        <v>49615.883413381598</v>
      </c>
      <c r="C112" s="8">
        <v>124763.96861298</v>
      </c>
      <c r="D112" s="8">
        <f t="shared" si="100"/>
        <v>174379.852026362</v>
      </c>
      <c r="F112" s="15">
        <v>2037</v>
      </c>
      <c r="H112">
        <v>8</v>
      </c>
      <c r="J112">
        <v>10.3</v>
      </c>
      <c r="L112">
        <v>10.3</v>
      </c>
      <c r="N112">
        <v>4412.9166555633601</v>
      </c>
      <c r="O112" cm="1">
        <f t="array" ref="O112">TRANSPOSE(D112)</f>
        <v>174379.852026362</v>
      </c>
      <c r="P112">
        <f t="shared" si="101"/>
        <v>10.2432319976774</v>
      </c>
      <c r="T112">
        <v>10.3</v>
      </c>
      <c r="V112">
        <v>25.38</v>
      </c>
      <c r="X112">
        <v>128396.218987384</v>
      </c>
      <c r="Y112" s="16">
        <v>1158175.2764089799</v>
      </c>
      <c r="Z112">
        <f t="shared" si="102"/>
        <v>23.875058386371901</v>
      </c>
    </row>
    <row r="113" spans="1:26" ht="15.65">
      <c r="A113" s="8">
        <v>2038</v>
      </c>
      <c r="B113" s="8">
        <v>46288.141092261903</v>
      </c>
      <c r="C113" s="8">
        <v>125588.54177079401</v>
      </c>
      <c r="D113" s="8">
        <f t="shared" si="100"/>
        <v>171876.68286305599</v>
      </c>
      <c r="F113" s="15">
        <v>2038</v>
      </c>
      <c r="H113">
        <v>8</v>
      </c>
      <c r="J113">
        <v>10.3</v>
      </c>
      <c r="L113">
        <v>10.3</v>
      </c>
      <c r="N113">
        <v>4116.9418889358603</v>
      </c>
      <c r="O113" cm="1">
        <f t="array" ref="O113">TRANSPOSE(D113)</f>
        <v>171876.68286305599</v>
      </c>
      <c r="P113">
        <f t="shared" si="101"/>
        <v>10.2461971059583</v>
      </c>
      <c r="T113">
        <v>10.3</v>
      </c>
      <c r="V113">
        <v>25.23</v>
      </c>
      <c r="X113">
        <v>129366.72361267899</v>
      </c>
      <c r="Y113" s="16">
        <v>1175978.33543003</v>
      </c>
      <c r="Z113">
        <f t="shared" si="102"/>
        <v>23.750356613634601</v>
      </c>
    </row>
    <row r="114" spans="1:26" ht="15.65">
      <c r="A114" s="8">
        <v>2039</v>
      </c>
      <c r="B114" s="8">
        <v>95622.460635490905</v>
      </c>
      <c r="C114" s="8">
        <v>126629.026474571</v>
      </c>
      <c r="D114" s="8">
        <f t="shared" si="100"/>
        <v>222251.48711006201</v>
      </c>
      <c r="F114" s="15">
        <v>2039</v>
      </c>
      <c r="H114">
        <v>8</v>
      </c>
      <c r="J114">
        <v>10.3</v>
      </c>
      <c r="L114">
        <v>10.3</v>
      </c>
      <c r="N114">
        <v>8504.8157999843497</v>
      </c>
      <c r="O114" cm="1">
        <f t="array" ref="O114">TRANSPOSE(D114)</f>
        <v>222251.48711006201</v>
      </c>
      <c r="P114">
        <f t="shared" si="101"/>
        <v>10.2152305870163</v>
      </c>
      <c r="T114">
        <v>10.3</v>
      </c>
      <c r="V114">
        <v>25.08</v>
      </c>
      <c r="X114">
        <v>124602.697052556</v>
      </c>
      <c r="Y114" s="16">
        <v>1164353.96957894</v>
      </c>
      <c r="Z114">
        <f t="shared" si="102"/>
        <v>23.6512259301551</v>
      </c>
    </row>
    <row r="115" spans="1:26" ht="15.65">
      <c r="A115" s="8">
        <v>2040</v>
      </c>
      <c r="B115" s="8">
        <v>111329.99641849499</v>
      </c>
      <c r="C115" s="8">
        <v>128771.44442294</v>
      </c>
      <c r="D115" s="8">
        <f t="shared" si="100"/>
        <v>240101.44084143499</v>
      </c>
      <c r="F115" s="15">
        <v>2040</v>
      </c>
      <c r="H115">
        <v>8</v>
      </c>
      <c r="J115">
        <v>10.3</v>
      </c>
      <c r="L115">
        <v>10.3</v>
      </c>
      <c r="N115">
        <v>9901.8693543302397</v>
      </c>
      <c r="O115" cm="1">
        <f t="array" ref="O115">TRANSPOSE(D115)</f>
        <v>240101.44084143499</v>
      </c>
      <c r="P115">
        <f t="shared" si="101"/>
        <v>10.208904008122399</v>
      </c>
      <c r="T115">
        <v>10.3</v>
      </c>
      <c r="V115">
        <v>24.93</v>
      </c>
      <c r="X115">
        <v>121713.155910278</v>
      </c>
      <c r="Y115" s="16">
        <v>1138332.9150592899</v>
      </c>
      <c r="Z115">
        <f t="shared" si="102"/>
        <v>23.516826694680098</v>
      </c>
    </row>
    <row r="116" spans="1:26" ht="15.65">
      <c r="A116" s="8">
        <v>2041</v>
      </c>
      <c r="B116" s="8">
        <v>72513.626930558094</v>
      </c>
      <c r="C116" s="8">
        <v>131634.42134388199</v>
      </c>
      <c r="D116" s="8">
        <f t="shared" si="100"/>
        <v>204148.04827443999</v>
      </c>
      <c r="F116" s="15">
        <v>2041</v>
      </c>
      <c r="G116">
        <v>0</v>
      </c>
      <c r="H116">
        <v>8</v>
      </c>
      <c r="I116">
        <v>0</v>
      </c>
      <c r="J116">
        <v>10.3</v>
      </c>
      <c r="K116">
        <v>0</v>
      </c>
      <c r="L116">
        <v>10.3</v>
      </c>
      <c r="N116">
        <v>6449.4788769771803</v>
      </c>
      <c r="O116" cm="1">
        <f t="array" ref="O116">TRANSPOSE(D116)</f>
        <v>204148.04827443999</v>
      </c>
      <c r="P116">
        <f t="shared" si="101"/>
        <v>10.2295632687729</v>
      </c>
      <c r="S116">
        <v>0</v>
      </c>
      <c r="T116">
        <v>10.3</v>
      </c>
      <c r="U116">
        <v>0</v>
      </c>
      <c r="V116">
        <v>24.82</v>
      </c>
      <c r="X116">
        <v>119650.57660956201</v>
      </c>
      <c r="Y116" s="16">
        <v>1111801.8186707301</v>
      </c>
      <c r="Z116">
        <f t="shared" si="102"/>
        <v>23.409205413843502</v>
      </c>
    </row>
    <row r="117" spans="1:26" ht="15.65">
      <c r="A117" s="8">
        <v>2042</v>
      </c>
      <c r="B117" s="8">
        <v>46918.893492067204</v>
      </c>
      <c r="C117" s="8">
        <v>134055.80133757499</v>
      </c>
      <c r="D117" s="8">
        <f t="shared" si="100"/>
        <v>180974.69482964199</v>
      </c>
      <c r="F117" s="15">
        <v>2042</v>
      </c>
      <c r="H117">
        <v>8</v>
      </c>
      <c r="J117">
        <v>10.3</v>
      </c>
      <c r="L117">
        <v>10.3</v>
      </c>
      <c r="N117">
        <v>4173.04202419794</v>
      </c>
      <c r="O117" cm="1">
        <f t="array" ref="O117">TRANSPOSE(D117)</f>
        <v>180974.69482964199</v>
      </c>
      <c r="P117">
        <f t="shared" si="101"/>
        <v>10.2481603349911</v>
      </c>
      <c r="T117">
        <v>10.3</v>
      </c>
      <c r="V117">
        <v>24.68</v>
      </c>
      <c r="X117">
        <v>119379.08198468501</v>
      </c>
      <c r="Y117" s="16">
        <v>1097554.7859742399</v>
      </c>
      <c r="Z117">
        <f t="shared" si="102"/>
        <v>23.269347174781998</v>
      </c>
    </row>
    <row r="118" spans="1:26" ht="15.65">
      <c r="A118" s="8">
        <v>2043</v>
      </c>
      <c r="B118" s="8">
        <v>54445.567636489999</v>
      </c>
      <c r="C118" s="8">
        <v>135060.78777101601</v>
      </c>
      <c r="D118" s="8">
        <f t="shared" si="100"/>
        <v>189506.35540750599</v>
      </c>
      <c r="F118" s="15">
        <v>2043</v>
      </c>
      <c r="H118">
        <v>8</v>
      </c>
      <c r="J118">
        <v>10.3</v>
      </c>
      <c r="L118">
        <v>10.3</v>
      </c>
      <c r="N118">
        <v>4842.4765562043303</v>
      </c>
      <c r="O118" cm="1">
        <f t="array" ref="O118">TRANSPOSE(D118)</f>
        <v>189506.35540750599</v>
      </c>
      <c r="P118">
        <f t="shared" si="101"/>
        <v>10.242692240716201</v>
      </c>
      <c r="T118">
        <v>10.3</v>
      </c>
      <c r="V118">
        <v>24.54</v>
      </c>
      <c r="X118">
        <v>119840.876748917</v>
      </c>
      <c r="Y118" s="16">
        <v>1102214.9269971501</v>
      </c>
      <c r="Z118">
        <f t="shared" si="102"/>
        <v>23.143554698833402</v>
      </c>
    </row>
    <row r="119" spans="1:26" ht="15.65">
      <c r="A119" s="8">
        <v>2044</v>
      </c>
      <c r="B119" s="8">
        <v>80144.974960814099</v>
      </c>
      <c r="C119" s="8">
        <v>134360.16457069901</v>
      </c>
      <c r="D119" s="8">
        <f t="shared" si="100"/>
        <v>214505.13953151301</v>
      </c>
      <c r="F119" s="15">
        <v>2044</v>
      </c>
      <c r="H119">
        <v>8</v>
      </c>
      <c r="J119">
        <v>10.3</v>
      </c>
      <c r="L119">
        <v>10.3</v>
      </c>
      <c r="N119">
        <v>7128.2232731322802</v>
      </c>
      <c r="O119" cm="1">
        <f t="array" ref="O119">TRANSPOSE(D119)</f>
        <v>214505.13953151301</v>
      </c>
      <c r="P119">
        <f t="shared" si="101"/>
        <v>10.2260268701393</v>
      </c>
      <c r="T119">
        <v>10.3</v>
      </c>
      <c r="V119">
        <v>24.4</v>
      </c>
      <c r="X119">
        <v>122445.295300939</v>
      </c>
      <c r="Y119" s="16">
        <v>1120420.3596099601</v>
      </c>
      <c r="Z119">
        <f t="shared" si="102"/>
        <v>23.010888749784499</v>
      </c>
    </row>
    <row r="120" spans="1:26" ht="15.65">
      <c r="A120" s="8">
        <v>2045</v>
      </c>
      <c r="B120" s="8">
        <v>85185.655760257301</v>
      </c>
      <c r="C120" s="8">
        <v>132371.968592046</v>
      </c>
      <c r="D120" s="8">
        <f t="shared" si="100"/>
        <v>217557.62435230301</v>
      </c>
      <c r="F120" s="15">
        <v>2045</v>
      </c>
      <c r="H120">
        <v>8</v>
      </c>
      <c r="J120">
        <v>10.3</v>
      </c>
      <c r="L120">
        <v>10.3</v>
      </c>
      <c r="N120">
        <v>7576.5495494158604</v>
      </c>
      <c r="O120" cm="1">
        <f t="array" ref="O120">TRANSPOSE(D120)</f>
        <v>217557.62435230301</v>
      </c>
      <c r="P120">
        <f t="shared" si="101"/>
        <v>10.2225969844486</v>
      </c>
      <c r="T120">
        <v>10.3</v>
      </c>
      <c r="V120">
        <v>24.26</v>
      </c>
      <c r="X120">
        <v>125425.950761559</v>
      </c>
      <c r="Y120" s="16">
        <v>1142456.35109235</v>
      </c>
      <c r="Z120">
        <f t="shared" si="102"/>
        <v>22.8789993581651</v>
      </c>
    </row>
    <row r="121" spans="1:26" ht="15.65">
      <c r="A121" s="8">
        <v>2046</v>
      </c>
      <c r="B121" s="8">
        <v>62401.786235717002</v>
      </c>
      <c r="C121" s="8">
        <v>129934.046886682</v>
      </c>
      <c r="D121" s="8">
        <f t="shared" si="100"/>
        <v>192335.833122399</v>
      </c>
      <c r="F121" s="15">
        <v>2046</v>
      </c>
      <c r="H121">
        <v>8</v>
      </c>
      <c r="J121">
        <v>10.3</v>
      </c>
      <c r="L121">
        <v>10.3</v>
      </c>
      <c r="N121">
        <v>5550.1154644810704</v>
      </c>
      <c r="O121" cm="1">
        <f t="array" ref="O121">TRANSPOSE(D121)</f>
        <v>192335.833122399</v>
      </c>
      <c r="P121">
        <f t="shared" si="101"/>
        <v>10.235491803943299</v>
      </c>
      <c r="T121">
        <v>10.3</v>
      </c>
      <c r="V121">
        <v>24.12</v>
      </c>
      <c r="X121">
        <v>127857.086687824</v>
      </c>
      <c r="Y121" s="16">
        <v>1161693.66812569</v>
      </c>
      <c r="Z121">
        <f t="shared" si="102"/>
        <v>22.7497670476093</v>
      </c>
    </row>
    <row r="122" spans="1:26" ht="15.65">
      <c r="A122" s="8">
        <v>2047</v>
      </c>
      <c r="B122" s="8">
        <v>48317.843974067</v>
      </c>
      <c r="C122" s="8">
        <v>127892.843551607</v>
      </c>
      <c r="D122" s="8">
        <f t="shared" si="100"/>
        <v>176210.687525674</v>
      </c>
      <c r="F122" s="15">
        <v>2047</v>
      </c>
      <c r="H122">
        <v>8</v>
      </c>
      <c r="J122">
        <v>10.3</v>
      </c>
      <c r="L122">
        <v>10.3</v>
      </c>
      <c r="N122">
        <v>4297.4669352871897</v>
      </c>
      <c r="O122" cm="1">
        <f t="array" ref="O122">TRANSPOSE(D122)</f>
        <v>176210.687525674</v>
      </c>
      <c r="P122">
        <f t="shared" si="101"/>
        <v>10.2452425072946</v>
      </c>
      <c r="T122">
        <v>10.3</v>
      </c>
      <c r="V122">
        <v>23.98</v>
      </c>
      <c r="X122">
        <v>128629.40283466601</v>
      </c>
      <c r="Y122" s="16">
        <v>1174704.1873850101</v>
      </c>
      <c r="Z122">
        <f t="shared" si="102"/>
        <v>22.629884999525199</v>
      </c>
    </row>
    <row r="123" spans="1:26" ht="15.65">
      <c r="A123" s="8">
        <v>2048</v>
      </c>
      <c r="B123" s="8">
        <v>76576.754514326196</v>
      </c>
      <c r="C123" s="8">
        <v>126771.12724822899</v>
      </c>
      <c r="D123" s="8">
        <f t="shared" si="100"/>
        <v>203347.88176255499</v>
      </c>
      <c r="F123" s="15">
        <v>2048</v>
      </c>
      <c r="H123">
        <v>8</v>
      </c>
      <c r="J123">
        <v>10.3</v>
      </c>
      <c r="L123">
        <v>10.3</v>
      </c>
      <c r="N123">
        <v>6810.8599943645604</v>
      </c>
      <c r="O123" cm="1">
        <f t="array" ref="O123">TRANSPOSE(D123)</f>
        <v>203347.88176255499</v>
      </c>
      <c r="P123">
        <f t="shared" si="101"/>
        <v>10.2254612115771</v>
      </c>
      <c r="T123">
        <v>10.3</v>
      </c>
      <c r="V123">
        <v>23.84</v>
      </c>
      <c r="X123">
        <v>128781.51532963901</v>
      </c>
      <c r="Y123" s="16">
        <v>1179039.4992410101</v>
      </c>
      <c r="Z123">
        <f t="shared" si="102"/>
        <v>22.506712265565099</v>
      </c>
    </row>
    <row r="124" spans="1:26" ht="15.65">
      <c r="A124" s="8">
        <v>2049</v>
      </c>
      <c r="B124" s="8">
        <v>105727.535847427</v>
      </c>
      <c r="C124" s="8">
        <v>126655.58080844001</v>
      </c>
      <c r="D124" s="8">
        <f t="shared" si="100"/>
        <v>232383.11665586699</v>
      </c>
      <c r="F124" s="15">
        <v>2049</v>
      </c>
      <c r="H124">
        <v>8</v>
      </c>
      <c r="J124">
        <v>10.3</v>
      </c>
      <c r="L124">
        <v>10.3</v>
      </c>
      <c r="N124">
        <v>9403.5774795243597</v>
      </c>
      <c r="O124" cm="1">
        <f t="array" ref="O124">TRANSPOSE(D124)</f>
        <v>232383.11665586699</v>
      </c>
      <c r="P124">
        <f t="shared" si="101"/>
        <v>10.210548310856201</v>
      </c>
      <c r="T124">
        <v>10.3</v>
      </c>
      <c r="V124">
        <v>23.7</v>
      </c>
      <c r="X124">
        <v>128222.674902857</v>
      </c>
      <c r="Y124" s="16">
        <v>1175531.6755514799</v>
      </c>
      <c r="Z124">
        <f t="shared" si="102"/>
        <v>22.382126089857699</v>
      </c>
    </row>
    <row r="125" spans="1:26" ht="15.65">
      <c r="A125" s="8">
        <v>2050</v>
      </c>
      <c r="B125" s="8">
        <v>88710.723507976407</v>
      </c>
      <c r="C125" s="8">
        <v>127309.525158691</v>
      </c>
      <c r="D125" s="8">
        <f t="shared" si="100"/>
        <v>216020.248666667</v>
      </c>
      <c r="F125" s="15">
        <v>2050</v>
      </c>
      <c r="H125">
        <v>8</v>
      </c>
      <c r="J125">
        <v>10.3</v>
      </c>
      <c r="L125">
        <v>10.3</v>
      </c>
      <c r="N125">
        <v>7890.0747575894902</v>
      </c>
      <c r="O125" cm="1">
        <f t="array" ref="O125">TRANSPOSE(D125)</f>
        <v>216020.248666667</v>
      </c>
      <c r="P125">
        <f t="shared" si="101"/>
        <v>10.218953393193599</v>
      </c>
      <c r="T125">
        <v>10.3</v>
      </c>
      <c r="V125">
        <v>23.56</v>
      </c>
      <c r="X125">
        <v>127407.913035391</v>
      </c>
      <c r="Y125" s="16">
        <v>1168717.5758390899</v>
      </c>
      <c r="Z125">
        <f t="shared" si="102"/>
        <v>22.256554506989598</v>
      </c>
    </row>
    <row r="126" spans="1:26" ht="15.65">
      <c r="A126" s="8">
        <v>2051</v>
      </c>
      <c r="B126" s="8">
        <v>57819.276093875502</v>
      </c>
      <c r="C126" s="8">
        <v>128384.381111133</v>
      </c>
      <c r="D126" s="8">
        <f t="shared" si="100"/>
        <v>186203.657205008</v>
      </c>
      <c r="F126" s="15">
        <v>2051</v>
      </c>
      <c r="G126">
        <v>0</v>
      </c>
      <c r="H126">
        <v>8</v>
      </c>
      <c r="I126">
        <v>0</v>
      </c>
      <c r="J126">
        <v>10.3</v>
      </c>
      <c r="K126">
        <v>0</v>
      </c>
      <c r="L126">
        <v>10.3</v>
      </c>
      <c r="N126">
        <v>5142.5396250923995</v>
      </c>
      <c r="O126" cm="1">
        <f t="array" ref="O126">TRANSPOSE(D126)</f>
        <v>186203.657205008</v>
      </c>
      <c r="P126">
        <f t="shared" si="101"/>
        <v>10.2381861707541</v>
      </c>
      <c r="S126">
        <v>0</v>
      </c>
      <c r="T126">
        <v>10.3</v>
      </c>
      <c r="U126">
        <v>0</v>
      </c>
      <c r="V126">
        <v>23.42</v>
      </c>
      <c r="X126">
        <v>126703.52990407</v>
      </c>
      <c r="Y126" s="16">
        <v>1164200.5939607699</v>
      </c>
      <c r="Z126">
        <f t="shared" si="102"/>
        <v>22.132258887697699</v>
      </c>
    </row>
    <row r="127" spans="1:26" ht="15.65">
      <c r="A127" s="8">
        <v>2052</v>
      </c>
      <c r="B127" s="8">
        <v>52089.752689683497</v>
      </c>
      <c r="C127" s="8">
        <v>129574.080963288</v>
      </c>
      <c r="D127" s="8">
        <f t="shared" si="100"/>
        <v>181663.83365297099</v>
      </c>
      <c r="F127" s="15">
        <v>2052</v>
      </c>
      <c r="H127">
        <v>8</v>
      </c>
      <c r="J127">
        <v>10.3</v>
      </c>
      <c r="L127">
        <v>10.3</v>
      </c>
      <c r="N127">
        <v>4632.9465770730203</v>
      </c>
      <c r="O127" cm="1">
        <f t="array" ref="O127">TRANSPOSE(D127)</f>
        <v>181663.83365297099</v>
      </c>
      <c r="P127">
        <f t="shared" si="101"/>
        <v>10.2428021401438</v>
      </c>
      <c r="T127">
        <v>10.3</v>
      </c>
      <c r="V127">
        <v>23.36</v>
      </c>
      <c r="X127">
        <v>126790.48170723701</v>
      </c>
      <c r="Y127" s="16">
        <v>1164951.7445012999</v>
      </c>
      <c r="Z127">
        <f t="shared" si="102"/>
        <v>22.0781005176576</v>
      </c>
    </row>
    <row r="128" spans="1:26" ht="15.65">
      <c r="A128" s="8">
        <v>2053</v>
      </c>
      <c r="B128" s="8">
        <v>70511.952307996296</v>
      </c>
      <c r="C128" s="8">
        <v>130649.292748985</v>
      </c>
      <c r="D128" s="8">
        <f t="shared" si="100"/>
        <v>201161.24505698099</v>
      </c>
      <c r="F128" s="15">
        <v>2053</v>
      </c>
      <c r="H128">
        <v>8</v>
      </c>
      <c r="J128">
        <v>10.3</v>
      </c>
      <c r="L128">
        <v>10.3</v>
      </c>
      <c r="N128">
        <v>6271.44670918676</v>
      </c>
      <c r="O128" cm="1">
        <f t="array" ref="O128">TRANSPOSE(D128)</f>
        <v>201161.24505698099</v>
      </c>
      <c r="P128">
        <f t="shared" si="101"/>
        <v>10.230462612675399</v>
      </c>
      <c r="T128">
        <v>10.3</v>
      </c>
      <c r="V128">
        <v>23.36</v>
      </c>
      <c r="X128">
        <v>127521.135581444</v>
      </c>
      <c r="Y128" s="16">
        <v>1171014.09946165</v>
      </c>
      <c r="Z128">
        <f t="shared" si="102"/>
        <v>22.077457958976101</v>
      </c>
    </row>
    <row r="129" spans="1:26" ht="15.65">
      <c r="A129" s="8">
        <v>2054</v>
      </c>
      <c r="B129" s="8">
        <v>83810.126009030704</v>
      </c>
      <c r="C129" s="8">
        <v>131427.134837691</v>
      </c>
      <c r="D129" s="8">
        <f t="shared" si="100"/>
        <v>215237.260846722</v>
      </c>
      <c r="F129" s="15">
        <v>2054</v>
      </c>
      <c r="H129">
        <v>8</v>
      </c>
      <c r="J129">
        <v>10.3</v>
      </c>
      <c r="L129">
        <v>10.3</v>
      </c>
      <c r="N129">
        <v>7454.2077158776601</v>
      </c>
      <c r="O129" cm="1">
        <f t="array" ref="O129">TRANSPOSE(D129)</f>
        <v>215237.260846722</v>
      </c>
      <c r="P129">
        <f t="shared" si="101"/>
        <v>10.2230115196726</v>
      </c>
      <c r="T129">
        <v>10.3</v>
      </c>
      <c r="V129">
        <v>23.36</v>
      </c>
      <c r="X129">
        <v>128682.318774951</v>
      </c>
      <c r="Y129" s="16">
        <v>1180542.2360149899</v>
      </c>
      <c r="Z129">
        <f t="shared" si="102"/>
        <v>22.076346193590499</v>
      </c>
    </row>
    <row r="130" spans="1:26" ht="15.65">
      <c r="A130" s="8">
        <v>2055</v>
      </c>
      <c r="B130" s="8">
        <v>72149.496769147197</v>
      </c>
      <c r="C130" s="8">
        <v>131764.62537156101</v>
      </c>
      <c r="D130" s="8">
        <f t="shared" si="100"/>
        <v>203914.122140708</v>
      </c>
      <c r="F130" s="15">
        <v>2055</v>
      </c>
      <c r="H130">
        <v>8</v>
      </c>
      <c r="J130">
        <v>10.3</v>
      </c>
      <c r="L130">
        <v>10.3</v>
      </c>
      <c r="N130">
        <v>6417.0925534143198</v>
      </c>
      <c r="O130" cm="1">
        <f t="array" ref="O130">TRANSPOSE(D130)</f>
        <v>203914.122140708</v>
      </c>
      <c r="P130">
        <f t="shared" si="101"/>
        <v>10.229828233558599</v>
      </c>
      <c r="T130">
        <v>10.3</v>
      </c>
      <c r="V130">
        <v>23.36</v>
      </c>
      <c r="X130">
        <v>129868.585544342</v>
      </c>
      <c r="Y130" s="16">
        <v>1190656.4695632099</v>
      </c>
      <c r="Z130">
        <f t="shared" si="102"/>
        <v>22.075598980383599</v>
      </c>
    </row>
    <row r="131" spans="1:26" ht="15.65">
      <c r="A131" s="8">
        <v>2056</v>
      </c>
      <c r="B131" s="8">
        <v>54579.680982776699</v>
      </c>
      <c r="C131" s="8">
        <v>131601.246087835</v>
      </c>
      <c r="D131" s="8">
        <f t="shared" si="100"/>
        <v>186180.927070612</v>
      </c>
      <c r="F131" s="15">
        <v>2056</v>
      </c>
      <c r="H131">
        <v>8</v>
      </c>
      <c r="J131">
        <v>10.3</v>
      </c>
      <c r="L131">
        <v>10.3</v>
      </c>
      <c r="N131">
        <v>4854.4048134245204</v>
      </c>
      <c r="O131" cm="1">
        <f t="array" ref="O131">TRANSPOSE(D131)</f>
        <v>186180.927070612</v>
      </c>
      <c r="P131">
        <f t="shared" si="101"/>
        <v>10.2415546278232</v>
      </c>
      <c r="T131">
        <v>10.3</v>
      </c>
      <c r="V131">
        <v>23.36</v>
      </c>
      <c r="X131">
        <v>130965.97937764099</v>
      </c>
      <c r="Y131" s="16">
        <v>1199221.4624334399</v>
      </c>
      <c r="Z131">
        <f t="shared" si="102"/>
        <v>22.074154383879002</v>
      </c>
    </row>
    <row r="132" spans="1:26" ht="15.65">
      <c r="A132" s="8">
        <v>2057</v>
      </c>
      <c r="B132" s="8">
        <v>65896.068163418298</v>
      </c>
      <c r="C132" s="8">
        <v>131004.653238524</v>
      </c>
      <c r="D132" s="8">
        <f t="shared" si="100"/>
        <v>196900.72140194199</v>
      </c>
      <c r="F132" s="15">
        <v>2057</v>
      </c>
      <c r="H132">
        <v>8</v>
      </c>
      <c r="J132">
        <v>10.3</v>
      </c>
      <c r="L132">
        <v>10.3</v>
      </c>
      <c r="N132">
        <v>5860.9025321931103</v>
      </c>
      <c r="O132" cm="1">
        <f t="array" ref="O132">TRANSPOSE(D132)</f>
        <v>196900.72140194199</v>
      </c>
      <c r="P132">
        <f t="shared" si="101"/>
        <v>10.2335176175723</v>
      </c>
      <c r="T132">
        <v>10.3</v>
      </c>
      <c r="V132">
        <v>23.36</v>
      </c>
      <c r="X132">
        <v>131700.715225202</v>
      </c>
      <c r="Y132" s="16">
        <v>1205030.29382715</v>
      </c>
      <c r="Z132">
        <f t="shared" si="102"/>
        <v>22.073270411778299</v>
      </c>
    </row>
    <row r="133" spans="1:26" ht="15.65">
      <c r="A133" s="8">
        <v>2058</v>
      </c>
      <c r="B133" s="8">
        <v>94684.694969813499</v>
      </c>
      <c r="C133" s="8">
        <v>130165.942297858</v>
      </c>
      <c r="D133" s="8">
        <f t="shared" si="100"/>
        <v>224850.637267671</v>
      </c>
      <c r="F133" s="15">
        <v>2058</v>
      </c>
      <c r="H133">
        <v>8</v>
      </c>
      <c r="J133">
        <v>10.3</v>
      </c>
      <c r="L133">
        <v>10.3</v>
      </c>
      <c r="N133">
        <v>8421.4094099256708</v>
      </c>
      <c r="O133" cm="1">
        <f t="array" ref="O133">TRANSPOSE(D133)</f>
        <v>224850.637267671</v>
      </c>
      <c r="P133">
        <f t="shared" si="101"/>
        <v>10.216967155221999</v>
      </c>
      <c r="T133">
        <v>10.3</v>
      </c>
      <c r="V133">
        <v>23.36</v>
      </c>
      <c r="X133">
        <v>132030.67272849299</v>
      </c>
      <c r="Y133" s="16">
        <v>1207889.62313039</v>
      </c>
      <c r="Z133">
        <f t="shared" si="102"/>
        <v>22.0731170479593</v>
      </c>
    </row>
    <row r="134" spans="1:26" ht="15.65">
      <c r="A134" s="8">
        <v>2059</v>
      </c>
      <c r="B134" s="8">
        <v>96130.853325307806</v>
      </c>
      <c r="C134" s="8">
        <v>129336.083867283</v>
      </c>
      <c r="D134" s="8">
        <f t="shared" si="100"/>
        <v>225466.93719259099</v>
      </c>
      <c r="F134" s="15">
        <v>2059</v>
      </c>
      <c r="H134">
        <v>8</v>
      </c>
      <c r="J134">
        <v>10.3</v>
      </c>
      <c r="L134">
        <v>10.3</v>
      </c>
      <c r="N134">
        <v>8550.0330653863894</v>
      </c>
      <c r="O134" cm="1">
        <f t="array" ref="O134">TRANSPOSE(D134)</f>
        <v>225466.93719259099</v>
      </c>
      <c r="P134">
        <f t="shared" si="101"/>
        <v>10.2159673077183</v>
      </c>
      <c r="T134">
        <v>10.3</v>
      </c>
      <c r="V134">
        <v>23.36</v>
      </c>
      <c r="X134">
        <v>132068.57776444801</v>
      </c>
      <c r="Y134" s="16">
        <v>1208840.42752387</v>
      </c>
      <c r="Z134">
        <f t="shared" si="102"/>
        <v>22.073696739449701</v>
      </c>
    </row>
    <row r="135" spans="1:26" ht="15.65">
      <c r="A135" s="8">
        <v>2060</v>
      </c>
      <c r="B135" s="8">
        <v>70784.603417056103</v>
      </c>
      <c r="C135" s="8">
        <v>128738.178522678</v>
      </c>
      <c r="D135" s="8">
        <f t="shared" si="100"/>
        <v>199522.78193973401</v>
      </c>
      <c r="F135" s="15">
        <v>2060</v>
      </c>
      <c r="H135">
        <v>8</v>
      </c>
      <c r="J135">
        <v>10.3</v>
      </c>
      <c r="L135">
        <v>10.3</v>
      </c>
      <c r="N135">
        <v>6295.6967383619603</v>
      </c>
      <c r="O135" cm="1">
        <f t="array" ref="O135">TRANSPOSE(D135)</f>
        <v>199522.78193973401</v>
      </c>
      <c r="P135">
        <f t="shared" si="101"/>
        <v>10.229646246579801</v>
      </c>
      <c r="T135">
        <v>10.3</v>
      </c>
      <c r="V135">
        <v>23.36</v>
      </c>
      <c r="X135">
        <v>132061.34452134301</v>
      </c>
      <c r="Y135" s="16">
        <v>1209456.0052376599</v>
      </c>
      <c r="Z135">
        <f t="shared" si="102"/>
        <v>22.074350463109099</v>
      </c>
    </row>
    <row r="136" spans="1:26" ht="15.65">
      <c r="A136" s="8"/>
      <c r="B136" s="8"/>
      <c r="C136" s="8"/>
      <c r="D136" s="8"/>
      <c r="Y136" s="16"/>
    </row>
    <row r="137" spans="1:26">
      <c r="A137" s="8"/>
      <c r="B137" s="8"/>
      <c r="C137" s="8"/>
      <c r="D137" s="14" t="s">
        <v>234</v>
      </c>
    </row>
    <row r="138" spans="1:26">
      <c r="A138" s="8"/>
      <c r="B138" s="8"/>
      <c r="C138" s="8"/>
      <c r="D138" s="8"/>
    </row>
    <row r="139" spans="1:26">
      <c r="A139" s="8"/>
      <c r="B139" s="8"/>
      <c r="C139" s="8"/>
      <c r="D139" s="8"/>
    </row>
    <row r="150" spans="4:4">
      <c r="D150" s="8"/>
    </row>
    <row r="161" spans="4:4">
      <c r="D161" s="8"/>
    </row>
    <row r="172" spans="4:4">
      <c r="D172" s="8"/>
    </row>
    <row r="183" spans="4:4">
      <c r="D183" s="8"/>
    </row>
    <row r="193" spans="4:4">
      <c r="D193" s="8"/>
    </row>
    <row r="204" spans="4:4">
      <c r="D204" s="8"/>
    </row>
    <row r="214" spans="4:4">
      <c r="D214" s="8"/>
    </row>
  </sheetData>
  <protectedRanges>
    <protectedRange sqref="K3:S23 G28:S53 B3:E53 F3:I27" name="燃油耗"/>
    <protectedRange sqref="E101:E126 C76:E78 E79:E96" name="燃油耗_2"/>
    <protectedRange sqref="K76:L96 K101:L126" name="燃油耗_1"/>
    <protectedRange sqref="H76:J96 G101:J126" name="燃油耗_3"/>
    <protectedRange sqref="S76:V96 S101:V126" name="燃油耗_2_1"/>
  </protectedRanges>
  <mergeCells count="16">
    <mergeCell ref="AJ1:AK1"/>
    <mergeCell ref="AP1:AQ1"/>
    <mergeCell ref="AW1:AX1"/>
    <mergeCell ref="A69:A70"/>
    <mergeCell ref="B1:B2"/>
    <mergeCell ref="C1:C2"/>
    <mergeCell ref="N1:O1"/>
    <mergeCell ref="P1:Q1"/>
    <mergeCell ref="R1:S1"/>
    <mergeCell ref="X1:Y1"/>
    <mergeCell ref="AD1:AE1"/>
    <mergeCell ref="D1:E1"/>
    <mergeCell ref="F1:G1"/>
    <mergeCell ref="H1:I1"/>
    <mergeCell ref="J1:K1"/>
    <mergeCell ref="L1:M1"/>
  </mergeCells>
  <phoneticPr fontId="49" type="noConversion"/>
  <conditionalFormatting sqref="V3:Z62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{C8E5D535-CF2C-45FF-90D8-E92E757B358C}</x14:id>
        </ext>
      </extLst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E5D535-CF2C-45FF-90D8-E92E757B358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V3:Z62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21831-6C38-4A38-AC3F-EA35466355CF}">
  <dimension ref="A1:AQ46"/>
  <sheetViews>
    <sheetView topLeftCell="A25" workbookViewId="0">
      <selection activeCell="G32" sqref="G32"/>
    </sheetView>
  </sheetViews>
  <sheetFormatPr defaultRowHeight="14.3"/>
  <cols>
    <col min="1" max="1" width="21" style="113" customWidth="1"/>
    <col min="2" max="8" width="12.375" style="113" customWidth="1"/>
    <col min="9" max="11" width="9" style="113"/>
    <col min="12" max="12" width="20.5" style="113" bestFit="1" customWidth="1"/>
    <col min="13" max="20" width="10.875" style="113" customWidth="1"/>
    <col min="21" max="23" width="9" style="113"/>
    <col min="24" max="30" width="9.5" style="113" bestFit="1" customWidth="1"/>
    <col min="31" max="31" width="9" style="113"/>
    <col min="32" max="32" width="9.5" style="113" bestFit="1" customWidth="1"/>
    <col min="33" max="16384" width="9" style="113"/>
  </cols>
  <sheetData>
    <row r="1" spans="1:8" ht="28.55">
      <c r="B1" s="120" t="s">
        <v>296</v>
      </c>
      <c r="C1" s="120" t="s">
        <v>295</v>
      </c>
      <c r="D1" s="121" t="s">
        <v>297</v>
      </c>
      <c r="E1" s="121" t="s">
        <v>298</v>
      </c>
      <c r="F1" s="120" t="s">
        <v>278</v>
      </c>
      <c r="G1" s="120" t="s">
        <v>299</v>
      </c>
      <c r="H1" s="120" t="s">
        <v>300</v>
      </c>
    </row>
    <row r="2" spans="1:8">
      <c r="A2" s="113" t="s">
        <v>302</v>
      </c>
      <c r="B2" s="120"/>
      <c r="C2" s="120" t="s">
        <v>292</v>
      </c>
      <c r="D2" s="121" t="s">
        <v>292</v>
      </c>
      <c r="E2" s="121" t="s">
        <v>292</v>
      </c>
      <c r="F2" s="120"/>
      <c r="G2" s="120" t="s">
        <v>292</v>
      </c>
      <c r="H2" s="120" t="s">
        <v>292</v>
      </c>
    </row>
    <row r="3" spans="1:8">
      <c r="A3" s="113" t="s">
        <v>294</v>
      </c>
      <c r="B3" s="114" t="s">
        <v>301</v>
      </c>
      <c r="C3" s="116">
        <f>'Heat Value'!F31/10^7</f>
        <v>48750.025887255171</v>
      </c>
      <c r="D3" s="116">
        <f>'Heat Value'!F17*10^-7</f>
        <v>40822.483473268265</v>
      </c>
      <c r="E3" s="116">
        <f>'Heat Value'!F19*10^-7</f>
        <v>40426.295915993447</v>
      </c>
      <c r="F3" s="116"/>
      <c r="G3" s="116">
        <f>'Heat Value'!F27/10^7</f>
        <v>47560.51539830806</v>
      </c>
      <c r="H3" s="116">
        <f>142081/1.055</f>
        <v>134673.9336492891</v>
      </c>
    </row>
    <row r="4" spans="1:8">
      <c r="A4" s="113" t="s">
        <v>277</v>
      </c>
      <c r="B4" s="117"/>
      <c r="C4" s="117"/>
      <c r="D4" s="118">
        <v>0.73</v>
      </c>
      <c r="E4" s="118">
        <v>0.83</v>
      </c>
      <c r="F4" s="117"/>
      <c r="G4" s="117"/>
      <c r="H4" s="117"/>
    </row>
    <row r="5" spans="1:8">
      <c r="A5" s="113" t="s">
        <v>290</v>
      </c>
      <c r="B5" s="120" t="s">
        <v>291</v>
      </c>
      <c r="C5" s="120" t="s">
        <v>292</v>
      </c>
      <c r="D5" s="121" t="s">
        <v>293</v>
      </c>
      <c r="E5" s="121" t="s">
        <v>293</v>
      </c>
      <c r="F5" s="120"/>
      <c r="G5" s="120" t="s">
        <v>292</v>
      </c>
      <c r="H5" s="120" t="s">
        <v>292</v>
      </c>
    </row>
    <row r="6" spans="1:8">
      <c r="A6" s="113" t="s">
        <v>289</v>
      </c>
      <c r="B6" s="116">
        <f>'Heat Value'!F33*10^-8</f>
        <v>3412.1416416012485</v>
      </c>
      <c r="C6" s="117">
        <f>'Heat Value'!F31/10^7</f>
        <v>48750.025887255171</v>
      </c>
      <c r="D6" s="117">
        <f>'Heat Value'!F17*10^-7*D4</f>
        <v>29800.412935485834</v>
      </c>
      <c r="E6" s="117">
        <f>'Heat Value'!F19*E4*10^-7</f>
        <v>33553.825610274558</v>
      </c>
      <c r="F6" s="117"/>
      <c r="G6" s="117">
        <f>'Heat Value'!F27/10^7</f>
        <v>47560.51539830806</v>
      </c>
      <c r="H6" s="117">
        <f>142081/1.055</f>
        <v>134673.9336492891</v>
      </c>
    </row>
    <row r="8" spans="1:8">
      <c r="A8" s="113" t="s">
        <v>279</v>
      </c>
      <c r="B8" s="119" t="s">
        <v>280</v>
      </c>
      <c r="C8" s="119" t="s">
        <v>281</v>
      </c>
      <c r="E8" s="105" t="s">
        <v>284</v>
      </c>
    </row>
    <row r="9" spans="1:8">
      <c r="A9" s="113" t="s">
        <v>179</v>
      </c>
      <c r="B9" s="115">
        <v>1.25</v>
      </c>
      <c r="C9" s="115">
        <v>1.6</v>
      </c>
      <c r="E9" s="113" t="s">
        <v>282</v>
      </c>
      <c r="F9" s="122">
        <v>0.62136999999999998</v>
      </c>
    </row>
    <row r="10" spans="1:8">
      <c r="A10" s="113" t="s">
        <v>180</v>
      </c>
      <c r="B10" s="115">
        <v>24.19</v>
      </c>
      <c r="C10" s="115">
        <v>10.17</v>
      </c>
      <c r="E10" s="113" t="s">
        <v>283</v>
      </c>
      <c r="F10" s="122">
        <f>1/F9</f>
        <v>1.6093470878864444</v>
      </c>
    </row>
    <row r="11" spans="1:8">
      <c r="A11" s="113" t="s">
        <v>235</v>
      </c>
      <c r="B11" s="115">
        <v>140</v>
      </c>
      <c r="C11" s="115">
        <v>27.42</v>
      </c>
    </row>
    <row r="12" spans="1:8">
      <c r="A12" s="113" t="s">
        <v>236</v>
      </c>
      <c r="B12" s="115">
        <v>1152</v>
      </c>
      <c r="C12" s="115">
        <v>4000</v>
      </c>
    </row>
    <row r="13" spans="1:8">
      <c r="A13" s="113" t="s">
        <v>237</v>
      </c>
      <c r="B13" s="115">
        <v>451</v>
      </c>
      <c r="C13" s="115">
        <v>2258</v>
      </c>
    </row>
    <row r="14" spans="1:8">
      <c r="A14" s="113" t="s">
        <v>238</v>
      </c>
      <c r="B14" s="115">
        <v>1</v>
      </c>
      <c r="C14" s="115">
        <v>0.15</v>
      </c>
    </row>
    <row r="17" spans="1:10" customFormat="1">
      <c r="B17" t="s">
        <v>160</v>
      </c>
      <c r="C17" t="s">
        <v>161</v>
      </c>
      <c r="D17" s="42"/>
      <c r="E17" t="s">
        <v>162</v>
      </c>
      <c r="F17" t="s">
        <v>163</v>
      </c>
    </row>
    <row r="18" spans="1:10" customFormat="1">
      <c r="B18">
        <v>100</v>
      </c>
      <c r="C18">
        <f>B18*'YJW-parameter'!F9</f>
        <v>62.137</v>
      </c>
      <c r="D18" s="42"/>
      <c r="E18">
        <v>1</v>
      </c>
      <c r="F18">
        <v>0.94781711999999996</v>
      </c>
    </row>
    <row r="19" spans="1:10" customFormat="1">
      <c r="B19" t="s">
        <v>164</v>
      </c>
      <c r="C19" t="s">
        <v>162</v>
      </c>
      <c r="D19" s="42" t="s">
        <v>163</v>
      </c>
    </row>
    <row r="20" spans="1:10" customFormat="1">
      <c r="A20" t="s">
        <v>165</v>
      </c>
      <c r="B20">
        <v>1</v>
      </c>
      <c r="C20" s="44">
        <v>3600</v>
      </c>
      <c r="D20" s="42">
        <f>C20*F18</f>
        <v>3412.1416319999998</v>
      </c>
      <c r="F20" s="113"/>
      <c r="G20" s="113"/>
      <c r="H20" s="113"/>
      <c r="I20" s="113"/>
      <c r="J20" s="113"/>
    </row>
    <row r="21" spans="1:10" customFormat="1">
      <c r="B21" t="s">
        <v>169</v>
      </c>
      <c r="C21" s="44" t="s">
        <v>162</v>
      </c>
      <c r="D21" s="42"/>
      <c r="G21" t="s">
        <v>166</v>
      </c>
      <c r="H21" t="s">
        <v>167</v>
      </c>
      <c r="I21" t="s">
        <v>168</v>
      </c>
      <c r="J21" t="s">
        <v>169</v>
      </c>
    </row>
    <row r="22" spans="1:10" customFormat="1">
      <c r="A22" t="s">
        <v>172</v>
      </c>
      <c r="B22">
        <v>1</v>
      </c>
      <c r="C22" s="44">
        <f>H22*10^2*J22</f>
        <v>31441.1</v>
      </c>
      <c r="D22" s="42">
        <f>C22*$F$18</f>
        <v>29800.412851631998</v>
      </c>
      <c r="F22" s="49" t="s">
        <v>38</v>
      </c>
      <c r="G22" s="50" t="s">
        <v>170</v>
      </c>
      <c r="H22" s="50">
        <f>'Heat Value'!D17</f>
        <v>430.7</v>
      </c>
      <c r="I22" t="s">
        <v>171</v>
      </c>
      <c r="J22">
        <v>0.73</v>
      </c>
    </row>
    <row r="23" spans="1:10" customFormat="1">
      <c r="A23" t="s">
        <v>173</v>
      </c>
      <c r="B23">
        <v>1</v>
      </c>
      <c r="C23" s="44">
        <f>H23*100*J23</f>
        <v>35401.159999999996</v>
      </c>
      <c r="D23" s="42">
        <f>C23*$F$18</f>
        <v>33553.825515859193</v>
      </c>
      <c r="F23" s="49" t="s">
        <v>40</v>
      </c>
      <c r="G23" s="50" t="s">
        <v>170</v>
      </c>
      <c r="H23" s="50">
        <f>'Heat Value'!D19</f>
        <v>426.52</v>
      </c>
      <c r="I23" t="s">
        <v>171</v>
      </c>
      <c r="J23">
        <v>0.83</v>
      </c>
    </row>
    <row r="24" spans="1:10" customFormat="1">
      <c r="A24" t="s">
        <v>175</v>
      </c>
      <c r="B24">
        <v>1</v>
      </c>
      <c r="C24" s="44">
        <f>H24*100*J24</f>
        <v>23145.3</v>
      </c>
      <c r="D24" s="42">
        <f>C24*$F$18</f>
        <v>21937.511587535999</v>
      </c>
      <c r="F24" s="51" t="s">
        <v>174</v>
      </c>
      <c r="G24" s="50" t="s">
        <v>170</v>
      </c>
      <c r="H24" s="50">
        <f>'Heat Value'!D31</f>
        <v>514.34</v>
      </c>
      <c r="I24" t="s">
        <v>171</v>
      </c>
      <c r="J24">
        <v>0.45</v>
      </c>
    </row>
    <row r="25" spans="1:10" customFormat="1">
      <c r="A25" s="125" t="s">
        <v>311</v>
      </c>
      <c r="B25">
        <v>1</v>
      </c>
      <c r="C25" s="44">
        <f>H25*100*J25</f>
        <v>29103.82</v>
      </c>
      <c r="D25" s="42">
        <f>C25*$F$18</f>
        <v>27585.098853398398</v>
      </c>
      <c r="F25" s="132" t="s">
        <v>312</v>
      </c>
      <c r="G25" s="50" t="s">
        <v>313</v>
      </c>
      <c r="H25">
        <f>'Heat Value'!D27</f>
        <v>501.79</v>
      </c>
      <c r="I25" t="s">
        <v>171</v>
      </c>
      <c r="J25">
        <v>0.57999999999999996</v>
      </c>
    </row>
    <row r="26" spans="1:10" customFormat="1">
      <c r="B26" t="s">
        <v>171</v>
      </c>
      <c r="C26" t="s">
        <v>162</v>
      </c>
      <c r="D26" s="42" t="s">
        <v>163</v>
      </c>
    </row>
    <row r="27" spans="1:10" customFormat="1">
      <c r="A27" t="s">
        <v>176</v>
      </c>
      <c r="B27">
        <v>1</v>
      </c>
      <c r="C27">
        <v>142000</v>
      </c>
      <c r="D27" s="42">
        <f>C27*$F$18</f>
        <v>134590.03104</v>
      </c>
    </row>
    <row r="28" spans="1:10" customFormat="1">
      <c r="D28" s="42"/>
    </row>
    <row r="29" spans="1:10" customFormat="1">
      <c r="D29" s="42"/>
    </row>
    <row r="30" spans="1:10" customFormat="1">
      <c r="B30" s="45" t="s">
        <v>309</v>
      </c>
      <c r="C30" s="45" t="s">
        <v>310</v>
      </c>
      <c r="D30" s="42"/>
    </row>
    <row r="31" spans="1:10" customFormat="1">
      <c r="A31" s="30" t="s">
        <v>34</v>
      </c>
      <c r="B31" s="45" t="s">
        <v>156</v>
      </c>
      <c r="C31" s="131">
        <f>D20/C18</f>
        <v>54.913201989152995</v>
      </c>
      <c r="D31" s="42"/>
    </row>
    <row r="32" spans="1:10" customFormat="1">
      <c r="A32" s="30" t="s">
        <v>36</v>
      </c>
      <c r="B32" s="45" t="s">
        <v>157</v>
      </c>
      <c r="C32" s="131">
        <f>D24/C18</f>
        <v>353.05070388876192</v>
      </c>
      <c r="D32" s="42"/>
    </row>
    <row r="33" spans="1:43" customFormat="1">
      <c r="A33" s="30" t="s">
        <v>38</v>
      </c>
      <c r="B33" s="45" t="s">
        <v>157</v>
      </c>
      <c r="C33" s="131">
        <f>D22/C18</f>
        <v>479.59207640587732</v>
      </c>
      <c r="D33" s="42"/>
    </row>
    <row r="34" spans="1:43" customFormat="1">
      <c r="A34" s="30" t="s">
        <v>40</v>
      </c>
      <c r="B34" s="45" t="s">
        <v>157</v>
      </c>
      <c r="C34" s="131">
        <f>D23/C18</f>
        <v>539.99751381397868</v>
      </c>
      <c r="D34" s="42"/>
    </row>
    <row r="35" spans="1:43" customFormat="1">
      <c r="A35" s="30" t="s">
        <v>42</v>
      </c>
      <c r="B35" s="45" t="s">
        <v>157</v>
      </c>
      <c r="C35" s="131">
        <f>D22/C18</f>
        <v>479.59207640587732</v>
      </c>
      <c r="D35" s="42"/>
    </row>
    <row r="36" spans="1:43" customFormat="1">
      <c r="A36" s="30" t="s">
        <v>44</v>
      </c>
      <c r="B36" s="45" t="s">
        <v>157</v>
      </c>
      <c r="C36" s="131">
        <f>D25/C18</f>
        <v>443.93998508776411</v>
      </c>
      <c r="D36" s="42"/>
    </row>
    <row r="37" spans="1:43" customFormat="1">
      <c r="A37" s="30" t="s">
        <v>46</v>
      </c>
      <c r="B37" s="45" t="s">
        <v>158</v>
      </c>
      <c r="C37" s="131">
        <f>D27/C18</f>
        <v>2166.0207451277015</v>
      </c>
      <c r="D37" s="42"/>
    </row>
    <row r="38" spans="1:43" customFormat="1">
      <c r="D38" s="42"/>
    </row>
    <row r="39" spans="1:43" customFormat="1">
      <c r="A39" s="41" t="s">
        <v>177</v>
      </c>
      <c r="D39" s="42"/>
    </row>
    <row r="40" spans="1:43" customFormat="1">
      <c r="A40" s="39" t="s">
        <v>178</v>
      </c>
      <c r="B40" s="39">
        <v>2019</v>
      </c>
      <c r="C40" s="46">
        <v>2020</v>
      </c>
      <c r="D40" s="39">
        <v>2021</v>
      </c>
      <c r="E40" s="46">
        <v>2022</v>
      </c>
      <c r="F40" s="39">
        <v>2023</v>
      </c>
      <c r="G40" s="46">
        <v>2024</v>
      </c>
      <c r="H40" s="39">
        <v>2025</v>
      </c>
      <c r="I40" s="46">
        <v>2026</v>
      </c>
      <c r="J40" s="39">
        <v>2027</v>
      </c>
      <c r="K40" s="46">
        <v>2028</v>
      </c>
      <c r="L40" s="39">
        <v>2029</v>
      </c>
      <c r="M40" s="46">
        <v>2030</v>
      </c>
      <c r="N40" s="39">
        <v>2031</v>
      </c>
      <c r="O40" s="46">
        <v>2032</v>
      </c>
      <c r="P40" s="39">
        <v>2033</v>
      </c>
      <c r="Q40" s="46">
        <v>2034</v>
      </c>
      <c r="R40" s="39">
        <v>2035</v>
      </c>
      <c r="S40" s="46">
        <v>2036</v>
      </c>
      <c r="T40" s="39">
        <v>2037</v>
      </c>
      <c r="U40" s="46">
        <v>2038</v>
      </c>
      <c r="V40" s="39">
        <v>2039</v>
      </c>
      <c r="W40" s="46">
        <v>2040</v>
      </c>
      <c r="X40" s="39">
        <v>2041</v>
      </c>
      <c r="Y40" s="46">
        <v>2042</v>
      </c>
      <c r="Z40" s="39">
        <v>2043</v>
      </c>
      <c r="AA40" s="46">
        <v>2044</v>
      </c>
      <c r="AB40" s="39">
        <v>2045</v>
      </c>
      <c r="AC40" s="46">
        <v>2046</v>
      </c>
      <c r="AD40" s="39">
        <v>2047</v>
      </c>
      <c r="AE40" s="46">
        <v>2048</v>
      </c>
      <c r="AF40" s="39">
        <v>2049</v>
      </c>
      <c r="AG40" s="46">
        <v>2050</v>
      </c>
      <c r="AH40" s="39">
        <v>2051</v>
      </c>
      <c r="AI40" s="46">
        <v>2052</v>
      </c>
      <c r="AJ40" s="39">
        <v>2053</v>
      </c>
      <c r="AK40" s="46">
        <v>2054</v>
      </c>
      <c r="AL40" s="39">
        <v>2055</v>
      </c>
      <c r="AM40" s="46">
        <v>2056</v>
      </c>
      <c r="AN40" s="39">
        <v>2057</v>
      </c>
      <c r="AO40" s="46">
        <v>2058</v>
      </c>
      <c r="AP40" s="39">
        <v>2059</v>
      </c>
      <c r="AQ40" s="46">
        <v>2060</v>
      </c>
    </row>
    <row r="41" spans="1:43" customFormat="1">
      <c r="A41" s="39" t="s">
        <v>179</v>
      </c>
      <c r="B41" s="43">
        <f>'YJW-parameter'!B9</f>
        <v>1.25</v>
      </c>
      <c r="C41" s="43">
        <f t="shared" ref="C41:L42" si="0">$B41</f>
        <v>1.25</v>
      </c>
      <c r="D41" s="43">
        <f t="shared" si="0"/>
        <v>1.25</v>
      </c>
      <c r="E41" s="43">
        <f t="shared" si="0"/>
        <v>1.25</v>
      </c>
      <c r="F41" s="43">
        <f t="shared" si="0"/>
        <v>1.25</v>
      </c>
      <c r="G41" s="43">
        <f t="shared" si="0"/>
        <v>1.25</v>
      </c>
      <c r="H41" s="43">
        <f t="shared" si="0"/>
        <v>1.25</v>
      </c>
      <c r="I41" s="43">
        <f t="shared" si="0"/>
        <v>1.25</v>
      </c>
      <c r="J41" s="43">
        <f t="shared" si="0"/>
        <v>1.25</v>
      </c>
      <c r="K41" s="43">
        <f t="shared" si="0"/>
        <v>1.25</v>
      </c>
      <c r="L41" s="43">
        <f t="shared" si="0"/>
        <v>1.25</v>
      </c>
      <c r="M41" s="43">
        <f t="shared" ref="M41:V42" si="1">$B41</f>
        <v>1.25</v>
      </c>
      <c r="N41" s="43">
        <f t="shared" si="1"/>
        <v>1.25</v>
      </c>
      <c r="O41" s="43">
        <f t="shared" si="1"/>
        <v>1.25</v>
      </c>
      <c r="P41" s="43">
        <f t="shared" si="1"/>
        <v>1.25</v>
      </c>
      <c r="Q41" s="43">
        <f t="shared" si="1"/>
        <v>1.25</v>
      </c>
      <c r="R41" s="43">
        <f t="shared" si="1"/>
        <v>1.25</v>
      </c>
      <c r="S41" s="43">
        <f t="shared" si="1"/>
        <v>1.25</v>
      </c>
      <c r="T41" s="43">
        <f t="shared" si="1"/>
        <v>1.25</v>
      </c>
      <c r="U41" s="43">
        <f t="shared" si="1"/>
        <v>1.25</v>
      </c>
      <c r="V41" s="43">
        <f t="shared" si="1"/>
        <v>1.25</v>
      </c>
      <c r="W41" s="43">
        <f t="shared" ref="W41:AF42" si="2">$B41</f>
        <v>1.25</v>
      </c>
      <c r="X41" s="43">
        <f t="shared" si="2"/>
        <v>1.25</v>
      </c>
      <c r="Y41" s="43">
        <f t="shared" si="2"/>
        <v>1.25</v>
      </c>
      <c r="Z41" s="43">
        <f t="shared" si="2"/>
        <v>1.25</v>
      </c>
      <c r="AA41" s="43">
        <f t="shared" si="2"/>
        <v>1.25</v>
      </c>
      <c r="AB41" s="43">
        <f t="shared" si="2"/>
        <v>1.25</v>
      </c>
      <c r="AC41" s="43">
        <f t="shared" si="2"/>
        <v>1.25</v>
      </c>
      <c r="AD41" s="43">
        <f t="shared" si="2"/>
        <v>1.25</v>
      </c>
      <c r="AE41" s="43">
        <f t="shared" si="2"/>
        <v>1.25</v>
      </c>
      <c r="AF41" s="43">
        <f t="shared" si="2"/>
        <v>1.25</v>
      </c>
      <c r="AG41" s="43">
        <f t="shared" ref="AG41:AQ42" si="3">$B41</f>
        <v>1.25</v>
      </c>
      <c r="AH41" s="43">
        <f t="shared" si="3"/>
        <v>1.25</v>
      </c>
      <c r="AI41" s="43">
        <f t="shared" si="3"/>
        <v>1.25</v>
      </c>
      <c r="AJ41" s="43">
        <f t="shared" si="3"/>
        <v>1.25</v>
      </c>
      <c r="AK41" s="43">
        <f t="shared" si="3"/>
        <v>1.25</v>
      </c>
      <c r="AL41" s="43">
        <f t="shared" si="3"/>
        <v>1.25</v>
      </c>
      <c r="AM41" s="43">
        <f t="shared" si="3"/>
        <v>1.25</v>
      </c>
      <c r="AN41" s="43">
        <f t="shared" si="3"/>
        <v>1.25</v>
      </c>
      <c r="AO41" s="43">
        <f t="shared" si="3"/>
        <v>1.25</v>
      </c>
      <c r="AP41" s="43">
        <f t="shared" si="3"/>
        <v>1.25</v>
      </c>
      <c r="AQ41" s="43">
        <f t="shared" si="3"/>
        <v>1.25</v>
      </c>
    </row>
    <row r="42" spans="1:43" customFormat="1">
      <c r="A42" s="39" t="s">
        <v>180</v>
      </c>
      <c r="B42" s="43">
        <f>'YJW-parameter'!B10</f>
        <v>24.19</v>
      </c>
      <c r="C42" s="43">
        <f t="shared" si="0"/>
        <v>24.19</v>
      </c>
      <c r="D42" s="43">
        <f t="shared" si="0"/>
        <v>24.19</v>
      </c>
      <c r="E42" s="43">
        <f t="shared" si="0"/>
        <v>24.19</v>
      </c>
      <c r="F42" s="43">
        <f t="shared" si="0"/>
        <v>24.19</v>
      </c>
      <c r="G42" s="43">
        <f t="shared" si="0"/>
        <v>24.19</v>
      </c>
      <c r="H42" s="43">
        <f t="shared" si="0"/>
        <v>24.19</v>
      </c>
      <c r="I42" s="43">
        <f t="shared" si="0"/>
        <v>24.19</v>
      </c>
      <c r="J42" s="43">
        <f t="shared" si="0"/>
        <v>24.19</v>
      </c>
      <c r="K42" s="43">
        <f t="shared" si="0"/>
        <v>24.19</v>
      </c>
      <c r="L42" s="43">
        <f t="shared" si="0"/>
        <v>24.19</v>
      </c>
      <c r="M42" s="43">
        <f t="shared" si="1"/>
        <v>24.19</v>
      </c>
      <c r="N42" s="43">
        <f t="shared" si="1"/>
        <v>24.19</v>
      </c>
      <c r="O42" s="43">
        <f t="shared" si="1"/>
        <v>24.19</v>
      </c>
      <c r="P42" s="43">
        <f t="shared" si="1"/>
        <v>24.19</v>
      </c>
      <c r="Q42" s="43">
        <f t="shared" si="1"/>
        <v>24.19</v>
      </c>
      <c r="R42" s="43">
        <f t="shared" si="1"/>
        <v>24.19</v>
      </c>
      <c r="S42" s="43">
        <f t="shared" si="1"/>
        <v>24.19</v>
      </c>
      <c r="T42" s="43">
        <f t="shared" si="1"/>
        <v>24.19</v>
      </c>
      <c r="U42" s="43">
        <f t="shared" si="1"/>
        <v>24.19</v>
      </c>
      <c r="V42" s="43">
        <f t="shared" si="1"/>
        <v>24.19</v>
      </c>
      <c r="W42" s="43">
        <f t="shared" si="2"/>
        <v>24.19</v>
      </c>
      <c r="X42" s="43">
        <f t="shared" si="2"/>
        <v>24.19</v>
      </c>
      <c r="Y42" s="43">
        <f t="shared" si="2"/>
        <v>24.19</v>
      </c>
      <c r="Z42" s="43">
        <f t="shared" si="2"/>
        <v>24.19</v>
      </c>
      <c r="AA42" s="43">
        <f t="shared" si="2"/>
        <v>24.19</v>
      </c>
      <c r="AB42" s="43">
        <f t="shared" si="2"/>
        <v>24.19</v>
      </c>
      <c r="AC42" s="43">
        <f t="shared" si="2"/>
        <v>24.19</v>
      </c>
      <c r="AD42" s="43">
        <f t="shared" si="2"/>
        <v>24.19</v>
      </c>
      <c r="AE42" s="43">
        <f t="shared" si="2"/>
        <v>24.19</v>
      </c>
      <c r="AF42" s="43">
        <f t="shared" si="2"/>
        <v>24.19</v>
      </c>
      <c r="AG42" s="43">
        <f t="shared" si="3"/>
        <v>24.19</v>
      </c>
      <c r="AH42" s="43">
        <f t="shared" si="3"/>
        <v>24.19</v>
      </c>
      <c r="AI42" s="43">
        <f t="shared" si="3"/>
        <v>24.19</v>
      </c>
      <c r="AJ42" s="43">
        <f t="shared" si="3"/>
        <v>24.19</v>
      </c>
      <c r="AK42" s="43">
        <f t="shared" si="3"/>
        <v>24.19</v>
      </c>
      <c r="AL42" s="43">
        <f t="shared" si="3"/>
        <v>24.19</v>
      </c>
      <c r="AM42" s="43">
        <f t="shared" si="3"/>
        <v>24.19</v>
      </c>
      <c r="AN42" s="43">
        <f t="shared" si="3"/>
        <v>24.19</v>
      </c>
      <c r="AO42" s="43">
        <f t="shared" si="3"/>
        <v>24.19</v>
      </c>
      <c r="AP42" s="43">
        <f t="shared" si="3"/>
        <v>24.19</v>
      </c>
      <c r="AQ42" s="43">
        <f t="shared" si="3"/>
        <v>24.19</v>
      </c>
    </row>
    <row r="43" spans="1:43" customFormat="1">
      <c r="D43" s="42"/>
    </row>
    <row r="44" spans="1:43" customFormat="1">
      <c r="A44" s="39" t="s">
        <v>181</v>
      </c>
      <c r="B44" s="39">
        <v>2019</v>
      </c>
      <c r="C44" s="46">
        <v>2020</v>
      </c>
      <c r="D44" s="39">
        <v>2021</v>
      </c>
      <c r="E44" s="46">
        <v>2022</v>
      </c>
      <c r="F44" s="39">
        <v>2023</v>
      </c>
      <c r="G44" s="46">
        <v>2024</v>
      </c>
      <c r="H44" s="39">
        <v>2025</v>
      </c>
      <c r="I44" s="46">
        <v>2026</v>
      </c>
      <c r="J44" s="39">
        <v>2027</v>
      </c>
      <c r="K44" s="46">
        <v>2028</v>
      </c>
      <c r="L44" s="39">
        <v>2029</v>
      </c>
      <c r="M44" s="46">
        <v>2030</v>
      </c>
      <c r="N44" s="39">
        <v>2031</v>
      </c>
      <c r="O44" s="46">
        <v>2032</v>
      </c>
      <c r="P44" s="39">
        <v>2033</v>
      </c>
      <c r="Q44" s="46">
        <v>2034</v>
      </c>
      <c r="R44" s="39">
        <v>2035</v>
      </c>
      <c r="S44" s="46">
        <v>2036</v>
      </c>
      <c r="T44" s="39">
        <v>2037</v>
      </c>
      <c r="U44" s="46">
        <v>2038</v>
      </c>
      <c r="V44" s="39">
        <v>2039</v>
      </c>
      <c r="W44" s="46">
        <v>2040</v>
      </c>
      <c r="X44" s="39">
        <v>2041</v>
      </c>
      <c r="Y44" s="46">
        <v>2042</v>
      </c>
      <c r="Z44" s="39">
        <v>2043</v>
      </c>
      <c r="AA44" s="46">
        <v>2044</v>
      </c>
      <c r="AB44" s="39">
        <v>2045</v>
      </c>
      <c r="AC44" s="46">
        <v>2046</v>
      </c>
      <c r="AD44" s="39">
        <v>2047</v>
      </c>
      <c r="AE44" s="46">
        <v>2048</v>
      </c>
      <c r="AF44" s="39">
        <v>2049</v>
      </c>
      <c r="AG44" s="46">
        <v>2050</v>
      </c>
      <c r="AH44" s="39">
        <v>2051</v>
      </c>
      <c r="AI44" s="46">
        <v>2052</v>
      </c>
      <c r="AJ44" s="39">
        <v>2053</v>
      </c>
      <c r="AK44" s="46">
        <v>2054</v>
      </c>
      <c r="AL44" s="39">
        <v>2055</v>
      </c>
      <c r="AM44" s="46">
        <v>2056</v>
      </c>
      <c r="AN44" s="39">
        <v>2057</v>
      </c>
      <c r="AO44" s="46">
        <v>2058</v>
      </c>
      <c r="AP44" s="39">
        <v>2059</v>
      </c>
      <c r="AQ44" s="46">
        <v>2060</v>
      </c>
    </row>
    <row r="45" spans="1:43" customFormat="1">
      <c r="A45" s="39" t="s">
        <v>179</v>
      </c>
      <c r="B45" s="47">
        <f>'YJW-parameter'!C9</f>
        <v>1.6</v>
      </c>
      <c r="C45" s="47">
        <f t="shared" ref="C45:L46" si="4">$B45</f>
        <v>1.6</v>
      </c>
      <c r="D45" s="47">
        <f t="shared" si="4"/>
        <v>1.6</v>
      </c>
      <c r="E45" s="47">
        <f t="shared" si="4"/>
        <v>1.6</v>
      </c>
      <c r="F45" s="47">
        <f t="shared" si="4"/>
        <v>1.6</v>
      </c>
      <c r="G45" s="47">
        <f t="shared" si="4"/>
        <v>1.6</v>
      </c>
      <c r="H45" s="47">
        <f t="shared" si="4"/>
        <v>1.6</v>
      </c>
      <c r="I45" s="47">
        <f t="shared" si="4"/>
        <v>1.6</v>
      </c>
      <c r="J45" s="47">
        <f t="shared" si="4"/>
        <v>1.6</v>
      </c>
      <c r="K45" s="47">
        <f t="shared" si="4"/>
        <v>1.6</v>
      </c>
      <c r="L45" s="47">
        <f t="shared" si="4"/>
        <v>1.6</v>
      </c>
      <c r="M45" s="47">
        <f t="shared" ref="M45:V46" si="5">$B45</f>
        <v>1.6</v>
      </c>
      <c r="N45" s="47">
        <f t="shared" si="5"/>
        <v>1.6</v>
      </c>
      <c r="O45" s="47">
        <f t="shared" si="5"/>
        <v>1.6</v>
      </c>
      <c r="P45" s="47">
        <f t="shared" si="5"/>
        <v>1.6</v>
      </c>
      <c r="Q45" s="47">
        <f t="shared" si="5"/>
        <v>1.6</v>
      </c>
      <c r="R45" s="47">
        <f t="shared" si="5"/>
        <v>1.6</v>
      </c>
      <c r="S45" s="47">
        <f t="shared" si="5"/>
        <v>1.6</v>
      </c>
      <c r="T45" s="47">
        <f t="shared" si="5"/>
        <v>1.6</v>
      </c>
      <c r="U45" s="47">
        <f t="shared" si="5"/>
        <v>1.6</v>
      </c>
      <c r="V45" s="47">
        <f t="shared" si="5"/>
        <v>1.6</v>
      </c>
      <c r="W45" s="47">
        <f t="shared" ref="W45:AF46" si="6">$B45</f>
        <v>1.6</v>
      </c>
      <c r="X45" s="47">
        <f t="shared" si="6"/>
        <v>1.6</v>
      </c>
      <c r="Y45" s="47">
        <f t="shared" si="6"/>
        <v>1.6</v>
      </c>
      <c r="Z45" s="47">
        <f t="shared" si="6"/>
        <v>1.6</v>
      </c>
      <c r="AA45" s="47">
        <f t="shared" si="6"/>
        <v>1.6</v>
      </c>
      <c r="AB45" s="47">
        <f t="shared" si="6"/>
        <v>1.6</v>
      </c>
      <c r="AC45" s="47">
        <f t="shared" si="6"/>
        <v>1.6</v>
      </c>
      <c r="AD45" s="47">
        <f t="shared" si="6"/>
        <v>1.6</v>
      </c>
      <c r="AE45" s="47">
        <f t="shared" si="6"/>
        <v>1.6</v>
      </c>
      <c r="AF45" s="47">
        <f t="shared" si="6"/>
        <v>1.6</v>
      </c>
      <c r="AG45" s="47">
        <f t="shared" ref="AG45:AQ46" si="7">$B45</f>
        <v>1.6</v>
      </c>
      <c r="AH45" s="47">
        <f t="shared" si="7"/>
        <v>1.6</v>
      </c>
      <c r="AI45" s="47">
        <f t="shared" si="7"/>
        <v>1.6</v>
      </c>
      <c r="AJ45" s="47">
        <f t="shared" si="7"/>
        <v>1.6</v>
      </c>
      <c r="AK45" s="47">
        <f t="shared" si="7"/>
        <v>1.6</v>
      </c>
      <c r="AL45" s="47">
        <f t="shared" si="7"/>
        <v>1.6</v>
      </c>
      <c r="AM45" s="47">
        <f t="shared" si="7"/>
        <v>1.6</v>
      </c>
      <c r="AN45" s="47">
        <f t="shared" si="7"/>
        <v>1.6</v>
      </c>
      <c r="AO45" s="47">
        <f t="shared" si="7"/>
        <v>1.6</v>
      </c>
      <c r="AP45" s="47">
        <f t="shared" si="7"/>
        <v>1.6</v>
      </c>
      <c r="AQ45" s="47">
        <f t="shared" si="7"/>
        <v>1.6</v>
      </c>
    </row>
    <row r="46" spans="1:43" customFormat="1">
      <c r="A46" s="39" t="s">
        <v>180</v>
      </c>
      <c r="B46" s="48">
        <f>'YJW-parameter'!C10</f>
        <v>10.17</v>
      </c>
      <c r="C46" s="129">
        <f t="shared" si="4"/>
        <v>10.17</v>
      </c>
      <c r="D46" s="129">
        <f t="shared" si="4"/>
        <v>10.17</v>
      </c>
      <c r="E46" s="129">
        <f t="shared" si="4"/>
        <v>10.17</v>
      </c>
      <c r="F46" s="129">
        <f t="shared" si="4"/>
        <v>10.17</v>
      </c>
      <c r="G46" s="129">
        <f t="shared" si="4"/>
        <v>10.17</v>
      </c>
      <c r="H46" s="129">
        <f t="shared" si="4"/>
        <v>10.17</v>
      </c>
      <c r="I46" s="129">
        <f t="shared" si="4"/>
        <v>10.17</v>
      </c>
      <c r="J46" s="129">
        <f t="shared" si="4"/>
        <v>10.17</v>
      </c>
      <c r="K46" s="129">
        <f t="shared" si="4"/>
        <v>10.17</v>
      </c>
      <c r="L46" s="129">
        <f t="shared" si="4"/>
        <v>10.17</v>
      </c>
      <c r="M46" s="129">
        <f t="shared" si="5"/>
        <v>10.17</v>
      </c>
      <c r="N46" s="129">
        <f t="shared" si="5"/>
        <v>10.17</v>
      </c>
      <c r="O46" s="129">
        <f t="shared" si="5"/>
        <v>10.17</v>
      </c>
      <c r="P46" s="129">
        <f t="shared" si="5"/>
        <v>10.17</v>
      </c>
      <c r="Q46" s="129">
        <f t="shared" si="5"/>
        <v>10.17</v>
      </c>
      <c r="R46" s="129">
        <f t="shared" si="5"/>
        <v>10.17</v>
      </c>
      <c r="S46" s="129">
        <f t="shared" si="5"/>
        <v>10.17</v>
      </c>
      <c r="T46" s="129">
        <f t="shared" si="5"/>
        <v>10.17</v>
      </c>
      <c r="U46" s="129">
        <f t="shared" si="5"/>
        <v>10.17</v>
      </c>
      <c r="V46" s="129">
        <f t="shared" si="5"/>
        <v>10.17</v>
      </c>
      <c r="W46" s="129">
        <f t="shared" si="6"/>
        <v>10.17</v>
      </c>
      <c r="X46" s="129">
        <f t="shared" si="6"/>
        <v>10.17</v>
      </c>
      <c r="Y46" s="129">
        <f t="shared" si="6"/>
        <v>10.17</v>
      </c>
      <c r="Z46" s="129">
        <f t="shared" si="6"/>
        <v>10.17</v>
      </c>
      <c r="AA46" s="129">
        <f t="shared" si="6"/>
        <v>10.17</v>
      </c>
      <c r="AB46" s="129">
        <f t="shared" si="6"/>
        <v>10.17</v>
      </c>
      <c r="AC46" s="129">
        <f t="shared" si="6"/>
        <v>10.17</v>
      </c>
      <c r="AD46" s="129">
        <f t="shared" si="6"/>
        <v>10.17</v>
      </c>
      <c r="AE46" s="129">
        <f t="shared" si="6"/>
        <v>10.17</v>
      </c>
      <c r="AF46" s="129">
        <f t="shared" si="6"/>
        <v>10.17</v>
      </c>
      <c r="AG46" s="129">
        <f t="shared" si="7"/>
        <v>10.17</v>
      </c>
      <c r="AH46" s="129">
        <f t="shared" si="7"/>
        <v>10.17</v>
      </c>
      <c r="AI46" s="129">
        <f t="shared" si="7"/>
        <v>10.17</v>
      </c>
      <c r="AJ46" s="129">
        <f t="shared" si="7"/>
        <v>10.17</v>
      </c>
      <c r="AK46" s="129">
        <f t="shared" si="7"/>
        <v>10.17</v>
      </c>
      <c r="AL46" s="129">
        <f t="shared" si="7"/>
        <v>10.17</v>
      </c>
      <c r="AM46" s="129">
        <f t="shared" si="7"/>
        <v>10.17</v>
      </c>
      <c r="AN46" s="129">
        <f t="shared" si="7"/>
        <v>10.17</v>
      </c>
      <c r="AO46" s="129">
        <f t="shared" si="7"/>
        <v>10.17</v>
      </c>
      <c r="AP46" s="129">
        <f t="shared" si="7"/>
        <v>10.17</v>
      </c>
      <c r="AQ46" s="129">
        <f t="shared" si="7"/>
        <v>10.17</v>
      </c>
    </row>
  </sheetData>
  <phoneticPr fontId="4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V42"/>
  <sheetViews>
    <sheetView workbookViewId="0">
      <selection activeCell="H10" sqref="H10"/>
    </sheetView>
  </sheetViews>
  <sheetFormatPr defaultColWidth="9" defaultRowHeight="14.3"/>
  <cols>
    <col min="1" max="1" width="15" bestFit="1" customWidth="1"/>
    <col min="2" max="2" width="20.625" bestFit="1" customWidth="1"/>
    <col min="8" max="8" width="9.875" customWidth="1"/>
    <col min="9" max="47" width="9" customWidth="1"/>
  </cols>
  <sheetData>
    <row r="1" spans="1:48">
      <c r="A1" s="29" t="s">
        <v>25</v>
      </c>
      <c r="B1" s="29" t="s">
        <v>26</v>
      </c>
      <c r="C1" s="29" t="s">
        <v>27</v>
      </c>
      <c r="D1" s="29" t="s">
        <v>28</v>
      </c>
      <c r="E1" s="29" t="s">
        <v>29</v>
      </c>
      <c r="F1" s="29" t="s">
        <v>153</v>
      </c>
      <c r="G1">
        <v>2019</v>
      </c>
      <c r="H1">
        <v>2020</v>
      </c>
      <c r="I1">
        <v>2021</v>
      </c>
      <c r="J1">
        <v>2022</v>
      </c>
      <c r="K1">
        <v>2023</v>
      </c>
      <c r="L1">
        <v>2024</v>
      </c>
      <c r="M1">
        <v>2025</v>
      </c>
      <c r="N1">
        <v>2026</v>
      </c>
      <c r="O1">
        <v>2027</v>
      </c>
      <c r="P1">
        <v>2028</v>
      </c>
      <c r="Q1">
        <v>2029</v>
      </c>
      <c r="R1">
        <v>2030</v>
      </c>
      <c r="S1">
        <v>2031</v>
      </c>
      <c r="T1">
        <v>2032</v>
      </c>
      <c r="U1">
        <v>2033</v>
      </c>
      <c r="V1">
        <v>2034</v>
      </c>
      <c r="W1">
        <v>2035</v>
      </c>
      <c r="X1">
        <v>2036</v>
      </c>
      <c r="Y1">
        <v>2037</v>
      </c>
      <c r="Z1">
        <v>2038</v>
      </c>
      <c r="AA1">
        <v>2039</v>
      </c>
      <c r="AB1">
        <v>2040</v>
      </c>
      <c r="AC1">
        <v>2041</v>
      </c>
      <c r="AD1">
        <v>2042</v>
      </c>
      <c r="AE1">
        <v>2043</v>
      </c>
      <c r="AF1">
        <v>2044</v>
      </c>
      <c r="AG1">
        <v>2045</v>
      </c>
      <c r="AH1">
        <v>2046</v>
      </c>
      <c r="AI1">
        <v>2047</v>
      </c>
      <c r="AJ1">
        <v>2048</v>
      </c>
      <c r="AK1">
        <v>2049</v>
      </c>
      <c r="AL1">
        <v>2050</v>
      </c>
      <c r="AM1">
        <v>2051</v>
      </c>
      <c r="AN1">
        <v>2052</v>
      </c>
      <c r="AO1">
        <v>2053</v>
      </c>
      <c r="AP1">
        <v>2054</v>
      </c>
      <c r="AQ1">
        <v>2055</v>
      </c>
      <c r="AR1">
        <v>2056</v>
      </c>
      <c r="AS1">
        <v>2057</v>
      </c>
      <c r="AT1">
        <v>2058</v>
      </c>
      <c r="AU1">
        <v>2059</v>
      </c>
      <c r="AV1">
        <v>2060</v>
      </c>
    </row>
    <row r="2" spans="1:48">
      <c r="A2" s="30" t="s">
        <v>30</v>
      </c>
      <c r="B2" s="30" t="s">
        <v>31</v>
      </c>
      <c r="C2" s="30" t="s">
        <v>32</v>
      </c>
      <c r="D2" s="30" t="s">
        <v>33</v>
      </c>
      <c r="E2" s="30" t="s">
        <v>34</v>
      </c>
      <c r="F2" s="30" t="s">
        <v>159</v>
      </c>
      <c r="G2" s="37">
        <f>'YJW-parameter'!B$41/('ZJQ-new veh FE'!H2*'YJW-parameter'!$C31)</f>
        <v>1.8969330305532485E-3</v>
      </c>
      <c r="H2" s="37">
        <f>'YJW-parameter'!C$41/('ZJQ-new veh FE'!I2*'YJW-parameter'!$C31)</f>
        <v>1.8969330305532485E-3</v>
      </c>
      <c r="I2" s="37">
        <f>'YJW-parameter'!D$41/('ZJQ-new veh FE'!J2*'YJW-parameter'!$C31)</f>
        <v>1.9290844378507613E-3</v>
      </c>
      <c r="J2" s="37">
        <f>'YJW-parameter'!E$41/('ZJQ-new veh FE'!K2*'YJW-parameter'!$C31)</f>
        <v>1.9623445143654296E-3</v>
      </c>
      <c r="K2" s="37">
        <f>'YJW-parameter'!F$41/('ZJQ-new veh FE'!L2*'YJW-parameter'!$C31)</f>
        <v>1.9967716111086828E-3</v>
      </c>
      <c r="L2" s="37">
        <f>'YJW-parameter'!G$41/('ZJQ-new veh FE'!M2*'YJW-parameter'!$C31)</f>
        <v>2.032428247021338E-3</v>
      </c>
      <c r="M2" s="37">
        <f>'YJW-parameter'!H$41/('ZJQ-new veh FE'!N2*'YJW-parameter'!$C31)</f>
        <v>2.0693814878762714E-3</v>
      </c>
      <c r="N2" s="37">
        <f>'YJW-parameter'!I$41/('ZJQ-new veh FE'!O2*'YJW-parameter'!$C31)</f>
        <v>2.0883666391411908E-3</v>
      </c>
      <c r="O2" s="37">
        <f>'YJW-parameter'!J$41/('ZJQ-new veh FE'!P2*'YJW-parameter'!$C31)</f>
        <v>2.1077033672813874E-3</v>
      </c>
      <c r="P2" s="37">
        <f>'YJW-parameter'!K$41/('ZJQ-new veh FE'!Q2*'YJW-parameter'!$C31)</f>
        <v>2.1274015295924282E-3</v>
      </c>
      <c r="Q2" s="37">
        <f>'YJW-parameter'!L$41/('ZJQ-new veh FE'!R2*'YJW-parameter'!$C31)</f>
        <v>2.1474713553433005E-3</v>
      </c>
      <c r="R2" s="37">
        <f>'YJW-parameter'!M$41/('ZJQ-new veh FE'!S2*'YJW-parameter'!$C31)</f>
        <v>2.1679234634894269E-3</v>
      </c>
      <c r="S2" s="37">
        <f>'YJW-parameter'!N$41/('ZJQ-new veh FE'!T2*'YJW-parameter'!$C31)</f>
        <v>2.1887688814075947E-3</v>
      </c>
      <c r="T2" s="37">
        <f>'YJW-parameter'!O$41/('ZJQ-new veh FE'!U2*'YJW-parameter'!$C31)</f>
        <v>2.2100190647222312E-3</v>
      </c>
      <c r="U2" s="37">
        <f>'YJW-parameter'!P$41/('ZJQ-new veh FE'!V2*'YJW-parameter'!$C31)</f>
        <v>2.2316859182979396E-3</v>
      </c>
      <c r="V2" s="37">
        <f>'YJW-parameter'!Q$41/('ZJQ-new veh FE'!W2*'YJW-parameter'!$C31)</f>
        <v>2.2537818184791072E-3</v>
      </c>
      <c r="W2" s="37">
        <f>'YJW-parameter'!R$41/('ZJQ-new veh FE'!X2*'YJW-parameter'!$C31)</f>
        <v>2.2763196366638984E-3</v>
      </c>
      <c r="X2" s="37">
        <f>'YJW-parameter'!S$41/('ZJQ-new veh FE'!Y2*'YJW-parameter'!$C31)</f>
        <v>2.2763196366638984E-3</v>
      </c>
      <c r="Y2" s="37">
        <f>'YJW-parameter'!T$41/('ZJQ-new veh FE'!Z2*'YJW-parameter'!$C31)</f>
        <v>2.2763196366638984E-3</v>
      </c>
      <c r="Z2" s="37">
        <f>'YJW-parameter'!U$41/('ZJQ-new veh FE'!AA2*'YJW-parameter'!$C31)</f>
        <v>2.2763196366638984E-3</v>
      </c>
      <c r="AA2" s="37">
        <f>'YJW-parameter'!V$41/('ZJQ-new veh FE'!AB2*'YJW-parameter'!$C31)</f>
        <v>2.2763196366638984E-3</v>
      </c>
      <c r="AB2" s="37">
        <f>'YJW-parameter'!W$41/('ZJQ-new veh FE'!AC2*'YJW-parameter'!$C31)</f>
        <v>2.2763196366638984E-3</v>
      </c>
      <c r="AC2" s="37">
        <f>'YJW-parameter'!X$41/('ZJQ-new veh FE'!AD2*'YJW-parameter'!$C31)</f>
        <v>2.2763196366638984E-3</v>
      </c>
      <c r="AD2" s="37">
        <f>'YJW-parameter'!Y$41/('ZJQ-new veh FE'!AE2*'YJW-parameter'!$C31)</f>
        <v>2.2763196366638984E-3</v>
      </c>
      <c r="AE2" s="37">
        <f>'YJW-parameter'!Z$41/('ZJQ-new veh FE'!AF2*'YJW-parameter'!$C31)</f>
        <v>2.2763196366638984E-3</v>
      </c>
      <c r="AF2" s="37">
        <f>'YJW-parameter'!AA$41/('ZJQ-new veh FE'!AG2*'YJW-parameter'!$C31)</f>
        <v>2.2763196366638984E-3</v>
      </c>
      <c r="AG2" s="37">
        <f>'YJW-parameter'!AB$41/('ZJQ-new veh FE'!AH2*'YJW-parameter'!$C31)</f>
        <v>2.2763196366638984E-3</v>
      </c>
      <c r="AH2" s="37">
        <f>'YJW-parameter'!AC$41/('ZJQ-new veh FE'!AI2*'YJW-parameter'!$C31)</f>
        <v>2.2763196366638984E-3</v>
      </c>
      <c r="AI2" s="37">
        <f>'YJW-parameter'!AD$41/('ZJQ-new veh FE'!AJ2*'YJW-parameter'!$C31)</f>
        <v>2.2763196366638984E-3</v>
      </c>
      <c r="AJ2" s="37">
        <f>'YJW-parameter'!AE$41/('ZJQ-new veh FE'!AK2*'YJW-parameter'!$C31)</f>
        <v>2.2763196366638984E-3</v>
      </c>
      <c r="AK2" s="37">
        <f>'YJW-parameter'!AF$41/('ZJQ-new veh FE'!AL2*'YJW-parameter'!$C31)</f>
        <v>2.2763196366638984E-3</v>
      </c>
      <c r="AL2" s="37">
        <f>'YJW-parameter'!AG$41/('ZJQ-new veh FE'!AM2*'YJW-parameter'!$C31)</f>
        <v>2.2763196366638984E-3</v>
      </c>
      <c r="AM2" s="37">
        <f>'YJW-parameter'!AH$41/('ZJQ-new veh FE'!AN2*'YJW-parameter'!$C31)</f>
        <v>2.2763196366638984E-3</v>
      </c>
      <c r="AN2" s="37">
        <f>'YJW-parameter'!AI$41/('ZJQ-new veh FE'!AO2*'YJW-parameter'!$C31)</f>
        <v>2.2763196366638984E-3</v>
      </c>
      <c r="AO2" s="37">
        <f>'YJW-parameter'!AJ$41/('ZJQ-new veh FE'!AP2*'YJW-parameter'!$C31)</f>
        <v>2.2763196366638984E-3</v>
      </c>
      <c r="AP2" s="37">
        <f>'YJW-parameter'!AK$41/('ZJQ-new veh FE'!AQ2*'YJW-parameter'!$C31)</f>
        <v>2.2763196366638984E-3</v>
      </c>
      <c r="AQ2" s="37">
        <f>'YJW-parameter'!AL$41/('ZJQ-new veh FE'!AR2*'YJW-parameter'!$C31)</f>
        <v>2.2763196366638984E-3</v>
      </c>
      <c r="AR2" s="37">
        <f>'YJW-parameter'!AM$41/('ZJQ-new veh FE'!AS2*'YJW-parameter'!$C31)</f>
        <v>2.2763196366638984E-3</v>
      </c>
      <c r="AS2" s="37">
        <f>'YJW-parameter'!AN$41/('ZJQ-new veh FE'!AT2*'YJW-parameter'!$C31)</f>
        <v>2.2763196366638984E-3</v>
      </c>
      <c r="AT2" s="37">
        <f>'YJW-parameter'!AO$41/('ZJQ-new veh FE'!AU2*'YJW-parameter'!$C31)</f>
        <v>2.2763196366638984E-3</v>
      </c>
      <c r="AU2" s="37">
        <f>'YJW-parameter'!AP$41/('ZJQ-new veh FE'!AV2*'YJW-parameter'!$C31)</f>
        <v>2.2763196366638984E-3</v>
      </c>
      <c r="AV2" s="37">
        <f>'YJW-parameter'!AQ$41/('ZJQ-new veh FE'!AW2*'YJW-parameter'!$C31)</f>
        <v>2.2763196366638984E-3</v>
      </c>
    </row>
    <row r="3" spans="1:48">
      <c r="A3" s="30" t="s">
        <v>30</v>
      </c>
      <c r="B3" s="30" t="s">
        <v>35</v>
      </c>
      <c r="C3" s="30" t="s">
        <v>32</v>
      </c>
      <c r="D3" s="30" t="s">
        <v>33</v>
      </c>
      <c r="E3" s="30" t="s">
        <v>36</v>
      </c>
      <c r="F3" s="30" t="s">
        <v>159</v>
      </c>
      <c r="G3" s="37">
        <f>'YJW-parameter'!B$41/('ZJQ-new veh FE'!H3*'YJW-parameter'!$C32)</f>
        <v>6.0834500522643521E-4</v>
      </c>
      <c r="H3" s="37">
        <f>'YJW-parameter'!C$41/('ZJQ-new veh FE'!I3*'YJW-parameter'!$C32)</f>
        <v>5.9009465506964219E-4</v>
      </c>
      <c r="I3" s="37">
        <f>'YJW-parameter'!D$41/('ZJQ-new veh FE'!J3*'YJW-parameter'!$C32)</f>
        <v>5.9206821578893854E-4</v>
      </c>
      <c r="J3" s="37">
        <f>'YJW-parameter'!E$41/('ZJQ-new veh FE'!K3*'YJW-parameter'!$C32)</f>
        <v>5.9405502188219009E-4</v>
      </c>
      <c r="K3" s="37">
        <f>'YJW-parameter'!F$41/('ZJQ-new veh FE'!L3*'YJW-parameter'!$C32)</f>
        <v>5.9605520714105253E-4</v>
      </c>
      <c r="L3" s="37">
        <f>'YJW-parameter'!G$41/('ZJQ-new veh FE'!M3*'YJW-parameter'!$C32)</f>
        <v>5.9806890716517771E-4</v>
      </c>
      <c r="M3" s="37">
        <f>'YJW-parameter'!H$41/('ZJQ-new veh FE'!N3*'YJW-parameter'!$C32)</f>
        <v>6.0009625939285642E-4</v>
      </c>
      <c r="N3" s="37">
        <f>'YJW-parameter'!I$41/('ZJQ-new veh FE'!O3*'YJW-parameter'!$C32)</f>
        <v>6.0172806431302739E-4</v>
      </c>
      <c r="O3" s="37">
        <f>'YJW-parameter'!J$41/('ZJQ-new veh FE'!P3*'YJW-parameter'!$C32)</f>
        <v>6.0336876796486928E-4</v>
      </c>
      <c r="P3" s="37">
        <f>'YJW-parameter'!K$41/('ZJQ-new veh FE'!Q3*'YJW-parameter'!$C32)</f>
        <v>6.0501844333866247E-4</v>
      </c>
      <c r="Q3" s="37">
        <f>'YJW-parameter'!L$41/('ZJQ-new veh FE'!R3*'YJW-parameter'!$C32)</f>
        <v>6.0667716422512907E-4</v>
      </c>
      <c r="R3" s="37">
        <f>'YJW-parameter'!M$41/('ZJQ-new veh FE'!S3*'YJW-parameter'!$C32)</f>
        <v>6.0834500522643521E-4</v>
      </c>
      <c r="S3" s="37">
        <f>'YJW-parameter'!N$41/('ZJQ-new veh FE'!T3*'YJW-parameter'!$C32)</f>
        <v>6.0981190672026401E-4</v>
      </c>
      <c r="T3" s="37">
        <f>'YJW-parameter'!O$41/('ZJQ-new veh FE'!U3*'YJW-parameter'!$C32)</f>
        <v>6.1128589958871769E-4</v>
      </c>
      <c r="U3" s="37">
        <f>'YJW-parameter'!P$41/('ZJQ-new veh FE'!V3*'YJW-parameter'!$C32)</f>
        <v>6.1276703537865233E-4</v>
      </c>
      <c r="V3" s="37">
        <f>'YJW-parameter'!Q$41/('ZJQ-new veh FE'!W3*'YJW-parameter'!$C32)</f>
        <v>6.1425536613772611E-4</v>
      </c>
      <c r="W3" s="37">
        <f>'YJW-parameter'!R$41/('ZJQ-new veh FE'!X3*'YJW-parameter'!$C32)</f>
        <v>6.1575094442049621E-4</v>
      </c>
      <c r="X3" s="37">
        <f>'YJW-parameter'!S$41/('ZJQ-new veh FE'!Y3*'YJW-parameter'!$C32)</f>
        <v>6.1575094442049621E-4</v>
      </c>
      <c r="Y3" s="37">
        <f>'YJW-parameter'!T$41/('ZJQ-new veh FE'!Z3*'YJW-parameter'!$C32)</f>
        <v>6.1575094442049621E-4</v>
      </c>
      <c r="Z3" s="37">
        <f>'YJW-parameter'!U$41/('ZJQ-new veh FE'!AA3*'YJW-parameter'!$C32)</f>
        <v>6.1575094442049621E-4</v>
      </c>
      <c r="AA3" s="37">
        <f>'YJW-parameter'!V$41/('ZJQ-new veh FE'!AB3*'YJW-parameter'!$C32)</f>
        <v>6.1575094442049621E-4</v>
      </c>
      <c r="AB3" s="37">
        <f>'YJW-parameter'!W$41/('ZJQ-new veh FE'!AC3*'YJW-parameter'!$C32)</f>
        <v>6.1575094442049621E-4</v>
      </c>
      <c r="AC3" s="37">
        <f>'YJW-parameter'!X$41/('ZJQ-new veh FE'!AD3*'YJW-parameter'!$C32)</f>
        <v>6.1575094442049621E-4</v>
      </c>
      <c r="AD3" s="37">
        <f>'YJW-parameter'!Y$41/('ZJQ-new veh FE'!AE3*'YJW-parameter'!$C32)</f>
        <v>6.1575094442049621E-4</v>
      </c>
      <c r="AE3" s="37">
        <f>'YJW-parameter'!Z$41/('ZJQ-new veh FE'!AF3*'YJW-parameter'!$C32)</f>
        <v>6.1575094442049621E-4</v>
      </c>
      <c r="AF3" s="37">
        <f>'YJW-parameter'!AA$41/('ZJQ-new veh FE'!AG3*'YJW-parameter'!$C32)</f>
        <v>6.1575094442049621E-4</v>
      </c>
      <c r="AG3" s="37">
        <f>'YJW-parameter'!AB$41/('ZJQ-new veh FE'!AH3*'YJW-parameter'!$C32)</f>
        <v>6.1575094442049621E-4</v>
      </c>
      <c r="AH3" s="37">
        <f>'YJW-parameter'!AC$41/('ZJQ-new veh FE'!AI3*'YJW-parameter'!$C32)</f>
        <v>6.1575094442049621E-4</v>
      </c>
      <c r="AI3" s="37">
        <f>'YJW-parameter'!AD$41/('ZJQ-new veh FE'!AJ3*'YJW-parameter'!$C32)</f>
        <v>6.1575094442049621E-4</v>
      </c>
      <c r="AJ3" s="37">
        <f>'YJW-parameter'!AE$41/('ZJQ-new veh FE'!AK3*'YJW-parameter'!$C32)</f>
        <v>6.1575094442049621E-4</v>
      </c>
      <c r="AK3" s="37">
        <f>'YJW-parameter'!AF$41/('ZJQ-new veh FE'!AL3*'YJW-parameter'!$C32)</f>
        <v>6.1575094442049621E-4</v>
      </c>
      <c r="AL3" s="37">
        <f>'YJW-parameter'!AG$41/('ZJQ-new veh FE'!AM3*'YJW-parameter'!$C32)</f>
        <v>6.1575094442049621E-4</v>
      </c>
      <c r="AM3" s="37">
        <f>'YJW-parameter'!AH$41/('ZJQ-new veh FE'!AN3*'YJW-parameter'!$C32)</f>
        <v>6.1575094442049621E-4</v>
      </c>
      <c r="AN3" s="37">
        <f>'YJW-parameter'!AI$41/('ZJQ-new veh FE'!AO3*'YJW-parameter'!$C32)</f>
        <v>6.1575094442049621E-4</v>
      </c>
      <c r="AO3" s="37">
        <f>'YJW-parameter'!AJ$41/('ZJQ-new veh FE'!AP3*'YJW-parameter'!$C32)</f>
        <v>6.1575094442049621E-4</v>
      </c>
      <c r="AP3" s="37">
        <f>'YJW-parameter'!AK$41/('ZJQ-new veh FE'!AQ3*'YJW-parameter'!$C32)</f>
        <v>6.1575094442049621E-4</v>
      </c>
      <c r="AQ3" s="37">
        <f>'YJW-parameter'!AL$41/('ZJQ-new veh FE'!AR3*'YJW-parameter'!$C32)</f>
        <v>6.1575094442049621E-4</v>
      </c>
      <c r="AR3" s="37">
        <f>'YJW-parameter'!AM$41/('ZJQ-new veh FE'!AS3*'YJW-parameter'!$C32)</f>
        <v>6.1575094442049621E-4</v>
      </c>
      <c r="AS3" s="37">
        <f>'YJW-parameter'!AN$41/('ZJQ-new veh FE'!AT3*'YJW-parameter'!$C32)</f>
        <v>6.1575094442049621E-4</v>
      </c>
      <c r="AT3" s="37">
        <f>'YJW-parameter'!AO$41/('ZJQ-new veh FE'!AU3*'YJW-parameter'!$C32)</f>
        <v>6.1575094442049621E-4</v>
      </c>
      <c r="AU3" s="37">
        <f>'YJW-parameter'!AP$41/('ZJQ-new veh FE'!AV3*'YJW-parameter'!$C32)</f>
        <v>6.1575094442049621E-4</v>
      </c>
      <c r="AV3" s="37">
        <f>'YJW-parameter'!AQ$41/('ZJQ-new veh FE'!AW3*'YJW-parameter'!$C32)</f>
        <v>6.1575094442049621E-4</v>
      </c>
    </row>
    <row r="4" spans="1:48">
      <c r="A4" s="30" t="s">
        <v>30</v>
      </c>
      <c r="B4" s="30" t="s">
        <v>37</v>
      </c>
      <c r="C4" s="30" t="s">
        <v>32</v>
      </c>
      <c r="D4" s="30" t="s">
        <v>33</v>
      </c>
      <c r="E4" s="30" t="s">
        <v>38</v>
      </c>
      <c r="F4" s="30" t="s">
        <v>159</v>
      </c>
      <c r="G4" s="133">
        <f>G32</f>
        <v>3.1028353200910551E-4</v>
      </c>
      <c r="H4" s="133">
        <f>H32</f>
        <v>3.2579770860956085E-4</v>
      </c>
      <c r="I4" s="133">
        <f t="shared" ref="I4:AV4" si="0">I32</f>
        <v>3.4249430602844764E-4</v>
      </c>
      <c r="J4" s="133">
        <f t="shared" si="0"/>
        <v>3.7828471246393127E-4</v>
      </c>
      <c r="K4" s="133">
        <f t="shared" si="0"/>
        <v>4.2242814730575139E-4</v>
      </c>
      <c r="L4" s="133">
        <f t="shared" si="0"/>
        <v>4.7823516860119012E-4</v>
      </c>
      <c r="M4" s="133">
        <f t="shared" si="0"/>
        <v>5.5103206530158263E-4</v>
      </c>
      <c r="N4" s="133">
        <f t="shared" si="0"/>
        <v>6.515954172191217E-4</v>
      </c>
      <c r="O4" s="133">
        <f t="shared" si="0"/>
        <v>6.515954172191217E-4</v>
      </c>
      <c r="P4" s="133">
        <f t="shared" si="0"/>
        <v>6.515954172191217E-4</v>
      </c>
      <c r="Q4" s="133">
        <f t="shared" si="0"/>
        <v>6.515954172191217E-4</v>
      </c>
      <c r="R4" s="133">
        <f t="shared" si="0"/>
        <v>6.515954172191217E-4</v>
      </c>
      <c r="S4" s="133">
        <f t="shared" si="0"/>
        <v>6.515954172191217E-4</v>
      </c>
      <c r="T4" s="133">
        <f t="shared" si="0"/>
        <v>6.515954172191217E-4</v>
      </c>
      <c r="U4" s="133">
        <f t="shared" si="0"/>
        <v>6.515954172191217E-4</v>
      </c>
      <c r="V4" s="133">
        <f t="shared" si="0"/>
        <v>6.515954172191217E-4</v>
      </c>
      <c r="W4" s="133">
        <f t="shared" si="0"/>
        <v>6.515954172191217E-4</v>
      </c>
      <c r="X4" s="133">
        <f t="shared" si="0"/>
        <v>6.515954172191217E-4</v>
      </c>
      <c r="Y4" s="133">
        <f t="shared" si="0"/>
        <v>6.515954172191217E-4</v>
      </c>
      <c r="Z4" s="133">
        <f t="shared" si="0"/>
        <v>6.515954172191217E-4</v>
      </c>
      <c r="AA4" s="133">
        <f t="shared" si="0"/>
        <v>6.515954172191217E-4</v>
      </c>
      <c r="AB4" s="133">
        <f t="shared" si="0"/>
        <v>6.515954172191217E-4</v>
      </c>
      <c r="AC4" s="133">
        <f t="shared" si="0"/>
        <v>6.515954172191217E-4</v>
      </c>
      <c r="AD4" s="133">
        <f t="shared" si="0"/>
        <v>6.515954172191217E-4</v>
      </c>
      <c r="AE4" s="133">
        <f t="shared" si="0"/>
        <v>6.515954172191217E-4</v>
      </c>
      <c r="AF4" s="133">
        <f t="shared" si="0"/>
        <v>6.515954172191217E-4</v>
      </c>
      <c r="AG4" s="133">
        <f t="shared" si="0"/>
        <v>6.515954172191217E-4</v>
      </c>
      <c r="AH4" s="133">
        <f t="shared" si="0"/>
        <v>6.515954172191217E-4</v>
      </c>
      <c r="AI4" s="133">
        <f t="shared" si="0"/>
        <v>6.515954172191217E-4</v>
      </c>
      <c r="AJ4" s="133">
        <f t="shared" si="0"/>
        <v>6.515954172191217E-4</v>
      </c>
      <c r="AK4" s="133">
        <f t="shared" si="0"/>
        <v>6.515954172191217E-4</v>
      </c>
      <c r="AL4" s="133">
        <f t="shared" si="0"/>
        <v>6.515954172191217E-4</v>
      </c>
      <c r="AM4" s="133">
        <f t="shared" si="0"/>
        <v>6.515954172191217E-4</v>
      </c>
      <c r="AN4" s="133">
        <f t="shared" si="0"/>
        <v>6.515954172191217E-4</v>
      </c>
      <c r="AO4" s="133">
        <f t="shared" si="0"/>
        <v>6.515954172191217E-4</v>
      </c>
      <c r="AP4" s="133">
        <f t="shared" si="0"/>
        <v>6.515954172191217E-4</v>
      </c>
      <c r="AQ4" s="133">
        <f t="shared" si="0"/>
        <v>6.515954172191217E-4</v>
      </c>
      <c r="AR4" s="133">
        <f t="shared" si="0"/>
        <v>6.515954172191217E-4</v>
      </c>
      <c r="AS4" s="133">
        <f t="shared" si="0"/>
        <v>6.515954172191217E-4</v>
      </c>
      <c r="AT4" s="133">
        <f t="shared" si="0"/>
        <v>6.515954172191217E-4</v>
      </c>
      <c r="AU4" s="133">
        <f t="shared" si="0"/>
        <v>6.515954172191217E-4</v>
      </c>
      <c r="AV4" s="133">
        <f t="shared" si="0"/>
        <v>6.515954172191217E-4</v>
      </c>
    </row>
    <row r="5" spans="1:48">
      <c r="A5" s="30" t="s">
        <v>30</v>
      </c>
      <c r="B5" s="30" t="s">
        <v>39</v>
      </c>
      <c r="C5" s="30" t="s">
        <v>32</v>
      </c>
      <c r="D5" s="30" t="s">
        <v>33</v>
      </c>
      <c r="E5" s="30" t="s">
        <v>40</v>
      </c>
      <c r="F5" s="30" t="s">
        <v>159</v>
      </c>
      <c r="G5" s="37">
        <f>'YJW-parameter'!B$41/('ZJQ-new veh FE'!H5*'YJW-parameter'!$C34)</f>
        <v>4.1484327462057988E-4</v>
      </c>
      <c r="H5" s="37">
        <f>'YJW-parameter'!C$41/('ZJQ-new veh FE'!I5*'YJW-parameter'!$C34)</f>
        <v>3.5612699575120546E-4</v>
      </c>
      <c r="I5" s="37">
        <f>'YJW-parameter'!D$41/('ZJQ-new veh FE'!J5*'YJW-parameter'!$C34)</f>
        <v>4.3294740755289913E-4</v>
      </c>
      <c r="J5" s="37">
        <f>'YJW-parameter'!E$41/('ZJQ-new veh FE'!K5*'YJW-parameter'!$C34)</f>
        <v>4.47165255450644E-4</v>
      </c>
      <c r="K5" s="37">
        <f>'YJW-parameter'!F$41/('ZJQ-new veh FE'!L5*'YJW-parameter'!$C34)</f>
        <v>4.6234862963705068E-4</v>
      </c>
      <c r="L5" s="37">
        <f>'YJW-parameter'!G$41/('ZJQ-new veh FE'!M5*'YJW-parameter'!$C34)</f>
        <v>4.7859933956915943E-4</v>
      </c>
      <c r="M5" s="37">
        <f>'YJW-parameter'!H$41/('ZJQ-new veh FE'!N5*'YJW-parameter'!$C34)</f>
        <v>4.9603402979632157E-4</v>
      </c>
      <c r="N5" s="37">
        <f>'YJW-parameter'!I$41/('ZJQ-new veh FE'!O5*'YJW-parameter'!$C34)</f>
        <v>5.1062326596680238E-4</v>
      </c>
      <c r="O5" s="37">
        <f>'YJW-parameter'!J$41/('ZJQ-new veh FE'!P5*'YJW-parameter'!$C34)</f>
        <v>5.2609669826882621E-4</v>
      </c>
      <c r="P5" s="37">
        <f>'YJW-parameter'!K$41/('ZJQ-new veh FE'!Q5*'YJW-parameter'!$C34)</f>
        <v>5.4253722008972666E-4</v>
      </c>
      <c r="Q5" s="37">
        <f>'YJW-parameter'!L$41/('ZJQ-new veh FE'!R5*'YJW-parameter'!$C34)</f>
        <v>5.6003842073778316E-4</v>
      </c>
      <c r="R5" s="37">
        <f>'YJW-parameter'!M$41/('ZJQ-new veh FE'!S5*'YJW-parameter'!$C34)</f>
        <v>5.7870636809570887E-4</v>
      </c>
      <c r="S5" s="37">
        <f>'YJW-parameter'!N$41/('ZJQ-new veh FE'!T5*'YJW-parameter'!$C34)</f>
        <v>5.986617600990087E-4</v>
      </c>
      <c r="T5" s="37">
        <f>'YJW-parameter'!O$41/('ZJQ-new veh FE'!U5*'YJW-parameter'!$C34)</f>
        <v>6.2004253724540291E-4</v>
      </c>
      <c r="U5" s="37">
        <f>'YJW-parameter'!P$41/('ZJQ-new veh FE'!V5*'YJW-parameter'!$C34)</f>
        <v>6.4300707566189875E-4</v>
      </c>
      <c r="V5" s="37">
        <f>'YJW-parameter'!Q$41/('ZJQ-new veh FE'!W5*'YJW-parameter'!$C34)</f>
        <v>6.677381170335097E-4</v>
      </c>
      <c r="W5" s="37">
        <f>'YJW-parameter'!R$41/('ZJQ-new veh FE'!X5*'YJW-parameter'!$C34)</f>
        <v>6.9444764171485134E-4</v>
      </c>
      <c r="X5" s="37">
        <f>'YJW-parameter'!S$41/('ZJQ-new veh FE'!Y5*'YJW-parameter'!$C34)</f>
        <v>6.9444764171485134E-4</v>
      </c>
      <c r="Y5" s="37">
        <f>'YJW-parameter'!T$41/('ZJQ-new veh FE'!Z5*'YJW-parameter'!$C34)</f>
        <v>6.9444764171485134E-4</v>
      </c>
      <c r="Z5" s="37">
        <f>'YJW-parameter'!U$41/('ZJQ-new veh FE'!AA5*'YJW-parameter'!$C34)</f>
        <v>6.9444764171485134E-4</v>
      </c>
      <c r="AA5" s="37">
        <f>'YJW-parameter'!V$41/('ZJQ-new veh FE'!AB5*'YJW-parameter'!$C34)</f>
        <v>6.9444764171485134E-4</v>
      </c>
      <c r="AB5" s="37">
        <f>'YJW-parameter'!W$41/('ZJQ-new veh FE'!AC5*'YJW-parameter'!$C34)</f>
        <v>6.9444764171485134E-4</v>
      </c>
      <c r="AC5" s="37">
        <f>'YJW-parameter'!X$41/('ZJQ-new veh FE'!AD5*'YJW-parameter'!$C34)</f>
        <v>6.9444764171485134E-4</v>
      </c>
      <c r="AD5" s="37">
        <f>'YJW-parameter'!Y$41/('ZJQ-new veh FE'!AE5*'YJW-parameter'!$C34)</f>
        <v>6.9444764171485134E-4</v>
      </c>
      <c r="AE5" s="37">
        <f>'YJW-parameter'!Z$41/('ZJQ-new veh FE'!AF5*'YJW-parameter'!$C34)</f>
        <v>6.9444764171485134E-4</v>
      </c>
      <c r="AF5" s="37">
        <f>'YJW-parameter'!AA$41/('ZJQ-new veh FE'!AG5*'YJW-parameter'!$C34)</f>
        <v>6.9444764171485134E-4</v>
      </c>
      <c r="AG5" s="37">
        <f>'YJW-parameter'!AB$41/('ZJQ-new veh FE'!AH5*'YJW-parameter'!$C34)</f>
        <v>6.9444764171485134E-4</v>
      </c>
      <c r="AH5" s="37">
        <f>'YJW-parameter'!AC$41/('ZJQ-new veh FE'!AI5*'YJW-parameter'!$C34)</f>
        <v>6.9444764171485134E-4</v>
      </c>
      <c r="AI5" s="37">
        <f>'YJW-parameter'!AD$41/('ZJQ-new veh FE'!AJ5*'YJW-parameter'!$C34)</f>
        <v>6.9444764171485134E-4</v>
      </c>
      <c r="AJ5" s="37">
        <f>'YJW-parameter'!AE$41/('ZJQ-new veh FE'!AK5*'YJW-parameter'!$C34)</f>
        <v>6.9444764171485134E-4</v>
      </c>
      <c r="AK5" s="37">
        <f>'YJW-parameter'!AF$41/('ZJQ-new veh FE'!AL5*'YJW-parameter'!$C34)</f>
        <v>6.9444764171485134E-4</v>
      </c>
      <c r="AL5" s="37">
        <f>'YJW-parameter'!AG$41/('ZJQ-new veh FE'!AM5*'YJW-parameter'!$C34)</f>
        <v>6.9444764171485134E-4</v>
      </c>
      <c r="AM5" s="37">
        <f>'YJW-parameter'!AH$41/('ZJQ-new veh FE'!AN5*'YJW-parameter'!$C34)</f>
        <v>6.9444764171485134E-4</v>
      </c>
      <c r="AN5" s="37">
        <f>'YJW-parameter'!AI$41/('ZJQ-new veh FE'!AO5*'YJW-parameter'!$C34)</f>
        <v>6.9444764171485134E-4</v>
      </c>
      <c r="AO5" s="37">
        <f>'YJW-parameter'!AJ$41/('ZJQ-new veh FE'!AP5*'YJW-parameter'!$C34)</f>
        <v>6.9444764171485134E-4</v>
      </c>
      <c r="AP5" s="37">
        <f>'YJW-parameter'!AK$41/('ZJQ-new veh FE'!AQ5*'YJW-parameter'!$C34)</f>
        <v>6.9444764171485134E-4</v>
      </c>
      <c r="AQ5" s="37">
        <f>'YJW-parameter'!AL$41/('ZJQ-new veh FE'!AR5*'YJW-parameter'!$C34)</f>
        <v>6.9444764171485134E-4</v>
      </c>
      <c r="AR5" s="37">
        <f>'YJW-parameter'!AM$41/('ZJQ-new veh FE'!AS5*'YJW-parameter'!$C34)</f>
        <v>6.9444764171485134E-4</v>
      </c>
      <c r="AS5" s="37">
        <f>'YJW-parameter'!AN$41/('ZJQ-new veh FE'!AT5*'YJW-parameter'!$C34)</f>
        <v>6.9444764171485134E-4</v>
      </c>
      <c r="AT5" s="37">
        <f>'YJW-parameter'!AO$41/('ZJQ-new veh FE'!AU5*'YJW-parameter'!$C34)</f>
        <v>6.9444764171485134E-4</v>
      </c>
      <c r="AU5" s="37">
        <f>'YJW-parameter'!AP$41/('ZJQ-new veh FE'!AV5*'YJW-parameter'!$C34)</f>
        <v>6.9444764171485134E-4</v>
      </c>
      <c r="AV5" s="37">
        <f>'YJW-parameter'!AQ$41/('ZJQ-new veh FE'!AW5*'YJW-parameter'!$C34)</f>
        <v>6.9444764171485134E-4</v>
      </c>
    </row>
    <row r="6" spans="1:48">
      <c r="A6" s="30" t="s">
        <v>30</v>
      </c>
      <c r="B6" s="30" t="s">
        <v>41</v>
      </c>
      <c r="C6" s="30" t="s">
        <v>32</v>
      </c>
      <c r="D6" s="30" t="s">
        <v>33</v>
      </c>
      <c r="E6" s="30" t="s">
        <v>42</v>
      </c>
      <c r="F6" s="30" t="s">
        <v>159</v>
      </c>
      <c r="G6" s="37">
        <f>'YJW-parameter'!B$41/('ZJQ-new veh FE'!H6*'YJW-parameter'!$C35)</f>
        <v>4.4175960613736411E-4</v>
      </c>
      <c r="H6" s="37">
        <f>'YJW-parameter'!C$41/('ZJQ-new veh FE'!I6*'YJW-parameter'!$C35)</f>
        <v>5.2127633524208972E-4</v>
      </c>
      <c r="I6" s="37">
        <f>'YJW-parameter'!D$41/('ZJQ-new veh FE'!J6*'YJW-parameter'!$C35)</f>
        <v>5.4299618254384345E-4</v>
      </c>
      <c r="J6" s="37">
        <f>'YJW-parameter'!E$41/('ZJQ-new veh FE'!K6*'YJW-parameter'!$C35)</f>
        <v>5.6660471221966276E-4</v>
      </c>
      <c r="K6" s="37">
        <f>'YJW-parameter'!F$41/('ZJQ-new veh FE'!L6*'YJW-parameter'!$C35)</f>
        <v>5.9235947186601109E-4</v>
      </c>
      <c r="L6" s="37">
        <f>'YJW-parameter'!G$41/('ZJQ-new veh FE'!M6*'YJW-parameter'!$C35)</f>
        <v>6.2056706576439256E-4</v>
      </c>
      <c r="M6" s="37">
        <f>'YJW-parameter'!H$41/('ZJQ-new veh FE'!N6*'YJW-parameter'!$C35)</f>
        <v>6.5159541905261209E-4</v>
      </c>
      <c r="N6" s="37">
        <f>'YJW-parameter'!I$41/('ZJQ-new veh FE'!O6*'YJW-parameter'!$C35)</f>
        <v>6.6830299390011495E-4</v>
      </c>
      <c r="O6" s="37">
        <f>'YJW-parameter'!J$41/('ZJQ-new veh FE'!P6*'YJW-parameter'!$C35)</f>
        <v>6.8588991479222338E-4</v>
      </c>
      <c r="P6" s="37">
        <f>'YJW-parameter'!K$41/('ZJQ-new veh FE'!Q6*'YJW-parameter'!$C35)</f>
        <v>7.0442748005687802E-4</v>
      </c>
      <c r="Q6" s="37">
        <f>'YJW-parameter'!L$41/('ZJQ-new veh FE'!R6*'YJW-parameter'!$C35)</f>
        <v>7.2399491005845789E-4</v>
      </c>
      <c r="R6" s="37">
        <f>'YJW-parameter'!M$41/('ZJQ-new veh FE'!S6*'YJW-parameter'!$C35)</f>
        <v>7.4468047891727103E-4</v>
      </c>
      <c r="S6" s="37">
        <f>'YJW-parameter'!N$41/('ZJQ-new veh FE'!T6*'YJW-parameter'!$C35)</f>
        <v>7.4468047891727103E-4</v>
      </c>
      <c r="T6" s="37">
        <f>'YJW-parameter'!O$41/('ZJQ-new veh FE'!U6*'YJW-parameter'!$C35)</f>
        <v>7.4468047891727103E-4</v>
      </c>
      <c r="U6" s="37">
        <f>'YJW-parameter'!P$41/('ZJQ-new veh FE'!V6*'YJW-parameter'!$C35)</f>
        <v>7.4468047891727103E-4</v>
      </c>
      <c r="V6" s="37">
        <f>'YJW-parameter'!Q$41/('ZJQ-new veh FE'!W6*'YJW-parameter'!$C35)</f>
        <v>7.4468047891727103E-4</v>
      </c>
      <c r="W6" s="37">
        <f>'YJW-parameter'!R$41/('ZJQ-new veh FE'!X6*'YJW-parameter'!$C35)</f>
        <v>7.4468047891727103E-4</v>
      </c>
      <c r="X6" s="37">
        <f>'YJW-parameter'!S$41/('ZJQ-new veh FE'!Y6*'YJW-parameter'!$C35)</f>
        <v>7.4468047891727103E-4</v>
      </c>
      <c r="Y6" s="37">
        <f>'YJW-parameter'!T$41/('ZJQ-new veh FE'!Z6*'YJW-parameter'!$C35)</f>
        <v>7.4468047891727103E-4</v>
      </c>
      <c r="Z6" s="37">
        <f>'YJW-parameter'!U$41/('ZJQ-new veh FE'!AA6*'YJW-parameter'!$C35)</f>
        <v>7.4468047891727103E-4</v>
      </c>
      <c r="AA6" s="37">
        <f>'YJW-parameter'!V$41/('ZJQ-new veh FE'!AB6*'YJW-parameter'!$C35)</f>
        <v>7.4468047891727103E-4</v>
      </c>
      <c r="AB6" s="37">
        <f>'YJW-parameter'!W$41/('ZJQ-new veh FE'!AC6*'YJW-parameter'!$C35)</f>
        <v>7.4468047891727103E-4</v>
      </c>
      <c r="AC6" s="37">
        <f>'YJW-parameter'!X$41/('ZJQ-new veh FE'!AD6*'YJW-parameter'!$C35)</f>
        <v>7.4468047891727103E-4</v>
      </c>
      <c r="AD6" s="37">
        <f>'YJW-parameter'!Y$41/('ZJQ-new veh FE'!AE6*'YJW-parameter'!$C35)</f>
        <v>7.4468047891727103E-4</v>
      </c>
      <c r="AE6" s="37">
        <f>'YJW-parameter'!Z$41/('ZJQ-new veh FE'!AF6*'YJW-parameter'!$C35)</f>
        <v>7.4468047891727103E-4</v>
      </c>
      <c r="AF6" s="37">
        <f>'YJW-parameter'!AA$41/('ZJQ-new veh FE'!AG6*'YJW-parameter'!$C35)</f>
        <v>7.4468047891727103E-4</v>
      </c>
      <c r="AG6" s="37">
        <f>'YJW-parameter'!AB$41/('ZJQ-new veh FE'!AH6*'YJW-parameter'!$C35)</f>
        <v>7.4468047891727103E-4</v>
      </c>
      <c r="AH6" s="37">
        <f>'YJW-parameter'!AC$41/('ZJQ-new veh FE'!AI6*'YJW-parameter'!$C35)</f>
        <v>7.4468047891727103E-4</v>
      </c>
      <c r="AI6" s="37">
        <f>'YJW-parameter'!AD$41/('ZJQ-new veh FE'!AJ6*'YJW-parameter'!$C35)</f>
        <v>7.4468047891727103E-4</v>
      </c>
      <c r="AJ6" s="37">
        <f>'YJW-parameter'!AE$41/('ZJQ-new veh FE'!AK6*'YJW-parameter'!$C35)</f>
        <v>7.4468047891727103E-4</v>
      </c>
      <c r="AK6" s="37">
        <f>'YJW-parameter'!AF$41/('ZJQ-new veh FE'!AL6*'YJW-parameter'!$C35)</f>
        <v>7.4468047891727103E-4</v>
      </c>
      <c r="AL6" s="37">
        <f>'YJW-parameter'!AG$41/('ZJQ-new veh FE'!AM6*'YJW-parameter'!$C35)</f>
        <v>7.4468047891727103E-4</v>
      </c>
      <c r="AM6" s="37">
        <f>'YJW-parameter'!AH$41/('ZJQ-new veh FE'!AN6*'YJW-parameter'!$C35)</f>
        <v>7.4468047891727103E-4</v>
      </c>
      <c r="AN6" s="37">
        <f>'YJW-parameter'!AI$41/('ZJQ-new veh FE'!AO6*'YJW-parameter'!$C35)</f>
        <v>7.4468047891727103E-4</v>
      </c>
      <c r="AO6" s="37">
        <f>'YJW-parameter'!AJ$41/('ZJQ-new veh FE'!AP6*'YJW-parameter'!$C35)</f>
        <v>7.4468047891727103E-4</v>
      </c>
      <c r="AP6" s="37">
        <f>'YJW-parameter'!AK$41/('ZJQ-new veh FE'!AQ6*'YJW-parameter'!$C35)</f>
        <v>7.4468047891727103E-4</v>
      </c>
      <c r="AQ6" s="37">
        <f>'YJW-parameter'!AL$41/('ZJQ-new veh FE'!AR6*'YJW-parameter'!$C35)</f>
        <v>7.4468047891727103E-4</v>
      </c>
      <c r="AR6" s="37">
        <f>'YJW-parameter'!AM$41/('ZJQ-new veh FE'!AS6*'YJW-parameter'!$C35)</f>
        <v>7.4468047891727103E-4</v>
      </c>
      <c r="AS6" s="37">
        <f>'YJW-parameter'!AN$41/('ZJQ-new veh FE'!AT6*'YJW-parameter'!$C35)</f>
        <v>7.4468047891727103E-4</v>
      </c>
      <c r="AT6" s="37">
        <f>'YJW-parameter'!AO$41/('ZJQ-new veh FE'!AU6*'YJW-parameter'!$C35)</f>
        <v>7.4468047891727103E-4</v>
      </c>
      <c r="AU6" s="37">
        <f>'YJW-parameter'!AP$41/('ZJQ-new veh FE'!AV6*'YJW-parameter'!$C35)</f>
        <v>7.4468047891727103E-4</v>
      </c>
      <c r="AV6" s="37">
        <f>'YJW-parameter'!AQ$41/('ZJQ-new veh FE'!AW6*'YJW-parameter'!$C35)</f>
        <v>7.4468047891727103E-4</v>
      </c>
    </row>
    <row r="7" spans="1:48">
      <c r="A7" s="30" t="s">
        <v>30</v>
      </c>
      <c r="B7" s="30" t="s">
        <v>43</v>
      </c>
      <c r="C7" s="30" t="s">
        <v>32</v>
      </c>
      <c r="D7" s="30" t="s">
        <v>33</v>
      </c>
      <c r="E7" s="30" t="s">
        <v>44</v>
      </c>
      <c r="F7" s="30" t="s">
        <v>159</v>
      </c>
      <c r="G7" s="37">
        <f>'YJW-parameter'!B$41/('ZJQ-new veh FE'!H7*'YJW-parameter'!$C36)</f>
        <v>2.2525567274646511E-4</v>
      </c>
      <c r="H7" s="37">
        <f>'YJW-parameter'!C$41/('ZJQ-new veh FE'!I7*'YJW-parameter'!$C36)</f>
        <v>4.692826515551357E-4</v>
      </c>
      <c r="I7" s="37">
        <f>'YJW-parameter'!D$41/('ZJQ-new veh FE'!J7*'YJW-parameter'!$C36)</f>
        <v>4.692826515551357E-4</v>
      </c>
      <c r="J7" s="37">
        <f>'YJW-parameter'!E$41/('ZJQ-new veh FE'!K7*'YJW-parameter'!$C36)</f>
        <v>4.692826515551357E-4</v>
      </c>
      <c r="K7" s="37">
        <f>'YJW-parameter'!F$41/('ZJQ-new veh FE'!L7*'YJW-parameter'!$C36)</f>
        <v>4.692826515551357E-4</v>
      </c>
      <c r="L7" s="37">
        <f>'YJW-parameter'!G$41/('ZJQ-new veh FE'!M7*'YJW-parameter'!$C36)</f>
        <v>4.692826515551357E-4</v>
      </c>
      <c r="M7" s="37">
        <f>'YJW-parameter'!H$41/('ZJQ-new veh FE'!N7*'YJW-parameter'!$C36)</f>
        <v>4.692826515551357E-4</v>
      </c>
      <c r="N7" s="37">
        <f>'YJW-parameter'!I$41/('ZJQ-new veh FE'!O7*'YJW-parameter'!$C36)</f>
        <v>4.692826515551357E-4</v>
      </c>
      <c r="O7" s="37">
        <f>'YJW-parameter'!J$41/('ZJQ-new veh FE'!P7*'YJW-parameter'!$C36)</f>
        <v>4.692826515551357E-4</v>
      </c>
      <c r="P7" s="37">
        <f>'YJW-parameter'!K$41/('ZJQ-new veh FE'!Q7*'YJW-parameter'!$C36)</f>
        <v>4.692826515551357E-4</v>
      </c>
      <c r="Q7" s="37">
        <f>'YJW-parameter'!L$41/('ZJQ-new veh FE'!R7*'YJW-parameter'!$C36)</f>
        <v>4.692826515551357E-4</v>
      </c>
      <c r="R7" s="37">
        <f>'YJW-parameter'!M$41/('ZJQ-new veh FE'!S7*'YJW-parameter'!$C36)</f>
        <v>4.692826515551357E-4</v>
      </c>
      <c r="S7" s="37">
        <f>'YJW-parameter'!N$41/('ZJQ-new veh FE'!T7*'YJW-parameter'!$C36)</f>
        <v>4.692826515551357E-4</v>
      </c>
      <c r="T7" s="37">
        <f>'YJW-parameter'!O$41/('ZJQ-new veh FE'!U7*'YJW-parameter'!$C36)</f>
        <v>4.692826515551357E-4</v>
      </c>
      <c r="U7" s="37">
        <f>'YJW-parameter'!P$41/('ZJQ-new veh FE'!V7*'YJW-parameter'!$C36)</f>
        <v>4.692826515551357E-4</v>
      </c>
      <c r="V7" s="37">
        <f>'YJW-parameter'!Q$41/('ZJQ-new veh FE'!W7*'YJW-parameter'!$C36)</f>
        <v>4.692826515551357E-4</v>
      </c>
      <c r="W7" s="37">
        <f>'YJW-parameter'!R$41/('ZJQ-new veh FE'!X7*'YJW-parameter'!$C36)</f>
        <v>4.692826515551357E-4</v>
      </c>
      <c r="X7" s="37">
        <f>'YJW-parameter'!S$41/('ZJQ-new veh FE'!Y7*'YJW-parameter'!$C36)</f>
        <v>4.692826515551357E-4</v>
      </c>
      <c r="Y7" s="37">
        <f>'YJW-parameter'!T$41/('ZJQ-new veh FE'!Z7*'YJW-parameter'!$C36)</f>
        <v>4.692826515551357E-4</v>
      </c>
      <c r="Z7" s="37">
        <f>'YJW-parameter'!U$41/('ZJQ-new veh FE'!AA7*'YJW-parameter'!$C36)</f>
        <v>4.692826515551357E-4</v>
      </c>
      <c r="AA7" s="37">
        <f>'YJW-parameter'!V$41/('ZJQ-new veh FE'!AB7*'YJW-parameter'!$C36)</f>
        <v>4.692826515551357E-4</v>
      </c>
      <c r="AB7" s="37">
        <f>'YJW-parameter'!W$41/('ZJQ-new veh FE'!AC7*'YJW-parameter'!$C36)</f>
        <v>4.692826515551357E-4</v>
      </c>
      <c r="AC7" s="37">
        <f>'YJW-parameter'!X$41/('ZJQ-new veh FE'!AD7*'YJW-parameter'!$C36)</f>
        <v>4.692826515551357E-4</v>
      </c>
      <c r="AD7" s="37">
        <f>'YJW-parameter'!Y$41/('ZJQ-new veh FE'!AE7*'YJW-parameter'!$C36)</f>
        <v>4.692826515551357E-4</v>
      </c>
      <c r="AE7" s="37">
        <f>'YJW-parameter'!Z$41/('ZJQ-new veh FE'!AF7*'YJW-parameter'!$C36)</f>
        <v>4.692826515551357E-4</v>
      </c>
      <c r="AF7" s="37">
        <f>'YJW-parameter'!AA$41/('ZJQ-new veh FE'!AG7*'YJW-parameter'!$C36)</f>
        <v>4.692826515551357E-4</v>
      </c>
      <c r="AG7" s="37">
        <f>'YJW-parameter'!AB$41/('ZJQ-new veh FE'!AH7*'YJW-parameter'!$C36)</f>
        <v>4.692826515551357E-4</v>
      </c>
      <c r="AH7" s="37">
        <f>'YJW-parameter'!AC$41/('ZJQ-new veh FE'!AI7*'YJW-parameter'!$C36)</f>
        <v>4.692826515551357E-4</v>
      </c>
      <c r="AI7" s="37">
        <f>'YJW-parameter'!AD$41/('ZJQ-new veh FE'!AJ7*'YJW-parameter'!$C36)</f>
        <v>4.692826515551357E-4</v>
      </c>
      <c r="AJ7" s="37">
        <f>'YJW-parameter'!AE$41/('ZJQ-new veh FE'!AK7*'YJW-parameter'!$C36)</f>
        <v>4.692826515551357E-4</v>
      </c>
      <c r="AK7" s="37">
        <f>'YJW-parameter'!AF$41/('ZJQ-new veh FE'!AL7*'YJW-parameter'!$C36)</f>
        <v>4.692826515551357E-4</v>
      </c>
      <c r="AL7" s="37">
        <f>'YJW-parameter'!AG$41/('ZJQ-new veh FE'!AM7*'YJW-parameter'!$C36)</f>
        <v>4.692826515551357E-4</v>
      </c>
      <c r="AM7" s="37">
        <f>'YJW-parameter'!AH$41/('ZJQ-new veh FE'!AN7*'YJW-parameter'!$C36)</f>
        <v>4.692826515551357E-4</v>
      </c>
      <c r="AN7" s="37">
        <f>'YJW-parameter'!AI$41/('ZJQ-new veh FE'!AO7*'YJW-parameter'!$C36)</f>
        <v>4.692826515551357E-4</v>
      </c>
      <c r="AO7" s="37">
        <f>'YJW-parameter'!AJ$41/('ZJQ-new veh FE'!AP7*'YJW-parameter'!$C36)</f>
        <v>4.692826515551357E-4</v>
      </c>
      <c r="AP7" s="37">
        <f>'YJW-parameter'!AK$41/('ZJQ-new veh FE'!AQ7*'YJW-parameter'!$C36)</f>
        <v>4.692826515551357E-4</v>
      </c>
      <c r="AQ7" s="37">
        <f>'YJW-parameter'!AL$41/('ZJQ-new veh FE'!AR7*'YJW-parameter'!$C36)</f>
        <v>4.692826515551357E-4</v>
      </c>
      <c r="AR7" s="37">
        <f>'YJW-parameter'!AM$41/('ZJQ-new veh FE'!AS7*'YJW-parameter'!$C36)</f>
        <v>4.692826515551357E-4</v>
      </c>
      <c r="AS7" s="37">
        <f>'YJW-parameter'!AN$41/('ZJQ-new veh FE'!AT7*'YJW-parameter'!$C36)</f>
        <v>4.692826515551357E-4</v>
      </c>
      <c r="AT7" s="37">
        <f>'YJW-parameter'!AO$41/('ZJQ-new veh FE'!AU7*'YJW-parameter'!$C36)</f>
        <v>4.692826515551357E-4</v>
      </c>
      <c r="AU7" s="37">
        <f>'YJW-parameter'!AP$41/('ZJQ-new veh FE'!AV7*'YJW-parameter'!$C36)</f>
        <v>4.692826515551357E-4</v>
      </c>
      <c r="AV7" s="37">
        <f>'YJW-parameter'!AQ$41/('ZJQ-new veh FE'!AW7*'YJW-parameter'!$C36)</f>
        <v>4.692826515551357E-4</v>
      </c>
    </row>
    <row r="8" spans="1:48">
      <c r="A8" s="30" t="s">
        <v>30</v>
      </c>
      <c r="B8" s="30" t="s">
        <v>45</v>
      </c>
      <c r="C8" s="30" t="s">
        <v>32</v>
      </c>
      <c r="D8" s="30" t="s">
        <v>33</v>
      </c>
      <c r="E8" s="30" t="s">
        <v>46</v>
      </c>
      <c r="F8" s="30" t="s">
        <v>159</v>
      </c>
      <c r="G8" s="37">
        <f>'YJW-parameter'!B$41/('ZJQ-new veh FE'!H8*'YJW-parameter'!$C37)</f>
        <v>4.8091259929518981E-4</v>
      </c>
      <c r="H8" s="37">
        <f>'YJW-parameter'!C$41/('ZJQ-new veh FE'!I8*'YJW-parameter'!$C37)</f>
        <v>5.7709511915422773E-4</v>
      </c>
      <c r="I8" s="37">
        <f>'YJW-parameter'!D$41/('ZJQ-new veh FE'!J8*'YJW-parameter'!$C37)</f>
        <v>5.8887257056553855E-4</v>
      </c>
      <c r="J8" s="37">
        <f>'YJW-parameter'!E$41/('ZJQ-new veh FE'!K8*'YJW-parameter'!$C37)</f>
        <v>6.0114074911898723E-4</v>
      </c>
      <c r="K8" s="37">
        <f>'YJW-parameter'!F$41/('ZJQ-new veh FE'!L8*'YJW-parameter'!$C37)</f>
        <v>6.1393097782364654E-4</v>
      </c>
      <c r="L8" s="37">
        <f>'YJW-parameter'!G$41/('ZJQ-new veh FE'!M8*'YJW-parameter'!$C37)</f>
        <v>6.2727730342850843E-4</v>
      </c>
      <c r="M8" s="37">
        <f>'YJW-parameter'!H$41/('ZJQ-new veh FE'!N8*'YJW-parameter'!$C37)</f>
        <v>6.4121679906025298E-4</v>
      </c>
      <c r="N8" s="37">
        <f>'YJW-parameter'!I$41/('ZJQ-new veh FE'!O8*'YJW-parameter'!$C37)</f>
        <v>6.5578990812980426E-4</v>
      </c>
      <c r="O8" s="37">
        <f>'YJW-parameter'!J$41/('ZJQ-new veh FE'!P8*'YJW-parameter'!$C37)</f>
        <v>6.7104083622584619E-4</v>
      </c>
      <c r="P8" s="37">
        <f>'YJW-parameter'!K$41/('ZJQ-new veh FE'!Q8*'YJW-parameter'!$C37)</f>
        <v>6.8701799899312829E-4</v>
      </c>
      <c r="Q8" s="37">
        <f>'YJW-parameter'!L$41/('ZJQ-new veh FE'!R8*'YJW-parameter'!$C37)</f>
        <v>7.0377453555393627E-4</v>
      </c>
      <c r="R8" s="37">
        <f>'YJW-parameter'!M$41/('ZJQ-new veh FE'!S8*'YJW-parameter'!$C37)</f>
        <v>7.2136889894278459E-4</v>
      </c>
      <c r="S8" s="37">
        <f>'YJW-parameter'!N$41/('ZJQ-new veh FE'!T8*'YJW-parameter'!$C37)</f>
        <v>7.3050015082813625E-4</v>
      </c>
      <c r="T8" s="37">
        <f>'YJW-parameter'!O$41/('ZJQ-new veh FE'!U8*'YJW-parameter'!$C37)</f>
        <v>7.3986553737721502E-4</v>
      </c>
      <c r="U8" s="37">
        <f>'YJW-parameter'!P$41/('ZJQ-new veh FE'!V8*'YJW-parameter'!$C37)</f>
        <v>7.4947418071977625E-4</v>
      </c>
      <c r="V8" s="37">
        <f>'YJW-parameter'!Q$41/('ZJQ-new veh FE'!W8*'YJW-parameter'!$C37)</f>
        <v>7.5933568309766804E-4</v>
      </c>
      <c r="W8" s="37">
        <f>'YJW-parameter'!R$41/('ZJQ-new veh FE'!X8*'YJW-parameter'!$C37)</f>
        <v>7.6946015887230368E-4</v>
      </c>
      <c r="X8" s="37">
        <f>'YJW-parameter'!S$41/('ZJQ-new veh FE'!Y8*'YJW-parameter'!$C37)</f>
        <v>7.6946015887230368E-4</v>
      </c>
      <c r="Y8" s="37">
        <f>'YJW-parameter'!T$41/('ZJQ-new veh FE'!Z8*'YJW-parameter'!$C37)</f>
        <v>7.6946015887230368E-4</v>
      </c>
      <c r="Z8" s="37">
        <f>'YJW-parameter'!U$41/('ZJQ-new veh FE'!AA8*'YJW-parameter'!$C37)</f>
        <v>7.6946015887230368E-4</v>
      </c>
      <c r="AA8" s="37">
        <f>'YJW-parameter'!V$41/('ZJQ-new veh FE'!AB8*'YJW-parameter'!$C37)</f>
        <v>7.6946015887230368E-4</v>
      </c>
      <c r="AB8" s="37">
        <f>'YJW-parameter'!W$41/('ZJQ-new veh FE'!AC8*'YJW-parameter'!$C37)</f>
        <v>7.6946015887230368E-4</v>
      </c>
      <c r="AC8" s="37">
        <f>'YJW-parameter'!X$41/('ZJQ-new veh FE'!AD8*'YJW-parameter'!$C37)</f>
        <v>7.6946015887230368E-4</v>
      </c>
      <c r="AD8" s="37">
        <f>'YJW-parameter'!Y$41/('ZJQ-new veh FE'!AE8*'YJW-parameter'!$C37)</f>
        <v>7.6946015887230368E-4</v>
      </c>
      <c r="AE8" s="37">
        <f>'YJW-parameter'!Z$41/('ZJQ-new veh FE'!AF8*'YJW-parameter'!$C37)</f>
        <v>7.6946015887230368E-4</v>
      </c>
      <c r="AF8" s="37">
        <f>'YJW-parameter'!AA$41/('ZJQ-new veh FE'!AG8*'YJW-parameter'!$C37)</f>
        <v>7.6946015887230368E-4</v>
      </c>
      <c r="AG8" s="37">
        <f>'YJW-parameter'!AB$41/('ZJQ-new veh FE'!AH8*'YJW-parameter'!$C37)</f>
        <v>7.6946015887230368E-4</v>
      </c>
      <c r="AH8" s="37">
        <f>'YJW-parameter'!AC$41/('ZJQ-new veh FE'!AI8*'YJW-parameter'!$C37)</f>
        <v>7.6946015887230368E-4</v>
      </c>
      <c r="AI8" s="37">
        <f>'YJW-parameter'!AD$41/('ZJQ-new veh FE'!AJ8*'YJW-parameter'!$C37)</f>
        <v>7.6946015887230368E-4</v>
      </c>
      <c r="AJ8" s="37">
        <f>'YJW-parameter'!AE$41/('ZJQ-new veh FE'!AK8*'YJW-parameter'!$C37)</f>
        <v>7.6946015887230368E-4</v>
      </c>
      <c r="AK8" s="37">
        <f>'YJW-parameter'!AF$41/('ZJQ-new veh FE'!AL8*'YJW-parameter'!$C37)</f>
        <v>7.6946015887230368E-4</v>
      </c>
      <c r="AL8" s="37">
        <f>'YJW-parameter'!AG$41/('ZJQ-new veh FE'!AM8*'YJW-parameter'!$C37)</f>
        <v>7.6946015887230368E-4</v>
      </c>
      <c r="AM8" s="37">
        <f>'YJW-parameter'!AH$41/('ZJQ-new veh FE'!AN8*'YJW-parameter'!$C37)</f>
        <v>7.6946015887230368E-4</v>
      </c>
      <c r="AN8" s="37">
        <f>'YJW-parameter'!AI$41/('ZJQ-new veh FE'!AO8*'YJW-parameter'!$C37)</f>
        <v>7.6946015887230368E-4</v>
      </c>
      <c r="AO8" s="37">
        <f>'YJW-parameter'!AJ$41/('ZJQ-new veh FE'!AP8*'YJW-parameter'!$C37)</f>
        <v>7.6946015887230368E-4</v>
      </c>
      <c r="AP8" s="37">
        <f>'YJW-parameter'!AK$41/('ZJQ-new veh FE'!AQ8*'YJW-parameter'!$C37)</f>
        <v>7.6946015887230368E-4</v>
      </c>
      <c r="AQ8" s="37">
        <f>'YJW-parameter'!AL$41/('ZJQ-new veh FE'!AR8*'YJW-parameter'!$C37)</f>
        <v>7.6946015887230368E-4</v>
      </c>
      <c r="AR8" s="37">
        <f>'YJW-parameter'!AM$41/('ZJQ-new veh FE'!AS8*'YJW-parameter'!$C37)</f>
        <v>7.6946015887230368E-4</v>
      </c>
      <c r="AS8" s="37">
        <f>'YJW-parameter'!AN$41/('ZJQ-new veh FE'!AT8*'YJW-parameter'!$C37)</f>
        <v>7.6946015887230368E-4</v>
      </c>
      <c r="AT8" s="37">
        <f>'YJW-parameter'!AO$41/('ZJQ-new veh FE'!AU8*'YJW-parameter'!$C37)</f>
        <v>7.6946015887230368E-4</v>
      </c>
      <c r="AU8" s="37">
        <f>'YJW-parameter'!AP$41/('ZJQ-new veh FE'!AV8*'YJW-parameter'!$C37)</f>
        <v>7.6946015887230368E-4</v>
      </c>
      <c r="AV8" s="37">
        <f>'YJW-parameter'!AQ$41/('ZJQ-new veh FE'!AW8*'YJW-parameter'!$C37)</f>
        <v>7.6946015887230368E-4</v>
      </c>
    </row>
    <row r="9" spans="1:48">
      <c r="A9" s="31" t="s">
        <v>47</v>
      </c>
      <c r="B9" s="32" t="s">
        <v>31</v>
      </c>
      <c r="C9" s="31" t="s">
        <v>32</v>
      </c>
      <c r="D9" s="32" t="s">
        <v>48</v>
      </c>
      <c r="E9" s="31" t="s">
        <v>34</v>
      </c>
      <c r="F9" s="31" t="s">
        <v>159</v>
      </c>
      <c r="G9" s="37">
        <f>'YJW-parameter'!B$45/('ZJQ-new veh FE'!H9*'YJW-parameter'!$C31)</f>
        <v>9.712297116432633E-4</v>
      </c>
      <c r="H9" s="37">
        <f>'YJW-parameter'!C$45/('ZJQ-new veh FE'!I9*'YJW-parameter'!$C31)</f>
        <v>1.1654756539719159E-3</v>
      </c>
      <c r="I9" s="37">
        <f>'YJW-parameter'!C$45/('ZJQ-new veh FE'!J9*'YJW-parameter'!$C31)</f>
        <v>1.182366605478755E-3</v>
      </c>
      <c r="J9" s="37">
        <f>'YJW-parameter'!D$45/('ZJQ-new veh FE'!K9*'YJW-parameter'!$C31)</f>
        <v>1.1997543496769718E-3</v>
      </c>
      <c r="K9" s="37">
        <f>'YJW-parameter'!E$45/('ZJQ-new veh FE'!L9*'YJW-parameter'!$C31)</f>
        <v>1.2176611310154336E-3</v>
      </c>
      <c r="L9" s="37">
        <f>'YJW-parameter'!F$45/('ZJQ-new veh FE'!M9*'YJW-parameter'!$C31)</f>
        <v>1.2361105420914248E-3</v>
      </c>
      <c r="M9" s="37">
        <f>'YJW-parameter'!G$45/('ZJQ-new veh FE'!N9*'YJW-parameter'!$C31)</f>
        <v>1.255127627354369E-3</v>
      </c>
      <c r="N9" s="37">
        <f>'YJW-parameter'!H$45/('ZJQ-new veh FE'!O9*'YJW-parameter'!$C31)</f>
        <v>1.2747389965317817E-3</v>
      </c>
      <c r="O9" s="37">
        <f>'YJW-parameter'!I$45/('ZJQ-new veh FE'!P9*'YJW-parameter'!$C31)</f>
        <v>1.2949729488576835E-3</v>
      </c>
      <c r="P9" s="37">
        <f>'YJW-parameter'!J$45/('ZJQ-new veh FE'!Q9*'YJW-parameter'!$C31)</f>
        <v>1.3158596093231307E-3</v>
      </c>
      <c r="Q9" s="37">
        <f>'YJW-parameter'!K$45/('ZJQ-new veh FE'!R9*'YJW-parameter'!$C31)</f>
        <v>1.3374310783284286E-3</v>
      </c>
      <c r="R9" s="37">
        <f>'YJW-parameter'!L$45/('ZJQ-new veh FE'!S9*'YJW-parameter'!$C31)</f>
        <v>1.3597215963005694E-3</v>
      </c>
      <c r="S9" s="37">
        <f>'YJW-parameter'!M$45/('ZJQ-new veh FE'!T9*'YJW-parameter'!$C31)</f>
        <v>1.3780962124667932E-3</v>
      </c>
      <c r="T9" s="37">
        <f>'YJW-parameter'!N$45/('ZJQ-new veh FE'!U9*'YJW-parameter'!$C31)</f>
        <v>1.3969742427745574E-3</v>
      </c>
      <c r="U9" s="37">
        <f>'YJW-parameter'!O$45/('ZJQ-new veh FE'!V9*'YJW-parameter'!$C31)</f>
        <v>1.416376662813093E-3</v>
      </c>
      <c r="V9" s="37">
        <f>'YJW-parameter'!P$45/('ZJQ-new veh FE'!W9*'YJW-parameter'!$C31)</f>
        <v>1.4363256298949674E-3</v>
      </c>
      <c r="W9" s="37">
        <f>'YJW-parameter'!Q$45/('ZJQ-new veh FE'!X9*'YJW-parameter'!$C31)</f>
        <v>1.4568445674648951E-3</v>
      </c>
      <c r="X9" s="37">
        <f>'YJW-parameter'!R$45/('ZJQ-new veh FE'!Y9*'YJW-parameter'!$C31)</f>
        <v>1.4568445674648951E-3</v>
      </c>
      <c r="Y9" s="37">
        <f>'YJW-parameter'!S$45/('ZJQ-new veh FE'!Z9*'YJW-parameter'!$C31)</f>
        <v>1.4568445674648951E-3</v>
      </c>
      <c r="Z9" s="37">
        <f>'YJW-parameter'!T$45/('ZJQ-new veh FE'!AA9*'YJW-parameter'!$C31)</f>
        <v>1.4568445674648951E-3</v>
      </c>
      <c r="AA9" s="37">
        <f>'YJW-parameter'!U$45/('ZJQ-new veh FE'!AB9*'YJW-parameter'!$C31)</f>
        <v>1.4568445674648951E-3</v>
      </c>
      <c r="AB9" s="37">
        <f>'YJW-parameter'!V$45/('ZJQ-new veh FE'!AC9*'YJW-parameter'!$C31)</f>
        <v>1.4568445674648951E-3</v>
      </c>
      <c r="AC9" s="37">
        <f>'YJW-parameter'!W$45/('ZJQ-new veh FE'!AD9*'YJW-parameter'!$C31)</f>
        <v>1.4568445674648951E-3</v>
      </c>
      <c r="AD9" s="37">
        <f>'YJW-parameter'!X$45/('ZJQ-new veh FE'!AE9*'YJW-parameter'!$C31)</f>
        <v>1.4568445674648951E-3</v>
      </c>
      <c r="AE9" s="37">
        <f>'YJW-parameter'!Y$45/('ZJQ-new veh FE'!AF9*'YJW-parameter'!$C31)</f>
        <v>1.4568445674648951E-3</v>
      </c>
      <c r="AF9" s="37">
        <f>'YJW-parameter'!Z$45/('ZJQ-new veh FE'!AG9*'YJW-parameter'!$C31)</f>
        <v>1.4568445674648951E-3</v>
      </c>
      <c r="AG9" s="37">
        <f>'YJW-parameter'!AA$45/('ZJQ-new veh FE'!AH9*'YJW-parameter'!$C31)</f>
        <v>1.4568445674648951E-3</v>
      </c>
      <c r="AH9" s="37">
        <f>'YJW-parameter'!AB$45/('ZJQ-new veh FE'!AI9*'YJW-parameter'!$C31)</f>
        <v>1.4568445674648951E-3</v>
      </c>
      <c r="AI9" s="37">
        <f>'YJW-parameter'!AC$45/('ZJQ-new veh FE'!AJ9*'YJW-parameter'!$C31)</f>
        <v>1.4568445674648951E-3</v>
      </c>
      <c r="AJ9" s="37">
        <f>'YJW-parameter'!AD$45/('ZJQ-new veh FE'!AK9*'YJW-parameter'!$C31)</f>
        <v>1.4568445674648951E-3</v>
      </c>
      <c r="AK9" s="37">
        <f>'YJW-parameter'!AE$45/('ZJQ-new veh FE'!AL9*'YJW-parameter'!$C31)</f>
        <v>1.4568445674648951E-3</v>
      </c>
      <c r="AL9" s="37">
        <f>'YJW-parameter'!AF$45/('ZJQ-new veh FE'!AM9*'YJW-parameter'!$C31)</f>
        <v>1.4568445674648951E-3</v>
      </c>
      <c r="AM9" s="37">
        <f>'YJW-parameter'!AG$45/('ZJQ-new veh FE'!AN9*'YJW-parameter'!$C31)</f>
        <v>1.4568445674648951E-3</v>
      </c>
      <c r="AN9" s="37">
        <f>'YJW-parameter'!AH$45/('ZJQ-new veh FE'!AO9*'YJW-parameter'!$C31)</f>
        <v>1.4568445674648951E-3</v>
      </c>
      <c r="AO9" s="37">
        <f>'YJW-parameter'!AI$45/('ZJQ-new veh FE'!AP9*'YJW-parameter'!$C31)</f>
        <v>1.4568445674648951E-3</v>
      </c>
      <c r="AP9" s="37">
        <f>'YJW-parameter'!AJ$45/('ZJQ-new veh FE'!AQ9*'YJW-parameter'!$C31)</f>
        <v>1.4568445674648951E-3</v>
      </c>
      <c r="AQ9" s="37">
        <f>'YJW-parameter'!AK$45/('ZJQ-new veh FE'!AR9*'YJW-parameter'!$C31)</f>
        <v>1.4568445674648951E-3</v>
      </c>
      <c r="AR9" s="37">
        <f>'YJW-parameter'!AL$45/('ZJQ-new veh FE'!AS9*'YJW-parameter'!$C31)</f>
        <v>1.4568445674648951E-3</v>
      </c>
      <c r="AS9" s="37">
        <f>'YJW-parameter'!AM$45/('ZJQ-new veh FE'!AT9*'YJW-parameter'!$C31)</f>
        <v>1.4568445674648951E-3</v>
      </c>
      <c r="AT9" s="37">
        <f>'YJW-parameter'!AN$45/('ZJQ-new veh FE'!AU9*'YJW-parameter'!$C31)</f>
        <v>1.4568445674648951E-3</v>
      </c>
      <c r="AU9" s="37">
        <f>'YJW-parameter'!AO$45/('ZJQ-new veh FE'!AV9*'YJW-parameter'!$C31)</f>
        <v>1.4568445674648951E-3</v>
      </c>
      <c r="AV9" s="37">
        <f>'YJW-parameter'!AP$45/('ZJQ-new veh FE'!AW9*'YJW-parameter'!$C31)</f>
        <v>1.4568445674648951E-3</v>
      </c>
    </row>
    <row r="10" spans="1:48">
      <c r="A10" s="31" t="s">
        <v>47</v>
      </c>
      <c r="B10" s="32" t="s">
        <v>35</v>
      </c>
      <c r="C10" s="31" t="s">
        <v>32</v>
      </c>
      <c r="D10" s="32" t="s">
        <v>48</v>
      </c>
      <c r="E10" s="31" t="s">
        <v>36</v>
      </c>
      <c r="F10" s="31" t="s">
        <v>159</v>
      </c>
      <c r="G10" s="37">
        <f>'YJW-parameter'!B$45/('ZJQ-new veh FE'!H10*'YJW-parameter'!$C32)</f>
        <v>2.324065103043514E-4</v>
      </c>
      <c r="H10" s="37">
        <f>'YJW-parameter'!C$45/('ZJQ-new veh FE'!I10*'YJW-parameter'!$C32)</f>
        <v>2.324065103043514E-4</v>
      </c>
      <c r="I10" s="37">
        <f>'YJW-parameter'!C$45/('ZJQ-new veh FE'!J10*'YJW-parameter'!$C32)</f>
        <v>2.324065103043514E-4</v>
      </c>
      <c r="J10" s="37">
        <f>'YJW-parameter'!D$45/('ZJQ-new veh FE'!K10*'YJW-parameter'!$C32)</f>
        <v>2.324065103043514E-4</v>
      </c>
      <c r="K10" s="37">
        <f>'YJW-parameter'!E$45/('ZJQ-new veh FE'!L10*'YJW-parameter'!$C32)</f>
        <v>2.324065103043514E-4</v>
      </c>
      <c r="L10" s="37">
        <f>'YJW-parameter'!F$45/('ZJQ-new veh FE'!M10*'YJW-parameter'!$C32)</f>
        <v>2.324065103043514E-4</v>
      </c>
      <c r="M10" s="37">
        <f>'YJW-parameter'!G$45/('ZJQ-new veh FE'!N10*'YJW-parameter'!$C32)</f>
        <v>2.324065103043514E-4</v>
      </c>
      <c r="N10" s="37">
        <f>'YJW-parameter'!H$45/('ZJQ-new veh FE'!O10*'YJW-parameter'!$C32)</f>
        <v>2.324065103043514E-4</v>
      </c>
      <c r="O10" s="37">
        <f>'YJW-parameter'!I$45/('ZJQ-new veh FE'!P10*'YJW-parameter'!$C32)</f>
        <v>2.324065103043514E-4</v>
      </c>
      <c r="P10" s="37">
        <f>'YJW-parameter'!J$45/('ZJQ-new veh FE'!Q10*'YJW-parameter'!$C32)</f>
        <v>2.324065103043514E-4</v>
      </c>
      <c r="Q10" s="37">
        <f>'YJW-parameter'!K$45/('ZJQ-new veh FE'!R10*'YJW-parameter'!$C32)</f>
        <v>2.324065103043514E-4</v>
      </c>
      <c r="R10" s="37">
        <f>'YJW-parameter'!L$45/('ZJQ-new veh FE'!S10*'YJW-parameter'!$C32)</f>
        <v>2.324065103043514E-4</v>
      </c>
      <c r="S10" s="37">
        <f>'YJW-parameter'!M$45/('ZJQ-new veh FE'!T10*'YJW-parameter'!$C32)</f>
        <v>2.324065103043514E-4</v>
      </c>
      <c r="T10" s="37">
        <f>'YJW-parameter'!N$45/('ZJQ-new veh FE'!U10*'YJW-parameter'!$C32)</f>
        <v>2.324065103043514E-4</v>
      </c>
      <c r="U10" s="37">
        <f>'YJW-parameter'!O$45/('ZJQ-new veh FE'!V10*'YJW-parameter'!$C32)</f>
        <v>2.324065103043514E-4</v>
      </c>
      <c r="V10" s="37">
        <f>'YJW-parameter'!P$45/('ZJQ-new veh FE'!W10*'YJW-parameter'!$C32)</f>
        <v>2.324065103043514E-4</v>
      </c>
      <c r="W10" s="37">
        <f>'YJW-parameter'!Q$45/('ZJQ-new veh FE'!X10*'YJW-parameter'!$C32)</f>
        <v>2.324065103043514E-4</v>
      </c>
      <c r="X10" s="37">
        <f>'YJW-parameter'!R$45/('ZJQ-new veh FE'!Y10*'YJW-parameter'!$C32)</f>
        <v>2.324065103043514E-4</v>
      </c>
      <c r="Y10" s="37">
        <f>'YJW-parameter'!S$45/('ZJQ-new veh FE'!Z10*'YJW-parameter'!$C32)</f>
        <v>2.324065103043514E-4</v>
      </c>
      <c r="Z10" s="37">
        <f>'YJW-parameter'!T$45/('ZJQ-new veh FE'!AA10*'YJW-parameter'!$C32)</f>
        <v>2.324065103043514E-4</v>
      </c>
      <c r="AA10" s="37">
        <f>'YJW-parameter'!U$45/('ZJQ-new veh FE'!AB10*'YJW-parameter'!$C32)</f>
        <v>2.324065103043514E-4</v>
      </c>
      <c r="AB10" s="37">
        <f>'YJW-parameter'!V$45/('ZJQ-new veh FE'!AC10*'YJW-parameter'!$C32)</f>
        <v>2.324065103043514E-4</v>
      </c>
      <c r="AC10" s="37">
        <f>'YJW-parameter'!W$45/('ZJQ-new veh FE'!AD10*'YJW-parameter'!$C32)</f>
        <v>2.324065103043514E-4</v>
      </c>
      <c r="AD10" s="37">
        <f>'YJW-parameter'!X$45/('ZJQ-new veh FE'!AE10*'YJW-parameter'!$C32)</f>
        <v>2.324065103043514E-4</v>
      </c>
      <c r="AE10" s="37">
        <f>'YJW-parameter'!Y$45/('ZJQ-new veh FE'!AF10*'YJW-parameter'!$C32)</f>
        <v>2.324065103043514E-4</v>
      </c>
      <c r="AF10" s="37">
        <f>'YJW-parameter'!Z$45/('ZJQ-new veh FE'!AG10*'YJW-parameter'!$C32)</f>
        <v>2.324065103043514E-4</v>
      </c>
      <c r="AG10" s="37">
        <f>'YJW-parameter'!AA$45/('ZJQ-new veh FE'!AH10*'YJW-parameter'!$C32)</f>
        <v>2.324065103043514E-4</v>
      </c>
      <c r="AH10" s="37">
        <f>'YJW-parameter'!AB$45/('ZJQ-new veh FE'!AI10*'YJW-parameter'!$C32)</f>
        <v>2.324065103043514E-4</v>
      </c>
      <c r="AI10" s="37">
        <f>'YJW-parameter'!AC$45/('ZJQ-new veh FE'!AJ10*'YJW-parameter'!$C32)</f>
        <v>2.324065103043514E-4</v>
      </c>
      <c r="AJ10" s="37">
        <f>'YJW-parameter'!AD$45/('ZJQ-new veh FE'!AK10*'YJW-parameter'!$C32)</f>
        <v>2.324065103043514E-4</v>
      </c>
      <c r="AK10" s="37">
        <f>'YJW-parameter'!AE$45/('ZJQ-new veh FE'!AL10*'YJW-parameter'!$C32)</f>
        <v>2.324065103043514E-4</v>
      </c>
      <c r="AL10" s="37">
        <f>'YJW-parameter'!AF$45/('ZJQ-new veh FE'!AM10*'YJW-parameter'!$C32)</f>
        <v>2.324065103043514E-4</v>
      </c>
      <c r="AM10" s="37">
        <f>'YJW-parameter'!AG$45/('ZJQ-new veh FE'!AN10*'YJW-parameter'!$C32)</f>
        <v>2.324065103043514E-4</v>
      </c>
      <c r="AN10" s="37">
        <f>'YJW-parameter'!AH$45/('ZJQ-new veh FE'!AO10*'YJW-parameter'!$C32)</f>
        <v>2.324065103043514E-4</v>
      </c>
      <c r="AO10" s="37">
        <f>'YJW-parameter'!AI$45/('ZJQ-new veh FE'!AP10*'YJW-parameter'!$C32)</f>
        <v>2.324065103043514E-4</v>
      </c>
      <c r="AP10" s="37">
        <f>'YJW-parameter'!AJ$45/('ZJQ-new veh FE'!AQ10*'YJW-parameter'!$C32)</f>
        <v>2.324065103043514E-4</v>
      </c>
      <c r="AQ10" s="37">
        <f>'YJW-parameter'!AK$45/('ZJQ-new veh FE'!AR10*'YJW-parameter'!$C32)</f>
        <v>2.324065103043514E-4</v>
      </c>
      <c r="AR10" s="37">
        <f>'YJW-parameter'!AL$45/('ZJQ-new veh FE'!AS10*'YJW-parameter'!$C32)</f>
        <v>2.324065103043514E-4</v>
      </c>
      <c r="AS10" s="37">
        <f>'YJW-parameter'!AM$45/('ZJQ-new veh FE'!AT10*'YJW-parameter'!$C32)</f>
        <v>2.324065103043514E-4</v>
      </c>
      <c r="AT10" s="37">
        <f>'YJW-parameter'!AN$45/('ZJQ-new veh FE'!AU10*'YJW-parameter'!$C32)</f>
        <v>2.324065103043514E-4</v>
      </c>
      <c r="AU10" s="37">
        <f>'YJW-parameter'!AO$45/('ZJQ-new veh FE'!AV10*'YJW-parameter'!$C32)</f>
        <v>2.324065103043514E-4</v>
      </c>
      <c r="AV10" s="37">
        <f>'YJW-parameter'!AP$45/('ZJQ-new veh FE'!AW10*'YJW-parameter'!$C32)</f>
        <v>2.324065103043514E-4</v>
      </c>
    </row>
    <row r="11" spans="1:48">
      <c r="A11" s="31" t="s">
        <v>47</v>
      </c>
      <c r="B11" s="32" t="s">
        <v>37</v>
      </c>
      <c r="C11" s="31" t="s">
        <v>32</v>
      </c>
      <c r="D11" s="32" t="s">
        <v>48</v>
      </c>
      <c r="E11" s="31" t="s">
        <v>38</v>
      </c>
      <c r="F11" s="31" t="s">
        <v>159</v>
      </c>
      <c r="G11" s="133">
        <f>G33</f>
        <v>2.7123321432210586E-4</v>
      </c>
      <c r="H11" s="133">
        <f>H33</f>
        <v>2.7123321432210586E-4</v>
      </c>
      <c r="I11" s="133">
        <f t="shared" ref="I11:AV11" si="1">I33</f>
        <v>2.7123321432210586E-4</v>
      </c>
      <c r="J11" s="133">
        <f t="shared" si="1"/>
        <v>2.789438575386206E-4</v>
      </c>
      <c r="K11" s="133">
        <f t="shared" si="1"/>
        <v>2.8710572600360615E-4</v>
      </c>
      <c r="L11" s="133">
        <f t="shared" si="1"/>
        <v>2.957596220001687E-4</v>
      </c>
      <c r="M11" s="133">
        <f t="shared" si="1"/>
        <v>3.049514201244884E-4</v>
      </c>
      <c r="N11" s="133">
        <f t="shared" si="1"/>
        <v>3.1478039479184621E-4</v>
      </c>
      <c r="O11" s="133">
        <f t="shared" si="1"/>
        <v>3.1597292545858301E-4</v>
      </c>
      <c r="P11" s="133">
        <f t="shared" si="1"/>
        <v>3.1717452617906742E-4</v>
      </c>
      <c r="Q11" s="133">
        <f t="shared" si="1"/>
        <v>3.1838530082473494E-4</v>
      </c>
      <c r="R11" s="133">
        <f t="shared" si="1"/>
        <v>3.1960535485916455E-4</v>
      </c>
      <c r="S11" s="133">
        <f t="shared" si="1"/>
        <v>3.2083479536870122E-4</v>
      </c>
      <c r="T11" s="133">
        <f t="shared" si="1"/>
        <v>3.2269679410372042E-4</v>
      </c>
      <c r="U11" s="133">
        <f t="shared" si="1"/>
        <v>3.2458053161600077E-4</v>
      </c>
      <c r="V11" s="133">
        <f t="shared" si="1"/>
        <v>3.2648639084023942E-4</v>
      </c>
      <c r="W11" s="133">
        <f t="shared" si="1"/>
        <v>3.2841476375825934E-4</v>
      </c>
      <c r="X11" s="133">
        <f t="shared" si="1"/>
        <v>3.3036605166777939E-4</v>
      </c>
      <c r="Y11" s="133">
        <f t="shared" si="1"/>
        <v>3.3234066546082076E-4</v>
      </c>
      <c r="Z11" s="133">
        <f t="shared" si="1"/>
        <v>3.3433902591216056E-4</v>
      </c>
      <c r="AA11" s="133">
        <f t="shared" si="1"/>
        <v>3.363615639782528E-4</v>
      </c>
      <c r="AB11" s="133">
        <f t="shared" si="1"/>
        <v>3.3840872110706637E-4</v>
      </c>
      <c r="AC11" s="133">
        <f t="shared" si="1"/>
        <v>3.4048094955930585E-4</v>
      </c>
      <c r="AD11" s="133">
        <f t="shared" si="1"/>
        <v>3.4257871274150813E-4</v>
      </c>
      <c r="AE11" s="133">
        <f t="shared" si="1"/>
        <v>3.4470248555152732E-4</v>
      </c>
      <c r="AF11" s="133">
        <f t="shared" si="1"/>
        <v>3.4685275473695233E-4</v>
      </c>
      <c r="AG11" s="133">
        <f t="shared" si="1"/>
        <v>3.4903001926702191E-4</v>
      </c>
      <c r="AH11" s="133">
        <f t="shared" si="1"/>
        <v>3.5123479071863718E-4</v>
      </c>
      <c r="AI11" s="133">
        <f t="shared" si="1"/>
        <v>3.5346759367709598E-4</v>
      </c>
      <c r="AJ11" s="133">
        <f t="shared" si="1"/>
        <v>3.5572896615221182E-4</v>
      </c>
      <c r="AK11" s="133">
        <f t="shared" si="1"/>
        <v>3.5801946001050636E-4</v>
      </c>
      <c r="AL11" s="133">
        <f t="shared" si="1"/>
        <v>3.6033964142421002E-4</v>
      </c>
      <c r="AM11" s="133">
        <f t="shared" si="1"/>
        <v>3.6199745401062312E-4</v>
      </c>
      <c r="AN11" s="133">
        <f t="shared" si="1"/>
        <v>3.6199745401062312E-4</v>
      </c>
      <c r="AO11" s="133">
        <f t="shared" si="1"/>
        <v>3.6199745401062312E-4</v>
      </c>
      <c r="AP11" s="133">
        <f t="shared" si="1"/>
        <v>3.6199745401062312E-4</v>
      </c>
      <c r="AQ11" s="133">
        <f t="shared" si="1"/>
        <v>3.6199745401062312E-4</v>
      </c>
      <c r="AR11" s="133">
        <f t="shared" si="1"/>
        <v>3.6199745401062312E-4</v>
      </c>
      <c r="AS11" s="133">
        <f t="shared" si="1"/>
        <v>3.6199745401062312E-4</v>
      </c>
      <c r="AT11" s="133">
        <f t="shared" si="1"/>
        <v>3.6199745401062312E-4</v>
      </c>
      <c r="AU11" s="133">
        <f t="shared" si="1"/>
        <v>3.6199745401062312E-4</v>
      </c>
      <c r="AV11" s="133">
        <f t="shared" si="1"/>
        <v>3.6199745401062312E-4</v>
      </c>
    </row>
    <row r="12" spans="1:48">
      <c r="A12" s="31" t="s">
        <v>47</v>
      </c>
      <c r="B12" s="32" t="s">
        <v>39</v>
      </c>
      <c r="C12" s="31" t="s">
        <v>32</v>
      </c>
      <c r="D12" s="32" t="s">
        <v>48</v>
      </c>
      <c r="E12" s="31" t="s">
        <v>40</v>
      </c>
      <c r="F12" s="31" t="s">
        <v>159</v>
      </c>
      <c r="G12" s="133">
        <f>G34</f>
        <v>2.9336401943689746E-4</v>
      </c>
      <c r="H12" s="133">
        <f>H34</f>
        <v>2.9336401943689746E-4</v>
      </c>
      <c r="I12" s="133">
        <f t="shared" ref="I12:AV12" si="2">I34</f>
        <v>2.9336401943689746E-4</v>
      </c>
      <c r="J12" s="133">
        <f t="shared" si="2"/>
        <v>3.01115507755352E-4</v>
      </c>
      <c r="K12" s="133">
        <f t="shared" si="2"/>
        <v>3.092877449178146E-4</v>
      </c>
      <c r="L12" s="133">
        <f t="shared" si="2"/>
        <v>3.179159438103717E-4</v>
      </c>
      <c r="M12" s="133">
        <f t="shared" si="2"/>
        <v>3.270393594164088E-4</v>
      </c>
      <c r="N12" s="133">
        <f t="shared" si="2"/>
        <v>3.3670188594462085E-4</v>
      </c>
      <c r="O12" s="133">
        <f t="shared" si="2"/>
        <v>3.3823933747861461E-4</v>
      </c>
      <c r="P12" s="133">
        <f t="shared" si="2"/>
        <v>3.3979089407255316E-4</v>
      </c>
      <c r="Q12" s="133">
        <f t="shared" si="2"/>
        <v>3.4135675072726542E-4</v>
      </c>
      <c r="R12" s="133">
        <f t="shared" si="2"/>
        <v>3.4293710605470644E-4</v>
      </c>
      <c r="S12" s="133">
        <f t="shared" si="2"/>
        <v>3.4453216236193774E-4</v>
      </c>
      <c r="T12" s="133">
        <f t="shared" si="2"/>
        <v>3.4614212573746039E-4</v>
      </c>
      <c r="U12" s="133">
        <f t="shared" si="2"/>
        <v>3.4776720613998363E-4</v>
      </c>
      <c r="V12" s="133">
        <f t="shared" si="2"/>
        <v>3.4940761748970052E-4</v>
      </c>
      <c r="W12" s="133">
        <f t="shared" si="2"/>
        <v>3.5106357776216356E-4</v>
      </c>
      <c r="X12" s="133">
        <f t="shared" si="2"/>
        <v>3.5273530908484058E-4</v>
      </c>
      <c r="Y12" s="133">
        <f t="shared" si="2"/>
        <v>3.5442303783644267E-4</v>
      </c>
      <c r="Z12" s="133">
        <f t="shared" si="2"/>
        <v>3.5612699474911783E-4</v>
      </c>
      <c r="AA12" s="133">
        <f t="shared" si="2"/>
        <v>3.5784741501360633E-4</v>
      </c>
      <c r="AB12" s="133">
        <f t="shared" si="2"/>
        <v>3.5958453838745872E-4</v>
      </c>
      <c r="AC12" s="133">
        <f t="shared" si="2"/>
        <v>3.61338609306422E-4</v>
      </c>
      <c r="AD12" s="133">
        <f t="shared" si="2"/>
        <v>3.6355541059051054E-4</v>
      </c>
      <c r="AE12" s="133">
        <f t="shared" si="2"/>
        <v>3.6579957979168643E-4</v>
      </c>
      <c r="AF12" s="133">
        <f t="shared" si="2"/>
        <v>3.6807162687113788E-4</v>
      </c>
      <c r="AG12" s="133">
        <f t="shared" si="2"/>
        <v>3.7037207453908248E-4</v>
      </c>
      <c r="AH12" s="133">
        <f t="shared" si="2"/>
        <v>3.7270145865568051E-4</v>
      </c>
      <c r="AI12" s="133">
        <f t="shared" si="2"/>
        <v>3.7506032864717212E-4</v>
      </c>
      <c r="AJ12" s="133">
        <f t="shared" si="2"/>
        <v>3.7744924793791843E-4</v>
      </c>
      <c r="AK12" s="133">
        <f t="shared" si="2"/>
        <v>3.7986879439905902E-4</v>
      </c>
      <c r="AL12" s="133">
        <f t="shared" si="2"/>
        <v>3.8231956081453679E-4</v>
      </c>
      <c r="AM12" s="133">
        <f t="shared" si="2"/>
        <v>3.8480215536528054E-4</v>
      </c>
      <c r="AN12" s="133">
        <f t="shared" si="2"/>
        <v>3.858042443115448E-4</v>
      </c>
      <c r="AO12" s="133">
        <f t="shared" si="2"/>
        <v>3.858042443115448E-4</v>
      </c>
      <c r="AP12" s="133">
        <f t="shared" si="2"/>
        <v>3.858042443115448E-4</v>
      </c>
      <c r="AQ12" s="133">
        <f t="shared" si="2"/>
        <v>3.858042443115448E-4</v>
      </c>
      <c r="AR12" s="133">
        <f t="shared" si="2"/>
        <v>3.858042443115448E-4</v>
      </c>
      <c r="AS12" s="133">
        <f t="shared" si="2"/>
        <v>3.858042443115448E-4</v>
      </c>
      <c r="AT12" s="133">
        <f t="shared" si="2"/>
        <v>3.858042443115448E-4</v>
      </c>
      <c r="AU12" s="133">
        <f t="shared" si="2"/>
        <v>3.858042443115448E-4</v>
      </c>
      <c r="AV12" s="133">
        <f t="shared" si="2"/>
        <v>3.858042443115448E-4</v>
      </c>
    </row>
    <row r="13" spans="1:48">
      <c r="A13" s="31" t="s">
        <v>47</v>
      </c>
      <c r="B13" s="32" t="s">
        <v>41</v>
      </c>
      <c r="C13" s="31" t="s">
        <v>32</v>
      </c>
      <c r="D13" s="32" t="s">
        <v>48</v>
      </c>
      <c r="E13" s="31" t="s">
        <v>42</v>
      </c>
      <c r="F13" s="31" t="s">
        <v>159</v>
      </c>
      <c r="G13" s="37">
        <f>'YJW-parameter'!B$45/('ZJQ-new veh FE'!H13*'YJW-parameter'!$C35)</f>
        <v>3.706853939499305E-4</v>
      </c>
      <c r="H13" s="37">
        <f>'YJW-parameter'!C$45/('ZJQ-new veh FE'!I13*'YJW-parameter'!$C35)</f>
        <v>3.706853939499305E-4</v>
      </c>
      <c r="I13" s="37">
        <f>'YJW-parameter'!D$45/('ZJQ-new veh FE'!J13*'YJW-parameter'!$C35)</f>
        <v>3.8136357402256219E-4</v>
      </c>
      <c r="J13" s="37">
        <f>'YJW-parameter'!E$45/('ZJQ-new veh FE'!K13*'YJW-parameter'!$C35)</f>
        <v>3.9267520545543483E-4</v>
      </c>
      <c r="K13" s="37">
        <f>'YJW-parameter'!F$45/('ZJQ-new veh FE'!L13*'YJW-parameter'!$C35)</f>
        <v>4.0467837767459657E-4</v>
      </c>
      <c r="L13" s="37">
        <f>'YJW-parameter'!G$45/('ZJQ-new veh FE'!M13*'YJW-parameter'!$C35)</f>
        <v>4.1743850670037215E-4</v>
      </c>
      <c r="M13" s="37">
        <f>'YJW-parameter'!H$45/('ZJQ-new veh FE'!N13*'YJW-parameter'!$C35)</f>
        <v>4.3102952784875639E-4</v>
      </c>
      <c r="N13" s="37">
        <f>'YJW-parameter'!I$45/('ZJQ-new veh FE'!O13*'YJW-parameter'!$C35)</f>
        <v>4.3712900229944635E-4</v>
      </c>
      <c r="O13" s="37">
        <f>'YJW-parameter'!J$45/('ZJQ-new veh FE'!P13*'YJW-parameter'!$C35)</f>
        <v>4.4340358127982113E-4</v>
      </c>
      <c r="P13" s="37">
        <f>'YJW-parameter'!K$45/('ZJQ-new veh FE'!Q13*'YJW-parameter'!$C35)</f>
        <v>4.4986091498777967E-4</v>
      </c>
      <c r="Q13" s="37">
        <f>'YJW-parameter'!L$45/('ZJQ-new veh FE'!R13*'YJW-parameter'!$C35)</f>
        <v>4.5650910584966808E-4</v>
      </c>
      <c r="R13" s="37">
        <f>'YJW-parameter'!M$45/('ZJQ-new veh FE'!S13*'YJW-parameter'!$C35)</f>
        <v>4.6335674243741309E-4</v>
      </c>
      <c r="S13" s="37">
        <f>'YJW-parameter'!N$45/('ZJQ-new veh FE'!T13*'YJW-parameter'!$C35)</f>
        <v>4.6803711357314452E-4</v>
      </c>
      <c r="T13" s="37">
        <f>'YJW-parameter'!O$45/('ZJQ-new veh FE'!U13*'YJW-parameter'!$C35)</f>
        <v>4.7281300248715619E-4</v>
      </c>
      <c r="U13" s="37">
        <f>'YJW-parameter'!P$45/('ZJQ-new veh FE'!V13*'YJW-parameter'!$C35)</f>
        <v>4.7768736333753928E-4</v>
      </c>
      <c r="V13" s="37">
        <f>'YJW-parameter'!Q$45/('ZJQ-new veh FE'!W13*'YJW-parameter'!$C35)</f>
        <v>4.8266327337230535E-4</v>
      </c>
      <c r="W13" s="37">
        <f>'YJW-parameter'!R$45/('ZJQ-new veh FE'!X13*'YJW-parameter'!$C35)</f>
        <v>4.8774393940780324E-4</v>
      </c>
      <c r="X13" s="37">
        <f>'YJW-parameter'!S$45/('ZJQ-new veh FE'!Y13*'YJW-parameter'!$C35)</f>
        <v>4.8774393940780324E-4</v>
      </c>
      <c r="Y13" s="37">
        <f>'YJW-parameter'!T$45/('ZJQ-new veh FE'!Z13*'YJW-parameter'!$C35)</f>
        <v>4.8774393940780324E-4</v>
      </c>
      <c r="Z13" s="37">
        <f>'YJW-parameter'!U$45/('ZJQ-new veh FE'!AA13*'YJW-parameter'!$C35)</f>
        <v>4.8774393940780324E-4</v>
      </c>
      <c r="AA13" s="37">
        <f>'YJW-parameter'!V$45/('ZJQ-new veh FE'!AB13*'YJW-parameter'!$C35)</f>
        <v>4.8774393940780324E-4</v>
      </c>
      <c r="AB13" s="37">
        <f>'YJW-parameter'!W$45/('ZJQ-new veh FE'!AC13*'YJW-parameter'!$C35)</f>
        <v>4.8774393940780324E-4</v>
      </c>
      <c r="AC13" s="37">
        <f>'YJW-parameter'!X$45/('ZJQ-new veh FE'!AD13*'YJW-parameter'!$C35)</f>
        <v>4.8774393940780324E-4</v>
      </c>
      <c r="AD13" s="37">
        <f>'YJW-parameter'!Y$45/('ZJQ-new veh FE'!AE13*'YJW-parameter'!$C35)</f>
        <v>4.8774393940780324E-4</v>
      </c>
      <c r="AE13" s="37">
        <f>'YJW-parameter'!Z$45/('ZJQ-new veh FE'!AF13*'YJW-parameter'!$C35)</f>
        <v>4.8774393940780324E-4</v>
      </c>
      <c r="AF13" s="37">
        <f>'YJW-parameter'!AA$45/('ZJQ-new veh FE'!AG13*'YJW-parameter'!$C35)</f>
        <v>4.8774393940780324E-4</v>
      </c>
      <c r="AG13" s="37">
        <f>'YJW-parameter'!AB$45/('ZJQ-new veh FE'!AH13*'YJW-parameter'!$C35)</f>
        <v>4.8774393940780324E-4</v>
      </c>
      <c r="AH13" s="37">
        <f>'YJW-parameter'!AC$45/('ZJQ-new veh FE'!AI13*'YJW-parameter'!$C35)</f>
        <v>4.8774393940780324E-4</v>
      </c>
      <c r="AI13" s="37">
        <f>'YJW-parameter'!AD$45/('ZJQ-new veh FE'!AJ13*'YJW-parameter'!$C35)</f>
        <v>4.8774393940780324E-4</v>
      </c>
      <c r="AJ13" s="37">
        <f>'YJW-parameter'!AE$45/('ZJQ-new veh FE'!AK13*'YJW-parameter'!$C35)</f>
        <v>4.8774393940780324E-4</v>
      </c>
      <c r="AK13" s="37">
        <f>'YJW-parameter'!AF$45/('ZJQ-new veh FE'!AL13*'YJW-parameter'!$C35)</f>
        <v>4.8774393940780324E-4</v>
      </c>
      <c r="AL13" s="37">
        <f>'YJW-parameter'!AG$45/('ZJQ-new veh FE'!AM13*'YJW-parameter'!$C35)</f>
        <v>4.8774393940780324E-4</v>
      </c>
      <c r="AM13" s="37">
        <f>'YJW-parameter'!AH$45/('ZJQ-new veh FE'!AN13*'YJW-parameter'!$C35)</f>
        <v>4.8774393940780324E-4</v>
      </c>
      <c r="AN13" s="37">
        <f>'YJW-parameter'!AI$45/('ZJQ-new veh FE'!AO13*'YJW-parameter'!$C35)</f>
        <v>4.8774393940780324E-4</v>
      </c>
      <c r="AO13" s="37">
        <f>'YJW-parameter'!AJ$45/('ZJQ-new veh FE'!AP13*'YJW-parameter'!$C35)</f>
        <v>4.8774393940780324E-4</v>
      </c>
      <c r="AP13" s="37">
        <f>'YJW-parameter'!AK$45/('ZJQ-new veh FE'!AQ13*'YJW-parameter'!$C35)</f>
        <v>4.8774393940780324E-4</v>
      </c>
      <c r="AQ13" s="37">
        <f>'YJW-parameter'!AL$45/('ZJQ-new veh FE'!AR13*'YJW-parameter'!$C35)</f>
        <v>4.8774393940780324E-4</v>
      </c>
      <c r="AR13" s="37">
        <f>'YJW-parameter'!AM$45/('ZJQ-new veh FE'!AS13*'YJW-parameter'!$C35)</f>
        <v>4.8774393940780324E-4</v>
      </c>
      <c r="AS13" s="37">
        <f>'YJW-parameter'!AN$45/('ZJQ-new veh FE'!AT13*'YJW-parameter'!$C35)</f>
        <v>4.8774393940780324E-4</v>
      </c>
      <c r="AT13" s="37">
        <f>'YJW-parameter'!AO$45/('ZJQ-new veh FE'!AU13*'YJW-parameter'!$C35)</f>
        <v>4.8774393940780324E-4</v>
      </c>
      <c r="AU13" s="37">
        <f>'YJW-parameter'!AP$45/('ZJQ-new veh FE'!AV13*'YJW-parameter'!$C35)</f>
        <v>4.8774393940780324E-4</v>
      </c>
      <c r="AV13" s="37">
        <f>'YJW-parameter'!AQ$45/('ZJQ-new veh FE'!AW13*'YJW-parameter'!$C35)</f>
        <v>4.8774393940780324E-4</v>
      </c>
    </row>
    <row r="14" spans="1:48">
      <c r="A14" s="31" t="s">
        <v>47</v>
      </c>
      <c r="B14" s="32" t="s">
        <v>43</v>
      </c>
      <c r="C14" s="31" t="s">
        <v>32</v>
      </c>
      <c r="D14" s="32" t="s">
        <v>48</v>
      </c>
      <c r="E14" s="31" t="s">
        <v>44</v>
      </c>
      <c r="F14" s="31" t="s">
        <v>159</v>
      </c>
      <c r="G14" s="37">
        <f>1/('ZJQ-new veh FE'!H14*'YJW-parameter'!$C36)*'YJW-parameter'!B$45</f>
        <v>9.0102269098586051E-5</v>
      </c>
      <c r="H14" s="37">
        <f>1/('ZJQ-new veh FE'!I14*'YJW-parameter'!$C36)*'YJW-parameter'!C$45</f>
        <v>9.0102269098586051E-5</v>
      </c>
      <c r="I14" s="37">
        <f>1/('ZJQ-new veh FE'!J14*'YJW-parameter'!$C36)*'YJW-parameter'!D$45</f>
        <v>9.0102269098586051E-5</v>
      </c>
      <c r="J14" s="37">
        <f>1/('ZJQ-new veh FE'!K14*'YJW-parameter'!$C36)*'YJW-parameter'!E$45</f>
        <v>9.0102269098586051E-5</v>
      </c>
      <c r="K14" s="37">
        <f>1/('ZJQ-new veh FE'!L14*'YJW-parameter'!$C36)*'YJW-parameter'!F$45</f>
        <v>9.0102269098586051E-5</v>
      </c>
      <c r="L14" s="37">
        <f>1/('ZJQ-new veh FE'!M14*'YJW-parameter'!$C36)*'YJW-parameter'!G$45</f>
        <v>9.0102269098586051E-5</v>
      </c>
      <c r="M14" s="37">
        <f>1/('ZJQ-new veh FE'!N14*'YJW-parameter'!$C36)*'YJW-parameter'!H$45</f>
        <v>9.0102269098586051E-5</v>
      </c>
      <c r="N14" s="37">
        <f>1/('ZJQ-new veh FE'!O14*'YJW-parameter'!$C36)*'YJW-parameter'!I$45</f>
        <v>9.0102269098586051E-5</v>
      </c>
      <c r="O14" s="37">
        <f>1/('ZJQ-new veh FE'!P14*'YJW-parameter'!$C36)*'YJW-parameter'!J$45</f>
        <v>9.0102269098586051E-5</v>
      </c>
      <c r="P14" s="37">
        <f>1/('ZJQ-new veh FE'!Q14*'YJW-parameter'!$C36)*'YJW-parameter'!K$45</f>
        <v>9.0102269098586051E-5</v>
      </c>
      <c r="Q14" s="37">
        <f>1/('ZJQ-new veh FE'!R14*'YJW-parameter'!$C36)*'YJW-parameter'!L$45</f>
        <v>9.0102269098586051E-5</v>
      </c>
      <c r="R14" s="37">
        <f>1/('ZJQ-new veh FE'!S14*'YJW-parameter'!$C36)*'YJW-parameter'!M$45</f>
        <v>9.0102269098586051E-5</v>
      </c>
      <c r="S14" s="37">
        <f>1/('ZJQ-new veh FE'!T14*'YJW-parameter'!$C36)*'YJW-parameter'!N$45</f>
        <v>9.0102269098586051E-5</v>
      </c>
      <c r="T14" s="37">
        <f>1/('ZJQ-new veh FE'!U14*'YJW-parameter'!$C36)*'YJW-parameter'!O$45</f>
        <v>9.0102269098586051E-5</v>
      </c>
      <c r="U14" s="37">
        <f>1/('ZJQ-new veh FE'!V14*'YJW-parameter'!$C36)*'YJW-parameter'!P$45</f>
        <v>9.0102269098586051E-5</v>
      </c>
      <c r="V14" s="37">
        <f>1/('ZJQ-new veh FE'!W14*'YJW-parameter'!$C36)*'YJW-parameter'!Q$45</f>
        <v>9.0102269098586051E-5</v>
      </c>
      <c r="W14" s="37">
        <f>1/('ZJQ-new veh FE'!X14*'YJW-parameter'!$C36)*'YJW-parameter'!R$45</f>
        <v>9.0102269098586051E-5</v>
      </c>
      <c r="X14" s="37">
        <f>1/('ZJQ-new veh FE'!Y14*'YJW-parameter'!$C36)*'YJW-parameter'!S$45</f>
        <v>9.0102269098586051E-5</v>
      </c>
      <c r="Y14" s="37">
        <f>1/('ZJQ-new veh FE'!Z14*'YJW-parameter'!$C36)*'YJW-parameter'!T$45</f>
        <v>9.0102269098586051E-5</v>
      </c>
      <c r="Z14" s="37">
        <f>1/('ZJQ-new veh FE'!AA14*'YJW-parameter'!$C36)*'YJW-parameter'!U$45</f>
        <v>9.0102269098586051E-5</v>
      </c>
      <c r="AA14" s="37">
        <f>1/('ZJQ-new veh FE'!AB14*'YJW-parameter'!$C36)*'YJW-parameter'!V$45</f>
        <v>9.0102269098586051E-5</v>
      </c>
      <c r="AB14" s="37">
        <f>1/('ZJQ-new veh FE'!AC14*'YJW-parameter'!$C36)*'YJW-parameter'!W$45</f>
        <v>9.0102269098586051E-5</v>
      </c>
      <c r="AC14" s="37">
        <f>1/('ZJQ-new veh FE'!AD14*'YJW-parameter'!$C36)*'YJW-parameter'!X$45</f>
        <v>9.0102269098586051E-5</v>
      </c>
      <c r="AD14" s="37">
        <f>1/('ZJQ-new veh FE'!AE14*'YJW-parameter'!$C36)*'YJW-parameter'!Y$45</f>
        <v>9.0102269098586051E-5</v>
      </c>
      <c r="AE14" s="37">
        <f>1/('ZJQ-new veh FE'!AF14*'YJW-parameter'!$C36)*'YJW-parameter'!Z$45</f>
        <v>9.0102269098586051E-5</v>
      </c>
      <c r="AF14" s="37">
        <f>1/('ZJQ-new veh FE'!AG14*'YJW-parameter'!$C36)*'YJW-parameter'!AA$45</f>
        <v>9.0102269098586051E-5</v>
      </c>
      <c r="AG14" s="37">
        <f>1/('ZJQ-new veh FE'!AH14*'YJW-parameter'!$C36)*'YJW-parameter'!AB$45</f>
        <v>9.0102269098586051E-5</v>
      </c>
      <c r="AH14" s="37">
        <f>1/('ZJQ-new veh FE'!AI14*'YJW-parameter'!$C36)*'YJW-parameter'!AC$45</f>
        <v>9.0102269098586051E-5</v>
      </c>
      <c r="AI14" s="37">
        <f>1/('ZJQ-new veh FE'!AJ14*'YJW-parameter'!$C36)*'YJW-parameter'!AD$45</f>
        <v>9.0102269098586051E-5</v>
      </c>
      <c r="AJ14" s="37">
        <f>1/('ZJQ-new veh FE'!AK14*'YJW-parameter'!$C36)*'YJW-parameter'!AE$45</f>
        <v>9.0102269098586051E-5</v>
      </c>
      <c r="AK14" s="37">
        <f>1/('ZJQ-new veh FE'!AL14*'YJW-parameter'!$C36)*'YJW-parameter'!AF$45</f>
        <v>9.0102269098586051E-5</v>
      </c>
      <c r="AL14" s="37">
        <f>1/('ZJQ-new veh FE'!AM14*'YJW-parameter'!$C36)*'YJW-parameter'!AG$45</f>
        <v>9.0102269098586051E-5</v>
      </c>
      <c r="AM14" s="37">
        <f>1/('ZJQ-new veh FE'!AN14*'YJW-parameter'!$C36)*'YJW-parameter'!AH$45</f>
        <v>9.0102269098586051E-5</v>
      </c>
      <c r="AN14" s="37">
        <f>1/('ZJQ-new veh FE'!AO14*'YJW-parameter'!$C36)*'YJW-parameter'!AI$45</f>
        <v>9.0102269098586051E-5</v>
      </c>
      <c r="AO14" s="37">
        <f>1/('ZJQ-new veh FE'!AP14*'YJW-parameter'!$C36)*'YJW-parameter'!AJ$45</f>
        <v>9.0102269098586051E-5</v>
      </c>
      <c r="AP14" s="37">
        <f>1/('ZJQ-new veh FE'!AQ14*'YJW-parameter'!$C36)*'YJW-parameter'!AK$45</f>
        <v>9.0102269098586051E-5</v>
      </c>
      <c r="AQ14" s="37">
        <f>1/('ZJQ-new veh FE'!AR14*'YJW-parameter'!$C36)*'YJW-parameter'!AL$45</f>
        <v>9.0102269098586051E-5</v>
      </c>
      <c r="AR14" s="37">
        <f>1/('ZJQ-new veh FE'!AS14*'YJW-parameter'!$C36)*'YJW-parameter'!AM$45</f>
        <v>9.0102269098586051E-5</v>
      </c>
      <c r="AS14" s="37">
        <f>1/('ZJQ-new veh FE'!AT14*'YJW-parameter'!$C36)*'YJW-parameter'!AN$45</f>
        <v>9.0102269098586051E-5</v>
      </c>
      <c r="AT14" s="37">
        <f>1/('ZJQ-new veh FE'!AU14*'YJW-parameter'!$C36)*'YJW-parameter'!AO$45</f>
        <v>9.0102269098586051E-5</v>
      </c>
      <c r="AU14" s="37">
        <f>1/('ZJQ-new veh FE'!AV14*'YJW-parameter'!$C36)*'YJW-parameter'!AP$45</f>
        <v>9.0102269098586051E-5</v>
      </c>
      <c r="AV14" s="37">
        <f>1/('ZJQ-new veh FE'!AW14*'YJW-parameter'!$C36)*'YJW-parameter'!AQ$45</f>
        <v>9.0102269098586051E-5</v>
      </c>
    </row>
    <row r="15" spans="1:48">
      <c r="A15" s="31" t="s">
        <v>47</v>
      </c>
      <c r="B15" s="32" t="s">
        <v>45</v>
      </c>
      <c r="C15" s="31" t="s">
        <v>32</v>
      </c>
      <c r="D15" s="32" t="s">
        <v>48</v>
      </c>
      <c r="E15" s="31" t="s">
        <v>46</v>
      </c>
      <c r="F15" s="31" t="s">
        <v>159</v>
      </c>
      <c r="G15" s="37">
        <f>'YJW-parameter'!B$45/('ZJQ-new veh FE'!H15*'YJW-parameter'!$C37)</f>
        <v>2.4622725083913718E-4</v>
      </c>
      <c r="H15" s="37">
        <f>'YJW-parameter'!C$45/('ZJQ-new veh FE'!I15*'YJW-parameter'!$C37)</f>
        <v>2.4622725083913718E-4</v>
      </c>
      <c r="I15" s="37">
        <f>'YJW-parameter'!D$45/('ZJQ-new veh FE'!J15*'YJW-parameter'!$C37)</f>
        <v>2.5471784569565913E-4</v>
      </c>
      <c r="J15" s="37">
        <f>'YJW-parameter'!E$45/('ZJQ-new veh FE'!K15*'YJW-parameter'!$C37)</f>
        <v>2.6381491161336126E-4</v>
      </c>
      <c r="K15" s="37">
        <f>'YJW-parameter'!F$45/('ZJQ-new veh FE'!L15*'YJW-parameter'!$C37)</f>
        <v>2.7358583426570797E-4</v>
      </c>
      <c r="L15" s="37">
        <f>'YJW-parameter'!G$45/('ZJQ-new veh FE'!M15*'YJW-parameter'!$C37)</f>
        <v>2.841083663528506E-4</v>
      </c>
      <c r="M15" s="37">
        <f>'YJW-parameter'!H$45/('ZJQ-new veh FE'!N15*'YJW-parameter'!$C37)</f>
        <v>2.9547270100696457E-4</v>
      </c>
      <c r="N15" s="37">
        <f>'YJW-parameter'!I$45/('ZJQ-new veh FE'!O15*'YJW-parameter'!$C37)</f>
        <v>2.9547270100696457E-4</v>
      </c>
      <c r="O15" s="37">
        <f>'YJW-parameter'!J$45/('ZJQ-new veh FE'!P15*'YJW-parameter'!$C37)</f>
        <v>2.9547270100696457E-4</v>
      </c>
      <c r="P15" s="37">
        <f>'YJW-parameter'!K$45/('ZJQ-new veh FE'!Q15*'YJW-parameter'!$C37)</f>
        <v>2.9547270100696457E-4</v>
      </c>
      <c r="Q15" s="37">
        <f>'YJW-parameter'!L$45/('ZJQ-new veh FE'!R15*'YJW-parameter'!$C37)</f>
        <v>2.9547270100696457E-4</v>
      </c>
      <c r="R15" s="37">
        <f>'YJW-parameter'!M$45/('ZJQ-new veh FE'!S15*'YJW-parameter'!$C37)</f>
        <v>2.9547270100696457E-4</v>
      </c>
      <c r="S15" s="37">
        <f>'YJW-parameter'!N$45/('ZJQ-new veh FE'!T15*'YJW-parameter'!$C37)</f>
        <v>2.9547270100696457E-4</v>
      </c>
      <c r="T15" s="37">
        <f>'YJW-parameter'!O$45/('ZJQ-new veh FE'!U15*'YJW-parameter'!$C37)</f>
        <v>2.9547270100696457E-4</v>
      </c>
      <c r="U15" s="37">
        <f>'YJW-parameter'!P$45/('ZJQ-new veh FE'!V15*'YJW-parameter'!$C37)</f>
        <v>2.9547270100696457E-4</v>
      </c>
      <c r="V15" s="37">
        <f>'YJW-parameter'!Q$45/('ZJQ-new veh FE'!W15*'YJW-parameter'!$C37)</f>
        <v>2.9547270100696457E-4</v>
      </c>
      <c r="W15" s="37">
        <f>'YJW-parameter'!R$45/('ZJQ-new veh FE'!X15*'YJW-parameter'!$C37)</f>
        <v>2.9547270100696457E-4</v>
      </c>
      <c r="X15" s="37">
        <f>'YJW-parameter'!S$45/('ZJQ-new veh FE'!Y15*'YJW-parameter'!$C37)</f>
        <v>2.9547270100696457E-4</v>
      </c>
      <c r="Y15" s="37">
        <f>'YJW-parameter'!T$45/('ZJQ-new veh FE'!Z15*'YJW-parameter'!$C37)</f>
        <v>2.9547270100696457E-4</v>
      </c>
      <c r="Z15" s="37">
        <f>'YJW-parameter'!U$45/('ZJQ-new veh FE'!AA15*'YJW-parameter'!$C37)</f>
        <v>2.9547270100696457E-4</v>
      </c>
      <c r="AA15" s="37">
        <f>'YJW-parameter'!V$45/('ZJQ-new veh FE'!AB15*'YJW-parameter'!$C37)</f>
        <v>2.9547270100696457E-4</v>
      </c>
      <c r="AB15" s="37">
        <f>'YJW-parameter'!W$45/('ZJQ-new veh FE'!AC15*'YJW-parameter'!$C37)</f>
        <v>2.9547270100696457E-4</v>
      </c>
      <c r="AC15" s="37">
        <f>'YJW-parameter'!X$45/('ZJQ-new veh FE'!AD15*'YJW-parameter'!$C37)</f>
        <v>2.9547270100696457E-4</v>
      </c>
      <c r="AD15" s="37">
        <f>'YJW-parameter'!Y$45/('ZJQ-new veh FE'!AE15*'YJW-parameter'!$C37)</f>
        <v>2.9547270100696457E-4</v>
      </c>
      <c r="AE15" s="37">
        <f>'YJW-parameter'!Z$45/('ZJQ-new veh FE'!AF15*'YJW-parameter'!$C37)</f>
        <v>2.9547270100696457E-4</v>
      </c>
      <c r="AF15" s="37">
        <f>'YJW-parameter'!AA$45/('ZJQ-new veh FE'!AG15*'YJW-parameter'!$C37)</f>
        <v>2.9547270100696457E-4</v>
      </c>
      <c r="AG15" s="37">
        <f>'YJW-parameter'!AB$45/('ZJQ-new veh FE'!AH15*'YJW-parameter'!$C37)</f>
        <v>2.9547270100696457E-4</v>
      </c>
      <c r="AH15" s="37">
        <f>'YJW-parameter'!AC$45/('ZJQ-new veh FE'!AI15*'YJW-parameter'!$C37)</f>
        <v>2.9547270100696457E-4</v>
      </c>
      <c r="AI15" s="37">
        <f>'YJW-parameter'!AD$45/('ZJQ-new veh FE'!AJ15*'YJW-parameter'!$C37)</f>
        <v>2.9547270100696457E-4</v>
      </c>
      <c r="AJ15" s="37">
        <f>'YJW-parameter'!AE$45/('ZJQ-new veh FE'!AK15*'YJW-parameter'!$C37)</f>
        <v>2.9547270100696457E-4</v>
      </c>
      <c r="AK15" s="37">
        <f>'YJW-parameter'!AF$45/('ZJQ-new veh FE'!AL15*'YJW-parameter'!$C37)</f>
        <v>2.9547270100696457E-4</v>
      </c>
      <c r="AL15" s="37">
        <f>'YJW-parameter'!AG$45/('ZJQ-new veh FE'!AM15*'YJW-parameter'!$C37)</f>
        <v>2.9547270100696457E-4</v>
      </c>
      <c r="AM15" s="37">
        <f>'YJW-parameter'!AH$45/('ZJQ-new veh FE'!AN15*'YJW-parameter'!$C37)</f>
        <v>2.9547270100696457E-4</v>
      </c>
      <c r="AN15" s="37">
        <f>'YJW-parameter'!AI$45/('ZJQ-new veh FE'!AO15*'YJW-parameter'!$C37)</f>
        <v>2.9547270100696457E-4</v>
      </c>
      <c r="AO15" s="37">
        <f>'YJW-parameter'!AJ$45/('ZJQ-new veh FE'!AP15*'YJW-parameter'!$C37)</f>
        <v>2.9547270100696457E-4</v>
      </c>
      <c r="AP15" s="37">
        <f>'YJW-parameter'!AK$45/('ZJQ-new veh FE'!AQ15*'YJW-parameter'!$C37)</f>
        <v>2.9547270100696457E-4</v>
      </c>
      <c r="AQ15" s="37">
        <f>'YJW-parameter'!AL$45/('ZJQ-new veh FE'!AR15*'YJW-parameter'!$C37)</f>
        <v>2.9547270100696457E-4</v>
      </c>
      <c r="AR15" s="37">
        <f>'YJW-parameter'!AM$45/('ZJQ-new veh FE'!AS15*'YJW-parameter'!$C37)</f>
        <v>2.9547270100696457E-4</v>
      </c>
      <c r="AS15" s="37">
        <f>'YJW-parameter'!AN$45/('ZJQ-new veh FE'!AT15*'YJW-parameter'!$C37)</f>
        <v>2.9547270100696457E-4</v>
      </c>
      <c r="AT15" s="37">
        <f>'YJW-parameter'!AO$45/('ZJQ-new veh FE'!AU15*'YJW-parameter'!$C37)</f>
        <v>2.9547270100696457E-4</v>
      </c>
      <c r="AU15" s="37">
        <f>'YJW-parameter'!AP$45/('ZJQ-new veh FE'!AV15*'YJW-parameter'!$C37)</f>
        <v>2.9547270100696457E-4</v>
      </c>
      <c r="AV15" s="37">
        <f>'YJW-parameter'!AQ$45/('ZJQ-new veh FE'!AW15*'YJW-parameter'!$C37)</f>
        <v>2.9547270100696457E-4</v>
      </c>
    </row>
    <row r="16" spans="1:48">
      <c r="A16" s="33" t="s">
        <v>49</v>
      </c>
      <c r="B16" s="34" t="s">
        <v>31</v>
      </c>
      <c r="C16" s="33" t="s">
        <v>50</v>
      </c>
      <c r="D16" s="33" t="s">
        <v>33</v>
      </c>
      <c r="E16" s="33" t="s">
        <v>34</v>
      </c>
      <c r="F16" s="33" t="s">
        <v>159</v>
      </c>
      <c r="G16" s="37">
        <f>'YJW-parameter'!B$42/('ZJQ-new veh FE'!H16*'YJW-parameter'!$C31)</f>
        <v>6.2930482298171088E-3</v>
      </c>
      <c r="H16" s="37">
        <f>'YJW-parameter'!C$42/('ZJQ-new veh FE'!I16*'YJW-parameter'!$C31)</f>
        <v>7.1050544530193169E-3</v>
      </c>
      <c r="I16" s="37">
        <f>'YJW-parameter'!C$42/('ZJQ-new veh FE'!J16*'YJW-parameter'!$C31)</f>
        <v>7.1979309818169541E-3</v>
      </c>
      <c r="J16" s="37">
        <f>'YJW-parameter'!D$42/('ZJQ-new veh FE'!K16*'YJW-parameter'!$C31)</f>
        <v>7.2932678160132049E-3</v>
      </c>
      <c r="K16" s="37">
        <f>'YJW-parameter'!E$42/('ZJQ-new veh FE'!L16*'YJW-parameter'!$C31)</f>
        <v>7.3911640283086839E-3</v>
      </c>
      <c r="L16" s="37">
        <f>'YJW-parameter'!F$42/('ZJQ-new veh FE'!M16*'YJW-parameter'!$C31)</f>
        <v>7.4917240831156046E-3</v>
      </c>
      <c r="M16" s="37">
        <f>'YJW-parameter'!G$42/('ZJQ-new veh FE'!N16*'YJW-parameter'!$C31)</f>
        <v>7.5950582083999588E-3</v>
      </c>
      <c r="N16" s="37">
        <f>'YJW-parameter'!H$42/('ZJQ-new veh FE'!O16*'YJW-parameter'!$C31)</f>
        <v>7.6744490607525721E-3</v>
      </c>
      <c r="O16" s="37">
        <f>'YJW-parameter'!I$42/('ZJQ-new veh FE'!P16*'YJW-parameter'!$C31)</f>
        <v>7.7555171846337614E-3</v>
      </c>
      <c r="P16" s="37">
        <f>'YJW-parameter'!J$42/('ZJQ-new veh FE'!Q16*'YJW-parameter'!$C31)</f>
        <v>7.838316300483943E-3</v>
      </c>
      <c r="Q16" s="37">
        <f>'YJW-parameter'!K$42/('ZJQ-new veh FE'!R16*'YJW-parameter'!$C31)</f>
        <v>7.9229024476114695E-3</v>
      </c>
      <c r="R16" s="37">
        <f>'YJW-parameter'!L$42/('ZJQ-new veh FE'!S16*'YJW-parameter'!$C31)</f>
        <v>8.0093341106763204E-3</v>
      </c>
      <c r="S16" s="37">
        <f>'YJW-parameter'!M$42/('ZJQ-new veh FE'!T16*'YJW-parameter'!$C31)</f>
        <v>8.0680105510475761E-3</v>
      </c>
      <c r="T16" s="37">
        <f>'YJW-parameter'!N$42/('ZJQ-new veh FE'!U16*'YJW-parameter'!$C31)</f>
        <v>8.1275530643394392E-3</v>
      </c>
      <c r="U16" s="37">
        <f>'YJW-parameter'!O$42/('ZJQ-new veh FE'!V16*'YJW-parameter'!$C31)</f>
        <v>8.1879809681635243E-3</v>
      </c>
      <c r="V16" s="37">
        <f>'YJW-parameter'!P$42/('ZJQ-new veh FE'!W16*'YJW-parameter'!$C31)</f>
        <v>8.2493141589362832E-3</v>
      </c>
      <c r="W16" s="37">
        <f>'YJW-parameter'!Q$42/('ZJQ-new veh FE'!X16*'YJW-parameter'!$C31)</f>
        <v>8.3115731337207108E-3</v>
      </c>
      <c r="X16" s="37">
        <f>'YJW-parameter'!R$42/('ZJQ-new veh FE'!Y16*'YJW-parameter'!$C31)</f>
        <v>8.3115731337207108E-3</v>
      </c>
      <c r="Y16" s="37">
        <f>'YJW-parameter'!S$42/('ZJQ-new veh FE'!Z16*'YJW-parameter'!$C31)</f>
        <v>8.3115731337207108E-3</v>
      </c>
      <c r="Z16" s="37">
        <f>'YJW-parameter'!T$42/('ZJQ-new veh FE'!AA16*'YJW-parameter'!$C31)</f>
        <v>8.3115731337207108E-3</v>
      </c>
      <c r="AA16" s="37">
        <f>'YJW-parameter'!U$42/('ZJQ-new veh FE'!AB16*'YJW-parameter'!$C31)</f>
        <v>8.3115731337207108E-3</v>
      </c>
      <c r="AB16" s="37">
        <f>'YJW-parameter'!V$42/('ZJQ-new veh FE'!AC16*'YJW-parameter'!$C31)</f>
        <v>8.3115731337207108E-3</v>
      </c>
      <c r="AC16" s="37">
        <f>'YJW-parameter'!W$42/('ZJQ-new veh FE'!AD16*'YJW-parameter'!$C31)</f>
        <v>8.3115731337207108E-3</v>
      </c>
      <c r="AD16" s="37">
        <f>'YJW-parameter'!X$42/('ZJQ-new veh FE'!AE16*'YJW-parameter'!$C31)</f>
        <v>8.3115731337207108E-3</v>
      </c>
      <c r="AE16" s="37">
        <f>'YJW-parameter'!Y$42/('ZJQ-new veh FE'!AF16*'YJW-parameter'!$C31)</f>
        <v>8.3115731337207108E-3</v>
      </c>
      <c r="AF16" s="37">
        <f>'YJW-parameter'!Z$42/('ZJQ-new veh FE'!AG16*'YJW-parameter'!$C31)</f>
        <v>8.3115731337207108E-3</v>
      </c>
      <c r="AG16" s="37">
        <f>'YJW-parameter'!AA$42/('ZJQ-new veh FE'!AH16*'YJW-parameter'!$C31)</f>
        <v>8.3115731337207108E-3</v>
      </c>
      <c r="AH16" s="37">
        <f>'YJW-parameter'!AB$42/('ZJQ-new veh FE'!AI16*'YJW-parameter'!$C31)</f>
        <v>8.3115731337207108E-3</v>
      </c>
      <c r="AI16" s="37">
        <f>'YJW-parameter'!AC$42/('ZJQ-new veh FE'!AJ16*'YJW-parameter'!$C31)</f>
        <v>8.3115731337207108E-3</v>
      </c>
      <c r="AJ16" s="37">
        <f>'YJW-parameter'!AD$42/('ZJQ-new veh FE'!AK16*'YJW-parameter'!$C31)</f>
        <v>8.3115731337207108E-3</v>
      </c>
      <c r="AK16" s="37">
        <f>'YJW-parameter'!AE$42/('ZJQ-new veh FE'!AL16*'YJW-parameter'!$C31)</f>
        <v>8.3115731337207108E-3</v>
      </c>
      <c r="AL16" s="37">
        <f>'YJW-parameter'!AF$42/('ZJQ-new veh FE'!AM16*'YJW-parameter'!$C31)</f>
        <v>8.3115731337207108E-3</v>
      </c>
      <c r="AM16" s="37">
        <f>'YJW-parameter'!AG$42/('ZJQ-new veh FE'!AN16*'YJW-parameter'!$C31)</f>
        <v>8.3115731337207108E-3</v>
      </c>
      <c r="AN16" s="37">
        <f>'YJW-parameter'!AH$42/('ZJQ-new veh FE'!AO16*'YJW-parameter'!$C31)</f>
        <v>8.3115731337207108E-3</v>
      </c>
      <c r="AO16" s="37">
        <f>'YJW-parameter'!AI$42/('ZJQ-new veh FE'!AP16*'YJW-parameter'!$C31)</f>
        <v>8.3115731337207108E-3</v>
      </c>
      <c r="AP16" s="37">
        <f>'YJW-parameter'!AJ$42/('ZJQ-new veh FE'!AQ16*'YJW-parameter'!$C31)</f>
        <v>8.3115731337207108E-3</v>
      </c>
      <c r="AQ16" s="37">
        <f>'YJW-parameter'!AK$42/('ZJQ-new veh FE'!AR16*'YJW-parameter'!$C31)</f>
        <v>8.3115731337207108E-3</v>
      </c>
      <c r="AR16" s="37">
        <f>'YJW-parameter'!AL$42/('ZJQ-new veh FE'!AS16*'YJW-parameter'!$C31)</f>
        <v>8.3115731337207108E-3</v>
      </c>
      <c r="AS16" s="37">
        <f>'YJW-parameter'!AM$42/('ZJQ-new veh FE'!AT16*'YJW-parameter'!$C31)</f>
        <v>8.3115731337207108E-3</v>
      </c>
      <c r="AT16" s="37">
        <f>'YJW-parameter'!AN$42/('ZJQ-new veh FE'!AU16*'YJW-parameter'!$C31)</f>
        <v>8.3115731337207108E-3</v>
      </c>
      <c r="AU16" s="37">
        <f>'YJW-parameter'!AO$42/('ZJQ-new veh FE'!AV16*'YJW-parameter'!$C31)</f>
        <v>8.3115731337207108E-3</v>
      </c>
      <c r="AV16" s="37">
        <f>'YJW-parameter'!AP$42/('ZJQ-new veh FE'!AW16*'YJW-parameter'!$C31)</f>
        <v>8.3115731337207108E-3</v>
      </c>
    </row>
    <row r="17" spans="1:48">
      <c r="A17" s="33" t="s">
        <v>49</v>
      </c>
      <c r="B17" s="34" t="s">
        <v>35</v>
      </c>
      <c r="C17" s="33" t="s">
        <v>50</v>
      </c>
      <c r="D17" s="33" t="s">
        <v>33</v>
      </c>
      <c r="E17" s="33" t="s">
        <v>36</v>
      </c>
      <c r="F17" s="33" t="s">
        <v>159</v>
      </c>
      <c r="G17" s="37">
        <f>'YJW-parameter'!B$42/('ZJQ-new veh FE'!H17*'YJW-parameter'!$C32)</f>
        <v>2.0152079585131263E-3</v>
      </c>
      <c r="H17" s="37">
        <f>'YJW-parameter'!C$42/('ZJQ-new veh FE'!I17*'YJW-parameter'!$C32)</f>
        <v>3.1144122995202862E-3</v>
      </c>
      <c r="I17" s="37">
        <f>'YJW-parameter'!C$42/('ZJQ-new veh FE'!J17*'YJW-parameter'!$C32)</f>
        <v>3.1144122995202862E-3</v>
      </c>
      <c r="J17" s="37">
        <f>'YJW-parameter'!D$42/('ZJQ-new veh FE'!K17*'YJW-parameter'!$C32)</f>
        <v>3.1144122995202862E-3</v>
      </c>
      <c r="K17" s="37">
        <f>'YJW-parameter'!E$42/('ZJQ-new veh FE'!L17*'YJW-parameter'!$C32)</f>
        <v>3.1144122995202862E-3</v>
      </c>
      <c r="L17" s="37">
        <f>'YJW-parameter'!F$42/('ZJQ-new veh FE'!M17*'YJW-parameter'!$C32)</f>
        <v>3.1144122995202862E-3</v>
      </c>
      <c r="M17" s="37">
        <f>'YJW-parameter'!G$42/('ZJQ-new veh FE'!N17*'YJW-parameter'!$C32)</f>
        <v>3.1144122995202862E-3</v>
      </c>
      <c r="N17" s="37">
        <f>'YJW-parameter'!H$42/('ZJQ-new veh FE'!O17*'YJW-parameter'!$C32)</f>
        <v>3.1144122995202862E-3</v>
      </c>
      <c r="O17" s="37">
        <f>'YJW-parameter'!I$42/('ZJQ-new veh FE'!P17*'YJW-parameter'!$C32)</f>
        <v>3.1144122995202862E-3</v>
      </c>
      <c r="P17" s="37">
        <f>'YJW-parameter'!J$42/('ZJQ-new veh FE'!Q17*'YJW-parameter'!$C32)</f>
        <v>3.1144122995202862E-3</v>
      </c>
      <c r="Q17" s="37">
        <f>'YJW-parameter'!K$42/('ZJQ-new veh FE'!R17*'YJW-parameter'!$C32)</f>
        <v>3.1144122995202862E-3</v>
      </c>
      <c r="R17" s="37">
        <f>'YJW-parameter'!L$42/('ZJQ-new veh FE'!S17*'YJW-parameter'!$C32)</f>
        <v>3.1144122995202862E-3</v>
      </c>
      <c r="S17" s="37">
        <f>'YJW-parameter'!M$42/('ZJQ-new veh FE'!T17*'YJW-parameter'!$C32)</f>
        <v>3.1144122995202862E-3</v>
      </c>
      <c r="T17" s="37">
        <f>'YJW-parameter'!N$42/('ZJQ-new veh FE'!U17*'YJW-parameter'!$C32)</f>
        <v>3.1144122995202862E-3</v>
      </c>
      <c r="U17" s="37">
        <f>'YJW-parameter'!O$42/('ZJQ-new veh FE'!V17*'YJW-parameter'!$C32)</f>
        <v>3.1144122995202862E-3</v>
      </c>
      <c r="V17" s="37">
        <f>'YJW-parameter'!P$42/('ZJQ-new veh FE'!W17*'YJW-parameter'!$C32)</f>
        <v>3.1144122995202862E-3</v>
      </c>
      <c r="W17" s="37">
        <f>'YJW-parameter'!Q$42/('ZJQ-new veh FE'!X17*'YJW-parameter'!$C32)</f>
        <v>3.1144122995202862E-3</v>
      </c>
      <c r="X17" s="37">
        <f>'YJW-parameter'!R$42/('ZJQ-new veh FE'!Y17*'YJW-parameter'!$C32)</f>
        <v>3.1144122995202862E-3</v>
      </c>
      <c r="Y17" s="37">
        <f>'YJW-parameter'!S$42/('ZJQ-new veh FE'!Z17*'YJW-parameter'!$C32)</f>
        <v>3.1144122995202862E-3</v>
      </c>
      <c r="Z17" s="37">
        <f>'YJW-parameter'!T$42/('ZJQ-new veh FE'!AA17*'YJW-parameter'!$C32)</f>
        <v>3.1144122995202862E-3</v>
      </c>
      <c r="AA17" s="37">
        <f>'YJW-parameter'!U$42/('ZJQ-new veh FE'!AB17*'YJW-parameter'!$C32)</f>
        <v>3.1144122995202862E-3</v>
      </c>
      <c r="AB17" s="37">
        <f>'YJW-parameter'!V$42/('ZJQ-new veh FE'!AC17*'YJW-parameter'!$C32)</f>
        <v>3.1144122995202862E-3</v>
      </c>
      <c r="AC17" s="37">
        <f>'YJW-parameter'!W$42/('ZJQ-new veh FE'!AD17*'YJW-parameter'!$C32)</f>
        <v>3.1144122995202862E-3</v>
      </c>
      <c r="AD17" s="37">
        <f>'YJW-parameter'!X$42/('ZJQ-new veh FE'!AE17*'YJW-parameter'!$C32)</f>
        <v>3.1144122995202862E-3</v>
      </c>
      <c r="AE17" s="37">
        <f>'YJW-parameter'!Y$42/('ZJQ-new veh FE'!AF17*'YJW-parameter'!$C32)</f>
        <v>3.1144122995202862E-3</v>
      </c>
      <c r="AF17" s="37">
        <f>'YJW-parameter'!Z$42/('ZJQ-new veh FE'!AG17*'YJW-parameter'!$C32)</f>
        <v>3.1144122995202862E-3</v>
      </c>
      <c r="AG17" s="37">
        <f>'YJW-parameter'!AA$42/('ZJQ-new veh FE'!AH17*'YJW-parameter'!$C32)</f>
        <v>3.1144122995202862E-3</v>
      </c>
      <c r="AH17" s="37">
        <f>'YJW-parameter'!AB$42/('ZJQ-new veh FE'!AI17*'YJW-parameter'!$C32)</f>
        <v>3.1144122995202862E-3</v>
      </c>
      <c r="AI17" s="37">
        <f>'YJW-parameter'!AC$42/('ZJQ-new veh FE'!AJ17*'YJW-parameter'!$C32)</f>
        <v>3.1144122995202862E-3</v>
      </c>
      <c r="AJ17" s="37">
        <f>'YJW-parameter'!AD$42/('ZJQ-new veh FE'!AK17*'YJW-parameter'!$C32)</f>
        <v>3.1144122995202862E-3</v>
      </c>
      <c r="AK17" s="37">
        <f>'YJW-parameter'!AE$42/('ZJQ-new veh FE'!AL17*'YJW-parameter'!$C32)</f>
        <v>3.1144122995202862E-3</v>
      </c>
      <c r="AL17" s="37">
        <f>'YJW-parameter'!AF$42/('ZJQ-new veh FE'!AM17*'YJW-parameter'!$C32)</f>
        <v>3.1144122995202862E-3</v>
      </c>
      <c r="AM17" s="37">
        <f>'YJW-parameter'!AG$42/('ZJQ-new veh FE'!AN17*'YJW-parameter'!$C32)</f>
        <v>3.1144122995202862E-3</v>
      </c>
      <c r="AN17" s="37">
        <f>'YJW-parameter'!AH$42/('ZJQ-new veh FE'!AO17*'YJW-parameter'!$C32)</f>
        <v>3.1144122995202862E-3</v>
      </c>
      <c r="AO17" s="37">
        <f>'YJW-parameter'!AI$42/('ZJQ-new veh FE'!AP17*'YJW-parameter'!$C32)</f>
        <v>3.1144122995202862E-3</v>
      </c>
      <c r="AP17" s="37">
        <f>'YJW-parameter'!AJ$42/('ZJQ-new veh FE'!AQ17*'YJW-parameter'!$C32)</f>
        <v>3.1144122995202862E-3</v>
      </c>
      <c r="AQ17" s="37">
        <f>'YJW-parameter'!AK$42/('ZJQ-new veh FE'!AR17*'YJW-parameter'!$C32)</f>
        <v>3.1144122995202862E-3</v>
      </c>
      <c r="AR17" s="37">
        <f>'YJW-parameter'!AL$42/('ZJQ-new veh FE'!AS17*'YJW-parameter'!$C32)</f>
        <v>3.1144122995202862E-3</v>
      </c>
      <c r="AS17" s="37">
        <f>'YJW-parameter'!AM$42/('ZJQ-new veh FE'!AT17*'YJW-parameter'!$C32)</f>
        <v>3.1144122995202862E-3</v>
      </c>
      <c r="AT17" s="37">
        <f>'YJW-parameter'!AN$42/('ZJQ-new veh FE'!AU17*'YJW-parameter'!$C32)</f>
        <v>3.1144122995202862E-3</v>
      </c>
      <c r="AU17" s="37">
        <f>'YJW-parameter'!AO$42/('ZJQ-new veh FE'!AV17*'YJW-parameter'!$C32)</f>
        <v>3.1144122995202862E-3</v>
      </c>
      <c r="AV17" s="37">
        <f>'YJW-parameter'!AP$42/('ZJQ-new veh FE'!AW17*'YJW-parameter'!$C32)</f>
        <v>3.1144122995202862E-3</v>
      </c>
    </row>
    <row r="18" spans="1:48">
      <c r="A18" s="33" t="s">
        <v>49</v>
      </c>
      <c r="B18" s="34" t="s">
        <v>37</v>
      </c>
      <c r="C18" s="33" t="s">
        <v>50</v>
      </c>
      <c r="D18" s="33" t="s">
        <v>33</v>
      </c>
      <c r="E18" s="33" t="s">
        <v>38</v>
      </c>
      <c r="F18" s="33" t="s">
        <v>159</v>
      </c>
      <c r="G18" s="37">
        <f>'YJW-parameter'!B$42/('ZJQ-new veh FE'!H18*'YJW-parameter'!$C33)</f>
        <v>2.1666107473378268E-3</v>
      </c>
      <c r="H18" s="37">
        <f>'YJW-parameter'!C$42/('ZJQ-new veh FE'!I18*'YJW-parameter'!$C33)</f>
        <v>2.1666107473378264E-3</v>
      </c>
      <c r="I18" s="37">
        <f>'YJW-parameter'!C$42/('ZJQ-new veh FE'!J18*'YJW-parameter'!$C33)</f>
        <v>2.2221648690644376E-3</v>
      </c>
      <c r="J18" s="37">
        <f>'YJW-parameter'!D$42/('ZJQ-new veh FE'!K18*'YJW-parameter'!$C33)</f>
        <v>2.2806428919345543E-3</v>
      </c>
      <c r="K18" s="37">
        <f>'YJW-parameter'!E$42/('ZJQ-new veh FE'!L18*'YJW-parameter'!$C33)</f>
        <v>2.3422818890138667E-3</v>
      </c>
      <c r="L18" s="37">
        <f>'YJW-parameter'!F$42/('ZJQ-new veh FE'!M18*'YJW-parameter'!$C33)</f>
        <v>2.4073452748198071E-3</v>
      </c>
      <c r="M18" s="37">
        <f>'YJW-parameter'!G$42/('ZJQ-new veh FE'!N18*'YJW-parameter'!$C33)</f>
        <v>2.4761265683860873E-3</v>
      </c>
      <c r="N18" s="37">
        <f>'YJW-parameter'!H$42/('ZJQ-new veh FE'!O18*'YJW-parameter'!$C33)</f>
        <v>2.5047523090610709E-3</v>
      </c>
      <c r="O18" s="37">
        <f>'YJW-parameter'!I$42/('ZJQ-new veh FE'!P18*'YJW-parameter'!$C33)</f>
        <v>2.5340476577050603E-3</v>
      </c>
      <c r="P18" s="37">
        <f>'YJW-parameter'!J$42/('ZJQ-new veh FE'!Q18*'YJW-parameter'!$C33)</f>
        <v>2.5640363873820427E-3</v>
      </c>
      <c r="Q18" s="37">
        <f>'YJW-parameter'!K$42/('ZJQ-new veh FE'!R18*'YJW-parameter'!$C33)</f>
        <v>2.5947434099854207E-3</v>
      </c>
      <c r="R18" s="37">
        <f>'YJW-parameter'!L$42/('ZJQ-new veh FE'!S18*'YJW-parameter'!$C33)</f>
        <v>2.6261948452579714E-3</v>
      </c>
      <c r="S18" s="37">
        <f>'YJW-parameter'!M$42/('ZJQ-new veh FE'!T18*'YJW-parameter'!$C33)</f>
        <v>2.6584180948930388E-3</v>
      </c>
      <c r="T18" s="37">
        <f>'YJW-parameter'!N$42/('ZJQ-new veh FE'!U18*'YJW-parameter'!$C33)</f>
        <v>2.6914419221587909E-3</v>
      </c>
      <c r="U18" s="37">
        <f>'YJW-parameter'!O$42/('ZJQ-new veh FE'!V18*'YJW-parameter'!$C33)</f>
        <v>2.7252965375318574E-3</v>
      </c>
      <c r="V18" s="37">
        <f>'YJW-parameter'!P$42/('ZJQ-new veh FE'!W18*'YJW-parameter'!$C33)</f>
        <v>2.7600136908762125E-3</v>
      </c>
      <c r="W18" s="37">
        <f>'YJW-parameter'!Q$42/('ZJQ-new veh FE'!X18*'YJW-parameter'!$C33)</f>
        <v>2.795626770758486E-3</v>
      </c>
      <c r="X18" s="37">
        <f>'YJW-parameter'!R$42/('ZJQ-new veh FE'!Y18*'YJW-parameter'!$C33)</f>
        <v>2.7954408418697685E-3</v>
      </c>
      <c r="Y18" s="37">
        <f>'YJW-parameter'!S$42/('ZJQ-new veh FE'!Z18*'YJW-parameter'!$C33)</f>
        <v>2.7952549377105694E-3</v>
      </c>
      <c r="Z18" s="37">
        <f>'YJW-parameter'!T$42/('ZJQ-new veh FE'!AA18*'YJW-parameter'!$C33)</f>
        <v>2.7950690582759568E-3</v>
      </c>
      <c r="AA18" s="37">
        <f>'YJW-parameter'!U$42/('ZJQ-new veh FE'!AB18*'YJW-parameter'!$C33)</f>
        <v>2.7948832035609968E-3</v>
      </c>
      <c r="AB18" s="37">
        <f>'YJW-parameter'!V$42/('ZJQ-new veh FE'!AC18*'YJW-parameter'!$C33)</f>
        <v>2.7946973735607605E-3</v>
      </c>
      <c r="AC18" s="37">
        <f>'YJW-parameter'!W$42/('ZJQ-new veh FE'!AD18*'YJW-parameter'!$C33)</f>
        <v>2.7946973735607605E-3</v>
      </c>
      <c r="AD18" s="37">
        <f>'YJW-parameter'!X$42/('ZJQ-new veh FE'!AE18*'YJW-parameter'!$C33)</f>
        <v>2.7946973735607605E-3</v>
      </c>
      <c r="AE18" s="37">
        <f>'YJW-parameter'!Y$42/('ZJQ-new veh FE'!AF18*'YJW-parameter'!$C33)</f>
        <v>2.7946973735607605E-3</v>
      </c>
      <c r="AF18" s="37">
        <f>'YJW-parameter'!Z$42/('ZJQ-new veh FE'!AG18*'YJW-parameter'!$C33)</f>
        <v>2.7946973735607605E-3</v>
      </c>
      <c r="AG18" s="37">
        <f>'YJW-parameter'!AA$42/('ZJQ-new veh FE'!AH18*'YJW-parameter'!$C33)</f>
        <v>2.7946973735607605E-3</v>
      </c>
      <c r="AH18" s="37">
        <f>'YJW-parameter'!AB$42/('ZJQ-new veh FE'!AI18*'YJW-parameter'!$C33)</f>
        <v>2.7946973735607605E-3</v>
      </c>
      <c r="AI18" s="37">
        <f>'YJW-parameter'!AC$42/('ZJQ-new veh FE'!AJ18*'YJW-parameter'!$C33)</f>
        <v>2.7946973735607605E-3</v>
      </c>
      <c r="AJ18" s="37">
        <f>'YJW-parameter'!AD$42/('ZJQ-new veh FE'!AK18*'YJW-parameter'!$C33)</f>
        <v>2.7946973735607605E-3</v>
      </c>
      <c r="AK18" s="37">
        <f>'YJW-parameter'!AE$42/('ZJQ-new veh FE'!AL18*'YJW-parameter'!$C33)</f>
        <v>2.7946973735607605E-3</v>
      </c>
      <c r="AL18" s="37">
        <f>'YJW-parameter'!AF$42/('ZJQ-new veh FE'!AM18*'YJW-parameter'!$C33)</f>
        <v>2.7946973735607605E-3</v>
      </c>
      <c r="AM18" s="37">
        <f>'YJW-parameter'!AG$42/('ZJQ-new veh FE'!AN18*'YJW-parameter'!$C33)</f>
        <v>2.7946973735607605E-3</v>
      </c>
      <c r="AN18" s="37">
        <f>'YJW-parameter'!AH$42/('ZJQ-new veh FE'!AO18*'YJW-parameter'!$C33)</f>
        <v>2.7946973735607605E-3</v>
      </c>
      <c r="AO18" s="37">
        <f>'YJW-parameter'!AI$42/('ZJQ-new veh FE'!AP18*'YJW-parameter'!$C33)</f>
        <v>2.7946973735607605E-3</v>
      </c>
      <c r="AP18" s="37">
        <f>'YJW-parameter'!AJ$42/('ZJQ-new veh FE'!AQ18*'YJW-parameter'!$C33)</f>
        <v>2.7946973735607605E-3</v>
      </c>
      <c r="AQ18" s="37">
        <f>'YJW-parameter'!AK$42/('ZJQ-new veh FE'!AR18*'YJW-parameter'!$C33)</f>
        <v>2.7946973735607605E-3</v>
      </c>
      <c r="AR18" s="37">
        <f>'YJW-parameter'!AL$42/('ZJQ-new veh FE'!AS18*'YJW-parameter'!$C33)</f>
        <v>2.7946973735607605E-3</v>
      </c>
      <c r="AS18" s="37">
        <f>'YJW-parameter'!AM$42/('ZJQ-new veh FE'!AT18*'YJW-parameter'!$C33)</f>
        <v>2.7946973735607605E-3</v>
      </c>
      <c r="AT18" s="37">
        <f>'YJW-parameter'!AN$42/('ZJQ-new veh FE'!AU18*'YJW-parameter'!$C33)</f>
        <v>2.7946973735607605E-3</v>
      </c>
      <c r="AU18" s="37">
        <f>'YJW-parameter'!AO$42/('ZJQ-new veh FE'!AV18*'YJW-parameter'!$C33)</f>
        <v>2.7946973735607605E-3</v>
      </c>
      <c r="AV18" s="37">
        <f>'YJW-parameter'!AP$42/('ZJQ-new veh FE'!AW18*'YJW-parameter'!$C33)</f>
        <v>2.7946973735607605E-3</v>
      </c>
    </row>
    <row r="19" spans="1:48">
      <c r="A19" s="33" t="s">
        <v>49</v>
      </c>
      <c r="B19" s="34" t="s">
        <v>39</v>
      </c>
      <c r="C19" s="33" t="s">
        <v>50</v>
      </c>
      <c r="D19" s="33" t="s">
        <v>33</v>
      </c>
      <c r="E19" s="33" t="s">
        <v>40</v>
      </c>
      <c r="F19" s="33" t="s">
        <v>159</v>
      </c>
      <c r="G19" s="133">
        <f>G35</f>
        <v>2.5481918522714622E-3</v>
      </c>
      <c r="H19" s="133">
        <f>H35</f>
        <v>2.5675831624841126E-3</v>
      </c>
      <c r="I19" s="133">
        <f t="shared" ref="I19:AV19" si="3">I35</f>
        <v>2.6387866548675865E-3</v>
      </c>
      <c r="J19" s="133">
        <f t="shared" si="3"/>
        <v>2.7914903365055285E-3</v>
      </c>
      <c r="K19" s="133">
        <f t="shared" si="3"/>
        <v>3.0684137812315476E-3</v>
      </c>
      <c r="L19" s="133">
        <f t="shared" si="3"/>
        <v>3.4053511521753691E-3</v>
      </c>
      <c r="M19" s="133">
        <f t="shared" si="3"/>
        <v>3.8463003690266482E-3</v>
      </c>
      <c r="N19" s="133">
        <f t="shared" si="3"/>
        <v>4.3896371985108432E-3</v>
      </c>
      <c r="O19" s="133">
        <f t="shared" si="3"/>
        <v>4.3795851441219323E-3</v>
      </c>
      <c r="P19" s="133">
        <f t="shared" si="3"/>
        <v>4.3689374907154689E-3</v>
      </c>
      <c r="Q19" s="133">
        <f t="shared" si="3"/>
        <v>4.3718544473474877E-3</v>
      </c>
      <c r="R19" s="133">
        <f t="shared" si="3"/>
        <v>4.3877357295457695E-3</v>
      </c>
      <c r="S19" s="133">
        <f t="shared" si="3"/>
        <v>4.3834871403104275E-3</v>
      </c>
      <c r="T19" s="133">
        <f t="shared" si="3"/>
        <v>4.3720533834400964E-3</v>
      </c>
      <c r="U19" s="133">
        <f t="shared" si="3"/>
        <v>4.3697572324026901E-3</v>
      </c>
      <c r="V19" s="133">
        <f t="shared" si="3"/>
        <v>4.376965278744426E-3</v>
      </c>
      <c r="W19" s="133">
        <f t="shared" si="3"/>
        <v>4.3850276755113132E-3</v>
      </c>
      <c r="X19" s="133">
        <f t="shared" si="3"/>
        <v>4.3822103960237235E-3</v>
      </c>
      <c r="Y19" s="133">
        <f t="shared" si="3"/>
        <v>4.3732781240978886E-3</v>
      </c>
      <c r="Z19" s="133">
        <f t="shared" si="3"/>
        <v>4.3720125576593013E-3</v>
      </c>
      <c r="AA19" s="133">
        <f t="shared" si="3"/>
        <v>4.3852659060324159E-3</v>
      </c>
      <c r="AB19" s="133">
        <f t="shared" si="3"/>
        <v>4.3879835073246977E-3</v>
      </c>
      <c r="AC19" s="133">
        <f t="shared" si="3"/>
        <v>4.37912169254081E-3</v>
      </c>
      <c r="AD19" s="133">
        <f t="shared" si="3"/>
        <v>4.3711750159245522E-3</v>
      </c>
      <c r="AE19" s="133">
        <f t="shared" si="3"/>
        <v>4.3735085817993655E-3</v>
      </c>
      <c r="AF19" s="133">
        <f t="shared" si="3"/>
        <v>4.3806360949735961E-3</v>
      </c>
      <c r="AG19" s="133">
        <f t="shared" si="3"/>
        <v>4.3821058859749599E-3</v>
      </c>
      <c r="AH19" s="133">
        <f t="shared" si="3"/>
        <v>4.3765852460791281E-3</v>
      </c>
      <c r="AI19" s="133">
        <f t="shared" si="3"/>
        <v>4.3724199191582857E-3</v>
      </c>
      <c r="AJ19" s="133">
        <f t="shared" si="3"/>
        <v>4.3808784257852564E-3</v>
      </c>
      <c r="AK19" s="133">
        <f t="shared" si="3"/>
        <v>4.3872768681651421E-3</v>
      </c>
      <c r="AL19" s="133">
        <f t="shared" si="3"/>
        <v>4.3836683358727414E-3</v>
      </c>
      <c r="AM19" s="133">
        <f t="shared" si="3"/>
        <v>4.3754334672547347E-3</v>
      </c>
      <c r="AN19" s="133">
        <f t="shared" si="3"/>
        <v>4.3734616565455969E-3</v>
      </c>
      <c r="AO19" s="133">
        <f t="shared" si="3"/>
        <v>4.3787367308297338E-3</v>
      </c>
      <c r="AP19" s="133">
        <f t="shared" si="3"/>
        <v>4.3819281949646809E-3</v>
      </c>
      <c r="AQ19" s="133">
        <f t="shared" si="3"/>
        <v>4.3790082680517251E-3</v>
      </c>
      <c r="AR19" s="133">
        <f t="shared" si="3"/>
        <v>4.3739943830210662E-3</v>
      </c>
      <c r="AS19" s="133">
        <f t="shared" si="3"/>
        <v>4.3774295495989162E-3</v>
      </c>
      <c r="AT19" s="133">
        <f t="shared" si="3"/>
        <v>4.3845205465504623E-3</v>
      </c>
      <c r="AU19" s="133">
        <f t="shared" si="3"/>
        <v>4.3849496642043616E-3</v>
      </c>
      <c r="AV19" s="133">
        <f t="shared" si="3"/>
        <v>4.3790861712817717E-3</v>
      </c>
    </row>
    <row r="20" spans="1:48">
      <c r="A20" s="33" t="s">
        <v>49</v>
      </c>
      <c r="B20" s="34" t="s">
        <v>41</v>
      </c>
      <c r="C20" s="33" t="s">
        <v>50</v>
      </c>
      <c r="D20" s="33" t="s">
        <v>33</v>
      </c>
      <c r="E20" s="33" t="s">
        <v>42</v>
      </c>
      <c r="F20" s="33" t="s">
        <v>159</v>
      </c>
      <c r="G20" s="37">
        <f>'YJW-parameter'!B$42/('ZJQ-new veh FE'!H20*'YJW-parameter'!$C35)</f>
        <v>2.5219349099012303E-3</v>
      </c>
      <c r="H20" s="37">
        <f>'YJW-parameter'!C$42/('ZJQ-new veh FE'!I20*'YJW-parameter'!$C35)</f>
        <v>2.5219349099012303E-3</v>
      </c>
      <c r="I20" s="37">
        <f>'YJW-parameter'!C$42/('ZJQ-new veh FE'!J20*'YJW-parameter'!$C35)</f>
        <v>2.5945832406391255E-3</v>
      </c>
      <c r="J20" s="37">
        <f>'YJW-parameter'!D$42/('ZJQ-new veh FE'!K20*'YJW-parameter'!$C35)</f>
        <v>2.6715412181157099E-3</v>
      </c>
      <c r="K20" s="37">
        <f>'YJW-parameter'!E$42/('ZJQ-new veh FE'!L20*'YJW-parameter'!$C35)</f>
        <v>2.7532040501105134E-3</v>
      </c>
      <c r="L20" s="37">
        <f>'YJW-parameter'!F$42/('ZJQ-new veh FE'!M20*'YJW-parameter'!$C35)</f>
        <v>2.840016790429313E-3</v>
      </c>
      <c r="M20" s="37">
        <f>'YJW-parameter'!G$42/('ZJQ-new veh FE'!N20*'YJW-parameter'!$C35)</f>
        <v>2.9324824533735233E-3</v>
      </c>
      <c r="N20" s="37">
        <f>'YJW-parameter'!H$42/('ZJQ-new veh FE'!O20*'YJW-parameter'!$C35)</f>
        <v>2.9739798465816393E-3</v>
      </c>
      <c r="O20" s="37">
        <f>'YJW-parameter'!I$42/('ZJQ-new veh FE'!P20*'YJW-parameter'!$C35)</f>
        <v>3.0166685525134331E-3</v>
      </c>
      <c r="P20" s="37">
        <f>'YJW-parameter'!J$42/('ZJQ-new veh FE'!Q20*'YJW-parameter'!$C35)</f>
        <v>3.0606006188121722E-3</v>
      </c>
      <c r="Q20" s="37">
        <f>'YJW-parameter'!K$42/('ZJQ-new veh FE'!R20*'YJW-parameter'!$C35)</f>
        <v>3.1058311698291012E-3</v>
      </c>
      <c r="R20" s="37">
        <f>'YJW-parameter'!L$42/('ZJQ-new veh FE'!S20*'YJW-parameter'!$C35)</f>
        <v>3.1524186373765375E-3</v>
      </c>
      <c r="S20" s="37">
        <f>'YJW-parameter'!M$42/('ZJQ-new veh FE'!T20*'YJW-parameter'!$C35)</f>
        <v>3.1842612498752905E-3</v>
      </c>
      <c r="T20" s="37">
        <f>'YJW-parameter'!N$42/('ZJQ-new veh FE'!U20*'YJW-parameter'!$C35)</f>
        <v>3.2167537116087118E-3</v>
      </c>
      <c r="U20" s="37">
        <f>'YJW-parameter'!O$42/('ZJQ-new veh FE'!V20*'YJW-parameter'!$C35)</f>
        <v>3.2499161210067396E-3</v>
      </c>
      <c r="V20" s="37">
        <f>'YJW-parameter'!P$42/('ZJQ-new veh FE'!W20*'YJW-parameter'!$C35)</f>
        <v>3.2837694139338934E-3</v>
      </c>
      <c r="W20" s="37">
        <f>'YJW-parameter'!Q$42/('ZJQ-new veh FE'!X20*'YJW-parameter'!$C35)</f>
        <v>3.3183354077647768E-3</v>
      </c>
      <c r="X20" s="37">
        <f>'YJW-parameter'!R$42/('ZJQ-new veh FE'!Y20*'YJW-parameter'!$C35)</f>
        <v>3.3183354077647768E-3</v>
      </c>
      <c r="Y20" s="37">
        <f>'YJW-parameter'!S$42/('ZJQ-new veh FE'!Z20*'YJW-parameter'!$C35)</f>
        <v>3.3183354077647768E-3</v>
      </c>
      <c r="Z20" s="37">
        <f>'YJW-parameter'!T$42/('ZJQ-new veh FE'!AA20*'YJW-parameter'!$C35)</f>
        <v>3.3183354077647768E-3</v>
      </c>
      <c r="AA20" s="37">
        <f>'YJW-parameter'!U$42/('ZJQ-new veh FE'!AB20*'YJW-parameter'!$C35)</f>
        <v>3.3183354077647768E-3</v>
      </c>
      <c r="AB20" s="37">
        <f>'YJW-parameter'!V$42/('ZJQ-new veh FE'!AC20*'YJW-parameter'!$C35)</f>
        <v>3.3183354077647768E-3</v>
      </c>
      <c r="AC20" s="37">
        <f>'YJW-parameter'!W$42/('ZJQ-new veh FE'!AD20*'YJW-parameter'!$C35)</f>
        <v>3.3183354077647768E-3</v>
      </c>
      <c r="AD20" s="37">
        <f>'YJW-parameter'!X$42/('ZJQ-new veh FE'!AE20*'YJW-parameter'!$C35)</f>
        <v>3.3183354077647768E-3</v>
      </c>
      <c r="AE20" s="37">
        <f>'YJW-parameter'!Y$42/('ZJQ-new veh FE'!AF20*'YJW-parameter'!$C35)</f>
        <v>3.3183354077647768E-3</v>
      </c>
      <c r="AF20" s="37">
        <f>'YJW-parameter'!Z$42/('ZJQ-new veh FE'!AG20*'YJW-parameter'!$C35)</f>
        <v>3.3183354077647768E-3</v>
      </c>
      <c r="AG20" s="37">
        <f>'YJW-parameter'!AA$42/('ZJQ-new veh FE'!AH20*'YJW-parameter'!$C35)</f>
        <v>3.3183354077647768E-3</v>
      </c>
      <c r="AH20" s="37">
        <f>'YJW-parameter'!AB$42/('ZJQ-new veh FE'!AI20*'YJW-parameter'!$C35)</f>
        <v>3.3183354077647768E-3</v>
      </c>
      <c r="AI20" s="37">
        <f>'YJW-parameter'!AC$42/('ZJQ-new veh FE'!AJ20*'YJW-parameter'!$C35)</f>
        <v>3.3183354077647768E-3</v>
      </c>
      <c r="AJ20" s="37">
        <f>'YJW-parameter'!AD$42/('ZJQ-new veh FE'!AK20*'YJW-parameter'!$C35)</f>
        <v>3.3183354077647768E-3</v>
      </c>
      <c r="AK20" s="37">
        <f>'YJW-parameter'!AE$42/('ZJQ-new veh FE'!AL20*'YJW-parameter'!$C35)</f>
        <v>3.3183354077647768E-3</v>
      </c>
      <c r="AL20" s="37">
        <f>'YJW-parameter'!AF$42/('ZJQ-new veh FE'!AM20*'YJW-parameter'!$C35)</f>
        <v>3.3183354077647768E-3</v>
      </c>
      <c r="AM20" s="37">
        <f>'YJW-parameter'!AG$42/('ZJQ-new veh FE'!AN20*'YJW-parameter'!$C35)</f>
        <v>3.3183354077647768E-3</v>
      </c>
      <c r="AN20" s="37">
        <f>'YJW-parameter'!AH$42/('ZJQ-new veh FE'!AO20*'YJW-parameter'!$C35)</f>
        <v>3.3183354077647768E-3</v>
      </c>
      <c r="AO20" s="37">
        <f>'YJW-parameter'!AI$42/('ZJQ-new veh FE'!AP20*'YJW-parameter'!$C35)</f>
        <v>3.3183354077647768E-3</v>
      </c>
      <c r="AP20" s="37">
        <f>'YJW-parameter'!AJ$42/('ZJQ-new veh FE'!AQ20*'YJW-parameter'!$C35)</f>
        <v>3.3183354077647768E-3</v>
      </c>
      <c r="AQ20" s="37">
        <f>'YJW-parameter'!AK$42/('ZJQ-new veh FE'!AR20*'YJW-parameter'!$C35)</f>
        <v>3.3183354077647768E-3</v>
      </c>
      <c r="AR20" s="37">
        <f>'YJW-parameter'!AL$42/('ZJQ-new veh FE'!AS20*'YJW-parameter'!$C35)</f>
        <v>3.3183354077647768E-3</v>
      </c>
      <c r="AS20" s="37">
        <f>'YJW-parameter'!AM$42/('ZJQ-new veh FE'!AT20*'YJW-parameter'!$C35)</f>
        <v>3.3183354077647768E-3</v>
      </c>
      <c r="AT20" s="37">
        <f>'YJW-parameter'!AN$42/('ZJQ-new veh FE'!AU20*'YJW-parameter'!$C35)</f>
        <v>3.3183354077647768E-3</v>
      </c>
      <c r="AU20" s="37">
        <f>'YJW-parameter'!AO$42/('ZJQ-new veh FE'!AV20*'YJW-parameter'!$C35)</f>
        <v>3.3183354077647768E-3</v>
      </c>
      <c r="AV20" s="37">
        <f>'YJW-parameter'!AP$42/('ZJQ-new veh FE'!AW20*'YJW-parameter'!$C35)</f>
        <v>3.3183354077647768E-3</v>
      </c>
    </row>
    <row r="21" spans="1:48">
      <c r="A21" s="33" t="s">
        <v>49</v>
      </c>
      <c r="B21" s="34" t="s">
        <v>43</v>
      </c>
      <c r="C21" s="33" t="s">
        <v>50</v>
      </c>
      <c r="D21" s="33" t="s">
        <v>33</v>
      </c>
      <c r="E21" s="33" t="s">
        <v>44</v>
      </c>
      <c r="F21" s="33" t="s">
        <v>159</v>
      </c>
      <c r="G21" s="37">
        <f>'YJW-parameter'!B$42/('ZJQ-new veh FE'!H21*'YJW-parameter'!$C36)</f>
        <v>9.0815578728949868E-4</v>
      </c>
      <c r="H21" s="37">
        <f>'YJW-parameter'!C$42/('ZJQ-new veh FE'!I21*'YJW-parameter'!$C36)</f>
        <v>9.0815578728949868E-4</v>
      </c>
      <c r="I21" s="37">
        <f>'YJW-parameter'!C$42/('ZJQ-new veh FE'!J21*'YJW-parameter'!$C36)</f>
        <v>9.0815578728949868E-4</v>
      </c>
      <c r="J21" s="37">
        <f>'YJW-parameter'!D$42/('ZJQ-new veh FE'!K21*'YJW-parameter'!$C36)</f>
        <v>9.0815578728949868E-4</v>
      </c>
      <c r="K21" s="37">
        <f>'YJW-parameter'!E$42/('ZJQ-new veh FE'!L21*'YJW-parameter'!$C36)</f>
        <v>9.0815578728949868E-4</v>
      </c>
      <c r="L21" s="37">
        <f>'YJW-parameter'!F$42/('ZJQ-new veh FE'!M21*'YJW-parameter'!$C36)</f>
        <v>9.0815578728949868E-4</v>
      </c>
      <c r="M21" s="37">
        <f>'YJW-parameter'!G$42/('ZJQ-new veh FE'!N21*'YJW-parameter'!$C36)</f>
        <v>9.0815578728949868E-4</v>
      </c>
      <c r="N21" s="37">
        <f>'YJW-parameter'!H$42/('ZJQ-new veh FE'!O21*'YJW-parameter'!$C36)</f>
        <v>9.0815578728949868E-4</v>
      </c>
      <c r="O21" s="37">
        <f>'YJW-parameter'!I$42/('ZJQ-new veh FE'!P21*'YJW-parameter'!$C36)</f>
        <v>9.0815578728949868E-4</v>
      </c>
      <c r="P21" s="37">
        <f>'YJW-parameter'!J$42/('ZJQ-new veh FE'!Q21*'YJW-parameter'!$C36)</f>
        <v>9.0815578728949868E-4</v>
      </c>
      <c r="Q21" s="37">
        <f>'YJW-parameter'!K$42/('ZJQ-new veh FE'!R21*'YJW-parameter'!$C36)</f>
        <v>9.0815578728949868E-4</v>
      </c>
      <c r="R21" s="37">
        <f>'YJW-parameter'!L$42/('ZJQ-new veh FE'!S21*'YJW-parameter'!$C36)</f>
        <v>9.0815578728949868E-4</v>
      </c>
      <c r="S21" s="37">
        <f>'YJW-parameter'!M$42/('ZJQ-new veh FE'!T21*'YJW-parameter'!$C36)</f>
        <v>9.0815578728949868E-4</v>
      </c>
      <c r="T21" s="37">
        <f>'YJW-parameter'!N$42/('ZJQ-new veh FE'!U21*'YJW-parameter'!$C36)</f>
        <v>9.0815578728949868E-4</v>
      </c>
      <c r="U21" s="37">
        <f>'YJW-parameter'!O$42/('ZJQ-new veh FE'!V21*'YJW-parameter'!$C36)</f>
        <v>9.0815578728949868E-4</v>
      </c>
      <c r="V21" s="37">
        <f>'YJW-parameter'!P$42/('ZJQ-new veh FE'!W21*'YJW-parameter'!$C36)</f>
        <v>9.0815578728949868E-4</v>
      </c>
      <c r="W21" s="37">
        <f>'YJW-parameter'!Q$42/('ZJQ-new veh FE'!X21*'YJW-parameter'!$C36)</f>
        <v>9.0815578728949868E-4</v>
      </c>
      <c r="X21" s="37">
        <f>'YJW-parameter'!R$42/('ZJQ-new veh FE'!Y21*'YJW-parameter'!$C36)</f>
        <v>9.0815578728949868E-4</v>
      </c>
      <c r="Y21" s="37">
        <f>'YJW-parameter'!S$42/('ZJQ-new veh FE'!Z21*'YJW-parameter'!$C36)</f>
        <v>9.0815578728949868E-4</v>
      </c>
      <c r="Z21" s="37">
        <f>'YJW-parameter'!T$42/('ZJQ-new veh FE'!AA21*'YJW-parameter'!$C36)</f>
        <v>9.0815578728949868E-4</v>
      </c>
      <c r="AA21" s="37">
        <f>'YJW-parameter'!U$42/('ZJQ-new veh FE'!AB21*'YJW-parameter'!$C36)</f>
        <v>9.0815578728949868E-4</v>
      </c>
      <c r="AB21" s="37">
        <f>'YJW-parameter'!V$42/('ZJQ-new veh FE'!AC21*'YJW-parameter'!$C36)</f>
        <v>9.0815578728949868E-4</v>
      </c>
      <c r="AC21" s="37">
        <f>'YJW-parameter'!W$42/('ZJQ-new veh FE'!AD21*'YJW-parameter'!$C36)</f>
        <v>9.0815578728949868E-4</v>
      </c>
      <c r="AD21" s="37">
        <f>'YJW-parameter'!X$42/('ZJQ-new veh FE'!AE21*'YJW-parameter'!$C36)</f>
        <v>9.0815578728949868E-4</v>
      </c>
      <c r="AE21" s="37">
        <f>'YJW-parameter'!Y$42/('ZJQ-new veh FE'!AF21*'YJW-parameter'!$C36)</f>
        <v>9.0815578728949868E-4</v>
      </c>
      <c r="AF21" s="37">
        <f>'YJW-parameter'!Z$42/('ZJQ-new veh FE'!AG21*'YJW-parameter'!$C36)</f>
        <v>9.0815578728949868E-4</v>
      </c>
      <c r="AG21" s="37">
        <f>'YJW-parameter'!AA$42/('ZJQ-new veh FE'!AH21*'YJW-parameter'!$C36)</f>
        <v>9.0815578728949868E-4</v>
      </c>
      <c r="AH21" s="37">
        <f>'YJW-parameter'!AB$42/('ZJQ-new veh FE'!AI21*'YJW-parameter'!$C36)</f>
        <v>9.0815578728949868E-4</v>
      </c>
      <c r="AI21" s="37">
        <f>'YJW-parameter'!AC$42/('ZJQ-new veh FE'!AJ21*'YJW-parameter'!$C36)</f>
        <v>9.0815578728949868E-4</v>
      </c>
      <c r="AJ21" s="37">
        <f>'YJW-parameter'!AD$42/('ZJQ-new veh FE'!AK21*'YJW-parameter'!$C36)</f>
        <v>9.0815578728949868E-4</v>
      </c>
      <c r="AK21" s="37">
        <f>'YJW-parameter'!AE$42/('ZJQ-new veh FE'!AL21*'YJW-parameter'!$C36)</f>
        <v>9.0815578728949868E-4</v>
      </c>
      <c r="AL21" s="37">
        <f>'YJW-parameter'!AF$42/('ZJQ-new veh FE'!AM21*'YJW-parameter'!$C36)</f>
        <v>9.0815578728949868E-4</v>
      </c>
      <c r="AM21" s="37">
        <f>'YJW-parameter'!AG$42/('ZJQ-new veh FE'!AN21*'YJW-parameter'!$C36)</f>
        <v>9.0815578728949868E-4</v>
      </c>
      <c r="AN21" s="37">
        <f>'YJW-parameter'!AH$42/('ZJQ-new veh FE'!AO21*'YJW-parameter'!$C36)</f>
        <v>9.0815578728949868E-4</v>
      </c>
      <c r="AO21" s="37">
        <f>'YJW-parameter'!AI$42/('ZJQ-new veh FE'!AP21*'YJW-parameter'!$C36)</f>
        <v>9.0815578728949868E-4</v>
      </c>
      <c r="AP21" s="37">
        <f>'YJW-parameter'!AJ$42/('ZJQ-new veh FE'!AQ21*'YJW-parameter'!$C36)</f>
        <v>9.0815578728949868E-4</v>
      </c>
      <c r="AQ21" s="37">
        <f>'YJW-parameter'!AK$42/('ZJQ-new veh FE'!AR21*'YJW-parameter'!$C36)</f>
        <v>9.0815578728949868E-4</v>
      </c>
      <c r="AR21" s="37">
        <f>'YJW-parameter'!AL$42/('ZJQ-new veh FE'!AS21*'YJW-parameter'!$C36)</f>
        <v>9.0815578728949868E-4</v>
      </c>
      <c r="AS21" s="37">
        <f>'YJW-parameter'!AM$42/('ZJQ-new veh FE'!AT21*'YJW-parameter'!$C36)</f>
        <v>9.0815578728949868E-4</v>
      </c>
      <c r="AT21" s="37">
        <f>'YJW-parameter'!AN$42/('ZJQ-new veh FE'!AU21*'YJW-parameter'!$C36)</f>
        <v>9.0815578728949868E-4</v>
      </c>
      <c r="AU21" s="37">
        <f>'YJW-parameter'!AO$42/('ZJQ-new veh FE'!AV21*'YJW-parameter'!$C36)</f>
        <v>9.0815578728949868E-4</v>
      </c>
      <c r="AV21" s="37">
        <f>'YJW-parameter'!AP$42/('ZJQ-new veh FE'!AW21*'YJW-parameter'!$C36)</f>
        <v>9.0815578728949868E-4</v>
      </c>
    </row>
    <row r="22" spans="1:48">
      <c r="A22" s="33" t="s">
        <v>49</v>
      </c>
      <c r="B22" s="34" t="s">
        <v>45</v>
      </c>
      <c r="C22" s="33" t="s">
        <v>50</v>
      </c>
      <c r="D22" s="33" t="s">
        <v>33</v>
      </c>
      <c r="E22" s="33" t="s">
        <v>46</v>
      </c>
      <c r="F22" s="33" t="s">
        <v>159</v>
      </c>
      <c r="G22" s="37">
        <f>'YJW-parameter'!B$42/('ZJQ-new veh FE'!H22*'YJW-parameter'!$C37)</f>
        <v>1.8613241243121026E-3</v>
      </c>
      <c r="H22" s="37">
        <f>'YJW-parameter'!C$42/('ZJQ-new veh FE'!I22*'YJW-parameter'!$C37)</f>
        <v>1.8613241243121026E-3</v>
      </c>
      <c r="I22" s="37">
        <f>'YJW-parameter'!C$42/('ZJQ-new veh FE'!J22*'YJW-parameter'!$C37)</f>
        <v>1.8928719908258668E-3</v>
      </c>
      <c r="J22" s="37">
        <f>'YJW-parameter'!D$42/('ZJQ-new veh FE'!K22*'YJW-parameter'!$C37)</f>
        <v>1.9255077148056235E-3</v>
      </c>
      <c r="K22" s="37">
        <f>'YJW-parameter'!E$42/('ZJQ-new veh FE'!L22*'YJW-parameter'!$C37)</f>
        <v>1.9592885519074763E-3</v>
      </c>
      <c r="L22" s="37">
        <f>'YJW-parameter'!F$42/('ZJQ-new veh FE'!M22*'YJW-parameter'!$C37)</f>
        <v>1.9942758474772531E-3</v>
      </c>
      <c r="M22" s="37">
        <f>'YJW-parameter'!G$42/('ZJQ-new veh FE'!N22*'YJW-parameter'!$C37)</f>
        <v>2.0305354083404756E-3</v>
      </c>
      <c r="N22" s="37">
        <f>'YJW-parameter'!H$42/('ZJQ-new veh FE'!O22*'YJW-parameter'!$C37)</f>
        <v>2.0305354083404756E-3</v>
      </c>
      <c r="O22" s="37">
        <f>'YJW-parameter'!I$42/('ZJQ-new veh FE'!P22*'YJW-parameter'!$C37)</f>
        <v>2.0305354083404756E-3</v>
      </c>
      <c r="P22" s="37">
        <f>'YJW-parameter'!J$42/('ZJQ-new veh FE'!Q22*'YJW-parameter'!$C37)</f>
        <v>2.0305354083404756E-3</v>
      </c>
      <c r="Q22" s="37">
        <f>'YJW-parameter'!K$42/('ZJQ-new veh FE'!R22*'YJW-parameter'!$C37)</f>
        <v>2.0305354083404756E-3</v>
      </c>
      <c r="R22" s="37">
        <f>'YJW-parameter'!L$42/('ZJQ-new veh FE'!S22*'YJW-parameter'!$C37)</f>
        <v>2.0305354083404756E-3</v>
      </c>
      <c r="S22" s="37">
        <f>'YJW-parameter'!M$42/('ZJQ-new veh FE'!T22*'YJW-parameter'!$C37)</f>
        <v>2.0305354083404756E-3</v>
      </c>
      <c r="T22" s="37">
        <f>'YJW-parameter'!N$42/('ZJQ-new veh FE'!U22*'YJW-parameter'!$C37)</f>
        <v>2.0305354083404756E-3</v>
      </c>
      <c r="U22" s="37">
        <f>'YJW-parameter'!O$42/('ZJQ-new veh FE'!V22*'YJW-parameter'!$C37)</f>
        <v>2.0305354083404756E-3</v>
      </c>
      <c r="V22" s="37">
        <f>'YJW-parameter'!P$42/('ZJQ-new veh FE'!W22*'YJW-parameter'!$C37)</f>
        <v>2.0305354083404756E-3</v>
      </c>
      <c r="W22" s="37">
        <f>'YJW-parameter'!Q$42/('ZJQ-new veh FE'!X22*'YJW-parameter'!$C37)</f>
        <v>2.0305354083404756E-3</v>
      </c>
      <c r="X22" s="37">
        <f>'YJW-parameter'!R$42/('ZJQ-new veh FE'!Y22*'YJW-parameter'!$C37)</f>
        <v>2.0305354083404756E-3</v>
      </c>
      <c r="Y22" s="37">
        <f>'YJW-parameter'!S$42/('ZJQ-new veh FE'!Z22*'YJW-parameter'!$C37)</f>
        <v>2.0305354083404756E-3</v>
      </c>
      <c r="Z22" s="37">
        <f>'YJW-parameter'!T$42/('ZJQ-new veh FE'!AA22*'YJW-parameter'!$C37)</f>
        <v>2.0305354083404756E-3</v>
      </c>
      <c r="AA22" s="37">
        <f>'YJW-parameter'!U$42/('ZJQ-new veh FE'!AB22*'YJW-parameter'!$C37)</f>
        <v>2.0305354083404756E-3</v>
      </c>
      <c r="AB22" s="37">
        <f>'YJW-parameter'!V$42/('ZJQ-new veh FE'!AC22*'YJW-parameter'!$C37)</f>
        <v>2.0305354083404756E-3</v>
      </c>
      <c r="AC22" s="37">
        <f>'YJW-parameter'!W$42/('ZJQ-new veh FE'!AD22*'YJW-parameter'!$C37)</f>
        <v>2.0305354083404756E-3</v>
      </c>
      <c r="AD22" s="37">
        <f>'YJW-parameter'!X$42/('ZJQ-new veh FE'!AE22*'YJW-parameter'!$C37)</f>
        <v>2.0305354083404756E-3</v>
      </c>
      <c r="AE22" s="37">
        <f>'YJW-parameter'!Y$42/('ZJQ-new veh FE'!AF22*'YJW-parameter'!$C37)</f>
        <v>2.0305354083404756E-3</v>
      </c>
      <c r="AF22" s="37">
        <f>'YJW-parameter'!Z$42/('ZJQ-new veh FE'!AG22*'YJW-parameter'!$C37)</f>
        <v>2.0305354083404756E-3</v>
      </c>
      <c r="AG22" s="37">
        <f>'YJW-parameter'!AA$42/('ZJQ-new veh FE'!AH22*'YJW-parameter'!$C37)</f>
        <v>2.0305354083404756E-3</v>
      </c>
      <c r="AH22" s="37">
        <f>'YJW-parameter'!AB$42/('ZJQ-new veh FE'!AI22*'YJW-parameter'!$C37)</f>
        <v>2.0305354083404756E-3</v>
      </c>
      <c r="AI22" s="37">
        <f>'YJW-parameter'!AC$42/('ZJQ-new veh FE'!AJ22*'YJW-parameter'!$C37)</f>
        <v>2.0305354083404756E-3</v>
      </c>
      <c r="AJ22" s="37">
        <f>'YJW-parameter'!AD$42/('ZJQ-new veh FE'!AK22*'YJW-parameter'!$C37)</f>
        <v>2.0305354083404756E-3</v>
      </c>
      <c r="AK22" s="37">
        <f>'YJW-parameter'!AE$42/('ZJQ-new veh FE'!AL22*'YJW-parameter'!$C37)</f>
        <v>2.0305354083404756E-3</v>
      </c>
      <c r="AL22" s="37">
        <f>'YJW-parameter'!AF$42/('ZJQ-new veh FE'!AM22*'YJW-parameter'!$C37)</f>
        <v>2.0305354083404756E-3</v>
      </c>
      <c r="AM22" s="37">
        <f>'YJW-parameter'!AG$42/('ZJQ-new veh FE'!AN22*'YJW-parameter'!$C37)</f>
        <v>2.0305354083404756E-3</v>
      </c>
      <c r="AN22" s="37">
        <f>'YJW-parameter'!AH$42/('ZJQ-new veh FE'!AO22*'YJW-parameter'!$C37)</f>
        <v>2.0305354083404756E-3</v>
      </c>
      <c r="AO22" s="37">
        <f>'YJW-parameter'!AI$42/('ZJQ-new veh FE'!AP22*'YJW-parameter'!$C37)</f>
        <v>2.0305354083404756E-3</v>
      </c>
      <c r="AP22" s="37">
        <f>'YJW-parameter'!AJ$42/('ZJQ-new veh FE'!AQ22*'YJW-parameter'!$C37)</f>
        <v>2.0305354083404756E-3</v>
      </c>
      <c r="AQ22" s="37">
        <f>'YJW-parameter'!AK$42/('ZJQ-new veh FE'!AR22*'YJW-parameter'!$C37)</f>
        <v>2.0305354083404756E-3</v>
      </c>
      <c r="AR22" s="37">
        <f>'YJW-parameter'!AL$42/('ZJQ-new veh FE'!AS22*'YJW-parameter'!$C37)</f>
        <v>2.0305354083404756E-3</v>
      </c>
      <c r="AS22" s="37">
        <f>'YJW-parameter'!AM$42/('ZJQ-new veh FE'!AT22*'YJW-parameter'!$C37)</f>
        <v>2.0305354083404756E-3</v>
      </c>
      <c r="AT22" s="37">
        <f>'YJW-parameter'!AN$42/('ZJQ-new veh FE'!AU22*'YJW-parameter'!$C37)</f>
        <v>2.0305354083404756E-3</v>
      </c>
      <c r="AU22" s="37">
        <f>'YJW-parameter'!AO$42/('ZJQ-new veh FE'!AV22*'YJW-parameter'!$C37)</f>
        <v>2.0305354083404756E-3</v>
      </c>
      <c r="AV22" s="37">
        <f>'YJW-parameter'!AP$42/('ZJQ-new veh FE'!AW22*'YJW-parameter'!$C37)</f>
        <v>2.0305354083404756E-3</v>
      </c>
    </row>
    <row r="23" spans="1:48">
      <c r="A23" s="35" t="s">
        <v>51</v>
      </c>
      <c r="B23" s="36" t="s">
        <v>31</v>
      </c>
      <c r="C23" s="35" t="s">
        <v>50</v>
      </c>
      <c r="D23" s="36" t="s">
        <v>48</v>
      </c>
      <c r="E23" s="35" t="s">
        <v>34</v>
      </c>
      <c r="F23" s="35" t="s">
        <v>159</v>
      </c>
      <c r="G23" s="37">
        <f>'YJW-parameter'!B$46/('ZJQ-new veh FE'!H23*'YJW-parameter'!$C31)</f>
        <v>1.424625889530575E-3</v>
      </c>
      <c r="H23" s="37">
        <f>'YJW-parameter'!C$46/('ZJQ-new veh FE'!I23*'YJW-parameter'!$C31)</f>
        <v>1.424625889530575E-3</v>
      </c>
      <c r="I23" s="37">
        <f>'YJW-parameter'!C$46/('ZJQ-new veh FE'!J23*'YJW-parameter'!$C31)</f>
        <v>1.4452726415527589E-3</v>
      </c>
      <c r="J23" s="37">
        <f>'YJW-parameter'!D$46/('ZJQ-new veh FE'!K23*'YJW-parameter'!$C31)</f>
        <v>1.4665266509873601E-3</v>
      </c>
      <c r="K23" s="37">
        <f>'YJW-parameter'!E$46/('ZJQ-new veh FE'!L23*'YJW-parameter'!$C31)</f>
        <v>1.488415108464785E-3</v>
      </c>
      <c r="L23" s="37">
        <f>'YJW-parameter'!F$46/('ZJQ-new veh FE'!M23*'YJW-parameter'!$C31)</f>
        <v>1.510966852532423E-3</v>
      </c>
      <c r="M23" s="37">
        <f>'YJW-parameter'!G$46/('ZJQ-new veh FE'!N23*'YJW-parameter'!$C31)</f>
        <v>1.5342124964175387E-3</v>
      </c>
      <c r="N23" s="37">
        <f>'YJW-parameter'!H$46/('ZJQ-new veh FE'!O23*'YJW-parameter'!$C31)</f>
        <v>1.5581845666740647E-3</v>
      </c>
      <c r="O23" s="37">
        <f>'YJW-parameter'!I$46/('ZJQ-new veh FE'!P23*'YJW-parameter'!$C31)</f>
        <v>1.5829176550339723E-3</v>
      </c>
      <c r="P23" s="37">
        <f>'YJW-parameter'!J$46/('ZJQ-new veh FE'!Q23*'YJW-parameter'!$C31)</f>
        <v>1.6084485849538772E-3</v>
      </c>
      <c r="Q23" s="37">
        <f>'YJW-parameter'!K$46/('ZJQ-new veh FE'!R23*'YJW-parameter'!$C31)</f>
        <v>1.6348165945432871E-3</v>
      </c>
      <c r="R23" s="37">
        <f>'YJW-parameter'!L$46/('ZJQ-new veh FE'!S23*'YJW-parameter'!$C31)</f>
        <v>1.6620635377856774E-3</v>
      </c>
      <c r="S23" s="37">
        <f>'YJW-parameter'!M$46/('ZJQ-new veh FE'!T23*'YJW-parameter'!$C31)</f>
        <v>1.6902341062227098E-3</v>
      </c>
      <c r="T23" s="37">
        <f>'YJW-parameter'!N$46/('ZJQ-new veh FE'!U23*'YJW-parameter'!$C31)</f>
        <v>1.7193760735713791E-3</v>
      </c>
      <c r="U23" s="37">
        <f>'YJW-parameter'!O$46/('ZJQ-new veh FE'!V23*'YJW-parameter'!$C31)</f>
        <v>1.7495405660901773E-3</v>
      </c>
      <c r="V23" s="37">
        <f>'YJW-parameter'!P$46/('ZJQ-new veh FE'!W23*'YJW-parameter'!$C31)</f>
        <v>1.7807823619132186E-3</v>
      </c>
      <c r="W23" s="37">
        <f>'YJW-parameter'!Q$46/('ZJQ-new veh FE'!X23*'YJW-parameter'!$C31)</f>
        <v>1.8131602230389162E-3</v>
      </c>
      <c r="X23" s="37">
        <f>'YJW-parameter'!R$46/('ZJQ-new veh FE'!Y23*'YJW-parameter'!$C31)</f>
        <v>1.8131703666493513E-3</v>
      </c>
      <c r="Y23" s="37">
        <f>'YJW-parameter'!S$46/('ZJQ-new veh FE'!Z23*'YJW-parameter'!$C31)</f>
        <v>1.8131805103733007E-3</v>
      </c>
      <c r="Z23" s="37">
        <f>'YJW-parameter'!T$46/('ZJQ-new veh FE'!AA23*'YJW-parameter'!$C31)</f>
        <v>1.8131906542107304E-3</v>
      </c>
      <c r="AA23" s="37">
        <f>'YJW-parameter'!U$46/('ZJQ-new veh FE'!AB23*'YJW-parameter'!$C31)</f>
        <v>1.8132007981616774E-3</v>
      </c>
      <c r="AB23" s="37">
        <f>'YJW-parameter'!V$46/('ZJQ-new veh FE'!AC23*'YJW-parameter'!$C31)</f>
        <v>1.8132109422261088E-3</v>
      </c>
      <c r="AC23" s="37">
        <f>'YJW-parameter'!W$46/('ZJQ-new veh FE'!AD23*'YJW-parameter'!$C31)</f>
        <v>1.8132109422261088E-3</v>
      </c>
      <c r="AD23" s="37">
        <f>'YJW-parameter'!X$46/('ZJQ-new veh FE'!AE23*'YJW-parameter'!$C31)</f>
        <v>1.8132109422261088E-3</v>
      </c>
      <c r="AE23" s="37">
        <f>'YJW-parameter'!Y$46/('ZJQ-new veh FE'!AF23*'YJW-parameter'!$C31)</f>
        <v>1.8132109422261088E-3</v>
      </c>
      <c r="AF23" s="37">
        <f>'YJW-parameter'!Z$46/('ZJQ-new veh FE'!AG23*'YJW-parameter'!$C31)</f>
        <v>1.8132109422261088E-3</v>
      </c>
      <c r="AG23" s="37">
        <f>'YJW-parameter'!AA$46/('ZJQ-new veh FE'!AH23*'YJW-parameter'!$C31)</f>
        <v>1.8132109422261088E-3</v>
      </c>
      <c r="AH23" s="37">
        <f>'YJW-parameter'!AB$46/('ZJQ-new veh FE'!AI23*'YJW-parameter'!$C31)</f>
        <v>1.8132109422261088E-3</v>
      </c>
      <c r="AI23" s="37">
        <f>'YJW-parameter'!AC$46/('ZJQ-new veh FE'!AJ23*'YJW-parameter'!$C31)</f>
        <v>1.8132109422261088E-3</v>
      </c>
      <c r="AJ23" s="37">
        <f>'YJW-parameter'!AD$46/('ZJQ-new veh FE'!AK23*'YJW-parameter'!$C31)</f>
        <v>1.8132109422261088E-3</v>
      </c>
      <c r="AK23" s="37">
        <f>'YJW-parameter'!AE$46/('ZJQ-new veh FE'!AL23*'YJW-parameter'!$C31)</f>
        <v>1.8132109422261088E-3</v>
      </c>
      <c r="AL23" s="37">
        <f>'YJW-parameter'!AF$46/('ZJQ-new veh FE'!AM23*'YJW-parameter'!$C31)</f>
        <v>1.8132109422261088E-3</v>
      </c>
      <c r="AM23" s="37">
        <f>'YJW-parameter'!AG$46/('ZJQ-new veh FE'!AN23*'YJW-parameter'!$C31)</f>
        <v>1.8132109422261088E-3</v>
      </c>
      <c r="AN23" s="37">
        <f>'YJW-parameter'!AH$46/('ZJQ-new veh FE'!AO23*'YJW-parameter'!$C31)</f>
        <v>1.8132109422261088E-3</v>
      </c>
      <c r="AO23" s="37">
        <f>'YJW-parameter'!AI$46/('ZJQ-new veh FE'!AP23*'YJW-parameter'!$C31)</f>
        <v>1.8132109422261088E-3</v>
      </c>
      <c r="AP23" s="37">
        <f>'YJW-parameter'!AJ$46/('ZJQ-new veh FE'!AQ23*'YJW-parameter'!$C31)</f>
        <v>1.8132109422261088E-3</v>
      </c>
      <c r="AQ23" s="37">
        <f>'YJW-parameter'!AK$46/('ZJQ-new veh FE'!AR23*'YJW-parameter'!$C31)</f>
        <v>1.8132109422261088E-3</v>
      </c>
      <c r="AR23" s="37">
        <f>'YJW-parameter'!AL$46/('ZJQ-new veh FE'!AS23*'YJW-parameter'!$C31)</f>
        <v>1.8132109422261088E-3</v>
      </c>
      <c r="AS23" s="37">
        <f>'YJW-parameter'!AM$46/('ZJQ-new veh FE'!AT23*'YJW-parameter'!$C31)</f>
        <v>1.8132109422261088E-3</v>
      </c>
      <c r="AT23" s="37">
        <f>'YJW-parameter'!AN$46/('ZJQ-new veh FE'!AU23*'YJW-parameter'!$C31)</f>
        <v>1.8132109422261088E-3</v>
      </c>
      <c r="AU23" s="37">
        <f>'YJW-parameter'!AO$46/('ZJQ-new veh FE'!AV23*'YJW-parameter'!$C31)</f>
        <v>1.8132109422261088E-3</v>
      </c>
      <c r="AV23" s="37">
        <f>'YJW-parameter'!AP$46/('ZJQ-new veh FE'!AW23*'YJW-parameter'!$C31)</f>
        <v>1.8132109422261088E-3</v>
      </c>
    </row>
    <row r="24" spans="1:48">
      <c r="A24" s="35" t="s">
        <v>51</v>
      </c>
      <c r="B24" s="36" t="s">
        <v>35</v>
      </c>
      <c r="C24" s="35" t="s">
        <v>50</v>
      </c>
      <c r="D24" s="36" t="s">
        <v>48</v>
      </c>
      <c r="E24" s="35" t="s">
        <v>36</v>
      </c>
      <c r="F24" s="35" t="s">
        <v>159</v>
      </c>
      <c r="G24" s="37">
        <f>'YJW-parameter'!B$46/('ZJQ-new veh FE'!H24*'YJW-parameter'!$C32)</f>
        <v>7.9482568973771061E-4</v>
      </c>
      <c r="H24" s="37">
        <f>'YJW-parameter'!C$46/('ZJQ-new veh FE'!I24*'YJW-parameter'!$C32)</f>
        <v>7.9482568973771061E-4</v>
      </c>
      <c r="I24" s="37">
        <f>'YJW-parameter'!C$46/('ZJQ-new veh FE'!J24*'YJW-parameter'!$C32)</f>
        <v>7.9483439623140458E-4</v>
      </c>
      <c r="J24" s="37">
        <f>'YJW-parameter'!D$46/('ZJQ-new veh FE'!K24*'YJW-parameter'!$C32)</f>
        <v>7.9484310291584191E-4</v>
      </c>
      <c r="K24" s="37">
        <f>'YJW-parameter'!E$46/('ZJQ-new veh FE'!L24*'YJW-parameter'!$C32)</f>
        <v>7.94851809791029E-4</v>
      </c>
      <c r="L24" s="37">
        <f>'YJW-parameter'!F$46/('ZJQ-new veh FE'!M24*'YJW-parameter'!$C32)</f>
        <v>7.9486051685697192E-4</v>
      </c>
      <c r="M24" s="37">
        <f>'YJW-parameter'!G$46/('ZJQ-new veh FE'!N24*'YJW-parameter'!$C32)</f>
        <v>7.9486922411367686E-4</v>
      </c>
      <c r="N24" s="37">
        <f>'YJW-parameter'!H$46/('ZJQ-new veh FE'!O24*'YJW-parameter'!$C32)</f>
        <v>7.9486922411367686E-4</v>
      </c>
      <c r="O24" s="37">
        <f>'YJW-parameter'!I$46/('ZJQ-new veh FE'!P24*'YJW-parameter'!$C32)</f>
        <v>7.9486922411367686E-4</v>
      </c>
      <c r="P24" s="37">
        <f>'YJW-parameter'!J$46/('ZJQ-new veh FE'!Q24*'YJW-parameter'!$C32)</f>
        <v>7.9486922411367686E-4</v>
      </c>
      <c r="Q24" s="37">
        <f>'YJW-parameter'!K$46/('ZJQ-new veh FE'!R24*'YJW-parameter'!$C32)</f>
        <v>7.9486922411367686E-4</v>
      </c>
      <c r="R24" s="37">
        <f>'YJW-parameter'!L$46/('ZJQ-new veh FE'!S24*'YJW-parameter'!$C32)</f>
        <v>7.9486922411367686E-4</v>
      </c>
      <c r="S24" s="37">
        <f>'YJW-parameter'!M$46/('ZJQ-new veh FE'!T24*'YJW-parameter'!$C32)</f>
        <v>7.9486922411367686E-4</v>
      </c>
      <c r="T24" s="37">
        <f>'YJW-parameter'!N$46/('ZJQ-new veh FE'!U24*'YJW-parameter'!$C32)</f>
        <v>7.9486922411367686E-4</v>
      </c>
      <c r="U24" s="37">
        <f>'YJW-parameter'!O$46/('ZJQ-new veh FE'!V24*'YJW-parameter'!$C32)</f>
        <v>7.9486922411367686E-4</v>
      </c>
      <c r="V24" s="37">
        <f>'YJW-parameter'!P$46/('ZJQ-new veh FE'!W24*'YJW-parameter'!$C32)</f>
        <v>7.9486922411367686E-4</v>
      </c>
      <c r="W24" s="37">
        <f>'YJW-parameter'!Q$46/('ZJQ-new veh FE'!X24*'YJW-parameter'!$C32)</f>
        <v>7.9486922411367686E-4</v>
      </c>
      <c r="X24" s="37">
        <f>'YJW-parameter'!R$46/('ZJQ-new veh FE'!Y24*'YJW-parameter'!$C32)</f>
        <v>7.9486922411367686E-4</v>
      </c>
      <c r="Y24" s="37">
        <f>'YJW-parameter'!S$46/('ZJQ-new veh FE'!Z24*'YJW-parameter'!$C32)</f>
        <v>7.9486922411367686E-4</v>
      </c>
      <c r="Z24" s="37">
        <f>'YJW-parameter'!T$46/('ZJQ-new veh FE'!AA24*'YJW-parameter'!$C32)</f>
        <v>7.9486922411367686E-4</v>
      </c>
      <c r="AA24" s="37">
        <f>'YJW-parameter'!U$46/('ZJQ-new veh FE'!AB24*'YJW-parameter'!$C32)</f>
        <v>7.9486922411367686E-4</v>
      </c>
      <c r="AB24" s="37">
        <f>'YJW-parameter'!V$46/('ZJQ-new veh FE'!AC24*'YJW-parameter'!$C32)</f>
        <v>7.9486922411367686E-4</v>
      </c>
      <c r="AC24" s="37">
        <f>'YJW-parameter'!W$46/('ZJQ-new veh FE'!AD24*'YJW-parameter'!$C32)</f>
        <v>7.9486922411367686E-4</v>
      </c>
      <c r="AD24" s="37">
        <f>'YJW-parameter'!X$46/('ZJQ-new veh FE'!AE24*'YJW-parameter'!$C32)</f>
        <v>7.9486922411367686E-4</v>
      </c>
      <c r="AE24" s="37">
        <f>'YJW-parameter'!Y$46/('ZJQ-new veh FE'!AF24*'YJW-parameter'!$C32)</f>
        <v>7.9486922411367686E-4</v>
      </c>
      <c r="AF24" s="37">
        <f>'YJW-parameter'!Z$46/('ZJQ-new veh FE'!AG24*'YJW-parameter'!$C32)</f>
        <v>7.9486922411367686E-4</v>
      </c>
      <c r="AG24" s="37">
        <f>'YJW-parameter'!AA$46/('ZJQ-new veh FE'!AH24*'YJW-parameter'!$C32)</f>
        <v>7.9486922411367686E-4</v>
      </c>
      <c r="AH24" s="37">
        <f>'YJW-parameter'!AB$46/('ZJQ-new veh FE'!AI24*'YJW-parameter'!$C32)</f>
        <v>7.9486922411367686E-4</v>
      </c>
      <c r="AI24" s="37">
        <f>'YJW-parameter'!AC$46/('ZJQ-new veh FE'!AJ24*'YJW-parameter'!$C32)</f>
        <v>7.9486922411367686E-4</v>
      </c>
      <c r="AJ24" s="37">
        <f>'YJW-parameter'!AD$46/('ZJQ-new veh FE'!AK24*'YJW-parameter'!$C32)</f>
        <v>7.9486922411367686E-4</v>
      </c>
      <c r="AK24" s="37">
        <f>'YJW-parameter'!AE$46/('ZJQ-new veh FE'!AL24*'YJW-parameter'!$C32)</f>
        <v>7.9486922411367686E-4</v>
      </c>
      <c r="AL24" s="37">
        <f>'YJW-parameter'!AF$46/('ZJQ-new veh FE'!AM24*'YJW-parameter'!$C32)</f>
        <v>7.9486922411367686E-4</v>
      </c>
      <c r="AM24" s="37">
        <f>'YJW-parameter'!AG$46/('ZJQ-new veh FE'!AN24*'YJW-parameter'!$C32)</f>
        <v>7.9486922411367686E-4</v>
      </c>
      <c r="AN24" s="37">
        <f>'YJW-parameter'!AH$46/('ZJQ-new veh FE'!AO24*'YJW-parameter'!$C32)</f>
        <v>7.9486922411367686E-4</v>
      </c>
      <c r="AO24" s="37">
        <f>'YJW-parameter'!AI$46/('ZJQ-new veh FE'!AP24*'YJW-parameter'!$C32)</f>
        <v>7.9486922411367686E-4</v>
      </c>
      <c r="AP24" s="37">
        <f>'YJW-parameter'!AJ$46/('ZJQ-new veh FE'!AQ24*'YJW-parameter'!$C32)</f>
        <v>7.9486922411367686E-4</v>
      </c>
      <c r="AQ24" s="37">
        <f>'YJW-parameter'!AK$46/('ZJQ-new veh FE'!AR24*'YJW-parameter'!$C32)</f>
        <v>7.9486922411367686E-4</v>
      </c>
      <c r="AR24" s="37">
        <f>'YJW-parameter'!AL$46/('ZJQ-new veh FE'!AS24*'YJW-parameter'!$C32)</f>
        <v>7.9486922411367686E-4</v>
      </c>
      <c r="AS24" s="37">
        <f>'YJW-parameter'!AM$46/('ZJQ-new veh FE'!AT24*'YJW-parameter'!$C32)</f>
        <v>7.9486922411367686E-4</v>
      </c>
      <c r="AT24" s="37">
        <f>'YJW-parameter'!AN$46/('ZJQ-new veh FE'!AU24*'YJW-parameter'!$C32)</f>
        <v>7.9486922411367686E-4</v>
      </c>
      <c r="AU24" s="37">
        <f>'YJW-parameter'!AO$46/('ZJQ-new veh FE'!AV24*'YJW-parameter'!$C32)</f>
        <v>7.9486922411367686E-4</v>
      </c>
      <c r="AV24" s="37">
        <f>'YJW-parameter'!AP$46/('ZJQ-new veh FE'!AW24*'YJW-parameter'!$C32)</f>
        <v>7.9486922411367686E-4</v>
      </c>
    </row>
    <row r="25" spans="1:48">
      <c r="A25" s="35" t="s">
        <v>51</v>
      </c>
      <c r="B25" s="36" t="s">
        <v>37</v>
      </c>
      <c r="C25" s="35" t="s">
        <v>50</v>
      </c>
      <c r="D25" s="36" t="s">
        <v>48</v>
      </c>
      <c r="E25" s="35" t="s">
        <v>38</v>
      </c>
      <c r="F25" s="35" t="s">
        <v>159</v>
      </c>
      <c r="G25" s="37">
        <f>'YJW-parameter'!B$46/('ZJQ-new veh FE'!H25*'YJW-parameter'!$C33)</f>
        <v>6.051804029009192E-4</v>
      </c>
      <c r="H25" s="37">
        <f>'YJW-parameter'!C$46/('ZJQ-new veh FE'!I25*'YJW-parameter'!$C33)</f>
        <v>6.051804029009192E-4</v>
      </c>
      <c r="I25" s="37">
        <f>'YJW-parameter'!C$46/('ZJQ-new veh FE'!J25*'YJW-parameter'!$C33)</f>
        <v>6.1627332270969358E-4</v>
      </c>
      <c r="J25" s="37">
        <f>'YJW-parameter'!D$46/('ZJQ-new veh FE'!K25*'YJW-parameter'!$C33)</f>
        <v>6.2778050093456345E-4</v>
      </c>
      <c r="K25" s="37">
        <f>'YJW-parameter'!E$46/('ZJQ-new veh FE'!L25*'YJW-parameter'!$C33)</f>
        <v>6.397255844618595E-4</v>
      </c>
      <c r="L25" s="37">
        <f>'YJW-parameter'!F$46/('ZJQ-new veh FE'!M25*'YJW-parameter'!$C33)</f>
        <v>6.5213405485012841E-4</v>
      </c>
      <c r="M25" s="37">
        <f>'YJW-parameter'!G$46/('ZJQ-new veh FE'!N25*'YJW-parameter'!$C33)</f>
        <v>6.6503340978122988E-4</v>
      </c>
      <c r="N25" s="37">
        <f>'YJW-parameter'!H$46/('ZJQ-new veh FE'!O25*'YJW-parameter'!$C33)</f>
        <v>6.7018870753147194E-4</v>
      </c>
      <c r="O25" s="37">
        <f>'YJW-parameter'!I$46/('ZJQ-new veh FE'!P25*'YJW-parameter'!$C33)</f>
        <v>6.7542455680906163E-4</v>
      </c>
      <c r="P25" s="37">
        <f>'YJW-parameter'!J$46/('ZJQ-new veh FE'!Q25*'YJW-parameter'!$C33)</f>
        <v>6.8074286040598335E-4</v>
      </c>
      <c r="Q25" s="37">
        <f>'YJW-parameter'!K$46/('ZJQ-new veh FE'!R25*'YJW-parameter'!$C33)</f>
        <v>6.8614558152031648E-4</v>
      </c>
      <c r="R25" s="37">
        <f>'YJW-parameter'!L$46/('ZJQ-new veh FE'!S25*'YJW-parameter'!$C33)</f>
        <v>6.9163474617247906E-4</v>
      </c>
      <c r="S25" s="37">
        <f>'YJW-parameter'!M$46/('ZJQ-new veh FE'!T25*'YJW-parameter'!$C33)</f>
        <v>6.9963052358487762E-4</v>
      </c>
      <c r="T25" s="37">
        <f>'YJW-parameter'!N$46/('ZJQ-new veh FE'!U25*'YJW-parameter'!$C33)</f>
        <v>7.078133367262213E-4</v>
      </c>
      <c r="U25" s="37">
        <f>'YJW-parameter'!O$46/('ZJQ-new veh FE'!V25*'YJW-parameter'!$C33)</f>
        <v>7.1618982591824764E-4</v>
      </c>
      <c r="V25" s="37">
        <f>'YJW-parameter'!P$46/('ZJQ-new veh FE'!W25*'YJW-parameter'!$C33)</f>
        <v>7.2476694958193918E-4</v>
      </c>
      <c r="W25" s="37">
        <f>'YJW-parameter'!Q$46/('ZJQ-new veh FE'!X25*'YJW-parameter'!$C33)</f>
        <v>7.3355200351626557E-4</v>
      </c>
      <c r="X25" s="37">
        <f>'YJW-parameter'!R$46/('ZJQ-new veh FE'!Y25*'YJW-parameter'!$C33)</f>
        <v>7.3355200351626557E-4</v>
      </c>
      <c r="Y25" s="37">
        <f>'YJW-parameter'!S$46/('ZJQ-new veh FE'!Z25*'YJW-parameter'!$C33)</f>
        <v>7.3355200351626557E-4</v>
      </c>
      <c r="Z25" s="37">
        <f>'YJW-parameter'!T$46/('ZJQ-new veh FE'!AA25*'YJW-parameter'!$C33)</f>
        <v>7.3355200351626557E-4</v>
      </c>
      <c r="AA25" s="37">
        <f>'YJW-parameter'!U$46/('ZJQ-new veh FE'!AB25*'YJW-parameter'!$C33)</f>
        <v>7.3355200351626557E-4</v>
      </c>
      <c r="AB25" s="37">
        <f>'YJW-parameter'!V$46/('ZJQ-new veh FE'!AC25*'YJW-parameter'!$C33)</f>
        <v>7.3355200351626557E-4</v>
      </c>
      <c r="AC25" s="37">
        <f>'YJW-parameter'!W$46/('ZJQ-new veh FE'!AD25*'YJW-parameter'!$C33)</f>
        <v>7.3355200351626557E-4</v>
      </c>
      <c r="AD25" s="37">
        <f>'YJW-parameter'!X$46/('ZJQ-new veh FE'!AE25*'YJW-parameter'!$C33)</f>
        <v>7.3355200351626557E-4</v>
      </c>
      <c r="AE25" s="37">
        <f>'YJW-parameter'!Y$46/('ZJQ-new veh FE'!AF25*'YJW-parameter'!$C33)</f>
        <v>7.3355200351626557E-4</v>
      </c>
      <c r="AF25" s="37">
        <f>'YJW-parameter'!Z$46/('ZJQ-new veh FE'!AG25*'YJW-parameter'!$C33)</f>
        <v>7.3355200351626557E-4</v>
      </c>
      <c r="AG25" s="37">
        <f>'YJW-parameter'!AA$46/('ZJQ-new veh FE'!AH25*'YJW-parameter'!$C33)</f>
        <v>7.3355200351626557E-4</v>
      </c>
      <c r="AH25" s="37">
        <f>'YJW-parameter'!AB$46/('ZJQ-new veh FE'!AI25*'YJW-parameter'!$C33)</f>
        <v>7.3355200351626557E-4</v>
      </c>
      <c r="AI25" s="37">
        <f>'YJW-parameter'!AC$46/('ZJQ-new veh FE'!AJ25*'YJW-parameter'!$C33)</f>
        <v>7.3355200351626557E-4</v>
      </c>
      <c r="AJ25" s="37">
        <f>'YJW-parameter'!AD$46/('ZJQ-new veh FE'!AK25*'YJW-parameter'!$C33)</f>
        <v>7.3355200351626557E-4</v>
      </c>
      <c r="AK25" s="37">
        <f>'YJW-parameter'!AE$46/('ZJQ-new veh FE'!AL25*'YJW-parameter'!$C33)</f>
        <v>7.3355200351626557E-4</v>
      </c>
      <c r="AL25" s="37">
        <f>'YJW-parameter'!AF$46/('ZJQ-new veh FE'!AM25*'YJW-parameter'!$C33)</f>
        <v>7.3355200351626557E-4</v>
      </c>
      <c r="AM25" s="37">
        <f>'YJW-parameter'!AG$46/('ZJQ-new veh FE'!AN25*'YJW-parameter'!$C33)</f>
        <v>7.3355200351626557E-4</v>
      </c>
      <c r="AN25" s="37">
        <f>'YJW-parameter'!AH$46/('ZJQ-new veh FE'!AO25*'YJW-parameter'!$C33)</f>
        <v>7.3355200351626557E-4</v>
      </c>
      <c r="AO25" s="37">
        <f>'YJW-parameter'!AI$46/('ZJQ-new veh FE'!AP25*'YJW-parameter'!$C33)</f>
        <v>7.3355200351626557E-4</v>
      </c>
      <c r="AP25" s="37">
        <f>'YJW-parameter'!AJ$46/('ZJQ-new veh FE'!AQ25*'YJW-parameter'!$C33)</f>
        <v>7.3355200351626557E-4</v>
      </c>
      <c r="AQ25" s="37">
        <f>'YJW-parameter'!AK$46/('ZJQ-new veh FE'!AR25*'YJW-parameter'!$C33)</f>
        <v>7.3355200351626557E-4</v>
      </c>
      <c r="AR25" s="37">
        <f>'YJW-parameter'!AL$46/('ZJQ-new veh FE'!AS25*'YJW-parameter'!$C33)</f>
        <v>7.3355200351626557E-4</v>
      </c>
      <c r="AS25" s="37">
        <f>'YJW-parameter'!AM$46/('ZJQ-new veh FE'!AT25*'YJW-parameter'!$C33)</f>
        <v>7.3355200351626557E-4</v>
      </c>
      <c r="AT25" s="37">
        <f>'YJW-parameter'!AN$46/('ZJQ-new veh FE'!AU25*'YJW-parameter'!$C33)</f>
        <v>7.3355200351626557E-4</v>
      </c>
      <c r="AU25" s="37">
        <f>'YJW-parameter'!AO$46/('ZJQ-new veh FE'!AV25*'YJW-parameter'!$C33)</f>
        <v>7.3355200351626557E-4</v>
      </c>
      <c r="AV25" s="37">
        <f>'YJW-parameter'!AP$46/('ZJQ-new veh FE'!AW25*'YJW-parameter'!$C33)</f>
        <v>7.3355200351626557E-4</v>
      </c>
    </row>
    <row r="26" spans="1:48">
      <c r="A26" s="35" t="s">
        <v>51</v>
      </c>
      <c r="B26" s="36" t="s">
        <v>39</v>
      </c>
      <c r="C26" s="35" t="s">
        <v>50</v>
      </c>
      <c r="D26" s="36" t="s">
        <v>48</v>
      </c>
      <c r="E26" s="35" t="s">
        <v>40</v>
      </c>
      <c r="F26" s="35" t="s">
        <v>159</v>
      </c>
      <c r="G26" s="133">
        <f>G36</f>
        <v>6.3728504241452547E-4</v>
      </c>
      <c r="H26" s="133">
        <f>H36</f>
        <v>6.1792740090763965E-4</v>
      </c>
      <c r="I26" s="133">
        <f t="shared" ref="I26:AV26" si="4">I36</f>
        <v>6.1496789131848019E-4</v>
      </c>
      <c r="J26" s="133">
        <f t="shared" si="4"/>
        <v>6.8649777002723392E-4</v>
      </c>
      <c r="K26" s="133">
        <f t="shared" si="4"/>
        <v>6.7352893208534571E-4</v>
      </c>
      <c r="L26" s="133">
        <f t="shared" si="4"/>
        <v>7.0383059433667223E-4</v>
      </c>
      <c r="M26" s="133">
        <f t="shared" si="4"/>
        <v>7.2950662783505488E-4</v>
      </c>
      <c r="N26" s="133">
        <f t="shared" si="4"/>
        <v>7.5643984518147453E-4</v>
      </c>
      <c r="O26" s="133">
        <f t="shared" si="4"/>
        <v>7.5159274196700101E-4</v>
      </c>
      <c r="P26" s="133">
        <f t="shared" si="4"/>
        <v>7.5187134868029935E-4</v>
      </c>
      <c r="Q26" s="133">
        <f t="shared" si="4"/>
        <v>7.5298385890597719E-4</v>
      </c>
      <c r="R26" s="133">
        <f t="shared" si="4"/>
        <v>7.5787577224640298E-4</v>
      </c>
      <c r="S26" s="133">
        <f t="shared" si="4"/>
        <v>7.5679232682093875E-4</v>
      </c>
      <c r="T26" s="133">
        <f t="shared" si="4"/>
        <v>7.6455536862220837E-4</v>
      </c>
      <c r="U26" s="133">
        <f t="shared" si="4"/>
        <v>7.7126334164682531E-4</v>
      </c>
      <c r="V26" s="133">
        <f t="shared" si="4"/>
        <v>7.7739742288536744E-4</v>
      </c>
      <c r="W26" s="133">
        <f t="shared" si="4"/>
        <v>7.8065365758908515E-4</v>
      </c>
      <c r="X26" s="133">
        <f t="shared" si="4"/>
        <v>7.8496954571319235E-4</v>
      </c>
      <c r="Y26" s="133">
        <f t="shared" si="4"/>
        <v>7.8883241605233738E-4</v>
      </c>
      <c r="Z26" s="133">
        <f t="shared" si="4"/>
        <v>7.9297419810111321E-4</v>
      </c>
      <c r="AA26" s="133">
        <f t="shared" si="4"/>
        <v>7.9629783445178323E-4</v>
      </c>
      <c r="AB26" s="133">
        <f t="shared" si="4"/>
        <v>8.00848695907293E-4</v>
      </c>
      <c r="AC26" s="133">
        <f t="shared" si="4"/>
        <v>8.0453051085513784E-4</v>
      </c>
      <c r="AD26" s="133">
        <f t="shared" si="4"/>
        <v>8.093660663898197E-4</v>
      </c>
      <c r="AE26" s="133">
        <f t="shared" si="4"/>
        <v>8.137652247198529E-4</v>
      </c>
      <c r="AF26" s="133">
        <f t="shared" si="4"/>
        <v>8.1845687035833191E-4</v>
      </c>
      <c r="AG26" s="133">
        <f t="shared" si="4"/>
        <v>8.231749866102015E-4</v>
      </c>
      <c r="AH26" s="133">
        <f t="shared" si="4"/>
        <v>8.2785111385531786E-4</v>
      </c>
      <c r="AI26" s="133">
        <f t="shared" si="4"/>
        <v>8.3223666362898074E-4</v>
      </c>
      <c r="AJ26" s="133">
        <f t="shared" si="4"/>
        <v>8.3679125445288555E-4</v>
      </c>
      <c r="AK26" s="133">
        <f t="shared" si="4"/>
        <v>8.4144910607248324E-4</v>
      </c>
      <c r="AL26" s="133">
        <f t="shared" si="4"/>
        <v>8.4619656579807973E-4</v>
      </c>
      <c r="AM26" s="133">
        <f t="shared" si="4"/>
        <v>8.509488383393615E-4</v>
      </c>
      <c r="AN26" s="133">
        <f t="shared" si="4"/>
        <v>8.5303624626809689E-4</v>
      </c>
      <c r="AO26" s="133">
        <f t="shared" si="4"/>
        <v>8.5306107366655453E-4</v>
      </c>
      <c r="AP26" s="133">
        <f t="shared" si="4"/>
        <v>8.5310403384507251E-4</v>
      </c>
      <c r="AQ26" s="133">
        <f t="shared" si="4"/>
        <v>8.5313290964597469E-4</v>
      </c>
      <c r="AR26" s="133">
        <f t="shared" si="4"/>
        <v>8.5318874113096829E-4</v>
      </c>
      <c r="AS26" s="133">
        <f t="shared" si="4"/>
        <v>8.5322290892893044E-4</v>
      </c>
      <c r="AT26" s="133">
        <f t="shared" si="4"/>
        <v>8.5322883711403839E-4</v>
      </c>
      <c r="AU26" s="133">
        <f t="shared" si="4"/>
        <v>8.5320642992497162E-4</v>
      </c>
      <c r="AV26" s="133">
        <f t="shared" si="4"/>
        <v>8.5318116253463457E-4</v>
      </c>
    </row>
    <row r="27" spans="1:48">
      <c r="A27" s="35" t="s">
        <v>51</v>
      </c>
      <c r="B27" s="36" t="s">
        <v>41</v>
      </c>
      <c r="C27" s="35" t="s">
        <v>50</v>
      </c>
      <c r="D27" s="36" t="s">
        <v>48</v>
      </c>
      <c r="E27" s="35" t="s">
        <v>42</v>
      </c>
      <c r="F27" s="35" t="s">
        <v>159</v>
      </c>
      <c r="G27" s="37">
        <f>'YJW-parameter'!B$46/('ZJQ-new veh FE'!H27*'YJW-parameter'!$C35)</f>
        <v>8.5437233350718004E-4</v>
      </c>
      <c r="H27" s="37">
        <f>'YJW-parameter'!C$46/('ZJQ-new veh FE'!I27*'YJW-parameter'!$C35)</f>
        <v>8.5437233350718004E-4</v>
      </c>
      <c r="I27" s="37">
        <f>'YJW-parameter'!C$46/('ZJQ-new veh FE'!J27*'YJW-parameter'!$C35)</f>
        <v>8.789838822090331E-4</v>
      </c>
      <c r="J27" s="37">
        <f>'YJW-parameter'!D$46/('ZJQ-new veh FE'!K27*'YJW-parameter'!$C35)</f>
        <v>9.0505543803726704E-4</v>
      </c>
      <c r="K27" s="37">
        <f>'YJW-parameter'!E$46/('ZJQ-new veh FE'!L27*'YJW-parameter'!$C35)</f>
        <v>9.3272088810827524E-4</v>
      </c>
      <c r="L27" s="37">
        <f>'YJW-parameter'!F$46/('ZJQ-new veh FE'!M27*'YJW-parameter'!$C35)</f>
        <v>9.6213100620177929E-4</v>
      </c>
      <c r="M27" s="37">
        <f>'YJW-parameter'!G$46/('ZJQ-new veh FE'!N27*'YJW-parameter'!$C35)</f>
        <v>9.9345620175253502E-4</v>
      </c>
      <c r="N27" s="37">
        <f>'YJW-parameter'!H$46/('ZJQ-new veh FE'!O27*'YJW-parameter'!$C35)</f>
        <v>1.0075145442301652E-3</v>
      </c>
      <c r="O27" s="37">
        <f>'YJW-parameter'!I$46/('ZJQ-new veh FE'!P27*'YJW-parameter'!$C35)</f>
        <v>1.0219764754870575E-3</v>
      </c>
      <c r="P27" s="37">
        <f>'YJW-parameter'!J$46/('ZJQ-new veh FE'!Q27*'YJW-parameter'!$C35)</f>
        <v>1.0368596280426942E-3</v>
      </c>
      <c r="Q27" s="37">
        <f>'YJW-parameter'!K$46/('ZJQ-new veh FE'!R27*'YJW-parameter'!$C35)</f>
        <v>1.0521826767329802E-3</v>
      </c>
      <c r="R27" s="37">
        <f>'YJW-parameter'!L$46/('ZJQ-new veh FE'!S27*'YJW-parameter'!$C35)</f>
        <v>1.067965416883975E-3</v>
      </c>
      <c r="S27" s="37">
        <f>'YJW-parameter'!M$46/('ZJQ-new veh FE'!T27*'YJW-parameter'!$C35)</f>
        <v>1.0787529463474495E-3</v>
      </c>
      <c r="T27" s="37">
        <f>'YJW-parameter'!N$46/('ZJQ-new veh FE'!U27*'YJW-parameter'!$C35)</f>
        <v>1.089760629473444E-3</v>
      </c>
      <c r="U27" s="37">
        <f>'YJW-parameter'!O$46/('ZJQ-new veh FE'!V27*'YJW-parameter'!$C35)</f>
        <v>1.1009952751381185E-3</v>
      </c>
      <c r="V27" s="37">
        <f>'YJW-parameter'!P$46/('ZJQ-new veh FE'!W27*'YJW-parameter'!$C35)</f>
        <v>1.1124639759208074E-3</v>
      </c>
      <c r="W27" s="37">
        <f>'YJW-parameter'!Q$46/('ZJQ-new veh FE'!X27*'YJW-parameter'!$C35)</f>
        <v>1.1241741230357634E-3</v>
      </c>
      <c r="X27" s="37">
        <f>'YJW-parameter'!R$46/('ZJQ-new veh FE'!Y27*'YJW-parameter'!$C35)</f>
        <v>1.1242122658667864E-3</v>
      </c>
      <c r="Y27" s="37">
        <f>'YJW-parameter'!S$46/('ZJQ-new veh FE'!Z27*'YJW-parameter'!$C35)</f>
        <v>1.1242504112862425E-3</v>
      </c>
      <c r="Z27" s="37">
        <f>'YJW-parameter'!T$46/('ZJQ-new veh FE'!AA27*'YJW-parameter'!$C35)</f>
        <v>1.1242885592943961E-3</v>
      </c>
      <c r="AA27" s="37">
        <f>'YJW-parameter'!U$46/('ZJQ-new veh FE'!AB27*'YJW-parameter'!$C35)</f>
        <v>1.1243267098915099E-3</v>
      </c>
      <c r="AB27" s="37">
        <f>'YJW-parameter'!V$46/('ZJQ-new veh FE'!AC27*'YJW-parameter'!$C35)</f>
        <v>1.1243648630778478E-3</v>
      </c>
      <c r="AC27" s="37">
        <f>'YJW-parameter'!W$46/('ZJQ-new veh FE'!AD27*'YJW-parameter'!$C35)</f>
        <v>1.1243648630778478E-3</v>
      </c>
      <c r="AD27" s="37">
        <f>'YJW-parameter'!X$46/('ZJQ-new veh FE'!AE27*'YJW-parameter'!$C35)</f>
        <v>1.1243648630778478E-3</v>
      </c>
      <c r="AE27" s="37">
        <f>'YJW-parameter'!Y$46/('ZJQ-new veh FE'!AF27*'YJW-parameter'!$C35)</f>
        <v>1.1243648630778478E-3</v>
      </c>
      <c r="AF27" s="37">
        <f>'YJW-parameter'!Z$46/('ZJQ-new veh FE'!AG27*'YJW-parameter'!$C35)</f>
        <v>1.1243648630778478E-3</v>
      </c>
      <c r="AG27" s="37">
        <f>'YJW-parameter'!AA$46/('ZJQ-new veh FE'!AH27*'YJW-parameter'!$C35)</f>
        <v>1.1243648630778478E-3</v>
      </c>
      <c r="AH27" s="37">
        <f>'YJW-parameter'!AB$46/('ZJQ-new veh FE'!AI27*'YJW-parameter'!$C35)</f>
        <v>1.1243648630778478E-3</v>
      </c>
      <c r="AI27" s="37">
        <f>'YJW-parameter'!AC$46/('ZJQ-new veh FE'!AJ27*'YJW-parameter'!$C35)</f>
        <v>1.1243648630778478E-3</v>
      </c>
      <c r="AJ27" s="37">
        <f>'YJW-parameter'!AD$46/('ZJQ-new veh FE'!AK27*'YJW-parameter'!$C35)</f>
        <v>1.1243648630778478E-3</v>
      </c>
      <c r="AK27" s="37">
        <f>'YJW-parameter'!AE$46/('ZJQ-new veh FE'!AL27*'YJW-parameter'!$C35)</f>
        <v>1.1243648630778478E-3</v>
      </c>
      <c r="AL27" s="37">
        <f>'YJW-parameter'!AF$46/('ZJQ-new veh FE'!AM27*'YJW-parameter'!$C35)</f>
        <v>1.1243648630778478E-3</v>
      </c>
      <c r="AM27" s="37">
        <f>'YJW-parameter'!AG$46/('ZJQ-new veh FE'!AN27*'YJW-parameter'!$C35)</f>
        <v>1.1243648630778478E-3</v>
      </c>
      <c r="AN27" s="37">
        <f>'YJW-parameter'!AH$46/('ZJQ-new veh FE'!AO27*'YJW-parameter'!$C35)</f>
        <v>1.1243648630778478E-3</v>
      </c>
      <c r="AO27" s="37">
        <f>'YJW-parameter'!AI$46/('ZJQ-new veh FE'!AP27*'YJW-parameter'!$C35)</f>
        <v>1.1243648630778478E-3</v>
      </c>
      <c r="AP27" s="37">
        <f>'YJW-parameter'!AJ$46/('ZJQ-new veh FE'!AQ27*'YJW-parameter'!$C35)</f>
        <v>1.1243648630778478E-3</v>
      </c>
      <c r="AQ27" s="37">
        <f>'YJW-parameter'!AK$46/('ZJQ-new veh FE'!AR27*'YJW-parameter'!$C35)</f>
        <v>1.1243648630778478E-3</v>
      </c>
      <c r="AR27" s="37">
        <f>'YJW-parameter'!AL$46/('ZJQ-new veh FE'!AS27*'YJW-parameter'!$C35)</f>
        <v>1.1243648630778478E-3</v>
      </c>
      <c r="AS27" s="37">
        <f>'YJW-parameter'!AM$46/('ZJQ-new veh FE'!AT27*'YJW-parameter'!$C35)</f>
        <v>1.1243648630778478E-3</v>
      </c>
      <c r="AT27" s="37">
        <f>'YJW-parameter'!AN$46/('ZJQ-new veh FE'!AU27*'YJW-parameter'!$C35)</f>
        <v>1.1243648630778478E-3</v>
      </c>
      <c r="AU27" s="37">
        <f>'YJW-parameter'!AO$46/('ZJQ-new veh FE'!AV27*'YJW-parameter'!$C35)</f>
        <v>1.1243648630778478E-3</v>
      </c>
      <c r="AV27" s="37">
        <f>'YJW-parameter'!AP$46/('ZJQ-new veh FE'!AW27*'YJW-parameter'!$C35)</f>
        <v>1.1243648630778478E-3</v>
      </c>
    </row>
    <row r="28" spans="1:48">
      <c r="A28" s="35" t="s">
        <v>51</v>
      </c>
      <c r="B28" s="36" t="s">
        <v>43</v>
      </c>
      <c r="C28" s="35" t="s">
        <v>50</v>
      </c>
      <c r="D28" s="36" t="s">
        <v>48</v>
      </c>
      <c r="E28" s="35" t="s">
        <v>44</v>
      </c>
      <c r="F28" s="35" t="s">
        <v>159</v>
      </c>
      <c r="G28" s="37">
        <f>'YJW-parameter'!B$46/('ZJQ-new veh FE'!H28*'YJW-parameter'!$C36)</f>
        <v>3.9159832339000857E-4</v>
      </c>
      <c r="H28" s="37">
        <f>'YJW-parameter'!C$46/('ZJQ-new veh FE'!I28*'YJW-parameter'!$C36)</f>
        <v>3.9159832339000857E-4</v>
      </c>
      <c r="I28" s="37">
        <f>'YJW-parameter'!C$46/('ZJQ-new veh FE'!J28*'YJW-parameter'!$C36)</f>
        <v>3.9159832339000857E-4</v>
      </c>
      <c r="J28" s="37">
        <f>'YJW-parameter'!D$46/('ZJQ-new veh FE'!K28*'YJW-parameter'!$C36)</f>
        <v>3.9159832339000857E-4</v>
      </c>
      <c r="K28" s="37">
        <f>'YJW-parameter'!E$46/('ZJQ-new veh FE'!L28*'YJW-parameter'!$C36)</f>
        <v>3.9159832339000857E-4</v>
      </c>
      <c r="L28" s="37">
        <f>'YJW-parameter'!F$46/('ZJQ-new veh FE'!M28*'YJW-parameter'!$C36)</f>
        <v>3.9159832339000857E-4</v>
      </c>
      <c r="M28" s="37">
        <f>'YJW-parameter'!G$46/('ZJQ-new veh FE'!N28*'YJW-parameter'!$C36)</f>
        <v>3.9159832339000857E-4</v>
      </c>
      <c r="N28" s="37">
        <f>'YJW-parameter'!H$46/('ZJQ-new veh FE'!O28*'YJW-parameter'!$C36)</f>
        <v>3.9159832339000857E-4</v>
      </c>
      <c r="O28" s="37">
        <f>'YJW-parameter'!I$46/('ZJQ-new veh FE'!P28*'YJW-parameter'!$C36)</f>
        <v>3.9159832339000857E-4</v>
      </c>
      <c r="P28" s="37">
        <f>'YJW-parameter'!J$46/('ZJQ-new veh FE'!Q28*'YJW-parameter'!$C36)</f>
        <v>3.9159832339000857E-4</v>
      </c>
      <c r="Q28" s="37">
        <f>'YJW-parameter'!K$46/('ZJQ-new veh FE'!R28*'YJW-parameter'!$C36)</f>
        <v>3.9159832339000857E-4</v>
      </c>
      <c r="R28" s="37">
        <f>'YJW-parameter'!L$46/('ZJQ-new veh FE'!S28*'YJW-parameter'!$C36)</f>
        <v>3.9159832339000857E-4</v>
      </c>
      <c r="S28" s="37">
        <f>'YJW-parameter'!M$46/('ZJQ-new veh FE'!T28*'YJW-parameter'!$C36)</f>
        <v>3.9159832339000857E-4</v>
      </c>
      <c r="T28" s="37">
        <f>'YJW-parameter'!N$46/('ZJQ-new veh FE'!U28*'YJW-parameter'!$C36)</f>
        <v>3.9159832339000857E-4</v>
      </c>
      <c r="U28" s="37">
        <f>'YJW-parameter'!O$46/('ZJQ-new veh FE'!V28*'YJW-parameter'!$C36)</f>
        <v>3.9159832339000857E-4</v>
      </c>
      <c r="V28" s="37">
        <f>'YJW-parameter'!P$46/('ZJQ-new veh FE'!W28*'YJW-parameter'!$C36)</f>
        <v>3.9159832339000857E-4</v>
      </c>
      <c r="W28" s="37">
        <f>'YJW-parameter'!Q$46/('ZJQ-new veh FE'!X28*'YJW-parameter'!$C36)</f>
        <v>3.9159832339000857E-4</v>
      </c>
      <c r="X28" s="37">
        <f>'YJW-parameter'!R$46/('ZJQ-new veh FE'!Y28*'YJW-parameter'!$C36)</f>
        <v>3.9159832339000857E-4</v>
      </c>
      <c r="Y28" s="37">
        <f>'YJW-parameter'!S$46/('ZJQ-new veh FE'!Z28*'YJW-parameter'!$C36)</f>
        <v>3.9159832339000857E-4</v>
      </c>
      <c r="Z28" s="37">
        <f>'YJW-parameter'!T$46/('ZJQ-new veh FE'!AA28*'YJW-parameter'!$C36)</f>
        <v>3.9159832339000857E-4</v>
      </c>
      <c r="AA28" s="37">
        <f>'YJW-parameter'!U$46/('ZJQ-new veh FE'!AB28*'YJW-parameter'!$C36)</f>
        <v>3.9159832339000857E-4</v>
      </c>
      <c r="AB28" s="37">
        <f>'YJW-parameter'!V$46/('ZJQ-new veh FE'!AC28*'YJW-parameter'!$C36)</f>
        <v>3.9159832339000857E-4</v>
      </c>
      <c r="AC28" s="37">
        <f>'YJW-parameter'!W$46/('ZJQ-new veh FE'!AD28*'YJW-parameter'!$C36)</f>
        <v>3.9159832339000857E-4</v>
      </c>
      <c r="AD28" s="37">
        <f>'YJW-parameter'!X$46/('ZJQ-new veh FE'!AE28*'YJW-parameter'!$C36)</f>
        <v>3.9159832339000857E-4</v>
      </c>
      <c r="AE28" s="37">
        <f>'YJW-parameter'!Y$46/('ZJQ-new veh FE'!AF28*'YJW-parameter'!$C36)</f>
        <v>3.9159832339000857E-4</v>
      </c>
      <c r="AF28" s="37">
        <f>'YJW-parameter'!Z$46/('ZJQ-new veh FE'!AG28*'YJW-parameter'!$C36)</f>
        <v>3.9159832339000857E-4</v>
      </c>
      <c r="AG28" s="37">
        <f>'YJW-parameter'!AA$46/('ZJQ-new veh FE'!AH28*'YJW-parameter'!$C36)</f>
        <v>3.9159832339000857E-4</v>
      </c>
      <c r="AH28" s="37">
        <f>'YJW-parameter'!AB$46/('ZJQ-new veh FE'!AI28*'YJW-parameter'!$C36)</f>
        <v>3.9159832339000857E-4</v>
      </c>
      <c r="AI28" s="37">
        <f>'YJW-parameter'!AC$46/('ZJQ-new veh FE'!AJ28*'YJW-parameter'!$C36)</f>
        <v>3.9159832339000857E-4</v>
      </c>
      <c r="AJ28" s="37">
        <f>'YJW-parameter'!AD$46/('ZJQ-new veh FE'!AK28*'YJW-parameter'!$C36)</f>
        <v>3.9159832339000857E-4</v>
      </c>
      <c r="AK28" s="37">
        <f>'YJW-parameter'!AE$46/('ZJQ-new veh FE'!AL28*'YJW-parameter'!$C36)</f>
        <v>3.9159832339000857E-4</v>
      </c>
      <c r="AL28" s="37">
        <f>'YJW-parameter'!AF$46/('ZJQ-new veh FE'!AM28*'YJW-parameter'!$C36)</f>
        <v>3.9159832339000857E-4</v>
      </c>
      <c r="AM28" s="37">
        <f>'YJW-parameter'!AG$46/('ZJQ-new veh FE'!AN28*'YJW-parameter'!$C36)</f>
        <v>3.9159832339000857E-4</v>
      </c>
      <c r="AN28" s="37">
        <f>'YJW-parameter'!AH$46/('ZJQ-new veh FE'!AO28*'YJW-parameter'!$C36)</f>
        <v>3.9159832339000857E-4</v>
      </c>
      <c r="AO28" s="37">
        <f>'YJW-parameter'!AI$46/('ZJQ-new veh FE'!AP28*'YJW-parameter'!$C36)</f>
        <v>3.9159832339000857E-4</v>
      </c>
      <c r="AP28" s="37">
        <f>'YJW-parameter'!AJ$46/('ZJQ-new veh FE'!AQ28*'YJW-parameter'!$C36)</f>
        <v>3.9159832339000857E-4</v>
      </c>
      <c r="AQ28" s="37">
        <f>'YJW-parameter'!AK$46/('ZJQ-new veh FE'!AR28*'YJW-parameter'!$C36)</f>
        <v>3.9159832339000857E-4</v>
      </c>
      <c r="AR28" s="37">
        <f>'YJW-parameter'!AL$46/('ZJQ-new veh FE'!AS28*'YJW-parameter'!$C36)</f>
        <v>3.9159832339000857E-4</v>
      </c>
      <c r="AS28" s="37">
        <f>'YJW-parameter'!AM$46/('ZJQ-new veh FE'!AT28*'YJW-parameter'!$C36)</f>
        <v>3.9159832339000857E-4</v>
      </c>
      <c r="AT28" s="37">
        <f>'YJW-parameter'!AN$46/('ZJQ-new veh FE'!AU28*'YJW-parameter'!$C36)</f>
        <v>3.9159832339000857E-4</v>
      </c>
      <c r="AU28" s="37">
        <f>'YJW-parameter'!AO$46/('ZJQ-new veh FE'!AV28*'YJW-parameter'!$C36)</f>
        <v>3.9159832339000857E-4</v>
      </c>
      <c r="AV28" s="37">
        <f>'YJW-parameter'!AP$46/('ZJQ-new veh FE'!AW28*'YJW-parameter'!$C36)</f>
        <v>3.9159832339000857E-4</v>
      </c>
    </row>
    <row r="29" spans="1:48">
      <c r="A29" s="35" t="s">
        <v>51</v>
      </c>
      <c r="B29" s="36" t="s">
        <v>45</v>
      </c>
      <c r="C29" s="35" t="s">
        <v>50</v>
      </c>
      <c r="D29" s="36" t="s">
        <v>48</v>
      </c>
      <c r="E29" s="35" t="s">
        <v>46</v>
      </c>
      <c r="F29" s="35" t="s">
        <v>159</v>
      </c>
      <c r="G29" s="37">
        <f>'YJW-parameter'!B$46/('ZJQ-new veh FE'!H29*'YJW-parameter'!$C37)</f>
        <v>3.9127049078656643E-4</v>
      </c>
      <c r="H29" s="37">
        <f>'YJW-parameter'!C$46/('ZJQ-new veh FE'!I29*'YJW-parameter'!$C37)</f>
        <v>3.9127049078656643E-4</v>
      </c>
      <c r="I29" s="37">
        <f>'YJW-parameter'!C$46/('ZJQ-new veh FE'!J29*'YJW-parameter'!$C37)</f>
        <v>3.9790219402023694E-4</v>
      </c>
      <c r="J29" s="37">
        <f>'YJW-parameter'!D$46/('ZJQ-new veh FE'!K29*'YJW-parameter'!$C37)</f>
        <v>4.0476257667575833E-4</v>
      </c>
      <c r="K29" s="37">
        <f>'YJW-parameter'!E$46/('ZJQ-new veh FE'!L29*'YJW-parameter'!$C37)</f>
        <v>4.1186367451217517E-4</v>
      </c>
      <c r="L29" s="37">
        <f>'YJW-parameter'!F$46/('ZJQ-new veh FE'!M29*'YJW-parameter'!$C37)</f>
        <v>4.1921838298560689E-4</v>
      </c>
      <c r="M29" s="37">
        <f>'YJW-parameter'!G$46/('ZJQ-new veh FE'!N29*'YJW-parameter'!$C37)</f>
        <v>4.2684053540352696E-4</v>
      </c>
      <c r="N29" s="37">
        <f>'YJW-parameter'!H$46/('ZJQ-new veh FE'!O29*'YJW-parameter'!$C37)</f>
        <v>4.3075650361823822E-4</v>
      </c>
      <c r="O29" s="37">
        <f>'YJW-parameter'!I$46/('ZJQ-new veh FE'!P29*'YJW-parameter'!$C37)</f>
        <v>4.3474498976285152E-4</v>
      </c>
      <c r="P29" s="37">
        <f>'YJW-parameter'!J$46/('ZJQ-new veh FE'!Q29*'YJW-parameter'!$C37)</f>
        <v>4.3880802705035491E-4</v>
      </c>
      <c r="Q29" s="37">
        <f>'YJW-parameter'!K$46/('ZJQ-new veh FE'!R29*'YJW-parameter'!$C37)</f>
        <v>4.4294772541875443E-4</v>
      </c>
      <c r="R29" s="37">
        <f>'YJW-parameter'!L$46/('ZJQ-new veh FE'!S29*'YJW-parameter'!$C37)</f>
        <v>4.4716627518464729E-4</v>
      </c>
      <c r="S29" s="37">
        <f>'YJW-parameter'!M$46/('ZJQ-new veh FE'!T29*'YJW-parameter'!$C37)</f>
        <v>4.514659509075766E-4</v>
      </c>
      <c r="T29" s="37">
        <f>'YJW-parameter'!N$46/('ZJQ-new veh FE'!U29*'YJW-parameter'!$C37)</f>
        <v>4.5584911547949476E-4</v>
      </c>
      <c r="U29" s="37">
        <f>'YJW-parameter'!O$46/('ZJQ-new veh FE'!V29*'YJW-parameter'!$C37)</f>
        <v>4.60318224454784E-4</v>
      </c>
      <c r="V29" s="37">
        <f>'YJW-parameter'!P$46/('ZJQ-new veh FE'!W29*'YJW-parameter'!$C37)</f>
        <v>4.6487583063750464E-4</v>
      </c>
      <c r="W29" s="37">
        <f>'YJW-parameter'!Q$46/('ZJQ-new veh FE'!X29*'YJW-parameter'!$C37)</f>
        <v>4.6952458894387964E-4</v>
      </c>
      <c r="X29" s="37">
        <f>'YJW-parameter'!R$46/('ZJQ-new veh FE'!Y29*'YJW-parameter'!$C37)</f>
        <v>4.6952458894387964E-4</v>
      </c>
      <c r="Y29" s="37">
        <f>'YJW-parameter'!S$46/('ZJQ-new veh FE'!Z29*'YJW-parameter'!$C37)</f>
        <v>4.6952458894387964E-4</v>
      </c>
      <c r="Z29" s="37">
        <f>'YJW-parameter'!T$46/('ZJQ-new veh FE'!AA29*'YJW-parameter'!$C37)</f>
        <v>4.6952458894387964E-4</v>
      </c>
      <c r="AA29" s="37">
        <f>'YJW-parameter'!U$46/('ZJQ-new veh FE'!AB29*'YJW-parameter'!$C37)</f>
        <v>4.6952458894387964E-4</v>
      </c>
      <c r="AB29" s="37">
        <f>'YJW-parameter'!V$46/('ZJQ-new veh FE'!AC29*'YJW-parameter'!$C37)</f>
        <v>4.6952458894387964E-4</v>
      </c>
      <c r="AC29" s="37">
        <f>'YJW-parameter'!W$46/('ZJQ-new veh FE'!AD29*'YJW-parameter'!$C37)</f>
        <v>4.6952458894387964E-4</v>
      </c>
      <c r="AD29" s="37">
        <f>'YJW-parameter'!X$46/('ZJQ-new veh FE'!AE29*'YJW-parameter'!$C37)</f>
        <v>4.6952458894387964E-4</v>
      </c>
      <c r="AE29" s="37">
        <f>'YJW-parameter'!Y$46/('ZJQ-new veh FE'!AF29*'YJW-parameter'!$C37)</f>
        <v>4.6952458894387964E-4</v>
      </c>
      <c r="AF29" s="37">
        <f>'YJW-parameter'!Z$46/('ZJQ-new veh FE'!AG29*'YJW-parameter'!$C37)</f>
        <v>4.6952458894387964E-4</v>
      </c>
      <c r="AG29" s="37">
        <f>'YJW-parameter'!AA$46/('ZJQ-new veh FE'!AH29*'YJW-parameter'!$C37)</f>
        <v>4.6952458894387964E-4</v>
      </c>
      <c r="AH29" s="37">
        <f>'YJW-parameter'!AB$46/('ZJQ-new veh FE'!AI29*'YJW-parameter'!$C37)</f>
        <v>4.6952458894387964E-4</v>
      </c>
      <c r="AI29" s="37">
        <f>'YJW-parameter'!AC$46/('ZJQ-new veh FE'!AJ29*'YJW-parameter'!$C37)</f>
        <v>4.6952458894387964E-4</v>
      </c>
      <c r="AJ29" s="37">
        <f>'YJW-parameter'!AD$46/('ZJQ-new veh FE'!AK29*'YJW-parameter'!$C37)</f>
        <v>4.6952458894387964E-4</v>
      </c>
      <c r="AK29" s="37">
        <f>'YJW-parameter'!AE$46/('ZJQ-new veh FE'!AL29*'YJW-parameter'!$C37)</f>
        <v>4.6952458894387964E-4</v>
      </c>
      <c r="AL29" s="37">
        <f>'YJW-parameter'!AF$46/('ZJQ-new veh FE'!AM29*'YJW-parameter'!$C37)</f>
        <v>4.6952458894387964E-4</v>
      </c>
      <c r="AM29" s="37">
        <f>'YJW-parameter'!AG$46/('ZJQ-new veh FE'!AN29*'YJW-parameter'!$C37)</f>
        <v>4.6952458894387964E-4</v>
      </c>
      <c r="AN29" s="37">
        <f>'YJW-parameter'!AH$46/('ZJQ-new veh FE'!AO29*'YJW-parameter'!$C37)</f>
        <v>4.6952458894387964E-4</v>
      </c>
      <c r="AO29" s="37">
        <f>'YJW-parameter'!AI$46/('ZJQ-new veh FE'!AP29*'YJW-parameter'!$C37)</f>
        <v>4.6952458894387964E-4</v>
      </c>
      <c r="AP29" s="37">
        <f>'YJW-parameter'!AJ$46/('ZJQ-new veh FE'!AQ29*'YJW-parameter'!$C37)</f>
        <v>4.6952458894387964E-4</v>
      </c>
      <c r="AQ29" s="37">
        <f>'YJW-parameter'!AK$46/('ZJQ-new veh FE'!AR29*'YJW-parameter'!$C37)</f>
        <v>4.6952458894387964E-4</v>
      </c>
      <c r="AR29" s="37">
        <f>'YJW-parameter'!AL$46/('ZJQ-new veh FE'!AS29*'YJW-parameter'!$C37)</f>
        <v>4.6952458894387964E-4</v>
      </c>
      <c r="AS29" s="37">
        <f>'YJW-parameter'!AM$46/('ZJQ-new veh FE'!AT29*'YJW-parameter'!$C37)</f>
        <v>4.6952458894387964E-4</v>
      </c>
      <c r="AT29" s="37">
        <f>'YJW-parameter'!AN$46/('ZJQ-new veh FE'!AU29*'YJW-parameter'!$C37)</f>
        <v>4.6952458894387964E-4</v>
      </c>
      <c r="AU29" s="37">
        <f>'YJW-parameter'!AO$46/('ZJQ-new veh FE'!AV29*'YJW-parameter'!$C37)</f>
        <v>4.6952458894387964E-4</v>
      </c>
      <c r="AV29" s="37">
        <f>'YJW-parameter'!AP$46/('ZJQ-new veh FE'!AW29*'YJW-parameter'!$C37)</f>
        <v>4.6952458894387964E-4</v>
      </c>
    </row>
    <row r="32" spans="1:48">
      <c r="A32" s="237" t="s">
        <v>307</v>
      </c>
      <c r="B32" s="212"/>
      <c r="C32" s="30" t="s">
        <v>32</v>
      </c>
      <c r="D32" s="30" t="s">
        <v>33</v>
      </c>
      <c r="E32" s="30" t="s">
        <v>38</v>
      </c>
      <c r="F32" s="30" t="s">
        <v>159</v>
      </c>
      <c r="G32" s="37">
        <f>'YJW-new veh FE'!U67</f>
        <v>3.1028353200910551E-4</v>
      </c>
      <c r="H32" s="37">
        <f>'YJW-new veh FE'!V67</f>
        <v>3.2579770860956085E-4</v>
      </c>
      <c r="I32" s="37">
        <f>'YJW-new veh FE'!W67</f>
        <v>3.4249430602844764E-4</v>
      </c>
      <c r="J32" s="37">
        <f>'YJW-new veh FE'!X67</f>
        <v>3.7828471246393127E-4</v>
      </c>
      <c r="K32" s="37">
        <f>'YJW-new veh FE'!Y67</f>
        <v>4.2242814730575139E-4</v>
      </c>
      <c r="L32" s="37">
        <f>'YJW-new veh FE'!Z67</f>
        <v>4.7823516860119012E-4</v>
      </c>
      <c r="M32" s="37">
        <f>'YJW-new veh FE'!AA67</f>
        <v>5.5103206530158263E-4</v>
      </c>
      <c r="N32" s="37">
        <f>'YJW-new veh FE'!AB67</f>
        <v>6.515954172191217E-4</v>
      </c>
      <c r="O32" s="37">
        <f>'YJW-new veh FE'!AC67</f>
        <v>6.515954172191217E-4</v>
      </c>
      <c r="P32" s="37">
        <f>'YJW-new veh FE'!AD67</f>
        <v>6.515954172191217E-4</v>
      </c>
      <c r="Q32" s="37">
        <f>'YJW-new veh FE'!AE67</f>
        <v>6.515954172191217E-4</v>
      </c>
      <c r="R32" s="37">
        <f>'YJW-new veh FE'!AF67</f>
        <v>6.515954172191217E-4</v>
      </c>
      <c r="S32" s="37">
        <f>'YJW-new veh FE'!AG67</f>
        <v>6.515954172191217E-4</v>
      </c>
      <c r="T32" s="37">
        <f>'YJW-new veh FE'!AH67</f>
        <v>6.515954172191217E-4</v>
      </c>
      <c r="U32" s="37">
        <f>'YJW-new veh FE'!AI67</f>
        <v>6.515954172191217E-4</v>
      </c>
      <c r="V32" s="37">
        <f>'YJW-new veh FE'!AJ67</f>
        <v>6.515954172191217E-4</v>
      </c>
      <c r="W32" s="37">
        <f>'YJW-new veh FE'!AK67</f>
        <v>6.515954172191217E-4</v>
      </c>
      <c r="X32" s="37">
        <f>'YJW-new veh FE'!AL67</f>
        <v>6.515954172191217E-4</v>
      </c>
      <c r="Y32" s="37">
        <f>'YJW-new veh FE'!AM67</f>
        <v>6.515954172191217E-4</v>
      </c>
      <c r="Z32" s="37">
        <f>'YJW-new veh FE'!AN67</f>
        <v>6.515954172191217E-4</v>
      </c>
      <c r="AA32" s="37">
        <f>'YJW-new veh FE'!AO67</f>
        <v>6.515954172191217E-4</v>
      </c>
      <c r="AB32" s="37">
        <f>'YJW-new veh FE'!AP67</f>
        <v>6.515954172191217E-4</v>
      </c>
      <c r="AC32" s="37">
        <f>'YJW-new veh FE'!AQ67</f>
        <v>6.515954172191217E-4</v>
      </c>
      <c r="AD32" s="37">
        <f>'YJW-new veh FE'!AR67</f>
        <v>6.515954172191217E-4</v>
      </c>
      <c r="AE32" s="37">
        <f>'YJW-new veh FE'!AS67</f>
        <v>6.515954172191217E-4</v>
      </c>
      <c r="AF32" s="37">
        <f>'YJW-new veh FE'!AT67</f>
        <v>6.515954172191217E-4</v>
      </c>
      <c r="AG32" s="37">
        <f>'YJW-new veh FE'!AU67</f>
        <v>6.515954172191217E-4</v>
      </c>
      <c r="AH32" s="37">
        <f>'YJW-new veh FE'!AV67</f>
        <v>6.515954172191217E-4</v>
      </c>
      <c r="AI32" s="37">
        <f>'YJW-new veh FE'!AW67</f>
        <v>6.515954172191217E-4</v>
      </c>
      <c r="AJ32" s="37">
        <f>'YJW-new veh FE'!AX67</f>
        <v>6.515954172191217E-4</v>
      </c>
      <c r="AK32" s="37">
        <f>'YJW-new veh FE'!AY67</f>
        <v>6.515954172191217E-4</v>
      </c>
      <c r="AL32" s="37">
        <f>'YJW-new veh FE'!AZ67</f>
        <v>6.515954172191217E-4</v>
      </c>
      <c r="AM32" s="37">
        <f>'YJW-new veh FE'!BA67</f>
        <v>6.515954172191217E-4</v>
      </c>
      <c r="AN32" s="37">
        <f>'YJW-new veh FE'!BB67</f>
        <v>6.515954172191217E-4</v>
      </c>
      <c r="AO32" s="37">
        <f>'YJW-new veh FE'!BC67</f>
        <v>6.515954172191217E-4</v>
      </c>
      <c r="AP32" s="37">
        <f>'YJW-new veh FE'!BD67</f>
        <v>6.515954172191217E-4</v>
      </c>
      <c r="AQ32" s="37">
        <f>'YJW-new veh FE'!BE67</f>
        <v>6.515954172191217E-4</v>
      </c>
      <c r="AR32" s="37">
        <f>'YJW-new veh FE'!BF67</f>
        <v>6.515954172191217E-4</v>
      </c>
      <c r="AS32" s="37">
        <f>'YJW-new veh FE'!BG67</f>
        <v>6.515954172191217E-4</v>
      </c>
      <c r="AT32" s="37">
        <f>'YJW-new veh FE'!BH67</f>
        <v>6.515954172191217E-4</v>
      </c>
      <c r="AU32" s="37">
        <f>'YJW-new veh FE'!BI67</f>
        <v>6.515954172191217E-4</v>
      </c>
      <c r="AV32" s="37">
        <f>'YJW-new veh FE'!BJ67</f>
        <v>6.515954172191217E-4</v>
      </c>
    </row>
    <row r="33" spans="1:48">
      <c r="A33" s="212"/>
      <c r="B33" s="212"/>
      <c r="C33" s="31" t="s">
        <v>32</v>
      </c>
      <c r="D33" s="32" t="s">
        <v>48</v>
      </c>
      <c r="E33" s="31" t="s">
        <v>38</v>
      </c>
      <c r="F33" s="31" t="s">
        <v>159</v>
      </c>
      <c r="G33" s="37">
        <f>'YJW-new veh FE'!U69</f>
        <v>2.7123321432210586E-4</v>
      </c>
      <c r="H33" s="37">
        <f>'YJW-new veh FE'!V69</f>
        <v>2.7123321432210586E-4</v>
      </c>
      <c r="I33" s="37">
        <f>'YJW-new veh FE'!W69</f>
        <v>2.7123321432210586E-4</v>
      </c>
      <c r="J33" s="37">
        <f>'YJW-new veh FE'!X69</f>
        <v>2.789438575386206E-4</v>
      </c>
      <c r="K33" s="37">
        <f>'YJW-new veh FE'!Y69</f>
        <v>2.8710572600360615E-4</v>
      </c>
      <c r="L33" s="37">
        <f>'YJW-new veh FE'!Z69</f>
        <v>2.957596220001687E-4</v>
      </c>
      <c r="M33" s="37">
        <f>'YJW-new veh FE'!AA69</f>
        <v>3.049514201244884E-4</v>
      </c>
      <c r="N33" s="37">
        <f>'YJW-new veh FE'!AB69</f>
        <v>3.1478039479184621E-4</v>
      </c>
      <c r="O33" s="37">
        <f>'YJW-new veh FE'!AC69</f>
        <v>3.1597292545858301E-4</v>
      </c>
      <c r="P33" s="37">
        <f>'YJW-new veh FE'!AD69</f>
        <v>3.1717452617906742E-4</v>
      </c>
      <c r="Q33" s="37">
        <f>'YJW-new veh FE'!AE69</f>
        <v>3.1838530082473494E-4</v>
      </c>
      <c r="R33" s="37">
        <f>'YJW-new veh FE'!AF69</f>
        <v>3.1960535485916455E-4</v>
      </c>
      <c r="S33" s="37">
        <f>'YJW-new veh FE'!AG69</f>
        <v>3.2083479536870122E-4</v>
      </c>
      <c r="T33" s="37">
        <f>'YJW-new veh FE'!AH69</f>
        <v>3.2269679410372042E-4</v>
      </c>
      <c r="U33" s="37">
        <f>'YJW-new veh FE'!AI69</f>
        <v>3.2458053161600077E-4</v>
      </c>
      <c r="V33" s="37">
        <f>'YJW-new veh FE'!AJ69</f>
        <v>3.2648639084023942E-4</v>
      </c>
      <c r="W33" s="37">
        <f>'YJW-new veh FE'!AK69</f>
        <v>3.2841476375825934E-4</v>
      </c>
      <c r="X33" s="37">
        <f>'YJW-new veh FE'!AL69</f>
        <v>3.3036605166777939E-4</v>
      </c>
      <c r="Y33" s="37">
        <f>'YJW-new veh FE'!AM69</f>
        <v>3.3234066546082076E-4</v>
      </c>
      <c r="Z33" s="37">
        <f>'YJW-new veh FE'!AN69</f>
        <v>3.3433902591216056E-4</v>
      </c>
      <c r="AA33" s="37">
        <f>'YJW-new veh FE'!AO69</f>
        <v>3.363615639782528E-4</v>
      </c>
      <c r="AB33" s="37">
        <f>'YJW-new veh FE'!AP69</f>
        <v>3.3840872110706637E-4</v>
      </c>
      <c r="AC33" s="37">
        <f>'YJW-new veh FE'!AQ69</f>
        <v>3.4048094955930585E-4</v>
      </c>
      <c r="AD33" s="37">
        <f>'YJW-new veh FE'!AR69</f>
        <v>3.4257871274150813E-4</v>
      </c>
      <c r="AE33" s="37">
        <f>'YJW-new veh FE'!AS69</f>
        <v>3.4470248555152732E-4</v>
      </c>
      <c r="AF33" s="37">
        <f>'YJW-new veh FE'!AT69</f>
        <v>3.4685275473695233E-4</v>
      </c>
      <c r="AG33" s="37">
        <f>'YJW-new veh FE'!AU69</f>
        <v>3.4903001926702191E-4</v>
      </c>
      <c r="AH33" s="37">
        <f>'YJW-new veh FE'!AV69</f>
        <v>3.5123479071863718E-4</v>
      </c>
      <c r="AI33" s="37">
        <f>'YJW-new veh FE'!AW69</f>
        <v>3.5346759367709598E-4</v>
      </c>
      <c r="AJ33" s="37">
        <f>'YJW-new veh FE'!AX69</f>
        <v>3.5572896615221182E-4</v>
      </c>
      <c r="AK33" s="37">
        <f>'YJW-new veh FE'!AY69</f>
        <v>3.5801946001050636E-4</v>
      </c>
      <c r="AL33" s="37">
        <f>'YJW-new veh FE'!AZ69</f>
        <v>3.6033964142421002E-4</v>
      </c>
      <c r="AM33" s="37">
        <f>'YJW-new veh FE'!BA69</f>
        <v>3.6199745401062312E-4</v>
      </c>
      <c r="AN33" s="37">
        <f>'YJW-new veh FE'!BB69</f>
        <v>3.6199745401062312E-4</v>
      </c>
      <c r="AO33" s="37">
        <f>'YJW-new veh FE'!BC69</f>
        <v>3.6199745401062312E-4</v>
      </c>
      <c r="AP33" s="37">
        <f>'YJW-new veh FE'!BD69</f>
        <v>3.6199745401062312E-4</v>
      </c>
      <c r="AQ33" s="37">
        <f>'YJW-new veh FE'!BE69</f>
        <v>3.6199745401062312E-4</v>
      </c>
      <c r="AR33" s="37">
        <f>'YJW-new veh FE'!BF69</f>
        <v>3.6199745401062312E-4</v>
      </c>
      <c r="AS33" s="37">
        <f>'YJW-new veh FE'!BG69</f>
        <v>3.6199745401062312E-4</v>
      </c>
      <c r="AT33" s="37">
        <f>'YJW-new veh FE'!BH69</f>
        <v>3.6199745401062312E-4</v>
      </c>
      <c r="AU33" s="37">
        <f>'YJW-new veh FE'!BI69</f>
        <v>3.6199745401062312E-4</v>
      </c>
      <c r="AV33" s="37">
        <f>'YJW-new veh FE'!BJ69</f>
        <v>3.6199745401062312E-4</v>
      </c>
    </row>
    <row r="34" spans="1:48">
      <c r="A34" s="212"/>
      <c r="B34" s="212"/>
      <c r="C34" s="31" t="s">
        <v>32</v>
      </c>
      <c r="D34" s="32" t="s">
        <v>48</v>
      </c>
      <c r="E34" s="31" t="s">
        <v>40</v>
      </c>
      <c r="F34" s="31" t="s">
        <v>159</v>
      </c>
      <c r="G34" s="37">
        <f>'YJW-new veh FE'!U70</f>
        <v>2.9336401943689746E-4</v>
      </c>
      <c r="H34" s="37">
        <f>'YJW-new veh FE'!V70</f>
        <v>2.9336401943689746E-4</v>
      </c>
      <c r="I34" s="37">
        <f>'YJW-new veh FE'!W70</f>
        <v>2.9336401943689746E-4</v>
      </c>
      <c r="J34" s="37">
        <f>'YJW-new veh FE'!X70</f>
        <v>3.01115507755352E-4</v>
      </c>
      <c r="K34" s="37">
        <f>'YJW-new veh FE'!Y70</f>
        <v>3.092877449178146E-4</v>
      </c>
      <c r="L34" s="37">
        <f>'YJW-new veh FE'!Z70</f>
        <v>3.179159438103717E-4</v>
      </c>
      <c r="M34" s="37">
        <f>'YJW-new veh FE'!AA70</f>
        <v>3.270393594164088E-4</v>
      </c>
      <c r="N34" s="37">
        <f>'YJW-new veh FE'!AB70</f>
        <v>3.3670188594462085E-4</v>
      </c>
      <c r="O34" s="37">
        <f>'YJW-new veh FE'!AC70</f>
        <v>3.3823933747861461E-4</v>
      </c>
      <c r="P34" s="37">
        <f>'YJW-new veh FE'!AD70</f>
        <v>3.3979089407255316E-4</v>
      </c>
      <c r="Q34" s="37">
        <f>'YJW-new veh FE'!AE70</f>
        <v>3.4135675072726542E-4</v>
      </c>
      <c r="R34" s="37">
        <f>'YJW-new veh FE'!AF70</f>
        <v>3.4293710605470644E-4</v>
      </c>
      <c r="S34" s="37">
        <f>'YJW-new veh FE'!AG70</f>
        <v>3.4453216236193774E-4</v>
      </c>
      <c r="T34" s="37">
        <f>'YJW-new veh FE'!AH70</f>
        <v>3.4614212573746039E-4</v>
      </c>
      <c r="U34" s="37">
        <f>'YJW-new veh FE'!AI70</f>
        <v>3.4776720613998363E-4</v>
      </c>
      <c r="V34" s="37">
        <f>'YJW-new veh FE'!AJ70</f>
        <v>3.4940761748970052E-4</v>
      </c>
      <c r="W34" s="37">
        <f>'YJW-new veh FE'!AK70</f>
        <v>3.5106357776216356E-4</v>
      </c>
      <c r="X34" s="37">
        <f>'YJW-new veh FE'!AL70</f>
        <v>3.5273530908484058E-4</v>
      </c>
      <c r="Y34" s="37">
        <f>'YJW-new veh FE'!AM70</f>
        <v>3.5442303783644267E-4</v>
      </c>
      <c r="Z34" s="37">
        <f>'YJW-new veh FE'!AN70</f>
        <v>3.5612699474911783E-4</v>
      </c>
      <c r="AA34" s="37">
        <f>'YJW-new veh FE'!AO70</f>
        <v>3.5784741501360633E-4</v>
      </c>
      <c r="AB34" s="37">
        <f>'YJW-new veh FE'!AP70</f>
        <v>3.5958453838745872E-4</v>
      </c>
      <c r="AC34" s="37">
        <f>'YJW-new veh FE'!AQ70</f>
        <v>3.61338609306422E-4</v>
      </c>
      <c r="AD34" s="37">
        <f>'YJW-new veh FE'!AR70</f>
        <v>3.6355541059051054E-4</v>
      </c>
      <c r="AE34" s="37">
        <f>'YJW-new veh FE'!AS70</f>
        <v>3.6579957979168643E-4</v>
      </c>
      <c r="AF34" s="37">
        <f>'YJW-new veh FE'!AT70</f>
        <v>3.6807162687113788E-4</v>
      </c>
      <c r="AG34" s="37">
        <f>'YJW-new veh FE'!AU70</f>
        <v>3.7037207453908248E-4</v>
      </c>
      <c r="AH34" s="37">
        <f>'YJW-new veh FE'!AV70</f>
        <v>3.7270145865568051E-4</v>
      </c>
      <c r="AI34" s="37">
        <f>'YJW-new veh FE'!AW70</f>
        <v>3.7506032864717212E-4</v>
      </c>
      <c r="AJ34" s="37">
        <f>'YJW-new veh FE'!AX70</f>
        <v>3.7744924793791843E-4</v>
      </c>
      <c r="AK34" s="37">
        <f>'YJW-new veh FE'!AY70</f>
        <v>3.7986879439905902E-4</v>
      </c>
      <c r="AL34" s="37">
        <f>'YJW-new veh FE'!AZ70</f>
        <v>3.8231956081453679E-4</v>
      </c>
      <c r="AM34" s="37">
        <f>'YJW-new veh FE'!BA70</f>
        <v>3.8480215536528054E-4</v>
      </c>
      <c r="AN34" s="37">
        <f>'YJW-new veh FE'!BB70</f>
        <v>3.858042443115448E-4</v>
      </c>
      <c r="AO34" s="37">
        <f>'YJW-new veh FE'!BC70</f>
        <v>3.858042443115448E-4</v>
      </c>
      <c r="AP34" s="37">
        <f>'YJW-new veh FE'!BD70</f>
        <v>3.858042443115448E-4</v>
      </c>
      <c r="AQ34" s="37">
        <f>'YJW-new veh FE'!BE70</f>
        <v>3.858042443115448E-4</v>
      </c>
      <c r="AR34" s="37">
        <f>'YJW-new veh FE'!BF70</f>
        <v>3.858042443115448E-4</v>
      </c>
      <c r="AS34" s="37">
        <f>'YJW-new veh FE'!BG70</f>
        <v>3.858042443115448E-4</v>
      </c>
      <c r="AT34" s="37">
        <f>'YJW-new veh FE'!BH70</f>
        <v>3.858042443115448E-4</v>
      </c>
      <c r="AU34" s="37">
        <f>'YJW-new veh FE'!BI70</f>
        <v>3.858042443115448E-4</v>
      </c>
      <c r="AV34" s="37">
        <f>'YJW-new veh FE'!BJ70</f>
        <v>3.858042443115448E-4</v>
      </c>
    </row>
    <row r="35" spans="1:48">
      <c r="A35" s="212"/>
      <c r="B35" s="212"/>
      <c r="C35" s="33" t="s">
        <v>50</v>
      </c>
      <c r="D35" s="33" t="s">
        <v>33</v>
      </c>
      <c r="E35" s="33" t="s">
        <v>40</v>
      </c>
      <c r="F35" s="33" t="s">
        <v>159</v>
      </c>
      <c r="G35" s="37">
        <f>'YJW-new veh FE'!U68</f>
        <v>2.5481918522714622E-3</v>
      </c>
      <c r="H35" s="37">
        <f>'YJW-new veh FE'!V68</f>
        <v>2.5675831624841126E-3</v>
      </c>
      <c r="I35" s="37">
        <f>'YJW-new veh FE'!W68</f>
        <v>2.6387866548675865E-3</v>
      </c>
      <c r="J35" s="37">
        <f>'YJW-new veh FE'!X68</f>
        <v>2.7914903365055285E-3</v>
      </c>
      <c r="K35" s="37">
        <f>'YJW-new veh FE'!Y68</f>
        <v>3.0684137812315476E-3</v>
      </c>
      <c r="L35" s="37">
        <f>'YJW-new veh FE'!Z68</f>
        <v>3.4053511521753691E-3</v>
      </c>
      <c r="M35" s="37">
        <f>'YJW-new veh FE'!AA68</f>
        <v>3.8463003690266482E-3</v>
      </c>
      <c r="N35" s="37">
        <f>'YJW-new veh FE'!AB68</f>
        <v>4.3896371985108432E-3</v>
      </c>
      <c r="O35" s="37">
        <f>'YJW-new veh FE'!AC68</f>
        <v>4.3795851441219323E-3</v>
      </c>
      <c r="P35" s="37">
        <f>'YJW-new veh FE'!AD68</f>
        <v>4.3689374907154689E-3</v>
      </c>
      <c r="Q35" s="37">
        <f>'YJW-new veh FE'!AE68</f>
        <v>4.3718544473474877E-3</v>
      </c>
      <c r="R35" s="37">
        <f>'YJW-new veh FE'!AF68</f>
        <v>4.3877357295457695E-3</v>
      </c>
      <c r="S35" s="37">
        <f>'YJW-new veh FE'!AG68</f>
        <v>4.3834871403104275E-3</v>
      </c>
      <c r="T35" s="37">
        <f>'YJW-new veh FE'!AH68</f>
        <v>4.3720533834400964E-3</v>
      </c>
      <c r="U35" s="37">
        <f>'YJW-new veh FE'!AI68</f>
        <v>4.3697572324026901E-3</v>
      </c>
      <c r="V35" s="37">
        <f>'YJW-new veh FE'!AJ68</f>
        <v>4.376965278744426E-3</v>
      </c>
      <c r="W35" s="37">
        <f>'YJW-new veh FE'!AK68</f>
        <v>4.3850276755113132E-3</v>
      </c>
      <c r="X35" s="37">
        <f>'YJW-new veh FE'!AL68</f>
        <v>4.3822103960237235E-3</v>
      </c>
      <c r="Y35" s="37">
        <f>'YJW-new veh FE'!AM68</f>
        <v>4.3732781240978886E-3</v>
      </c>
      <c r="Z35" s="37">
        <f>'YJW-new veh FE'!AN68</f>
        <v>4.3720125576593013E-3</v>
      </c>
      <c r="AA35" s="37">
        <f>'YJW-new veh FE'!AO68</f>
        <v>4.3852659060324159E-3</v>
      </c>
      <c r="AB35" s="37">
        <f>'YJW-new veh FE'!AP68</f>
        <v>4.3879835073246977E-3</v>
      </c>
      <c r="AC35" s="37">
        <f>'YJW-new veh FE'!AQ68</f>
        <v>4.37912169254081E-3</v>
      </c>
      <c r="AD35" s="37">
        <f>'YJW-new veh FE'!AR68</f>
        <v>4.3711750159245522E-3</v>
      </c>
      <c r="AE35" s="37">
        <f>'YJW-new veh FE'!AS68</f>
        <v>4.3735085817993655E-3</v>
      </c>
      <c r="AF35" s="37">
        <f>'YJW-new veh FE'!AT68</f>
        <v>4.3806360949735961E-3</v>
      </c>
      <c r="AG35" s="37">
        <f>'YJW-new veh FE'!AU68</f>
        <v>4.3821058859749599E-3</v>
      </c>
      <c r="AH35" s="37">
        <f>'YJW-new veh FE'!AV68</f>
        <v>4.3765852460791281E-3</v>
      </c>
      <c r="AI35" s="37">
        <f>'YJW-new veh FE'!AW68</f>
        <v>4.3724199191582857E-3</v>
      </c>
      <c r="AJ35" s="37">
        <f>'YJW-new veh FE'!AX68</f>
        <v>4.3808784257852564E-3</v>
      </c>
      <c r="AK35" s="37">
        <f>'YJW-new veh FE'!AY68</f>
        <v>4.3872768681651421E-3</v>
      </c>
      <c r="AL35" s="37">
        <f>'YJW-new veh FE'!AZ68</f>
        <v>4.3836683358727414E-3</v>
      </c>
      <c r="AM35" s="37">
        <f>'YJW-new veh FE'!BA68</f>
        <v>4.3754334672547347E-3</v>
      </c>
      <c r="AN35" s="37">
        <f>'YJW-new veh FE'!BB68</f>
        <v>4.3734616565455969E-3</v>
      </c>
      <c r="AO35" s="37">
        <f>'YJW-new veh FE'!BC68</f>
        <v>4.3787367308297338E-3</v>
      </c>
      <c r="AP35" s="37">
        <f>'YJW-new veh FE'!BD68</f>
        <v>4.3819281949646809E-3</v>
      </c>
      <c r="AQ35" s="37">
        <f>'YJW-new veh FE'!BE68</f>
        <v>4.3790082680517251E-3</v>
      </c>
      <c r="AR35" s="37">
        <f>'YJW-new veh FE'!BF68</f>
        <v>4.3739943830210662E-3</v>
      </c>
      <c r="AS35" s="37">
        <f>'YJW-new veh FE'!BG68</f>
        <v>4.3774295495989162E-3</v>
      </c>
      <c r="AT35" s="37">
        <f>'YJW-new veh FE'!BH68</f>
        <v>4.3845205465504623E-3</v>
      </c>
      <c r="AU35" s="37">
        <f>'YJW-new veh FE'!BI68</f>
        <v>4.3849496642043616E-3</v>
      </c>
      <c r="AV35" s="37">
        <f>'YJW-new veh FE'!BJ68</f>
        <v>4.3790861712817717E-3</v>
      </c>
    </row>
    <row r="36" spans="1:48">
      <c r="A36" s="212"/>
      <c r="B36" s="212"/>
      <c r="C36" s="35" t="s">
        <v>50</v>
      </c>
      <c r="D36" s="36" t="s">
        <v>48</v>
      </c>
      <c r="E36" s="35" t="s">
        <v>40</v>
      </c>
      <c r="F36" s="35" t="s">
        <v>159</v>
      </c>
      <c r="G36" s="37">
        <f>'YJW-new veh FE'!U71</f>
        <v>6.3728504241452547E-4</v>
      </c>
      <c r="H36" s="37">
        <f>'YJW-new veh FE'!V71</f>
        <v>6.1792740090763965E-4</v>
      </c>
      <c r="I36" s="37">
        <f>'YJW-new veh FE'!W71</f>
        <v>6.1496789131848019E-4</v>
      </c>
      <c r="J36" s="37">
        <f>'YJW-new veh FE'!X71</f>
        <v>6.8649777002723392E-4</v>
      </c>
      <c r="K36" s="37">
        <f>'YJW-new veh FE'!Y71</f>
        <v>6.7352893208534571E-4</v>
      </c>
      <c r="L36" s="37">
        <f>'YJW-new veh FE'!Z71</f>
        <v>7.0383059433667223E-4</v>
      </c>
      <c r="M36" s="37">
        <f>'YJW-new veh FE'!AA71</f>
        <v>7.2950662783505488E-4</v>
      </c>
      <c r="N36" s="37">
        <f>'YJW-new veh FE'!AB71</f>
        <v>7.5643984518147453E-4</v>
      </c>
      <c r="O36" s="37">
        <f>'YJW-new veh FE'!AC71</f>
        <v>7.5159274196700101E-4</v>
      </c>
      <c r="P36" s="37">
        <f>'YJW-new veh FE'!AD71</f>
        <v>7.5187134868029935E-4</v>
      </c>
      <c r="Q36" s="37">
        <f>'YJW-new veh FE'!AE71</f>
        <v>7.5298385890597719E-4</v>
      </c>
      <c r="R36" s="37">
        <f>'YJW-new veh FE'!AF71</f>
        <v>7.5787577224640298E-4</v>
      </c>
      <c r="S36" s="37">
        <f>'YJW-new veh FE'!AG71</f>
        <v>7.5679232682093875E-4</v>
      </c>
      <c r="T36" s="37">
        <f>'YJW-new veh FE'!AH71</f>
        <v>7.6455536862220837E-4</v>
      </c>
      <c r="U36" s="37">
        <f>'YJW-new veh FE'!AI71</f>
        <v>7.7126334164682531E-4</v>
      </c>
      <c r="V36" s="37">
        <f>'YJW-new veh FE'!AJ71</f>
        <v>7.7739742288536744E-4</v>
      </c>
      <c r="W36" s="37">
        <f>'YJW-new veh FE'!AK71</f>
        <v>7.8065365758908515E-4</v>
      </c>
      <c r="X36" s="37">
        <f>'YJW-new veh FE'!AL71</f>
        <v>7.8496954571319235E-4</v>
      </c>
      <c r="Y36" s="37">
        <f>'YJW-new veh FE'!AM71</f>
        <v>7.8883241605233738E-4</v>
      </c>
      <c r="Z36" s="37">
        <f>'YJW-new veh FE'!AN71</f>
        <v>7.9297419810111321E-4</v>
      </c>
      <c r="AA36" s="37">
        <f>'YJW-new veh FE'!AO71</f>
        <v>7.9629783445178323E-4</v>
      </c>
      <c r="AB36" s="37">
        <f>'YJW-new veh FE'!AP71</f>
        <v>8.00848695907293E-4</v>
      </c>
      <c r="AC36" s="37">
        <f>'YJW-new veh FE'!AQ71</f>
        <v>8.0453051085513784E-4</v>
      </c>
      <c r="AD36" s="37">
        <f>'YJW-new veh FE'!AR71</f>
        <v>8.093660663898197E-4</v>
      </c>
      <c r="AE36" s="37">
        <f>'YJW-new veh FE'!AS71</f>
        <v>8.137652247198529E-4</v>
      </c>
      <c r="AF36" s="37">
        <f>'YJW-new veh FE'!AT71</f>
        <v>8.1845687035833191E-4</v>
      </c>
      <c r="AG36" s="37">
        <f>'YJW-new veh FE'!AU71</f>
        <v>8.231749866102015E-4</v>
      </c>
      <c r="AH36" s="37">
        <f>'YJW-new veh FE'!AV71</f>
        <v>8.2785111385531786E-4</v>
      </c>
      <c r="AI36" s="37">
        <f>'YJW-new veh FE'!AW71</f>
        <v>8.3223666362898074E-4</v>
      </c>
      <c r="AJ36" s="37">
        <f>'YJW-new veh FE'!AX71</f>
        <v>8.3679125445288555E-4</v>
      </c>
      <c r="AK36" s="37">
        <f>'YJW-new veh FE'!AY71</f>
        <v>8.4144910607248324E-4</v>
      </c>
      <c r="AL36" s="37">
        <f>'YJW-new veh FE'!AZ71</f>
        <v>8.4619656579807973E-4</v>
      </c>
      <c r="AM36" s="37">
        <f>'YJW-new veh FE'!BA71</f>
        <v>8.509488383393615E-4</v>
      </c>
      <c r="AN36" s="37">
        <f>'YJW-new veh FE'!BB71</f>
        <v>8.5303624626809689E-4</v>
      </c>
      <c r="AO36" s="37">
        <f>'YJW-new veh FE'!BC71</f>
        <v>8.5306107366655453E-4</v>
      </c>
      <c r="AP36" s="37">
        <f>'YJW-new veh FE'!BD71</f>
        <v>8.5310403384507251E-4</v>
      </c>
      <c r="AQ36" s="37">
        <f>'YJW-new veh FE'!BE71</f>
        <v>8.5313290964597469E-4</v>
      </c>
      <c r="AR36" s="37">
        <f>'YJW-new veh FE'!BF71</f>
        <v>8.5318874113096829E-4</v>
      </c>
      <c r="AS36" s="37">
        <f>'YJW-new veh FE'!BG71</f>
        <v>8.5322290892893044E-4</v>
      </c>
      <c r="AT36" s="37">
        <f>'YJW-new veh FE'!BH71</f>
        <v>8.5322883711403839E-4</v>
      </c>
      <c r="AU36" s="37">
        <f>'YJW-new veh FE'!BI71</f>
        <v>8.5320642992497162E-4</v>
      </c>
      <c r="AV36" s="37">
        <f>'YJW-new veh FE'!BJ71</f>
        <v>8.5318116253463457E-4</v>
      </c>
    </row>
    <row r="38" spans="1:48">
      <c r="A38" s="237" t="s">
        <v>308</v>
      </c>
      <c r="B38" s="212"/>
      <c r="C38" s="30" t="s">
        <v>32</v>
      </c>
      <c r="D38" s="30" t="s">
        <v>33</v>
      </c>
      <c r="E38" s="30" t="s">
        <v>38</v>
      </c>
      <c r="F38" s="30" t="s">
        <v>159</v>
      </c>
      <c r="G38" s="130">
        <f>G4/G32</f>
        <v>1</v>
      </c>
      <c r="H38" s="130">
        <f>H4/H32</f>
        <v>1</v>
      </c>
      <c r="I38" s="130">
        <f t="shared" ref="I38:AV38" si="5">I4/I32</f>
        <v>1</v>
      </c>
      <c r="J38" s="130">
        <f t="shared" si="5"/>
        <v>1</v>
      </c>
      <c r="K38" s="130">
        <f t="shared" si="5"/>
        <v>1</v>
      </c>
      <c r="L38" s="130">
        <f t="shared" si="5"/>
        <v>1</v>
      </c>
      <c r="M38" s="130">
        <f t="shared" si="5"/>
        <v>1</v>
      </c>
      <c r="N38" s="130">
        <f t="shared" si="5"/>
        <v>1</v>
      </c>
      <c r="O38" s="130">
        <f t="shared" si="5"/>
        <v>1</v>
      </c>
      <c r="P38" s="130">
        <f t="shared" si="5"/>
        <v>1</v>
      </c>
      <c r="Q38" s="130">
        <f t="shared" si="5"/>
        <v>1</v>
      </c>
      <c r="R38" s="130">
        <f t="shared" si="5"/>
        <v>1</v>
      </c>
      <c r="S38" s="130">
        <f t="shared" si="5"/>
        <v>1</v>
      </c>
      <c r="T38" s="130">
        <f t="shared" si="5"/>
        <v>1</v>
      </c>
      <c r="U38" s="130">
        <f t="shared" si="5"/>
        <v>1</v>
      </c>
      <c r="V38" s="130">
        <f t="shared" si="5"/>
        <v>1</v>
      </c>
      <c r="W38" s="130">
        <f t="shared" si="5"/>
        <v>1</v>
      </c>
      <c r="X38" s="130">
        <f t="shared" si="5"/>
        <v>1</v>
      </c>
      <c r="Y38" s="130">
        <f t="shared" si="5"/>
        <v>1</v>
      </c>
      <c r="Z38" s="130">
        <f t="shared" si="5"/>
        <v>1</v>
      </c>
      <c r="AA38" s="130">
        <f t="shared" si="5"/>
        <v>1</v>
      </c>
      <c r="AB38" s="130">
        <f t="shared" si="5"/>
        <v>1</v>
      </c>
      <c r="AC38" s="130">
        <f t="shared" si="5"/>
        <v>1</v>
      </c>
      <c r="AD38" s="130">
        <f t="shared" si="5"/>
        <v>1</v>
      </c>
      <c r="AE38" s="130">
        <f t="shared" si="5"/>
        <v>1</v>
      </c>
      <c r="AF38" s="130">
        <f t="shared" si="5"/>
        <v>1</v>
      </c>
      <c r="AG38" s="130">
        <f t="shared" si="5"/>
        <v>1</v>
      </c>
      <c r="AH38" s="130">
        <f t="shared" si="5"/>
        <v>1</v>
      </c>
      <c r="AI38" s="130">
        <f t="shared" si="5"/>
        <v>1</v>
      </c>
      <c r="AJ38" s="130">
        <f t="shared" si="5"/>
        <v>1</v>
      </c>
      <c r="AK38" s="130">
        <f t="shared" si="5"/>
        <v>1</v>
      </c>
      <c r="AL38" s="130">
        <f t="shared" si="5"/>
        <v>1</v>
      </c>
      <c r="AM38" s="130">
        <f t="shared" si="5"/>
        <v>1</v>
      </c>
      <c r="AN38" s="130">
        <f t="shared" si="5"/>
        <v>1</v>
      </c>
      <c r="AO38" s="130">
        <f t="shared" si="5"/>
        <v>1</v>
      </c>
      <c r="AP38" s="130">
        <f t="shared" si="5"/>
        <v>1</v>
      </c>
      <c r="AQ38" s="130">
        <f t="shared" si="5"/>
        <v>1</v>
      </c>
      <c r="AR38" s="130">
        <f t="shared" si="5"/>
        <v>1</v>
      </c>
      <c r="AS38" s="130">
        <f t="shared" si="5"/>
        <v>1</v>
      </c>
      <c r="AT38" s="130">
        <f t="shared" si="5"/>
        <v>1</v>
      </c>
      <c r="AU38" s="130">
        <f t="shared" si="5"/>
        <v>1</v>
      </c>
      <c r="AV38" s="130">
        <f t="shared" si="5"/>
        <v>1</v>
      </c>
    </row>
    <row r="39" spans="1:48">
      <c r="A39" s="212"/>
      <c r="B39" s="212"/>
      <c r="C39" s="31" t="s">
        <v>32</v>
      </c>
      <c r="D39" s="32" t="s">
        <v>48</v>
      </c>
      <c r="E39" s="31" t="s">
        <v>38</v>
      </c>
      <c r="F39" s="31" t="s">
        <v>159</v>
      </c>
      <c r="G39" s="130">
        <f>G33/G11</f>
        <v>1</v>
      </c>
      <c r="H39" s="130">
        <f>H33/H11</f>
        <v>1</v>
      </c>
      <c r="I39" s="130">
        <f t="shared" ref="I39:AV39" si="6">I33/I11</f>
        <v>1</v>
      </c>
      <c r="J39" s="130">
        <f t="shared" si="6"/>
        <v>1</v>
      </c>
      <c r="K39" s="130">
        <f t="shared" si="6"/>
        <v>1</v>
      </c>
      <c r="L39" s="130">
        <f t="shared" si="6"/>
        <v>1</v>
      </c>
      <c r="M39" s="130">
        <f t="shared" si="6"/>
        <v>1</v>
      </c>
      <c r="N39" s="130">
        <f t="shared" si="6"/>
        <v>1</v>
      </c>
      <c r="O39" s="130">
        <f t="shared" si="6"/>
        <v>1</v>
      </c>
      <c r="P39" s="130">
        <f t="shared" si="6"/>
        <v>1</v>
      </c>
      <c r="Q39" s="130">
        <f t="shared" si="6"/>
        <v>1</v>
      </c>
      <c r="R39" s="130">
        <f t="shared" si="6"/>
        <v>1</v>
      </c>
      <c r="S39" s="130">
        <f t="shared" si="6"/>
        <v>1</v>
      </c>
      <c r="T39" s="130">
        <f t="shared" si="6"/>
        <v>1</v>
      </c>
      <c r="U39" s="130">
        <f t="shared" si="6"/>
        <v>1</v>
      </c>
      <c r="V39" s="130">
        <f t="shared" si="6"/>
        <v>1</v>
      </c>
      <c r="W39" s="130">
        <f t="shared" si="6"/>
        <v>1</v>
      </c>
      <c r="X39" s="130">
        <f t="shared" si="6"/>
        <v>1</v>
      </c>
      <c r="Y39" s="130">
        <f t="shared" si="6"/>
        <v>1</v>
      </c>
      <c r="Z39" s="130">
        <f t="shared" si="6"/>
        <v>1</v>
      </c>
      <c r="AA39" s="130">
        <f t="shared" si="6"/>
        <v>1</v>
      </c>
      <c r="AB39" s="130">
        <f t="shared" si="6"/>
        <v>1</v>
      </c>
      <c r="AC39" s="130">
        <f t="shared" si="6"/>
        <v>1</v>
      </c>
      <c r="AD39" s="130">
        <f t="shared" si="6"/>
        <v>1</v>
      </c>
      <c r="AE39" s="130">
        <f t="shared" si="6"/>
        <v>1</v>
      </c>
      <c r="AF39" s="130">
        <f t="shared" si="6"/>
        <v>1</v>
      </c>
      <c r="AG39" s="130">
        <f t="shared" si="6"/>
        <v>1</v>
      </c>
      <c r="AH39" s="130">
        <f t="shared" si="6"/>
        <v>1</v>
      </c>
      <c r="AI39" s="130">
        <f t="shared" si="6"/>
        <v>1</v>
      </c>
      <c r="AJ39" s="130">
        <f t="shared" si="6"/>
        <v>1</v>
      </c>
      <c r="AK39" s="130">
        <f t="shared" si="6"/>
        <v>1</v>
      </c>
      <c r="AL39" s="130">
        <f t="shared" si="6"/>
        <v>1</v>
      </c>
      <c r="AM39" s="130">
        <f t="shared" si="6"/>
        <v>1</v>
      </c>
      <c r="AN39" s="130">
        <f t="shared" si="6"/>
        <v>1</v>
      </c>
      <c r="AO39" s="130">
        <f t="shared" si="6"/>
        <v>1</v>
      </c>
      <c r="AP39" s="130">
        <f t="shared" si="6"/>
        <v>1</v>
      </c>
      <c r="AQ39" s="130">
        <f t="shared" si="6"/>
        <v>1</v>
      </c>
      <c r="AR39" s="130">
        <f t="shared" si="6"/>
        <v>1</v>
      </c>
      <c r="AS39" s="130">
        <f t="shared" si="6"/>
        <v>1</v>
      </c>
      <c r="AT39" s="130">
        <f t="shared" si="6"/>
        <v>1</v>
      </c>
      <c r="AU39" s="130">
        <f t="shared" si="6"/>
        <v>1</v>
      </c>
      <c r="AV39" s="130">
        <f t="shared" si="6"/>
        <v>1</v>
      </c>
    </row>
    <row r="40" spans="1:48">
      <c r="A40" s="212"/>
      <c r="B40" s="212"/>
      <c r="C40" s="31" t="s">
        <v>32</v>
      </c>
      <c r="D40" s="32" t="s">
        <v>48</v>
      </c>
      <c r="E40" s="31" t="s">
        <v>40</v>
      </c>
      <c r="F40" s="31" t="s">
        <v>159</v>
      </c>
      <c r="G40" s="130">
        <f>G12/G34</f>
        <v>1</v>
      </c>
      <c r="H40" s="130">
        <f>H12/H34</f>
        <v>1</v>
      </c>
      <c r="I40" s="130">
        <f t="shared" ref="I40:AV40" si="7">I12/I34</f>
        <v>1</v>
      </c>
      <c r="J40" s="130">
        <f t="shared" si="7"/>
        <v>1</v>
      </c>
      <c r="K40" s="130">
        <f t="shared" si="7"/>
        <v>1</v>
      </c>
      <c r="L40" s="130">
        <f t="shared" si="7"/>
        <v>1</v>
      </c>
      <c r="M40" s="130">
        <f t="shared" si="7"/>
        <v>1</v>
      </c>
      <c r="N40" s="130">
        <f t="shared" si="7"/>
        <v>1</v>
      </c>
      <c r="O40" s="130">
        <f t="shared" si="7"/>
        <v>1</v>
      </c>
      <c r="P40" s="130">
        <f t="shared" si="7"/>
        <v>1</v>
      </c>
      <c r="Q40" s="130">
        <f t="shared" si="7"/>
        <v>1</v>
      </c>
      <c r="R40" s="130">
        <f t="shared" si="7"/>
        <v>1</v>
      </c>
      <c r="S40" s="130">
        <f t="shared" si="7"/>
        <v>1</v>
      </c>
      <c r="T40" s="130">
        <f t="shared" si="7"/>
        <v>1</v>
      </c>
      <c r="U40" s="130">
        <f t="shared" si="7"/>
        <v>1</v>
      </c>
      <c r="V40" s="130">
        <f t="shared" si="7"/>
        <v>1</v>
      </c>
      <c r="W40" s="130">
        <f t="shared" si="7"/>
        <v>1</v>
      </c>
      <c r="X40" s="130">
        <f t="shared" si="7"/>
        <v>1</v>
      </c>
      <c r="Y40" s="130">
        <f t="shared" si="7"/>
        <v>1</v>
      </c>
      <c r="Z40" s="130">
        <f t="shared" si="7"/>
        <v>1</v>
      </c>
      <c r="AA40" s="130">
        <f t="shared" si="7"/>
        <v>1</v>
      </c>
      <c r="AB40" s="130">
        <f t="shared" si="7"/>
        <v>1</v>
      </c>
      <c r="AC40" s="130">
        <f t="shared" si="7"/>
        <v>1</v>
      </c>
      <c r="AD40" s="130">
        <f t="shared" si="7"/>
        <v>1</v>
      </c>
      <c r="AE40" s="130">
        <f t="shared" si="7"/>
        <v>1</v>
      </c>
      <c r="AF40" s="130">
        <f t="shared" si="7"/>
        <v>1</v>
      </c>
      <c r="AG40" s="130">
        <f t="shared" si="7"/>
        <v>1</v>
      </c>
      <c r="AH40" s="130">
        <f t="shared" si="7"/>
        <v>1</v>
      </c>
      <c r="AI40" s="130">
        <f t="shared" si="7"/>
        <v>1</v>
      </c>
      <c r="AJ40" s="130">
        <f t="shared" si="7"/>
        <v>1</v>
      </c>
      <c r="AK40" s="130">
        <f t="shared" si="7"/>
        <v>1</v>
      </c>
      <c r="AL40" s="130">
        <f t="shared" si="7"/>
        <v>1</v>
      </c>
      <c r="AM40" s="130">
        <f t="shared" si="7"/>
        <v>1</v>
      </c>
      <c r="AN40" s="130">
        <f t="shared" si="7"/>
        <v>1</v>
      </c>
      <c r="AO40" s="130">
        <f t="shared" si="7"/>
        <v>1</v>
      </c>
      <c r="AP40" s="130">
        <f t="shared" si="7"/>
        <v>1</v>
      </c>
      <c r="AQ40" s="130">
        <f t="shared" si="7"/>
        <v>1</v>
      </c>
      <c r="AR40" s="130">
        <f t="shared" si="7"/>
        <v>1</v>
      </c>
      <c r="AS40" s="130">
        <f t="shared" si="7"/>
        <v>1</v>
      </c>
      <c r="AT40" s="130">
        <f t="shared" si="7"/>
        <v>1</v>
      </c>
      <c r="AU40" s="130">
        <f t="shared" si="7"/>
        <v>1</v>
      </c>
      <c r="AV40" s="130">
        <f t="shared" si="7"/>
        <v>1</v>
      </c>
    </row>
    <row r="41" spans="1:48">
      <c r="A41" s="212"/>
      <c r="B41" s="212"/>
      <c r="C41" s="33" t="s">
        <v>50</v>
      </c>
      <c r="D41" s="33" t="s">
        <v>33</v>
      </c>
      <c r="E41" s="33" t="s">
        <v>40</v>
      </c>
      <c r="F41" s="33" t="s">
        <v>159</v>
      </c>
      <c r="G41" s="130">
        <f>G19/G35</f>
        <v>1</v>
      </c>
      <c r="H41" s="130">
        <f>H19/H35</f>
        <v>1</v>
      </c>
      <c r="I41" s="130">
        <f t="shared" ref="I41:AV41" si="8">I19/I35</f>
        <v>1</v>
      </c>
      <c r="J41" s="130">
        <f t="shared" si="8"/>
        <v>1</v>
      </c>
      <c r="K41" s="130">
        <f t="shared" si="8"/>
        <v>1</v>
      </c>
      <c r="L41" s="130">
        <f t="shared" si="8"/>
        <v>1</v>
      </c>
      <c r="M41" s="130">
        <f t="shared" si="8"/>
        <v>1</v>
      </c>
      <c r="N41" s="130">
        <f t="shared" si="8"/>
        <v>1</v>
      </c>
      <c r="O41" s="130">
        <f t="shared" si="8"/>
        <v>1</v>
      </c>
      <c r="P41" s="130">
        <f t="shared" si="8"/>
        <v>1</v>
      </c>
      <c r="Q41" s="130">
        <f t="shared" si="8"/>
        <v>1</v>
      </c>
      <c r="R41" s="130">
        <f t="shared" si="8"/>
        <v>1</v>
      </c>
      <c r="S41" s="130">
        <f t="shared" si="8"/>
        <v>1</v>
      </c>
      <c r="T41" s="130">
        <f t="shared" si="8"/>
        <v>1</v>
      </c>
      <c r="U41" s="130">
        <f t="shared" si="8"/>
        <v>1</v>
      </c>
      <c r="V41" s="130">
        <f t="shared" si="8"/>
        <v>1</v>
      </c>
      <c r="W41" s="130">
        <f t="shared" si="8"/>
        <v>1</v>
      </c>
      <c r="X41" s="130">
        <f t="shared" si="8"/>
        <v>1</v>
      </c>
      <c r="Y41" s="130">
        <f t="shared" si="8"/>
        <v>1</v>
      </c>
      <c r="Z41" s="130">
        <f t="shared" si="8"/>
        <v>1</v>
      </c>
      <c r="AA41" s="130">
        <f t="shared" si="8"/>
        <v>1</v>
      </c>
      <c r="AB41" s="130">
        <f t="shared" si="8"/>
        <v>1</v>
      </c>
      <c r="AC41" s="130">
        <f t="shared" si="8"/>
        <v>1</v>
      </c>
      <c r="AD41" s="130">
        <f t="shared" si="8"/>
        <v>1</v>
      </c>
      <c r="AE41" s="130">
        <f t="shared" si="8"/>
        <v>1</v>
      </c>
      <c r="AF41" s="130">
        <f t="shared" si="8"/>
        <v>1</v>
      </c>
      <c r="AG41" s="130">
        <f t="shared" si="8"/>
        <v>1</v>
      </c>
      <c r="AH41" s="130">
        <f t="shared" si="8"/>
        <v>1</v>
      </c>
      <c r="AI41" s="130">
        <f t="shared" si="8"/>
        <v>1</v>
      </c>
      <c r="AJ41" s="130">
        <f t="shared" si="8"/>
        <v>1</v>
      </c>
      <c r="AK41" s="130">
        <f t="shared" si="8"/>
        <v>1</v>
      </c>
      <c r="AL41" s="130">
        <f t="shared" si="8"/>
        <v>1</v>
      </c>
      <c r="AM41" s="130">
        <f t="shared" si="8"/>
        <v>1</v>
      </c>
      <c r="AN41" s="130">
        <f t="shared" si="8"/>
        <v>1</v>
      </c>
      <c r="AO41" s="130">
        <f t="shared" si="8"/>
        <v>1</v>
      </c>
      <c r="AP41" s="130">
        <f t="shared" si="8"/>
        <v>1</v>
      </c>
      <c r="AQ41" s="130">
        <f t="shared" si="8"/>
        <v>1</v>
      </c>
      <c r="AR41" s="130">
        <f t="shared" si="8"/>
        <v>1</v>
      </c>
      <c r="AS41" s="130">
        <f t="shared" si="8"/>
        <v>1</v>
      </c>
      <c r="AT41" s="130">
        <f t="shared" si="8"/>
        <v>1</v>
      </c>
      <c r="AU41" s="130">
        <f t="shared" si="8"/>
        <v>1</v>
      </c>
      <c r="AV41" s="130">
        <f t="shared" si="8"/>
        <v>1</v>
      </c>
    </row>
    <row r="42" spans="1:48">
      <c r="A42" s="212"/>
      <c r="B42" s="212"/>
      <c r="C42" s="35" t="s">
        <v>50</v>
      </c>
      <c r="D42" s="36" t="s">
        <v>48</v>
      </c>
      <c r="E42" s="35" t="s">
        <v>40</v>
      </c>
      <c r="F42" s="35" t="s">
        <v>159</v>
      </c>
      <c r="G42" s="130">
        <f>G26/G36</f>
        <v>1</v>
      </c>
      <c r="H42" s="130">
        <f>H26/H36</f>
        <v>1</v>
      </c>
      <c r="I42" s="130">
        <f t="shared" ref="I42:AV42" si="9">I26/I36</f>
        <v>1</v>
      </c>
      <c r="J42" s="130">
        <f t="shared" si="9"/>
        <v>1</v>
      </c>
      <c r="K42" s="130">
        <f t="shared" si="9"/>
        <v>1</v>
      </c>
      <c r="L42" s="130">
        <f t="shared" si="9"/>
        <v>1</v>
      </c>
      <c r="M42" s="130">
        <f t="shared" si="9"/>
        <v>1</v>
      </c>
      <c r="N42" s="130">
        <f t="shared" si="9"/>
        <v>1</v>
      </c>
      <c r="O42" s="130">
        <f t="shared" si="9"/>
        <v>1</v>
      </c>
      <c r="P42" s="130">
        <f t="shared" si="9"/>
        <v>1</v>
      </c>
      <c r="Q42" s="130">
        <f t="shared" si="9"/>
        <v>1</v>
      </c>
      <c r="R42" s="130">
        <f t="shared" si="9"/>
        <v>1</v>
      </c>
      <c r="S42" s="130">
        <f t="shared" si="9"/>
        <v>1</v>
      </c>
      <c r="T42" s="130">
        <f t="shared" si="9"/>
        <v>1</v>
      </c>
      <c r="U42" s="130">
        <f t="shared" si="9"/>
        <v>1</v>
      </c>
      <c r="V42" s="130">
        <f t="shared" si="9"/>
        <v>1</v>
      </c>
      <c r="W42" s="130">
        <f t="shared" si="9"/>
        <v>1</v>
      </c>
      <c r="X42" s="130">
        <f t="shared" si="9"/>
        <v>1</v>
      </c>
      <c r="Y42" s="130">
        <f t="shared" si="9"/>
        <v>1</v>
      </c>
      <c r="Z42" s="130">
        <f t="shared" si="9"/>
        <v>1</v>
      </c>
      <c r="AA42" s="130">
        <f t="shared" si="9"/>
        <v>1</v>
      </c>
      <c r="AB42" s="130">
        <f t="shared" si="9"/>
        <v>1</v>
      </c>
      <c r="AC42" s="130">
        <f t="shared" si="9"/>
        <v>1</v>
      </c>
      <c r="AD42" s="130">
        <f t="shared" si="9"/>
        <v>1</v>
      </c>
      <c r="AE42" s="130">
        <f t="shared" si="9"/>
        <v>1</v>
      </c>
      <c r="AF42" s="130">
        <f t="shared" si="9"/>
        <v>1</v>
      </c>
      <c r="AG42" s="130">
        <f t="shared" si="9"/>
        <v>1</v>
      </c>
      <c r="AH42" s="130">
        <f t="shared" si="9"/>
        <v>1</v>
      </c>
      <c r="AI42" s="130">
        <f t="shared" si="9"/>
        <v>1</v>
      </c>
      <c r="AJ42" s="130">
        <f t="shared" si="9"/>
        <v>1</v>
      </c>
      <c r="AK42" s="130">
        <f t="shared" si="9"/>
        <v>1</v>
      </c>
      <c r="AL42" s="130">
        <f t="shared" si="9"/>
        <v>1</v>
      </c>
      <c r="AM42" s="130">
        <f t="shared" si="9"/>
        <v>1</v>
      </c>
      <c r="AN42" s="130">
        <f t="shared" si="9"/>
        <v>1</v>
      </c>
      <c r="AO42" s="130">
        <f t="shared" si="9"/>
        <v>1</v>
      </c>
      <c r="AP42" s="130">
        <f t="shared" si="9"/>
        <v>1</v>
      </c>
      <c r="AQ42" s="130">
        <f t="shared" si="9"/>
        <v>1</v>
      </c>
      <c r="AR42" s="130">
        <f t="shared" si="9"/>
        <v>1</v>
      </c>
      <c r="AS42" s="130">
        <f t="shared" si="9"/>
        <v>1</v>
      </c>
      <c r="AT42" s="130">
        <f t="shared" si="9"/>
        <v>1</v>
      </c>
      <c r="AU42" s="130">
        <f t="shared" si="9"/>
        <v>1</v>
      </c>
      <c r="AV42" s="130">
        <f t="shared" si="9"/>
        <v>1</v>
      </c>
    </row>
  </sheetData>
  <mergeCells count="2">
    <mergeCell ref="A32:B36"/>
    <mergeCell ref="A38:B42"/>
  </mergeCells>
  <phoneticPr fontId="49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U29"/>
  <sheetViews>
    <sheetView workbookViewId="0">
      <selection activeCell="B2" sqref="B2:B8"/>
    </sheetView>
  </sheetViews>
  <sheetFormatPr defaultColWidth="9" defaultRowHeight="14.3"/>
  <cols>
    <col min="7" max="47" width="9.875" customWidth="1"/>
  </cols>
  <sheetData>
    <row r="1" spans="1:47">
      <c r="A1" s="29" t="s">
        <v>25</v>
      </c>
      <c r="B1" s="29" t="s">
        <v>26</v>
      </c>
      <c r="C1" s="29" t="s">
        <v>27</v>
      </c>
      <c r="D1" s="29" t="s">
        <v>28</v>
      </c>
      <c r="E1" s="29" t="s">
        <v>29</v>
      </c>
      <c r="F1" s="29" t="s">
        <v>153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</row>
    <row r="2" spans="1:47">
      <c r="A2" s="30" t="s">
        <v>30</v>
      </c>
      <c r="B2" s="30" t="s">
        <v>31</v>
      </c>
      <c r="C2" s="30" t="s">
        <v>32</v>
      </c>
      <c r="D2" s="30" t="s">
        <v>33</v>
      </c>
      <c r="E2" s="30" t="s">
        <v>34</v>
      </c>
      <c r="F2" s="30" t="s">
        <v>159</v>
      </c>
      <c r="G2" s="37">
        <f>'YJW-parameter'!B$41/('ZJQ-retired veh FE'!H2*'YJW-parameter'!$C31)</f>
        <v>1.8969330305532485E-3</v>
      </c>
      <c r="H2" s="37">
        <f>1/('ZJQ-retired veh FE'!I2*'YJW-parameter'!$C31)*'YJW-parameter'!C$41</f>
        <v>1.8969330305532487E-3</v>
      </c>
      <c r="I2" s="37">
        <f>1/('ZJQ-retired veh FE'!J2*'YJW-parameter'!$C31)*'YJW-parameter'!D$41</f>
        <v>1.9148716143588889E-3</v>
      </c>
      <c r="J2" s="37">
        <f>1/('ZJQ-retired veh FE'!K2*'YJW-parameter'!$C31)*'YJW-parameter'!E$41</f>
        <v>1.9331513358059572E-3</v>
      </c>
      <c r="K2" s="37">
        <f>1/('ZJQ-retired veh FE'!L2*'YJW-parameter'!$C31)*'YJW-parameter'!F$41</f>
        <v>1.9527709728934456E-3</v>
      </c>
      <c r="L2" s="37">
        <f>1/('ZJQ-retired veh FE'!M2*'YJW-parameter'!$C31)*'YJW-parameter'!G$41</f>
        <v>1.974008748882451E-3</v>
      </c>
      <c r="M2" s="37">
        <f>1/('ZJQ-retired veh FE'!N2*'YJW-parameter'!$C31)*'YJW-parameter'!H$41</f>
        <v>1.9980571790633008E-3</v>
      </c>
      <c r="N2" s="37">
        <f>1/('ZJQ-retired veh FE'!O2*'YJW-parameter'!$C31)*'YJW-parameter'!I$41</f>
        <v>2.0201815351996912E-3</v>
      </c>
      <c r="O2" s="37">
        <f>1/('ZJQ-retired veh FE'!P2*'YJW-parameter'!$C31)*'YJW-parameter'!J$41</f>
        <v>2.0409605304602409E-3</v>
      </c>
      <c r="P2" s="37">
        <f>1/('ZJQ-retired veh FE'!Q2*'YJW-parameter'!$C31)*'YJW-parameter'!K$41</f>
        <v>2.0608318098894515E-3</v>
      </c>
      <c r="Q2" s="37">
        <f>1/('ZJQ-retired veh FE'!R2*'YJW-parameter'!$C31)*'YJW-parameter'!L$41</f>
        <v>2.079880428628418E-3</v>
      </c>
      <c r="R2" s="37">
        <f>1/('ZJQ-retired veh FE'!S2*'YJW-parameter'!$C31)*'YJW-parameter'!M$41</f>
        <v>2.098409668779732E-3</v>
      </c>
      <c r="S2" s="37">
        <f>1/('ZJQ-retired veh FE'!T2*'YJW-parameter'!$C31)*'YJW-parameter'!N$41</f>
        <v>2.1160342039993445E-3</v>
      </c>
      <c r="T2" s="37">
        <f>1/('ZJQ-retired veh FE'!U2*'YJW-parameter'!$C31)*'YJW-parameter'!O$41</f>
        <v>2.1327497656254504E-3</v>
      </c>
      <c r="U2" s="37">
        <f>1/('ZJQ-retired veh FE'!V2*'YJW-parameter'!$C31)*'YJW-parameter'!P$41</f>
        <v>2.1489460289745074E-3</v>
      </c>
      <c r="V2" s="37">
        <f>1/('ZJQ-retired veh FE'!W2*'YJW-parameter'!$C31)*'YJW-parameter'!Q$41</f>
        <v>2.1645615269597933E-3</v>
      </c>
      <c r="W2" s="37">
        <f>1/('ZJQ-retired veh FE'!X2*'YJW-parameter'!$C31)*'YJW-parameter'!R$41</f>
        <v>2.1820211651379776E-3</v>
      </c>
      <c r="X2" s="37">
        <f>1/('ZJQ-retired veh FE'!Y2*'YJW-parameter'!$C31)*'YJW-parameter'!S$41</f>
        <v>2.1969729756530785E-3</v>
      </c>
      <c r="Y2" s="37">
        <f>1/('ZJQ-retired veh FE'!Z2*'YJW-parameter'!$C31)*'YJW-parameter'!T$41</f>
        <v>2.2091767978081305E-3</v>
      </c>
      <c r="Z2" s="37">
        <f>1/('ZJQ-retired veh FE'!AA2*'YJW-parameter'!$C31)*'YJW-parameter'!U$41</f>
        <v>2.2193065313064189E-3</v>
      </c>
      <c r="AA2" s="37">
        <f>1/('ZJQ-retired veh FE'!AB2*'YJW-parameter'!$C31)*'YJW-parameter'!V$41</f>
        <v>2.2278098241936455E-3</v>
      </c>
      <c r="AB2" s="37">
        <f>1/('ZJQ-retired veh FE'!AC2*'YJW-parameter'!$C31)*'YJW-parameter'!W$41</f>
        <v>2.2351492863830385E-3</v>
      </c>
      <c r="AC2" s="37">
        <f>1/('ZJQ-retired veh FE'!AD2*'YJW-parameter'!$C31)*'YJW-parameter'!X$41</f>
        <v>2.2418851020183689E-3</v>
      </c>
      <c r="AD2" s="37">
        <f>1/('ZJQ-retired veh FE'!AE2*'YJW-parameter'!$C31)*'YJW-parameter'!Y$41</f>
        <v>2.2481626067592446E-3</v>
      </c>
      <c r="AE2" s="37">
        <f>1/('ZJQ-retired veh FE'!AF2*'YJW-parameter'!$C31)*'YJW-parameter'!Z$41</f>
        <v>2.2540648153774245E-3</v>
      </c>
      <c r="AF2" s="37">
        <f>1/('ZJQ-retired veh FE'!AG2*'YJW-parameter'!$C31)*'YJW-parameter'!AA$41</f>
        <v>2.2595663714494144E-3</v>
      </c>
      <c r="AG2" s="37">
        <f>1/('ZJQ-retired veh FE'!AH2*'YJW-parameter'!$C31)*'YJW-parameter'!AB$41</f>
        <v>2.2646359665038293E-3</v>
      </c>
      <c r="AH2" s="37">
        <f>1/('ZJQ-retired veh FE'!AI2*'YJW-parameter'!$C31)*'YJW-parameter'!AC$41</f>
        <v>2.2690333635735031E-3</v>
      </c>
      <c r="AI2" s="37">
        <f>1/('ZJQ-retired veh FE'!AJ2*'YJW-parameter'!$C31)*'YJW-parameter'!AD$41</f>
        <v>2.2725533237600132E-3</v>
      </c>
      <c r="AJ2" s="37">
        <f>1/('ZJQ-retired veh FE'!AK2*'YJW-parameter'!$C31)*'YJW-parameter'!AE$41</f>
        <v>2.2750302922907358E-3</v>
      </c>
      <c r="AK2" s="37">
        <f>1/('ZJQ-retired veh FE'!AL2*'YJW-parameter'!$C31)*'YJW-parameter'!AF$41</f>
        <v>2.2763196366638984E-3</v>
      </c>
      <c r="AL2" s="37">
        <f>1/('ZJQ-retired veh FE'!AM2*'YJW-parameter'!$C31)*'YJW-parameter'!AG$41</f>
        <v>2.2763196366638984E-3</v>
      </c>
      <c r="AM2" s="37">
        <f>1/('ZJQ-retired veh FE'!AN2*'YJW-parameter'!$C31)*'YJW-parameter'!AH$41</f>
        <v>2.2763196366638984E-3</v>
      </c>
      <c r="AN2" s="37">
        <f>1/('ZJQ-retired veh FE'!AO2*'YJW-parameter'!$C31)*'YJW-parameter'!AI$41</f>
        <v>2.2763196366638984E-3</v>
      </c>
      <c r="AO2" s="37">
        <f>1/('ZJQ-retired veh FE'!AP2*'YJW-parameter'!$C31)*'YJW-parameter'!AJ$41</f>
        <v>2.2763196366638984E-3</v>
      </c>
      <c r="AP2" s="37">
        <f>1/('ZJQ-retired veh FE'!AQ2*'YJW-parameter'!$C31)*'YJW-parameter'!AK$41</f>
        <v>2.2763196366638984E-3</v>
      </c>
      <c r="AQ2" s="37">
        <f>1/('ZJQ-retired veh FE'!AR2*'YJW-parameter'!$C31)*'YJW-parameter'!AL$41</f>
        <v>2.2763196366638984E-3</v>
      </c>
      <c r="AR2" s="37">
        <f>1/('ZJQ-retired veh FE'!AS2*'YJW-parameter'!$C31)*'YJW-parameter'!AM$41</f>
        <v>2.2763196366638984E-3</v>
      </c>
      <c r="AS2" s="37">
        <f>1/('ZJQ-retired veh FE'!AT2*'YJW-parameter'!$C31)*'YJW-parameter'!AN$41</f>
        <v>2.2763196366638984E-3</v>
      </c>
      <c r="AT2" s="37">
        <f>1/('ZJQ-retired veh FE'!AU2*'YJW-parameter'!$C31)*'YJW-parameter'!AO$41</f>
        <v>2.2763196366638984E-3</v>
      </c>
      <c r="AU2" s="37">
        <f>1/('ZJQ-retired veh FE'!AV2*'YJW-parameter'!$C31)*'YJW-parameter'!AP$41</f>
        <v>2.2763196366638984E-3</v>
      </c>
    </row>
    <row r="3" spans="1:47">
      <c r="A3" s="30" t="s">
        <v>30</v>
      </c>
      <c r="B3" s="30" t="s">
        <v>35</v>
      </c>
      <c r="C3" s="30" t="s">
        <v>32</v>
      </c>
      <c r="D3" s="30" t="s">
        <v>33</v>
      </c>
      <c r="E3" s="30" t="s">
        <v>36</v>
      </c>
      <c r="F3" s="30" t="s">
        <v>159</v>
      </c>
      <c r="G3" s="37">
        <f>'YJW-parameter'!B$41/('ZJQ-retired veh FE'!H3*'YJW-parameter'!$C32)</f>
        <v>6.0834500522643565E-4</v>
      </c>
      <c r="H3" s="37">
        <f>1/('ZJQ-retired veh FE'!I3*'YJW-parameter'!$C32)*'YJW-parameter'!C$41</f>
        <v>6.0821454800973529E-4</v>
      </c>
      <c r="I3" s="37">
        <f>1/('ZJQ-retired veh FE'!J3*'YJW-parameter'!$C32)*'YJW-parameter'!D$41</f>
        <v>6.0807766385596862E-4</v>
      </c>
      <c r="J3" s="37">
        <f>1/('ZJQ-retired veh FE'!K3*'YJW-parameter'!$C32)*'YJW-parameter'!E$41</f>
        <v>6.0795646883944827E-4</v>
      </c>
      <c r="K3" s="37">
        <f>1/('ZJQ-retired veh FE'!L3*'YJW-parameter'!$C32)*'YJW-parameter'!F$41</f>
        <v>6.0783971583471452E-4</v>
      </c>
      <c r="L3" s="37">
        <f>1/('ZJQ-retired veh FE'!M3*'YJW-parameter'!$C32)*'YJW-parameter'!G$41</f>
        <v>6.0771594784645366E-4</v>
      </c>
      <c r="M3" s="37">
        <f>1/('ZJQ-retired veh FE'!N3*'YJW-parameter'!$C32)*'YJW-parameter'!H$41</f>
        <v>6.0752487746152132E-4</v>
      </c>
      <c r="N3" s="37">
        <f>1/('ZJQ-retired veh FE'!O3*'YJW-parameter'!$C32)*'YJW-parameter'!I$41</f>
        <v>6.0720581488616309E-4</v>
      </c>
      <c r="O3" s="37">
        <f>1/('ZJQ-retired veh FE'!P3*'YJW-parameter'!$C32)*'YJW-parameter'!J$41</f>
        <v>6.0652866280747129E-4</v>
      </c>
      <c r="P3" s="37">
        <f>1/('ZJQ-retired veh FE'!Q3*'YJW-parameter'!$C32)*'YJW-parameter'!K$41</f>
        <v>6.0559839122240001E-4</v>
      </c>
      <c r="Q3" s="37">
        <f>1/('ZJQ-retired veh FE'!R3*'YJW-parameter'!$C32)*'YJW-parameter'!L$41</f>
        <v>6.0468835777480298E-4</v>
      </c>
      <c r="R3" s="37">
        <f>1/('ZJQ-retired veh FE'!S3*'YJW-parameter'!$C32)*'YJW-parameter'!M$41</f>
        <v>6.0394968136565118E-4</v>
      </c>
      <c r="S3" s="37">
        <f>1/('ZJQ-retired veh FE'!T3*'YJW-parameter'!$C32)*'YJW-parameter'!N$41</f>
        <v>6.0313061474411792E-4</v>
      </c>
      <c r="T3" s="37">
        <f>1/('ZJQ-retired veh FE'!U3*'YJW-parameter'!$C32)*'YJW-parameter'!O$41</f>
        <v>6.0189415400997682E-4</v>
      </c>
      <c r="U3" s="37">
        <f>1/('ZJQ-retired veh FE'!V3*'YJW-parameter'!$C32)*'YJW-parameter'!P$41</f>
        <v>6.0280559982643731E-4</v>
      </c>
      <c r="V3" s="37">
        <f>1/('ZJQ-retired veh FE'!W3*'YJW-parameter'!$C32)*'YJW-parameter'!Q$41</f>
        <v>6.0372624989474299E-4</v>
      </c>
      <c r="W3" s="37">
        <f>1/('ZJQ-retired veh FE'!X3*'YJW-parameter'!$C32)*'YJW-parameter'!R$41</f>
        <v>6.0547607198811997E-4</v>
      </c>
      <c r="X3" s="37">
        <f>1/('ZJQ-retired veh FE'!Y3*'YJW-parameter'!$C32)*'YJW-parameter'!S$41</f>
        <v>6.070953737650701E-4</v>
      </c>
      <c r="Y3" s="37">
        <f>1/('ZJQ-retired veh FE'!Z3*'YJW-parameter'!$C32)*'YJW-parameter'!T$41</f>
        <v>6.0855862047264585E-4</v>
      </c>
      <c r="Z3" s="37">
        <f>1/('ZJQ-retired veh FE'!AA3*'YJW-parameter'!$C32)*'YJW-parameter'!U$41</f>
        <v>6.098524271169562E-4</v>
      </c>
      <c r="AA3" s="37">
        <f>1/('ZJQ-retired veh FE'!AB3*'YJW-parameter'!$C32)*'YJW-parameter'!V$41</f>
        <v>6.1096982230782518E-4</v>
      </c>
      <c r="AB3" s="37">
        <f>1/('ZJQ-retired veh FE'!AC3*'YJW-parameter'!$C32)*'YJW-parameter'!W$41</f>
        <v>6.1194791335807889E-4</v>
      </c>
      <c r="AC3" s="37">
        <f>1/('ZJQ-retired veh FE'!AD3*'YJW-parameter'!$C32)*'YJW-parameter'!X$41</f>
        <v>6.1279457347262936E-4</v>
      </c>
      <c r="AD3" s="37">
        <f>1/('ZJQ-retired veh FE'!AE3*'YJW-parameter'!$C32)*'YJW-parameter'!Y$41</f>
        <v>6.1351758653738306E-4</v>
      </c>
      <c r="AE3" s="37">
        <f>1/('ZJQ-retired veh FE'!AF3*'YJW-parameter'!$C32)*'YJW-parameter'!Z$41</f>
        <v>6.1412293147271161E-4</v>
      </c>
      <c r="AF3" s="37">
        <f>1/('ZJQ-retired veh FE'!AG3*'YJW-parameter'!$C32)*'YJW-parameter'!AA$41</f>
        <v>6.1461851578999095E-4</v>
      </c>
      <c r="AG3" s="37">
        <f>1/('ZJQ-retired veh FE'!AH3*'YJW-parameter'!$C32)*'YJW-parameter'!AB$41</f>
        <v>6.1501116714350265E-4</v>
      </c>
      <c r="AH3" s="37">
        <f>1/('ZJQ-retired veh FE'!AI3*'YJW-parameter'!$C32)*'YJW-parameter'!AC$41</f>
        <v>6.1531246088527354E-4</v>
      </c>
      <c r="AI3" s="37">
        <f>1/('ZJQ-retired veh FE'!AJ3*'YJW-parameter'!$C32)*'YJW-parameter'!AD$41</f>
        <v>6.1553291760325197E-4</v>
      </c>
      <c r="AJ3" s="37">
        <f>1/('ZJQ-retired veh FE'!AK3*'YJW-parameter'!$C32)*'YJW-parameter'!AE$41</f>
        <v>6.1567851765991237E-4</v>
      </c>
      <c r="AK3" s="37">
        <f>1/('ZJQ-retired veh FE'!AL3*'YJW-parameter'!$C32)*'YJW-parameter'!AF$41</f>
        <v>6.15750944420496E-4</v>
      </c>
      <c r="AL3" s="37">
        <f>1/('ZJQ-retired veh FE'!AM3*'YJW-parameter'!$C32)*'YJW-parameter'!AG$41</f>
        <v>6.1575094442049643E-4</v>
      </c>
      <c r="AM3" s="37">
        <f>1/('ZJQ-retired veh FE'!AN3*'YJW-parameter'!$C32)*'YJW-parameter'!AH$41</f>
        <v>6.1575094442049665E-4</v>
      </c>
      <c r="AN3" s="37">
        <f>1/('ZJQ-retired veh FE'!AO3*'YJW-parameter'!$C32)*'YJW-parameter'!AI$41</f>
        <v>6.1575094442049632E-4</v>
      </c>
      <c r="AO3" s="37">
        <f>1/('ZJQ-retired veh FE'!AP3*'YJW-parameter'!$C32)*'YJW-parameter'!AJ$41</f>
        <v>6.15750944420496E-4</v>
      </c>
      <c r="AP3" s="37">
        <f>1/('ZJQ-retired veh FE'!AQ3*'YJW-parameter'!$C32)*'YJW-parameter'!AK$41</f>
        <v>6.1575094442049589E-4</v>
      </c>
      <c r="AQ3" s="37">
        <f>1/('ZJQ-retired veh FE'!AR3*'YJW-parameter'!$C32)*'YJW-parameter'!AL$41</f>
        <v>6.1575094442049632E-4</v>
      </c>
      <c r="AR3" s="37">
        <f>1/('ZJQ-retired veh FE'!AS3*'YJW-parameter'!$C32)*'YJW-parameter'!AM$41</f>
        <v>6.1575094442049621E-4</v>
      </c>
      <c r="AS3" s="37">
        <f>1/('ZJQ-retired veh FE'!AT3*'YJW-parameter'!$C32)*'YJW-parameter'!AN$41</f>
        <v>6.1575094442049621E-4</v>
      </c>
      <c r="AT3" s="37">
        <f>1/('ZJQ-retired veh FE'!AU3*'YJW-parameter'!$C32)*'YJW-parameter'!AO$41</f>
        <v>6.15750944420496E-4</v>
      </c>
      <c r="AU3" s="37">
        <f>1/('ZJQ-retired veh FE'!AV3*'YJW-parameter'!$C32)*'YJW-parameter'!AP$41</f>
        <v>6.15750944420496E-4</v>
      </c>
    </row>
    <row r="4" spans="1:47">
      <c r="A4" s="30" t="s">
        <v>30</v>
      </c>
      <c r="B4" s="30" t="s">
        <v>37</v>
      </c>
      <c r="C4" s="30" t="s">
        <v>32</v>
      </c>
      <c r="D4" s="30" t="s">
        <v>33</v>
      </c>
      <c r="E4" s="30" t="s">
        <v>38</v>
      </c>
      <c r="F4" s="30" t="s">
        <v>159</v>
      </c>
      <c r="G4" s="37">
        <f>'YJW-parameter'!B$41/('ZJQ-retired veh FE'!H4*'YJW-parameter'!$C33)</f>
        <v>3.4493594911716994E-4</v>
      </c>
      <c r="H4" s="37">
        <f>1/('ZJQ-retired veh FE'!I4*'YJW-parameter'!$C33)*'YJW-parameter'!C$41</f>
        <v>3.5543428819286189E-4</v>
      </c>
      <c r="I4" s="37">
        <f>1/('ZJQ-retired veh FE'!J4*'YJW-parameter'!$C33)*'YJW-parameter'!D$41</f>
        <v>3.6146606845342827E-4</v>
      </c>
      <c r="J4" s="37">
        <f>1/('ZJQ-retired veh FE'!K4*'YJW-parameter'!$C33)*'YJW-parameter'!E$41</f>
        <v>3.6785456536143907E-4</v>
      </c>
      <c r="K4" s="37">
        <f>1/('ZJQ-retired veh FE'!L4*'YJW-parameter'!$C33)*'YJW-parameter'!F$41</f>
        <v>3.7494295696165886E-4</v>
      </c>
      <c r="L4" s="37">
        <f>1/('ZJQ-retired veh FE'!M4*'YJW-parameter'!$C33)*'YJW-parameter'!G$41</f>
        <v>3.8372459075153119E-4</v>
      </c>
      <c r="M4" s="37">
        <f>1/('ZJQ-retired veh FE'!N4*'YJW-parameter'!$C33)*'YJW-parameter'!H$41</f>
        <v>3.9392469155122311E-4</v>
      </c>
      <c r="N4" s="37">
        <f>1/('ZJQ-retired veh FE'!O4*'YJW-parameter'!$C33)*'YJW-parameter'!I$41</f>
        <v>4.0441476091127466E-4</v>
      </c>
      <c r="O4" s="37">
        <f>1/('ZJQ-retired veh FE'!P4*'YJW-parameter'!$C33)*'YJW-parameter'!J$41</f>
        <v>4.151108182135271E-4</v>
      </c>
      <c r="P4" s="37">
        <f>1/('ZJQ-retired veh FE'!Q4*'YJW-parameter'!$C33)*'YJW-parameter'!K$41</f>
        <v>4.2561067954199417E-4</v>
      </c>
      <c r="Q4" s="37">
        <f>1/('ZJQ-retired veh FE'!R4*'YJW-parameter'!$C33)*'YJW-parameter'!L$41</f>
        <v>4.3574907630974003E-4</v>
      </c>
      <c r="R4" s="37">
        <f>1/('ZJQ-retired veh FE'!S4*'YJW-parameter'!$C33)*'YJW-parameter'!M$41</f>
        <v>4.4576352746276065E-4</v>
      </c>
      <c r="S4" s="37">
        <f>1/('ZJQ-retired veh FE'!T4*'YJW-parameter'!$C33)*'YJW-parameter'!N$41</f>
        <v>4.5689990654630203E-4</v>
      </c>
      <c r="T4" s="37">
        <f>1/('ZJQ-retired veh FE'!U4*'YJW-parameter'!$C33)*'YJW-parameter'!O$41</f>
        <v>4.6934090499097826E-4</v>
      </c>
      <c r="U4" s="37">
        <f>1/('ZJQ-retired veh FE'!V4*'YJW-parameter'!$C33)*'YJW-parameter'!P$41</f>
        <v>4.8032780443670801E-4</v>
      </c>
      <c r="V4" s="37">
        <f>1/('ZJQ-retired veh FE'!W4*'YJW-parameter'!$C33)*'YJW-parameter'!Q$41</f>
        <v>4.9138359609682389E-4</v>
      </c>
      <c r="W4" s="37">
        <f>1/('ZJQ-retired veh FE'!X4*'YJW-parameter'!$C33)*'YJW-parameter'!R$41</f>
        <v>5.0006405962514785E-4</v>
      </c>
      <c r="X4" s="37">
        <f>1/('ZJQ-retired veh FE'!Y4*'YJW-parameter'!$C33)*'YJW-parameter'!S$41</f>
        <v>5.1539874749393668E-4</v>
      </c>
      <c r="Y4" s="37">
        <f>1/('ZJQ-retired veh FE'!Z4*'YJW-parameter'!$C33)*'YJW-parameter'!T$41</f>
        <v>5.3058759078147171E-4</v>
      </c>
      <c r="Z4" s="37">
        <f>1/('ZJQ-retired veh FE'!AA4*'YJW-parameter'!$C33)*'YJW-parameter'!U$41</f>
        <v>5.4543764466909476E-4</v>
      </c>
      <c r="AA4" s="37">
        <f>1/('ZJQ-retired veh FE'!AB4*'YJW-parameter'!$C33)*'YJW-parameter'!V$41</f>
        <v>5.5964280483271063E-4</v>
      </c>
      <c r="AB4" s="37">
        <f>1/('ZJQ-retired veh FE'!AC4*'YJW-parameter'!$C33)*'YJW-parameter'!W$41</f>
        <v>5.735024623775137E-4</v>
      </c>
      <c r="AC4" s="37">
        <f>1/('ZJQ-retired veh FE'!AD4*'YJW-parameter'!$C33)*'YJW-parameter'!X$41</f>
        <v>5.8715099627600531E-4</v>
      </c>
      <c r="AD4" s="37">
        <f>1/('ZJQ-retired veh FE'!AE4*'YJW-parameter'!$C33)*'YJW-parameter'!Y$41</f>
        <v>6.0023163709769373E-4</v>
      </c>
      <c r="AE4" s="37">
        <f>1/('ZJQ-retired veh FE'!AF4*'YJW-parameter'!$C33)*'YJW-parameter'!Z$41</f>
        <v>6.1243191852089561E-4</v>
      </c>
      <c r="AF4" s="37">
        <f>1/('ZJQ-retired veh FE'!AG4*'YJW-parameter'!$C33)*'YJW-parameter'!AA$41</f>
        <v>6.2343773479017241E-4</v>
      </c>
      <c r="AG4" s="37">
        <f>1/('ZJQ-retired veh FE'!AH4*'YJW-parameter'!$C33)*'YJW-parameter'!AB$41</f>
        <v>6.3290991535916398E-4</v>
      </c>
      <c r="AH4" s="37">
        <f>1/('ZJQ-retired veh FE'!AI4*'YJW-parameter'!$C33)*'YJW-parameter'!AC$41</f>
        <v>6.4047610034211467E-4</v>
      </c>
      <c r="AI4" s="37">
        <f>1/('ZJQ-retired veh FE'!AJ4*'YJW-parameter'!$C33)*'YJW-parameter'!AD$41</f>
        <v>6.4609788068244038E-4</v>
      </c>
      <c r="AJ4" s="37">
        <f>1/('ZJQ-retired veh FE'!AK4*'YJW-parameter'!$C33)*'YJW-parameter'!AE$41</f>
        <v>6.4978638786052935E-4</v>
      </c>
      <c r="AK4" s="37">
        <f>1/('ZJQ-retired veh FE'!AL4*'YJW-parameter'!$C33)*'YJW-parameter'!AF$41</f>
        <v>6.5159541905261209E-4</v>
      </c>
      <c r="AL4" s="37">
        <f>1/('ZJQ-retired veh FE'!AM4*'YJW-parameter'!$C33)*'YJW-parameter'!AG$41</f>
        <v>6.5159541905261209E-4</v>
      </c>
      <c r="AM4" s="37">
        <f>1/('ZJQ-retired veh FE'!AN4*'YJW-parameter'!$C33)*'YJW-parameter'!AH$41</f>
        <v>6.5159541905261209E-4</v>
      </c>
      <c r="AN4" s="37">
        <f>1/('ZJQ-retired veh FE'!AO4*'YJW-parameter'!$C33)*'YJW-parameter'!AI$41</f>
        <v>6.5159541905261209E-4</v>
      </c>
      <c r="AO4" s="37">
        <f>1/('ZJQ-retired veh FE'!AP4*'YJW-parameter'!$C33)*'YJW-parameter'!AJ$41</f>
        <v>6.5159541905261209E-4</v>
      </c>
      <c r="AP4" s="37">
        <f>1/('ZJQ-retired veh FE'!AQ4*'YJW-parameter'!$C33)*'YJW-parameter'!AK$41</f>
        <v>6.5159541905261209E-4</v>
      </c>
      <c r="AQ4" s="37">
        <f>1/('ZJQ-retired veh FE'!AR4*'YJW-parameter'!$C33)*'YJW-parameter'!AL$41</f>
        <v>6.5159541905261209E-4</v>
      </c>
      <c r="AR4" s="37">
        <f>1/('ZJQ-retired veh FE'!AS4*'YJW-parameter'!$C33)*'YJW-parameter'!AM$41</f>
        <v>6.5159541905261209E-4</v>
      </c>
      <c r="AS4" s="37">
        <f>1/('ZJQ-retired veh FE'!AT4*'YJW-parameter'!$C33)*'YJW-parameter'!AN$41</f>
        <v>6.5159541905261209E-4</v>
      </c>
      <c r="AT4" s="37">
        <f>1/('ZJQ-retired veh FE'!AU4*'YJW-parameter'!$C33)*'YJW-parameter'!AO$41</f>
        <v>6.5159541905261209E-4</v>
      </c>
      <c r="AU4" s="37">
        <f>1/('ZJQ-retired veh FE'!AV4*'YJW-parameter'!$C33)*'YJW-parameter'!AP$41</f>
        <v>6.5159541905261209E-4</v>
      </c>
    </row>
    <row r="5" spans="1:47">
      <c r="A5" s="30" t="s">
        <v>30</v>
      </c>
      <c r="B5" s="30" t="s">
        <v>39</v>
      </c>
      <c r="C5" s="30" t="s">
        <v>32</v>
      </c>
      <c r="D5" s="30" t="s">
        <v>33</v>
      </c>
      <c r="E5" s="30" t="s">
        <v>40</v>
      </c>
      <c r="F5" s="30" t="s">
        <v>159</v>
      </c>
      <c r="G5" s="37">
        <f>'YJW-parameter'!B$41/('ZJQ-retired veh FE'!H5*'YJW-parameter'!$C34)</f>
        <v>3.6676394656258492E-4</v>
      </c>
      <c r="H5" s="37">
        <f>1/('ZJQ-retired veh FE'!I5*'YJW-parameter'!$C34)*'YJW-parameter'!C$41</f>
        <v>3.6826579748934344E-4</v>
      </c>
      <c r="I5" s="37">
        <f>1/('ZJQ-retired veh FE'!J5*'YJW-parameter'!$C34)*'YJW-parameter'!D$41</f>
        <v>3.7557692429157586E-4</v>
      </c>
      <c r="J5" s="37">
        <f>1/('ZJQ-retired veh FE'!K5*'YJW-parameter'!$C34)*'YJW-parameter'!E$41</f>
        <v>3.8424641890539977E-4</v>
      </c>
      <c r="K5" s="37">
        <f>1/('ZJQ-retired veh FE'!L5*'YJW-parameter'!$C34)*'YJW-parameter'!F$41</f>
        <v>3.9320075806520535E-4</v>
      </c>
      <c r="L5" s="37">
        <f>1/('ZJQ-retired veh FE'!M5*'YJW-parameter'!$C34)*'YJW-parameter'!G$41</f>
        <v>4.02914709909372E-4</v>
      </c>
      <c r="M5" s="37">
        <f>1/('ZJQ-retired veh FE'!N5*'YJW-parameter'!$C34)*'YJW-parameter'!H$41</f>
        <v>4.150022894807905E-4</v>
      </c>
      <c r="N5" s="37">
        <f>1/('ZJQ-retired veh FE'!O5*'YJW-parameter'!$C34)*'YJW-parameter'!I$41</f>
        <v>4.2914892976294786E-4</v>
      </c>
      <c r="O5" s="37">
        <f>1/('ZJQ-retired veh FE'!P5*'YJW-parameter'!$C34)*'YJW-parameter'!J$41</f>
        <v>4.4398436274466213E-4</v>
      </c>
      <c r="P5" s="37">
        <f>1/('ZJQ-retired veh FE'!Q5*'YJW-parameter'!$C34)*'YJW-parameter'!K$41</f>
        <v>4.5852153857586114E-4</v>
      </c>
      <c r="Q5" s="37">
        <f>1/('ZJQ-retired veh FE'!R5*'YJW-parameter'!$C34)*'YJW-parameter'!L$41</f>
        <v>4.7190740431803238E-4</v>
      </c>
      <c r="R5" s="37">
        <f>1/('ZJQ-retired veh FE'!S5*'YJW-parameter'!$C34)*'YJW-parameter'!M$41</f>
        <v>4.8451336208984769E-4</v>
      </c>
      <c r="S5" s="37">
        <f>1/('ZJQ-retired veh FE'!T5*'YJW-parameter'!$C34)*'YJW-parameter'!N$41</f>
        <v>4.9771535573376832E-4</v>
      </c>
      <c r="T5" s="37">
        <f>1/('ZJQ-retired veh FE'!U5*'YJW-parameter'!$C34)*'YJW-parameter'!O$41</f>
        <v>5.112247529119832E-4</v>
      </c>
      <c r="U5" s="37">
        <f>1/('ZJQ-retired veh FE'!V5*'YJW-parameter'!$C34)*'YJW-parameter'!P$41</f>
        <v>5.2604615156666792E-4</v>
      </c>
      <c r="V5" s="37">
        <f>1/('ZJQ-retired veh FE'!W5*'YJW-parameter'!$C34)*'YJW-parameter'!Q$41</f>
        <v>5.4015374536920844E-4</v>
      </c>
      <c r="W5" s="37">
        <f>1/('ZJQ-retired veh FE'!X5*'YJW-parameter'!$C34)*'YJW-parameter'!R$41</f>
        <v>5.5901504953827783E-4</v>
      </c>
      <c r="X5" s="37">
        <f>1/('ZJQ-retired veh FE'!Y5*'YJW-parameter'!$C34)*'YJW-parameter'!S$41</f>
        <v>5.7385924759490543E-4</v>
      </c>
      <c r="Y5" s="37">
        <f>1/('ZJQ-retired veh FE'!Z5*'YJW-parameter'!$C34)*'YJW-parameter'!T$41</f>
        <v>5.8843551040865956E-4</v>
      </c>
      <c r="Z5" s="37">
        <f>1/('ZJQ-retired veh FE'!AA5*'YJW-parameter'!$C34)*'YJW-parameter'!U$41</f>
        <v>6.025251756550617E-4</v>
      </c>
      <c r="AA5" s="37">
        <f>1/('ZJQ-retired veh FE'!AB5*'YJW-parameter'!$C34)*'YJW-parameter'!V$41</f>
        <v>6.1584115538020436E-4</v>
      </c>
      <c r="AB5" s="37">
        <f>1/('ZJQ-retired veh FE'!AC5*'YJW-parameter'!$C34)*'YJW-parameter'!W$41</f>
        <v>6.2860660121223893E-4</v>
      </c>
      <c r="AC5" s="37">
        <f>1/('ZJQ-retired veh FE'!AD5*'YJW-parameter'!$C34)*'YJW-parameter'!X$41</f>
        <v>6.4083924165527948E-4</v>
      </c>
      <c r="AD5" s="37">
        <f>1/('ZJQ-retired veh FE'!AE5*'YJW-parameter'!$C34)*'YJW-parameter'!Y$41</f>
        <v>6.5227700798093204E-4</v>
      </c>
      <c r="AE5" s="37">
        <f>1/('ZJQ-retired veh FE'!AF5*'YJW-parameter'!$C34)*'YJW-parameter'!Z$41</f>
        <v>6.6269500165166127E-4</v>
      </c>
      <c r="AF5" s="37">
        <f>1/('ZJQ-retired veh FE'!AG5*'YJW-parameter'!$C34)*'YJW-parameter'!AA$41</f>
        <v>6.7187680070637194E-4</v>
      </c>
      <c r="AG5" s="37">
        <f>1/('ZJQ-retired veh FE'!AH5*'YJW-parameter'!$C34)*'YJW-parameter'!AB$41</f>
        <v>6.7961784504377441E-4</v>
      </c>
      <c r="AH5" s="37">
        <f>1/('ZJQ-retired veh FE'!AI5*'YJW-parameter'!$C34)*'YJW-parameter'!AC$41</f>
        <v>6.8570941973185534E-4</v>
      </c>
      <c r="AI5" s="37">
        <f>1/('ZJQ-retired veh FE'!AJ5*'YJW-parameter'!$C34)*'YJW-parameter'!AD$41</f>
        <v>6.9015973130451941E-4</v>
      </c>
      <c r="AJ5" s="37">
        <f>1/('ZJQ-retired veh FE'!AK5*'YJW-parameter'!$C34)*'YJW-parameter'!AE$41</f>
        <v>6.9304528001321096E-4</v>
      </c>
      <c r="AK5" s="37">
        <f>1/('ZJQ-retired veh FE'!AL5*'YJW-parameter'!$C34)*'YJW-parameter'!AF$41</f>
        <v>6.9444764171485134E-4</v>
      </c>
      <c r="AL5" s="37">
        <f>1/('ZJQ-retired veh FE'!AM5*'YJW-parameter'!$C34)*'YJW-parameter'!AG$41</f>
        <v>6.9444764171485134E-4</v>
      </c>
      <c r="AM5" s="37">
        <f>1/('ZJQ-retired veh FE'!AN5*'YJW-parameter'!$C34)*'YJW-parameter'!AH$41</f>
        <v>6.9444764171485134E-4</v>
      </c>
      <c r="AN5" s="37">
        <f>1/('ZJQ-retired veh FE'!AO5*'YJW-parameter'!$C34)*'YJW-parameter'!AI$41</f>
        <v>6.9444764171485134E-4</v>
      </c>
      <c r="AO5" s="37">
        <f>1/('ZJQ-retired veh FE'!AP5*'YJW-parameter'!$C34)*'YJW-parameter'!AJ$41</f>
        <v>6.9444764171485134E-4</v>
      </c>
      <c r="AP5" s="37">
        <f>1/('ZJQ-retired veh FE'!AQ5*'YJW-parameter'!$C34)*'YJW-parameter'!AK$41</f>
        <v>6.9444764171485134E-4</v>
      </c>
      <c r="AQ5" s="37">
        <f>1/('ZJQ-retired veh FE'!AR5*'YJW-parameter'!$C34)*'YJW-parameter'!AL$41</f>
        <v>6.9444764171485134E-4</v>
      </c>
      <c r="AR5" s="37">
        <f>1/('ZJQ-retired veh FE'!AS5*'YJW-parameter'!$C34)*'YJW-parameter'!AM$41</f>
        <v>6.9444764171485134E-4</v>
      </c>
      <c r="AS5" s="37">
        <f>1/('ZJQ-retired veh FE'!AT5*'YJW-parameter'!$C34)*'YJW-parameter'!AN$41</f>
        <v>6.9444764171485134E-4</v>
      </c>
      <c r="AT5" s="37">
        <f>1/('ZJQ-retired veh FE'!AU5*'YJW-parameter'!$C34)*'YJW-parameter'!AO$41</f>
        <v>6.9444764171485134E-4</v>
      </c>
      <c r="AU5" s="37">
        <f>1/('ZJQ-retired veh FE'!AV5*'YJW-parameter'!$C34)*'YJW-parameter'!AP$41</f>
        <v>6.9444764171485134E-4</v>
      </c>
    </row>
    <row r="6" spans="1:47">
      <c r="A6" s="30" t="s">
        <v>30</v>
      </c>
      <c r="B6" s="30" t="s">
        <v>41</v>
      </c>
      <c r="C6" s="30" t="s">
        <v>32</v>
      </c>
      <c r="D6" s="30" t="s">
        <v>33</v>
      </c>
      <c r="E6" s="30" t="s">
        <v>42</v>
      </c>
      <c r="F6" s="30" t="s">
        <v>159</v>
      </c>
      <c r="G6" s="37">
        <f>'YJW-parameter'!B$41/('ZJQ-retired veh FE'!H6*'YJW-parameter'!$C35)</f>
        <v>4.4175960613736422E-4</v>
      </c>
      <c r="H6" s="37">
        <f>1/('ZJQ-retired veh FE'!I6*'YJW-parameter'!$C35)*'YJW-parameter'!C$41</f>
        <v>4.4760668417561105E-4</v>
      </c>
      <c r="I6" s="37">
        <f>1/('ZJQ-retired veh FE'!J6*'YJW-parameter'!$C35)*'YJW-parameter'!D$41</f>
        <v>4.5610285675602063E-4</v>
      </c>
      <c r="J6" s="37">
        <f>1/('ZJQ-retired veh FE'!K6*'YJW-parameter'!$C35)*'YJW-parameter'!E$41</f>
        <v>4.655360346023221E-4</v>
      </c>
      <c r="K6" s="37">
        <f>1/('ZJQ-retired veh FE'!L6*'YJW-parameter'!$C35)*'YJW-parameter'!F$41</f>
        <v>4.7604812946965805E-4</v>
      </c>
      <c r="L6" s="37">
        <f>1/('ZJQ-retired veh FE'!M6*'YJW-parameter'!$C35)*'YJW-parameter'!G$41</f>
        <v>4.8777188513099087E-4</v>
      </c>
      <c r="M6" s="37">
        <f>1/('ZJQ-retired veh FE'!N6*'YJW-parameter'!$C35)*'YJW-parameter'!H$41</f>
        <v>5.01568789545676E-4</v>
      </c>
      <c r="N6" s="37">
        <f>1/('ZJQ-retired veh FE'!O6*'YJW-parameter'!$C35)*'YJW-parameter'!I$41</f>
        <v>5.1653092068333086E-4</v>
      </c>
      <c r="O6" s="37">
        <f>1/('ZJQ-retired veh FE'!P6*'YJW-parameter'!$C35)*'YJW-parameter'!J$41</f>
        <v>5.3255141994615026E-4</v>
      </c>
      <c r="P6" s="37">
        <f>1/('ZJQ-retired veh FE'!Q6*'YJW-parameter'!$C35)*'YJW-parameter'!K$41</f>
        <v>5.4963941010451847E-4</v>
      </c>
      <c r="Q6" s="37">
        <f>1/('ZJQ-retired veh FE'!R6*'YJW-parameter'!$C35)*'YJW-parameter'!L$41</f>
        <v>5.6772092279140575E-4</v>
      </c>
      <c r="R6" s="37">
        <f>1/('ZJQ-retired veh FE'!S6*'YJW-parameter'!$C35)*'YJW-parameter'!M$41</f>
        <v>5.8807598072856094E-4</v>
      </c>
      <c r="S6" s="37">
        <f>1/('ZJQ-retired veh FE'!T6*'YJW-parameter'!$C35)*'YJW-parameter'!N$41</f>
        <v>6.1014790897369038E-4</v>
      </c>
      <c r="T6" s="37">
        <f>1/('ZJQ-retired veh FE'!U6*'YJW-parameter'!$C35)*'YJW-parameter'!O$41</f>
        <v>6.2568988570343032E-4</v>
      </c>
      <c r="U6" s="37">
        <f>1/('ZJQ-retired veh FE'!V6*'YJW-parameter'!$C35)*'YJW-parameter'!P$41</f>
        <v>6.6194699603028219E-4</v>
      </c>
      <c r="V6" s="37">
        <f>1/('ZJQ-retired veh FE'!W6*'YJW-parameter'!$C35)*'YJW-parameter'!Q$41</f>
        <v>7.0418154461415283E-4</v>
      </c>
      <c r="W6" s="37">
        <f>1/('ZJQ-retired veh FE'!X6*'YJW-parameter'!$C35)*'YJW-parameter'!R$41</f>
        <v>7.1360400049849454E-4</v>
      </c>
      <c r="X6" s="37">
        <f>1/('ZJQ-retired veh FE'!Y6*'YJW-parameter'!$C35)*'YJW-parameter'!S$41</f>
        <v>7.2195182705558697E-4</v>
      </c>
      <c r="Y6" s="37">
        <f>1/('ZJQ-retired veh FE'!Z6*'YJW-parameter'!$C35)*'YJW-parameter'!T$41</f>
        <v>7.2841698068105585E-4</v>
      </c>
      <c r="Z6" s="37">
        <f>1/('ZJQ-retired veh FE'!AA6*'YJW-parameter'!$C35)*'YJW-parameter'!U$41</f>
        <v>7.333154778714733E-4</v>
      </c>
      <c r="AA6" s="37">
        <f>1/('ZJQ-retired veh FE'!AB6*'YJW-parameter'!$C35)*'YJW-parameter'!V$41</f>
        <v>7.3690787126747513E-4</v>
      </c>
      <c r="AB6" s="37">
        <f>1/('ZJQ-retired veh FE'!AC6*'YJW-parameter'!$C35)*'YJW-parameter'!W$41</f>
        <v>7.3949665950259703E-4</v>
      </c>
      <c r="AC6" s="37">
        <f>1/('ZJQ-retired veh FE'!AD6*'YJW-parameter'!$C35)*'YJW-parameter'!X$41</f>
        <v>7.4153834359421702E-4</v>
      </c>
      <c r="AD6" s="37">
        <f>1/('ZJQ-retired veh FE'!AE6*'YJW-parameter'!$C35)*'YJW-parameter'!Y$41</f>
        <v>7.4307536464029425E-4</v>
      </c>
      <c r="AE6" s="37">
        <f>1/('ZJQ-retired veh FE'!AF6*'YJW-parameter'!$C35)*'YJW-parameter'!Z$41</f>
        <v>7.4412868032034524E-4</v>
      </c>
      <c r="AF6" s="37">
        <f>1/('ZJQ-retired veh FE'!AG6*'YJW-parameter'!$C35)*'YJW-parameter'!AA$41</f>
        <v>7.4468047891727092E-4</v>
      </c>
      <c r="AG6" s="37">
        <f>1/('ZJQ-retired veh FE'!AH6*'YJW-parameter'!$C35)*'YJW-parameter'!AB$41</f>
        <v>7.4468047891727092E-4</v>
      </c>
      <c r="AH6" s="37">
        <f>1/('ZJQ-retired veh FE'!AI6*'YJW-parameter'!$C35)*'YJW-parameter'!AC$41</f>
        <v>7.4468047891727113E-4</v>
      </c>
      <c r="AI6" s="37">
        <f>1/('ZJQ-retired veh FE'!AJ6*'YJW-parameter'!$C35)*'YJW-parameter'!AD$41</f>
        <v>7.4468047891727113E-4</v>
      </c>
      <c r="AJ6" s="37">
        <f>1/('ZJQ-retired veh FE'!AK6*'YJW-parameter'!$C35)*'YJW-parameter'!AE$41</f>
        <v>7.4468047891727113E-4</v>
      </c>
      <c r="AK6" s="37">
        <f>1/('ZJQ-retired veh FE'!AL6*'YJW-parameter'!$C35)*'YJW-parameter'!AF$41</f>
        <v>7.4468047891727081E-4</v>
      </c>
      <c r="AL6" s="37">
        <f>1/('ZJQ-retired veh FE'!AM6*'YJW-parameter'!$C35)*'YJW-parameter'!AG$41</f>
        <v>7.4468047891727113E-4</v>
      </c>
      <c r="AM6" s="37">
        <f>1/('ZJQ-retired veh FE'!AN6*'YJW-parameter'!$C35)*'YJW-parameter'!AH$41</f>
        <v>7.4468047891727103E-4</v>
      </c>
      <c r="AN6" s="37">
        <f>1/('ZJQ-retired veh FE'!AO6*'YJW-parameter'!$C35)*'YJW-parameter'!AI$41</f>
        <v>7.4468047891727092E-4</v>
      </c>
      <c r="AO6" s="37">
        <f>1/('ZJQ-retired veh FE'!AP6*'YJW-parameter'!$C35)*'YJW-parameter'!AJ$41</f>
        <v>7.4468047891727092E-4</v>
      </c>
      <c r="AP6" s="37">
        <f>1/('ZJQ-retired veh FE'!AQ6*'YJW-parameter'!$C35)*'YJW-parameter'!AK$41</f>
        <v>7.4468047891727103E-4</v>
      </c>
      <c r="AQ6" s="37">
        <f>1/('ZJQ-retired veh FE'!AR6*'YJW-parameter'!$C35)*'YJW-parameter'!AL$41</f>
        <v>7.4468047891727103E-4</v>
      </c>
      <c r="AR6" s="37">
        <f>1/('ZJQ-retired veh FE'!AS6*'YJW-parameter'!$C35)*'YJW-parameter'!AM$41</f>
        <v>7.4468047891727113E-4</v>
      </c>
      <c r="AS6" s="37">
        <f>1/('ZJQ-retired veh FE'!AT6*'YJW-parameter'!$C35)*'YJW-parameter'!AN$41</f>
        <v>7.4468047891727113E-4</v>
      </c>
      <c r="AT6" s="37">
        <f>1/('ZJQ-retired veh FE'!AU6*'YJW-parameter'!$C35)*'YJW-parameter'!AO$41</f>
        <v>7.4468047891727092E-4</v>
      </c>
      <c r="AU6" s="37">
        <f>1/('ZJQ-retired veh FE'!AV6*'YJW-parameter'!$C35)*'YJW-parameter'!AP$41</f>
        <v>7.4468047891727113E-4</v>
      </c>
    </row>
    <row r="7" spans="1:47">
      <c r="A7" s="30" t="s">
        <v>30</v>
      </c>
      <c r="B7" s="30" t="s">
        <v>43</v>
      </c>
      <c r="C7" s="30" t="s">
        <v>32</v>
      </c>
      <c r="D7" s="30" t="s">
        <v>33</v>
      </c>
      <c r="E7" s="30" t="s">
        <v>44</v>
      </c>
      <c r="F7" s="30" t="s">
        <v>159</v>
      </c>
      <c r="G7" s="37">
        <f>'YJW-parameter'!B$41/('ZJQ-retired veh FE'!H7*'YJW-parameter'!$C36)</f>
        <v>2.2525567274646511E-4</v>
      </c>
      <c r="H7" s="37">
        <f>1/('ZJQ-retired veh FE'!I7*'YJW-parameter'!$C36)*'YJW-parameter'!C$41</f>
        <v>4.6109382676289842E-4</v>
      </c>
      <c r="I7" s="37">
        <f>1/('ZJQ-retired veh FE'!J7*'YJW-parameter'!$C36)*'YJW-parameter'!D$41</f>
        <v>4.6516891286989146E-4</v>
      </c>
      <c r="J7" s="37">
        <f>1/('ZJQ-retired veh FE'!K7*'YJW-parameter'!$C36)*'YJW-parameter'!E$41</f>
        <v>4.665796500176003E-4</v>
      </c>
      <c r="K7" s="37">
        <f>1/('ZJQ-retired veh FE'!L7*'YJW-parameter'!$C36)*'YJW-parameter'!F$41</f>
        <v>4.6729351739464799E-4</v>
      </c>
      <c r="L7" s="37">
        <f>1/('ZJQ-retired veh FE'!M7*'YJW-parameter'!$C36)*'YJW-parameter'!G$41</f>
        <v>4.6771636799410412E-4</v>
      </c>
      <c r="M7" s="37">
        <f>1/('ZJQ-retired veh FE'!N7*'YJW-parameter'!$C36)*'YJW-parameter'!H$41</f>
        <v>4.6800555830200236E-4</v>
      </c>
      <c r="N7" s="37">
        <f>1/('ZJQ-retired veh FE'!O7*'YJW-parameter'!$C36)*'YJW-parameter'!I$41</f>
        <v>4.6821479325472981E-4</v>
      </c>
      <c r="O7" s="37">
        <f>1/('ZJQ-retired veh FE'!P7*'YJW-parameter'!$C36)*'YJW-parameter'!J$41</f>
        <v>4.683700600113485E-4</v>
      </c>
      <c r="P7" s="37">
        <f>1/('ZJQ-retired veh FE'!Q7*'YJW-parameter'!$C36)*'YJW-parameter'!K$41</f>
        <v>4.6848777540266386E-4</v>
      </c>
      <c r="Q7" s="37">
        <f>1/('ZJQ-retired veh FE'!R7*'YJW-parameter'!$C36)*'YJW-parameter'!L$41</f>
        <v>4.6858005170828302E-4</v>
      </c>
      <c r="R7" s="37">
        <f>1/('ZJQ-retired veh FE'!S7*'YJW-parameter'!$C36)*'YJW-parameter'!M$41</f>
        <v>4.6865313195238974E-4</v>
      </c>
      <c r="S7" s="37">
        <f>1/('ZJQ-retired veh FE'!T7*'YJW-parameter'!$C36)*'YJW-parameter'!N$41</f>
        <v>4.6871051665218003E-4</v>
      </c>
      <c r="T7" s="37">
        <f>1/('ZJQ-retired veh FE'!U7*'YJW-parameter'!$C36)*'YJW-parameter'!O$41</f>
        <v>4.6875750095943852E-4</v>
      </c>
      <c r="U7" s="37">
        <f>1/('ZJQ-retired veh FE'!V7*'YJW-parameter'!$C36)*'YJW-parameter'!P$41</f>
        <v>4.6928265155513576E-4</v>
      </c>
      <c r="V7" s="37">
        <f>1/('ZJQ-retired veh FE'!W7*'YJW-parameter'!$C36)*'YJW-parameter'!Q$41</f>
        <v>4.6928265155513581E-4</v>
      </c>
      <c r="W7" s="37">
        <f>1/('ZJQ-retired veh FE'!X7*'YJW-parameter'!$C36)*'YJW-parameter'!R$41</f>
        <v>4.692826515551357E-4</v>
      </c>
      <c r="X7" s="37">
        <f>1/('ZJQ-retired veh FE'!Y7*'YJW-parameter'!$C36)*'YJW-parameter'!S$41</f>
        <v>4.6928265155513548E-4</v>
      </c>
      <c r="Y7" s="37">
        <f>1/('ZJQ-retired veh FE'!Z7*'YJW-parameter'!$C36)*'YJW-parameter'!T$41</f>
        <v>4.692826515551357E-4</v>
      </c>
      <c r="Z7" s="37">
        <f>1/('ZJQ-retired veh FE'!AA7*'YJW-parameter'!$C36)*'YJW-parameter'!U$41</f>
        <v>4.6928265155513576E-4</v>
      </c>
      <c r="AA7" s="37">
        <f>1/('ZJQ-retired veh FE'!AB7*'YJW-parameter'!$C36)*'YJW-parameter'!V$41</f>
        <v>4.6928265155513559E-4</v>
      </c>
      <c r="AB7" s="37">
        <f>1/('ZJQ-retired veh FE'!AC7*'YJW-parameter'!$C36)*'YJW-parameter'!W$41</f>
        <v>4.6928265155513559E-4</v>
      </c>
      <c r="AC7" s="37">
        <f>1/('ZJQ-retired veh FE'!AD7*'YJW-parameter'!$C36)*'YJW-parameter'!X$41</f>
        <v>4.692826515551357E-4</v>
      </c>
      <c r="AD7" s="37">
        <f>1/('ZJQ-retired veh FE'!AE7*'YJW-parameter'!$C36)*'YJW-parameter'!Y$41</f>
        <v>4.6928265155513559E-4</v>
      </c>
      <c r="AE7" s="37">
        <f>1/('ZJQ-retired veh FE'!AF7*'YJW-parameter'!$C36)*'YJW-parameter'!Z$41</f>
        <v>4.6928265155513576E-4</v>
      </c>
      <c r="AF7" s="37">
        <f>1/('ZJQ-retired veh FE'!AG7*'YJW-parameter'!$C36)*'YJW-parameter'!AA$41</f>
        <v>4.6928265155513554E-4</v>
      </c>
      <c r="AG7" s="37">
        <f>1/('ZJQ-retired veh FE'!AH7*'YJW-parameter'!$C36)*'YJW-parameter'!AB$41</f>
        <v>4.6928265155513576E-4</v>
      </c>
      <c r="AH7" s="37">
        <f>1/('ZJQ-retired veh FE'!AI7*'YJW-parameter'!$C36)*'YJW-parameter'!AC$41</f>
        <v>4.6928265155513559E-4</v>
      </c>
      <c r="AI7" s="37">
        <f>1/('ZJQ-retired veh FE'!AJ7*'YJW-parameter'!$C36)*'YJW-parameter'!AD$41</f>
        <v>4.6928265155513559E-4</v>
      </c>
      <c r="AJ7" s="37">
        <f>1/('ZJQ-retired veh FE'!AK7*'YJW-parameter'!$C36)*'YJW-parameter'!AE$41</f>
        <v>4.692826515551357E-4</v>
      </c>
      <c r="AK7" s="37">
        <f>1/('ZJQ-retired veh FE'!AL7*'YJW-parameter'!$C36)*'YJW-parameter'!AF$41</f>
        <v>4.6928265155513538E-4</v>
      </c>
      <c r="AL7" s="37">
        <f>1/('ZJQ-retired veh FE'!AM7*'YJW-parameter'!$C36)*'YJW-parameter'!AG$41</f>
        <v>4.692826515551357E-4</v>
      </c>
      <c r="AM7" s="37">
        <f>1/('ZJQ-retired veh FE'!AN7*'YJW-parameter'!$C36)*'YJW-parameter'!AH$41</f>
        <v>4.6928265155513554E-4</v>
      </c>
      <c r="AN7" s="37">
        <f>1/('ZJQ-retired veh FE'!AO7*'YJW-parameter'!$C36)*'YJW-parameter'!AI$41</f>
        <v>4.6928265155513576E-4</v>
      </c>
      <c r="AO7" s="37">
        <f>1/('ZJQ-retired veh FE'!AP7*'YJW-parameter'!$C36)*'YJW-parameter'!AJ$41</f>
        <v>4.6928265155513576E-4</v>
      </c>
      <c r="AP7" s="37">
        <f>1/('ZJQ-retired veh FE'!AQ7*'YJW-parameter'!$C36)*'YJW-parameter'!AK$41</f>
        <v>4.6928265155513576E-4</v>
      </c>
      <c r="AQ7" s="37">
        <f>1/('ZJQ-retired veh FE'!AR7*'YJW-parameter'!$C36)*'YJW-parameter'!AL$41</f>
        <v>4.6928265155513576E-4</v>
      </c>
      <c r="AR7" s="37">
        <f>1/('ZJQ-retired veh FE'!AS7*'YJW-parameter'!$C36)*'YJW-parameter'!AM$41</f>
        <v>4.6928265155513559E-4</v>
      </c>
      <c r="AS7" s="37">
        <f>1/('ZJQ-retired veh FE'!AT7*'YJW-parameter'!$C36)*'YJW-parameter'!AN$41</f>
        <v>4.692826515551357E-4</v>
      </c>
      <c r="AT7" s="37">
        <f>1/('ZJQ-retired veh FE'!AU7*'YJW-parameter'!$C36)*'YJW-parameter'!AO$41</f>
        <v>4.6928265155513554E-4</v>
      </c>
      <c r="AU7" s="37">
        <f>1/('ZJQ-retired veh FE'!AV7*'YJW-parameter'!$C36)*'YJW-parameter'!AP$41</f>
        <v>4.6928265155513597E-4</v>
      </c>
    </row>
    <row r="8" spans="1:47">
      <c r="A8" s="30" t="s">
        <v>30</v>
      </c>
      <c r="B8" s="30" t="s">
        <v>45</v>
      </c>
      <c r="C8" s="30" t="s">
        <v>32</v>
      </c>
      <c r="D8" s="30" t="s">
        <v>33</v>
      </c>
      <c r="E8" s="30" t="s">
        <v>46</v>
      </c>
      <c r="F8" s="30" t="s">
        <v>159</v>
      </c>
      <c r="G8" s="38">
        <f>H8</f>
        <v>5.7709511915422773E-4</v>
      </c>
      <c r="H8" s="37">
        <f>1/('ZJQ-retired veh FE'!I8*'YJW-parameter'!$C37)*'YJW-parameter'!C$41</f>
        <v>5.7709511915422773E-4</v>
      </c>
      <c r="I8" s="37">
        <f>1/('ZJQ-retired veh FE'!J8*'YJW-parameter'!$C37)*'YJW-parameter'!D$41</f>
        <v>5.8292436278204818E-4</v>
      </c>
      <c r="J8" s="37">
        <f>1/('ZJQ-retired veh FE'!K8*'YJW-parameter'!$C37)*'YJW-parameter'!E$41</f>
        <v>5.8887257056553909E-4</v>
      </c>
      <c r="K8" s="37">
        <f>1/('ZJQ-retired veh FE'!L8*'YJW-parameter'!$C37)*'YJW-parameter'!F$41</f>
        <v>5.9494342180848225E-4</v>
      </c>
      <c r="L8" s="37">
        <f>1/('ZJQ-retired veh FE'!M8*'YJW-parameter'!$C37)*'YJW-parameter'!G$41</f>
        <v>6.0114074911898723E-4</v>
      </c>
      <c r="M8" s="37">
        <f>1/('ZJQ-retired veh FE'!N8*'YJW-parameter'!$C37)*'YJW-parameter'!H$41</f>
        <v>6.0746854647813337E-4</v>
      </c>
      <c r="N8" s="37">
        <f>1/('ZJQ-retired veh FE'!O8*'YJW-parameter'!$C37)*'YJW-parameter'!I$41</f>
        <v>6.1886876048710738E-4</v>
      </c>
      <c r="O8" s="37">
        <f>1/('ZJQ-retired veh FE'!P8*'YJW-parameter'!$C37)*'YJW-parameter'!J$41</f>
        <v>6.2864392064730678E-4</v>
      </c>
      <c r="P8" s="37">
        <f>1/('ZJQ-retired veh FE'!Q8*'YJW-parameter'!$C37)*'YJW-parameter'!K$41</f>
        <v>6.3767416481130086E-4</v>
      </c>
      <c r="Q8" s="37">
        <f>1/('ZJQ-retired veh FE'!R8*'YJW-parameter'!$C37)*'YJW-parameter'!L$41</f>
        <v>6.4988189093944607E-4</v>
      </c>
      <c r="R8" s="37">
        <f>1/('ZJQ-retired veh FE'!S8*'YJW-parameter'!$C37)*'YJW-parameter'!M$41</f>
        <v>6.6079593796285565E-4</v>
      </c>
      <c r="S8" s="37">
        <f>1/('ZJQ-retired veh FE'!T8*'YJW-parameter'!$C37)*'YJW-parameter'!N$41</f>
        <v>6.6992799901817457E-4</v>
      </c>
      <c r="T8" s="37">
        <f>1/('ZJQ-retired veh FE'!U8*'YJW-parameter'!$C37)*'YJW-parameter'!O$41</f>
        <v>6.8021584058725569E-4</v>
      </c>
      <c r="U8" s="37">
        <f>1/('ZJQ-retired veh FE'!V8*'YJW-parameter'!$C37)*'YJW-parameter'!P$41</f>
        <v>6.8899787795276193E-4</v>
      </c>
      <c r="V8" s="37">
        <f>1/('ZJQ-retired veh FE'!W8*'YJW-parameter'!$C37)*'YJW-parameter'!Q$41</f>
        <v>6.9851313817172471E-4</v>
      </c>
      <c r="W8" s="37">
        <f>1/('ZJQ-retired veh FE'!X8*'YJW-parameter'!$C37)*'YJW-parameter'!R$41</f>
        <v>7.1107699506681751E-4</v>
      </c>
      <c r="X8" s="37">
        <f>1/('ZJQ-retired veh FE'!Y8*'YJW-parameter'!$C37)*'YJW-parameter'!S$41</f>
        <v>7.2220867647356793E-4</v>
      </c>
      <c r="Y8" s="37">
        <f>1/('ZJQ-retired veh FE'!Z8*'YJW-parameter'!$C37)*'YJW-parameter'!T$41</f>
        <v>7.3163417434817934E-4</v>
      </c>
      <c r="Z8" s="37">
        <f>1/('ZJQ-retired veh FE'!AA8*'YJW-parameter'!$C37)*'YJW-parameter'!U$41</f>
        <v>7.388322056211021E-4</v>
      </c>
      <c r="AA8" s="37">
        <f>1/('ZJQ-retired veh FE'!AB8*'YJW-parameter'!$C37)*'YJW-parameter'!V$41</f>
        <v>7.4479386735141768E-4</v>
      </c>
      <c r="AB8" s="37">
        <f>1/('ZJQ-retired veh FE'!AC8*'YJW-parameter'!$C37)*'YJW-parameter'!W$41</f>
        <v>7.493331430493363E-4</v>
      </c>
      <c r="AC8" s="37">
        <f>1/('ZJQ-retired veh FE'!AD8*'YJW-parameter'!$C37)*'YJW-parameter'!X$41</f>
        <v>7.5450247816482533E-4</v>
      </c>
      <c r="AD8" s="37">
        <f>1/('ZJQ-retired veh FE'!AE8*'YJW-parameter'!$C37)*'YJW-parameter'!Y$41</f>
        <v>7.5837388995884903E-4</v>
      </c>
      <c r="AE8" s="37">
        <f>1/('ZJQ-retired veh FE'!AF8*'YJW-parameter'!$C37)*'YJW-parameter'!Z$41</f>
        <v>7.6122762309659251E-4</v>
      </c>
      <c r="AF8" s="37">
        <f>1/('ZJQ-retired veh FE'!AG8*'YJW-parameter'!$C37)*'YJW-parameter'!AA$41</f>
        <v>7.6399927061498681E-4</v>
      </c>
      <c r="AG8" s="37">
        <f>1/('ZJQ-retired veh FE'!AH8*'YJW-parameter'!$C37)*'YJW-parameter'!AB$41</f>
        <v>7.6582738792956083E-4</v>
      </c>
      <c r="AH8" s="37">
        <f>1/('ZJQ-retired veh FE'!AI8*'YJW-parameter'!$C37)*'YJW-parameter'!AC$41</f>
        <v>7.671563859415481E-4</v>
      </c>
      <c r="AI8" s="37">
        <f>1/('ZJQ-retired veh FE'!AJ8*'YJW-parameter'!$C37)*'YJW-parameter'!AD$41</f>
        <v>7.6832190419941562E-4</v>
      </c>
      <c r="AJ8" s="37">
        <f>1/('ZJQ-retired veh FE'!AK8*'YJW-parameter'!$C37)*'YJW-parameter'!AE$41</f>
        <v>7.6904333321744253E-4</v>
      </c>
      <c r="AK8" s="37">
        <f>1/('ZJQ-retired veh FE'!AL8*'YJW-parameter'!$C37)*'YJW-parameter'!AF$41</f>
        <v>7.6946015887230357E-4</v>
      </c>
      <c r="AL8" s="37">
        <f>1/('ZJQ-retired veh FE'!AM8*'YJW-parameter'!$C37)*'YJW-parameter'!AG$41</f>
        <v>7.694601588723039E-4</v>
      </c>
      <c r="AM8" s="37">
        <f>1/('ZJQ-retired veh FE'!AN8*'YJW-parameter'!$C37)*'YJW-parameter'!AH$41</f>
        <v>7.6946015887230368E-4</v>
      </c>
      <c r="AN8" s="37">
        <f>1/('ZJQ-retired veh FE'!AO8*'YJW-parameter'!$C37)*'YJW-parameter'!AI$41</f>
        <v>7.6946015887230368E-4</v>
      </c>
      <c r="AO8" s="37">
        <f>1/('ZJQ-retired veh FE'!AP8*'YJW-parameter'!$C37)*'YJW-parameter'!AJ$41</f>
        <v>7.6946015887230422E-4</v>
      </c>
      <c r="AP8" s="37">
        <f>1/('ZJQ-retired veh FE'!AQ8*'YJW-parameter'!$C37)*'YJW-parameter'!AK$41</f>
        <v>7.6946015887230401E-4</v>
      </c>
      <c r="AQ8" s="37">
        <f>1/('ZJQ-retired veh FE'!AR8*'YJW-parameter'!$C37)*'YJW-parameter'!AL$41</f>
        <v>7.6946015887230336E-4</v>
      </c>
      <c r="AR8" s="37">
        <f>1/('ZJQ-retired veh FE'!AS8*'YJW-parameter'!$C37)*'YJW-parameter'!AM$41</f>
        <v>7.6946015887230336E-4</v>
      </c>
      <c r="AS8" s="37">
        <f>1/('ZJQ-retired veh FE'!AT8*'YJW-parameter'!$C37)*'YJW-parameter'!AN$41</f>
        <v>7.6946015887230336E-4</v>
      </c>
      <c r="AT8" s="37">
        <f>1/('ZJQ-retired veh FE'!AU8*'YJW-parameter'!$C37)*'YJW-parameter'!AO$41</f>
        <v>7.6946015887230325E-4</v>
      </c>
      <c r="AU8" s="37">
        <f>1/('ZJQ-retired veh FE'!AV8*'YJW-parameter'!$C37)*'YJW-parameter'!AP$41</f>
        <v>7.694601588723039E-4</v>
      </c>
    </row>
    <row r="9" spans="1:47">
      <c r="A9" s="31" t="s">
        <v>47</v>
      </c>
      <c r="B9" s="32" t="s">
        <v>31</v>
      </c>
      <c r="C9" s="31" t="s">
        <v>32</v>
      </c>
      <c r="D9" s="32" t="s">
        <v>48</v>
      </c>
      <c r="E9" s="31" t="s">
        <v>34</v>
      </c>
      <c r="F9" s="31" t="s">
        <v>159</v>
      </c>
      <c r="G9" s="37">
        <f>'YJW-parameter'!B$45/('ZJQ-retired veh FE'!H9*'YJW-parameter'!$C31)</f>
        <v>9.7122971164326265E-4</v>
      </c>
      <c r="H9" s="37">
        <f>1/('ZJQ-retired veh FE'!I9*'YJW-parameter'!$C31)*'YJW-parameter'!C$45</f>
        <v>1.0442245656202785E-3</v>
      </c>
      <c r="I9" s="37">
        <f>1/('ZJQ-retired veh FE'!J9*'YJW-parameter'!$C31)*'YJW-parameter'!D$45</f>
        <v>1.098537142305263E-3</v>
      </c>
      <c r="J9" s="37">
        <f>1/('ZJQ-retired veh FE'!K9*'YJW-parameter'!$C31)*'YJW-parameter'!E$45</f>
        <v>1.1298083748066607E-3</v>
      </c>
      <c r="K9" s="37">
        <f>1/('ZJQ-retired veh FE'!L9*'YJW-parameter'!$C31)*'YJW-parameter'!F$45</f>
        <v>1.1539789739015024E-3</v>
      </c>
      <c r="L9" s="37">
        <f>1/('ZJQ-retired veh FE'!M9*'YJW-parameter'!$C31)*'YJW-parameter'!G$45</f>
        <v>1.2043246499920323E-3</v>
      </c>
      <c r="M9" s="37">
        <f>1/('ZJQ-retired veh FE'!N9*'YJW-parameter'!$C31)*'YJW-parameter'!H$45</f>
        <v>1.2210141844518907E-3</v>
      </c>
      <c r="N9" s="37">
        <f>1/('ZJQ-retired veh FE'!O9*'YJW-parameter'!$C31)*'YJW-parameter'!I$45</f>
        <v>1.2345047348306015E-3</v>
      </c>
      <c r="O9" s="37">
        <f>1/('ZJQ-retired veh FE'!P9*'YJW-parameter'!$C31)*'YJW-parameter'!J$45</f>
        <v>1.248449300062281E-3</v>
      </c>
      <c r="P9" s="37">
        <f>1/('ZJQ-retired veh FE'!Q9*'YJW-parameter'!$C31)*'YJW-parameter'!K$45</f>
        <v>1.2667255197526173E-3</v>
      </c>
      <c r="Q9" s="37">
        <f>1/('ZJQ-retired veh FE'!R9*'YJW-parameter'!$C31)*'YJW-parameter'!L$45</f>
        <v>1.2868179801982654E-3</v>
      </c>
      <c r="R9" s="37">
        <f>1/('ZJQ-retired veh FE'!S9*'YJW-parameter'!$C31)*'YJW-parameter'!M$45</f>
        <v>1.3068419898258918E-3</v>
      </c>
      <c r="S9" s="37">
        <f>1/('ZJQ-retired veh FE'!T9*'YJW-parameter'!$C31)*'YJW-parameter'!N$45</f>
        <v>1.3266918999884807E-3</v>
      </c>
      <c r="T9" s="37">
        <f>1/('ZJQ-retired veh FE'!U9*'YJW-parameter'!$C31)*'YJW-parameter'!O$45</f>
        <v>1.3460960214279998E-3</v>
      </c>
      <c r="U9" s="37">
        <f>1/('ZJQ-retired veh FE'!V9*'YJW-parameter'!$C31)*'YJW-parameter'!P$45</f>
        <v>1.3649242909178642E-3</v>
      </c>
      <c r="V9" s="37">
        <f>1/('ZJQ-retired veh FE'!W9*'YJW-parameter'!$C31)*'YJW-parameter'!Q$45</f>
        <v>1.3833604378156116E-3</v>
      </c>
      <c r="W9" s="37">
        <f>1/('ZJQ-retired veh FE'!X9*'YJW-parameter'!$C31)*'YJW-parameter'!R$45</f>
        <v>1.4016550928078405E-3</v>
      </c>
      <c r="X9" s="37">
        <f>1/('ZJQ-retired veh FE'!Y9*'YJW-parameter'!$C31)*'YJW-parameter'!S$45</f>
        <v>1.4163868522317617E-3</v>
      </c>
      <c r="Y9" s="37">
        <f>1/('ZJQ-retired veh FE'!Z9*'YJW-parameter'!$C31)*'YJW-parameter'!T$45</f>
        <v>1.4282435437392314E-3</v>
      </c>
      <c r="Z9" s="37">
        <f>1/('ZJQ-retired veh FE'!AA9*'YJW-parameter'!$C31)*'YJW-parameter'!U$45</f>
        <v>1.4376072619625151E-3</v>
      </c>
      <c r="AA9" s="37">
        <f>1/('ZJQ-retired veh FE'!AB9*'YJW-parameter'!$C31)*'YJW-parameter'!V$45</f>
        <v>1.4452418136656252E-3</v>
      </c>
      <c r="AB9" s="37">
        <f>1/('ZJQ-retired veh FE'!AC9*'YJW-parameter'!$C31)*'YJW-parameter'!W$45</f>
        <v>1.4509709659212306E-3</v>
      </c>
      <c r="AC9" s="37">
        <f>1/('ZJQ-retired veh FE'!AD9*'YJW-parameter'!$C31)*'YJW-parameter'!X$45</f>
        <v>1.4548648442208145E-3</v>
      </c>
      <c r="AD9" s="37">
        <f>1/('ZJQ-retired veh FE'!AE9*'YJW-parameter'!$C31)*'YJW-parameter'!Y$45</f>
        <v>1.4568445674648944E-3</v>
      </c>
      <c r="AE9" s="37">
        <f>1/('ZJQ-retired veh FE'!AF9*'YJW-parameter'!$C31)*'YJW-parameter'!Z$45</f>
        <v>1.4568445674648951E-3</v>
      </c>
      <c r="AF9" s="37">
        <f>1/('ZJQ-retired veh FE'!AG9*'YJW-parameter'!$C31)*'YJW-parameter'!AA$45</f>
        <v>1.4568445674648966E-3</v>
      </c>
      <c r="AG9" s="37">
        <f>1/('ZJQ-retired veh FE'!AH9*'YJW-parameter'!$C31)*'YJW-parameter'!AB$45</f>
        <v>1.4568445674648961E-3</v>
      </c>
      <c r="AH9" s="37">
        <f>1/('ZJQ-retired veh FE'!AI9*'YJW-parameter'!$C31)*'YJW-parameter'!AC$45</f>
        <v>1.4568445674648966E-3</v>
      </c>
      <c r="AI9" s="37">
        <f>1/('ZJQ-retired veh FE'!AJ9*'YJW-parameter'!$C31)*'YJW-parameter'!AD$45</f>
        <v>1.4568445674648951E-3</v>
      </c>
      <c r="AJ9" s="37">
        <f>1/('ZJQ-retired veh FE'!AK9*'YJW-parameter'!$C31)*'YJW-parameter'!AE$45</f>
        <v>1.4568445674648951E-3</v>
      </c>
      <c r="AK9" s="37">
        <f>1/('ZJQ-retired veh FE'!AL9*'YJW-parameter'!$C31)*'YJW-parameter'!AF$45</f>
        <v>1.4568445674648961E-3</v>
      </c>
      <c r="AL9" s="37">
        <f>1/('ZJQ-retired veh FE'!AM9*'YJW-parameter'!$C31)*'YJW-parameter'!AG$45</f>
        <v>1.4568445674648951E-3</v>
      </c>
      <c r="AM9" s="37">
        <f>1/('ZJQ-retired veh FE'!AN9*'YJW-parameter'!$C31)*'YJW-parameter'!AH$45</f>
        <v>1.4568445674648961E-3</v>
      </c>
      <c r="AN9" s="37">
        <f>1/('ZJQ-retired veh FE'!AO9*'YJW-parameter'!$C31)*'YJW-parameter'!AI$45</f>
        <v>1.4568445674648953E-3</v>
      </c>
      <c r="AO9" s="37">
        <f>1/('ZJQ-retired veh FE'!AP9*'YJW-parameter'!$C31)*'YJW-parameter'!AJ$45</f>
        <v>1.4568445674648948E-3</v>
      </c>
      <c r="AP9" s="37">
        <f>1/('ZJQ-retired veh FE'!AQ9*'YJW-parameter'!$C31)*'YJW-parameter'!AK$45</f>
        <v>1.4568445674648953E-3</v>
      </c>
      <c r="AQ9" s="37">
        <f>1/('ZJQ-retired veh FE'!AR9*'YJW-parameter'!$C31)*'YJW-parameter'!AL$45</f>
        <v>1.4568445674648951E-3</v>
      </c>
      <c r="AR9" s="37">
        <f>1/('ZJQ-retired veh FE'!AS9*'YJW-parameter'!$C31)*'YJW-parameter'!AM$45</f>
        <v>1.4568445674648935E-3</v>
      </c>
      <c r="AS9" s="37">
        <f>1/('ZJQ-retired veh FE'!AT9*'YJW-parameter'!$C31)*'YJW-parameter'!AN$45</f>
        <v>1.4568445674648961E-3</v>
      </c>
      <c r="AT9" s="37">
        <f>1/('ZJQ-retired veh FE'!AU9*'YJW-parameter'!$C31)*'YJW-parameter'!AO$45</f>
        <v>1.4568445674648948E-3</v>
      </c>
      <c r="AU9" s="37">
        <f>1/('ZJQ-retired veh FE'!AV9*'YJW-parameter'!$C31)*'YJW-parameter'!AP$45</f>
        <v>1.4568445674648951E-3</v>
      </c>
    </row>
    <row r="10" spans="1:47">
      <c r="A10" s="31" t="s">
        <v>47</v>
      </c>
      <c r="B10" s="32" t="s">
        <v>35</v>
      </c>
      <c r="C10" s="31" t="s">
        <v>32</v>
      </c>
      <c r="D10" s="32" t="s">
        <v>48</v>
      </c>
      <c r="E10" s="31" t="s">
        <v>36</v>
      </c>
      <c r="F10" s="31" t="s">
        <v>159</v>
      </c>
      <c r="G10" s="37">
        <f>'YJW-parameter'!B$45/('ZJQ-retired veh FE'!H10*'YJW-parameter'!$C32)</f>
        <v>2.3240651030435148E-4</v>
      </c>
      <c r="H10" s="37">
        <f>1/('ZJQ-retired veh FE'!I10*'YJW-parameter'!$C32)*'YJW-parameter'!C$45</f>
        <v>2.324065103043514E-4</v>
      </c>
      <c r="I10" s="37">
        <f>1/('ZJQ-retired veh FE'!J10*'YJW-parameter'!$C32)*'YJW-parameter'!D$45</f>
        <v>2.324065103043514E-4</v>
      </c>
      <c r="J10" s="37">
        <f>1/('ZJQ-retired veh FE'!K10*'YJW-parameter'!$C32)*'YJW-parameter'!E$45</f>
        <v>2.3240651030435129E-4</v>
      </c>
      <c r="K10" s="37">
        <f>1/('ZJQ-retired veh FE'!L10*'YJW-parameter'!$C32)*'YJW-parameter'!F$45</f>
        <v>2.324065103043514E-4</v>
      </c>
      <c r="L10" s="37">
        <f>1/('ZJQ-retired veh FE'!M10*'YJW-parameter'!$C32)*'YJW-parameter'!G$45</f>
        <v>2.3240651030435132E-4</v>
      </c>
      <c r="M10" s="37">
        <f>1/('ZJQ-retired veh FE'!N10*'YJW-parameter'!$C32)*'YJW-parameter'!H$45</f>
        <v>2.3240651030435132E-4</v>
      </c>
      <c r="N10" s="37">
        <f>1/('ZJQ-retired veh FE'!O10*'YJW-parameter'!$C32)*'YJW-parameter'!I$45</f>
        <v>2.324065103043514E-4</v>
      </c>
      <c r="O10" s="37">
        <f>1/('ZJQ-retired veh FE'!P10*'YJW-parameter'!$C32)*'YJW-parameter'!J$45</f>
        <v>2.3240651030435132E-4</v>
      </c>
      <c r="P10" s="37">
        <f>1/('ZJQ-retired veh FE'!Q10*'YJW-parameter'!$C32)*'YJW-parameter'!K$45</f>
        <v>2.3240651030435172E-4</v>
      </c>
      <c r="Q10" s="37">
        <f>1/('ZJQ-retired veh FE'!R10*'YJW-parameter'!$C32)*'YJW-parameter'!L$45</f>
        <v>2.3240651030435151E-4</v>
      </c>
      <c r="R10" s="37">
        <f>1/('ZJQ-retired veh FE'!S10*'YJW-parameter'!$C32)*'YJW-parameter'!M$45</f>
        <v>2.3240651030435162E-4</v>
      </c>
      <c r="S10" s="37">
        <f>1/('ZJQ-retired veh FE'!T10*'YJW-parameter'!$C32)*'YJW-parameter'!N$45</f>
        <v>2.3240651030435175E-4</v>
      </c>
      <c r="T10" s="37">
        <f>1/('ZJQ-retired veh FE'!U10*'YJW-parameter'!$C32)*'YJW-parameter'!O$45</f>
        <v>2.3240651030435094E-4</v>
      </c>
      <c r="U10" s="37">
        <f>1/('ZJQ-retired veh FE'!V10*'YJW-parameter'!$C32)*'YJW-parameter'!P$45</f>
        <v>2.3240651030435162E-4</v>
      </c>
      <c r="V10" s="37">
        <f>1/('ZJQ-retired veh FE'!W10*'YJW-parameter'!$C32)*'YJW-parameter'!Q$45</f>
        <v>2.3240651030435159E-4</v>
      </c>
      <c r="W10" s="37">
        <f>1/('ZJQ-retired veh FE'!X10*'YJW-parameter'!$C32)*'YJW-parameter'!R$45</f>
        <v>2.324065103043514E-4</v>
      </c>
      <c r="X10" s="37">
        <f>1/('ZJQ-retired veh FE'!Y10*'YJW-parameter'!$C32)*'YJW-parameter'!S$45</f>
        <v>2.3240651030435162E-4</v>
      </c>
      <c r="Y10" s="37">
        <f>1/('ZJQ-retired veh FE'!Z10*'YJW-parameter'!$C32)*'YJW-parameter'!T$45</f>
        <v>2.324065103043514E-4</v>
      </c>
      <c r="Z10" s="37">
        <f>1/('ZJQ-retired veh FE'!AA10*'YJW-parameter'!$C32)*'YJW-parameter'!U$45</f>
        <v>2.3240651030435162E-4</v>
      </c>
      <c r="AA10" s="37">
        <f>1/('ZJQ-retired veh FE'!AB10*'YJW-parameter'!$C32)*'YJW-parameter'!V$45</f>
        <v>2.324065103043514E-4</v>
      </c>
      <c r="AB10" s="37">
        <f>1/('ZJQ-retired veh FE'!AC10*'YJW-parameter'!$C32)*'YJW-parameter'!W$45</f>
        <v>2.324065103043514E-4</v>
      </c>
      <c r="AC10" s="37">
        <f>1/('ZJQ-retired veh FE'!AD10*'YJW-parameter'!$C32)*'YJW-parameter'!X$45</f>
        <v>2.324065103043514E-4</v>
      </c>
      <c r="AD10" s="37">
        <f>1/('ZJQ-retired veh FE'!AE10*'YJW-parameter'!$C32)*'YJW-parameter'!Y$45</f>
        <v>2.324065103043514E-4</v>
      </c>
      <c r="AE10" s="37">
        <f>1/('ZJQ-retired veh FE'!AF10*'YJW-parameter'!$C32)*'YJW-parameter'!Z$45</f>
        <v>2.324065103043514E-4</v>
      </c>
      <c r="AF10" s="37">
        <f>1/('ZJQ-retired veh FE'!AG10*'YJW-parameter'!$C32)*'YJW-parameter'!AA$45</f>
        <v>2.324065103043514E-4</v>
      </c>
      <c r="AG10" s="37">
        <f>1/('ZJQ-retired veh FE'!AH10*'YJW-parameter'!$C32)*'YJW-parameter'!AB$45</f>
        <v>2.324065103043514E-4</v>
      </c>
      <c r="AH10" s="37">
        <f>1/('ZJQ-retired veh FE'!AI10*'YJW-parameter'!$C32)*'YJW-parameter'!AC$45</f>
        <v>2.324065103043514E-4</v>
      </c>
      <c r="AI10" s="37">
        <f>1/('ZJQ-retired veh FE'!AJ10*'YJW-parameter'!$C32)*'YJW-parameter'!AD$45</f>
        <v>2.324065103043514E-4</v>
      </c>
      <c r="AJ10" s="37">
        <f>1/('ZJQ-retired veh FE'!AK10*'YJW-parameter'!$C32)*'YJW-parameter'!AE$45</f>
        <v>2.324065103043514E-4</v>
      </c>
      <c r="AK10" s="37">
        <f>1/('ZJQ-retired veh FE'!AL10*'YJW-parameter'!$C32)*'YJW-parameter'!AF$45</f>
        <v>2.324065103043514E-4</v>
      </c>
      <c r="AL10" s="37">
        <f>1/('ZJQ-retired veh FE'!AM10*'YJW-parameter'!$C32)*'YJW-parameter'!AG$45</f>
        <v>2.324065103043514E-4</v>
      </c>
      <c r="AM10" s="37">
        <f>1/('ZJQ-retired veh FE'!AN10*'YJW-parameter'!$C32)*'YJW-parameter'!AH$45</f>
        <v>2.324065103043514E-4</v>
      </c>
      <c r="AN10" s="37">
        <f>1/('ZJQ-retired veh FE'!AO10*'YJW-parameter'!$C32)*'YJW-parameter'!AI$45</f>
        <v>2.324065103043514E-4</v>
      </c>
      <c r="AO10" s="37">
        <f>1/('ZJQ-retired veh FE'!AP10*'YJW-parameter'!$C32)*'YJW-parameter'!AJ$45</f>
        <v>2.324065103043514E-4</v>
      </c>
      <c r="AP10" s="37">
        <f>1/('ZJQ-retired veh FE'!AQ10*'YJW-parameter'!$C32)*'YJW-parameter'!AK$45</f>
        <v>2.324065103043514E-4</v>
      </c>
      <c r="AQ10" s="37">
        <f>1/('ZJQ-retired veh FE'!AR10*'YJW-parameter'!$C32)*'YJW-parameter'!AL$45</f>
        <v>2.324065103043514E-4</v>
      </c>
      <c r="AR10" s="37">
        <f>1/('ZJQ-retired veh FE'!AS10*'YJW-parameter'!$C32)*'YJW-parameter'!AM$45</f>
        <v>2.324065103043514E-4</v>
      </c>
      <c r="AS10" s="37">
        <f>1/('ZJQ-retired veh FE'!AT10*'YJW-parameter'!$C32)*'YJW-parameter'!AN$45</f>
        <v>2.324065103043514E-4</v>
      </c>
      <c r="AT10" s="37">
        <f>1/('ZJQ-retired veh FE'!AU10*'YJW-parameter'!$C32)*'YJW-parameter'!AO$45</f>
        <v>2.324065103043514E-4</v>
      </c>
      <c r="AU10" s="37">
        <f>1/('ZJQ-retired veh FE'!AV10*'YJW-parameter'!$C32)*'YJW-parameter'!AP$45</f>
        <v>2.324065103043514E-4</v>
      </c>
    </row>
    <row r="11" spans="1:47">
      <c r="A11" s="31" t="s">
        <v>47</v>
      </c>
      <c r="B11" s="32" t="s">
        <v>37</v>
      </c>
      <c r="C11" s="31" t="s">
        <v>32</v>
      </c>
      <c r="D11" s="32" t="s">
        <v>48</v>
      </c>
      <c r="E11" s="31" t="s">
        <v>38</v>
      </c>
      <c r="F11" s="31" t="s">
        <v>159</v>
      </c>
      <c r="G11" s="37">
        <f>'YJW-parameter'!B$45/('ZJQ-retired veh FE'!H11*'YJW-parameter'!$C33)</f>
        <v>2.4988681583467049E-4</v>
      </c>
      <c r="H11" s="37">
        <f>1/('ZJQ-retired veh FE'!I11*'YJW-parameter'!$C33)*'YJW-parameter'!C$45</f>
        <v>2.5692549860879089E-4</v>
      </c>
      <c r="I11" s="37">
        <f>1/('ZJQ-retired veh FE'!J11*'YJW-parameter'!$C33)*'YJW-parameter'!D$45</f>
        <v>2.6291435876668856E-4</v>
      </c>
      <c r="J11" s="37">
        <f>1/('ZJQ-retired veh FE'!K11*'YJW-parameter'!$C33)*'YJW-parameter'!E$45</f>
        <v>2.6886798819785417E-4</v>
      </c>
      <c r="K11" s="37">
        <f>1/('ZJQ-retired veh FE'!L11*'YJW-parameter'!$C33)*'YJW-parameter'!F$45</f>
        <v>2.7592917071383132E-4</v>
      </c>
      <c r="L11" s="37">
        <f>1/('ZJQ-retired veh FE'!M11*'YJW-parameter'!$C33)*'YJW-parameter'!G$45</f>
        <v>2.8719351972837404E-4</v>
      </c>
      <c r="M11" s="37">
        <f>1/('ZJQ-retired veh FE'!N11*'YJW-parameter'!$C33)*'YJW-parameter'!H$45</f>
        <v>3.0176674708868369E-4</v>
      </c>
      <c r="N11" s="37">
        <f>1/('ZJQ-retired veh FE'!O11*'YJW-parameter'!$C33)*'YJW-parameter'!I$45</f>
        <v>3.0647209103881181E-4</v>
      </c>
      <c r="O11" s="37">
        <f>1/('ZJQ-retired veh FE'!P11*'YJW-parameter'!$C33)*'YJW-parameter'!J$45</f>
        <v>3.1275337182137461E-4</v>
      </c>
      <c r="P11" s="37">
        <f>1/('ZJQ-retired veh FE'!Q11*'YJW-parameter'!$C33)*'YJW-parameter'!K$45</f>
        <v>3.1322179544755735E-4</v>
      </c>
      <c r="Q11" s="37">
        <f>1/('ZJQ-retired veh FE'!R11*'YJW-parameter'!$C33)*'YJW-parameter'!L$45</f>
        <v>3.1718967745241665E-4</v>
      </c>
      <c r="R11" s="37">
        <f>1/('ZJQ-retired veh FE'!S11*'YJW-parameter'!$C33)*'YJW-parameter'!M$45</f>
        <v>3.2053799016152501E-4</v>
      </c>
      <c r="S11" s="37">
        <f>1/('ZJQ-retired veh FE'!T11*'YJW-parameter'!$C33)*'YJW-parameter'!N$45</f>
        <v>3.235227553637348E-4</v>
      </c>
      <c r="T11" s="37">
        <f>1/('ZJQ-retired veh FE'!U11*'YJW-parameter'!$C33)*'YJW-parameter'!O$45</f>
        <v>3.266785703345688E-4</v>
      </c>
      <c r="U11" s="37">
        <f>1/('ZJQ-retired veh FE'!V11*'YJW-parameter'!$C33)*'YJW-parameter'!P$45</f>
        <v>3.2949023021419844E-4</v>
      </c>
      <c r="V11" s="37">
        <f>1/('ZJQ-retired veh FE'!W11*'YJW-parameter'!$C33)*'YJW-parameter'!Q$45</f>
        <v>3.3252806315936675E-4</v>
      </c>
      <c r="W11" s="37">
        <f>1/('ZJQ-retired veh FE'!X11*'YJW-parameter'!$C33)*'YJW-parameter'!R$45</f>
        <v>3.3580451053945109E-4</v>
      </c>
      <c r="X11" s="37">
        <f>1/('ZJQ-retired veh FE'!Y11*'YJW-parameter'!$C33)*'YJW-parameter'!S$45</f>
        <v>3.3899536757452228E-4</v>
      </c>
      <c r="Y11" s="37">
        <f>1/('ZJQ-retired veh FE'!Z11*'YJW-parameter'!$C33)*'YJW-parameter'!T$45</f>
        <v>3.4205152110244625E-4</v>
      </c>
      <c r="Z11" s="37">
        <f>1/('ZJQ-retired veh FE'!AA11*'YJW-parameter'!$C33)*'YJW-parameter'!U$45</f>
        <v>3.4491048031918414E-4</v>
      </c>
      <c r="AA11" s="37">
        <f>1/('ZJQ-retired veh FE'!AB11*'YJW-parameter'!$C33)*'YJW-parameter'!V$45</f>
        <v>3.4725677084916987E-4</v>
      </c>
      <c r="AB11" s="37">
        <f>1/('ZJQ-retired veh FE'!AC11*'YJW-parameter'!$C33)*'YJW-parameter'!W$45</f>
        <v>3.4911788924040605E-4</v>
      </c>
      <c r="AC11" s="37">
        <f>1/('ZJQ-retired veh FE'!AD11*'YJW-parameter'!$C33)*'YJW-parameter'!X$45</f>
        <v>3.5038747706425395E-4</v>
      </c>
      <c r="AD11" s="37">
        <f>1/('ZJQ-retired veh FE'!AE11*'YJW-parameter'!$C33)*'YJW-parameter'!Y$45</f>
        <v>3.5102783517985834E-4</v>
      </c>
      <c r="AE11" s="37">
        <f>1/('ZJQ-retired veh FE'!AF11*'YJW-parameter'!$C33)*'YJW-parameter'!Z$45</f>
        <v>3.5102783517985834E-4</v>
      </c>
      <c r="AF11" s="37">
        <f>1/('ZJQ-retired veh FE'!AG11*'YJW-parameter'!$C33)*'YJW-parameter'!AA$45</f>
        <v>3.5102783517985774E-4</v>
      </c>
      <c r="AG11" s="37">
        <f>1/('ZJQ-retired veh FE'!AH11*'YJW-parameter'!$C33)*'YJW-parameter'!AB$45</f>
        <v>3.5102783517985844E-4</v>
      </c>
      <c r="AH11" s="37">
        <f>1/('ZJQ-retired veh FE'!AI11*'YJW-parameter'!$C33)*'YJW-parameter'!AC$45</f>
        <v>3.5102783517985877E-4</v>
      </c>
      <c r="AI11" s="37">
        <f>1/('ZJQ-retired veh FE'!AJ11*'YJW-parameter'!$C33)*'YJW-parameter'!AD$45</f>
        <v>3.5102783517985877E-4</v>
      </c>
      <c r="AJ11" s="37">
        <f>1/('ZJQ-retired veh FE'!AK11*'YJW-parameter'!$C33)*'YJW-parameter'!AE$45</f>
        <v>3.5102783517985844E-4</v>
      </c>
      <c r="AK11" s="37">
        <f>1/('ZJQ-retired veh FE'!AL11*'YJW-parameter'!$C33)*'YJW-parameter'!AF$45</f>
        <v>3.5102783517985806E-4</v>
      </c>
      <c r="AL11" s="37">
        <f>1/('ZJQ-retired veh FE'!AM11*'YJW-parameter'!$C33)*'YJW-parameter'!AG$45</f>
        <v>3.5102783517985877E-4</v>
      </c>
      <c r="AM11" s="37">
        <f>1/('ZJQ-retired veh FE'!AN11*'YJW-parameter'!$C33)*'YJW-parameter'!AH$45</f>
        <v>3.5102783517985844E-4</v>
      </c>
      <c r="AN11" s="37">
        <f>1/('ZJQ-retired veh FE'!AO11*'YJW-parameter'!$C33)*'YJW-parameter'!AI$45</f>
        <v>3.5102783517985877E-4</v>
      </c>
      <c r="AO11" s="37">
        <f>1/('ZJQ-retired veh FE'!AP11*'YJW-parameter'!$C33)*'YJW-parameter'!AJ$45</f>
        <v>3.5102783517985806E-4</v>
      </c>
      <c r="AP11" s="37">
        <f>1/('ZJQ-retired veh FE'!AQ11*'YJW-parameter'!$C33)*'YJW-parameter'!AK$45</f>
        <v>3.5102783517985801E-4</v>
      </c>
      <c r="AQ11" s="37">
        <f>1/('ZJQ-retired veh FE'!AR11*'YJW-parameter'!$C33)*'YJW-parameter'!AL$45</f>
        <v>3.510278351798585E-4</v>
      </c>
      <c r="AR11" s="37">
        <f>1/('ZJQ-retired veh FE'!AS11*'YJW-parameter'!$C33)*'YJW-parameter'!AM$45</f>
        <v>3.5102783517985844E-4</v>
      </c>
      <c r="AS11" s="37">
        <f>1/('ZJQ-retired veh FE'!AT11*'YJW-parameter'!$C33)*'YJW-parameter'!AN$45</f>
        <v>3.5102783517985877E-4</v>
      </c>
      <c r="AT11" s="37">
        <f>1/('ZJQ-retired veh FE'!AU11*'YJW-parameter'!$C33)*'YJW-parameter'!AO$45</f>
        <v>3.5102783517985877E-4</v>
      </c>
      <c r="AU11" s="37">
        <f>1/('ZJQ-retired veh FE'!AV11*'YJW-parameter'!$C33)*'YJW-parameter'!AP$45</f>
        <v>3.5102783517985844E-4</v>
      </c>
    </row>
    <row r="12" spans="1:47">
      <c r="A12" s="31" t="s">
        <v>47</v>
      </c>
      <c r="B12" s="32" t="s">
        <v>39</v>
      </c>
      <c r="C12" s="31" t="s">
        <v>32</v>
      </c>
      <c r="D12" s="32" t="s">
        <v>48</v>
      </c>
      <c r="E12" s="31" t="s">
        <v>40</v>
      </c>
      <c r="F12" s="31" t="s">
        <v>159</v>
      </c>
      <c r="G12" s="37">
        <f>'YJW-parameter'!B$45/('ZJQ-retired veh FE'!H12*'YJW-parameter'!$C34)</f>
        <v>2.6951613055075247E-4</v>
      </c>
      <c r="H12" s="37">
        <f>1/('ZJQ-retired veh FE'!I12*'YJW-parameter'!$C34)*'YJW-parameter'!C$45</f>
        <v>2.7516576438515398E-4</v>
      </c>
      <c r="I12" s="37">
        <f>1/('ZJQ-retired veh FE'!J12*'YJW-parameter'!$C34)*'YJW-parameter'!D$45</f>
        <v>2.8247168518199427E-4</v>
      </c>
      <c r="J12" s="37">
        <f>1/('ZJQ-retired veh FE'!K12*'YJW-parameter'!$C34)*'YJW-parameter'!E$45</f>
        <v>2.9055256603198237E-4</v>
      </c>
      <c r="K12" s="37">
        <f>1/('ZJQ-retired veh FE'!L12*'YJW-parameter'!$C34)*'YJW-parameter'!F$45</f>
        <v>2.9671983767500204E-4</v>
      </c>
      <c r="L12" s="37">
        <f>1/('ZJQ-retired veh FE'!M12*'YJW-parameter'!$C34)*'YJW-parameter'!G$45</f>
        <v>3.0565378897564157E-4</v>
      </c>
      <c r="M12" s="37">
        <f>1/('ZJQ-retired veh FE'!N12*'YJW-parameter'!$C34)*'YJW-parameter'!H$45</f>
        <v>3.1855564288579889E-4</v>
      </c>
      <c r="N12" s="37">
        <f>1/('ZJQ-retired veh FE'!O12*'YJW-parameter'!$C34)*'YJW-parameter'!I$45</f>
        <v>3.2272746372066959E-4</v>
      </c>
      <c r="O12" s="37">
        <f>1/('ZJQ-retired veh FE'!P12*'YJW-parameter'!$C34)*'YJW-parameter'!J$45</f>
        <v>3.2836461314416352E-4</v>
      </c>
      <c r="P12" s="37">
        <f>1/('ZJQ-retired veh FE'!Q12*'YJW-parameter'!$C34)*'YJW-parameter'!K$45</f>
        <v>3.3285133817939443E-4</v>
      </c>
      <c r="Q12" s="37">
        <f>1/('ZJQ-retired veh FE'!R12*'YJW-parameter'!$C34)*'YJW-parameter'!L$45</f>
        <v>3.3714818755899411E-4</v>
      </c>
      <c r="R12" s="37">
        <f>1/('ZJQ-retired veh FE'!S12*'YJW-parameter'!$C34)*'YJW-parameter'!M$45</f>
        <v>3.4116353440800723E-4</v>
      </c>
      <c r="S12" s="37">
        <f>1/('ZJQ-retired veh FE'!T12*'YJW-parameter'!$C34)*'YJW-parameter'!N$45</f>
        <v>3.4479759692981698E-4</v>
      </c>
      <c r="T12" s="37">
        <f>1/('ZJQ-retired veh FE'!U12*'YJW-parameter'!$C34)*'YJW-parameter'!O$45</f>
        <v>3.4830169012902952E-4</v>
      </c>
      <c r="U12" s="37">
        <f>1/('ZJQ-retired veh FE'!V12*'YJW-parameter'!$C34)*'YJW-parameter'!P$45</f>
        <v>3.513749229166429E-4</v>
      </c>
      <c r="V12" s="37">
        <f>1/('ZJQ-retired veh FE'!W12*'YJW-parameter'!$C34)*'YJW-parameter'!Q$45</f>
        <v>3.5464941537751918E-4</v>
      </c>
      <c r="W12" s="37">
        <f>1/('ZJQ-retired veh FE'!X12*'YJW-parameter'!$C34)*'YJW-parameter'!R$45</f>
        <v>3.5817679160060254E-4</v>
      </c>
      <c r="X12" s="37">
        <f>1/('ZJQ-retired veh FE'!Y12*'YJW-parameter'!$C34)*'YJW-parameter'!S$45</f>
        <v>3.615702447454293E-4</v>
      </c>
      <c r="Y12" s="37">
        <f>1/('ZJQ-retired veh FE'!Z12*'YJW-parameter'!$C34)*'YJW-parameter'!T$45</f>
        <v>3.6478304722256519E-4</v>
      </c>
      <c r="Z12" s="37">
        <f>1/('ZJQ-retired veh FE'!AA12*'YJW-parameter'!$C34)*'YJW-parameter'!U$45</f>
        <v>3.6775992220140405E-4</v>
      </c>
      <c r="AA12" s="37">
        <f>1/('ZJQ-retired veh FE'!AB12*'YJW-parameter'!$C34)*'YJW-parameter'!V$45</f>
        <v>3.7025869546681407E-4</v>
      </c>
      <c r="AB12" s="37">
        <f>1/('ZJQ-retired veh FE'!AC12*'YJW-parameter'!$C34)*'YJW-parameter'!W$45</f>
        <v>3.7218258612155633E-4</v>
      </c>
      <c r="AC12" s="37">
        <f>1/('ZJQ-retired veh FE'!AD12*'YJW-parameter'!$C34)*'YJW-parameter'!X$45</f>
        <v>3.7346927690049778E-4</v>
      </c>
      <c r="AD12" s="37">
        <f>1/('ZJQ-retired veh FE'!AE12*'YJW-parameter'!$C34)*'YJW-parameter'!Y$45</f>
        <v>3.7411320765783204E-4</v>
      </c>
      <c r="AE12" s="37">
        <f>1/('ZJQ-retired veh FE'!AF12*'YJW-parameter'!$C34)*'YJW-parameter'!Z$45</f>
        <v>3.7411320765783204E-4</v>
      </c>
      <c r="AF12" s="37">
        <f>1/('ZJQ-retired veh FE'!AG12*'YJW-parameter'!$C34)*'YJW-parameter'!AA$45</f>
        <v>3.7411320765783204E-4</v>
      </c>
      <c r="AG12" s="37">
        <f>1/('ZJQ-retired veh FE'!AH12*'YJW-parameter'!$C34)*'YJW-parameter'!AB$45</f>
        <v>3.7411320765783204E-4</v>
      </c>
      <c r="AH12" s="37">
        <f>1/('ZJQ-retired veh FE'!AI12*'YJW-parameter'!$C34)*'YJW-parameter'!AC$45</f>
        <v>3.7411320765783204E-4</v>
      </c>
      <c r="AI12" s="37">
        <f>1/('ZJQ-retired veh FE'!AJ12*'YJW-parameter'!$C34)*'YJW-parameter'!AD$45</f>
        <v>3.7411320765783204E-4</v>
      </c>
      <c r="AJ12" s="37">
        <f>1/('ZJQ-retired veh FE'!AK12*'YJW-parameter'!$C34)*'YJW-parameter'!AE$45</f>
        <v>3.7411320765783204E-4</v>
      </c>
      <c r="AK12" s="37">
        <f>1/('ZJQ-retired veh FE'!AL12*'YJW-parameter'!$C34)*'YJW-parameter'!AF$45</f>
        <v>3.7411320765783204E-4</v>
      </c>
      <c r="AL12" s="37">
        <f>1/('ZJQ-retired veh FE'!AM12*'YJW-parameter'!$C34)*'YJW-parameter'!AG$45</f>
        <v>3.7411320765783204E-4</v>
      </c>
      <c r="AM12" s="37">
        <f>1/('ZJQ-retired veh FE'!AN12*'YJW-parameter'!$C34)*'YJW-parameter'!AH$45</f>
        <v>3.7411320765783204E-4</v>
      </c>
      <c r="AN12" s="37">
        <f>1/('ZJQ-retired veh FE'!AO12*'YJW-parameter'!$C34)*'YJW-parameter'!AI$45</f>
        <v>3.7411320765783204E-4</v>
      </c>
      <c r="AO12" s="37">
        <f>1/('ZJQ-retired veh FE'!AP12*'YJW-parameter'!$C34)*'YJW-parameter'!AJ$45</f>
        <v>3.7411320765783204E-4</v>
      </c>
      <c r="AP12" s="37">
        <f>1/('ZJQ-retired veh FE'!AQ12*'YJW-parameter'!$C34)*'YJW-parameter'!AK$45</f>
        <v>3.7411320765783204E-4</v>
      </c>
      <c r="AQ12" s="37">
        <f>1/('ZJQ-retired veh FE'!AR12*'YJW-parameter'!$C34)*'YJW-parameter'!AL$45</f>
        <v>3.7411320765783204E-4</v>
      </c>
      <c r="AR12" s="37">
        <f>1/('ZJQ-retired veh FE'!AS12*'YJW-parameter'!$C34)*'YJW-parameter'!AM$45</f>
        <v>3.7411320765783204E-4</v>
      </c>
      <c r="AS12" s="37">
        <f>1/('ZJQ-retired veh FE'!AT12*'YJW-parameter'!$C34)*'YJW-parameter'!AN$45</f>
        <v>3.7411320765783204E-4</v>
      </c>
      <c r="AT12" s="37">
        <f>1/('ZJQ-retired veh FE'!AU12*'YJW-parameter'!$C34)*'YJW-parameter'!AO$45</f>
        <v>3.7411320765783204E-4</v>
      </c>
      <c r="AU12" s="37">
        <f>1/('ZJQ-retired veh FE'!AV12*'YJW-parameter'!$C34)*'YJW-parameter'!AP$45</f>
        <v>3.7411320765783204E-4</v>
      </c>
    </row>
    <row r="13" spans="1:47">
      <c r="A13" s="31" t="s">
        <v>47</v>
      </c>
      <c r="B13" s="32" t="s">
        <v>41</v>
      </c>
      <c r="C13" s="31" t="s">
        <v>32</v>
      </c>
      <c r="D13" s="32" t="s">
        <v>48</v>
      </c>
      <c r="E13" s="31" t="s">
        <v>42</v>
      </c>
      <c r="F13" s="31" t="s">
        <v>159</v>
      </c>
      <c r="G13" s="38">
        <f>H13</f>
        <v>3.8136357402256219E-4</v>
      </c>
      <c r="H13" s="38">
        <f>I13</f>
        <v>3.8136357402256219E-4</v>
      </c>
      <c r="I13" s="37">
        <f>1/('ZJQ-retired veh FE'!J13*'YJW-parameter'!$C35)*'YJW-parameter'!D$45</f>
        <v>3.8136357402256219E-4</v>
      </c>
      <c r="J13" s="37">
        <f>1/('ZJQ-retired veh FE'!K13*'YJW-parameter'!$C35)*'YJW-parameter'!E$45</f>
        <v>3.8742202544934207E-4</v>
      </c>
      <c r="K13" s="37">
        <f>1/('ZJQ-retired veh FE'!L13*'YJW-parameter'!$C35)*'YJW-parameter'!F$45</f>
        <v>3.9408594561727331E-4</v>
      </c>
      <c r="L13" s="37">
        <f>1/('ZJQ-retired veh FE'!M13*'YJW-parameter'!$C35)*'YJW-parameter'!G$45</f>
        <v>4.0271401034734254E-4</v>
      </c>
      <c r="M13" s="37">
        <f>1/('ZJQ-retired veh FE'!N13*'YJW-parameter'!$C35)*'YJW-parameter'!H$45</f>
        <v>4.1146481312719833E-4</v>
      </c>
      <c r="N13" s="37">
        <f>1/('ZJQ-retired veh FE'!O13*'YJW-parameter'!$C35)*'YJW-parameter'!I$45</f>
        <v>4.1852130610632961E-4</v>
      </c>
      <c r="O13" s="37">
        <f>1/('ZJQ-retired veh FE'!P13*'YJW-parameter'!$C35)*'YJW-parameter'!J$45</f>
        <v>4.2481849137114059E-4</v>
      </c>
      <c r="P13" s="37">
        <f>1/('ZJQ-retired veh FE'!Q13*'YJW-parameter'!$C35)*'YJW-parameter'!K$45</f>
        <v>4.307449447721366E-4</v>
      </c>
      <c r="Q13" s="37">
        <f>1/('ZJQ-retired veh FE'!R13*'YJW-parameter'!$C35)*'YJW-parameter'!L$45</f>
        <v>4.3881661506774627E-4</v>
      </c>
      <c r="R13" s="37">
        <f>1/('ZJQ-retired veh FE'!S13*'YJW-parameter'!$C35)*'YJW-parameter'!M$45</f>
        <v>4.4611604822705005E-4</v>
      </c>
      <c r="S13" s="37">
        <f>1/('ZJQ-retired veh FE'!T13*'YJW-parameter'!$C35)*'YJW-parameter'!N$45</f>
        <v>4.5241349496062439E-4</v>
      </c>
      <c r="T13" s="37">
        <f>1/('ZJQ-retired veh FE'!U13*'YJW-parameter'!$C35)*'YJW-parameter'!O$45</f>
        <v>4.5836571072630037E-4</v>
      </c>
      <c r="U13" s="37">
        <f>1/('ZJQ-retired veh FE'!V13*'YJW-parameter'!$C35)*'YJW-parameter'!P$45</f>
        <v>4.636009901728634E-4</v>
      </c>
      <c r="V13" s="37">
        <f>1/('ZJQ-retired veh FE'!W13*'YJW-parameter'!$C35)*'YJW-parameter'!Q$45</f>
        <v>4.6862473079043707E-4</v>
      </c>
      <c r="W13" s="37">
        <f>1/('ZJQ-retired veh FE'!X13*'YJW-parameter'!$C35)*'YJW-parameter'!R$45</f>
        <v>4.7333792093624984E-4</v>
      </c>
      <c r="X13" s="37">
        <f>1/('ZJQ-retired veh FE'!Y13*'YJW-parameter'!$C35)*'YJW-parameter'!S$45</f>
        <v>4.7720330417502191E-4</v>
      </c>
      <c r="Y13" s="37">
        <f>1/('ZJQ-retired veh FE'!Z13*'YJW-parameter'!$C35)*'YJW-parameter'!T$45</f>
        <v>4.8033773696765981E-4</v>
      </c>
      <c r="Z13" s="37">
        <f>1/('ZJQ-retired veh FE'!AA13*'YJW-parameter'!$C35)*'YJW-parameter'!U$45</f>
        <v>4.8275982092288775E-4</v>
      </c>
      <c r="AA13" s="37">
        <f>1/('ZJQ-retired veh FE'!AB13*'YJW-parameter'!$C35)*'YJW-parameter'!V$45</f>
        <v>4.8470588943590892E-4</v>
      </c>
      <c r="AB13" s="37">
        <f>1/('ZJQ-retired veh FE'!AC13*'YJW-parameter'!$C35)*'YJW-parameter'!W$45</f>
        <v>4.8619696008452484E-4</v>
      </c>
      <c r="AC13" s="37">
        <f>1/('ZJQ-retired veh FE'!AD13*'YJW-parameter'!$C35)*'YJW-parameter'!X$45</f>
        <v>4.8721916076232771E-4</v>
      </c>
      <c r="AD13" s="37">
        <f>1/('ZJQ-retired veh FE'!AE13*'YJW-parameter'!$C35)*'YJW-parameter'!Y$45</f>
        <v>4.8774393940780324E-4</v>
      </c>
      <c r="AE13" s="37">
        <f>1/('ZJQ-retired veh FE'!AF13*'YJW-parameter'!$C35)*'YJW-parameter'!Z$45</f>
        <v>4.8774393940780324E-4</v>
      </c>
      <c r="AF13" s="37">
        <f>1/('ZJQ-retired veh FE'!AG13*'YJW-parameter'!$C35)*'YJW-parameter'!AA$45</f>
        <v>4.8774393940780324E-4</v>
      </c>
      <c r="AG13" s="37">
        <f>1/('ZJQ-retired veh FE'!AH13*'YJW-parameter'!$C35)*'YJW-parameter'!AB$45</f>
        <v>4.8774393940780324E-4</v>
      </c>
      <c r="AH13" s="37">
        <f>1/('ZJQ-retired veh FE'!AI13*'YJW-parameter'!$C35)*'YJW-parameter'!AC$45</f>
        <v>4.8774393940780324E-4</v>
      </c>
      <c r="AI13" s="37">
        <f>1/('ZJQ-retired veh FE'!AJ13*'YJW-parameter'!$C35)*'YJW-parameter'!AD$45</f>
        <v>4.8774393940780324E-4</v>
      </c>
      <c r="AJ13" s="37">
        <f>1/('ZJQ-retired veh FE'!AK13*'YJW-parameter'!$C35)*'YJW-parameter'!AE$45</f>
        <v>4.8774393940780324E-4</v>
      </c>
      <c r="AK13" s="37">
        <f>1/('ZJQ-retired veh FE'!AL13*'YJW-parameter'!$C35)*'YJW-parameter'!AF$45</f>
        <v>4.8774393940780324E-4</v>
      </c>
      <c r="AL13" s="37">
        <f>1/('ZJQ-retired veh FE'!AM13*'YJW-parameter'!$C35)*'YJW-parameter'!AG$45</f>
        <v>4.8774393940780324E-4</v>
      </c>
      <c r="AM13" s="37">
        <f>1/('ZJQ-retired veh FE'!AN13*'YJW-parameter'!$C35)*'YJW-parameter'!AH$45</f>
        <v>4.8774393940780324E-4</v>
      </c>
      <c r="AN13" s="37">
        <f>1/('ZJQ-retired veh FE'!AO13*'YJW-parameter'!$C35)*'YJW-parameter'!AI$45</f>
        <v>4.8774393940780324E-4</v>
      </c>
      <c r="AO13" s="37">
        <f>1/('ZJQ-retired veh FE'!AP13*'YJW-parameter'!$C35)*'YJW-parameter'!AJ$45</f>
        <v>4.8774393940780324E-4</v>
      </c>
      <c r="AP13" s="37">
        <f>1/('ZJQ-retired veh FE'!AQ13*'YJW-parameter'!$C35)*'YJW-parameter'!AK$45</f>
        <v>4.8774393940780324E-4</v>
      </c>
      <c r="AQ13" s="37">
        <f>1/('ZJQ-retired veh FE'!AR13*'YJW-parameter'!$C35)*'YJW-parameter'!AL$45</f>
        <v>4.8774393940780324E-4</v>
      </c>
      <c r="AR13" s="37">
        <f>1/('ZJQ-retired veh FE'!AS13*'YJW-parameter'!$C35)*'YJW-parameter'!AM$45</f>
        <v>4.8774393940780324E-4</v>
      </c>
      <c r="AS13" s="37">
        <f>1/('ZJQ-retired veh FE'!AT13*'YJW-parameter'!$C35)*'YJW-parameter'!AN$45</f>
        <v>4.8774393940780324E-4</v>
      </c>
      <c r="AT13" s="37">
        <f>1/('ZJQ-retired veh FE'!AU13*'YJW-parameter'!$C35)*'YJW-parameter'!AO$45</f>
        <v>4.8774393940780324E-4</v>
      </c>
      <c r="AU13" s="37">
        <f>1/('ZJQ-retired veh FE'!AV13*'YJW-parameter'!$C35)*'YJW-parameter'!AP$45</f>
        <v>4.8774393940780324E-4</v>
      </c>
    </row>
    <row r="14" spans="1:47">
      <c r="A14" s="31" t="s">
        <v>47</v>
      </c>
      <c r="B14" s="32" t="s">
        <v>43</v>
      </c>
      <c r="C14" s="31" t="s">
        <v>32</v>
      </c>
      <c r="D14" s="32" t="s">
        <v>48</v>
      </c>
      <c r="E14" s="31" t="s">
        <v>44</v>
      </c>
      <c r="F14" s="31" t="s">
        <v>159</v>
      </c>
      <c r="G14" s="38">
        <f>H14</f>
        <v>9.0102269098586051E-5</v>
      </c>
      <c r="H14" s="37">
        <f>1/('ZJQ-retired veh FE'!I14*'YJW-parameter'!$C36)*'YJW-parameter'!C$45</f>
        <v>9.0102269098586051E-5</v>
      </c>
      <c r="I14" s="37">
        <f>1/('ZJQ-retired veh FE'!J14*'YJW-parameter'!$C36)*'YJW-parameter'!D$45</f>
        <v>9.0102269098586051E-5</v>
      </c>
      <c r="J14" s="37">
        <f>1/('ZJQ-retired veh FE'!K14*'YJW-parameter'!$C36)*'YJW-parameter'!E$45</f>
        <v>9.0102269098586146E-5</v>
      </c>
      <c r="K14" s="37">
        <f>1/('ZJQ-retired veh FE'!L14*'YJW-parameter'!$C36)*'YJW-parameter'!F$45</f>
        <v>9.0102269098586146E-5</v>
      </c>
      <c r="L14" s="37">
        <f>1/('ZJQ-retired veh FE'!M14*'YJW-parameter'!$C36)*'YJW-parameter'!G$45</f>
        <v>9.0102269098586051E-5</v>
      </c>
      <c r="M14" s="37">
        <f>1/('ZJQ-retired veh FE'!N14*'YJW-parameter'!$C36)*'YJW-parameter'!H$45</f>
        <v>9.0102269098586051E-5</v>
      </c>
      <c r="N14" s="37">
        <f>1/('ZJQ-retired veh FE'!O14*'YJW-parameter'!$C36)*'YJW-parameter'!I$45</f>
        <v>9.0102269098585888E-5</v>
      </c>
      <c r="O14" s="37">
        <f>1/('ZJQ-retired veh FE'!P14*'YJW-parameter'!$C36)*'YJW-parameter'!J$45</f>
        <v>9.010226909858597E-5</v>
      </c>
      <c r="P14" s="37">
        <f>1/('ZJQ-retired veh FE'!Q14*'YJW-parameter'!$C36)*'YJW-parameter'!K$45</f>
        <v>9.010226909858597E-5</v>
      </c>
      <c r="Q14" s="37">
        <f>1/('ZJQ-retired veh FE'!R14*'YJW-parameter'!$C36)*'YJW-parameter'!L$45</f>
        <v>9.010226909858597E-5</v>
      </c>
      <c r="R14" s="37">
        <f>1/('ZJQ-retired veh FE'!S14*'YJW-parameter'!$C36)*'YJW-parameter'!M$45</f>
        <v>9.010226909858597E-5</v>
      </c>
      <c r="S14" s="37">
        <f>1/('ZJQ-retired veh FE'!T14*'YJW-parameter'!$C36)*'YJW-parameter'!N$45</f>
        <v>9.0102269098586051E-5</v>
      </c>
      <c r="T14" s="37">
        <f>1/('ZJQ-retired veh FE'!U14*'YJW-parameter'!$C36)*'YJW-parameter'!O$45</f>
        <v>9.0102269098586051E-5</v>
      </c>
      <c r="U14" s="37">
        <f>1/('ZJQ-retired veh FE'!V14*'YJW-parameter'!$C36)*'YJW-parameter'!P$45</f>
        <v>9.0102269098586051E-5</v>
      </c>
      <c r="V14" s="37">
        <f>1/('ZJQ-retired veh FE'!W14*'YJW-parameter'!$C36)*'YJW-parameter'!Q$45</f>
        <v>9.010226909858597E-5</v>
      </c>
      <c r="W14" s="37">
        <f>1/('ZJQ-retired veh FE'!X14*'YJW-parameter'!$C36)*'YJW-parameter'!R$45</f>
        <v>9.0102269098585888E-5</v>
      </c>
      <c r="X14" s="37">
        <f>1/('ZJQ-retired veh FE'!Y14*'YJW-parameter'!$C36)*'YJW-parameter'!S$45</f>
        <v>9.0102269098586051E-5</v>
      </c>
      <c r="Y14" s="37">
        <f>1/('ZJQ-retired veh FE'!Z14*'YJW-parameter'!$C36)*'YJW-parameter'!T$45</f>
        <v>9.0102269098586051E-5</v>
      </c>
      <c r="Z14" s="37">
        <f>1/('ZJQ-retired veh FE'!AA14*'YJW-parameter'!$C36)*'YJW-parameter'!U$45</f>
        <v>9.0102269098586146E-5</v>
      </c>
      <c r="AA14" s="37">
        <f>1/('ZJQ-retired veh FE'!AB14*'YJW-parameter'!$C36)*'YJW-parameter'!V$45</f>
        <v>9.0102269098586051E-5</v>
      </c>
      <c r="AB14" s="37">
        <f>1/('ZJQ-retired veh FE'!AC14*'YJW-parameter'!$C36)*'YJW-parameter'!W$45</f>
        <v>9.0102269098586051E-5</v>
      </c>
      <c r="AC14" s="38">
        <f>AB14</f>
        <v>9.0102269098586051E-5</v>
      </c>
      <c r="AD14" s="38">
        <f t="shared" ref="AD14:AU14" si="0">AC14</f>
        <v>9.0102269098586051E-5</v>
      </c>
      <c r="AE14" s="38">
        <f t="shared" si="0"/>
        <v>9.0102269098586051E-5</v>
      </c>
      <c r="AF14" s="38">
        <f t="shared" si="0"/>
        <v>9.0102269098586051E-5</v>
      </c>
      <c r="AG14" s="38">
        <f t="shared" si="0"/>
        <v>9.0102269098586051E-5</v>
      </c>
      <c r="AH14" s="38">
        <f t="shared" si="0"/>
        <v>9.0102269098586051E-5</v>
      </c>
      <c r="AI14" s="38">
        <f t="shared" si="0"/>
        <v>9.0102269098586051E-5</v>
      </c>
      <c r="AJ14" s="38">
        <f t="shared" si="0"/>
        <v>9.0102269098586051E-5</v>
      </c>
      <c r="AK14" s="38">
        <f t="shared" si="0"/>
        <v>9.0102269098586051E-5</v>
      </c>
      <c r="AL14" s="38">
        <f t="shared" si="0"/>
        <v>9.0102269098586051E-5</v>
      </c>
      <c r="AM14" s="38">
        <f t="shared" si="0"/>
        <v>9.0102269098586051E-5</v>
      </c>
      <c r="AN14" s="38">
        <f t="shared" si="0"/>
        <v>9.0102269098586051E-5</v>
      </c>
      <c r="AO14" s="38">
        <f t="shared" si="0"/>
        <v>9.0102269098586051E-5</v>
      </c>
      <c r="AP14" s="38">
        <f t="shared" si="0"/>
        <v>9.0102269098586051E-5</v>
      </c>
      <c r="AQ14" s="38">
        <f t="shared" si="0"/>
        <v>9.0102269098586051E-5</v>
      </c>
      <c r="AR14" s="38">
        <f t="shared" si="0"/>
        <v>9.0102269098586051E-5</v>
      </c>
      <c r="AS14" s="38">
        <f t="shared" si="0"/>
        <v>9.0102269098586051E-5</v>
      </c>
      <c r="AT14" s="38">
        <f t="shared" si="0"/>
        <v>9.0102269098586051E-5</v>
      </c>
      <c r="AU14" s="38">
        <f t="shared" si="0"/>
        <v>9.0102269098586051E-5</v>
      </c>
    </row>
    <row r="15" spans="1:47">
      <c r="A15" s="31" t="s">
        <v>47</v>
      </c>
      <c r="B15" s="32" t="s">
        <v>45</v>
      </c>
      <c r="C15" s="31" t="s">
        <v>32</v>
      </c>
      <c r="D15" s="32" t="s">
        <v>48</v>
      </c>
      <c r="E15" s="31" t="s">
        <v>46</v>
      </c>
      <c r="F15" s="31" t="s">
        <v>159</v>
      </c>
      <c r="G15" s="38">
        <f t="shared" ref="G15:AN15" si="1">H15</f>
        <v>2.9547270100696463E-4</v>
      </c>
      <c r="H15" s="38">
        <f t="shared" si="1"/>
        <v>2.9547270100696463E-4</v>
      </c>
      <c r="I15" s="38">
        <f t="shared" si="1"/>
        <v>2.9547270100696463E-4</v>
      </c>
      <c r="J15" s="38">
        <f t="shared" si="1"/>
        <v>2.9547270100696463E-4</v>
      </c>
      <c r="K15" s="38">
        <f t="shared" si="1"/>
        <v>2.9547270100696463E-4</v>
      </c>
      <c r="L15" s="38">
        <f t="shared" si="1"/>
        <v>2.9547270100696463E-4</v>
      </c>
      <c r="M15" s="38">
        <f t="shared" si="1"/>
        <v>2.9547270100696463E-4</v>
      </c>
      <c r="N15" s="38">
        <f t="shared" si="1"/>
        <v>2.9547270100696463E-4</v>
      </c>
      <c r="O15" s="38">
        <f t="shared" si="1"/>
        <v>2.9547270100696463E-4</v>
      </c>
      <c r="P15" s="38">
        <f t="shared" si="1"/>
        <v>2.9547270100696463E-4</v>
      </c>
      <c r="Q15" s="38">
        <f t="shared" si="1"/>
        <v>2.9547270100696463E-4</v>
      </c>
      <c r="R15" s="38">
        <f t="shared" si="1"/>
        <v>2.9547270100696463E-4</v>
      </c>
      <c r="S15" s="38">
        <f t="shared" si="1"/>
        <v>2.9547270100696463E-4</v>
      </c>
      <c r="T15" s="38">
        <f t="shared" si="1"/>
        <v>2.9547270100696463E-4</v>
      </c>
      <c r="U15" s="38">
        <f t="shared" si="1"/>
        <v>2.9547270100696463E-4</v>
      </c>
      <c r="V15" s="38">
        <f t="shared" si="1"/>
        <v>2.9547270100696463E-4</v>
      </c>
      <c r="W15" s="38">
        <f t="shared" si="1"/>
        <v>2.9547270100696463E-4</v>
      </c>
      <c r="X15" s="38">
        <f t="shared" si="1"/>
        <v>2.9547270100696463E-4</v>
      </c>
      <c r="Y15" s="38">
        <f t="shared" si="1"/>
        <v>2.9547270100696463E-4</v>
      </c>
      <c r="Z15" s="38">
        <f t="shared" si="1"/>
        <v>2.9547270100696463E-4</v>
      </c>
      <c r="AA15" s="38">
        <f t="shared" si="1"/>
        <v>2.9547270100696463E-4</v>
      </c>
      <c r="AB15" s="38">
        <f t="shared" si="1"/>
        <v>2.9547270100696463E-4</v>
      </c>
      <c r="AC15" s="38">
        <f t="shared" si="1"/>
        <v>2.9547270100696463E-4</v>
      </c>
      <c r="AD15" s="38">
        <f t="shared" si="1"/>
        <v>2.9547270100696463E-4</v>
      </c>
      <c r="AE15" s="38">
        <f t="shared" si="1"/>
        <v>2.9547270100696463E-4</v>
      </c>
      <c r="AF15" s="38">
        <f t="shared" si="1"/>
        <v>2.9547270100696463E-4</v>
      </c>
      <c r="AG15" s="38">
        <f t="shared" si="1"/>
        <v>2.9547270100696463E-4</v>
      </c>
      <c r="AH15" s="38">
        <f t="shared" si="1"/>
        <v>2.9547270100696463E-4</v>
      </c>
      <c r="AI15" s="38">
        <f t="shared" si="1"/>
        <v>2.9547270100696463E-4</v>
      </c>
      <c r="AJ15" s="38">
        <f t="shared" si="1"/>
        <v>2.9547270100696463E-4</v>
      </c>
      <c r="AK15" s="38">
        <f t="shared" si="1"/>
        <v>2.9547270100696463E-4</v>
      </c>
      <c r="AL15" s="38">
        <f t="shared" si="1"/>
        <v>2.9547270100696463E-4</v>
      </c>
      <c r="AM15" s="38">
        <f t="shared" si="1"/>
        <v>2.9547270100696463E-4</v>
      </c>
      <c r="AN15" s="38">
        <f t="shared" si="1"/>
        <v>2.9547270100696463E-4</v>
      </c>
      <c r="AO15" s="37">
        <f>1/('ZJQ-retired veh FE'!AP15*'YJW-parameter'!$C37)*'YJW-parameter'!AJ$45</f>
        <v>2.9547270100696463E-4</v>
      </c>
      <c r="AP15" s="37">
        <f>1/('ZJQ-retired veh FE'!AQ15*'YJW-parameter'!$C37)*'YJW-parameter'!AK$45</f>
        <v>2.9547270100696463E-4</v>
      </c>
      <c r="AQ15" s="37">
        <f>1/('ZJQ-retired veh FE'!AR15*'YJW-parameter'!$C37)*'YJW-parameter'!AL$45</f>
        <v>2.9547270100696463E-4</v>
      </c>
      <c r="AR15" s="37">
        <f>1/('ZJQ-retired veh FE'!AS15*'YJW-parameter'!$C37)*'YJW-parameter'!AM$45</f>
        <v>2.9547270100696463E-4</v>
      </c>
      <c r="AS15" s="37">
        <f>1/('ZJQ-retired veh FE'!AT15*'YJW-parameter'!$C37)*'YJW-parameter'!AN$45</f>
        <v>2.9547270100696463E-4</v>
      </c>
      <c r="AT15" s="37">
        <f>1/('ZJQ-retired veh FE'!AU15*'YJW-parameter'!$C37)*'YJW-parameter'!AO$45</f>
        <v>2.9547270100696463E-4</v>
      </c>
      <c r="AU15" s="37">
        <f>1/('ZJQ-retired veh FE'!AV15*'YJW-parameter'!$C37)*'YJW-parameter'!AP$45</f>
        <v>2.9547270100696463E-4</v>
      </c>
    </row>
    <row r="16" spans="1:47">
      <c r="A16" s="33" t="s">
        <v>49</v>
      </c>
      <c r="B16" s="34" t="s">
        <v>31</v>
      </c>
      <c r="C16" s="33" t="s">
        <v>50</v>
      </c>
      <c r="D16" s="33" t="s">
        <v>33</v>
      </c>
      <c r="E16" s="33" t="s">
        <v>34</v>
      </c>
      <c r="F16" s="33" t="s">
        <v>159</v>
      </c>
      <c r="G16" s="37">
        <f>'YJW-parameter'!B$42/('ZJQ-retired veh FE'!H16*'YJW-parameter'!$C31)</f>
        <v>6.2930482298171114E-3</v>
      </c>
      <c r="H16" s="37">
        <f>'YJW-parameter'!C$42/('ZJQ-retired veh FE'!I16*'YJW-parameter'!$C31)</f>
        <v>6.2961831286820619E-3</v>
      </c>
      <c r="I16" s="37">
        <f>'YJW-parameter'!D$42/('ZJQ-retired veh FE'!J16*'YJW-parameter'!$C31)</f>
        <v>6.3030040257361676E-3</v>
      </c>
      <c r="J16" s="37">
        <f>'YJW-parameter'!E$42/('ZJQ-retired veh FE'!K16*'YJW-parameter'!$C31)</f>
        <v>6.3110695710092077E-3</v>
      </c>
      <c r="K16" s="37">
        <f>'YJW-parameter'!F$42/('ZJQ-retired veh FE'!L16*'YJW-parameter'!$C31)</f>
        <v>6.3212320344632096E-3</v>
      </c>
      <c r="L16" s="37">
        <f>'YJW-parameter'!G$42/('ZJQ-retired veh FE'!M16*'YJW-parameter'!$C31)</f>
        <v>6.3336359229741205E-3</v>
      </c>
      <c r="M16" s="37">
        <f>'YJW-parameter'!H$42/('ZJQ-retired veh FE'!N16*'YJW-parameter'!$C31)</f>
        <v>6.3526828234994172E-3</v>
      </c>
      <c r="N16" s="37">
        <f>'YJW-parameter'!I$42/('ZJQ-retired veh FE'!O16*'YJW-parameter'!$C31)</f>
        <v>6.3790789474966391E-3</v>
      </c>
      <c r="O16" s="37">
        <f>'YJW-parameter'!J$42/('ZJQ-retired veh FE'!P16*'YJW-parameter'!$C31)</f>
        <v>6.4126916839893008E-3</v>
      </c>
      <c r="P16" s="37">
        <f>'YJW-parameter'!K$42/('ZJQ-retired veh FE'!Q16*'YJW-parameter'!$C31)</f>
        <v>6.4609244610446181E-3</v>
      </c>
      <c r="Q16" s="37">
        <f>'YJW-parameter'!L$42/('ZJQ-retired veh FE'!R16*'YJW-parameter'!$C31)</f>
        <v>6.5691522715032201E-3</v>
      </c>
      <c r="R16" s="37">
        <f>'YJW-parameter'!M$42/('ZJQ-retired veh FE'!S16*'YJW-parameter'!$C31)</f>
        <v>6.7167025590993976E-3</v>
      </c>
      <c r="S16" s="37">
        <f>'YJW-parameter'!N$42/('ZJQ-retired veh FE'!T16*'YJW-parameter'!$C31)</f>
        <v>7.0849696828776919E-3</v>
      </c>
      <c r="T16" s="37">
        <f>'YJW-parameter'!O$42/('ZJQ-retired veh FE'!U16*'YJW-parameter'!$C31)</f>
        <v>7.8960800684991176E-3</v>
      </c>
      <c r="U16" s="37">
        <f>'YJW-parameter'!P$42/('ZJQ-retired veh FE'!V16*'YJW-parameter'!$C31)</f>
        <v>7.9614842094928775E-3</v>
      </c>
      <c r="V16" s="37">
        <f>'YJW-parameter'!Q$42/('ZJQ-retired veh FE'!W16*'YJW-parameter'!$C31)</f>
        <v>8.0269769410804027E-3</v>
      </c>
      <c r="W16" s="37">
        <f>'YJW-parameter'!R$42/('ZJQ-retired veh FE'!X16*'YJW-parameter'!$C31)</f>
        <v>8.0874470831147523E-3</v>
      </c>
      <c r="X16" s="37">
        <f>'YJW-parameter'!S$42/('ZJQ-retired veh FE'!Y16*'YJW-parameter'!$C31)</f>
        <v>8.1339555363169423E-3</v>
      </c>
      <c r="Y16" s="37">
        <f>'YJW-parameter'!T$42/('ZJQ-retired veh FE'!Z16*'YJW-parameter'!$C31)</f>
        <v>8.1697461234971226E-3</v>
      </c>
      <c r="Z16" s="37">
        <f>'YJW-parameter'!U$42/('ZJQ-retired veh FE'!AA16*'YJW-parameter'!$C31)</f>
        <v>8.1992246081166766E-3</v>
      </c>
      <c r="AA16" s="37">
        <f>'YJW-parameter'!V$42/('ZJQ-retired veh FE'!AB16*'YJW-parameter'!$C31)</f>
        <v>8.223725354251964E-3</v>
      </c>
      <c r="AB16" s="37">
        <f>'YJW-parameter'!W$42/('ZJQ-retired veh FE'!AC16*'YJW-parameter'!$C31)</f>
        <v>8.2438679145249941E-3</v>
      </c>
      <c r="AC16" s="37">
        <f>'YJW-parameter'!X$42/('ZJQ-retired veh FE'!AD16*'YJW-parameter'!$C31)</f>
        <v>8.2607238613376325E-3</v>
      </c>
      <c r="AD16" s="37">
        <f>'YJW-parameter'!Y$42/('ZJQ-retired veh FE'!AE16*'YJW-parameter'!$C31)</f>
        <v>8.2747691700507386E-3</v>
      </c>
      <c r="AE16" s="37">
        <f>'YJW-parameter'!Z$42/('ZJQ-retired veh FE'!AF16*'YJW-parameter'!$C31)</f>
        <v>8.2861467050267933E-3</v>
      </c>
      <c r="AF16" s="37">
        <f>'YJW-parameter'!AA$42/('ZJQ-retired veh FE'!AG16*'YJW-parameter'!$C31)</f>
        <v>8.2957234262175886E-3</v>
      </c>
      <c r="AG16" s="37">
        <f>'YJW-parameter'!AB$42/('ZJQ-retired veh FE'!AH16*'YJW-parameter'!$C31)</f>
        <v>8.3032896523932316E-3</v>
      </c>
      <c r="AH16" s="37">
        <f>'YJW-parameter'!AC$42/('ZJQ-retired veh FE'!AI16*'YJW-parameter'!$C31)</f>
        <v>8.3086857554455461E-3</v>
      </c>
      <c r="AI16" s="37">
        <f>'YJW-parameter'!AD$42/('ZJQ-retired veh FE'!AJ16*'YJW-parameter'!$C31)</f>
        <v>8.3115731337207108E-3</v>
      </c>
      <c r="AJ16" s="37">
        <f>'YJW-parameter'!AE$42/('ZJQ-retired veh FE'!AK16*'YJW-parameter'!$C31)</f>
        <v>8.3115731337207108E-3</v>
      </c>
      <c r="AK16" s="37">
        <f>'YJW-parameter'!AF$42/('ZJQ-retired veh FE'!AL16*'YJW-parameter'!$C31)</f>
        <v>8.3115731337207108E-3</v>
      </c>
      <c r="AL16" s="37">
        <f>'YJW-parameter'!AG$42/('ZJQ-retired veh FE'!AM16*'YJW-parameter'!$C31)</f>
        <v>8.3115731337207142E-3</v>
      </c>
      <c r="AM16" s="37">
        <f>'YJW-parameter'!AH$42/('ZJQ-retired veh FE'!AN16*'YJW-parameter'!$C31)</f>
        <v>8.311573133720709E-3</v>
      </c>
      <c r="AN16" s="37">
        <f>'YJW-parameter'!AI$42/('ZJQ-retired veh FE'!AO16*'YJW-parameter'!$C31)</f>
        <v>8.3115731337207108E-3</v>
      </c>
      <c r="AO16" s="37">
        <f>'YJW-parameter'!AJ$42/('ZJQ-retired veh FE'!AP16*'YJW-parameter'!$C31)</f>
        <v>8.3115731337207073E-3</v>
      </c>
      <c r="AP16" s="37">
        <f>'YJW-parameter'!AK$42/('ZJQ-retired veh FE'!AQ16*'YJW-parameter'!$C31)</f>
        <v>8.3115731337207108E-3</v>
      </c>
      <c r="AQ16" s="37">
        <f>'YJW-parameter'!AL$42/('ZJQ-retired veh FE'!AR16*'YJW-parameter'!$C31)</f>
        <v>8.3115731337207108E-3</v>
      </c>
      <c r="AR16" s="37">
        <f>'YJW-parameter'!AM$42/('ZJQ-retired veh FE'!AS16*'YJW-parameter'!$C31)</f>
        <v>8.3115731337207108E-3</v>
      </c>
      <c r="AS16" s="37">
        <f>'YJW-parameter'!AN$42/('ZJQ-retired veh FE'!AT16*'YJW-parameter'!$C31)</f>
        <v>8.3115731337207108E-3</v>
      </c>
      <c r="AT16" s="37">
        <f>'YJW-parameter'!AO$42/('ZJQ-retired veh FE'!AU16*'YJW-parameter'!$C31)</f>
        <v>8.3115731337207108E-3</v>
      </c>
      <c r="AU16" s="37">
        <f>'YJW-parameter'!AP$42/('ZJQ-retired veh FE'!AV16*'YJW-parameter'!$C31)</f>
        <v>8.3115731337207125E-3</v>
      </c>
    </row>
    <row r="17" spans="1:47">
      <c r="A17" s="33" t="s">
        <v>49</v>
      </c>
      <c r="B17" s="34" t="s">
        <v>35</v>
      </c>
      <c r="C17" s="33" t="s">
        <v>50</v>
      </c>
      <c r="D17" s="33" t="s">
        <v>33</v>
      </c>
      <c r="E17" s="33" t="s">
        <v>36</v>
      </c>
      <c r="F17" s="33" t="s">
        <v>159</v>
      </c>
      <c r="G17" s="37">
        <f>'YJW-parameter'!B$42/('ZJQ-retired veh FE'!H17*'YJW-parameter'!$C32)</f>
        <v>2.0152079585131258E-3</v>
      </c>
      <c r="H17" s="37">
        <f>'YJW-parameter'!C$42/('ZJQ-retired veh FE'!I17*'YJW-parameter'!$C32)</f>
        <v>2.0260760108081134E-3</v>
      </c>
      <c r="I17" s="37">
        <f>'YJW-parameter'!D$42/('ZJQ-retired veh FE'!J17*'YJW-parameter'!$C32)</f>
        <v>2.0399393904993656E-3</v>
      </c>
      <c r="J17" s="37">
        <f>'YJW-parameter'!E$42/('ZJQ-retired veh FE'!K17*'YJW-parameter'!$C32)</f>
        <v>2.0539384439087469E-3</v>
      </c>
      <c r="K17" s="37">
        <f>'YJW-parameter'!F$42/('ZJQ-retired veh FE'!L17*'YJW-parameter'!$C32)</f>
        <v>2.0716381132308516E-3</v>
      </c>
      <c r="L17" s="37">
        <f>'YJW-parameter'!G$42/('ZJQ-retired veh FE'!M17*'YJW-parameter'!$C32)</f>
        <v>2.0906325292265357E-3</v>
      </c>
      <c r="M17" s="37">
        <f>'YJW-parameter'!H$42/('ZJQ-retired veh FE'!N17*'YJW-parameter'!$C32)</f>
        <v>2.1179903353588103E-3</v>
      </c>
      <c r="N17" s="37">
        <f>'YJW-parameter'!I$42/('ZJQ-retired veh FE'!O17*'YJW-parameter'!$C32)</f>
        <v>2.1898772018495443E-3</v>
      </c>
      <c r="O17" s="37">
        <f>'YJW-parameter'!J$42/('ZJQ-retired veh FE'!P17*'YJW-parameter'!$C32)</f>
        <v>2.3222051069108681E-3</v>
      </c>
      <c r="P17" s="37">
        <f>'YJW-parameter'!K$42/('ZJQ-retired veh FE'!Q17*'YJW-parameter'!$C32)</f>
        <v>2.569798720179527E-3</v>
      </c>
      <c r="Q17" s="37">
        <f>'YJW-parameter'!L$42/('ZJQ-retired veh FE'!R17*'YJW-parameter'!$C32)</f>
        <v>2.7415432905216952E-3</v>
      </c>
      <c r="R17" s="37">
        <f>'YJW-parameter'!M$42/('ZJQ-retired veh FE'!S17*'YJW-parameter'!$C32)</f>
        <v>3.0287625298023174E-3</v>
      </c>
      <c r="S17" s="37">
        <f>'YJW-parameter'!N$42/('ZJQ-retired veh FE'!T17*'YJW-parameter'!$C32)</f>
        <v>3.0935407332892875E-3</v>
      </c>
      <c r="T17" s="37">
        <f>'YJW-parameter'!O$42/('ZJQ-retired veh FE'!U17*'YJW-parameter'!$C32)</f>
        <v>3.1144122995202862E-3</v>
      </c>
      <c r="U17" s="37">
        <f>'YJW-parameter'!P$42/('ZJQ-retired veh FE'!V17*'YJW-parameter'!$C32)</f>
        <v>3.1144122995202853E-3</v>
      </c>
      <c r="V17" s="37">
        <f>'YJW-parameter'!Q$42/('ZJQ-retired veh FE'!W17*'YJW-parameter'!$C32)</f>
        <v>3.1144122995202862E-3</v>
      </c>
      <c r="W17" s="37">
        <f>'YJW-parameter'!R$42/('ZJQ-retired veh FE'!X17*'YJW-parameter'!$C32)</f>
        <v>3.1144122995202853E-3</v>
      </c>
      <c r="X17" s="37">
        <f>'YJW-parameter'!S$42/('ZJQ-retired veh FE'!Y17*'YJW-parameter'!$C32)</f>
        <v>3.1144122995202862E-3</v>
      </c>
      <c r="Y17" s="37">
        <f>'YJW-parameter'!T$42/('ZJQ-retired veh FE'!Z17*'YJW-parameter'!$C32)</f>
        <v>3.1144122995202853E-3</v>
      </c>
      <c r="Z17" s="37">
        <f>'YJW-parameter'!U$42/('ZJQ-retired veh FE'!AA17*'YJW-parameter'!$C32)</f>
        <v>3.1144122995202862E-3</v>
      </c>
      <c r="AA17" s="37">
        <f>'YJW-parameter'!V$42/('ZJQ-retired veh FE'!AB17*'YJW-parameter'!$C32)</f>
        <v>3.1144122995202853E-3</v>
      </c>
      <c r="AB17" s="37">
        <f>'YJW-parameter'!W$42/('ZJQ-retired veh FE'!AC17*'YJW-parameter'!$C32)</f>
        <v>3.1144122995202853E-3</v>
      </c>
      <c r="AC17" s="37">
        <f>'YJW-parameter'!X$42/('ZJQ-retired veh FE'!AD17*'YJW-parameter'!$C32)</f>
        <v>3.1144122995202862E-3</v>
      </c>
      <c r="AD17" s="37">
        <f>'YJW-parameter'!Y$42/('ZJQ-retired veh FE'!AE17*'YJW-parameter'!$C32)</f>
        <v>3.1144122995202862E-3</v>
      </c>
      <c r="AE17" s="37">
        <f>'YJW-parameter'!Z$42/('ZJQ-retired veh FE'!AF17*'YJW-parameter'!$C32)</f>
        <v>3.1144122995202862E-3</v>
      </c>
      <c r="AF17" s="37">
        <f>'YJW-parameter'!AA$42/('ZJQ-retired veh FE'!AG17*'YJW-parameter'!$C32)</f>
        <v>3.1144122995202866E-3</v>
      </c>
      <c r="AG17" s="37">
        <f>'YJW-parameter'!AB$42/('ZJQ-retired veh FE'!AH17*'YJW-parameter'!$C32)</f>
        <v>3.114412299520287E-3</v>
      </c>
      <c r="AH17" s="37">
        <f>'YJW-parameter'!AC$42/('ZJQ-retired veh FE'!AI17*'YJW-parameter'!$C32)</f>
        <v>3.1144122995202875E-3</v>
      </c>
      <c r="AI17" s="37">
        <f>'YJW-parameter'!AD$42/('ZJQ-retired veh FE'!AJ17*'YJW-parameter'!$C32)</f>
        <v>3.1144122995202875E-3</v>
      </c>
      <c r="AJ17" s="37">
        <f>'YJW-parameter'!AE$42/('ZJQ-retired veh FE'!AK17*'YJW-parameter'!$C32)</f>
        <v>3.1144122995202875E-3</v>
      </c>
      <c r="AK17" s="37">
        <f>'YJW-parameter'!AF$42/('ZJQ-retired veh FE'!AL17*'YJW-parameter'!$C32)</f>
        <v>3.1144122995202879E-3</v>
      </c>
      <c r="AL17" s="37">
        <f>'YJW-parameter'!AG$42/('ZJQ-retired veh FE'!AM17*'YJW-parameter'!$C32)</f>
        <v>3.1144122995202866E-3</v>
      </c>
      <c r="AM17" s="37">
        <f>'YJW-parameter'!AH$42/('ZJQ-retired veh FE'!AN17*'YJW-parameter'!$C32)</f>
        <v>3.1144122995202879E-3</v>
      </c>
      <c r="AN17" s="37">
        <f>'YJW-parameter'!AI$42/('ZJQ-retired veh FE'!AO17*'YJW-parameter'!$C32)</f>
        <v>3.1144122995202862E-3</v>
      </c>
      <c r="AO17" s="37">
        <f>'YJW-parameter'!AJ$42/('ZJQ-retired veh FE'!AP17*'YJW-parameter'!$C32)</f>
        <v>3.1144122995202879E-3</v>
      </c>
      <c r="AP17" s="37">
        <f>'YJW-parameter'!AK$42/('ZJQ-retired veh FE'!AQ17*'YJW-parameter'!$C32)</f>
        <v>3.1144122995202879E-3</v>
      </c>
      <c r="AQ17" s="37">
        <f>'YJW-parameter'!AL$42/('ZJQ-retired veh FE'!AR17*'YJW-parameter'!$C32)</f>
        <v>3.1144122995202875E-3</v>
      </c>
      <c r="AR17" s="37">
        <f>'YJW-parameter'!AM$42/('ZJQ-retired veh FE'!AS17*'YJW-parameter'!$C32)</f>
        <v>3.1144122995202875E-3</v>
      </c>
      <c r="AS17" s="37">
        <f>'YJW-parameter'!AN$42/('ZJQ-retired veh FE'!AT17*'YJW-parameter'!$C32)</f>
        <v>3.1144122995202879E-3</v>
      </c>
      <c r="AT17" s="37">
        <f>'YJW-parameter'!AO$42/('ZJQ-retired veh FE'!AU17*'YJW-parameter'!$C32)</f>
        <v>3.1144122995202879E-3</v>
      </c>
      <c r="AU17" s="37">
        <f>'YJW-parameter'!AP$42/('ZJQ-retired veh FE'!AV17*'YJW-parameter'!$C32)</f>
        <v>3.1144122995202879E-3</v>
      </c>
    </row>
    <row r="18" spans="1:47">
      <c r="A18" s="33" t="s">
        <v>49</v>
      </c>
      <c r="B18" s="34" t="s">
        <v>37</v>
      </c>
      <c r="C18" s="33" t="s">
        <v>50</v>
      </c>
      <c r="D18" s="33" t="s">
        <v>33</v>
      </c>
      <c r="E18" s="33" t="s">
        <v>38</v>
      </c>
      <c r="F18" s="33" t="s">
        <v>159</v>
      </c>
      <c r="G18" s="37">
        <f>'YJW-parameter'!B$42/('ZJQ-retired veh FE'!H18*'YJW-parameter'!$C33)</f>
        <v>1.8733984597859598E-3</v>
      </c>
      <c r="H18" s="37">
        <f>'YJW-parameter'!C$42/('ZJQ-retired veh FE'!I18*'YJW-parameter'!$C33)</f>
        <v>1.8841632447581425E-3</v>
      </c>
      <c r="I18" s="37">
        <f>'YJW-parameter'!D$42/('ZJQ-retired veh FE'!J18*'YJW-parameter'!$C33)</f>
        <v>1.8943663680966074E-3</v>
      </c>
      <c r="J18" s="37">
        <f>'YJW-parameter'!E$42/('ZJQ-retired veh FE'!K18*'YJW-parameter'!$C33)</f>
        <v>1.906893243097119E-3</v>
      </c>
      <c r="K18" s="37">
        <f>'YJW-parameter'!F$42/('ZJQ-retired veh FE'!L18*'YJW-parameter'!$C33)</f>
        <v>1.9258777415481468E-3</v>
      </c>
      <c r="L18" s="37">
        <f>'YJW-parameter'!G$42/('ZJQ-retired veh FE'!M18*'YJW-parameter'!$C33)</f>
        <v>1.9532138739862129E-3</v>
      </c>
      <c r="M18" s="37">
        <f>'YJW-parameter'!H$42/('ZJQ-retired veh FE'!N18*'YJW-parameter'!$C33)</f>
        <v>1.9911436898238624E-3</v>
      </c>
      <c r="N18" s="37">
        <f>'YJW-parameter'!I$42/('ZJQ-retired veh FE'!O18*'YJW-parameter'!$C33)</f>
        <v>2.0378147806162207E-3</v>
      </c>
      <c r="O18" s="37">
        <f>'YJW-parameter'!J$42/('ZJQ-retired veh FE'!P18*'YJW-parameter'!$C33)</f>
        <v>2.09369224935367E-3</v>
      </c>
      <c r="P18" s="37">
        <f>'YJW-parameter'!K$42/('ZJQ-retired veh FE'!Q18*'YJW-parameter'!$C33)</f>
        <v>2.1542131056673012E-3</v>
      </c>
      <c r="Q18" s="37">
        <f>'YJW-parameter'!L$42/('ZJQ-retired veh FE'!R18*'YJW-parameter'!$C33)</f>
        <v>2.2209003888621062E-3</v>
      </c>
      <c r="R18" s="37">
        <f>'YJW-parameter'!M$42/('ZJQ-retired veh FE'!S18*'YJW-parameter'!$C33)</f>
        <v>2.2971016684657868E-3</v>
      </c>
      <c r="S18" s="37">
        <f>'YJW-parameter'!N$42/('ZJQ-retired veh FE'!T18*'YJW-parameter'!$C33)</f>
        <v>2.3867267200563926E-3</v>
      </c>
      <c r="T18" s="37">
        <f>'YJW-parameter'!O$42/('ZJQ-retired veh FE'!U18*'YJW-parameter'!$C33)</f>
        <v>2.4219645920420516E-3</v>
      </c>
      <c r="U18" s="37">
        <f>'YJW-parameter'!P$42/('ZJQ-retired veh FE'!V18*'YJW-parameter'!$C33)</f>
        <v>2.4851610586564691E-3</v>
      </c>
      <c r="V18" s="37">
        <f>'YJW-parameter'!Q$42/('ZJQ-retired veh FE'!W18*'YJW-parameter'!$C33)</f>
        <v>2.5275498744599663E-3</v>
      </c>
      <c r="W18" s="37">
        <f>'YJW-parameter'!R$42/('ZJQ-retired veh FE'!X18*'YJW-parameter'!$C33)</f>
        <v>2.5671057018306419E-3</v>
      </c>
      <c r="X18" s="37">
        <f>'YJW-parameter'!S$42/('ZJQ-retired veh FE'!Y18*'YJW-parameter'!$C33)</f>
        <v>2.6017038204434648E-3</v>
      </c>
      <c r="Y18" s="37">
        <f>'YJW-parameter'!T$42/('ZJQ-retired veh FE'!Z18*'YJW-parameter'!$C33)</f>
        <v>2.6275118308457623E-3</v>
      </c>
      <c r="Z18" s="37">
        <f>'YJW-parameter'!U$42/('ZJQ-retired veh FE'!AA18*'YJW-parameter'!$C33)</f>
        <v>2.6512234310738362E-3</v>
      </c>
      <c r="AA18" s="37">
        <f>'YJW-parameter'!V$42/('ZJQ-retired veh FE'!AB18*'YJW-parameter'!$C33)</f>
        <v>2.6749490674999057E-3</v>
      </c>
      <c r="AB18" s="37">
        <f>'YJW-parameter'!W$42/('ZJQ-retired veh FE'!AC18*'YJW-parameter'!$C33)</f>
        <v>2.6971356493353492E-3</v>
      </c>
      <c r="AC18" s="37">
        <f>'YJW-parameter'!X$42/('ZJQ-retired veh FE'!AD18*'YJW-parameter'!$C33)</f>
        <v>2.7181024028172414E-3</v>
      </c>
      <c r="AD18" s="37">
        <f>'YJW-parameter'!Y$42/('ZJQ-retired veh FE'!AE18*'YJW-parameter'!$C33)</f>
        <v>2.7374790316160714E-3</v>
      </c>
      <c r="AE18" s="37">
        <f>'YJW-parameter'!Z$42/('ZJQ-retired veh FE'!AF18*'YJW-parameter'!$C33)</f>
        <v>2.7547950979462878E-3</v>
      </c>
      <c r="AF18" s="37">
        <f>'YJW-parameter'!AA$42/('ZJQ-retired veh FE'!AG18*'YJW-parameter'!$C33)</f>
        <v>2.7697793664940721E-3</v>
      </c>
      <c r="AG18" s="37">
        <f>'YJW-parameter'!AB$42/('ZJQ-retired veh FE'!AH18*'YJW-parameter'!$C33)</f>
        <v>2.7817388907791633E-3</v>
      </c>
      <c r="AH18" s="37">
        <f>'YJW-parameter'!AC$42/('ZJQ-retired veh FE'!AI18*'YJW-parameter'!$C33)</f>
        <v>2.7904326783923447E-3</v>
      </c>
      <c r="AI18" s="37">
        <f>'YJW-parameter'!AD$42/('ZJQ-retired veh FE'!AJ18*'YJW-parameter'!$C33)</f>
        <v>2.795037918589554E-3</v>
      </c>
      <c r="AJ18" s="37">
        <f>'YJW-parameter'!AE$42/('ZJQ-retired veh FE'!AK18*'YJW-parameter'!$C33)</f>
        <v>2.794940727379154E-3</v>
      </c>
      <c r="AK18" s="37">
        <f>'YJW-parameter'!AF$42/('ZJQ-retired veh FE'!AL18*'YJW-parameter'!$C33)</f>
        <v>2.7948562887202509E-3</v>
      </c>
      <c r="AL18" s="37">
        <f>'YJW-parameter'!AG$42/('ZJQ-retired veh FE'!AM18*'YJW-parameter'!$C33)</f>
        <v>2.7947849976363158E-3</v>
      </c>
      <c r="AM18" s="37">
        <f>'YJW-parameter'!AH$42/('ZJQ-retired veh FE'!AN18*'YJW-parameter'!$C33)</f>
        <v>2.7947298469245111E-3</v>
      </c>
      <c r="AN18" s="37">
        <f>'YJW-parameter'!AI$42/('ZJQ-retired veh FE'!AO18*'YJW-parameter'!$C33)</f>
        <v>2.7946973735607605E-3</v>
      </c>
      <c r="AO18" s="37">
        <f>'YJW-parameter'!AJ$42/('ZJQ-retired veh FE'!AP18*'YJW-parameter'!$C33)</f>
        <v>2.7946973735607605E-3</v>
      </c>
      <c r="AP18" s="37">
        <f>'YJW-parameter'!AK$42/('ZJQ-retired veh FE'!AQ18*'YJW-parameter'!$C33)</f>
        <v>2.7946973735607605E-3</v>
      </c>
      <c r="AQ18" s="37">
        <f>'YJW-parameter'!AL$42/('ZJQ-retired veh FE'!AR18*'YJW-parameter'!$C33)</f>
        <v>2.7946973735607605E-3</v>
      </c>
      <c r="AR18" s="37">
        <f>'YJW-parameter'!AM$42/('ZJQ-retired veh FE'!AS18*'YJW-parameter'!$C33)</f>
        <v>2.7946973735607605E-3</v>
      </c>
      <c r="AS18" s="37">
        <f>'YJW-parameter'!AN$42/('ZJQ-retired veh FE'!AT18*'YJW-parameter'!$C33)</f>
        <v>2.7946973735607605E-3</v>
      </c>
      <c r="AT18" s="37">
        <f>'YJW-parameter'!AO$42/('ZJQ-retired veh FE'!AU18*'YJW-parameter'!$C33)</f>
        <v>2.7946973735607605E-3</v>
      </c>
      <c r="AU18" s="37">
        <f>'YJW-parameter'!AP$42/('ZJQ-retired veh FE'!AV18*'YJW-parameter'!$C33)</f>
        <v>2.7946973735607605E-3</v>
      </c>
    </row>
    <row r="19" spans="1:47">
      <c r="A19" s="33" t="s">
        <v>49</v>
      </c>
      <c r="B19" s="34" t="s">
        <v>39</v>
      </c>
      <c r="C19" s="33" t="s">
        <v>50</v>
      </c>
      <c r="D19" s="33" t="s">
        <v>33</v>
      </c>
      <c r="E19" s="33" t="s">
        <v>40</v>
      </c>
      <c r="F19" s="33" t="s">
        <v>159</v>
      </c>
      <c r="G19" s="37">
        <f>'YJW-parameter'!B$42/('ZJQ-retired veh FE'!H19*'YJW-parameter'!$C34)</f>
        <v>2.0003764849985759E-3</v>
      </c>
      <c r="H19" s="37">
        <f>'YJW-parameter'!C$42/('ZJQ-retired veh FE'!I19*'YJW-parameter'!$C34)</f>
        <v>2.0155419844700021E-3</v>
      </c>
      <c r="I19" s="37">
        <f>'YJW-parameter'!D$42/('ZJQ-retired veh FE'!J19*'YJW-parameter'!$C34)</f>
        <v>2.0397556890774026E-3</v>
      </c>
      <c r="J19" s="37">
        <f>'YJW-parameter'!E$42/('ZJQ-retired veh FE'!K19*'YJW-parameter'!$C34)</f>
        <v>2.0666465325759982E-3</v>
      </c>
      <c r="K19" s="37">
        <f>'YJW-parameter'!F$42/('ZJQ-retired veh FE'!L19*'YJW-parameter'!$C34)</f>
        <v>2.100558409555961E-3</v>
      </c>
      <c r="L19" s="37">
        <f>'YJW-parameter'!G$42/('ZJQ-retired veh FE'!M19*'YJW-parameter'!$C34)</f>
        <v>2.1419118623829791E-3</v>
      </c>
      <c r="M19" s="37">
        <f>'YJW-parameter'!H$42/('ZJQ-retired veh FE'!N19*'YJW-parameter'!$C34)</f>
        <v>2.1990380723655566E-3</v>
      </c>
      <c r="N19" s="37">
        <f>'YJW-parameter'!I$42/('ZJQ-retired veh FE'!O19*'YJW-parameter'!$C34)</f>
        <v>2.263142605115326E-3</v>
      </c>
      <c r="O19" s="37">
        <f>'YJW-parameter'!J$42/('ZJQ-retired veh FE'!P19*'YJW-parameter'!$C34)</f>
        <v>2.3260452903103835E-3</v>
      </c>
      <c r="P19" s="37">
        <f>'YJW-parameter'!K$42/('ZJQ-retired veh FE'!Q19*'YJW-parameter'!$C34)</f>
        <v>2.3830927351859419E-3</v>
      </c>
      <c r="Q19" s="37">
        <f>'YJW-parameter'!L$42/('ZJQ-retired veh FE'!R19*'YJW-parameter'!$C34)</f>
        <v>2.4606779228224336E-3</v>
      </c>
      <c r="R19" s="37">
        <f>'YJW-parameter'!M$42/('ZJQ-retired veh FE'!S19*'YJW-parameter'!$C34)</f>
        <v>2.532629873814452E-3</v>
      </c>
      <c r="S19" s="37">
        <f>'YJW-parameter'!N$42/('ZJQ-retired veh FE'!T19*'YJW-parameter'!$C34)</f>
        <v>2.5945135879800875E-3</v>
      </c>
      <c r="T19" s="37">
        <f>'YJW-parameter'!O$42/('ZJQ-retired veh FE'!U19*'YJW-parameter'!$C34)</f>
        <v>2.628303977614709E-3</v>
      </c>
      <c r="U19" s="37">
        <f>'YJW-parameter'!P$42/('ZJQ-retired veh FE'!V19*'YJW-parameter'!$C34)</f>
        <v>2.6736646669887521E-3</v>
      </c>
      <c r="V19" s="37">
        <f>'YJW-parameter'!Q$42/('ZJQ-retired veh FE'!W19*'YJW-parameter'!$C34)</f>
        <v>2.7179397047085146E-3</v>
      </c>
      <c r="W19" s="37">
        <f>'YJW-parameter'!R$42/('ZJQ-retired veh FE'!X19*'YJW-parameter'!$C34)</f>
        <v>2.7594941468100636E-3</v>
      </c>
      <c r="X19" s="37">
        <f>'YJW-parameter'!S$42/('ZJQ-retired veh FE'!Y19*'YJW-parameter'!$C34)</f>
        <v>2.795653556892735E-3</v>
      </c>
      <c r="Y19" s="37">
        <f>'YJW-parameter'!T$42/('ZJQ-retired veh FE'!Z19*'YJW-parameter'!$C34)</f>
        <v>2.8232497685508995E-3</v>
      </c>
      <c r="Z19" s="37">
        <f>'YJW-parameter'!U$42/('ZJQ-retired veh FE'!AA19*'YJW-parameter'!$C34)</f>
        <v>2.8481939906213455E-3</v>
      </c>
      <c r="AA19" s="37">
        <f>'YJW-parameter'!V$42/('ZJQ-retired veh FE'!AB19*'YJW-parameter'!$C34)</f>
        <v>2.8722911325181422E-3</v>
      </c>
      <c r="AB19" s="37">
        <f>'YJW-parameter'!W$42/('ZJQ-retired veh FE'!AC19*'YJW-parameter'!$C34)</f>
        <v>2.8945068695327763E-3</v>
      </c>
      <c r="AC19" s="37">
        <f>'YJW-parameter'!X$42/('ZJQ-retired veh FE'!AD19*'YJW-parameter'!$C34)</f>
        <v>2.9146130325809296E-3</v>
      </c>
      <c r="AD19" s="37">
        <f>'YJW-parameter'!Y$42/('ZJQ-retired veh FE'!AE19*'YJW-parameter'!$C34)</f>
        <v>2.9324125021304957E-3</v>
      </c>
      <c r="AE19" s="37">
        <f>'YJW-parameter'!Z$42/('ZJQ-retired veh FE'!AF19*'YJW-parameter'!$C34)</f>
        <v>2.9476376448316099E-3</v>
      </c>
      <c r="AF19" s="37">
        <f>'YJW-parameter'!AA$42/('ZJQ-retired veh FE'!AG19*'YJW-parameter'!$C34)</f>
        <v>2.9600369664137334E-3</v>
      </c>
      <c r="AG19" s="37">
        <f>'YJW-parameter'!AB$42/('ZJQ-retired veh FE'!AH19*'YJW-parameter'!$C34)</f>
        <v>2.969416607329104E-3</v>
      </c>
      <c r="AH19" s="37">
        <f>'YJW-parameter'!AC$42/('ZJQ-retired veh FE'!AI19*'YJW-parameter'!$C34)</f>
        <v>2.9756598071165288E-3</v>
      </c>
      <c r="AI19" s="37">
        <f>'YJW-parameter'!AD$42/('ZJQ-retired veh FE'!AJ19*'YJW-parameter'!$C34)</f>
        <v>2.9787261574349007E-3</v>
      </c>
      <c r="AJ19" s="37">
        <f>'YJW-parameter'!AE$42/('ZJQ-retired veh FE'!AK19*'YJW-parameter'!$C34)</f>
        <v>2.9786467626989541E-3</v>
      </c>
      <c r="AK19" s="37">
        <f>'YJW-parameter'!AF$42/('ZJQ-retired veh FE'!AL19*'YJW-parameter'!$C34)</f>
        <v>2.9785837759107167E-3</v>
      </c>
      <c r="AL19" s="37">
        <f>'YJW-parameter'!AG$42/('ZJQ-retired veh FE'!AM19*'YJW-parameter'!$C34)</f>
        <v>2.9785369950322185E-3</v>
      </c>
      <c r="AM19" s="37">
        <f>'YJW-parameter'!AH$42/('ZJQ-retired veh FE'!AN19*'YJW-parameter'!$C34)</f>
        <v>2.9785061443687549E-3</v>
      </c>
      <c r="AN19" s="37">
        <f>'YJW-parameter'!AI$42/('ZJQ-retired veh FE'!AO19*'YJW-parameter'!$C34)</f>
        <v>2.9784908604755743E-3</v>
      </c>
      <c r="AO19" s="37">
        <f>'YJW-parameter'!AJ$42/('ZJQ-retired veh FE'!AP19*'YJW-parameter'!$C34)</f>
        <v>2.9784908604755743E-3</v>
      </c>
      <c r="AP19" s="37">
        <f>'YJW-parameter'!AK$42/('ZJQ-retired veh FE'!AQ19*'YJW-parameter'!$C34)</f>
        <v>2.9784908604755743E-3</v>
      </c>
      <c r="AQ19" s="37">
        <f>'YJW-parameter'!AL$42/('ZJQ-retired veh FE'!AR19*'YJW-parameter'!$C34)</f>
        <v>2.9784908604755743E-3</v>
      </c>
      <c r="AR19" s="37">
        <f>'YJW-parameter'!AM$42/('ZJQ-retired veh FE'!AS19*'YJW-parameter'!$C34)</f>
        <v>2.9784908604755743E-3</v>
      </c>
      <c r="AS19" s="37">
        <f>'YJW-parameter'!AN$42/('ZJQ-retired veh FE'!AT19*'YJW-parameter'!$C34)</f>
        <v>2.9784908604755743E-3</v>
      </c>
      <c r="AT19" s="37">
        <f>'YJW-parameter'!AO$42/('ZJQ-retired veh FE'!AU19*'YJW-parameter'!$C34)</f>
        <v>2.9784908604755743E-3</v>
      </c>
      <c r="AU19" s="37">
        <f>'YJW-parameter'!AP$42/('ZJQ-retired veh FE'!AV19*'YJW-parameter'!$C34)</f>
        <v>2.9784908604755743E-3</v>
      </c>
    </row>
    <row r="20" spans="1:47">
      <c r="A20" s="33" t="s">
        <v>49</v>
      </c>
      <c r="B20" s="34" t="s">
        <v>41</v>
      </c>
      <c r="C20" s="33" t="s">
        <v>50</v>
      </c>
      <c r="D20" s="33" t="s">
        <v>33</v>
      </c>
      <c r="E20" s="33" t="s">
        <v>42</v>
      </c>
      <c r="F20" s="33" t="s">
        <v>159</v>
      </c>
      <c r="G20" s="37">
        <f>'YJW-parameter'!B$42/('ZJQ-retired veh FE'!H20*'YJW-parameter'!$C35)</f>
        <v>2.5219349099012303E-3</v>
      </c>
      <c r="H20" s="37">
        <f>'YJW-parameter'!C$42/('ZJQ-retired veh FE'!I20*'YJW-parameter'!$C35)</f>
        <v>2.5219349099012303E-3</v>
      </c>
      <c r="I20" s="37">
        <f>'YJW-parameter'!D$42/('ZJQ-retired veh FE'!J20*'YJW-parameter'!$C35)</f>
        <v>2.5219349099012303E-3</v>
      </c>
      <c r="J20" s="37">
        <f>'YJW-parameter'!E$42/('ZJQ-retired veh FE'!K20*'YJW-parameter'!$C35)</f>
        <v>2.5219349099012303E-3</v>
      </c>
      <c r="K20" s="37">
        <f>'YJW-parameter'!F$42/('ZJQ-retired veh FE'!L20*'YJW-parameter'!$C35)</f>
        <v>2.5219349099012303E-3</v>
      </c>
      <c r="L20" s="37">
        <f>'YJW-parameter'!G$42/('ZJQ-retired veh FE'!M20*'YJW-parameter'!$C35)</f>
        <v>2.5219349099012307E-3</v>
      </c>
      <c r="M20" s="37">
        <f>'YJW-parameter'!H$42/('ZJQ-retired veh FE'!N20*'YJW-parameter'!$C35)</f>
        <v>2.5219349099012303E-3</v>
      </c>
      <c r="N20" s="37">
        <f>'YJW-parameter'!I$42/('ZJQ-retired veh FE'!O20*'YJW-parameter'!$C35)</f>
        <v>2.5219349099012303E-3</v>
      </c>
      <c r="O20" s="37">
        <f>'YJW-parameter'!J$42/('ZJQ-retired veh FE'!P20*'YJW-parameter'!$C35)</f>
        <v>2.5219349099012303E-3</v>
      </c>
      <c r="P20" s="37">
        <f>'YJW-parameter'!K$42/('ZJQ-retired veh FE'!Q20*'YJW-parameter'!$C35)</f>
        <v>2.5219349099012307E-3</v>
      </c>
      <c r="Q20" s="37">
        <f>'YJW-parameter'!L$42/('ZJQ-retired veh FE'!R20*'YJW-parameter'!$C35)</f>
        <v>2.5247379654376604E-3</v>
      </c>
      <c r="R20" s="37">
        <f>'YJW-parameter'!M$42/('ZJQ-retired veh FE'!S20*'YJW-parameter'!$C35)</f>
        <v>2.597522824082015E-3</v>
      </c>
      <c r="S20" s="37">
        <f>'YJW-parameter'!N$42/('ZJQ-retired veh FE'!T20*'YJW-parameter'!$C35)</f>
        <v>3.1471733484624222E-3</v>
      </c>
      <c r="T20" s="37">
        <f>'YJW-parameter'!O$42/('ZJQ-retired veh FE'!U20*'YJW-parameter'!$C35)</f>
        <v>3.1746411252533109E-3</v>
      </c>
      <c r="U20" s="37">
        <f>'YJW-parameter'!P$42/('ZJQ-retired veh FE'!V20*'YJW-parameter'!$C35)</f>
        <v>3.1957900740964148E-3</v>
      </c>
      <c r="V20" s="37">
        <f>'YJW-parameter'!Q$42/('ZJQ-retired veh FE'!W20*'YJW-parameter'!$C35)</f>
        <v>3.214931188259362E-3</v>
      </c>
      <c r="W20" s="37">
        <f>'YJW-parameter'!R$42/('ZJQ-retired veh FE'!X20*'YJW-parameter'!$C35)</f>
        <v>3.2401733317788794E-3</v>
      </c>
      <c r="X20" s="37">
        <f>'YJW-parameter'!S$42/('ZJQ-retired veh FE'!Y20*'YJW-parameter'!$C35)</f>
        <v>3.2555097804232778E-3</v>
      </c>
      <c r="Y20" s="37">
        <f>'YJW-parameter'!T$42/('ZJQ-retired veh FE'!Z20*'YJW-parameter'!$C35)</f>
        <v>3.2658149912390003E-3</v>
      </c>
      <c r="Z20" s="37">
        <f>'YJW-parameter'!U$42/('ZJQ-retired veh FE'!AA20*'YJW-parameter'!$C35)</f>
        <v>3.2752401427288734E-3</v>
      </c>
      <c r="AA20" s="37">
        <f>'YJW-parameter'!V$42/('ZJQ-retired veh FE'!AB20*'YJW-parameter'!$C35)</f>
        <v>3.2817971800516441E-3</v>
      </c>
      <c r="AB20" s="37">
        <f>'YJW-parameter'!W$42/('ZJQ-retired veh FE'!AC20*'YJW-parameter'!$C35)</f>
        <v>3.2866223847539855E-3</v>
      </c>
      <c r="AC20" s="37">
        <f>'YJW-parameter'!X$42/('ZJQ-retired veh FE'!AD20*'YJW-parameter'!$C35)</f>
        <v>3.2911156542335188E-3</v>
      </c>
      <c r="AD20" s="37">
        <f>'YJW-parameter'!Y$42/('ZJQ-retired veh FE'!AE20*'YJW-parameter'!$C35)</f>
        <v>3.2996330342910719E-3</v>
      </c>
      <c r="AE20" s="37">
        <f>'YJW-parameter'!Z$42/('ZJQ-retired veh FE'!AF20*'YJW-parameter'!$C35)</f>
        <v>3.305388963842755E-3</v>
      </c>
      <c r="AF20" s="37">
        <f>'YJW-parameter'!AA$42/('ZJQ-retired veh FE'!AG20*'YJW-parameter'!$C35)</f>
        <v>3.3094410533101889E-3</v>
      </c>
      <c r="AG20" s="37">
        <f>'YJW-parameter'!AB$42/('ZJQ-retired veh FE'!AH20*'YJW-parameter'!$C35)</f>
        <v>3.3141491141469065E-3</v>
      </c>
      <c r="AH20" s="37">
        <f>'YJW-parameter'!AC$42/('ZJQ-retired veh FE'!AI20*'YJW-parameter'!$C35)</f>
        <v>3.3170178237235661E-3</v>
      </c>
      <c r="AI20" s="37">
        <f>'YJW-parameter'!AD$42/('ZJQ-retired veh FE'!AJ20*'YJW-parameter'!$C35)</f>
        <v>3.3183354077647768E-3</v>
      </c>
      <c r="AJ20" s="37">
        <f>'YJW-parameter'!AE$42/('ZJQ-retired veh FE'!AK20*'YJW-parameter'!$C35)</f>
        <v>3.3183354077647768E-3</v>
      </c>
      <c r="AK20" s="37">
        <f>'YJW-parameter'!AF$42/('ZJQ-retired veh FE'!AL20*'YJW-parameter'!$C35)</f>
        <v>3.3183354077647768E-3</v>
      </c>
      <c r="AL20" s="37">
        <f>'YJW-parameter'!AG$42/('ZJQ-retired veh FE'!AM20*'YJW-parameter'!$C35)</f>
        <v>3.3183354077647768E-3</v>
      </c>
      <c r="AM20" s="37">
        <f>'YJW-parameter'!AH$42/('ZJQ-retired veh FE'!AN20*'YJW-parameter'!$C35)</f>
        <v>3.3183354077647768E-3</v>
      </c>
      <c r="AN20" s="37">
        <f>'YJW-parameter'!AI$42/('ZJQ-retired veh FE'!AO20*'YJW-parameter'!$C35)</f>
        <v>3.3183354077647768E-3</v>
      </c>
      <c r="AO20" s="37">
        <f>'YJW-parameter'!AJ$42/('ZJQ-retired veh FE'!AP20*'YJW-parameter'!$C35)</f>
        <v>3.3183354077647768E-3</v>
      </c>
      <c r="AP20" s="37">
        <f>'YJW-parameter'!AK$42/('ZJQ-retired veh FE'!AQ20*'YJW-parameter'!$C35)</f>
        <v>3.3183354077647768E-3</v>
      </c>
      <c r="AQ20" s="37">
        <f>'YJW-parameter'!AL$42/('ZJQ-retired veh FE'!AR20*'YJW-parameter'!$C35)</f>
        <v>3.3183354077647768E-3</v>
      </c>
      <c r="AR20" s="37">
        <f>'YJW-parameter'!AM$42/('ZJQ-retired veh FE'!AS20*'YJW-parameter'!$C35)</f>
        <v>3.3183354077647768E-3</v>
      </c>
      <c r="AS20" s="37">
        <f>'YJW-parameter'!AN$42/('ZJQ-retired veh FE'!AT20*'YJW-parameter'!$C35)</f>
        <v>3.3183354077647768E-3</v>
      </c>
      <c r="AT20" s="37">
        <f>'YJW-parameter'!AO$42/('ZJQ-retired veh FE'!AU20*'YJW-parameter'!$C35)</f>
        <v>3.3183354077647768E-3</v>
      </c>
      <c r="AU20" s="37">
        <f>'YJW-parameter'!AP$42/('ZJQ-retired veh FE'!AV20*'YJW-parameter'!$C35)</f>
        <v>3.3183354077647768E-3</v>
      </c>
    </row>
    <row r="21" spans="1:47">
      <c r="A21" s="33" t="s">
        <v>49</v>
      </c>
      <c r="B21" s="34" t="s">
        <v>43</v>
      </c>
      <c r="C21" s="33" t="s">
        <v>50</v>
      </c>
      <c r="D21" s="33" t="s">
        <v>33</v>
      </c>
      <c r="E21" s="33" t="s">
        <v>44</v>
      </c>
      <c r="F21" s="33" t="s">
        <v>159</v>
      </c>
      <c r="G21" s="38">
        <f>H21</f>
        <v>9.0815578728949868E-4</v>
      </c>
      <c r="H21" s="37">
        <f>'YJW-parameter'!C$42/('ZJQ-retired veh FE'!I21*'YJW-parameter'!$C36)</f>
        <v>9.0815578728949868E-4</v>
      </c>
      <c r="I21" s="37">
        <f>'YJW-parameter'!D$42/('ZJQ-retired veh FE'!J21*'YJW-parameter'!$C36)</f>
        <v>9.0815578728949868E-4</v>
      </c>
      <c r="J21" s="37">
        <f>'YJW-parameter'!E$42/('ZJQ-retired veh FE'!K21*'YJW-parameter'!$C36)</f>
        <v>9.0815578728949868E-4</v>
      </c>
      <c r="K21" s="37">
        <f>'YJW-parameter'!F$42/('ZJQ-retired veh FE'!L21*'YJW-parameter'!$C36)</f>
        <v>9.0815578728949868E-4</v>
      </c>
      <c r="L21" s="37">
        <f>'YJW-parameter'!G$42/('ZJQ-retired veh FE'!M21*'YJW-parameter'!$C36)</f>
        <v>9.0815578728949868E-4</v>
      </c>
      <c r="M21" s="37">
        <f>'YJW-parameter'!H$42/('ZJQ-retired veh FE'!N21*'YJW-parameter'!$C36)</f>
        <v>9.0815578728949868E-4</v>
      </c>
      <c r="N21" s="37">
        <f>'YJW-parameter'!I$42/('ZJQ-retired veh FE'!O21*'YJW-parameter'!$C36)</f>
        <v>9.0815578728949923E-4</v>
      </c>
      <c r="O21" s="37">
        <f>'YJW-parameter'!J$42/('ZJQ-retired veh FE'!P21*'YJW-parameter'!$C36)</f>
        <v>9.0815578728949966E-4</v>
      </c>
      <c r="P21" s="37">
        <f>'YJW-parameter'!K$42/('ZJQ-retired veh FE'!Q21*'YJW-parameter'!$C36)</f>
        <v>9.0815578728949847E-4</v>
      </c>
      <c r="Q21" s="37">
        <f>'YJW-parameter'!L$42/('ZJQ-retired veh FE'!R21*'YJW-parameter'!$C36)</f>
        <v>9.081557872894989E-4</v>
      </c>
      <c r="R21" s="37">
        <f>'YJW-parameter'!M$42/('ZJQ-retired veh FE'!S21*'YJW-parameter'!$C36)</f>
        <v>9.0815578728949923E-4</v>
      </c>
      <c r="S21" s="37">
        <f>'YJW-parameter'!N$42/('ZJQ-retired veh FE'!T21*'YJW-parameter'!$C36)</f>
        <v>9.0815578728949803E-4</v>
      </c>
      <c r="T21" s="37">
        <f>'YJW-parameter'!O$42/('ZJQ-retired veh FE'!U21*'YJW-parameter'!$C36)</f>
        <v>9.0815578728949879E-4</v>
      </c>
      <c r="U21" s="37">
        <f>'YJW-parameter'!P$42/('ZJQ-retired veh FE'!V21*'YJW-parameter'!$C36)</f>
        <v>9.0815578728949868E-4</v>
      </c>
      <c r="V21" s="37">
        <f>'YJW-parameter'!Q$42/('ZJQ-retired veh FE'!W21*'YJW-parameter'!$C36)</f>
        <v>9.0815578728949847E-4</v>
      </c>
      <c r="W21" s="37">
        <f>'YJW-parameter'!R$42/('ZJQ-retired veh FE'!X21*'YJW-parameter'!$C36)</f>
        <v>9.0815578728949749E-4</v>
      </c>
      <c r="X21" s="37">
        <f>'YJW-parameter'!S$42/('ZJQ-retired veh FE'!Y21*'YJW-parameter'!$C36)</f>
        <v>9.0815578728949803E-4</v>
      </c>
      <c r="Y21" s="37">
        <f>'YJW-parameter'!T$42/('ZJQ-retired veh FE'!Z21*'YJW-parameter'!$C36)</f>
        <v>9.0815578728949836E-4</v>
      </c>
      <c r="Z21" s="37">
        <f>'YJW-parameter'!U$42/('ZJQ-retired veh FE'!AA21*'YJW-parameter'!$C36)</f>
        <v>9.0815578728949879E-4</v>
      </c>
      <c r="AA21" s="37">
        <f>'YJW-parameter'!V$42/('ZJQ-retired veh FE'!AB21*'YJW-parameter'!$C36)</f>
        <v>9.0815578728949868E-4</v>
      </c>
      <c r="AB21" s="37">
        <f>'YJW-parameter'!W$42/('ZJQ-retired veh FE'!AC21*'YJW-parameter'!$C36)</f>
        <v>9.0815578728949868E-4</v>
      </c>
      <c r="AC21" s="37">
        <f>'YJW-parameter'!X$42/('ZJQ-retired veh FE'!AD21*'YJW-parameter'!$C36)</f>
        <v>9.0815578728949868E-4</v>
      </c>
      <c r="AD21" s="37">
        <f>'YJW-parameter'!Y$42/('ZJQ-retired veh FE'!AE21*'YJW-parameter'!$C36)</f>
        <v>9.0815578728949868E-4</v>
      </c>
      <c r="AE21" s="37">
        <f>'YJW-parameter'!Z$42/('ZJQ-retired veh FE'!AF21*'YJW-parameter'!$C36)</f>
        <v>9.0815578728949868E-4</v>
      </c>
      <c r="AF21" s="37">
        <f>'YJW-parameter'!AA$42/('ZJQ-retired veh FE'!AG21*'YJW-parameter'!$C36)</f>
        <v>9.0815578728949868E-4</v>
      </c>
      <c r="AG21" s="37">
        <f>'YJW-parameter'!AB$42/('ZJQ-retired veh FE'!AH21*'YJW-parameter'!$C36)</f>
        <v>9.0815578728949868E-4</v>
      </c>
      <c r="AH21" s="37">
        <f>'YJW-parameter'!AC$42/('ZJQ-retired veh FE'!AI21*'YJW-parameter'!$C36)</f>
        <v>9.0815578728949868E-4</v>
      </c>
      <c r="AI21" s="37">
        <f>'YJW-parameter'!AD$42/('ZJQ-retired veh FE'!AJ21*'YJW-parameter'!$C36)</f>
        <v>9.0815578728949868E-4</v>
      </c>
      <c r="AJ21" s="37">
        <f>'YJW-parameter'!AE$42/('ZJQ-retired veh FE'!AK21*'YJW-parameter'!$C36)</f>
        <v>9.0815578728949868E-4</v>
      </c>
      <c r="AK21" s="37">
        <f>'YJW-parameter'!AF$42/('ZJQ-retired veh FE'!AL21*'YJW-parameter'!$C36)</f>
        <v>9.0815578728949868E-4</v>
      </c>
      <c r="AL21" s="37">
        <f>'YJW-parameter'!AG$42/('ZJQ-retired veh FE'!AM21*'YJW-parameter'!$C36)</f>
        <v>9.0815578728949868E-4</v>
      </c>
      <c r="AM21" s="37">
        <f>'YJW-parameter'!AH$42/('ZJQ-retired veh FE'!AN21*'YJW-parameter'!$C36)</f>
        <v>9.0815578728949868E-4</v>
      </c>
      <c r="AN21" s="37">
        <f>'YJW-parameter'!AI$42/('ZJQ-retired veh FE'!AO21*'YJW-parameter'!$C36)</f>
        <v>9.0815578728949868E-4</v>
      </c>
      <c r="AO21" s="37">
        <f>'YJW-parameter'!AJ$42/('ZJQ-retired veh FE'!AP21*'YJW-parameter'!$C36)</f>
        <v>9.0815578728949868E-4</v>
      </c>
      <c r="AP21" s="37">
        <f>'YJW-parameter'!AK$42/('ZJQ-retired veh FE'!AQ21*'YJW-parameter'!$C36)</f>
        <v>9.0815578728949868E-4</v>
      </c>
      <c r="AQ21" s="37">
        <f>'YJW-parameter'!AL$42/('ZJQ-retired veh FE'!AR21*'YJW-parameter'!$C36)</f>
        <v>9.0815578728949868E-4</v>
      </c>
      <c r="AR21" s="37">
        <f>'YJW-parameter'!AM$42/('ZJQ-retired veh FE'!AS21*'YJW-parameter'!$C36)</f>
        <v>9.0815578728949868E-4</v>
      </c>
      <c r="AS21" s="37">
        <f>'YJW-parameter'!AN$42/('ZJQ-retired veh FE'!AT21*'YJW-parameter'!$C36)</f>
        <v>9.0815578728949868E-4</v>
      </c>
      <c r="AT21" s="37">
        <f>'YJW-parameter'!AO$42/('ZJQ-retired veh FE'!AU21*'YJW-parameter'!$C36)</f>
        <v>9.0815578728949868E-4</v>
      </c>
      <c r="AU21" s="37">
        <f>'YJW-parameter'!AP$42/('ZJQ-retired veh FE'!AV21*'YJW-parameter'!$C36)</f>
        <v>9.0815578728949868E-4</v>
      </c>
    </row>
    <row r="22" spans="1:47">
      <c r="A22" s="33" t="s">
        <v>49</v>
      </c>
      <c r="B22" s="34" t="s">
        <v>45</v>
      </c>
      <c r="C22" s="33" t="s">
        <v>50</v>
      </c>
      <c r="D22" s="33" t="s">
        <v>33</v>
      </c>
      <c r="E22" s="33" t="s">
        <v>46</v>
      </c>
      <c r="F22" s="33" t="s">
        <v>159</v>
      </c>
      <c r="G22" s="37">
        <f>'YJW-parameter'!B$42/('ZJQ-retired veh FE'!H22*'YJW-parameter'!$C37)</f>
        <v>1.8613241243121026E-3</v>
      </c>
      <c r="H22" s="37">
        <f>'YJW-parameter'!C$42/('ZJQ-retired veh FE'!I22*'YJW-parameter'!$C37)</f>
        <v>1.8613241243121026E-3</v>
      </c>
      <c r="I22" s="37">
        <f>'YJW-parameter'!D$42/('ZJQ-retired veh FE'!J22*'YJW-parameter'!$C37)</f>
        <v>1.8613241243121026E-3</v>
      </c>
      <c r="J22" s="37">
        <f>'YJW-parameter'!E$42/('ZJQ-retired veh FE'!K22*'YJW-parameter'!$C37)</f>
        <v>1.8613241243121026E-3</v>
      </c>
      <c r="K22" s="37">
        <f>'YJW-parameter'!F$42/('ZJQ-retired veh FE'!L22*'YJW-parameter'!$C37)</f>
        <v>1.8613241243121026E-3</v>
      </c>
      <c r="L22" s="37">
        <f>'YJW-parameter'!G$42/('ZJQ-retired veh FE'!M22*'YJW-parameter'!$C37)</f>
        <v>1.8613241243121026E-3</v>
      </c>
      <c r="M22" s="37">
        <f>'YJW-parameter'!H$42/('ZJQ-retired veh FE'!N22*'YJW-parameter'!$C37)</f>
        <v>1.8613241243121026E-3</v>
      </c>
      <c r="N22" s="37">
        <f>'YJW-parameter'!I$42/('ZJQ-retired veh FE'!O22*'YJW-parameter'!$C37)</f>
        <v>1.8613241243121026E-3</v>
      </c>
      <c r="O22" s="37">
        <f>'YJW-parameter'!J$42/('ZJQ-retired veh FE'!P22*'YJW-parameter'!$C37)</f>
        <v>1.8613241243121026E-3</v>
      </c>
      <c r="P22" s="37">
        <f>'YJW-parameter'!K$42/('ZJQ-retired veh FE'!Q22*'YJW-parameter'!$C37)</f>
        <v>1.8613241243121026E-3</v>
      </c>
      <c r="Q22" s="37">
        <f>'YJW-parameter'!L$42/('ZJQ-retired veh FE'!R22*'YJW-parameter'!$C37)</f>
        <v>1.9854123992662427E-3</v>
      </c>
      <c r="R22" s="37">
        <f>'YJW-parameter'!M$42/('ZJQ-retired veh FE'!S22*'YJW-parameter'!$C37)</f>
        <v>2.0045029031053431E-3</v>
      </c>
      <c r="S22" s="37">
        <f>'YJW-parameter'!N$42/('ZJQ-retired veh FE'!T22*'YJW-parameter'!$C37)</f>
        <v>2.0122422965536246E-3</v>
      </c>
      <c r="T22" s="37">
        <f>'YJW-parameter'!O$42/('ZJQ-retired veh FE'!U22*'YJW-parameter'!$C37)</f>
        <v>2.0305354083404747E-3</v>
      </c>
      <c r="U22" s="37">
        <f>'YJW-parameter'!P$42/('ZJQ-retired veh FE'!V22*'YJW-parameter'!$C37)</f>
        <v>2.0305354083404734E-3</v>
      </c>
      <c r="V22" s="37">
        <f>'YJW-parameter'!Q$42/('ZJQ-retired veh FE'!W22*'YJW-parameter'!$C37)</f>
        <v>2.0305354083404756E-3</v>
      </c>
      <c r="W22" s="37">
        <f>'YJW-parameter'!R$42/('ZJQ-retired veh FE'!X22*'YJW-parameter'!$C37)</f>
        <v>2.0305354083404743E-3</v>
      </c>
      <c r="X22" s="37">
        <f>'YJW-parameter'!S$42/('ZJQ-retired veh FE'!Y22*'YJW-parameter'!$C37)</f>
        <v>2.0305354083404773E-3</v>
      </c>
      <c r="Y22" s="37">
        <f>'YJW-parameter'!T$42/('ZJQ-retired veh FE'!Z22*'YJW-parameter'!$C37)</f>
        <v>2.0305354083404773E-3</v>
      </c>
      <c r="Z22" s="37">
        <f>'YJW-parameter'!U$42/('ZJQ-retired veh FE'!AA22*'YJW-parameter'!$C37)</f>
        <v>2.0305354083404769E-3</v>
      </c>
      <c r="AA22" s="37">
        <f>'YJW-parameter'!V$42/('ZJQ-retired veh FE'!AB22*'YJW-parameter'!$C37)</f>
        <v>2.0305354083404756E-3</v>
      </c>
      <c r="AB22" s="37">
        <f>'YJW-parameter'!W$42/('ZJQ-retired veh FE'!AC22*'YJW-parameter'!$C37)</f>
        <v>2.0305354083404756E-3</v>
      </c>
      <c r="AC22" s="37">
        <f>'YJW-parameter'!X$42/('ZJQ-retired veh FE'!AD22*'YJW-parameter'!$C37)</f>
        <v>2.0305354083404756E-3</v>
      </c>
      <c r="AD22" s="37">
        <f>'YJW-parameter'!Y$42/('ZJQ-retired veh FE'!AE22*'YJW-parameter'!$C37)</f>
        <v>2.0305354083404756E-3</v>
      </c>
      <c r="AE22" s="37">
        <f>'YJW-parameter'!Z$42/('ZJQ-retired veh FE'!AF22*'YJW-parameter'!$C37)</f>
        <v>2.0305354083404756E-3</v>
      </c>
      <c r="AF22" s="37">
        <f>'YJW-parameter'!AA$42/('ZJQ-retired veh FE'!AG22*'YJW-parameter'!$C37)</f>
        <v>2.0305354083404756E-3</v>
      </c>
      <c r="AG22" s="37">
        <f>'YJW-parameter'!AB$42/('ZJQ-retired veh FE'!AH22*'YJW-parameter'!$C37)</f>
        <v>2.0305354083404756E-3</v>
      </c>
      <c r="AH22" s="37">
        <f>'YJW-parameter'!AC$42/('ZJQ-retired veh FE'!AI22*'YJW-parameter'!$C37)</f>
        <v>2.0305354083404756E-3</v>
      </c>
      <c r="AI22" s="37">
        <f>'YJW-parameter'!AD$42/('ZJQ-retired veh FE'!AJ22*'YJW-parameter'!$C37)</f>
        <v>2.0305354083404756E-3</v>
      </c>
      <c r="AJ22" s="37">
        <f>'YJW-parameter'!AE$42/('ZJQ-retired veh FE'!AK22*'YJW-parameter'!$C37)</f>
        <v>2.0305354083404756E-3</v>
      </c>
      <c r="AK22" s="37">
        <f>'YJW-parameter'!AF$42/('ZJQ-retired veh FE'!AL22*'YJW-parameter'!$C37)</f>
        <v>2.0305354083404756E-3</v>
      </c>
      <c r="AL22" s="37">
        <f>'YJW-parameter'!AG$42/('ZJQ-retired veh FE'!AM22*'YJW-parameter'!$C37)</f>
        <v>2.0305354083404756E-3</v>
      </c>
      <c r="AM22" s="37">
        <f>'YJW-parameter'!AH$42/('ZJQ-retired veh FE'!AN22*'YJW-parameter'!$C37)</f>
        <v>2.0305354083404756E-3</v>
      </c>
      <c r="AN22" s="37">
        <f>'YJW-parameter'!AI$42/('ZJQ-retired veh FE'!AO22*'YJW-parameter'!$C37)</f>
        <v>2.0305354083404756E-3</v>
      </c>
      <c r="AO22" s="37">
        <f>'YJW-parameter'!AJ$42/('ZJQ-retired veh FE'!AP22*'YJW-parameter'!$C37)</f>
        <v>2.0305354083404756E-3</v>
      </c>
      <c r="AP22" s="37">
        <f>'YJW-parameter'!AK$42/('ZJQ-retired veh FE'!AQ22*'YJW-parameter'!$C37)</f>
        <v>2.0305354083404756E-3</v>
      </c>
      <c r="AQ22" s="37">
        <f>'YJW-parameter'!AL$42/('ZJQ-retired veh FE'!AR22*'YJW-parameter'!$C37)</f>
        <v>2.0305354083404756E-3</v>
      </c>
      <c r="AR22" s="37">
        <f>'YJW-parameter'!AM$42/('ZJQ-retired veh FE'!AS22*'YJW-parameter'!$C37)</f>
        <v>2.0305354083404756E-3</v>
      </c>
      <c r="AS22" s="37">
        <f>'YJW-parameter'!AN$42/('ZJQ-retired veh FE'!AT22*'YJW-parameter'!$C37)</f>
        <v>2.0305354083404756E-3</v>
      </c>
      <c r="AT22" s="37">
        <f>'YJW-parameter'!AO$42/('ZJQ-retired veh FE'!AU22*'YJW-parameter'!$C37)</f>
        <v>2.0305354083404756E-3</v>
      </c>
      <c r="AU22" s="37">
        <f>'YJW-parameter'!AP$42/('ZJQ-retired veh FE'!AV22*'YJW-parameter'!$C37)</f>
        <v>2.0305354083404756E-3</v>
      </c>
    </row>
    <row r="23" spans="1:47">
      <c r="A23" s="35" t="s">
        <v>51</v>
      </c>
      <c r="B23" s="36" t="s">
        <v>31</v>
      </c>
      <c r="C23" s="35" t="s">
        <v>50</v>
      </c>
      <c r="D23" s="36" t="s">
        <v>48</v>
      </c>
      <c r="E23" s="35" t="s">
        <v>34</v>
      </c>
      <c r="F23" s="35" t="s">
        <v>159</v>
      </c>
      <c r="G23" s="37">
        <f>'YJW-parameter'!B$46/('ZJQ-retired veh FE'!H23*'YJW-parameter'!$C31)</f>
        <v>1.4246258895305758E-3</v>
      </c>
      <c r="H23" s="37">
        <f>'YJW-parameter'!C$46/('ZJQ-retired veh FE'!I23*'YJW-parameter'!$C31)</f>
        <v>1.4246258895305758E-3</v>
      </c>
      <c r="I23" s="37">
        <f>'YJW-parameter'!D$46/('ZJQ-retired veh FE'!J23*'YJW-parameter'!$C31)</f>
        <v>1.4276087455100173E-3</v>
      </c>
      <c r="J23" s="37">
        <f>'YJW-parameter'!E$46/('ZJQ-retired veh FE'!K23*'YJW-parameter'!$C31)</f>
        <v>1.4324789132287537E-3</v>
      </c>
      <c r="K23" s="37">
        <f>'YJW-parameter'!F$46/('ZJQ-retired veh FE'!L23*'YJW-parameter'!$C31)</f>
        <v>1.4387197791373271E-3</v>
      </c>
      <c r="L23" s="37">
        <f>'YJW-parameter'!G$46/('ZJQ-retired veh FE'!M23*'YJW-parameter'!$C31)</f>
        <v>1.4473345776009464E-3</v>
      </c>
      <c r="M23" s="37">
        <f>'YJW-parameter'!H$46/('ZJQ-retired veh FE'!N23*'YJW-parameter'!$C31)</f>
        <v>1.4566752888148886E-3</v>
      </c>
      <c r="N23" s="37">
        <f>'YJW-parameter'!I$46/('ZJQ-retired veh FE'!O23*'YJW-parameter'!$C31)</f>
        <v>1.4667388891862496E-3</v>
      </c>
      <c r="O23" s="37">
        <f>'YJW-parameter'!J$46/('ZJQ-retired veh FE'!P23*'YJW-parameter'!$C31)</f>
        <v>1.4897086739525133E-3</v>
      </c>
      <c r="P23" s="37">
        <f>'YJW-parameter'!K$46/('ZJQ-retired veh FE'!Q23*'YJW-parameter'!$C31)</f>
        <v>1.5193035213440799E-3</v>
      </c>
      <c r="Q23" s="37">
        <f>'YJW-parameter'!L$46/('ZJQ-retired veh FE'!R23*'YJW-parameter'!$C31)</f>
        <v>1.5334385716250399E-3</v>
      </c>
      <c r="R23" s="37">
        <f>'YJW-parameter'!M$46/('ZJQ-retired veh FE'!S23*'YJW-parameter'!$C31)</f>
        <v>1.5477466124501273E-3</v>
      </c>
      <c r="S23" s="37">
        <f>'YJW-parameter'!N$46/('ZJQ-retired veh FE'!T23*'YJW-parameter'!$C31)</f>
        <v>1.5728265510688148E-3</v>
      </c>
      <c r="T23" s="37">
        <f>'YJW-parameter'!O$46/('ZJQ-retired veh FE'!U23*'YJW-parameter'!$C31)</f>
        <v>1.5987908075336186E-3</v>
      </c>
      <c r="U23" s="37">
        <f>'YJW-parameter'!P$46/('ZJQ-retired veh FE'!V23*'YJW-parameter'!$C31)</f>
        <v>1.6254479344431564E-3</v>
      </c>
      <c r="V23" s="37">
        <f>'YJW-parameter'!Q$46/('ZJQ-retired veh FE'!W23*'YJW-parameter'!$C31)</f>
        <v>1.6527096312731425E-3</v>
      </c>
      <c r="W23" s="37">
        <f>'YJW-parameter'!R$46/('ZJQ-retired veh FE'!X23*'YJW-parameter'!$C31)</f>
        <v>1.6842205516381101E-3</v>
      </c>
      <c r="X23" s="37">
        <f>'YJW-parameter'!S$46/('ZJQ-retired veh FE'!Y23*'YJW-parameter'!$C31)</f>
        <v>1.7114791039757845E-3</v>
      </c>
      <c r="Y23" s="37">
        <f>'YJW-parameter'!T$46/('ZJQ-retired veh FE'!Z23*'YJW-parameter'!$C31)</f>
        <v>1.7347412259014034E-3</v>
      </c>
      <c r="Z23" s="37">
        <f>'YJW-parameter'!U$46/('ZJQ-retired veh FE'!AA23*'YJW-parameter'!$C31)</f>
        <v>1.7542914604976767E-3</v>
      </c>
      <c r="AA23" s="37">
        <f>'YJW-parameter'!V$46/('ZJQ-retired veh FE'!AB23*'YJW-parameter'!$C31)</f>
        <v>1.7704106788079361E-3</v>
      </c>
      <c r="AB23" s="37">
        <f>'YJW-parameter'!W$46/('ZJQ-retired veh FE'!AC23*'YJW-parameter'!$C31)</f>
        <v>1.7833925624048733E-3</v>
      </c>
      <c r="AC23" s="37">
        <f>'YJW-parameter'!X$46/('ZJQ-retired veh FE'!AD23*'YJW-parameter'!$C31)</f>
        <v>1.7936391852664357E-3</v>
      </c>
      <c r="AD23" s="37">
        <f>'YJW-parameter'!Y$46/('ZJQ-retired veh FE'!AE23*'YJW-parameter'!$C31)</f>
        <v>1.8016021536023201E-3</v>
      </c>
      <c r="AE23" s="37">
        <f>'YJW-parameter'!Z$46/('ZJQ-retired veh FE'!AF23*'YJW-parameter'!$C31)</f>
        <v>1.8074140552425872E-3</v>
      </c>
      <c r="AF23" s="37">
        <f>'YJW-parameter'!AA$46/('ZJQ-retired veh FE'!AG23*'YJW-parameter'!$C31)</f>
        <v>1.8112712312066126E-3</v>
      </c>
      <c r="AG23" s="37">
        <f>'YJW-parameter'!AB$46/('ZJQ-retired veh FE'!AH23*'YJW-parameter'!$C31)</f>
        <v>1.8131997494580949E-3</v>
      </c>
      <c r="AH23" s="37">
        <f>'YJW-parameter'!AC$46/('ZJQ-retired veh FE'!AI23*'YJW-parameter'!$C31)</f>
        <v>1.8132034900054767E-3</v>
      </c>
      <c r="AI23" s="37">
        <f>'YJW-parameter'!AD$46/('ZJQ-retired veh FE'!AJ23*'YJW-parameter'!$C31)</f>
        <v>1.8132064597196889E-3</v>
      </c>
      <c r="AJ23" s="37">
        <f>'YJW-parameter'!AE$46/('ZJQ-retired veh FE'!AK23*'YJW-parameter'!$C31)</f>
        <v>1.8132086850041395E-3</v>
      </c>
      <c r="AK23" s="37">
        <f>'YJW-parameter'!AF$46/('ZJQ-retired veh FE'!AL23*'YJW-parameter'!$C31)</f>
        <v>1.8132101851335456E-3</v>
      </c>
      <c r="AL23" s="37">
        <f>'YJW-parameter'!AG$46/('ZJQ-retired veh FE'!AM23*'YJW-parameter'!$C31)</f>
        <v>1.8132109422261088E-3</v>
      </c>
      <c r="AM23" s="37">
        <f>'YJW-parameter'!AH$46/('ZJQ-retired veh FE'!AN23*'YJW-parameter'!$C31)</f>
        <v>1.8132109422261088E-3</v>
      </c>
      <c r="AN23" s="37">
        <f>'YJW-parameter'!AI$46/('ZJQ-retired veh FE'!AO23*'YJW-parameter'!$C31)</f>
        <v>1.8132109422261088E-3</v>
      </c>
      <c r="AO23" s="37">
        <f>'YJW-parameter'!AJ$46/('ZJQ-retired veh FE'!AP23*'YJW-parameter'!$C31)</f>
        <v>1.8132109422261088E-3</v>
      </c>
      <c r="AP23" s="37">
        <f>'YJW-parameter'!AK$46/('ZJQ-retired veh FE'!AQ23*'YJW-parameter'!$C31)</f>
        <v>1.8132109422261088E-3</v>
      </c>
      <c r="AQ23" s="37">
        <f>'YJW-parameter'!AL$46/('ZJQ-retired veh FE'!AR23*'YJW-parameter'!$C31)</f>
        <v>1.8132109422261088E-3</v>
      </c>
      <c r="AR23" s="37">
        <f>'YJW-parameter'!AM$46/('ZJQ-retired veh FE'!AS23*'YJW-parameter'!$C31)</f>
        <v>1.8132109422261088E-3</v>
      </c>
      <c r="AS23" s="37">
        <f>'YJW-parameter'!AN$46/('ZJQ-retired veh FE'!AT23*'YJW-parameter'!$C31)</f>
        <v>1.8132109422261088E-3</v>
      </c>
      <c r="AT23" s="37">
        <f>'YJW-parameter'!AO$46/('ZJQ-retired veh FE'!AU23*'YJW-parameter'!$C31)</f>
        <v>1.8132109422261088E-3</v>
      </c>
      <c r="AU23" s="37">
        <f>'YJW-parameter'!AP$46/('ZJQ-retired veh FE'!AV23*'YJW-parameter'!$C31)</f>
        <v>1.8132109422261088E-3</v>
      </c>
    </row>
    <row r="24" spans="1:47">
      <c r="A24" s="35" t="s">
        <v>51</v>
      </c>
      <c r="B24" s="36" t="s">
        <v>35</v>
      </c>
      <c r="C24" s="35" t="s">
        <v>50</v>
      </c>
      <c r="D24" s="36" t="s">
        <v>48</v>
      </c>
      <c r="E24" s="35" t="s">
        <v>36</v>
      </c>
      <c r="F24" s="35" t="s">
        <v>159</v>
      </c>
      <c r="G24" s="37">
        <f>'YJW-parameter'!B$46/('ZJQ-retired veh FE'!H24*'YJW-parameter'!$C32)</f>
        <v>7.9482568973771061E-4</v>
      </c>
      <c r="H24" s="37">
        <f>'YJW-parameter'!C$46/('ZJQ-retired veh FE'!I24*'YJW-parameter'!$C32)</f>
        <v>7.9482568973771029E-4</v>
      </c>
      <c r="I24" s="37">
        <f>'YJW-parameter'!D$46/('ZJQ-retired veh FE'!J24*'YJW-parameter'!$C32)</f>
        <v>7.9482581862908074E-4</v>
      </c>
      <c r="J24" s="37">
        <f>'YJW-parameter'!E$46/('ZJQ-retired veh FE'!K24*'YJW-parameter'!$C32)</f>
        <v>7.9482611625252139E-4</v>
      </c>
      <c r="K24" s="37">
        <f>'YJW-parameter'!F$46/('ZJQ-retired veh FE'!L24*'YJW-parameter'!$C32)</f>
        <v>7.9482667555621828E-4</v>
      </c>
      <c r="L24" s="37">
        <f>'YJW-parameter'!G$46/('ZJQ-retired veh FE'!M24*'YJW-parameter'!$C32)</f>
        <v>7.9482766629330559E-4</v>
      </c>
      <c r="M24" s="37">
        <f>'YJW-parameter'!H$46/('ZJQ-retired veh FE'!N24*'YJW-parameter'!$C32)</f>
        <v>7.9482908517031887E-4</v>
      </c>
      <c r="N24" s="37">
        <f>'YJW-parameter'!I$46/('ZJQ-retired veh FE'!O24*'YJW-parameter'!$C32)</f>
        <v>7.9483045329349384E-4</v>
      </c>
      <c r="O24" s="37">
        <f>'YJW-parameter'!J$46/('ZJQ-retired veh FE'!P24*'YJW-parameter'!$C32)</f>
        <v>7.9483181917153428E-4</v>
      </c>
      <c r="P24" s="37">
        <f>'YJW-parameter'!K$46/('ZJQ-retired veh FE'!Q24*'YJW-parameter'!$C32)</f>
        <v>7.9483376725692813E-4</v>
      </c>
      <c r="Q24" s="37">
        <f>'YJW-parameter'!L$46/('ZJQ-retired veh FE'!R24*'YJW-parameter'!$C32)</f>
        <v>7.94838057291561E-4</v>
      </c>
      <c r="R24" s="37">
        <f>'YJW-parameter'!M$46/('ZJQ-retired veh FE'!S24*'YJW-parameter'!$C32)</f>
        <v>7.9486242557425934E-4</v>
      </c>
      <c r="S24" s="37">
        <f>'YJW-parameter'!N$46/('ZJQ-retired veh FE'!T24*'YJW-parameter'!$C32)</f>
        <v>7.9486470229561267E-4</v>
      </c>
      <c r="T24" s="37">
        <f>'YJW-parameter'!O$46/('ZJQ-retired veh FE'!U24*'YJW-parameter'!$C32)</f>
        <v>7.9486661761832538E-4</v>
      </c>
      <c r="U24" s="37">
        <f>'YJW-parameter'!P$46/('ZJQ-retired veh FE'!V24*'YJW-parameter'!$C32)</f>
        <v>7.9486793988716191E-4</v>
      </c>
      <c r="V24" s="37">
        <f>'YJW-parameter'!Q$46/('ZJQ-retired veh FE'!W24*'YJW-parameter'!$C32)</f>
        <v>7.9486879608395939E-4</v>
      </c>
      <c r="W24" s="37">
        <f>'YJW-parameter'!R$46/('ZJQ-retired veh FE'!X24*'YJW-parameter'!$C32)</f>
        <v>7.9486922411367697E-4</v>
      </c>
      <c r="X24" s="37">
        <f>'YJW-parameter'!S$46/('ZJQ-retired veh FE'!Y24*'YJW-parameter'!$C32)</f>
        <v>7.9486922411367653E-4</v>
      </c>
      <c r="Y24" s="37">
        <f>'YJW-parameter'!T$46/('ZJQ-retired veh FE'!Z24*'YJW-parameter'!$C32)</f>
        <v>7.9486922411367729E-4</v>
      </c>
      <c r="Z24" s="37">
        <f>'YJW-parameter'!U$46/('ZJQ-retired veh FE'!AA24*'YJW-parameter'!$C32)</f>
        <v>7.9486922411367642E-4</v>
      </c>
      <c r="AA24" s="37">
        <f>'YJW-parameter'!V$46/('ZJQ-retired veh FE'!AB24*'YJW-parameter'!$C32)</f>
        <v>7.9486922411367686E-4</v>
      </c>
      <c r="AB24" s="37">
        <f>'YJW-parameter'!W$46/('ZJQ-retired veh FE'!AC24*'YJW-parameter'!$C32)</f>
        <v>7.9486922411367686E-4</v>
      </c>
      <c r="AC24" s="37">
        <f>'YJW-parameter'!X$46/('ZJQ-retired veh FE'!AD24*'YJW-parameter'!$C32)</f>
        <v>7.9486922411367686E-4</v>
      </c>
      <c r="AD24" s="37">
        <f>'YJW-parameter'!Y$46/('ZJQ-retired veh FE'!AE24*'YJW-parameter'!$C32)</f>
        <v>7.9486922411367686E-4</v>
      </c>
      <c r="AE24" s="37">
        <f>'YJW-parameter'!Z$46/('ZJQ-retired veh FE'!AF24*'YJW-parameter'!$C32)</f>
        <v>7.9486922411367686E-4</v>
      </c>
      <c r="AF24" s="37">
        <f>'YJW-parameter'!AA$46/('ZJQ-retired veh FE'!AG24*'YJW-parameter'!$C32)</f>
        <v>7.9486922411367686E-4</v>
      </c>
      <c r="AG24" s="37">
        <f>'YJW-parameter'!AB$46/('ZJQ-retired veh FE'!AH24*'YJW-parameter'!$C32)</f>
        <v>7.9486922411367686E-4</v>
      </c>
      <c r="AH24" s="37">
        <f>'YJW-parameter'!AC$46/('ZJQ-retired veh FE'!AI24*'YJW-parameter'!$C32)</f>
        <v>7.9486922411367686E-4</v>
      </c>
      <c r="AI24" s="37">
        <f>'YJW-parameter'!AD$46/('ZJQ-retired veh FE'!AJ24*'YJW-parameter'!$C32)</f>
        <v>7.9486922411367686E-4</v>
      </c>
      <c r="AJ24" s="37">
        <f>'YJW-parameter'!AE$46/('ZJQ-retired veh FE'!AK24*'YJW-parameter'!$C32)</f>
        <v>7.9486922411367686E-4</v>
      </c>
      <c r="AK24" s="37">
        <f>'YJW-parameter'!AF$46/('ZJQ-retired veh FE'!AL24*'YJW-parameter'!$C32)</f>
        <v>7.9486922411367686E-4</v>
      </c>
      <c r="AL24" s="37">
        <f>'YJW-parameter'!AG$46/('ZJQ-retired veh FE'!AM24*'YJW-parameter'!$C32)</f>
        <v>7.9486922411367686E-4</v>
      </c>
      <c r="AM24" s="37">
        <f>'YJW-parameter'!AH$46/('ZJQ-retired veh FE'!AN24*'YJW-parameter'!$C32)</f>
        <v>7.9486922411367686E-4</v>
      </c>
      <c r="AN24" s="37">
        <f>'YJW-parameter'!AI$46/('ZJQ-retired veh FE'!AO24*'YJW-parameter'!$C32)</f>
        <v>7.9486922411367686E-4</v>
      </c>
      <c r="AO24" s="37">
        <f>'YJW-parameter'!AJ$46/('ZJQ-retired veh FE'!AP24*'YJW-parameter'!$C32)</f>
        <v>7.9486922411367686E-4</v>
      </c>
      <c r="AP24" s="37">
        <f>'YJW-parameter'!AK$46/('ZJQ-retired veh FE'!AQ24*'YJW-parameter'!$C32)</f>
        <v>7.9486922411367686E-4</v>
      </c>
      <c r="AQ24" s="37">
        <f>'YJW-parameter'!AL$46/('ZJQ-retired veh FE'!AR24*'YJW-parameter'!$C32)</f>
        <v>7.9486922411367686E-4</v>
      </c>
      <c r="AR24" s="37">
        <f>'YJW-parameter'!AM$46/('ZJQ-retired veh FE'!AS24*'YJW-parameter'!$C32)</f>
        <v>7.9486922411367686E-4</v>
      </c>
      <c r="AS24" s="37">
        <f>'YJW-parameter'!AN$46/('ZJQ-retired veh FE'!AT24*'YJW-parameter'!$C32)</f>
        <v>7.9486922411367686E-4</v>
      </c>
      <c r="AT24" s="37">
        <f>'YJW-parameter'!AO$46/('ZJQ-retired veh FE'!AU24*'YJW-parameter'!$C32)</f>
        <v>7.9486922411367686E-4</v>
      </c>
      <c r="AU24" s="37">
        <f>'YJW-parameter'!AP$46/('ZJQ-retired veh FE'!AV24*'YJW-parameter'!$C32)</f>
        <v>7.9486922411367686E-4</v>
      </c>
    </row>
    <row r="25" spans="1:47">
      <c r="A25" s="35" t="s">
        <v>51</v>
      </c>
      <c r="B25" s="36" t="s">
        <v>37</v>
      </c>
      <c r="C25" s="35" t="s">
        <v>50</v>
      </c>
      <c r="D25" s="36" t="s">
        <v>48</v>
      </c>
      <c r="E25" s="35" t="s">
        <v>38</v>
      </c>
      <c r="F25" s="35" t="s">
        <v>159</v>
      </c>
      <c r="G25" s="37">
        <f>'YJW-parameter'!B$46/('ZJQ-retired veh FE'!H25*'YJW-parameter'!$C33)</f>
        <v>5.0635738656010535E-4</v>
      </c>
      <c r="H25" s="37">
        <f>'YJW-parameter'!C$46/('ZJQ-retired veh FE'!I25*'YJW-parameter'!$C33)</f>
        <v>5.0702898730109805E-4</v>
      </c>
      <c r="I25" s="37">
        <f>'YJW-parameter'!D$46/('ZJQ-retired veh FE'!J25*'YJW-parameter'!$C33)</f>
        <v>5.0812490664996202E-4</v>
      </c>
      <c r="J25" s="37">
        <f>'YJW-parameter'!E$46/('ZJQ-retired veh FE'!K25*'YJW-parameter'!$C33)</f>
        <v>5.1347518765136016E-4</v>
      </c>
      <c r="K25" s="37">
        <f>'YJW-parameter'!F$46/('ZJQ-retired veh FE'!L25*'YJW-parameter'!$C33)</f>
        <v>5.1807116427917354E-4</v>
      </c>
      <c r="L25" s="37">
        <f>'YJW-parameter'!G$46/('ZJQ-retired veh FE'!M25*'YJW-parameter'!$C33)</f>
        <v>5.2671139066270349E-4</v>
      </c>
      <c r="M25" s="37">
        <f>'YJW-parameter'!H$46/('ZJQ-retired veh FE'!N25*'YJW-parameter'!$C33)</f>
        <v>5.2823482307416095E-4</v>
      </c>
      <c r="N25" s="37">
        <f>'YJW-parameter'!I$46/('ZJQ-retired veh FE'!O25*'YJW-parameter'!$C33)</f>
        <v>5.5770457327749266E-4</v>
      </c>
      <c r="O25" s="37">
        <f>'YJW-parameter'!J$46/('ZJQ-retired veh FE'!P25*'YJW-parameter'!$C33)</f>
        <v>5.5770457327749276E-4</v>
      </c>
      <c r="P25" s="37">
        <f>'YJW-parameter'!K$46/('ZJQ-retired veh FE'!Q25*'YJW-parameter'!$C33)</f>
        <v>5.6759960700343136E-4</v>
      </c>
      <c r="Q25" s="37">
        <f>'YJW-parameter'!L$46/('ZJQ-retired veh FE'!R25*'YJW-parameter'!$C33)</f>
        <v>6.051804029009192E-4</v>
      </c>
      <c r="R25" s="38">
        <f>Q25</f>
        <v>6.051804029009192E-4</v>
      </c>
      <c r="S25" s="38">
        <f t="shared" ref="S25:AK25" si="2">R25</f>
        <v>6.051804029009192E-4</v>
      </c>
      <c r="T25" s="38">
        <f t="shared" si="2"/>
        <v>6.051804029009192E-4</v>
      </c>
      <c r="U25" s="38">
        <f t="shared" si="2"/>
        <v>6.051804029009192E-4</v>
      </c>
      <c r="V25" s="38">
        <f t="shared" si="2"/>
        <v>6.051804029009192E-4</v>
      </c>
      <c r="W25" s="38">
        <f t="shared" si="2"/>
        <v>6.051804029009192E-4</v>
      </c>
      <c r="X25" s="38">
        <f t="shared" si="2"/>
        <v>6.051804029009192E-4</v>
      </c>
      <c r="Y25" s="38">
        <f t="shared" si="2"/>
        <v>6.051804029009192E-4</v>
      </c>
      <c r="Z25" s="38">
        <f t="shared" si="2"/>
        <v>6.051804029009192E-4</v>
      </c>
      <c r="AA25" s="38">
        <f t="shared" si="2"/>
        <v>6.051804029009192E-4</v>
      </c>
      <c r="AB25" s="38">
        <f t="shared" si="2"/>
        <v>6.051804029009192E-4</v>
      </c>
      <c r="AC25" s="38">
        <f t="shared" si="2"/>
        <v>6.051804029009192E-4</v>
      </c>
      <c r="AD25" s="38">
        <f t="shared" si="2"/>
        <v>6.051804029009192E-4</v>
      </c>
      <c r="AE25" s="38">
        <f t="shared" si="2"/>
        <v>6.051804029009192E-4</v>
      </c>
      <c r="AF25" s="38">
        <f t="shared" si="2"/>
        <v>6.051804029009192E-4</v>
      </c>
      <c r="AG25" s="38">
        <f t="shared" si="2"/>
        <v>6.051804029009192E-4</v>
      </c>
      <c r="AH25" s="38">
        <f t="shared" si="2"/>
        <v>6.051804029009192E-4</v>
      </c>
      <c r="AI25" s="38">
        <f t="shared" si="2"/>
        <v>6.051804029009192E-4</v>
      </c>
      <c r="AJ25" s="38">
        <f t="shared" si="2"/>
        <v>6.051804029009192E-4</v>
      </c>
      <c r="AK25" s="38">
        <f t="shared" si="2"/>
        <v>6.051804029009192E-4</v>
      </c>
      <c r="AL25" s="38">
        <f t="shared" ref="AL25:AU25" si="3">AK25</f>
        <v>6.051804029009192E-4</v>
      </c>
      <c r="AM25" s="38">
        <f t="shared" si="3"/>
        <v>6.051804029009192E-4</v>
      </c>
      <c r="AN25" s="38">
        <f t="shared" si="3"/>
        <v>6.051804029009192E-4</v>
      </c>
      <c r="AO25" s="38">
        <f t="shared" si="3"/>
        <v>6.051804029009192E-4</v>
      </c>
      <c r="AP25" s="38">
        <f t="shared" si="3"/>
        <v>6.051804029009192E-4</v>
      </c>
      <c r="AQ25" s="38">
        <f t="shared" si="3"/>
        <v>6.051804029009192E-4</v>
      </c>
      <c r="AR25" s="38">
        <f t="shared" si="3"/>
        <v>6.051804029009192E-4</v>
      </c>
      <c r="AS25" s="38">
        <f t="shared" si="3"/>
        <v>6.051804029009192E-4</v>
      </c>
      <c r="AT25" s="38">
        <f t="shared" si="3"/>
        <v>6.051804029009192E-4</v>
      </c>
      <c r="AU25" s="38">
        <f t="shared" si="3"/>
        <v>6.051804029009192E-4</v>
      </c>
    </row>
    <row r="26" spans="1:47">
      <c r="A26" s="35" t="s">
        <v>51</v>
      </c>
      <c r="B26" s="36" t="s">
        <v>39</v>
      </c>
      <c r="C26" s="35" t="s">
        <v>50</v>
      </c>
      <c r="D26" s="36" t="s">
        <v>48</v>
      </c>
      <c r="E26" s="35" t="s">
        <v>40</v>
      </c>
      <c r="F26" s="35" t="s">
        <v>159</v>
      </c>
      <c r="G26" s="37">
        <f>'YJW-parameter'!B$46/('ZJQ-retired veh FE'!H26*'YJW-parameter'!$C34)</f>
        <v>5.4490586117945375E-4</v>
      </c>
      <c r="H26" s="37">
        <f>'YJW-parameter'!C$46/('ZJQ-retired veh FE'!I26*'YJW-parameter'!$C34)</f>
        <v>5.564757128085784E-4</v>
      </c>
      <c r="I26" s="37">
        <f>'YJW-parameter'!D$46/('ZJQ-retired veh FE'!J26*'YJW-parameter'!$C34)</f>
        <v>5.7320071498990772E-4</v>
      </c>
      <c r="J26" s="37">
        <f>'YJW-parameter'!E$46/('ZJQ-retired veh FE'!K26*'YJW-parameter'!$C34)</f>
        <v>5.9425042779319859E-4</v>
      </c>
      <c r="K26" s="37">
        <f>'YJW-parameter'!F$46/('ZJQ-retired veh FE'!L26*'YJW-parameter'!$C34)</f>
        <v>6.1250487182066486E-4</v>
      </c>
      <c r="L26" s="37">
        <f>'YJW-parameter'!G$46/('ZJQ-retired veh FE'!M26*'YJW-parameter'!$C34)</f>
        <v>6.3116274404630016E-4</v>
      </c>
      <c r="M26" s="37">
        <f>'YJW-parameter'!H$46/('ZJQ-retired veh FE'!N26*'YJW-parameter'!$C34)</f>
        <v>6.4615808160841325E-4</v>
      </c>
      <c r="N26" s="37">
        <f>'YJW-parameter'!I$46/('ZJQ-retired veh FE'!O26*'YJW-parameter'!$C34)</f>
        <v>6.561039919083571E-4</v>
      </c>
      <c r="O26" s="37">
        <f>'YJW-parameter'!J$46/('ZJQ-retired veh FE'!P26*'YJW-parameter'!$C34)</f>
        <v>6.6628849214501204E-4</v>
      </c>
      <c r="P26" s="37">
        <f>'YJW-parameter'!K$46/('ZJQ-retired veh FE'!Q26*'YJW-parameter'!$C34)</f>
        <v>6.7875139649623234E-4</v>
      </c>
      <c r="Q26" s="37">
        <f>'YJW-parameter'!L$46/('ZJQ-retired veh FE'!R26*'YJW-parameter'!$C34)</f>
        <v>6.9343055064144811E-4</v>
      </c>
      <c r="R26" s="37">
        <f>'YJW-parameter'!M$46/('ZJQ-retired veh FE'!S26*'YJW-parameter'!$C34)</f>
        <v>7.0018930829676164E-4</v>
      </c>
      <c r="S26" s="37">
        <f>'YJW-parameter'!N$46/('ZJQ-retired veh FE'!T26*'YJW-parameter'!$C34)</f>
        <v>7.092085645485466E-4</v>
      </c>
      <c r="T26" s="37">
        <f>'YJW-parameter'!O$46/('ZJQ-retired veh FE'!U26*'YJW-parameter'!$C34)</f>
        <v>7.1779297386861593E-4</v>
      </c>
      <c r="U26" s="37">
        <f>'YJW-parameter'!P$46/('ZJQ-retired veh FE'!V26*'YJW-parameter'!$C34)</f>
        <v>7.2593942492046382E-4</v>
      </c>
      <c r="V26" s="37">
        <f>'YJW-parameter'!Q$46/('ZJQ-retired veh FE'!W26*'YJW-parameter'!$C34)</f>
        <v>7.3364012410638698E-4</v>
      </c>
      <c r="W26" s="37">
        <f>'YJW-parameter'!R$46/('ZJQ-retired veh FE'!X26*'YJW-parameter'!$C34)</f>
        <v>7.4162021336625166E-4</v>
      </c>
      <c r="X26" s="37">
        <f>'YJW-parameter'!S$46/('ZJQ-retired veh FE'!Y26*'YJW-parameter'!$C34)</f>
        <v>7.483442013969929E-4</v>
      </c>
      <c r="Y26" s="37">
        <f>'YJW-parameter'!T$46/('ZJQ-retired veh FE'!Z26*'YJW-parameter'!$C34)</f>
        <v>7.5456452693585085E-4</v>
      </c>
      <c r="Z26" s="37">
        <f>'YJW-parameter'!U$46/('ZJQ-retired veh FE'!AA26*'YJW-parameter'!$C34)</f>
        <v>7.6025222132709684E-4</v>
      </c>
      <c r="AA26" s="37">
        <f>'YJW-parameter'!V$46/('ZJQ-retired veh FE'!AB26*'YJW-parameter'!$C34)</f>
        <v>7.6538353876543441E-4</v>
      </c>
      <c r="AB26" s="37">
        <f>'YJW-parameter'!W$46/('ZJQ-retired veh FE'!AC26*'YJW-parameter'!$C34)</f>
        <v>7.6993883696609231E-4</v>
      </c>
      <c r="AC26" s="37">
        <f>'YJW-parameter'!X$46/('ZJQ-retired veh FE'!AD26*'YJW-parameter'!$C34)</f>
        <v>7.7389079467443428E-4</v>
      </c>
      <c r="AD26" s="37">
        <f>'YJW-parameter'!Y$46/('ZJQ-retired veh FE'!AE26*'YJW-parameter'!$C34)</f>
        <v>7.7705487149298477E-4</v>
      </c>
      <c r="AE26" s="37">
        <f>'YJW-parameter'!Z$46/('ZJQ-retired veh FE'!AF26*'YJW-parameter'!$C34)</f>
        <v>7.7942794218367349E-4</v>
      </c>
      <c r="AF26" s="37">
        <f>'YJW-parameter'!AA$46/('ZJQ-retired veh FE'!AG26*'YJW-parameter'!$C34)</f>
        <v>7.8100688080767929E-4</v>
      </c>
      <c r="AG26" s="37">
        <f>'YJW-parameter'!AB$46/('ZJQ-retired veh FE'!AH26*'YJW-parameter'!$C34)</f>
        <v>7.817941072356476E-4</v>
      </c>
      <c r="AH26" s="37">
        <f>'YJW-parameter'!AC$46/('ZJQ-retired veh FE'!AI26*'YJW-parameter'!$C34)</f>
        <v>7.817941072356476E-4</v>
      </c>
      <c r="AI26" s="37">
        <f>'YJW-parameter'!AD$46/('ZJQ-retired veh FE'!AJ26*'YJW-parameter'!$C34)</f>
        <v>7.817941072356476E-4</v>
      </c>
      <c r="AJ26" s="37">
        <f>'YJW-parameter'!AE$46/('ZJQ-retired veh FE'!AK26*'YJW-parameter'!$C34)</f>
        <v>7.817941072356476E-4</v>
      </c>
      <c r="AK26" s="37">
        <f>'YJW-parameter'!AF$46/('ZJQ-retired veh FE'!AL26*'YJW-parameter'!$C34)</f>
        <v>7.817941072356476E-4</v>
      </c>
      <c r="AL26" s="37">
        <f>'YJW-parameter'!AG$46/('ZJQ-retired veh FE'!AM26*'YJW-parameter'!$C34)</f>
        <v>7.817941072356476E-4</v>
      </c>
      <c r="AM26" s="37">
        <f>'YJW-parameter'!AH$46/('ZJQ-retired veh FE'!AN26*'YJW-parameter'!$C34)</f>
        <v>7.817941072356476E-4</v>
      </c>
      <c r="AN26" s="37">
        <f>'YJW-parameter'!AI$46/('ZJQ-retired veh FE'!AO26*'YJW-parameter'!$C34)</f>
        <v>7.817941072356476E-4</v>
      </c>
      <c r="AO26" s="37">
        <f>'YJW-parameter'!AJ$46/('ZJQ-retired veh FE'!AP26*'YJW-parameter'!$C34)</f>
        <v>7.817941072356476E-4</v>
      </c>
      <c r="AP26" s="37">
        <f>'YJW-parameter'!AK$46/('ZJQ-retired veh FE'!AQ26*'YJW-parameter'!$C34)</f>
        <v>7.817941072356476E-4</v>
      </c>
      <c r="AQ26" s="37">
        <f>'YJW-parameter'!AL$46/('ZJQ-retired veh FE'!AR26*'YJW-parameter'!$C34)</f>
        <v>7.817941072356476E-4</v>
      </c>
      <c r="AR26" s="37">
        <f>'YJW-parameter'!AM$46/('ZJQ-retired veh FE'!AS26*'YJW-parameter'!$C34)</f>
        <v>7.817941072356476E-4</v>
      </c>
      <c r="AS26" s="37">
        <f>'YJW-parameter'!AN$46/('ZJQ-retired veh FE'!AT26*'YJW-parameter'!$C34)</f>
        <v>7.817941072356476E-4</v>
      </c>
      <c r="AT26" s="37">
        <f>'YJW-parameter'!AO$46/('ZJQ-retired veh FE'!AU26*'YJW-parameter'!$C34)</f>
        <v>7.817941072356476E-4</v>
      </c>
      <c r="AU26" s="37">
        <f>'YJW-parameter'!AP$46/('ZJQ-retired veh FE'!AV26*'YJW-parameter'!$C34)</f>
        <v>7.817941072356476E-4</v>
      </c>
    </row>
    <row r="27" spans="1:47">
      <c r="A27" s="35" t="s">
        <v>51</v>
      </c>
      <c r="B27" s="36" t="s">
        <v>41</v>
      </c>
      <c r="C27" s="35" t="s">
        <v>50</v>
      </c>
      <c r="D27" s="36" t="s">
        <v>48</v>
      </c>
      <c r="E27" s="35" t="s">
        <v>42</v>
      </c>
      <c r="F27" s="35" t="s">
        <v>159</v>
      </c>
      <c r="G27" s="37">
        <f>'YJW-parameter'!B$46/('ZJQ-retired veh FE'!H27*'YJW-parameter'!$C35)</f>
        <v>8.5437233350718004E-4</v>
      </c>
      <c r="H27" s="37">
        <f>'YJW-parameter'!C$46/('ZJQ-retired veh FE'!I27*'YJW-parameter'!$C35)</f>
        <v>8.5437233350717928E-4</v>
      </c>
      <c r="I27" s="37">
        <f>'YJW-parameter'!D$46/('ZJQ-retired veh FE'!J27*'YJW-parameter'!$C35)</f>
        <v>8.6300627493643173E-4</v>
      </c>
      <c r="J27" s="37">
        <f>'YJW-parameter'!E$46/('ZJQ-retired veh FE'!K27*'YJW-parameter'!$C35)</f>
        <v>8.7369191837779905E-4</v>
      </c>
      <c r="K27" s="37">
        <f>'YJW-parameter'!F$46/('ZJQ-retired veh FE'!L27*'YJW-parameter'!$C35)</f>
        <v>8.8554442201259397E-4</v>
      </c>
      <c r="L27" s="37">
        <f>'YJW-parameter'!G$46/('ZJQ-retired veh FE'!M27*'YJW-parameter'!$C35)</f>
        <v>8.9971812711371038E-4</v>
      </c>
      <c r="M27" s="37">
        <f>'YJW-parameter'!H$46/('ZJQ-retired veh FE'!N27*'YJW-parameter'!$C35)</f>
        <v>9.1434714558153427E-4</v>
      </c>
      <c r="N27" s="37">
        <f>'YJW-parameter'!I$46/('ZJQ-retired veh FE'!O27*'YJW-parameter'!$C35)</f>
        <v>9.2693751293202397E-4</v>
      </c>
      <c r="O27" s="37">
        <f>'YJW-parameter'!J$46/('ZJQ-retired veh FE'!P27*'YJW-parameter'!$C35)</f>
        <v>9.384082427963625E-4</v>
      </c>
      <c r="P27" s="37">
        <f>'YJW-parameter'!K$46/('ZJQ-retired veh FE'!Q27*'YJW-parameter'!$C35)</f>
        <v>9.5774559369737086E-4</v>
      </c>
      <c r="Q27" s="37">
        <f>'YJW-parameter'!L$46/('ZJQ-retired veh FE'!R27*'YJW-parameter'!$C35)</f>
        <v>9.6813349303806397E-4</v>
      </c>
      <c r="R27" s="37">
        <f>'YJW-parameter'!M$46/('ZJQ-retired veh FE'!S27*'YJW-parameter'!$C35)</f>
        <v>9.7836822360859938E-4</v>
      </c>
      <c r="S27" s="37">
        <f>'YJW-parameter'!N$46/('ZJQ-retired veh FE'!T27*'YJW-parameter'!$C35)</f>
        <v>9.9943104392664558E-4</v>
      </c>
      <c r="T27" s="37">
        <f>'YJW-parameter'!O$46/('ZJQ-retired veh FE'!U27*'YJW-parameter'!$C35)</f>
        <v>1.0191029513856604E-3</v>
      </c>
      <c r="U27" s="37">
        <f>'YJW-parameter'!P$46/('ZJQ-retired veh FE'!V27*'YJW-parameter'!$C35)</f>
        <v>1.0370144266470857E-3</v>
      </c>
      <c r="V27" s="37">
        <f>'YJW-parameter'!Q$46/('ZJQ-retired veh FE'!W27*'YJW-parameter'!$C35)</f>
        <v>1.053247887293933E-3</v>
      </c>
      <c r="W27" s="37">
        <f>'YJW-parameter'!R$46/('ZJQ-retired veh FE'!X27*'YJW-parameter'!$C35)</f>
        <v>1.0650118665331831E-3</v>
      </c>
      <c r="X27" s="37">
        <f>'YJW-parameter'!S$46/('ZJQ-retired veh FE'!Y27*'YJW-parameter'!$C35)</f>
        <v>1.0750893706322107E-3</v>
      </c>
      <c r="Y27" s="37">
        <f>'YJW-parameter'!T$46/('ZJQ-retired veh FE'!Z27*'YJW-parameter'!$C35)</f>
        <v>1.0845874458145313E-3</v>
      </c>
      <c r="Z27" s="37">
        <f>'YJW-parameter'!U$46/('ZJQ-retired veh FE'!AA27*'YJW-parameter'!$C35)</f>
        <v>1.0933712262383597E-3</v>
      </c>
      <c r="AA27" s="37">
        <f>'YJW-parameter'!V$46/('ZJQ-retired veh FE'!AB27*'YJW-parameter'!$C35)</f>
        <v>1.1011548581542319E-3</v>
      </c>
      <c r="AB27" s="37">
        <f>'YJW-parameter'!W$46/('ZJQ-retired veh FE'!AC27*'YJW-parameter'!$C35)</f>
        <v>1.1077055495309269E-3</v>
      </c>
      <c r="AC27" s="37">
        <f>'YJW-parameter'!X$46/('ZJQ-retired veh FE'!AD27*'YJW-parameter'!$C35)</f>
        <v>1.112927487764293E-3</v>
      </c>
      <c r="AD27" s="37">
        <f>'YJW-parameter'!Y$46/('ZJQ-retired veh FE'!AE27*'YJW-parameter'!$C35)</f>
        <v>1.1172680055993702E-3</v>
      </c>
      <c r="AE27" s="37">
        <f>'YJW-parameter'!Z$46/('ZJQ-retired veh FE'!AF27*'YJW-parameter'!$C35)</f>
        <v>1.1206658127949423E-3</v>
      </c>
      <c r="AF27" s="37">
        <f>'YJW-parameter'!AA$46/('ZJQ-retired veh FE'!AG27*'YJW-parameter'!$C35)</f>
        <v>1.1230513266219191E-3</v>
      </c>
      <c r="AG27" s="37">
        <f>'YJW-parameter'!AB$46/('ZJQ-retired veh FE'!AH27*'YJW-parameter'!$C35)</f>
        <v>1.1243277070860801E-3</v>
      </c>
      <c r="AH27" s="37">
        <f>'YJW-parameter'!AC$46/('ZJQ-retired veh FE'!AI27*'YJW-parameter'!$C35)</f>
        <v>1.124339818289219E-3</v>
      </c>
      <c r="AI27" s="37">
        <f>'YJW-parameter'!AD$46/('ZJQ-retired veh FE'!AJ27*'YJW-parameter'!$C35)</f>
        <v>1.124349601492589E-3</v>
      </c>
      <c r="AJ27" s="37">
        <f>'YJW-parameter'!AE$46/('ZJQ-retired veh FE'!AK27*'YJW-parameter'!$C35)</f>
        <v>1.124357047617509E-3</v>
      </c>
      <c r="AK27" s="37">
        <f>'YJW-parameter'!AF$46/('ZJQ-retired veh FE'!AL27*'YJW-parameter'!$C35)</f>
        <v>1.1243622175499495E-3</v>
      </c>
      <c r="AL27" s="37">
        <f>'YJW-parameter'!AG$46/('ZJQ-retired veh FE'!AM27*'YJW-parameter'!$C35)</f>
        <v>1.1243648630778478E-3</v>
      </c>
      <c r="AM27" s="37">
        <f>'YJW-parameter'!AH$46/('ZJQ-retired veh FE'!AN27*'YJW-parameter'!$C35)</f>
        <v>1.1243648630778478E-3</v>
      </c>
      <c r="AN27" s="37">
        <f>'YJW-parameter'!AI$46/('ZJQ-retired veh FE'!AO27*'YJW-parameter'!$C35)</f>
        <v>1.1243648630778478E-3</v>
      </c>
      <c r="AO27" s="37">
        <f>'YJW-parameter'!AJ$46/('ZJQ-retired veh FE'!AP27*'YJW-parameter'!$C35)</f>
        <v>1.1243648630778478E-3</v>
      </c>
      <c r="AP27" s="37">
        <f>'YJW-parameter'!AK$46/('ZJQ-retired veh FE'!AQ27*'YJW-parameter'!$C35)</f>
        <v>1.1243648630778478E-3</v>
      </c>
      <c r="AQ27" s="37">
        <f>'YJW-parameter'!AL$46/('ZJQ-retired veh FE'!AR27*'YJW-parameter'!$C35)</f>
        <v>1.1243648630778478E-3</v>
      </c>
      <c r="AR27" s="37">
        <f>'YJW-parameter'!AM$46/('ZJQ-retired veh FE'!AS27*'YJW-parameter'!$C35)</f>
        <v>1.1243648630778478E-3</v>
      </c>
      <c r="AS27" s="37">
        <f>'YJW-parameter'!AN$46/('ZJQ-retired veh FE'!AT27*'YJW-parameter'!$C35)</f>
        <v>1.1243648630778478E-3</v>
      </c>
      <c r="AT27" s="37">
        <f>'YJW-parameter'!AO$46/('ZJQ-retired veh FE'!AU27*'YJW-parameter'!$C35)</f>
        <v>1.1243648630778478E-3</v>
      </c>
      <c r="AU27" s="37">
        <f>'YJW-parameter'!AP$46/('ZJQ-retired veh FE'!AV27*'YJW-parameter'!$C35)</f>
        <v>1.1243648630778478E-3</v>
      </c>
    </row>
    <row r="28" spans="1:47">
      <c r="A28" s="35" t="s">
        <v>51</v>
      </c>
      <c r="B28" s="36" t="s">
        <v>43</v>
      </c>
      <c r="C28" s="35" t="s">
        <v>50</v>
      </c>
      <c r="D28" s="36" t="s">
        <v>48</v>
      </c>
      <c r="E28" s="35" t="s">
        <v>44</v>
      </c>
      <c r="F28" s="35" t="s">
        <v>159</v>
      </c>
      <c r="G28" s="38">
        <f>H28</f>
        <v>3.9159832339000857E-4</v>
      </c>
      <c r="H28" s="37">
        <f>'YJW-parameter'!C$46/('ZJQ-retired veh FE'!I28*'YJW-parameter'!$C36)</f>
        <v>3.9159832339000857E-4</v>
      </c>
      <c r="I28" s="37">
        <f>'YJW-parameter'!D$46/('ZJQ-retired veh FE'!J28*'YJW-parameter'!$C36)</f>
        <v>3.9159832339000857E-4</v>
      </c>
      <c r="J28" s="37">
        <f>'YJW-parameter'!E$46/('ZJQ-retired veh FE'!K28*'YJW-parameter'!$C36)</f>
        <v>3.9159832339000857E-4</v>
      </c>
      <c r="K28" s="37">
        <f>'YJW-parameter'!F$46/('ZJQ-retired veh FE'!L28*'YJW-parameter'!$C36)</f>
        <v>3.91598323390009E-4</v>
      </c>
      <c r="L28" s="37">
        <f>'YJW-parameter'!G$46/('ZJQ-retired veh FE'!M28*'YJW-parameter'!$C36)</f>
        <v>3.9159832339000905E-4</v>
      </c>
      <c r="M28" s="37">
        <f>'YJW-parameter'!H$46/('ZJQ-retired veh FE'!N28*'YJW-parameter'!$C36)</f>
        <v>3.9159832339000851E-4</v>
      </c>
      <c r="N28" s="37">
        <f>'YJW-parameter'!I$46/('ZJQ-retired veh FE'!O28*'YJW-parameter'!$C36)</f>
        <v>3.9159832339000851E-4</v>
      </c>
      <c r="O28" s="37">
        <f>'YJW-parameter'!J$46/('ZJQ-retired veh FE'!P28*'YJW-parameter'!$C36)</f>
        <v>3.9159832339000878E-4</v>
      </c>
      <c r="P28" s="37">
        <f>'YJW-parameter'!K$46/('ZJQ-retired veh FE'!Q28*'YJW-parameter'!$C36)</f>
        <v>3.9159832339000857E-4</v>
      </c>
      <c r="Q28" s="37">
        <f>'YJW-parameter'!L$46/('ZJQ-retired veh FE'!R28*'YJW-parameter'!$C36)</f>
        <v>3.9159832339000895E-4</v>
      </c>
      <c r="R28" s="37">
        <f>'YJW-parameter'!M$46/('ZJQ-retired veh FE'!S28*'YJW-parameter'!$C36)</f>
        <v>3.9159832339000857E-4</v>
      </c>
      <c r="S28" s="37">
        <f>'YJW-parameter'!N$46/('ZJQ-retired veh FE'!T28*'YJW-parameter'!$C36)</f>
        <v>3.9159832339000857E-4</v>
      </c>
      <c r="T28" s="37">
        <f>'YJW-parameter'!O$46/('ZJQ-retired veh FE'!U28*'YJW-parameter'!$C36)</f>
        <v>3.9159832339000835E-4</v>
      </c>
      <c r="U28" s="37">
        <f>'YJW-parameter'!P$46/('ZJQ-retired veh FE'!V28*'YJW-parameter'!$C36)</f>
        <v>3.9159832339000846E-4</v>
      </c>
      <c r="V28" s="37">
        <f>'YJW-parameter'!Q$46/('ZJQ-retired veh FE'!W28*'YJW-parameter'!$C36)</f>
        <v>3.9159832339000835E-4</v>
      </c>
      <c r="W28" s="37">
        <f>'YJW-parameter'!R$46/('ZJQ-retired veh FE'!X28*'YJW-parameter'!$C36)</f>
        <v>3.9159832339000851E-4</v>
      </c>
      <c r="X28" s="37">
        <f>'YJW-parameter'!S$46/('ZJQ-retired veh FE'!Y28*'YJW-parameter'!$C36)</f>
        <v>3.9159832339000835E-4</v>
      </c>
      <c r="Y28" s="37">
        <f>'YJW-parameter'!T$46/('ZJQ-retired veh FE'!Z28*'YJW-parameter'!$C36)</f>
        <v>3.9159832339000851E-4</v>
      </c>
      <c r="Z28" s="37">
        <f>'YJW-parameter'!U$46/('ZJQ-retired veh FE'!AA28*'YJW-parameter'!$C36)</f>
        <v>3.9159832339000824E-4</v>
      </c>
      <c r="AA28" s="37">
        <f>'YJW-parameter'!V$46/('ZJQ-retired veh FE'!AB28*'YJW-parameter'!$C36)</f>
        <v>3.9159832339000857E-4</v>
      </c>
      <c r="AB28" s="37">
        <f>'YJW-parameter'!W$46/('ZJQ-retired veh FE'!AC28*'YJW-parameter'!$C36)</f>
        <v>3.9159832339000857E-4</v>
      </c>
      <c r="AC28" s="37">
        <f>'YJW-parameter'!X$46/('ZJQ-retired veh FE'!AD28*'YJW-parameter'!$C36)</f>
        <v>3.9159832339000857E-4</v>
      </c>
      <c r="AD28" s="37">
        <f>'YJW-parameter'!Y$46/('ZJQ-retired veh FE'!AE28*'YJW-parameter'!$C36)</f>
        <v>3.9159832339000857E-4</v>
      </c>
      <c r="AE28" s="37">
        <f>'YJW-parameter'!Z$46/('ZJQ-retired veh FE'!AF28*'YJW-parameter'!$C36)</f>
        <v>3.9159832339000857E-4</v>
      </c>
      <c r="AF28" s="37">
        <f>'YJW-parameter'!AA$46/('ZJQ-retired veh FE'!AG28*'YJW-parameter'!$C36)</f>
        <v>3.9159832339000857E-4</v>
      </c>
      <c r="AG28" s="37">
        <f>'YJW-parameter'!AB$46/('ZJQ-retired veh FE'!AH28*'YJW-parameter'!$C36)</f>
        <v>3.9159832339000857E-4</v>
      </c>
      <c r="AH28" s="37">
        <f>'YJW-parameter'!AC$46/('ZJQ-retired veh FE'!AI28*'YJW-parameter'!$C36)</f>
        <v>3.9159832339000857E-4</v>
      </c>
      <c r="AI28" s="37">
        <f>'YJW-parameter'!AD$46/('ZJQ-retired veh FE'!AJ28*'YJW-parameter'!$C36)</f>
        <v>3.9159832339000857E-4</v>
      </c>
      <c r="AJ28" s="37">
        <f>'YJW-parameter'!AE$46/('ZJQ-retired veh FE'!AK28*'YJW-parameter'!$C36)</f>
        <v>3.9159832339000857E-4</v>
      </c>
      <c r="AK28" s="37">
        <f>'YJW-parameter'!AF$46/('ZJQ-retired veh FE'!AL28*'YJW-parameter'!$C36)</f>
        <v>3.9159832339000857E-4</v>
      </c>
      <c r="AL28" s="37">
        <f>'YJW-parameter'!AG$46/('ZJQ-retired veh FE'!AM28*'YJW-parameter'!$C36)</f>
        <v>3.9159832339000857E-4</v>
      </c>
      <c r="AM28" s="37">
        <f>'YJW-parameter'!AH$46/('ZJQ-retired veh FE'!AN28*'YJW-parameter'!$C36)</f>
        <v>3.9159832339000857E-4</v>
      </c>
      <c r="AN28" s="37">
        <f>'YJW-parameter'!AI$46/('ZJQ-retired veh FE'!AO28*'YJW-parameter'!$C36)</f>
        <v>3.9159832339000857E-4</v>
      </c>
      <c r="AO28" s="37">
        <f>'YJW-parameter'!AJ$46/('ZJQ-retired veh FE'!AP28*'YJW-parameter'!$C36)</f>
        <v>3.9159832339000857E-4</v>
      </c>
      <c r="AP28" s="37">
        <f>'YJW-parameter'!AK$46/('ZJQ-retired veh FE'!AQ28*'YJW-parameter'!$C36)</f>
        <v>3.9159832339000857E-4</v>
      </c>
      <c r="AQ28" s="37">
        <f>'YJW-parameter'!AL$46/('ZJQ-retired veh FE'!AR28*'YJW-parameter'!$C36)</f>
        <v>3.9159832339000857E-4</v>
      </c>
      <c r="AR28" s="37">
        <f>'YJW-parameter'!AM$46/('ZJQ-retired veh FE'!AS28*'YJW-parameter'!$C36)</f>
        <v>3.9159832339000857E-4</v>
      </c>
      <c r="AS28" s="37">
        <f>'YJW-parameter'!AN$46/('ZJQ-retired veh FE'!AT28*'YJW-parameter'!$C36)</f>
        <v>3.9159832339000857E-4</v>
      </c>
      <c r="AT28" s="37">
        <f>'YJW-parameter'!AO$46/('ZJQ-retired veh FE'!AU28*'YJW-parameter'!$C36)</f>
        <v>3.9159832339000857E-4</v>
      </c>
      <c r="AU28" s="37">
        <f>'YJW-parameter'!AP$46/('ZJQ-retired veh FE'!AV28*'YJW-parameter'!$C36)</f>
        <v>3.9159832339000857E-4</v>
      </c>
    </row>
    <row r="29" spans="1:47">
      <c r="A29" s="35" t="s">
        <v>51</v>
      </c>
      <c r="B29" s="36" t="s">
        <v>45</v>
      </c>
      <c r="C29" s="35" t="s">
        <v>50</v>
      </c>
      <c r="D29" s="36" t="s">
        <v>48</v>
      </c>
      <c r="E29" s="35" t="s">
        <v>46</v>
      </c>
      <c r="F29" s="35" t="s">
        <v>159</v>
      </c>
      <c r="G29" s="38">
        <f t="shared" ref="G29:K29" si="4">H29</f>
        <v>4.1921838298560689E-4</v>
      </c>
      <c r="H29" s="38">
        <f t="shared" si="4"/>
        <v>4.1921838298560689E-4</v>
      </c>
      <c r="I29" s="38">
        <f t="shared" si="4"/>
        <v>4.1921838298560689E-4</v>
      </c>
      <c r="J29" s="38">
        <f t="shared" si="4"/>
        <v>4.1921838298560689E-4</v>
      </c>
      <c r="K29" s="38">
        <f t="shared" si="4"/>
        <v>4.1921838298560689E-4</v>
      </c>
      <c r="L29" s="37">
        <f>'YJW-parameter'!G$46/('ZJQ-retired veh FE'!M29*'YJW-parameter'!$C37)</f>
        <v>4.1921838298560689E-4</v>
      </c>
      <c r="M29" s="37">
        <f>'YJW-parameter'!H$46/('ZJQ-retired veh FE'!N29*'YJW-parameter'!$C37)</f>
        <v>4.2299512517466638E-4</v>
      </c>
      <c r="N29" s="37">
        <f>'YJW-parameter'!I$46/('ZJQ-retired veh FE'!O29*'YJW-parameter'!$C37)</f>
        <v>4.2684053540352696E-4</v>
      </c>
      <c r="O29" s="37">
        <f>'YJW-parameter'!J$46/('ZJQ-retired veh FE'!P29*'YJW-parameter'!$C37)</f>
        <v>4.2944322159501187E-4</v>
      </c>
      <c r="P29" s="37">
        <f>'YJW-parameter'!K$46/('ZJQ-retired veh FE'!Q29*'YJW-parameter'!$C37)</f>
        <v>4.3252009216938805E-4</v>
      </c>
      <c r="Q29" s="37">
        <f>'YJW-parameter'!L$46/('ZJQ-retired veh FE'!R29*'YJW-parameter'!$C37)</f>
        <v>4.356759212184462E-4</v>
      </c>
      <c r="R29" s="37">
        <f>'YJW-parameter'!M$46/('ZJQ-retired veh FE'!S29*'YJW-parameter'!$C37)</f>
        <v>4.3880802705035469E-4</v>
      </c>
      <c r="S29" s="37">
        <f>'YJW-parameter'!N$46/('ZJQ-retired veh FE'!T29*'YJW-parameter'!$C37)</f>
        <v>4.4190549547659268E-4</v>
      </c>
      <c r="T29" s="37">
        <f>'YJW-parameter'!O$46/('ZJQ-retired veh FE'!U29*'YJW-parameter'!$C37)</f>
        <v>4.4497897454173893E-4</v>
      </c>
      <c r="U29" s="37">
        <f>'YJW-parameter'!P$46/('ZJQ-retired veh FE'!V29*'YJW-parameter'!$C37)</f>
        <v>4.4834050030449242E-4</v>
      </c>
      <c r="V29" s="37">
        <f>'YJW-parameter'!Q$46/('ZJQ-retired veh FE'!W29*'YJW-parameter'!$C37)</f>
        <v>4.5155278798218864E-4</v>
      </c>
      <c r="W29" s="37">
        <f>'YJW-parameter'!R$46/('ZJQ-retired veh FE'!X29*'YJW-parameter'!$C37)</f>
        <v>4.5598965783049826E-4</v>
      </c>
      <c r="X29" s="37">
        <f>'YJW-parameter'!S$46/('ZJQ-retired veh FE'!Y29*'YJW-parameter'!$C37)</f>
        <v>4.5910640513504664E-4</v>
      </c>
      <c r="Y29" s="37">
        <f>'YJW-parameter'!T$46/('ZJQ-retired veh FE'!Z29*'YJW-parameter'!$C37)</f>
        <v>4.617147333478886E-4</v>
      </c>
      <c r="Z29" s="37">
        <f>'YJW-parameter'!U$46/('ZJQ-retired veh FE'!AA29*'YJW-parameter'!$C37)</f>
        <v>4.6360534216445803E-4</v>
      </c>
      <c r="AA29" s="37">
        <f>'YJW-parameter'!V$46/('ZJQ-retired veh FE'!AB29*'YJW-parameter'!$C37)</f>
        <v>4.6519226404211187E-4</v>
      </c>
      <c r="AB29" s="37">
        <f>'YJW-parameter'!W$46/('ZJQ-retired veh FE'!AC29*'YJW-parameter'!$C37)</f>
        <v>4.6649699256826895E-4</v>
      </c>
      <c r="AC29" s="37">
        <f>'YJW-parameter'!X$46/('ZJQ-retired veh FE'!AD29*'YJW-parameter'!$C37)</f>
        <v>4.6755168299828035E-4</v>
      </c>
      <c r="AD29" s="37">
        <f>'YJW-parameter'!Y$46/('ZJQ-retired veh FE'!AE29*'YJW-parameter'!$C37)</f>
        <v>4.6835370468217418E-4</v>
      </c>
      <c r="AE29" s="37">
        <f>'YJW-parameter'!Z$46/('ZJQ-retired veh FE'!AF29*'YJW-parameter'!$C37)</f>
        <v>4.6892777177979503E-4</v>
      </c>
      <c r="AF29" s="37">
        <f>'YJW-parameter'!AA$46/('ZJQ-retired veh FE'!AG29*'YJW-parameter'!$C37)</f>
        <v>4.693322396653301E-4</v>
      </c>
      <c r="AG29" s="37">
        <f>'YJW-parameter'!AB$46/('ZJQ-retired veh FE'!AH29*'YJW-parameter'!$C37)</f>
        <v>4.6952458894387964E-4</v>
      </c>
      <c r="AH29" s="37">
        <f>'YJW-parameter'!AC$46/('ZJQ-retired veh FE'!AI29*'YJW-parameter'!$C37)</f>
        <v>4.6952458894387964E-4</v>
      </c>
      <c r="AI29" s="37">
        <f>'YJW-parameter'!AD$46/('ZJQ-retired veh FE'!AJ29*'YJW-parameter'!$C37)</f>
        <v>4.6952458894387964E-4</v>
      </c>
      <c r="AJ29" s="37">
        <f>'YJW-parameter'!AE$46/('ZJQ-retired veh FE'!AK29*'YJW-parameter'!$C37)</f>
        <v>4.6952458894387964E-4</v>
      </c>
      <c r="AK29" s="37">
        <f>'YJW-parameter'!AF$46/('ZJQ-retired veh FE'!AL29*'YJW-parameter'!$C37)</f>
        <v>4.6952458894387964E-4</v>
      </c>
      <c r="AL29" s="37">
        <f>'YJW-parameter'!AG$46/('ZJQ-retired veh FE'!AM29*'YJW-parameter'!$C37)</f>
        <v>4.6952458894387964E-4</v>
      </c>
      <c r="AM29" s="37">
        <f>'YJW-parameter'!AH$46/('ZJQ-retired veh FE'!AN29*'YJW-parameter'!$C37)</f>
        <v>4.6952458894387964E-4</v>
      </c>
      <c r="AN29" s="37">
        <f>'YJW-parameter'!AI$46/('ZJQ-retired veh FE'!AO29*'YJW-parameter'!$C37)</f>
        <v>4.6952458894387964E-4</v>
      </c>
      <c r="AO29" s="37">
        <f>'YJW-parameter'!AJ$46/('ZJQ-retired veh FE'!AP29*'YJW-parameter'!$C37)</f>
        <v>4.6952458894387964E-4</v>
      </c>
      <c r="AP29" s="37">
        <f>'YJW-parameter'!AK$46/('ZJQ-retired veh FE'!AQ29*'YJW-parameter'!$C37)</f>
        <v>4.6952458894387964E-4</v>
      </c>
      <c r="AQ29" s="37">
        <f>'YJW-parameter'!AL$46/('ZJQ-retired veh FE'!AR29*'YJW-parameter'!$C37)</f>
        <v>4.6952458894387964E-4</v>
      </c>
      <c r="AR29" s="37">
        <f>'YJW-parameter'!AM$46/('ZJQ-retired veh FE'!AS29*'YJW-parameter'!$C37)</f>
        <v>4.6952458894387964E-4</v>
      </c>
      <c r="AS29" s="37">
        <f>'YJW-parameter'!AN$46/('ZJQ-retired veh FE'!AT29*'YJW-parameter'!$C37)</f>
        <v>4.6952458894387964E-4</v>
      </c>
      <c r="AT29" s="37">
        <f>'YJW-parameter'!AO$46/('ZJQ-retired veh FE'!AU29*'YJW-parameter'!$C37)</f>
        <v>4.6952458894387964E-4</v>
      </c>
      <c r="AU29" s="37">
        <f>'YJW-parameter'!AP$46/('ZJQ-retired veh FE'!AV29*'YJW-parameter'!$C37)</f>
        <v>4.6952458894387964E-4</v>
      </c>
    </row>
  </sheetData>
  <phoneticPr fontId="49" type="noConversion"/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844EB-5E3E-4736-B0B0-5CDDAFCCAF51}">
  <dimension ref="A1:R39"/>
  <sheetViews>
    <sheetView topLeftCell="A31" workbookViewId="0">
      <selection activeCell="K34" sqref="K34"/>
    </sheetView>
  </sheetViews>
  <sheetFormatPr defaultColWidth="9" defaultRowHeight="14.3"/>
  <cols>
    <col min="1" max="1" width="40.875" style="153" customWidth="1"/>
    <col min="2" max="2" width="13.25" style="153" customWidth="1"/>
    <col min="3" max="16" width="10.625" style="153" customWidth="1"/>
    <col min="17" max="16384" width="9" style="153"/>
  </cols>
  <sheetData>
    <row r="1" spans="1:18">
      <c r="A1" s="177" t="s">
        <v>395</v>
      </c>
      <c r="B1" s="177"/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  <c r="P1" s="177"/>
      <c r="Q1" s="177"/>
      <c r="R1" s="177"/>
    </row>
    <row r="2" spans="1:18">
      <c r="C2" s="178">
        <v>2011</v>
      </c>
      <c r="D2" s="178">
        <v>2012</v>
      </c>
      <c r="E2" s="178">
        <v>2013</v>
      </c>
      <c r="F2" s="178">
        <v>2014</v>
      </c>
      <c r="G2" s="178">
        <v>2015</v>
      </c>
      <c r="H2" s="178">
        <v>2016</v>
      </c>
      <c r="I2" s="178">
        <v>2017</v>
      </c>
      <c r="J2" s="178">
        <v>2018</v>
      </c>
      <c r="K2" s="178">
        <v>2019</v>
      </c>
      <c r="L2" s="178">
        <v>2020</v>
      </c>
      <c r="M2" s="178">
        <v>2021</v>
      </c>
      <c r="N2" s="178">
        <v>2022</v>
      </c>
      <c r="O2" s="178">
        <v>2023</v>
      </c>
      <c r="P2" s="178">
        <v>2024</v>
      </c>
      <c r="Q2" s="177"/>
      <c r="R2" s="177"/>
    </row>
    <row r="3" spans="1:18">
      <c r="B3" s="177" t="s">
        <v>396</v>
      </c>
      <c r="C3" s="177">
        <v>0.28499999999999998</v>
      </c>
      <c r="D3" s="177">
        <v>0.29299999999999998</v>
      </c>
      <c r="E3" s="177">
        <v>0.29699999999999999</v>
      </c>
      <c r="F3" s="177">
        <v>0.29599999999999999</v>
      </c>
      <c r="G3" s="177">
        <v>0.29399999999999998</v>
      </c>
      <c r="H3" s="153">
        <v>0.29299999999999998</v>
      </c>
      <c r="I3" s="153">
        <v>0.29299999999999998</v>
      </c>
      <c r="J3" s="153">
        <v>0.28699999999999998</v>
      </c>
      <c r="K3" s="177">
        <v>0.28499999999999998</v>
      </c>
      <c r="L3" s="177">
        <v>0.314</v>
      </c>
      <c r="M3" s="177">
        <v>0.309</v>
      </c>
      <c r="N3" s="177"/>
      <c r="O3" s="177"/>
      <c r="P3" s="177"/>
      <c r="Q3" s="177"/>
      <c r="R3" s="177"/>
    </row>
    <row r="4" spans="1:18">
      <c r="B4" s="177" t="s">
        <v>397</v>
      </c>
      <c r="C4" s="179">
        <f t="shared" ref="C4:M4" si="0">C3*$C$12</f>
        <v>11635.023696682463</v>
      </c>
      <c r="D4" s="179">
        <f t="shared" si="0"/>
        <v>11961.620853080569</v>
      </c>
      <c r="E4" s="179">
        <f t="shared" si="0"/>
        <v>12124.919431279621</v>
      </c>
      <c r="F4" s="179">
        <f t="shared" si="0"/>
        <v>12084.094786729858</v>
      </c>
      <c r="G4" s="179">
        <f t="shared" si="0"/>
        <v>12002.445497630331</v>
      </c>
      <c r="H4" s="179">
        <f t="shared" si="0"/>
        <v>11961.620853080569</v>
      </c>
      <c r="I4" s="179">
        <f t="shared" si="0"/>
        <v>11961.620853080569</v>
      </c>
      <c r="J4" s="179">
        <f t="shared" si="0"/>
        <v>11716.67298578199</v>
      </c>
      <c r="K4" s="179">
        <f t="shared" si="0"/>
        <v>11635.023696682463</v>
      </c>
      <c r="L4" s="179">
        <f t="shared" si="0"/>
        <v>12818.938388625593</v>
      </c>
      <c r="M4" s="179">
        <f t="shared" si="0"/>
        <v>12614.815165876777</v>
      </c>
      <c r="N4" s="177"/>
      <c r="O4" s="177"/>
      <c r="P4" s="177"/>
      <c r="Q4" s="177"/>
      <c r="R4" s="177"/>
    </row>
    <row r="5" spans="1:18">
      <c r="B5" s="177" t="s">
        <v>398</v>
      </c>
      <c r="C5" s="105">
        <f t="shared" ref="C5:J5" si="1">1/(C4*1.609)</f>
        <v>5.3416654402987621E-5</v>
      </c>
      <c r="D5" s="105">
        <f t="shared" si="1"/>
        <v>5.1958179197445287E-5</v>
      </c>
      <c r="E5" s="105">
        <f t="shared" si="1"/>
        <v>5.1258405740240637E-5</v>
      </c>
      <c r="F5" s="105">
        <f t="shared" si="1"/>
        <v>5.1431576029903609E-5</v>
      </c>
      <c r="G5" s="105">
        <f t="shared" si="1"/>
        <v>5.1781450696773702E-5</v>
      </c>
      <c r="H5" s="105">
        <f t="shared" si="1"/>
        <v>5.1958179197445287E-5</v>
      </c>
      <c r="I5" s="105">
        <f>1/(I4*1.609)</f>
        <v>5.1958179197445287E-5</v>
      </c>
      <c r="J5" s="105">
        <f t="shared" si="1"/>
        <v>5.304441290889014E-5</v>
      </c>
      <c r="K5" s="105">
        <f>1/(K4*1.609)</f>
        <v>5.3416654402987621E-5</v>
      </c>
      <c r="L5" s="105">
        <f>1/(L4*1.609)</f>
        <v>4.8483269123730798E-5</v>
      </c>
      <c r="M5" s="105">
        <f>1/(M4*1.609)</f>
        <v>4.926778804159052E-5</v>
      </c>
      <c r="N5" s="177"/>
      <c r="O5" s="177"/>
      <c r="P5" s="177"/>
      <c r="Q5" s="177"/>
      <c r="R5" s="177"/>
    </row>
    <row r="6" spans="1:18">
      <c r="A6" s="177" t="s">
        <v>399</v>
      </c>
      <c r="B6" s="177"/>
      <c r="C6" s="177"/>
      <c r="D6" s="177"/>
      <c r="E6" s="177"/>
      <c r="F6" s="177"/>
      <c r="G6" s="177"/>
      <c r="H6" s="105"/>
      <c r="I6" s="177"/>
      <c r="J6" s="177"/>
      <c r="K6" s="177"/>
      <c r="L6" s="177"/>
      <c r="M6" s="177"/>
      <c r="N6" s="177"/>
      <c r="O6" s="177"/>
      <c r="P6" s="177"/>
      <c r="Q6" s="177"/>
      <c r="R6" s="177"/>
    </row>
    <row r="7" spans="1:18">
      <c r="A7" s="177" t="s">
        <v>400</v>
      </c>
      <c r="B7" s="177"/>
      <c r="C7" s="180">
        <v>16562863</v>
      </c>
      <c r="D7" s="180">
        <v>17870294</v>
      </c>
      <c r="E7" s="180">
        <v>19981230</v>
      </c>
      <c r="F7" s="180">
        <v>22159809.399999999</v>
      </c>
      <c r="G7" s="180">
        <v>25048375.100000001</v>
      </c>
      <c r="H7" s="181">
        <v>28149003.199999999</v>
      </c>
      <c r="I7" s="181">
        <v>31733597.899999999</v>
      </c>
      <c r="J7" s="180">
        <v>34624988.5</v>
      </c>
      <c r="K7" s="180">
        <v>36891931</v>
      </c>
      <c r="L7" s="180">
        <v>25107515.399999999</v>
      </c>
      <c r="M7" s="180">
        <v>264632870</v>
      </c>
      <c r="N7" s="177"/>
      <c r="O7" s="177"/>
      <c r="P7" s="177"/>
      <c r="Q7" s="177"/>
      <c r="R7" s="177"/>
    </row>
    <row r="8" spans="1:18">
      <c r="A8" s="177" t="s">
        <v>401</v>
      </c>
      <c r="B8" s="177"/>
      <c r="C8" s="180">
        <f t="shared" ref="C8:G8" si="2">C7*10^3/C3/10^4</f>
        <v>5811530.8771929834</v>
      </c>
      <c r="D8" s="180">
        <f t="shared" si="2"/>
        <v>6099076.4505119463</v>
      </c>
      <c r="E8" s="180">
        <f t="shared" si="2"/>
        <v>6727686.8686868688</v>
      </c>
      <c r="F8" s="180">
        <f t="shared" si="2"/>
        <v>7486422.094594595</v>
      </c>
      <c r="G8" s="180">
        <f t="shared" si="2"/>
        <v>8519855.4761904776</v>
      </c>
      <c r="H8" s="180">
        <f>H7*10^3/H3/10^4</f>
        <v>9607168.3276450522</v>
      </c>
      <c r="I8" s="180">
        <f t="shared" ref="I8:M8" si="3">I7*10^3/I3/10^4</f>
        <v>10830579.488054609</v>
      </c>
      <c r="J8" s="180">
        <f t="shared" si="3"/>
        <v>12064455.923344949</v>
      </c>
      <c r="K8" s="180">
        <f t="shared" si="3"/>
        <v>12944537.192982458</v>
      </c>
      <c r="L8" s="180">
        <f t="shared" si="3"/>
        <v>7996024.0127388537</v>
      </c>
      <c r="M8" s="180">
        <f t="shared" si="3"/>
        <v>85641705.501618132</v>
      </c>
      <c r="N8" s="177"/>
      <c r="O8" s="177"/>
      <c r="P8" s="177"/>
      <c r="Q8" s="177"/>
      <c r="R8" s="177"/>
    </row>
    <row r="9" spans="1:18">
      <c r="A9" s="177" t="s">
        <v>402</v>
      </c>
      <c r="B9" s="177"/>
      <c r="C9" s="177">
        <v>3501666</v>
      </c>
      <c r="D9" s="177">
        <v>3609162</v>
      </c>
      <c r="E9" s="177">
        <v>3794876</v>
      </c>
      <c r="F9" s="177"/>
      <c r="G9" s="177"/>
      <c r="H9" s="177"/>
      <c r="I9" s="177"/>
      <c r="J9" s="177"/>
      <c r="K9" s="177"/>
      <c r="L9" s="177"/>
      <c r="M9" s="177"/>
      <c r="N9" s="177"/>
      <c r="O9" s="177"/>
      <c r="P9" s="177"/>
      <c r="Q9" s="177"/>
      <c r="R9" s="177"/>
    </row>
    <row r="10" spans="1:18">
      <c r="A10" s="177"/>
      <c r="B10" s="177"/>
      <c r="C10" s="177"/>
      <c r="D10" s="177" t="s">
        <v>403</v>
      </c>
      <c r="E10" s="177"/>
      <c r="F10" s="177"/>
      <c r="G10" s="177"/>
      <c r="K10" s="177"/>
      <c r="L10" s="177"/>
      <c r="M10" s="177"/>
      <c r="N10" s="177"/>
      <c r="O10" s="177"/>
      <c r="P10" s="177"/>
      <c r="Q10" s="105"/>
      <c r="R10" s="177"/>
    </row>
    <row r="11" spans="1:18">
      <c r="A11" s="177" t="s">
        <v>404</v>
      </c>
      <c r="B11" s="177" t="s">
        <v>405</v>
      </c>
      <c r="C11" s="182">
        <v>430.7</v>
      </c>
      <c r="D11" s="177" t="s">
        <v>406</v>
      </c>
      <c r="E11" s="177"/>
      <c r="F11" s="177"/>
      <c r="G11" s="177"/>
      <c r="K11" s="177"/>
      <c r="L11" s="177"/>
      <c r="M11" s="177"/>
      <c r="N11" s="177"/>
      <c r="O11" s="177"/>
      <c r="P11" s="177"/>
      <c r="Q11" s="105"/>
      <c r="R11" s="177"/>
    </row>
    <row r="12" spans="1:18">
      <c r="A12" s="177"/>
      <c r="B12" s="177" t="s">
        <v>407</v>
      </c>
      <c r="C12" s="182">
        <f>C11*10^12/1055/10^7</f>
        <v>40824.644549763034</v>
      </c>
      <c r="E12" s="177"/>
      <c r="F12" s="177"/>
      <c r="G12" s="177"/>
      <c r="J12" s="177"/>
      <c r="K12" s="177"/>
      <c r="L12" s="177"/>
      <c r="M12" s="177"/>
      <c r="N12" s="177"/>
      <c r="O12" s="177"/>
      <c r="P12" s="177"/>
      <c r="Q12" s="177"/>
      <c r="R12" s="177"/>
    </row>
    <row r="13" spans="1:18">
      <c r="A13" s="177" t="s">
        <v>408</v>
      </c>
      <c r="B13" s="177">
        <v>0.11</v>
      </c>
      <c r="C13" s="182">
        <f>1/B13</f>
        <v>9.0909090909090917</v>
      </c>
      <c r="D13" s="177"/>
      <c r="E13" s="177"/>
      <c r="F13" s="177"/>
      <c r="G13" s="177"/>
    </row>
    <row r="14" spans="1:18">
      <c r="A14" s="177"/>
      <c r="B14" s="177"/>
      <c r="C14" s="177"/>
      <c r="D14" s="177"/>
      <c r="E14" s="177"/>
      <c r="F14" s="177"/>
      <c r="G14" s="177"/>
      <c r="H14" s="177"/>
      <c r="I14" s="177"/>
      <c r="J14" s="177"/>
      <c r="K14" s="177"/>
      <c r="L14" s="177"/>
      <c r="M14" s="177"/>
      <c r="N14" s="177"/>
      <c r="O14" s="177"/>
      <c r="P14" s="177"/>
      <c r="Q14" s="177"/>
      <c r="R14" s="177"/>
    </row>
    <row r="15" spans="1:18">
      <c r="A15" s="177" t="s">
        <v>409</v>
      </c>
      <c r="B15" s="177"/>
      <c r="C15" s="177"/>
      <c r="D15" s="177"/>
      <c r="E15" s="177"/>
      <c r="F15" s="177"/>
      <c r="G15" s="177"/>
      <c r="H15" s="177"/>
      <c r="I15" s="177"/>
      <c r="J15" s="177"/>
      <c r="K15" s="177"/>
      <c r="L15" s="177"/>
      <c r="M15" s="177"/>
      <c r="N15" s="177"/>
      <c r="O15" s="177"/>
      <c r="P15" s="177"/>
      <c r="Q15" s="177"/>
      <c r="R15" s="177"/>
    </row>
    <row r="16" spans="1:18">
      <c r="A16" s="179"/>
      <c r="B16" s="179"/>
      <c r="C16" s="178">
        <v>2011</v>
      </c>
      <c r="D16" s="178">
        <v>2012</v>
      </c>
      <c r="E16" s="178">
        <v>2013</v>
      </c>
      <c r="F16" s="178">
        <v>2014</v>
      </c>
      <c r="G16" s="178">
        <v>2015</v>
      </c>
      <c r="H16" s="178">
        <v>2016</v>
      </c>
      <c r="I16" s="178">
        <v>2017</v>
      </c>
      <c r="J16" s="178">
        <v>2018</v>
      </c>
      <c r="K16" s="178">
        <v>2019</v>
      </c>
      <c r="L16" s="178">
        <v>2020</v>
      </c>
      <c r="M16" s="178">
        <v>2021</v>
      </c>
      <c r="N16" s="177"/>
      <c r="O16" s="177"/>
      <c r="P16" s="177"/>
      <c r="Q16" s="177"/>
      <c r="R16" s="177"/>
    </row>
    <row r="17" spans="1:18">
      <c r="A17" s="177" t="s">
        <v>410</v>
      </c>
      <c r="B17" s="177" t="s">
        <v>411</v>
      </c>
      <c r="C17" s="177">
        <v>45369629</v>
      </c>
      <c r="D17" s="177">
        <v>50257366</v>
      </c>
      <c r="E17" s="177">
        <v>56567596</v>
      </c>
      <c r="F17" s="177">
        <v>63341903</v>
      </c>
      <c r="G17" s="153">
        <v>72825513</v>
      </c>
      <c r="H17" s="177">
        <v>83781348</v>
      </c>
      <c r="I17" s="153">
        <v>95130358</v>
      </c>
      <c r="J17" s="183">
        <v>107123166</v>
      </c>
      <c r="K17" s="184">
        <v>117052971</v>
      </c>
      <c r="L17" s="153">
        <v>63112770</v>
      </c>
      <c r="M17" s="177">
        <v>65296813</v>
      </c>
      <c r="N17" s="177"/>
      <c r="O17" s="177"/>
      <c r="P17" s="177"/>
      <c r="Q17" s="177"/>
      <c r="R17" s="177"/>
    </row>
    <row r="18" spans="1:18">
      <c r="A18" s="177" t="s">
        <v>412</v>
      </c>
      <c r="B18" s="177" t="s">
        <v>411</v>
      </c>
      <c r="C18" s="177">
        <v>36589118</v>
      </c>
      <c r="D18" s="177">
        <v>40337568</v>
      </c>
      <c r="E18" s="177">
        <v>45110042</v>
      </c>
      <c r="F18" s="153">
        <v>50173893</v>
      </c>
      <c r="G18" s="153">
        <v>55657154</v>
      </c>
      <c r="H18" s="153">
        <v>62177498</v>
      </c>
      <c r="I18" s="153">
        <v>70365262</v>
      </c>
      <c r="J18" s="183">
        <v>78897031</v>
      </c>
      <c r="K18" s="184">
        <v>85202156</v>
      </c>
      <c r="L18" s="153">
        <v>58688680</v>
      </c>
      <c r="M18" s="153">
        <v>64391186</v>
      </c>
    </row>
    <row r="19" spans="1:18">
      <c r="A19" s="177" t="s">
        <v>413</v>
      </c>
      <c r="B19" s="177" t="s">
        <v>414</v>
      </c>
      <c r="C19" s="177">
        <v>5574779</v>
      </c>
      <c r="D19" s="177">
        <v>1638894</v>
      </c>
      <c r="E19" s="177">
        <v>1702918</v>
      </c>
      <c r="F19" s="177">
        <v>1877715</v>
      </c>
      <c r="G19" s="153">
        <v>2080683</v>
      </c>
      <c r="H19" s="177">
        <v>2224493</v>
      </c>
      <c r="I19" s="153">
        <v>2435523</v>
      </c>
      <c r="J19" s="183">
        <v>2624991</v>
      </c>
      <c r="K19" s="184">
        <v>2631990</v>
      </c>
      <c r="L19" s="153">
        <v>2402014</v>
      </c>
      <c r="M19" s="177">
        <v>2781579</v>
      </c>
      <c r="N19" s="177"/>
      <c r="O19" s="177"/>
      <c r="P19" s="177"/>
      <c r="Q19" s="177"/>
      <c r="R19" s="177"/>
    </row>
    <row r="20" spans="1:18">
      <c r="A20" s="177" t="s">
        <v>415</v>
      </c>
      <c r="B20" s="177" t="s">
        <v>414</v>
      </c>
      <c r="C20" s="177">
        <v>3794352</v>
      </c>
      <c r="D20" s="177">
        <v>574366</v>
      </c>
      <c r="E20" s="177">
        <v>611176</v>
      </c>
      <c r="F20" s="177">
        <v>640533</v>
      </c>
      <c r="G20" s="153">
        <v>669258</v>
      </c>
      <c r="H20" s="177">
        <v>721108</v>
      </c>
      <c r="I20" s="153">
        <v>729656</v>
      </c>
      <c r="J20" s="183">
        <v>754701</v>
      </c>
      <c r="K20" s="184">
        <v>785881</v>
      </c>
      <c r="L20" s="153">
        <v>678745</v>
      </c>
      <c r="M20" s="177">
        <v>705856</v>
      </c>
    </row>
    <row r="21" spans="1:18">
      <c r="A21" s="177" t="s">
        <v>416</v>
      </c>
      <c r="B21" s="177" t="s">
        <v>417</v>
      </c>
      <c r="C21" s="177">
        <v>5774427</v>
      </c>
      <c r="D21" s="177">
        <v>6103217</v>
      </c>
      <c r="E21" s="177">
        <v>6717231</v>
      </c>
      <c r="F21" s="177">
        <v>7481156</v>
      </c>
      <c r="G21" s="153">
        <v>8516516</v>
      </c>
      <c r="H21" s="177">
        <v>9625107</v>
      </c>
      <c r="I21" s="153">
        <v>10830751</v>
      </c>
      <c r="J21" s="183">
        <v>12065276</v>
      </c>
      <c r="K21" s="184">
        <v>12932530</v>
      </c>
      <c r="L21" s="153">
        <v>7985060</v>
      </c>
      <c r="M21" s="177">
        <v>8567493</v>
      </c>
      <c r="N21" s="177"/>
      <c r="O21" s="177"/>
      <c r="P21" s="177"/>
      <c r="Q21" s="177"/>
      <c r="R21" s="177"/>
    </row>
    <row r="22" spans="1:18">
      <c r="A22" s="177" t="s">
        <v>418</v>
      </c>
      <c r="B22" s="177" t="s">
        <v>417</v>
      </c>
      <c r="C22" s="177">
        <v>3806075</v>
      </c>
      <c r="D22" s="177">
        <v>4158336</v>
      </c>
      <c r="E22" s="177">
        <v>4610474</v>
      </c>
      <c r="F22" s="177">
        <v>5080039</v>
      </c>
      <c r="G22" s="153">
        <v>5590410</v>
      </c>
      <c r="H22" s="177">
        <v>6219274</v>
      </c>
      <c r="I22" s="153">
        <v>6945998</v>
      </c>
      <c r="J22" s="183">
        <v>7715087</v>
      </c>
      <c r="K22" s="184">
        <v>8295104</v>
      </c>
      <c r="L22" s="153">
        <v>5876731</v>
      </c>
      <c r="M22" s="177">
        <v>6411375</v>
      </c>
    </row>
    <row r="24" spans="1:18">
      <c r="A24" s="177" t="s">
        <v>419</v>
      </c>
      <c r="B24" s="185"/>
      <c r="C24" s="185">
        <f t="shared" ref="C24:M24" si="4">(C19+C17)*$B$13</f>
        <v>5603884.8799999999</v>
      </c>
      <c r="D24" s="185">
        <f t="shared" si="4"/>
        <v>5708588.5999999996</v>
      </c>
      <c r="E24" s="185">
        <f t="shared" si="4"/>
        <v>6409756.54</v>
      </c>
      <c r="F24" s="185">
        <f t="shared" si="4"/>
        <v>7174157.9800000004</v>
      </c>
      <c r="G24" s="185">
        <f t="shared" si="4"/>
        <v>8239681.5599999996</v>
      </c>
      <c r="H24" s="185">
        <f t="shared" si="4"/>
        <v>9460642.5099999998</v>
      </c>
      <c r="I24" s="185">
        <f t="shared" si="4"/>
        <v>10732246.91</v>
      </c>
      <c r="J24" s="185">
        <f t="shared" si="4"/>
        <v>12072297.27</v>
      </c>
      <c r="K24" s="185">
        <f t="shared" si="4"/>
        <v>13165345.710000001</v>
      </c>
      <c r="L24" s="185">
        <f t="shared" si="4"/>
        <v>7206626.2400000002</v>
      </c>
      <c r="M24" s="185">
        <f t="shared" si="4"/>
        <v>7488623.1200000001</v>
      </c>
    </row>
    <row r="25" spans="1:18">
      <c r="A25" s="177" t="s">
        <v>420</v>
      </c>
      <c r="B25" s="186"/>
      <c r="C25" s="186">
        <f t="shared" ref="C25:M25" si="5">C24/C21-1</f>
        <v>-2.9534033420112515E-2</v>
      </c>
      <c r="D25" s="186">
        <f t="shared" si="5"/>
        <v>-6.4659080612732622E-2</v>
      </c>
      <c r="E25" s="186">
        <f t="shared" si="5"/>
        <v>-4.5773989311964969E-2</v>
      </c>
      <c r="F25" s="186">
        <f t="shared" si="5"/>
        <v>-4.1036174088603383E-2</v>
      </c>
      <c r="G25" s="186">
        <f t="shared" si="5"/>
        <v>-3.2505597359295813E-2</v>
      </c>
      <c r="H25" s="186">
        <f t="shared" si="5"/>
        <v>-1.7087029785746832E-2</v>
      </c>
      <c r="I25" s="186">
        <f t="shared" si="5"/>
        <v>-9.0948531639218899E-3</v>
      </c>
      <c r="J25" s="186">
        <f t="shared" si="5"/>
        <v>5.8194027223246181E-4</v>
      </c>
      <c r="K25" s="186">
        <f t="shared" si="5"/>
        <v>1.8002332876861704E-2</v>
      </c>
      <c r="L25" s="186">
        <f t="shared" si="5"/>
        <v>-9.7486275619719787E-2</v>
      </c>
      <c r="M25" s="186">
        <f t="shared" si="5"/>
        <v>-0.12592597157651597</v>
      </c>
      <c r="N25" s="177"/>
      <c r="O25" s="177"/>
      <c r="P25" s="177"/>
      <c r="Q25" s="177"/>
      <c r="R25" s="177"/>
    </row>
    <row r="26" spans="1:18">
      <c r="A26" s="177" t="s">
        <v>421</v>
      </c>
      <c r="B26" s="185"/>
      <c r="C26" s="185">
        <f t="shared" ref="C26:M26" si="6">(C20+C18)*$B$13</f>
        <v>4442181.7</v>
      </c>
      <c r="D26" s="185">
        <f t="shared" si="6"/>
        <v>4500312.74</v>
      </c>
      <c r="E26" s="185">
        <f t="shared" si="6"/>
        <v>5029333.9800000004</v>
      </c>
      <c r="F26" s="185">
        <f t="shared" si="6"/>
        <v>5589586.8600000003</v>
      </c>
      <c r="G26" s="185">
        <f t="shared" si="6"/>
        <v>6195905.3200000003</v>
      </c>
      <c r="H26" s="185">
        <f t="shared" si="6"/>
        <v>6918846.6600000001</v>
      </c>
      <c r="I26" s="185">
        <f t="shared" si="6"/>
        <v>7820440.9800000004</v>
      </c>
      <c r="J26" s="185">
        <f t="shared" si="6"/>
        <v>8761690.5199999996</v>
      </c>
      <c r="K26" s="185">
        <f t="shared" si="6"/>
        <v>9458684.0700000003</v>
      </c>
      <c r="L26" s="185">
        <f t="shared" si="6"/>
        <v>6530416.75</v>
      </c>
      <c r="M26" s="185">
        <f t="shared" si="6"/>
        <v>7160674.6200000001</v>
      </c>
    </row>
    <row r="27" spans="1:18">
      <c r="A27" s="177" t="s">
        <v>422</v>
      </c>
      <c r="B27" s="186"/>
      <c r="C27" s="186">
        <f t="shared" ref="C27:M27" si="7">C26/C22-1</f>
        <v>0.16712931300618106</v>
      </c>
      <c r="D27" s="186">
        <f t="shared" si="7"/>
        <v>8.2238842652445632E-2</v>
      </c>
      <c r="E27" s="186">
        <f t="shared" si="7"/>
        <v>9.0849656673045009E-2</v>
      </c>
      <c r="F27" s="186">
        <f t="shared" si="7"/>
        <v>0.1003039268005621</v>
      </c>
      <c r="G27" s="186">
        <f t="shared" si="7"/>
        <v>0.10830964455200975</v>
      </c>
      <c r="H27" s="186">
        <f t="shared" si="7"/>
        <v>0.11248461797952625</v>
      </c>
      <c r="I27" s="186">
        <f t="shared" si="7"/>
        <v>0.12589162565264211</v>
      </c>
      <c r="J27" s="186">
        <f t="shared" si="7"/>
        <v>0.13565673595126015</v>
      </c>
      <c r="K27" s="186">
        <f t="shared" si="7"/>
        <v>0.1402731141164717</v>
      </c>
      <c r="L27" s="186">
        <f t="shared" si="7"/>
        <v>0.11123288610623838</v>
      </c>
      <c r="M27" s="186">
        <f t="shared" si="7"/>
        <v>0.11687034684447561</v>
      </c>
      <c r="N27" s="177"/>
      <c r="O27" s="177"/>
      <c r="P27" s="177"/>
      <c r="Q27" s="177"/>
      <c r="R27" s="177"/>
    </row>
    <row r="28" spans="1:18">
      <c r="A28" s="177"/>
      <c r="B28" s="177"/>
      <c r="C28" s="177"/>
      <c r="D28" s="177"/>
      <c r="E28" s="177"/>
      <c r="F28" s="177"/>
      <c r="G28" s="177"/>
      <c r="M28" s="177"/>
      <c r="N28" s="177"/>
      <c r="O28" s="177"/>
      <c r="P28" s="177"/>
      <c r="Q28" s="177"/>
      <c r="R28" s="177"/>
    </row>
    <row r="29" spans="1:18">
      <c r="A29" s="177"/>
      <c r="H29" s="177"/>
      <c r="I29" s="177"/>
      <c r="J29" s="177"/>
      <c r="K29" s="177"/>
      <c r="L29" s="177"/>
      <c r="M29" s="177"/>
      <c r="N29" s="177"/>
      <c r="O29" s="177"/>
      <c r="P29" s="177"/>
      <c r="Q29" s="177"/>
      <c r="R29" s="177"/>
    </row>
    <row r="30" spans="1:18">
      <c r="A30" s="177" t="s">
        <v>423</v>
      </c>
      <c r="B30" s="177"/>
      <c r="C30" s="177"/>
      <c r="D30" s="177"/>
      <c r="E30" s="177"/>
      <c r="F30" s="177"/>
      <c r="G30" s="177"/>
      <c r="H30" s="177"/>
      <c r="I30" s="177"/>
      <c r="J30" s="177"/>
      <c r="K30" s="177"/>
      <c r="L30" s="177"/>
      <c r="M30" s="177"/>
      <c r="N30" s="177"/>
      <c r="O30" s="177"/>
      <c r="P30" s="177"/>
      <c r="Q30" s="177"/>
      <c r="R30" s="177"/>
    </row>
    <row r="31" spans="1:18">
      <c r="A31" s="177"/>
      <c r="B31" s="177"/>
      <c r="C31" s="177"/>
      <c r="D31" s="177"/>
      <c r="E31" s="177"/>
      <c r="F31" s="177"/>
      <c r="G31" s="177"/>
      <c r="H31" s="177"/>
      <c r="I31" s="177"/>
      <c r="Q31" s="177"/>
      <c r="R31" s="177"/>
    </row>
    <row r="32" spans="1:18">
      <c r="A32" s="177"/>
      <c r="B32" s="177"/>
      <c r="C32" s="177"/>
      <c r="D32" s="177"/>
      <c r="E32" s="177"/>
      <c r="F32" s="177"/>
      <c r="G32" s="177"/>
      <c r="H32" s="177"/>
      <c r="I32" s="177"/>
      <c r="Q32" s="177"/>
      <c r="R32" s="177"/>
    </row>
    <row r="33" spans="1:18">
      <c r="A33" s="177"/>
      <c r="B33" s="177"/>
      <c r="C33" s="178">
        <v>2011</v>
      </c>
      <c r="D33" s="178">
        <v>2012</v>
      </c>
      <c r="E33" s="178">
        <v>2013</v>
      </c>
      <c r="F33" s="178">
        <v>2014</v>
      </c>
      <c r="G33" s="178">
        <v>2015</v>
      </c>
      <c r="H33" s="178">
        <v>2016</v>
      </c>
      <c r="I33" s="178">
        <v>2017</v>
      </c>
      <c r="J33" s="178">
        <v>2018</v>
      </c>
      <c r="K33" s="178">
        <v>2019</v>
      </c>
      <c r="L33" s="178">
        <v>2020</v>
      </c>
      <c r="M33" s="178">
        <v>2021</v>
      </c>
      <c r="N33" s="177"/>
      <c r="O33" s="177"/>
      <c r="P33" s="177"/>
      <c r="Q33" s="177"/>
      <c r="R33" s="177"/>
    </row>
    <row r="34" spans="1:18">
      <c r="A34" s="187" t="s">
        <v>424</v>
      </c>
      <c r="B34" s="177" t="s">
        <v>425</v>
      </c>
      <c r="C34" s="188">
        <f t="shared" ref="C34:E34" si="8">C5</f>
        <v>5.3416654402987621E-5</v>
      </c>
      <c r="D34" s="188">
        <f t="shared" si="8"/>
        <v>5.1958179197445287E-5</v>
      </c>
      <c r="E34" s="188">
        <f t="shared" si="8"/>
        <v>5.1258405740240637E-5</v>
      </c>
      <c r="F34" s="188">
        <f>F5</f>
        <v>5.1431576029903609E-5</v>
      </c>
      <c r="G34" s="188">
        <f>G5</f>
        <v>5.1781450696773702E-5</v>
      </c>
      <c r="H34" s="188">
        <f t="shared" ref="H34:J34" si="9">H5</f>
        <v>5.1958179197445287E-5</v>
      </c>
      <c r="I34" s="188">
        <f t="shared" si="9"/>
        <v>5.1958179197445287E-5</v>
      </c>
      <c r="J34" s="188">
        <f t="shared" si="9"/>
        <v>5.304441290889014E-5</v>
      </c>
      <c r="K34" s="188">
        <f>K5</f>
        <v>5.3416654402987621E-5</v>
      </c>
      <c r="L34" s="188">
        <f t="shared" ref="L34:M34" si="10">L5</f>
        <v>4.8483269123730798E-5</v>
      </c>
      <c r="M34" s="188">
        <f t="shared" si="10"/>
        <v>4.926778804159052E-5</v>
      </c>
    </row>
    <row r="35" spans="1:18">
      <c r="A35" s="187" t="s">
        <v>226</v>
      </c>
      <c r="B35" s="177" t="s">
        <v>426</v>
      </c>
      <c r="C35" s="188">
        <f t="shared" ref="C35:E35" si="11">C34/$B$13</f>
        <v>4.856059491180693E-4</v>
      </c>
      <c r="D35" s="188">
        <f t="shared" si="11"/>
        <v>4.7234708361313895E-4</v>
      </c>
      <c r="E35" s="188">
        <f t="shared" si="11"/>
        <v>4.6598550672946034E-4</v>
      </c>
      <c r="F35" s="188">
        <f>F34/$B$13</f>
        <v>4.6755978209003281E-4</v>
      </c>
      <c r="G35" s="188">
        <f t="shared" ref="G35:M35" si="12">G34/$B$13</f>
        <v>4.7074046087976093E-4</v>
      </c>
      <c r="H35" s="188">
        <f t="shared" si="12"/>
        <v>4.7234708361313895E-4</v>
      </c>
      <c r="I35" s="188">
        <f t="shared" si="12"/>
        <v>4.7234708361313895E-4</v>
      </c>
      <c r="J35" s="188">
        <f t="shared" si="12"/>
        <v>4.8222193553536491E-4</v>
      </c>
      <c r="K35" s="188">
        <f t="shared" si="12"/>
        <v>4.856059491180693E-4</v>
      </c>
      <c r="L35" s="188">
        <f t="shared" si="12"/>
        <v>4.4075699203391632E-4</v>
      </c>
      <c r="M35" s="188">
        <f t="shared" si="12"/>
        <v>4.4788898219627745E-4</v>
      </c>
    </row>
    <row r="36" spans="1:18">
      <c r="A36" s="153" t="s">
        <v>427</v>
      </c>
      <c r="B36" s="177" t="s">
        <v>163</v>
      </c>
      <c r="C36" s="105">
        <f t="shared" ref="C36:M37" si="13">C38*10^7*$C$12</f>
        <v>648626857687677.38</v>
      </c>
      <c r="D36" s="105">
        <f t="shared" si="13"/>
        <v>196038286463886.25</v>
      </c>
      <c r="E36" s="105">
        <f t="shared" si="13"/>
        <v>206477435480758.31</v>
      </c>
      <c r="F36" s="105">
        <f t="shared" si="13"/>
        <v>226904860424644.56</v>
      </c>
      <c r="G36" s="105">
        <f t="shared" si="13"/>
        <v>249732843053459.75</v>
      </c>
      <c r="H36" s="105">
        <f t="shared" si="13"/>
        <v>266085418563317.53</v>
      </c>
      <c r="I36" s="105">
        <f t="shared" si="13"/>
        <v>291328027049573.38</v>
      </c>
      <c r="J36" s="105">
        <f t="shared" si="13"/>
        <v>307561611376208.44</v>
      </c>
      <c r="K36" s="105">
        <f t="shared" si="13"/>
        <v>306232660194312.69</v>
      </c>
      <c r="L36" s="105">
        <f t="shared" si="13"/>
        <v>307912694746161.13</v>
      </c>
      <c r="M36" s="105">
        <f t="shared" si="13"/>
        <v>350891049542843.63</v>
      </c>
    </row>
    <row r="37" spans="1:18">
      <c r="A37" s="153" t="s">
        <v>428</v>
      </c>
      <c r="B37" s="177" t="s">
        <v>163</v>
      </c>
      <c r="C37" s="105">
        <f t="shared" si="13"/>
        <v>580664379377161.13</v>
      </c>
      <c r="D37" s="105">
        <f t="shared" si="13"/>
        <v>661275512883152.75</v>
      </c>
      <c r="E37" s="105">
        <f t="shared" si="13"/>
        <v>754465298313292.75</v>
      </c>
      <c r="F37" s="105">
        <f>F39*10^7*$C$12</f>
        <v>841972515806233.38</v>
      </c>
      <c r="G37" s="105">
        <f t="shared" si="13"/>
        <v>961492675681416</v>
      </c>
      <c r="H37" s="105">
        <f t="shared" si="13"/>
        <v>1102376791269599.9</v>
      </c>
      <c r="I37" s="105">
        <f t="shared" si="13"/>
        <v>1251704601415202</v>
      </c>
      <c r="J37" s="105">
        <f t="shared" si="13"/>
        <v>1380639815746003.8</v>
      </c>
      <c r="K37" s="105">
        <f t="shared" si="13"/>
        <v>1498105500487293.3</v>
      </c>
      <c r="L37" s="105">
        <f t="shared" si="13"/>
        <v>889942581182047.38</v>
      </c>
      <c r="M37" s="105">
        <f t="shared" si="13"/>
        <v>906077949607402</v>
      </c>
    </row>
    <row r="38" spans="1:18">
      <c r="A38" s="153" t="s">
        <v>427</v>
      </c>
      <c r="B38" s="177" t="s">
        <v>170</v>
      </c>
      <c r="C38" s="189">
        <f t="shared" ref="C38:E38" si="14">C19/1.609*10^8/C34/$C$12/10^11</f>
        <v>1588.8120149999993</v>
      </c>
      <c r="D38" s="189">
        <f t="shared" si="14"/>
        <v>480.195942</v>
      </c>
      <c r="E38" s="189">
        <f t="shared" si="14"/>
        <v>505.76664599999998</v>
      </c>
      <c r="F38" s="189">
        <f>F19/1.609*10^8/F34/$C$12/10^11</f>
        <v>555.80363999999997</v>
      </c>
      <c r="G38" s="189">
        <f t="shared" ref="G38:M38" si="15">G19/1.609*10^8/G34/$C$12/10^11</f>
        <v>611.72080200000005</v>
      </c>
      <c r="H38" s="189">
        <f t="shared" si="15"/>
        <v>651.77644899999996</v>
      </c>
      <c r="I38" s="189">
        <f t="shared" si="15"/>
        <v>713.6082389999998</v>
      </c>
      <c r="J38" s="189">
        <f t="shared" si="15"/>
        <v>753.37241699999981</v>
      </c>
      <c r="K38" s="189">
        <f t="shared" si="15"/>
        <v>750.1171499999997</v>
      </c>
      <c r="L38" s="189">
        <f t="shared" si="15"/>
        <v>754.23239599999999</v>
      </c>
      <c r="M38" s="189">
        <f t="shared" si="15"/>
        <v>859.50791100000004</v>
      </c>
    </row>
    <row r="39" spans="1:18">
      <c r="A39" s="153" t="s">
        <v>428</v>
      </c>
      <c r="B39" s="177" t="s">
        <v>170</v>
      </c>
      <c r="C39" s="189">
        <f t="shared" ref="C39:M39" si="16">C17/1.609*10^8/C35/$C$12/10^11</f>
        <v>1422.3378691499997</v>
      </c>
      <c r="D39" s="189">
        <f t="shared" si="16"/>
        <v>1619.7949061800002</v>
      </c>
      <c r="E39" s="189">
        <f t="shared" si="16"/>
        <v>1848.0633613199998</v>
      </c>
      <c r="F39" s="189">
        <f t="shared" si="16"/>
        <v>2062.4123616800002</v>
      </c>
      <c r="G39" s="189">
        <f t="shared" si="16"/>
        <v>2355.1770904199998</v>
      </c>
      <c r="H39" s="189">
        <f t="shared" si="16"/>
        <v>2700.2728460399999</v>
      </c>
      <c r="I39" s="189">
        <f t="shared" si="16"/>
        <v>3066.05143834</v>
      </c>
      <c r="J39" s="189">
        <f t="shared" si="16"/>
        <v>3381.8783506200002</v>
      </c>
      <c r="K39" s="189">
        <f t="shared" si="16"/>
        <v>3669.6106408499986</v>
      </c>
      <c r="L39" s="189">
        <f t="shared" si="16"/>
        <v>2179.9150758000001</v>
      </c>
      <c r="M39" s="189">
        <f t="shared" si="16"/>
        <v>2219.43867387</v>
      </c>
    </row>
  </sheetData>
  <phoneticPr fontId="49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603D2-E73E-4F2D-A318-6E0AEF6C7E4C}">
  <dimension ref="B2:N20"/>
  <sheetViews>
    <sheetView topLeftCell="A4" workbookViewId="0">
      <selection activeCell="E18" sqref="E18"/>
    </sheetView>
  </sheetViews>
  <sheetFormatPr defaultRowHeight="14.3"/>
  <cols>
    <col min="1" max="1" width="9" style="206"/>
    <col min="2" max="2" width="10.625" style="206" customWidth="1"/>
    <col min="3" max="3" width="11.375" style="206" customWidth="1"/>
    <col min="4" max="4" width="10.875" style="206" customWidth="1"/>
    <col min="5" max="5" width="9.625" style="206" customWidth="1"/>
    <col min="6" max="6" width="9" style="206"/>
    <col min="7" max="7" width="11.875" style="206" customWidth="1"/>
    <col min="8" max="16384" width="9" style="206"/>
  </cols>
  <sheetData>
    <row r="2" spans="2:14">
      <c r="B2" s="205" t="s">
        <v>314</v>
      </c>
    </row>
    <row r="3" spans="2:14">
      <c r="B3" s="206" t="s">
        <v>472</v>
      </c>
      <c r="C3" s="206">
        <v>128</v>
      </c>
      <c r="D3" s="206" t="s">
        <v>473</v>
      </c>
    </row>
    <row r="4" spans="2:14">
      <c r="B4" s="205" t="s">
        <v>315</v>
      </c>
    </row>
    <row r="5" spans="2:14">
      <c r="B5" s="206" t="s">
        <v>472</v>
      </c>
      <c r="C5" s="206">
        <v>8.65</v>
      </c>
      <c r="D5" s="206" t="s">
        <v>474</v>
      </c>
    </row>
    <row r="7" spans="2:14">
      <c r="B7" s="206" t="s">
        <v>475</v>
      </c>
      <c r="C7" s="206" t="s">
        <v>476</v>
      </c>
      <c r="D7" s="206">
        <v>20.2</v>
      </c>
      <c r="E7" s="206" t="s">
        <v>477</v>
      </c>
      <c r="G7" s="206" t="s">
        <v>478</v>
      </c>
      <c r="H7" s="206" t="s">
        <v>476</v>
      </c>
      <c r="I7" s="206">
        <v>15.3</v>
      </c>
      <c r="J7" s="206" t="s">
        <v>477</v>
      </c>
    </row>
    <row r="8" spans="2:14">
      <c r="B8" s="206" t="s">
        <v>479</v>
      </c>
      <c r="D8" s="206">
        <v>1054.3499999999999</v>
      </c>
    </row>
    <row r="9" spans="2:14">
      <c r="B9" s="206" t="s">
        <v>480</v>
      </c>
      <c r="D9" s="206">
        <v>1.6093440000000001</v>
      </c>
    </row>
    <row r="11" spans="2:14">
      <c r="B11" s="206" t="s">
        <v>481</v>
      </c>
      <c r="D11" s="206" t="s">
        <v>482</v>
      </c>
      <c r="E11" s="206">
        <v>7500</v>
      </c>
      <c r="F11" s="206" t="s">
        <v>291</v>
      </c>
      <c r="G11" s="206" t="s">
        <v>483</v>
      </c>
      <c r="H11" s="206">
        <v>1300</v>
      </c>
      <c r="I11" s="206" t="s">
        <v>484</v>
      </c>
      <c r="J11" s="206">
        <v>100</v>
      </c>
      <c r="K11" s="206" t="s">
        <v>485</v>
      </c>
      <c r="M11" s="206">
        <f>E11/J11/H11</f>
        <v>5.7692307692307696E-2</v>
      </c>
      <c r="N11" s="206" t="s">
        <v>486</v>
      </c>
    </row>
    <row r="12" spans="2:14">
      <c r="B12" s="206" t="s">
        <v>487</v>
      </c>
      <c r="D12" s="206" t="s">
        <v>482</v>
      </c>
      <c r="E12" s="206">
        <v>215</v>
      </c>
      <c r="F12" s="206" t="s">
        <v>291</v>
      </c>
      <c r="G12" s="206" t="s">
        <v>483</v>
      </c>
      <c r="H12" s="206">
        <v>80</v>
      </c>
      <c r="I12" s="206" t="s">
        <v>484</v>
      </c>
      <c r="J12" s="206">
        <v>60</v>
      </c>
      <c r="K12" s="206" t="s">
        <v>485</v>
      </c>
      <c r="M12" s="206">
        <f>E12/J12/H12</f>
        <v>4.4791666666666667E-2</v>
      </c>
      <c r="N12" s="206" t="s">
        <v>486</v>
      </c>
    </row>
    <row r="13" spans="2:14">
      <c r="C13" s="206" t="s">
        <v>488</v>
      </c>
      <c r="E13" s="206">
        <v>5.4398100000000002E-4</v>
      </c>
      <c r="F13" s="206" t="s">
        <v>489</v>
      </c>
      <c r="L13" s="206" t="s">
        <v>490</v>
      </c>
      <c r="M13" s="206">
        <f>(E11+E12)/(H11*J11+H12*J12)</f>
        <v>5.7232937685459943E-2</v>
      </c>
      <c r="N13" s="206" t="s">
        <v>486</v>
      </c>
    </row>
    <row r="14" spans="2:14">
      <c r="C14" s="206" t="s">
        <v>491</v>
      </c>
      <c r="D14" s="206">
        <v>3600000</v>
      </c>
    </row>
    <row r="17" spans="2:8">
      <c r="B17" s="206" t="s">
        <v>492</v>
      </c>
      <c r="C17" s="206">
        <f>$C$3*12/44/10^6</f>
        <v>3.4909090909090904E-5</v>
      </c>
      <c r="D17" s="207" t="s">
        <v>493</v>
      </c>
      <c r="E17" s="208">
        <f>$D$7/C17/10^12*$D$8/$D$9</f>
        <v>3.7909560316190944E-4</v>
      </c>
      <c r="F17" s="206" t="s">
        <v>494</v>
      </c>
      <c r="H17" s="206" t="s">
        <v>495</v>
      </c>
    </row>
    <row r="18" spans="2:8">
      <c r="C18" s="206">
        <f>$C$3*12/44/10^6</f>
        <v>3.4909090909090904E-5</v>
      </c>
      <c r="D18" s="207" t="s">
        <v>493</v>
      </c>
      <c r="E18" s="208">
        <f>$I$7/C18/10^12*$D$8/$D$9</f>
        <v>2.8713676873154528E-4</v>
      </c>
      <c r="F18" s="206" t="s">
        <v>494</v>
      </c>
      <c r="H18" s="206" t="s">
        <v>496</v>
      </c>
    </row>
    <row r="19" spans="2:8">
      <c r="D19" s="207"/>
      <c r="E19" s="208">
        <f>1/M13/D14*D8*D9</f>
        <v>8.2354085437718726E-3</v>
      </c>
      <c r="F19" s="206" t="s">
        <v>494</v>
      </c>
      <c r="H19" s="206" t="s">
        <v>471</v>
      </c>
    </row>
    <row r="20" spans="2:8">
      <c r="B20" s="206" t="s">
        <v>497</v>
      </c>
      <c r="C20" s="206">
        <f>$C$5*12/44/10^6</f>
        <v>2.3590909090909095E-6</v>
      </c>
      <c r="D20" s="207" t="s">
        <v>498</v>
      </c>
      <c r="E20" s="208">
        <f>$D$7/C20/10^12*$D$8/$D$9</f>
        <v>5.6097384051704505E-3</v>
      </c>
      <c r="F20" s="206" t="s">
        <v>494</v>
      </c>
      <c r="H20" s="206" t="s">
        <v>495</v>
      </c>
    </row>
  </sheetData>
  <phoneticPr fontId="49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546E5-181C-4B6F-B945-B1B9F5C23810}">
  <dimension ref="B8:BP116"/>
  <sheetViews>
    <sheetView topLeftCell="G69" workbookViewId="0">
      <selection activeCell="AA83" sqref="AA83"/>
    </sheetView>
  </sheetViews>
  <sheetFormatPr defaultColWidth="9.25" defaultRowHeight="14.3"/>
  <cols>
    <col min="1" max="2" width="9.25" style="191"/>
    <col min="3" max="7" width="14.5" style="191" customWidth="1"/>
    <col min="8" max="8" width="9.25" style="191"/>
    <col min="9" max="9" width="9.625" style="191" customWidth="1"/>
    <col min="10" max="11" width="9.25" style="191"/>
    <col min="12" max="13" width="9.5" style="191" bestFit="1" customWidth="1"/>
    <col min="14" max="16384" width="9.25" style="191"/>
  </cols>
  <sheetData>
    <row r="8" spans="13:14">
      <c r="M8" s="190" t="s">
        <v>429</v>
      </c>
      <c r="N8" s="190" t="s">
        <v>163</v>
      </c>
    </row>
    <row r="9" spans="13:14">
      <c r="M9" s="190" t="s">
        <v>247</v>
      </c>
      <c r="N9" s="190">
        <v>19816.960400721899</v>
      </c>
    </row>
    <row r="10" spans="13:14">
      <c r="M10" s="190" t="s">
        <v>261</v>
      </c>
      <c r="N10" s="190">
        <v>40822.483473268301</v>
      </c>
    </row>
    <row r="11" spans="13:14">
      <c r="M11" s="190" t="s">
        <v>273</v>
      </c>
      <c r="N11" s="190">
        <v>3412.1416416012498</v>
      </c>
    </row>
    <row r="20" spans="2:23">
      <c r="T20" s="238"/>
      <c r="U20" s="238"/>
      <c r="V20" s="238"/>
      <c r="W20" s="238"/>
    </row>
    <row r="22" spans="2:23">
      <c r="C22" s="191" t="s">
        <v>430</v>
      </c>
      <c r="D22" s="191" t="s">
        <v>431</v>
      </c>
      <c r="E22" s="191" t="s">
        <v>432</v>
      </c>
      <c r="F22" s="191" t="s">
        <v>433</v>
      </c>
      <c r="I22" s="191" t="s">
        <v>430</v>
      </c>
      <c r="J22" s="191" t="s">
        <v>431</v>
      </c>
      <c r="K22" s="191" t="s">
        <v>432</v>
      </c>
      <c r="L22" s="191" t="s">
        <v>433</v>
      </c>
    </row>
    <row r="23" spans="2:23">
      <c r="C23" s="191" t="s">
        <v>434</v>
      </c>
      <c r="D23" s="191" t="s">
        <v>434</v>
      </c>
      <c r="E23" s="191" t="s">
        <v>435</v>
      </c>
      <c r="F23" s="191" t="s">
        <v>434</v>
      </c>
      <c r="I23" s="191" t="s">
        <v>436</v>
      </c>
    </row>
    <row r="24" spans="2:23">
      <c r="B24" s="191">
        <v>2000</v>
      </c>
      <c r="C24" s="192">
        <v>2.5799999999999998E-3</v>
      </c>
      <c r="D24" s="192">
        <v>3.7599999999999999E-3</v>
      </c>
      <c r="E24" s="192">
        <v>1.132E-2</v>
      </c>
      <c r="F24" s="192">
        <v>1.39E-3</v>
      </c>
      <c r="G24" s="192" t="s">
        <v>436</v>
      </c>
      <c r="H24" s="192"/>
      <c r="I24" s="192">
        <f t="shared" ref="I24:I36" si="0">1/(C24*40822.4834732683)</f>
        <v>9.4946918033199882E-3</v>
      </c>
      <c r="J24" s="192">
        <f t="shared" ref="J24:J36" si="1">1/(D24*19816.9604007219)</f>
        <v>1.3420698302390626E-2</v>
      </c>
      <c r="K24" s="192">
        <f t="shared" ref="K24:K36" si="2">1/(E24*3412.14164160125)</f>
        <v>2.5889670445622286E-2</v>
      </c>
      <c r="L24" s="192">
        <f t="shared" ref="L24:L36" si="3">1/(F24*19816.9604007219)</f>
        <v>3.6303471666898381E-2</v>
      </c>
    </row>
    <row r="25" spans="2:23">
      <c r="B25" s="191">
        <v>2001</v>
      </c>
      <c r="C25" s="192">
        <v>2.5699999999999998E-3</v>
      </c>
      <c r="D25" s="192">
        <v>3.7399999999999998E-3</v>
      </c>
      <c r="E25" s="192">
        <v>1.1310000000000001E-2</v>
      </c>
      <c r="F25" s="192">
        <v>1.39E-3</v>
      </c>
      <c r="G25" s="192"/>
      <c r="H25" s="192"/>
      <c r="I25" s="192">
        <f t="shared" si="0"/>
        <v>9.5316361294029463E-3</v>
      </c>
      <c r="J25" s="192">
        <f t="shared" si="1"/>
        <v>1.3492466742510362E-2</v>
      </c>
      <c r="K25" s="192">
        <f t="shared" si="2"/>
        <v>2.5912561400923455E-2</v>
      </c>
      <c r="L25" s="192">
        <f t="shared" si="3"/>
        <v>3.6303471666898381E-2</v>
      </c>
    </row>
    <row r="26" spans="2:23">
      <c r="B26" s="191">
        <v>2002</v>
      </c>
      <c r="C26" s="192">
        <v>2.5899999999999999E-3</v>
      </c>
      <c r="D26" s="192">
        <v>3.7699999999999999E-3</v>
      </c>
      <c r="E26" s="192">
        <v>1.108E-2</v>
      </c>
      <c r="F26" s="192">
        <v>1.3600000000000001E-3</v>
      </c>
      <c r="G26" s="192"/>
      <c r="H26" s="192"/>
      <c r="I26" s="192">
        <f t="shared" si="0"/>
        <v>9.4580327616083284E-3</v>
      </c>
      <c r="J26" s="192">
        <f t="shared" si="1"/>
        <v>1.3385099633153517E-2</v>
      </c>
      <c r="K26" s="192">
        <f t="shared" si="2"/>
        <v>2.6450457531087029E-2</v>
      </c>
      <c r="L26" s="192">
        <f t="shared" si="3"/>
        <v>3.7104283541903489E-2</v>
      </c>
    </row>
    <row r="27" spans="2:23">
      <c r="B27" s="191">
        <v>2003</v>
      </c>
      <c r="C27" s="192">
        <v>2.5400000000000002E-3</v>
      </c>
      <c r="D27" s="192">
        <v>3.7000000000000002E-3</v>
      </c>
      <c r="E27" s="192">
        <v>1.0999999999999999E-2</v>
      </c>
      <c r="F27" s="192">
        <v>1.3500000000000001E-3</v>
      </c>
      <c r="G27" s="192"/>
      <c r="H27" s="192"/>
      <c r="I27" s="192">
        <f t="shared" si="0"/>
        <v>9.6442145088840806E-3</v>
      </c>
      <c r="J27" s="192">
        <f t="shared" si="1"/>
        <v>1.3638331247834796E-2</v>
      </c>
      <c r="K27" s="192">
        <f t="shared" si="2"/>
        <v>2.6642824494949483E-2</v>
      </c>
      <c r="L27" s="192">
        <f t="shared" si="3"/>
        <v>3.7379130086658337E-2</v>
      </c>
    </row>
    <row r="28" spans="2:23">
      <c r="B28" s="191">
        <v>2004</v>
      </c>
      <c r="C28" s="192">
        <v>2.5000000000000001E-3</v>
      </c>
      <c r="D28" s="192">
        <v>3.64E-3</v>
      </c>
      <c r="E28" s="192">
        <v>1.112E-2</v>
      </c>
      <c r="F28" s="192">
        <v>1.3699999999999999E-3</v>
      </c>
      <c r="G28" s="192"/>
      <c r="H28" s="192"/>
      <c r="I28" s="192">
        <f t="shared" si="0"/>
        <v>9.7985219410262267E-3</v>
      </c>
      <c r="J28" s="192">
        <f t="shared" si="1"/>
        <v>1.386313890576614E-2</v>
      </c>
      <c r="K28" s="192">
        <f t="shared" si="2"/>
        <v>2.6355312000399669E-2</v>
      </c>
      <c r="L28" s="192">
        <f t="shared" si="3"/>
        <v>3.6833449355466244E-2</v>
      </c>
    </row>
    <row r="29" spans="2:23">
      <c r="B29" s="191">
        <v>2005</v>
      </c>
      <c r="C29" s="192">
        <v>2.4599999999999999E-3</v>
      </c>
      <c r="D29" s="192">
        <v>3.5799999999999998E-3</v>
      </c>
      <c r="E29" s="192">
        <v>1.1180000000000001E-2</v>
      </c>
      <c r="F29" s="192">
        <v>1.3699999999999999E-3</v>
      </c>
      <c r="G29" s="192"/>
      <c r="H29" s="192"/>
      <c r="I29" s="192">
        <f t="shared" si="0"/>
        <v>9.9578475010429143E-3</v>
      </c>
      <c r="J29" s="192">
        <f t="shared" si="1"/>
        <v>1.4095482015918646E-2</v>
      </c>
      <c r="K29" s="192">
        <f t="shared" si="2"/>
        <v>2.6213870254422563E-2</v>
      </c>
      <c r="L29" s="192">
        <f t="shared" si="3"/>
        <v>3.6833449355466244E-2</v>
      </c>
    </row>
    <row r="30" spans="2:23">
      <c r="B30" s="191">
        <v>2006</v>
      </c>
      <c r="C30" s="192">
        <v>2.4299999999999999E-3</v>
      </c>
      <c r="D30" s="192">
        <v>3.5400000000000002E-3</v>
      </c>
      <c r="E30" s="192">
        <v>1.0999999999999999E-2</v>
      </c>
      <c r="F30" s="192">
        <v>1.3500000000000001E-3</v>
      </c>
      <c r="G30" s="192"/>
      <c r="H30" s="192"/>
      <c r="I30" s="192">
        <f t="shared" si="0"/>
        <v>1.008078388994468E-2</v>
      </c>
      <c r="J30" s="192">
        <f t="shared" si="1"/>
        <v>1.4254752999149365E-2</v>
      </c>
      <c r="K30" s="192">
        <f t="shared" si="2"/>
        <v>2.6642824494949483E-2</v>
      </c>
      <c r="L30" s="192">
        <f t="shared" si="3"/>
        <v>3.7379130086658337E-2</v>
      </c>
    </row>
    <row r="31" spans="2:23">
      <c r="B31" s="191">
        <v>2007</v>
      </c>
      <c r="C31" s="192">
        <v>2.4599999999999999E-3</v>
      </c>
      <c r="D31" s="192">
        <v>3.5799999999999998E-3</v>
      </c>
      <c r="E31" s="192">
        <v>1.095E-2</v>
      </c>
      <c r="F31" s="192">
        <v>1.3500000000000001E-3</v>
      </c>
      <c r="G31" s="192"/>
      <c r="H31" s="192"/>
      <c r="I31" s="192">
        <f t="shared" si="0"/>
        <v>9.9578475010429143E-3</v>
      </c>
      <c r="J31" s="192">
        <f t="shared" si="1"/>
        <v>1.4095482015918646E-2</v>
      </c>
      <c r="K31" s="192">
        <f t="shared" si="2"/>
        <v>2.676448122780313E-2</v>
      </c>
      <c r="L31" s="192">
        <f t="shared" si="3"/>
        <v>3.7379130086658337E-2</v>
      </c>
    </row>
    <row r="32" spans="2:23">
      <c r="B32" s="191">
        <v>2008</v>
      </c>
      <c r="C32" s="192">
        <v>2.49E-3</v>
      </c>
      <c r="D32" s="192">
        <v>3.63E-3</v>
      </c>
      <c r="E32" s="192">
        <v>1.106E-2</v>
      </c>
      <c r="F32" s="192">
        <v>1.3600000000000001E-3</v>
      </c>
      <c r="G32" s="192"/>
      <c r="H32" s="192"/>
      <c r="I32" s="192">
        <f t="shared" si="0"/>
        <v>9.8378734347652885E-3</v>
      </c>
      <c r="J32" s="192">
        <f t="shared" si="1"/>
        <v>1.390132937107128E-2</v>
      </c>
      <c r="K32" s="192">
        <f t="shared" si="2"/>
        <v>2.649828837653203E-2</v>
      </c>
      <c r="L32" s="192">
        <f t="shared" si="3"/>
        <v>3.7104283541903489E-2</v>
      </c>
    </row>
    <row r="33" spans="2:14">
      <c r="B33" s="191">
        <v>2009</v>
      </c>
      <c r="C33" s="192">
        <v>2.5200000000000001E-3</v>
      </c>
      <c r="D33" s="192">
        <v>3.6700000000000001E-3</v>
      </c>
      <c r="E33" s="192">
        <v>1.0789999999999999E-2</v>
      </c>
      <c r="F33" s="192">
        <v>1.33E-3</v>
      </c>
      <c r="G33" s="192"/>
      <c r="H33" s="192"/>
      <c r="I33" s="192">
        <f t="shared" si="0"/>
        <v>9.7207558938752249E-3</v>
      </c>
      <c r="J33" s="192">
        <f t="shared" si="1"/>
        <v>1.3749816244411102E-2</v>
      </c>
      <c r="K33" s="192">
        <f t="shared" si="2"/>
        <v>2.7161359540726997E-2</v>
      </c>
      <c r="L33" s="192">
        <f t="shared" si="3"/>
        <v>3.7941222268412594E-2</v>
      </c>
    </row>
    <row r="34" spans="2:14">
      <c r="B34" s="191">
        <v>2010</v>
      </c>
      <c r="C34" s="192">
        <v>2.64E-3</v>
      </c>
      <c r="D34" s="192">
        <v>3.8500000000000001E-3</v>
      </c>
      <c r="E34" s="192">
        <v>1.0240000000000001E-2</v>
      </c>
      <c r="F34" s="192">
        <v>1.2600000000000001E-3</v>
      </c>
      <c r="G34" s="192"/>
      <c r="H34" s="192"/>
      <c r="I34" s="192">
        <f t="shared" si="0"/>
        <v>9.2789033532445324E-3</v>
      </c>
      <c r="J34" s="192">
        <f t="shared" si="1"/>
        <v>1.3106967692724351E-2</v>
      </c>
      <c r="K34" s="192">
        <f t="shared" si="2"/>
        <v>2.8620221625434008E-2</v>
      </c>
      <c r="L34" s="192">
        <f t="shared" si="3"/>
        <v>4.0049067949991073E-2</v>
      </c>
    </row>
    <row r="35" spans="2:14">
      <c r="B35" s="191">
        <v>2011</v>
      </c>
      <c r="C35" s="192">
        <v>2.65E-3</v>
      </c>
      <c r="D35" s="192">
        <v>3.8600000000000001E-3</v>
      </c>
      <c r="E35" s="192">
        <v>1.0059999999999999E-2</v>
      </c>
      <c r="F35" s="192">
        <v>1.24E-3</v>
      </c>
      <c r="G35" s="192"/>
      <c r="H35" s="192"/>
      <c r="I35" s="192">
        <f t="shared" si="0"/>
        <v>9.2438886236096487E-3</v>
      </c>
      <c r="J35" s="192">
        <f t="shared" si="1"/>
        <v>1.3073011817872734E-2</v>
      </c>
      <c r="K35" s="192">
        <f t="shared" si="2"/>
        <v>2.9132313066048139E-2</v>
      </c>
      <c r="L35" s="192">
        <f t="shared" si="3"/>
        <v>4.0695020658861894E-2</v>
      </c>
    </row>
    <row r="36" spans="2:14">
      <c r="B36" s="191">
        <v>2012</v>
      </c>
      <c r="C36" s="192">
        <v>2.6800000000000001E-3</v>
      </c>
      <c r="D36" s="192">
        <v>3.9100000000000003E-3</v>
      </c>
      <c r="E36" s="192">
        <v>1.021E-2</v>
      </c>
      <c r="F36" s="192">
        <v>1.25E-3</v>
      </c>
      <c r="G36" s="192"/>
      <c r="H36" s="192"/>
      <c r="I36" s="192">
        <f t="shared" si="0"/>
        <v>9.1404122584199891E-3</v>
      </c>
      <c r="J36" s="192">
        <f t="shared" si="1"/>
        <v>1.2905837753705563E-2</v>
      </c>
      <c r="K36" s="192">
        <f t="shared" si="2"/>
        <v>2.8704316302100318E-2</v>
      </c>
      <c r="L36" s="192">
        <f t="shared" si="3"/>
        <v>4.0369460493590997E-2</v>
      </c>
    </row>
    <row r="42" spans="2:14">
      <c r="M42" s="190" t="s">
        <v>429</v>
      </c>
      <c r="N42" s="190" t="s">
        <v>163</v>
      </c>
    </row>
    <row r="43" spans="2:14">
      <c r="M43" s="190" t="s">
        <v>247</v>
      </c>
      <c r="N43" s="190">
        <v>19816.960400721899</v>
      </c>
    </row>
    <row r="44" spans="2:14">
      <c r="M44" s="190"/>
      <c r="N44" s="190"/>
    </row>
    <row r="51" spans="2:12">
      <c r="C51" s="191" t="s">
        <v>437</v>
      </c>
      <c r="E51" s="191" t="s">
        <v>438</v>
      </c>
      <c r="I51" s="191" t="s">
        <v>437</v>
      </c>
      <c r="K51" s="191" t="s">
        <v>438</v>
      </c>
    </row>
    <row r="52" spans="2:12">
      <c r="C52" s="191" t="s">
        <v>439</v>
      </c>
      <c r="D52" s="191" t="s">
        <v>440</v>
      </c>
      <c r="E52" s="191" t="s">
        <v>439</v>
      </c>
      <c r="F52" s="191" t="s">
        <v>440</v>
      </c>
      <c r="I52" s="191" t="s">
        <v>439</v>
      </c>
      <c r="J52" s="191" t="s">
        <v>440</v>
      </c>
      <c r="K52" s="191" t="s">
        <v>439</v>
      </c>
      <c r="L52" s="191" t="s">
        <v>440</v>
      </c>
    </row>
    <row r="53" spans="2:12">
      <c r="B53" s="191" t="s">
        <v>441</v>
      </c>
      <c r="C53" s="191" t="s">
        <v>442</v>
      </c>
      <c r="D53" s="191" t="s">
        <v>442</v>
      </c>
      <c r="E53" s="191" t="s">
        <v>212</v>
      </c>
      <c r="F53" s="191" t="s">
        <v>442</v>
      </c>
      <c r="I53" s="191" t="s">
        <v>443</v>
      </c>
      <c r="K53" s="191" t="s">
        <v>436</v>
      </c>
    </row>
    <row r="54" spans="2:12">
      <c r="B54" s="192"/>
      <c r="C54" s="192"/>
      <c r="D54" s="192"/>
      <c r="E54" s="192"/>
      <c r="F54" s="192"/>
      <c r="G54" s="192"/>
      <c r="H54" s="192"/>
      <c r="I54" s="192"/>
      <c r="J54" s="192"/>
      <c r="K54" s="192"/>
      <c r="L54" s="192"/>
    </row>
    <row r="55" spans="2:12">
      <c r="B55" s="191">
        <v>2015</v>
      </c>
      <c r="C55" s="192">
        <v>5.3470000000000002E-3</v>
      </c>
      <c r="D55" s="192">
        <v>5.117E-3</v>
      </c>
      <c r="E55" s="192">
        <v>8.3669999999999994E-3</v>
      </c>
      <c r="F55" s="192">
        <v>8.0319999999999992E-3</v>
      </c>
      <c r="G55" s="192"/>
      <c r="H55" s="192"/>
      <c r="I55" s="192">
        <f t="shared" ref="I55:L70" si="4">1/(C55*19816.9604007219)</f>
        <v>9.4374089427695443E-3</v>
      </c>
      <c r="J55" s="192">
        <f t="shared" si="4"/>
        <v>9.8616035991770084E-3</v>
      </c>
      <c r="K55" s="192">
        <f t="shared" si="4"/>
        <v>6.0310536174242573E-3</v>
      </c>
      <c r="L55" s="192">
        <f t="shared" si="4"/>
        <v>6.282597810880074E-3</v>
      </c>
    </row>
    <row r="56" spans="2:12">
      <c r="B56" s="191">
        <v>2016</v>
      </c>
      <c r="C56" s="192">
        <v>5.3428E-3</v>
      </c>
      <c r="D56" s="192">
        <v>4.9307999999999999E-3</v>
      </c>
      <c r="E56" s="192">
        <v>8.1962000000000007E-3</v>
      </c>
      <c r="F56" s="192">
        <v>7.8890000000000002E-3</v>
      </c>
      <c r="G56" s="192"/>
      <c r="H56" s="192"/>
      <c r="I56" s="192">
        <f t="shared" si="4"/>
        <v>9.4448277339576163E-3</v>
      </c>
      <c r="J56" s="192">
        <f t="shared" si="4"/>
        <v>1.0234003735091415E-2</v>
      </c>
      <c r="K56" s="192">
        <f t="shared" si="4"/>
        <v>6.1567342935736988E-3</v>
      </c>
      <c r="L56" s="192">
        <f t="shared" si="4"/>
        <v>6.3964793531485296E-3</v>
      </c>
    </row>
    <row r="57" spans="2:12">
      <c r="B57" s="191">
        <v>2017</v>
      </c>
      <c r="C57" s="192">
        <v>5.3385999999999998E-3</v>
      </c>
      <c r="D57" s="192">
        <v>4.7445999999999999E-3</v>
      </c>
      <c r="E57" s="192">
        <v>8.0254000000000002E-3</v>
      </c>
      <c r="F57" s="192">
        <v>7.7460000000000003E-3</v>
      </c>
      <c r="G57" s="192" t="s">
        <v>436</v>
      </c>
      <c r="H57" s="192"/>
      <c r="I57" s="192">
        <f t="shared" si="4"/>
        <v>9.4522581982146546E-3</v>
      </c>
      <c r="J57" s="192">
        <f t="shared" si="4"/>
        <v>1.0635633270873994E-2</v>
      </c>
      <c r="K57" s="192">
        <f t="shared" si="4"/>
        <v>6.2877645496783657E-3</v>
      </c>
      <c r="L57" s="192">
        <f t="shared" si="4"/>
        <v>6.5145656618885552E-3</v>
      </c>
    </row>
    <row r="58" spans="2:12">
      <c r="B58" s="191">
        <v>2018</v>
      </c>
      <c r="C58" s="192">
        <v>5.3344000000000004E-3</v>
      </c>
      <c r="D58" s="192">
        <v>4.5583999999999998E-3</v>
      </c>
      <c r="E58" s="192">
        <v>7.8545999999999998E-3</v>
      </c>
      <c r="F58" s="192">
        <v>7.6030000000000004E-3</v>
      </c>
      <c r="G58" s="192"/>
      <c r="H58" s="192"/>
      <c r="I58" s="192">
        <f t="shared" si="4"/>
        <v>9.459700363112767E-3</v>
      </c>
      <c r="J58" s="192">
        <f t="shared" si="4"/>
        <v>1.1070074064800973E-2</v>
      </c>
      <c r="K58" s="192">
        <f t="shared" si="4"/>
        <v>6.4244933691071163E-3</v>
      </c>
      <c r="L58" s="192">
        <f t="shared" si="4"/>
        <v>6.637093991449264E-3</v>
      </c>
    </row>
    <row r="59" spans="2:12">
      <c r="B59" s="191">
        <v>2019</v>
      </c>
      <c r="C59" s="192">
        <v>5.3302000000000002E-3</v>
      </c>
      <c r="D59" s="192">
        <v>4.3721999999999997E-3</v>
      </c>
      <c r="E59" s="192">
        <v>7.6838000000000002E-3</v>
      </c>
      <c r="F59" s="192">
        <v>7.4599999999999996E-3</v>
      </c>
      <c r="G59" s="192"/>
      <c r="H59" s="192"/>
      <c r="I59" s="192">
        <f t="shared" si="4"/>
        <v>9.4671542563109726E-3</v>
      </c>
      <c r="J59" s="192">
        <f t="shared" si="4"/>
        <v>1.1541518141207803E-2</v>
      </c>
      <c r="K59" s="192">
        <f t="shared" si="4"/>
        <v>6.567300764854467E-3</v>
      </c>
      <c r="L59" s="192">
        <f t="shared" si="4"/>
        <v>6.7643197878001016E-3</v>
      </c>
    </row>
    <row r="60" spans="2:12">
      <c r="B60" s="191">
        <v>2020</v>
      </c>
      <c r="C60" s="192">
        <v>5.326E-3</v>
      </c>
      <c r="D60" s="192">
        <v>4.1859999999999996E-3</v>
      </c>
      <c r="E60" s="192">
        <v>7.5129999999999997E-3</v>
      </c>
      <c r="F60" s="192">
        <v>7.3169999999999997E-3</v>
      </c>
      <c r="G60" s="192"/>
      <c r="H60" s="192"/>
      <c r="I60" s="192">
        <f t="shared" si="4"/>
        <v>9.47461990555553E-3</v>
      </c>
      <c r="J60" s="192">
        <f t="shared" si="4"/>
        <v>1.2054903396318385E-2</v>
      </c>
      <c r="K60" s="192">
        <f t="shared" si="4"/>
        <v>6.7166013066669436E-3</v>
      </c>
      <c r="L60" s="192">
        <f t="shared" si="4"/>
        <v>6.8965184661731252E-3</v>
      </c>
    </row>
    <row r="61" spans="2:12">
      <c r="B61" s="191">
        <v>2021</v>
      </c>
      <c r="C61" s="192">
        <v>5.1444000000000004E-3</v>
      </c>
      <c r="D61" s="192">
        <v>4.0629999999999998E-3</v>
      </c>
      <c r="E61" s="192">
        <v>7.0112000000000004E-3</v>
      </c>
      <c r="F61" s="192">
        <v>6.9898E-3</v>
      </c>
      <c r="G61" s="192"/>
      <c r="H61" s="192"/>
      <c r="I61" s="192">
        <f t="shared" si="4"/>
        <v>9.8090789240705915E-3</v>
      </c>
      <c r="J61" s="192">
        <f t="shared" si="4"/>
        <v>1.241984386339866E-2</v>
      </c>
      <c r="K61" s="192">
        <f t="shared" si="4"/>
        <v>7.1973165245590989E-3</v>
      </c>
      <c r="L61" s="192">
        <f t="shared" si="4"/>
        <v>7.2193518579914667E-3</v>
      </c>
    </row>
    <row r="62" spans="2:12">
      <c r="B62" s="191">
        <v>2022</v>
      </c>
      <c r="C62" s="192">
        <v>4.9627999999999999E-3</v>
      </c>
      <c r="D62" s="192">
        <v>3.9399999999999999E-3</v>
      </c>
      <c r="E62" s="192">
        <v>6.5094000000000003E-3</v>
      </c>
      <c r="F62" s="192">
        <v>6.6626000000000003E-3</v>
      </c>
      <c r="G62" s="192"/>
      <c r="H62" s="192"/>
      <c r="I62" s="192">
        <f t="shared" si="4"/>
        <v>1.0168015156159579E-2</v>
      </c>
      <c r="J62" s="192">
        <f t="shared" si="4"/>
        <v>1.2807569953550445E-2</v>
      </c>
      <c r="K62" s="192">
        <f t="shared" si="4"/>
        <v>7.7521469900434375E-3</v>
      </c>
      <c r="L62" s="192">
        <f t="shared" si="4"/>
        <v>7.5738939178381943E-3</v>
      </c>
    </row>
    <row r="63" spans="2:12">
      <c r="B63" s="191">
        <v>2023</v>
      </c>
      <c r="C63" s="192">
        <v>4.7812000000000002E-3</v>
      </c>
      <c r="D63" s="192">
        <v>3.8170000000000001E-3</v>
      </c>
      <c r="E63" s="192">
        <v>6.0076000000000001E-3</v>
      </c>
      <c r="F63" s="192">
        <v>6.3353999999999997E-3</v>
      </c>
      <c r="G63" s="192"/>
      <c r="H63" s="192"/>
      <c r="I63" s="192">
        <f t="shared" si="4"/>
        <v>1.0554217689489826E-2</v>
      </c>
      <c r="J63" s="192">
        <f t="shared" si="4"/>
        <v>1.3220284416292574E-2</v>
      </c>
      <c r="K63" s="192">
        <f t="shared" si="4"/>
        <v>8.3996646942187825E-3</v>
      </c>
      <c r="L63" s="192">
        <f t="shared" si="4"/>
        <v>7.9650575523232559E-3</v>
      </c>
    </row>
    <row r="64" spans="2:12">
      <c r="B64" s="191">
        <v>2024</v>
      </c>
      <c r="C64" s="192">
        <v>4.5995999999999997E-3</v>
      </c>
      <c r="D64" s="192">
        <v>3.6939999999999998E-3</v>
      </c>
      <c r="E64" s="192">
        <v>5.5057999999999999E-3</v>
      </c>
      <c r="F64" s="192">
        <v>6.0082E-3</v>
      </c>
      <c r="G64" s="192"/>
      <c r="H64" s="192"/>
      <c r="I64" s="192">
        <f t="shared" si="4"/>
        <v>1.0970916083352629E-2</v>
      </c>
      <c r="J64" s="192">
        <f t="shared" si="4"/>
        <v>1.3660483383050558E-2</v>
      </c>
      <c r="K64" s="192">
        <f t="shared" si="4"/>
        <v>9.165212251986769E-3</v>
      </c>
      <c r="L64" s="192">
        <f t="shared" si="4"/>
        <v>8.398825874136805E-3</v>
      </c>
    </row>
    <row r="65" spans="2:68">
      <c r="B65" s="191">
        <v>2025</v>
      </c>
      <c r="C65" s="192">
        <v>4.4180000000000001E-3</v>
      </c>
      <c r="D65" s="192">
        <v>3.571E-3</v>
      </c>
      <c r="E65" s="192">
        <v>5.0039999999999998E-3</v>
      </c>
      <c r="F65" s="192">
        <v>5.6810000000000003E-3</v>
      </c>
      <c r="G65" s="192"/>
      <c r="H65" s="192"/>
      <c r="I65" s="192">
        <f t="shared" si="4"/>
        <v>1.1421870895651595E-2</v>
      </c>
      <c r="J65" s="192">
        <f t="shared" si="4"/>
        <v>1.4131006893584082E-2</v>
      </c>
      <c r="K65" s="192">
        <f t="shared" si="4"/>
        <v>1.0084297685249551E-2</v>
      </c>
      <c r="L65" s="192">
        <f t="shared" si="4"/>
        <v>8.8825603972872286E-3</v>
      </c>
    </row>
    <row r="66" spans="2:68">
      <c r="B66" s="191">
        <v>2026</v>
      </c>
      <c r="C66" s="192">
        <v>4.1682000000000004E-3</v>
      </c>
      <c r="D66" s="192">
        <v>3.4650000000000002E-3</v>
      </c>
      <c r="E66" s="192">
        <v>4.8522000000000001E-3</v>
      </c>
      <c r="F66" s="192">
        <v>5.2572000000000001E-3</v>
      </c>
      <c r="G66" s="192"/>
      <c r="H66" s="192"/>
      <c r="I66" s="192">
        <f t="shared" si="4"/>
        <v>1.2106382999133617E-2</v>
      </c>
      <c r="J66" s="192">
        <f t="shared" si="4"/>
        <v>1.456329743636039E-2</v>
      </c>
      <c r="K66" s="192">
        <f t="shared" si="4"/>
        <v>1.0399782700010048E-2</v>
      </c>
      <c r="L66" s="192">
        <f t="shared" si="4"/>
        <v>9.5986124965739845E-3</v>
      </c>
    </row>
    <row r="67" spans="2:68">
      <c r="B67" s="191">
        <v>2027</v>
      </c>
      <c r="C67" s="192">
        <v>3.9183999999999998E-3</v>
      </c>
      <c r="D67" s="192">
        <v>3.359E-3</v>
      </c>
      <c r="E67" s="192">
        <v>4.7004000000000004E-3</v>
      </c>
      <c r="F67" s="192">
        <v>4.8333999999999998E-3</v>
      </c>
      <c r="G67" s="192"/>
      <c r="H67" s="192"/>
      <c r="I67" s="192">
        <f t="shared" si="4"/>
        <v>1.287817109457655E-2</v>
      </c>
      <c r="J67" s="192">
        <f t="shared" si="4"/>
        <v>1.5022871573977003E-2</v>
      </c>
      <c r="K67" s="192">
        <f t="shared" si="4"/>
        <v>1.0735644970000159E-2</v>
      </c>
      <c r="L67" s="192">
        <f t="shared" si="4"/>
        <v>1.0440233710636147E-2</v>
      </c>
    </row>
    <row r="68" spans="2:68">
      <c r="B68" s="191">
        <v>2028</v>
      </c>
      <c r="C68" s="192">
        <v>3.6686000000000002E-3</v>
      </c>
      <c r="D68" s="192">
        <v>3.2529999999999998E-3</v>
      </c>
      <c r="E68" s="192">
        <v>4.5485999999999999E-3</v>
      </c>
      <c r="F68" s="192">
        <v>4.4095999999999996E-3</v>
      </c>
      <c r="G68" s="192"/>
      <c r="H68" s="192"/>
      <c r="I68" s="192">
        <f t="shared" si="4"/>
        <v>1.3755063407563852E-2</v>
      </c>
      <c r="J68" s="192">
        <f t="shared" si="4"/>
        <v>1.5512396439283357E-2</v>
      </c>
      <c r="K68" s="192">
        <f t="shared" si="4"/>
        <v>1.1093924639886723E-2</v>
      </c>
      <c r="L68" s="192">
        <f t="shared" si="4"/>
        <v>1.1443628813722051E-2</v>
      </c>
    </row>
    <row r="69" spans="2:68">
      <c r="B69" s="191">
        <v>2029</v>
      </c>
      <c r="C69" s="192">
        <v>3.4188000000000001E-3</v>
      </c>
      <c r="D69" s="192">
        <v>3.1470000000000001E-3</v>
      </c>
      <c r="E69" s="192">
        <v>4.3968000000000002E-3</v>
      </c>
      <c r="F69" s="192">
        <v>3.9858000000000003E-3</v>
      </c>
      <c r="G69" s="192"/>
      <c r="H69" s="192"/>
      <c r="I69" s="192">
        <f t="shared" si="4"/>
        <v>1.4760098753067961E-2</v>
      </c>
      <c r="J69" s="192">
        <f t="shared" si="4"/>
        <v>1.6034898511912535E-2</v>
      </c>
      <c r="K69" s="192">
        <f t="shared" si="4"/>
        <v>1.1476943599205957E-2</v>
      </c>
      <c r="L69" s="192">
        <f t="shared" si="4"/>
        <v>1.266040082718369E-2</v>
      </c>
    </row>
    <row r="70" spans="2:68">
      <c r="B70" s="191">
        <v>2030</v>
      </c>
      <c r="C70" s="192">
        <v>3.1689999999999999E-3</v>
      </c>
      <c r="D70" s="192">
        <v>3.0409999999999999E-3</v>
      </c>
      <c r="E70" s="192">
        <v>4.2449999999999996E-3</v>
      </c>
      <c r="F70" s="192">
        <v>3.5620000000000001E-3</v>
      </c>
      <c r="G70" s="192"/>
      <c r="H70" s="192"/>
      <c r="I70" s="192">
        <f t="shared" si="4"/>
        <v>1.5923580188383954E-2</v>
      </c>
      <c r="J70" s="192">
        <f t="shared" si="4"/>
        <v>1.6593826246954539E-2</v>
      </c>
      <c r="K70" s="192">
        <f t="shared" si="4"/>
        <v>1.1887355857947882E-2</v>
      </c>
      <c r="L70" s="192">
        <f t="shared" si="4"/>
        <v>1.4166711290563938E-2</v>
      </c>
    </row>
    <row r="73" spans="2:68">
      <c r="R73" s="204" t="s">
        <v>448</v>
      </c>
      <c r="S73" s="204">
        <v>2011</v>
      </c>
      <c r="T73" s="204">
        <v>2012</v>
      </c>
      <c r="U73" s="204">
        <v>2013</v>
      </c>
      <c r="V73" s="204">
        <v>2014</v>
      </c>
      <c r="W73" s="204">
        <v>2015</v>
      </c>
      <c r="X73" s="204">
        <v>2016</v>
      </c>
      <c r="Y73" s="204">
        <v>2017</v>
      </c>
      <c r="Z73" s="204">
        <v>2018</v>
      </c>
      <c r="AA73" s="204">
        <v>2019</v>
      </c>
      <c r="AB73" s="204">
        <v>2020</v>
      </c>
      <c r="AC73" s="204">
        <v>2021</v>
      </c>
      <c r="AD73" s="204">
        <v>2022</v>
      </c>
      <c r="AE73" s="204">
        <v>2023</v>
      </c>
      <c r="AF73" s="204">
        <v>2024</v>
      </c>
      <c r="AG73" s="204">
        <v>2025</v>
      </c>
      <c r="AH73" s="204">
        <v>2026</v>
      </c>
      <c r="AI73" s="204">
        <v>2027</v>
      </c>
      <c r="AJ73" s="204">
        <v>2028</v>
      </c>
      <c r="AK73" s="204">
        <v>2029</v>
      </c>
      <c r="AL73" s="204">
        <v>2030</v>
      </c>
      <c r="AM73" s="204">
        <v>2031</v>
      </c>
      <c r="AN73" s="204">
        <v>2032</v>
      </c>
      <c r="AO73" s="204">
        <v>2033</v>
      </c>
      <c r="AP73" s="204">
        <v>2034</v>
      </c>
      <c r="AQ73" s="204">
        <v>2035</v>
      </c>
      <c r="AR73" s="204">
        <v>2036</v>
      </c>
      <c r="AS73" s="204">
        <v>2037</v>
      </c>
      <c r="AT73" s="204">
        <v>2038</v>
      </c>
      <c r="AU73" s="204">
        <v>2039</v>
      </c>
      <c r="AV73" s="204">
        <v>2040</v>
      </c>
      <c r="AW73" s="204">
        <v>2041</v>
      </c>
      <c r="AX73" s="204">
        <v>2042</v>
      </c>
      <c r="AY73" s="204">
        <v>2043</v>
      </c>
      <c r="AZ73" s="204">
        <v>2044</v>
      </c>
      <c r="BA73" s="204">
        <v>2045</v>
      </c>
      <c r="BB73" s="204">
        <v>2046</v>
      </c>
      <c r="BC73" s="204">
        <v>2047</v>
      </c>
      <c r="BD73" s="204">
        <v>2048</v>
      </c>
      <c r="BE73" s="204">
        <v>2049</v>
      </c>
      <c r="BF73" s="204">
        <v>2050</v>
      </c>
      <c r="BG73" s="204">
        <v>2051</v>
      </c>
      <c r="BH73" s="204">
        <v>2052</v>
      </c>
      <c r="BI73" s="204">
        <v>2053</v>
      </c>
      <c r="BJ73" s="204">
        <v>2054</v>
      </c>
      <c r="BK73" s="204">
        <v>2055</v>
      </c>
      <c r="BL73" s="204">
        <v>2056</v>
      </c>
      <c r="BM73" s="204">
        <v>2057</v>
      </c>
      <c r="BN73" s="204">
        <v>2058</v>
      </c>
      <c r="BO73" s="204">
        <v>2059</v>
      </c>
      <c r="BP73" s="204">
        <v>2060</v>
      </c>
    </row>
    <row r="74" spans="2:68">
      <c r="C74" s="191" t="s">
        <v>444</v>
      </c>
      <c r="D74" s="191" t="s">
        <v>445</v>
      </c>
      <c r="E74" s="191" t="s">
        <v>446</v>
      </c>
      <c r="F74" s="191" t="s">
        <v>447</v>
      </c>
      <c r="Q74" s="191" t="s">
        <v>444</v>
      </c>
      <c r="R74" s="191" t="s">
        <v>449</v>
      </c>
      <c r="S74" s="191">
        <v>9.82</v>
      </c>
      <c r="T74" s="191">
        <v>9.8800000000000008</v>
      </c>
      <c r="U74" s="191">
        <v>9.8000000000000007</v>
      </c>
      <c r="V74" s="191">
        <v>9.43</v>
      </c>
      <c r="W74" s="191">
        <v>9.4700000000000006</v>
      </c>
      <c r="X74" s="191">
        <v>8.7799999999999994</v>
      </c>
      <c r="Y74" s="191">
        <v>7.6</v>
      </c>
      <c r="Z74" s="191">
        <v>6.76</v>
      </c>
      <c r="AA74" s="191">
        <v>6.28</v>
      </c>
      <c r="AB74" s="191">
        <v>5.8</v>
      </c>
      <c r="AC74" s="191">
        <v>5.6</v>
      </c>
      <c r="AD74" s="191">
        <v>5.4</v>
      </c>
      <c r="AE74" s="191">
        <v>5.2</v>
      </c>
      <c r="AF74" s="191">
        <v>5.15</v>
      </c>
      <c r="AG74" s="191">
        <v>5.12</v>
      </c>
      <c r="AH74" s="191">
        <v>5.0999999999999996</v>
      </c>
      <c r="AI74" s="191">
        <v>5</v>
      </c>
      <c r="AJ74" s="191" cm="1">
        <f t="array" ref="AJ74">TREND(AD74:AI74,AD$73:AI$73,AJ$73,TRUE)</f>
        <v>4.9286666666666576</v>
      </c>
      <c r="AK74" s="191" cm="1">
        <f t="array" ref="AK74">TREND(AE74:AJ74,AE$73:AJ$73,AK$73,TRUE)</f>
        <v>4.9004444444444317</v>
      </c>
      <c r="AL74" s="191" cm="1">
        <f t="array" ref="AL74">TREND(AF74:AK74,AF$73:AK$73,AL$73,TRUE)</f>
        <v>4.841007407407389</v>
      </c>
      <c r="AM74" s="191" cm="1">
        <f t="array" ref="AM74">TREND(AG74:AL74,AG$73:AL$73,AM$73,TRUE)</f>
        <v>4.7751901234567669</v>
      </c>
      <c r="AN74" s="191" cm="1">
        <f t="array" ref="AN74">TREND(AH74:AM74,AH$73:AM$73,AN$73,TRUE)</f>
        <v>4.7112931687242536</v>
      </c>
      <c r="AO74" s="191" cm="1">
        <f t="array" ref="AO74">TREND(AI74:AN74,AI$73:AN$73,AO$73,TRUE)</f>
        <v>4.6630935528120432</v>
      </c>
      <c r="AP74" s="191" cm="1">
        <f t="array" ref="AP74">TREND(AJ74:AO74,AJ$73:AO$73,AP$73,TRUE)</f>
        <v>4.6071688925468237</v>
      </c>
      <c r="AQ74" s="191" cm="1">
        <f t="array" ref="AQ74">TREND(AK74:AP74,AK$73:AP$73,AQ$73,TRUE)</f>
        <v>4.543297970431297</v>
      </c>
      <c r="AR74" s="191" cm="1">
        <f t="array" ref="AR74">TREND(AL74:AQ74,AL$73:AQ$73,AR$73,TRUE)</f>
        <v>4.4860941365441676</v>
      </c>
      <c r="AS74" s="191" cm="1">
        <f t="array" ref="AS74">TREND(AM74:AR74,AM$73:AR$73,AS$73,TRUE)</f>
        <v>4.4304839551151929</v>
      </c>
      <c r="AT74" s="191" cm="1">
        <f t="array" ref="AT74">TREND(AN74:AS74,AN$73:AS$73,AT$73,TRUE)</f>
        <v>4.3736804221325087</v>
      </c>
      <c r="AU74" s="191" cm="1">
        <f t="array" ref="AU74">TREND(AO74:AT74,AO$73:AT$73,AU$73,TRUE)</f>
        <v>4.3138707249723893</v>
      </c>
      <c r="AV74" s="191" cm="1">
        <f t="array" ref="AV74">TREND(AP74:AU74,AP$73:AU$73,AV$73,TRUE)</f>
        <v>4.2560039838706416</v>
      </c>
      <c r="AW74" s="191" cm="1">
        <f t="array" ref="AW74">TREND(AQ74:AV74,AQ$73:AV$73,AW$73,TRUE)</f>
        <v>4.1995774954609004</v>
      </c>
      <c r="AX74" s="191" cm="1">
        <f t="array" ref="AX74">TREND(AR74:AW74,AR$73:AW$73,AX$73,TRUE)</f>
        <v>4.1417018380516168</v>
      </c>
      <c r="AY74" s="191" cm="1">
        <f t="array" ref="AY74">TREND(AS74:AX74,AS$73:AX$73,AY$73,TRUE)</f>
        <v>4.0834777926237678</v>
      </c>
      <c r="AZ74" s="191" cm="1">
        <f t="array" ref="AZ74">TREND(AT74:AY74,AT$73:AY$73,AZ$73,TRUE)</f>
        <v>4.0256574131803973</v>
      </c>
      <c r="BA74" s="191" cm="1">
        <f t="array" ref="BA74">TREND(AU74:AZ74,AU$73:AZ$73,BA$73,TRUE)</f>
        <v>3.9683961290156304</v>
      </c>
      <c r="BB74" s="191" cm="1">
        <f t="array" ref="BB74">TREND(AV74:BA74,AV$73:BA$73,BB$73,TRUE)</f>
        <v>3.9106667520460547</v>
      </c>
      <c r="BC74" s="191" cm="1">
        <f t="array" ref="BC74">TREND(AW74:BB74,AW$73:BB$73,BC$73,TRUE)</f>
        <v>3.8526837810338463</v>
      </c>
      <c r="BD74" s="191" cm="1">
        <f t="array" ref="BD74">TREND(AX74:BC74,AX$73:BC$73,BD$73,TRUE)</f>
        <v>3.7950188152265412</v>
      </c>
      <c r="BE74" s="191" cm="1">
        <f t="array" ref="BE74">TREND(AY74:BD74,AY$73:BD$73,BE$73,TRUE)</f>
        <v>3.7374222644814949</v>
      </c>
      <c r="BF74" s="191" cm="1">
        <f t="array" ref="BF74">TREND(AZ74:BE74,AZ$73:BE$73,BF$73,TRUE)</f>
        <v>3.6797117935766011</v>
      </c>
      <c r="BG74" s="191" cm="1">
        <f t="array" ref="BG74">TREND(BA74:BF74,BA$73:BF$73,BG$73,TRUE)</f>
        <v>3.6219012453270807</v>
      </c>
      <c r="BH74" s="191" cm="1">
        <f t="array" ref="BH74">TREND(BB74:BG74,BB$73:BG$73,BH$73,TRUE)</f>
        <v>3.5642001039440885</v>
      </c>
      <c r="BI74" s="191" cm="1">
        <f t="array" ref="BI74">TREND(BC74:BH74,BC$73:BH$73,BI$73,TRUE)</f>
        <v>3.50654151065973</v>
      </c>
      <c r="BJ74" s="191" cm="1">
        <f t="array" ref="BJ74">TREND(BD74:BI74,BD$73:BI$73,BJ$73,TRUE)</f>
        <v>3.4488129335996689</v>
      </c>
      <c r="BK74" s="191" cm="1">
        <f t="array" ref="BK74">TREND(BE74:BJ74,BE$73:BJ$73,BK$73,TRUE)</f>
        <v>3.3910724441438447</v>
      </c>
      <c r="BL74" s="191" cm="1">
        <f t="array" ref="BL74">TREND(BF74:BK74,BF$73:BK$73,BL$73,TRUE)</f>
        <v>3.3333613109787876</v>
      </c>
      <c r="BM74" s="191" cm="1">
        <f t="array" ref="BM74">TREND(BG74:BL74,BG$73:BL$73,BM$73,TRUE)</f>
        <v>3.2756671352886571</v>
      </c>
      <c r="BN74" s="191" cm="1">
        <f t="array" ref="BN74">TREND(BH74:BM74,BH$73:BM$73,BN$73,TRUE)</f>
        <v>3.2179479799248867</v>
      </c>
      <c r="BO74" s="191" cm="1">
        <f t="array" ref="BO74">TREND(BI74:BN74,BI$73:BN$73,BO$73,TRUE)</f>
        <v>3.1602222675886935</v>
      </c>
      <c r="BP74" s="191" cm="1">
        <f t="array" ref="BP74">TREND(BJ74:BO74,BJ$73:BO$73,BP$73,TRUE)</f>
        <v>3.1025119220805664</v>
      </c>
    </row>
    <row r="75" spans="2:68">
      <c r="B75" s="191" t="s">
        <v>448</v>
      </c>
      <c r="C75" s="191" t="s">
        <v>449</v>
      </c>
      <c r="D75" s="191" t="s">
        <v>450</v>
      </c>
      <c r="E75" s="191" t="s">
        <v>451</v>
      </c>
      <c r="F75" s="191" t="s">
        <v>452</v>
      </c>
      <c r="G75" s="191" t="s">
        <v>453</v>
      </c>
      <c r="Q75" s="191" t="s">
        <v>445</v>
      </c>
      <c r="R75" s="191" t="s">
        <v>450</v>
      </c>
      <c r="S75" s="191">
        <v>5.49</v>
      </c>
      <c r="T75" s="191">
        <v>5.47</v>
      </c>
      <c r="U75" s="191">
        <v>5.26</v>
      </c>
      <c r="V75" s="191">
        <v>5.04</v>
      </c>
      <c r="W75" s="191">
        <v>4.96</v>
      </c>
      <c r="X75" s="191">
        <v>4.8899999999999997</v>
      </c>
      <c r="Y75" s="191">
        <v>4.75</v>
      </c>
      <c r="Z75" s="191">
        <v>4.5999999999999996</v>
      </c>
      <c r="AA75" s="191">
        <v>4.59</v>
      </c>
      <c r="AB75" s="191" cm="1">
        <f t="array" ref="AB75">TREND(Y75:AA75,Y$73:AA$73,AB$73,TRUE)</f>
        <v>4.4866666666666788</v>
      </c>
      <c r="AC75" s="191" cm="1">
        <f t="array" ref="AC75">TREND(Z75:AB75,Z$73:AB$73,AC$73,TRUE)</f>
        <v>4.4455555555555719</v>
      </c>
      <c r="AD75" s="191" cm="1">
        <f t="array" ref="AD75">TREND(AA75:AC75,AA$73:AC$73,AD$73,TRUE)</f>
        <v>4.362962962962996</v>
      </c>
      <c r="AE75" s="191" cm="1">
        <f t="array" ref="AE75">TREND(AB75:AD75,AB$73:AD$73,AE$73,TRUE)</f>
        <v>4.3080246913580709</v>
      </c>
      <c r="AF75" s="191" cm="1">
        <f t="array" ref="AF75">TREND(AC75:AE75,AC$73:AE$73,AF$73,TRUE)</f>
        <v>4.2346502057613691</v>
      </c>
      <c r="AG75" s="191" cm="1">
        <f t="array" ref="AG75">TREND(AD75:AF75,AD$73:AF$73,AG$73,TRUE)</f>
        <v>4.1735665294925184</v>
      </c>
      <c r="AH75" s="191" cm="1">
        <f t="array" ref="AH75">TREND(AE75:AG75,AE$73:AG$73,AH$73,TRUE)</f>
        <v>4.1042889803384242</v>
      </c>
      <c r="AI75" s="191" cm="1">
        <f t="array" ref="AI75">TREND(AF75:AH75,AF$73:AH$73,AI$73,TRUE)</f>
        <v>4.0404740131077972</v>
      </c>
      <c r="AJ75" s="191" cm="1">
        <f t="array" ref="AJ75">TREND(AG75:AI75,AG$73:AI$73,AJ$73,TRUE)</f>
        <v>3.9730173245948492</v>
      </c>
      <c r="AK75" s="191" cm="1">
        <f t="array" ref="AK75">TREND(AH75:AJ75,AH$73:AJ$73,AK$73,TRUE)</f>
        <v>3.9079884502700963</v>
      </c>
      <c r="AL75" s="191" cm="1">
        <f t="array" ref="AL75">TREND(AI75:AK75,AI$73:AK$73,AL$73,TRUE)</f>
        <v>3.8413410331532134</v>
      </c>
      <c r="AM75" s="191" cm="1">
        <f t="array" ref="AM75">TREND(AJ75:AL75,AJ$73:AL$73,AM$73,TRUE)</f>
        <v>3.7757726445644266</v>
      </c>
      <c r="AN75" s="191" cm="1">
        <f t="array" ref="AN75">TREND(AK75:AM75,AK$73:AM$73,AN$73,TRUE)</f>
        <v>3.7094849036235757</v>
      </c>
      <c r="AO75" s="191">
        <v>3.67</v>
      </c>
      <c r="AP75" s="191">
        <v>3.65</v>
      </c>
      <c r="AQ75" s="191" cm="1">
        <f t="array" ref="AQ75">TREND(AN75:AP75,AN$73:AP$73,AQ$73,TRUE)</f>
        <v>3.6170100642509482</v>
      </c>
      <c r="AR75" s="191" cm="1">
        <f t="array" ref="AR75">TREND(AO75:AQ75,AO$73:AQ$73,AR$73,TRUE)</f>
        <v>3.5926800856679293</v>
      </c>
      <c r="AS75" s="191" cm="1">
        <f t="array" ref="AS75">TREND(AP75:AR75,AP$73:AR$73,AS$73,TRUE)</f>
        <v>3.5625768023075537</v>
      </c>
      <c r="AT75" s="191" cm="1">
        <f t="array" ref="AT75">TREND(AQ75:AS75,AQ$73:AS$73,AT$73,TRUE)</f>
        <v>3.5363223887987516</v>
      </c>
      <c r="AU75" s="191" cm="1">
        <f t="array" ref="AU75">TREND(AR75:AT75,AR$73:AT$73,AU$73,TRUE)</f>
        <v>3.5075020620555648</v>
      </c>
      <c r="AV75" s="191" cm="1">
        <f t="array" ref="AV75">TREND(AS75:AU75,AS$73:AU$73,AV$73,TRUE)</f>
        <v>3.4803923441353035</v>
      </c>
      <c r="AW75" s="191" cm="1">
        <f t="array" ref="AW75">TREND(AT75:AV75,AT$73:AV$73,AW$73,TRUE)</f>
        <v>3.4521422203330943</v>
      </c>
      <c r="AX75" s="191" cm="1">
        <f t="array" ref="AX75">TREND(AU75:AW75,AU$73:AW$73,AX$73,TRUE)</f>
        <v>3.4246523671188527</v>
      </c>
      <c r="AY75" s="191" cm="1">
        <f t="array" ref="AY75">TREND(AV75:AX75,AV$73:AX$73,AY$73,TRUE)</f>
        <v>3.396655666845966</v>
      </c>
      <c r="AZ75" s="191" cm="1">
        <f t="array" ref="AZ75">TREND(AW75:AY75,AW$73:AY$73,AZ$73,TRUE)</f>
        <v>3.3689968646121784</v>
      </c>
      <c r="BA75" s="191" cm="1">
        <f t="array" ref="BA75">TREND(AX75:AZ75,AX$73:AZ$73,BA$73,TRUE)</f>
        <v>3.3411127970189867</v>
      </c>
      <c r="BB75" s="191" cm="1">
        <f t="array" ref="BB75">TREND(AY75:BA75,AY$73:BA$73,BB$73,TRUE)</f>
        <v>3.313378906332062</v>
      </c>
      <c r="BC75" s="191" cm="1">
        <f t="array" ref="BC75">TREND(AZ75:BB75,AZ$73:BB$73,BC$73,TRUE)</f>
        <v>3.2855448977076307</v>
      </c>
      <c r="BD75" s="191" cm="1">
        <f t="array" ref="BD75">TREND(BA75:BC75,BA$73:BC$73,BD$73,TRUE)</f>
        <v>3.2577776343748681</v>
      </c>
      <c r="BE75" s="191" cm="1">
        <f t="array" ref="BE75">TREND(BB75:BD75,BB$73:BD$73,BE$73,TRUE)</f>
        <v>3.2299658741809836</v>
      </c>
      <c r="BF75" s="191" cm="1">
        <f t="array" ref="BF75">TREND(BC75:BE75,BC$73:BE$73,BF$73,TRUE)</f>
        <v>3.202183778561178</v>
      </c>
      <c r="BG75" s="191" cm="1">
        <f t="array" ref="BG75">TREND(BD75:BF75,BD$73:BF$73,BG$73,TRUE)</f>
        <v>3.1743819065586507</v>
      </c>
      <c r="BH75" s="191" cm="1">
        <f t="array" ref="BH75">TREND(BE75:BG75,BE$73:BG$73,BH$73,TRUE)</f>
        <v>3.1465932188112689</v>
      </c>
      <c r="BI75" s="191" cm="1">
        <f t="array" ref="BI75">TREND(BF75:BH75,BF$73:BH$73,BI$73,TRUE)</f>
        <v>3.1187957415604544</v>
      </c>
      <c r="BJ75" s="191" cm="1">
        <f t="array" ref="BJ75">TREND(BG75:BI75,BG$73:BI$73,BJ$73,TRUE)</f>
        <v>3.0910041239785926</v>
      </c>
      <c r="BK75" s="191" cm="1">
        <f t="array" ref="BK75">TREND(BH75:BJ75,BH$73:BJ$73,BK$73,TRUE)</f>
        <v>3.0632085999507552</v>
      </c>
      <c r="BL75" s="191" cm="1">
        <f t="array" ref="BL75">TREND(BI75:BK75,BI$73:BK$73,BL$73,TRUE)</f>
        <v>3.0354156802202326</v>
      </c>
      <c r="BM75" s="191" cm="1">
        <f t="array" ref="BM75">TREND(BJ75:BL75,BJ$73:BL$73,BM$73,TRUE)</f>
        <v>3.0076210242915096</v>
      </c>
      <c r="BN75" s="191" cm="1">
        <f t="array" ref="BN75">TREND(BK75:BM75,BK$73:BM$73,BN$73,TRUE)</f>
        <v>2.9798275258282558</v>
      </c>
      <c r="BO75" s="191" cm="1">
        <f t="array" ref="BO75">TREND(BL75:BN75,BL$73:BN$73,BO$73,TRUE)</f>
        <v>2.9520332557213536</v>
      </c>
      <c r="BP75" s="191" cm="1">
        <f t="array" ref="BP75">TREND(BM75:BO75,BM$73:BO$73,BP$73,TRUE)</f>
        <v>2.9242395000435479</v>
      </c>
    </row>
    <row r="76" spans="2:68">
      <c r="B76" s="191">
        <v>2011</v>
      </c>
      <c r="C76" s="191">
        <v>9.82</v>
      </c>
      <c r="D76" s="191">
        <v>5.49</v>
      </c>
      <c r="E76" s="191">
        <v>4.75</v>
      </c>
      <c r="F76" s="191">
        <v>4.24</v>
      </c>
      <c r="G76" s="191">
        <v>3.31</v>
      </c>
      <c r="Q76" s="191" t="s">
        <v>446</v>
      </c>
      <c r="R76" s="191" t="s">
        <v>451</v>
      </c>
      <c r="S76" s="191">
        <v>4.75</v>
      </c>
      <c r="T76" s="191">
        <v>4.6500000000000004</v>
      </c>
      <c r="U76" s="191">
        <v>4.38</v>
      </c>
      <c r="V76" s="191">
        <v>4.1100000000000003</v>
      </c>
      <c r="W76" s="191">
        <v>4.0199999999999996</v>
      </c>
      <c r="X76" s="191">
        <v>3.93</v>
      </c>
      <c r="Y76" s="191">
        <v>3.75</v>
      </c>
      <c r="Z76" s="191">
        <v>3.58</v>
      </c>
      <c r="AA76" s="191">
        <v>3.54</v>
      </c>
      <c r="AB76" s="191" cm="1">
        <f t="array" ref="AB76">TREND(Y76:AA76,Y$73:AA$73,AB$73,TRUE)</f>
        <v>3.4133333333333269</v>
      </c>
      <c r="AC76" s="191" cm="1">
        <f t="array" ref="AC76">TREND(Z76:AB76,Z$73:AB$73,AC$73,TRUE)</f>
        <v>3.3444444444444343</v>
      </c>
      <c r="AD76" s="191" cm="1">
        <f t="array" ref="AD76">TREND(AA76:AC76,AA$73:AC$73,AD$73,TRUE)</f>
        <v>3.2370370370370267</v>
      </c>
      <c r="AE76" s="191">
        <v>3.2</v>
      </c>
      <c r="AF76" s="191">
        <v>3.1749999999999998</v>
      </c>
      <c r="AG76" s="191" cm="1">
        <f t="array" ref="AG76">TREND(AD76:AF76,AD$73:AF$73,AG$73,TRUE)</f>
        <v>3.1419753086419817</v>
      </c>
      <c r="AH76" s="191" cm="1">
        <f t="array" ref="AH76">TREND(AE76:AG76,AE$73:AG$73,AH$73,TRUE)</f>
        <v>3.1143004115226489</v>
      </c>
      <c r="AI76" s="191" cm="1">
        <f t="array" ref="AI76">TREND(AF76:AH76,AF$73:AH$73,AI$73,TRUE)</f>
        <v>3.0830589849108563</v>
      </c>
      <c r="AJ76" s="191" cm="1">
        <f t="array" ref="AJ76">TREND(AG76:AI76,AG$73:AI$73,AJ$73,TRUE)</f>
        <v>3.0541952446273726</v>
      </c>
      <c r="AK76" s="191" cm="1">
        <f t="array" ref="AK76">TREND(AH76:AJ76,AH$73:AJ$73,AK$73,TRUE)</f>
        <v>3.0237463801250044</v>
      </c>
      <c r="AL76" s="191" cm="1">
        <f t="array" ref="AL76">TREND(AI76:AK76,AI$73:AK$73,AL$73,TRUE)</f>
        <v>2.9943542651018902</v>
      </c>
      <c r="AM76" s="191" cm="1">
        <f t="array" ref="AM76">TREND(AJ76:AL76,AJ$73:AL$73,AM$73,TRUE)</f>
        <v>2.9642576504259495</v>
      </c>
      <c r="AN76" s="191" cm="1">
        <f t="array" ref="AN76">TREND(AK76:AM76,AK$73:AM$73,AN$73,TRUE)</f>
        <v>2.934630702185224</v>
      </c>
      <c r="AO76" s="191" cm="1">
        <f t="array" ref="AO76">TREND(AL76:AN76,AL$73:AN$73,AO$73,TRUE)</f>
        <v>2.9046906429876884</v>
      </c>
      <c r="AP76" s="191" cm="1">
        <f t="array" ref="AP76">TREND(AM76:AO76,AM$73:AO$73,AP$73,TRUE)</f>
        <v>2.8749593244280263</v>
      </c>
      <c r="AQ76" s="191" cm="1">
        <f t="array" ref="AQ76">TREND(AN76:AP76,AN$73:AP$73,AQ$73,TRUE)</f>
        <v>2.8450888454431151</v>
      </c>
      <c r="AR76" s="191" cm="1">
        <f t="array" ref="AR76">TREND(AO76:AQ76,AO$73:AQ$73,AR$73,TRUE)</f>
        <v>2.815311140075039</v>
      </c>
      <c r="AS76" s="191" cm="1">
        <f t="array" ref="AS76">TREND(AP76:AR76,AP$73:AR$73,AS$73,TRUE)</f>
        <v>2.7854715856290682</v>
      </c>
      <c r="AT76" s="191" cm="1">
        <f t="array" ref="AT76">TREND(AQ76:AS76,AQ$73:AS$73,AT$73,TRUE)</f>
        <v>2.7556732639016914</v>
      </c>
      <c r="AU76" s="191" cm="1">
        <f t="array" ref="AU76">TREND(AR76:AT76,AR$73:AT$73,AU$73,TRUE)</f>
        <v>2.7258474536952519</v>
      </c>
      <c r="AV76" s="191" cm="1">
        <f t="array" ref="AV76">TREND(AS76:AU76,AS$73:AU$73,AV$73,TRUE)</f>
        <v>2.6960399691415233</v>
      </c>
      <c r="AW76" s="191" cm="1">
        <f t="array" ref="AW76">TREND(AT76:AV76,AT$73:AV$73,AW$73,TRUE)</f>
        <v>2.6662202674859827</v>
      </c>
      <c r="AX76" s="191" cm="1">
        <f t="array" ref="AX76">TREND(AU76:AW76,AU$73:AW$73,AX$73,TRUE)</f>
        <v>2.6364087105649858</v>
      </c>
      <c r="AY76" s="191" cm="1">
        <f t="array" ref="AY76">TREND(AV76:AX76,AV$73:AX$73,AY$73,TRUE)</f>
        <v>2.6065917238209622</v>
      </c>
      <c r="AZ76" s="191" cm="1">
        <f t="array" ref="AZ76">TREND(AW76:AY76,AW$73:AY$73,AZ$73,TRUE)</f>
        <v>2.576778356958954</v>
      </c>
      <c r="BA76" s="191" cm="1">
        <f t="array" ref="BA76">TREND(AX76:AZ76,AX$73:AZ$73,BA$73,TRUE)</f>
        <v>2.5469625768422688</v>
      </c>
      <c r="BB76" s="191" cm="1">
        <f t="array" ref="BB76">TREND(AY76:BA76,AY$73:BA$73,BB$73,TRUE)</f>
        <v>2.5171484055620326</v>
      </c>
      <c r="BC76" s="191" cm="1">
        <f t="array" ref="BC76">TREND(AZ76:BB76,AZ$73:BB$73,BC$73,TRUE)</f>
        <v>2.4873331617241661</v>
      </c>
      <c r="BD76" s="191" cm="1">
        <f t="array" ref="BD76">TREND(BA76:BC76,BA$73:BC$73,BD$73,TRUE)</f>
        <v>2.4575186329247174</v>
      </c>
      <c r="BE76" s="191" cm="1">
        <f t="array" ref="BE76">TREND(BB76:BD76,BB$73:BD$73,BE$73,TRUE)</f>
        <v>2.4277036274329973</v>
      </c>
      <c r="BF76" s="191" cm="1">
        <f t="array" ref="BF76">TREND(BC76:BE76,BC$73:BE$73,BF$73,TRUE)</f>
        <v>2.3978889397361272</v>
      </c>
      <c r="BG76" s="191" cm="1">
        <f t="array" ref="BG76">TREND(BD76:BF76,BD$73:BF$73,BG$73,TRUE)</f>
        <v>2.3680740401760261</v>
      </c>
      <c r="BH76" s="191" cm="1">
        <f t="array" ref="BH76">TREND(BE76:BG76,BE$73:BG$73,BH$73,TRUE)</f>
        <v>2.338259281858079</v>
      </c>
      <c r="BI76" s="191" cm="1">
        <f t="array" ref="BI76">TREND(BF76:BH76,BF$73:BH$73,BI$73,TRUE)</f>
        <v>2.3084444293786959</v>
      </c>
      <c r="BJ76" s="191" cm="1">
        <f t="array" ref="BJ76">TREND(BG76:BI76,BG$73:BI$73,BJ$73,TRUE)</f>
        <v>2.2786296396736034</v>
      </c>
      <c r="BK76" s="191" cm="1">
        <f t="array" ref="BK76">TREND(BH76:BJ76,BH$73:BJ$73,BK$73,TRUE)</f>
        <v>2.2488148081189863</v>
      </c>
      <c r="BL76" s="191" cm="1">
        <f t="array" ref="BL76">TREND(BI76:BK76,BI$73:BK$73,BL$73,TRUE)</f>
        <v>2.2190000044640499</v>
      </c>
      <c r="BM76" s="191" cm="1">
        <f t="array" ref="BM76">TREND(BJ76:BL76,BJ$73:BL$73,BM$73,TRUE)</f>
        <v>2.1891851822093287</v>
      </c>
      <c r="BN76" s="191" cm="1">
        <f t="array" ref="BN76">TREND(BK76:BM76,BK$73:BM$73,BN$73,TRUE)</f>
        <v>2.1593703723544664</v>
      </c>
      <c r="BO76" s="191" cm="1">
        <f t="array" ref="BO76">TREND(BL76:BN76,BL$73:BN$73,BO$73,TRUE)</f>
        <v>2.1295555542330291</v>
      </c>
      <c r="BP76" s="191" cm="1">
        <f t="array" ref="BP76">TREND(BM76:BO76,BM$73:BO$73,BP$73,TRUE)</f>
        <v>2.0997407416226395</v>
      </c>
    </row>
    <row r="77" spans="2:68">
      <c r="B77" s="191">
        <v>2012</v>
      </c>
      <c r="C77" s="191">
        <v>9.8800000000000008</v>
      </c>
      <c r="D77" s="191">
        <v>5.47</v>
      </c>
      <c r="E77" s="191">
        <v>4.6500000000000004</v>
      </c>
      <c r="F77" s="191">
        <v>4.18</v>
      </c>
      <c r="G77" s="191">
        <v>3.19</v>
      </c>
      <c r="Q77" s="191" t="s">
        <v>447</v>
      </c>
      <c r="R77" s="191" t="s">
        <v>452</v>
      </c>
      <c r="S77" s="191">
        <v>4.24</v>
      </c>
      <c r="T77" s="191">
        <v>4.18</v>
      </c>
      <c r="U77" s="191">
        <v>3.96</v>
      </c>
      <c r="V77" s="191">
        <v>3.73</v>
      </c>
      <c r="W77" s="191">
        <v>3.66</v>
      </c>
      <c r="X77" s="191">
        <v>3.66</v>
      </c>
      <c r="Y77" s="191">
        <v>3.46</v>
      </c>
      <c r="Z77" s="191">
        <v>3.33</v>
      </c>
      <c r="AA77" s="191">
        <v>3.28</v>
      </c>
      <c r="AB77" s="191" cm="1">
        <f t="array" ref="AB77">TREND(S77:AA77,S$73:AA$73,AB$73,TRUE)</f>
        <v>3.1005555555555588</v>
      </c>
      <c r="AC77" s="191" cm="1">
        <f t="array" ref="AC77">TREND(S77:AB77,S$73:AB$73,AC$73,TRUE)</f>
        <v>2.9762222222222192</v>
      </c>
      <c r="AD77" s="191" cm="1">
        <f t="array" ref="AD77">TREND(T77:AC77,T$73:AC$73,AD$73,TRUE)</f>
        <v>2.8573407407407103</v>
      </c>
      <c r="AE77" s="191" cm="1">
        <f t="array" ref="AE77">TREND(U77:AD77,U$73:AD$73,AE$73,TRUE)</f>
        <v>2.7591585185185181</v>
      </c>
      <c r="AF77" s="191">
        <v>2.7</v>
      </c>
      <c r="AG77" s="191">
        <v>2.66</v>
      </c>
      <c r="AH77" s="191">
        <v>2.6349999999999998</v>
      </c>
      <c r="AI77" s="191">
        <v>2.62</v>
      </c>
      <c r="AJ77" s="191">
        <v>2.5950000000000002</v>
      </c>
      <c r="AK77" s="191" cm="1">
        <f t="array" ref="AK77">TREND(AE77:AJ77,AE$73:AJ$73,AK$73,TRUE)</f>
        <v>2.5529471604938223</v>
      </c>
      <c r="AL77" s="191" cm="1">
        <f t="array" ref="AL77">TREND(AF77:AK77,AF$73:AK$73,AL$73,TRUE)</f>
        <v>2.5326314403292116</v>
      </c>
      <c r="AM77" s="191" cm="1">
        <f t="array" ref="AM77">TREND(AG77:AL77,AG$73:AL$73,AM$73,TRUE)</f>
        <v>2.5084629684499262</v>
      </c>
      <c r="AN77" s="191" cm="1">
        <f t="array" ref="AN77">TREND(AH77:AM77,AH$73:AM$73,AN$73,TRUE)</f>
        <v>2.4803225605852646</v>
      </c>
      <c r="AO77" s="191" cm="1">
        <f t="array" ref="AO77">TREND(AI77:AN77,AI$73:AN$73,AO$73,TRUE)</f>
        <v>2.4503959537875133</v>
      </c>
      <c r="AP77" s="191" cm="1">
        <f t="array" ref="AP77">TREND(AJ77:AO77,AJ$73:AO$73,AP$73,TRUE)</f>
        <v>2.4234537636742175</v>
      </c>
      <c r="AQ77" s="191" cm="1">
        <f t="array" ref="AQ77">TREND(AK77:AP77,AK$73:AP$73,AQ$73,TRUE)</f>
        <v>2.3991375893945417</v>
      </c>
      <c r="AR77" s="191" cm="1">
        <f t="array" ref="AR77">TREND(AL77:AQ77,AL$73:AQ$73,AR$73,TRUE)</f>
        <v>2.3704916984569593</v>
      </c>
      <c r="AS77" s="191" cm="1">
        <f t="array" ref="AS77">TREND(AM77:AR77,AM$73:AR$73,AS$73,TRUE)</f>
        <v>2.3426754103597034</v>
      </c>
      <c r="AT77" s="191" cm="1">
        <f t="array" ref="AT77">TREND(AN77:AS77,AN$73:AS$73,AT$73,TRUE)</f>
        <v>2.3158530269031132</v>
      </c>
      <c r="AU77" s="191" cm="1">
        <f t="array" ref="AU77">TREND(AO77:AT77,AO$73:AT$73,AU$73,TRUE)</f>
        <v>2.2892983485656941</v>
      </c>
      <c r="AV77" s="191" cm="1">
        <f t="array" ref="AV77">TREND(AP77:AU77,AP$73:AU$73,AV$73,TRUE)</f>
        <v>2.2619736011142919</v>
      </c>
      <c r="AW77" s="191" cm="1">
        <f t="array" ref="AW77">TREND(AQ77:AV77,AQ$73:AV$73,AW$73,TRUE)</f>
        <v>2.2342827083458872</v>
      </c>
      <c r="AX77" s="191" cm="1">
        <f t="array" ref="AX77">TREND(AR77:AW77,AR$73:AW$73,AX$73,TRUE)</f>
        <v>2.2074586266280392</v>
      </c>
      <c r="AY77" s="191" cm="1">
        <f t="array" ref="AY77">TREND(AS77:AX77,AS$73:AX$73,AY$73,TRUE)</f>
        <v>2.1804449914746442</v>
      </c>
      <c r="AZ77" s="191" cm="1">
        <f t="array" ref="AZ77">TREND(AT77:AY77,AT$73:AY$73,AZ$73,TRUE)</f>
        <v>2.1531935269329097</v>
      </c>
      <c r="BA77" s="191" cm="1">
        <f t="array" ref="BA77">TREND(AU77:AZ77,AU$73:AZ$73,BA$73,TRUE)</f>
        <v>2.1259152319635106</v>
      </c>
      <c r="BB77" s="191" cm="1">
        <f t="array" ref="BB77">TREND(AV77:BA77,AV$73:BA$73,BB$73,TRUE)</f>
        <v>2.0988208118952514</v>
      </c>
      <c r="BC77" s="191" cm="1">
        <f t="array" ref="BC77">TREND(AW77:BB77,AW$73:BB$73,BC$73,TRUE)</f>
        <v>2.0717668697945228</v>
      </c>
      <c r="BD77" s="191" cm="1">
        <f t="array" ref="BD77">TREND(AX77:BC77,AX$73:BC$73,BD$73,TRUE)</f>
        <v>2.0445390479939647</v>
      </c>
      <c r="BE77" s="191" cm="1">
        <f t="array" ref="BE77">TREND(AY77:BD77,AY$73:BD$73,BE$73,TRUE)</f>
        <v>2.0173563357871203</v>
      </c>
      <c r="BF77" s="191" cm="1">
        <f t="array" ref="BF77">TREND(AZ77:BE77,AZ$73:BE$73,BF$73,TRUE)</f>
        <v>1.9902284590873833</v>
      </c>
      <c r="BG77" s="191" cm="1">
        <f t="array" ref="BG77">TREND(BA77:BF77,BA$73:BF$73,BG$73,TRUE)</f>
        <v>1.9630989479697334</v>
      </c>
      <c r="BH77" s="191" cm="1">
        <f t="array" ref="BH77">TREND(BB77:BG77,BB$73:BG$73,BH$73,TRUE)</f>
        <v>1.9359276856924055</v>
      </c>
      <c r="BI77" s="191" cm="1">
        <f t="array" ref="BI77">TREND(BC77:BH77,BC$73:BH$73,BI$73,TRUE)</f>
        <v>1.9087551479925509</v>
      </c>
      <c r="BJ77" s="191" cm="1">
        <f t="array" ref="BJ77">TREND(BD77:BI77,BD$73:BI$73,BJ$73,TRUE)</f>
        <v>1.88161744127963</v>
      </c>
      <c r="BK77" s="191" cm="1">
        <f t="array" ref="BK77">TREND(BE77:BJ77,BE$73:BJ$73,BK$73,TRUE)</f>
        <v>1.8544687694915467</v>
      </c>
      <c r="BL77" s="191" cm="1">
        <f t="array" ref="BL77">TREND(BF77:BK77,BF$73:BK$73,BL$73,TRUE)</f>
        <v>1.8273078580106059</v>
      </c>
      <c r="BM77" s="191" cm="1">
        <f t="array" ref="BM77">TREND(BG77:BL77,BG$73:BL$73,BM$73,TRUE)</f>
        <v>1.8001489845616376</v>
      </c>
      <c r="BN77" s="191" cm="1">
        <f t="array" ref="BN77">TREND(BH77:BM77,BH$73:BM$73,BN$73,TRUE)</f>
        <v>1.7729992430992922</v>
      </c>
      <c r="BO77" s="191" cm="1">
        <f t="array" ref="BO77">TREND(BI77:BN77,BI$73:BN$73,BO$73,TRUE)</f>
        <v>1.745848326795759</v>
      </c>
      <c r="BP77" s="191" cm="1">
        <f t="array" ref="BP77">TREND(BJ77:BO77,BJ$73:BO$73,BP$73,TRUE)</f>
        <v>1.7186904680352413</v>
      </c>
    </row>
    <row r="78" spans="2:68">
      <c r="B78" s="191">
        <v>2013</v>
      </c>
      <c r="C78" s="191">
        <v>9.8000000000000007</v>
      </c>
      <c r="D78" s="191">
        <v>5.26</v>
      </c>
      <c r="E78" s="191">
        <v>4.38</v>
      </c>
      <c r="F78" s="191">
        <v>3.96</v>
      </c>
      <c r="G78" s="191">
        <v>3.03</v>
      </c>
      <c r="R78" s="191" t="s">
        <v>453</v>
      </c>
      <c r="S78" s="191">
        <v>3.31</v>
      </c>
      <c r="T78" s="191">
        <v>3.19</v>
      </c>
      <c r="U78" s="191">
        <v>3.03</v>
      </c>
      <c r="V78" s="191">
        <v>2.79</v>
      </c>
      <c r="W78" s="191">
        <v>2.76</v>
      </c>
      <c r="X78" s="191">
        <v>2.74</v>
      </c>
      <c r="Y78" s="191">
        <v>2.56</v>
      </c>
      <c r="Z78" s="191">
        <v>2.4300000000000002</v>
      </c>
      <c r="AA78" s="191">
        <v>2.37</v>
      </c>
      <c r="AB78" s="191" cm="1">
        <f t="array" ref="AB78">TREND(S78:AA78,S$73:AA$73,AB$73,TRUE)</f>
        <v>2.2119444444444412</v>
      </c>
      <c r="AC78" s="191" cm="1">
        <f t="array" ref="AC78">TREND(T78:AB78,T73:AB73,AC73,TRUE)</f>
        <v>2.1080864197530786</v>
      </c>
      <c r="AD78" s="191">
        <v>2.0499999999999998</v>
      </c>
      <c r="AE78" s="191">
        <v>2.0099999999999998</v>
      </c>
      <c r="AF78" s="191">
        <v>1.97</v>
      </c>
      <c r="AG78" s="191">
        <v>1.96</v>
      </c>
      <c r="AH78" s="191">
        <v>1.9550000000000001</v>
      </c>
      <c r="AI78" s="191" cm="1">
        <f t="array" ref="AI78">TREND(AE78:AH78,AE73:AH73,AI73,TRUE)</f>
        <v>1.9300000000000068</v>
      </c>
      <c r="AJ78" s="191" cm="1">
        <f t="array" ref="AJ78">TREND(AF78:AI78,AF73:AI73,AJ73,TRUE)</f>
        <v>1.9225000000000065</v>
      </c>
      <c r="AK78" s="191" cm="1">
        <f t="array" ref="AK78">TREND(AG78:AJ78,AG73:AJ73,AK73,TRUE)</f>
        <v>1.9075000000000095</v>
      </c>
      <c r="AL78" s="191" cm="1">
        <f t="array" ref="AL78">TREND(AH78:AK78,AH73:AK73,AL73,TRUE)</f>
        <v>1.8912500000000136</v>
      </c>
      <c r="AM78" s="191" cm="1">
        <f t="array" ref="AM78">TREND(AI78:AL78,AI73:AL73,AM73,TRUE)</f>
        <v>1.8800000000000132</v>
      </c>
      <c r="AN78" s="191" cm="1">
        <f t="array" ref="AN78">TREND(AJ78:AM78,AJ73:AM73,AN73,TRUE)</f>
        <v>1.8643750000000203</v>
      </c>
      <c r="AO78" s="191" cm="1">
        <f t="array" ref="AO78">TREND(AK78:AN78,AK73:AN73,AO73,TRUE)</f>
        <v>1.8506250000000257</v>
      </c>
      <c r="AP78" s="191" cm="1">
        <f t="array" ref="AP78">TREND(AL78:AO78,AL73:AO73,AP73,TRUE)</f>
        <v>1.8371875000000273</v>
      </c>
      <c r="AQ78" s="191" cm="1">
        <f t="array" ref="AQ78">TREND(AM78:AP78,AM73:AP73,AQ73,TRUE)</f>
        <v>1.8225000000000335</v>
      </c>
      <c r="AR78" s="191" cm="1">
        <f t="array" ref="AR78">TREND(AN78:AQ78,AN73:AQ73,AR73,TRUE)</f>
        <v>1.8089062500000388</v>
      </c>
      <c r="AS78" s="191" cm="1">
        <f t="array" ref="AS78">TREND(AO78:AR78,AO73:AR73,AS73,TRUE)</f>
        <v>1.7948437500000445</v>
      </c>
      <c r="AT78" s="191" cm="1">
        <f t="array" ref="AT78">TREND(AP78:AS78,AP73:AS73,AT73,TRUE)</f>
        <v>1.7807031250000485</v>
      </c>
      <c r="AU78" s="191" cm="1">
        <f t="array" ref="AU78">TREND(AQ78:AT78,AQ73:AT73,AU73,TRUE)</f>
        <v>1.7668750000000557</v>
      </c>
      <c r="AV78" s="191" cm="1">
        <f t="array" ref="AV78">TREND(AR78:AU78,AR73:AU73,AV73,TRUE)</f>
        <v>1.7527734375000605</v>
      </c>
      <c r="AW78" s="191" cm="1">
        <f t="array" ref="AW78">TREND(AS78:AV78,AS73:AV73,AW73,TRUE)</f>
        <v>1.7387890625000679</v>
      </c>
      <c r="AX78" s="191" cm="1">
        <f t="array" ref="AX78">TREND(AT78:AW78,AT73:AW73,AX73,TRUE)</f>
        <v>1.7248242187500722</v>
      </c>
      <c r="AY78" s="191" cm="1">
        <f t="array" ref="AY78">TREND(AU78:AX78,AU73:AX73,AY73,TRUE)</f>
        <v>1.7107812500000783</v>
      </c>
      <c r="AZ78" s="191" cm="1">
        <f t="array" ref="AZ78">TREND(AV78:AY78,AV73:AY73,AZ73,TRUE)</f>
        <v>1.6968066406250877</v>
      </c>
      <c r="BA78" s="191" cm="1">
        <f t="array" ref="BA78">TREND(AW78:AZ78,AW73:AZ73,BA73,TRUE)</f>
        <v>1.6828027343750911</v>
      </c>
      <c r="BB78" s="191" cm="1">
        <f t="array" ref="BB78">TREND(AX78:BA78,AX73:BA73,BB73,TRUE)</f>
        <v>1.6687939453125971</v>
      </c>
      <c r="BC78" s="191" cm="1">
        <f t="array" ref="BC78">TREND(AY78:BB78,AY73:BB73,BC73,TRUE)</f>
        <v>1.6548046875001035</v>
      </c>
      <c r="BD78" s="191" cm="1">
        <f t="array" ref="BD78">TREND(AZ78:BC78,AZ73:BC73,BD73,TRUE)</f>
        <v>1.6407983398438581</v>
      </c>
      <c r="BE78" s="191" cm="1">
        <f t="array" ref="BE78">TREND(BA78:BD78,BA73:BD73,BE73,TRUE)</f>
        <v>1.6267993164063661</v>
      </c>
      <c r="BF78" s="191" cm="1">
        <f t="array" ref="BF78">TREND(BB78:BE78,BB73:BE73,BF73,TRUE)</f>
        <v>1.6128015136719966</v>
      </c>
      <c r="BG78" s="191" cm="1">
        <f t="array" ref="BG78">TREND(BC78:BF78,BC73:BF73,BG73,TRUE)</f>
        <v>1.5987988281251262</v>
      </c>
      <c r="BH78" s="191" cm="1">
        <f t="array" ref="BH78">TREND(BD78:BG78,BD73:BG73,BH73,TRUE)</f>
        <v>1.5848004150391937</v>
      </c>
      <c r="BI78" s="191" cm="1">
        <f t="array" ref="BI78">TREND(BE78:BH78,BE73:BH73,BI73,TRUE)</f>
        <v>1.5708001708985719</v>
      </c>
      <c r="BJ78" s="191" cm="1">
        <f t="array" ref="BJ78">TREND(BF78:BI78,BF73:BI73,BJ73,TRUE)</f>
        <v>1.5567996215821687</v>
      </c>
      <c r="BK78" s="191" cm="1">
        <f t="array" ref="BK78">TREND(BG78:BJ78,BG73:BJ73,BK73,TRUE)</f>
        <v>1.5428002929688915</v>
      </c>
      <c r="BL78" s="191" cm="1">
        <f t="array" ref="BL78">TREND(BH78:BK78,BH73:BK73,BL73,TRUE)</f>
        <v>1.528799896240379</v>
      </c>
      <c r="BM78" s="191" cm="1">
        <f t="array" ref="BM78">TREND(BI78:BL78,BI73:BL73,BM73,TRUE)</f>
        <v>1.5147999572755388</v>
      </c>
      <c r="BN78" s="191" cm="1">
        <f t="array" ref="BN78">TREND(BJ78:BM78,BJ73:BM73,BN73,TRUE)</f>
        <v>1.5008000946046458</v>
      </c>
      <c r="BO78" s="191" cm="1">
        <f t="array" ref="BO78">TREND(BK78:BN78,BK73:BN73,BO73,TRUE)</f>
        <v>1.4867999267579712</v>
      </c>
      <c r="BP78" s="191" cm="1">
        <f t="array" ref="BP78">TREND(BL78:BO78,BL73:BO73,BP73,TRUE)</f>
        <v>1.4728000259401064</v>
      </c>
    </row>
    <row r="79" spans="2:68">
      <c r="B79" s="191">
        <v>2014</v>
      </c>
      <c r="C79" s="191">
        <v>9.43</v>
      </c>
      <c r="D79" s="191">
        <v>5.04</v>
      </c>
      <c r="E79" s="191">
        <v>4.1100000000000003</v>
      </c>
      <c r="F79" s="191">
        <v>3.73</v>
      </c>
      <c r="G79" s="191">
        <v>2.79</v>
      </c>
      <c r="R79" s="191" t="s">
        <v>471</v>
      </c>
      <c r="S79" s="203">
        <f>1/S86/$C$86</f>
        <v>4.9877267587852501</v>
      </c>
      <c r="T79" s="203">
        <f t="shared" ref="T79:AE79" si="5">1/T86/$C$86</f>
        <v>5.1960352817553019</v>
      </c>
      <c r="U79" s="203">
        <f t="shared" si="5"/>
        <v>5.3495532036550903</v>
      </c>
      <c r="V79" s="203">
        <f t="shared" si="5"/>
        <v>5.4138046304134955</v>
      </c>
      <c r="W79" s="203">
        <f t="shared" si="5"/>
        <v>5.820045985481431</v>
      </c>
      <c r="X79" s="203">
        <f t="shared" si="5"/>
        <v>5.8160393819207181</v>
      </c>
      <c r="Y79" s="203">
        <f t="shared" si="5"/>
        <v>5.4992671027716531</v>
      </c>
      <c r="Z79" s="203">
        <f t="shared" si="5"/>
        <v>5.1849694664454491</v>
      </c>
      <c r="AA79" s="203">
        <f t="shared" si="5"/>
        <v>5.0290370049589264</v>
      </c>
      <c r="AB79" s="203">
        <f t="shared" si="5"/>
        <v>4.8310556511616385</v>
      </c>
      <c r="AC79" s="203">
        <f t="shared" si="5"/>
        <v>4.7742573220846438</v>
      </c>
      <c r="AD79" s="203">
        <f>1/AD86/$C$86</f>
        <v>4.6621256778455971</v>
      </c>
      <c r="AE79" s="203">
        <f t="shared" si="5"/>
        <v>4.506201568391087</v>
      </c>
      <c r="AF79" s="191">
        <v>4.46</v>
      </c>
      <c r="AG79" s="191">
        <v>4.42</v>
      </c>
      <c r="AH79" s="191">
        <v>4.38</v>
      </c>
      <c r="AI79" s="191" cm="1">
        <f t="array" ref="AI79">TREND(AC79:AH79,AC73:AH73,AI73,TRUE)</f>
        <v>4.2593775734851249</v>
      </c>
      <c r="AJ79" s="191" cm="1">
        <f t="array" ref="AJ79">TREND(AD79:AI79,AD73:AI73,AJ73,TRUE)</f>
        <v>4.2047162805894231</v>
      </c>
      <c r="AK79" s="191" cm="1">
        <f t="array" ref="AK79">TREND(AE79:AJ79,AE73:AJ73,AK73,TRUE)</f>
        <v>4.1567865318889829</v>
      </c>
      <c r="AL79" s="191" cm="1">
        <f t="array" ref="AL79">TREND(AF79:AK79,AF73:AK73,AL73,TRUE)</f>
        <v>4.0852259717970867</v>
      </c>
      <c r="AM79" s="191" cm="1">
        <f t="array" ref="AM79">TREND(AG79:AL79,AG73:AL73,AM73,TRUE)</f>
        <v>4.0112005424690835</v>
      </c>
      <c r="AN79" s="191" cm="1">
        <f t="array" ref="AN79">TREND(AH79:AM79,AH73:AM73,AN73,TRUE)</f>
        <v>3.9414462992297103</v>
      </c>
      <c r="AO79" s="191" cm="1">
        <f t="array" ref="AO79">TREND(AI79:AN79,AI73:AN73,AO73,TRUE)</f>
        <v>3.8856157853369098</v>
      </c>
      <c r="AP79" s="191" cm="1">
        <f t="array" ref="AP79">TREND(AJ79:AO79,AJ73:AO73,AP73,TRUE)</f>
        <v>3.8159437081950216</v>
      </c>
      <c r="AQ79" s="191" cm="1">
        <f t="array" ref="AQ79">TREND(AK79:AP79,AK73:AP73,AQ73,TRUE)</f>
        <v>3.7454232477105336</v>
      </c>
      <c r="AR79" s="191" cm="1">
        <f t="array" ref="AR79">TREND(AL79:AQ79,AL73:AQ73,AR73,TRUE)</f>
        <v>3.6800811287416195</v>
      </c>
      <c r="AS79" s="191">
        <v>3.6560000000000001</v>
      </c>
      <c r="AT79" s="191">
        <v>3.64</v>
      </c>
      <c r="AU79" s="191">
        <v>3.62</v>
      </c>
      <c r="AV79" s="191" cm="1">
        <f t="array" ref="AV79">TREND(AP79:AU79,AP73:AU73,AV73,TRUE)</f>
        <v>3.5609010728230288</v>
      </c>
      <c r="AW79" s="191" cm="1">
        <f t="array" ref="AW79">TREND(AQ79:AV79,AQ73:AV73,AW73,TRUE)</f>
        <v>3.5385154821462947</v>
      </c>
      <c r="AX79" s="191" cm="1">
        <f t="array" ref="AX79">TREND(AR79:AW79,AR73:AW73,AX73,TRUE)</f>
        <v>3.5146037791677429</v>
      </c>
      <c r="AY79" s="191" cm="1">
        <f t="array" ref="AY79">TREND(AS79:AX79,AS73:AX73,AY73,TRUE)</f>
        <v>3.4812833638662397</v>
      </c>
      <c r="AZ79" s="191" cm="1">
        <f t="array" ref="AZ79">TREND(AT79:AY79,AT73:AY73,AZ73,TRUE)</f>
        <v>3.4460015396163186</v>
      </c>
      <c r="BA79" s="191" cm="1">
        <f t="array" ref="BA79">TREND(AU79:AZ79,AU73:AZ73,BA73,TRUE)</f>
        <v>3.4136084930932071</v>
      </c>
      <c r="BB79" s="191" cm="1">
        <f t="array" ref="BB79">TREND(AV79:BA79,AV73:BA73,BB73,TRUE)</f>
        <v>3.3877531076314185</v>
      </c>
      <c r="BC79" s="191" cm="1">
        <f t="array" ref="BC79">TREND(AW79:BB79,AW73:BB73,BC73,TRUE)</f>
        <v>3.3544196720820736</v>
      </c>
      <c r="BD79" s="191" cm="1">
        <f t="array" ref="BD79">TREND(AX79:BC79,AX73:BC73,BD73,TRUE)</f>
        <v>3.3215545575105807</v>
      </c>
      <c r="BE79" s="191" cm="1">
        <f t="array" ref="BE79">TREND(AY79:BD79,AY73:BD73,BE73,TRUE)</f>
        <v>3.2908456203156931</v>
      </c>
      <c r="BF79" s="191" cm="1">
        <f t="array" ref="BF79">TREND(AZ79:BE79,AZ73:BE73,BF73,TRUE)</f>
        <v>3.2605030144948373</v>
      </c>
      <c r="BG79" s="191" cm="1">
        <f t="array" ref="BG79">TREND(BA79:BF79,BA73:BF73,BG73,TRUE)</f>
        <v>3.2292025805702522</v>
      </c>
      <c r="BH79" s="191" cm="1">
        <f t="array" ref="BH79">TREND(BB79:BG79,BB73:BG73,BH73,TRUE)</f>
        <v>3.1968586042412426</v>
      </c>
      <c r="BI79" s="191" cm="1">
        <f t="array" ref="BI79">TREND(BC79:BH79,BC73:BH73,BI73,TRUE)</f>
        <v>3.1660436206178559</v>
      </c>
      <c r="BJ79" s="191" cm="1">
        <f t="array" ref="BJ79">TREND(BD79:BI79,BD73:BI73,BJ73,TRUE)</f>
        <v>3.1350863829639337</v>
      </c>
      <c r="BK79" s="191" cm="1">
        <f t="array" ref="BK79">TREND(BE79:BJ79,BE73:BJ73,BK73,TRUE)</f>
        <v>3.1036381360620879</v>
      </c>
      <c r="BL79" s="191" cm="1">
        <f t="array" ref="BL79">TREND(BF79:BK79,BF73:BK73,BL73,TRUE)</f>
        <v>3.0721399262977513</v>
      </c>
      <c r="BM79" s="191" cm="1">
        <f t="array" ref="BM79">TREND(BG79:BL79,BG73:BL73,BM73,TRUE)</f>
        <v>3.0409016837701159</v>
      </c>
      <c r="BN79" s="191" cm="1">
        <f t="array" ref="BN79">TREND(BH79:BM79,BH73:BM73,BN73,TRUE)</f>
        <v>3.0098169991037196</v>
      </c>
      <c r="BO79" s="191" cm="1">
        <f t="array" ref="BO79">TREND(BI79:BN79,BI73:BN73,BO73,TRUE)</f>
        <v>2.9784192499775912</v>
      </c>
      <c r="BP79" s="191" cm="1">
        <f t="array" ref="BP79">TREND(BJ79:BO79,BJ73:BO73,BP73,TRUE)</f>
        <v>2.9470633311957499</v>
      </c>
    </row>
    <row r="80" spans="2:68">
      <c r="B80" s="191">
        <v>2015</v>
      </c>
      <c r="C80" s="191">
        <v>9.4700000000000006</v>
      </c>
      <c r="D80" s="191">
        <v>4.96</v>
      </c>
      <c r="E80" s="191">
        <v>4.0199999999999996</v>
      </c>
      <c r="F80" s="191">
        <v>3.66</v>
      </c>
      <c r="G80" s="191">
        <v>2.76</v>
      </c>
      <c r="R80" s="204" t="s">
        <v>448</v>
      </c>
      <c r="S80" s="204">
        <v>2011</v>
      </c>
      <c r="T80" s="204">
        <v>2012</v>
      </c>
      <c r="U80" s="204">
        <v>2013</v>
      </c>
      <c r="V80" s="204">
        <v>2014</v>
      </c>
      <c r="W80" s="204">
        <v>2015</v>
      </c>
      <c r="X80" s="204">
        <v>2016</v>
      </c>
      <c r="Y80" s="204">
        <v>2017</v>
      </c>
      <c r="Z80" s="204">
        <v>2018</v>
      </c>
      <c r="AA80" s="204">
        <v>2019</v>
      </c>
      <c r="AB80" s="204">
        <v>2020</v>
      </c>
      <c r="AC80" s="204">
        <v>2021</v>
      </c>
      <c r="AD80" s="204">
        <v>2022</v>
      </c>
      <c r="AE80" s="204">
        <v>2023</v>
      </c>
      <c r="AF80" s="204">
        <v>2024</v>
      </c>
      <c r="AG80" s="204">
        <v>2025</v>
      </c>
      <c r="AH80" s="204">
        <v>2026</v>
      </c>
      <c r="AI80" s="204">
        <v>2027</v>
      </c>
      <c r="AJ80" s="204">
        <v>2028</v>
      </c>
      <c r="AK80" s="204">
        <v>2029</v>
      </c>
      <c r="AL80" s="204">
        <v>2030</v>
      </c>
      <c r="AM80" s="204">
        <v>2031</v>
      </c>
      <c r="AN80" s="204">
        <v>2032</v>
      </c>
      <c r="AO80" s="204">
        <v>2033</v>
      </c>
      <c r="AP80" s="204">
        <v>2034</v>
      </c>
      <c r="AQ80" s="204">
        <v>2035</v>
      </c>
      <c r="AR80" s="204">
        <v>2036</v>
      </c>
      <c r="AS80" s="204">
        <v>2037</v>
      </c>
      <c r="AT80" s="204">
        <v>2038</v>
      </c>
      <c r="AU80" s="204">
        <v>2039</v>
      </c>
      <c r="AV80" s="204">
        <v>2040</v>
      </c>
      <c r="AW80" s="204">
        <v>2041</v>
      </c>
      <c r="AX80" s="204">
        <v>2042</v>
      </c>
      <c r="AY80" s="204">
        <v>2043</v>
      </c>
      <c r="AZ80" s="204">
        <v>2044</v>
      </c>
      <c r="BA80" s="204">
        <v>2045</v>
      </c>
      <c r="BB80" s="204">
        <v>2046</v>
      </c>
      <c r="BC80" s="204">
        <v>2047</v>
      </c>
      <c r="BD80" s="204">
        <v>2048</v>
      </c>
      <c r="BE80" s="204">
        <v>2049</v>
      </c>
      <c r="BF80" s="204">
        <v>2050</v>
      </c>
      <c r="BG80" s="204">
        <v>2051</v>
      </c>
      <c r="BH80" s="204">
        <v>2052</v>
      </c>
      <c r="BI80" s="204">
        <v>2053</v>
      </c>
      <c r="BJ80" s="204">
        <v>2054</v>
      </c>
      <c r="BK80" s="204">
        <v>2055</v>
      </c>
      <c r="BL80" s="204">
        <v>2056</v>
      </c>
      <c r="BM80" s="204">
        <v>2057</v>
      </c>
      <c r="BN80" s="204">
        <v>2058</v>
      </c>
      <c r="BO80" s="204">
        <v>2059</v>
      </c>
      <c r="BP80" s="204">
        <v>2060</v>
      </c>
    </row>
    <row r="81" spans="2:68">
      <c r="B81" s="191">
        <v>2016</v>
      </c>
      <c r="C81" s="191">
        <v>8.7799999999999994</v>
      </c>
      <c r="D81" s="191">
        <v>4.8899999999999997</v>
      </c>
      <c r="E81" s="191">
        <v>3.93</v>
      </c>
      <c r="F81" s="191">
        <v>3.66</v>
      </c>
      <c r="G81" s="191">
        <v>2.74</v>
      </c>
      <c r="R81" s="191" t="s">
        <v>449</v>
      </c>
      <c r="S81" s="191">
        <f t="shared" ref="S81:AX81" si="6">1/$C$86/S74</f>
        <v>2.2812367445579841E-3</v>
      </c>
      <c r="T81" s="191">
        <f t="shared" si="6"/>
        <v>2.2673830801173485E-3</v>
      </c>
      <c r="U81" s="191">
        <f t="shared" si="6"/>
        <v>2.2858923297509595E-3</v>
      </c>
      <c r="V81" s="191">
        <f t="shared" si="6"/>
        <v>2.3755826968779857E-3</v>
      </c>
      <c r="W81" s="191">
        <f t="shared" si="6"/>
        <v>2.3655485566588599E-3</v>
      </c>
      <c r="X81" s="191">
        <f t="shared" si="6"/>
        <v>2.5514515753484518E-3</v>
      </c>
      <c r="Y81" s="191">
        <f t="shared" si="6"/>
        <v>2.9475980041525534E-3</v>
      </c>
      <c r="Z81" s="191">
        <f t="shared" si="6"/>
        <v>3.3138675786330484E-3</v>
      </c>
      <c r="AA81" s="191">
        <f t="shared" si="6"/>
        <v>3.5671568203120073E-3</v>
      </c>
      <c r="AB81" s="191">
        <f t="shared" si="6"/>
        <v>3.8623697985447252E-3</v>
      </c>
      <c r="AC81" s="191">
        <f t="shared" si="6"/>
        <v>4.0003115770641797E-3</v>
      </c>
      <c r="AD81" s="191">
        <f t="shared" si="6"/>
        <v>4.1484712651035935E-3</v>
      </c>
      <c r="AE81" s="191">
        <f t="shared" si="6"/>
        <v>4.3080278522229622E-3</v>
      </c>
      <c r="AF81" s="191">
        <f t="shared" si="6"/>
        <v>4.3498533653513411E-3</v>
      </c>
      <c r="AG81" s="191">
        <f t="shared" si="6"/>
        <v>4.3753407874139467E-3</v>
      </c>
      <c r="AH81" s="191">
        <f t="shared" si="6"/>
        <v>4.3924989865802757E-3</v>
      </c>
      <c r="AI81" s="191">
        <f t="shared" si="6"/>
        <v>4.4803489663118815E-3</v>
      </c>
      <c r="AJ81" s="191">
        <f t="shared" si="6"/>
        <v>4.5451937301960194E-3</v>
      </c>
      <c r="AK81" s="191">
        <f t="shared" si="6"/>
        <v>4.5713700227651725E-3</v>
      </c>
      <c r="AL81" s="191">
        <f t="shared" si="6"/>
        <v>4.6274964994438431E-3</v>
      </c>
      <c r="AM81" s="191">
        <f t="shared" si="6"/>
        <v>4.6912780962410664E-3</v>
      </c>
      <c r="AN81" s="191">
        <f t="shared" si="6"/>
        <v>4.7549035963782866E-3</v>
      </c>
      <c r="AO81" s="191">
        <f t="shared" si="6"/>
        <v>4.8040521979341808E-3</v>
      </c>
      <c r="AP81" s="191">
        <f t="shared" si="6"/>
        <v>4.8623667493066037E-3</v>
      </c>
      <c r="AQ81" s="191">
        <f t="shared" si="6"/>
        <v>4.9307232273459716E-3</v>
      </c>
      <c r="AR81" s="191">
        <f t="shared" si="6"/>
        <v>4.9935966900633158E-3</v>
      </c>
      <c r="AS81" s="191">
        <f t="shared" si="6"/>
        <v>5.0562749032632397E-3</v>
      </c>
      <c r="AT81" s="191">
        <f t="shared" si="6"/>
        <v>5.1219436880202635E-3</v>
      </c>
      <c r="AU81" s="191">
        <f t="shared" si="6"/>
        <v>5.1929569196125566E-3</v>
      </c>
      <c r="AV81" s="191">
        <f t="shared" si="6"/>
        <v>5.2635629375482962E-3</v>
      </c>
      <c r="AW81" s="191">
        <f t="shared" si="6"/>
        <v>5.3342853788916284E-3</v>
      </c>
      <c r="AX81" s="191">
        <f t="shared" si="6"/>
        <v>5.4088260593133063E-3</v>
      </c>
      <c r="AY81" s="191">
        <f t="shared" ref="AY81:BP81" si="7">1/$C$86/AY74</f>
        <v>5.4859475107284844E-3</v>
      </c>
      <c r="AZ81" s="191">
        <f t="shared" si="7"/>
        <v>5.5647419867905041E-3</v>
      </c>
      <c r="BA81" s="191">
        <f t="shared" si="7"/>
        <v>5.6450374668408441E-3</v>
      </c>
      <c r="BB81" s="191">
        <f t="shared" si="7"/>
        <v>5.7283696750276272E-3</v>
      </c>
      <c r="BC81" s="191">
        <f t="shared" si="7"/>
        <v>5.8145817577449927E-3</v>
      </c>
      <c r="BD81" s="191">
        <f t="shared" si="7"/>
        <v>5.9029337988202174E-3</v>
      </c>
      <c r="BE81" s="191">
        <f t="shared" si="7"/>
        <v>5.99390254733961E-3</v>
      </c>
      <c r="BF81" s="191">
        <f t="shared" si="7"/>
        <v>6.0879074471713963E-3</v>
      </c>
      <c r="BG81" s="191">
        <f t="shared" si="7"/>
        <v>6.185078861678457E-3</v>
      </c>
      <c r="BH81" s="191">
        <f t="shared" si="7"/>
        <v>6.2852096342093655E-3</v>
      </c>
      <c r="BI81" s="191">
        <f t="shared" si="7"/>
        <v>6.3885582884044296E-3</v>
      </c>
      <c r="BJ81" s="191">
        <f t="shared" si="7"/>
        <v>6.4954943230793837E-3</v>
      </c>
      <c r="BK81" s="191">
        <f t="shared" si="7"/>
        <v>6.6060944437343772E-3</v>
      </c>
      <c r="BL81" s="191">
        <f t="shared" si="7"/>
        <v>6.7204670426145603E-3</v>
      </c>
      <c r="BM81" s="191">
        <f t="shared" si="7"/>
        <v>6.8388343217862793E-3</v>
      </c>
      <c r="BN81" s="191">
        <f t="shared" si="7"/>
        <v>6.961499990463583E-3</v>
      </c>
      <c r="BO81" s="191">
        <f t="shared" si="7"/>
        <v>7.0886611556763507E-3</v>
      </c>
      <c r="BP81" s="191">
        <f t="shared" si="7"/>
        <v>7.2205185327818625E-3</v>
      </c>
    </row>
    <row r="82" spans="2:68">
      <c r="B82" s="191">
        <v>2017</v>
      </c>
      <c r="C82" s="191">
        <v>7.6</v>
      </c>
      <c r="D82" s="191">
        <v>4.75</v>
      </c>
      <c r="E82" s="191">
        <v>3.75</v>
      </c>
      <c r="F82" s="191">
        <v>3.46</v>
      </c>
      <c r="G82" s="191">
        <v>2.56</v>
      </c>
      <c r="R82" s="191" t="s">
        <v>450</v>
      </c>
      <c r="S82" s="191">
        <f t="shared" ref="S82:AX82" si="8">1/$C$86/S75</f>
        <v>4.0804635394461573E-3</v>
      </c>
      <c r="T82" s="191">
        <f t="shared" si="8"/>
        <v>4.0953829673783197E-3</v>
      </c>
      <c r="U82" s="191">
        <f t="shared" si="8"/>
        <v>4.2588868501063507E-3</v>
      </c>
      <c r="V82" s="191">
        <f t="shared" si="8"/>
        <v>4.4447906411824219E-3</v>
      </c>
      <c r="W82" s="191">
        <f t="shared" si="8"/>
        <v>4.5164808128143963E-3</v>
      </c>
      <c r="X82" s="191">
        <f t="shared" si="8"/>
        <v>4.5811339123843367E-3</v>
      </c>
      <c r="Y82" s="191">
        <f t="shared" si="8"/>
        <v>4.7161568066440857E-3</v>
      </c>
      <c r="Z82" s="191">
        <f t="shared" si="8"/>
        <v>4.8699445285998715E-3</v>
      </c>
      <c r="AA82" s="191">
        <f t="shared" si="8"/>
        <v>4.88055442953364E-3</v>
      </c>
      <c r="AB82" s="191">
        <f t="shared" si="8"/>
        <v>4.9929594721157527E-3</v>
      </c>
      <c r="AC82" s="191">
        <f t="shared" si="8"/>
        <v>5.0391328038998729E-3</v>
      </c>
      <c r="AD82" s="191">
        <f t="shared" si="8"/>
        <v>5.1345255556205383E-3</v>
      </c>
      <c r="AE82" s="191">
        <f t="shared" si="8"/>
        <v>5.2000038153210849E-3</v>
      </c>
      <c r="AF82" s="191">
        <f t="shared" si="8"/>
        <v>5.2901051428241126E-3</v>
      </c>
      <c r="AG82" s="191">
        <f t="shared" si="8"/>
        <v>5.3675303060960978E-3</v>
      </c>
      <c r="AH82" s="191">
        <f t="shared" si="8"/>
        <v>5.4581304919986999E-3</v>
      </c>
      <c r="AI82" s="191">
        <f t="shared" si="8"/>
        <v>5.5443358276492747E-3</v>
      </c>
      <c r="AJ82" s="191">
        <f t="shared" si="8"/>
        <v>5.6384714692488376E-3</v>
      </c>
      <c r="AK82" s="191">
        <f t="shared" si="8"/>
        <v>5.7322955573246726E-3</v>
      </c>
      <c r="AL82" s="191">
        <f t="shared" si="8"/>
        <v>5.8317511093699094E-3</v>
      </c>
      <c r="AM82" s="191">
        <f t="shared" si="8"/>
        <v>5.9330227056464289E-3</v>
      </c>
      <c r="AN82" s="191">
        <f t="shared" si="8"/>
        <v>6.0390446149751059E-3</v>
      </c>
      <c r="AO82" s="191">
        <f t="shared" si="8"/>
        <v>6.1040176652750423E-3</v>
      </c>
      <c r="AP82" s="191">
        <f t="shared" si="8"/>
        <v>6.1374643374135359E-3</v>
      </c>
      <c r="AQ82" s="191">
        <f t="shared" si="8"/>
        <v>6.1934427700296203E-3</v>
      </c>
      <c r="AR82" s="191">
        <f t="shared" si="8"/>
        <v>6.2353853661853698E-3</v>
      </c>
      <c r="AS82" s="191">
        <f t="shared" si="8"/>
        <v>6.2880735138255376E-3</v>
      </c>
      <c r="AT82" s="191">
        <f t="shared" si="8"/>
        <v>6.33475751603321E-3</v>
      </c>
      <c r="AU82" s="191">
        <f t="shared" si="8"/>
        <v>6.3868087417262723E-3</v>
      </c>
      <c r="AV82" s="191">
        <f t="shared" si="8"/>
        <v>6.4365573235752749E-3</v>
      </c>
      <c r="AW82" s="191">
        <f t="shared" si="8"/>
        <v>6.4892299916304956E-3</v>
      </c>
      <c r="AX82" s="191">
        <f t="shared" si="8"/>
        <v>6.5413193603664687E-3</v>
      </c>
      <c r="AY82" s="191">
        <f t="shared" ref="AY82:BP82" si="9">1/$C$86/AY75</f>
        <v>6.5952357344366917E-3</v>
      </c>
      <c r="AZ82" s="191">
        <f t="shared" si="9"/>
        <v>6.6493813238197178E-3</v>
      </c>
      <c r="BA82" s="191">
        <f t="shared" si="9"/>
        <v>6.7048753491790901E-3</v>
      </c>
      <c r="BB82" s="191">
        <f t="shared" si="9"/>
        <v>6.7609969957701955E-3</v>
      </c>
      <c r="BC82" s="191">
        <f t="shared" si="9"/>
        <v>6.8182738416356472E-3</v>
      </c>
      <c r="BD82" s="191">
        <f t="shared" si="9"/>
        <v>6.8763885524857366E-3</v>
      </c>
      <c r="BE82" s="191">
        <f t="shared" si="9"/>
        <v>6.935597992111844E-3</v>
      </c>
      <c r="BF82" s="191">
        <f t="shared" si="9"/>
        <v>6.99577113017076E-3</v>
      </c>
      <c r="BG82" s="191">
        <f t="shared" si="9"/>
        <v>7.0570414937392179E-3</v>
      </c>
      <c r="BH82" s="191">
        <f t="shared" si="9"/>
        <v>7.1193647458575584E-3</v>
      </c>
      <c r="BI82" s="191">
        <f t="shared" si="9"/>
        <v>7.1828188467228521E-3</v>
      </c>
      <c r="BJ82" s="191">
        <f t="shared" si="9"/>
        <v>7.2474004993318972E-3</v>
      </c>
      <c r="BK82" s="191">
        <f t="shared" si="9"/>
        <v>7.3131633385723526E-3</v>
      </c>
      <c r="BL82" s="191">
        <f t="shared" si="9"/>
        <v>7.3801242371964232E-3</v>
      </c>
      <c r="BM82" s="191">
        <f t="shared" si="9"/>
        <v>7.4483269835621908E-3</v>
      </c>
      <c r="BN82" s="191">
        <f t="shared" si="9"/>
        <v>7.5177991468928203E-3</v>
      </c>
      <c r="BO82" s="191">
        <f t="shared" si="9"/>
        <v>7.5885814592848667E-3</v>
      </c>
      <c r="BP82" s="191">
        <f t="shared" si="9"/>
        <v>7.6607079656867355E-3</v>
      </c>
    </row>
    <row r="83" spans="2:68">
      <c r="B83" s="191">
        <v>2018</v>
      </c>
      <c r="C83" s="191">
        <v>6.76</v>
      </c>
      <c r="D83" s="191">
        <v>4.5999999999999996</v>
      </c>
      <c r="E83" s="191">
        <v>3.58</v>
      </c>
      <c r="F83" s="191">
        <v>3.33</v>
      </c>
      <c r="G83" s="191">
        <v>2.4300000000000002</v>
      </c>
      <c r="R83" s="191" t="s">
        <v>451</v>
      </c>
      <c r="S83" s="191">
        <f t="shared" ref="S83:AX83" si="10">1/$C$86/S76</f>
        <v>4.7161568066440857E-3</v>
      </c>
      <c r="T83" s="191">
        <f t="shared" si="10"/>
        <v>4.8175795336686889E-3</v>
      </c>
      <c r="U83" s="191">
        <f t="shared" si="10"/>
        <v>5.1145536145112804E-3</v>
      </c>
      <c r="V83" s="191">
        <f t="shared" si="10"/>
        <v>5.450546187727349E-3</v>
      </c>
      <c r="W83" s="191">
        <f t="shared" si="10"/>
        <v>5.5725733411839326E-3</v>
      </c>
      <c r="X83" s="191">
        <f t="shared" si="10"/>
        <v>5.7001895245698229E-3</v>
      </c>
      <c r="Y83" s="191">
        <f t="shared" si="10"/>
        <v>5.9737986217491745E-3</v>
      </c>
      <c r="Z83" s="191">
        <f t="shared" si="10"/>
        <v>6.2574706233406163E-3</v>
      </c>
      <c r="AA83" s="191">
        <f t="shared" si="10"/>
        <v>6.3281765060902275E-3</v>
      </c>
      <c r="AB83" s="191">
        <f t="shared" si="10"/>
        <v>6.5630111811209322E-3</v>
      </c>
      <c r="AC83" s="191">
        <f t="shared" si="10"/>
        <v>6.6981961290377163E-3</v>
      </c>
      <c r="AD83" s="191">
        <f t="shared" si="10"/>
        <v>6.9204474880103645E-3</v>
      </c>
      <c r="AE83" s="191">
        <f t="shared" si="10"/>
        <v>7.0005452598623143E-3</v>
      </c>
      <c r="AF83" s="191">
        <f t="shared" si="10"/>
        <v>7.0556676634832777E-3</v>
      </c>
      <c r="AG83" s="191">
        <f t="shared" si="10"/>
        <v>7.1298284139737064E-3</v>
      </c>
      <c r="AH83" s="191">
        <f t="shared" si="10"/>
        <v>7.1931868706932829E-3</v>
      </c>
      <c r="AI83" s="191">
        <f t="shared" si="10"/>
        <v>7.2660772762371045E-3</v>
      </c>
      <c r="AJ83" s="191">
        <f t="shared" si="10"/>
        <v>7.3347455016067684E-3</v>
      </c>
      <c r="AK83" s="191">
        <f t="shared" si="10"/>
        <v>7.4086057543732544E-3</v>
      </c>
      <c r="AL83" s="191">
        <f t="shared" si="10"/>
        <v>7.4813274743885834E-3</v>
      </c>
      <c r="AM83" s="191">
        <f t="shared" si="10"/>
        <v>7.557286671197554E-3</v>
      </c>
      <c r="AN83" s="191">
        <f t="shared" si="10"/>
        <v>7.6335822476328342E-3</v>
      </c>
      <c r="AO83" s="191">
        <f t="shared" si="10"/>
        <v>7.7122652925674592E-3</v>
      </c>
      <c r="AP83" s="191">
        <f t="shared" si="10"/>
        <v>7.7920214874748666E-3</v>
      </c>
      <c r="AQ83" s="191">
        <f t="shared" si="10"/>
        <v>7.8738296230852472E-3</v>
      </c>
      <c r="AR83" s="191">
        <f t="shared" si="10"/>
        <v>7.9571115649271756E-3</v>
      </c>
      <c r="AS83" s="191">
        <f t="shared" si="10"/>
        <v>8.0423526655721451E-3</v>
      </c>
      <c r="AT83" s="191">
        <f t="shared" si="10"/>
        <v>8.1293182051058246E-3</v>
      </c>
      <c r="AU83" s="191">
        <f t="shared" si="10"/>
        <v>8.21826797431046E-3</v>
      </c>
      <c r="AV83" s="191">
        <f t="shared" si="10"/>
        <v>8.3091293482168219E-3</v>
      </c>
      <c r="AW83" s="191">
        <f t="shared" si="10"/>
        <v>8.4020608142336018E-3</v>
      </c>
      <c r="AX83" s="191">
        <f t="shared" si="10"/>
        <v>8.4970682814800302E-3</v>
      </c>
      <c r="AY83" s="191">
        <f t="shared" ref="AY83:BP83" si="11">1/$C$86/AY76</f>
        <v>8.5942668454118461E-3</v>
      </c>
      <c r="AZ83" s="191">
        <f t="shared" si="11"/>
        <v>8.6937026504667458E-3</v>
      </c>
      <c r="BA83" s="191">
        <f t="shared" si="11"/>
        <v>8.7954746705910178E-3</v>
      </c>
      <c r="BB83" s="191">
        <f t="shared" si="11"/>
        <v>8.8996519959090425E-3</v>
      </c>
      <c r="BC83" s="191">
        <f t="shared" si="11"/>
        <v>9.0063306260231724E-3</v>
      </c>
      <c r="BD83" s="191">
        <f t="shared" si="11"/>
        <v>9.11559510940467E-3</v>
      </c>
      <c r="BE83" s="191">
        <f t="shared" si="11"/>
        <v>9.2275451494244123E-3</v>
      </c>
      <c r="BF83" s="191">
        <f t="shared" si="11"/>
        <v>9.3422778929972382E-3</v>
      </c>
      <c r="BG83" s="191">
        <f t="shared" si="11"/>
        <v>9.4599005147213283E-3</v>
      </c>
      <c r="BH83" s="191">
        <f t="shared" si="11"/>
        <v>9.5805221454132485E-3</v>
      </c>
      <c r="BI83" s="191">
        <f t="shared" si="11"/>
        <v>9.7042599537857203E-3</v>
      </c>
      <c r="BJ83" s="191">
        <f t="shared" si="11"/>
        <v>9.831235599466831E-3</v>
      </c>
      <c r="BK83" s="191">
        <f t="shared" si="11"/>
        <v>9.9615783170234774E-3</v>
      </c>
      <c r="BL83" s="191">
        <f t="shared" si="11"/>
        <v>1.0095423518022952E-2</v>
      </c>
      <c r="BM83" s="191">
        <f t="shared" si="11"/>
        <v>1.0232914517058595E-2</v>
      </c>
      <c r="BN83" s="191">
        <f t="shared" si="11"/>
        <v>1.037420218335852E-2</v>
      </c>
      <c r="BO83" s="191">
        <f t="shared" si="11"/>
        <v>1.0519446082085196E-2</v>
      </c>
      <c r="BP83" s="191">
        <f t="shared" si="11"/>
        <v>1.0668814671971248E-2</v>
      </c>
    </row>
    <row r="84" spans="2:68">
      <c r="B84" s="191">
        <v>2019</v>
      </c>
      <c r="C84" s="191">
        <v>6.28</v>
      </c>
      <c r="D84" s="191">
        <v>4.59</v>
      </c>
      <c r="E84" s="191">
        <v>3.54</v>
      </c>
      <c r="F84" s="191">
        <v>3.28</v>
      </c>
      <c r="G84" s="191">
        <v>2.37</v>
      </c>
      <c r="R84" s="191" t="s">
        <v>452</v>
      </c>
      <c r="S84" s="191">
        <f t="shared" ref="S84:AX84" si="12">1/$C$86/S77</f>
        <v>5.2834303848017464E-3</v>
      </c>
      <c r="T84" s="191">
        <f t="shared" si="12"/>
        <v>5.3592690984591886E-3</v>
      </c>
      <c r="U84" s="191">
        <f t="shared" si="12"/>
        <v>5.6570062705958097E-3</v>
      </c>
      <c r="V84" s="191">
        <f t="shared" si="12"/>
        <v>6.0058297135548002E-3</v>
      </c>
      <c r="W84" s="191">
        <f t="shared" si="12"/>
        <v>6.120695309169236E-3</v>
      </c>
      <c r="X84" s="191">
        <f t="shared" si="12"/>
        <v>6.120695309169236E-3</v>
      </c>
      <c r="Y84" s="191">
        <f t="shared" si="12"/>
        <v>6.4744927258842217E-3</v>
      </c>
      <c r="Z84" s="191">
        <f t="shared" si="12"/>
        <v>6.7272507001679893E-3</v>
      </c>
      <c r="AA84" s="191">
        <f t="shared" si="12"/>
        <v>6.8298002535242099E-3</v>
      </c>
      <c r="AB84" s="191">
        <f t="shared" si="12"/>
        <v>7.2250744842872047E-3</v>
      </c>
      <c r="AC84" s="191">
        <f t="shared" si="12"/>
        <v>7.5269059764068863E-3</v>
      </c>
      <c r="AD84" s="191">
        <f t="shared" si="12"/>
        <v>7.8400676937648624E-3</v>
      </c>
      <c r="AE84" s="191">
        <f t="shared" si="12"/>
        <v>8.1190495874762687E-3</v>
      </c>
      <c r="AF84" s="191">
        <f t="shared" si="12"/>
        <v>8.296942530207187E-3</v>
      </c>
      <c r="AG84" s="191">
        <f t="shared" si="12"/>
        <v>8.4217085832930094E-3</v>
      </c>
      <c r="AH84" s="191">
        <f t="shared" si="12"/>
        <v>8.5016109417682759E-3</v>
      </c>
      <c r="AI84" s="191">
        <f t="shared" si="12"/>
        <v>8.5502842868547344E-3</v>
      </c>
      <c r="AJ84" s="191">
        <f t="shared" si="12"/>
        <v>8.6326569678456273E-3</v>
      </c>
      <c r="AK84" s="191">
        <f t="shared" si="12"/>
        <v>8.7748564397338268E-3</v>
      </c>
      <c r="AL84" s="191">
        <f t="shared" si="12"/>
        <v>8.845244702737896E-3</v>
      </c>
      <c r="AM84" s="191">
        <f t="shared" si="12"/>
        <v>8.9304666296916822E-3</v>
      </c>
      <c r="AN84" s="191">
        <f t="shared" si="12"/>
        <v>9.0317869085033125E-3</v>
      </c>
      <c r="AO84" s="191">
        <f t="shared" si="12"/>
        <v>9.1420918308870083E-3</v>
      </c>
      <c r="AP84" s="191">
        <f t="shared" si="12"/>
        <v>9.2437269352298023E-3</v>
      </c>
      <c r="AQ84" s="191">
        <f t="shared" si="12"/>
        <v>9.3374156324284932E-3</v>
      </c>
      <c r="AR84" s="191">
        <f t="shared" si="12"/>
        <v>9.4502523869379202E-3</v>
      </c>
      <c r="AS84" s="191">
        <f t="shared" si="12"/>
        <v>9.5624621031557052E-3</v>
      </c>
      <c r="AT84" s="191">
        <f t="shared" si="12"/>
        <v>9.6732152564604924E-3</v>
      </c>
      <c r="AU84" s="191">
        <f t="shared" si="12"/>
        <v>9.7854195568675834E-3</v>
      </c>
      <c r="AV84" s="191">
        <f t="shared" si="12"/>
        <v>9.9036278851901156E-3</v>
      </c>
      <c r="AW84" s="191">
        <f t="shared" si="12"/>
        <v>1.0026369871583597E-2</v>
      </c>
      <c r="AX84" s="191">
        <f t="shared" si="12"/>
        <v>1.0148205978283161E-2</v>
      </c>
      <c r="AY84" s="191">
        <f t="shared" ref="AY84:BP84" si="13">1/$C$86/AY77</f>
        <v>1.0273932577592343E-2</v>
      </c>
      <c r="AZ84" s="191">
        <f t="shared" si="13"/>
        <v>1.0403962556709568E-2</v>
      </c>
      <c r="BA84" s="191">
        <f t="shared" si="13"/>
        <v>1.053745911160766E-2</v>
      </c>
      <c r="BB84" s="191">
        <f t="shared" si="13"/>
        <v>1.0673490897648599E-2</v>
      </c>
      <c r="BC84" s="191">
        <f t="shared" si="13"/>
        <v>1.0812869516434155E-2</v>
      </c>
      <c r="BD84" s="191">
        <f t="shared" si="13"/>
        <v>1.0956868176980659E-2</v>
      </c>
      <c r="BE84" s="191">
        <f t="shared" si="13"/>
        <v>1.1104505651362194E-2</v>
      </c>
      <c r="BF84" s="191">
        <f t="shared" si="13"/>
        <v>1.1255865993309983E-2</v>
      </c>
      <c r="BG84" s="191">
        <f t="shared" si="13"/>
        <v>1.1411419100768013E-2</v>
      </c>
      <c r="BH84" s="191">
        <f t="shared" si="13"/>
        <v>1.1571581416558532E-2</v>
      </c>
      <c r="BI84" s="191">
        <f t="shared" si="13"/>
        <v>1.173631141486086E-2</v>
      </c>
      <c r="BJ84" s="191">
        <f t="shared" si="13"/>
        <v>1.1905578860028354E-2</v>
      </c>
      <c r="BK84" s="191">
        <f t="shared" si="13"/>
        <v>1.2079871713181482E-2</v>
      </c>
      <c r="BL84" s="191">
        <f t="shared" si="13"/>
        <v>1.2259425653621517E-2</v>
      </c>
      <c r="BM84" s="191">
        <f t="shared" si="13"/>
        <v>1.2444383783609196E-2</v>
      </c>
      <c r="BN84" s="191">
        <f t="shared" si="13"/>
        <v>1.2634943257166893E-2</v>
      </c>
      <c r="BO84" s="191">
        <f t="shared" si="13"/>
        <v>1.2831438154008732E-2</v>
      </c>
      <c r="BP84" s="191">
        <f t="shared" si="13"/>
        <v>1.3034193909953112E-2</v>
      </c>
    </row>
    <row r="85" spans="2:68">
      <c r="R85" s="191" t="s">
        <v>453</v>
      </c>
      <c r="S85" s="191">
        <f t="shared" ref="S85:AX85" si="14">1/$C$86/S78</f>
        <v>6.767898740652388E-3</v>
      </c>
      <c r="T85" s="191">
        <f t="shared" si="14"/>
        <v>7.0224905428085916E-3</v>
      </c>
      <c r="U85" s="191">
        <f t="shared" si="14"/>
        <v>7.3933151259271968E-3</v>
      </c>
      <c r="V85" s="191">
        <f t="shared" si="14"/>
        <v>8.0292992227811496E-3</v>
      </c>
      <c r="W85" s="191">
        <f t="shared" si="14"/>
        <v>8.1165742143331186E-3</v>
      </c>
      <c r="X85" s="191">
        <f t="shared" si="14"/>
        <v>8.1758192815910239E-3</v>
      </c>
      <c r="Y85" s="191">
        <f t="shared" si="14"/>
        <v>8.7506815748278934E-3</v>
      </c>
      <c r="Z85" s="191">
        <f t="shared" si="14"/>
        <v>9.2188250335635408E-3</v>
      </c>
      <c r="AA85" s="191">
        <f t="shared" si="14"/>
        <v>9.4522130090967955E-3</v>
      </c>
      <c r="AB85" s="191">
        <f t="shared" si="14"/>
        <v>1.0127625441870397E-2</v>
      </c>
      <c r="AC85" s="191">
        <f t="shared" si="14"/>
        <v>1.0626578029084469E-2</v>
      </c>
      <c r="AD85" s="191">
        <f t="shared" si="14"/>
        <v>1.0927680405638735E-2</v>
      </c>
      <c r="AE85" s="191">
        <f t="shared" si="14"/>
        <v>1.1145146682367865E-2</v>
      </c>
      <c r="AF85" s="191">
        <f t="shared" si="14"/>
        <v>1.1371444076933709E-2</v>
      </c>
      <c r="AG85" s="191">
        <f t="shared" si="14"/>
        <v>1.1429461648754798E-2</v>
      </c>
      <c r="AH85" s="191">
        <f t="shared" si="14"/>
        <v>1.1458693008470284E-2</v>
      </c>
      <c r="AI85" s="191">
        <f t="shared" si="14"/>
        <v>1.160712167438307E-2</v>
      </c>
      <c r="AJ85" s="191">
        <f t="shared" si="14"/>
        <v>1.1652403033320848E-2</v>
      </c>
      <c r="AK85" s="191">
        <f t="shared" si="14"/>
        <v>1.1744033987711294E-2</v>
      </c>
      <c r="AL85" s="191">
        <f t="shared" si="14"/>
        <v>1.18449410874074E-2</v>
      </c>
      <c r="AM85" s="191">
        <f t="shared" si="14"/>
        <v>1.1915821718914494E-2</v>
      </c>
      <c r="AN85" s="191">
        <f t="shared" si="14"/>
        <v>1.2015686131577157E-2</v>
      </c>
      <c r="AO85" s="191">
        <f t="shared" si="14"/>
        <v>1.2104961746198767E-2</v>
      </c>
      <c r="AP85" s="191">
        <f t="shared" si="14"/>
        <v>1.2193499483073487E-2</v>
      </c>
      <c r="AQ85" s="191">
        <f t="shared" si="14"/>
        <v>1.229176671141783E-2</v>
      </c>
      <c r="AR85" s="191">
        <f t="shared" si="14"/>
        <v>1.2384138111944124E-2</v>
      </c>
      <c r="AS85" s="191">
        <f t="shared" si="14"/>
        <v>1.2481167138676473E-2</v>
      </c>
      <c r="AT85" s="191">
        <f t="shared" si="14"/>
        <v>1.2580280517876217E-2</v>
      </c>
      <c r="AU85" s="191">
        <f t="shared" si="14"/>
        <v>1.267873778935052E-2</v>
      </c>
      <c r="AV85" s="191">
        <f t="shared" si="14"/>
        <v>1.278074185304319E-2</v>
      </c>
      <c r="AW85" s="191">
        <f t="shared" si="14"/>
        <v>1.2883532174598396E-2</v>
      </c>
      <c r="AX85" s="191">
        <f t="shared" si="14"/>
        <v>1.2987842232290355E-2</v>
      </c>
      <c r="AY85" s="191">
        <f t="shared" ref="AY85:BP85" si="15">1/$C$86/AY78</f>
        <v>1.3094453093613448E-2</v>
      </c>
      <c r="AZ85" s="191">
        <f t="shared" si="15"/>
        <v>1.320229677042448E-2</v>
      </c>
      <c r="BA85" s="191">
        <f t="shared" si="15"/>
        <v>1.3312163317751141E-2</v>
      </c>
      <c r="BB85" s="191">
        <f t="shared" si="15"/>
        <v>1.3423913056781334E-2</v>
      </c>
      <c r="BC85" s="191">
        <f t="shared" si="15"/>
        <v>1.3537395077966266E-2</v>
      </c>
      <c r="BD85" s="191">
        <f t="shared" si="15"/>
        <v>1.3652954350070346E-2</v>
      </c>
      <c r="BE85" s="191">
        <f t="shared" si="15"/>
        <v>1.3770441507834741E-2</v>
      </c>
      <c r="BF85" s="191">
        <f t="shared" si="15"/>
        <v>1.388995771745993E-2</v>
      </c>
      <c r="BG85" s="191">
        <f t="shared" si="15"/>
        <v>1.4011609489249755E-2</v>
      </c>
      <c r="BH85" s="191">
        <f t="shared" si="15"/>
        <v>1.4135372895523496E-2</v>
      </c>
      <c r="BI85" s="191">
        <f t="shared" si="15"/>
        <v>1.4261358794444585E-2</v>
      </c>
      <c r="BJ85" s="191">
        <f t="shared" si="15"/>
        <v>1.4389613487182512E-2</v>
      </c>
      <c r="BK85" s="191">
        <f t="shared" si="15"/>
        <v>1.4520184455274216E-2</v>
      </c>
      <c r="BL85" s="191">
        <f t="shared" si="15"/>
        <v>1.4653156954451477E-2</v>
      </c>
      <c r="BM85" s="191">
        <f t="shared" si="15"/>
        <v>1.478858295708585E-2</v>
      </c>
      <c r="BN85" s="191">
        <f t="shared" si="15"/>
        <v>1.4926534794402898E-2</v>
      </c>
      <c r="BO85" s="191">
        <f t="shared" si="15"/>
        <v>1.5067087661490095E-2</v>
      </c>
      <c r="BP85" s="191">
        <f t="shared" si="15"/>
        <v>1.521030991105537E-2</v>
      </c>
    </row>
    <row r="86" spans="2:68">
      <c r="B86" s="191" t="s">
        <v>454</v>
      </c>
      <c r="C86" s="191">
        <f>277435549975.861/(10^(4+6))*1.609</f>
        <v>44.639379991116037</v>
      </c>
      <c r="R86" s="191" t="s">
        <v>471</v>
      </c>
      <c r="S86" s="192" cm="1">
        <f t="array" ref="S86:AE86">TRANSPOSE(M104:M116)</f>
        <v>4.4913737088948516E-3</v>
      </c>
      <c r="T86" s="192">
        <v>4.3113149963045954E-3</v>
      </c>
      <c r="U86" s="191">
        <v>4.1875917443448133E-3</v>
      </c>
      <c r="V86" s="191">
        <v>4.1378931012234187E-3</v>
      </c>
      <c r="W86" s="191">
        <v>3.8490666375218243E-3</v>
      </c>
      <c r="X86" s="191">
        <v>3.8517182158696699E-3</v>
      </c>
      <c r="Y86" s="191">
        <v>4.0735873368050873E-3</v>
      </c>
      <c r="Z86" s="191">
        <v>4.3205162492339416E-3</v>
      </c>
      <c r="AA86" s="191">
        <v>4.4544800146568749E-3</v>
      </c>
      <c r="AB86" s="191">
        <v>4.637028933039274E-3</v>
      </c>
      <c r="AC86" s="191">
        <v>4.6921946850107879E-3</v>
      </c>
      <c r="AD86" s="191">
        <v>4.8050495373842895E-3</v>
      </c>
      <c r="AE86" s="191">
        <v>4.9713144189326222E-3</v>
      </c>
      <c r="AF86" s="191">
        <f>1/$C$86/AF79</f>
        <v>5.022812742502109E-3</v>
      </c>
      <c r="AG86" s="191">
        <f t="shared" ref="AG86:BP86" si="16">1/$C$86/AG79</f>
        <v>5.0682680614387793E-3</v>
      </c>
      <c r="AH86" s="191">
        <f t="shared" si="16"/>
        <v>5.1145536145112804E-3</v>
      </c>
      <c r="AI86" s="191">
        <f t="shared" si="16"/>
        <v>5.2593939947967001E-3</v>
      </c>
      <c r="AJ86" s="191">
        <f t="shared" si="16"/>
        <v>5.3277660932735029E-3</v>
      </c>
      <c r="AK86" s="191">
        <f t="shared" si="16"/>
        <v>5.3891977997194149E-3</v>
      </c>
      <c r="AL86" s="191">
        <f t="shared" si="16"/>
        <v>5.4835999247564021E-3</v>
      </c>
      <c r="AM86" s="191">
        <f t="shared" si="16"/>
        <v>5.5847980160498465E-3</v>
      </c>
      <c r="AN86" s="191">
        <f t="shared" si="16"/>
        <v>5.6836356836670468E-3</v>
      </c>
      <c r="AO86" s="191">
        <f t="shared" si="16"/>
        <v>5.7653010665893768E-3</v>
      </c>
      <c r="AP86" s="191">
        <f t="shared" si="16"/>
        <v>5.8705648050965745E-3</v>
      </c>
      <c r="AQ86" s="191">
        <f t="shared" si="16"/>
        <v>5.9810983565750358E-3</v>
      </c>
      <c r="AR86" s="191">
        <f t="shared" si="16"/>
        <v>6.087296461102623E-3</v>
      </c>
      <c r="AS86" s="191">
        <f t="shared" si="16"/>
        <v>6.1273919123521351E-3</v>
      </c>
      <c r="AT86" s="191">
        <f t="shared" si="16"/>
        <v>6.1543255031756604E-3</v>
      </c>
      <c r="AU86" s="191">
        <f t="shared" si="16"/>
        <v>6.1883273015357473E-3</v>
      </c>
      <c r="AV86" s="191">
        <f t="shared" si="16"/>
        <v>6.2910326272556738E-3</v>
      </c>
      <c r="AW86" s="191">
        <f t="shared" si="16"/>
        <v>6.3308313739443003E-3</v>
      </c>
      <c r="AX86" s="191">
        <f t="shared" si="16"/>
        <v>6.3739033584218506E-3</v>
      </c>
      <c r="AY86" s="191">
        <f t="shared" si="16"/>
        <v>6.4349099139923219E-3</v>
      </c>
      <c r="AZ86" s="191">
        <f t="shared" si="16"/>
        <v>6.5007936224119158E-3</v>
      </c>
      <c r="BA86" s="191">
        <f t="shared" si="16"/>
        <v>6.5624821583626569E-3</v>
      </c>
      <c r="BB86" s="191">
        <f t="shared" si="16"/>
        <v>6.6125671263044935E-3</v>
      </c>
      <c r="BC86" s="191">
        <f t="shared" si="16"/>
        <v>6.6782773240936606E-3</v>
      </c>
      <c r="BD86" s="191">
        <f t="shared" si="16"/>
        <v>6.7443555250072231E-3</v>
      </c>
      <c r="BE86" s="191">
        <f t="shared" si="16"/>
        <v>6.8072913214963851E-3</v>
      </c>
      <c r="BF86" s="191">
        <f t="shared" si="16"/>
        <v>6.8706407360982604E-3</v>
      </c>
      <c r="BG86" s="191">
        <f t="shared" si="16"/>
        <v>6.9372373744367045E-3</v>
      </c>
      <c r="BH86" s="191">
        <f t="shared" si="16"/>
        <v>7.007424351467788E-3</v>
      </c>
      <c r="BI86" s="191">
        <f t="shared" si="16"/>
        <v>7.0756273494386309E-3</v>
      </c>
      <c r="BJ86" s="191">
        <f t="shared" si="16"/>
        <v>7.145495241627324E-3</v>
      </c>
      <c r="BK86" s="191">
        <f t="shared" si="16"/>
        <v>7.2178984306407751E-3</v>
      </c>
      <c r="BL86" s="191">
        <f t="shared" si="16"/>
        <v>7.2919025073691357E-3</v>
      </c>
      <c r="BM86" s="191">
        <f t="shared" si="16"/>
        <v>7.3668099666365002E-3</v>
      </c>
      <c r="BN86" s="191">
        <f t="shared" si="16"/>
        <v>7.4428926536830396E-3</v>
      </c>
      <c r="BO86" s="191">
        <f t="shared" si="16"/>
        <v>7.5213537623113171E-3</v>
      </c>
      <c r="BP86" s="191">
        <f t="shared" si="16"/>
        <v>7.6013788351368943E-3</v>
      </c>
    </row>
    <row r="87" spans="2:68">
      <c r="C87" s="192">
        <f>1/(C84*$C$86)</f>
        <v>3.5671568203120068E-3</v>
      </c>
      <c r="D87" s="192">
        <f>1/(D84*$C$86)</f>
        <v>4.88055442953364E-3</v>
      </c>
      <c r="E87" s="192">
        <f>1/(E84*$C$86)</f>
        <v>6.3281765060902275E-3</v>
      </c>
      <c r="F87" s="192">
        <f>1/(F84*$C$86)</f>
        <v>6.829800253524209E-3</v>
      </c>
      <c r="G87" s="192">
        <f>1/(G84*$C$86)</f>
        <v>9.4522130090967955E-3</v>
      </c>
    </row>
    <row r="90" spans="2:68">
      <c r="B90" s="192" t="s">
        <v>455</v>
      </c>
    </row>
    <row r="91" spans="2:68">
      <c r="B91" s="192" t="s">
        <v>456</v>
      </c>
      <c r="C91" s="192" t="s">
        <v>457</v>
      </c>
      <c r="D91" s="192" t="s">
        <v>450</v>
      </c>
      <c r="E91" s="192" t="s">
        <v>451</v>
      </c>
      <c r="F91" s="192" t="s">
        <v>452</v>
      </c>
      <c r="G91" s="192" t="s">
        <v>453</v>
      </c>
      <c r="K91" s="192" t="s">
        <v>211</v>
      </c>
      <c r="L91" s="192" t="s">
        <v>457</v>
      </c>
      <c r="M91" s="192" t="s">
        <v>450</v>
      </c>
      <c r="N91" s="192" t="s">
        <v>451</v>
      </c>
      <c r="O91" s="192" t="s">
        <v>452</v>
      </c>
      <c r="P91" s="192" t="s">
        <v>453</v>
      </c>
    </row>
    <row r="92" spans="2:68">
      <c r="B92" s="191">
        <v>2011</v>
      </c>
      <c r="C92" s="192">
        <f t="shared" ref="C92:D94" si="17">C76/458.34*0.001</f>
        <v>2.1425142907012266E-5</v>
      </c>
      <c r="D92" s="192">
        <f t="shared" si="17"/>
        <v>1.1978007592616837E-5</v>
      </c>
      <c r="E92" s="192">
        <f>E76/4000*0.001</f>
        <v>1.1875000000000001E-6</v>
      </c>
      <c r="F92" s="192">
        <f>F76/458.34*0.001</f>
        <v>9.2507745341885942E-6</v>
      </c>
      <c r="G92" s="192">
        <f>G76/4000*0.001</f>
        <v>8.2750000000000002E-7</v>
      </c>
      <c r="K92" s="192" t="s">
        <v>458</v>
      </c>
      <c r="L92" s="192">
        <f>1/(C92*19816.9604007219)</f>
        <v>2.355262031903322</v>
      </c>
      <c r="M92" s="191">
        <f t="shared" ref="L92:P99" si="18">1/(D92*19816.9604007219)</f>
        <v>4.2128730698161423</v>
      </c>
      <c r="N92" s="191">
        <f t="shared" si="18"/>
        <v>42.494168940622103</v>
      </c>
      <c r="O92" s="191">
        <f t="shared" si="18"/>
        <v>5.4548757437006179</v>
      </c>
      <c r="P92" s="191">
        <f t="shared" si="18"/>
        <v>60.98105814741843</v>
      </c>
    </row>
    <row r="93" spans="2:68">
      <c r="B93" s="191">
        <v>2012</v>
      </c>
      <c r="C93" s="192">
        <f t="shared" si="17"/>
        <v>2.1556050093816819E-5</v>
      </c>
      <c r="D93" s="192">
        <f t="shared" si="17"/>
        <v>1.1934371863681982E-5</v>
      </c>
      <c r="E93" s="192">
        <f>E77/4000*0.001</f>
        <v>1.1625000000000001E-6</v>
      </c>
      <c r="F93" s="192">
        <f>F77/458.34*0.001</f>
        <v>9.1198673473840379E-6</v>
      </c>
      <c r="G93" s="192">
        <f>G77/4000*0.001</f>
        <v>7.9750000000000009E-7</v>
      </c>
      <c r="L93" s="191">
        <f t="shared" si="18"/>
        <v>2.3409588211832615</v>
      </c>
      <c r="M93" s="191">
        <f t="shared" si="18"/>
        <v>4.22827662765825</v>
      </c>
      <c r="N93" s="191">
        <f t="shared" si="18"/>
        <v>43.408022036119348</v>
      </c>
      <c r="O93" s="191">
        <f t="shared" si="18"/>
        <v>5.533175395524073</v>
      </c>
      <c r="P93" s="191">
        <f t="shared" si="18"/>
        <v>63.27501644763479</v>
      </c>
    </row>
    <row r="94" spans="2:68">
      <c r="B94" s="191">
        <v>2013</v>
      </c>
      <c r="C94" s="192">
        <f t="shared" si="17"/>
        <v>2.1381507178077413E-5</v>
      </c>
      <c r="D94" s="192">
        <f t="shared" si="17"/>
        <v>1.1476196709866039E-5</v>
      </c>
      <c r="E94" s="192">
        <f>E78/4000*0.001</f>
        <v>1.0950000000000001E-6</v>
      </c>
      <c r="F94" s="192">
        <f>F78/458.34*0.001</f>
        <v>8.6398743291006678E-6</v>
      </c>
      <c r="G94" s="192">
        <f>G78/4000*0.001</f>
        <v>7.5749999999999995E-7</v>
      </c>
      <c r="L94" s="191">
        <f t="shared" si="18"/>
        <v>2.3600686891112876</v>
      </c>
      <c r="M94" s="191">
        <f t="shared" si="18"/>
        <v>4.3970861508157082</v>
      </c>
      <c r="N94" s="191">
        <f t="shared" si="18"/>
        <v>46.083859010948629</v>
      </c>
      <c r="O94" s="191">
        <f t="shared" si="18"/>
        <v>5.840574028608744</v>
      </c>
      <c r="P94" s="191">
        <f t="shared" si="18"/>
        <v>66.61627144156931</v>
      </c>
    </row>
    <row r="95" spans="2:68">
      <c r="B95" s="191">
        <v>2014</v>
      </c>
      <c r="C95" s="192">
        <f t="shared" ref="C95:D100" si="19">C79/458.34*0.001</f>
        <v>2.0574246192782652E-5</v>
      </c>
      <c r="D95" s="192">
        <f t="shared" si="19"/>
        <v>1.0996203691582669E-5</v>
      </c>
      <c r="E95" s="192">
        <f t="shared" ref="E95:E100" si="20">E79/4000*0.001</f>
        <v>1.0274999999999999E-6</v>
      </c>
      <c r="F95" s="192">
        <f t="shared" ref="F95:F100" si="21">F79/458.34*0.001</f>
        <v>8.138063446349871E-6</v>
      </c>
      <c r="G95" s="192">
        <f t="shared" ref="G95:G100" si="22">G79/4000*0.001</f>
        <v>6.9749999999999999E-7</v>
      </c>
      <c r="I95" s="190" t="s">
        <v>459</v>
      </c>
      <c r="J95" s="190">
        <v>458.34</v>
      </c>
      <c r="L95" s="191">
        <f t="shared" si="18"/>
        <v>2.4526694754284861</v>
      </c>
      <c r="M95" s="191">
        <f t="shared" si="18"/>
        <v>4.5890224510497273</v>
      </c>
      <c r="N95" s="191">
        <f t="shared" si="18"/>
        <v>49.111265807288326</v>
      </c>
      <c r="O95" s="191">
        <f t="shared" si="18"/>
        <v>6.2007166630805965</v>
      </c>
      <c r="P95" s="191">
        <f t="shared" si="18"/>
        <v>72.346703393532266</v>
      </c>
    </row>
    <row r="96" spans="2:68">
      <c r="B96" s="191">
        <v>2015</v>
      </c>
      <c r="C96" s="192">
        <f t="shared" si="19"/>
        <v>2.0661517650652355E-5</v>
      </c>
      <c r="D96" s="192">
        <f t="shared" si="19"/>
        <v>1.0821660775843261E-5</v>
      </c>
      <c r="E96" s="192">
        <f t="shared" si="20"/>
        <v>1.0049999999999999E-6</v>
      </c>
      <c r="F96" s="192">
        <f t="shared" si="21"/>
        <v>7.9853383950778898E-6</v>
      </c>
      <c r="G96" s="192">
        <f t="shared" si="22"/>
        <v>6.8999999999999996E-7</v>
      </c>
      <c r="I96" s="190" t="s">
        <v>460</v>
      </c>
      <c r="J96" s="190">
        <v>4000</v>
      </c>
      <c r="L96" s="191">
        <f t="shared" si="18"/>
        <v>2.4423097310760955</v>
      </c>
      <c r="M96" s="191">
        <f t="shared" si="18"/>
        <v>4.6630389421956906</v>
      </c>
      <c r="N96" s="191">
        <f t="shared" si="18"/>
        <v>50.210771758197765</v>
      </c>
      <c r="O96" s="191">
        <f t="shared" si="18"/>
        <v>6.3193096047242152</v>
      </c>
      <c r="P96" s="191">
        <f t="shared" si="18"/>
        <v>73.133080604331539</v>
      </c>
    </row>
    <row r="97" spans="2:16">
      <c r="B97" s="191">
        <v>2016</v>
      </c>
      <c r="C97" s="192">
        <f t="shared" si="19"/>
        <v>1.9156085002399966E-5</v>
      </c>
      <c r="D97" s="192">
        <f t="shared" si="19"/>
        <v>1.066893572457128E-5</v>
      </c>
      <c r="E97" s="192">
        <f t="shared" si="20"/>
        <v>9.8250000000000012E-7</v>
      </c>
      <c r="F97" s="192">
        <f t="shared" si="21"/>
        <v>7.9853383950778898E-6</v>
      </c>
      <c r="G97" s="192">
        <f t="shared" si="22"/>
        <v>6.8500000000000011E-7</v>
      </c>
      <c r="I97" s="190"/>
      <c r="J97" s="190"/>
      <c r="L97" s="191">
        <f t="shared" si="18"/>
        <v>2.6342452338599802</v>
      </c>
      <c r="M97" s="191">
        <f t="shared" si="18"/>
        <v>4.7297900108978785</v>
      </c>
      <c r="N97" s="191">
        <f t="shared" si="18"/>
        <v>51.360636760293886</v>
      </c>
      <c r="O97" s="191">
        <f t="shared" si="18"/>
        <v>6.3193096047242152</v>
      </c>
      <c r="P97" s="191">
        <f t="shared" si="18"/>
        <v>73.666898710932472</v>
      </c>
    </row>
    <row r="98" spans="2:16">
      <c r="B98" s="191">
        <v>2017</v>
      </c>
      <c r="C98" s="192">
        <f t="shared" si="19"/>
        <v>1.6581576995243704E-5</v>
      </c>
      <c r="D98" s="192">
        <f t="shared" si="19"/>
        <v>1.0363485622027317E-5</v>
      </c>
      <c r="E98" s="192">
        <f t="shared" si="20"/>
        <v>9.3750000000000002E-7</v>
      </c>
      <c r="F98" s="192">
        <f t="shared" si="21"/>
        <v>7.5489811057293712E-6</v>
      </c>
      <c r="G98" s="192">
        <f t="shared" si="22"/>
        <v>6.4000000000000001E-7</v>
      </c>
      <c r="I98" s="190" t="s">
        <v>429</v>
      </c>
      <c r="J98" s="190" t="s">
        <v>163</v>
      </c>
      <c r="L98" s="191">
        <f t="shared" si="18"/>
        <v>3.0432464675382405</v>
      </c>
      <c r="M98" s="191">
        <f t="shared" si="18"/>
        <v>4.8691943480611837</v>
      </c>
      <c r="N98" s="191">
        <f t="shared" si="18"/>
        <v>53.825947324788004</v>
      </c>
      <c r="O98" s="191">
        <f t="shared" si="18"/>
        <v>6.6845876165579838</v>
      </c>
      <c r="P98" s="191">
        <f t="shared" si="18"/>
        <v>78.846602526544928</v>
      </c>
    </row>
    <row r="99" spans="2:16">
      <c r="B99" s="191">
        <v>2018</v>
      </c>
      <c r="C99" s="192">
        <f t="shared" si="19"/>
        <v>1.4748876379979927E-5</v>
      </c>
      <c r="D99" s="192">
        <f t="shared" si="19"/>
        <v>1.0036217655015927E-5</v>
      </c>
      <c r="E99" s="192">
        <f t="shared" si="20"/>
        <v>8.9500000000000011E-7</v>
      </c>
      <c r="F99" s="192">
        <f t="shared" si="21"/>
        <v>7.2653488676528346E-6</v>
      </c>
      <c r="G99" s="192">
        <f t="shared" si="22"/>
        <v>6.0750000000000011E-7</v>
      </c>
      <c r="I99" s="190" t="s">
        <v>247</v>
      </c>
      <c r="J99" s="190">
        <v>19816.960400721899</v>
      </c>
      <c r="L99" s="191">
        <f t="shared" si="18"/>
        <v>3.4214013540370747</v>
      </c>
      <c r="M99" s="191">
        <f t="shared" si="18"/>
        <v>5.0279724246283966</v>
      </c>
      <c r="N99" s="192">
        <f t="shared" si="18"/>
        <v>56.381928063674572</v>
      </c>
      <c r="O99" s="191">
        <f t="shared" si="18"/>
        <v>6.9455474934806674</v>
      </c>
      <c r="P99" s="191">
        <f t="shared" si="18"/>
        <v>83.0647335259074</v>
      </c>
    </row>
    <row r="100" spans="2:16">
      <c r="B100" s="191">
        <v>2019</v>
      </c>
      <c r="C100" s="192">
        <f t="shared" si="19"/>
        <v>1.3701618885543485E-5</v>
      </c>
      <c r="D100" s="192">
        <f t="shared" si="19"/>
        <v>1.0014399790548502E-5</v>
      </c>
      <c r="E100" s="192">
        <f t="shared" si="20"/>
        <v>8.850000000000001E-7</v>
      </c>
      <c r="F100" s="192">
        <f t="shared" si="21"/>
        <v>7.1562595453157049E-6</v>
      </c>
      <c r="G100" s="192">
        <f t="shared" si="22"/>
        <v>5.9250000000000004E-7</v>
      </c>
    </row>
    <row r="101" spans="2:16">
      <c r="B101" s="192"/>
      <c r="C101" s="192"/>
      <c r="D101" s="192"/>
      <c r="E101" s="192"/>
      <c r="F101" s="192"/>
      <c r="G101" s="192"/>
    </row>
    <row r="102" spans="2:16">
      <c r="B102" s="191" t="s">
        <v>461</v>
      </c>
    </row>
    <row r="103" spans="2:16" ht="25.85">
      <c r="B103" s="193" t="s">
        <v>462</v>
      </c>
      <c r="C103" s="194" t="s">
        <v>463</v>
      </c>
      <c r="D103" s="193" t="s">
        <v>464</v>
      </c>
      <c r="E103" s="195" t="s">
        <v>465</v>
      </c>
      <c r="F103" s="195" t="s">
        <v>466</v>
      </c>
      <c r="G103" s="193" t="s">
        <v>467</v>
      </c>
      <c r="H103" s="196" t="s">
        <v>468</v>
      </c>
      <c r="J103" s="191" t="s">
        <v>469</v>
      </c>
      <c r="M103" s="191" t="s">
        <v>470</v>
      </c>
    </row>
    <row r="104" spans="2:16">
      <c r="B104" s="197">
        <v>2011</v>
      </c>
      <c r="C104" s="198"/>
      <c r="D104" s="199">
        <v>9612.2900000000009</v>
      </c>
      <c r="E104" s="200">
        <v>1058.8235294117601</v>
      </c>
      <c r="F104" s="200">
        <v>8553.4664705882406</v>
      </c>
      <c r="G104" s="199">
        <v>622.1865349150579</v>
      </c>
      <c r="H104" s="201">
        <v>29465.79</v>
      </c>
      <c r="J104" s="202">
        <f>E104/($E104+$F104)</f>
        <v>0.11015309873211898</v>
      </c>
      <c r="K104" s="202">
        <f>F104/($E104+$F104)</f>
        <v>0.88984690126788102</v>
      </c>
      <c r="M104" s="192">
        <f t="shared" ref="M104:M112" si="23">1/((J104*C76+F76*(K104*0.8))/(J104+K104*0.8)*$C$86)</f>
        <v>4.4913737088948516E-3</v>
      </c>
    </row>
    <row r="105" spans="2:16">
      <c r="B105" s="197">
        <v>2012</v>
      </c>
      <c r="C105" s="198"/>
      <c r="D105" s="199">
        <v>9812.33</v>
      </c>
      <c r="E105" s="200">
        <v>1450.98039215686</v>
      </c>
      <c r="F105" s="200">
        <v>8361.3496078431399</v>
      </c>
      <c r="G105" s="199">
        <v>761.29328052614812</v>
      </c>
      <c r="H105" s="201">
        <v>29187.09</v>
      </c>
      <c r="J105" s="202">
        <f t="shared" ref="J105:K116" si="24">E105/($E105+$F105)</f>
        <v>0.14787317509264977</v>
      </c>
      <c r="K105" s="202">
        <f t="shared" si="24"/>
        <v>0.85212682490735026</v>
      </c>
      <c r="M105" s="192">
        <f t="shared" si="23"/>
        <v>4.3113149963045954E-3</v>
      </c>
    </row>
    <row r="106" spans="2:16">
      <c r="B106" s="197">
        <v>2013</v>
      </c>
      <c r="C106" s="198"/>
      <c r="D106" s="199">
        <v>10595.62</v>
      </c>
      <c r="E106" s="200">
        <v>2117.6470588235202</v>
      </c>
      <c r="F106" s="200">
        <v>8477.9729411764802</v>
      </c>
      <c r="G106" s="199">
        <v>952.29251117711203</v>
      </c>
      <c r="H106" s="201">
        <v>29173.89</v>
      </c>
      <c r="J106" s="202">
        <f t="shared" si="24"/>
        <v>0.19986060832905672</v>
      </c>
      <c r="K106" s="202">
        <f t="shared" si="24"/>
        <v>0.80013939167094328</v>
      </c>
      <c r="M106" s="192">
        <f t="shared" si="23"/>
        <v>4.1875917443448133E-3</v>
      </c>
    </row>
    <row r="107" spans="2:16">
      <c r="B107" s="197">
        <v>2014</v>
      </c>
      <c r="C107" s="198"/>
      <c r="D107" s="199">
        <v>11241.85</v>
      </c>
      <c r="E107" s="200">
        <v>2823.5294117647004</v>
      </c>
      <c r="F107" s="200">
        <v>8418.3205882352995</v>
      </c>
      <c r="G107" s="199">
        <v>1104.6558243950271</v>
      </c>
      <c r="H107" s="201">
        <v>27530.19</v>
      </c>
      <c r="J107" s="202">
        <f t="shared" si="24"/>
        <v>0.25116234532258486</v>
      </c>
      <c r="K107" s="202">
        <f t="shared" si="24"/>
        <v>0.74883765467741514</v>
      </c>
      <c r="M107" s="192">
        <f t="shared" si="23"/>
        <v>4.1378931012234187E-3</v>
      </c>
    </row>
    <row r="108" spans="2:16">
      <c r="B108" s="197">
        <v>2015</v>
      </c>
      <c r="C108" s="198"/>
      <c r="D108" s="199">
        <v>11960.6</v>
      </c>
      <c r="E108" s="200">
        <v>3843.1372549019602</v>
      </c>
      <c r="F108" s="200">
        <v>8117.4627450980406</v>
      </c>
      <c r="G108" s="199">
        <v>1221.0868622576011</v>
      </c>
      <c r="H108" s="201">
        <v>23754.31</v>
      </c>
      <c r="J108" s="202">
        <f t="shared" si="24"/>
        <v>0.32131642684329886</v>
      </c>
      <c r="K108" s="202">
        <f t="shared" si="24"/>
        <v>0.67868357315670125</v>
      </c>
      <c r="M108" s="192">
        <f t="shared" si="23"/>
        <v>3.8490666375218243E-3</v>
      </c>
    </row>
    <row r="109" spans="2:16">
      <c r="B109" s="197">
        <v>2016</v>
      </c>
      <c r="C109" s="198"/>
      <c r="D109" s="199">
        <v>12579.29</v>
      </c>
      <c r="E109" s="200">
        <v>4627.4509803921501</v>
      </c>
      <c r="F109" s="200">
        <v>7951.8390196078508</v>
      </c>
      <c r="G109" s="199">
        <v>1408.5975224857164</v>
      </c>
      <c r="H109" s="201">
        <v>23792.26</v>
      </c>
      <c r="J109" s="202">
        <f t="shared" si="24"/>
        <v>0.36786265205684499</v>
      </c>
      <c r="K109" s="202">
        <f t="shared" si="24"/>
        <v>0.63213734794315501</v>
      </c>
      <c r="M109" s="192">
        <f t="shared" si="23"/>
        <v>3.8517182158696699E-3</v>
      </c>
    </row>
    <row r="110" spans="2:16">
      <c r="B110" s="197">
        <v>2017</v>
      </c>
      <c r="C110" s="198"/>
      <c r="D110" s="199">
        <v>13456.92</v>
      </c>
      <c r="E110" s="200">
        <v>5882.3529411764703</v>
      </c>
      <c r="F110" s="200">
        <v>7574.5670588235298</v>
      </c>
      <c r="G110" s="199">
        <v>1596.4570397561167</v>
      </c>
      <c r="H110" s="201">
        <v>26962.2</v>
      </c>
      <c r="J110" s="202">
        <f t="shared" si="24"/>
        <v>0.4371247611768867</v>
      </c>
      <c r="K110" s="202">
        <f t="shared" si="24"/>
        <v>0.5628752388231133</v>
      </c>
      <c r="M110" s="192">
        <f t="shared" si="23"/>
        <v>4.0735873368050873E-3</v>
      </c>
    </row>
    <row r="111" spans="2:16">
      <c r="B111" s="197">
        <v>2018</v>
      </c>
      <c r="C111" s="198"/>
      <c r="D111" s="199">
        <v>14146.58</v>
      </c>
      <c r="E111" s="200">
        <v>6862.7450980392096</v>
      </c>
      <c r="F111" s="200">
        <v>7283.8349019607904</v>
      </c>
      <c r="G111" s="199">
        <v>1855.6578221737718</v>
      </c>
      <c r="H111" s="201">
        <v>28820.99</v>
      </c>
      <c r="J111" s="202">
        <f t="shared" si="24"/>
        <v>0.48511690444186578</v>
      </c>
      <c r="K111" s="202">
        <f t="shared" si="24"/>
        <v>0.51488309555813427</v>
      </c>
      <c r="M111" s="192">
        <f t="shared" si="23"/>
        <v>4.3205162492339416E-3</v>
      </c>
    </row>
    <row r="112" spans="2:16">
      <c r="B112" s="197">
        <v>2019</v>
      </c>
      <c r="C112" s="199">
        <v>16789.142113919504</v>
      </c>
      <c r="D112" s="199">
        <v>14706.64</v>
      </c>
      <c r="E112" s="200">
        <v>7764.7058823529396</v>
      </c>
      <c r="F112" s="200">
        <v>6941.9341176470598</v>
      </c>
      <c r="G112" s="199">
        <v>2082.5021139195055</v>
      </c>
      <c r="H112" s="201">
        <v>30181.95</v>
      </c>
      <c r="J112" s="202">
        <f>E112/($E112+$F112)</f>
        <v>0.52797279884140358</v>
      </c>
      <c r="K112" s="202">
        <f>F112/($E112+$F112)</f>
        <v>0.47202720115859642</v>
      </c>
      <c r="M112" s="192">
        <f t="shared" si="23"/>
        <v>4.4544800146568749E-3</v>
      </c>
    </row>
    <row r="113" spans="2:13">
      <c r="B113" s="197">
        <v>2020</v>
      </c>
      <c r="C113" s="199">
        <v>9800.2888434476972</v>
      </c>
      <c r="D113" s="199">
        <v>8266.19</v>
      </c>
      <c r="E113" s="200">
        <v>4862.7450980392096</v>
      </c>
      <c r="F113" s="200">
        <v>3403.444901960791</v>
      </c>
      <c r="G113" s="199">
        <v>1534.0988434476969</v>
      </c>
      <c r="H113" s="201">
        <v>30514.46</v>
      </c>
      <c r="J113" s="202">
        <f t="shared" si="24"/>
        <v>0.58826921447961023</v>
      </c>
      <c r="K113" s="202">
        <f t="shared" si="24"/>
        <v>0.41173078552038977</v>
      </c>
      <c r="M113" s="192">
        <f>1/((J113*AB74+AB77*(K113*0.8))/(J113+K113*0.8)*$C$86)</f>
        <v>4.637028933039274E-3</v>
      </c>
    </row>
    <row r="114" spans="2:13">
      <c r="B114" s="197">
        <v>2021</v>
      </c>
      <c r="C114" s="199">
        <v>11637.142760573252</v>
      </c>
      <c r="D114" s="199">
        <v>9567.81</v>
      </c>
      <c r="E114" s="200">
        <v>6078.4313725490101</v>
      </c>
      <c r="F114" s="200">
        <v>3489.3786274509894</v>
      </c>
      <c r="G114" s="199">
        <v>2069.332760573252</v>
      </c>
      <c r="H114" s="201">
        <v>33238</v>
      </c>
      <c r="J114" s="202">
        <f t="shared" si="24"/>
        <v>0.63530017554163498</v>
      </c>
      <c r="K114" s="202">
        <f t="shared" si="24"/>
        <v>0.36469982445836502</v>
      </c>
      <c r="M114" s="192">
        <f>1/((J114*AC74+AC77*(K114*0.8))/(J114+K114*0.8)*$C$86)</f>
        <v>4.6921946850107879E-3</v>
      </c>
    </row>
    <row r="115" spans="2:13">
      <c r="B115" s="197">
        <v>2022</v>
      </c>
      <c r="C115" s="199">
        <v>8261.5501573696183</v>
      </c>
      <c r="D115" s="199">
        <v>6577.53</v>
      </c>
      <c r="E115" s="200">
        <v>4352.9411764705801</v>
      </c>
      <c r="F115" s="200">
        <v>2224.5888235294196</v>
      </c>
      <c r="G115" s="199">
        <v>1684.0201573696179</v>
      </c>
      <c r="H115" s="201">
        <v>35945.69</v>
      </c>
      <c r="J115" s="202">
        <f t="shared" si="24"/>
        <v>0.66178963478244568</v>
      </c>
      <c r="K115" s="202">
        <f t="shared" si="24"/>
        <v>0.33821036521755427</v>
      </c>
      <c r="M115" s="192">
        <f>1/((J115*AD74+AD77*(K115*0.8))/(J115+K115*0.8)*$C$86)</f>
        <v>4.8050495373842895E-3</v>
      </c>
    </row>
    <row r="116" spans="2:13">
      <c r="B116" s="197">
        <v>2023</v>
      </c>
      <c r="C116" s="199">
        <v>17292.499903927481</v>
      </c>
      <c r="D116" s="199">
        <v>14729.36</v>
      </c>
      <c r="E116" s="200">
        <v>9843.1372549019597</v>
      </c>
      <c r="F116" s="200">
        <v>4886.2227450980408</v>
      </c>
      <c r="G116" s="199">
        <v>2563.1399039274793</v>
      </c>
      <c r="H116" s="201">
        <v>36460.39</v>
      </c>
      <c r="J116" s="202">
        <f t="shared" si="24"/>
        <v>0.66826645929639572</v>
      </c>
      <c r="K116" s="202">
        <f t="shared" si="24"/>
        <v>0.33173354070360428</v>
      </c>
      <c r="M116" s="192">
        <f>1/((J116*AE74+AE77*(K116*0.8))/(J116+K116*0.8)*$C$86)</f>
        <v>4.9713144189326222E-3</v>
      </c>
    </row>
  </sheetData>
  <mergeCells count="2">
    <mergeCell ref="T20:U20"/>
    <mergeCell ref="V20:W20"/>
  </mergeCells>
  <phoneticPr fontId="49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74C-D35E-4FB9-8615-8D33E862C2E2}">
  <dimension ref="B4:BB19"/>
  <sheetViews>
    <sheetView topLeftCell="A4" workbookViewId="0">
      <selection activeCell="M17" sqref="M17:BB19"/>
    </sheetView>
  </sheetViews>
  <sheetFormatPr defaultRowHeight="14.3"/>
  <cols>
    <col min="2" max="2" width="23.375" customWidth="1"/>
    <col min="12" max="12" width="11.875" customWidth="1"/>
  </cols>
  <sheetData>
    <row r="4" spans="2:54" ht="15.65">
      <c r="B4" s="210" t="s">
        <v>499</v>
      </c>
    </row>
    <row r="8" spans="2:54">
      <c r="M8" s="125" t="s">
        <v>501</v>
      </c>
      <c r="N8">
        <v>1.27</v>
      </c>
    </row>
    <row r="9" spans="2:54">
      <c r="M9" s="125" t="s">
        <v>500</v>
      </c>
      <c r="N9">
        <f>3.25</f>
        <v>3.25</v>
      </c>
      <c r="O9" s="125" t="s">
        <v>503</v>
      </c>
    </row>
    <row r="12" spans="2:54">
      <c r="M12" s="53">
        <v>2019</v>
      </c>
      <c r="N12" s="53">
        <v>2020</v>
      </c>
      <c r="O12" s="53">
        <v>2021</v>
      </c>
      <c r="P12" s="53">
        <v>2022</v>
      </c>
      <c r="Q12" s="53">
        <v>2023</v>
      </c>
      <c r="R12" s="53">
        <v>2024</v>
      </c>
      <c r="S12" s="53">
        <v>2025</v>
      </c>
      <c r="T12" s="53">
        <v>2026</v>
      </c>
      <c r="U12" s="53">
        <v>2027</v>
      </c>
      <c r="V12" s="53">
        <v>2028</v>
      </c>
      <c r="W12" s="53">
        <v>2029</v>
      </c>
      <c r="X12" s="53">
        <v>2030</v>
      </c>
      <c r="Y12" s="53">
        <v>2031</v>
      </c>
      <c r="Z12" s="53">
        <v>2032</v>
      </c>
      <c r="AA12" s="53">
        <v>2033</v>
      </c>
      <c r="AB12" s="53">
        <v>2034</v>
      </c>
      <c r="AC12" s="53">
        <v>2035</v>
      </c>
      <c r="AD12" s="53">
        <v>2036</v>
      </c>
      <c r="AE12" s="53">
        <v>2037</v>
      </c>
      <c r="AF12" s="53">
        <v>2038</v>
      </c>
      <c r="AG12" s="53">
        <v>2039</v>
      </c>
      <c r="AH12" s="53">
        <v>2040</v>
      </c>
      <c r="AI12" s="53">
        <v>2041</v>
      </c>
      <c r="AJ12" s="53">
        <v>2042</v>
      </c>
      <c r="AK12" s="53">
        <v>2043</v>
      </c>
      <c r="AL12" s="53">
        <v>2044</v>
      </c>
      <c r="AM12" s="53">
        <v>2045</v>
      </c>
      <c r="AN12" s="53">
        <v>2046</v>
      </c>
      <c r="AO12" s="53">
        <v>2047</v>
      </c>
      <c r="AP12" s="53">
        <v>2048</v>
      </c>
      <c r="AQ12" s="53">
        <v>2049</v>
      </c>
      <c r="AR12" s="53">
        <v>2050</v>
      </c>
      <c r="AS12" s="53">
        <v>2051</v>
      </c>
      <c r="AT12" s="53">
        <v>2052</v>
      </c>
      <c r="AU12" s="53">
        <v>2053</v>
      </c>
      <c r="AV12" s="53">
        <v>2054</v>
      </c>
      <c r="AW12" s="53">
        <v>2055</v>
      </c>
      <c r="AX12" s="53">
        <v>2056</v>
      </c>
      <c r="AY12" s="53">
        <v>2057</v>
      </c>
      <c r="AZ12" s="53">
        <v>2058</v>
      </c>
      <c r="BA12" s="52">
        <v>2059</v>
      </c>
      <c r="BB12" s="52">
        <v>2060</v>
      </c>
    </row>
    <row r="13" spans="2:54">
      <c r="K13" s="125" t="s">
        <v>502</v>
      </c>
      <c r="L13" s="30" t="s">
        <v>31</v>
      </c>
      <c r="M13" s="53">
        <f>M16/(1-'Calculations Etc'!$B$13)</f>
        <v>0.22504068339334843</v>
      </c>
      <c r="N13" s="53">
        <f>N16/(1-'Calculations Etc'!$B$13)</f>
        <v>0.1931887712822899</v>
      </c>
      <c r="O13" s="53">
        <f>O16/(1-'Calculations Etc'!$B$13)</f>
        <v>0.2348616608481702</v>
      </c>
      <c r="P13" s="53">
        <f>P16/(1-'Calculations Etc'!$B$13)</f>
        <v>0.24257443915033164</v>
      </c>
      <c r="Q13" s="53">
        <f>Q16/(1-'Calculations Etc'!$B$13)</f>
        <v>0.25081098801628826</v>
      </c>
      <c r="R13" s="53">
        <f>R16/(1-'Calculations Etc'!$B$13)</f>
        <v>0.259626536182264</v>
      </c>
      <c r="S13" s="53">
        <f>S16/(1-'Calculations Etc'!$B$13)</f>
        <v>0.26908436000033215</v>
      </c>
      <c r="T13" s="53">
        <f>T16/(1-'Calculations Etc'!$B$13)</f>
        <v>0.27699860588269531</v>
      </c>
      <c r="U13" s="53">
        <f>U16/(1-'Calculations Etc'!$B$13)</f>
        <v>0.2853925030306555</v>
      </c>
      <c r="V13" s="53">
        <f>V16/(1-'Calculations Etc'!$B$13)</f>
        <v>0.29431101875036325</v>
      </c>
      <c r="W13" s="53">
        <f>W16/(1-'Calculations Etc'!$B$13)</f>
        <v>0.30380492258102065</v>
      </c>
      <c r="X13" s="53">
        <f>X16/(1-'Calculations Etc'!$B$13)</f>
        <v>0.31393175333372109</v>
      </c>
      <c r="Y13" s="53">
        <f>Y16/(1-'Calculations Etc'!$B$13)</f>
        <v>0.32475698620729737</v>
      </c>
      <c r="Z13" s="53">
        <f>Z16/(1-'Calculations Etc'!$B$13)</f>
        <v>0.33635545000041578</v>
      </c>
      <c r="AA13" s="53">
        <f>AA16/(1-'Calculations Etc'!$B$13)</f>
        <v>0.34881305925969003</v>
      </c>
      <c r="AB13" s="53">
        <f>AB16/(1-'Calculations Etc'!$B$13)</f>
        <v>0.36222894615429324</v>
      </c>
      <c r="AC13" s="53">
        <f>AC16/(1-'Calculations Etc'!$B$13)</f>
        <v>0.37671810400046568</v>
      </c>
      <c r="AD13" s="53">
        <f>AD16/(1-'Calculations Etc'!$B$13)</f>
        <v>0.37671810400046568</v>
      </c>
      <c r="AE13" s="53">
        <f>AE16/(1-'Calculations Etc'!$B$13)</f>
        <v>0.37671810400046568</v>
      </c>
      <c r="AF13" s="53">
        <f>AF16/(1-'Calculations Etc'!$B$13)</f>
        <v>0.37671810400046568</v>
      </c>
      <c r="AG13" s="53">
        <f>AG16/(1-'Calculations Etc'!$B$13)</f>
        <v>0.37671810400046568</v>
      </c>
      <c r="AH13" s="53">
        <f>AH16/(1-'Calculations Etc'!$B$13)</f>
        <v>0.37671810400046568</v>
      </c>
      <c r="AI13" s="53">
        <f>AI16/(1-'Calculations Etc'!$B$13)</f>
        <v>0.37671810400046568</v>
      </c>
      <c r="AJ13" s="53">
        <f>AJ16/(1-'Calculations Etc'!$B$13)</f>
        <v>0.37671810400046568</v>
      </c>
      <c r="AK13" s="53">
        <f>AK16/(1-'Calculations Etc'!$B$13)</f>
        <v>0.37671810400046568</v>
      </c>
      <c r="AL13" s="53">
        <f>AL16/(1-'Calculations Etc'!$B$13)</f>
        <v>0.37671810400046568</v>
      </c>
      <c r="AM13" s="53">
        <f>AM16/(1-'Calculations Etc'!$B$13)</f>
        <v>0.37671810400046568</v>
      </c>
      <c r="AN13" s="53">
        <f>AN16/(1-'Calculations Etc'!$B$13)</f>
        <v>0.37671810400046568</v>
      </c>
      <c r="AO13" s="53">
        <f>AO16/(1-'Calculations Etc'!$B$13)</f>
        <v>0.37671810400046568</v>
      </c>
      <c r="AP13" s="53">
        <f>AP16/(1-'Calculations Etc'!$B$13)</f>
        <v>0.37671810400046568</v>
      </c>
      <c r="AQ13" s="53">
        <f>AQ16/(1-'Calculations Etc'!$B$13)</f>
        <v>0.37671810400046568</v>
      </c>
      <c r="AR13" s="53">
        <f>AR16/(1-'Calculations Etc'!$B$13)</f>
        <v>0.37671810400046568</v>
      </c>
      <c r="AS13" s="53">
        <f>AS16/(1-'Calculations Etc'!$B$13)</f>
        <v>0.37671810400046568</v>
      </c>
      <c r="AT13" s="53">
        <f>AT16/(1-'Calculations Etc'!$B$13)</f>
        <v>0.37671810400046568</v>
      </c>
      <c r="AU13" s="53">
        <f>AU16/(1-'Calculations Etc'!$B$13)</f>
        <v>0.37671810400046568</v>
      </c>
      <c r="AV13" s="53">
        <f>AV16/(1-'Calculations Etc'!$B$13)</f>
        <v>0.37671810400046568</v>
      </c>
      <c r="AW13" s="53">
        <f>AW16/(1-'Calculations Etc'!$B$13)</f>
        <v>0.37671810400046568</v>
      </c>
      <c r="AX13" s="53">
        <f>AX16/(1-'Calculations Etc'!$B$13)</f>
        <v>0.37671810400046568</v>
      </c>
      <c r="AY13" s="53">
        <f>AY16/(1-'Calculations Etc'!$B$13)</f>
        <v>0.37671810400046568</v>
      </c>
      <c r="AZ13" s="53">
        <f>AZ16/(1-'Calculations Etc'!$B$13)</f>
        <v>0.37671810400046568</v>
      </c>
      <c r="BA13" s="53">
        <f>BA16/(1-'Calculations Etc'!$B$13)</f>
        <v>0.37671810400046568</v>
      </c>
      <c r="BB13" s="53">
        <f>BB16/(1-'Calculations Etc'!$B$13)</f>
        <v>0.37671810400046568</v>
      </c>
    </row>
    <row r="14" spans="2:54">
      <c r="L14" s="30" t="s">
        <v>35</v>
      </c>
      <c r="M14" s="53">
        <f>M16</f>
        <v>7.0030328094844219E-2</v>
      </c>
      <c r="N14" s="53">
        <f t="shared" ref="N14:S14" si="0">N16</f>
        <v>6.0118343195266273E-2</v>
      </c>
      <c r="O14" s="53">
        <f t="shared" si="0"/>
        <v>7.3086514483023154E-2</v>
      </c>
      <c r="P14" s="53">
        <f t="shared" si="0"/>
        <v>7.5486651146663974E-2</v>
      </c>
      <c r="Q14" s="53">
        <f t="shared" si="0"/>
        <v>7.8049779780805018E-2</v>
      </c>
      <c r="R14" s="53">
        <f t="shared" si="0"/>
        <v>8.0793086995705823E-2</v>
      </c>
      <c r="S14" s="53">
        <f t="shared" si="0"/>
        <v>8.373626373626368E-2</v>
      </c>
      <c r="T14" s="53">
        <f t="shared" ref="T14:BB14" si="1">T16</f>
        <v>8.6199095022624503E-2</v>
      </c>
      <c r="U14" s="53">
        <f t="shared" si="1"/>
        <v>8.8811188811188796E-2</v>
      </c>
      <c r="V14" s="53">
        <f t="shared" si="1"/>
        <v>9.1586538461538386E-2</v>
      </c>
      <c r="W14" s="53">
        <f t="shared" si="1"/>
        <v>9.4540942928039773E-2</v>
      </c>
      <c r="X14" s="53">
        <f t="shared" si="1"/>
        <v>9.7692307692307689E-2</v>
      </c>
      <c r="Y14" s="53">
        <f t="shared" si="1"/>
        <v>0.1010610079575596</v>
      </c>
      <c r="Z14" s="53">
        <f t="shared" si="1"/>
        <v>0.10467032967032977</v>
      </c>
      <c r="AA14" s="53">
        <f t="shared" si="1"/>
        <v>0.10854700854700854</v>
      </c>
      <c r="AB14" s="53">
        <f t="shared" si="1"/>
        <v>0.11272189349112416</v>
      </c>
      <c r="AC14" s="53">
        <f t="shared" si="1"/>
        <v>0.11723076923076935</v>
      </c>
      <c r="AD14" s="53">
        <f t="shared" si="1"/>
        <v>0.11723076923076935</v>
      </c>
      <c r="AE14" s="53">
        <f t="shared" si="1"/>
        <v>0.11723076923076935</v>
      </c>
      <c r="AF14" s="53">
        <f t="shared" si="1"/>
        <v>0.11723076923076935</v>
      </c>
      <c r="AG14" s="53">
        <f t="shared" si="1"/>
        <v>0.11723076923076935</v>
      </c>
      <c r="AH14" s="53">
        <f t="shared" si="1"/>
        <v>0.11723076923076935</v>
      </c>
      <c r="AI14" s="53">
        <f t="shared" si="1"/>
        <v>0.11723076923076935</v>
      </c>
      <c r="AJ14" s="53">
        <f t="shared" si="1"/>
        <v>0.11723076923076935</v>
      </c>
      <c r="AK14" s="53">
        <f t="shared" si="1"/>
        <v>0.11723076923076935</v>
      </c>
      <c r="AL14" s="53">
        <f t="shared" si="1"/>
        <v>0.11723076923076935</v>
      </c>
      <c r="AM14" s="53">
        <f t="shared" si="1"/>
        <v>0.11723076923076935</v>
      </c>
      <c r="AN14" s="53">
        <f t="shared" si="1"/>
        <v>0.11723076923076935</v>
      </c>
      <c r="AO14" s="53">
        <f t="shared" si="1"/>
        <v>0.11723076923076935</v>
      </c>
      <c r="AP14" s="53">
        <f t="shared" si="1"/>
        <v>0.11723076923076935</v>
      </c>
      <c r="AQ14" s="53">
        <f t="shared" si="1"/>
        <v>0.11723076923076935</v>
      </c>
      <c r="AR14" s="53">
        <f t="shared" si="1"/>
        <v>0.11723076923076935</v>
      </c>
      <c r="AS14" s="53">
        <f t="shared" si="1"/>
        <v>0.11723076923076935</v>
      </c>
      <c r="AT14" s="53">
        <f t="shared" si="1"/>
        <v>0.11723076923076935</v>
      </c>
      <c r="AU14" s="53">
        <f t="shared" si="1"/>
        <v>0.11723076923076935</v>
      </c>
      <c r="AV14" s="53">
        <f t="shared" si="1"/>
        <v>0.11723076923076935</v>
      </c>
      <c r="AW14" s="53">
        <f t="shared" si="1"/>
        <v>0.11723076923076935</v>
      </c>
      <c r="AX14" s="53">
        <f t="shared" si="1"/>
        <v>0.11723076923076935</v>
      </c>
      <c r="AY14" s="53">
        <f t="shared" si="1"/>
        <v>0.11723076923076935</v>
      </c>
      <c r="AZ14" s="53">
        <f t="shared" si="1"/>
        <v>0.11723076923076935</v>
      </c>
      <c r="BA14" s="53">
        <f t="shared" si="1"/>
        <v>0.11723076923076935</v>
      </c>
      <c r="BB14" s="53">
        <f t="shared" si="1"/>
        <v>0.11723076923076935</v>
      </c>
    </row>
    <row r="15" spans="2:54">
      <c r="L15" s="30" t="s">
        <v>37</v>
      </c>
      <c r="M15">
        <f>M16</f>
        <v>7.0030328094844219E-2</v>
      </c>
      <c r="N15">
        <f t="shared" ref="N15:S15" si="2">N16</f>
        <v>6.0118343195266273E-2</v>
      </c>
      <c r="O15">
        <f t="shared" si="2"/>
        <v>7.3086514483023154E-2</v>
      </c>
      <c r="P15">
        <f t="shared" si="2"/>
        <v>7.5486651146663974E-2</v>
      </c>
      <c r="Q15">
        <f t="shared" si="2"/>
        <v>7.8049779780805018E-2</v>
      </c>
      <c r="R15">
        <f t="shared" si="2"/>
        <v>8.0793086995705823E-2</v>
      </c>
      <c r="S15">
        <f t="shared" si="2"/>
        <v>8.373626373626368E-2</v>
      </c>
      <c r="T15">
        <f t="shared" ref="T15" si="3">T16</f>
        <v>8.6199095022624503E-2</v>
      </c>
      <c r="U15">
        <f t="shared" ref="U15" si="4">U16</f>
        <v>8.8811188811188796E-2</v>
      </c>
      <c r="V15">
        <f t="shared" ref="V15" si="5">V16</f>
        <v>9.1586538461538386E-2</v>
      </c>
      <c r="W15">
        <f t="shared" ref="W15" si="6">W16</f>
        <v>9.4540942928039773E-2</v>
      </c>
      <c r="X15">
        <f t="shared" ref="X15:Y15" si="7">X16</f>
        <v>9.7692307692307689E-2</v>
      </c>
      <c r="Y15">
        <f t="shared" si="7"/>
        <v>0.1010610079575596</v>
      </c>
      <c r="Z15">
        <f t="shared" ref="Z15" si="8">Z16</f>
        <v>0.10467032967032977</v>
      </c>
      <c r="AA15">
        <f t="shared" ref="AA15" si="9">AA16</f>
        <v>0.10854700854700854</v>
      </c>
      <c r="AB15">
        <f t="shared" ref="AB15" si="10">AB16</f>
        <v>0.11272189349112416</v>
      </c>
      <c r="AC15">
        <f t="shared" ref="AC15" si="11">AC16</f>
        <v>0.11723076923076935</v>
      </c>
      <c r="AD15">
        <f t="shared" ref="AD15:AE15" si="12">AD16</f>
        <v>0.11723076923076935</v>
      </c>
      <c r="AE15">
        <f t="shared" si="12"/>
        <v>0.11723076923076935</v>
      </c>
      <c r="AF15">
        <f t="shared" ref="AF15" si="13">AF16</f>
        <v>0.11723076923076935</v>
      </c>
      <c r="AG15">
        <f t="shared" ref="AG15" si="14">AG16</f>
        <v>0.11723076923076935</v>
      </c>
      <c r="AH15">
        <f t="shared" ref="AH15" si="15">AH16</f>
        <v>0.11723076923076935</v>
      </c>
      <c r="AI15">
        <f t="shared" ref="AI15" si="16">AI16</f>
        <v>0.11723076923076935</v>
      </c>
      <c r="AJ15">
        <f t="shared" ref="AJ15:AK15" si="17">AJ16</f>
        <v>0.11723076923076935</v>
      </c>
      <c r="AK15">
        <f t="shared" si="17"/>
        <v>0.11723076923076935</v>
      </c>
      <c r="AL15">
        <f t="shared" ref="AL15" si="18">AL16</f>
        <v>0.11723076923076935</v>
      </c>
      <c r="AM15">
        <f t="shared" ref="AM15" si="19">AM16</f>
        <v>0.11723076923076935</v>
      </c>
      <c r="AN15">
        <f t="shared" ref="AN15" si="20">AN16</f>
        <v>0.11723076923076935</v>
      </c>
      <c r="AO15">
        <f t="shared" ref="AO15" si="21">AO16</f>
        <v>0.11723076923076935</v>
      </c>
      <c r="AP15">
        <f t="shared" ref="AP15:AQ15" si="22">AP16</f>
        <v>0.11723076923076935</v>
      </c>
      <c r="AQ15">
        <f t="shared" si="22"/>
        <v>0.11723076923076935</v>
      </c>
      <c r="AR15">
        <f t="shared" ref="AR15" si="23">AR16</f>
        <v>0.11723076923076935</v>
      </c>
      <c r="AS15">
        <f t="shared" ref="AS15" si="24">AS16</f>
        <v>0.11723076923076935</v>
      </c>
      <c r="AT15">
        <f t="shared" ref="AT15" si="25">AT16</f>
        <v>0.11723076923076935</v>
      </c>
      <c r="AU15">
        <f t="shared" ref="AU15" si="26">AU16</f>
        <v>0.11723076923076935</v>
      </c>
      <c r="AV15">
        <f t="shared" ref="AV15:AW15" si="27">AV16</f>
        <v>0.11723076923076935</v>
      </c>
      <c r="AW15">
        <f t="shared" si="27"/>
        <v>0.11723076923076935</v>
      </c>
      <c r="AX15">
        <f t="shared" ref="AX15" si="28">AX16</f>
        <v>0.11723076923076935</v>
      </c>
      <c r="AY15">
        <f t="shared" ref="AY15" si="29">AY16</f>
        <v>0.11723076923076935</v>
      </c>
      <c r="AZ15">
        <f t="shared" ref="AZ15" si="30">AZ16</f>
        <v>0.11723076923076935</v>
      </c>
      <c r="BA15">
        <f t="shared" ref="BA15" si="31">BA16</f>
        <v>0.11723076923076935</v>
      </c>
      <c r="BB15">
        <f t="shared" ref="BB15" si="32">BB16</f>
        <v>0.11723076923076935</v>
      </c>
    </row>
    <row r="16" spans="2:54">
      <c r="L16" s="30" t="s">
        <v>39</v>
      </c>
      <c r="M16">
        <f>$N$8/$N$9/VLOOKUP(M12,'ZJQ-Parameter input'!$BX$22:$CZ$63,5,0)</f>
        <v>7.0030328094844219E-2</v>
      </c>
      <c r="N16">
        <f>$N$8/$N$9/VLOOKUP(N12,'ZJQ-Parameter input'!$BX$22:$CZ$63,5,0)</f>
        <v>6.0118343195266273E-2</v>
      </c>
      <c r="O16">
        <f>$N$8/$N$9/VLOOKUP(O12,'ZJQ-Parameter input'!$BX$22:$CZ$63,5,0)</f>
        <v>7.3086514483023154E-2</v>
      </c>
      <c r="P16">
        <f>$N$8/$N$9/VLOOKUP(P12,'ZJQ-Parameter input'!$BX$22:$CZ$63,5,0)</f>
        <v>7.5486651146663974E-2</v>
      </c>
      <c r="Q16">
        <f>$N$8/$N$9/VLOOKUP(Q12,'ZJQ-Parameter input'!$BX$22:$CZ$63,5,0)</f>
        <v>7.8049779780805018E-2</v>
      </c>
      <c r="R16">
        <f>$N$8/$N$9/VLOOKUP(R12,'ZJQ-Parameter input'!$BX$22:$CZ$63,5,0)</f>
        <v>8.0793086995705823E-2</v>
      </c>
      <c r="S16">
        <f>$N$8/$N$9/VLOOKUP(S12,'ZJQ-Parameter input'!$BX$22:$CZ$63,5,0)</f>
        <v>8.373626373626368E-2</v>
      </c>
      <c r="T16">
        <f>$N$8/$N$9/VLOOKUP(T12,'ZJQ-Parameter input'!$BX$22:$CZ$63,5,0)</f>
        <v>8.6199095022624503E-2</v>
      </c>
      <c r="U16">
        <f>$N$8/$N$9/VLOOKUP(U12,'ZJQ-Parameter input'!$BX$22:$CZ$63,5,0)</f>
        <v>8.8811188811188796E-2</v>
      </c>
      <c r="V16">
        <f>$N$8/$N$9/VLOOKUP(V12,'ZJQ-Parameter input'!$BX$22:$CZ$63,5,0)</f>
        <v>9.1586538461538386E-2</v>
      </c>
      <c r="W16">
        <f>$N$8/$N$9/VLOOKUP(W12,'ZJQ-Parameter input'!$BX$22:$CZ$63,5,0)</f>
        <v>9.4540942928039773E-2</v>
      </c>
      <c r="X16">
        <f>$N$8/$N$9/VLOOKUP(X12,'ZJQ-Parameter input'!$BX$22:$CZ$63,5,0)</f>
        <v>9.7692307692307689E-2</v>
      </c>
      <c r="Y16">
        <f>$N$8/$N$9/VLOOKUP(Y12,'ZJQ-Parameter input'!$BX$22:$CZ$63,5,0)</f>
        <v>0.1010610079575596</v>
      </c>
      <c r="Z16">
        <f>$N$8/$N$9/VLOOKUP(Z12,'ZJQ-Parameter input'!$BX$22:$CZ$63,5,0)</f>
        <v>0.10467032967032977</v>
      </c>
      <c r="AA16">
        <f>$N$8/$N$9/VLOOKUP(AA12,'ZJQ-Parameter input'!$BX$22:$CZ$63,5,0)</f>
        <v>0.10854700854700854</v>
      </c>
      <c r="AB16">
        <f>$N$8/$N$9/VLOOKUP(AB12,'ZJQ-Parameter input'!$BX$22:$CZ$63,5,0)</f>
        <v>0.11272189349112416</v>
      </c>
      <c r="AC16">
        <f>$N$8/$N$9/VLOOKUP(AC12,'ZJQ-Parameter input'!$BX$22:$CZ$63,5,0)</f>
        <v>0.11723076923076935</v>
      </c>
      <c r="AD16">
        <f>$N$8/$N$9/VLOOKUP(AD12,'ZJQ-Parameter input'!$BX$22:$CZ$63,5,0)</f>
        <v>0.11723076923076935</v>
      </c>
      <c r="AE16">
        <f>$N$8/$N$9/VLOOKUP(AE12,'ZJQ-Parameter input'!$BX$22:$CZ$63,5,0)</f>
        <v>0.11723076923076935</v>
      </c>
      <c r="AF16">
        <f>$N$8/$N$9/VLOOKUP(AF12,'ZJQ-Parameter input'!$BX$22:$CZ$63,5,0)</f>
        <v>0.11723076923076935</v>
      </c>
      <c r="AG16">
        <f>$N$8/$N$9/VLOOKUP(AG12,'ZJQ-Parameter input'!$BX$22:$CZ$63,5,0)</f>
        <v>0.11723076923076935</v>
      </c>
      <c r="AH16">
        <f>$N$8/$N$9/VLOOKUP(AH12,'ZJQ-Parameter input'!$BX$22:$CZ$63,5,0)</f>
        <v>0.11723076923076935</v>
      </c>
      <c r="AI16">
        <f>$N$8/$N$9/VLOOKUP(AI12,'ZJQ-Parameter input'!$BX$22:$CZ$63,5,0)</f>
        <v>0.11723076923076935</v>
      </c>
      <c r="AJ16">
        <f>$N$8/$N$9/VLOOKUP(AJ12,'ZJQ-Parameter input'!$BX$22:$CZ$63,5,0)</f>
        <v>0.11723076923076935</v>
      </c>
      <c r="AK16">
        <f>$N$8/$N$9/VLOOKUP(AK12,'ZJQ-Parameter input'!$BX$22:$CZ$63,5,0)</f>
        <v>0.11723076923076935</v>
      </c>
      <c r="AL16">
        <f>$N$8/$N$9/VLOOKUP(AL12,'ZJQ-Parameter input'!$BX$22:$CZ$63,5,0)</f>
        <v>0.11723076923076935</v>
      </c>
      <c r="AM16">
        <f>$N$8/$N$9/VLOOKUP(AM12,'ZJQ-Parameter input'!$BX$22:$CZ$63,5,0)</f>
        <v>0.11723076923076935</v>
      </c>
      <c r="AN16">
        <f>$N$8/$N$9/VLOOKUP(AN12,'ZJQ-Parameter input'!$BX$22:$CZ$63,5,0)</f>
        <v>0.11723076923076935</v>
      </c>
      <c r="AO16">
        <f>$N$8/$N$9/VLOOKUP(AO12,'ZJQ-Parameter input'!$BX$22:$CZ$63,5,0)</f>
        <v>0.11723076923076935</v>
      </c>
      <c r="AP16">
        <f>$N$8/$N$9/VLOOKUP(AP12,'ZJQ-Parameter input'!$BX$22:$CZ$63,5,0)</f>
        <v>0.11723076923076935</v>
      </c>
      <c r="AQ16">
        <f>$N$8/$N$9/VLOOKUP(AQ12,'ZJQ-Parameter input'!$BX$22:$CZ$63,5,0)</f>
        <v>0.11723076923076935</v>
      </c>
      <c r="AR16">
        <f>$N$8/$N$9/VLOOKUP(AR12,'ZJQ-Parameter input'!$BX$22:$CZ$63,5,0)</f>
        <v>0.11723076923076935</v>
      </c>
      <c r="AS16">
        <f>$N$8/$N$9/VLOOKUP(AS12,'ZJQ-Parameter input'!$BX$22:$CZ$63,5,0)</f>
        <v>0.11723076923076935</v>
      </c>
      <c r="AT16">
        <f>$N$8/$N$9/VLOOKUP(AT12,'ZJQ-Parameter input'!$BX$22:$CZ$63,5,0)</f>
        <v>0.11723076923076935</v>
      </c>
      <c r="AU16">
        <f>$N$8/$N$9/VLOOKUP(AU12,'ZJQ-Parameter input'!$BX$22:$CZ$63,5,0)</f>
        <v>0.11723076923076935</v>
      </c>
      <c r="AV16">
        <f>$N$8/$N$9/VLOOKUP(AV12,'ZJQ-Parameter input'!$BX$22:$CZ$63,5,0)</f>
        <v>0.11723076923076935</v>
      </c>
      <c r="AW16">
        <f>$N$8/$N$9/VLOOKUP(AW12,'ZJQ-Parameter input'!$BX$22:$CZ$63,5,0)</f>
        <v>0.11723076923076935</v>
      </c>
      <c r="AX16">
        <f>$N$8/$N$9/VLOOKUP(AX12,'ZJQ-Parameter input'!$BX$22:$CZ$63,5,0)</f>
        <v>0.11723076923076935</v>
      </c>
      <c r="AY16">
        <f>$N$8/$N$9/VLOOKUP(AY12,'ZJQ-Parameter input'!$BX$22:$CZ$63,5,0)</f>
        <v>0.11723076923076935</v>
      </c>
      <c r="AZ16">
        <f>$N$8/$N$9/VLOOKUP(AZ12,'ZJQ-Parameter input'!$BX$22:$CZ$63,5,0)</f>
        <v>0.11723076923076935</v>
      </c>
      <c r="BA16">
        <f>$N$8/$N$9/VLOOKUP(BA12,'ZJQ-Parameter input'!$BX$22:$CZ$63,5,0)</f>
        <v>0.11723076923076935</v>
      </c>
      <c r="BB16">
        <f>$N$8/$N$9/VLOOKUP(BB12,'ZJQ-Parameter input'!$BX$22:$CZ$63,5,0)</f>
        <v>0.11723076923076935</v>
      </c>
    </row>
    <row r="17" spans="12:54">
      <c r="L17" s="30" t="s">
        <v>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</row>
    <row r="18" spans="12:54">
      <c r="L18" s="30" t="s">
        <v>43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2:54">
      <c r="L19" s="30" t="s">
        <v>45</v>
      </c>
      <c r="M19">
        <f>M16/'Calculations Etc'!$B$39</f>
        <v>2.3343442698281411E-2</v>
      </c>
      <c r="N19">
        <f>N16/'Calculations Etc'!$B$39</f>
        <v>2.0039447731755429E-2</v>
      </c>
      <c r="O19">
        <f>O16/'Calculations Etc'!$B$39</f>
        <v>2.4362171494341056E-2</v>
      </c>
      <c r="P19">
        <f>P16/'Calculations Etc'!$B$39</f>
        <v>2.5162217048887995E-2</v>
      </c>
      <c r="Q19">
        <f>Q16/'Calculations Etc'!$B$39</f>
        <v>2.6016593260268343E-2</v>
      </c>
      <c r="R19">
        <f>R16/'Calculations Etc'!$B$39</f>
        <v>2.6931028998568612E-2</v>
      </c>
      <c r="S19">
        <f>S16/'Calculations Etc'!$B$39</f>
        <v>2.7912087912087897E-2</v>
      </c>
      <c r="T19">
        <f>T16/'Calculations Etc'!$B$39</f>
        <v>2.8733031674208171E-2</v>
      </c>
      <c r="U19">
        <f>U16/'Calculations Etc'!$B$39</f>
        <v>2.9603729603729603E-2</v>
      </c>
      <c r="V19">
        <f>V16/'Calculations Etc'!$B$39</f>
        <v>3.0528846153846132E-2</v>
      </c>
      <c r="W19">
        <f>W16/'Calculations Etc'!$B$39</f>
        <v>3.1513647642679929E-2</v>
      </c>
      <c r="X19">
        <f>X16/'Calculations Etc'!$B$39</f>
        <v>3.2564102564102568E-2</v>
      </c>
      <c r="Y19">
        <f>Y16/'Calculations Etc'!$B$39</f>
        <v>3.3687002652519872E-2</v>
      </c>
      <c r="Z19">
        <f>Z16/'Calculations Etc'!$B$39</f>
        <v>3.4890109890109926E-2</v>
      </c>
      <c r="AA19">
        <f>AA16/'Calculations Etc'!$B$39</f>
        <v>3.6182336182336183E-2</v>
      </c>
      <c r="AB19">
        <f>AB16/'Calculations Etc'!$B$39</f>
        <v>3.7573964497041389E-2</v>
      </c>
      <c r="AC19">
        <f>AC16/'Calculations Etc'!$B$39</f>
        <v>3.907692307692312E-2</v>
      </c>
      <c r="AD19">
        <f>AD16/'Calculations Etc'!$B$39</f>
        <v>3.907692307692312E-2</v>
      </c>
      <c r="AE19">
        <f>AE16/'Calculations Etc'!$B$39</f>
        <v>3.907692307692312E-2</v>
      </c>
      <c r="AF19">
        <f>AF16/'Calculations Etc'!$B$39</f>
        <v>3.907692307692312E-2</v>
      </c>
      <c r="AG19">
        <f>AG16/'Calculations Etc'!$B$39</f>
        <v>3.907692307692312E-2</v>
      </c>
      <c r="AH19">
        <f>AH16/'Calculations Etc'!$B$39</f>
        <v>3.907692307692312E-2</v>
      </c>
      <c r="AI19">
        <f>AI16/'Calculations Etc'!$B$39</f>
        <v>3.907692307692312E-2</v>
      </c>
      <c r="AJ19">
        <f>AJ16/'Calculations Etc'!$B$39</f>
        <v>3.907692307692312E-2</v>
      </c>
      <c r="AK19">
        <f>AK16/'Calculations Etc'!$B$39</f>
        <v>3.907692307692312E-2</v>
      </c>
      <c r="AL19">
        <f>AL16/'Calculations Etc'!$B$39</f>
        <v>3.907692307692312E-2</v>
      </c>
      <c r="AM19">
        <f>AM16/'Calculations Etc'!$B$39</f>
        <v>3.907692307692312E-2</v>
      </c>
      <c r="AN19">
        <f>AN16/'Calculations Etc'!$B$39</f>
        <v>3.907692307692312E-2</v>
      </c>
      <c r="AO19">
        <f>AO16/'Calculations Etc'!$B$39</f>
        <v>3.907692307692312E-2</v>
      </c>
      <c r="AP19">
        <f>AP16/'Calculations Etc'!$B$39</f>
        <v>3.907692307692312E-2</v>
      </c>
      <c r="AQ19">
        <f>AQ16/'Calculations Etc'!$B$39</f>
        <v>3.907692307692312E-2</v>
      </c>
      <c r="AR19">
        <f>AR16/'Calculations Etc'!$B$39</f>
        <v>3.907692307692312E-2</v>
      </c>
      <c r="AS19">
        <f>AS16/'Calculations Etc'!$B$39</f>
        <v>3.907692307692312E-2</v>
      </c>
      <c r="AT19">
        <f>AT16/'Calculations Etc'!$B$39</f>
        <v>3.907692307692312E-2</v>
      </c>
      <c r="AU19">
        <f>AU16/'Calculations Etc'!$B$39</f>
        <v>3.907692307692312E-2</v>
      </c>
      <c r="AV19">
        <f>AV16/'Calculations Etc'!$B$39</f>
        <v>3.907692307692312E-2</v>
      </c>
      <c r="AW19">
        <f>AW16/'Calculations Etc'!$B$39</f>
        <v>3.907692307692312E-2</v>
      </c>
      <c r="AX19">
        <f>AX16/'Calculations Etc'!$B$39</f>
        <v>3.907692307692312E-2</v>
      </c>
      <c r="AY19">
        <f>AY16/'Calculations Etc'!$B$39</f>
        <v>3.907692307692312E-2</v>
      </c>
      <c r="AZ19">
        <f>AZ16/'Calculations Etc'!$B$39</f>
        <v>3.907692307692312E-2</v>
      </c>
      <c r="BA19">
        <f>BA16/'Calculations Etc'!$B$39</f>
        <v>3.907692307692312E-2</v>
      </c>
      <c r="BB19">
        <f>BB16/'Calculations Etc'!$B$39</f>
        <v>3.907692307692312E-2</v>
      </c>
    </row>
  </sheetData>
  <phoneticPr fontId="49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76F86-C374-4F14-99A0-D66378356938}">
  <dimension ref="A1:F34"/>
  <sheetViews>
    <sheetView topLeftCell="A4" workbookViewId="0">
      <selection activeCell="G26" sqref="G26"/>
    </sheetView>
  </sheetViews>
  <sheetFormatPr defaultColWidth="9.25" defaultRowHeight="14.3"/>
  <cols>
    <col min="1" max="1" width="8.625" style="106" customWidth="1"/>
    <col min="2" max="2" width="18.625" style="106" customWidth="1"/>
    <col min="3" max="3" width="13.75" style="106" customWidth="1"/>
    <col min="4" max="6" width="12.375" style="106" customWidth="1"/>
    <col min="7" max="16384" width="9.25" style="106"/>
  </cols>
  <sheetData>
    <row r="1" spans="1:6" ht="27" customHeight="1">
      <c r="A1" s="239" t="s">
        <v>239</v>
      </c>
      <c r="B1" s="239" t="s">
        <v>240</v>
      </c>
      <c r="C1" s="239" t="s">
        <v>241</v>
      </c>
      <c r="D1" s="241" t="s">
        <v>242</v>
      </c>
      <c r="E1" s="242"/>
      <c r="F1" s="243"/>
    </row>
    <row r="2" spans="1:6">
      <c r="A2" s="240"/>
      <c r="B2" s="240"/>
      <c r="C2" s="240"/>
      <c r="D2" s="107" t="s">
        <v>243</v>
      </c>
      <c r="E2" s="107" t="s">
        <v>244</v>
      </c>
      <c r="F2" s="107" t="s">
        <v>245</v>
      </c>
    </row>
    <row r="3" spans="1:6">
      <c r="A3" s="108">
        <v>1</v>
      </c>
      <c r="B3" s="109" t="s">
        <v>246</v>
      </c>
      <c r="C3" s="109"/>
      <c r="D3" s="109"/>
      <c r="E3" s="109"/>
      <c r="F3" s="109"/>
    </row>
    <row r="4" spans="1:6">
      <c r="A4" s="108">
        <v>2</v>
      </c>
      <c r="B4" s="109" t="s">
        <v>247</v>
      </c>
      <c r="C4" s="109" t="s">
        <v>170</v>
      </c>
      <c r="D4" s="110">
        <v>209.08</v>
      </c>
      <c r="E4" s="111">
        <f t="shared" ref="E4:E14" si="0">D4/293.07</f>
        <v>0.71341317773910673</v>
      </c>
      <c r="F4" s="112">
        <f>D4*10^12/[11]About!$A$75</f>
        <v>198169604007.21915</v>
      </c>
    </row>
    <row r="5" spans="1:6">
      <c r="A5" s="108">
        <v>3</v>
      </c>
      <c r="B5" s="109" t="s">
        <v>248</v>
      </c>
      <c r="C5" s="109" t="s">
        <v>170</v>
      </c>
      <c r="D5" s="110">
        <v>263.44</v>
      </c>
      <c r="E5" s="111">
        <f t="shared" si="0"/>
        <v>0.89889787422800016</v>
      </c>
      <c r="F5" s="112">
        <f>D5*10^12/[11]About!$A$75</f>
        <v>249692942795.39801</v>
      </c>
    </row>
    <row r="6" spans="1:6">
      <c r="A6" s="108">
        <v>4</v>
      </c>
      <c r="B6" s="109" t="s">
        <v>249</v>
      </c>
      <c r="C6" s="109" t="s">
        <v>170</v>
      </c>
      <c r="D6" s="110">
        <v>83.63</v>
      </c>
      <c r="E6" s="111">
        <f t="shared" si="0"/>
        <v>0.28535844678745692</v>
      </c>
      <c r="F6" s="112">
        <f>D6*10^12/[11]About!$A$75</f>
        <v>79265945968.642319</v>
      </c>
    </row>
    <row r="7" spans="1:6">
      <c r="A7" s="108">
        <v>5</v>
      </c>
      <c r="B7" s="109" t="s">
        <v>250</v>
      </c>
      <c r="C7" s="109" t="s">
        <v>170</v>
      </c>
      <c r="D7" s="110">
        <v>154.72999999999999</v>
      </c>
      <c r="E7" s="111">
        <f t="shared" si="0"/>
        <v>0.52796260279114204</v>
      </c>
      <c r="F7" s="112">
        <f>D7*10^12/[11]About!$A$75</f>
        <v>146655743390.26697</v>
      </c>
    </row>
    <row r="8" spans="1:6">
      <c r="A8" s="108">
        <v>6</v>
      </c>
      <c r="B8" s="109" t="s">
        <v>251</v>
      </c>
      <c r="C8" s="109" t="s">
        <v>170</v>
      </c>
      <c r="D8" s="110">
        <v>83.74</v>
      </c>
      <c r="E8" s="111">
        <f t="shared" si="0"/>
        <v>0.28573378373767361</v>
      </c>
      <c r="F8" s="112">
        <f>D8*10^12/[11]About!$A$75</f>
        <v>79370205852.135696</v>
      </c>
    </row>
    <row r="9" spans="1:6">
      <c r="A9" s="108">
        <v>7</v>
      </c>
      <c r="B9" s="109" t="s">
        <v>252</v>
      </c>
      <c r="C9" s="109" t="s">
        <v>170</v>
      </c>
      <c r="D9" s="110">
        <v>284.35000000000002</v>
      </c>
      <c r="E9" s="111">
        <f t="shared" si="0"/>
        <v>0.97024601631009666</v>
      </c>
      <c r="F9" s="112">
        <f>D9*10^12/[11]About!$A$75</f>
        <v>269511798830.36523</v>
      </c>
    </row>
    <row r="10" spans="1:6">
      <c r="A10" s="108">
        <v>8</v>
      </c>
      <c r="B10" s="109" t="s">
        <v>253</v>
      </c>
      <c r="C10" s="109" t="s">
        <v>254</v>
      </c>
      <c r="D10" s="110">
        <v>1735.35</v>
      </c>
      <c r="E10" s="111">
        <f t="shared" si="0"/>
        <v>5.9212816050772847</v>
      </c>
      <c r="F10" s="112">
        <f>D10*10^12/[11]About!$A$75</f>
        <v>1644794443820.2017</v>
      </c>
    </row>
    <row r="11" spans="1:6">
      <c r="A11" s="108">
        <v>9</v>
      </c>
      <c r="B11" s="109" t="s">
        <v>255</v>
      </c>
      <c r="C11" s="109" t="s">
        <v>254</v>
      </c>
      <c r="D11" s="110">
        <v>376.3</v>
      </c>
      <c r="E11" s="111">
        <f t="shared" si="0"/>
        <v>1.2839935851503055</v>
      </c>
      <c r="F11" s="112">
        <f>D11*10^12/[11]About!$A$75</f>
        <v>356663583259.59711</v>
      </c>
    </row>
    <row r="12" spans="1:6">
      <c r="A12" s="108">
        <v>10</v>
      </c>
      <c r="B12" s="109" t="s">
        <v>256</v>
      </c>
      <c r="C12" s="109" t="s">
        <v>254</v>
      </c>
      <c r="D12" s="110">
        <v>794.5</v>
      </c>
      <c r="E12" s="111">
        <f t="shared" si="0"/>
        <v>2.7109564267922339</v>
      </c>
      <c r="F12" s="112">
        <f>D12*10^12/[11]About!$A$75</f>
        <v>753040703958.94214</v>
      </c>
    </row>
    <row r="13" spans="1:6">
      <c r="A13" s="108">
        <v>11</v>
      </c>
      <c r="B13" s="109" t="s">
        <v>257</v>
      </c>
      <c r="C13" s="109" t="s">
        <v>254</v>
      </c>
      <c r="D13" s="110">
        <v>522.70000000000005</v>
      </c>
      <c r="E13" s="111">
        <f t="shared" si="0"/>
        <v>1.783532944347767</v>
      </c>
      <c r="F13" s="112">
        <f>D13*10^12/[11]About!$A$75</f>
        <v>495424010018.04791</v>
      </c>
    </row>
    <row r="14" spans="1:6">
      <c r="A14" s="108">
        <v>12</v>
      </c>
      <c r="B14" s="109" t="s">
        <v>258</v>
      </c>
      <c r="C14" s="109" t="s">
        <v>170</v>
      </c>
      <c r="D14" s="110">
        <v>334.53</v>
      </c>
      <c r="E14" s="111">
        <f t="shared" si="0"/>
        <v>1.1414679086907564</v>
      </c>
      <c r="F14" s="112">
        <f>D14*10^12/[11]About!$A$75</f>
        <v>317073262045.79596</v>
      </c>
    </row>
    <row r="15" spans="1:6">
      <c r="A15" s="108">
        <v>13</v>
      </c>
      <c r="B15" s="109" t="s">
        <v>259</v>
      </c>
      <c r="C15" s="109"/>
      <c r="D15" s="110"/>
      <c r="E15" s="111"/>
      <c r="F15" s="112"/>
    </row>
    <row r="16" spans="1:6">
      <c r="A16" s="108">
        <v>14</v>
      </c>
      <c r="B16" s="109" t="s">
        <v>260</v>
      </c>
      <c r="C16" s="109" t="s">
        <v>170</v>
      </c>
      <c r="D16" s="110">
        <v>418.16</v>
      </c>
      <c r="E16" s="111">
        <f t="shared" ref="E16:E34" si="1">D16/293.07</f>
        <v>1.4268263554782135</v>
      </c>
      <c r="F16" s="112">
        <f>D16*10^12/[11]About!$A$75</f>
        <v>396339208014.43829</v>
      </c>
    </row>
    <row r="17" spans="1:6">
      <c r="A17" s="108">
        <v>15</v>
      </c>
      <c r="B17" s="109" t="s">
        <v>38</v>
      </c>
      <c r="C17" s="109" t="s">
        <v>170</v>
      </c>
      <c r="D17" s="110">
        <v>430.7</v>
      </c>
      <c r="E17" s="111">
        <f t="shared" si="1"/>
        <v>1.4696147678029139</v>
      </c>
      <c r="F17" s="112">
        <f>D17*10^12/[11]About!$A$75</f>
        <v>408224834732.68268</v>
      </c>
    </row>
    <row r="18" spans="1:6">
      <c r="A18" s="108">
        <v>16</v>
      </c>
      <c r="B18" s="109" t="s">
        <v>261</v>
      </c>
      <c r="C18" s="109" t="s">
        <v>170</v>
      </c>
      <c r="D18" s="110">
        <v>430.7</v>
      </c>
      <c r="E18" s="111">
        <f t="shared" si="1"/>
        <v>1.4696147678029139</v>
      </c>
      <c r="F18" s="112">
        <f>D18*10^12/[11]About!$A$75</f>
        <v>408224834732.68268</v>
      </c>
    </row>
    <row r="19" spans="1:6">
      <c r="A19" s="108">
        <v>17</v>
      </c>
      <c r="B19" s="109" t="s">
        <v>40</v>
      </c>
      <c r="C19" s="109" t="s">
        <v>170</v>
      </c>
      <c r="D19" s="110">
        <v>426.52</v>
      </c>
      <c r="E19" s="111">
        <f t="shared" si="1"/>
        <v>1.4553519636946803</v>
      </c>
      <c r="F19" s="112">
        <f>D19*10^12/[11]About!$A$75</f>
        <v>404262959159.93451</v>
      </c>
    </row>
    <row r="20" spans="1:6">
      <c r="A20" s="108">
        <v>18</v>
      </c>
      <c r="B20" s="109" t="s">
        <v>262</v>
      </c>
      <c r="C20" s="109" t="s">
        <v>170</v>
      </c>
      <c r="D20" s="110">
        <v>418.16</v>
      </c>
      <c r="E20" s="111">
        <f t="shared" si="1"/>
        <v>1.4268263554782135</v>
      </c>
      <c r="F20" s="112">
        <f>D20*10^12/[11]About!$A$75</f>
        <v>396339208014.43829</v>
      </c>
    </row>
    <row r="21" spans="1:6">
      <c r="A21" s="108">
        <v>19</v>
      </c>
      <c r="B21" s="109" t="s">
        <v>263</v>
      </c>
      <c r="C21" s="109" t="s">
        <v>170</v>
      </c>
      <c r="D21" s="110">
        <v>439.07</v>
      </c>
      <c r="E21" s="111">
        <f t="shared" si="1"/>
        <v>1.4981744975603097</v>
      </c>
      <c r="F21" s="112">
        <f>D21*10^12/[11]About!$A$75</f>
        <v>416158064049.40558</v>
      </c>
    </row>
    <row r="22" spans="1:6">
      <c r="A22" s="108">
        <v>20</v>
      </c>
      <c r="B22" s="109" t="s">
        <v>264</v>
      </c>
      <c r="C22" s="109" t="s">
        <v>170</v>
      </c>
      <c r="D22" s="110">
        <v>413.98</v>
      </c>
      <c r="E22" s="111">
        <f t="shared" si="1"/>
        <v>1.4125635513699799</v>
      </c>
      <c r="F22" s="112">
        <f>D22*10^12/[11]About!$A$75</f>
        <v>392377332441.69019</v>
      </c>
    </row>
    <row r="23" spans="1:6">
      <c r="A23" s="108">
        <v>21</v>
      </c>
      <c r="B23" s="109" t="s">
        <v>265</v>
      </c>
      <c r="C23" s="109" t="s">
        <v>170</v>
      </c>
      <c r="D23" s="110">
        <v>399.25</v>
      </c>
      <c r="E23" s="111">
        <f t="shared" si="1"/>
        <v>1.3623025215818747</v>
      </c>
      <c r="F23" s="112">
        <f>D23*10^12/[11]About!$A$75</f>
        <v>378415986224.80505</v>
      </c>
    </row>
    <row r="24" spans="1:6">
      <c r="A24" s="108">
        <v>22</v>
      </c>
      <c r="B24" s="109" t="s">
        <v>266</v>
      </c>
      <c r="C24" s="109" t="s">
        <v>170</v>
      </c>
      <c r="D24" s="110">
        <v>429.45</v>
      </c>
      <c r="E24" s="111">
        <f t="shared" si="1"/>
        <v>1.4653495751868155</v>
      </c>
      <c r="F24" s="112">
        <f>D24*10^12/[11]About!$A$75</f>
        <v>407040063329.34888</v>
      </c>
    </row>
    <row r="25" spans="1:6">
      <c r="A25" s="108">
        <v>23</v>
      </c>
      <c r="B25" s="109" t="s">
        <v>267</v>
      </c>
      <c r="C25" s="109" t="s">
        <v>170</v>
      </c>
      <c r="D25" s="110">
        <v>389.31</v>
      </c>
      <c r="E25" s="111">
        <f t="shared" si="1"/>
        <v>1.3283857098986591</v>
      </c>
      <c r="F25" s="112">
        <f>D25*10^12/[11]About!$A$75</f>
        <v>368994684025.495</v>
      </c>
    </row>
    <row r="26" spans="1:6">
      <c r="A26" s="108">
        <v>24</v>
      </c>
      <c r="B26" s="109" t="s">
        <v>268</v>
      </c>
      <c r="C26" s="109" t="s">
        <v>170</v>
      </c>
      <c r="D26" s="110">
        <v>319.47000000000003</v>
      </c>
      <c r="E26" s="111">
        <f t="shared" si="1"/>
        <v>1.0900808680520013</v>
      </c>
      <c r="F26" s="112">
        <f>D26*10^12/[11]About!$A$75</f>
        <v>302799136178.43073</v>
      </c>
    </row>
    <row r="27" spans="1:6">
      <c r="A27" s="108">
        <v>25</v>
      </c>
      <c r="B27" s="109" t="s">
        <v>44</v>
      </c>
      <c r="C27" s="109" t="s">
        <v>170</v>
      </c>
      <c r="D27" s="110">
        <v>501.79</v>
      </c>
      <c r="E27" s="111">
        <f t="shared" si="1"/>
        <v>1.7121848022656705</v>
      </c>
      <c r="F27" s="112">
        <f>D27*10^12/[11]About!$A$75</f>
        <v>475605153983.08063</v>
      </c>
    </row>
    <row r="28" spans="1:6">
      <c r="A28" s="108">
        <v>26</v>
      </c>
      <c r="B28" s="109" t="s">
        <v>269</v>
      </c>
      <c r="C28" s="109" t="s">
        <v>170</v>
      </c>
      <c r="D28" s="110">
        <v>459.98</v>
      </c>
      <c r="E28" s="111">
        <f t="shared" si="1"/>
        <v>1.5695226396424065</v>
      </c>
      <c r="F28" s="112">
        <f>D28*10^12/[11]About!$A$75</f>
        <v>435976920084.3728</v>
      </c>
    </row>
    <row r="29" spans="1:6">
      <c r="A29" s="108">
        <v>27</v>
      </c>
      <c r="B29" s="109" t="s">
        <v>270</v>
      </c>
      <c r="C29" s="109" t="s">
        <v>170</v>
      </c>
      <c r="D29" s="110">
        <v>409.8</v>
      </c>
      <c r="E29" s="111">
        <f t="shared" si="1"/>
        <v>1.3983007472617464</v>
      </c>
      <c r="F29" s="112">
        <f>D29*10^12/[11]About!$A$75</f>
        <v>388415456868.94208</v>
      </c>
    </row>
    <row r="30" spans="1:6">
      <c r="A30" s="108">
        <v>28</v>
      </c>
      <c r="B30" s="109" t="s">
        <v>36</v>
      </c>
      <c r="C30" s="109" t="s">
        <v>254</v>
      </c>
      <c r="D30" s="110">
        <v>3558.45</v>
      </c>
      <c r="E30" s="111">
        <f t="shared" si="1"/>
        <v>12.141979731804687</v>
      </c>
      <c r="F30" s="112">
        <f>D30*10^12/[11]About!$A$75</f>
        <v>3372759840154.4336</v>
      </c>
    </row>
    <row r="31" spans="1:6">
      <c r="A31" s="108">
        <v>29</v>
      </c>
      <c r="B31" s="109" t="s">
        <v>174</v>
      </c>
      <c r="C31" s="109" t="s">
        <v>170</v>
      </c>
      <c r="D31" s="110">
        <v>514.34</v>
      </c>
      <c r="E31" s="111">
        <f t="shared" si="1"/>
        <v>1.7550073361312999</v>
      </c>
      <c r="F31" s="112">
        <f>D31*10^12/[11]About!$A$75</f>
        <v>487500258872.5517</v>
      </c>
    </row>
    <row r="32" spans="1:6">
      <c r="A32" s="108">
        <v>30</v>
      </c>
      <c r="B32" s="109" t="s">
        <v>271</v>
      </c>
      <c r="C32" s="109" t="s">
        <v>272</v>
      </c>
      <c r="D32" s="110">
        <v>10</v>
      </c>
      <c r="E32" s="111">
        <f t="shared" si="1"/>
        <v>3.4121540928788344E-2</v>
      </c>
      <c r="F32" s="112">
        <f>D32*10^12/[11]About!$A$75</f>
        <v>9478171226.6701336</v>
      </c>
    </row>
    <row r="33" spans="1:6">
      <c r="A33" s="108">
        <v>31</v>
      </c>
      <c r="B33" s="109" t="s">
        <v>273</v>
      </c>
      <c r="C33" s="109" t="s">
        <v>274</v>
      </c>
      <c r="D33" s="110">
        <v>360</v>
      </c>
      <c r="E33" s="111">
        <f t="shared" si="1"/>
        <v>1.2283754734363803</v>
      </c>
      <c r="F33" s="112">
        <f>D33*10^12/[11]About!$A$75</f>
        <v>341214164160.12482</v>
      </c>
    </row>
    <row r="34" spans="1:6">
      <c r="A34" s="108">
        <v>32</v>
      </c>
      <c r="B34" s="109" t="s">
        <v>275</v>
      </c>
      <c r="C34" s="109" t="s">
        <v>276</v>
      </c>
      <c r="D34" s="110">
        <v>292.70999999999998</v>
      </c>
      <c r="E34" s="111">
        <f t="shared" si="1"/>
        <v>0.99877162452656354</v>
      </c>
      <c r="F34" s="112">
        <f>D34*10^12/[11]About!$A$75</f>
        <v>277435549975.86145</v>
      </c>
    </row>
  </sheetData>
  <autoFilter ref="A2:F2" xr:uid="{A14BB008-9465-4BFF-99A1-97D351B5211F}"/>
  <mergeCells count="4">
    <mergeCell ref="A1:A2"/>
    <mergeCell ref="B1:B2"/>
    <mergeCell ref="C1:C2"/>
    <mergeCell ref="D1:F1"/>
  </mergeCells>
  <phoneticPr fontId="49" type="noConversion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028CA-9A3B-4008-8ED9-A5C8046CD10E}">
  <dimension ref="A1:AN196"/>
  <sheetViews>
    <sheetView topLeftCell="A47" workbookViewId="0">
      <selection activeCell="F52" sqref="F52"/>
    </sheetView>
  </sheetViews>
  <sheetFormatPr defaultColWidth="9" defaultRowHeight="14.3"/>
  <cols>
    <col min="1" max="1" width="17.625" style="138" customWidth="1"/>
    <col min="2" max="2" width="19.25" style="138" customWidth="1"/>
    <col min="3" max="6" width="13.125" style="138" customWidth="1"/>
    <col min="7" max="7" width="13.125" style="138" hidden="1" customWidth="1"/>
    <col min="8" max="9" width="13.125" style="138" customWidth="1"/>
    <col min="10" max="12" width="9" style="138"/>
    <col min="13" max="13" width="20.5" style="138" bestFit="1" customWidth="1"/>
    <col min="14" max="14" width="21.25" style="138" customWidth="1"/>
    <col min="15" max="21" width="10.875" style="138" customWidth="1"/>
    <col min="22" max="24" width="9" style="138"/>
    <col min="25" max="31" width="9.5" style="138" bestFit="1" customWidth="1"/>
    <col min="32" max="32" width="9" style="138"/>
    <col min="33" max="33" width="9.5" style="138" bestFit="1" customWidth="1"/>
    <col min="34" max="16384" width="9" style="138"/>
  </cols>
  <sheetData>
    <row r="1" spans="1:12" ht="28.55">
      <c r="C1" s="139" t="s">
        <v>317</v>
      </c>
      <c r="D1" s="138" t="s">
        <v>318</v>
      </c>
      <c r="E1" s="140" t="s">
        <v>319</v>
      </c>
      <c r="F1" s="140" t="s">
        <v>320</v>
      </c>
      <c r="H1" s="138" t="s">
        <v>321</v>
      </c>
      <c r="I1" s="138" t="s">
        <v>322</v>
      </c>
    </row>
    <row r="2" spans="1:12">
      <c r="C2" s="141">
        <v>3412.14</v>
      </c>
      <c r="D2" s="142">
        <f>487500258872.552/10^7</f>
        <v>48750.0258872552</v>
      </c>
      <c r="E2" s="142">
        <f>40822.4834732683*0.73</f>
        <v>29800.41293548586</v>
      </c>
      <c r="F2" s="142">
        <f>40426.2959159935*0.83</f>
        <v>33553.825610274602</v>
      </c>
      <c r="H2" s="142">
        <f>475605153983.081/10^7</f>
        <v>47560.515398308096</v>
      </c>
      <c r="I2" s="142">
        <f>142081/1.055</f>
        <v>134673.9336492891</v>
      </c>
    </row>
    <row r="3" spans="1:12" hidden="1">
      <c r="C3" s="141"/>
      <c r="D3" s="142"/>
      <c r="E3" s="142"/>
      <c r="F3" s="142"/>
      <c r="H3" s="142"/>
      <c r="I3" s="142"/>
    </row>
    <row r="4" spans="1:12" s="139" customFormat="1" ht="42.8" hidden="1">
      <c r="B4" s="139" t="s">
        <v>323</v>
      </c>
      <c r="C4" s="139" t="s">
        <v>31</v>
      </c>
      <c r="D4" s="139" t="s">
        <v>35</v>
      </c>
      <c r="E4" s="139" t="s">
        <v>37</v>
      </c>
      <c r="F4" s="139" t="s">
        <v>39</v>
      </c>
      <c r="G4" s="139" t="s">
        <v>41</v>
      </c>
      <c r="H4" s="139" t="s">
        <v>43</v>
      </c>
      <c r="I4" s="139" t="s">
        <v>45</v>
      </c>
      <c r="K4" s="138" t="s">
        <v>324</v>
      </c>
      <c r="L4" s="138">
        <v>2020</v>
      </c>
    </row>
    <row r="5" spans="1:12" hidden="1">
      <c r="A5" s="138" t="s">
        <v>325</v>
      </c>
      <c r="B5" s="138" t="s">
        <v>179</v>
      </c>
      <c r="C5" s="140">
        <v>4.9899999999999999E-4</v>
      </c>
      <c r="D5" s="140">
        <v>2.04E-4</v>
      </c>
      <c r="E5" s="140">
        <v>2.1699999999999999E-4</v>
      </c>
      <c r="F5" s="140">
        <v>1.92E-4</v>
      </c>
      <c r="G5" s="140">
        <v>3.0299999999999999E-4</v>
      </c>
      <c r="H5" s="140">
        <v>2.04E-4</v>
      </c>
      <c r="I5" s="140">
        <v>4.1199999999999999E-4</v>
      </c>
      <c r="K5" s="138" t="s">
        <v>179</v>
      </c>
      <c r="L5" s="138">
        <v>1</v>
      </c>
    </row>
    <row r="6" spans="1:12" hidden="1">
      <c r="A6" s="138" t="s">
        <v>325</v>
      </c>
      <c r="B6" s="138" t="s">
        <v>180</v>
      </c>
      <c r="C6" s="140">
        <v>1.9580000000000001E-3</v>
      </c>
      <c r="D6" s="140">
        <v>1.0939999999999999E-3</v>
      </c>
      <c r="E6" s="140">
        <v>1.039E-3</v>
      </c>
      <c r="F6" s="140">
        <v>1.039E-3</v>
      </c>
      <c r="G6" s="140">
        <v>1.358E-3</v>
      </c>
      <c r="H6" s="140">
        <v>1.0939999999999999E-3</v>
      </c>
      <c r="I6" s="140">
        <v>9.6299999999999999E-4</v>
      </c>
      <c r="K6" s="138" t="s">
        <v>180</v>
      </c>
      <c r="L6" s="138">
        <v>14.86</v>
      </c>
    </row>
    <row r="7" spans="1:12" hidden="1">
      <c r="A7" s="138" t="s">
        <v>325</v>
      </c>
      <c r="B7" s="138" t="s">
        <v>235</v>
      </c>
      <c r="C7" s="140">
        <v>8.0000000000000007E-5</v>
      </c>
      <c r="D7" s="140">
        <v>0</v>
      </c>
      <c r="E7" s="140">
        <v>0</v>
      </c>
      <c r="F7" s="140">
        <v>5.0000000000000002E-5</v>
      </c>
      <c r="G7" s="140">
        <v>0</v>
      </c>
      <c r="H7" s="140">
        <v>0</v>
      </c>
      <c r="I7" s="140">
        <v>1.25E-4</v>
      </c>
      <c r="K7" s="138" t="s">
        <v>235</v>
      </c>
      <c r="L7" s="138">
        <v>60</v>
      </c>
    </row>
    <row r="8" spans="1:12" hidden="1">
      <c r="A8" s="138" t="s">
        <v>325</v>
      </c>
      <c r="B8" s="138" t="s">
        <v>236</v>
      </c>
      <c r="C8" s="140">
        <v>1.6289999999999999E-2</v>
      </c>
      <c r="D8" s="140">
        <v>4.6189999999999998E-3</v>
      </c>
      <c r="E8" s="140">
        <v>4.6189999999999998E-3</v>
      </c>
      <c r="F8" s="140">
        <v>4.6189999999999998E-3</v>
      </c>
      <c r="G8" s="140">
        <v>0</v>
      </c>
      <c r="H8" s="140">
        <v>0</v>
      </c>
      <c r="I8" s="140">
        <v>1.1547999999999999E-2</v>
      </c>
      <c r="K8" s="138" t="s">
        <v>236</v>
      </c>
      <c r="L8" s="138">
        <v>4000</v>
      </c>
    </row>
    <row r="9" spans="1:12" hidden="1">
      <c r="A9" s="138" t="s">
        <v>325</v>
      </c>
      <c r="B9" s="138" t="s">
        <v>237</v>
      </c>
      <c r="C9" s="140">
        <v>1.4767000000000001E-2</v>
      </c>
      <c r="D9" s="140">
        <v>0</v>
      </c>
      <c r="E9" s="140">
        <v>0</v>
      </c>
      <c r="F9" s="140">
        <v>9.2499999999999995E-3</v>
      </c>
      <c r="G9" s="140">
        <v>0</v>
      </c>
      <c r="H9" s="140">
        <v>0</v>
      </c>
      <c r="I9" s="140">
        <v>2.3123999999999999E-2</v>
      </c>
      <c r="K9" s="138" t="s">
        <v>237</v>
      </c>
      <c r="L9" s="138">
        <v>2020</v>
      </c>
    </row>
    <row r="10" spans="1:12" hidden="1">
      <c r="A10" s="138" t="s">
        <v>325</v>
      </c>
      <c r="B10" s="138" t="s">
        <v>238</v>
      </c>
      <c r="C10" s="140">
        <v>0</v>
      </c>
      <c r="D10" s="140">
        <v>0</v>
      </c>
      <c r="E10" s="140">
        <v>0</v>
      </c>
      <c r="F10" s="140">
        <v>0</v>
      </c>
      <c r="G10" s="140">
        <v>0</v>
      </c>
      <c r="H10" s="140">
        <v>0</v>
      </c>
      <c r="I10" s="140">
        <v>0</v>
      </c>
      <c r="K10" s="138" t="s">
        <v>238</v>
      </c>
      <c r="L10" s="138">
        <v>1.1499999999999999</v>
      </c>
    </row>
    <row r="11" spans="1:12" hidden="1">
      <c r="C11" s="140"/>
      <c r="D11" s="140"/>
      <c r="E11" s="140"/>
      <c r="F11" s="140"/>
      <c r="G11" s="140"/>
      <c r="H11" s="140"/>
      <c r="I11" s="140"/>
    </row>
    <row r="12" spans="1:12" hidden="1">
      <c r="C12" s="143">
        <f t="shared" ref="C12:I13" si="0">C5/$E5</f>
        <v>2.2995391705069124</v>
      </c>
      <c r="D12" s="143">
        <f t="shared" si="0"/>
        <v>0.94009216589861755</v>
      </c>
      <c r="E12" s="143">
        <f t="shared" si="0"/>
        <v>1</v>
      </c>
      <c r="F12" s="143">
        <f t="shared" si="0"/>
        <v>0.88479262672811065</v>
      </c>
      <c r="G12" s="143">
        <f t="shared" si="0"/>
        <v>1.3963133640552996</v>
      </c>
      <c r="H12" s="143">
        <f t="shared" si="0"/>
        <v>0.94009216589861755</v>
      </c>
      <c r="I12" s="143">
        <f t="shared" si="0"/>
        <v>1.8986175115207373</v>
      </c>
    </row>
    <row r="13" spans="1:12" hidden="1">
      <c r="C13" s="143">
        <f t="shared" si="0"/>
        <v>1.8845043310875844</v>
      </c>
      <c r="D13" s="143">
        <f t="shared" si="0"/>
        <v>1.0529355149181905</v>
      </c>
      <c r="E13" s="143">
        <f t="shared" si="0"/>
        <v>1</v>
      </c>
      <c r="F13" s="143">
        <f t="shared" si="0"/>
        <v>1</v>
      </c>
      <c r="G13" s="143">
        <f t="shared" si="0"/>
        <v>1.3070259865255054</v>
      </c>
      <c r="H13" s="143">
        <f t="shared" si="0"/>
        <v>1.0529355149181905</v>
      </c>
      <c r="I13" s="143">
        <f t="shared" si="0"/>
        <v>0.92685274302213672</v>
      </c>
    </row>
    <row r="14" spans="1:12" hidden="1"/>
    <row r="15" spans="1:12" s="139" customFormat="1" ht="42.8" hidden="1">
      <c r="B15" s="139" t="s">
        <v>326</v>
      </c>
      <c r="C15" s="139" t="s">
        <v>31</v>
      </c>
      <c r="D15" s="139" t="s">
        <v>35</v>
      </c>
      <c r="E15" s="139" t="s">
        <v>37</v>
      </c>
      <c r="F15" s="139" t="s">
        <v>39</v>
      </c>
      <c r="G15" s="139" t="s">
        <v>41</v>
      </c>
      <c r="H15" s="139" t="s">
        <v>43</v>
      </c>
      <c r="I15" s="139" t="s">
        <v>45</v>
      </c>
      <c r="K15" s="138" t="s">
        <v>327</v>
      </c>
      <c r="L15" s="138">
        <v>2020</v>
      </c>
    </row>
    <row r="16" spans="1:12" hidden="1">
      <c r="A16" s="138" t="s">
        <v>328</v>
      </c>
      <c r="B16" s="138" t="s">
        <v>179</v>
      </c>
      <c r="C16" s="140">
        <v>1.2110000000000001E-3</v>
      </c>
      <c r="D16" s="140">
        <v>3.7399999999999998E-4</v>
      </c>
      <c r="E16" s="140">
        <v>5.13E-4</v>
      </c>
      <c r="F16" s="140">
        <v>4.1100000000000002E-4</v>
      </c>
      <c r="G16" s="140">
        <v>6.9800000000000005E-4</v>
      </c>
      <c r="H16" s="140">
        <v>3.7399999999999998E-4</v>
      </c>
      <c r="I16" s="140">
        <v>8.2990000000000008E-3</v>
      </c>
      <c r="K16" s="138" t="s">
        <v>179</v>
      </c>
      <c r="L16" s="138">
        <v>1.33</v>
      </c>
    </row>
    <row r="17" spans="1:12" hidden="1">
      <c r="A17" s="138" t="s">
        <v>328</v>
      </c>
      <c r="B17" s="138" t="s">
        <v>180</v>
      </c>
      <c r="C17" s="140">
        <v>3.039E-3</v>
      </c>
      <c r="D17" s="140">
        <v>1.6100000000000001E-3</v>
      </c>
      <c r="E17" s="140">
        <v>1.6130000000000001E-3</v>
      </c>
      <c r="F17" s="140">
        <v>1.6130000000000001E-3</v>
      </c>
      <c r="G17" s="140">
        <v>2.1069999999999999E-3</v>
      </c>
      <c r="H17" s="140">
        <v>1.6100000000000001E-3</v>
      </c>
      <c r="I17" s="140">
        <v>1.495E-3</v>
      </c>
      <c r="K17" s="138" t="s">
        <v>180</v>
      </c>
      <c r="L17" s="138">
        <v>21.2</v>
      </c>
    </row>
    <row r="18" spans="1:12" hidden="1">
      <c r="A18" s="138" t="s">
        <v>328</v>
      </c>
      <c r="B18" s="138" t="s">
        <v>235</v>
      </c>
      <c r="C18" s="140">
        <v>8.8699999999999998E-4</v>
      </c>
      <c r="D18" s="140">
        <v>0</v>
      </c>
      <c r="E18" s="140">
        <v>0</v>
      </c>
      <c r="F18" s="140">
        <v>5.5599999999999996E-4</v>
      </c>
      <c r="G18" s="140">
        <v>0</v>
      </c>
      <c r="H18" s="140">
        <v>0</v>
      </c>
      <c r="I18" s="140">
        <v>0</v>
      </c>
      <c r="K18" s="138" t="s">
        <v>235</v>
      </c>
      <c r="L18" s="138">
        <v>120</v>
      </c>
    </row>
    <row r="19" spans="1:12" hidden="1">
      <c r="A19" s="138" t="s">
        <v>328</v>
      </c>
      <c r="B19" s="138" t="s">
        <v>236</v>
      </c>
      <c r="C19" s="140">
        <v>1.6289999999999999E-2</v>
      </c>
      <c r="D19" s="140">
        <v>4.6189999999999998E-3</v>
      </c>
      <c r="E19" s="140">
        <v>4.6189999999999998E-3</v>
      </c>
      <c r="F19" s="140">
        <v>4.6189999999999998E-3</v>
      </c>
      <c r="G19" s="140">
        <v>0</v>
      </c>
      <c r="H19" s="140">
        <v>0</v>
      </c>
      <c r="I19" s="140">
        <v>1.1547999999999999E-2</v>
      </c>
      <c r="K19" s="138" t="s">
        <v>236</v>
      </c>
      <c r="L19" s="138">
        <v>1167.75</v>
      </c>
    </row>
    <row r="20" spans="1:12" hidden="1">
      <c r="A20" s="138" t="s">
        <v>328</v>
      </c>
      <c r="B20" s="138" t="s">
        <v>237</v>
      </c>
      <c r="C20" s="140">
        <v>1.477E-3</v>
      </c>
      <c r="D20" s="140">
        <v>9.2500000000000004E-4</v>
      </c>
      <c r="E20" s="140">
        <v>9.2500000000000004E-4</v>
      </c>
      <c r="F20" s="140">
        <v>9.2500000000000004E-4</v>
      </c>
      <c r="G20" s="140">
        <v>0</v>
      </c>
      <c r="H20" s="140">
        <v>0</v>
      </c>
      <c r="I20" s="140">
        <v>2.3119999999999998E-3</v>
      </c>
      <c r="K20" s="138" t="s">
        <v>237</v>
      </c>
      <c r="L20" s="138">
        <v>166.88</v>
      </c>
    </row>
    <row r="21" spans="1:12" hidden="1">
      <c r="A21" s="138" t="s">
        <v>328</v>
      </c>
      <c r="B21" s="138" t="s">
        <v>238</v>
      </c>
      <c r="C21" s="140">
        <v>1.786E-3</v>
      </c>
      <c r="D21" s="140">
        <v>1.091E-3</v>
      </c>
      <c r="E21" s="140">
        <v>1.091E-3</v>
      </c>
      <c r="F21" s="140">
        <v>1.091E-3</v>
      </c>
      <c r="G21" s="140">
        <v>1.4729999999999999E-3</v>
      </c>
      <c r="H21" s="140">
        <v>8.4500000000000005E-4</v>
      </c>
      <c r="I21" s="140">
        <v>2.7269999999999998E-3</v>
      </c>
      <c r="K21" s="138" t="s">
        <v>238</v>
      </c>
      <c r="L21" s="138">
        <v>1.1499999999999999</v>
      </c>
    </row>
    <row r="22" spans="1:12" hidden="1"/>
    <row r="23" spans="1:12" hidden="1">
      <c r="C23" s="143">
        <f t="shared" ref="C23:I24" si="1">C16/$E16</f>
        <v>2.3606237816764133</v>
      </c>
      <c r="D23" s="143">
        <f t="shared" si="1"/>
        <v>0.72904483430799216</v>
      </c>
      <c r="E23" s="143">
        <f t="shared" si="1"/>
        <v>1</v>
      </c>
      <c r="F23" s="143">
        <f t="shared" si="1"/>
        <v>0.80116959064327486</v>
      </c>
      <c r="G23" s="143">
        <f t="shared" si="1"/>
        <v>1.3606237816764133</v>
      </c>
      <c r="H23" s="143">
        <f t="shared" si="1"/>
        <v>0.72904483430799216</v>
      </c>
      <c r="I23" s="143">
        <f t="shared" si="1"/>
        <v>16.177387914230021</v>
      </c>
    </row>
    <row r="24" spans="1:12" hidden="1">
      <c r="C24" s="143">
        <f t="shared" si="1"/>
        <v>1.8840669559826411</v>
      </c>
      <c r="D24" s="143">
        <f t="shared" si="1"/>
        <v>0.9981401115933044</v>
      </c>
      <c r="E24" s="143">
        <f t="shared" si="1"/>
        <v>1</v>
      </c>
      <c r="F24" s="143">
        <f t="shared" si="1"/>
        <v>1</v>
      </c>
      <c r="G24" s="143">
        <f t="shared" si="1"/>
        <v>1.3062616243025418</v>
      </c>
      <c r="H24" s="143">
        <f t="shared" si="1"/>
        <v>0.9981401115933044</v>
      </c>
      <c r="I24" s="143">
        <f t="shared" si="1"/>
        <v>0.92684438933663982</v>
      </c>
    </row>
    <row r="25" spans="1:12" hidden="1"/>
    <row r="26" spans="1:12" ht="42.8" hidden="1">
      <c r="A26" s="139"/>
      <c r="B26" s="139" t="s">
        <v>323</v>
      </c>
      <c r="C26" s="139" t="s">
        <v>31</v>
      </c>
      <c r="D26" s="139" t="s">
        <v>35</v>
      </c>
      <c r="E26" s="139" t="s">
        <v>37</v>
      </c>
      <c r="F26" s="139" t="s">
        <v>39</v>
      </c>
      <c r="G26" s="139" t="s">
        <v>41</v>
      </c>
      <c r="H26" s="139" t="s">
        <v>43</v>
      </c>
      <c r="I26" s="139" t="s">
        <v>45</v>
      </c>
      <c r="J26" s="139"/>
      <c r="K26" s="138" t="s">
        <v>324</v>
      </c>
      <c r="L26" s="138">
        <v>2020</v>
      </c>
    </row>
    <row r="27" spans="1:12" hidden="1">
      <c r="A27" s="138" t="s">
        <v>329</v>
      </c>
      <c r="B27" s="138" t="s">
        <v>179</v>
      </c>
      <c r="C27" s="140">
        <v>1.21E-4</v>
      </c>
      <c r="D27" s="140">
        <v>6.8529999999999996E-5</v>
      </c>
      <c r="E27" s="140">
        <v>1.044E-4</v>
      </c>
      <c r="F27" s="140">
        <v>7.3949999999999995E-5</v>
      </c>
      <c r="G27" s="140">
        <v>2.3149999999999999E-4</v>
      </c>
      <c r="H27" s="140">
        <v>4.0200000000000001E-5</v>
      </c>
      <c r="I27" s="140">
        <v>2.0739999999999999E-3</v>
      </c>
      <c r="K27" s="138" t="s">
        <v>179</v>
      </c>
      <c r="L27" s="138">
        <v>1</v>
      </c>
    </row>
    <row r="28" spans="1:12" hidden="1">
      <c r="A28" s="138" t="s">
        <v>329</v>
      </c>
      <c r="B28" s="138" t="s">
        <v>180</v>
      </c>
      <c r="C28" s="140">
        <v>2.2209999999999999E-3</v>
      </c>
      <c r="D28" s="140">
        <v>4.7350000000000002E-4</v>
      </c>
      <c r="E28" s="140">
        <v>6.7840000000000001E-3</v>
      </c>
      <c r="F28" s="140">
        <v>6.912E-4</v>
      </c>
      <c r="G28" s="140">
        <v>1.0870000000000001E-3</v>
      </c>
      <c r="H28" s="140">
        <v>2.931E-3</v>
      </c>
      <c r="I28" s="140">
        <v>2.761E-3</v>
      </c>
      <c r="K28" s="138" t="s">
        <v>180</v>
      </c>
      <c r="L28" s="138">
        <v>16</v>
      </c>
    </row>
    <row r="29" spans="1:12" hidden="1">
      <c r="A29" s="138" t="s">
        <v>329</v>
      </c>
      <c r="B29" s="138" t="s">
        <v>235</v>
      </c>
      <c r="C29" s="140">
        <v>3.6519999999999999E-4</v>
      </c>
      <c r="D29" s="140">
        <v>1.137E-4</v>
      </c>
      <c r="E29" s="140">
        <v>1.137E-4</v>
      </c>
      <c r="F29" s="140">
        <v>1.137E-4</v>
      </c>
      <c r="G29" s="140">
        <v>0</v>
      </c>
      <c r="H29" s="140">
        <v>0</v>
      </c>
      <c r="I29" s="140">
        <v>3.4099999999999999E-4</v>
      </c>
      <c r="K29" s="138" t="s">
        <v>235</v>
      </c>
      <c r="L29" s="138">
        <v>42</v>
      </c>
    </row>
    <row r="30" spans="1:12" hidden="1">
      <c r="A30" s="138" t="s">
        <v>329</v>
      </c>
      <c r="B30" s="138" t="s">
        <v>236</v>
      </c>
      <c r="C30" s="140">
        <v>1.1140000000000001E-2</v>
      </c>
      <c r="D30" s="140">
        <v>3.467E-3</v>
      </c>
      <c r="E30" s="140">
        <v>3.467E-3</v>
      </c>
      <c r="F30" s="140">
        <v>3.467E-3</v>
      </c>
      <c r="G30" s="140">
        <v>0</v>
      </c>
      <c r="H30" s="140">
        <v>0</v>
      </c>
      <c r="I30" s="140">
        <v>1.04E-2</v>
      </c>
      <c r="K30" s="138" t="s">
        <v>236</v>
      </c>
      <c r="L30" s="138">
        <v>3512</v>
      </c>
    </row>
    <row r="31" spans="1:12" hidden="1">
      <c r="A31" s="138" t="s">
        <v>329</v>
      </c>
      <c r="B31" s="138" t="s">
        <v>237</v>
      </c>
      <c r="C31" s="140">
        <v>1.5469999999999999E-2</v>
      </c>
      <c r="D31" s="140">
        <v>4.8129999999999996E-3</v>
      </c>
      <c r="E31" s="140">
        <v>4.8129999999999996E-3</v>
      </c>
      <c r="F31" s="140">
        <v>4.8129999999999996E-3</v>
      </c>
      <c r="G31" s="140">
        <v>0</v>
      </c>
      <c r="H31" s="140">
        <v>0</v>
      </c>
      <c r="I31" s="140">
        <v>1.444E-2</v>
      </c>
      <c r="K31" s="138" t="s">
        <v>237</v>
      </c>
      <c r="L31" s="138">
        <v>1974</v>
      </c>
    </row>
    <row r="32" spans="1:12" hidden="1">
      <c r="A32" s="138" t="s">
        <v>329</v>
      </c>
      <c r="B32" s="138" t="s">
        <v>238</v>
      </c>
      <c r="C32" s="140">
        <v>0</v>
      </c>
      <c r="D32" s="140">
        <v>0</v>
      </c>
      <c r="E32" s="140">
        <v>0</v>
      </c>
      <c r="F32" s="140">
        <v>0</v>
      </c>
      <c r="G32" s="140">
        <v>0</v>
      </c>
      <c r="H32" s="140">
        <v>0</v>
      </c>
      <c r="I32" s="140">
        <v>0</v>
      </c>
      <c r="K32" s="138" t="s">
        <v>238</v>
      </c>
      <c r="L32" s="138">
        <v>0</v>
      </c>
    </row>
    <row r="33" spans="1:31" hidden="1"/>
    <row r="34" spans="1:31" hidden="1">
      <c r="C34" s="143">
        <f t="shared" ref="C34:I35" si="2">C27/$E27</f>
        <v>1.1590038314176245</v>
      </c>
      <c r="D34" s="143">
        <f t="shared" si="2"/>
        <v>0.65641762452107277</v>
      </c>
      <c r="E34" s="143">
        <f t="shared" si="2"/>
        <v>1</v>
      </c>
      <c r="F34" s="143">
        <f t="shared" si="2"/>
        <v>0.70833333333333326</v>
      </c>
      <c r="G34" s="143">
        <f t="shared" si="2"/>
        <v>2.2174329501915708</v>
      </c>
      <c r="H34" s="143">
        <f t="shared" si="2"/>
        <v>0.38505747126436779</v>
      </c>
      <c r="I34" s="143">
        <f t="shared" si="2"/>
        <v>19.86590038314176</v>
      </c>
    </row>
    <row r="35" spans="1:31" hidden="1">
      <c r="C35" s="143">
        <f t="shared" si="2"/>
        <v>0.32738797169811318</v>
      </c>
      <c r="D35" s="143">
        <f t="shared" si="2"/>
        <v>6.979658018867925E-2</v>
      </c>
      <c r="E35" s="143">
        <f t="shared" si="2"/>
        <v>1</v>
      </c>
      <c r="F35" s="143">
        <f t="shared" si="2"/>
        <v>0.10188679245283018</v>
      </c>
      <c r="G35" s="143">
        <f t="shared" si="2"/>
        <v>0.16022995283018868</v>
      </c>
      <c r="H35" s="143">
        <f t="shared" si="2"/>
        <v>0.43204599056603771</v>
      </c>
      <c r="I35" s="143">
        <f t="shared" si="2"/>
        <v>0.40698702830188677</v>
      </c>
    </row>
    <row r="36" spans="1:31" hidden="1"/>
    <row r="37" spans="1:31" ht="42.8" hidden="1">
      <c r="A37" s="139"/>
      <c r="B37" s="139" t="s">
        <v>326</v>
      </c>
      <c r="C37" s="139" t="s">
        <v>31</v>
      </c>
      <c r="D37" s="139" t="s">
        <v>35</v>
      </c>
      <c r="E37" s="139" t="s">
        <v>37</v>
      </c>
      <c r="F37" s="139" t="s">
        <v>39</v>
      </c>
      <c r="G37" s="139" t="s">
        <v>41</v>
      </c>
      <c r="H37" s="139" t="s">
        <v>43</v>
      </c>
      <c r="I37" s="139" t="s">
        <v>45</v>
      </c>
      <c r="J37" s="139"/>
      <c r="K37" s="138" t="s">
        <v>327</v>
      </c>
      <c r="L37" s="138">
        <v>2020</v>
      </c>
    </row>
    <row r="38" spans="1:31" hidden="1">
      <c r="A38" s="138" t="s">
        <v>330</v>
      </c>
      <c r="B38" s="138" t="s">
        <v>179</v>
      </c>
      <c r="C38" s="140">
        <v>1.3029999999999999E-3</v>
      </c>
      <c r="D38" s="140">
        <v>3.2679999999999997E-4</v>
      </c>
      <c r="E38" s="140">
        <v>3.165E-4</v>
      </c>
      <c r="F38" s="140">
        <v>3.9330000000000002E-4</v>
      </c>
      <c r="G38" s="140">
        <v>6.7449999999999997E-4</v>
      </c>
      <c r="H38" s="140">
        <v>2.764E-4</v>
      </c>
      <c r="I38" s="140">
        <v>5.8730000000000002E-4</v>
      </c>
      <c r="K38" s="138" t="s">
        <v>179</v>
      </c>
      <c r="L38" s="138">
        <v>1.67</v>
      </c>
    </row>
    <row r="39" spans="1:31" hidden="1">
      <c r="A39" s="138" t="s">
        <v>330</v>
      </c>
      <c r="B39" s="138" t="s">
        <v>180</v>
      </c>
      <c r="C39" s="140">
        <v>2.872E-3</v>
      </c>
      <c r="D39" s="140">
        <v>7.6570000000000002E-4</v>
      </c>
      <c r="E39" s="140">
        <v>8.9340000000000003E-4</v>
      </c>
      <c r="F39" s="140">
        <v>8.9360000000000004E-4</v>
      </c>
      <c r="G39" s="140">
        <v>1.9819999999999998E-3</v>
      </c>
      <c r="H39" s="140">
        <v>8.9360000000000004E-4</v>
      </c>
      <c r="I39" s="140">
        <v>2.6809999999999998E-3</v>
      </c>
      <c r="K39" s="138" t="s">
        <v>180</v>
      </c>
      <c r="L39" s="138">
        <v>21.2</v>
      </c>
    </row>
    <row r="40" spans="1:31" hidden="1">
      <c r="A40" s="138" t="s">
        <v>330</v>
      </c>
      <c r="B40" s="138" t="s">
        <v>235</v>
      </c>
      <c r="C40" s="140">
        <v>1.4189999999999999E-3</v>
      </c>
      <c r="D40" s="140">
        <v>4.414E-4</v>
      </c>
      <c r="E40" s="140">
        <v>4.414E-4</v>
      </c>
      <c r="F40" s="140">
        <v>4.414E-4</v>
      </c>
      <c r="G40" s="140">
        <v>0</v>
      </c>
      <c r="H40" s="140">
        <v>0</v>
      </c>
      <c r="I40" s="140">
        <v>1.3240000000000001E-3</v>
      </c>
      <c r="K40" s="138" t="s">
        <v>235</v>
      </c>
      <c r="L40" s="138">
        <v>111.39</v>
      </c>
    </row>
    <row r="41" spans="1:31" hidden="1">
      <c r="A41" s="138" t="s">
        <v>330</v>
      </c>
      <c r="B41" s="138" t="s">
        <v>236</v>
      </c>
      <c r="C41" s="140">
        <v>1.2409999999999999E-3</v>
      </c>
      <c r="D41" s="140">
        <v>4.2440000000000002E-4</v>
      </c>
      <c r="E41" s="140">
        <v>4.2440000000000002E-4</v>
      </c>
      <c r="F41" s="140">
        <v>4.2440000000000002E-4</v>
      </c>
      <c r="G41" s="140">
        <v>0</v>
      </c>
      <c r="H41" s="140">
        <v>0</v>
      </c>
      <c r="I41" s="140">
        <v>1.273E-3</v>
      </c>
      <c r="K41" s="138" t="s">
        <v>236</v>
      </c>
      <c r="L41" s="138">
        <v>486.57</v>
      </c>
    </row>
    <row r="42" spans="1:31" hidden="1">
      <c r="A42" s="138" t="s">
        <v>330</v>
      </c>
      <c r="B42" s="138" t="s">
        <v>237</v>
      </c>
      <c r="C42" s="140">
        <v>3.2289999999999997E-5</v>
      </c>
      <c r="D42" s="140">
        <v>0</v>
      </c>
      <c r="E42" s="140">
        <v>1.005E-5</v>
      </c>
      <c r="F42" s="140">
        <v>1.005E-5</v>
      </c>
      <c r="G42" s="140">
        <v>0</v>
      </c>
      <c r="H42" s="140">
        <v>0</v>
      </c>
      <c r="I42" s="140">
        <v>3.0150000000000001E-5</v>
      </c>
      <c r="K42" s="138" t="s">
        <v>237</v>
      </c>
      <c r="L42" s="138">
        <v>1</v>
      </c>
    </row>
    <row r="43" spans="1:31" hidden="1">
      <c r="A43" s="138" t="s">
        <v>330</v>
      </c>
      <c r="B43" s="138" t="s">
        <v>238</v>
      </c>
      <c r="C43" s="140">
        <v>3.5370000000000002E-3</v>
      </c>
      <c r="D43" s="140">
        <v>1.111E-3</v>
      </c>
      <c r="E43" s="140">
        <v>1.111E-3</v>
      </c>
      <c r="F43" s="140">
        <v>1.111E-3</v>
      </c>
      <c r="G43" s="140">
        <v>2.4450000000000001E-3</v>
      </c>
      <c r="H43" s="140">
        <v>8.608E-4</v>
      </c>
      <c r="I43" s="140">
        <v>3.3319999999999999E-3</v>
      </c>
      <c r="K43" s="138" t="s">
        <v>238</v>
      </c>
      <c r="L43" s="138">
        <v>1.27</v>
      </c>
    </row>
    <row r="44" spans="1:31" hidden="1">
      <c r="C44" s="144"/>
      <c r="D44" s="144"/>
      <c r="E44" s="144"/>
      <c r="F44" s="144"/>
      <c r="G44" s="144"/>
      <c r="H44" s="144"/>
      <c r="I44" s="144"/>
    </row>
    <row r="45" spans="1:31" hidden="1">
      <c r="C45" s="143">
        <f t="shared" ref="C45:I46" si="3">C38/$E38</f>
        <v>4.1169036334913107</v>
      </c>
      <c r="D45" s="143">
        <f t="shared" si="3"/>
        <v>1.0325434439178514</v>
      </c>
      <c r="E45" s="143">
        <f t="shared" si="3"/>
        <v>1</v>
      </c>
      <c r="F45" s="143">
        <f t="shared" si="3"/>
        <v>1.242654028436019</v>
      </c>
      <c r="G45" s="143">
        <f t="shared" si="3"/>
        <v>2.1311216429699842</v>
      </c>
      <c r="H45" s="143">
        <f t="shared" si="3"/>
        <v>0.87330173775671405</v>
      </c>
      <c r="I45" s="143">
        <f t="shared" si="3"/>
        <v>1.8556082148499211</v>
      </c>
    </row>
    <row r="46" spans="1:31" hidden="1">
      <c r="C46" s="143">
        <f t="shared" si="3"/>
        <v>3.2146854712334898</v>
      </c>
      <c r="D46" s="143">
        <f t="shared" si="3"/>
        <v>0.85706290575330202</v>
      </c>
      <c r="E46" s="143">
        <f t="shared" si="3"/>
        <v>1</v>
      </c>
      <c r="F46" s="143">
        <f t="shared" si="3"/>
        <v>1.0002238638907543</v>
      </c>
      <c r="G46" s="143">
        <f t="shared" si="3"/>
        <v>2.2184911573763149</v>
      </c>
      <c r="H46" s="143">
        <f t="shared" si="3"/>
        <v>1.0002238638907543</v>
      </c>
      <c r="I46" s="143">
        <f t="shared" si="3"/>
        <v>3.0008954555630174</v>
      </c>
    </row>
    <row r="48" spans="1:31" ht="42.8">
      <c r="A48" s="139"/>
      <c r="B48" s="139" t="s">
        <v>323</v>
      </c>
      <c r="C48" s="145" t="s">
        <v>31</v>
      </c>
      <c r="D48" s="145" t="s">
        <v>35</v>
      </c>
      <c r="E48" s="145" t="s">
        <v>37</v>
      </c>
      <c r="F48" s="145" t="s">
        <v>39</v>
      </c>
      <c r="G48" s="145" t="s">
        <v>41</v>
      </c>
      <c r="H48" s="145" t="s">
        <v>43</v>
      </c>
      <c r="I48" s="145" t="s">
        <v>45</v>
      </c>
      <c r="J48" s="139"/>
      <c r="K48" s="138" t="s">
        <v>324</v>
      </c>
      <c r="L48" s="138">
        <v>2022</v>
      </c>
      <c r="N48" s="138" t="s">
        <v>323</v>
      </c>
      <c r="O48" s="138" t="s">
        <v>31</v>
      </c>
      <c r="P48" s="138" t="s">
        <v>35</v>
      </c>
      <c r="Q48" s="138" t="s">
        <v>37</v>
      </c>
      <c r="R48" s="138" t="s">
        <v>39</v>
      </c>
      <c r="S48" s="138" t="s">
        <v>41</v>
      </c>
      <c r="T48" s="138" t="s">
        <v>43</v>
      </c>
      <c r="U48" s="138" t="s">
        <v>45</v>
      </c>
      <c r="X48" s="138" t="s">
        <v>323</v>
      </c>
      <c r="Y48" s="138" t="s">
        <v>31</v>
      </c>
      <c r="Z48" s="138" t="s">
        <v>35</v>
      </c>
      <c r="AA48" s="138" t="s">
        <v>37</v>
      </c>
      <c r="AB48" s="138" t="s">
        <v>39</v>
      </c>
      <c r="AC48" s="138" t="s">
        <v>41</v>
      </c>
      <c r="AD48" s="138" t="s">
        <v>43</v>
      </c>
      <c r="AE48" s="138" t="s">
        <v>45</v>
      </c>
    </row>
    <row r="49" spans="1:40">
      <c r="A49" s="138" t="s">
        <v>331</v>
      </c>
      <c r="B49" s="138" t="s">
        <v>179</v>
      </c>
      <c r="C49" s="140">
        <v>1.1625625208813242E-3</v>
      </c>
      <c r="D49" s="140">
        <v>1.56588362987776E-4</v>
      </c>
      <c r="E49" s="140">
        <v>3.1304695821218238E-4</v>
      </c>
      <c r="F49" s="140">
        <v>2.9354112202213857E-4</v>
      </c>
      <c r="G49" s="140">
        <v>2.4975642440517101E-4</v>
      </c>
      <c r="H49" s="140">
        <v>7.6336826956540702E-5</v>
      </c>
      <c r="I49" s="140">
        <v>1.6590035314152299E-4</v>
      </c>
      <c r="K49" s="138" t="s">
        <v>179</v>
      </c>
      <c r="L49" s="138">
        <v>1.6</v>
      </c>
      <c r="N49" s="138" t="s">
        <v>179</v>
      </c>
      <c r="X49" s="138" t="s">
        <v>179</v>
      </c>
      <c r="Y49" s="140">
        <f>IFERROR(C49/O49,C49)</f>
        <v>1.1625625208813242E-3</v>
      </c>
      <c r="Z49" s="140">
        <f t="shared" ref="Z49:AE54" si="4">IFERROR(D49/P49,D49)</f>
        <v>1.56588362987776E-4</v>
      </c>
      <c r="AA49" s="140">
        <f t="shared" si="4"/>
        <v>3.1304695821218238E-4</v>
      </c>
      <c r="AB49" s="140">
        <f t="shared" si="4"/>
        <v>2.9354112202213857E-4</v>
      </c>
      <c r="AC49" s="140">
        <f t="shared" si="4"/>
        <v>2.4975642440517101E-4</v>
      </c>
      <c r="AD49" s="140">
        <f t="shared" si="4"/>
        <v>7.6336826956540702E-5</v>
      </c>
      <c r="AE49" s="140">
        <f t="shared" si="4"/>
        <v>1.6590035314152299E-4</v>
      </c>
      <c r="AG49" s="146">
        <f>IFERROR('[12]SYFAFE-frgt'!B2/Y49,"")</f>
        <v>1</v>
      </c>
      <c r="AH49" s="146">
        <f>IFERROR('[12]SYFAFE-frgt'!C2/Z49,"")</f>
        <v>1</v>
      </c>
      <c r="AI49" s="146">
        <f>IFERROR('[12]SYFAFE-frgt'!D2/AA49,"")</f>
        <v>1</v>
      </c>
      <c r="AJ49" s="146">
        <f>IFERROR('[12]SYFAFE-frgt'!E2/AB49,"")</f>
        <v>1</v>
      </c>
      <c r="AK49" s="146">
        <f>IFERROR('[12]SYFAFE-frgt'!F2/AC49,"")</f>
        <v>1</v>
      </c>
      <c r="AL49" s="146">
        <f>IFERROR('[12]SYFAFE-frgt'!G2/AD49,"")</f>
        <v>1</v>
      </c>
      <c r="AM49" s="146">
        <f>IFERROR('[12]SYFAFE-frgt'!H2/AE49,"")</f>
        <v>1</v>
      </c>
    </row>
    <row r="50" spans="1:40">
      <c r="A50" s="138" t="s">
        <v>331</v>
      </c>
      <c r="B50" s="138" t="s">
        <v>180</v>
      </c>
      <c r="C50" s="140">
        <v>1.3914248587496511E-3</v>
      </c>
      <c r="D50" s="140">
        <v>4.0019875135147051E-4</v>
      </c>
      <c r="E50" s="140">
        <v>6.0942278215302896E-4</v>
      </c>
      <c r="F50" s="140">
        <v>5.8448732639934686E-4</v>
      </c>
      <c r="G50" s="140">
        <v>8.6036157480427603E-4</v>
      </c>
      <c r="H50" s="140">
        <v>4.9586314946128995E-4</v>
      </c>
      <c r="I50" s="140">
        <v>3.9401333871111701E-4</v>
      </c>
      <c r="K50" s="138" t="s">
        <v>180</v>
      </c>
      <c r="L50" s="138">
        <v>10.17</v>
      </c>
      <c r="N50" s="138" t="s">
        <v>180</v>
      </c>
      <c r="X50" s="138" t="s">
        <v>180</v>
      </c>
      <c r="Y50" s="140">
        <f t="shared" ref="Y50:Y54" si="5">IFERROR(C50/O50,C50)</f>
        <v>1.3914248587496511E-3</v>
      </c>
      <c r="Z50" s="140">
        <f t="shared" si="4"/>
        <v>4.0019875135147051E-4</v>
      </c>
      <c r="AA50" s="140">
        <f t="shared" si="4"/>
        <v>6.0942278215302896E-4</v>
      </c>
      <c r="AB50" s="140">
        <f t="shared" si="4"/>
        <v>5.8448732639934686E-4</v>
      </c>
      <c r="AC50" s="140">
        <f t="shared" si="4"/>
        <v>8.6036157480427603E-4</v>
      </c>
      <c r="AD50" s="140">
        <f t="shared" si="4"/>
        <v>4.9586314946128995E-4</v>
      </c>
      <c r="AE50" s="140">
        <f t="shared" si="4"/>
        <v>3.9401333871111701E-4</v>
      </c>
      <c r="AG50" s="146">
        <f>IFERROR('[12]SYFAFE-frgt'!B3/Y50,"")</f>
        <v>1</v>
      </c>
      <c r="AH50" s="146">
        <f>IFERROR('[12]SYFAFE-frgt'!C3/Z50,"")</f>
        <v>1</v>
      </c>
      <c r="AI50" s="146">
        <f>IFERROR('[12]SYFAFE-frgt'!D3/AA50,"")</f>
        <v>1</v>
      </c>
      <c r="AJ50" s="146">
        <f>IFERROR('[12]SYFAFE-frgt'!E3/AB50,"")</f>
        <v>1</v>
      </c>
      <c r="AK50" s="146">
        <f>IFERROR('[12]SYFAFE-frgt'!F3/AC50,"")</f>
        <v>1</v>
      </c>
      <c r="AL50" s="146">
        <f>IFERROR('[12]SYFAFE-frgt'!G3/AD50,"")</f>
        <v>1</v>
      </c>
      <c r="AM50" s="146">
        <f>IFERROR('[12]SYFAFE-frgt'!H3/AE50,"")</f>
        <v>1</v>
      </c>
    </row>
    <row r="51" spans="1:40">
      <c r="A51" s="138" t="s">
        <v>331</v>
      </c>
      <c r="B51" s="138" t="s">
        <v>235</v>
      </c>
      <c r="C51" s="140">
        <f>F51*(1-'Calculations Etc'!$B$13)</f>
        <v>1.6622709179351414E-5</v>
      </c>
      <c r="D51" s="140">
        <f>E51</f>
        <v>5.3416654402987621E-5</v>
      </c>
      <c r="E51" s="140">
        <f>F51</f>
        <v>5.3416654402987621E-5</v>
      </c>
      <c r="F51" s="140">
        <f>'Aircraft Fuel Economy'!K34</f>
        <v>5.3416654402987621E-5</v>
      </c>
      <c r="G51" s="140">
        <v>0</v>
      </c>
      <c r="H51" s="140">
        <v>0</v>
      </c>
      <c r="I51" s="140">
        <f>F51/'Calculations Etc'!$B$39</f>
        <v>1.7805551467662544E-5</v>
      </c>
      <c r="K51" s="138" t="s">
        <v>235</v>
      </c>
      <c r="L51" s="138">
        <v>27.42</v>
      </c>
      <c r="N51" s="138" t="s">
        <v>235</v>
      </c>
      <c r="X51" s="138" t="s">
        <v>235</v>
      </c>
      <c r="Y51" s="140">
        <f t="shared" si="5"/>
        <v>1.6622709179351414E-5</v>
      </c>
      <c r="Z51" s="140">
        <f t="shared" si="4"/>
        <v>5.3416654402987621E-5</v>
      </c>
      <c r="AA51" s="140">
        <f t="shared" si="4"/>
        <v>5.3416654402987621E-5</v>
      </c>
      <c r="AB51" s="140">
        <f>IFERROR(F51/R51,F51)</f>
        <v>5.3416654402987621E-5</v>
      </c>
      <c r="AC51" s="140">
        <f t="shared" si="4"/>
        <v>0</v>
      </c>
      <c r="AD51" s="140">
        <f t="shared" si="4"/>
        <v>0</v>
      </c>
      <c r="AE51" s="140">
        <f t="shared" si="4"/>
        <v>1.7805551467662544E-5</v>
      </c>
      <c r="AG51" s="146">
        <f>IFERROR('[12]SYFAFE-frgt'!B4/Y51,"")</f>
        <v>1</v>
      </c>
      <c r="AH51" s="146">
        <f>IFERROR('[12]SYFAFE-frgt'!C4/Z51,"")</f>
        <v>1</v>
      </c>
      <c r="AI51" s="146">
        <f>IFERROR('[12]SYFAFE-frgt'!D4/AA51,"")</f>
        <v>1</v>
      </c>
      <c r="AJ51" s="146">
        <f>IFERROR('[12]SYFAFE-frgt'!E4/AB51,"")</f>
        <v>1</v>
      </c>
      <c r="AK51" s="146" t="str">
        <f>IFERROR('[12]SYFAFE-frgt'!F4/AC51,"")</f>
        <v/>
      </c>
      <c r="AL51" s="146" t="str">
        <f>IFERROR('[12]SYFAFE-frgt'!G4/AD51,"")</f>
        <v/>
      </c>
      <c r="AM51" s="146">
        <f>IFERROR('[12]SYFAFE-frgt'!H4/AE51,"")</f>
        <v>0.99999999999999978</v>
      </c>
    </row>
    <row r="52" spans="1:40">
      <c r="A52" s="138" t="s">
        <v>331</v>
      </c>
      <c r="B52" s="138" t="s">
        <v>236</v>
      </c>
      <c r="C52" s="140">
        <f>Rail!G87</f>
        <v>9.4522130090967955E-3</v>
      </c>
      <c r="D52" s="140">
        <f>F52</f>
        <v>6.3281765060902275E-3</v>
      </c>
      <c r="E52" s="140">
        <f>F52</f>
        <v>6.3281765060902275E-3</v>
      </c>
      <c r="F52" s="140">
        <f>Rail!E87</f>
        <v>6.3281765060902275E-3</v>
      </c>
      <c r="G52" s="140">
        <v>0</v>
      </c>
      <c r="H52" s="140">
        <v>0</v>
      </c>
      <c r="I52" s="140">
        <f>F52/'Calculations Etc'!$B$39</f>
        <v>2.1093921686967426E-3</v>
      </c>
      <c r="K52" s="138" t="s">
        <v>236</v>
      </c>
      <c r="L52" s="138">
        <v>4000</v>
      </c>
      <c r="N52" s="138" t="s">
        <v>236</v>
      </c>
      <c r="X52" s="138" t="s">
        <v>236</v>
      </c>
      <c r="Y52" s="140">
        <f t="shared" si="5"/>
        <v>9.4522130090967955E-3</v>
      </c>
      <c r="Z52" s="140">
        <f t="shared" si="4"/>
        <v>6.3281765060902275E-3</v>
      </c>
      <c r="AA52" s="140">
        <f t="shared" si="4"/>
        <v>6.3281765060902275E-3</v>
      </c>
      <c r="AB52" s="140">
        <f t="shared" si="4"/>
        <v>6.3281765060902275E-3</v>
      </c>
      <c r="AC52" s="140">
        <f t="shared" si="4"/>
        <v>0</v>
      </c>
      <c r="AD52" s="140">
        <f t="shared" si="4"/>
        <v>0</v>
      </c>
      <c r="AE52" s="140">
        <f t="shared" si="4"/>
        <v>2.1093921686967426E-3</v>
      </c>
      <c r="AG52" s="146">
        <f>IFERROR('[12]SYFAFE-frgt'!B5/Y52,"")</f>
        <v>1</v>
      </c>
      <c r="AH52" s="146">
        <f>IFERROR('[12]SYFAFE-frgt'!C5/Z52,"")</f>
        <v>1</v>
      </c>
      <c r="AI52" s="146">
        <f>IFERROR('[12]SYFAFE-frgt'!D5/AA52,"")</f>
        <v>1</v>
      </c>
      <c r="AJ52" s="146">
        <f>IFERROR('[12]SYFAFE-frgt'!E5/AB52,"")</f>
        <v>1</v>
      </c>
      <c r="AK52" s="146" t="str">
        <f>IFERROR('[12]SYFAFE-frgt'!F5/AC52,"")</f>
        <v/>
      </c>
      <c r="AL52" s="146" t="str">
        <f>IFERROR('[12]SYFAFE-frgt'!G5/AD52,"")</f>
        <v/>
      </c>
      <c r="AM52" s="146">
        <f>IFERROR('[12]SYFAFE-frgt'!H5/AE52,"")</f>
        <v>1</v>
      </c>
    </row>
    <row r="53" spans="1:40">
      <c r="A53" s="138" t="s">
        <v>331</v>
      </c>
      <c r="B53" s="138" t="s">
        <v>237</v>
      </c>
      <c r="C53" s="140">
        <v>1.5489674012112001E-2</v>
      </c>
      <c r="D53" s="140">
        <v>4.8202260000000004E-3</v>
      </c>
      <c r="E53" s="140">
        <v>4.8202260000000004E-3</v>
      </c>
      <c r="F53" s="140">
        <v>4.8202260000000004E-3</v>
      </c>
      <c r="G53" s="140">
        <v>0</v>
      </c>
      <c r="H53" s="140">
        <v>0</v>
      </c>
      <c r="I53" s="140">
        <v>1.4460677999999999E-2</v>
      </c>
      <c r="K53" s="138" t="s">
        <v>237</v>
      </c>
      <c r="L53" s="138">
        <v>2258</v>
      </c>
      <c r="N53" s="138" t="s">
        <v>237</v>
      </c>
      <c r="X53" s="138" t="s">
        <v>237</v>
      </c>
      <c r="Y53" s="140">
        <f t="shared" si="5"/>
        <v>1.5489674012112001E-2</v>
      </c>
      <c r="Z53" s="140">
        <f t="shared" si="4"/>
        <v>4.8202260000000004E-3</v>
      </c>
      <c r="AA53" s="140">
        <f t="shared" si="4"/>
        <v>4.8202260000000004E-3</v>
      </c>
      <c r="AB53" s="140">
        <f t="shared" si="4"/>
        <v>4.8202260000000004E-3</v>
      </c>
      <c r="AC53" s="140">
        <f t="shared" si="4"/>
        <v>0</v>
      </c>
      <c r="AD53" s="140">
        <f t="shared" si="4"/>
        <v>0</v>
      </c>
      <c r="AE53" s="140">
        <f t="shared" si="4"/>
        <v>1.4460677999999999E-2</v>
      </c>
      <c r="AG53" s="146">
        <f>IFERROR('[12]SYFAFE-frgt'!B6/Y53,"")</f>
        <v>1</v>
      </c>
      <c r="AH53" s="146">
        <f>IFERROR('[12]SYFAFE-frgt'!C6/Z53,"")</f>
        <v>1</v>
      </c>
      <c r="AI53" s="146">
        <f>IFERROR('[12]SYFAFE-frgt'!D6/AA53,"")</f>
        <v>1</v>
      </c>
      <c r="AJ53" s="146">
        <f>IFERROR('[12]SYFAFE-frgt'!E6/AB53,"")</f>
        <v>1</v>
      </c>
      <c r="AK53" s="146" t="str">
        <f>IFERROR('[12]SYFAFE-frgt'!F6/AC53,"")</f>
        <v/>
      </c>
      <c r="AL53" s="146" t="str">
        <f>IFERROR('[12]SYFAFE-frgt'!G6/AD53,"")</f>
        <v/>
      </c>
      <c r="AM53" s="146">
        <f>IFERROR('[12]SYFAFE-frgt'!H6/AE53,"")</f>
        <v>1</v>
      </c>
    </row>
    <row r="54" spans="1:40">
      <c r="A54" s="138" t="s">
        <v>331</v>
      </c>
      <c r="B54" s="138" t="s">
        <v>238</v>
      </c>
      <c r="C54" s="140">
        <v>0</v>
      </c>
      <c r="D54" s="140">
        <v>0</v>
      </c>
      <c r="E54" s="140">
        <v>0</v>
      </c>
      <c r="F54" s="140">
        <v>0</v>
      </c>
      <c r="G54" s="140">
        <v>0</v>
      </c>
      <c r="H54" s="140">
        <v>0</v>
      </c>
      <c r="I54" s="140">
        <v>0</v>
      </c>
      <c r="K54" s="138" t="s">
        <v>238</v>
      </c>
      <c r="L54" s="138">
        <v>0.15</v>
      </c>
      <c r="N54" s="138" t="s">
        <v>238</v>
      </c>
      <c r="X54" s="138" t="s">
        <v>238</v>
      </c>
      <c r="Y54" s="140">
        <f t="shared" si="5"/>
        <v>0</v>
      </c>
      <c r="Z54" s="140">
        <f t="shared" si="4"/>
        <v>0</v>
      </c>
      <c r="AA54" s="140">
        <f t="shared" si="4"/>
        <v>0</v>
      </c>
      <c r="AB54" s="140">
        <f t="shared" si="4"/>
        <v>0</v>
      </c>
      <c r="AC54" s="140">
        <f t="shared" si="4"/>
        <v>0</v>
      </c>
      <c r="AD54" s="140">
        <f t="shared" si="4"/>
        <v>0</v>
      </c>
      <c r="AE54" s="140">
        <f t="shared" si="4"/>
        <v>0</v>
      </c>
      <c r="AG54" s="146" t="str">
        <f>IFERROR('[12]SYFAFE-frgt'!B7/Y54,"")</f>
        <v/>
      </c>
      <c r="AH54" s="146" t="str">
        <f>IFERROR('[12]SYFAFE-frgt'!C7/Z54,"")</f>
        <v/>
      </c>
      <c r="AI54" s="146" t="str">
        <f>IFERROR('[12]SYFAFE-frgt'!D7/AA54,"")</f>
        <v/>
      </c>
      <c r="AJ54" s="146" t="str">
        <f>IFERROR('[12]SYFAFE-frgt'!E7/AB54,"")</f>
        <v/>
      </c>
      <c r="AK54" s="146" t="str">
        <f>IFERROR('[12]SYFAFE-frgt'!F7/AC54,"")</f>
        <v/>
      </c>
      <c r="AL54" s="146" t="str">
        <f>IFERROR('[12]SYFAFE-frgt'!G7/AD54,"")</f>
        <v/>
      </c>
      <c r="AM54" s="146" t="str">
        <f>IFERROR('[12]SYFAFE-frgt'!H7/AE54,"")</f>
        <v/>
      </c>
    </row>
    <row r="55" spans="1:40">
      <c r="C55" s="144"/>
      <c r="D55" s="144"/>
      <c r="E55" s="144"/>
      <c r="F55" s="144"/>
      <c r="G55" s="144"/>
      <c r="H55" s="144"/>
      <c r="I55" s="144"/>
      <c r="O55" s="147">
        <f t="shared" ref="O55:U58" si="6">C49/IF(LEN(O49)&gt;0,O49,1)/($E49/IF(LEN($Q49)&gt;0,$Q49,1))</f>
        <v>3.7137001027601184</v>
      </c>
      <c r="P55" s="147">
        <f t="shared" si="6"/>
        <v>0.50020726565131113</v>
      </c>
      <c r="Q55" s="147">
        <f t="shared" si="6"/>
        <v>1</v>
      </c>
      <c r="R55" s="147">
        <f t="shared" si="6"/>
        <v>0.93769038261402682</v>
      </c>
      <c r="S55" s="147">
        <f t="shared" si="6"/>
        <v>0.79782415338432</v>
      </c>
      <c r="T55" s="147">
        <f t="shared" si="6"/>
        <v>0.24385104200501384</v>
      </c>
      <c r="U55" s="147">
        <f t="shared" si="6"/>
        <v>0.52995357018954381</v>
      </c>
      <c r="Y55" s="140"/>
      <c r="Z55" s="140"/>
      <c r="AA55" s="140"/>
      <c r="AB55" s="140"/>
      <c r="AC55" s="140"/>
      <c r="AD55" s="140"/>
      <c r="AE55" s="140"/>
      <c r="AG55" s="146"/>
      <c r="AH55" s="146"/>
      <c r="AI55" s="146"/>
      <c r="AJ55" s="146"/>
      <c r="AK55" s="146"/>
      <c r="AL55" s="146"/>
      <c r="AM55" s="146"/>
    </row>
    <row r="56" spans="1:40">
      <c r="C56" s="143">
        <f t="shared" ref="C56:I57" si="7">C49/$E49</f>
        <v>3.7137001027601184</v>
      </c>
      <c r="D56" s="143">
        <f t="shared" si="7"/>
        <v>0.50020726565131113</v>
      </c>
      <c r="E56" s="143">
        <f t="shared" si="7"/>
        <v>1</v>
      </c>
      <c r="F56" s="143">
        <f t="shared" si="7"/>
        <v>0.93769038261402682</v>
      </c>
      <c r="G56" s="143">
        <f t="shared" si="7"/>
        <v>0.79782415338432</v>
      </c>
      <c r="H56" s="143">
        <f t="shared" si="7"/>
        <v>0.24385104200501384</v>
      </c>
      <c r="I56" s="143">
        <f t="shared" si="7"/>
        <v>0.52995357018954381</v>
      </c>
      <c r="O56" s="147">
        <f t="shared" si="6"/>
        <v>2.2831848422763059</v>
      </c>
      <c r="P56" s="147">
        <f t="shared" si="6"/>
        <v>0.6566849206680605</v>
      </c>
      <c r="Q56" s="147">
        <f t="shared" si="6"/>
        <v>1</v>
      </c>
      <c r="R56" s="147">
        <f t="shared" si="6"/>
        <v>0.95908348607252969</v>
      </c>
      <c r="S56" s="147">
        <f t="shared" si="6"/>
        <v>1.4117647058823528</v>
      </c>
      <c r="T56" s="147">
        <f t="shared" si="6"/>
        <v>0.81366034218388694</v>
      </c>
      <c r="U56" s="147">
        <f t="shared" si="6"/>
        <v>0.6465352957746473</v>
      </c>
      <c r="Y56" s="140"/>
      <c r="Z56" s="140"/>
      <c r="AA56" s="140"/>
      <c r="AB56" s="140"/>
      <c r="AC56" s="140"/>
      <c r="AD56" s="140"/>
      <c r="AE56" s="140"/>
      <c r="AG56" s="146"/>
      <c r="AH56" s="146"/>
      <c r="AI56" s="146"/>
      <c r="AJ56" s="146"/>
      <c r="AK56" s="146"/>
      <c r="AL56" s="146"/>
      <c r="AM56" s="146"/>
    </row>
    <row r="57" spans="1:40">
      <c r="C57" s="143">
        <f t="shared" si="7"/>
        <v>2.2831848422763059</v>
      </c>
      <c r="D57" s="143">
        <f t="shared" si="7"/>
        <v>0.6566849206680605</v>
      </c>
      <c r="E57" s="143">
        <f t="shared" si="7"/>
        <v>1</v>
      </c>
      <c r="F57" s="143">
        <f t="shared" si="7"/>
        <v>0.95908348607252969</v>
      </c>
      <c r="G57" s="143">
        <f t="shared" si="7"/>
        <v>1.4117647058823528</v>
      </c>
      <c r="H57" s="143">
        <f t="shared" si="7"/>
        <v>0.81366034218388694</v>
      </c>
      <c r="I57" s="143">
        <f t="shared" si="7"/>
        <v>0.6465352957746473</v>
      </c>
      <c r="O57" s="147">
        <f t="shared" si="6"/>
        <v>0.31118963486454698</v>
      </c>
      <c r="P57" s="147">
        <f t="shared" si="6"/>
        <v>1</v>
      </c>
      <c r="Q57" s="147">
        <f t="shared" si="6"/>
        <v>1</v>
      </c>
      <c r="R57" s="147">
        <f t="shared" si="6"/>
        <v>1</v>
      </c>
      <c r="S57" s="147">
        <f t="shared" si="6"/>
        <v>0</v>
      </c>
      <c r="T57" s="147">
        <f t="shared" si="6"/>
        <v>0</v>
      </c>
      <c r="U57" s="147">
        <f t="shared" si="6"/>
        <v>0.33333333333333337</v>
      </c>
      <c r="Y57" s="140"/>
      <c r="Z57" s="140"/>
      <c r="AA57" s="140"/>
      <c r="AB57" s="140"/>
      <c r="AC57" s="140"/>
      <c r="AD57" s="140"/>
      <c r="AE57" s="140"/>
      <c r="AG57" s="146"/>
      <c r="AH57" s="146"/>
      <c r="AI57" s="146"/>
      <c r="AJ57" s="146"/>
      <c r="AK57" s="146"/>
      <c r="AL57" s="146"/>
      <c r="AM57" s="146"/>
    </row>
    <row r="58" spans="1:40">
      <c r="O58" s="147">
        <f t="shared" si="6"/>
        <v>1.4936708860759493</v>
      </c>
      <c r="P58" s="147">
        <f t="shared" si="6"/>
        <v>1</v>
      </c>
      <c r="Q58" s="147">
        <f t="shared" si="6"/>
        <v>1</v>
      </c>
      <c r="R58" s="147">
        <f t="shared" si="6"/>
        <v>1</v>
      </c>
      <c r="S58" s="147">
        <f t="shared" si="6"/>
        <v>0</v>
      </c>
      <c r="T58" s="147">
        <f t="shared" si="6"/>
        <v>0</v>
      </c>
      <c r="U58" s="147">
        <f t="shared" si="6"/>
        <v>0.33333333333333337</v>
      </c>
      <c r="Y58" s="140"/>
      <c r="Z58" s="140"/>
      <c r="AA58" s="140"/>
      <c r="AB58" s="140"/>
      <c r="AC58" s="140"/>
      <c r="AD58" s="140"/>
      <c r="AE58" s="140"/>
      <c r="AG58" s="146"/>
      <c r="AH58" s="146"/>
      <c r="AI58" s="146"/>
      <c r="AJ58" s="146"/>
      <c r="AK58" s="146"/>
      <c r="AL58" s="146"/>
      <c r="AM58" s="146"/>
    </row>
    <row r="59" spans="1:40" ht="42.8">
      <c r="A59" s="139"/>
      <c r="B59" s="139" t="s">
        <v>326</v>
      </c>
      <c r="C59" s="145" t="s">
        <v>31</v>
      </c>
      <c r="D59" s="145" t="s">
        <v>35</v>
      </c>
      <c r="E59" s="145" t="s">
        <v>37</v>
      </c>
      <c r="F59" s="145" t="s">
        <v>39</v>
      </c>
      <c r="G59" s="145" t="s">
        <v>41</v>
      </c>
      <c r="H59" s="145" t="s">
        <v>43</v>
      </c>
      <c r="I59" s="145" t="s">
        <v>45</v>
      </c>
      <c r="J59" s="139"/>
      <c r="K59" s="138" t="s">
        <v>327</v>
      </c>
      <c r="L59" s="138">
        <v>2022</v>
      </c>
      <c r="N59" s="138" t="s">
        <v>323</v>
      </c>
      <c r="O59" s="138" t="s">
        <v>31</v>
      </c>
      <c r="P59" s="138" t="s">
        <v>35</v>
      </c>
      <c r="Q59" s="138" t="s">
        <v>37</v>
      </c>
      <c r="R59" s="138" t="s">
        <v>39</v>
      </c>
      <c r="S59" s="138" t="s">
        <v>41</v>
      </c>
      <c r="T59" s="138" t="s">
        <v>43</v>
      </c>
      <c r="U59" s="138" t="s">
        <v>45</v>
      </c>
      <c r="X59" s="138" t="s">
        <v>323</v>
      </c>
      <c r="Y59" s="140" t="s">
        <v>31</v>
      </c>
      <c r="Z59" s="140" t="s">
        <v>35</v>
      </c>
      <c r="AA59" s="140" t="s">
        <v>37</v>
      </c>
      <c r="AB59" s="140" t="s">
        <v>39</v>
      </c>
      <c r="AC59" s="140" t="s">
        <v>41</v>
      </c>
      <c r="AD59" s="140" t="s">
        <v>43</v>
      </c>
      <c r="AE59" s="140" t="s">
        <v>45</v>
      </c>
      <c r="AG59" s="146"/>
      <c r="AH59" s="146"/>
      <c r="AI59" s="146"/>
      <c r="AJ59" s="146"/>
      <c r="AK59" s="146"/>
      <c r="AL59" s="146"/>
      <c r="AM59" s="146"/>
    </row>
    <row r="60" spans="1:40">
      <c r="A60" s="138" t="s">
        <v>332</v>
      </c>
      <c r="B60" s="138" t="s">
        <v>179</v>
      </c>
      <c r="C60" s="140">
        <v>1.5165687188417314E-3</v>
      </c>
      <c r="D60" s="140">
        <v>3.6507016328013448E-4</v>
      </c>
      <c r="E60" s="140">
        <v>3.2781855920586701E-4</v>
      </c>
      <c r="F60" s="140">
        <v>3.8278362628180841E-4</v>
      </c>
      <c r="G60" s="140">
        <v>5.3934469235771899E-4</v>
      </c>
      <c r="H60" s="140">
        <v>3.3995333604646099E-4</v>
      </c>
      <c r="I60" s="140">
        <v>5.7719497863821599E-4</v>
      </c>
      <c r="K60" s="138" t="s">
        <v>179</v>
      </c>
      <c r="L60" s="138">
        <v>1.25</v>
      </c>
      <c r="N60" s="138" t="s">
        <v>179</v>
      </c>
      <c r="X60" s="138" t="s">
        <v>179</v>
      </c>
      <c r="Y60" s="140">
        <f>IFERROR(C60/O60,C60)</f>
        <v>1.5165687188417314E-3</v>
      </c>
      <c r="Z60" s="140">
        <f t="shared" ref="Z60:AE65" si="8">IFERROR(D60/P60,D60)</f>
        <v>3.6507016328013448E-4</v>
      </c>
      <c r="AA60" s="140">
        <f t="shared" si="8"/>
        <v>3.2781855920586701E-4</v>
      </c>
      <c r="AB60" s="140">
        <f t="shared" si="8"/>
        <v>3.8278362628180841E-4</v>
      </c>
      <c r="AC60" s="140">
        <f t="shared" si="8"/>
        <v>5.3934469235771899E-4</v>
      </c>
      <c r="AD60" s="140">
        <f t="shared" si="8"/>
        <v>3.3995333604646099E-4</v>
      </c>
      <c r="AE60" s="140">
        <f t="shared" si="8"/>
        <v>5.7719497863821599E-4</v>
      </c>
      <c r="AG60" s="146">
        <f>IFERROR('[12]SYFAFE-psgr'!B2/'Model Comparison'!Y60,"")</f>
        <v>1</v>
      </c>
      <c r="AH60" s="146">
        <f>IFERROR('[12]SYFAFE-psgr'!C2/'Model Comparison'!Z60,"")</f>
        <v>1</v>
      </c>
      <c r="AI60" s="146">
        <f>IFERROR('[12]SYFAFE-psgr'!D2/'Model Comparison'!AA60,"")</f>
        <v>1</v>
      </c>
      <c r="AJ60" s="146">
        <f>IFERROR('[12]SYFAFE-psgr'!E2/'Model Comparison'!AB60,"")</f>
        <v>1</v>
      </c>
      <c r="AK60" s="146">
        <f>IFERROR('[12]SYFAFE-psgr'!F2/'Model Comparison'!AC60,"")</f>
        <v>1</v>
      </c>
      <c r="AL60" s="146">
        <f>IFERROR('[12]SYFAFE-psgr'!G2/'Model Comparison'!AD60,"")</f>
        <v>1</v>
      </c>
      <c r="AM60" s="146">
        <f>IFERROR('[12]SYFAFE-psgr'!H2/'Model Comparison'!AE60,"")</f>
        <v>1</v>
      </c>
      <c r="AN60" s="140"/>
    </row>
    <row r="61" spans="1:40">
      <c r="A61" s="138" t="s">
        <v>332</v>
      </c>
      <c r="B61" s="138" t="s">
        <v>180</v>
      </c>
      <c r="C61" s="140">
        <v>7.173489793344247E-3</v>
      </c>
      <c r="D61" s="140">
        <v>2.9082523664390905E-3</v>
      </c>
      <c r="E61" s="140">
        <v>2.2604988360247118E-3</v>
      </c>
      <c r="F61" s="140">
        <v>2.6396018038248072E-3</v>
      </c>
      <c r="G61" s="140">
        <v>1.9852017948389401E-3</v>
      </c>
      <c r="H61" s="140">
        <v>8.9891436780844701E-4</v>
      </c>
      <c r="I61" s="140">
        <v>1.4651861068476599E-3</v>
      </c>
      <c r="K61" s="138" t="s">
        <v>180</v>
      </c>
      <c r="L61" s="138">
        <v>24.19</v>
      </c>
      <c r="N61" s="138" t="s">
        <v>180</v>
      </c>
      <c r="X61" s="138" t="s">
        <v>180</v>
      </c>
      <c r="Y61" s="140">
        <f t="shared" ref="Y61:Y65" si="9">IFERROR(C61/O61,C61)</f>
        <v>7.173489793344247E-3</v>
      </c>
      <c r="Z61" s="140">
        <f t="shared" si="8"/>
        <v>2.9082523664390905E-3</v>
      </c>
      <c r="AA61" s="140">
        <f t="shared" si="8"/>
        <v>2.2604988360247118E-3</v>
      </c>
      <c r="AB61" s="140">
        <f t="shared" si="8"/>
        <v>2.6396018038248072E-3</v>
      </c>
      <c r="AC61" s="140">
        <f t="shared" si="8"/>
        <v>1.9852017948389401E-3</v>
      </c>
      <c r="AD61" s="140">
        <f t="shared" si="8"/>
        <v>8.9891436780844701E-4</v>
      </c>
      <c r="AE61" s="140">
        <f t="shared" si="8"/>
        <v>1.4651861068476599E-3</v>
      </c>
      <c r="AG61" s="146">
        <f>IFERROR('[12]SYFAFE-psgr'!B3/'Model Comparison'!Y61,"")</f>
        <v>1</v>
      </c>
      <c r="AH61" s="146">
        <f>IFERROR('[12]SYFAFE-psgr'!C3/'Model Comparison'!Z61,"")</f>
        <v>1</v>
      </c>
      <c r="AI61" s="146">
        <f>IFERROR('[12]SYFAFE-psgr'!D3/'Model Comparison'!AA61,"")</f>
        <v>1</v>
      </c>
      <c r="AJ61" s="146">
        <f>IFERROR('[12]SYFAFE-psgr'!E3/'Model Comparison'!AB61,"")</f>
        <v>1</v>
      </c>
      <c r="AK61" s="146">
        <f>IFERROR('[12]SYFAFE-psgr'!F3/'Model Comparison'!AC61,"")</f>
        <v>1</v>
      </c>
      <c r="AL61" s="146">
        <f>IFERROR('[12]SYFAFE-psgr'!G3/'Model Comparison'!AD61,"")</f>
        <v>1</v>
      </c>
      <c r="AM61" s="146">
        <f>IFERROR('[12]SYFAFE-psgr'!H3/'Model Comparison'!AE61,"")</f>
        <v>1</v>
      </c>
    </row>
    <row r="62" spans="1:40">
      <c r="A62" s="138" t="s">
        <v>332</v>
      </c>
      <c r="B62" s="138" t="s">
        <v>235</v>
      </c>
      <c r="C62" s="140">
        <f>F62/(1-'Calculations Etc'!B13)</f>
        <v>1.5604824027299026E-3</v>
      </c>
      <c r="D62" s="140">
        <f>E62</f>
        <v>4.856059491180693E-4</v>
      </c>
      <c r="E62" s="140">
        <f>F62</f>
        <v>4.856059491180693E-4</v>
      </c>
      <c r="F62" s="140">
        <f>'Aircraft Fuel Economy'!K35</f>
        <v>4.856059491180693E-4</v>
      </c>
      <c r="G62" s="140">
        <v>0</v>
      </c>
      <c r="H62" s="140">
        <v>0</v>
      </c>
      <c r="I62" s="140">
        <f>F62/'Calculations Etc'!$B$39</f>
        <v>1.6186864970602313E-4</v>
      </c>
      <c r="K62" s="138" t="s">
        <v>235</v>
      </c>
      <c r="L62" s="138">
        <v>140</v>
      </c>
      <c r="N62" s="138" t="s">
        <v>235</v>
      </c>
      <c r="X62" s="138" t="s">
        <v>235</v>
      </c>
      <c r="Y62" s="140">
        <f>IFERROR(C62/O62,C62)</f>
        <v>1.5604824027299026E-3</v>
      </c>
      <c r="Z62" s="140">
        <f t="shared" si="8"/>
        <v>4.856059491180693E-4</v>
      </c>
      <c r="AA62" s="140">
        <f t="shared" si="8"/>
        <v>4.856059491180693E-4</v>
      </c>
      <c r="AB62" s="140">
        <f>IFERROR(F62/R62,F62)</f>
        <v>4.856059491180693E-4</v>
      </c>
      <c r="AC62" s="140">
        <f t="shared" si="8"/>
        <v>0</v>
      </c>
      <c r="AD62" s="140">
        <f t="shared" si="8"/>
        <v>0</v>
      </c>
      <c r="AE62" s="140">
        <f t="shared" si="8"/>
        <v>1.6186864970602313E-4</v>
      </c>
      <c r="AG62" s="146">
        <f>IFERROR('[12]SYFAFE-psgr'!B4/'Model Comparison'!Y62,"")</f>
        <v>1</v>
      </c>
      <c r="AH62" s="146">
        <f>IFERROR('[12]SYFAFE-psgr'!C4/'Model Comparison'!Z62,"")</f>
        <v>1</v>
      </c>
      <c r="AI62" s="146">
        <f>IFERROR('[12]SYFAFE-psgr'!D4/'Model Comparison'!AA62,"")</f>
        <v>1</v>
      </c>
      <c r="AJ62" s="146">
        <f>IFERROR('[12]SYFAFE-psgr'!E4/'Model Comparison'!AB62,"")</f>
        <v>1</v>
      </c>
      <c r="AK62" s="146" t="str">
        <f>IFERROR('[12]SYFAFE-psgr'!F4/'Model Comparison'!AC62,"")</f>
        <v/>
      </c>
      <c r="AL62" s="146" t="str">
        <f>IFERROR('[12]SYFAFE-psgr'!G4/'Model Comparison'!AD62,"")</f>
        <v/>
      </c>
      <c r="AM62" s="146">
        <f>IFERROR('[12]SYFAFE-psgr'!H4/'Model Comparison'!AE62,"")</f>
        <v>0.99999999999999978</v>
      </c>
    </row>
    <row r="63" spans="1:40">
      <c r="A63" s="138" t="s">
        <v>332</v>
      </c>
      <c r="B63" s="138" t="s">
        <v>236</v>
      </c>
      <c r="C63" s="140">
        <f>Rail!M112</f>
        <v>4.4544800146568749E-3</v>
      </c>
      <c r="D63" s="140">
        <f>F63</f>
        <v>4.88055442953364E-3</v>
      </c>
      <c r="E63" s="140">
        <f>F63</f>
        <v>4.88055442953364E-3</v>
      </c>
      <c r="F63" s="140">
        <f>Rail!D87</f>
        <v>4.88055442953364E-3</v>
      </c>
      <c r="G63" s="140">
        <v>0</v>
      </c>
      <c r="H63" s="140">
        <v>0</v>
      </c>
      <c r="I63" s="140">
        <f>F63/'Calculations Etc'!$B$39</f>
        <v>1.6268514765112136E-3</v>
      </c>
      <c r="K63" s="138" t="s">
        <v>236</v>
      </c>
      <c r="L63" s="138">
        <v>1152</v>
      </c>
      <c r="N63" s="138" t="s">
        <v>236</v>
      </c>
      <c r="X63" s="138" t="s">
        <v>236</v>
      </c>
      <c r="Y63" s="140">
        <f t="shared" si="9"/>
        <v>4.4544800146568749E-3</v>
      </c>
      <c r="Z63" s="140">
        <f t="shared" si="8"/>
        <v>4.88055442953364E-3</v>
      </c>
      <c r="AA63" s="140">
        <f t="shared" si="8"/>
        <v>4.88055442953364E-3</v>
      </c>
      <c r="AB63" s="140">
        <f t="shared" si="8"/>
        <v>4.88055442953364E-3</v>
      </c>
      <c r="AC63" s="140">
        <f t="shared" si="8"/>
        <v>0</v>
      </c>
      <c r="AD63" s="140">
        <f t="shared" si="8"/>
        <v>0</v>
      </c>
      <c r="AE63" s="140">
        <f t="shared" si="8"/>
        <v>1.6268514765112136E-3</v>
      </c>
      <c r="AG63" s="146">
        <f>IFERROR('[12]SYFAFE-psgr'!B5/'Model Comparison'!Y63,"")</f>
        <v>1</v>
      </c>
      <c r="AH63" s="146">
        <f>IFERROR('[12]SYFAFE-psgr'!C5/'Model Comparison'!Z63,"")</f>
        <v>1</v>
      </c>
      <c r="AI63" s="146">
        <f>IFERROR('[12]SYFAFE-psgr'!D5/'Model Comparison'!AA63,"")</f>
        <v>1</v>
      </c>
      <c r="AJ63" s="146">
        <f>IFERROR('[12]SYFAFE-psgr'!E5/'Model Comparison'!AB63,"")</f>
        <v>1</v>
      </c>
      <c r="AK63" s="146" t="str">
        <f>IFERROR('[12]SYFAFE-psgr'!F5/'Model Comparison'!AC63,"")</f>
        <v/>
      </c>
      <c r="AL63" s="146" t="str">
        <f>IFERROR('[12]SYFAFE-psgr'!G5/'Model Comparison'!AD63,"")</f>
        <v/>
      </c>
      <c r="AM63" s="146">
        <f>IFERROR('[12]SYFAFE-psgr'!H5/'Model Comparison'!AE63,"")</f>
        <v>0.99999999999999989</v>
      </c>
    </row>
    <row r="64" spans="1:40">
      <c r="A64" s="138" t="s">
        <v>332</v>
      </c>
      <c r="B64" s="138" t="s">
        <v>237</v>
      </c>
      <c r="C64" s="140">
        <v>1.8445854492898E-3</v>
      </c>
      <c r="D64" s="140">
        <v>5.7401587244094803E-4</v>
      </c>
      <c r="E64" s="140">
        <v>0</v>
      </c>
      <c r="F64" s="140">
        <v>5.7401587244094803E-4</v>
      </c>
      <c r="G64" s="140">
        <v>0</v>
      </c>
      <c r="H64" s="140">
        <v>0</v>
      </c>
      <c r="I64" s="140">
        <v>1.72204761732284E-3</v>
      </c>
      <c r="K64" s="138" t="s">
        <v>237</v>
      </c>
      <c r="L64" s="138">
        <v>451</v>
      </c>
      <c r="N64" s="138" t="s">
        <v>237</v>
      </c>
      <c r="X64" s="138" t="s">
        <v>237</v>
      </c>
      <c r="Y64" s="140">
        <f t="shared" si="9"/>
        <v>1.8445854492898E-3</v>
      </c>
      <c r="Z64" s="140">
        <f>$AB64</f>
        <v>5.7401587244094803E-4</v>
      </c>
      <c r="AA64" s="140">
        <f t="shared" si="8"/>
        <v>0</v>
      </c>
      <c r="AB64" s="140">
        <f t="shared" si="8"/>
        <v>5.7401587244094803E-4</v>
      </c>
      <c r="AC64" s="140">
        <f t="shared" si="8"/>
        <v>0</v>
      </c>
      <c r="AD64" s="140">
        <f t="shared" si="8"/>
        <v>0</v>
      </c>
      <c r="AE64" s="140">
        <f t="shared" si="8"/>
        <v>1.72204761732284E-3</v>
      </c>
      <c r="AG64" s="146">
        <f>IFERROR('[12]SYFAFE-psgr'!B6/'Model Comparison'!Y64,"")</f>
        <v>1</v>
      </c>
      <c r="AH64" s="146">
        <f>IFERROR('[12]SYFAFE-psgr'!C6/'Model Comparison'!Z64,"")</f>
        <v>1</v>
      </c>
      <c r="AI64" s="146" t="str">
        <f>IFERROR('[12]SYFAFE-psgr'!D6/'Model Comparison'!AA64,"")</f>
        <v/>
      </c>
      <c r="AJ64" s="146">
        <f>IFERROR('[12]SYFAFE-psgr'!E6/'Model Comparison'!AB64,"")</f>
        <v>1</v>
      </c>
      <c r="AK64" s="146" t="str">
        <f>IFERROR('[12]SYFAFE-psgr'!F6/'Model Comparison'!AC64,"")</f>
        <v/>
      </c>
      <c r="AL64" s="146" t="str">
        <f>IFERROR('[12]SYFAFE-psgr'!G6/'Model Comparison'!AD64,"")</f>
        <v/>
      </c>
      <c r="AM64" s="146">
        <f>IFERROR('[12]SYFAFE-psgr'!H6/'Model Comparison'!AE64,"")</f>
        <v>1</v>
      </c>
    </row>
    <row r="65" spans="1:39">
      <c r="A65" s="138" t="s">
        <v>332</v>
      </c>
      <c r="B65" s="138" t="s">
        <v>238</v>
      </c>
      <c r="C65" s="140">
        <v>1.4980962356277019E-2</v>
      </c>
      <c r="D65" s="140">
        <v>5.8809562968856004E-4</v>
      </c>
      <c r="E65" s="140">
        <v>5.8809562968856004E-4</v>
      </c>
      <c r="F65" s="140">
        <v>5.8809562968856004E-4</v>
      </c>
      <c r="G65" s="140">
        <v>5.1783367814155899E-2</v>
      </c>
      <c r="H65" s="140">
        <v>1.8230964520345401E-2</v>
      </c>
      <c r="I65" s="140">
        <v>7.0571475562627203E-2</v>
      </c>
      <c r="K65" s="138" t="s">
        <v>238</v>
      </c>
      <c r="L65" s="138">
        <v>1</v>
      </c>
      <c r="N65" s="138" t="s">
        <v>238</v>
      </c>
      <c r="X65" s="138" t="s">
        <v>238</v>
      </c>
      <c r="Y65" s="140">
        <f t="shared" si="9"/>
        <v>1.4980962356277019E-2</v>
      </c>
      <c r="Z65" s="140">
        <f t="shared" si="8"/>
        <v>5.8809562968856004E-4</v>
      </c>
      <c r="AA65" s="140">
        <f t="shared" si="8"/>
        <v>5.8809562968856004E-4</v>
      </c>
      <c r="AB65" s="140">
        <f t="shared" si="8"/>
        <v>5.8809562968856004E-4</v>
      </c>
      <c r="AC65" s="140">
        <f t="shared" si="8"/>
        <v>5.1783367814155899E-2</v>
      </c>
      <c r="AD65" s="140">
        <f t="shared" si="8"/>
        <v>1.8230964520345401E-2</v>
      </c>
      <c r="AE65" s="140">
        <f t="shared" si="8"/>
        <v>7.0571475562627203E-2</v>
      </c>
      <c r="AG65" s="146">
        <f>IFERROR('[12]SYFAFE-psgr'!B7/'Model Comparison'!Y65,"")</f>
        <v>1</v>
      </c>
      <c r="AH65" s="146">
        <f>IFERROR('[12]SYFAFE-psgr'!C7/'Model Comparison'!Z65,"")</f>
        <v>1</v>
      </c>
      <c r="AI65" s="146">
        <f>IFERROR('[12]SYFAFE-psgr'!D7/'Model Comparison'!AA65,"")</f>
        <v>1</v>
      </c>
      <c r="AJ65" s="146">
        <f>IFERROR('[12]SYFAFE-psgr'!E7/'Model Comparison'!AB65,"")</f>
        <v>1</v>
      </c>
      <c r="AK65" s="146">
        <f>IFERROR('[12]SYFAFE-psgr'!F7/'Model Comparison'!AC65,"")</f>
        <v>1</v>
      </c>
      <c r="AL65" s="146">
        <f>IFERROR('[12]SYFAFE-psgr'!G7/'Model Comparison'!AD65,"")</f>
        <v>1</v>
      </c>
      <c r="AM65" s="146">
        <f>IFERROR('[12]SYFAFE-psgr'!H7/'Model Comparison'!AE65,"")</f>
        <v>1</v>
      </c>
    </row>
    <row r="66" spans="1:39">
      <c r="C66" s="144"/>
      <c r="D66" s="144"/>
      <c r="E66" s="144"/>
      <c r="F66" s="144"/>
      <c r="G66" s="144"/>
      <c r="H66" s="144"/>
      <c r="I66" s="144"/>
    </row>
    <row r="67" spans="1:39">
      <c r="C67" s="143">
        <f t="shared" ref="C67:I68" si="10">C60/$E60</f>
        <v>4.6262442325278492</v>
      </c>
      <c r="D67" s="143">
        <f t="shared" si="10"/>
        <v>1.1136348233745783</v>
      </c>
      <c r="E67" s="143">
        <f t="shared" si="10"/>
        <v>1</v>
      </c>
      <c r="F67" s="143">
        <f t="shared" si="10"/>
        <v>1.167669174097687</v>
      </c>
      <c r="G67" s="143">
        <f t="shared" si="10"/>
        <v>1.6452536844291832</v>
      </c>
      <c r="H67" s="143">
        <f t="shared" si="10"/>
        <v>1.0370167475264067</v>
      </c>
      <c r="I67" s="143">
        <f t="shared" si="10"/>
        <v>1.7607147686709919</v>
      </c>
      <c r="K67" s="138">
        <f>1.5/1.3</f>
        <v>1.1538461538461537</v>
      </c>
      <c r="O67" s="147">
        <f t="shared" ref="O67:U70" si="11">C60/IF(LEN(O60)&gt;0,O60,1)/($E60/IF(LEN($Q60)&gt;0,$Q60,1))</f>
        <v>4.6262442325278492</v>
      </c>
      <c r="P67" s="147">
        <f t="shared" si="11"/>
        <v>1.1136348233745783</v>
      </c>
      <c r="Q67" s="147">
        <f t="shared" si="11"/>
        <v>1</v>
      </c>
      <c r="R67" s="147">
        <f t="shared" si="11"/>
        <v>1.167669174097687</v>
      </c>
      <c r="S67" s="147">
        <f t="shared" si="11"/>
        <v>1.6452536844291832</v>
      </c>
      <c r="T67" s="147">
        <f t="shared" si="11"/>
        <v>1.0370167475264067</v>
      </c>
      <c r="U67" s="147">
        <f t="shared" si="11"/>
        <v>1.7607147686709919</v>
      </c>
    </row>
    <row r="68" spans="1:39">
      <c r="B68" s="140"/>
      <c r="C68" s="143">
        <f t="shared" si="10"/>
        <v>3.1734100805641052</v>
      </c>
      <c r="D68" s="143">
        <f t="shared" si="10"/>
        <v>1.2865533572021257</v>
      </c>
      <c r="E68" s="143">
        <f t="shared" si="10"/>
        <v>1</v>
      </c>
      <c r="F68" s="143">
        <f t="shared" si="10"/>
        <v>1.1677076589284079</v>
      </c>
      <c r="G68" s="143">
        <f t="shared" si="10"/>
        <v>0.87821403099242201</v>
      </c>
      <c r="H68" s="143">
        <f t="shared" si="10"/>
        <v>0.39766194677156652</v>
      </c>
      <c r="I68" s="143">
        <f t="shared" si="10"/>
        <v>0.64816937018393694</v>
      </c>
      <c r="O68" s="147">
        <f t="shared" si="11"/>
        <v>3.1734100805641052</v>
      </c>
      <c r="P68" s="147">
        <f t="shared" si="11"/>
        <v>1.2865533572021257</v>
      </c>
      <c r="Q68" s="147">
        <f t="shared" si="11"/>
        <v>1</v>
      </c>
      <c r="R68" s="147">
        <f t="shared" si="11"/>
        <v>1.1677076589284079</v>
      </c>
      <c r="S68" s="147">
        <f t="shared" si="11"/>
        <v>0.87821403099242201</v>
      </c>
      <c r="T68" s="147">
        <f t="shared" si="11"/>
        <v>0.39766194677156652</v>
      </c>
      <c r="U68" s="147">
        <f t="shared" si="11"/>
        <v>0.64816937018393694</v>
      </c>
    </row>
    <row r="69" spans="1:39">
      <c r="O69" s="147">
        <f t="shared" si="11"/>
        <v>3.2134746404239167</v>
      </c>
      <c r="P69" s="147">
        <f t="shared" si="11"/>
        <v>1</v>
      </c>
      <c r="Q69" s="147">
        <f t="shared" si="11"/>
        <v>1</v>
      </c>
      <c r="R69" s="147">
        <f t="shared" si="11"/>
        <v>1</v>
      </c>
      <c r="S69" s="147">
        <f t="shared" si="11"/>
        <v>0</v>
      </c>
      <c r="T69" s="147">
        <f t="shared" si="11"/>
        <v>0</v>
      </c>
      <c r="U69" s="147">
        <f t="shared" si="11"/>
        <v>0.33333333333333337</v>
      </c>
    </row>
    <row r="70" spans="1:39">
      <c r="C70" s="144"/>
      <c r="D70" s="144"/>
      <c r="E70" s="144"/>
      <c r="F70" s="144"/>
      <c r="G70" s="144"/>
      <c r="H70" s="144"/>
      <c r="I70" s="144"/>
      <c r="O70" s="147">
        <f t="shared" si="11"/>
        <v>0.91269958751029057</v>
      </c>
      <c r="P70" s="147">
        <f t="shared" si="11"/>
        <v>1</v>
      </c>
      <c r="Q70" s="147">
        <f t="shared" si="11"/>
        <v>1</v>
      </c>
      <c r="R70" s="147">
        <f t="shared" si="11"/>
        <v>1</v>
      </c>
      <c r="S70" s="147">
        <f t="shared" si="11"/>
        <v>0</v>
      </c>
      <c r="T70" s="147">
        <f t="shared" si="11"/>
        <v>0</v>
      </c>
      <c r="U70" s="147">
        <f t="shared" si="11"/>
        <v>0.33333333333333337</v>
      </c>
    </row>
    <row r="71" spans="1:39">
      <c r="B71" s="139" t="s">
        <v>333</v>
      </c>
      <c r="C71" s="144" t="s">
        <v>31</v>
      </c>
      <c r="D71" s="144" t="s">
        <v>35</v>
      </c>
      <c r="E71" s="144" t="s">
        <v>37</v>
      </c>
      <c r="F71" s="144" t="s">
        <v>39</v>
      </c>
      <c r="G71" s="144" t="s">
        <v>41</v>
      </c>
      <c r="H71" s="144" t="s">
        <v>43</v>
      </c>
      <c r="I71" s="144" t="s">
        <v>45</v>
      </c>
      <c r="N71" s="139" t="s">
        <v>334</v>
      </c>
      <c r="O71" s="138" t="s">
        <v>31</v>
      </c>
      <c r="P71" s="138" t="s">
        <v>35</v>
      </c>
      <c r="Q71" s="138" t="s">
        <v>37</v>
      </c>
      <c r="R71" s="138" t="s">
        <v>39</v>
      </c>
      <c r="S71" s="138" t="s">
        <v>41</v>
      </c>
      <c r="T71" s="138" t="s">
        <v>43</v>
      </c>
      <c r="U71" s="138" t="s">
        <v>45</v>
      </c>
    </row>
    <row r="72" spans="1:39">
      <c r="A72" s="138" t="s">
        <v>335</v>
      </c>
      <c r="B72" s="138" t="s">
        <v>179</v>
      </c>
      <c r="C72" s="144">
        <f t="shared" ref="C72:I77" si="12">IFERROR(1/(C5*C$2*1.609)*100,0)*IF(LEN(O5)&gt;0,O5,1)</f>
        <v>36.501992230914702</v>
      </c>
      <c r="D72" s="144">
        <f t="shared" si="12"/>
        <v>6.2494088461033046</v>
      </c>
      <c r="E72" s="144">
        <f t="shared" si="12"/>
        <v>9.6108531187805486</v>
      </c>
      <c r="F72" s="144">
        <f t="shared" si="12"/>
        <v>9.6471867165477629</v>
      </c>
      <c r="G72" s="144">
        <f t="shared" si="12"/>
        <v>0</v>
      </c>
      <c r="H72" s="144">
        <f t="shared" si="12"/>
        <v>6.4057094519714894</v>
      </c>
      <c r="I72" s="144">
        <f t="shared" si="12"/>
        <v>1.1201164991895309</v>
      </c>
      <c r="M72" s="138" t="s">
        <v>335</v>
      </c>
      <c r="N72" s="138" t="s">
        <v>179</v>
      </c>
      <c r="O72" s="148">
        <f t="shared" ref="O72:U77" si="13">C72*($L5)</f>
        <v>36.501992230914702</v>
      </c>
      <c r="P72" s="148">
        <f t="shared" si="13"/>
        <v>6.2494088461033046</v>
      </c>
      <c r="Q72" s="148">
        <f t="shared" si="13"/>
        <v>9.6108531187805486</v>
      </c>
      <c r="R72" s="148">
        <f t="shared" si="13"/>
        <v>9.6471867165477629</v>
      </c>
      <c r="S72" s="148">
        <f t="shared" si="13"/>
        <v>0</v>
      </c>
      <c r="T72" s="148">
        <f t="shared" si="13"/>
        <v>6.4057094519714894</v>
      </c>
      <c r="U72" s="148">
        <f t="shared" si="13"/>
        <v>1.1201164991895309</v>
      </c>
    </row>
    <row r="73" spans="1:39">
      <c r="A73" s="138" t="s">
        <v>335</v>
      </c>
      <c r="B73" s="138" t="s">
        <v>180</v>
      </c>
      <c r="C73" s="144">
        <f t="shared" si="12"/>
        <v>9.3026016972555841</v>
      </c>
      <c r="D73" s="144">
        <f t="shared" si="12"/>
        <v>1.1653376641728284</v>
      </c>
      <c r="E73" s="144">
        <f t="shared" si="12"/>
        <v>2.0072715368386707</v>
      </c>
      <c r="F73" s="144">
        <f t="shared" si="12"/>
        <v>1.7827332527210495</v>
      </c>
      <c r="G73" s="144">
        <f t="shared" si="12"/>
        <v>0</v>
      </c>
      <c r="H73" s="144">
        <f t="shared" si="12"/>
        <v>1.1944832981738425</v>
      </c>
      <c r="I73" s="144">
        <f t="shared" si="12"/>
        <v>0.47921910453383887</v>
      </c>
      <c r="M73" s="138" t="s">
        <v>335</v>
      </c>
      <c r="N73" s="138" t="s">
        <v>180</v>
      </c>
      <c r="O73" s="148">
        <f t="shared" si="13"/>
        <v>138.23666122121799</v>
      </c>
      <c r="P73" s="148">
        <f t="shared" si="13"/>
        <v>17.316917689608228</v>
      </c>
      <c r="Q73" s="148">
        <f t="shared" si="13"/>
        <v>29.828055037422644</v>
      </c>
      <c r="R73" s="148">
        <f t="shared" si="13"/>
        <v>26.491416135434797</v>
      </c>
      <c r="S73" s="148">
        <f t="shared" si="13"/>
        <v>0</v>
      </c>
      <c r="T73" s="148">
        <f t="shared" si="13"/>
        <v>17.750021810863299</v>
      </c>
      <c r="U73" s="148">
        <f t="shared" si="13"/>
        <v>7.1211958933728452</v>
      </c>
    </row>
    <row r="74" spans="1:39">
      <c r="A74" s="138" t="s">
        <v>335</v>
      </c>
      <c r="B74" s="138" t="s">
        <v>235</v>
      </c>
      <c r="C74" s="144">
        <f t="shared" si="12"/>
        <v>227.68117654033043</v>
      </c>
      <c r="D74" s="144">
        <f t="shared" si="12"/>
        <v>0</v>
      </c>
      <c r="E74" s="144">
        <f t="shared" si="12"/>
        <v>0</v>
      </c>
      <c r="F74" s="144">
        <f t="shared" si="12"/>
        <v>37.045196991543413</v>
      </c>
      <c r="G74" s="144">
        <f t="shared" si="12"/>
        <v>0</v>
      </c>
      <c r="H74" s="144">
        <f t="shared" si="12"/>
        <v>0</v>
      </c>
      <c r="I74" s="144">
        <f t="shared" si="12"/>
        <v>3.6919039813286947</v>
      </c>
      <c r="M74" s="138" t="s">
        <v>335</v>
      </c>
      <c r="N74" s="138" t="s">
        <v>235</v>
      </c>
      <c r="O74" s="148">
        <f t="shared" si="13"/>
        <v>13660.870592419826</v>
      </c>
      <c r="P74" s="148">
        <f t="shared" si="13"/>
        <v>0</v>
      </c>
      <c r="Q74" s="148">
        <f t="shared" si="13"/>
        <v>0</v>
      </c>
      <c r="R74" s="148">
        <f t="shared" si="13"/>
        <v>2222.7118194926047</v>
      </c>
      <c r="S74" s="148">
        <f t="shared" si="13"/>
        <v>0</v>
      </c>
      <c r="T74" s="148">
        <f t="shared" si="13"/>
        <v>0</v>
      </c>
      <c r="U74" s="148">
        <f t="shared" si="13"/>
        <v>221.51423887972169</v>
      </c>
    </row>
    <row r="75" spans="1:39">
      <c r="A75" s="138" t="s">
        <v>335</v>
      </c>
      <c r="B75" s="138" t="s">
        <v>236</v>
      </c>
      <c r="C75" s="144">
        <f t="shared" si="12"/>
        <v>1.1181396024080072</v>
      </c>
      <c r="D75" s="144">
        <f t="shared" si="12"/>
        <v>0.27600766499352114</v>
      </c>
      <c r="E75" s="144">
        <f t="shared" si="12"/>
        <v>0.45151658947291162</v>
      </c>
      <c r="F75" s="144">
        <f t="shared" si="12"/>
        <v>0.40100884381406604</v>
      </c>
      <c r="G75" s="144">
        <f t="shared" si="12"/>
        <v>0</v>
      </c>
      <c r="H75" s="144">
        <f t="shared" si="12"/>
        <v>0</v>
      </c>
      <c r="I75" s="144">
        <f t="shared" si="12"/>
        <v>3.9962590722730063E-2</v>
      </c>
      <c r="M75" s="138" t="s">
        <v>335</v>
      </c>
      <c r="N75" s="138" t="s">
        <v>236</v>
      </c>
      <c r="O75" s="148">
        <f t="shared" si="13"/>
        <v>4472.558409632029</v>
      </c>
      <c r="P75" s="148">
        <f t="shared" si="13"/>
        <v>1104.0306599740845</v>
      </c>
      <c r="Q75" s="148">
        <f t="shared" si="13"/>
        <v>1806.0663578916465</v>
      </c>
      <c r="R75" s="148">
        <f t="shared" si="13"/>
        <v>1604.0353752562642</v>
      </c>
      <c r="S75" s="148">
        <f t="shared" si="13"/>
        <v>0</v>
      </c>
      <c r="T75" s="148">
        <f t="shared" si="13"/>
        <v>0</v>
      </c>
      <c r="U75" s="148">
        <f t="shared" si="13"/>
        <v>159.85036289092025</v>
      </c>
    </row>
    <row r="76" spans="1:39">
      <c r="A76" s="138" t="s">
        <v>335</v>
      </c>
      <c r="B76" s="138" t="s">
        <v>237</v>
      </c>
      <c r="C76" s="144">
        <f t="shared" si="12"/>
        <v>1.2334593433484415</v>
      </c>
      <c r="D76" s="144">
        <f t="shared" si="12"/>
        <v>0</v>
      </c>
      <c r="E76" s="144">
        <f t="shared" si="12"/>
        <v>0</v>
      </c>
      <c r="F76" s="144">
        <f t="shared" si="12"/>
        <v>0.20024430806239685</v>
      </c>
      <c r="G76" s="144">
        <f t="shared" si="12"/>
        <v>0</v>
      </c>
      <c r="H76" s="144">
        <f t="shared" si="12"/>
        <v>0</v>
      </c>
      <c r="I76" s="144">
        <f t="shared" si="12"/>
        <v>1.9957100746673881E-2</v>
      </c>
      <c r="M76" s="138" t="s">
        <v>335</v>
      </c>
      <c r="N76" s="138" t="s">
        <v>237</v>
      </c>
      <c r="O76" s="148">
        <f t="shared" si="13"/>
        <v>2491.5878735638521</v>
      </c>
      <c r="P76" s="148">
        <f t="shared" si="13"/>
        <v>0</v>
      </c>
      <c r="Q76" s="148">
        <f t="shared" si="13"/>
        <v>0</v>
      </c>
      <c r="R76" s="148">
        <f t="shared" si="13"/>
        <v>404.49350228604163</v>
      </c>
      <c r="S76" s="148">
        <f t="shared" si="13"/>
        <v>0</v>
      </c>
      <c r="T76" s="148">
        <f t="shared" si="13"/>
        <v>0</v>
      </c>
      <c r="U76" s="148">
        <f t="shared" si="13"/>
        <v>40.313343508281243</v>
      </c>
    </row>
    <row r="77" spans="1:39">
      <c r="A77" s="138" t="s">
        <v>335</v>
      </c>
      <c r="B77" s="138" t="s">
        <v>238</v>
      </c>
      <c r="C77" s="144">
        <f t="shared" si="12"/>
        <v>0</v>
      </c>
      <c r="D77" s="144">
        <f t="shared" si="12"/>
        <v>0</v>
      </c>
      <c r="E77" s="144">
        <f t="shared" si="12"/>
        <v>0</v>
      </c>
      <c r="F77" s="144">
        <f t="shared" si="12"/>
        <v>0</v>
      </c>
      <c r="G77" s="144">
        <f t="shared" si="12"/>
        <v>0</v>
      </c>
      <c r="H77" s="144">
        <f t="shared" si="12"/>
        <v>0</v>
      </c>
      <c r="I77" s="144">
        <f t="shared" si="12"/>
        <v>0</v>
      </c>
      <c r="M77" s="138" t="s">
        <v>335</v>
      </c>
      <c r="N77" s="138" t="s">
        <v>238</v>
      </c>
      <c r="O77" s="148">
        <f t="shared" si="13"/>
        <v>0</v>
      </c>
      <c r="P77" s="148">
        <f t="shared" si="13"/>
        <v>0</v>
      </c>
      <c r="Q77" s="148">
        <f t="shared" si="13"/>
        <v>0</v>
      </c>
      <c r="R77" s="148">
        <f t="shared" si="13"/>
        <v>0</v>
      </c>
      <c r="S77" s="148">
        <f t="shared" si="13"/>
        <v>0</v>
      </c>
      <c r="T77" s="148">
        <f t="shared" si="13"/>
        <v>0</v>
      </c>
      <c r="U77" s="148">
        <f t="shared" si="13"/>
        <v>0</v>
      </c>
    </row>
    <row r="78" spans="1:39">
      <c r="C78" s="144"/>
      <c r="D78" s="144"/>
      <c r="E78" s="144"/>
      <c r="F78" s="144"/>
      <c r="G78" s="144"/>
      <c r="H78" s="144"/>
      <c r="I78" s="144"/>
      <c r="O78" s="148"/>
      <c r="P78" s="148"/>
      <c r="Q78" s="148"/>
      <c r="R78" s="148"/>
      <c r="S78" s="148"/>
      <c r="T78" s="148"/>
      <c r="U78" s="148"/>
    </row>
    <row r="79" spans="1:39">
      <c r="B79" s="138" t="s">
        <v>336</v>
      </c>
      <c r="C79" s="144" t="s">
        <v>31</v>
      </c>
      <c r="D79" s="144" t="s">
        <v>35</v>
      </c>
      <c r="E79" s="144" t="s">
        <v>37</v>
      </c>
      <c r="F79" s="144" t="s">
        <v>39</v>
      </c>
      <c r="G79" s="144" t="s">
        <v>41</v>
      </c>
      <c r="H79" s="144" t="s">
        <v>43</v>
      </c>
      <c r="I79" s="144" t="s">
        <v>45</v>
      </c>
      <c r="N79" s="139" t="s">
        <v>334</v>
      </c>
      <c r="O79" s="148" t="s">
        <v>31</v>
      </c>
      <c r="P79" s="148" t="s">
        <v>35</v>
      </c>
      <c r="Q79" s="148" t="s">
        <v>37</v>
      </c>
      <c r="R79" s="148" t="s">
        <v>39</v>
      </c>
      <c r="S79" s="148" t="s">
        <v>41</v>
      </c>
      <c r="T79" s="148" t="s">
        <v>43</v>
      </c>
      <c r="U79" s="148" t="s">
        <v>45</v>
      </c>
    </row>
    <row r="80" spans="1:39">
      <c r="A80" s="138" t="s">
        <v>337</v>
      </c>
      <c r="B80" s="138" t="s">
        <v>179</v>
      </c>
      <c r="C80" s="144">
        <f t="shared" ref="C80:I85" si="14">IFERROR(1/(C16*C$2*1.609)*100,0)*IF(LEN(O16)&gt;0,O16,1)</f>
        <v>15.040870456834382</v>
      </c>
      <c r="D80" s="144">
        <f t="shared" si="14"/>
        <v>3.4087684615108929</v>
      </c>
      <c r="E80" s="144">
        <f t="shared" si="14"/>
        <v>4.0654096038506413</v>
      </c>
      <c r="F80" s="144">
        <f t="shared" si="14"/>
        <v>4.5067149624748684</v>
      </c>
      <c r="G80" s="144">
        <f t="shared" si="14"/>
        <v>0</v>
      </c>
      <c r="H80" s="144">
        <f t="shared" si="14"/>
        <v>3.4940233374389944</v>
      </c>
      <c r="I80" s="144">
        <f t="shared" si="14"/>
        <v>5.560766329269632E-2</v>
      </c>
      <c r="M80" s="138" t="s">
        <v>337</v>
      </c>
      <c r="N80" s="138" t="s">
        <v>179</v>
      </c>
      <c r="O80" s="148">
        <f t="shared" ref="O80:U85" si="15">C80*($L16)</f>
        <v>20.00435770758973</v>
      </c>
      <c r="P80" s="148">
        <f t="shared" si="15"/>
        <v>4.5336620538094881</v>
      </c>
      <c r="Q80" s="148">
        <f t="shared" si="15"/>
        <v>5.4069947731213537</v>
      </c>
      <c r="R80" s="148">
        <f t="shared" si="15"/>
        <v>5.9939309000915753</v>
      </c>
      <c r="S80" s="148">
        <f t="shared" si="15"/>
        <v>0</v>
      </c>
      <c r="T80" s="148">
        <f t="shared" si="15"/>
        <v>4.6470510387938626</v>
      </c>
      <c r="U80" s="148">
        <f t="shared" si="15"/>
        <v>7.3958192179286106E-2</v>
      </c>
    </row>
    <row r="81" spans="1:21">
      <c r="A81" s="138" t="s">
        <v>337</v>
      </c>
      <c r="B81" s="138" t="s">
        <v>180</v>
      </c>
      <c r="C81" s="144">
        <f t="shared" si="14"/>
        <v>5.9935814818119253</v>
      </c>
      <c r="D81" s="144">
        <f t="shared" si="14"/>
        <v>0.7918505618665056</v>
      </c>
      <c r="E81" s="144">
        <f t="shared" si="14"/>
        <v>1.2929666006046987</v>
      </c>
      <c r="F81" s="144">
        <f t="shared" si="14"/>
        <v>1.1483322068054376</v>
      </c>
      <c r="G81" s="144">
        <f t="shared" si="14"/>
        <v>0</v>
      </c>
      <c r="H81" s="144">
        <f t="shared" si="14"/>
        <v>0.81165511068458618</v>
      </c>
      <c r="I81" s="144">
        <f t="shared" si="14"/>
        <v>0.30868762385691423</v>
      </c>
      <c r="M81" s="138" t="s">
        <v>337</v>
      </c>
      <c r="N81" s="138" t="s">
        <v>180</v>
      </c>
      <c r="O81" s="148">
        <f t="shared" si="15"/>
        <v>127.06392741441282</v>
      </c>
      <c r="P81" s="148">
        <f t="shared" si="15"/>
        <v>16.787231911569918</v>
      </c>
      <c r="Q81" s="148">
        <f t="shared" si="15"/>
        <v>27.410891932819613</v>
      </c>
      <c r="R81" s="148">
        <f t="shared" si="15"/>
        <v>24.344642784275276</v>
      </c>
      <c r="S81" s="148">
        <f t="shared" si="15"/>
        <v>0</v>
      </c>
      <c r="T81" s="148">
        <f t="shared" si="15"/>
        <v>17.207088346513228</v>
      </c>
      <c r="U81" s="148">
        <f t="shared" si="15"/>
        <v>6.5441776257665811</v>
      </c>
    </row>
    <row r="82" spans="1:21">
      <c r="A82" s="138" t="s">
        <v>337</v>
      </c>
      <c r="B82" s="138" t="s">
        <v>235</v>
      </c>
      <c r="C82" s="144">
        <f t="shared" si="14"/>
        <v>20.534942641743445</v>
      </c>
      <c r="D82" s="144">
        <f t="shared" si="14"/>
        <v>0</v>
      </c>
      <c r="E82" s="144">
        <f t="shared" si="14"/>
        <v>0</v>
      </c>
      <c r="F82" s="144">
        <f t="shared" si="14"/>
        <v>3.3314026071531853</v>
      </c>
      <c r="G82" s="144">
        <f t="shared" si="14"/>
        <v>0</v>
      </c>
      <c r="H82" s="144">
        <f t="shared" si="14"/>
        <v>0</v>
      </c>
      <c r="I82" s="144">
        <f t="shared" si="14"/>
        <v>0</v>
      </c>
      <c r="M82" s="138" t="s">
        <v>337</v>
      </c>
      <c r="N82" s="138" t="s">
        <v>235</v>
      </c>
      <c r="O82" s="148">
        <f t="shared" si="15"/>
        <v>2464.1931170092134</v>
      </c>
      <c r="P82" s="148">
        <f t="shared" si="15"/>
        <v>0</v>
      </c>
      <c r="Q82" s="148">
        <f t="shared" si="15"/>
        <v>0</v>
      </c>
      <c r="R82" s="148">
        <f t="shared" si="15"/>
        <v>399.76831285838222</v>
      </c>
      <c r="S82" s="148">
        <f t="shared" si="15"/>
        <v>0</v>
      </c>
      <c r="T82" s="148">
        <f t="shared" si="15"/>
        <v>0</v>
      </c>
      <c r="U82" s="148">
        <f t="shared" si="15"/>
        <v>0</v>
      </c>
    </row>
    <row r="83" spans="1:21">
      <c r="A83" s="138" t="s">
        <v>337</v>
      </c>
      <c r="B83" s="138" t="s">
        <v>236</v>
      </c>
      <c r="C83" s="144">
        <f t="shared" si="14"/>
        <v>1.1181396024080072</v>
      </c>
      <c r="D83" s="144">
        <f t="shared" si="14"/>
        <v>0.27600766499352114</v>
      </c>
      <c r="E83" s="144">
        <f t="shared" si="14"/>
        <v>0.45151658947291162</v>
      </c>
      <c r="F83" s="144">
        <f t="shared" si="14"/>
        <v>0.40100884381406604</v>
      </c>
      <c r="G83" s="144">
        <f t="shared" si="14"/>
        <v>0</v>
      </c>
      <c r="H83" s="144">
        <f t="shared" si="14"/>
        <v>0</v>
      </c>
      <c r="I83" s="144">
        <f t="shared" si="14"/>
        <v>3.9962590722730063E-2</v>
      </c>
      <c r="M83" s="138" t="s">
        <v>337</v>
      </c>
      <c r="N83" s="138" t="s">
        <v>236</v>
      </c>
      <c r="O83" s="148">
        <f t="shared" si="15"/>
        <v>1305.7075207119506</v>
      </c>
      <c r="P83" s="148">
        <f t="shared" si="15"/>
        <v>322.30795079618429</v>
      </c>
      <c r="Q83" s="148">
        <f t="shared" si="15"/>
        <v>527.25849735699251</v>
      </c>
      <c r="R83" s="148">
        <f t="shared" si="15"/>
        <v>468.27807736387564</v>
      </c>
      <c r="S83" s="148">
        <f t="shared" si="15"/>
        <v>0</v>
      </c>
      <c r="T83" s="148">
        <f t="shared" si="15"/>
        <v>0</v>
      </c>
      <c r="U83" s="148">
        <f t="shared" si="15"/>
        <v>46.66631531646803</v>
      </c>
    </row>
    <row r="84" spans="1:21">
      <c r="A84" s="138" t="s">
        <v>337</v>
      </c>
      <c r="B84" s="138" t="s">
        <v>237</v>
      </c>
      <c r="C84" s="144">
        <f t="shared" si="14"/>
        <v>12.332088099679375</v>
      </c>
      <c r="D84" s="144">
        <f t="shared" si="14"/>
        <v>1.3782480049784582</v>
      </c>
      <c r="E84" s="144">
        <f t="shared" si="14"/>
        <v>2.2546541911085178</v>
      </c>
      <c r="F84" s="144">
        <f t="shared" si="14"/>
        <v>2.0024430806239684</v>
      </c>
      <c r="G84" s="144">
        <f t="shared" si="14"/>
        <v>0</v>
      </c>
      <c r="H84" s="144">
        <f t="shared" si="14"/>
        <v>0</v>
      </c>
      <c r="I84" s="144">
        <f t="shared" si="14"/>
        <v>0.19960553532270192</v>
      </c>
      <c r="M84" s="138" t="s">
        <v>337</v>
      </c>
      <c r="N84" s="138" t="s">
        <v>237</v>
      </c>
      <c r="O84" s="148">
        <f t="shared" si="15"/>
        <v>2057.9788620744939</v>
      </c>
      <c r="P84" s="148">
        <f t="shared" si="15"/>
        <v>230.0020270708051</v>
      </c>
      <c r="Q84" s="148">
        <f t="shared" si="15"/>
        <v>376.25669141218947</v>
      </c>
      <c r="R84" s="148">
        <f t="shared" si="15"/>
        <v>334.16770129452783</v>
      </c>
      <c r="S84" s="148">
        <f t="shared" si="15"/>
        <v>0</v>
      </c>
      <c r="T84" s="148">
        <f t="shared" si="15"/>
        <v>0</v>
      </c>
      <c r="U84" s="148">
        <f t="shared" si="15"/>
        <v>33.310171734652499</v>
      </c>
    </row>
    <row r="85" spans="1:21">
      <c r="A85" s="138" t="s">
        <v>337</v>
      </c>
      <c r="B85" s="138" t="s">
        <v>238</v>
      </c>
      <c r="C85" s="144">
        <f t="shared" si="14"/>
        <v>10.198484951414578</v>
      </c>
      <c r="D85" s="144">
        <f t="shared" si="14"/>
        <v>1.1685420757150082</v>
      </c>
      <c r="E85" s="144">
        <f t="shared" si="14"/>
        <v>1.9115995662469105</v>
      </c>
      <c r="F85" s="144">
        <f t="shared" si="14"/>
        <v>1.6977633818305877</v>
      </c>
      <c r="G85" s="144">
        <f t="shared" si="14"/>
        <v>0</v>
      </c>
      <c r="H85" s="144">
        <f t="shared" si="14"/>
        <v>1.5464671339670812</v>
      </c>
      <c r="I85" s="144">
        <f t="shared" si="14"/>
        <v>0.16922918872977147</v>
      </c>
      <c r="M85" s="138" t="s">
        <v>337</v>
      </c>
      <c r="N85" s="138" t="s">
        <v>238</v>
      </c>
      <c r="O85" s="148">
        <f t="shared" si="15"/>
        <v>11.728257694126764</v>
      </c>
      <c r="P85" s="148">
        <f t="shared" si="15"/>
        <v>1.3438233870722593</v>
      </c>
      <c r="Q85" s="148">
        <f t="shared" si="15"/>
        <v>2.1983395011839471</v>
      </c>
      <c r="R85" s="148">
        <f t="shared" si="15"/>
        <v>1.9524278891051758</v>
      </c>
      <c r="S85" s="148">
        <f t="shared" si="15"/>
        <v>0</v>
      </c>
      <c r="T85" s="148">
        <f t="shared" si="15"/>
        <v>1.7784372040621432</v>
      </c>
      <c r="U85" s="148">
        <f t="shared" si="15"/>
        <v>0.19461356703923718</v>
      </c>
    </row>
    <row r="86" spans="1:21">
      <c r="C86" s="144"/>
      <c r="D86" s="144"/>
      <c r="E86" s="144"/>
      <c r="F86" s="144"/>
      <c r="G86" s="144"/>
      <c r="H86" s="144"/>
      <c r="I86" s="144"/>
      <c r="O86" s="148"/>
      <c r="P86" s="148"/>
      <c r="Q86" s="148"/>
      <c r="R86" s="148"/>
      <c r="S86" s="148"/>
      <c r="T86" s="148"/>
      <c r="U86" s="148"/>
    </row>
    <row r="87" spans="1:21">
      <c r="B87" s="139" t="s">
        <v>333</v>
      </c>
      <c r="C87" s="144" t="s">
        <v>31</v>
      </c>
      <c r="D87" s="144" t="s">
        <v>35</v>
      </c>
      <c r="E87" s="144" t="s">
        <v>37</v>
      </c>
      <c r="F87" s="144" t="s">
        <v>39</v>
      </c>
      <c r="G87" s="144" t="s">
        <v>41</v>
      </c>
      <c r="H87" s="144" t="s">
        <v>43</v>
      </c>
      <c r="I87" s="144" t="s">
        <v>45</v>
      </c>
      <c r="N87" s="139" t="s">
        <v>334</v>
      </c>
      <c r="O87" s="148" t="s">
        <v>31</v>
      </c>
      <c r="P87" s="148" t="s">
        <v>35</v>
      </c>
      <c r="Q87" s="148" t="s">
        <v>37</v>
      </c>
      <c r="R87" s="148" t="s">
        <v>39</v>
      </c>
      <c r="S87" s="148" t="s">
        <v>41</v>
      </c>
      <c r="T87" s="148" t="s">
        <v>43</v>
      </c>
      <c r="U87" s="148" t="s">
        <v>45</v>
      </c>
    </row>
    <row r="88" spans="1:21">
      <c r="A88" s="138" t="s">
        <v>329</v>
      </c>
      <c r="B88" s="138" t="s">
        <v>179</v>
      </c>
      <c r="C88" s="144">
        <f t="shared" ref="C88:I93" si="16">IFERROR(1/(C27*C$2*1.609)*100,0)*IF(LEN(O27)&gt;0,O27,1)</f>
        <v>150.53300928286313</v>
      </c>
      <c r="D88" s="144">
        <f t="shared" si="16"/>
        <v>18.603230769080316</v>
      </c>
      <c r="E88" s="144">
        <f t="shared" si="16"/>
        <v>19.976581674093666</v>
      </c>
      <c r="F88" s="144">
        <f t="shared" si="16"/>
        <v>25.047462468927261</v>
      </c>
      <c r="G88" s="144">
        <f t="shared" si="16"/>
        <v>0</v>
      </c>
      <c r="H88" s="144">
        <f t="shared" si="16"/>
        <v>32.506585278661291</v>
      </c>
      <c r="I88" s="144">
        <f t="shared" si="16"/>
        <v>0.22251108855645454</v>
      </c>
      <c r="M88" s="138" t="s">
        <v>329</v>
      </c>
      <c r="N88" s="138" t="s">
        <v>179</v>
      </c>
      <c r="O88" s="148">
        <f t="shared" ref="O88:U93" si="17">C88*($L27)</f>
        <v>150.53300928286313</v>
      </c>
      <c r="P88" s="148">
        <f t="shared" si="17"/>
        <v>18.603230769080316</v>
      </c>
      <c r="Q88" s="148">
        <f t="shared" si="17"/>
        <v>19.976581674093666</v>
      </c>
      <c r="R88" s="148">
        <f t="shared" si="17"/>
        <v>25.047462468927261</v>
      </c>
      <c r="S88" s="148">
        <f t="shared" si="17"/>
        <v>0</v>
      </c>
      <c r="T88" s="148">
        <f t="shared" si="17"/>
        <v>32.506585278661291</v>
      </c>
      <c r="U88" s="148">
        <f t="shared" si="17"/>
        <v>0.22251108855645454</v>
      </c>
    </row>
    <row r="89" spans="1:21">
      <c r="A89" s="138" t="s">
        <v>329</v>
      </c>
      <c r="B89" s="138" t="s">
        <v>180</v>
      </c>
      <c r="C89" s="144">
        <f t="shared" si="16"/>
        <v>8.201032923559854</v>
      </c>
      <c r="D89" s="144">
        <f t="shared" si="16"/>
        <v>2.6924591438333136</v>
      </c>
      <c r="E89" s="144">
        <f t="shared" si="16"/>
        <v>0.30742263071571035</v>
      </c>
      <c r="F89" s="144">
        <f t="shared" si="16"/>
        <v>2.6797740879299345</v>
      </c>
      <c r="G89" s="144">
        <f t="shared" si="16"/>
        <v>0</v>
      </c>
      <c r="H89" s="144">
        <f t="shared" si="16"/>
        <v>0.44584262306454575</v>
      </c>
      <c r="I89" s="144">
        <f t="shared" si="16"/>
        <v>0.16714523638757217</v>
      </c>
      <c r="M89" s="138" t="s">
        <v>329</v>
      </c>
      <c r="N89" s="138" t="s">
        <v>180</v>
      </c>
      <c r="O89" s="148">
        <f t="shared" si="17"/>
        <v>131.21652677695766</v>
      </c>
      <c r="P89" s="148">
        <f t="shared" si="17"/>
        <v>43.079346301333018</v>
      </c>
      <c r="Q89" s="148">
        <f t="shared" si="17"/>
        <v>4.9187620914513657</v>
      </c>
      <c r="R89" s="148">
        <f t="shared" si="17"/>
        <v>42.876385406878953</v>
      </c>
      <c r="S89" s="148">
        <f t="shared" si="17"/>
        <v>0</v>
      </c>
      <c r="T89" s="148">
        <f t="shared" si="17"/>
        <v>7.133481969032732</v>
      </c>
      <c r="U89" s="148">
        <f t="shared" si="17"/>
        <v>2.6743237822011547</v>
      </c>
    </row>
    <row r="90" spans="1:21">
      <c r="A90" s="138" t="s">
        <v>329</v>
      </c>
      <c r="B90" s="138" t="s">
        <v>235</v>
      </c>
      <c r="C90" s="144">
        <f t="shared" si="16"/>
        <v>49.875394641912479</v>
      </c>
      <c r="D90" s="144">
        <f t="shared" si="16"/>
        <v>11.212659671108829</v>
      </c>
      <c r="E90" s="144">
        <f t="shared" si="16"/>
        <v>18.342613252202103</v>
      </c>
      <c r="F90" s="144">
        <f t="shared" si="16"/>
        <v>16.29076384852393</v>
      </c>
      <c r="G90" s="144">
        <f t="shared" si="16"/>
        <v>0</v>
      </c>
      <c r="H90" s="144">
        <f t="shared" si="16"/>
        <v>0</v>
      </c>
      <c r="I90" s="144">
        <f t="shared" si="16"/>
        <v>1.3533372365574394</v>
      </c>
      <c r="M90" s="138" t="s">
        <v>329</v>
      </c>
      <c r="N90" s="138" t="s">
        <v>235</v>
      </c>
      <c r="O90" s="148">
        <f t="shared" si="17"/>
        <v>2094.7665749603243</v>
      </c>
      <c r="P90" s="148">
        <f t="shared" si="17"/>
        <v>470.93170618657081</v>
      </c>
      <c r="Q90" s="148">
        <f t="shared" si="17"/>
        <v>770.38975659248831</v>
      </c>
      <c r="R90" s="148">
        <f t="shared" si="17"/>
        <v>684.21208163800509</v>
      </c>
      <c r="S90" s="148">
        <f t="shared" si="17"/>
        <v>0</v>
      </c>
      <c r="T90" s="148">
        <f t="shared" si="17"/>
        <v>0</v>
      </c>
      <c r="U90" s="148">
        <f t="shared" si="17"/>
        <v>56.840163935412455</v>
      </c>
    </row>
    <row r="91" spans="1:21">
      <c r="A91" s="138" t="s">
        <v>329</v>
      </c>
      <c r="B91" s="138" t="s">
        <v>236</v>
      </c>
      <c r="C91" s="144">
        <f t="shared" si="16"/>
        <v>1.6350533324260712</v>
      </c>
      <c r="D91" s="144">
        <f t="shared" si="16"/>
        <v>0.36771831687484102</v>
      </c>
      <c r="E91" s="144">
        <f t="shared" si="16"/>
        <v>0.60154459958909112</v>
      </c>
      <c r="F91" s="144">
        <f t="shared" si="16"/>
        <v>0.53425435522848885</v>
      </c>
      <c r="G91" s="144">
        <f t="shared" si="16"/>
        <v>0</v>
      </c>
      <c r="H91" s="144">
        <f t="shared" si="16"/>
        <v>0</v>
      </c>
      <c r="I91" s="144">
        <f t="shared" si="16"/>
        <v>4.437384592943143E-2</v>
      </c>
      <c r="M91" s="138" t="s">
        <v>329</v>
      </c>
      <c r="N91" s="138" t="s">
        <v>236</v>
      </c>
      <c r="O91" s="148">
        <f t="shared" si="17"/>
        <v>5742.307303480362</v>
      </c>
      <c r="P91" s="148">
        <f t="shared" si="17"/>
        <v>1291.4267288644417</v>
      </c>
      <c r="Q91" s="148">
        <f t="shared" si="17"/>
        <v>2112.6246337568882</v>
      </c>
      <c r="R91" s="148">
        <f t="shared" si="17"/>
        <v>1876.3012955624529</v>
      </c>
      <c r="S91" s="148">
        <f t="shared" si="17"/>
        <v>0</v>
      </c>
      <c r="T91" s="148">
        <f t="shared" si="17"/>
        <v>0</v>
      </c>
      <c r="U91" s="148">
        <f t="shared" si="17"/>
        <v>155.84094690416319</v>
      </c>
    </row>
    <row r="92" spans="1:21">
      <c r="A92" s="138" t="s">
        <v>329</v>
      </c>
      <c r="B92" s="138" t="s">
        <v>237</v>
      </c>
      <c r="C92" s="144">
        <f t="shared" si="16"/>
        <v>1.1774075063494789</v>
      </c>
      <c r="D92" s="144">
        <f t="shared" si="16"/>
        <v>0.26488248589342911</v>
      </c>
      <c r="E92" s="144">
        <f t="shared" si="16"/>
        <v>0.43331708430820259</v>
      </c>
      <c r="F92" s="144">
        <f t="shared" si="16"/>
        <v>0.38484517963373588</v>
      </c>
      <c r="G92" s="144">
        <f t="shared" si="16"/>
        <v>0</v>
      </c>
      <c r="H92" s="144">
        <f t="shared" si="16"/>
        <v>0</v>
      </c>
      <c r="I92" s="144">
        <f t="shared" si="16"/>
        <v>3.1959002608454766E-2</v>
      </c>
      <c r="M92" s="138" t="s">
        <v>329</v>
      </c>
      <c r="N92" s="138" t="s">
        <v>237</v>
      </c>
      <c r="O92" s="148">
        <f t="shared" si="17"/>
        <v>2324.2024175338715</v>
      </c>
      <c r="P92" s="148">
        <f t="shared" si="17"/>
        <v>522.87802715362909</v>
      </c>
      <c r="Q92" s="148">
        <f t="shared" si="17"/>
        <v>855.36792442439196</v>
      </c>
      <c r="R92" s="148">
        <f t="shared" si="17"/>
        <v>759.68438459699462</v>
      </c>
      <c r="S92" s="148">
        <f t="shared" si="17"/>
        <v>0</v>
      </c>
      <c r="T92" s="148">
        <f t="shared" si="17"/>
        <v>0</v>
      </c>
      <c r="U92" s="148">
        <f t="shared" si="17"/>
        <v>63.087071149089709</v>
      </c>
    </row>
    <row r="93" spans="1:21">
      <c r="A93" s="138" t="s">
        <v>329</v>
      </c>
      <c r="B93" s="138" t="s">
        <v>238</v>
      </c>
      <c r="C93" s="144">
        <f t="shared" si="16"/>
        <v>0</v>
      </c>
      <c r="D93" s="144">
        <f t="shared" si="16"/>
        <v>0</v>
      </c>
      <c r="E93" s="144">
        <f t="shared" si="16"/>
        <v>0</v>
      </c>
      <c r="F93" s="144">
        <f t="shared" si="16"/>
        <v>0</v>
      </c>
      <c r="G93" s="144">
        <f t="shared" si="16"/>
        <v>0</v>
      </c>
      <c r="H93" s="144">
        <f t="shared" si="16"/>
        <v>0</v>
      </c>
      <c r="I93" s="144">
        <f t="shared" si="16"/>
        <v>0</v>
      </c>
      <c r="M93" s="138" t="s">
        <v>329</v>
      </c>
      <c r="N93" s="138" t="s">
        <v>238</v>
      </c>
      <c r="O93" s="148">
        <f t="shared" si="17"/>
        <v>0</v>
      </c>
      <c r="P93" s="148">
        <f t="shared" si="17"/>
        <v>0</v>
      </c>
      <c r="Q93" s="148">
        <f t="shared" si="17"/>
        <v>0</v>
      </c>
      <c r="R93" s="148">
        <f t="shared" si="17"/>
        <v>0</v>
      </c>
      <c r="S93" s="148">
        <f t="shared" si="17"/>
        <v>0</v>
      </c>
      <c r="T93" s="148">
        <f t="shared" si="17"/>
        <v>0</v>
      </c>
      <c r="U93" s="148">
        <f t="shared" si="17"/>
        <v>0</v>
      </c>
    </row>
    <row r="94" spans="1:21">
      <c r="C94" s="144"/>
      <c r="D94" s="144"/>
      <c r="E94" s="144"/>
      <c r="F94" s="144"/>
      <c r="G94" s="144"/>
      <c r="H94" s="144"/>
      <c r="I94" s="144"/>
      <c r="O94" s="148"/>
      <c r="P94" s="148"/>
      <c r="Q94" s="148"/>
      <c r="R94" s="148"/>
      <c r="S94" s="148"/>
      <c r="T94" s="148"/>
      <c r="U94" s="148"/>
    </row>
    <row r="95" spans="1:21">
      <c r="B95" s="138" t="s">
        <v>336</v>
      </c>
      <c r="C95" s="144" t="s">
        <v>31</v>
      </c>
      <c r="D95" s="144" t="s">
        <v>35</v>
      </c>
      <c r="E95" s="144" t="s">
        <v>37</v>
      </c>
      <c r="F95" s="144" t="s">
        <v>39</v>
      </c>
      <c r="G95" s="144" t="s">
        <v>41</v>
      </c>
      <c r="H95" s="144" t="s">
        <v>43</v>
      </c>
      <c r="I95" s="144" t="s">
        <v>45</v>
      </c>
      <c r="N95" s="139" t="s">
        <v>334</v>
      </c>
      <c r="O95" s="148" t="s">
        <v>31</v>
      </c>
      <c r="P95" s="148" t="s">
        <v>35</v>
      </c>
      <c r="Q95" s="148" t="s">
        <v>37</v>
      </c>
      <c r="R95" s="148" t="s">
        <v>39</v>
      </c>
      <c r="S95" s="148" t="s">
        <v>41</v>
      </c>
      <c r="T95" s="148" t="s">
        <v>43</v>
      </c>
      <c r="U95" s="148" t="s">
        <v>45</v>
      </c>
    </row>
    <row r="96" spans="1:21">
      <c r="A96" s="138" t="s">
        <v>330</v>
      </c>
      <c r="B96" s="138" t="s">
        <v>179</v>
      </c>
      <c r="C96" s="144">
        <f t="shared" ref="C96:I101" si="18">IFERROR(1/(C38*C$2*1.609)*100,0)*IF(LEN(O38)&gt;0,O38,1)</f>
        <v>13.978890347833032</v>
      </c>
      <c r="D96" s="144">
        <f t="shared" si="18"/>
        <v>3.9010997692933729</v>
      </c>
      <c r="E96" s="144">
        <f t="shared" si="18"/>
        <v>6.5894316801749735</v>
      </c>
      <c r="F96" s="144">
        <f t="shared" si="18"/>
        <v>4.709534323867711</v>
      </c>
      <c r="G96" s="144">
        <f t="shared" si="18"/>
        <v>0</v>
      </c>
      <c r="H96" s="144">
        <f t="shared" si="18"/>
        <v>4.7278029240310557</v>
      </c>
      <c r="I96" s="144">
        <f t="shared" si="18"/>
        <v>0.78577898461788986</v>
      </c>
      <c r="M96" s="138" t="s">
        <v>330</v>
      </c>
      <c r="N96" s="138" t="s">
        <v>179</v>
      </c>
      <c r="O96" s="148">
        <f t="shared" ref="O96:U101" si="19">C96*($L38)</f>
        <v>23.344746880881161</v>
      </c>
      <c r="P96" s="148">
        <f t="shared" si="19"/>
        <v>6.5148366147199326</v>
      </c>
      <c r="Q96" s="148">
        <f t="shared" si="19"/>
        <v>11.004350905892204</v>
      </c>
      <c r="R96" s="148">
        <f t="shared" si="19"/>
        <v>7.8649223208590771</v>
      </c>
      <c r="S96" s="148">
        <f t="shared" si="19"/>
        <v>0</v>
      </c>
      <c r="T96" s="148">
        <f t="shared" si="19"/>
        <v>7.8954308831318629</v>
      </c>
      <c r="U96" s="148">
        <f t="shared" si="19"/>
        <v>1.312250904311876</v>
      </c>
    </row>
    <row r="97" spans="1:21">
      <c r="A97" s="138" t="s">
        <v>330</v>
      </c>
      <c r="B97" s="138" t="s">
        <v>180</v>
      </c>
      <c r="C97" s="144">
        <f t="shared" si="18"/>
        <v>6.3420940540482027</v>
      </c>
      <c r="D97" s="144">
        <f t="shared" si="18"/>
        <v>1.6649855094750869</v>
      </c>
      <c r="E97" s="144">
        <f t="shared" si="18"/>
        <v>2.3344024253138334</v>
      </c>
      <c r="F97" s="144">
        <f t="shared" si="18"/>
        <v>2.0728064565545776</v>
      </c>
      <c r="G97" s="144">
        <f t="shared" si="18"/>
        <v>0</v>
      </c>
      <c r="H97" s="144">
        <f t="shared" si="18"/>
        <v>1.4623598122226764</v>
      </c>
      <c r="I97" s="144">
        <f t="shared" si="18"/>
        <v>0.17213278540324015</v>
      </c>
      <c r="M97" s="138" t="s">
        <v>330</v>
      </c>
      <c r="N97" s="138" t="s">
        <v>180</v>
      </c>
      <c r="O97" s="148">
        <f t="shared" si="19"/>
        <v>134.45239394582188</v>
      </c>
      <c r="P97" s="148">
        <f t="shared" si="19"/>
        <v>35.297692800871843</v>
      </c>
      <c r="Q97" s="148">
        <f t="shared" si="19"/>
        <v>49.489331416653265</v>
      </c>
      <c r="R97" s="148">
        <f t="shared" si="19"/>
        <v>43.943496878957042</v>
      </c>
      <c r="S97" s="148">
        <f t="shared" si="19"/>
        <v>0</v>
      </c>
      <c r="T97" s="148">
        <f t="shared" si="19"/>
        <v>31.00202801912074</v>
      </c>
      <c r="U97" s="148">
        <f t="shared" si="19"/>
        <v>3.6492150505486909</v>
      </c>
    </row>
    <row r="98" spans="1:21">
      <c r="A98" s="138" t="s">
        <v>330</v>
      </c>
      <c r="B98" s="138" t="s">
        <v>235</v>
      </c>
      <c r="C98" s="144">
        <f t="shared" si="18"/>
        <v>12.836148078383678</v>
      </c>
      <c r="D98" s="144">
        <f t="shared" si="18"/>
        <v>2.8882632637178838</v>
      </c>
      <c r="E98" s="144">
        <f t="shared" si="18"/>
        <v>4.7248643560837769</v>
      </c>
      <c r="F98" s="144">
        <f t="shared" si="18"/>
        <v>4.1963295187520862</v>
      </c>
      <c r="G98" s="144">
        <f t="shared" si="18"/>
        <v>0</v>
      </c>
      <c r="H98" s="144">
        <f t="shared" si="18"/>
        <v>0</v>
      </c>
      <c r="I98" s="144">
        <f t="shared" si="18"/>
        <v>0.34855588947589639</v>
      </c>
      <c r="M98" s="138" t="s">
        <v>330</v>
      </c>
      <c r="N98" s="138" t="s">
        <v>235</v>
      </c>
      <c r="O98" s="148">
        <f t="shared" si="19"/>
        <v>1429.8185344511578</v>
      </c>
      <c r="P98" s="148">
        <f t="shared" si="19"/>
        <v>321.72364494553506</v>
      </c>
      <c r="Q98" s="148">
        <f t="shared" si="19"/>
        <v>526.30264062417189</v>
      </c>
      <c r="R98" s="148">
        <f t="shared" si="19"/>
        <v>467.42914509379489</v>
      </c>
      <c r="S98" s="148">
        <f t="shared" si="19"/>
        <v>0</v>
      </c>
      <c r="T98" s="148">
        <f t="shared" si="19"/>
        <v>0</v>
      </c>
      <c r="U98" s="148">
        <f t="shared" si="19"/>
        <v>38.825640528720101</v>
      </c>
    </row>
    <row r="99" spans="1:21">
      <c r="A99" s="138" t="s">
        <v>330</v>
      </c>
      <c r="B99" s="138" t="s">
        <v>236</v>
      </c>
      <c r="C99" s="144">
        <f t="shared" si="18"/>
        <v>14.677271654493504</v>
      </c>
      <c r="D99" s="144">
        <f t="shared" si="18"/>
        <v>3.0039571267791563</v>
      </c>
      <c r="E99" s="144">
        <f t="shared" si="18"/>
        <v>4.9141261234104121</v>
      </c>
      <c r="F99" s="144">
        <f t="shared" si="18"/>
        <v>4.3644200037162362</v>
      </c>
      <c r="G99" s="144">
        <f t="shared" si="18"/>
        <v>0</v>
      </c>
      <c r="H99" s="144">
        <f t="shared" si="18"/>
        <v>0</v>
      </c>
      <c r="I99" s="144">
        <f t="shared" si="18"/>
        <v>0.36252002958844209</v>
      </c>
      <c r="M99" s="138" t="s">
        <v>330</v>
      </c>
      <c r="N99" s="138" t="s">
        <v>236</v>
      </c>
      <c r="O99" s="148">
        <f t="shared" si="19"/>
        <v>7141.5200689269041</v>
      </c>
      <c r="P99" s="148">
        <f t="shared" si="19"/>
        <v>1461.635419176934</v>
      </c>
      <c r="Q99" s="148">
        <f t="shared" si="19"/>
        <v>2391.0663478678043</v>
      </c>
      <c r="R99" s="148">
        <f t="shared" si="19"/>
        <v>2123.5958412082091</v>
      </c>
      <c r="S99" s="148">
        <f t="shared" si="19"/>
        <v>0</v>
      </c>
      <c r="T99" s="148">
        <f t="shared" si="19"/>
        <v>0</v>
      </c>
      <c r="U99" s="148">
        <f t="shared" si="19"/>
        <v>176.39137079684826</v>
      </c>
    </row>
    <row r="100" spans="1:21">
      <c r="A100" s="138" t="s">
        <v>330</v>
      </c>
      <c r="B100" s="138" t="s">
        <v>237</v>
      </c>
      <c r="C100" s="144">
        <f t="shared" si="18"/>
        <v>564.09086786083731</v>
      </c>
      <c r="D100" s="144">
        <f t="shared" si="18"/>
        <v>0</v>
      </c>
      <c r="E100" s="144">
        <f t="shared" si="18"/>
        <v>207.51792306222677</v>
      </c>
      <c r="F100" s="144">
        <f t="shared" si="18"/>
        <v>184.30446264449461</v>
      </c>
      <c r="G100" s="144">
        <f t="shared" si="18"/>
        <v>0</v>
      </c>
      <c r="H100" s="144">
        <f t="shared" si="18"/>
        <v>0</v>
      </c>
      <c r="I100" s="144">
        <f t="shared" si="18"/>
        <v>15.306401249289776</v>
      </c>
      <c r="M100" s="138" t="s">
        <v>330</v>
      </c>
      <c r="N100" s="138" t="s">
        <v>237</v>
      </c>
      <c r="O100" s="148">
        <f t="shared" si="19"/>
        <v>564.09086786083731</v>
      </c>
      <c r="P100" s="148">
        <f t="shared" si="19"/>
        <v>0</v>
      </c>
      <c r="Q100" s="148">
        <f t="shared" si="19"/>
        <v>207.51792306222677</v>
      </c>
      <c r="R100" s="148">
        <f t="shared" si="19"/>
        <v>184.30446264449461</v>
      </c>
      <c r="S100" s="148">
        <f t="shared" si="19"/>
        <v>0</v>
      </c>
      <c r="T100" s="148">
        <f t="shared" si="19"/>
        <v>0</v>
      </c>
      <c r="U100" s="148">
        <f t="shared" si="19"/>
        <v>15.306401249289776</v>
      </c>
    </row>
    <row r="101" spans="1:21">
      <c r="A101" s="138" t="s">
        <v>330</v>
      </c>
      <c r="B101" s="138" t="s">
        <v>238</v>
      </c>
      <c r="C101" s="144">
        <f t="shared" si="18"/>
        <v>5.1497014767391676</v>
      </c>
      <c r="D101" s="144">
        <f t="shared" si="18"/>
        <v>1.1475062147660431</v>
      </c>
      <c r="E101" s="144">
        <f t="shared" si="18"/>
        <v>1.8771873328311242</v>
      </c>
      <c r="F101" s="144">
        <f t="shared" si="18"/>
        <v>1.6672005846779212</v>
      </c>
      <c r="G101" s="144">
        <f t="shared" si="18"/>
        <v>0</v>
      </c>
      <c r="H101" s="144">
        <f t="shared" si="18"/>
        <v>1.5180817009783736</v>
      </c>
      <c r="I101" s="144">
        <f t="shared" si="18"/>
        <v>0.13850180001983398</v>
      </c>
      <c r="M101" s="138" t="s">
        <v>330</v>
      </c>
      <c r="N101" s="138" t="s">
        <v>238</v>
      </c>
      <c r="O101" s="148">
        <f t="shared" si="19"/>
        <v>6.5401208754587428</v>
      </c>
      <c r="P101" s="148">
        <f t="shared" si="19"/>
        <v>1.4573328927528748</v>
      </c>
      <c r="Q101" s="148">
        <f t="shared" si="19"/>
        <v>2.3840279126955277</v>
      </c>
      <c r="R101" s="148">
        <f t="shared" si="19"/>
        <v>2.1173447425409599</v>
      </c>
      <c r="S101" s="148">
        <f t="shared" si="19"/>
        <v>0</v>
      </c>
      <c r="T101" s="148">
        <f t="shared" si="19"/>
        <v>1.9279637602425346</v>
      </c>
      <c r="U101" s="148">
        <f t="shared" si="19"/>
        <v>0.17589728602518914</v>
      </c>
    </row>
    <row r="102" spans="1:21">
      <c r="C102" s="144"/>
      <c r="D102" s="144"/>
      <c r="E102" s="144"/>
      <c r="F102" s="144"/>
      <c r="G102" s="144"/>
      <c r="H102" s="144"/>
      <c r="I102" s="144"/>
      <c r="O102" s="148"/>
      <c r="P102" s="148"/>
      <c r="Q102" s="148"/>
      <c r="R102" s="148"/>
      <c r="S102" s="148"/>
      <c r="T102" s="148"/>
      <c r="U102" s="148"/>
    </row>
    <row r="103" spans="1:21">
      <c r="B103" s="139" t="s">
        <v>333</v>
      </c>
      <c r="C103" s="144" t="s">
        <v>31</v>
      </c>
      <c r="D103" s="144" t="s">
        <v>35</v>
      </c>
      <c r="E103" s="144" t="s">
        <v>37</v>
      </c>
      <c r="F103" s="144" t="s">
        <v>39</v>
      </c>
      <c r="G103" s="144" t="s">
        <v>41</v>
      </c>
      <c r="H103" s="144" t="s">
        <v>43</v>
      </c>
      <c r="I103" s="144" t="s">
        <v>45</v>
      </c>
      <c r="N103" s="139" t="s">
        <v>334</v>
      </c>
      <c r="O103" s="148" t="s">
        <v>31</v>
      </c>
      <c r="P103" s="148" t="s">
        <v>35</v>
      </c>
      <c r="Q103" s="148" t="s">
        <v>37</v>
      </c>
      <c r="R103" s="148" t="s">
        <v>39</v>
      </c>
      <c r="S103" s="148" t="s">
        <v>41</v>
      </c>
      <c r="T103" s="148" t="s">
        <v>43</v>
      </c>
      <c r="U103" s="148" t="s">
        <v>45</v>
      </c>
    </row>
    <row r="104" spans="1:21">
      <c r="A104" s="138" t="s">
        <v>331</v>
      </c>
      <c r="B104" s="138" t="s">
        <v>179</v>
      </c>
      <c r="C104" s="144">
        <f t="shared" ref="C104:I109" si="20">IFERROR(1/(C49*C$2*1.609)*100,0)*IF(LEN(O49)&gt;0,O49,1)</f>
        <v>15.667539419229046</v>
      </c>
      <c r="D104" s="144">
        <f t="shared" si="20"/>
        <v>8.1415973721150454</v>
      </c>
      <c r="E104" s="144">
        <f t="shared" si="20"/>
        <v>6.6621159288243108</v>
      </c>
      <c r="F104" s="144">
        <f t="shared" si="20"/>
        <v>6.3100523593334064</v>
      </c>
      <c r="G104" s="144">
        <f t="shared" si="20"/>
        <v>0</v>
      </c>
      <c r="H104" s="144">
        <f t="shared" si="20"/>
        <v>17.11840510408086</v>
      </c>
      <c r="I104" s="144">
        <f t="shared" si="20"/>
        <v>2.7817179947315109</v>
      </c>
      <c r="M104" s="138" t="s">
        <v>331</v>
      </c>
      <c r="N104" s="138" t="s">
        <v>179</v>
      </c>
      <c r="O104" s="149">
        <f t="shared" ref="O104:U109" si="21">C104*($L49)</f>
        <v>25.068063070766474</v>
      </c>
      <c r="P104" s="149">
        <f t="shared" si="21"/>
        <v>13.026555795384073</v>
      </c>
      <c r="Q104" s="149">
        <f t="shared" si="21"/>
        <v>10.659385486118898</v>
      </c>
      <c r="R104" s="149">
        <f t="shared" si="21"/>
        <v>10.096083774933451</v>
      </c>
      <c r="S104" s="149">
        <f t="shared" si="21"/>
        <v>0</v>
      </c>
      <c r="T104" s="149">
        <f t="shared" si="21"/>
        <v>27.389448166529377</v>
      </c>
      <c r="U104" s="149">
        <f t="shared" si="21"/>
        <v>4.450748791570418</v>
      </c>
    </row>
    <row r="105" spans="1:21">
      <c r="A105" s="138" t="s">
        <v>331</v>
      </c>
      <c r="B105" s="138" t="s">
        <v>180</v>
      </c>
      <c r="C105" s="144">
        <f t="shared" si="20"/>
        <v>13.090533785341574</v>
      </c>
      <c r="D105" s="144">
        <f t="shared" si="20"/>
        <v>3.185615647974434</v>
      </c>
      <c r="E105" s="144">
        <f t="shared" si="20"/>
        <v>3.4221810996420645</v>
      </c>
      <c r="F105" s="144">
        <f t="shared" si="20"/>
        <v>3.1690333834743019</v>
      </c>
      <c r="G105" s="144">
        <f t="shared" si="20"/>
        <v>0</v>
      </c>
      <c r="H105" s="144">
        <f t="shared" si="20"/>
        <v>2.6353334173387646</v>
      </c>
      <c r="I105" s="144">
        <f t="shared" si="20"/>
        <v>1.1712496819922151</v>
      </c>
      <c r="M105" s="138" t="s">
        <v>331</v>
      </c>
      <c r="N105" s="138" t="s">
        <v>180</v>
      </c>
      <c r="O105" s="149">
        <f t="shared" si="21"/>
        <v>133.1307285969238</v>
      </c>
      <c r="P105" s="149">
        <f t="shared" si="21"/>
        <v>32.397711139899997</v>
      </c>
      <c r="Q105" s="149">
        <f t="shared" si="21"/>
        <v>34.803581783359796</v>
      </c>
      <c r="R105" s="149">
        <f t="shared" si="21"/>
        <v>32.229069509933652</v>
      </c>
      <c r="S105" s="149">
        <f t="shared" si="21"/>
        <v>0</v>
      </c>
      <c r="T105" s="149">
        <f t="shared" si="21"/>
        <v>26.801340854335237</v>
      </c>
      <c r="U105" s="149">
        <f t="shared" si="21"/>
        <v>11.911609265860827</v>
      </c>
    </row>
    <row r="106" spans="1:21">
      <c r="A106" s="138" t="s">
        <v>331</v>
      </c>
      <c r="B106" s="138" t="s">
        <v>235</v>
      </c>
      <c r="C106" s="144">
        <f t="shared" si="20"/>
        <v>1095.7596578692676</v>
      </c>
      <c r="D106" s="144">
        <f t="shared" si="20"/>
        <v>23.866702601534875</v>
      </c>
      <c r="E106" s="144">
        <f t="shared" si="20"/>
        <v>39.043162663117528</v>
      </c>
      <c r="F106" s="144">
        <f t="shared" si="20"/>
        <v>34.675699372770396</v>
      </c>
      <c r="G106" s="144">
        <f t="shared" si="20"/>
        <v>0</v>
      </c>
      <c r="H106" s="144">
        <f t="shared" si="20"/>
        <v>0</v>
      </c>
      <c r="I106" s="144">
        <f t="shared" si="20"/>
        <v>25.918208627473049</v>
      </c>
      <c r="M106" s="138" t="s">
        <v>331</v>
      </c>
      <c r="N106" s="138" t="s">
        <v>235</v>
      </c>
      <c r="O106" s="149">
        <f t="shared" si="21"/>
        <v>30045.729818775319</v>
      </c>
      <c r="P106" s="149">
        <f t="shared" si="21"/>
        <v>654.42498533408627</v>
      </c>
      <c r="Q106" s="149">
        <f t="shared" si="21"/>
        <v>1070.5635202226827</v>
      </c>
      <c r="R106" s="149">
        <f t="shared" si="21"/>
        <v>950.80767680136432</v>
      </c>
      <c r="S106" s="149">
        <f t="shared" si="21"/>
        <v>0</v>
      </c>
      <c r="T106" s="149">
        <f t="shared" si="21"/>
        <v>0</v>
      </c>
      <c r="U106" s="149">
        <f t="shared" si="21"/>
        <v>710.67728056531109</v>
      </c>
    </row>
    <row r="107" spans="1:21">
      <c r="A107" s="138" t="s">
        <v>331</v>
      </c>
      <c r="B107" s="138" t="s">
        <v>236</v>
      </c>
      <c r="C107" s="144">
        <f t="shared" si="20"/>
        <v>1.9270084270949921</v>
      </c>
      <c r="D107" s="144">
        <f t="shared" si="20"/>
        <v>0.20146078469494835</v>
      </c>
      <c r="E107" s="144">
        <f t="shared" si="20"/>
        <v>0.329566522799774</v>
      </c>
      <c r="F107" s="144">
        <f t="shared" si="20"/>
        <v>0.29270040868717218</v>
      </c>
      <c r="G107" s="144">
        <f t="shared" si="20"/>
        <v>0</v>
      </c>
      <c r="H107" s="144">
        <f t="shared" si="20"/>
        <v>0</v>
      </c>
      <c r="I107" s="144">
        <f t="shared" si="20"/>
        <v>0.21877771450683373</v>
      </c>
      <c r="M107" s="138" t="s">
        <v>331</v>
      </c>
      <c r="N107" s="138" t="s">
        <v>236</v>
      </c>
      <c r="O107" s="149">
        <f t="shared" si="21"/>
        <v>7708.0337083799686</v>
      </c>
      <c r="P107" s="149">
        <f t="shared" si="21"/>
        <v>805.84313877979343</v>
      </c>
      <c r="Q107" s="149">
        <f t="shared" si="21"/>
        <v>1318.2660911990961</v>
      </c>
      <c r="R107" s="149">
        <f t="shared" si="21"/>
        <v>1170.8016347486887</v>
      </c>
      <c r="S107" s="149">
        <f t="shared" si="21"/>
        <v>0</v>
      </c>
      <c r="T107" s="149">
        <f t="shared" si="21"/>
        <v>0</v>
      </c>
      <c r="U107" s="149">
        <f t="shared" si="21"/>
        <v>875.11085802733487</v>
      </c>
    </row>
    <row r="108" spans="1:21">
      <c r="A108" s="138" t="s">
        <v>331</v>
      </c>
      <c r="B108" s="138" t="s">
        <v>237</v>
      </c>
      <c r="C108" s="144">
        <f t="shared" si="20"/>
        <v>1.1759120372051595</v>
      </c>
      <c r="D108" s="144">
        <f t="shared" si="20"/>
        <v>0.26448540060260117</v>
      </c>
      <c r="E108" s="144">
        <f t="shared" si="20"/>
        <v>0.43266749873872701</v>
      </c>
      <c r="F108" s="144">
        <f t="shared" si="20"/>
        <v>0.38426825828854716</v>
      </c>
      <c r="G108" s="144">
        <f t="shared" si="20"/>
        <v>0</v>
      </c>
      <c r="H108" s="144">
        <f t="shared" si="20"/>
        <v>0</v>
      </c>
      <c r="I108" s="144">
        <f t="shared" si="20"/>
        <v>3.1913302935456196E-2</v>
      </c>
      <c r="M108" s="138" t="s">
        <v>331</v>
      </c>
      <c r="N108" s="138" t="s">
        <v>237</v>
      </c>
      <c r="O108" s="149">
        <f t="shared" si="21"/>
        <v>2655.2093800092503</v>
      </c>
      <c r="P108" s="149">
        <f t="shared" si="21"/>
        <v>597.20803456067347</v>
      </c>
      <c r="Q108" s="149">
        <f t="shared" si="21"/>
        <v>976.96321215204557</v>
      </c>
      <c r="R108" s="149">
        <f t="shared" si="21"/>
        <v>867.67772721553945</v>
      </c>
      <c r="S108" s="149">
        <f t="shared" si="21"/>
        <v>0</v>
      </c>
      <c r="T108" s="149">
        <f t="shared" si="21"/>
        <v>0</v>
      </c>
      <c r="U108" s="149">
        <f t="shared" si="21"/>
        <v>72.060238028260088</v>
      </c>
    </row>
    <row r="109" spans="1:21">
      <c r="A109" s="138" t="s">
        <v>331</v>
      </c>
      <c r="B109" s="138" t="s">
        <v>238</v>
      </c>
      <c r="C109" s="144">
        <f t="shared" si="20"/>
        <v>0</v>
      </c>
      <c r="D109" s="144">
        <f t="shared" si="20"/>
        <v>0</v>
      </c>
      <c r="E109" s="144">
        <f t="shared" si="20"/>
        <v>0</v>
      </c>
      <c r="F109" s="144">
        <f t="shared" si="20"/>
        <v>0</v>
      </c>
      <c r="G109" s="144">
        <f t="shared" si="20"/>
        <v>0</v>
      </c>
      <c r="H109" s="144">
        <f t="shared" si="20"/>
        <v>0</v>
      </c>
      <c r="I109" s="144">
        <f t="shared" si="20"/>
        <v>0</v>
      </c>
      <c r="M109" s="138" t="s">
        <v>331</v>
      </c>
      <c r="N109" s="138" t="s">
        <v>238</v>
      </c>
      <c r="O109" s="149">
        <f t="shared" si="21"/>
        <v>0</v>
      </c>
      <c r="P109" s="149">
        <f t="shared" si="21"/>
        <v>0</v>
      </c>
      <c r="Q109" s="149">
        <f t="shared" si="21"/>
        <v>0</v>
      </c>
      <c r="R109" s="149">
        <f t="shared" si="21"/>
        <v>0</v>
      </c>
      <c r="S109" s="149">
        <f t="shared" si="21"/>
        <v>0</v>
      </c>
      <c r="T109" s="149">
        <f t="shared" si="21"/>
        <v>0</v>
      </c>
      <c r="U109" s="149">
        <f t="shared" si="21"/>
        <v>0</v>
      </c>
    </row>
    <row r="110" spans="1:21">
      <c r="C110" s="144"/>
      <c r="D110" s="144"/>
      <c r="E110" s="144"/>
      <c r="F110" s="144"/>
      <c r="G110" s="144"/>
      <c r="H110" s="144"/>
      <c r="I110" s="144"/>
      <c r="O110" s="148"/>
      <c r="P110" s="148"/>
      <c r="Q110" s="148"/>
      <c r="R110" s="148"/>
      <c r="S110" s="148"/>
      <c r="T110" s="148"/>
      <c r="U110" s="148"/>
    </row>
    <row r="111" spans="1:21" s="139" customFormat="1" ht="42.8">
      <c r="B111" s="138" t="s">
        <v>336</v>
      </c>
      <c r="C111" s="145" t="s">
        <v>31</v>
      </c>
      <c r="D111" s="145" t="s">
        <v>35</v>
      </c>
      <c r="E111" s="145" t="s">
        <v>37</v>
      </c>
      <c r="F111" s="145" t="s">
        <v>39</v>
      </c>
      <c r="G111" s="145" t="s">
        <v>41</v>
      </c>
      <c r="H111" s="145" t="s">
        <v>43</v>
      </c>
      <c r="I111" s="145" t="s">
        <v>45</v>
      </c>
      <c r="N111" s="139" t="s">
        <v>334</v>
      </c>
      <c r="O111" s="150" t="s">
        <v>31</v>
      </c>
      <c r="P111" s="150" t="s">
        <v>35</v>
      </c>
      <c r="Q111" s="150" t="s">
        <v>37</v>
      </c>
      <c r="R111" s="150" t="s">
        <v>39</v>
      </c>
      <c r="S111" s="150" t="s">
        <v>41</v>
      </c>
      <c r="T111" s="150" t="s">
        <v>43</v>
      </c>
      <c r="U111" s="150" t="s">
        <v>45</v>
      </c>
    </row>
    <row r="112" spans="1:21">
      <c r="A112" s="138" t="s">
        <v>332</v>
      </c>
      <c r="B112" s="138" t="s">
        <v>179</v>
      </c>
      <c r="C112" s="144">
        <f t="shared" ref="C112:I117" si="22">IFERROR(1/(C60*C$2*1.609)*100,0)*IF(LEN(O60)&gt;0,O60,1)</f>
        <v>12.010332203830254</v>
      </c>
      <c r="D112" s="144">
        <f t="shared" si="22"/>
        <v>3.4921489971964723</v>
      </c>
      <c r="E112" s="144">
        <f t="shared" si="22"/>
        <v>6.3619190195563942</v>
      </c>
      <c r="F112" s="144">
        <f t="shared" si="22"/>
        <v>4.838921318472285</v>
      </c>
      <c r="G112" s="144">
        <f t="shared" si="22"/>
        <v>0</v>
      </c>
      <c r="H112" s="144">
        <f t="shared" si="22"/>
        <v>3.8439532419343272</v>
      </c>
      <c r="I112" s="144">
        <f t="shared" si="22"/>
        <v>0.7995357110605531</v>
      </c>
      <c r="M112" s="138" t="s">
        <v>332</v>
      </c>
      <c r="N112" s="138" t="s">
        <v>179</v>
      </c>
      <c r="O112" s="149">
        <f t="shared" ref="O112:U117" si="23">C112*($L60)</f>
        <v>15.012915254787817</v>
      </c>
      <c r="P112" s="149">
        <f t="shared" si="23"/>
        <v>4.3651862464955906</v>
      </c>
      <c r="Q112" s="149">
        <f t="shared" si="23"/>
        <v>7.9523987744454931</v>
      </c>
      <c r="R112" s="149">
        <f t="shared" si="23"/>
        <v>6.048651648090356</v>
      </c>
      <c r="S112" s="149">
        <f t="shared" si="23"/>
        <v>0</v>
      </c>
      <c r="T112" s="149">
        <f t="shared" si="23"/>
        <v>4.8049415524179091</v>
      </c>
      <c r="U112" s="149">
        <f t="shared" si="23"/>
        <v>0.9994196388256914</v>
      </c>
    </row>
    <row r="113" spans="1:21">
      <c r="A113" s="138" t="s">
        <v>332</v>
      </c>
      <c r="B113" s="138" t="s">
        <v>180</v>
      </c>
      <c r="C113" s="144">
        <f t="shared" si="22"/>
        <v>2.5391398953583688</v>
      </c>
      <c r="D113" s="144">
        <f t="shared" si="22"/>
        <v>0.43836615395453327</v>
      </c>
      <c r="E113" s="144">
        <f t="shared" si="22"/>
        <v>0.92260836127790857</v>
      </c>
      <c r="F113" s="144">
        <f t="shared" si="22"/>
        <v>0.7017194210479889</v>
      </c>
      <c r="G113" s="144">
        <f t="shared" si="22"/>
        <v>0</v>
      </c>
      <c r="H113" s="144">
        <f t="shared" si="22"/>
        <v>1.4537143636807985</v>
      </c>
      <c r="I113" s="144">
        <f t="shared" si="22"/>
        <v>0.31496885993478041</v>
      </c>
      <c r="M113" s="138" t="s">
        <v>332</v>
      </c>
      <c r="N113" s="138" t="s">
        <v>180</v>
      </c>
      <c r="O113" s="149">
        <f t="shared" si="23"/>
        <v>61.421794068718945</v>
      </c>
      <c r="P113" s="149">
        <f t="shared" si="23"/>
        <v>10.604077264160161</v>
      </c>
      <c r="Q113" s="149">
        <f t="shared" si="23"/>
        <v>22.317896259312608</v>
      </c>
      <c r="R113" s="149">
        <f t="shared" si="23"/>
        <v>16.974592795150851</v>
      </c>
      <c r="S113" s="149">
        <f t="shared" si="23"/>
        <v>0</v>
      </c>
      <c r="T113" s="149">
        <f t="shared" si="23"/>
        <v>35.165350457438521</v>
      </c>
      <c r="U113" s="149">
        <f t="shared" si="23"/>
        <v>7.6190967218223387</v>
      </c>
    </row>
    <row r="114" spans="1:21">
      <c r="A114" s="138" t="s">
        <v>332</v>
      </c>
      <c r="B114" s="138" t="s">
        <v>235</v>
      </c>
      <c r="C114" s="144">
        <f t="shared" si="22"/>
        <v>11.672348301629077</v>
      </c>
      <c r="D114" s="144">
        <f t="shared" si="22"/>
        <v>2.6253372861688362</v>
      </c>
      <c r="E114" s="144">
        <f t="shared" si="22"/>
        <v>4.2947478929429277</v>
      </c>
      <c r="F114" s="144">
        <f t="shared" si="22"/>
        <v>3.8143269310047438</v>
      </c>
      <c r="G114" s="144">
        <f t="shared" si="22"/>
        <v>0</v>
      </c>
      <c r="H114" s="144">
        <f t="shared" si="22"/>
        <v>0</v>
      </c>
      <c r="I114" s="144">
        <f t="shared" si="22"/>
        <v>2.8510029490220354</v>
      </c>
      <c r="M114" s="138" t="s">
        <v>332</v>
      </c>
      <c r="N114" s="138" t="s">
        <v>235</v>
      </c>
      <c r="O114" s="148">
        <f t="shared" si="23"/>
        <v>1634.1287622280709</v>
      </c>
      <c r="P114" s="148">
        <f t="shared" si="23"/>
        <v>367.54722006363704</v>
      </c>
      <c r="Q114" s="148">
        <f t="shared" si="23"/>
        <v>601.26470501200993</v>
      </c>
      <c r="R114" s="148">
        <f t="shared" si="23"/>
        <v>534.00577034066418</v>
      </c>
      <c r="S114" s="148">
        <f t="shared" si="23"/>
        <v>0</v>
      </c>
      <c r="T114" s="148">
        <f t="shared" si="23"/>
        <v>0</v>
      </c>
      <c r="U114" s="148">
        <f t="shared" si="23"/>
        <v>399.14041286308498</v>
      </c>
    </row>
    <row r="115" spans="1:21">
      <c r="A115" s="138" t="s">
        <v>332</v>
      </c>
      <c r="B115" s="138" t="s">
        <v>236</v>
      </c>
      <c r="C115" s="144">
        <f t="shared" si="22"/>
        <v>4.0890281387039709</v>
      </c>
      <c r="D115" s="144">
        <f t="shared" si="22"/>
        <v>0.26121610218921271</v>
      </c>
      <c r="E115" s="144">
        <f t="shared" si="22"/>
        <v>0.42731930498614751</v>
      </c>
      <c r="F115" s="144">
        <f t="shared" si="22"/>
        <v>0.37951832651811307</v>
      </c>
      <c r="G115" s="144">
        <f t="shared" si="22"/>
        <v>0</v>
      </c>
      <c r="H115" s="144">
        <f t="shared" si="22"/>
        <v>0</v>
      </c>
      <c r="I115" s="144">
        <f t="shared" si="22"/>
        <v>0.28366940948767416</v>
      </c>
      <c r="M115" s="138" t="s">
        <v>332</v>
      </c>
      <c r="N115" s="138" t="s">
        <v>236</v>
      </c>
      <c r="O115" s="148">
        <f t="shared" si="23"/>
        <v>4710.5604157869748</v>
      </c>
      <c r="P115" s="148">
        <f t="shared" si="23"/>
        <v>300.92094972197305</v>
      </c>
      <c r="Q115" s="148">
        <f t="shared" si="23"/>
        <v>492.27183934404195</v>
      </c>
      <c r="R115" s="148">
        <f t="shared" si="23"/>
        <v>437.20511214886625</v>
      </c>
      <c r="S115" s="148">
        <f t="shared" si="23"/>
        <v>0</v>
      </c>
      <c r="T115" s="148">
        <f t="shared" si="23"/>
        <v>0</v>
      </c>
      <c r="U115" s="148">
        <f t="shared" si="23"/>
        <v>326.78715972980063</v>
      </c>
    </row>
    <row r="116" spans="1:21">
      <c r="A116" s="138" t="s">
        <v>332</v>
      </c>
      <c r="B116" s="138" t="s">
        <v>237</v>
      </c>
      <c r="C116" s="144">
        <f t="shared" si="22"/>
        <v>9.8745732436734546</v>
      </c>
      <c r="D116" s="144">
        <f t="shared" si="22"/>
        <v>2.2209828435296926</v>
      </c>
      <c r="E116" s="144">
        <f t="shared" si="22"/>
        <v>0</v>
      </c>
      <c r="F116" s="144">
        <f t="shared" si="22"/>
        <v>3.2268443060652867</v>
      </c>
      <c r="G116" s="144">
        <f t="shared" si="22"/>
        <v>0</v>
      </c>
      <c r="H116" s="144">
        <f t="shared" si="22"/>
        <v>0</v>
      </c>
      <c r="I116" s="144">
        <f t="shared" si="22"/>
        <v>0.2679879423912408</v>
      </c>
      <c r="M116" s="138" t="s">
        <v>332</v>
      </c>
      <c r="N116" s="138" t="s">
        <v>237</v>
      </c>
      <c r="O116" s="148">
        <f t="shared" si="23"/>
        <v>4453.4325328967279</v>
      </c>
      <c r="P116" s="148">
        <f t="shared" si="23"/>
        <v>1001.6632624318913</v>
      </c>
      <c r="Q116" s="148">
        <f t="shared" si="23"/>
        <v>0</v>
      </c>
      <c r="R116" s="148">
        <f t="shared" si="23"/>
        <v>1455.3067820354443</v>
      </c>
      <c r="S116" s="148">
        <f t="shared" si="23"/>
        <v>0</v>
      </c>
      <c r="T116" s="148">
        <f t="shared" si="23"/>
        <v>0</v>
      </c>
      <c r="U116" s="148">
        <f t="shared" si="23"/>
        <v>120.86256201844959</v>
      </c>
    </row>
    <row r="117" spans="1:21">
      <c r="A117" s="138" t="s">
        <v>332</v>
      </c>
      <c r="B117" s="138" t="s">
        <v>238</v>
      </c>
      <c r="C117" s="144">
        <f t="shared" si="22"/>
        <v>1.2158427269256551</v>
      </c>
      <c r="D117" s="144">
        <f t="shared" si="22"/>
        <v>2.1678096898632226</v>
      </c>
      <c r="E117" s="144">
        <f>IFERROR(1/(E65*E$2*1.609)*100,0)*IF(LEN(Q65)&gt;0,Q65,1)</f>
        <v>3.5462857084651933</v>
      </c>
      <c r="F117" s="144">
        <f t="shared" si="22"/>
        <v>3.1495895498459645</v>
      </c>
      <c r="G117" s="144">
        <f t="shared" si="22"/>
        <v>0</v>
      </c>
      <c r="H117" s="144">
        <f t="shared" si="22"/>
        <v>7.1678310094008449E-2</v>
      </c>
      <c r="I117" s="144">
        <f t="shared" si="22"/>
        <v>6.5392992563482492E-3</v>
      </c>
      <c r="M117" s="138" t="s">
        <v>332</v>
      </c>
      <c r="N117" s="138" t="s">
        <v>238</v>
      </c>
      <c r="O117" s="144">
        <f>C117*($L65)</f>
        <v>1.2158427269256551</v>
      </c>
      <c r="P117" s="144">
        <f t="shared" si="23"/>
        <v>2.1678096898632226</v>
      </c>
      <c r="Q117" s="144">
        <f t="shared" si="23"/>
        <v>3.5462857084651933</v>
      </c>
      <c r="R117" s="144">
        <f t="shared" si="23"/>
        <v>3.1495895498459645</v>
      </c>
      <c r="S117" s="144">
        <f t="shared" si="23"/>
        <v>0</v>
      </c>
      <c r="T117" s="144">
        <f t="shared" si="23"/>
        <v>7.1678310094008449E-2</v>
      </c>
      <c r="U117" s="144">
        <f t="shared" si="23"/>
        <v>6.5392992563482492E-3</v>
      </c>
    </row>
    <row r="120" spans="1:21">
      <c r="F120" s="138">
        <f>F107*1.2</f>
        <v>0.35124049042460659</v>
      </c>
    </row>
    <row r="121" spans="1:21">
      <c r="C121" s="138" t="s">
        <v>338</v>
      </c>
    </row>
    <row r="122" spans="1:21">
      <c r="A122" s="138" t="s">
        <v>337</v>
      </c>
      <c r="B122" s="138" t="s">
        <v>179</v>
      </c>
      <c r="C122" s="140"/>
    </row>
    <row r="123" spans="1:21">
      <c r="A123" s="138" t="s">
        <v>330</v>
      </c>
      <c r="B123" s="138" t="s">
        <v>179</v>
      </c>
      <c r="C123" s="140"/>
    </row>
    <row r="124" spans="1:21">
      <c r="A124" s="138" t="s">
        <v>332</v>
      </c>
      <c r="B124" s="138" t="s">
        <v>179</v>
      </c>
      <c r="C124" s="140"/>
    </row>
    <row r="126" spans="1:21">
      <c r="A126" s="138" t="s">
        <v>337</v>
      </c>
      <c r="B126" s="138" t="s">
        <v>179</v>
      </c>
    </row>
    <row r="127" spans="1:21">
      <c r="A127" s="138" t="s">
        <v>330</v>
      </c>
      <c r="B127" s="138" t="s">
        <v>179</v>
      </c>
    </row>
    <row r="128" spans="1:21">
      <c r="A128" s="138" t="s">
        <v>332</v>
      </c>
      <c r="B128" s="138" t="s">
        <v>179</v>
      </c>
    </row>
    <row r="130" spans="1:2">
      <c r="A130" s="138" t="s">
        <v>337</v>
      </c>
      <c r="B130" s="138" t="s">
        <v>179</v>
      </c>
    </row>
    <row r="131" spans="1:2">
      <c r="A131" s="138" t="s">
        <v>330</v>
      </c>
      <c r="B131" s="138" t="s">
        <v>179</v>
      </c>
    </row>
    <row r="132" spans="1:2">
      <c r="A132" s="138" t="s">
        <v>332</v>
      </c>
      <c r="B132" s="138" t="s">
        <v>179</v>
      </c>
    </row>
    <row r="134" spans="1:2">
      <c r="A134" s="138" t="s">
        <v>337</v>
      </c>
      <c r="B134" s="138" t="s">
        <v>179</v>
      </c>
    </row>
    <row r="135" spans="1:2">
      <c r="A135" s="138" t="s">
        <v>330</v>
      </c>
      <c r="B135" s="138" t="s">
        <v>179</v>
      </c>
    </row>
    <row r="136" spans="1:2">
      <c r="A136" s="138" t="s">
        <v>332</v>
      </c>
      <c r="B136" s="138" t="s">
        <v>179</v>
      </c>
    </row>
    <row r="138" spans="1:2">
      <c r="A138" s="138" t="s">
        <v>337</v>
      </c>
      <c r="B138" s="138" t="s">
        <v>179</v>
      </c>
    </row>
    <row r="139" spans="1:2">
      <c r="A139" s="138" t="s">
        <v>330</v>
      </c>
      <c r="B139" s="138" t="s">
        <v>179</v>
      </c>
    </row>
    <row r="140" spans="1:2">
      <c r="A140" s="138" t="s">
        <v>332</v>
      </c>
      <c r="B140" s="138" t="s">
        <v>179</v>
      </c>
    </row>
    <row r="161" spans="1:2">
      <c r="A161" s="138" t="s">
        <v>337</v>
      </c>
      <c r="B161" s="138" t="s">
        <v>235</v>
      </c>
    </row>
    <row r="162" spans="1:2">
      <c r="A162" s="138" t="s">
        <v>330</v>
      </c>
      <c r="B162" s="138" t="s">
        <v>235</v>
      </c>
    </row>
    <row r="163" spans="1:2">
      <c r="A163" s="138" t="s">
        <v>332</v>
      </c>
      <c r="B163" s="138" t="s">
        <v>235</v>
      </c>
    </row>
    <row r="164" spans="1:2">
      <c r="A164" s="138" t="s">
        <v>337</v>
      </c>
      <c r="B164" s="138" t="s">
        <v>180</v>
      </c>
    </row>
    <row r="165" spans="1:2">
      <c r="A165" s="138" t="s">
        <v>330</v>
      </c>
      <c r="B165" s="138" t="s">
        <v>180</v>
      </c>
    </row>
    <row r="166" spans="1:2">
      <c r="A166" s="138" t="s">
        <v>332</v>
      </c>
      <c r="B166" s="138" t="s">
        <v>180</v>
      </c>
    </row>
    <row r="167" spans="1:2">
      <c r="A167" s="138" t="s">
        <v>337</v>
      </c>
      <c r="B167" s="138" t="s">
        <v>179</v>
      </c>
    </row>
    <row r="168" spans="1:2">
      <c r="A168" s="138" t="s">
        <v>330</v>
      </c>
      <c r="B168" s="138" t="s">
        <v>179</v>
      </c>
    </row>
    <row r="169" spans="1:2">
      <c r="A169" s="138" t="s">
        <v>332</v>
      </c>
      <c r="B169" s="138" t="s">
        <v>179</v>
      </c>
    </row>
    <row r="170" spans="1:2">
      <c r="A170" s="138" t="s">
        <v>337</v>
      </c>
      <c r="B170" s="138" t="s">
        <v>238</v>
      </c>
    </row>
    <row r="171" spans="1:2">
      <c r="A171" s="138" t="s">
        <v>330</v>
      </c>
      <c r="B171" s="138" t="s">
        <v>238</v>
      </c>
    </row>
    <row r="172" spans="1:2">
      <c r="A172" s="138" t="s">
        <v>332</v>
      </c>
      <c r="B172" s="138" t="s">
        <v>238</v>
      </c>
    </row>
    <row r="173" spans="1:2">
      <c r="A173" s="138" t="s">
        <v>337</v>
      </c>
      <c r="B173" s="138" t="s">
        <v>236</v>
      </c>
    </row>
    <row r="174" spans="1:2">
      <c r="A174" s="138" t="s">
        <v>330</v>
      </c>
      <c r="B174" s="138" t="s">
        <v>236</v>
      </c>
    </row>
    <row r="175" spans="1:2">
      <c r="A175" s="138" t="s">
        <v>332</v>
      </c>
      <c r="B175" s="138" t="s">
        <v>236</v>
      </c>
    </row>
    <row r="176" spans="1:2">
      <c r="A176" s="138" t="s">
        <v>337</v>
      </c>
      <c r="B176" s="138" t="s">
        <v>237</v>
      </c>
    </row>
    <row r="177" spans="1:2">
      <c r="A177" s="138" t="s">
        <v>330</v>
      </c>
      <c r="B177" s="138" t="s">
        <v>237</v>
      </c>
    </row>
    <row r="178" spans="1:2">
      <c r="A178" s="138" t="s">
        <v>332</v>
      </c>
      <c r="B178" s="138" t="s">
        <v>237</v>
      </c>
    </row>
    <row r="179" spans="1:2">
      <c r="A179" s="138" t="s">
        <v>335</v>
      </c>
      <c r="B179" s="138" t="s">
        <v>235</v>
      </c>
    </row>
    <row r="180" spans="1:2">
      <c r="A180" s="138" t="s">
        <v>329</v>
      </c>
      <c r="B180" s="138" t="s">
        <v>235</v>
      </c>
    </row>
    <row r="181" spans="1:2">
      <c r="A181" s="138" t="s">
        <v>331</v>
      </c>
      <c r="B181" s="138" t="s">
        <v>235</v>
      </c>
    </row>
    <row r="182" spans="1:2">
      <c r="A182" s="138" t="s">
        <v>335</v>
      </c>
      <c r="B182" s="138" t="s">
        <v>180</v>
      </c>
    </row>
    <row r="183" spans="1:2">
      <c r="A183" s="138" t="s">
        <v>329</v>
      </c>
      <c r="B183" s="138" t="s">
        <v>180</v>
      </c>
    </row>
    <row r="184" spans="1:2">
      <c r="A184" s="138" t="s">
        <v>331</v>
      </c>
      <c r="B184" s="138" t="s">
        <v>180</v>
      </c>
    </row>
    <row r="185" spans="1:2">
      <c r="A185" s="138" t="s">
        <v>335</v>
      </c>
      <c r="B185" s="138" t="s">
        <v>179</v>
      </c>
    </row>
    <row r="186" spans="1:2">
      <c r="A186" s="138" t="s">
        <v>329</v>
      </c>
      <c r="B186" s="138" t="s">
        <v>179</v>
      </c>
    </row>
    <row r="187" spans="1:2">
      <c r="A187" s="138" t="s">
        <v>331</v>
      </c>
      <c r="B187" s="138" t="s">
        <v>179</v>
      </c>
    </row>
    <row r="188" spans="1:2">
      <c r="A188" s="138" t="s">
        <v>335</v>
      </c>
      <c r="B188" s="138" t="s">
        <v>238</v>
      </c>
    </row>
    <row r="189" spans="1:2">
      <c r="A189" s="138" t="s">
        <v>329</v>
      </c>
      <c r="B189" s="138" t="s">
        <v>238</v>
      </c>
    </row>
    <row r="190" spans="1:2">
      <c r="A190" s="138" t="s">
        <v>331</v>
      </c>
      <c r="B190" s="138" t="s">
        <v>238</v>
      </c>
    </row>
    <row r="191" spans="1:2">
      <c r="A191" s="138" t="s">
        <v>335</v>
      </c>
      <c r="B191" s="138" t="s">
        <v>236</v>
      </c>
    </row>
    <row r="192" spans="1:2">
      <c r="A192" s="138" t="s">
        <v>329</v>
      </c>
      <c r="B192" s="138" t="s">
        <v>236</v>
      </c>
    </row>
    <row r="193" spans="1:2">
      <c r="A193" s="138" t="s">
        <v>331</v>
      </c>
      <c r="B193" s="138" t="s">
        <v>236</v>
      </c>
    </row>
    <row r="194" spans="1:2">
      <c r="A194" s="138" t="s">
        <v>335</v>
      </c>
      <c r="B194" s="138" t="s">
        <v>237</v>
      </c>
    </row>
    <row r="195" spans="1:2">
      <c r="A195" s="138" t="s">
        <v>329</v>
      </c>
      <c r="B195" s="138" t="s">
        <v>237</v>
      </c>
    </row>
    <row r="196" spans="1:2">
      <c r="A196" s="138" t="s">
        <v>331</v>
      </c>
      <c r="B196" s="138" t="s">
        <v>237</v>
      </c>
    </row>
  </sheetData>
  <autoFilter ref="A121:C121" xr:uid="{63B27E58-B06D-4D93-A58F-330DE8070B62}">
    <sortState xmlns:xlrd2="http://schemas.microsoft.com/office/spreadsheetml/2017/richdata2" ref="A122:C157">
      <sortCondition ref="B121"/>
    </sortState>
  </autoFilter>
  <phoneticPr fontId="49" type="noConversion"/>
  <conditionalFormatting sqref="C5:I10">
    <cfRule type="cellIs" dxfId="17" priority="36" operator="equal">
      <formula>0</formula>
    </cfRule>
    <cfRule type="dataBar" priority="3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{FE9E566B-5BAE-4B98-B34E-E31BCA0C77D7}</x14:id>
        </ext>
      </extLst>
    </cfRule>
  </conditionalFormatting>
  <conditionalFormatting sqref="C16:I21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{014690B5-A1B7-4384-B5CC-64DB79D1B545}</x14:id>
        </ext>
      </extLst>
    </cfRule>
    <cfRule type="cellIs" dxfId="16" priority="34" operator="equal">
      <formula>0</formula>
    </cfRule>
  </conditionalFormatting>
  <conditionalFormatting sqref="C27:I32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{9A9F3094-CA7A-412F-94AF-C7A15C2E16FE}</x14:id>
        </ext>
      </extLst>
    </cfRule>
    <cfRule type="cellIs" dxfId="15" priority="32" operator="equal">
      <formula>0</formula>
    </cfRule>
  </conditionalFormatting>
  <conditionalFormatting sqref="C38:I43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{3249AB17-57DE-4577-9FF5-4512CFFD546F}</x14:id>
        </ext>
      </extLst>
    </cfRule>
    <cfRule type="cellIs" dxfId="14" priority="16" operator="equal">
      <formula>0</formula>
    </cfRule>
  </conditionalFormatting>
  <conditionalFormatting sqref="C49:I54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{35B81950-A5AF-4AA0-B687-84126277B67F}</x14:id>
        </ext>
      </extLst>
    </cfRule>
    <cfRule type="cellIs" dxfId="13" priority="14" operator="equal">
      <formula>0</formula>
    </cfRule>
  </conditionalFormatting>
  <conditionalFormatting sqref="C60:I65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{F5488B25-E3EB-4C0B-A705-AEDA8B207F6E}</x14:id>
        </ext>
      </extLst>
    </cfRule>
    <cfRule type="cellIs" dxfId="12" priority="12" operator="equal">
      <formula>0</formula>
    </cfRule>
  </conditionalFormatting>
  <conditionalFormatting sqref="C72:I77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{2730ABA9-C8E0-4574-9112-2802E6031F25}</x14:id>
        </ext>
      </extLst>
    </cfRule>
    <cfRule type="cellIs" dxfId="11" priority="30" operator="equal">
      <formula>0</formula>
    </cfRule>
  </conditionalFormatting>
  <conditionalFormatting sqref="C80:I85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{1CA27FAD-6044-49F0-9381-BF0FCFAFB330}</x14:id>
        </ext>
      </extLst>
    </cfRule>
    <cfRule type="cellIs" dxfId="10" priority="10" operator="equal">
      <formula>0</formula>
    </cfRule>
  </conditionalFormatting>
  <conditionalFormatting sqref="C88:I93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{7B4CFABC-22F0-4B64-BDE2-DB8E1D9CD733}</x14:id>
        </ext>
      </extLst>
    </cfRule>
    <cfRule type="cellIs" dxfId="9" priority="8" operator="equal">
      <formula>0</formula>
    </cfRule>
  </conditionalFormatting>
  <conditionalFormatting sqref="C96:I99 C101:I101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{1C343C42-B640-4DA9-80C9-F8AE67F8EF61}</x14:id>
        </ext>
      </extLst>
    </cfRule>
    <cfRule type="cellIs" dxfId="8" priority="6" operator="equal">
      <formula>0</formula>
    </cfRule>
  </conditionalFormatting>
  <conditionalFormatting sqref="C104:I10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{D2F65D15-19F5-48F8-AB6F-661BA00012FC}</x14:id>
        </ext>
      </extLst>
    </cfRule>
    <cfRule type="cellIs" dxfId="7" priority="4" operator="equal">
      <formula>0</formula>
    </cfRule>
  </conditionalFormatting>
  <conditionalFormatting sqref="C112:I11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{DDE7D3D8-4A2F-4964-BFA8-481CBF6901B9}</x14:id>
        </ext>
      </extLst>
    </cfRule>
    <cfRule type="cellIs" dxfId="6" priority="2" operator="equal">
      <formula>0</formula>
    </cfRule>
  </conditionalFormatting>
  <conditionalFormatting sqref="O72:U77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{F996A23E-775E-456E-9FA3-5F34D2DA7918}</x14:id>
        </ext>
      </extLst>
    </cfRule>
    <cfRule type="cellIs" dxfId="5" priority="28" operator="equal">
      <formula>0</formula>
    </cfRule>
  </conditionalFormatting>
  <conditionalFormatting sqref="O80:U85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{B99F9347-F22F-4897-A286-2AFE88DD8EA9}</x14:id>
        </ext>
      </extLst>
    </cfRule>
    <cfRule type="cellIs" dxfId="4" priority="26" operator="equal">
      <formula>0</formula>
    </cfRule>
  </conditionalFormatting>
  <conditionalFormatting sqref="O88:U93">
    <cfRule type="dataBar" priority="2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{81EE3BB7-EB72-4900-B423-33917FADF91C}</x14:id>
        </ext>
      </extLst>
    </cfRule>
    <cfRule type="cellIs" dxfId="3" priority="24" operator="equal">
      <formula>0</formula>
    </cfRule>
  </conditionalFormatting>
  <conditionalFormatting sqref="O96:U101"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{917ED493-8012-489B-A523-0181DD3F5E79}</x14:id>
        </ext>
      </extLst>
    </cfRule>
    <cfRule type="cellIs" dxfId="2" priority="22" operator="equal">
      <formula>0</formula>
    </cfRule>
  </conditionalFormatting>
  <conditionalFormatting sqref="O104:U109">
    <cfRule type="cellIs" dxfId="1" priority="20" operator="equal">
      <formula>0</formula>
    </cfRule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{9DA38BDA-1BE0-4339-8C06-49C59A399AF8}</x14:id>
        </ext>
      </extLst>
    </cfRule>
  </conditionalFormatting>
  <conditionalFormatting sqref="O112:U117">
    <cfRule type="cellIs" dxfId="0" priority="18" operator="equal">
      <formula>0</formula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{1FAAEB7D-72C0-4F9C-BF55-9D80C484F04D}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E9E566B-5BAE-4B98-B34E-E31BCA0C77D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C5:I10</xm:sqref>
        </x14:conditionalFormatting>
        <x14:conditionalFormatting xmlns:xm="http://schemas.microsoft.com/office/excel/2006/main">
          <x14:cfRule type="dataBar" id="{014690B5-A1B7-4384-B5CC-64DB79D1B54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C16:I21</xm:sqref>
        </x14:conditionalFormatting>
        <x14:conditionalFormatting xmlns:xm="http://schemas.microsoft.com/office/excel/2006/main">
          <x14:cfRule type="dataBar" id="{9A9F3094-CA7A-412F-94AF-C7A15C2E16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C27:I32</xm:sqref>
        </x14:conditionalFormatting>
        <x14:conditionalFormatting xmlns:xm="http://schemas.microsoft.com/office/excel/2006/main">
          <x14:cfRule type="dataBar" id="{3249AB17-57DE-4577-9FF5-4512CFFD546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C38:I43</xm:sqref>
        </x14:conditionalFormatting>
        <x14:conditionalFormatting xmlns:xm="http://schemas.microsoft.com/office/excel/2006/main">
          <x14:cfRule type="dataBar" id="{35B81950-A5AF-4AA0-B687-84126277B67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C49:I54</xm:sqref>
        </x14:conditionalFormatting>
        <x14:conditionalFormatting xmlns:xm="http://schemas.microsoft.com/office/excel/2006/main">
          <x14:cfRule type="dataBar" id="{F5488B25-E3EB-4C0B-A705-AEDA8B207F6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C60:I65</xm:sqref>
        </x14:conditionalFormatting>
        <x14:conditionalFormatting xmlns:xm="http://schemas.microsoft.com/office/excel/2006/main">
          <x14:cfRule type="dataBar" id="{2730ABA9-C8E0-4574-9112-2802E6031F2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C72:I77</xm:sqref>
        </x14:conditionalFormatting>
        <x14:conditionalFormatting xmlns:xm="http://schemas.microsoft.com/office/excel/2006/main">
          <x14:cfRule type="dataBar" id="{1CA27FAD-6044-49F0-9381-BF0FCFAFB33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C80:I85</xm:sqref>
        </x14:conditionalFormatting>
        <x14:conditionalFormatting xmlns:xm="http://schemas.microsoft.com/office/excel/2006/main">
          <x14:cfRule type="dataBar" id="{7B4CFABC-22F0-4B64-BDE2-DB8E1D9CD73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C88:I93</xm:sqref>
        </x14:conditionalFormatting>
        <x14:conditionalFormatting xmlns:xm="http://schemas.microsoft.com/office/excel/2006/main">
          <x14:cfRule type="dataBar" id="{1C343C42-B640-4DA9-80C9-F8AE67F8EF6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C96:I99 C101:I101</xm:sqref>
        </x14:conditionalFormatting>
        <x14:conditionalFormatting xmlns:xm="http://schemas.microsoft.com/office/excel/2006/main">
          <x14:cfRule type="dataBar" id="{D2F65D15-19F5-48F8-AB6F-661BA00012F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C104:I109</xm:sqref>
        </x14:conditionalFormatting>
        <x14:conditionalFormatting xmlns:xm="http://schemas.microsoft.com/office/excel/2006/main">
          <x14:cfRule type="dataBar" id="{DDE7D3D8-4A2F-4964-BFA8-481CBF6901B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C112:I117</xm:sqref>
        </x14:conditionalFormatting>
        <x14:conditionalFormatting xmlns:xm="http://schemas.microsoft.com/office/excel/2006/main">
          <x14:cfRule type="dataBar" id="{F996A23E-775E-456E-9FA3-5F34D2DA791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O72:U77</xm:sqref>
        </x14:conditionalFormatting>
        <x14:conditionalFormatting xmlns:xm="http://schemas.microsoft.com/office/excel/2006/main">
          <x14:cfRule type="dataBar" id="{B99F9347-F22F-4897-A286-2AFE88DD8EA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O80:U85</xm:sqref>
        </x14:conditionalFormatting>
        <x14:conditionalFormatting xmlns:xm="http://schemas.microsoft.com/office/excel/2006/main">
          <x14:cfRule type="dataBar" id="{81EE3BB7-EB72-4900-B423-33917FADF91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O88:U93</xm:sqref>
        </x14:conditionalFormatting>
        <x14:conditionalFormatting xmlns:xm="http://schemas.microsoft.com/office/excel/2006/main">
          <x14:cfRule type="dataBar" id="{917ED493-8012-489B-A523-0181DD3F5E7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O96:U101</xm:sqref>
        </x14:conditionalFormatting>
        <x14:conditionalFormatting xmlns:xm="http://schemas.microsoft.com/office/excel/2006/main">
          <x14:cfRule type="dataBar" id="{9DA38BDA-1BE0-4339-8C06-49C59A399A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O104:U109</xm:sqref>
        </x14:conditionalFormatting>
        <x14:conditionalFormatting xmlns:xm="http://schemas.microsoft.com/office/excel/2006/main">
          <x14:cfRule type="dataBar" id="{1FAAEB7D-72C0-4F9C-BF55-9D80C484F04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O112:U117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F9F9C-B555-4D54-BA1B-A6167F203194}">
  <dimension ref="A1:AH56"/>
  <sheetViews>
    <sheetView topLeftCell="A3" workbookViewId="0">
      <selection activeCell="B39" sqref="B39"/>
    </sheetView>
  </sheetViews>
  <sheetFormatPr defaultColWidth="9" defaultRowHeight="14.3"/>
  <cols>
    <col min="1" max="1" width="50.5" style="153" customWidth="1"/>
    <col min="2" max="2" width="21.5" style="153" customWidth="1"/>
    <col min="3" max="3" width="26.875" style="153" customWidth="1"/>
    <col min="4" max="4" width="42.875" style="153" customWidth="1"/>
    <col min="5" max="5" width="17" style="153" customWidth="1"/>
    <col min="6" max="16384" width="9" style="153"/>
  </cols>
  <sheetData>
    <row r="1" spans="1:33">
      <c r="A1" s="151" t="s">
        <v>339</v>
      </c>
      <c r="B1" s="152"/>
      <c r="C1" s="152"/>
      <c r="D1" s="152"/>
      <c r="E1" s="152"/>
      <c r="F1" s="152"/>
      <c r="G1" s="152"/>
      <c r="H1" s="152"/>
      <c r="I1" s="152"/>
      <c r="J1" s="152"/>
      <c r="K1" s="152"/>
      <c r="L1" s="152"/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X1" s="152"/>
      <c r="Y1" s="152"/>
      <c r="Z1" s="152"/>
      <c r="AA1" s="152"/>
      <c r="AB1" s="152"/>
      <c r="AC1" s="152"/>
      <c r="AD1" s="152"/>
      <c r="AE1" s="152"/>
      <c r="AF1" s="152"/>
      <c r="AG1" s="152"/>
    </row>
    <row r="2" spans="1:33">
      <c r="B2" s="153">
        <v>2022</v>
      </c>
      <c r="C2" s="153">
        <v>2023</v>
      </c>
      <c r="D2" s="153">
        <v>2024</v>
      </c>
      <c r="E2" s="153">
        <v>2025</v>
      </c>
      <c r="F2" s="153">
        <v>2026</v>
      </c>
      <c r="G2" s="153">
        <v>2027</v>
      </c>
      <c r="H2" s="153">
        <v>2028</v>
      </c>
      <c r="I2" s="153">
        <v>2029</v>
      </c>
      <c r="J2" s="153">
        <v>2030</v>
      </c>
      <c r="K2" s="153">
        <v>2031</v>
      </c>
      <c r="L2" s="153">
        <v>2032</v>
      </c>
      <c r="M2" s="153">
        <v>2033</v>
      </c>
      <c r="N2" s="153">
        <v>2034</v>
      </c>
      <c r="O2" s="153">
        <v>2035</v>
      </c>
      <c r="P2" s="153">
        <v>2036</v>
      </c>
      <c r="Q2" s="153">
        <v>2037</v>
      </c>
      <c r="R2" s="153">
        <v>2038</v>
      </c>
      <c r="S2" s="153">
        <v>2039</v>
      </c>
      <c r="T2" s="153">
        <v>2040</v>
      </c>
      <c r="U2" s="153">
        <v>2041</v>
      </c>
      <c r="V2" s="153">
        <v>2042</v>
      </c>
      <c r="W2" s="153">
        <v>2043</v>
      </c>
      <c r="X2" s="153">
        <v>2044</v>
      </c>
      <c r="Y2" s="153">
        <v>2045</v>
      </c>
      <c r="Z2" s="153">
        <v>2046</v>
      </c>
      <c r="AA2" s="153">
        <v>2047</v>
      </c>
      <c r="AB2" s="153">
        <v>2048</v>
      </c>
      <c r="AC2" s="153">
        <v>2049</v>
      </c>
      <c r="AD2" s="153">
        <v>2050</v>
      </c>
    </row>
    <row r="3" spans="1:33">
      <c r="A3" s="153" t="s">
        <v>340</v>
      </c>
      <c r="B3" s="153">
        <f>('[12]AEO 48'!E70-'[12]AEO 48'!E178)/'[12]AEO 48'!E70</f>
        <v>0.77213254116841057</v>
      </c>
      <c r="C3" s="153">
        <f>('[12]AEO 48'!F70-'[12]AEO 48'!F178)/'[12]AEO 48'!F70</f>
        <v>0.88933514835103555</v>
      </c>
      <c r="D3" s="153">
        <f>('[12]AEO 48'!G70-'[12]AEO 48'!G178)/'[12]AEO 48'!G70</f>
        <v>0.92087600109298473</v>
      </c>
      <c r="E3" s="153">
        <f>('[12]AEO 48'!H70-'[12]AEO 48'!H178)/'[12]AEO 48'!H70</f>
        <v>0.92643694361547047</v>
      </c>
      <c r="F3" s="153">
        <f>('[12]AEO 48'!I70-'[12]AEO 48'!I178)/'[12]AEO 48'!I70</f>
        <v>0.93029714969284272</v>
      </c>
      <c r="G3" s="153">
        <f>('[12]AEO 48'!J70-'[12]AEO 48'!J178)/'[12]AEO 48'!J70</f>
        <v>0.93282335871244138</v>
      </c>
      <c r="H3" s="153">
        <f>('[12]AEO 48'!K70-'[12]AEO 48'!K178)/'[12]AEO 48'!K70</f>
        <v>0.93498868255087331</v>
      </c>
      <c r="I3" s="153">
        <f>('[12]AEO 48'!L70-'[12]AEO 48'!L178)/'[12]AEO 48'!L70</f>
        <v>0.93713946140143756</v>
      </c>
      <c r="J3" s="153">
        <f>('[12]AEO 48'!M70-'[12]AEO 48'!M178)/'[12]AEO 48'!M70</f>
        <v>0.9392600856057034</v>
      </c>
      <c r="K3" s="153">
        <f>('[12]AEO 48'!N70-'[12]AEO 48'!N178)/'[12]AEO 48'!N70</f>
        <v>0.9413395077522464</v>
      </c>
      <c r="L3" s="153">
        <f>('[12]AEO 48'!O70-'[12]AEO 48'!O178)/'[12]AEO 48'!O70</f>
        <v>0.94335871372742264</v>
      </c>
      <c r="M3" s="153">
        <f>('[12]AEO 48'!P70-'[12]AEO 48'!P178)/'[12]AEO 48'!P70</f>
        <v>0.94531086681276733</v>
      </c>
      <c r="N3" s="153">
        <f>('[12]AEO 48'!Q70-'[12]AEO 48'!Q178)/'[12]AEO 48'!Q70</f>
        <v>0.9471951672807547</v>
      </c>
      <c r="O3" s="153">
        <f>('[12]AEO 48'!R70-'[12]AEO 48'!R178)/'[12]AEO 48'!R70</f>
        <v>0.94901177442071949</v>
      </c>
      <c r="P3" s="153">
        <f>('[12]AEO 48'!S70-'[12]AEO 48'!S178)/'[12]AEO 48'!S70</f>
        <v>0.95077987054419311</v>
      </c>
      <c r="Q3" s="153">
        <f>('[12]AEO 48'!T70-'[12]AEO 48'!T178)/'[12]AEO 48'!T70</f>
        <v>0.9524842310779349</v>
      </c>
      <c r="R3" s="153">
        <f>('[12]AEO 48'!U70-'[12]AEO 48'!U178)/'[12]AEO 48'!U70</f>
        <v>0.95412346413599314</v>
      </c>
      <c r="S3" s="153">
        <f>('[12]AEO 48'!V70-'[12]AEO 48'!V178)/'[12]AEO 48'!V70</f>
        <v>0.95569870706585602</v>
      </c>
      <c r="T3" s="153">
        <f>('[12]AEO 48'!W70-'[12]AEO 48'!W178)/'[12]AEO 48'!W70</f>
        <v>0.95721227004289489</v>
      </c>
      <c r="U3" s="153">
        <f>('[12]AEO 48'!X70-'[12]AEO 48'!X178)/'[12]AEO 48'!X70</f>
        <v>0.95867860233902413</v>
      </c>
      <c r="V3" s="153">
        <f>('[12]AEO 48'!Y70-'[12]AEO 48'!Y178)/'[12]AEO 48'!Y70</f>
        <v>0.96008729663561421</v>
      </c>
      <c r="W3" s="153">
        <f>('[12]AEO 48'!Z70-'[12]AEO 48'!Z178)/'[12]AEO 48'!Z70</f>
        <v>0.96143916614783365</v>
      </c>
      <c r="X3" s="153">
        <f>('[12]AEO 48'!AA70-'[12]AEO 48'!AA178)/'[12]AEO 48'!AA70</f>
        <v>0.96273653509540569</v>
      </c>
      <c r="Y3" s="153">
        <f>('[12]AEO 48'!AB70-'[12]AEO 48'!AB178)/'[12]AEO 48'!AB70</f>
        <v>0.96398250062767687</v>
      </c>
      <c r="Z3" s="153">
        <f>('[12]AEO 48'!AC70-'[12]AEO 48'!AC178)/'[12]AEO 48'!AC70</f>
        <v>0.96518615411565822</v>
      </c>
      <c r="AA3" s="153">
        <f>('[12]AEO 48'!AD70-'[12]AEO 48'!AD178)/'[12]AEO 48'!AD70</f>
        <v>0.96634163717768629</v>
      </c>
      <c r="AB3" s="153">
        <f>('[12]AEO 48'!AE70-'[12]AEO 48'!AE178)/'[12]AEO 48'!AE70</f>
        <v>0.96745033110492351</v>
      </c>
      <c r="AC3" s="153">
        <f>('[12]AEO 48'!AF70-'[12]AEO 48'!AF178)/'[12]AEO 48'!AF70</f>
        <v>0.96851424870119418</v>
      </c>
      <c r="AD3" s="153">
        <f>('[12]AEO 48'!AG70-'[12]AEO 48'!AG178)/'[12]AEO 48'!AG70</f>
        <v>0.96953592176213643</v>
      </c>
    </row>
    <row r="4" spans="1:33">
      <c r="A4" s="153" t="s">
        <v>341</v>
      </c>
      <c r="B4" s="153">
        <f>'[12]AEO 48'!E178/'[12]AEO 48'!E70</f>
        <v>0.22786745883158938</v>
      </c>
      <c r="C4" s="153">
        <f>'[12]AEO 48'!F178/'[12]AEO 48'!F70</f>
        <v>0.11066485164896439</v>
      </c>
      <c r="D4" s="153">
        <f>'[12]AEO 48'!G178/'[12]AEO 48'!G70</f>
        <v>7.9123998907015214E-2</v>
      </c>
      <c r="E4" s="153">
        <f>'[12]AEO 48'!H178/'[12]AEO 48'!H70</f>
        <v>7.3563056384529465E-2</v>
      </c>
      <c r="F4" s="153">
        <f>'[12]AEO 48'!I178/'[12]AEO 48'!I70</f>
        <v>6.9702850307157213E-2</v>
      </c>
      <c r="G4" s="153">
        <f>'[12]AEO 48'!J178/'[12]AEO 48'!J70</f>
        <v>6.7176641287558597E-2</v>
      </c>
      <c r="H4" s="153">
        <f>'[12]AEO 48'!K178/'[12]AEO 48'!K70</f>
        <v>6.5011317449126638E-2</v>
      </c>
      <c r="I4" s="153">
        <f>'[12]AEO 48'!L178/'[12]AEO 48'!L70</f>
        <v>6.286053859856236E-2</v>
      </c>
      <c r="J4" s="153">
        <f>'[12]AEO 48'!M178/'[12]AEO 48'!M70</f>
        <v>6.073991439429656E-2</v>
      </c>
      <c r="K4" s="153">
        <f>'[12]AEO 48'!N178/'[12]AEO 48'!N70</f>
        <v>5.8660492247753604E-2</v>
      </c>
      <c r="L4" s="153">
        <f>'[12]AEO 48'!O178/'[12]AEO 48'!O70</f>
        <v>5.6641286272577356E-2</v>
      </c>
      <c r="M4" s="153">
        <f>'[12]AEO 48'!P178/'[12]AEO 48'!P70</f>
        <v>5.4689133187232591E-2</v>
      </c>
      <c r="N4" s="153">
        <f>'[12]AEO 48'!Q178/'[12]AEO 48'!Q70</f>
        <v>5.2804832719245305E-2</v>
      </c>
      <c r="O4" s="153">
        <f>'[12]AEO 48'!R178/'[12]AEO 48'!R70</f>
        <v>5.098822557928042E-2</v>
      </c>
      <c r="P4" s="153">
        <f>'[12]AEO 48'!S178/'[12]AEO 48'!S70</f>
        <v>4.922012945580681E-2</v>
      </c>
      <c r="Q4" s="153">
        <f>'[12]AEO 48'!T178/'[12]AEO 48'!T70</f>
        <v>4.7515768922065091E-2</v>
      </c>
      <c r="R4" s="153">
        <f>'[12]AEO 48'!U178/'[12]AEO 48'!U70</f>
        <v>4.5876535864006793E-2</v>
      </c>
      <c r="S4" s="153">
        <f>'[12]AEO 48'!V178/'[12]AEO 48'!V70</f>
        <v>4.4301292934143963E-2</v>
      </c>
      <c r="T4" s="153">
        <f>'[12]AEO 48'!W178/'[12]AEO 48'!W70</f>
        <v>4.2787729957105065E-2</v>
      </c>
      <c r="U4" s="153">
        <f>'[12]AEO 48'!X178/'[12]AEO 48'!X70</f>
        <v>4.1321397660975881E-2</v>
      </c>
      <c r="V4" s="153">
        <f>'[12]AEO 48'!Y178/'[12]AEO 48'!Y70</f>
        <v>3.9912703364385745E-2</v>
      </c>
      <c r="W4" s="153">
        <f>'[12]AEO 48'!Z178/'[12]AEO 48'!Z70</f>
        <v>3.8560833852166305E-2</v>
      </c>
      <c r="X4" s="153">
        <f>'[12]AEO 48'!AA178/'[12]AEO 48'!AA70</f>
        <v>3.7263464904594312E-2</v>
      </c>
      <c r="Y4" s="153">
        <f>'[12]AEO 48'!AB178/'[12]AEO 48'!AB70</f>
        <v>3.6017499372323084E-2</v>
      </c>
      <c r="Z4" s="153">
        <f>'[12]AEO 48'!AC178/'[12]AEO 48'!AC70</f>
        <v>3.4813845884341769E-2</v>
      </c>
      <c r="AA4" s="153">
        <f>'[12]AEO 48'!AD178/'[12]AEO 48'!AD70</f>
        <v>3.3658362822313721E-2</v>
      </c>
      <c r="AB4" s="153">
        <f>'[12]AEO 48'!AE178/'[12]AEO 48'!AE70</f>
        <v>3.2549668895076475E-2</v>
      </c>
      <c r="AC4" s="153">
        <f>'[12]AEO 48'!AF178/'[12]AEO 48'!AF70</f>
        <v>3.1485751298805743E-2</v>
      </c>
      <c r="AD4" s="153">
        <f>'[12]AEO 48'!AG178/'[12]AEO 48'!AG70</f>
        <v>3.0464078237863519E-2</v>
      </c>
    </row>
    <row r="6" spans="1:33">
      <c r="A6" s="151" t="s">
        <v>342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  <c r="AA6" s="152"/>
      <c r="AB6" s="152"/>
      <c r="AC6" s="152"/>
      <c r="AD6" s="152"/>
      <c r="AE6" s="152"/>
      <c r="AF6" s="152"/>
      <c r="AG6" s="152"/>
    </row>
    <row r="7" spans="1:33">
      <c r="B7" s="153">
        <f>B2</f>
        <v>2022</v>
      </c>
      <c r="C7" s="153">
        <f t="shared" ref="C7:AD7" si="0">C2</f>
        <v>2023</v>
      </c>
      <c r="D7" s="153">
        <f t="shared" si="0"/>
        <v>2024</v>
      </c>
      <c r="E7" s="153">
        <f t="shared" si="0"/>
        <v>2025</v>
      </c>
      <c r="F7" s="153">
        <f t="shared" si="0"/>
        <v>2026</v>
      </c>
      <c r="G7" s="153">
        <f t="shared" si="0"/>
        <v>2027</v>
      </c>
      <c r="H7" s="153">
        <f t="shared" si="0"/>
        <v>2028</v>
      </c>
      <c r="I7" s="153">
        <f t="shared" si="0"/>
        <v>2029</v>
      </c>
      <c r="J7" s="153">
        <f t="shared" si="0"/>
        <v>2030</v>
      </c>
      <c r="K7" s="153">
        <f t="shared" si="0"/>
        <v>2031</v>
      </c>
      <c r="L7" s="153">
        <f t="shared" si="0"/>
        <v>2032</v>
      </c>
      <c r="M7" s="153">
        <f t="shared" si="0"/>
        <v>2033</v>
      </c>
      <c r="N7" s="153">
        <f t="shared" si="0"/>
        <v>2034</v>
      </c>
      <c r="O7" s="153">
        <f t="shared" si="0"/>
        <v>2035</v>
      </c>
      <c r="P7" s="153">
        <f t="shared" si="0"/>
        <v>2036</v>
      </c>
      <c r="Q7" s="153">
        <f t="shared" si="0"/>
        <v>2037</v>
      </c>
      <c r="R7" s="153">
        <f t="shared" si="0"/>
        <v>2038</v>
      </c>
      <c r="S7" s="153">
        <f t="shared" si="0"/>
        <v>2039</v>
      </c>
      <c r="T7" s="153">
        <f t="shared" si="0"/>
        <v>2040</v>
      </c>
      <c r="U7" s="153">
        <f t="shared" si="0"/>
        <v>2041</v>
      </c>
      <c r="V7" s="153">
        <f t="shared" si="0"/>
        <v>2042</v>
      </c>
      <c r="W7" s="153">
        <f t="shared" si="0"/>
        <v>2043</v>
      </c>
      <c r="X7" s="153">
        <f t="shared" si="0"/>
        <v>2044</v>
      </c>
      <c r="Y7" s="153">
        <f t="shared" si="0"/>
        <v>2045</v>
      </c>
      <c r="Z7" s="153">
        <f t="shared" si="0"/>
        <v>2046</v>
      </c>
      <c r="AA7" s="153">
        <f t="shared" si="0"/>
        <v>2047</v>
      </c>
      <c r="AB7" s="153">
        <f t="shared" si="0"/>
        <v>2048</v>
      </c>
      <c r="AC7" s="153">
        <f t="shared" si="0"/>
        <v>2049</v>
      </c>
      <c r="AD7" s="153">
        <f t="shared" si="0"/>
        <v>2050</v>
      </c>
    </row>
    <row r="8" spans="1:33">
      <c r="A8" s="153" t="s">
        <v>235</v>
      </c>
      <c r="B8" s="153">
        <f>'[12]AEO 47'!E170/'[12]AEO 47'!E175</f>
        <v>1.0707755386295932</v>
      </c>
      <c r="C8" s="153">
        <f>'[12]AEO 47'!F170/'[12]AEO 47'!F175</f>
        <v>1.0804061798453173</v>
      </c>
      <c r="D8" s="153">
        <f>'[12]AEO 47'!G170/'[12]AEO 47'!G175</f>
        <v>1.0861597452216092</v>
      </c>
      <c r="E8" s="153">
        <f>'[12]AEO 47'!H170/'[12]AEO 47'!H175</f>
        <v>1.0891535185931223</v>
      </c>
      <c r="F8" s="153">
        <f>'[12]AEO 47'!I170/'[12]AEO 47'!I175</f>
        <v>1.0909030932386663</v>
      </c>
      <c r="G8" s="153">
        <f>'[12]AEO 47'!J170/'[12]AEO 47'!J175</f>
        <v>1.0940718633133946</v>
      </c>
      <c r="H8" s="153">
        <f>'[12]AEO 47'!K170/'[12]AEO 47'!K175</f>
        <v>1.096712359717078</v>
      </c>
      <c r="I8" s="153">
        <f>'[12]AEO 47'!L170/'[12]AEO 47'!L175</f>
        <v>1.0994263759290328</v>
      </c>
      <c r="J8" s="153">
        <f>'[12]AEO 47'!M170/'[12]AEO 47'!M175</f>
        <v>1.1015761628522793</v>
      </c>
      <c r="K8" s="153">
        <f>'[12]AEO 47'!N170/'[12]AEO 47'!N175</f>
        <v>1.1030515703732979</v>
      </c>
      <c r="L8" s="153">
        <f>'[12]AEO 47'!O170/'[12]AEO 47'!O175</f>
        <v>1.1037359450077104</v>
      </c>
      <c r="M8" s="153">
        <f>'[12]AEO 47'!P170/'[12]AEO 47'!P175</f>
        <v>1.1034201649681437</v>
      </c>
      <c r="N8" s="153">
        <f>'[12]AEO 47'!Q170/'[12]AEO 47'!Q175</f>
        <v>1.102380533727868</v>
      </c>
      <c r="O8" s="153">
        <f>'[12]AEO 47'!R170/'[12]AEO 47'!R175</f>
        <v>1.1009616984847583</v>
      </c>
      <c r="P8" s="153">
        <f>'[12]AEO 47'!S170/'[12]AEO 47'!S175</f>
        <v>1.099543680768561</v>
      </c>
      <c r="Q8" s="153">
        <f>'[12]AEO 47'!T170/'[12]AEO 47'!T175</f>
        <v>1.098064302905847</v>
      </c>
      <c r="R8" s="153">
        <f>'[12]AEO 47'!U170/'[12]AEO 47'!U175</f>
        <v>1.0964606108716946</v>
      </c>
      <c r="S8" s="153">
        <f>'[12]AEO 47'!V170/'[12]AEO 47'!V175</f>
        <v>1.0952170480309293</v>
      </c>
      <c r="T8" s="153">
        <f>'[12]AEO 47'!W170/'[12]AEO 47'!W175</f>
        <v>1.0939090118462469</v>
      </c>
      <c r="U8" s="153">
        <f>'[12]AEO 47'!X170/'[12]AEO 47'!X175</f>
        <v>1.0925931620236835</v>
      </c>
      <c r="V8" s="153">
        <f>'[12]AEO 47'!Y170/'[12]AEO 47'!Y175</f>
        <v>1.0913606905186293</v>
      </c>
      <c r="W8" s="153">
        <f>'[12]AEO 47'!Z170/'[12]AEO 47'!Z175</f>
        <v>1.0900690163692466</v>
      </c>
      <c r="X8" s="153">
        <f>'[12]AEO 47'!AA170/'[12]AEO 47'!AA175</f>
        <v>1.0890006815886737</v>
      </c>
      <c r="Y8" s="153">
        <f>'[12]AEO 47'!AB170/'[12]AEO 47'!AB175</f>
        <v>1.0880422908858129</v>
      </c>
      <c r="Z8" s="153">
        <f>'[12]AEO 47'!AC170/'[12]AEO 47'!AC175</f>
        <v>1.0873474015595141</v>
      </c>
      <c r="AA8" s="153">
        <f>'[12]AEO 47'!AD170/'[12]AEO 47'!AD175</f>
        <v>1.0867608233053512</v>
      </c>
      <c r="AB8" s="153">
        <f>'[12]AEO 47'!AE170/'[12]AEO 47'!AE175</f>
        <v>1.0864002822928014</v>
      </c>
      <c r="AC8" s="153">
        <f>'[12]AEO 47'!AF170/'[12]AEO 47'!AF175</f>
        <v>1.0862556285814049</v>
      </c>
      <c r="AD8" s="153">
        <f>'[12]AEO 47'!AG170/'[12]AEO 47'!AG175</f>
        <v>1.0862718987510842</v>
      </c>
    </row>
    <row r="9" spans="1:33">
      <c r="A9" s="153" t="s">
        <v>343</v>
      </c>
      <c r="B9" s="153">
        <f>'[12]AEO 49'!F202/'[12]AEO 49'!F131</f>
        <v>1.0590517850527925</v>
      </c>
    </row>
    <row r="11" spans="1:33">
      <c r="A11" s="151" t="s">
        <v>344</v>
      </c>
      <c r="B11" s="152"/>
      <c r="D11" s="151" t="s">
        <v>345</v>
      </c>
    </row>
    <row r="12" spans="1:33">
      <c r="A12" s="153" t="s">
        <v>346</v>
      </c>
      <c r="B12" s="154">
        <v>0.68595041322313999</v>
      </c>
      <c r="D12" s="155" t="s">
        <v>347</v>
      </c>
    </row>
    <row r="13" spans="1:33">
      <c r="A13" s="153" t="s">
        <v>180</v>
      </c>
      <c r="B13" s="154">
        <v>0.68881036513545302</v>
      </c>
    </row>
    <row r="15" spans="1:33">
      <c r="A15" s="151" t="s">
        <v>348</v>
      </c>
      <c r="B15" s="152"/>
      <c r="D15" s="151" t="s">
        <v>345</v>
      </c>
    </row>
    <row r="16" spans="1:33">
      <c r="A16" s="153" t="s">
        <v>349</v>
      </c>
      <c r="B16" s="153">
        <v>0.55000000000000004</v>
      </c>
      <c r="D16" s="155" t="s">
        <v>350</v>
      </c>
    </row>
    <row r="18" spans="1:5">
      <c r="A18" s="151" t="s">
        <v>351</v>
      </c>
      <c r="B18" s="152"/>
      <c r="C18" s="153" t="s">
        <v>352</v>
      </c>
      <c r="D18" s="151" t="s">
        <v>345</v>
      </c>
    </row>
    <row r="19" spans="1:5">
      <c r="A19" s="153" t="s">
        <v>353</v>
      </c>
      <c r="B19" s="156">
        <v>1.67</v>
      </c>
      <c r="C19" s="157">
        <v>1.1160000000000001</v>
      </c>
      <c r="D19" s="155" t="s">
        <v>354</v>
      </c>
    </row>
    <row r="20" spans="1:5">
      <c r="A20" s="153" t="s">
        <v>355</v>
      </c>
      <c r="B20" s="156">
        <v>1.1399999999999999</v>
      </c>
      <c r="C20" s="157">
        <v>1.5960000000000001</v>
      </c>
    </row>
    <row r="21" spans="1:5">
      <c r="A21" s="153" t="s">
        <v>356</v>
      </c>
      <c r="B21" s="156">
        <v>21.2</v>
      </c>
      <c r="C21" s="157">
        <v>24.184999999999999</v>
      </c>
    </row>
    <row r="22" spans="1:5">
      <c r="A22" s="153" t="s">
        <v>343</v>
      </c>
      <c r="B22" s="156">
        <v>10.83</v>
      </c>
      <c r="C22" s="157">
        <v>10.16984594</v>
      </c>
    </row>
    <row r="23" spans="1:5">
      <c r="A23" s="153" t="s">
        <v>357</v>
      </c>
      <c r="B23" s="158">
        <v>217.24162419583899</v>
      </c>
      <c r="C23" s="157">
        <v>140.24414089999999</v>
      </c>
    </row>
    <row r="24" spans="1:5">
      <c r="A24" s="153" t="s">
        <v>358</v>
      </c>
      <c r="B24" s="158">
        <v>23.2042478441392</v>
      </c>
      <c r="C24" s="157">
        <v>27.415107630000001</v>
      </c>
    </row>
    <row r="25" spans="1:5">
      <c r="A25" s="153" t="s">
        <v>359</v>
      </c>
      <c r="B25" s="158">
        <v>458.34194208577202</v>
      </c>
      <c r="C25" s="157">
        <v>1152</v>
      </c>
    </row>
    <row r="26" spans="1:5">
      <c r="A26" s="153" t="s">
        <v>360</v>
      </c>
      <c r="B26" s="158">
        <v>1.27</v>
      </c>
      <c r="C26" s="159">
        <v>1</v>
      </c>
    </row>
    <row r="28" spans="1:5">
      <c r="A28" s="151" t="s">
        <v>361</v>
      </c>
      <c r="B28" s="152"/>
      <c r="D28" s="151" t="s">
        <v>345</v>
      </c>
    </row>
    <row r="29" spans="1:5">
      <c r="A29" s="153" t="s">
        <v>362</v>
      </c>
      <c r="B29" s="160">
        <v>120214</v>
      </c>
      <c r="D29" s="153" t="s">
        <v>363</v>
      </c>
      <c r="E29" s="153" t="s">
        <v>364</v>
      </c>
    </row>
    <row r="30" spans="1:5">
      <c r="A30" s="153" t="s">
        <v>365</v>
      </c>
      <c r="B30" s="153">
        <v>137381</v>
      </c>
      <c r="D30" s="161">
        <v>2022</v>
      </c>
      <c r="E30" s="162" t="s">
        <v>366</v>
      </c>
    </row>
    <row r="32" spans="1:5">
      <c r="A32" s="151" t="s">
        <v>367</v>
      </c>
      <c r="B32" s="151"/>
      <c r="D32" s="151" t="s">
        <v>345</v>
      </c>
    </row>
    <row r="33" spans="1:34">
      <c r="A33" s="153" t="s">
        <v>368</v>
      </c>
      <c r="B33" s="156">
        <v>336815.15580485901</v>
      </c>
      <c r="D33" s="155" t="s">
        <v>369</v>
      </c>
    </row>
    <row r="34" spans="1:34">
      <c r="A34" s="153" t="s">
        <v>370</v>
      </c>
      <c r="B34" s="156">
        <v>2518.3000000000002</v>
      </c>
    </row>
    <row r="36" spans="1:34">
      <c r="A36" s="151" t="s">
        <v>371</v>
      </c>
      <c r="B36" s="152"/>
      <c r="D36" s="151" t="s">
        <v>345</v>
      </c>
    </row>
    <row r="37" spans="1:34">
      <c r="A37" s="153" t="s">
        <v>372</v>
      </c>
      <c r="B37" s="163">
        <v>0.2</v>
      </c>
      <c r="D37" s="155" t="s">
        <v>373</v>
      </c>
    </row>
    <row r="38" spans="1:34">
      <c r="A38" s="153" t="s">
        <v>374</v>
      </c>
      <c r="B38" s="163">
        <v>0.6</v>
      </c>
      <c r="D38" s="155" t="s">
        <v>375</v>
      </c>
    </row>
    <row r="39" spans="1:34">
      <c r="A39" s="153" t="s">
        <v>376</v>
      </c>
      <c r="B39" s="153">
        <f>B38/B37</f>
        <v>2.9999999999999996</v>
      </c>
    </row>
    <row r="41" spans="1:34">
      <c r="A41" s="151" t="s">
        <v>377</v>
      </c>
      <c r="B41" s="151"/>
      <c r="D41" s="151" t="s">
        <v>345</v>
      </c>
    </row>
    <row r="42" spans="1:34">
      <c r="A42" s="153" t="s">
        <v>378</v>
      </c>
      <c r="B42" s="164">
        <v>0.22500000000000001</v>
      </c>
      <c r="D42" s="165" t="s">
        <v>379</v>
      </c>
    </row>
    <row r="43" spans="1:34">
      <c r="A43" s="153" t="s">
        <v>380</v>
      </c>
      <c r="B43" s="153">
        <f>1-B42</f>
        <v>0.77500000000000002</v>
      </c>
      <c r="D43" s="165" t="s">
        <v>381</v>
      </c>
    </row>
    <row r="45" spans="1:34">
      <c r="A45" s="151" t="s">
        <v>382</v>
      </c>
    </row>
    <row r="46" spans="1:34">
      <c r="D46" s="166" t="s">
        <v>383</v>
      </c>
      <c r="E46" s="39">
        <v>2022</v>
      </c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</row>
    <row r="47" spans="1:34">
      <c r="C47" s="167" t="s">
        <v>384</v>
      </c>
      <c r="D47" s="153" t="s">
        <v>385</v>
      </c>
      <c r="E47" s="168">
        <f>INDEX('[12]AEO 7'!$C$18:$AE$28,MATCH($C$47,'[12]AEO 7'!$A$18:$A$28,0),MATCH(E$46,'[12]AEO 7'!$C$13:$AE$13,0))*10^9</f>
        <v>29871853000</v>
      </c>
      <c r="F47" s="169"/>
      <c r="G47" s="169"/>
      <c r="H47" s="169"/>
      <c r="I47" s="169"/>
      <c r="J47" s="169"/>
      <c r="K47" s="169"/>
      <c r="L47" s="169"/>
      <c r="M47" s="169"/>
      <c r="N47" s="169"/>
      <c r="O47" s="169"/>
      <c r="P47" s="169"/>
      <c r="Q47" s="169"/>
      <c r="R47" s="169"/>
      <c r="S47" s="169"/>
      <c r="T47" s="169"/>
      <c r="U47" s="169"/>
      <c r="V47" s="169"/>
      <c r="W47" s="169"/>
      <c r="X47" s="169"/>
      <c r="Y47" s="169"/>
      <c r="Z47" s="169"/>
      <c r="AA47" s="169"/>
      <c r="AB47" s="169"/>
      <c r="AC47" s="169"/>
      <c r="AD47" s="169"/>
      <c r="AE47" s="169"/>
      <c r="AF47" s="169"/>
      <c r="AG47" s="169"/>
      <c r="AH47" s="170"/>
    </row>
    <row r="48" spans="1:34">
      <c r="A48" s="171"/>
      <c r="B48" s="171"/>
      <c r="C48" s="171"/>
      <c r="D48" s="153" t="s">
        <v>386</v>
      </c>
      <c r="E48" s="26">
        <f>SUM('[12]AEO 36'!F88,'[12]AEO 36'!F93,'[12]AEO 36'!F95)*10^12</f>
        <v>24814531000000</v>
      </c>
      <c r="F48" s="172"/>
      <c r="G48" s="172"/>
      <c r="H48" s="172"/>
      <c r="I48" s="172"/>
      <c r="J48" s="172"/>
      <c r="K48" s="172"/>
      <c r="L48" s="172"/>
      <c r="M48" s="172"/>
      <c r="N48" s="172"/>
      <c r="O48" s="172"/>
      <c r="P48" s="172"/>
      <c r="Q48" s="172"/>
      <c r="R48" s="172"/>
      <c r="S48" s="172"/>
      <c r="T48" s="172"/>
      <c r="U48" s="172"/>
      <c r="V48" s="172"/>
      <c r="W48" s="172"/>
      <c r="X48" s="172"/>
      <c r="Y48" s="172"/>
      <c r="Z48" s="172"/>
      <c r="AA48" s="172"/>
      <c r="AB48" s="172"/>
      <c r="AC48" s="172"/>
      <c r="AD48" s="172"/>
      <c r="AE48" s="172"/>
      <c r="AF48" s="172"/>
      <c r="AG48" s="172"/>
      <c r="AH48" s="170"/>
    </row>
    <row r="49" spans="1:34">
      <c r="B49" s="171"/>
      <c r="C49" s="171"/>
      <c r="D49" s="153" t="s">
        <v>387</v>
      </c>
      <c r="E49" s="26">
        <f>SUM('[12]AEO 36'!F89,'[12]AEO 36'!F96)*10^12</f>
        <v>18942307000000</v>
      </c>
      <c r="F49" s="172"/>
      <c r="G49" s="172"/>
      <c r="H49" s="172"/>
      <c r="I49" s="172"/>
      <c r="J49" s="172"/>
      <c r="K49" s="172"/>
      <c r="L49" s="172"/>
      <c r="M49" s="172"/>
      <c r="N49" s="172"/>
      <c r="O49" s="172"/>
      <c r="P49" s="172"/>
      <c r="Q49" s="172"/>
      <c r="R49" s="172"/>
      <c r="S49" s="172"/>
      <c r="T49" s="172"/>
      <c r="U49" s="172"/>
      <c r="V49" s="172"/>
      <c r="W49" s="172"/>
      <c r="X49" s="172"/>
      <c r="Y49" s="172"/>
      <c r="Z49" s="172"/>
      <c r="AA49" s="172"/>
      <c r="AB49" s="172"/>
      <c r="AC49" s="172"/>
      <c r="AD49" s="172"/>
      <c r="AE49" s="172"/>
      <c r="AF49" s="172"/>
      <c r="AG49" s="172"/>
      <c r="AH49" s="170"/>
    </row>
    <row r="50" spans="1:34">
      <c r="D50" s="153" t="s">
        <v>388</v>
      </c>
      <c r="E50" s="26">
        <f>E48*$B$55</f>
        <v>23573804450000</v>
      </c>
      <c r="F50" s="172"/>
      <c r="G50" s="172"/>
      <c r="H50" s="172"/>
      <c r="I50" s="172"/>
      <c r="J50" s="172"/>
      <c r="K50" s="172"/>
      <c r="L50" s="172"/>
      <c r="M50" s="172"/>
      <c r="N50" s="172"/>
      <c r="O50" s="172"/>
      <c r="P50" s="172"/>
      <c r="Q50" s="172"/>
      <c r="R50" s="172"/>
      <c r="S50" s="172"/>
      <c r="T50" s="172"/>
      <c r="U50" s="172"/>
      <c r="V50" s="172"/>
      <c r="W50" s="172"/>
      <c r="X50" s="172"/>
      <c r="Y50" s="172"/>
      <c r="Z50" s="172"/>
      <c r="AA50" s="172"/>
      <c r="AB50" s="172"/>
      <c r="AC50" s="172"/>
      <c r="AD50" s="172"/>
      <c r="AE50" s="172"/>
      <c r="AF50" s="172"/>
      <c r="AG50" s="172"/>
      <c r="AH50" s="170"/>
    </row>
    <row r="51" spans="1:34">
      <c r="D51" s="153" t="s">
        <v>389</v>
      </c>
      <c r="E51" s="26">
        <f>E49*$B$56</f>
        <v>6156249775000</v>
      </c>
      <c r="F51" s="172"/>
      <c r="G51" s="172"/>
      <c r="H51" s="172"/>
      <c r="I51" s="172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2"/>
      <c r="AG51" s="172"/>
      <c r="AH51" s="170"/>
    </row>
    <row r="52" spans="1:34">
      <c r="D52" s="173" t="s">
        <v>390</v>
      </c>
      <c r="E52" s="174">
        <f>E47*(E50/SUM(E50:E51))/E48</f>
        <v>9.5453106594527246E-4</v>
      </c>
      <c r="F52" s="172"/>
      <c r="G52" s="172"/>
      <c r="H52" s="172"/>
      <c r="I52" s="172"/>
      <c r="J52" s="172"/>
      <c r="K52" s="172"/>
      <c r="L52" s="172"/>
      <c r="M52" s="172"/>
      <c r="N52" s="172"/>
      <c r="O52" s="172"/>
      <c r="P52" s="172"/>
      <c r="Q52" s="172"/>
      <c r="R52" s="172"/>
      <c r="S52" s="172"/>
      <c r="T52" s="172"/>
      <c r="U52" s="172"/>
      <c r="V52" s="172"/>
      <c r="W52" s="172"/>
      <c r="X52" s="172"/>
      <c r="Y52" s="172"/>
      <c r="Z52" s="172"/>
      <c r="AA52" s="172"/>
      <c r="AB52" s="172"/>
      <c r="AC52" s="172"/>
      <c r="AD52" s="172"/>
      <c r="AE52" s="172"/>
      <c r="AF52" s="172"/>
      <c r="AG52" s="172"/>
      <c r="AH52" s="170"/>
    </row>
    <row r="53" spans="1:34">
      <c r="D53" s="173" t="s">
        <v>391</v>
      </c>
      <c r="E53" s="174">
        <f>E47*(E51/SUM(E50:E51))/E49</f>
        <v>3.2655010150759323E-4</v>
      </c>
      <c r="F53" s="172"/>
      <c r="G53" s="172"/>
      <c r="H53" s="172"/>
      <c r="I53" s="172"/>
      <c r="J53" s="172"/>
      <c r="K53" s="172"/>
      <c r="L53" s="172"/>
      <c r="M53" s="172"/>
      <c r="N53" s="172"/>
      <c r="O53" s="172"/>
      <c r="P53" s="172"/>
      <c r="Q53" s="172"/>
      <c r="R53" s="172"/>
      <c r="S53" s="172"/>
      <c r="T53" s="172"/>
      <c r="U53" s="172"/>
      <c r="V53" s="172"/>
      <c r="W53" s="172"/>
      <c r="X53" s="172"/>
      <c r="Y53" s="172"/>
      <c r="Z53" s="172"/>
      <c r="AA53" s="172"/>
      <c r="AB53" s="172"/>
      <c r="AC53" s="172"/>
      <c r="AD53" s="172"/>
      <c r="AE53" s="172"/>
      <c r="AF53" s="172"/>
      <c r="AG53" s="172"/>
    </row>
    <row r="54" spans="1:34">
      <c r="B54" s="175"/>
      <c r="C54" s="175"/>
      <c r="D54" s="175"/>
      <c r="E54" s="175"/>
      <c r="F54" s="175"/>
      <c r="G54" s="175"/>
      <c r="H54" s="175"/>
      <c r="I54" s="175"/>
      <c r="J54" s="175"/>
      <c r="K54" s="175"/>
      <c r="L54" s="175"/>
      <c r="M54" s="175"/>
      <c r="N54" s="175"/>
      <c r="O54" s="175"/>
      <c r="P54" s="175"/>
      <c r="Q54" s="175"/>
      <c r="R54" s="175"/>
      <c r="S54" s="175"/>
      <c r="T54" s="175"/>
      <c r="U54" s="175"/>
      <c r="V54" s="175"/>
      <c r="W54" s="175"/>
      <c r="X54" s="175"/>
      <c r="Y54" s="175"/>
      <c r="Z54" s="175"/>
      <c r="AA54" s="175"/>
      <c r="AB54" s="175"/>
      <c r="AC54" s="175"/>
      <c r="AD54" s="175"/>
    </row>
    <row r="55" spans="1:34">
      <c r="A55" s="153" t="s">
        <v>392</v>
      </c>
      <c r="B55" s="175">
        <v>0.95</v>
      </c>
      <c r="C55" s="175"/>
      <c r="D55" s="176" t="s">
        <v>393</v>
      </c>
      <c r="E55" s="175"/>
      <c r="F55" s="175"/>
      <c r="G55" s="175"/>
      <c r="H55" s="175"/>
      <c r="I55" s="175"/>
      <c r="J55" s="175"/>
      <c r="K55" s="175"/>
      <c r="L55" s="175"/>
      <c r="M55" s="175"/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/>
      <c r="Y55" s="175"/>
      <c r="Z55" s="175"/>
      <c r="AA55" s="175"/>
      <c r="AB55" s="175"/>
      <c r="AC55" s="175"/>
      <c r="AD55" s="175"/>
    </row>
    <row r="56" spans="1:34">
      <c r="A56" s="153" t="s">
        <v>394</v>
      </c>
      <c r="B56" s="175">
        <v>0.32500000000000001</v>
      </c>
      <c r="C56" s="175"/>
      <c r="D56" s="175"/>
      <c r="E56" s="175"/>
      <c r="F56" s="175"/>
      <c r="G56" s="175"/>
      <c r="H56" s="175"/>
      <c r="I56" s="175"/>
      <c r="J56" s="175"/>
      <c r="K56" s="175"/>
      <c r="L56" s="175"/>
      <c r="M56" s="175"/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/>
      <c r="Y56" s="175"/>
      <c r="Z56" s="175"/>
      <c r="AA56" s="175"/>
      <c r="AB56" s="175"/>
      <c r="AC56" s="175"/>
      <c r="AD56" s="175"/>
    </row>
  </sheetData>
  <phoneticPr fontId="49" type="noConversion"/>
  <hyperlinks>
    <hyperlink ref="D42" r:id="rId1" xr:uid="{FF99DCE7-4B9A-4A8E-823D-3F0633A99534}"/>
    <hyperlink ref="D43" r:id="rId2" xr:uid="{49263BBC-4D4F-4E80-88C7-174B69D3F1DC}"/>
    <hyperlink ref="E30" r:id="rId3" xr:uid="{54E6A94A-32B0-41FC-B7DE-AE984531C384}"/>
  </hyperlinks>
  <pageMargins left="0.7" right="0.7" top="0.75" bottom="0.75" header="0.3" footer="0.3"/>
  <pageSetup orientation="portrait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Q15"/>
  <sheetViews>
    <sheetView workbookViewId="0">
      <selection activeCell="Q14" sqref="Q14"/>
    </sheetView>
  </sheetViews>
  <sheetFormatPr defaultColWidth="9" defaultRowHeight="14.3"/>
  <cols>
    <col min="1" max="1" width="31.125" style="23" customWidth="1"/>
    <col min="2" max="43" width="9.125" style="23" customWidth="1"/>
    <col min="44" max="16384" width="9" style="23"/>
  </cols>
  <sheetData>
    <row r="1" spans="1:43">
      <c r="A1" s="24" t="s">
        <v>182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>
        <v>2051</v>
      </c>
      <c r="AI1" s="23">
        <v>2052</v>
      </c>
      <c r="AJ1" s="23">
        <v>2053</v>
      </c>
      <c r="AK1" s="23">
        <v>2054</v>
      </c>
      <c r="AL1" s="23">
        <v>2055</v>
      </c>
      <c r="AM1" s="23">
        <v>2056</v>
      </c>
      <c r="AN1" s="23">
        <v>2057</v>
      </c>
      <c r="AO1" s="23">
        <v>2058</v>
      </c>
      <c r="AP1" s="23">
        <v>2059</v>
      </c>
      <c r="AQ1" s="23">
        <v>2060</v>
      </c>
    </row>
    <row r="2" spans="1:43">
      <c r="A2" s="23" t="s">
        <v>31</v>
      </c>
      <c r="B2" s="25">
        <f>NewVehicleFE!G2</f>
        <v>1.8969330305532485E-3</v>
      </c>
      <c r="C2" s="25">
        <f>NewVehicleFE!H2</f>
        <v>1.8969330305532485E-3</v>
      </c>
      <c r="D2" s="25">
        <f>NewVehicleFE!I2</f>
        <v>1.9290844378507613E-3</v>
      </c>
      <c r="E2" s="25">
        <f>NewVehicleFE!J2</f>
        <v>1.9623445143654296E-3</v>
      </c>
      <c r="F2" s="25">
        <f>NewVehicleFE!K2</f>
        <v>1.9967716111086828E-3</v>
      </c>
      <c r="G2" s="25">
        <f>NewVehicleFE!L2</f>
        <v>2.032428247021338E-3</v>
      </c>
      <c r="H2" s="25">
        <f>NewVehicleFE!M2</f>
        <v>2.0693814878762714E-3</v>
      </c>
      <c r="I2" s="25">
        <f>NewVehicleFE!N2</f>
        <v>2.0883666391411908E-3</v>
      </c>
      <c r="J2" s="25">
        <f>NewVehicleFE!O2</f>
        <v>2.1077033672813874E-3</v>
      </c>
      <c r="K2" s="25">
        <f>NewVehicleFE!P2</f>
        <v>2.1274015295924282E-3</v>
      </c>
      <c r="L2" s="25">
        <f>NewVehicleFE!Q2</f>
        <v>2.1474713553433005E-3</v>
      </c>
      <c r="M2" s="25">
        <f>NewVehicleFE!R2</f>
        <v>2.1679234634894269E-3</v>
      </c>
      <c r="N2" s="25">
        <f>NewVehicleFE!S2</f>
        <v>2.1887688814075947E-3</v>
      </c>
      <c r="O2" s="25">
        <f>NewVehicleFE!T2</f>
        <v>2.2100190647222312E-3</v>
      </c>
      <c r="P2" s="25">
        <f>NewVehicleFE!U2</f>
        <v>2.2316859182979396E-3</v>
      </c>
      <c r="Q2" s="25">
        <f>NewVehicleFE!V2</f>
        <v>2.2537818184791072E-3</v>
      </c>
      <c r="R2" s="25">
        <f>NewVehicleFE!W2</f>
        <v>2.2763196366638984E-3</v>
      </c>
      <c r="S2" s="25">
        <f>NewVehicleFE!X2</f>
        <v>2.2763196366638984E-3</v>
      </c>
      <c r="T2" s="25">
        <f>NewVehicleFE!Y2</f>
        <v>2.2763196366638984E-3</v>
      </c>
      <c r="U2" s="25">
        <f>NewVehicleFE!Z2</f>
        <v>2.2763196366638984E-3</v>
      </c>
      <c r="V2" s="25">
        <f>NewVehicleFE!AA2</f>
        <v>2.2763196366638984E-3</v>
      </c>
      <c r="W2" s="25">
        <f>NewVehicleFE!AB2</f>
        <v>2.2763196366638984E-3</v>
      </c>
      <c r="X2" s="25">
        <f>NewVehicleFE!AC2</f>
        <v>2.2763196366638984E-3</v>
      </c>
      <c r="Y2" s="25">
        <f>NewVehicleFE!AD2</f>
        <v>2.2763196366638984E-3</v>
      </c>
      <c r="Z2" s="25">
        <f>NewVehicleFE!AE2</f>
        <v>2.2763196366638984E-3</v>
      </c>
      <c r="AA2" s="25">
        <f>NewVehicleFE!AF2</f>
        <v>2.2763196366638984E-3</v>
      </c>
      <c r="AB2" s="25">
        <f>NewVehicleFE!AG2</f>
        <v>2.2763196366638984E-3</v>
      </c>
      <c r="AC2" s="25">
        <f>NewVehicleFE!AH2</f>
        <v>2.2763196366638984E-3</v>
      </c>
      <c r="AD2" s="25">
        <f>NewVehicleFE!AI2</f>
        <v>2.2763196366638984E-3</v>
      </c>
      <c r="AE2" s="25">
        <f>NewVehicleFE!AJ2</f>
        <v>2.2763196366638984E-3</v>
      </c>
      <c r="AF2" s="25">
        <f>NewVehicleFE!AK2</f>
        <v>2.2763196366638984E-3</v>
      </c>
      <c r="AG2" s="25">
        <f>NewVehicleFE!AL2</f>
        <v>2.2763196366638984E-3</v>
      </c>
      <c r="AH2" s="25">
        <f>NewVehicleFE!AM2</f>
        <v>2.2763196366638984E-3</v>
      </c>
      <c r="AI2" s="25">
        <f>NewVehicleFE!AN2</f>
        <v>2.2763196366638984E-3</v>
      </c>
      <c r="AJ2" s="25">
        <f>NewVehicleFE!AO2</f>
        <v>2.2763196366638984E-3</v>
      </c>
      <c r="AK2" s="25">
        <f>NewVehicleFE!AP2</f>
        <v>2.2763196366638984E-3</v>
      </c>
      <c r="AL2" s="25">
        <f>NewVehicleFE!AQ2</f>
        <v>2.2763196366638984E-3</v>
      </c>
      <c r="AM2" s="25">
        <f>NewVehicleFE!AR2</f>
        <v>2.2763196366638984E-3</v>
      </c>
      <c r="AN2" s="25">
        <f>NewVehicleFE!AS2</f>
        <v>2.2763196366638984E-3</v>
      </c>
      <c r="AO2" s="25">
        <f>NewVehicleFE!AT2</f>
        <v>2.2763196366638984E-3</v>
      </c>
      <c r="AP2" s="25">
        <f>NewVehicleFE!AU2</f>
        <v>2.2763196366638984E-3</v>
      </c>
      <c r="AQ2" s="25">
        <f>NewVehicleFE!AV2</f>
        <v>2.2763196366638984E-3</v>
      </c>
    </row>
    <row r="3" spans="1:43">
      <c r="A3" s="23" t="s">
        <v>35</v>
      </c>
      <c r="B3" s="25">
        <f>NewVehicleFE!G3</f>
        <v>6.0834500522643521E-4</v>
      </c>
      <c r="C3" s="25">
        <f>NewVehicleFE!H3</f>
        <v>5.9009465506964219E-4</v>
      </c>
      <c r="D3" s="25">
        <f>NewVehicleFE!I3</f>
        <v>5.9206821578893854E-4</v>
      </c>
      <c r="E3" s="25">
        <f>NewVehicleFE!J3</f>
        <v>5.9405502188219009E-4</v>
      </c>
      <c r="F3" s="25">
        <f>NewVehicleFE!K3</f>
        <v>5.9605520714105253E-4</v>
      </c>
      <c r="G3" s="25">
        <f>NewVehicleFE!L3</f>
        <v>5.9806890716517771E-4</v>
      </c>
      <c r="H3" s="25">
        <f>NewVehicleFE!M3</f>
        <v>6.0009625939285642E-4</v>
      </c>
      <c r="I3" s="25">
        <f>NewVehicleFE!N3</f>
        <v>6.0172806431302739E-4</v>
      </c>
      <c r="J3" s="25">
        <f>NewVehicleFE!O3</f>
        <v>6.0336876796486928E-4</v>
      </c>
      <c r="K3" s="25">
        <f>NewVehicleFE!P3</f>
        <v>6.0501844333866247E-4</v>
      </c>
      <c r="L3" s="25">
        <f>NewVehicleFE!Q3</f>
        <v>6.0667716422512907E-4</v>
      </c>
      <c r="M3" s="25">
        <f>NewVehicleFE!R3</f>
        <v>6.0834500522643521E-4</v>
      </c>
      <c r="N3" s="25">
        <f>NewVehicleFE!S3</f>
        <v>6.0981190672026401E-4</v>
      </c>
      <c r="O3" s="25">
        <f>NewVehicleFE!T3</f>
        <v>6.1128589958871769E-4</v>
      </c>
      <c r="P3" s="25">
        <f>NewVehicleFE!U3</f>
        <v>6.1276703537865233E-4</v>
      </c>
      <c r="Q3" s="25">
        <f>NewVehicleFE!V3</f>
        <v>6.1425536613772611E-4</v>
      </c>
      <c r="R3" s="25">
        <f>NewVehicleFE!W3</f>
        <v>6.1575094442049621E-4</v>
      </c>
      <c r="S3" s="25">
        <f>NewVehicleFE!X3</f>
        <v>6.1575094442049621E-4</v>
      </c>
      <c r="T3" s="25">
        <f>NewVehicleFE!Y3</f>
        <v>6.1575094442049621E-4</v>
      </c>
      <c r="U3" s="25">
        <f>NewVehicleFE!Z3</f>
        <v>6.1575094442049621E-4</v>
      </c>
      <c r="V3" s="25">
        <f>NewVehicleFE!AA3</f>
        <v>6.1575094442049621E-4</v>
      </c>
      <c r="W3" s="25">
        <f>NewVehicleFE!AB3</f>
        <v>6.1575094442049621E-4</v>
      </c>
      <c r="X3" s="25">
        <f>NewVehicleFE!AC3</f>
        <v>6.1575094442049621E-4</v>
      </c>
      <c r="Y3" s="25">
        <f>NewVehicleFE!AD3</f>
        <v>6.1575094442049621E-4</v>
      </c>
      <c r="Z3" s="25">
        <f>NewVehicleFE!AE3</f>
        <v>6.1575094442049621E-4</v>
      </c>
      <c r="AA3" s="25">
        <f>NewVehicleFE!AF3</f>
        <v>6.1575094442049621E-4</v>
      </c>
      <c r="AB3" s="25">
        <f>NewVehicleFE!AG3</f>
        <v>6.1575094442049621E-4</v>
      </c>
      <c r="AC3" s="25">
        <f>NewVehicleFE!AH3</f>
        <v>6.1575094442049621E-4</v>
      </c>
      <c r="AD3" s="25">
        <f>NewVehicleFE!AI3</f>
        <v>6.1575094442049621E-4</v>
      </c>
      <c r="AE3" s="25">
        <f>NewVehicleFE!AJ3</f>
        <v>6.1575094442049621E-4</v>
      </c>
      <c r="AF3" s="25">
        <f>NewVehicleFE!AK3</f>
        <v>6.1575094442049621E-4</v>
      </c>
      <c r="AG3" s="25">
        <f>NewVehicleFE!AL3</f>
        <v>6.1575094442049621E-4</v>
      </c>
      <c r="AH3" s="25">
        <f>NewVehicleFE!AM3</f>
        <v>6.1575094442049621E-4</v>
      </c>
      <c r="AI3" s="25">
        <f>NewVehicleFE!AN3</f>
        <v>6.1575094442049621E-4</v>
      </c>
      <c r="AJ3" s="25">
        <f>NewVehicleFE!AO3</f>
        <v>6.1575094442049621E-4</v>
      </c>
      <c r="AK3" s="25">
        <f>NewVehicleFE!AP3</f>
        <v>6.1575094442049621E-4</v>
      </c>
      <c r="AL3" s="25">
        <f>NewVehicleFE!AQ3</f>
        <v>6.1575094442049621E-4</v>
      </c>
      <c r="AM3" s="25">
        <f>NewVehicleFE!AR3</f>
        <v>6.1575094442049621E-4</v>
      </c>
      <c r="AN3" s="25">
        <f>NewVehicleFE!AS3</f>
        <v>6.1575094442049621E-4</v>
      </c>
      <c r="AO3" s="25">
        <f>NewVehicleFE!AT3</f>
        <v>6.1575094442049621E-4</v>
      </c>
      <c r="AP3" s="25">
        <f>NewVehicleFE!AU3</f>
        <v>6.1575094442049621E-4</v>
      </c>
      <c r="AQ3" s="25">
        <f>NewVehicleFE!AV3</f>
        <v>6.1575094442049621E-4</v>
      </c>
    </row>
    <row r="4" spans="1:43">
      <c r="A4" s="23" t="s">
        <v>37</v>
      </c>
      <c r="B4" s="25">
        <f>NewVehicleFE!G4</f>
        <v>3.1028353200910551E-4</v>
      </c>
      <c r="C4" s="25">
        <f>NewVehicleFE!H4</f>
        <v>3.2579770860956085E-4</v>
      </c>
      <c r="D4" s="25">
        <f>NewVehicleFE!I4</f>
        <v>3.4249430602844764E-4</v>
      </c>
      <c r="E4" s="25">
        <f>NewVehicleFE!J4</f>
        <v>3.7828471246393127E-4</v>
      </c>
      <c r="F4" s="25">
        <f>NewVehicleFE!K4</f>
        <v>4.2242814730575139E-4</v>
      </c>
      <c r="G4" s="25">
        <f>NewVehicleFE!L4</f>
        <v>4.7823516860119012E-4</v>
      </c>
      <c r="H4" s="25">
        <f>NewVehicleFE!M4</f>
        <v>5.5103206530158263E-4</v>
      </c>
      <c r="I4" s="25">
        <f>NewVehicleFE!N4</f>
        <v>6.515954172191217E-4</v>
      </c>
      <c r="J4" s="25">
        <f>NewVehicleFE!O4</f>
        <v>6.515954172191217E-4</v>
      </c>
      <c r="K4" s="25">
        <f>NewVehicleFE!P4</f>
        <v>6.515954172191217E-4</v>
      </c>
      <c r="L4" s="25">
        <f>NewVehicleFE!Q4</f>
        <v>6.515954172191217E-4</v>
      </c>
      <c r="M4" s="25">
        <f>NewVehicleFE!R4</f>
        <v>6.515954172191217E-4</v>
      </c>
      <c r="N4" s="25">
        <f>NewVehicleFE!S4</f>
        <v>6.515954172191217E-4</v>
      </c>
      <c r="O4" s="25">
        <f>NewVehicleFE!T4</f>
        <v>6.515954172191217E-4</v>
      </c>
      <c r="P4" s="25">
        <f>NewVehicleFE!U4</f>
        <v>6.515954172191217E-4</v>
      </c>
      <c r="Q4" s="25">
        <f>NewVehicleFE!V4</f>
        <v>6.515954172191217E-4</v>
      </c>
      <c r="R4" s="25">
        <f>NewVehicleFE!W4</f>
        <v>6.515954172191217E-4</v>
      </c>
      <c r="S4" s="25">
        <f>NewVehicleFE!X4</f>
        <v>6.515954172191217E-4</v>
      </c>
      <c r="T4" s="25">
        <f>NewVehicleFE!Y4</f>
        <v>6.515954172191217E-4</v>
      </c>
      <c r="U4" s="25">
        <f>NewVehicleFE!Z4</f>
        <v>6.515954172191217E-4</v>
      </c>
      <c r="V4" s="25">
        <f>NewVehicleFE!AA4</f>
        <v>6.515954172191217E-4</v>
      </c>
      <c r="W4" s="25">
        <f>NewVehicleFE!AB4</f>
        <v>6.515954172191217E-4</v>
      </c>
      <c r="X4" s="25">
        <f>NewVehicleFE!AC4</f>
        <v>6.515954172191217E-4</v>
      </c>
      <c r="Y4" s="25">
        <f>NewVehicleFE!AD4</f>
        <v>6.515954172191217E-4</v>
      </c>
      <c r="Z4" s="25">
        <f>NewVehicleFE!AE4</f>
        <v>6.515954172191217E-4</v>
      </c>
      <c r="AA4" s="25">
        <f>NewVehicleFE!AF4</f>
        <v>6.515954172191217E-4</v>
      </c>
      <c r="AB4" s="25">
        <f>NewVehicleFE!AG4</f>
        <v>6.515954172191217E-4</v>
      </c>
      <c r="AC4" s="25">
        <f>NewVehicleFE!AH4</f>
        <v>6.515954172191217E-4</v>
      </c>
      <c r="AD4" s="25">
        <f>NewVehicleFE!AI4</f>
        <v>6.515954172191217E-4</v>
      </c>
      <c r="AE4" s="25">
        <f>NewVehicleFE!AJ4</f>
        <v>6.515954172191217E-4</v>
      </c>
      <c r="AF4" s="25">
        <f>NewVehicleFE!AK4</f>
        <v>6.515954172191217E-4</v>
      </c>
      <c r="AG4" s="25">
        <f>NewVehicleFE!AL4</f>
        <v>6.515954172191217E-4</v>
      </c>
      <c r="AH4" s="25">
        <f>NewVehicleFE!AM4</f>
        <v>6.515954172191217E-4</v>
      </c>
      <c r="AI4" s="25">
        <f>NewVehicleFE!AN4</f>
        <v>6.515954172191217E-4</v>
      </c>
      <c r="AJ4" s="25">
        <f>NewVehicleFE!AO4</f>
        <v>6.515954172191217E-4</v>
      </c>
      <c r="AK4" s="25">
        <f>NewVehicleFE!AP4</f>
        <v>6.515954172191217E-4</v>
      </c>
      <c r="AL4" s="25">
        <f>NewVehicleFE!AQ4</f>
        <v>6.515954172191217E-4</v>
      </c>
      <c r="AM4" s="25">
        <f>NewVehicleFE!AR4</f>
        <v>6.515954172191217E-4</v>
      </c>
      <c r="AN4" s="25">
        <f>NewVehicleFE!AS4</f>
        <v>6.515954172191217E-4</v>
      </c>
      <c r="AO4" s="25">
        <f>NewVehicleFE!AT4</f>
        <v>6.515954172191217E-4</v>
      </c>
      <c r="AP4" s="25">
        <f>NewVehicleFE!AU4</f>
        <v>6.515954172191217E-4</v>
      </c>
      <c r="AQ4" s="25">
        <f>NewVehicleFE!AV4</f>
        <v>6.515954172191217E-4</v>
      </c>
    </row>
    <row r="5" spans="1:43">
      <c r="A5" s="23" t="s">
        <v>39</v>
      </c>
      <c r="B5" s="25">
        <f>NewVehicleFE!G5</f>
        <v>4.1484327462057988E-4</v>
      </c>
      <c r="C5" s="25">
        <f>NewVehicleFE!H5</f>
        <v>3.5612699575120546E-4</v>
      </c>
      <c r="D5" s="25">
        <f>NewVehicleFE!I5</f>
        <v>4.3294740755289913E-4</v>
      </c>
      <c r="E5" s="25">
        <f>NewVehicleFE!J5</f>
        <v>4.47165255450644E-4</v>
      </c>
      <c r="F5" s="25">
        <f>NewVehicleFE!K5</f>
        <v>4.6234862963705068E-4</v>
      </c>
      <c r="G5" s="25">
        <f>NewVehicleFE!L5</f>
        <v>4.7859933956915943E-4</v>
      </c>
      <c r="H5" s="25">
        <f>NewVehicleFE!M5</f>
        <v>4.9603402979632157E-4</v>
      </c>
      <c r="I5" s="25">
        <f>NewVehicleFE!N5</f>
        <v>5.1062326596680238E-4</v>
      </c>
      <c r="J5" s="25">
        <f>NewVehicleFE!O5</f>
        <v>5.2609669826882621E-4</v>
      </c>
      <c r="K5" s="25">
        <f>NewVehicleFE!P5</f>
        <v>5.4253722008972666E-4</v>
      </c>
      <c r="L5" s="25">
        <f>NewVehicleFE!Q5</f>
        <v>5.6003842073778316E-4</v>
      </c>
      <c r="M5" s="25">
        <f>NewVehicleFE!R5</f>
        <v>5.7870636809570887E-4</v>
      </c>
      <c r="N5" s="25">
        <f>NewVehicleFE!S5</f>
        <v>5.986617600990087E-4</v>
      </c>
      <c r="O5" s="25">
        <f>NewVehicleFE!T5</f>
        <v>6.2004253724540291E-4</v>
      </c>
      <c r="P5" s="25">
        <f>NewVehicleFE!U5</f>
        <v>6.4300707566189875E-4</v>
      </c>
      <c r="Q5" s="25">
        <f>NewVehicleFE!V5</f>
        <v>6.677381170335097E-4</v>
      </c>
      <c r="R5" s="25">
        <f>NewVehicleFE!W5</f>
        <v>6.9444764171485134E-4</v>
      </c>
      <c r="S5" s="25">
        <f>NewVehicleFE!X5</f>
        <v>6.9444764171485134E-4</v>
      </c>
      <c r="T5" s="25">
        <f>NewVehicleFE!Y5</f>
        <v>6.9444764171485134E-4</v>
      </c>
      <c r="U5" s="25">
        <f>NewVehicleFE!Z5</f>
        <v>6.9444764171485134E-4</v>
      </c>
      <c r="V5" s="25">
        <f>NewVehicleFE!AA5</f>
        <v>6.9444764171485134E-4</v>
      </c>
      <c r="W5" s="25">
        <f>NewVehicleFE!AB5</f>
        <v>6.9444764171485134E-4</v>
      </c>
      <c r="X5" s="25">
        <f>NewVehicleFE!AC5</f>
        <v>6.9444764171485134E-4</v>
      </c>
      <c r="Y5" s="25">
        <f>NewVehicleFE!AD5</f>
        <v>6.9444764171485134E-4</v>
      </c>
      <c r="Z5" s="25">
        <f>NewVehicleFE!AE5</f>
        <v>6.9444764171485134E-4</v>
      </c>
      <c r="AA5" s="25">
        <f>NewVehicleFE!AF5</f>
        <v>6.9444764171485134E-4</v>
      </c>
      <c r="AB5" s="25">
        <f>NewVehicleFE!AG5</f>
        <v>6.9444764171485134E-4</v>
      </c>
      <c r="AC5" s="25">
        <f>NewVehicleFE!AH5</f>
        <v>6.9444764171485134E-4</v>
      </c>
      <c r="AD5" s="25">
        <f>NewVehicleFE!AI5</f>
        <v>6.9444764171485134E-4</v>
      </c>
      <c r="AE5" s="25">
        <f>NewVehicleFE!AJ5</f>
        <v>6.9444764171485134E-4</v>
      </c>
      <c r="AF5" s="25">
        <f>NewVehicleFE!AK5</f>
        <v>6.9444764171485134E-4</v>
      </c>
      <c r="AG5" s="25">
        <f>NewVehicleFE!AL5</f>
        <v>6.9444764171485134E-4</v>
      </c>
      <c r="AH5" s="25">
        <f>NewVehicleFE!AM5</f>
        <v>6.9444764171485134E-4</v>
      </c>
      <c r="AI5" s="25">
        <f>NewVehicleFE!AN5</f>
        <v>6.9444764171485134E-4</v>
      </c>
      <c r="AJ5" s="25">
        <f>NewVehicleFE!AO5</f>
        <v>6.9444764171485134E-4</v>
      </c>
      <c r="AK5" s="25">
        <f>NewVehicleFE!AP5</f>
        <v>6.9444764171485134E-4</v>
      </c>
      <c r="AL5" s="25">
        <f>NewVehicleFE!AQ5</f>
        <v>6.9444764171485134E-4</v>
      </c>
      <c r="AM5" s="25">
        <f>NewVehicleFE!AR5</f>
        <v>6.9444764171485134E-4</v>
      </c>
      <c r="AN5" s="25">
        <f>NewVehicleFE!AS5</f>
        <v>6.9444764171485134E-4</v>
      </c>
      <c r="AO5" s="25">
        <f>NewVehicleFE!AT5</f>
        <v>6.9444764171485134E-4</v>
      </c>
      <c r="AP5" s="25">
        <f>NewVehicleFE!AU5</f>
        <v>6.9444764171485134E-4</v>
      </c>
      <c r="AQ5" s="25">
        <f>NewVehicleFE!AV5</f>
        <v>6.9444764171485134E-4</v>
      </c>
    </row>
    <row r="6" spans="1:43">
      <c r="A6" s="23" t="s">
        <v>41</v>
      </c>
      <c r="B6" s="25">
        <f>NewVehicleFE!G6</f>
        <v>4.4175960613736411E-4</v>
      </c>
      <c r="C6" s="25">
        <f>NewVehicleFE!H6</f>
        <v>5.2127633524208972E-4</v>
      </c>
      <c r="D6" s="25">
        <f>NewVehicleFE!I6</f>
        <v>5.4299618254384345E-4</v>
      </c>
      <c r="E6" s="25">
        <f>NewVehicleFE!J6</f>
        <v>5.6660471221966276E-4</v>
      </c>
      <c r="F6" s="25">
        <f>NewVehicleFE!K6</f>
        <v>5.9235947186601109E-4</v>
      </c>
      <c r="G6" s="25">
        <f>NewVehicleFE!L6</f>
        <v>6.2056706576439256E-4</v>
      </c>
      <c r="H6" s="25">
        <f>NewVehicleFE!M6</f>
        <v>6.5159541905261209E-4</v>
      </c>
      <c r="I6" s="25">
        <f>NewVehicleFE!N6</f>
        <v>6.6830299390011495E-4</v>
      </c>
      <c r="J6" s="25">
        <f>NewVehicleFE!O6</f>
        <v>6.8588991479222338E-4</v>
      </c>
      <c r="K6" s="25">
        <f>NewVehicleFE!P6</f>
        <v>7.0442748005687802E-4</v>
      </c>
      <c r="L6" s="25">
        <f>NewVehicleFE!Q6</f>
        <v>7.2399491005845789E-4</v>
      </c>
      <c r="M6" s="25">
        <f>NewVehicleFE!R6</f>
        <v>7.4468047891727103E-4</v>
      </c>
      <c r="N6" s="25">
        <f>NewVehicleFE!S6</f>
        <v>7.4468047891727103E-4</v>
      </c>
      <c r="O6" s="25">
        <f>NewVehicleFE!T6</f>
        <v>7.4468047891727103E-4</v>
      </c>
      <c r="P6" s="25">
        <f>NewVehicleFE!U6</f>
        <v>7.4468047891727103E-4</v>
      </c>
      <c r="Q6" s="25">
        <f>NewVehicleFE!V6</f>
        <v>7.4468047891727103E-4</v>
      </c>
      <c r="R6" s="25">
        <f>NewVehicleFE!W6</f>
        <v>7.4468047891727103E-4</v>
      </c>
      <c r="S6" s="25">
        <f>NewVehicleFE!X6</f>
        <v>7.4468047891727103E-4</v>
      </c>
      <c r="T6" s="25">
        <f>NewVehicleFE!Y6</f>
        <v>7.4468047891727103E-4</v>
      </c>
      <c r="U6" s="25">
        <f>NewVehicleFE!Z6</f>
        <v>7.4468047891727103E-4</v>
      </c>
      <c r="V6" s="25">
        <f>NewVehicleFE!AA6</f>
        <v>7.4468047891727103E-4</v>
      </c>
      <c r="W6" s="25">
        <f>NewVehicleFE!AB6</f>
        <v>7.4468047891727103E-4</v>
      </c>
      <c r="X6" s="25">
        <f>NewVehicleFE!AC6</f>
        <v>7.4468047891727103E-4</v>
      </c>
      <c r="Y6" s="25">
        <f>NewVehicleFE!AD6</f>
        <v>7.4468047891727103E-4</v>
      </c>
      <c r="Z6" s="25">
        <f>NewVehicleFE!AE6</f>
        <v>7.4468047891727103E-4</v>
      </c>
      <c r="AA6" s="25">
        <f>NewVehicleFE!AF6</f>
        <v>7.4468047891727103E-4</v>
      </c>
      <c r="AB6" s="25">
        <f>NewVehicleFE!AG6</f>
        <v>7.4468047891727103E-4</v>
      </c>
      <c r="AC6" s="25">
        <f>NewVehicleFE!AH6</f>
        <v>7.4468047891727103E-4</v>
      </c>
      <c r="AD6" s="25">
        <f>NewVehicleFE!AI6</f>
        <v>7.4468047891727103E-4</v>
      </c>
      <c r="AE6" s="25">
        <f>NewVehicleFE!AJ6</f>
        <v>7.4468047891727103E-4</v>
      </c>
      <c r="AF6" s="25">
        <f>NewVehicleFE!AK6</f>
        <v>7.4468047891727103E-4</v>
      </c>
      <c r="AG6" s="25">
        <f>NewVehicleFE!AL6</f>
        <v>7.4468047891727103E-4</v>
      </c>
      <c r="AH6" s="25">
        <f>NewVehicleFE!AM6</f>
        <v>7.4468047891727103E-4</v>
      </c>
      <c r="AI6" s="25">
        <f>NewVehicleFE!AN6</f>
        <v>7.4468047891727103E-4</v>
      </c>
      <c r="AJ6" s="25">
        <f>NewVehicleFE!AO6</f>
        <v>7.4468047891727103E-4</v>
      </c>
      <c r="AK6" s="25">
        <f>NewVehicleFE!AP6</f>
        <v>7.4468047891727103E-4</v>
      </c>
      <c r="AL6" s="25">
        <f>NewVehicleFE!AQ6</f>
        <v>7.4468047891727103E-4</v>
      </c>
      <c r="AM6" s="25">
        <f>NewVehicleFE!AR6</f>
        <v>7.4468047891727103E-4</v>
      </c>
      <c r="AN6" s="25">
        <f>NewVehicleFE!AS6</f>
        <v>7.4468047891727103E-4</v>
      </c>
      <c r="AO6" s="25">
        <f>NewVehicleFE!AT6</f>
        <v>7.4468047891727103E-4</v>
      </c>
      <c r="AP6" s="25">
        <f>NewVehicleFE!AU6</f>
        <v>7.4468047891727103E-4</v>
      </c>
      <c r="AQ6" s="25">
        <f>NewVehicleFE!AV6</f>
        <v>7.4468047891727103E-4</v>
      </c>
    </row>
    <row r="7" spans="1:43">
      <c r="A7" s="23" t="s">
        <v>43</v>
      </c>
      <c r="B7" s="25">
        <f>NewVehicleFE!G7</f>
        <v>2.2525567274646511E-4</v>
      </c>
      <c r="C7" s="25">
        <f>NewVehicleFE!H7</f>
        <v>4.692826515551357E-4</v>
      </c>
      <c r="D7" s="25">
        <f>NewVehicleFE!I7</f>
        <v>4.692826515551357E-4</v>
      </c>
      <c r="E7" s="25">
        <f>NewVehicleFE!J7</f>
        <v>4.692826515551357E-4</v>
      </c>
      <c r="F7" s="25">
        <f>NewVehicleFE!K7</f>
        <v>4.692826515551357E-4</v>
      </c>
      <c r="G7" s="25">
        <f>NewVehicleFE!L7</f>
        <v>4.692826515551357E-4</v>
      </c>
      <c r="H7" s="25">
        <f>NewVehicleFE!M7</f>
        <v>4.692826515551357E-4</v>
      </c>
      <c r="I7" s="25">
        <f>NewVehicleFE!N7</f>
        <v>4.692826515551357E-4</v>
      </c>
      <c r="J7" s="25">
        <f>NewVehicleFE!O7</f>
        <v>4.692826515551357E-4</v>
      </c>
      <c r="K7" s="25">
        <f>NewVehicleFE!P7</f>
        <v>4.692826515551357E-4</v>
      </c>
      <c r="L7" s="25">
        <f>NewVehicleFE!Q7</f>
        <v>4.692826515551357E-4</v>
      </c>
      <c r="M7" s="25">
        <f>NewVehicleFE!R7</f>
        <v>4.692826515551357E-4</v>
      </c>
      <c r="N7" s="25">
        <f>NewVehicleFE!S7</f>
        <v>4.692826515551357E-4</v>
      </c>
      <c r="O7" s="25">
        <f>NewVehicleFE!T7</f>
        <v>4.692826515551357E-4</v>
      </c>
      <c r="P7" s="25">
        <f>NewVehicleFE!U7</f>
        <v>4.692826515551357E-4</v>
      </c>
      <c r="Q7" s="25">
        <f>NewVehicleFE!V7</f>
        <v>4.692826515551357E-4</v>
      </c>
      <c r="R7" s="25">
        <f>NewVehicleFE!W7</f>
        <v>4.692826515551357E-4</v>
      </c>
      <c r="S7" s="25">
        <f>NewVehicleFE!X7</f>
        <v>4.692826515551357E-4</v>
      </c>
      <c r="T7" s="25">
        <f>NewVehicleFE!Y7</f>
        <v>4.692826515551357E-4</v>
      </c>
      <c r="U7" s="25">
        <f>NewVehicleFE!Z7</f>
        <v>4.692826515551357E-4</v>
      </c>
      <c r="V7" s="25">
        <f>NewVehicleFE!AA7</f>
        <v>4.692826515551357E-4</v>
      </c>
      <c r="W7" s="25">
        <f>NewVehicleFE!AB7</f>
        <v>4.692826515551357E-4</v>
      </c>
      <c r="X7" s="25">
        <f>NewVehicleFE!AC7</f>
        <v>4.692826515551357E-4</v>
      </c>
      <c r="Y7" s="25">
        <f>NewVehicleFE!AD7</f>
        <v>4.692826515551357E-4</v>
      </c>
      <c r="Z7" s="25">
        <f>NewVehicleFE!AE7</f>
        <v>4.692826515551357E-4</v>
      </c>
      <c r="AA7" s="25">
        <f>NewVehicleFE!AF7</f>
        <v>4.692826515551357E-4</v>
      </c>
      <c r="AB7" s="25">
        <f>NewVehicleFE!AG7</f>
        <v>4.692826515551357E-4</v>
      </c>
      <c r="AC7" s="25">
        <f>NewVehicleFE!AH7</f>
        <v>4.692826515551357E-4</v>
      </c>
      <c r="AD7" s="25">
        <f>NewVehicleFE!AI7</f>
        <v>4.692826515551357E-4</v>
      </c>
      <c r="AE7" s="25">
        <f>NewVehicleFE!AJ7</f>
        <v>4.692826515551357E-4</v>
      </c>
      <c r="AF7" s="25">
        <f>NewVehicleFE!AK7</f>
        <v>4.692826515551357E-4</v>
      </c>
      <c r="AG7" s="25">
        <f>NewVehicleFE!AL7</f>
        <v>4.692826515551357E-4</v>
      </c>
      <c r="AH7" s="25">
        <f>NewVehicleFE!AM7</f>
        <v>4.692826515551357E-4</v>
      </c>
      <c r="AI7" s="25">
        <f>NewVehicleFE!AN7</f>
        <v>4.692826515551357E-4</v>
      </c>
      <c r="AJ7" s="25">
        <f>NewVehicleFE!AO7</f>
        <v>4.692826515551357E-4</v>
      </c>
      <c r="AK7" s="25">
        <f>NewVehicleFE!AP7</f>
        <v>4.692826515551357E-4</v>
      </c>
      <c r="AL7" s="25">
        <f>NewVehicleFE!AQ7</f>
        <v>4.692826515551357E-4</v>
      </c>
      <c r="AM7" s="25">
        <f>NewVehicleFE!AR7</f>
        <v>4.692826515551357E-4</v>
      </c>
      <c r="AN7" s="25">
        <f>NewVehicleFE!AS7</f>
        <v>4.692826515551357E-4</v>
      </c>
      <c r="AO7" s="25">
        <f>NewVehicleFE!AT7</f>
        <v>4.692826515551357E-4</v>
      </c>
      <c r="AP7" s="25">
        <f>NewVehicleFE!AU7</f>
        <v>4.692826515551357E-4</v>
      </c>
      <c r="AQ7" s="25">
        <f>NewVehicleFE!AV7</f>
        <v>4.692826515551357E-4</v>
      </c>
    </row>
    <row r="8" spans="1:43">
      <c r="A8" s="23" t="s">
        <v>45</v>
      </c>
      <c r="B8" s="25">
        <f>NewVehicleFE!G8</f>
        <v>4.8091259929518981E-4</v>
      </c>
      <c r="C8" s="25">
        <f>NewVehicleFE!H8</f>
        <v>5.7709511915422773E-4</v>
      </c>
      <c r="D8" s="25">
        <f>NewVehicleFE!I8</f>
        <v>5.8887257056553855E-4</v>
      </c>
      <c r="E8" s="25">
        <f>NewVehicleFE!J8</f>
        <v>6.0114074911898723E-4</v>
      </c>
      <c r="F8" s="25">
        <f>NewVehicleFE!K8</f>
        <v>6.1393097782364654E-4</v>
      </c>
      <c r="G8" s="25">
        <f>NewVehicleFE!L8</f>
        <v>6.2727730342850843E-4</v>
      </c>
      <c r="H8" s="25">
        <f>NewVehicleFE!M8</f>
        <v>6.4121679906025298E-4</v>
      </c>
      <c r="I8" s="25">
        <f>NewVehicleFE!N8</f>
        <v>6.5578990812980426E-4</v>
      </c>
      <c r="J8" s="25">
        <f>NewVehicleFE!O8</f>
        <v>6.7104083622584619E-4</v>
      </c>
      <c r="K8" s="25">
        <f>NewVehicleFE!P8</f>
        <v>6.8701799899312829E-4</v>
      </c>
      <c r="L8" s="25">
        <f>NewVehicleFE!Q8</f>
        <v>7.0377453555393627E-4</v>
      </c>
      <c r="M8" s="25">
        <f>NewVehicleFE!R8</f>
        <v>7.2136889894278459E-4</v>
      </c>
      <c r="N8" s="25">
        <f>NewVehicleFE!S8</f>
        <v>7.3050015082813625E-4</v>
      </c>
      <c r="O8" s="25">
        <f>NewVehicleFE!T8</f>
        <v>7.3986553737721502E-4</v>
      </c>
      <c r="P8" s="25">
        <f>NewVehicleFE!U8</f>
        <v>7.4947418071977625E-4</v>
      </c>
      <c r="Q8" s="25">
        <f>NewVehicleFE!V8</f>
        <v>7.5933568309766804E-4</v>
      </c>
      <c r="R8" s="25">
        <f>NewVehicleFE!W8</f>
        <v>7.6946015887230368E-4</v>
      </c>
      <c r="S8" s="25">
        <f>NewVehicleFE!X8</f>
        <v>7.6946015887230368E-4</v>
      </c>
      <c r="T8" s="25">
        <f>NewVehicleFE!Y8</f>
        <v>7.6946015887230368E-4</v>
      </c>
      <c r="U8" s="25">
        <f>NewVehicleFE!Z8</f>
        <v>7.6946015887230368E-4</v>
      </c>
      <c r="V8" s="25">
        <f>NewVehicleFE!AA8</f>
        <v>7.6946015887230368E-4</v>
      </c>
      <c r="W8" s="25">
        <f>NewVehicleFE!AB8</f>
        <v>7.6946015887230368E-4</v>
      </c>
      <c r="X8" s="25">
        <f>NewVehicleFE!AC8</f>
        <v>7.6946015887230368E-4</v>
      </c>
      <c r="Y8" s="25">
        <f>NewVehicleFE!AD8</f>
        <v>7.6946015887230368E-4</v>
      </c>
      <c r="Z8" s="25">
        <f>NewVehicleFE!AE8</f>
        <v>7.6946015887230368E-4</v>
      </c>
      <c r="AA8" s="25">
        <f>NewVehicleFE!AF8</f>
        <v>7.6946015887230368E-4</v>
      </c>
      <c r="AB8" s="25">
        <f>NewVehicleFE!AG8</f>
        <v>7.6946015887230368E-4</v>
      </c>
      <c r="AC8" s="25">
        <f>NewVehicleFE!AH8</f>
        <v>7.6946015887230368E-4</v>
      </c>
      <c r="AD8" s="25">
        <f>NewVehicleFE!AI8</f>
        <v>7.6946015887230368E-4</v>
      </c>
      <c r="AE8" s="25">
        <f>NewVehicleFE!AJ8</f>
        <v>7.6946015887230368E-4</v>
      </c>
      <c r="AF8" s="25">
        <f>NewVehicleFE!AK8</f>
        <v>7.6946015887230368E-4</v>
      </c>
      <c r="AG8" s="25">
        <f>NewVehicleFE!AL8</f>
        <v>7.6946015887230368E-4</v>
      </c>
      <c r="AH8" s="25">
        <f>NewVehicleFE!AM8</f>
        <v>7.6946015887230368E-4</v>
      </c>
      <c r="AI8" s="25">
        <f>NewVehicleFE!AN8</f>
        <v>7.6946015887230368E-4</v>
      </c>
      <c r="AJ8" s="25">
        <f>NewVehicleFE!AO8</f>
        <v>7.6946015887230368E-4</v>
      </c>
      <c r="AK8" s="25">
        <f>NewVehicleFE!AP8</f>
        <v>7.6946015887230368E-4</v>
      </c>
      <c r="AL8" s="25">
        <f>NewVehicleFE!AQ8</f>
        <v>7.6946015887230368E-4</v>
      </c>
      <c r="AM8" s="25">
        <f>NewVehicleFE!AR8</f>
        <v>7.6946015887230368E-4</v>
      </c>
      <c r="AN8" s="25">
        <f>NewVehicleFE!AS8</f>
        <v>7.6946015887230368E-4</v>
      </c>
      <c r="AO8" s="25">
        <f>NewVehicleFE!AT8</f>
        <v>7.6946015887230368E-4</v>
      </c>
      <c r="AP8" s="25">
        <f>NewVehicleFE!AU8</f>
        <v>7.6946015887230368E-4</v>
      </c>
      <c r="AQ8" s="25">
        <f>NewVehicleFE!AV8</f>
        <v>7.6946015887230368E-4</v>
      </c>
    </row>
    <row r="11" spans="1:43">
      <c r="C11" s="26"/>
    </row>
    <row r="12" spans="1:43">
      <c r="C12" s="27"/>
    </row>
    <row r="13" spans="1:43">
      <c r="C13" s="28"/>
    </row>
    <row r="14" spans="1:43">
      <c r="C14" s="28"/>
    </row>
    <row r="15" spans="1:43">
      <c r="C15" s="27"/>
    </row>
  </sheetData>
  <phoneticPr fontId="49" type="noConversion"/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Q8"/>
  <sheetViews>
    <sheetView workbookViewId="0">
      <selection activeCell="E6" sqref="E6"/>
    </sheetView>
  </sheetViews>
  <sheetFormatPr defaultColWidth="9" defaultRowHeight="14.3"/>
  <cols>
    <col min="1" max="1" width="31.125" style="23" customWidth="1"/>
    <col min="2" max="43" width="10.5" style="23" customWidth="1"/>
    <col min="44" max="16384" width="9" style="23"/>
  </cols>
  <sheetData>
    <row r="1" spans="1:43">
      <c r="A1" s="24"/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>
        <v>2051</v>
      </c>
      <c r="AI1" s="23">
        <v>2052</v>
      </c>
      <c r="AJ1" s="23">
        <v>2053</v>
      </c>
      <c r="AK1" s="23">
        <v>2054</v>
      </c>
      <c r="AL1" s="23">
        <v>2055</v>
      </c>
      <c r="AM1" s="23">
        <v>2056</v>
      </c>
      <c r="AN1" s="23">
        <v>2057</v>
      </c>
      <c r="AO1" s="23">
        <v>2058</v>
      </c>
      <c r="AP1" s="23">
        <v>2059</v>
      </c>
      <c r="AQ1" s="23">
        <v>2060</v>
      </c>
    </row>
    <row r="2" spans="1:43">
      <c r="A2" s="23" t="s">
        <v>31</v>
      </c>
      <c r="B2" s="25">
        <f>NewVehicleFE!G9</f>
        <v>9.712297116432633E-4</v>
      </c>
      <c r="C2" s="25">
        <f>NewVehicleFE!H9</f>
        <v>1.1654756539719159E-3</v>
      </c>
      <c r="D2" s="25">
        <f>NewVehicleFE!I9</f>
        <v>1.182366605478755E-3</v>
      </c>
      <c r="E2" s="25">
        <f>NewVehicleFE!J9</f>
        <v>1.1997543496769718E-3</v>
      </c>
      <c r="F2" s="25">
        <f>NewVehicleFE!K9</f>
        <v>1.2176611310154336E-3</v>
      </c>
      <c r="G2" s="25">
        <f>NewVehicleFE!L9</f>
        <v>1.2361105420914248E-3</v>
      </c>
      <c r="H2" s="25">
        <f>NewVehicleFE!M9</f>
        <v>1.255127627354369E-3</v>
      </c>
      <c r="I2" s="25">
        <f>NewVehicleFE!N9</f>
        <v>1.2747389965317817E-3</v>
      </c>
      <c r="J2" s="25">
        <f>NewVehicleFE!O9</f>
        <v>1.2949729488576835E-3</v>
      </c>
      <c r="K2" s="25">
        <f>NewVehicleFE!P9</f>
        <v>1.3158596093231307E-3</v>
      </c>
      <c r="L2" s="25">
        <f>NewVehicleFE!Q9</f>
        <v>1.3374310783284286E-3</v>
      </c>
      <c r="M2" s="25">
        <f>NewVehicleFE!R9</f>
        <v>1.3597215963005694E-3</v>
      </c>
      <c r="N2" s="25">
        <f>NewVehicleFE!S9</f>
        <v>1.3780962124667932E-3</v>
      </c>
      <c r="O2" s="25">
        <f>NewVehicleFE!T9</f>
        <v>1.3969742427745574E-3</v>
      </c>
      <c r="P2" s="25">
        <f>NewVehicleFE!U9</f>
        <v>1.416376662813093E-3</v>
      </c>
      <c r="Q2" s="25">
        <f>NewVehicleFE!V9</f>
        <v>1.4363256298949674E-3</v>
      </c>
      <c r="R2" s="25">
        <f>NewVehicleFE!W9</f>
        <v>1.4568445674648951E-3</v>
      </c>
      <c r="S2" s="25">
        <f>NewVehicleFE!X9</f>
        <v>1.4568445674648951E-3</v>
      </c>
      <c r="T2" s="25">
        <f>NewVehicleFE!Y9</f>
        <v>1.4568445674648951E-3</v>
      </c>
      <c r="U2" s="25">
        <f>NewVehicleFE!Z9</f>
        <v>1.4568445674648951E-3</v>
      </c>
      <c r="V2" s="25">
        <f>NewVehicleFE!AA9</f>
        <v>1.4568445674648951E-3</v>
      </c>
      <c r="W2" s="25">
        <f>NewVehicleFE!AB9</f>
        <v>1.4568445674648951E-3</v>
      </c>
      <c r="X2" s="25">
        <f>NewVehicleFE!AC9</f>
        <v>1.4568445674648951E-3</v>
      </c>
      <c r="Y2" s="25">
        <f>NewVehicleFE!AD9</f>
        <v>1.4568445674648951E-3</v>
      </c>
      <c r="Z2" s="25">
        <f>NewVehicleFE!AE9</f>
        <v>1.4568445674648951E-3</v>
      </c>
      <c r="AA2" s="25">
        <f>NewVehicleFE!AF9</f>
        <v>1.4568445674648951E-3</v>
      </c>
      <c r="AB2" s="25">
        <f>NewVehicleFE!AG9</f>
        <v>1.4568445674648951E-3</v>
      </c>
      <c r="AC2" s="25">
        <f>NewVehicleFE!AH9</f>
        <v>1.4568445674648951E-3</v>
      </c>
      <c r="AD2" s="25">
        <f>NewVehicleFE!AI9</f>
        <v>1.4568445674648951E-3</v>
      </c>
      <c r="AE2" s="25">
        <f>NewVehicleFE!AJ9</f>
        <v>1.4568445674648951E-3</v>
      </c>
      <c r="AF2" s="25">
        <f>NewVehicleFE!AK9</f>
        <v>1.4568445674648951E-3</v>
      </c>
      <c r="AG2" s="25">
        <f>NewVehicleFE!AL9</f>
        <v>1.4568445674648951E-3</v>
      </c>
      <c r="AH2" s="25">
        <f>NewVehicleFE!AM9</f>
        <v>1.4568445674648951E-3</v>
      </c>
      <c r="AI2" s="25">
        <f>NewVehicleFE!AN9</f>
        <v>1.4568445674648951E-3</v>
      </c>
      <c r="AJ2" s="25">
        <f>NewVehicleFE!AO9</f>
        <v>1.4568445674648951E-3</v>
      </c>
      <c r="AK2" s="25">
        <f>NewVehicleFE!AP9</f>
        <v>1.4568445674648951E-3</v>
      </c>
      <c r="AL2" s="25">
        <f>NewVehicleFE!AQ9</f>
        <v>1.4568445674648951E-3</v>
      </c>
      <c r="AM2" s="25">
        <f>NewVehicleFE!AR9</f>
        <v>1.4568445674648951E-3</v>
      </c>
      <c r="AN2" s="25">
        <f>NewVehicleFE!AS9</f>
        <v>1.4568445674648951E-3</v>
      </c>
      <c r="AO2" s="25">
        <f>NewVehicleFE!AT9</f>
        <v>1.4568445674648951E-3</v>
      </c>
      <c r="AP2" s="25">
        <f>NewVehicleFE!AU9</f>
        <v>1.4568445674648951E-3</v>
      </c>
      <c r="AQ2" s="25">
        <f>NewVehicleFE!AV9</f>
        <v>1.4568445674648951E-3</v>
      </c>
    </row>
    <row r="3" spans="1:43">
      <c r="A3" s="23" t="s">
        <v>35</v>
      </c>
      <c r="B3" s="25">
        <f>NewVehicleFE!G10</f>
        <v>2.324065103043514E-4</v>
      </c>
      <c r="C3" s="25">
        <f>NewVehicleFE!H10</f>
        <v>2.324065103043514E-4</v>
      </c>
      <c r="D3" s="25">
        <f>NewVehicleFE!I10</f>
        <v>2.324065103043514E-4</v>
      </c>
      <c r="E3" s="25">
        <f>NewVehicleFE!J10</f>
        <v>2.324065103043514E-4</v>
      </c>
      <c r="F3" s="25">
        <f>NewVehicleFE!K10</f>
        <v>2.324065103043514E-4</v>
      </c>
      <c r="G3" s="25">
        <f>NewVehicleFE!L10</f>
        <v>2.324065103043514E-4</v>
      </c>
      <c r="H3" s="25">
        <f>NewVehicleFE!M10</f>
        <v>2.324065103043514E-4</v>
      </c>
      <c r="I3" s="25">
        <f>NewVehicleFE!N10</f>
        <v>2.324065103043514E-4</v>
      </c>
      <c r="J3" s="25">
        <f>NewVehicleFE!O10</f>
        <v>2.324065103043514E-4</v>
      </c>
      <c r="K3" s="25">
        <f>NewVehicleFE!P10</f>
        <v>2.324065103043514E-4</v>
      </c>
      <c r="L3" s="25">
        <f>NewVehicleFE!Q10</f>
        <v>2.324065103043514E-4</v>
      </c>
      <c r="M3" s="25">
        <f>NewVehicleFE!R10</f>
        <v>2.324065103043514E-4</v>
      </c>
      <c r="N3" s="25">
        <f>NewVehicleFE!S10</f>
        <v>2.324065103043514E-4</v>
      </c>
      <c r="O3" s="25">
        <f>NewVehicleFE!T10</f>
        <v>2.324065103043514E-4</v>
      </c>
      <c r="P3" s="25">
        <f>NewVehicleFE!U10</f>
        <v>2.324065103043514E-4</v>
      </c>
      <c r="Q3" s="25">
        <f>NewVehicleFE!V10</f>
        <v>2.324065103043514E-4</v>
      </c>
      <c r="R3" s="25">
        <f>NewVehicleFE!W10</f>
        <v>2.324065103043514E-4</v>
      </c>
      <c r="S3" s="25">
        <f>NewVehicleFE!X10</f>
        <v>2.324065103043514E-4</v>
      </c>
      <c r="T3" s="25">
        <f>NewVehicleFE!Y10</f>
        <v>2.324065103043514E-4</v>
      </c>
      <c r="U3" s="25">
        <f>NewVehicleFE!Z10</f>
        <v>2.324065103043514E-4</v>
      </c>
      <c r="V3" s="25">
        <f>NewVehicleFE!AA10</f>
        <v>2.324065103043514E-4</v>
      </c>
      <c r="W3" s="25">
        <f>NewVehicleFE!AB10</f>
        <v>2.324065103043514E-4</v>
      </c>
      <c r="X3" s="25">
        <f>NewVehicleFE!AC10</f>
        <v>2.324065103043514E-4</v>
      </c>
      <c r="Y3" s="25">
        <f>NewVehicleFE!AD10</f>
        <v>2.324065103043514E-4</v>
      </c>
      <c r="Z3" s="25">
        <f>NewVehicleFE!AE10</f>
        <v>2.324065103043514E-4</v>
      </c>
      <c r="AA3" s="25">
        <f>NewVehicleFE!AF10</f>
        <v>2.324065103043514E-4</v>
      </c>
      <c r="AB3" s="25">
        <f>NewVehicleFE!AG10</f>
        <v>2.324065103043514E-4</v>
      </c>
      <c r="AC3" s="25">
        <f>NewVehicleFE!AH10</f>
        <v>2.324065103043514E-4</v>
      </c>
      <c r="AD3" s="25">
        <f>NewVehicleFE!AI10</f>
        <v>2.324065103043514E-4</v>
      </c>
      <c r="AE3" s="25">
        <f>NewVehicleFE!AJ10</f>
        <v>2.324065103043514E-4</v>
      </c>
      <c r="AF3" s="25">
        <f>NewVehicleFE!AK10</f>
        <v>2.324065103043514E-4</v>
      </c>
      <c r="AG3" s="25">
        <f>NewVehicleFE!AL10</f>
        <v>2.324065103043514E-4</v>
      </c>
      <c r="AH3" s="25">
        <f>NewVehicleFE!AM10</f>
        <v>2.324065103043514E-4</v>
      </c>
      <c r="AI3" s="25">
        <f>NewVehicleFE!AN10</f>
        <v>2.324065103043514E-4</v>
      </c>
      <c r="AJ3" s="25">
        <f>NewVehicleFE!AO10</f>
        <v>2.324065103043514E-4</v>
      </c>
      <c r="AK3" s="25">
        <f>NewVehicleFE!AP10</f>
        <v>2.324065103043514E-4</v>
      </c>
      <c r="AL3" s="25">
        <f>NewVehicleFE!AQ10</f>
        <v>2.324065103043514E-4</v>
      </c>
      <c r="AM3" s="25">
        <f>NewVehicleFE!AR10</f>
        <v>2.324065103043514E-4</v>
      </c>
      <c r="AN3" s="25">
        <f>NewVehicleFE!AS10</f>
        <v>2.324065103043514E-4</v>
      </c>
      <c r="AO3" s="25">
        <f>NewVehicleFE!AT10</f>
        <v>2.324065103043514E-4</v>
      </c>
      <c r="AP3" s="25">
        <f>NewVehicleFE!AU10</f>
        <v>2.324065103043514E-4</v>
      </c>
      <c r="AQ3" s="25">
        <f>NewVehicleFE!AV10</f>
        <v>2.324065103043514E-4</v>
      </c>
    </row>
    <row r="4" spans="1:43">
      <c r="A4" s="23" t="s">
        <v>37</v>
      </c>
      <c r="B4" s="25">
        <f>NewVehicleFE!G11</f>
        <v>2.7123321432210586E-4</v>
      </c>
      <c r="C4" s="25">
        <f>NewVehicleFE!H11</f>
        <v>2.7123321432210586E-4</v>
      </c>
      <c r="D4" s="25">
        <f>NewVehicleFE!I11</f>
        <v>2.7123321432210586E-4</v>
      </c>
      <c r="E4" s="25">
        <f>NewVehicleFE!J11</f>
        <v>2.789438575386206E-4</v>
      </c>
      <c r="F4" s="25">
        <f>NewVehicleFE!K11</f>
        <v>2.8710572600360615E-4</v>
      </c>
      <c r="G4" s="25">
        <f>NewVehicleFE!L11</f>
        <v>2.957596220001687E-4</v>
      </c>
      <c r="H4" s="25">
        <f>NewVehicleFE!M11</f>
        <v>3.049514201244884E-4</v>
      </c>
      <c r="I4" s="25">
        <f>NewVehicleFE!N11</f>
        <v>3.1478039479184621E-4</v>
      </c>
      <c r="J4" s="25">
        <f>NewVehicleFE!O11</f>
        <v>3.1597292545858301E-4</v>
      </c>
      <c r="K4" s="25">
        <f>NewVehicleFE!P11</f>
        <v>3.1717452617906742E-4</v>
      </c>
      <c r="L4" s="25">
        <f>NewVehicleFE!Q11</f>
        <v>3.1838530082473494E-4</v>
      </c>
      <c r="M4" s="25">
        <f>NewVehicleFE!R11</f>
        <v>3.1960535485916455E-4</v>
      </c>
      <c r="N4" s="25">
        <f>NewVehicleFE!S11</f>
        <v>3.2083479536870122E-4</v>
      </c>
      <c r="O4" s="25">
        <f>NewVehicleFE!T11</f>
        <v>3.2269679410372042E-4</v>
      </c>
      <c r="P4" s="25">
        <f>NewVehicleFE!U11</f>
        <v>3.2458053161600077E-4</v>
      </c>
      <c r="Q4" s="25">
        <f>NewVehicleFE!V11</f>
        <v>3.2648639084023942E-4</v>
      </c>
      <c r="R4" s="25">
        <f>NewVehicleFE!W11</f>
        <v>3.2841476375825934E-4</v>
      </c>
      <c r="S4" s="25">
        <f>NewVehicleFE!X11</f>
        <v>3.3036605166777939E-4</v>
      </c>
      <c r="T4" s="25">
        <f>NewVehicleFE!Y11</f>
        <v>3.3234066546082076E-4</v>
      </c>
      <c r="U4" s="25">
        <f>NewVehicleFE!Z11</f>
        <v>3.3433902591216056E-4</v>
      </c>
      <c r="V4" s="25">
        <f>NewVehicleFE!AA11</f>
        <v>3.363615639782528E-4</v>
      </c>
      <c r="W4" s="25">
        <f>NewVehicleFE!AB11</f>
        <v>3.3840872110706637E-4</v>
      </c>
      <c r="X4" s="25">
        <f>NewVehicleFE!AC11</f>
        <v>3.4048094955930585E-4</v>
      </c>
      <c r="Y4" s="25">
        <f>NewVehicleFE!AD11</f>
        <v>3.4257871274150813E-4</v>
      </c>
      <c r="Z4" s="25">
        <f>NewVehicleFE!AE11</f>
        <v>3.4470248555152732E-4</v>
      </c>
      <c r="AA4" s="25">
        <f>NewVehicleFE!AF11</f>
        <v>3.4685275473695233E-4</v>
      </c>
      <c r="AB4" s="25">
        <f>NewVehicleFE!AG11</f>
        <v>3.4903001926702191E-4</v>
      </c>
      <c r="AC4" s="25">
        <f>NewVehicleFE!AH11</f>
        <v>3.5123479071863718E-4</v>
      </c>
      <c r="AD4" s="25">
        <f>NewVehicleFE!AI11</f>
        <v>3.5346759367709598E-4</v>
      </c>
      <c r="AE4" s="25">
        <f>NewVehicleFE!AJ11</f>
        <v>3.5572896615221182E-4</v>
      </c>
      <c r="AF4" s="25">
        <f>NewVehicleFE!AK11</f>
        <v>3.5801946001050636E-4</v>
      </c>
      <c r="AG4" s="25">
        <f>NewVehicleFE!AL11</f>
        <v>3.6033964142421002E-4</v>
      </c>
      <c r="AH4" s="25">
        <f>NewVehicleFE!AM11</f>
        <v>3.6199745401062312E-4</v>
      </c>
      <c r="AI4" s="25">
        <f>NewVehicleFE!AN11</f>
        <v>3.6199745401062312E-4</v>
      </c>
      <c r="AJ4" s="25">
        <f>NewVehicleFE!AO11</f>
        <v>3.6199745401062312E-4</v>
      </c>
      <c r="AK4" s="25">
        <f>NewVehicleFE!AP11</f>
        <v>3.6199745401062312E-4</v>
      </c>
      <c r="AL4" s="25">
        <f>NewVehicleFE!AQ11</f>
        <v>3.6199745401062312E-4</v>
      </c>
      <c r="AM4" s="25">
        <f>NewVehicleFE!AR11</f>
        <v>3.6199745401062312E-4</v>
      </c>
      <c r="AN4" s="25">
        <f>NewVehicleFE!AS11</f>
        <v>3.6199745401062312E-4</v>
      </c>
      <c r="AO4" s="25">
        <f>NewVehicleFE!AT11</f>
        <v>3.6199745401062312E-4</v>
      </c>
      <c r="AP4" s="25">
        <f>NewVehicleFE!AU11</f>
        <v>3.6199745401062312E-4</v>
      </c>
      <c r="AQ4" s="25">
        <f>NewVehicleFE!AV11</f>
        <v>3.6199745401062312E-4</v>
      </c>
    </row>
    <row r="5" spans="1:43">
      <c r="A5" s="23" t="s">
        <v>39</v>
      </c>
      <c r="B5" s="25">
        <f>NewVehicleFE!G12</f>
        <v>2.9336401943689746E-4</v>
      </c>
      <c r="C5" s="25">
        <f>NewVehicleFE!H12</f>
        <v>2.9336401943689746E-4</v>
      </c>
      <c r="D5" s="25">
        <f>NewVehicleFE!I12</f>
        <v>2.9336401943689746E-4</v>
      </c>
      <c r="E5" s="25">
        <f>NewVehicleFE!J12</f>
        <v>3.01115507755352E-4</v>
      </c>
      <c r="F5" s="25">
        <f>NewVehicleFE!K12</f>
        <v>3.092877449178146E-4</v>
      </c>
      <c r="G5" s="25">
        <f>NewVehicleFE!L12</f>
        <v>3.179159438103717E-4</v>
      </c>
      <c r="H5" s="25">
        <f>NewVehicleFE!M12</f>
        <v>3.270393594164088E-4</v>
      </c>
      <c r="I5" s="25">
        <f>NewVehicleFE!N12</f>
        <v>3.3670188594462085E-4</v>
      </c>
      <c r="J5" s="25">
        <f>NewVehicleFE!O12</f>
        <v>3.3823933747861461E-4</v>
      </c>
      <c r="K5" s="25">
        <f>NewVehicleFE!P12</f>
        <v>3.3979089407255316E-4</v>
      </c>
      <c r="L5" s="25">
        <f>NewVehicleFE!Q12</f>
        <v>3.4135675072726542E-4</v>
      </c>
      <c r="M5" s="25">
        <f>NewVehicleFE!R12</f>
        <v>3.4293710605470644E-4</v>
      </c>
      <c r="N5" s="25">
        <f>NewVehicleFE!S12</f>
        <v>3.4453216236193774E-4</v>
      </c>
      <c r="O5" s="25">
        <f>NewVehicleFE!T12</f>
        <v>3.4614212573746039E-4</v>
      </c>
      <c r="P5" s="25">
        <f>NewVehicleFE!U12</f>
        <v>3.4776720613998363E-4</v>
      </c>
      <c r="Q5" s="25">
        <f>NewVehicleFE!V12</f>
        <v>3.4940761748970052E-4</v>
      </c>
      <c r="R5" s="25">
        <f>NewVehicleFE!W12</f>
        <v>3.5106357776216356E-4</v>
      </c>
      <c r="S5" s="25">
        <f>NewVehicleFE!X12</f>
        <v>3.5273530908484058E-4</v>
      </c>
      <c r="T5" s="25">
        <f>NewVehicleFE!Y12</f>
        <v>3.5442303783644267E-4</v>
      </c>
      <c r="U5" s="25">
        <f>NewVehicleFE!Z12</f>
        <v>3.5612699474911783E-4</v>
      </c>
      <c r="V5" s="25">
        <f>NewVehicleFE!AA12</f>
        <v>3.5784741501360633E-4</v>
      </c>
      <c r="W5" s="25">
        <f>NewVehicleFE!AB12</f>
        <v>3.5958453838745872E-4</v>
      </c>
      <c r="X5" s="25">
        <f>NewVehicleFE!AC12</f>
        <v>3.61338609306422E-4</v>
      </c>
      <c r="Y5" s="25">
        <f>NewVehicleFE!AD12</f>
        <v>3.6355541059051054E-4</v>
      </c>
      <c r="Z5" s="25">
        <f>NewVehicleFE!AE12</f>
        <v>3.6579957979168643E-4</v>
      </c>
      <c r="AA5" s="25">
        <f>NewVehicleFE!AF12</f>
        <v>3.6807162687113788E-4</v>
      </c>
      <c r="AB5" s="25">
        <f>NewVehicleFE!AG12</f>
        <v>3.7037207453908248E-4</v>
      </c>
      <c r="AC5" s="25">
        <f>NewVehicleFE!AH12</f>
        <v>3.7270145865568051E-4</v>
      </c>
      <c r="AD5" s="25">
        <f>NewVehicleFE!AI12</f>
        <v>3.7506032864717212E-4</v>
      </c>
      <c r="AE5" s="25">
        <f>NewVehicleFE!AJ12</f>
        <v>3.7744924793791843E-4</v>
      </c>
      <c r="AF5" s="25">
        <f>NewVehicleFE!AK12</f>
        <v>3.7986879439905902E-4</v>
      </c>
      <c r="AG5" s="25">
        <f>NewVehicleFE!AL12</f>
        <v>3.8231956081453679E-4</v>
      </c>
      <c r="AH5" s="25">
        <f>NewVehicleFE!AM12</f>
        <v>3.8480215536528054E-4</v>
      </c>
      <c r="AI5" s="25">
        <f>NewVehicleFE!AN12</f>
        <v>3.858042443115448E-4</v>
      </c>
      <c r="AJ5" s="25">
        <f>NewVehicleFE!AO12</f>
        <v>3.858042443115448E-4</v>
      </c>
      <c r="AK5" s="25">
        <f>NewVehicleFE!AP12</f>
        <v>3.858042443115448E-4</v>
      </c>
      <c r="AL5" s="25">
        <f>NewVehicleFE!AQ12</f>
        <v>3.858042443115448E-4</v>
      </c>
      <c r="AM5" s="25">
        <f>NewVehicleFE!AR12</f>
        <v>3.858042443115448E-4</v>
      </c>
      <c r="AN5" s="25">
        <f>NewVehicleFE!AS12</f>
        <v>3.858042443115448E-4</v>
      </c>
      <c r="AO5" s="25">
        <f>NewVehicleFE!AT12</f>
        <v>3.858042443115448E-4</v>
      </c>
      <c r="AP5" s="25">
        <f>NewVehicleFE!AU12</f>
        <v>3.858042443115448E-4</v>
      </c>
      <c r="AQ5" s="25">
        <f>NewVehicleFE!AV12</f>
        <v>3.858042443115448E-4</v>
      </c>
    </row>
    <row r="6" spans="1:43">
      <c r="A6" s="23" t="s">
        <v>41</v>
      </c>
      <c r="B6" s="25">
        <f>NewVehicleFE!G13</f>
        <v>3.706853939499305E-4</v>
      </c>
      <c r="C6" s="25">
        <f>NewVehicleFE!H13</f>
        <v>3.706853939499305E-4</v>
      </c>
      <c r="D6" s="25">
        <f>NewVehicleFE!I13</f>
        <v>3.8136357402256219E-4</v>
      </c>
      <c r="E6" s="25">
        <f>NewVehicleFE!J13</f>
        <v>3.9267520545543483E-4</v>
      </c>
      <c r="F6" s="25">
        <f>NewVehicleFE!K13</f>
        <v>4.0467837767459657E-4</v>
      </c>
      <c r="G6" s="25">
        <f>NewVehicleFE!L13</f>
        <v>4.1743850670037215E-4</v>
      </c>
      <c r="H6" s="25">
        <f>NewVehicleFE!M13</f>
        <v>4.3102952784875639E-4</v>
      </c>
      <c r="I6" s="25">
        <f>NewVehicleFE!N13</f>
        <v>4.3712900229944635E-4</v>
      </c>
      <c r="J6" s="25">
        <f>NewVehicleFE!O13</f>
        <v>4.4340358127982113E-4</v>
      </c>
      <c r="K6" s="25">
        <f>NewVehicleFE!P13</f>
        <v>4.4986091498777967E-4</v>
      </c>
      <c r="L6" s="25">
        <f>NewVehicleFE!Q13</f>
        <v>4.5650910584966808E-4</v>
      </c>
      <c r="M6" s="25">
        <f>NewVehicleFE!R13</f>
        <v>4.6335674243741309E-4</v>
      </c>
      <c r="N6" s="25">
        <f>NewVehicleFE!S13</f>
        <v>4.6803711357314452E-4</v>
      </c>
      <c r="O6" s="25">
        <f>NewVehicleFE!T13</f>
        <v>4.7281300248715619E-4</v>
      </c>
      <c r="P6" s="25">
        <f>NewVehicleFE!U13</f>
        <v>4.7768736333753928E-4</v>
      </c>
      <c r="Q6" s="25">
        <f>NewVehicleFE!V13</f>
        <v>4.8266327337230535E-4</v>
      </c>
      <c r="R6" s="25">
        <f>NewVehicleFE!W13</f>
        <v>4.8774393940780324E-4</v>
      </c>
      <c r="S6" s="25">
        <f>NewVehicleFE!X13</f>
        <v>4.8774393940780324E-4</v>
      </c>
      <c r="T6" s="25">
        <f>NewVehicleFE!Y13</f>
        <v>4.8774393940780324E-4</v>
      </c>
      <c r="U6" s="25">
        <f>NewVehicleFE!Z13</f>
        <v>4.8774393940780324E-4</v>
      </c>
      <c r="V6" s="25">
        <f>NewVehicleFE!AA13</f>
        <v>4.8774393940780324E-4</v>
      </c>
      <c r="W6" s="25">
        <f>NewVehicleFE!AB13</f>
        <v>4.8774393940780324E-4</v>
      </c>
      <c r="X6" s="25">
        <f>NewVehicleFE!AC13</f>
        <v>4.8774393940780324E-4</v>
      </c>
      <c r="Y6" s="25">
        <f>NewVehicleFE!AD13</f>
        <v>4.8774393940780324E-4</v>
      </c>
      <c r="Z6" s="25">
        <f>NewVehicleFE!AE13</f>
        <v>4.8774393940780324E-4</v>
      </c>
      <c r="AA6" s="25">
        <f>NewVehicleFE!AF13</f>
        <v>4.8774393940780324E-4</v>
      </c>
      <c r="AB6" s="25">
        <f>NewVehicleFE!AG13</f>
        <v>4.8774393940780324E-4</v>
      </c>
      <c r="AC6" s="25">
        <f>NewVehicleFE!AH13</f>
        <v>4.8774393940780324E-4</v>
      </c>
      <c r="AD6" s="25">
        <f>NewVehicleFE!AI13</f>
        <v>4.8774393940780324E-4</v>
      </c>
      <c r="AE6" s="25">
        <f>NewVehicleFE!AJ13</f>
        <v>4.8774393940780324E-4</v>
      </c>
      <c r="AF6" s="25">
        <f>NewVehicleFE!AK13</f>
        <v>4.8774393940780324E-4</v>
      </c>
      <c r="AG6" s="25">
        <f>NewVehicleFE!AL13</f>
        <v>4.8774393940780324E-4</v>
      </c>
      <c r="AH6" s="25">
        <f>NewVehicleFE!AM13</f>
        <v>4.8774393940780324E-4</v>
      </c>
      <c r="AI6" s="25">
        <f>NewVehicleFE!AN13</f>
        <v>4.8774393940780324E-4</v>
      </c>
      <c r="AJ6" s="25">
        <f>NewVehicleFE!AO13</f>
        <v>4.8774393940780324E-4</v>
      </c>
      <c r="AK6" s="25">
        <f>NewVehicleFE!AP13</f>
        <v>4.8774393940780324E-4</v>
      </c>
      <c r="AL6" s="25">
        <f>NewVehicleFE!AQ13</f>
        <v>4.8774393940780324E-4</v>
      </c>
      <c r="AM6" s="25">
        <f>NewVehicleFE!AR13</f>
        <v>4.8774393940780324E-4</v>
      </c>
      <c r="AN6" s="25">
        <f>NewVehicleFE!AS13</f>
        <v>4.8774393940780324E-4</v>
      </c>
      <c r="AO6" s="25">
        <f>NewVehicleFE!AT13</f>
        <v>4.8774393940780324E-4</v>
      </c>
      <c r="AP6" s="25">
        <f>NewVehicleFE!AU13</f>
        <v>4.8774393940780324E-4</v>
      </c>
      <c r="AQ6" s="25">
        <f>NewVehicleFE!AV13</f>
        <v>4.8774393940780324E-4</v>
      </c>
    </row>
    <row r="7" spans="1:43">
      <c r="A7" s="23" t="s">
        <v>43</v>
      </c>
      <c r="B7" s="25">
        <f>NewVehicleFE!G14</f>
        <v>9.0102269098586051E-5</v>
      </c>
      <c r="C7" s="25">
        <f>NewVehicleFE!H14</f>
        <v>9.0102269098586051E-5</v>
      </c>
      <c r="D7" s="25">
        <f>NewVehicleFE!I14</f>
        <v>9.0102269098586051E-5</v>
      </c>
      <c r="E7" s="25">
        <f>NewVehicleFE!J14</f>
        <v>9.0102269098586051E-5</v>
      </c>
      <c r="F7" s="25">
        <f>NewVehicleFE!K14</f>
        <v>9.0102269098586051E-5</v>
      </c>
      <c r="G7" s="25">
        <f>NewVehicleFE!L14</f>
        <v>9.0102269098586051E-5</v>
      </c>
      <c r="H7" s="25">
        <f>NewVehicleFE!M14</f>
        <v>9.0102269098586051E-5</v>
      </c>
      <c r="I7" s="25">
        <f>NewVehicleFE!N14</f>
        <v>9.0102269098586051E-5</v>
      </c>
      <c r="J7" s="25">
        <f>NewVehicleFE!O14</f>
        <v>9.0102269098586051E-5</v>
      </c>
      <c r="K7" s="25">
        <f>NewVehicleFE!P14</f>
        <v>9.0102269098586051E-5</v>
      </c>
      <c r="L7" s="25">
        <f>NewVehicleFE!Q14</f>
        <v>9.0102269098586051E-5</v>
      </c>
      <c r="M7" s="25">
        <f>NewVehicleFE!R14</f>
        <v>9.0102269098586051E-5</v>
      </c>
      <c r="N7" s="25">
        <f>NewVehicleFE!S14</f>
        <v>9.0102269098586051E-5</v>
      </c>
      <c r="O7" s="25">
        <f>NewVehicleFE!T14</f>
        <v>9.0102269098586051E-5</v>
      </c>
      <c r="P7" s="25">
        <f>NewVehicleFE!U14</f>
        <v>9.0102269098586051E-5</v>
      </c>
      <c r="Q7" s="25">
        <f>NewVehicleFE!V14</f>
        <v>9.0102269098586051E-5</v>
      </c>
      <c r="R7" s="25">
        <f>NewVehicleFE!W14</f>
        <v>9.0102269098586051E-5</v>
      </c>
      <c r="S7" s="25">
        <f>NewVehicleFE!X14</f>
        <v>9.0102269098586051E-5</v>
      </c>
      <c r="T7" s="25">
        <f>NewVehicleFE!Y14</f>
        <v>9.0102269098586051E-5</v>
      </c>
      <c r="U7" s="25">
        <f>NewVehicleFE!Z14</f>
        <v>9.0102269098586051E-5</v>
      </c>
      <c r="V7" s="25">
        <f>NewVehicleFE!AA14</f>
        <v>9.0102269098586051E-5</v>
      </c>
      <c r="W7" s="25">
        <f>NewVehicleFE!AB14</f>
        <v>9.0102269098586051E-5</v>
      </c>
      <c r="X7" s="25">
        <f>NewVehicleFE!AC14</f>
        <v>9.0102269098586051E-5</v>
      </c>
      <c r="Y7" s="25">
        <f>NewVehicleFE!AD14</f>
        <v>9.0102269098586051E-5</v>
      </c>
      <c r="Z7" s="25">
        <f>NewVehicleFE!AE14</f>
        <v>9.0102269098586051E-5</v>
      </c>
      <c r="AA7" s="25">
        <f>NewVehicleFE!AF14</f>
        <v>9.0102269098586051E-5</v>
      </c>
      <c r="AB7" s="25">
        <f>NewVehicleFE!AG14</f>
        <v>9.0102269098586051E-5</v>
      </c>
      <c r="AC7" s="25">
        <f>NewVehicleFE!AH14</f>
        <v>9.0102269098586051E-5</v>
      </c>
      <c r="AD7" s="25">
        <f>NewVehicleFE!AI14</f>
        <v>9.0102269098586051E-5</v>
      </c>
      <c r="AE7" s="25">
        <f>NewVehicleFE!AJ14</f>
        <v>9.0102269098586051E-5</v>
      </c>
      <c r="AF7" s="25">
        <f>NewVehicleFE!AK14</f>
        <v>9.0102269098586051E-5</v>
      </c>
      <c r="AG7" s="25">
        <f>NewVehicleFE!AL14</f>
        <v>9.0102269098586051E-5</v>
      </c>
      <c r="AH7" s="25">
        <f>NewVehicleFE!AM14</f>
        <v>9.0102269098586051E-5</v>
      </c>
      <c r="AI7" s="25">
        <f>NewVehicleFE!AN14</f>
        <v>9.0102269098586051E-5</v>
      </c>
      <c r="AJ7" s="25">
        <f>NewVehicleFE!AO14</f>
        <v>9.0102269098586051E-5</v>
      </c>
      <c r="AK7" s="25">
        <f>NewVehicleFE!AP14</f>
        <v>9.0102269098586051E-5</v>
      </c>
      <c r="AL7" s="25">
        <f>NewVehicleFE!AQ14</f>
        <v>9.0102269098586051E-5</v>
      </c>
      <c r="AM7" s="25">
        <f>NewVehicleFE!AR14</f>
        <v>9.0102269098586051E-5</v>
      </c>
      <c r="AN7" s="25">
        <f>NewVehicleFE!AS14</f>
        <v>9.0102269098586051E-5</v>
      </c>
      <c r="AO7" s="25">
        <f>NewVehicleFE!AT14</f>
        <v>9.0102269098586051E-5</v>
      </c>
      <c r="AP7" s="25">
        <f>NewVehicleFE!AU14</f>
        <v>9.0102269098586051E-5</v>
      </c>
      <c r="AQ7" s="25">
        <f>NewVehicleFE!AV14</f>
        <v>9.0102269098586051E-5</v>
      </c>
    </row>
    <row r="8" spans="1:43">
      <c r="A8" s="23" t="s">
        <v>45</v>
      </c>
      <c r="B8" s="25">
        <f>NewVehicleFE!G15</f>
        <v>2.4622725083913718E-4</v>
      </c>
      <c r="C8" s="25">
        <f>NewVehicleFE!H15</f>
        <v>2.4622725083913718E-4</v>
      </c>
      <c r="D8" s="25">
        <f>NewVehicleFE!I15</f>
        <v>2.5471784569565913E-4</v>
      </c>
      <c r="E8" s="25">
        <f>NewVehicleFE!J15</f>
        <v>2.6381491161336126E-4</v>
      </c>
      <c r="F8" s="25">
        <f>NewVehicleFE!K15</f>
        <v>2.7358583426570797E-4</v>
      </c>
      <c r="G8" s="25">
        <f>NewVehicleFE!L15</f>
        <v>2.841083663528506E-4</v>
      </c>
      <c r="H8" s="25">
        <f>NewVehicleFE!M15</f>
        <v>2.9547270100696457E-4</v>
      </c>
      <c r="I8" s="25">
        <f>NewVehicleFE!N15</f>
        <v>2.9547270100696457E-4</v>
      </c>
      <c r="J8" s="25">
        <f>NewVehicleFE!O15</f>
        <v>2.9547270100696457E-4</v>
      </c>
      <c r="K8" s="25">
        <f>NewVehicleFE!P15</f>
        <v>2.9547270100696457E-4</v>
      </c>
      <c r="L8" s="25">
        <f>NewVehicleFE!Q15</f>
        <v>2.9547270100696457E-4</v>
      </c>
      <c r="M8" s="25">
        <f>NewVehicleFE!R15</f>
        <v>2.9547270100696457E-4</v>
      </c>
      <c r="N8" s="25">
        <f>NewVehicleFE!S15</f>
        <v>2.9547270100696457E-4</v>
      </c>
      <c r="O8" s="25">
        <f>NewVehicleFE!T15</f>
        <v>2.9547270100696457E-4</v>
      </c>
      <c r="P8" s="25">
        <f>NewVehicleFE!U15</f>
        <v>2.9547270100696457E-4</v>
      </c>
      <c r="Q8" s="25">
        <f>NewVehicleFE!V15</f>
        <v>2.9547270100696457E-4</v>
      </c>
      <c r="R8" s="25">
        <f>NewVehicleFE!W15</f>
        <v>2.9547270100696457E-4</v>
      </c>
      <c r="S8" s="25">
        <f>NewVehicleFE!X15</f>
        <v>2.9547270100696457E-4</v>
      </c>
      <c r="T8" s="25">
        <f>NewVehicleFE!Y15</f>
        <v>2.9547270100696457E-4</v>
      </c>
      <c r="U8" s="25">
        <f>NewVehicleFE!Z15</f>
        <v>2.9547270100696457E-4</v>
      </c>
      <c r="V8" s="25">
        <f>NewVehicleFE!AA15</f>
        <v>2.9547270100696457E-4</v>
      </c>
      <c r="W8" s="25">
        <f>NewVehicleFE!AB15</f>
        <v>2.9547270100696457E-4</v>
      </c>
      <c r="X8" s="25">
        <f>NewVehicleFE!AC15</f>
        <v>2.9547270100696457E-4</v>
      </c>
      <c r="Y8" s="25">
        <f>NewVehicleFE!AD15</f>
        <v>2.9547270100696457E-4</v>
      </c>
      <c r="Z8" s="25">
        <f>NewVehicleFE!AE15</f>
        <v>2.9547270100696457E-4</v>
      </c>
      <c r="AA8" s="25">
        <f>NewVehicleFE!AF15</f>
        <v>2.9547270100696457E-4</v>
      </c>
      <c r="AB8" s="25">
        <f>NewVehicleFE!AG15</f>
        <v>2.9547270100696457E-4</v>
      </c>
      <c r="AC8" s="25">
        <f>NewVehicleFE!AH15</f>
        <v>2.9547270100696457E-4</v>
      </c>
      <c r="AD8" s="25">
        <f>NewVehicleFE!AI15</f>
        <v>2.9547270100696457E-4</v>
      </c>
      <c r="AE8" s="25">
        <f>NewVehicleFE!AJ15</f>
        <v>2.9547270100696457E-4</v>
      </c>
      <c r="AF8" s="25">
        <f>NewVehicleFE!AK15</f>
        <v>2.9547270100696457E-4</v>
      </c>
      <c r="AG8" s="25">
        <f>NewVehicleFE!AL15</f>
        <v>2.9547270100696457E-4</v>
      </c>
      <c r="AH8" s="25">
        <f>NewVehicleFE!AM15</f>
        <v>2.9547270100696457E-4</v>
      </c>
      <c r="AI8" s="25">
        <f>NewVehicleFE!AN15</f>
        <v>2.9547270100696457E-4</v>
      </c>
      <c r="AJ8" s="25">
        <f>NewVehicleFE!AO15</f>
        <v>2.9547270100696457E-4</v>
      </c>
      <c r="AK8" s="25">
        <f>NewVehicleFE!AP15</f>
        <v>2.9547270100696457E-4</v>
      </c>
      <c r="AL8" s="25">
        <f>NewVehicleFE!AQ15</f>
        <v>2.9547270100696457E-4</v>
      </c>
      <c r="AM8" s="25">
        <f>NewVehicleFE!AR15</f>
        <v>2.9547270100696457E-4</v>
      </c>
      <c r="AN8" s="25">
        <f>NewVehicleFE!AS15</f>
        <v>2.9547270100696457E-4</v>
      </c>
      <c r="AO8" s="25">
        <f>NewVehicleFE!AT15</f>
        <v>2.9547270100696457E-4</v>
      </c>
      <c r="AP8" s="25">
        <f>NewVehicleFE!AU15</f>
        <v>2.9547270100696457E-4</v>
      </c>
      <c r="AQ8" s="25">
        <f>NewVehicleFE!AV15</f>
        <v>2.9547270100696457E-4</v>
      </c>
    </row>
  </sheetData>
  <phoneticPr fontId="49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Q8"/>
  <sheetViews>
    <sheetView workbookViewId="0">
      <selection activeCell="B6" sqref="B6"/>
    </sheetView>
  </sheetViews>
  <sheetFormatPr defaultColWidth="9" defaultRowHeight="14.3"/>
  <cols>
    <col min="1" max="1" width="31.125" style="23" customWidth="1"/>
    <col min="2" max="43" width="8.75" style="23" customWidth="1"/>
    <col min="44" max="16384" width="9" style="23"/>
  </cols>
  <sheetData>
    <row r="1" spans="1:43">
      <c r="A1" s="24" t="s">
        <v>182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>
        <v>2051</v>
      </c>
      <c r="AI1" s="23">
        <v>2052</v>
      </c>
      <c r="AJ1" s="23">
        <v>2053</v>
      </c>
      <c r="AK1" s="23">
        <v>2054</v>
      </c>
      <c r="AL1" s="23">
        <v>2055</v>
      </c>
      <c r="AM1" s="23">
        <v>2056</v>
      </c>
      <c r="AN1" s="23">
        <v>2057</v>
      </c>
      <c r="AO1" s="23">
        <v>2058</v>
      </c>
      <c r="AP1" s="23">
        <v>2059</v>
      </c>
      <c r="AQ1" s="23">
        <v>2060</v>
      </c>
    </row>
    <row r="2" spans="1:43">
      <c r="A2" s="23" t="s">
        <v>31</v>
      </c>
      <c r="B2" s="25">
        <f>NewVehicleFE!G16</f>
        <v>6.2930482298171088E-3</v>
      </c>
      <c r="C2" s="25">
        <f>NewVehicleFE!H16</f>
        <v>7.1050544530193169E-3</v>
      </c>
      <c r="D2" s="25">
        <f>NewVehicleFE!I16</f>
        <v>7.1979309818169541E-3</v>
      </c>
      <c r="E2" s="25">
        <f>NewVehicleFE!J16</f>
        <v>7.2932678160132049E-3</v>
      </c>
      <c r="F2" s="25">
        <f>NewVehicleFE!K16</f>
        <v>7.3911640283086839E-3</v>
      </c>
      <c r="G2" s="25">
        <f>NewVehicleFE!L16</f>
        <v>7.4917240831156046E-3</v>
      </c>
      <c r="H2" s="25">
        <f>NewVehicleFE!M16</f>
        <v>7.5950582083999588E-3</v>
      </c>
      <c r="I2" s="25">
        <f>NewVehicleFE!N16</f>
        <v>7.6744490607525721E-3</v>
      </c>
      <c r="J2" s="25">
        <f>NewVehicleFE!O16</f>
        <v>7.7555171846337614E-3</v>
      </c>
      <c r="K2" s="25">
        <f>NewVehicleFE!P16</f>
        <v>7.838316300483943E-3</v>
      </c>
      <c r="L2" s="25">
        <f>NewVehicleFE!Q16</f>
        <v>7.9229024476114695E-3</v>
      </c>
      <c r="M2" s="25">
        <f>NewVehicleFE!R16</f>
        <v>8.0093341106763204E-3</v>
      </c>
      <c r="N2" s="25">
        <f>NewVehicleFE!S16</f>
        <v>8.0680105510475761E-3</v>
      </c>
      <c r="O2" s="25">
        <f>NewVehicleFE!T16</f>
        <v>8.1275530643394392E-3</v>
      </c>
      <c r="P2" s="25">
        <f>NewVehicleFE!U16</f>
        <v>8.1879809681635243E-3</v>
      </c>
      <c r="Q2" s="25">
        <f>NewVehicleFE!V16</f>
        <v>8.2493141589362832E-3</v>
      </c>
      <c r="R2" s="25">
        <f>NewVehicleFE!W16</f>
        <v>8.3115731337207108E-3</v>
      </c>
      <c r="S2" s="25">
        <f>NewVehicleFE!X16</f>
        <v>8.3115731337207108E-3</v>
      </c>
      <c r="T2" s="25">
        <f>NewVehicleFE!Y16</f>
        <v>8.3115731337207108E-3</v>
      </c>
      <c r="U2" s="25">
        <f>NewVehicleFE!Z16</f>
        <v>8.3115731337207108E-3</v>
      </c>
      <c r="V2" s="25">
        <f>NewVehicleFE!AA16</f>
        <v>8.3115731337207108E-3</v>
      </c>
      <c r="W2" s="25">
        <f>NewVehicleFE!AB16</f>
        <v>8.3115731337207108E-3</v>
      </c>
      <c r="X2" s="25">
        <f>NewVehicleFE!AC16</f>
        <v>8.3115731337207108E-3</v>
      </c>
      <c r="Y2" s="25">
        <f>NewVehicleFE!AD16</f>
        <v>8.3115731337207108E-3</v>
      </c>
      <c r="Z2" s="25">
        <f>NewVehicleFE!AE16</f>
        <v>8.3115731337207108E-3</v>
      </c>
      <c r="AA2" s="25">
        <f>NewVehicleFE!AF16</f>
        <v>8.3115731337207108E-3</v>
      </c>
      <c r="AB2" s="25">
        <f>NewVehicleFE!AG16</f>
        <v>8.3115731337207108E-3</v>
      </c>
      <c r="AC2" s="25">
        <f>NewVehicleFE!AH16</f>
        <v>8.3115731337207108E-3</v>
      </c>
      <c r="AD2" s="25">
        <f>NewVehicleFE!AI16</f>
        <v>8.3115731337207108E-3</v>
      </c>
      <c r="AE2" s="25">
        <f>NewVehicleFE!AJ16</f>
        <v>8.3115731337207108E-3</v>
      </c>
      <c r="AF2" s="25">
        <f>NewVehicleFE!AK16</f>
        <v>8.3115731337207108E-3</v>
      </c>
      <c r="AG2" s="25">
        <f>NewVehicleFE!AL16</f>
        <v>8.3115731337207108E-3</v>
      </c>
      <c r="AH2" s="25">
        <f>NewVehicleFE!AM16</f>
        <v>8.3115731337207108E-3</v>
      </c>
      <c r="AI2" s="25">
        <f>NewVehicleFE!AN16</f>
        <v>8.3115731337207108E-3</v>
      </c>
      <c r="AJ2" s="25">
        <f>NewVehicleFE!AO16</f>
        <v>8.3115731337207108E-3</v>
      </c>
      <c r="AK2" s="25">
        <f>NewVehicleFE!AP16</f>
        <v>8.3115731337207108E-3</v>
      </c>
      <c r="AL2" s="25">
        <f>NewVehicleFE!AQ16</f>
        <v>8.3115731337207108E-3</v>
      </c>
      <c r="AM2" s="25">
        <f>NewVehicleFE!AR16</f>
        <v>8.3115731337207108E-3</v>
      </c>
      <c r="AN2" s="25">
        <f>NewVehicleFE!AS16</f>
        <v>8.3115731337207108E-3</v>
      </c>
      <c r="AO2" s="25">
        <f>NewVehicleFE!AT16</f>
        <v>8.3115731337207108E-3</v>
      </c>
      <c r="AP2" s="25">
        <f>NewVehicleFE!AU16</f>
        <v>8.3115731337207108E-3</v>
      </c>
      <c r="AQ2" s="25">
        <f>NewVehicleFE!AV16</f>
        <v>8.3115731337207108E-3</v>
      </c>
    </row>
    <row r="3" spans="1:43">
      <c r="A3" s="23" t="s">
        <v>35</v>
      </c>
      <c r="B3" s="25">
        <f>NewVehicleFE!G17</f>
        <v>2.0152079585131263E-3</v>
      </c>
      <c r="C3" s="25">
        <f>NewVehicleFE!H17</f>
        <v>3.1144122995202862E-3</v>
      </c>
      <c r="D3" s="25">
        <f>NewVehicleFE!I17</f>
        <v>3.1144122995202862E-3</v>
      </c>
      <c r="E3" s="25">
        <f>NewVehicleFE!J17</f>
        <v>3.1144122995202862E-3</v>
      </c>
      <c r="F3" s="25">
        <f>NewVehicleFE!K17</f>
        <v>3.1144122995202862E-3</v>
      </c>
      <c r="G3" s="25">
        <f>NewVehicleFE!L17</f>
        <v>3.1144122995202862E-3</v>
      </c>
      <c r="H3" s="25">
        <f>NewVehicleFE!M17</f>
        <v>3.1144122995202862E-3</v>
      </c>
      <c r="I3" s="25">
        <f>NewVehicleFE!N17</f>
        <v>3.1144122995202862E-3</v>
      </c>
      <c r="J3" s="25">
        <f>NewVehicleFE!O17</f>
        <v>3.1144122995202862E-3</v>
      </c>
      <c r="K3" s="25">
        <f>NewVehicleFE!P17</f>
        <v>3.1144122995202862E-3</v>
      </c>
      <c r="L3" s="25">
        <f>NewVehicleFE!Q17</f>
        <v>3.1144122995202862E-3</v>
      </c>
      <c r="M3" s="25">
        <f>NewVehicleFE!R17</f>
        <v>3.1144122995202862E-3</v>
      </c>
      <c r="N3" s="25">
        <f>NewVehicleFE!S17</f>
        <v>3.1144122995202862E-3</v>
      </c>
      <c r="O3" s="25">
        <f>NewVehicleFE!T17</f>
        <v>3.1144122995202862E-3</v>
      </c>
      <c r="P3" s="25">
        <f>NewVehicleFE!U17</f>
        <v>3.1144122995202862E-3</v>
      </c>
      <c r="Q3" s="25">
        <f>NewVehicleFE!V17</f>
        <v>3.1144122995202862E-3</v>
      </c>
      <c r="R3" s="25">
        <f>NewVehicleFE!W17</f>
        <v>3.1144122995202862E-3</v>
      </c>
      <c r="S3" s="25">
        <f>NewVehicleFE!X17</f>
        <v>3.1144122995202862E-3</v>
      </c>
      <c r="T3" s="25">
        <f>NewVehicleFE!Y17</f>
        <v>3.1144122995202862E-3</v>
      </c>
      <c r="U3" s="25">
        <f>NewVehicleFE!Z17</f>
        <v>3.1144122995202862E-3</v>
      </c>
      <c r="V3" s="25">
        <f>NewVehicleFE!AA17</f>
        <v>3.1144122995202862E-3</v>
      </c>
      <c r="W3" s="25">
        <f>NewVehicleFE!AB17</f>
        <v>3.1144122995202862E-3</v>
      </c>
      <c r="X3" s="25">
        <f>NewVehicleFE!AC17</f>
        <v>3.1144122995202862E-3</v>
      </c>
      <c r="Y3" s="25">
        <f>NewVehicleFE!AD17</f>
        <v>3.1144122995202862E-3</v>
      </c>
      <c r="Z3" s="25">
        <f>NewVehicleFE!AE17</f>
        <v>3.1144122995202862E-3</v>
      </c>
      <c r="AA3" s="25">
        <f>NewVehicleFE!AF17</f>
        <v>3.1144122995202862E-3</v>
      </c>
      <c r="AB3" s="25">
        <f>NewVehicleFE!AG17</f>
        <v>3.1144122995202862E-3</v>
      </c>
      <c r="AC3" s="25">
        <f>NewVehicleFE!AH17</f>
        <v>3.1144122995202862E-3</v>
      </c>
      <c r="AD3" s="25">
        <f>NewVehicleFE!AI17</f>
        <v>3.1144122995202862E-3</v>
      </c>
      <c r="AE3" s="25">
        <f>NewVehicleFE!AJ17</f>
        <v>3.1144122995202862E-3</v>
      </c>
      <c r="AF3" s="25">
        <f>NewVehicleFE!AK17</f>
        <v>3.1144122995202862E-3</v>
      </c>
      <c r="AG3" s="25">
        <f>NewVehicleFE!AL17</f>
        <v>3.1144122995202862E-3</v>
      </c>
      <c r="AH3" s="25">
        <f>NewVehicleFE!AM17</f>
        <v>3.1144122995202862E-3</v>
      </c>
      <c r="AI3" s="25">
        <f>NewVehicleFE!AN17</f>
        <v>3.1144122995202862E-3</v>
      </c>
      <c r="AJ3" s="25">
        <f>NewVehicleFE!AO17</f>
        <v>3.1144122995202862E-3</v>
      </c>
      <c r="AK3" s="25">
        <f>NewVehicleFE!AP17</f>
        <v>3.1144122995202862E-3</v>
      </c>
      <c r="AL3" s="25">
        <f>NewVehicleFE!AQ17</f>
        <v>3.1144122995202862E-3</v>
      </c>
      <c r="AM3" s="25">
        <f>NewVehicleFE!AR17</f>
        <v>3.1144122995202862E-3</v>
      </c>
      <c r="AN3" s="25">
        <f>NewVehicleFE!AS17</f>
        <v>3.1144122995202862E-3</v>
      </c>
      <c r="AO3" s="25">
        <f>NewVehicleFE!AT17</f>
        <v>3.1144122995202862E-3</v>
      </c>
      <c r="AP3" s="25">
        <f>NewVehicleFE!AU17</f>
        <v>3.1144122995202862E-3</v>
      </c>
      <c r="AQ3" s="25">
        <f>NewVehicleFE!AV17</f>
        <v>3.1144122995202862E-3</v>
      </c>
    </row>
    <row r="4" spans="1:43">
      <c r="A4" s="23" t="s">
        <v>37</v>
      </c>
      <c r="B4" s="25">
        <f>NewVehicleFE!G18</f>
        <v>2.1666107473378268E-3</v>
      </c>
      <c r="C4" s="25">
        <f>NewVehicleFE!H18</f>
        <v>2.1666107473378264E-3</v>
      </c>
      <c r="D4" s="25">
        <f>NewVehicleFE!I18</f>
        <v>2.2221648690644376E-3</v>
      </c>
      <c r="E4" s="25">
        <f>NewVehicleFE!J18</f>
        <v>2.2806428919345543E-3</v>
      </c>
      <c r="F4" s="25">
        <v>2.3400000000000001E-3</v>
      </c>
      <c r="G4" s="25">
        <v>2.4099999999999998E-3</v>
      </c>
      <c r="H4" s="25">
        <v>2.48E-3</v>
      </c>
      <c r="I4" s="25">
        <v>2.5000000000000001E-3</v>
      </c>
      <c r="J4" s="25">
        <v>2.5300000000000001E-3</v>
      </c>
      <c r="K4" s="25">
        <v>2.5600000000000002E-3</v>
      </c>
      <c r="L4" s="25">
        <v>2.5899999999999999E-3</v>
      </c>
      <c r="M4" s="25">
        <v>2.63E-3</v>
      </c>
      <c r="N4" s="25">
        <v>2.66E-3</v>
      </c>
      <c r="O4" s="25">
        <v>2.6900000000000001E-3</v>
      </c>
      <c r="P4" s="25">
        <v>2.7299999999999998E-3</v>
      </c>
      <c r="Q4" s="25">
        <v>2.7599999999999999E-3</v>
      </c>
      <c r="R4" s="25">
        <v>2.8E-3</v>
      </c>
      <c r="S4" s="25">
        <v>2.8E-3</v>
      </c>
      <c r="T4" s="25">
        <v>2.8E-3</v>
      </c>
      <c r="U4" s="25">
        <v>2.8E-3</v>
      </c>
      <c r="V4" s="25">
        <v>2.8E-3</v>
      </c>
      <c r="W4" s="25">
        <v>2.8E-3</v>
      </c>
      <c r="X4" s="25">
        <v>2.8E-3</v>
      </c>
      <c r="Y4" s="25">
        <v>2.8E-3</v>
      </c>
      <c r="Z4" s="25">
        <v>2.8E-3</v>
      </c>
      <c r="AA4" s="25">
        <v>2.8E-3</v>
      </c>
      <c r="AB4" s="25">
        <v>2.8E-3</v>
      </c>
      <c r="AC4" s="25">
        <v>2.8E-3</v>
      </c>
      <c r="AD4" s="25">
        <v>2.8E-3</v>
      </c>
      <c r="AE4" s="25">
        <v>2.8E-3</v>
      </c>
      <c r="AF4" s="25">
        <v>2.8E-3</v>
      </c>
      <c r="AG4" s="25">
        <v>2.8E-3</v>
      </c>
      <c r="AH4" s="25">
        <v>2.8E-3</v>
      </c>
      <c r="AI4" s="25">
        <v>2.8E-3</v>
      </c>
      <c r="AJ4" s="25">
        <v>2.8E-3</v>
      </c>
      <c r="AK4" s="25">
        <v>2.8E-3</v>
      </c>
      <c r="AL4" s="25">
        <v>2.8E-3</v>
      </c>
      <c r="AM4" s="25">
        <v>2.8E-3</v>
      </c>
      <c r="AN4" s="25">
        <v>2.8E-3</v>
      </c>
      <c r="AO4" s="25">
        <v>2.8E-3</v>
      </c>
      <c r="AP4" s="25">
        <v>2.8E-3</v>
      </c>
      <c r="AQ4" s="25">
        <v>2.8E-3</v>
      </c>
    </row>
    <row r="5" spans="1:43">
      <c r="A5" s="23" t="s">
        <v>39</v>
      </c>
      <c r="B5" s="25">
        <f>NewVehicleFE!G19</f>
        <v>2.5481918522714622E-3</v>
      </c>
      <c r="C5" s="25">
        <f>NewVehicleFE!H19</f>
        <v>2.5675831624841126E-3</v>
      </c>
      <c r="D5" s="25">
        <f>NewVehicleFE!I19</f>
        <v>2.6387866548675865E-3</v>
      </c>
      <c r="E5" s="25">
        <f>NewVehicleFE!J19</f>
        <v>2.7914903365055285E-3</v>
      </c>
      <c r="F5" s="25">
        <f>NewVehicleFE!K19</f>
        <v>3.0684137812315476E-3</v>
      </c>
      <c r="G5" s="25">
        <f>NewVehicleFE!L19</f>
        <v>3.4053511521753691E-3</v>
      </c>
      <c r="H5" s="25">
        <f>NewVehicleFE!M19</f>
        <v>3.8463003690266482E-3</v>
      </c>
      <c r="I5" s="25">
        <f>NewVehicleFE!N19</f>
        <v>4.3896371985108432E-3</v>
      </c>
      <c r="J5" s="25">
        <f>NewVehicleFE!O19</f>
        <v>4.3795851441219323E-3</v>
      </c>
      <c r="K5" s="25">
        <f>NewVehicleFE!P19</f>
        <v>4.3689374907154689E-3</v>
      </c>
      <c r="L5" s="25">
        <f>NewVehicleFE!Q19</f>
        <v>4.3718544473474877E-3</v>
      </c>
      <c r="M5" s="25">
        <f>NewVehicleFE!R19</f>
        <v>4.3877357295457695E-3</v>
      </c>
      <c r="N5" s="25">
        <f>NewVehicleFE!S19</f>
        <v>4.3834871403104275E-3</v>
      </c>
      <c r="O5" s="25">
        <f>NewVehicleFE!T19</f>
        <v>4.3720533834400964E-3</v>
      </c>
      <c r="P5" s="25">
        <f>NewVehicleFE!U19</f>
        <v>4.3697572324026901E-3</v>
      </c>
      <c r="Q5" s="25">
        <f>NewVehicleFE!V19</f>
        <v>4.376965278744426E-3</v>
      </c>
      <c r="R5" s="25">
        <f>NewVehicleFE!W19</f>
        <v>4.3850276755113132E-3</v>
      </c>
      <c r="S5" s="25">
        <f>NewVehicleFE!X19</f>
        <v>4.3822103960237235E-3</v>
      </c>
      <c r="T5" s="25">
        <f>NewVehicleFE!Y19</f>
        <v>4.3732781240978886E-3</v>
      </c>
      <c r="U5" s="25">
        <f>NewVehicleFE!Z19</f>
        <v>4.3720125576593013E-3</v>
      </c>
      <c r="V5" s="25">
        <f>NewVehicleFE!AA19</f>
        <v>4.3852659060324159E-3</v>
      </c>
      <c r="W5" s="25">
        <f>NewVehicleFE!AB19</f>
        <v>4.3879835073246977E-3</v>
      </c>
      <c r="X5" s="25">
        <f>NewVehicleFE!AC19</f>
        <v>4.37912169254081E-3</v>
      </c>
      <c r="Y5" s="25">
        <f>NewVehicleFE!AD19</f>
        <v>4.3711750159245522E-3</v>
      </c>
      <c r="Z5" s="25">
        <f>NewVehicleFE!AE19</f>
        <v>4.3735085817993655E-3</v>
      </c>
      <c r="AA5" s="25">
        <f>NewVehicleFE!AF19</f>
        <v>4.3806360949735961E-3</v>
      </c>
      <c r="AB5" s="25">
        <f>NewVehicleFE!AG19</f>
        <v>4.3821058859749599E-3</v>
      </c>
      <c r="AC5" s="25">
        <f>NewVehicleFE!AH19</f>
        <v>4.3765852460791281E-3</v>
      </c>
      <c r="AD5" s="25">
        <f>NewVehicleFE!AI19</f>
        <v>4.3724199191582857E-3</v>
      </c>
      <c r="AE5" s="25">
        <f>NewVehicleFE!AJ19</f>
        <v>4.3808784257852564E-3</v>
      </c>
      <c r="AF5" s="25">
        <f>NewVehicleFE!AK19</f>
        <v>4.3872768681651421E-3</v>
      </c>
      <c r="AG5" s="25">
        <f>NewVehicleFE!AL19</f>
        <v>4.3836683358727414E-3</v>
      </c>
      <c r="AH5" s="25">
        <f>NewVehicleFE!AM19</f>
        <v>4.3754334672547347E-3</v>
      </c>
      <c r="AI5" s="25">
        <f>NewVehicleFE!AN19</f>
        <v>4.3734616565455969E-3</v>
      </c>
      <c r="AJ5" s="25">
        <f>NewVehicleFE!AO19</f>
        <v>4.3787367308297338E-3</v>
      </c>
      <c r="AK5" s="25">
        <f>NewVehicleFE!AP19</f>
        <v>4.3819281949646809E-3</v>
      </c>
      <c r="AL5" s="25">
        <f>NewVehicleFE!AQ19</f>
        <v>4.3790082680517251E-3</v>
      </c>
      <c r="AM5" s="25">
        <f>NewVehicleFE!AR19</f>
        <v>4.3739943830210662E-3</v>
      </c>
      <c r="AN5" s="25">
        <f>NewVehicleFE!AS19</f>
        <v>4.3774295495989162E-3</v>
      </c>
      <c r="AO5" s="25">
        <f>NewVehicleFE!AT19</f>
        <v>4.3845205465504623E-3</v>
      </c>
      <c r="AP5" s="25">
        <f>NewVehicleFE!AU19</f>
        <v>4.3849496642043616E-3</v>
      </c>
      <c r="AQ5" s="25">
        <f>NewVehicleFE!AV19</f>
        <v>4.3790861712817717E-3</v>
      </c>
    </row>
    <row r="6" spans="1:43">
      <c r="A6" s="23" t="s">
        <v>41</v>
      </c>
      <c r="B6" s="25">
        <f>NewVehicleFE!G20</f>
        <v>2.5219349099012303E-3</v>
      </c>
      <c r="C6" s="25">
        <f>NewVehicleFE!H20</f>
        <v>2.5219349099012303E-3</v>
      </c>
      <c r="D6" s="25">
        <f>NewVehicleFE!I20</f>
        <v>2.5945832406391255E-3</v>
      </c>
      <c r="E6" s="25">
        <f>NewVehicleFE!J20</f>
        <v>2.6715412181157099E-3</v>
      </c>
      <c r="F6" s="25">
        <f>NewVehicleFE!K20</f>
        <v>2.7532040501105134E-3</v>
      </c>
      <c r="G6" s="25">
        <f>NewVehicleFE!L20</f>
        <v>2.840016790429313E-3</v>
      </c>
      <c r="H6" s="25">
        <f>NewVehicleFE!M20</f>
        <v>2.9324824533735233E-3</v>
      </c>
      <c r="I6" s="25">
        <f>NewVehicleFE!N20</f>
        <v>2.9739798465816393E-3</v>
      </c>
      <c r="J6" s="25">
        <f>NewVehicleFE!O20</f>
        <v>3.0166685525134331E-3</v>
      </c>
      <c r="K6" s="25">
        <f>NewVehicleFE!P20</f>
        <v>3.0606006188121722E-3</v>
      </c>
      <c r="L6" s="25">
        <f>NewVehicleFE!Q20</f>
        <v>3.1058311698291012E-3</v>
      </c>
      <c r="M6" s="25">
        <f>NewVehicleFE!R20</f>
        <v>3.1524186373765375E-3</v>
      </c>
      <c r="N6" s="25">
        <f>NewVehicleFE!S20</f>
        <v>3.1842612498752905E-3</v>
      </c>
      <c r="O6" s="25">
        <f>NewVehicleFE!T20</f>
        <v>3.2167537116087118E-3</v>
      </c>
      <c r="P6" s="25">
        <f>NewVehicleFE!U20</f>
        <v>3.2499161210067396E-3</v>
      </c>
      <c r="Q6" s="25">
        <f>NewVehicleFE!V20</f>
        <v>3.2837694139338934E-3</v>
      </c>
      <c r="R6" s="25">
        <f>NewVehicleFE!W20</f>
        <v>3.3183354077647768E-3</v>
      </c>
      <c r="S6" s="25">
        <f>NewVehicleFE!X20</f>
        <v>3.3183354077647768E-3</v>
      </c>
      <c r="T6" s="25">
        <f>NewVehicleFE!Y20</f>
        <v>3.3183354077647768E-3</v>
      </c>
      <c r="U6" s="25">
        <f>NewVehicleFE!Z20</f>
        <v>3.3183354077647768E-3</v>
      </c>
      <c r="V6" s="25">
        <f>NewVehicleFE!AA20</f>
        <v>3.3183354077647768E-3</v>
      </c>
      <c r="W6" s="25">
        <f>NewVehicleFE!AB20</f>
        <v>3.3183354077647768E-3</v>
      </c>
      <c r="X6" s="25">
        <f>NewVehicleFE!AC20</f>
        <v>3.3183354077647768E-3</v>
      </c>
      <c r="Y6" s="25">
        <f>NewVehicleFE!AD20</f>
        <v>3.3183354077647768E-3</v>
      </c>
      <c r="Z6" s="25">
        <f>NewVehicleFE!AE20</f>
        <v>3.3183354077647768E-3</v>
      </c>
      <c r="AA6" s="25">
        <f>NewVehicleFE!AF20</f>
        <v>3.3183354077647768E-3</v>
      </c>
      <c r="AB6" s="25">
        <f>NewVehicleFE!AG20</f>
        <v>3.3183354077647768E-3</v>
      </c>
      <c r="AC6" s="25">
        <f>NewVehicleFE!AH20</f>
        <v>3.3183354077647768E-3</v>
      </c>
      <c r="AD6" s="25">
        <f>NewVehicleFE!AI20</f>
        <v>3.3183354077647768E-3</v>
      </c>
      <c r="AE6" s="25">
        <f>NewVehicleFE!AJ20</f>
        <v>3.3183354077647768E-3</v>
      </c>
      <c r="AF6" s="25">
        <f>NewVehicleFE!AK20</f>
        <v>3.3183354077647768E-3</v>
      </c>
      <c r="AG6" s="25">
        <f>NewVehicleFE!AL20</f>
        <v>3.3183354077647768E-3</v>
      </c>
      <c r="AH6" s="25">
        <f>NewVehicleFE!AM20</f>
        <v>3.3183354077647768E-3</v>
      </c>
      <c r="AI6" s="25">
        <f>NewVehicleFE!AN20</f>
        <v>3.3183354077647768E-3</v>
      </c>
      <c r="AJ6" s="25">
        <f>NewVehicleFE!AO20</f>
        <v>3.3183354077647768E-3</v>
      </c>
      <c r="AK6" s="25">
        <f>NewVehicleFE!AP20</f>
        <v>3.3183354077647768E-3</v>
      </c>
      <c r="AL6" s="25">
        <f>NewVehicleFE!AQ20</f>
        <v>3.3183354077647768E-3</v>
      </c>
      <c r="AM6" s="25">
        <f>NewVehicleFE!AR20</f>
        <v>3.3183354077647768E-3</v>
      </c>
      <c r="AN6" s="25">
        <f>NewVehicleFE!AS20</f>
        <v>3.3183354077647768E-3</v>
      </c>
      <c r="AO6" s="25">
        <f>NewVehicleFE!AT20</f>
        <v>3.3183354077647768E-3</v>
      </c>
      <c r="AP6" s="25">
        <f>NewVehicleFE!AU20</f>
        <v>3.3183354077647768E-3</v>
      </c>
      <c r="AQ6" s="25">
        <f>NewVehicleFE!AV20</f>
        <v>3.3183354077647768E-3</v>
      </c>
    </row>
    <row r="7" spans="1:43">
      <c r="A7" s="23" t="s">
        <v>43</v>
      </c>
      <c r="B7" s="25">
        <f>NewVehicleFE!G21</f>
        <v>9.0815578728949868E-4</v>
      </c>
      <c r="C7" s="25">
        <f>NewVehicleFE!H21</f>
        <v>9.0815578728949868E-4</v>
      </c>
      <c r="D7" s="25">
        <f>NewVehicleFE!I21</f>
        <v>9.0815578728949868E-4</v>
      </c>
      <c r="E7" s="25">
        <f>NewVehicleFE!J21</f>
        <v>9.0815578728949868E-4</v>
      </c>
      <c r="F7" s="25">
        <f>NewVehicleFE!K21</f>
        <v>9.0815578728949868E-4</v>
      </c>
      <c r="G7" s="25">
        <f>NewVehicleFE!L21</f>
        <v>9.0815578728949868E-4</v>
      </c>
      <c r="H7" s="25">
        <f>NewVehicleFE!M21</f>
        <v>9.0815578728949868E-4</v>
      </c>
      <c r="I7" s="25">
        <f>NewVehicleFE!N21</f>
        <v>9.0815578728949868E-4</v>
      </c>
      <c r="J7" s="25">
        <f>NewVehicleFE!O21</f>
        <v>9.0815578728949868E-4</v>
      </c>
      <c r="K7" s="25">
        <f>NewVehicleFE!P21</f>
        <v>9.0815578728949868E-4</v>
      </c>
      <c r="L7" s="25">
        <f>NewVehicleFE!Q21</f>
        <v>9.0815578728949868E-4</v>
      </c>
      <c r="M7" s="25">
        <f>NewVehicleFE!R21</f>
        <v>9.0815578728949868E-4</v>
      </c>
      <c r="N7" s="25">
        <f>NewVehicleFE!S21</f>
        <v>9.0815578728949868E-4</v>
      </c>
      <c r="O7" s="25">
        <f>NewVehicleFE!T21</f>
        <v>9.0815578728949868E-4</v>
      </c>
      <c r="P7" s="25">
        <f>NewVehicleFE!U21</f>
        <v>9.0815578728949868E-4</v>
      </c>
      <c r="Q7" s="25">
        <f>NewVehicleFE!V21</f>
        <v>9.0815578728949868E-4</v>
      </c>
      <c r="R7" s="25">
        <f>NewVehicleFE!W21</f>
        <v>9.0815578728949868E-4</v>
      </c>
      <c r="S7" s="25">
        <f>NewVehicleFE!X21</f>
        <v>9.0815578728949868E-4</v>
      </c>
      <c r="T7" s="25">
        <f>NewVehicleFE!Y21</f>
        <v>9.0815578728949868E-4</v>
      </c>
      <c r="U7" s="25">
        <f>NewVehicleFE!Z21</f>
        <v>9.0815578728949868E-4</v>
      </c>
      <c r="V7" s="25">
        <f>NewVehicleFE!AA21</f>
        <v>9.0815578728949868E-4</v>
      </c>
      <c r="W7" s="25">
        <f>NewVehicleFE!AB21</f>
        <v>9.0815578728949868E-4</v>
      </c>
      <c r="X7" s="25">
        <f>NewVehicleFE!AC21</f>
        <v>9.0815578728949868E-4</v>
      </c>
      <c r="Y7" s="25">
        <f>NewVehicleFE!AD21</f>
        <v>9.0815578728949868E-4</v>
      </c>
      <c r="Z7" s="25">
        <f>NewVehicleFE!AE21</f>
        <v>9.0815578728949868E-4</v>
      </c>
      <c r="AA7" s="25">
        <f>NewVehicleFE!AF21</f>
        <v>9.0815578728949868E-4</v>
      </c>
      <c r="AB7" s="25">
        <f>NewVehicleFE!AG21</f>
        <v>9.0815578728949868E-4</v>
      </c>
      <c r="AC7" s="25">
        <f>NewVehicleFE!AH21</f>
        <v>9.0815578728949868E-4</v>
      </c>
      <c r="AD7" s="25">
        <f>NewVehicleFE!AI21</f>
        <v>9.0815578728949868E-4</v>
      </c>
      <c r="AE7" s="25">
        <f>NewVehicleFE!AJ21</f>
        <v>9.0815578728949868E-4</v>
      </c>
      <c r="AF7" s="25">
        <f>NewVehicleFE!AK21</f>
        <v>9.0815578728949868E-4</v>
      </c>
      <c r="AG7" s="25">
        <f>NewVehicleFE!AL21</f>
        <v>9.0815578728949868E-4</v>
      </c>
      <c r="AH7" s="25">
        <f>NewVehicleFE!AM21</f>
        <v>9.0815578728949868E-4</v>
      </c>
      <c r="AI7" s="25">
        <f>NewVehicleFE!AN21</f>
        <v>9.0815578728949868E-4</v>
      </c>
      <c r="AJ7" s="25">
        <f>NewVehicleFE!AO21</f>
        <v>9.0815578728949868E-4</v>
      </c>
      <c r="AK7" s="25">
        <f>NewVehicleFE!AP21</f>
        <v>9.0815578728949868E-4</v>
      </c>
      <c r="AL7" s="25">
        <f>NewVehicleFE!AQ21</f>
        <v>9.0815578728949868E-4</v>
      </c>
      <c r="AM7" s="25">
        <f>NewVehicleFE!AR21</f>
        <v>9.0815578728949868E-4</v>
      </c>
      <c r="AN7" s="25">
        <f>NewVehicleFE!AS21</f>
        <v>9.0815578728949868E-4</v>
      </c>
      <c r="AO7" s="25">
        <f>NewVehicleFE!AT21</f>
        <v>9.0815578728949868E-4</v>
      </c>
      <c r="AP7" s="25">
        <f>NewVehicleFE!AU21</f>
        <v>9.0815578728949868E-4</v>
      </c>
      <c r="AQ7" s="25">
        <f>NewVehicleFE!AV21</f>
        <v>9.0815578728949868E-4</v>
      </c>
    </row>
    <row r="8" spans="1:43">
      <c r="A8" s="23" t="s">
        <v>45</v>
      </c>
      <c r="B8" s="25">
        <f>NewVehicleFE!G22</f>
        <v>1.8613241243121026E-3</v>
      </c>
      <c r="C8" s="25">
        <f>NewVehicleFE!H22</f>
        <v>1.8613241243121026E-3</v>
      </c>
      <c r="D8" s="25">
        <f>NewVehicleFE!I22</f>
        <v>1.8928719908258668E-3</v>
      </c>
      <c r="E8" s="25">
        <f>NewVehicleFE!J22</f>
        <v>1.9255077148056235E-3</v>
      </c>
      <c r="F8" s="25">
        <f>NewVehicleFE!K22</f>
        <v>1.9592885519074763E-3</v>
      </c>
      <c r="G8" s="25">
        <f>NewVehicleFE!L22</f>
        <v>1.9942758474772531E-3</v>
      </c>
      <c r="H8" s="25">
        <f>NewVehicleFE!M22</f>
        <v>2.0305354083404756E-3</v>
      </c>
      <c r="I8" s="25">
        <f>NewVehicleFE!N22</f>
        <v>2.0305354083404756E-3</v>
      </c>
      <c r="J8" s="25">
        <f>NewVehicleFE!O22</f>
        <v>2.0305354083404756E-3</v>
      </c>
      <c r="K8" s="25">
        <f>NewVehicleFE!P22</f>
        <v>2.0305354083404756E-3</v>
      </c>
      <c r="L8" s="25">
        <f>NewVehicleFE!Q22</f>
        <v>2.0305354083404756E-3</v>
      </c>
      <c r="M8" s="25">
        <f>NewVehicleFE!R22</f>
        <v>2.0305354083404756E-3</v>
      </c>
      <c r="N8" s="25">
        <f>NewVehicleFE!S22</f>
        <v>2.0305354083404756E-3</v>
      </c>
      <c r="O8" s="25">
        <f>NewVehicleFE!T22</f>
        <v>2.0305354083404756E-3</v>
      </c>
      <c r="P8" s="25">
        <f>NewVehicleFE!U22</f>
        <v>2.0305354083404756E-3</v>
      </c>
      <c r="Q8" s="25">
        <f>NewVehicleFE!V22</f>
        <v>2.0305354083404756E-3</v>
      </c>
      <c r="R8" s="25">
        <f>NewVehicleFE!W22</f>
        <v>2.0305354083404756E-3</v>
      </c>
      <c r="S8" s="25">
        <f>NewVehicleFE!X22</f>
        <v>2.0305354083404756E-3</v>
      </c>
      <c r="T8" s="25">
        <f>NewVehicleFE!Y22</f>
        <v>2.0305354083404756E-3</v>
      </c>
      <c r="U8" s="25">
        <f>NewVehicleFE!Z22</f>
        <v>2.0305354083404756E-3</v>
      </c>
      <c r="V8" s="25">
        <f>NewVehicleFE!AA22</f>
        <v>2.0305354083404756E-3</v>
      </c>
      <c r="W8" s="25">
        <f>NewVehicleFE!AB22</f>
        <v>2.0305354083404756E-3</v>
      </c>
      <c r="X8" s="25">
        <f>NewVehicleFE!AC22</f>
        <v>2.0305354083404756E-3</v>
      </c>
      <c r="Y8" s="25">
        <f>NewVehicleFE!AD22</f>
        <v>2.0305354083404756E-3</v>
      </c>
      <c r="Z8" s="25">
        <f>NewVehicleFE!AE22</f>
        <v>2.0305354083404756E-3</v>
      </c>
      <c r="AA8" s="25">
        <f>NewVehicleFE!AF22</f>
        <v>2.0305354083404756E-3</v>
      </c>
      <c r="AB8" s="25">
        <f>NewVehicleFE!AG22</f>
        <v>2.0305354083404756E-3</v>
      </c>
      <c r="AC8" s="25">
        <f>NewVehicleFE!AH22</f>
        <v>2.0305354083404756E-3</v>
      </c>
      <c r="AD8" s="25">
        <f>NewVehicleFE!AI22</f>
        <v>2.0305354083404756E-3</v>
      </c>
      <c r="AE8" s="25">
        <f>NewVehicleFE!AJ22</f>
        <v>2.0305354083404756E-3</v>
      </c>
      <c r="AF8" s="25">
        <f>NewVehicleFE!AK22</f>
        <v>2.0305354083404756E-3</v>
      </c>
      <c r="AG8" s="25">
        <f>NewVehicleFE!AL22</f>
        <v>2.0305354083404756E-3</v>
      </c>
      <c r="AH8" s="25">
        <f>NewVehicleFE!AM22</f>
        <v>2.0305354083404756E-3</v>
      </c>
      <c r="AI8" s="25">
        <f>NewVehicleFE!AN22</f>
        <v>2.0305354083404756E-3</v>
      </c>
      <c r="AJ8" s="25">
        <f>NewVehicleFE!AO22</f>
        <v>2.0305354083404756E-3</v>
      </c>
      <c r="AK8" s="25">
        <f>NewVehicleFE!AP22</f>
        <v>2.0305354083404756E-3</v>
      </c>
      <c r="AL8" s="25">
        <f>NewVehicleFE!AQ22</f>
        <v>2.0305354083404756E-3</v>
      </c>
      <c r="AM8" s="25">
        <f>NewVehicleFE!AR22</f>
        <v>2.0305354083404756E-3</v>
      </c>
      <c r="AN8" s="25">
        <f>NewVehicleFE!AS22</f>
        <v>2.0305354083404756E-3</v>
      </c>
      <c r="AO8" s="25">
        <f>NewVehicleFE!AT22</f>
        <v>2.0305354083404756E-3</v>
      </c>
      <c r="AP8" s="25">
        <f>NewVehicleFE!AU22</f>
        <v>2.0305354083404756E-3</v>
      </c>
      <c r="AQ8" s="25">
        <f>NewVehicleFE!AV22</f>
        <v>2.0305354083404756E-3</v>
      </c>
    </row>
  </sheetData>
  <phoneticPr fontId="49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Q8"/>
  <sheetViews>
    <sheetView workbookViewId="0">
      <selection activeCell="C8" sqref="C8"/>
    </sheetView>
  </sheetViews>
  <sheetFormatPr defaultColWidth="9" defaultRowHeight="14.3"/>
  <cols>
    <col min="1" max="1" width="31.125" style="23" customWidth="1"/>
    <col min="2" max="43" width="9.375" style="23" customWidth="1"/>
    <col min="44" max="16384" width="9" style="23"/>
  </cols>
  <sheetData>
    <row r="1" spans="1:43">
      <c r="A1" s="24" t="s">
        <v>182</v>
      </c>
      <c r="B1" s="23">
        <v>2019</v>
      </c>
      <c r="C1" s="23">
        <v>2020</v>
      </c>
      <c r="D1" s="23">
        <v>2021</v>
      </c>
      <c r="E1" s="23">
        <v>2022</v>
      </c>
      <c r="F1" s="23">
        <v>2023</v>
      </c>
      <c r="G1" s="23">
        <v>2024</v>
      </c>
      <c r="H1" s="23">
        <v>2025</v>
      </c>
      <c r="I1" s="23">
        <v>2026</v>
      </c>
      <c r="J1" s="23">
        <v>2027</v>
      </c>
      <c r="K1" s="23">
        <v>2028</v>
      </c>
      <c r="L1" s="23">
        <v>2029</v>
      </c>
      <c r="M1" s="23">
        <v>2030</v>
      </c>
      <c r="N1" s="23">
        <v>2031</v>
      </c>
      <c r="O1" s="23">
        <v>2032</v>
      </c>
      <c r="P1" s="23">
        <v>2033</v>
      </c>
      <c r="Q1" s="23">
        <v>2034</v>
      </c>
      <c r="R1" s="23">
        <v>2035</v>
      </c>
      <c r="S1" s="23">
        <v>2036</v>
      </c>
      <c r="T1" s="23">
        <v>2037</v>
      </c>
      <c r="U1" s="23">
        <v>2038</v>
      </c>
      <c r="V1" s="23">
        <v>2039</v>
      </c>
      <c r="W1" s="23">
        <v>2040</v>
      </c>
      <c r="X1" s="23">
        <v>2041</v>
      </c>
      <c r="Y1" s="23">
        <v>2042</v>
      </c>
      <c r="Z1" s="23">
        <v>2043</v>
      </c>
      <c r="AA1" s="23">
        <v>2044</v>
      </c>
      <c r="AB1" s="23">
        <v>2045</v>
      </c>
      <c r="AC1" s="23">
        <v>2046</v>
      </c>
      <c r="AD1" s="23">
        <v>2047</v>
      </c>
      <c r="AE1" s="23">
        <v>2048</v>
      </c>
      <c r="AF1" s="23">
        <v>2049</v>
      </c>
      <c r="AG1" s="23">
        <v>2050</v>
      </c>
      <c r="AH1" s="23">
        <v>2051</v>
      </c>
      <c r="AI1" s="23">
        <v>2052</v>
      </c>
      <c r="AJ1" s="23">
        <v>2053</v>
      </c>
      <c r="AK1" s="23">
        <v>2054</v>
      </c>
      <c r="AL1" s="23">
        <v>2055</v>
      </c>
      <c r="AM1" s="23">
        <v>2056</v>
      </c>
      <c r="AN1" s="23">
        <v>2057</v>
      </c>
      <c r="AO1" s="23">
        <v>2058</v>
      </c>
      <c r="AP1" s="23">
        <v>2059</v>
      </c>
      <c r="AQ1" s="23">
        <v>2060</v>
      </c>
    </row>
    <row r="2" spans="1:43">
      <c r="A2" s="23" t="s">
        <v>31</v>
      </c>
      <c r="B2" s="25">
        <f>NewVehicleFE!G23</f>
        <v>1.424625889530575E-3</v>
      </c>
      <c r="C2" s="25">
        <f>NewVehicleFE!H23</f>
        <v>1.424625889530575E-3</v>
      </c>
      <c r="D2" s="25">
        <f>NewVehicleFE!I23</f>
        <v>1.4452726415527589E-3</v>
      </c>
      <c r="E2" s="25">
        <f>NewVehicleFE!J23</f>
        <v>1.4665266509873601E-3</v>
      </c>
      <c r="F2" s="25">
        <f>NewVehicleFE!K23</f>
        <v>1.488415108464785E-3</v>
      </c>
      <c r="G2" s="25">
        <f>NewVehicleFE!L23</f>
        <v>1.510966852532423E-3</v>
      </c>
      <c r="H2" s="25">
        <f>NewVehicleFE!M23</f>
        <v>1.5342124964175387E-3</v>
      </c>
      <c r="I2" s="25">
        <f>NewVehicleFE!N23</f>
        <v>1.5581845666740647E-3</v>
      </c>
      <c r="J2" s="25">
        <f>NewVehicleFE!O23</f>
        <v>1.5829176550339723E-3</v>
      </c>
      <c r="K2" s="25">
        <f>NewVehicleFE!P23</f>
        <v>1.6084485849538772E-3</v>
      </c>
      <c r="L2" s="25">
        <f>NewVehicleFE!Q23</f>
        <v>1.6348165945432871E-3</v>
      </c>
      <c r="M2" s="25">
        <f>NewVehicleFE!R23</f>
        <v>1.6620635377856774E-3</v>
      </c>
      <c r="N2" s="25">
        <f>NewVehicleFE!S23</f>
        <v>1.6902341062227098E-3</v>
      </c>
      <c r="O2" s="25">
        <f>NewVehicleFE!T23</f>
        <v>1.7193760735713791E-3</v>
      </c>
      <c r="P2" s="25">
        <f>NewVehicleFE!U23</f>
        <v>1.7495405660901773E-3</v>
      </c>
      <c r="Q2" s="25">
        <f>NewVehicleFE!V23</f>
        <v>1.7807823619132186E-3</v>
      </c>
      <c r="R2" s="25">
        <f>NewVehicleFE!W23</f>
        <v>1.8131602230389162E-3</v>
      </c>
      <c r="S2" s="25">
        <f>NewVehicleFE!X23</f>
        <v>1.8131703666493513E-3</v>
      </c>
      <c r="T2" s="25">
        <f>NewVehicleFE!Y23</f>
        <v>1.8131805103733007E-3</v>
      </c>
      <c r="U2" s="25">
        <f>NewVehicleFE!Z23</f>
        <v>1.8131906542107304E-3</v>
      </c>
      <c r="V2" s="25">
        <f>NewVehicleFE!AA23</f>
        <v>1.8132007981616774E-3</v>
      </c>
      <c r="W2" s="25">
        <f>NewVehicleFE!AB23</f>
        <v>1.8132109422261088E-3</v>
      </c>
      <c r="X2" s="25">
        <f>NewVehicleFE!AC23</f>
        <v>1.8132109422261088E-3</v>
      </c>
      <c r="Y2" s="25">
        <f>NewVehicleFE!AD23</f>
        <v>1.8132109422261088E-3</v>
      </c>
      <c r="Z2" s="25">
        <f>NewVehicleFE!AE23</f>
        <v>1.8132109422261088E-3</v>
      </c>
      <c r="AA2" s="25">
        <f>NewVehicleFE!AF23</f>
        <v>1.8132109422261088E-3</v>
      </c>
      <c r="AB2" s="25">
        <f>NewVehicleFE!AG23</f>
        <v>1.8132109422261088E-3</v>
      </c>
      <c r="AC2" s="25">
        <f>NewVehicleFE!AH23</f>
        <v>1.8132109422261088E-3</v>
      </c>
      <c r="AD2" s="25">
        <f>NewVehicleFE!AI23</f>
        <v>1.8132109422261088E-3</v>
      </c>
      <c r="AE2" s="25">
        <f>NewVehicleFE!AJ23</f>
        <v>1.8132109422261088E-3</v>
      </c>
      <c r="AF2" s="25">
        <f>NewVehicleFE!AK23</f>
        <v>1.8132109422261088E-3</v>
      </c>
      <c r="AG2" s="25">
        <f>NewVehicleFE!AL23</f>
        <v>1.8132109422261088E-3</v>
      </c>
      <c r="AH2" s="25">
        <f>NewVehicleFE!AM23</f>
        <v>1.8132109422261088E-3</v>
      </c>
      <c r="AI2" s="25">
        <f>NewVehicleFE!AN23</f>
        <v>1.8132109422261088E-3</v>
      </c>
      <c r="AJ2" s="25">
        <f>NewVehicleFE!AO23</f>
        <v>1.8132109422261088E-3</v>
      </c>
      <c r="AK2" s="25">
        <f>NewVehicleFE!AP23</f>
        <v>1.8132109422261088E-3</v>
      </c>
      <c r="AL2" s="25">
        <f>NewVehicleFE!AQ23</f>
        <v>1.8132109422261088E-3</v>
      </c>
      <c r="AM2" s="25">
        <f>NewVehicleFE!AR23</f>
        <v>1.8132109422261088E-3</v>
      </c>
      <c r="AN2" s="25">
        <f>NewVehicleFE!AS23</f>
        <v>1.8132109422261088E-3</v>
      </c>
      <c r="AO2" s="25">
        <f>NewVehicleFE!AT23</f>
        <v>1.8132109422261088E-3</v>
      </c>
      <c r="AP2" s="25">
        <f>NewVehicleFE!AU23</f>
        <v>1.8132109422261088E-3</v>
      </c>
      <c r="AQ2" s="25">
        <f>NewVehicleFE!AV23</f>
        <v>1.8132109422261088E-3</v>
      </c>
    </row>
    <row r="3" spans="1:43">
      <c r="A3" s="23" t="s">
        <v>35</v>
      </c>
      <c r="B3" s="25">
        <f>NewVehicleFE!G24</f>
        <v>7.9482568973771061E-4</v>
      </c>
      <c r="C3" s="25">
        <f>NewVehicleFE!H24</f>
        <v>7.9482568973771061E-4</v>
      </c>
      <c r="D3" s="25">
        <f>NewVehicleFE!I24</f>
        <v>7.9483439623140458E-4</v>
      </c>
      <c r="E3" s="25">
        <f>NewVehicleFE!J24</f>
        <v>7.9484310291584191E-4</v>
      </c>
      <c r="F3" s="25">
        <f>NewVehicleFE!K24</f>
        <v>7.94851809791029E-4</v>
      </c>
      <c r="G3" s="25">
        <f>NewVehicleFE!L24</f>
        <v>7.9486051685697192E-4</v>
      </c>
      <c r="H3" s="25">
        <f>NewVehicleFE!M24</f>
        <v>7.9486922411367686E-4</v>
      </c>
      <c r="I3" s="25">
        <f>NewVehicleFE!N24</f>
        <v>7.9486922411367686E-4</v>
      </c>
      <c r="J3" s="25">
        <f>NewVehicleFE!O24</f>
        <v>7.9486922411367686E-4</v>
      </c>
      <c r="K3" s="25">
        <f>NewVehicleFE!P24</f>
        <v>7.9486922411367686E-4</v>
      </c>
      <c r="L3" s="25">
        <f>NewVehicleFE!Q24</f>
        <v>7.9486922411367686E-4</v>
      </c>
      <c r="M3" s="25">
        <f>NewVehicleFE!R24</f>
        <v>7.9486922411367686E-4</v>
      </c>
      <c r="N3" s="25">
        <f>NewVehicleFE!S24</f>
        <v>7.9486922411367686E-4</v>
      </c>
      <c r="O3" s="25">
        <f>NewVehicleFE!T24</f>
        <v>7.9486922411367686E-4</v>
      </c>
      <c r="P3" s="25">
        <f>NewVehicleFE!U24</f>
        <v>7.9486922411367686E-4</v>
      </c>
      <c r="Q3" s="25">
        <f>NewVehicleFE!V24</f>
        <v>7.9486922411367686E-4</v>
      </c>
      <c r="R3" s="25">
        <f>NewVehicleFE!W24</f>
        <v>7.9486922411367686E-4</v>
      </c>
      <c r="S3" s="25">
        <f>NewVehicleFE!X24</f>
        <v>7.9486922411367686E-4</v>
      </c>
      <c r="T3" s="25">
        <f>NewVehicleFE!Y24</f>
        <v>7.9486922411367686E-4</v>
      </c>
      <c r="U3" s="25">
        <f>NewVehicleFE!Z24</f>
        <v>7.9486922411367686E-4</v>
      </c>
      <c r="V3" s="25">
        <f>NewVehicleFE!AA24</f>
        <v>7.9486922411367686E-4</v>
      </c>
      <c r="W3" s="25">
        <f>NewVehicleFE!AB24</f>
        <v>7.9486922411367686E-4</v>
      </c>
      <c r="X3" s="25">
        <f>NewVehicleFE!AC24</f>
        <v>7.9486922411367686E-4</v>
      </c>
      <c r="Y3" s="25">
        <f>NewVehicleFE!AD24</f>
        <v>7.9486922411367686E-4</v>
      </c>
      <c r="Z3" s="25">
        <f>NewVehicleFE!AE24</f>
        <v>7.9486922411367686E-4</v>
      </c>
      <c r="AA3" s="25">
        <f>NewVehicleFE!AF24</f>
        <v>7.9486922411367686E-4</v>
      </c>
      <c r="AB3" s="25">
        <f>NewVehicleFE!AG24</f>
        <v>7.9486922411367686E-4</v>
      </c>
      <c r="AC3" s="25">
        <f>NewVehicleFE!AH24</f>
        <v>7.9486922411367686E-4</v>
      </c>
      <c r="AD3" s="25">
        <f>NewVehicleFE!AI24</f>
        <v>7.9486922411367686E-4</v>
      </c>
      <c r="AE3" s="25">
        <f>NewVehicleFE!AJ24</f>
        <v>7.9486922411367686E-4</v>
      </c>
      <c r="AF3" s="25">
        <f>NewVehicleFE!AK24</f>
        <v>7.9486922411367686E-4</v>
      </c>
      <c r="AG3" s="25">
        <f>NewVehicleFE!AL24</f>
        <v>7.9486922411367686E-4</v>
      </c>
      <c r="AH3" s="25">
        <f>NewVehicleFE!AM24</f>
        <v>7.9486922411367686E-4</v>
      </c>
      <c r="AI3" s="25">
        <f>NewVehicleFE!AN24</f>
        <v>7.9486922411367686E-4</v>
      </c>
      <c r="AJ3" s="25">
        <f>NewVehicleFE!AO24</f>
        <v>7.9486922411367686E-4</v>
      </c>
      <c r="AK3" s="25">
        <f>NewVehicleFE!AP24</f>
        <v>7.9486922411367686E-4</v>
      </c>
      <c r="AL3" s="25">
        <f>NewVehicleFE!AQ24</f>
        <v>7.9486922411367686E-4</v>
      </c>
      <c r="AM3" s="25">
        <f>NewVehicleFE!AR24</f>
        <v>7.9486922411367686E-4</v>
      </c>
      <c r="AN3" s="25">
        <f>NewVehicleFE!AS24</f>
        <v>7.9486922411367686E-4</v>
      </c>
      <c r="AO3" s="25">
        <f>NewVehicleFE!AT24</f>
        <v>7.9486922411367686E-4</v>
      </c>
      <c r="AP3" s="25">
        <f>NewVehicleFE!AU24</f>
        <v>7.9486922411367686E-4</v>
      </c>
      <c r="AQ3" s="25">
        <f>NewVehicleFE!AV24</f>
        <v>7.9486922411367686E-4</v>
      </c>
    </row>
    <row r="4" spans="1:43">
      <c r="A4" s="23" t="s">
        <v>37</v>
      </c>
      <c r="B4" s="25">
        <f>NewVehicleFE!G25</f>
        <v>6.051804029009192E-4</v>
      </c>
      <c r="C4" s="25">
        <f>NewVehicleFE!H25</f>
        <v>6.051804029009192E-4</v>
      </c>
      <c r="D4" s="25">
        <f>NewVehicleFE!I25</f>
        <v>6.1627332270969358E-4</v>
      </c>
      <c r="E4" s="25">
        <f>NewVehicleFE!J25</f>
        <v>6.2778050093456345E-4</v>
      </c>
      <c r="F4" s="25">
        <f>NewVehicleFE!K25</f>
        <v>6.397255844618595E-4</v>
      </c>
      <c r="G4" s="25">
        <f>NewVehicleFE!L25</f>
        <v>6.5213405485012841E-4</v>
      </c>
      <c r="H4" s="25">
        <f>NewVehicleFE!M25</f>
        <v>6.6503340978122988E-4</v>
      </c>
      <c r="I4" s="25">
        <f>NewVehicleFE!N25</f>
        <v>6.7018870753147194E-4</v>
      </c>
      <c r="J4" s="25">
        <f>NewVehicleFE!O25</f>
        <v>6.7542455680906163E-4</v>
      </c>
      <c r="K4" s="25">
        <f>NewVehicleFE!P25</f>
        <v>6.8074286040598335E-4</v>
      </c>
      <c r="L4" s="25">
        <f>NewVehicleFE!Q25</f>
        <v>6.8614558152031648E-4</v>
      </c>
      <c r="M4" s="25">
        <f>NewVehicleFE!R25</f>
        <v>6.9163474617247906E-4</v>
      </c>
      <c r="N4" s="25">
        <f>NewVehicleFE!S25</f>
        <v>6.9963052358487762E-4</v>
      </c>
      <c r="O4" s="25">
        <f>NewVehicleFE!T25</f>
        <v>7.078133367262213E-4</v>
      </c>
      <c r="P4" s="25">
        <f>NewVehicleFE!U25</f>
        <v>7.1618982591824764E-4</v>
      </c>
      <c r="Q4" s="25">
        <f>NewVehicleFE!V25</f>
        <v>7.2476694958193918E-4</v>
      </c>
      <c r="R4" s="25">
        <f>NewVehicleFE!W25</f>
        <v>7.3355200351626557E-4</v>
      </c>
      <c r="S4" s="25">
        <f>NewVehicleFE!X25</f>
        <v>7.3355200351626557E-4</v>
      </c>
      <c r="T4" s="25">
        <f>NewVehicleFE!Y25</f>
        <v>7.3355200351626557E-4</v>
      </c>
      <c r="U4" s="25">
        <f>NewVehicleFE!Z25</f>
        <v>7.3355200351626557E-4</v>
      </c>
      <c r="V4" s="25">
        <f>NewVehicleFE!AA25</f>
        <v>7.3355200351626557E-4</v>
      </c>
      <c r="W4" s="25">
        <f>NewVehicleFE!AB25</f>
        <v>7.3355200351626557E-4</v>
      </c>
      <c r="X4" s="25">
        <f>NewVehicleFE!AC25</f>
        <v>7.3355200351626557E-4</v>
      </c>
      <c r="Y4" s="25">
        <f>NewVehicleFE!AD25</f>
        <v>7.3355200351626557E-4</v>
      </c>
      <c r="Z4" s="25">
        <f>NewVehicleFE!AE25</f>
        <v>7.3355200351626557E-4</v>
      </c>
      <c r="AA4" s="25">
        <f>NewVehicleFE!AF25</f>
        <v>7.3355200351626557E-4</v>
      </c>
      <c r="AB4" s="25">
        <f>NewVehicleFE!AG25</f>
        <v>7.3355200351626557E-4</v>
      </c>
      <c r="AC4" s="25">
        <f>NewVehicleFE!AH25</f>
        <v>7.3355200351626557E-4</v>
      </c>
      <c r="AD4" s="25">
        <f>NewVehicleFE!AI25</f>
        <v>7.3355200351626557E-4</v>
      </c>
      <c r="AE4" s="25">
        <f>NewVehicleFE!AJ25</f>
        <v>7.3355200351626557E-4</v>
      </c>
      <c r="AF4" s="25">
        <f>NewVehicleFE!AK25</f>
        <v>7.3355200351626557E-4</v>
      </c>
      <c r="AG4" s="25">
        <f>NewVehicleFE!AL25</f>
        <v>7.3355200351626557E-4</v>
      </c>
      <c r="AH4" s="25">
        <f>NewVehicleFE!AM25</f>
        <v>7.3355200351626557E-4</v>
      </c>
      <c r="AI4" s="25">
        <f>NewVehicleFE!AN25</f>
        <v>7.3355200351626557E-4</v>
      </c>
      <c r="AJ4" s="25">
        <f>NewVehicleFE!AO25</f>
        <v>7.3355200351626557E-4</v>
      </c>
      <c r="AK4" s="25">
        <f>NewVehicleFE!AP25</f>
        <v>7.3355200351626557E-4</v>
      </c>
      <c r="AL4" s="25">
        <f>NewVehicleFE!AQ25</f>
        <v>7.3355200351626557E-4</v>
      </c>
      <c r="AM4" s="25">
        <f>NewVehicleFE!AR25</f>
        <v>7.3355200351626557E-4</v>
      </c>
      <c r="AN4" s="25">
        <f>NewVehicleFE!AS25</f>
        <v>7.3355200351626557E-4</v>
      </c>
      <c r="AO4" s="25">
        <f>NewVehicleFE!AT25</f>
        <v>7.3355200351626557E-4</v>
      </c>
      <c r="AP4" s="25">
        <f>NewVehicleFE!AU25</f>
        <v>7.3355200351626557E-4</v>
      </c>
      <c r="AQ4" s="25">
        <f>NewVehicleFE!AV25</f>
        <v>7.3355200351626557E-4</v>
      </c>
    </row>
    <row r="5" spans="1:43">
      <c r="A5" s="23" t="s">
        <v>39</v>
      </c>
      <c r="B5" s="25">
        <f>NewVehicleFE!G26</f>
        <v>6.3728504241452547E-4</v>
      </c>
      <c r="C5" s="25">
        <f>NewVehicleFE!H26</f>
        <v>6.1792740090763965E-4</v>
      </c>
      <c r="D5" s="25">
        <f>NewVehicleFE!I26</f>
        <v>6.1496789131848019E-4</v>
      </c>
      <c r="E5" s="25">
        <f>NewVehicleFE!J26</f>
        <v>6.8649777002723392E-4</v>
      </c>
      <c r="F5" s="25">
        <f>NewVehicleFE!K26</f>
        <v>6.7352893208534571E-4</v>
      </c>
      <c r="G5" s="25">
        <f>NewVehicleFE!L26</f>
        <v>7.0383059433667223E-4</v>
      </c>
      <c r="H5" s="25">
        <f>NewVehicleFE!M26</f>
        <v>7.2950662783505488E-4</v>
      </c>
      <c r="I5" s="25">
        <f>NewVehicleFE!N26</f>
        <v>7.5643984518147453E-4</v>
      </c>
      <c r="J5" s="25">
        <f>NewVehicleFE!O26</f>
        <v>7.5159274196700101E-4</v>
      </c>
      <c r="K5" s="25">
        <f>NewVehicleFE!P26</f>
        <v>7.5187134868029935E-4</v>
      </c>
      <c r="L5" s="25">
        <f>NewVehicleFE!Q26</f>
        <v>7.5298385890597719E-4</v>
      </c>
      <c r="M5" s="25">
        <f>NewVehicleFE!R26</f>
        <v>7.5787577224640298E-4</v>
      </c>
      <c r="N5" s="25">
        <f>NewVehicleFE!S26</f>
        <v>7.5679232682093875E-4</v>
      </c>
      <c r="O5" s="25">
        <f>NewVehicleFE!T26</f>
        <v>7.6455536862220837E-4</v>
      </c>
      <c r="P5" s="25">
        <f>NewVehicleFE!U26</f>
        <v>7.7126334164682531E-4</v>
      </c>
      <c r="Q5" s="25">
        <f>NewVehicleFE!V26</f>
        <v>7.7739742288536744E-4</v>
      </c>
      <c r="R5" s="25">
        <f>NewVehicleFE!W26</f>
        <v>7.8065365758908515E-4</v>
      </c>
      <c r="S5" s="25">
        <f>NewVehicleFE!X26</f>
        <v>7.8496954571319235E-4</v>
      </c>
      <c r="T5" s="25">
        <f>NewVehicleFE!Y26</f>
        <v>7.8883241605233738E-4</v>
      </c>
      <c r="U5" s="25">
        <f>NewVehicleFE!Z26</f>
        <v>7.9297419810111321E-4</v>
      </c>
      <c r="V5" s="25">
        <f>NewVehicleFE!AA26</f>
        <v>7.9629783445178323E-4</v>
      </c>
      <c r="W5" s="25">
        <f>NewVehicleFE!AB26</f>
        <v>8.00848695907293E-4</v>
      </c>
      <c r="X5" s="25">
        <f>NewVehicleFE!AC26</f>
        <v>8.0453051085513784E-4</v>
      </c>
      <c r="Y5" s="25">
        <f>NewVehicleFE!AD26</f>
        <v>8.093660663898197E-4</v>
      </c>
      <c r="Z5" s="25">
        <f>NewVehicleFE!AE26</f>
        <v>8.137652247198529E-4</v>
      </c>
      <c r="AA5" s="25">
        <f>NewVehicleFE!AF26</f>
        <v>8.1845687035833191E-4</v>
      </c>
      <c r="AB5" s="25">
        <f>NewVehicleFE!AG26</f>
        <v>8.231749866102015E-4</v>
      </c>
      <c r="AC5" s="25">
        <f>NewVehicleFE!AH26</f>
        <v>8.2785111385531786E-4</v>
      </c>
      <c r="AD5" s="25">
        <f>NewVehicleFE!AI26</f>
        <v>8.3223666362898074E-4</v>
      </c>
      <c r="AE5" s="25">
        <f>NewVehicleFE!AJ26</f>
        <v>8.3679125445288555E-4</v>
      </c>
      <c r="AF5" s="25">
        <f>NewVehicleFE!AK26</f>
        <v>8.4144910607248324E-4</v>
      </c>
      <c r="AG5" s="25">
        <f>NewVehicleFE!AL26</f>
        <v>8.4619656579807973E-4</v>
      </c>
      <c r="AH5" s="25">
        <f>NewVehicleFE!AM26</f>
        <v>8.509488383393615E-4</v>
      </c>
      <c r="AI5" s="25">
        <f>NewVehicleFE!AN26</f>
        <v>8.5303624626809689E-4</v>
      </c>
      <c r="AJ5" s="25">
        <f>NewVehicleFE!AO26</f>
        <v>8.5306107366655453E-4</v>
      </c>
      <c r="AK5" s="25">
        <f>NewVehicleFE!AP26</f>
        <v>8.5310403384507251E-4</v>
      </c>
      <c r="AL5" s="25">
        <f>NewVehicleFE!AQ26</f>
        <v>8.5313290964597469E-4</v>
      </c>
      <c r="AM5" s="25">
        <f>NewVehicleFE!AR26</f>
        <v>8.5318874113096829E-4</v>
      </c>
      <c r="AN5" s="25">
        <f>NewVehicleFE!AS26</f>
        <v>8.5322290892893044E-4</v>
      </c>
      <c r="AO5" s="25">
        <f>NewVehicleFE!AT26</f>
        <v>8.5322883711403839E-4</v>
      </c>
      <c r="AP5" s="25">
        <f>NewVehicleFE!AU26</f>
        <v>8.5320642992497162E-4</v>
      </c>
      <c r="AQ5" s="25">
        <f>NewVehicleFE!AV26</f>
        <v>8.5318116253463457E-4</v>
      </c>
    </row>
    <row r="6" spans="1:43">
      <c r="A6" s="23" t="s">
        <v>41</v>
      </c>
      <c r="B6" s="25">
        <f>NewVehicleFE!G27</f>
        <v>8.5437233350718004E-4</v>
      </c>
      <c r="C6" s="25">
        <f>NewVehicleFE!H27</f>
        <v>8.5437233350718004E-4</v>
      </c>
      <c r="D6" s="25">
        <f>NewVehicleFE!I27</f>
        <v>8.789838822090331E-4</v>
      </c>
      <c r="E6" s="25">
        <f>NewVehicleFE!J27</f>
        <v>9.0505543803726704E-4</v>
      </c>
      <c r="F6" s="25">
        <f>NewVehicleFE!K27</f>
        <v>9.3272088810827524E-4</v>
      </c>
      <c r="G6" s="25">
        <f>NewVehicleFE!L27</f>
        <v>9.6213100620177929E-4</v>
      </c>
      <c r="H6" s="25">
        <f>NewVehicleFE!M27</f>
        <v>9.9345620175253502E-4</v>
      </c>
      <c r="I6" s="25">
        <f>NewVehicleFE!N27</f>
        <v>1.0075145442301652E-3</v>
      </c>
      <c r="J6" s="25">
        <f>NewVehicleFE!O27</f>
        <v>1.0219764754870575E-3</v>
      </c>
      <c r="K6" s="25">
        <f>NewVehicleFE!P27</f>
        <v>1.0368596280426942E-3</v>
      </c>
      <c r="L6" s="25">
        <f>NewVehicleFE!Q27</f>
        <v>1.0521826767329802E-3</v>
      </c>
      <c r="M6" s="25">
        <f>NewVehicleFE!R27</f>
        <v>1.067965416883975E-3</v>
      </c>
      <c r="N6" s="25">
        <f>NewVehicleFE!S27</f>
        <v>1.0787529463474495E-3</v>
      </c>
      <c r="O6" s="25">
        <f>NewVehicleFE!T27</f>
        <v>1.089760629473444E-3</v>
      </c>
      <c r="P6" s="25">
        <f>NewVehicleFE!U27</f>
        <v>1.1009952751381185E-3</v>
      </c>
      <c r="Q6" s="25">
        <f>NewVehicleFE!V27</f>
        <v>1.1124639759208074E-3</v>
      </c>
      <c r="R6" s="25">
        <f>NewVehicleFE!W27</f>
        <v>1.1241741230357634E-3</v>
      </c>
      <c r="S6" s="25">
        <f>NewVehicleFE!X27</f>
        <v>1.1242122658667864E-3</v>
      </c>
      <c r="T6" s="25">
        <f>NewVehicleFE!Y27</f>
        <v>1.1242504112862425E-3</v>
      </c>
      <c r="U6" s="25">
        <f>NewVehicleFE!Z27</f>
        <v>1.1242885592943961E-3</v>
      </c>
      <c r="V6" s="25">
        <f>NewVehicleFE!AA27</f>
        <v>1.1243267098915099E-3</v>
      </c>
      <c r="W6" s="25">
        <f>NewVehicleFE!AB27</f>
        <v>1.1243648630778478E-3</v>
      </c>
      <c r="X6" s="25">
        <f>NewVehicleFE!AC27</f>
        <v>1.1243648630778478E-3</v>
      </c>
      <c r="Y6" s="25">
        <f>NewVehicleFE!AD27</f>
        <v>1.1243648630778478E-3</v>
      </c>
      <c r="Z6" s="25">
        <f>NewVehicleFE!AE27</f>
        <v>1.1243648630778478E-3</v>
      </c>
      <c r="AA6" s="25">
        <f>NewVehicleFE!AF27</f>
        <v>1.1243648630778478E-3</v>
      </c>
      <c r="AB6" s="25">
        <f>NewVehicleFE!AG27</f>
        <v>1.1243648630778478E-3</v>
      </c>
      <c r="AC6" s="25">
        <f>NewVehicleFE!AH27</f>
        <v>1.1243648630778478E-3</v>
      </c>
      <c r="AD6" s="25">
        <f>NewVehicleFE!AI27</f>
        <v>1.1243648630778478E-3</v>
      </c>
      <c r="AE6" s="25">
        <f>NewVehicleFE!AJ27</f>
        <v>1.1243648630778478E-3</v>
      </c>
      <c r="AF6" s="25">
        <f>NewVehicleFE!AK27</f>
        <v>1.1243648630778478E-3</v>
      </c>
      <c r="AG6" s="25">
        <f>NewVehicleFE!AL27</f>
        <v>1.1243648630778478E-3</v>
      </c>
      <c r="AH6" s="25">
        <f>NewVehicleFE!AM27</f>
        <v>1.1243648630778478E-3</v>
      </c>
      <c r="AI6" s="25">
        <f>NewVehicleFE!AN27</f>
        <v>1.1243648630778478E-3</v>
      </c>
      <c r="AJ6" s="25">
        <f>NewVehicleFE!AO27</f>
        <v>1.1243648630778478E-3</v>
      </c>
      <c r="AK6" s="25">
        <f>NewVehicleFE!AP27</f>
        <v>1.1243648630778478E-3</v>
      </c>
      <c r="AL6" s="25">
        <f>NewVehicleFE!AQ27</f>
        <v>1.1243648630778478E-3</v>
      </c>
      <c r="AM6" s="25">
        <f>NewVehicleFE!AR27</f>
        <v>1.1243648630778478E-3</v>
      </c>
      <c r="AN6" s="25">
        <f>NewVehicleFE!AS27</f>
        <v>1.1243648630778478E-3</v>
      </c>
      <c r="AO6" s="25">
        <f>NewVehicleFE!AT27</f>
        <v>1.1243648630778478E-3</v>
      </c>
      <c r="AP6" s="25">
        <f>NewVehicleFE!AU27</f>
        <v>1.1243648630778478E-3</v>
      </c>
      <c r="AQ6" s="25">
        <f>NewVehicleFE!AV27</f>
        <v>1.1243648630778478E-3</v>
      </c>
    </row>
    <row r="7" spans="1:43">
      <c r="A7" s="23" t="s">
        <v>43</v>
      </c>
      <c r="B7" s="25">
        <f>NewVehicleFE!G28</f>
        <v>3.9159832339000857E-4</v>
      </c>
      <c r="C7" s="25">
        <f>NewVehicleFE!H28</f>
        <v>3.9159832339000857E-4</v>
      </c>
      <c r="D7" s="25">
        <f>NewVehicleFE!I28</f>
        <v>3.9159832339000857E-4</v>
      </c>
      <c r="E7" s="25">
        <f>NewVehicleFE!J28</f>
        <v>3.9159832339000857E-4</v>
      </c>
      <c r="F7" s="25">
        <v>3.9199999999999999E-4</v>
      </c>
      <c r="G7" s="25">
        <v>4.0000000000000002E-4</v>
      </c>
      <c r="H7" s="25">
        <v>4.08E-4</v>
      </c>
      <c r="I7" s="25">
        <v>4.1599999999999997E-4</v>
      </c>
      <c r="J7" s="25">
        <v>4.2400000000000001E-4</v>
      </c>
      <c r="K7" s="25">
        <v>4.3199999999999998E-4</v>
      </c>
      <c r="L7" s="25">
        <v>4.4000000000000002E-4</v>
      </c>
      <c r="M7" s="25">
        <v>4.4799999999999999E-4</v>
      </c>
      <c r="N7" s="25">
        <v>4.5600000000000003E-4</v>
      </c>
      <c r="O7" s="25">
        <v>4.64E-4</v>
      </c>
      <c r="P7" s="25">
        <v>4.7199999999999998E-4</v>
      </c>
      <c r="Q7" s="25">
        <v>4.8000000000000001E-4</v>
      </c>
      <c r="R7" s="25">
        <v>4.8000000000000001E-4</v>
      </c>
      <c r="S7" s="25">
        <v>4.8000000000000001E-4</v>
      </c>
      <c r="T7" s="25">
        <v>4.8000000000000001E-4</v>
      </c>
      <c r="U7" s="25">
        <v>4.8000000000000001E-4</v>
      </c>
      <c r="V7" s="25">
        <v>4.8000000000000001E-4</v>
      </c>
      <c r="W7" s="25">
        <v>4.8000000000000001E-4</v>
      </c>
      <c r="X7" s="25">
        <v>4.8000000000000001E-4</v>
      </c>
      <c r="Y7" s="25">
        <v>4.8000000000000001E-4</v>
      </c>
      <c r="Z7" s="25">
        <v>4.8000000000000001E-4</v>
      </c>
      <c r="AA7" s="25">
        <v>4.8000000000000001E-4</v>
      </c>
      <c r="AB7" s="25">
        <v>4.8000000000000001E-4</v>
      </c>
      <c r="AC7" s="25">
        <v>4.8000000000000001E-4</v>
      </c>
      <c r="AD7" s="25">
        <v>4.8000000000000001E-4</v>
      </c>
      <c r="AE7" s="25">
        <v>4.8000000000000001E-4</v>
      </c>
      <c r="AF7" s="25">
        <v>4.8000000000000001E-4</v>
      </c>
      <c r="AG7" s="25">
        <v>4.8000000000000001E-4</v>
      </c>
      <c r="AH7" s="25">
        <v>4.8000000000000001E-4</v>
      </c>
      <c r="AI7" s="25">
        <v>4.8000000000000001E-4</v>
      </c>
      <c r="AJ7" s="25">
        <v>4.8000000000000001E-4</v>
      </c>
      <c r="AK7" s="25">
        <v>4.8000000000000001E-4</v>
      </c>
      <c r="AL7" s="25">
        <v>4.8000000000000001E-4</v>
      </c>
      <c r="AM7" s="25">
        <v>4.8000000000000001E-4</v>
      </c>
      <c r="AN7" s="25">
        <v>4.8000000000000001E-4</v>
      </c>
      <c r="AO7" s="25">
        <v>4.8000000000000001E-4</v>
      </c>
      <c r="AP7" s="25">
        <v>4.8000000000000001E-4</v>
      </c>
      <c r="AQ7" s="25">
        <v>4.8000000000000001E-4</v>
      </c>
    </row>
    <row r="8" spans="1:43">
      <c r="A8" s="23" t="s">
        <v>45</v>
      </c>
      <c r="B8" s="25">
        <f>NewVehicleFE!G29</f>
        <v>3.9127049078656643E-4</v>
      </c>
      <c r="C8" s="25">
        <f>NewVehicleFE!H29</f>
        <v>3.9127049078656643E-4</v>
      </c>
      <c r="D8" s="25">
        <f>NewVehicleFE!I29</f>
        <v>3.9790219402023694E-4</v>
      </c>
      <c r="E8" s="25">
        <f>NewVehicleFE!J29</f>
        <v>4.0476257667575833E-4</v>
      </c>
      <c r="F8" s="25">
        <f>NewVehicleFE!K29</f>
        <v>4.1186367451217517E-4</v>
      </c>
      <c r="G8" s="25">
        <f>NewVehicleFE!L29</f>
        <v>4.1921838298560689E-4</v>
      </c>
      <c r="H8" s="25">
        <f>NewVehicleFE!M29</f>
        <v>4.2684053540352696E-4</v>
      </c>
      <c r="I8" s="25">
        <f>NewVehicleFE!N29</f>
        <v>4.3075650361823822E-4</v>
      </c>
      <c r="J8" s="25">
        <f>NewVehicleFE!O29</f>
        <v>4.3474498976285152E-4</v>
      </c>
      <c r="K8" s="25">
        <f>NewVehicleFE!P29</f>
        <v>4.3880802705035491E-4</v>
      </c>
      <c r="L8" s="25">
        <f>NewVehicleFE!Q29</f>
        <v>4.4294772541875443E-4</v>
      </c>
      <c r="M8" s="25">
        <f>NewVehicleFE!R29</f>
        <v>4.4716627518464729E-4</v>
      </c>
      <c r="N8" s="25">
        <f>NewVehicleFE!S29</f>
        <v>4.514659509075766E-4</v>
      </c>
      <c r="O8" s="25">
        <f>NewVehicleFE!T29</f>
        <v>4.5584911547949476E-4</v>
      </c>
      <c r="P8" s="25">
        <f>NewVehicleFE!U29</f>
        <v>4.60318224454784E-4</v>
      </c>
      <c r="Q8" s="25">
        <f>NewVehicleFE!V29</f>
        <v>4.6487583063750464E-4</v>
      </c>
      <c r="R8" s="25">
        <f>NewVehicleFE!W29</f>
        <v>4.6952458894387964E-4</v>
      </c>
      <c r="S8" s="25">
        <f>NewVehicleFE!X29</f>
        <v>4.6952458894387964E-4</v>
      </c>
      <c r="T8" s="25">
        <f>NewVehicleFE!Y29</f>
        <v>4.6952458894387964E-4</v>
      </c>
      <c r="U8" s="25">
        <f>NewVehicleFE!Z29</f>
        <v>4.6952458894387964E-4</v>
      </c>
      <c r="V8" s="25">
        <f>NewVehicleFE!AA29</f>
        <v>4.6952458894387964E-4</v>
      </c>
      <c r="W8" s="25">
        <f>NewVehicleFE!AB29</f>
        <v>4.6952458894387964E-4</v>
      </c>
      <c r="X8" s="25">
        <f>NewVehicleFE!AC29</f>
        <v>4.6952458894387964E-4</v>
      </c>
      <c r="Y8" s="25">
        <f>NewVehicleFE!AD29</f>
        <v>4.6952458894387964E-4</v>
      </c>
      <c r="Z8" s="25">
        <f>NewVehicleFE!AE29</f>
        <v>4.6952458894387964E-4</v>
      </c>
      <c r="AA8" s="25">
        <f>NewVehicleFE!AF29</f>
        <v>4.6952458894387964E-4</v>
      </c>
      <c r="AB8" s="25">
        <f>NewVehicleFE!AG29</f>
        <v>4.6952458894387964E-4</v>
      </c>
      <c r="AC8" s="25">
        <f>NewVehicleFE!AH29</f>
        <v>4.6952458894387964E-4</v>
      </c>
      <c r="AD8" s="25">
        <f>NewVehicleFE!AI29</f>
        <v>4.6952458894387964E-4</v>
      </c>
      <c r="AE8" s="25">
        <f>NewVehicleFE!AJ29</f>
        <v>4.6952458894387964E-4</v>
      </c>
      <c r="AF8" s="25">
        <f>NewVehicleFE!AK29</f>
        <v>4.6952458894387964E-4</v>
      </c>
      <c r="AG8" s="25">
        <f>NewVehicleFE!AL29</f>
        <v>4.6952458894387964E-4</v>
      </c>
      <c r="AH8" s="25">
        <f>NewVehicleFE!AM29</f>
        <v>4.6952458894387964E-4</v>
      </c>
      <c r="AI8" s="25">
        <f>NewVehicleFE!AN29</f>
        <v>4.6952458894387964E-4</v>
      </c>
      <c r="AJ8" s="25">
        <f>NewVehicleFE!AO29</f>
        <v>4.6952458894387964E-4</v>
      </c>
      <c r="AK8" s="25">
        <f>NewVehicleFE!AP29</f>
        <v>4.6952458894387964E-4</v>
      </c>
      <c r="AL8" s="25">
        <f>NewVehicleFE!AQ29</f>
        <v>4.6952458894387964E-4</v>
      </c>
      <c r="AM8" s="25">
        <f>NewVehicleFE!AR29</f>
        <v>4.6952458894387964E-4</v>
      </c>
      <c r="AN8" s="25">
        <f>NewVehicleFE!AS29</f>
        <v>4.6952458894387964E-4</v>
      </c>
      <c r="AO8" s="25">
        <f>NewVehicleFE!AT29</f>
        <v>4.6952458894387964E-4</v>
      </c>
      <c r="AP8" s="25">
        <f>NewVehicleFE!AU29</f>
        <v>4.6952458894387964E-4</v>
      </c>
      <c r="AQ8" s="25">
        <f>NewVehicleFE!AV29</f>
        <v>4.6952458894387964E-4</v>
      </c>
    </row>
  </sheetData>
  <phoneticPr fontId="49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/>
  </sheetPr>
  <dimension ref="A1:AQ8"/>
  <sheetViews>
    <sheetView workbookViewId="0">
      <selection activeCell="B3" sqref="B3"/>
    </sheetView>
  </sheetViews>
  <sheetFormatPr defaultColWidth="8.875" defaultRowHeight="14.3"/>
  <cols>
    <col min="1" max="1" width="31.125" style="17" customWidth="1"/>
    <col min="2" max="43" width="9.5" style="17" customWidth="1"/>
    <col min="44" max="16384" width="8.875" style="17"/>
  </cols>
  <sheetData>
    <row r="1" spans="1:43">
      <c r="A1" s="18" t="s">
        <v>182</v>
      </c>
      <c r="B1" s="17">
        <v>2019</v>
      </c>
      <c r="C1" s="17">
        <v>2020</v>
      </c>
      <c r="D1" s="17">
        <v>2021</v>
      </c>
      <c r="E1" s="17">
        <v>2022</v>
      </c>
      <c r="F1" s="17">
        <v>2023</v>
      </c>
      <c r="G1" s="17">
        <v>2024</v>
      </c>
      <c r="H1" s="17">
        <v>2025</v>
      </c>
      <c r="I1" s="17">
        <v>2026</v>
      </c>
      <c r="J1" s="17">
        <v>2027</v>
      </c>
      <c r="K1" s="17">
        <v>2028</v>
      </c>
      <c r="L1" s="17">
        <v>2029</v>
      </c>
      <c r="M1" s="17">
        <v>2030</v>
      </c>
      <c r="N1" s="17">
        <v>2031</v>
      </c>
      <c r="O1" s="17">
        <v>2032</v>
      </c>
      <c r="P1" s="17">
        <v>2033</v>
      </c>
      <c r="Q1" s="17">
        <v>2034</v>
      </c>
      <c r="R1" s="17">
        <v>2035</v>
      </c>
      <c r="S1" s="17">
        <v>2036</v>
      </c>
      <c r="T1" s="17">
        <v>2037</v>
      </c>
      <c r="U1" s="17">
        <v>2038</v>
      </c>
      <c r="V1" s="17">
        <v>2039</v>
      </c>
      <c r="W1" s="17">
        <v>2040</v>
      </c>
      <c r="X1" s="17">
        <v>2041</v>
      </c>
      <c r="Y1" s="17">
        <v>2042</v>
      </c>
      <c r="Z1" s="17">
        <v>2043</v>
      </c>
      <c r="AA1" s="17">
        <v>2044</v>
      </c>
      <c r="AB1" s="17">
        <v>2045</v>
      </c>
      <c r="AC1" s="17">
        <v>2046</v>
      </c>
      <c r="AD1" s="17">
        <v>2047</v>
      </c>
      <c r="AE1" s="17">
        <v>2048</v>
      </c>
      <c r="AF1" s="17">
        <v>2049</v>
      </c>
      <c r="AG1" s="17">
        <v>2050</v>
      </c>
      <c r="AH1" s="17">
        <v>2051</v>
      </c>
      <c r="AI1" s="17">
        <v>2052</v>
      </c>
      <c r="AJ1" s="17">
        <v>2053</v>
      </c>
      <c r="AK1" s="17">
        <v>2054</v>
      </c>
      <c r="AL1" s="17">
        <v>2055</v>
      </c>
      <c r="AM1" s="17">
        <v>2056</v>
      </c>
      <c r="AN1" s="17">
        <v>2057</v>
      </c>
      <c r="AO1" s="17">
        <v>2058</v>
      </c>
      <c r="AP1" s="17">
        <v>2059</v>
      </c>
      <c r="AQ1" s="17">
        <v>2060</v>
      </c>
    </row>
    <row r="2" spans="1:43">
      <c r="A2" s="17" t="s">
        <v>31</v>
      </c>
      <c r="B2" s="19">
        <f>B5/(1-'Calculations Etc'!$B$13)</f>
        <v>1.5604824027299026E-3</v>
      </c>
      <c r="C2" s="19">
        <f>C5/(1-'Calculations Etc'!$B$13)</f>
        <v>1.4163614164905162E-3</v>
      </c>
      <c r="D2" s="19">
        <f>D5/(1-'Calculations Etc'!$B$13)</f>
        <v>1.4392798860130165E-3</v>
      </c>
      <c r="E2" s="19">
        <f>E5/(1-'Calculations Etc'!$B$13)</f>
        <v>1.4392798860130165E-3</v>
      </c>
      <c r="F2" s="19">
        <f>F5/(1-'Calculations Etc'!$B$13)</f>
        <v>1.4392798860130165E-3</v>
      </c>
      <c r="G2" s="19">
        <f>G5/(1-'Calculations Etc'!$B$13)</f>
        <v>1.4392798860130165E-3</v>
      </c>
      <c r="H2" s="19">
        <f>H5/(1-'Calculations Etc'!$B$13)</f>
        <v>1.4392798860130165E-3</v>
      </c>
      <c r="I2" s="19">
        <f>I5/(1-'Calculations Etc'!$B$13)</f>
        <v>1.4392798860130165E-3</v>
      </c>
      <c r="J2" s="19">
        <f>J5/(1-'Calculations Etc'!$B$13)</f>
        <v>1.4392798860130165E-3</v>
      </c>
      <c r="K2" s="19">
        <f>K5/(1-'Calculations Etc'!$B$13)</f>
        <v>1.4392798860130165E-3</v>
      </c>
      <c r="L2" s="19">
        <f>L5/(1-'Calculations Etc'!$B$13)</f>
        <v>1.4392798860130165E-3</v>
      </c>
      <c r="M2" s="19">
        <f>M5/(1-'Calculations Etc'!$B$13)</f>
        <v>1.4392798860130165E-3</v>
      </c>
      <c r="N2" s="19">
        <f>N5/(1-'Calculations Etc'!$B$13)</f>
        <v>1.4392798860130165E-3</v>
      </c>
      <c r="O2" s="19">
        <f>O5/(1-'Calculations Etc'!$B$13)</f>
        <v>1.4392798860130165E-3</v>
      </c>
      <c r="P2" s="19">
        <f>P5/(1-'Calculations Etc'!$B$13)</f>
        <v>1.4392798860130165E-3</v>
      </c>
      <c r="Q2" s="19">
        <f>Q5/(1-'Calculations Etc'!$B$13)</f>
        <v>1.4392798860130165E-3</v>
      </c>
      <c r="R2" s="19">
        <f>R5/(1-'Calculations Etc'!$B$13)</f>
        <v>1.4392798860130165E-3</v>
      </c>
      <c r="S2" s="19">
        <f>S5/(1-'Calculations Etc'!$B$13)</f>
        <v>1.4392798860130165E-3</v>
      </c>
      <c r="T2" s="19">
        <f>T5/(1-'Calculations Etc'!$B$13)</f>
        <v>1.4392798860130165E-3</v>
      </c>
      <c r="U2" s="19">
        <f>U5/(1-'Calculations Etc'!$B$13)</f>
        <v>1.4392798860130165E-3</v>
      </c>
      <c r="V2" s="19">
        <f>V5/(1-'Calculations Etc'!$B$13)</f>
        <v>1.4392798860130165E-3</v>
      </c>
      <c r="W2" s="19">
        <f>W5/(1-'Calculations Etc'!$B$13)</f>
        <v>1.4392798860130165E-3</v>
      </c>
      <c r="X2" s="19">
        <f>X5/(1-'Calculations Etc'!$B$13)</f>
        <v>1.4392798860130165E-3</v>
      </c>
      <c r="Y2" s="19">
        <f>Y5/(1-'Calculations Etc'!$B$13)</f>
        <v>1.4392798860130165E-3</v>
      </c>
      <c r="Z2" s="19">
        <f>Z5/(1-'Calculations Etc'!$B$13)</f>
        <v>1.4392798860130165E-3</v>
      </c>
      <c r="AA2" s="19">
        <f>AA5/(1-'Calculations Etc'!$B$13)</f>
        <v>1.4392798860130165E-3</v>
      </c>
      <c r="AB2" s="19">
        <f>AB5/(1-'Calculations Etc'!$B$13)</f>
        <v>1.4392798860130165E-3</v>
      </c>
      <c r="AC2" s="19">
        <f>AC5/(1-'Calculations Etc'!$B$13)</f>
        <v>1.4392798860130165E-3</v>
      </c>
      <c r="AD2" s="19">
        <f>AD5/(1-'Calculations Etc'!$B$13)</f>
        <v>1.4392798860130165E-3</v>
      </c>
      <c r="AE2" s="19">
        <f>AE5/(1-'Calculations Etc'!$B$13)</f>
        <v>1.4392798860130165E-3</v>
      </c>
      <c r="AF2" s="19">
        <f>AF5/(1-'Calculations Etc'!$B$13)</f>
        <v>1.4392798860130165E-3</v>
      </c>
      <c r="AG2" s="19">
        <f>AG5/(1-'Calculations Etc'!$B$13)</f>
        <v>1.4392798860130165E-3</v>
      </c>
      <c r="AH2" s="19">
        <f>AH5/(1-'Calculations Etc'!$B$13)</f>
        <v>1.4392798860130165E-3</v>
      </c>
      <c r="AI2" s="19">
        <f>AI5/(1-'Calculations Etc'!$B$13)</f>
        <v>1.4392798860130165E-3</v>
      </c>
      <c r="AJ2" s="19">
        <f>AJ5/(1-'Calculations Etc'!$B$13)</f>
        <v>1.4392798860130165E-3</v>
      </c>
      <c r="AK2" s="19">
        <f>AK5/(1-'Calculations Etc'!$B$13)</f>
        <v>1.4392798860130165E-3</v>
      </c>
      <c r="AL2" s="19">
        <f>AL5/(1-'Calculations Etc'!$B$13)</f>
        <v>1.4392798860130165E-3</v>
      </c>
      <c r="AM2" s="19">
        <f>AM5/(1-'Calculations Etc'!$B$13)</f>
        <v>1.4392798860130165E-3</v>
      </c>
      <c r="AN2" s="19">
        <f>AN5/(1-'Calculations Etc'!$B$13)</f>
        <v>1.4392798860130165E-3</v>
      </c>
      <c r="AO2" s="19">
        <f>AO5/(1-'Calculations Etc'!$B$13)</f>
        <v>1.4392798860130165E-3</v>
      </c>
      <c r="AP2" s="19">
        <f>AP5/(1-'Calculations Etc'!$B$13)</f>
        <v>1.4392798860130165E-3</v>
      </c>
      <c r="AQ2" s="19">
        <f>AQ5/(1-'Calculations Etc'!$B$13)</f>
        <v>1.4392798860130165E-3</v>
      </c>
    </row>
    <row r="3" spans="1:43">
      <c r="A3" s="17" t="s">
        <v>35</v>
      </c>
      <c r="B3" s="19">
        <f>B5</f>
        <v>4.856059491180693E-4</v>
      </c>
      <c r="C3" s="19">
        <f>C5</f>
        <v>4.4075699203391632E-4</v>
      </c>
      <c r="D3" s="19">
        <f>D5</f>
        <v>4.4788898219627745E-4</v>
      </c>
      <c r="E3" s="19">
        <f>E5</f>
        <v>4.4788898219627745E-4</v>
      </c>
      <c r="F3" s="19">
        <f t="shared" ref="F3:AQ3" si="0">F5</f>
        <v>4.4788898219627745E-4</v>
      </c>
      <c r="G3" s="19">
        <f t="shared" si="0"/>
        <v>4.4788898219627745E-4</v>
      </c>
      <c r="H3" s="19">
        <f t="shared" si="0"/>
        <v>4.4788898219627745E-4</v>
      </c>
      <c r="I3" s="19">
        <f t="shared" si="0"/>
        <v>4.4788898219627745E-4</v>
      </c>
      <c r="J3" s="19">
        <f t="shared" si="0"/>
        <v>4.4788898219627745E-4</v>
      </c>
      <c r="K3" s="19">
        <f t="shared" si="0"/>
        <v>4.4788898219627745E-4</v>
      </c>
      <c r="L3" s="19">
        <f t="shared" si="0"/>
        <v>4.4788898219627745E-4</v>
      </c>
      <c r="M3" s="19">
        <f t="shared" si="0"/>
        <v>4.4788898219627745E-4</v>
      </c>
      <c r="N3" s="19">
        <f t="shared" si="0"/>
        <v>4.4788898219627745E-4</v>
      </c>
      <c r="O3" s="19">
        <f t="shared" si="0"/>
        <v>4.4788898219627745E-4</v>
      </c>
      <c r="P3" s="19">
        <f t="shared" si="0"/>
        <v>4.4788898219627745E-4</v>
      </c>
      <c r="Q3" s="19">
        <f t="shared" si="0"/>
        <v>4.4788898219627745E-4</v>
      </c>
      <c r="R3" s="19">
        <f t="shared" si="0"/>
        <v>4.4788898219627745E-4</v>
      </c>
      <c r="S3" s="19">
        <f t="shared" si="0"/>
        <v>4.4788898219627745E-4</v>
      </c>
      <c r="T3" s="19">
        <f t="shared" si="0"/>
        <v>4.4788898219627745E-4</v>
      </c>
      <c r="U3" s="19">
        <f t="shared" si="0"/>
        <v>4.4788898219627745E-4</v>
      </c>
      <c r="V3" s="19">
        <f t="shared" si="0"/>
        <v>4.4788898219627745E-4</v>
      </c>
      <c r="W3" s="19">
        <f t="shared" si="0"/>
        <v>4.4788898219627745E-4</v>
      </c>
      <c r="X3" s="19">
        <f t="shared" si="0"/>
        <v>4.4788898219627745E-4</v>
      </c>
      <c r="Y3" s="19">
        <f t="shared" si="0"/>
        <v>4.4788898219627745E-4</v>
      </c>
      <c r="Z3" s="19">
        <f t="shared" si="0"/>
        <v>4.4788898219627745E-4</v>
      </c>
      <c r="AA3" s="19">
        <f t="shared" si="0"/>
        <v>4.4788898219627745E-4</v>
      </c>
      <c r="AB3" s="19">
        <f t="shared" si="0"/>
        <v>4.4788898219627745E-4</v>
      </c>
      <c r="AC3" s="19">
        <f t="shared" si="0"/>
        <v>4.4788898219627745E-4</v>
      </c>
      <c r="AD3" s="19">
        <f t="shared" si="0"/>
        <v>4.4788898219627745E-4</v>
      </c>
      <c r="AE3" s="19">
        <f t="shared" si="0"/>
        <v>4.4788898219627745E-4</v>
      </c>
      <c r="AF3" s="19">
        <f t="shared" si="0"/>
        <v>4.4788898219627745E-4</v>
      </c>
      <c r="AG3" s="19">
        <f t="shared" si="0"/>
        <v>4.4788898219627745E-4</v>
      </c>
      <c r="AH3" s="19">
        <f t="shared" si="0"/>
        <v>4.4788898219627745E-4</v>
      </c>
      <c r="AI3" s="19">
        <f t="shared" si="0"/>
        <v>4.4788898219627745E-4</v>
      </c>
      <c r="AJ3" s="19">
        <f t="shared" si="0"/>
        <v>4.4788898219627745E-4</v>
      </c>
      <c r="AK3" s="19">
        <f t="shared" si="0"/>
        <v>4.4788898219627745E-4</v>
      </c>
      <c r="AL3" s="19">
        <f t="shared" si="0"/>
        <v>4.4788898219627745E-4</v>
      </c>
      <c r="AM3" s="19">
        <f t="shared" si="0"/>
        <v>4.4788898219627745E-4</v>
      </c>
      <c r="AN3" s="19">
        <f t="shared" si="0"/>
        <v>4.4788898219627745E-4</v>
      </c>
      <c r="AO3" s="19">
        <f t="shared" si="0"/>
        <v>4.4788898219627745E-4</v>
      </c>
      <c r="AP3" s="19">
        <f t="shared" si="0"/>
        <v>4.4788898219627745E-4</v>
      </c>
      <c r="AQ3" s="19">
        <f t="shared" si="0"/>
        <v>4.4788898219627745E-4</v>
      </c>
    </row>
    <row r="4" spans="1:43">
      <c r="A4" s="17" t="s">
        <v>37</v>
      </c>
      <c r="B4" s="19">
        <f>B5</f>
        <v>4.856059491180693E-4</v>
      </c>
      <c r="C4" s="19">
        <f>C5</f>
        <v>4.4075699203391632E-4</v>
      </c>
      <c r="D4" s="19">
        <f>D5</f>
        <v>4.4788898219627745E-4</v>
      </c>
      <c r="E4" s="19">
        <f>E5</f>
        <v>4.4788898219627745E-4</v>
      </c>
      <c r="F4" s="19">
        <f t="shared" ref="F4:AQ4" si="1">F5</f>
        <v>4.4788898219627745E-4</v>
      </c>
      <c r="G4" s="19">
        <f t="shared" si="1"/>
        <v>4.4788898219627745E-4</v>
      </c>
      <c r="H4" s="19">
        <f t="shared" si="1"/>
        <v>4.4788898219627745E-4</v>
      </c>
      <c r="I4" s="19">
        <f t="shared" si="1"/>
        <v>4.4788898219627745E-4</v>
      </c>
      <c r="J4" s="19">
        <f t="shared" si="1"/>
        <v>4.4788898219627745E-4</v>
      </c>
      <c r="K4" s="19">
        <f t="shared" si="1"/>
        <v>4.4788898219627745E-4</v>
      </c>
      <c r="L4" s="19">
        <f t="shared" si="1"/>
        <v>4.4788898219627745E-4</v>
      </c>
      <c r="M4" s="19">
        <f t="shared" si="1"/>
        <v>4.4788898219627745E-4</v>
      </c>
      <c r="N4" s="19">
        <f t="shared" si="1"/>
        <v>4.4788898219627745E-4</v>
      </c>
      <c r="O4" s="19">
        <f t="shared" si="1"/>
        <v>4.4788898219627745E-4</v>
      </c>
      <c r="P4" s="19">
        <f t="shared" si="1"/>
        <v>4.4788898219627745E-4</v>
      </c>
      <c r="Q4" s="19">
        <f t="shared" si="1"/>
        <v>4.4788898219627745E-4</v>
      </c>
      <c r="R4" s="19">
        <f t="shared" si="1"/>
        <v>4.4788898219627745E-4</v>
      </c>
      <c r="S4" s="19">
        <f t="shared" si="1"/>
        <v>4.4788898219627745E-4</v>
      </c>
      <c r="T4" s="19">
        <f t="shared" si="1"/>
        <v>4.4788898219627745E-4</v>
      </c>
      <c r="U4" s="19">
        <f t="shared" si="1"/>
        <v>4.4788898219627745E-4</v>
      </c>
      <c r="V4" s="19">
        <f t="shared" si="1"/>
        <v>4.4788898219627745E-4</v>
      </c>
      <c r="W4" s="19">
        <f t="shared" si="1"/>
        <v>4.4788898219627745E-4</v>
      </c>
      <c r="X4" s="19">
        <f t="shared" si="1"/>
        <v>4.4788898219627745E-4</v>
      </c>
      <c r="Y4" s="19">
        <f t="shared" si="1"/>
        <v>4.4788898219627745E-4</v>
      </c>
      <c r="Z4" s="19">
        <f t="shared" si="1"/>
        <v>4.4788898219627745E-4</v>
      </c>
      <c r="AA4" s="19">
        <f t="shared" si="1"/>
        <v>4.4788898219627745E-4</v>
      </c>
      <c r="AB4" s="19">
        <f t="shared" si="1"/>
        <v>4.4788898219627745E-4</v>
      </c>
      <c r="AC4" s="19">
        <f t="shared" si="1"/>
        <v>4.4788898219627745E-4</v>
      </c>
      <c r="AD4" s="19">
        <f t="shared" si="1"/>
        <v>4.4788898219627745E-4</v>
      </c>
      <c r="AE4" s="19">
        <f t="shared" si="1"/>
        <v>4.4788898219627745E-4</v>
      </c>
      <c r="AF4" s="19">
        <f t="shared" si="1"/>
        <v>4.4788898219627745E-4</v>
      </c>
      <c r="AG4" s="19">
        <f t="shared" si="1"/>
        <v>4.4788898219627745E-4</v>
      </c>
      <c r="AH4" s="19">
        <f t="shared" si="1"/>
        <v>4.4788898219627745E-4</v>
      </c>
      <c r="AI4" s="19">
        <f t="shared" si="1"/>
        <v>4.4788898219627745E-4</v>
      </c>
      <c r="AJ4" s="19">
        <f t="shared" si="1"/>
        <v>4.4788898219627745E-4</v>
      </c>
      <c r="AK4" s="19">
        <f t="shared" si="1"/>
        <v>4.4788898219627745E-4</v>
      </c>
      <c r="AL4" s="19">
        <f t="shared" si="1"/>
        <v>4.4788898219627745E-4</v>
      </c>
      <c r="AM4" s="19">
        <f t="shared" si="1"/>
        <v>4.4788898219627745E-4</v>
      </c>
      <c r="AN4" s="19">
        <f t="shared" si="1"/>
        <v>4.4788898219627745E-4</v>
      </c>
      <c r="AO4" s="19">
        <f t="shared" si="1"/>
        <v>4.4788898219627745E-4</v>
      </c>
      <c r="AP4" s="19">
        <f t="shared" si="1"/>
        <v>4.4788898219627745E-4</v>
      </c>
      <c r="AQ4" s="19">
        <f t="shared" si="1"/>
        <v>4.4788898219627745E-4</v>
      </c>
    </row>
    <row r="5" spans="1:43">
      <c r="A5" s="17" t="s">
        <v>39</v>
      </c>
      <c r="B5" s="19">
        <f>'Aircraft Fuel Economy'!K35</f>
        <v>4.856059491180693E-4</v>
      </c>
      <c r="C5" s="19">
        <f>'Aircraft Fuel Economy'!L35</f>
        <v>4.4075699203391632E-4</v>
      </c>
      <c r="D5" s="19">
        <f>'Aircraft Fuel Economy'!M35</f>
        <v>4.4788898219627745E-4</v>
      </c>
      <c r="E5" s="19">
        <f>D5</f>
        <v>4.4788898219627745E-4</v>
      </c>
      <c r="F5" s="19">
        <f t="shared" ref="F5:AQ5" si="2">E5</f>
        <v>4.4788898219627745E-4</v>
      </c>
      <c r="G5" s="19">
        <f t="shared" si="2"/>
        <v>4.4788898219627745E-4</v>
      </c>
      <c r="H5" s="19">
        <f t="shared" si="2"/>
        <v>4.4788898219627745E-4</v>
      </c>
      <c r="I5" s="19">
        <f t="shared" si="2"/>
        <v>4.4788898219627745E-4</v>
      </c>
      <c r="J5" s="19">
        <f t="shared" si="2"/>
        <v>4.4788898219627745E-4</v>
      </c>
      <c r="K5" s="19">
        <f t="shared" si="2"/>
        <v>4.4788898219627745E-4</v>
      </c>
      <c r="L5" s="19">
        <f t="shared" si="2"/>
        <v>4.4788898219627745E-4</v>
      </c>
      <c r="M5" s="19">
        <f t="shared" si="2"/>
        <v>4.4788898219627745E-4</v>
      </c>
      <c r="N5" s="19">
        <f t="shared" si="2"/>
        <v>4.4788898219627745E-4</v>
      </c>
      <c r="O5" s="19">
        <f t="shared" si="2"/>
        <v>4.4788898219627745E-4</v>
      </c>
      <c r="P5" s="19">
        <f t="shared" si="2"/>
        <v>4.4788898219627745E-4</v>
      </c>
      <c r="Q5" s="19">
        <f t="shared" si="2"/>
        <v>4.4788898219627745E-4</v>
      </c>
      <c r="R5" s="19">
        <f t="shared" si="2"/>
        <v>4.4788898219627745E-4</v>
      </c>
      <c r="S5" s="19">
        <f t="shared" si="2"/>
        <v>4.4788898219627745E-4</v>
      </c>
      <c r="T5" s="19">
        <f t="shared" si="2"/>
        <v>4.4788898219627745E-4</v>
      </c>
      <c r="U5" s="19">
        <f t="shared" si="2"/>
        <v>4.4788898219627745E-4</v>
      </c>
      <c r="V5" s="19">
        <f t="shared" si="2"/>
        <v>4.4788898219627745E-4</v>
      </c>
      <c r="W5" s="19">
        <f t="shared" si="2"/>
        <v>4.4788898219627745E-4</v>
      </c>
      <c r="X5" s="19">
        <f t="shared" si="2"/>
        <v>4.4788898219627745E-4</v>
      </c>
      <c r="Y5" s="19">
        <f t="shared" si="2"/>
        <v>4.4788898219627745E-4</v>
      </c>
      <c r="Z5" s="19">
        <f t="shared" si="2"/>
        <v>4.4788898219627745E-4</v>
      </c>
      <c r="AA5" s="19">
        <f t="shared" si="2"/>
        <v>4.4788898219627745E-4</v>
      </c>
      <c r="AB5" s="19">
        <f t="shared" si="2"/>
        <v>4.4788898219627745E-4</v>
      </c>
      <c r="AC5" s="19">
        <f t="shared" si="2"/>
        <v>4.4788898219627745E-4</v>
      </c>
      <c r="AD5" s="19">
        <f t="shared" si="2"/>
        <v>4.4788898219627745E-4</v>
      </c>
      <c r="AE5" s="19">
        <f t="shared" si="2"/>
        <v>4.4788898219627745E-4</v>
      </c>
      <c r="AF5" s="19">
        <f t="shared" si="2"/>
        <v>4.4788898219627745E-4</v>
      </c>
      <c r="AG5" s="19">
        <f t="shared" si="2"/>
        <v>4.4788898219627745E-4</v>
      </c>
      <c r="AH5" s="19">
        <f t="shared" si="2"/>
        <v>4.4788898219627745E-4</v>
      </c>
      <c r="AI5" s="19">
        <f t="shared" si="2"/>
        <v>4.4788898219627745E-4</v>
      </c>
      <c r="AJ5" s="19">
        <f t="shared" si="2"/>
        <v>4.4788898219627745E-4</v>
      </c>
      <c r="AK5" s="19">
        <f t="shared" si="2"/>
        <v>4.4788898219627745E-4</v>
      </c>
      <c r="AL5" s="19">
        <f t="shared" si="2"/>
        <v>4.4788898219627745E-4</v>
      </c>
      <c r="AM5" s="19">
        <f t="shared" si="2"/>
        <v>4.4788898219627745E-4</v>
      </c>
      <c r="AN5" s="19">
        <f t="shared" si="2"/>
        <v>4.4788898219627745E-4</v>
      </c>
      <c r="AO5" s="19">
        <f t="shared" si="2"/>
        <v>4.4788898219627745E-4</v>
      </c>
      <c r="AP5" s="19">
        <f t="shared" si="2"/>
        <v>4.4788898219627745E-4</v>
      </c>
      <c r="AQ5" s="19">
        <f t="shared" si="2"/>
        <v>4.4788898219627745E-4</v>
      </c>
    </row>
    <row r="6" spans="1:43">
      <c r="A6" s="17" t="s">
        <v>41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</row>
    <row r="7" spans="1:43">
      <c r="A7" s="17" t="s">
        <v>43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</row>
    <row r="8" spans="1:43">
      <c r="A8" s="17" t="s">
        <v>45</v>
      </c>
      <c r="B8" s="19">
        <f>B5/'Calculations Etc'!$B$39</f>
        <v>1.6186864970602313E-4</v>
      </c>
      <c r="C8" s="19">
        <f>C5/'Calculations Etc'!$B$39</f>
        <v>1.4691899734463879E-4</v>
      </c>
      <c r="D8" s="19">
        <f>D5/'Calculations Etc'!$B$39</f>
        <v>1.4929632739875916E-4</v>
      </c>
      <c r="E8" s="19">
        <f>E5/'Calculations Etc'!$B$39</f>
        <v>1.4929632739875916E-4</v>
      </c>
      <c r="F8" s="19">
        <f>F5/'Calculations Etc'!$B$39</f>
        <v>1.4929632739875916E-4</v>
      </c>
      <c r="G8" s="19">
        <f>G5/'Calculations Etc'!$B$39</f>
        <v>1.4929632739875916E-4</v>
      </c>
      <c r="H8" s="19">
        <f>H5/'Calculations Etc'!$B$39</f>
        <v>1.4929632739875916E-4</v>
      </c>
      <c r="I8" s="19">
        <f>I5/'Calculations Etc'!$B$39</f>
        <v>1.4929632739875916E-4</v>
      </c>
      <c r="J8" s="19">
        <f>J5/'Calculations Etc'!$B$39</f>
        <v>1.4929632739875916E-4</v>
      </c>
      <c r="K8" s="19">
        <f>K5/'Calculations Etc'!$B$39</f>
        <v>1.4929632739875916E-4</v>
      </c>
      <c r="L8" s="19">
        <f>L5/'Calculations Etc'!$B$39</f>
        <v>1.4929632739875916E-4</v>
      </c>
      <c r="M8" s="19">
        <f>M5/'Calculations Etc'!$B$39</f>
        <v>1.4929632739875916E-4</v>
      </c>
      <c r="N8" s="19">
        <f>N5/'Calculations Etc'!$B$39</f>
        <v>1.4929632739875916E-4</v>
      </c>
      <c r="O8" s="19">
        <f>O5/'Calculations Etc'!$B$39</f>
        <v>1.4929632739875916E-4</v>
      </c>
      <c r="P8" s="19">
        <f>P5/'Calculations Etc'!$B$39</f>
        <v>1.4929632739875916E-4</v>
      </c>
      <c r="Q8" s="19">
        <f>Q5/'Calculations Etc'!$B$39</f>
        <v>1.4929632739875916E-4</v>
      </c>
      <c r="R8" s="19">
        <f>R5/'Calculations Etc'!$B$39</f>
        <v>1.4929632739875916E-4</v>
      </c>
      <c r="S8" s="19">
        <f>S5/'Calculations Etc'!$B$39</f>
        <v>1.4929632739875916E-4</v>
      </c>
      <c r="T8" s="19">
        <f>T5/'Calculations Etc'!$B$39</f>
        <v>1.4929632739875916E-4</v>
      </c>
      <c r="U8" s="19">
        <f>U5/'Calculations Etc'!$B$39</f>
        <v>1.4929632739875916E-4</v>
      </c>
      <c r="V8" s="19">
        <f>V5/'Calculations Etc'!$B$39</f>
        <v>1.4929632739875916E-4</v>
      </c>
      <c r="W8" s="19">
        <f>W5/'Calculations Etc'!$B$39</f>
        <v>1.4929632739875916E-4</v>
      </c>
      <c r="X8" s="19">
        <f>X5/'Calculations Etc'!$B$39</f>
        <v>1.4929632739875916E-4</v>
      </c>
      <c r="Y8" s="19">
        <f>Y5/'Calculations Etc'!$B$39</f>
        <v>1.4929632739875916E-4</v>
      </c>
      <c r="Z8" s="19">
        <f>Z5/'Calculations Etc'!$B$39</f>
        <v>1.4929632739875916E-4</v>
      </c>
      <c r="AA8" s="19">
        <f>AA5/'Calculations Etc'!$B$39</f>
        <v>1.4929632739875916E-4</v>
      </c>
      <c r="AB8" s="19">
        <f>AB5/'Calculations Etc'!$B$39</f>
        <v>1.4929632739875916E-4</v>
      </c>
      <c r="AC8" s="19">
        <f>AC5/'Calculations Etc'!$B$39</f>
        <v>1.4929632739875916E-4</v>
      </c>
      <c r="AD8" s="19">
        <f>AD5/'Calculations Etc'!$B$39</f>
        <v>1.4929632739875916E-4</v>
      </c>
      <c r="AE8" s="19">
        <f>AE5/'Calculations Etc'!$B$39</f>
        <v>1.4929632739875916E-4</v>
      </c>
      <c r="AF8" s="19">
        <f>AF5/'Calculations Etc'!$B$39</f>
        <v>1.4929632739875916E-4</v>
      </c>
      <c r="AG8" s="19">
        <f>AG5/'Calculations Etc'!$B$39</f>
        <v>1.4929632739875916E-4</v>
      </c>
      <c r="AH8" s="19">
        <f>AH5/'Calculations Etc'!$B$39</f>
        <v>1.4929632739875916E-4</v>
      </c>
      <c r="AI8" s="19">
        <f>AI5/'Calculations Etc'!$B$39</f>
        <v>1.4929632739875916E-4</v>
      </c>
      <c r="AJ8" s="19">
        <f>AJ5/'Calculations Etc'!$B$39</f>
        <v>1.4929632739875916E-4</v>
      </c>
      <c r="AK8" s="19">
        <f>AK5/'Calculations Etc'!$B$39</f>
        <v>1.4929632739875916E-4</v>
      </c>
      <c r="AL8" s="19">
        <f>AL5/'Calculations Etc'!$B$39</f>
        <v>1.4929632739875916E-4</v>
      </c>
      <c r="AM8" s="19">
        <f>AM5/'Calculations Etc'!$B$39</f>
        <v>1.4929632739875916E-4</v>
      </c>
      <c r="AN8" s="19">
        <f>AN5/'Calculations Etc'!$B$39</f>
        <v>1.4929632739875916E-4</v>
      </c>
      <c r="AO8" s="19">
        <f>AO5/'Calculations Etc'!$B$39</f>
        <v>1.4929632739875916E-4</v>
      </c>
      <c r="AP8" s="19">
        <f>AP5/'Calculations Etc'!$B$39</f>
        <v>1.4929632739875916E-4</v>
      </c>
      <c r="AQ8" s="19">
        <f>AQ5/'Calculations Etc'!$B$39</f>
        <v>1.4929632739875916E-4</v>
      </c>
    </row>
  </sheetData>
  <phoneticPr fontId="49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3509C-4B65-4B9F-81AC-E6A273CE37C0}">
  <sheetPr>
    <tabColor theme="3"/>
  </sheetPr>
  <dimension ref="A1:AQ8"/>
  <sheetViews>
    <sheetView topLeftCell="L1" workbookViewId="0">
      <selection activeCell="B6" sqref="B6:AQ7"/>
    </sheetView>
  </sheetViews>
  <sheetFormatPr defaultColWidth="8.875" defaultRowHeight="14.3"/>
  <cols>
    <col min="1" max="1" width="31.125" style="17" customWidth="1"/>
    <col min="2" max="43" width="8.5" style="17" customWidth="1"/>
    <col min="44" max="16384" width="8.875" style="17"/>
  </cols>
  <sheetData>
    <row r="1" spans="1:43">
      <c r="A1" s="18"/>
      <c r="B1" s="17">
        <v>2019</v>
      </c>
      <c r="C1" s="17">
        <v>2020</v>
      </c>
      <c r="D1" s="17">
        <v>2021</v>
      </c>
      <c r="E1" s="17">
        <v>2022</v>
      </c>
      <c r="F1" s="17">
        <v>2023</v>
      </c>
      <c r="G1" s="17">
        <v>2024</v>
      </c>
      <c r="H1" s="17">
        <v>2025</v>
      </c>
      <c r="I1" s="17">
        <v>2026</v>
      </c>
      <c r="J1" s="17">
        <v>2027</v>
      </c>
      <c r="K1" s="17">
        <v>2028</v>
      </c>
      <c r="L1" s="17">
        <v>2029</v>
      </c>
      <c r="M1" s="17">
        <v>2030</v>
      </c>
      <c r="N1" s="17">
        <v>2031</v>
      </c>
      <c r="O1" s="17">
        <v>2032</v>
      </c>
      <c r="P1" s="17">
        <v>2033</v>
      </c>
      <c r="Q1" s="17">
        <v>2034</v>
      </c>
      <c r="R1" s="17">
        <v>2035</v>
      </c>
      <c r="S1" s="17">
        <v>2036</v>
      </c>
      <c r="T1" s="17">
        <v>2037</v>
      </c>
      <c r="U1" s="17">
        <v>2038</v>
      </c>
      <c r="V1" s="17">
        <v>2039</v>
      </c>
      <c r="W1" s="17">
        <v>2040</v>
      </c>
      <c r="X1" s="17">
        <v>2041</v>
      </c>
      <c r="Y1" s="17">
        <v>2042</v>
      </c>
      <c r="Z1" s="17">
        <v>2043</v>
      </c>
      <c r="AA1" s="17">
        <v>2044</v>
      </c>
      <c r="AB1" s="17">
        <v>2045</v>
      </c>
      <c r="AC1" s="17">
        <v>2046</v>
      </c>
      <c r="AD1" s="17">
        <v>2047</v>
      </c>
      <c r="AE1" s="17">
        <v>2048</v>
      </c>
      <c r="AF1" s="17">
        <v>2049</v>
      </c>
      <c r="AG1" s="17">
        <v>2050</v>
      </c>
      <c r="AH1" s="17">
        <v>2051</v>
      </c>
      <c r="AI1" s="17">
        <v>2052</v>
      </c>
      <c r="AJ1" s="17">
        <v>2053</v>
      </c>
      <c r="AK1" s="17">
        <v>2054</v>
      </c>
      <c r="AL1" s="17">
        <v>2055</v>
      </c>
      <c r="AM1" s="17">
        <v>2056</v>
      </c>
      <c r="AN1" s="17">
        <v>2057</v>
      </c>
      <c r="AO1" s="17">
        <v>2058</v>
      </c>
      <c r="AP1" s="17">
        <v>2059</v>
      </c>
      <c r="AQ1" s="17">
        <v>2060</v>
      </c>
    </row>
    <row r="2" spans="1:43">
      <c r="A2" s="17" t="s">
        <v>31</v>
      </c>
      <c r="B2" s="19">
        <f>B5*(1-'Calculations Etc'!$B$13)</f>
        <v>1.6622709179351414E-5</v>
      </c>
      <c r="C2" s="19">
        <f>C5*(1-'Calculations Etc'!$B$13)</f>
        <v>1.5087490815653351E-5</v>
      </c>
      <c r="D2" s="19">
        <f>D5*(1-'Calculations Etc'!$B$13)</f>
        <v>1.5331624971246449E-5</v>
      </c>
      <c r="E2" s="19">
        <f>E5*(1-'Calculations Etc'!$B$13)</f>
        <v>1.5331624971246449E-5</v>
      </c>
      <c r="F2" s="19">
        <f>F5*(1-'Calculations Etc'!$B$13)</f>
        <v>1.5331624971246449E-5</v>
      </c>
      <c r="G2" s="19">
        <f>G5*(1-'Calculations Etc'!$B$13)</f>
        <v>1.5331624971246449E-5</v>
      </c>
      <c r="H2" s="19">
        <f>H5*(1-'Calculations Etc'!$B$13)</f>
        <v>1.5331624971246449E-5</v>
      </c>
      <c r="I2" s="19">
        <f>I5*(1-'Calculations Etc'!$B$13)</f>
        <v>1.5331624971246449E-5</v>
      </c>
      <c r="J2" s="19">
        <f>J5*(1-'Calculations Etc'!$B$13)</f>
        <v>1.5331624971246449E-5</v>
      </c>
      <c r="K2" s="19">
        <f>K5*(1-'Calculations Etc'!$B$13)</f>
        <v>1.5331624971246449E-5</v>
      </c>
      <c r="L2" s="19">
        <f>L5*(1-'Calculations Etc'!$B$13)</f>
        <v>1.5331624971246449E-5</v>
      </c>
      <c r="M2" s="19">
        <f>M5*(1-'Calculations Etc'!$B$13)</f>
        <v>1.5331624971246449E-5</v>
      </c>
      <c r="N2" s="19">
        <f>N5*(1-'Calculations Etc'!$B$13)</f>
        <v>1.5331624971246449E-5</v>
      </c>
      <c r="O2" s="19">
        <f>O5*(1-'Calculations Etc'!$B$13)</f>
        <v>1.5331624971246449E-5</v>
      </c>
      <c r="P2" s="19">
        <f>P5*(1-'Calculations Etc'!$B$13)</f>
        <v>1.5331624971246449E-5</v>
      </c>
      <c r="Q2" s="19">
        <f>Q5*(1-'Calculations Etc'!$B$13)</f>
        <v>1.5331624971246449E-5</v>
      </c>
      <c r="R2" s="19">
        <f>R5*(1-'Calculations Etc'!$B$13)</f>
        <v>1.5331624971246449E-5</v>
      </c>
      <c r="S2" s="19">
        <f>S5*(1-'Calculations Etc'!$B$13)</f>
        <v>1.5331624971246449E-5</v>
      </c>
      <c r="T2" s="19">
        <f>T5*(1-'Calculations Etc'!$B$13)</f>
        <v>1.5331624971246449E-5</v>
      </c>
      <c r="U2" s="19">
        <f>U5*(1-'Calculations Etc'!$B$13)</f>
        <v>1.5331624971246449E-5</v>
      </c>
      <c r="V2" s="19">
        <f>V5*(1-'Calculations Etc'!$B$13)</f>
        <v>1.5331624971246449E-5</v>
      </c>
      <c r="W2" s="19">
        <f>W5*(1-'Calculations Etc'!$B$13)</f>
        <v>1.5331624971246449E-5</v>
      </c>
      <c r="X2" s="19">
        <f>X5*(1-'Calculations Etc'!$B$13)</f>
        <v>1.5331624971246449E-5</v>
      </c>
      <c r="Y2" s="19">
        <f>Y5*(1-'Calculations Etc'!$B$13)</f>
        <v>1.5331624971246449E-5</v>
      </c>
      <c r="Z2" s="19">
        <f>Z5*(1-'Calculations Etc'!$B$13)</f>
        <v>1.5331624971246449E-5</v>
      </c>
      <c r="AA2" s="19">
        <f>AA5*(1-'Calculations Etc'!$B$13)</f>
        <v>1.5331624971246449E-5</v>
      </c>
      <c r="AB2" s="19">
        <f>AB5*(1-'Calculations Etc'!$B$13)</f>
        <v>1.5331624971246449E-5</v>
      </c>
      <c r="AC2" s="19">
        <f>AC5*(1-'Calculations Etc'!$B$13)</f>
        <v>1.5331624971246449E-5</v>
      </c>
      <c r="AD2" s="19">
        <f>AD5*(1-'Calculations Etc'!$B$13)</f>
        <v>1.5331624971246449E-5</v>
      </c>
      <c r="AE2" s="19">
        <f>AE5*(1-'Calculations Etc'!$B$13)</f>
        <v>1.5331624971246449E-5</v>
      </c>
      <c r="AF2" s="19">
        <f>AF5*(1-'Calculations Etc'!$B$13)</f>
        <v>1.5331624971246449E-5</v>
      </c>
      <c r="AG2" s="19">
        <f>AG5*(1-'Calculations Etc'!$B$13)</f>
        <v>1.5331624971246449E-5</v>
      </c>
      <c r="AH2" s="19">
        <f>AH5*(1-'Calculations Etc'!$B$13)</f>
        <v>1.5331624971246449E-5</v>
      </c>
      <c r="AI2" s="19">
        <f>AI5*(1-'Calculations Etc'!$B$13)</f>
        <v>1.5331624971246449E-5</v>
      </c>
      <c r="AJ2" s="19">
        <f>AJ5*(1-'Calculations Etc'!$B$13)</f>
        <v>1.5331624971246449E-5</v>
      </c>
      <c r="AK2" s="19">
        <f>AK5*(1-'Calculations Etc'!$B$13)</f>
        <v>1.5331624971246449E-5</v>
      </c>
      <c r="AL2" s="19">
        <f>AL5*(1-'Calculations Etc'!$B$13)</f>
        <v>1.5331624971246449E-5</v>
      </c>
      <c r="AM2" s="19">
        <f>AM5*(1-'Calculations Etc'!$B$13)</f>
        <v>1.5331624971246449E-5</v>
      </c>
      <c r="AN2" s="19">
        <f>AN5*(1-'Calculations Etc'!$B$13)</f>
        <v>1.5331624971246449E-5</v>
      </c>
      <c r="AO2" s="19">
        <f>AO5*(1-'Calculations Etc'!$B$13)</f>
        <v>1.5331624971246449E-5</v>
      </c>
      <c r="AP2" s="19">
        <f>AP5*(1-'Calculations Etc'!$B$13)</f>
        <v>1.5331624971246449E-5</v>
      </c>
      <c r="AQ2" s="19">
        <f>AQ5*(1-'Calculations Etc'!$B$13)</f>
        <v>1.5331624971246449E-5</v>
      </c>
    </row>
    <row r="3" spans="1:43">
      <c r="A3" s="17" t="s">
        <v>35</v>
      </c>
      <c r="B3" s="19">
        <f t="shared" ref="B3:AQ3" si="0">B5</f>
        <v>5.3416654402987621E-5</v>
      </c>
      <c r="C3" s="19">
        <f t="shared" si="0"/>
        <v>4.8483269123730798E-5</v>
      </c>
      <c r="D3" s="19">
        <f t="shared" si="0"/>
        <v>4.926778804159052E-5</v>
      </c>
      <c r="E3" s="19">
        <f t="shared" si="0"/>
        <v>4.926778804159052E-5</v>
      </c>
      <c r="F3" s="19">
        <f t="shared" si="0"/>
        <v>4.926778804159052E-5</v>
      </c>
      <c r="G3" s="19">
        <f t="shared" si="0"/>
        <v>4.926778804159052E-5</v>
      </c>
      <c r="H3" s="19">
        <f t="shared" si="0"/>
        <v>4.926778804159052E-5</v>
      </c>
      <c r="I3" s="19">
        <f t="shared" si="0"/>
        <v>4.926778804159052E-5</v>
      </c>
      <c r="J3" s="19">
        <f t="shared" si="0"/>
        <v>4.926778804159052E-5</v>
      </c>
      <c r="K3" s="19">
        <f t="shared" si="0"/>
        <v>4.926778804159052E-5</v>
      </c>
      <c r="L3" s="19">
        <f t="shared" si="0"/>
        <v>4.926778804159052E-5</v>
      </c>
      <c r="M3" s="19">
        <f t="shared" si="0"/>
        <v>4.926778804159052E-5</v>
      </c>
      <c r="N3" s="19">
        <f t="shared" si="0"/>
        <v>4.926778804159052E-5</v>
      </c>
      <c r="O3" s="19">
        <f t="shared" si="0"/>
        <v>4.926778804159052E-5</v>
      </c>
      <c r="P3" s="19">
        <f t="shared" si="0"/>
        <v>4.926778804159052E-5</v>
      </c>
      <c r="Q3" s="19">
        <f t="shared" si="0"/>
        <v>4.926778804159052E-5</v>
      </c>
      <c r="R3" s="19">
        <f t="shared" si="0"/>
        <v>4.926778804159052E-5</v>
      </c>
      <c r="S3" s="19">
        <f t="shared" si="0"/>
        <v>4.926778804159052E-5</v>
      </c>
      <c r="T3" s="19">
        <f t="shared" si="0"/>
        <v>4.926778804159052E-5</v>
      </c>
      <c r="U3" s="19">
        <f t="shared" si="0"/>
        <v>4.926778804159052E-5</v>
      </c>
      <c r="V3" s="19">
        <f t="shared" si="0"/>
        <v>4.926778804159052E-5</v>
      </c>
      <c r="W3" s="19">
        <f t="shared" si="0"/>
        <v>4.926778804159052E-5</v>
      </c>
      <c r="X3" s="19">
        <f t="shared" si="0"/>
        <v>4.926778804159052E-5</v>
      </c>
      <c r="Y3" s="19">
        <f t="shared" si="0"/>
        <v>4.926778804159052E-5</v>
      </c>
      <c r="Z3" s="19">
        <f t="shared" si="0"/>
        <v>4.926778804159052E-5</v>
      </c>
      <c r="AA3" s="19">
        <f t="shared" si="0"/>
        <v>4.926778804159052E-5</v>
      </c>
      <c r="AB3" s="19">
        <f t="shared" si="0"/>
        <v>4.926778804159052E-5</v>
      </c>
      <c r="AC3" s="19">
        <f t="shared" si="0"/>
        <v>4.926778804159052E-5</v>
      </c>
      <c r="AD3" s="19">
        <f t="shared" si="0"/>
        <v>4.926778804159052E-5</v>
      </c>
      <c r="AE3" s="19">
        <f t="shared" si="0"/>
        <v>4.926778804159052E-5</v>
      </c>
      <c r="AF3" s="19">
        <f t="shared" si="0"/>
        <v>4.926778804159052E-5</v>
      </c>
      <c r="AG3" s="19">
        <f t="shared" si="0"/>
        <v>4.926778804159052E-5</v>
      </c>
      <c r="AH3" s="19">
        <f t="shared" si="0"/>
        <v>4.926778804159052E-5</v>
      </c>
      <c r="AI3" s="19">
        <f t="shared" si="0"/>
        <v>4.926778804159052E-5</v>
      </c>
      <c r="AJ3" s="19">
        <f t="shared" si="0"/>
        <v>4.926778804159052E-5</v>
      </c>
      <c r="AK3" s="19">
        <f t="shared" si="0"/>
        <v>4.926778804159052E-5</v>
      </c>
      <c r="AL3" s="19">
        <f t="shared" si="0"/>
        <v>4.926778804159052E-5</v>
      </c>
      <c r="AM3" s="19">
        <f t="shared" si="0"/>
        <v>4.926778804159052E-5</v>
      </c>
      <c r="AN3" s="19">
        <f t="shared" si="0"/>
        <v>4.926778804159052E-5</v>
      </c>
      <c r="AO3" s="19">
        <f t="shared" si="0"/>
        <v>4.926778804159052E-5</v>
      </c>
      <c r="AP3" s="19">
        <f t="shared" si="0"/>
        <v>4.926778804159052E-5</v>
      </c>
      <c r="AQ3" s="19">
        <f t="shared" si="0"/>
        <v>4.926778804159052E-5</v>
      </c>
    </row>
    <row r="4" spans="1:43">
      <c r="A4" s="17" t="s">
        <v>37</v>
      </c>
      <c r="B4" s="19">
        <f t="shared" ref="B4:AQ4" si="1">B5</f>
        <v>5.3416654402987621E-5</v>
      </c>
      <c r="C4" s="19">
        <f t="shared" si="1"/>
        <v>4.8483269123730798E-5</v>
      </c>
      <c r="D4" s="19">
        <f t="shared" si="1"/>
        <v>4.926778804159052E-5</v>
      </c>
      <c r="E4" s="19">
        <f t="shared" si="1"/>
        <v>4.926778804159052E-5</v>
      </c>
      <c r="F4" s="19">
        <f t="shared" si="1"/>
        <v>4.926778804159052E-5</v>
      </c>
      <c r="G4" s="19">
        <f t="shared" si="1"/>
        <v>4.926778804159052E-5</v>
      </c>
      <c r="H4" s="19">
        <f t="shared" si="1"/>
        <v>4.926778804159052E-5</v>
      </c>
      <c r="I4" s="19">
        <f t="shared" si="1"/>
        <v>4.926778804159052E-5</v>
      </c>
      <c r="J4" s="19">
        <f t="shared" si="1"/>
        <v>4.926778804159052E-5</v>
      </c>
      <c r="K4" s="19">
        <f t="shared" si="1"/>
        <v>4.926778804159052E-5</v>
      </c>
      <c r="L4" s="19">
        <f t="shared" si="1"/>
        <v>4.926778804159052E-5</v>
      </c>
      <c r="M4" s="19">
        <f t="shared" si="1"/>
        <v>4.926778804159052E-5</v>
      </c>
      <c r="N4" s="19">
        <f t="shared" si="1"/>
        <v>4.926778804159052E-5</v>
      </c>
      <c r="O4" s="19">
        <f t="shared" si="1"/>
        <v>4.926778804159052E-5</v>
      </c>
      <c r="P4" s="19">
        <f t="shared" si="1"/>
        <v>4.926778804159052E-5</v>
      </c>
      <c r="Q4" s="19">
        <f t="shared" si="1"/>
        <v>4.926778804159052E-5</v>
      </c>
      <c r="R4" s="19">
        <f t="shared" si="1"/>
        <v>4.926778804159052E-5</v>
      </c>
      <c r="S4" s="19">
        <f t="shared" si="1"/>
        <v>4.926778804159052E-5</v>
      </c>
      <c r="T4" s="19">
        <f t="shared" si="1"/>
        <v>4.926778804159052E-5</v>
      </c>
      <c r="U4" s="19">
        <f t="shared" si="1"/>
        <v>4.926778804159052E-5</v>
      </c>
      <c r="V4" s="19">
        <f t="shared" si="1"/>
        <v>4.926778804159052E-5</v>
      </c>
      <c r="W4" s="19">
        <f t="shared" si="1"/>
        <v>4.926778804159052E-5</v>
      </c>
      <c r="X4" s="19">
        <f t="shared" si="1"/>
        <v>4.926778804159052E-5</v>
      </c>
      <c r="Y4" s="19">
        <f t="shared" si="1"/>
        <v>4.926778804159052E-5</v>
      </c>
      <c r="Z4" s="19">
        <f t="shared" si="1"/>
        <v>4.926778804159052E-5</v>
      </c>
      <c r="AA4" s="19">
        <f t="shared" si="1"/>
        <v>4.926778804159052E-5</v>
      </c>
      <c r="AB4" s="19">
        <f t="shared" si="1"/>
        <v>4.926778804159052E-5</v>
      </c>
      <c r="AC4" s="19">
        <f t="shared" si="1"/>
        <v>4.926778804159052E-5</v>
      </c>
      <c r="AD4" s="19">
        <f t="shared" si="1"/>
        <v>4.926778804159052E-5</v>
      </c>
      <c r="AE4" s="19">
        <f t="shared" si="1"/>
        <v>4.926778804159052E-5</v>
      </c>
      <c r="AF4" s="19">
        <f t="shared" si="1"/>
        <v>4.926778804159052E-5</v>
      </c>
      <c r="AG4" s="19">
        <f t="shared" si="1"/>
        <v>4.926778804159052E-5</v>
      </c>
      <c r="AH4" s="19">
        <f t="shared" si="1"/>
        <v>4.926778804159052E-5</v>
      </c>
      <c r="AI4" s="19">
        <f t="shared" si="1"/>
        <v>4.926778804159052E-5</v>
      </c>
      <c r="AJ4" s="19">
        <f t="shared" si="1"/>
        <v>4.926778804159052E-5</v>
      </c>
      <c r="AK4" s="19">
        <f t="shared" si="1"/>
        <v>4.926778804159052E-5</v>
      </c>
      <c r="AL4" s="19">
        <f t="shared" si="1"/>
        <v>4.926778804159052E-5</v>
      </c>
      <c r="AM4" s="19">
        <f t="shared" si="1"/>
        <v>4.926778804159052E-5</v>
      </c>
      <c r="AN4" s="19">
        <f t="shared" si="1"/>
        <v>4.926778804159052E-5</v>
      </c>
      <c r="AO4" s="19">
        <f t="shared" si="1"/>
        <v>4.926778804159052E-5</v>
      </c>
      <c r="AP4" s="19">
        <f t="shared" si="1"/>
        <v>4.926778804159052E-5</v>
      </c>
      <c r="AQ4" s="19">
        <f t="shared" si="1"/>
        <v>4.926778804159052E-5</v>
      </c>
    </row>
    <row r="5" spans="1:43">
      <c r="A5" s="17" t="s">
        <v>39</v>
      </c>
      <c r="B5" s="19">
        <f>'Aircraft Fuel Economy'!K34</f>
        <v>5.3416654402987621E-5</v>
      </c>
      <c r="C5" s="19">
        <f>'Aircraft Fuel Economy'!L34</f>
        <v>4.8483269123730798E-5</v>
      </c>
      <c r="D5" s="19">
        <f>'Aircraft Fuel Economy'!M34</f>
        <v>4.926778804159052E-5</v>
      </c>
      <c r="E5" s="19">
        <f t="shared" ref="E5:AQ5" si="2">D5</f>
        <v>4.926778804159052E-5</v>
      </c>
      <c r="F5" s="19">
        <f t="shared" si="2"/>
        <v>4.926778804159052E-5</v>
      </c>
      <c r="G5" s="19">
        <f t="shared" si="2"/>
        <v>4.926778804159052E-5</v>
      </c>
      <c r="H5" s="19">
        <f t="shared" si="2"/>
        <v>4.926778804159052E-5</v>
      </c>
      <c r="I5" s="19">
        <f t="shared" si="2"/>
        <v>4.926778804159052E-5</v>
      </c>
      <c r="J5" s="19">
        <f t="shared" si="2"/>
        <v>4.926778804159052E-5</v>
      </c>
      <c r="K5" s="19">
        <f t="shared" si="2"/>
        <v>4.926778804159052E-5</v>
      </c>
      <c r="L5" s="19">
        <f t="shared" si="2"/>
        <v>4.926778804159052E-5</v>
      </c>
      <c r="M5" s="19">
        <f t="shared" si="2"/>
        <v>4.926778804159052E-5</v>
      </c>
      <c r="N5" s="19">
        <f t="shared" si="2"/>
        <v>4.926778804159052E-5</v>
      </c>
      <c r="O5" s="19">
        <f t="shared" si="2"/>
        <v>4.926778804159052E-5</v>
      </c>
      <c r="P5" s="19">
        <f t="shared" si="2"/>
        <v>4.926778804159052E-5</v>
      </c>
      <c r="Q5" s="19">
        <f t="shared" si="2"/>
        <v>4.926778804159052E-5</v>
      </c>
      <c r="R5" s="19">
        <f t="shared" si="2"/>
        <v>4.926778804159052E-5</v>
      </c>
      <c r="S5" s="19">
        <f t="shared" si="2"/>
        <v>4.926778804159052E-5</v>
      </c>
      <c r="T5" s="19">
        <f t="shared" si="2"/>
        <v>4.926778804159052E-5</v>
      </c>
      <c r="U5" s="19">
        <f t="shared" si="2"/>
        <v>4.926778804159052E-5</v>
      </c>
      <c r="V5" s="19">
        <f t="shared" si="2"/>
        <v>4.926778804159052E-5</v>
      </c>
      <c r="W5" s="19">
        <f t="shared" si="2"/>
        <v>4.926778804159052E-5</v>
      </c>
      <c r="X5" s="19">
        <f t="shared" si="2"/>
        <v>4.926778804159052E-5</v>
      </c>
      <c r="Y5" s="19">
        <f t="shared" si="2"/>
        <v>4.926778804159052E-5</v>
      </c>
      <c r="Z5" s="19">
        <f t="shared" si="2"/>
        <v>4.926778804159052E-5</v>
      </c>
      <c r="AA5" s="19">
        <f t="shared" si="2"/>
        <v>4.926778804159052E-5</v>
      </c>
      <c r="AB5" s="19">
        <f t="shared" si="2"/>
        <v>4.926778804159052E-5</v>
      </c>
      <c r="AC5" s="19">
        <f t="shared" si="2"/>
        <v>4.926778804159052E-5</v>
      </c>
      <c r="AD5" s="19">
        <f t="shared" si="2"/>
        <v>4.926778804159052E-5</v>
      </c>
      <c r="AE5" s="19">
        <f t="shared" si="2"/>
        <v>4.926778804159052E-5</v>
      </c>
      <c r="AF5" s="19">
        <f t="shared" si="2"/>
        <v>4.926778804159052E-5</v>
      </c>
      <c r="AG5" s="19">
        <f t="shared" si="2"/>
        <v>4.926778804159052E-5</v>
      </c>
      <c r="AH5" s="19">
        <f t="shared" si="2"/>
        <v>4.926778804159052E-5</v>
      </c>
      <c r="AI5" s="19">
        <f t="shared" si="2"/>
        <v>4.926778804159052E-5</v>
      </c>
      <c r="AJ5" s="19">
        <f t="shared" si="2"/>
        <v>4.926778804159052E-5</v>
      </c>
      <c r="AK5" s="19">
        <f t="shared" si="2"/>
        <v>4.926778804159052E-5</v>
      </c>
      <c r="AL5" s="19">
        <f t="shared" si="2"/>
        <v>4.926778804159052E-5</v>
      </c>
      <c r="AM5" s="19">
        <f t="shared" si="2"/>
        <v>4.926778804159052E-5</v>
      </c>
      <c r="AN5" s="19">
        <f t="shared" si="2"/>
        <v>4.926778804159052E-5</v>
      </c>
      <c r="AO5" s="19">
        <f t="shared" si="2"/>
        <v>4.926778804159052E-5</v>
      </c>
      <c r="AP5" s="19">
        <f t="shared" si="2"/>
        <v>4.926778804159052E-5</v>
      </c>
      <c r="AQ5" s="19">
        <f t="shared" si="2"/>
        <v>4.926778804159052E-5</v>
      </c>
    </row>
    <row r="6" spans="1:43">
      <c r="A6" s="17" t="s">
        <v>41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</row>
    <row r="7" spans="1:43">
      <c r="A7" s="17" t="s">
        <v>43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</row>
    <row r="8" spans="1:43">
      <c r="A8" s="17" t="s">
        <v>45</v>
      </c>
      <c r="B8" s="19">
        <f>B5/'Calculations Etc'!$B$39</f>
        <v>1.7805551467662544E-5</v>
      </c>
      <c r="C8" s="19">
        <f>C5/'Calculations Etc'!$B$39</f>
        <v>1.6161089707910269E-5</v>
      </c>
      <c r="D8" s="17">
        <f>D5/'Calculations Etc'!$B$39</f>
        <v>1.642259601386351E-5</v>
      </c>
      <c r="E8" s="19">
        <f>E5/'Calculations Etc'!$B$39</f>
        <v>1.642259601386351E-5</v>
      </c>
      <c r="F8" s="19">
        <f>F5/'Calculations Etc'!$B$39</f>
        <v>1.642259601386351E-5</v>
      </c>
      <c r="G8" s="17">
        <f>G5/'Calculations Etc'!$B$39</f>
        <v>1.642259601386351E-5</v>
      </c>
      <c r="H8" s="17">
        <f>H5/'Calculations Etc'!$B$39</f>
        <v>1.642259601386351E-5</v>
      </c>
      <c r="I8" s="17">
        <f>I5/'Calculations Etc'!$B$39</f>
        <v>1.642259601386351E-5</v>
      </c>
      <c r="J8" s="17">
        <f>J5/'Calculations Etc'!$B$39</f>
        <v>1.642259601386351E-5</v>
      </c>
      <c r="K8" s="17">
        <f>K5/'Calculations Etc'!$B$39</f>
        <v>1.642259601386351E-5</v>
      </c>
      <c r="L8" s="17">
        <f>L5/'Calculations Etc'!$B$39</f>
        <v>1.642259601386351E-5</v>
      </c>
      <c r="M8" s="17">
        <f>M5/'Calculations Etc'!$B$39</f>
        <v>1.642259601386351E-5</v>
      </c>
      <c r="N8" s="17">
        <f>N5/'Calculations Etc'!$B$39</f>
        <v>1.642259601386351E-5</v>
      </c>
      <c r="O8" s="17">
        <f>O5/'Calculations Etc'!$B$39</f>
        <v>1.642259601386351E-5</v>
      </c>
      <c r="P8" s="17">
        <f>P5/'Calculations Etc'!$B$39</f>
        <v>1.642259601386351E-5</v>
      </c>
      <c r="Q8" s="17">
        <f>Q5/'Calculations Etc'!$B$39</f>
        <v>1.642259601386351E-5</v>
      </c>
      <c r="R8" s="17">
        <f>R5/'Calculations Etc'!$B$39</f>
        <v>1.642259601386351E-5</v>
      </c>
      <c r="S8" s="17">
        <f>S5/'Calculations Etc'!$B$39</f>
        <v>1.642259601386351E-5</v>
      </c>
      <c r="T8" s="17">
        <f>T5/'Calculations Etc'!$B$39</f>
        <v>1.642259601386351E-5</v>
      </c>
      <c r="U8" s="17">
        <f>U5/'Calculations Etc'!$B$39</f>
        <v>1.642259601386351E-5</v>
      </c>
      <c r="V8" s="17">
        <f>V5/'Calculations Etc'!$B$39</f>
        <v>1.642259601386351E-5</v>
      </c>
      <c r="W8" s="17">
        <f>W5/'Calculations Etc'!$B$39</f>
        <v>1.642259601386351E-5</v>
      </c>
      <c r="X8" s="17">
        <f>X5/'Calculations Etc'!$B$39</f>
        <v>1.642259601386351E-5</v>
      </c>
      <c r="Y8" s="17">
        <f>Y5/'Calculations Etc'!$B$39</f>
        <v>1.642259601386351E-5</v>
      </c>
      <c r="Z8" s="17">
        <f>Z5/'Calculations Etc'!$B$39</f>
        <v>1.642259601386351E-5</v>
      </c>
      <c r="AA8" s="17">
        <f>AA5/'Calculations Etc'!$B$39</f>
        <v>1.642259601386351E-5</v>
      </c>
      <c r="AB8" s="17">
        <f>AB5/'Calculations Etc'!$B$39</f>
        <v>1.642259601386351E-5</v>
      </c>
      <c r="AC8" s="17">
        <f>AC5/'Calculations Etc'!$B$39</f>
        <v>1.642259601386351E-5</v>
      </c>
      <c r="AD8" s="17">
        <f>AD5/'Calculations Etc'!$B$39</f>
        <v>1.642259601386351E-5</v>
      </c>
      <c r="AE8" s="17">
        <f>AE5/'Calculations Etc'!$B$39</f>
        <v>1.642259601386351E-5</v>
      </c>
      <c r="AF8" s="17">
        <f>AF5/'Calculations Etc'!$B$39</f>
        <v>1.642259601386351E-5</v>
      </c>
      <c r="AG8" s="17">
        <f>AG5/'Calculations Etc'!$B$39</f>
        <v>1.642259601386351E-5</v>
      </c>
      <c r="AH8" s="17">
        <f>AH5/'Calculations Etc'!$B$39</f>
        <v>1.642259601386351E-5</v>
      </c>
      <c r="AI8" s="17">
        <f>AI5/'Calculations Etc'!$B$39</f>
        <v>1.642259601386351E-5</v>
      </c>
      <c r="AJ8" s="17">
        <f>AJ5/'Calculations Etc'!$B$39</f>
        <v>1.642259601386351E-5</v>
      </c>
      <c r="AK8" s="17">
        <f>AK5/'Calculations Etc'!$B$39</f>
        <v>1.642259601386351E-5</v>
      </c>
      <c r="AL8" s="17">
        <f>AL5/'Calculations Etc'!$B$39</f>
        <v>1.642259601386351E-5</v>
      </c>
      <c r="AM8" s="17">
        <f>AM5/'Calculations Etc'!$B$39</f>
        <v>1.642259601386351E-5</v>
      </c>
      <c r="AN8" s="17">
        <f>AN5/'Calculations Etc'!$B$39</f>
        <v>1.642259601386351E-5</v>
      </c>
      <c r="AO8" s="17">
        <f>AO5/'Calculations Etc'!$B$39</f>
        <v>1.642259601386351E-5</v>
      </c>
      <c r="AP8" s="17">
        <f>AP5/'Calculations Etc'!$B$39</f>
        <v>1.642259601386351E-5</v>
      </c>
      <c r="AQ8" s="17">
        <f>AQ5/'Calculations Etc'!$B$39</f>
        <v>1.642259601386351E-5</v>
      </c>
    </row>
  </sheetData>
  <phoneticPr fontId="49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/>
  </sheetPr>
  <dimension ref="A1:AQ10"/>
  <sheetViews>
    <sheetView workbookViewId="0">
      <selection activeCell="B9" sqref="B9"/>
    </sheetView>
  </sheetViews>
  <sheetFormatPr defaultColWidth="8.875" defaultRowHeight="14.3"/>
  <cols>
    <col min="1" max="1" width="31.125" style="17" customWidth="1"/>
    <col min="2" max="43" width="8.375" style="17" customWidth="1"/>
    <col min="44" max="16384" width="8.875" style="17"/>
  </cols>
  <sheetData>
    <row r="1" spans="1:43">
      <c r="A1" s="18" t="s">
        <v>182</v>
      </c>
      <c r="B1" s="17">
        <v>2019</v>
      </c>
      <c r="C1" s="17">
        <v>2020</v>
      </c>
      <c r="D1" s="17">
        <v>2021</v>
      </c>
      <c r="E1" s="17">
        <v>2022</v>
      </c>
      <c r="F1" s="17">
        <v>2023</v>
      </c>
      <c r="G1" s="17">
        <v>2024</v>
      </c>
      <c r="H1" s="17">
        <v>2025</v>
      </c>
      <c r="I1" s="17">
        <v>2026</v>
      </c>
      <c r="J1" s="17">
        <v>2027</v>
      </c>
      <c r="K1" s="17">
        <v>2028</v>
      </c>
      <c r="L1" s="17">
        <v>2029</v>
      </c>
      <c r="M1" s="17">
        <v>2030</v>
      </c>
      <c r="N1" s="17">
        <v>2031</v>
      </c>
      <c r="O1" s="17">
        <v>2032</v>
      </c>
      <c r="P1" s="17">
        <v>2033</v>
      </c>
      <c r="Q1" s="17">
        <v>2034</v>
      </c>
      <c r="R1" s="17">
        <v>2035</v>
      </c>
      <c r="S1" s="17">
        <v>2036</v>
      </c>
      <c r="T1" s="17">
        <v>2037</v>
      </c>
      <c r="U1" s="17">
        <v>2038</v>
      </c>
      <c r="V1" s="17">
        <v>2039</v>
      </c>
      <c r="W1" s="17">
        <v>2040</v>
      </c>
      <c r="X1" s="17">
        <v>2041</v>
      </c>
      <c r="Y1" s="17">
        <v>2042</v>
      </c>
      <c r="Z1" s="17">
        <v>2043</v>
      </c>
      <c r="AA1" s="17">
        <v>2044</v>
      </c>
      <c r="AB1" s="17">
        <v>2045</v>
      </c>
      <c r="AC1" s="17">
        <v>2046</v>
      </c>
      <c r="AD1" s="17">
        <v>2047</v>
      </c>
      <c r="AE1" s="17">
        <v>2048</v>
      </c>
      <c r="AF1" s="17">
        <v>2049</v>
      </c>
      <c r="AG1" s="17">
        <v>2050</v>
      </c>
      <c r="AH1" s="17">
        <v>2051</v>
      </c>
      <c r="AI1" s="17">
        <v>2052</v>
      </c>
      <c r="AJ1" s="17">
        <v>2053</v>
      </c>
      <c r="AK1" s="17">
        <v>2054</v>
      </c>
      <c r="AL1" s="17">
        <v>2055</v>
      </c>
      <c r="AM1" s="17">
        <v>2056</v>
      </c>
      <c r="AN1" s="17">
        <v>2057</v>
      </c>
      <c r="AO1" s="17">
        <v>2058</v>
      </c>
      <c r="AP1" s="17">
        <v>2059</v>
      </c>
      <c r="AQ1" s="17">
        <v>2060</v>
      </c>
    </row>
    <row r="2" spans="1:43">
      <c r="A2" s="17" t="s">
        <v>31</v>
      </c>
      <c r="B2" s="19">
        <f>Rail!AA86</f>
        <v>4.4544800146568749E-3</v>
      </c>
      <c r="C2" s="19">
        <f>Rail!AB86</f>
        <v>4.637028933039274E-3</v>
      </c>
      <c r="D2" s="19">
        <f>Rail!AC86</f>
        <v>4.6921946850107879E-3</v>
      </c>
      <c r="E2" s="19">
        <f>Rail!AD86</f>
        <v>4.8050495373842895E-3</v>
      </c>
      <c r="F2" s="19">
        <f>Rail!AE86</f>
        <v>4.9713144189326222E-3</v>
      </c>
      <c r="G2" s="19">
        <f>Rail!AF86</f>
        <v>5.022812742502109E-3</v>
      </c>
      <c r="H2" s="19">
        <f>Rail!AG86</f>
        <v>5.0682680614387793E-3</v>
      </c>
      <c r="I2" s="19">
        <f>Rail!AH86</f>
        <v>5.1145536145112804E-3</v>
      </c>
      <c r="J2" s="19">
        <f>Rail!AI86</f>
        <v>5.2593939947967001E-3</v>
      </c>
      <c r="K2" s="19">
        <f>Rail!AJ86</f>
        <v>5.3277660932735029E-3</v>
      </c>
      <c r="L2" s="19">
        <f>Rail!AK86</f>
        <v>5.3891977997194149E-3</v>
      </c>
      <c r="M2" s="19">
        <f>Rail!AL86</f>
        <v>5.4835999247564021E-3</v>
      </c>
      <c r="N2" s="19">
        <f>Rail!AM86</f>
        <v>5.5847980160498465E-3</v>
      </c>
      <c r="O2" s="19">
        <f>Rail!AN86</f>
        <v>5.6836356836670468E-3</v>
      </c>
      <c r="P2" s="19">
        <f>Rail!AO86</f>
        <v>5.7653010665893768E-3</v>
      </c>
      <c r="Q2" s="19">
        <f>Rail!AP86</f>
        <v>5.8705648050965745E-3</v>
      </c>
      <c r="R2" s="19">
        <f>Rail!AQ86</f>
        <v>5.9810983565750358E-3</v>
      </c>
      <c r="S2" s="19">
        <f>Rail!AR86</f>
        <v>6.087296461102623E-3</v>
      </c>
      <c r="T2" s="19">
        <f>Rail!AS86</f>
        <v>6.1273919123521351E-3</v>
      </c>
      <c r="U2" s="19">
        <f>Rail!AT86</f>
        <v>6.1543255031756604E-3</v>
      </c>
      <c r="V2" s="19">
        <f>Rail!AU86</f>
        <v>6.1883273015357473E-3</v>
      </c>
      <c r="W2" s="19">
        <f>Rail!AV86</f>
        <v>6.2910326272556738E-3</v>
      </c>
      <c r="X2" s="19">
        <f>Rail!AW86</f>
        <v>6.3308313739443003E-3</v>
      </c>
      <c r="Y2" s="19">
        <f>Rail!AX86</f>
        <v>6.3739033584218506E-3</v>
      </c>
      <c r="Z2" s="19">
        <f>Rail!AY86</f>
        <v>6.4349099139923219E-3</v>
      </c>
      <c r="AA2" s="19">
        <f>Rail!AZ86</f>
        <v>6.5007936224119158E-3</v>
      </c>
      <c r="AB2" s="19">
        <f>Rail!BA86</f>
        <v>6.5624821583626569E-3</v>
      </c>
      <c r="AC2" s="19">
        <f>Rail!BB86</f>
        <v>6.6125671263044935E-3</v>
      </c>
      <c r="AD2" s="19">
        <f>Rail!BC86</f>
        <v>6.6782773240936606E-3</v>
      </c>
      <c r="AE2" s="19">
        <f>Rail!BD86</f>
        <v>6.7443555250072231E-3</v>
      </c>
      <c r="AF2" s="19">
        <f>Rail!BE86</f>
        <v>6.8072913214963851E-3</v>
      </c>
      <c r="AG2" s="19">
        <f>Rail!BF86</f>
        <v>6.8706407360982604E-3</v>
      </c>
      <c r="AH2" s="19">
        <f>Rail!BG86</f>
        <v>6.9372373744367045E-3</v>
      </c>
      <c r="AI2" s="19">
        <f>Rail!BH86</f>
        <v>7.007424351467788E-3</v>
      </c>
      <c r="AJ2" s="19">
        <f>Rail!BI86</f>
        <v>7.0756273494386309E-3</v>
      </c>
      <c r="AK2" s="19">
        <f>Rail!BJ86</f>
        <v>7.145495241627324E-3</v>
      </c>
      <c r="AL2" s="19">
        <f>Rail!BK86</f>
        <v>7.2178984306407751E-3</v>
      </c>
      <c r="AM2" s="19">
        <f>Rail!BL86</f>
        <v>7.2919025073691357E-3</v>
      </c>
      <c r="AN2" s="19">
        <f>Rail!BM86</f>
        <v>7.3668099666365002E-3</v>
      </c>
      <c r="AO2" s="19">
        <f>Rail!BN86</f>
        <v>7.4428926536830396E-3</v>
      </c>
      <c r="AP2" s="19">
        <f>Rail!BO86</f>
        <v>7.5213537623113171E-3</v>
      </c>
      <c r="AQ2" s="19">
        <f>Rail!BP86</f>
        <v>7.6013788351368943E-3</v>
      </c>
    </row>
    <row r="3" spans="1:43">
      <c r="A3" s="17" t="s">
        <v>35</v>
      </c>
      <c r="B3" s="19">
        <f>B5</f>
        <v>4.88055442953364E-3</v>
      </c>
      <c r="C3" s="19">
        <f t="shared" ref="C3:AQ3" si="0">C5</f>
        <v>4.9929594721157527E-3</v>
      </c>
      <c r="D3" s="19">
        <f t="shared" si="0"/>
        <v>5.0391328038998729E-3</v>
      </c>
      <c r="E3" s="19">
        <f t="shared" si="0"/>
        <v>5.1345255556205383E-3</v>
      </c>
      <c r="F3" s="19">
        <f t="shared" si="0"/>
        <v>5.2000038153210849E-3</v>
      </c>
      <c r="G3" s="19">
        <f t="shared" si="0"/>
        <v>5.2901051428241126E-3</v>
      </c>
      <c r="H3" s="19">
        <f t="shared" si="0"/>
        <v>5.3675303060960978E-3</v>
      </c>
      <c r="I3" s="19">
        <f t="shared" si="0"/>
        <v>5.4581304919986999E-3</v>
      </c>
      <c r="J3" s="19">
        <f t="shared" si="0"/>
        <v>5.5443358276492747E-3</v>
      </c>
      <c r="K3" s="19">
        <f t="shared" si="0"/>
        <v>5.6384714692488376E-3</v>
      </c>
      <c r="L3" s="19">
        <f t="shared" si="0"/>
        <v>5.7322955573246726E-3</v>
      </c>
      <c r="M3" s="19">
        <f t="shared" si="0"/>
        <v>5.8317511093699094E-3</v>
      </c>
      <c r="N3" s="19">
        <f t="shared" si="0"/>
        <v>5.9330227056464289E-3</v>
      </c>
      <c r="O3" s="19">
        <f t="shared" si="0"/>
        <v>6.0390446149751059E-3</v>
      </c>
      <c r="P3" s="19">
        <f t="shared" si="0"/>
        <v>6.1040176652750423E-3</v>
      </c>
      <c r="Q3" s="19">
        <f t="shared" si="0"/>
        <v>6.1374643374135359E-3</v>
      </c>
      <c r="R3" s="19">
        <f t="shared" si="0"/>
        <v>6.1934427700296203E-3</v>
      </c>
      <c r="S3" s="19">
        <f t="shared" si="0"/>
        <v>6.2353853661853698E-3</v>
      </c>
      <c r="T3" s="19">
        <f t="shared" si="0"/>
        <v>6.2880735138255376E-3</v>
      </c>
      <c r="U3" s="19">
        <f t="shared" si="0"/>
        <v>6.33475751603321E-3</v>
      </c>
      <c r="V3" s="19">
        <f t="shared" si="0"/>
        <v>6.3868087417262723E-3</v>
      </c>
      <c r="W3" s="19">
        <f t="shared" si="0"/>
        <v>6.4365573235752749E-3</v>
      </c>
      <c r="X3" s="19">
        <f t="shared" si="0"/>
        <v>6.4892299916304956E-3</v>
      </c>
      <c r="Y3" s="19">
        <f t="shared" si="0"/>
        <v>6.5413193603664687E-3</v>
      </c>
      <c r="Z3" s="19">
        <f t="shared" si="0"/>
        <v>6.5952357344366917E-3</v>
      </c>
      <c r="AA3" s="19">
        <f t="shared" si="0"/>
        <v>6.6493813238197178E-3</v>
      </c>
      <c r="AB3" s="19">
        <f t="shared" si="0"/>
        <v>6.7048753491790901E-3</v>
      </c>
      <c r="AC3" s="19">
        <f t="shared" si="0"/>
        <v>6.7609969957701955E-3</v>
      </c>
      <c r="AD3" s="19">
        <f t="shared" si="0"/>
        <v>6.8182738416356472E-3</v>
      </c>
      <c r="AE3" s="19">
        <f t="shared" si="0"/>
        <v>6.8763885524857366E-3</v>
      </c>
      <c r="AF3" s="19">
        <f t="shared" si="0"/>
        <v>6.935597992111844E-3</v>
      </c>
      <c r="AG3" s="19">
        <f t="shared" si="0"/>
        <v>6.99577113017076E-3</v>
      </c>
      <c r="AH3" s="19">
        <f t="shared" si="0"/>
        <v>7.0570414937392179E-3</v>
      </c>
      <c r="AI3" s="19">
        <f t="shared" si="0"/>
        <v>7.1193647458575584E-3</v>
      </c>
      <c r="AJ3" s="19">
        <f t="shared" si="0"/>
        <v>7.1828188467228521E-3</v>
      </c>
      <c r="AK3" s="19">
        <f t="shared" si="0"/>
        <v>7.2474004993318972E-3</v>
      </c>
      <c r="AL3" s="19">
        <f t="shared" si="0"/>
        <v>7.3131633385723526E-3</v>
      </c>
      <c r="AM3" s="19">
        <f t="shared" si="0"/>
        <v>7.3801242371964232E-3</v>
      </c>
      <c r="AN3" s="19">
        <f t="shared" si="0"/>
        <v>7.4483269835621908E-3</v>
      </c>
      <c r="AO3" s="19">
        <f t="shared" si="0"/>
        <v>7.5177991468928203E-3</v>
      </c>
      <c r="AP3" s="19">
        <f t="shared" si="0"/>
        <v>7.5885814592848667E-3</v>
      </c>
      <c r="AQ3" s="19">
        <f t="shared" si="0"/>
        <v>7.6607079656867355E-3</v>
      </c>
    </row>
    <row r="4" spans="1:43">
      <c r="A4" s="17" t="s">
        <v>37</v>
      </c>
      <c r="B4" s="19">
        <f>B5</f>
        <v>4.88055442953364E-3</v>
      </c>
      <c r="C4" s="19">
        <f t="shared" ref="C4:AQ4" si="1">C5</f>
        <v>4.9929594721157527E-3</v>
      </c>
      <c r="D4" s="19">
        <f t="shared" si="1"/>
        <v>5.0391328038998729E-3</v>
      </c>
      <c r="E4" s="19">
        <f t="shared" si="1"/>
        <v>5.1345255556205383E-3</v>
      </c>
      <c r="F4" s="19">
        <f t="shared" si="1"/>
        <v>5.2000038153210849E-3</v>
      </c>
      <c r="G4" s="19">
        <f t="shared" si="1"/>
        <v>5.2901051428241126E-3</v>
      </c>
      <c r="H4" s="19">
        <f t="shared" si="1"/>
        <v>5.3675303060960978E-3</v>
      </c>
      <c r="I4" s="19">
        <f t="shared" si="1"/>
        <v>5.4581304919986999E-3</v>
      </c>
      <c r="J4" s="19">
        <f t="shared" si="1"/>
        <v>5.5443358276492747E-3</v>
      </c>
      <c r="K4" s="19">
        <f t="shared" si="1"/>
        <v>5.6384714692488376E-3</v>
      </c>
      <c r="L4" s="19">
        <f t="shared" si="1"/>
        <v>5.7322955573246726E-3</v>
      </c>
      <c r="M4" s="19">
        <f t="shared" si="1"/>
        <v>5.8317511093699094E-3</v>
      </c>
      <c r="N4" s="19">
        <f t="shared" si="1"/>
        <v>5.9330227056464289E-3</v>
      </c>
      <c r="O4" s="19">
        <f t="shared" si="1"/>
        <v>6.0390446149751059E-3</v>
      </c>
      <c r="P4" s="19">
        <f t="shared" si="1"/>
        <v>6.1040176652750423E-3</v>
      </c>
      <c r="Q4" s="19">
        <f t="shared" si="1"/>
        <v>6.1374643374135359E-3</v>
      </c>
      <c r="R4" s="19">
        <f t="shared" si="1"/>
        <v>6.1934427700296203E-3</v>
      </c>
      <c r="S4" s="19">
        <f t="shared" si="1"/>
        <v>6.2353853661853698E-3</v>
      </c>
      <c r="T4" s="19">
        <f t="shared" si="1"/>
        <v>6.2880735138255376E-3</v>
      </c>
      <c r="U4" s="19">
        <f t="shared" si="1"/>
        <v>6.33475751603321E-3</v>
      </c>
      <c r="V4" s="19">
        <f t="shared" si="1"/>
        <v>6.3868087417262723E-3</v>
      </c>
      <c r="W4" s="19">
        <f t="shared" si="1"/>
        <v>6.4365573235752749E-3</v>
      </c>
      <c r="X4" s="19">
        <f t="shared" si="1"/>
        <v>6.4892299916304956E-3</v>
      </c>
      <c r="Y4" s="19">
        <f t="shared" si="1"/>
        <v>6.5413193603664687E-3</v>
      </c>
      <c r="Z4" s="19">
        <f t="shared" si="1"/>
        <v>6.5952357344366917E-3</v>
      </c>
      <c r="AA4" s="19">
        <f t="shared" si="1"/>
        <v>6.6493813238197178E-3</v>
      </c>
      <c r="AB4" s="19">
        <f t="shared" si="1"/>
        <v>6.7048753491790901E-3</v>
      </c>
      <c r="AC4" s="19">
        <f t="shared" si="1"/>
        <v>6.7609969957701955E-3</v>
      </c>
      <c r="AD4" s="19">
        <f t="shared" si="1"/>
        <v>6.8182738416356472E-3</v>
      </c>
      <c r="AE4" s="19">
        <f t="shared" si="1"/>
        <v>6.8763885524857366E-3</v>
      </c>
      <c r="AF4" s="19">
        <f t="shared" si="1"/>
        <v>6.935597992111844E-3</v>
      </c>
      <c r="AG4" s="19">
        <f t="shared" si="1"/>
        <v>6.99577113017076E-3</v>
      </c>
      <c r="AH4" s="19">
        <f t="shared" si="1"/>
        <v>7.0570414937392179E-3</v>
      </c>
      <c r="AI4" s="19">
        <f t="shared" si="1"/>
        <v>7.1193647458575584E-3</v>
      </c>
      <c r="AJ4" s="19">
        <f t="shared" si="1"/>
        <v>7.1828188467228521E-3</v>
      </c>
      <c r="AK4" s="19">
        <f t="shared" si="1"/>
        <v>7.2474004993318972E-3</v>
      </c>
      <c r="AL4" s="19">
        <f t="shared" si="1"/>
        <v>7.3131633385723526E-3</v>
      </c>
      <c r="AM4" s="19">
        <f t="shared" si="1"/>
        <v>7.3801242371964232E-3</v>
      </c>
      <c r="AN4" s="19">
        <f t="shared" si="1"/>
        <v>7.4483269835621908E-3</v>
      </c>
      <c r="AO4" s="19">
        <f t="shared" si="1"/>
        <v>7.5177991468928203E-3</v>
      </c>
      <c r="AP4" s="19">
        <f t="shared" si="1"/>
        <v>7.5885814592848667E-3</v>
      </c>
      <c r="AQ4" s="19">
        <f t="shared" si="1"/>
        <v>7.6607079656867355E-3</v>
      </c>
    </row>
    <row r="5" spans="1:43" s="21" customFormat="1">
      <c r="A5" s="21" t="s">
        <v>39</v>
      </c>
      <c r="B5" s="20">
        <f>Rail!AA82</f>
        <v>4.88055442953364E-3</v>
      </c>
      <c r="C5" s="20">
        <f>Rail!AB82</f>
        <v>4.9929594721157527E-3</v>
      </c>
      <c r="D5" s="20">
        <f>Rail!AC82</f>
        <v>5.0391328038998729E-3</v>
      </c>
      <c r="E5" s="20">
        <f>Rail!AD82</f>
        <v>5.1345255556205383E-3</v>
      </c>
      <c r="F5" s="20">
        <f>Rail!AE82</f>
        <v>5.2000038153210849E-3</v>
      </c>
      <c r="G5" s="20">
        <f>Rail!AF82</f>
        <v>5.2901051428241126E-3</v>
      </c>
      <c r="H5" s="20">
        <f>Rail!AG82</f>
        <v>5.3675303060960978E-3</v>
      </c>
      <c r="I5" s="20">
        <f>Rail!AH82</f>
        <v>5.4581304919986999E-3</v>
      </c>
      <c r="J5" s="20">
        <f>Rail!AI82</f>
        <v>5.5443358276492747E-3</v>
      </c>
      <c r="K5" s="20">
        <f>Rail!AJ82</f>
        <v>5.6384714692488376E-3</v>
      </c>
      <c r="L5" s="20">
        <f>Rail!AK82</f>
        <v>5.7322955573246726E-3</v>
      </c>
      <c r="M5" s="20">
        <f>Rail!AL82</f>
        <v>5.8317511093699094E-3</v>
      </c>
      <c r="N5" s="20">
        <f>Rail!AM82</f>
        <v>5.9330227056464289E-3</v>
      </c>
      <c r="O5" s="20">
        <f>Rail!AN82</f>
        <v>6.0390446149751059E-3</v>
      </c>
      <c r="P5" s="20">
        <f>Rail!AO82</f>
        <v>6.1040176652750423E-3</v>
      </c>
      <c r="Q5" s="20">
        <f>Rail!AP82</f>
        <v>6.1374643374135359E-3</v>
      </c>
      <c r="R5" s="20">
        <f>Rail!AQ82</f>
        <v>6.1934427700296203E-3</v>
      </c>
      <c r="S5" s="20">
        <f>Rail!AR82</f>
        <v>6.2353853661853698E-3</v>
      </c>
      <c r="T5" s="20">
        <f>Rail!AS82</f>
        <v>6.2880735138255376E-3</v>
      </c>
      <c r="U5" s="20">
        <f>Rail!AT82</f>
        <v>6.33475751603321E-3</v>
      </c>
      <c r="V5" s="20">
        <f>Rail!AU82</f>
        <v>6.3868087417262723E-3</v>
      </c>
      <c r="W5" s="20">
        <f>Rail!AV82</f>
        <v>6.4365573235752749E-3</v>
      </c>
      <c r="X5" s="20">
        <f>Rail!AW82</f>
        <v>6.4892299916304956E-3</v>
      </c>
      <c r="Y5" s="20">
        <f>Rail!AX82</f>
        <v>6.5413193603664687E-3</v>
      </c>
      <c r="Z5" s="20">
        <f>Rail!AY82</f>
        <v>6.5952357344366917E-3</v>
      </c>
      <c r="AA5" s="20">
        <f>Rail!AZ82</f>
        <v>6.6493813238197178E-3</v>
      </c>
      <c r="AB5" s="20">
        <f>Rail!BA82</f>
        <v>6.7048753491790901E-3</v>
      </c>
      <c r="AC5" s="20">
        <f>Rail!BB82</f>
        <v>6.7609969957701955E-3</v>
      </c>
      <c r="AD5" s="20">
        <f>Rail!BC82</f>
        <v>6.8182738416356472E-3</v>
      </c>
      <c r="AE5" s="20">
        <f>Rail!BD82</f>
        <v>6.8763885524857366E-3</v>
      </c>
      <c r="AF5" s="20">
        <f>Rail!BE82</f>
        <v>6.935597992111844E-3</v>
      </c>
      <c r="AG5" s="20">
        <f>Rail!BF82</f>
        <v>6.99577113017076E-3</v>
      </c>
      <c r="AH5" s="20">
        <f>Rail!BG82</f>
        <v>7.0570414937392179E-3</v>
      </c>
      <c r="AI5" s="20">
        <f>Rail!BH82</f>
        <v>7.1193647458575584E-3</v>
      </c>
      <c r="AJ5" s="20">
        <f>Rail!BI82</f>
        <v>7.1828188467228521E-3</v>
      </c>
      <c r="AK5" s="20">
        <f>Rail!BJ82</f>
        <v>7.2474004993318972E-3</v>
      </c>
      <c r="AL5" s="20">
        <f>Rail!BK82</f>
        <v>7.3131633385723526E-3</v>
      </c>
      <c r="AM5" s="20">
        <f>Rail!BL82</f>
        <v>7.3801242371964232E-3</v>
      </c>
      <c r="AN5" s="20">
        <f>Rail!BM82</f>
        <v>7.4483269835621908E-3</v>
      </c>
      <c r="AO5" s="20">
        <f>Rail!BN82</f>
        <v>7.5177991468928203E-3</v>
      </c>
      <c r="AP5" s="20">
        <f>Rail!BO82</f>
        <v>7.5885814592848667E-3</v>
      </c>
      <c r="AQ5" s="20">
        <f>Rail!BP82</f>
        <v>7.6607079656867355E-3</v>
      </c>
    </row>
    <row r="6" spans="1:43">
      <c r="A6" s="17" t="s">
        <v>41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</row>
    <row r="7" spans="1:43">
      <c r="A7" s="17" t="s">
        <v>43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</row>
    <row r="8" spans="1:43">
      <c r="A8" s="17" t="s">
        <v>45</v>
      </c>
      <c r="B8" s="19">
        <f>B5/'Calculations Etc'!$B$39</f>
        <v>1.6268514765112136E-3</v>
      </c>
      <c r="C8" s="19">
        <f>C5/'Calculations Etc'!$B$39</f>
        <v>1.6643198240385844E-3</v>
      </c>
      <c r="D8" s="19">
        <f>D5/'Calculations Etc'!$B$39</f>
        <v>1.6797109346332912E-3</v>
      </c>
      <c r="E8" s="19">
        <f>E5/'Calculations Etc'!$B$39</f>
        <v>1.7115085185401798E-3</v>
      </c>
      <c r="F8" s="19">
        <f>F5/'Calculations Etc'!$B$39</f>
        <v>1.7333346051070285E-3</v>
      </c>
      <c r="G8" s="19">
        <f>G5/'Calculations Etc'!$B$39</f>
        <v>1.7633683809413711E-3</v>
      </c>
      <c r="H8" s="19">
        <f>H5/'Calculations Etc'!$B$39</f>
        <v>1.7891767686986995E-3</v>
      </c>
      <c r="I8" s="19">
        <f>I5/'Calculations Etc'!$B$39</f>
        <v>1.8193768306662337E-3</v>
      </c>
      <c r="J8" s="19">
        <f>J5/'Calculations Etc'!$B$39</f>
        <v>1.8481119425497584E-3</v>
      </c>
      <c r="K8" s="19">
        <f>K5/'Calculations Etc'!$B$39</f>
        <v>1.8794904897496128E-3</v>
      </c>
      <c r="L8" s="19">
        <f>L5/'Calculations Etc'!$B$39</f>
        <v>1.9107651857748912E-3</v>
      </c>
      <c r="M8" s="19">
        <f>M5/'Calculations Etc'!$B$39</f>
        <v>1.9439170364566368E-3</v>
      </c>
      <c r="N8" s="19">
        <f>N5/'Calculations Etc'!$B$39</f>
        <v>1.9776742352154764E-3</v>
      </c>
      <c r="O8" s="19">
        <f>O5/'Calculations Etc'!$B$39</f>
        <v>2.0130148716583688E-3</v>
      </c>
      <c r="P8" s="19">
        <f>P5/'Calculations Etc'!$B$39</f>
        <v>2.0346725550916809E-3</v>
      </c>
      <c r="Q8" s="19">
        <f>Q5/'Calculations Etc'!$B$39</f>
        <v>2.0458214458045124E-3</v>
      </c>
      <c r="R8" s="19">
        <f>R5/'Calculations Etc'!$B$39</f>
        <v>2.0644809233432071E-3</v>
      </c>
      <c r="S8" s="19">
        <f>S5/'Calculations Etc'!$B$39</f>
        <v>2.0784617887284569E-3</v>
      </c>
      <c r="T8" s="19">
        <f>T5/'Calculations Etc'!$B$39</f>
        <v>2.0960245046085127E-3</v>
      </c>
      <c r="U8" s="19">
        <f>U5/'Calculations Etc'!$B$39</f>
        <v>2.1115858386777371E-3</v>
      </c>
      <c r="V8" s="19">
        <f>V5/'Calculations Etc'!$B$39</f>
        <v>2.1289362472420911E-3</v>
      </c>
      <c r="W8" s="19">
        <f>W5/'Calculations Etc'!$B$39</f>
        <v>2.1455191078584251E-3</v>
      </c>
      <c r="X8" s="19">
        <f>X5/'Calculations Etc'!$B$39</f>
        <v>2.1630766638768323E-3</v>
      </c>
      <c r="Y8" s="19">
        <f>Y5/'Calculations Etc'!$B$39</f>
        <v>2.1804397867888231E-3</v>
      </c>
      <c r="Z8" s="19">
        <f>Z5/'Calculations Etc'!$B$39</f>
        <v>2.1984119114788975E-3</v>
      </c>
      <c r="AA8" s="19">
        <f>AA5/'Calculations Etc'!$B$39</f>
        <v>2.2164604412732397E-3</v>
      </c>
      <c r="AB8" s="19">
        <f>AB5/'Calculations Etc'!$B$39</f>
        <v>2.2349584497263638E-3</v>
      </c>
      <c r="AC8" s="19">
        <f>AC5/'Calculations Etc'!$B$39</f>
        <v>2.2536656652567323E-3</v>
      </c>
      <c r="AD8" s="19">
        <f>AD5/'Calculations Etc'!$B$39</f>
        <v>2.2727579472118825E-3</v>
      </c>
      <c r="AE8" s="19">
        <f>AE5/'Calculations Etc'!$B$39</f>
        <v>2.2921295174952458E-3</v>
      </c>
      <c r="AF8" s="19">
        <f>AF5/'Calculations Etc'!$B$39</f>
        <v>2.3118659973706151E-3</v>
      </c>
      <c r="AG8" s="19">
        <f>AG5/'Calculations Etc'!$B$39</f>
        <v>2.3319237100569204E-3</v>
      </c>
      <c r="AH8" s="19">
        <f>AH5/'Calculations Etc'!$B$39</f>
        <v>2.3523471645797395E-3</v>
      </c>
      <c r="AI8" s="19">
        <f>AI5/'Calculations Etc'!$B$39</f>
        <v>2.3731215819525198E-3</v>
      </c>
      <c r="AJ8" s="19">
        <f>AJ5/'Calculations Etc'!$B$39</f>
        <v>2.3942729489076177E-3</v>
      </c>
      <c r="AK8" s="19">
        <f>AK5/'Calculations Etc'!$B$39</f>
        <v>2.4158001664439659E-3</v>
      </c>
      <c r="AL8" s="19">
        <f>AL5/'Calculations Etc'!$B$39</f>
        <v>2.4377211128574511E-3</v>
      </c>
      <c r="AM8" s="19">
        <f>AM5/'Calculations Etc'!$B$39</f>
        <v>2.4600414123988083E-3</v>
      </c>
      <c r="AN8" s="19">
        <f>AN5/'Calculations Etc'!$B$39</f>
        <v>2.4827756611873974E-3</v>
      </c>
      <c r="AO8" s="19">
        <f>AO5/'Calculations Etc'!$B$39</f>
        <v>2.5059330489642737E-3</v>
      </c>
      <c r="AP8" s="19">
        <f>AP5/'Calculations Etc'!$B$39</f>
        <v>2.5295271530949561E-3</v>
      </c>
      <c r="AQ8" s="19">
        <f>AQ5/'Calculations Etc'!$B$39</f>
        <v>2.5535693218955791E-3</v>
      </c>
    </row>
    <row r="10" spans="1:43">
      <c r="C10" s="22"/>
    </row>
  </sheetData>
  <phoneticPr fontId="49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/>
  </sheetPr>
  <dimension ref="A1:AQ12"/>
  <sheetViews>
    <sheetView workbookViewId="0">
      <selection activeCell="B8" sqref="B8"/>
    </sheetView>
  </sheetViews>
  <sheetFormatPr defaultColWidth="8.875" defaultRowHeight="14.3"/>
  <cols>
    <col min="1" max="1" width="31.125" style="17" customWidth="1"/>
    <col min="2" max="43" width="9.125" style="17" customWidth="1"/>
    <col min="44" max="16384" width="8.875" style="17"/>
  </cols>
  <sheetData>
    <row r="1" spans="1:43">
      <c r="A1" s="18" t="s">
        <v>182</v>
      </c>
      <c r="B1" s="17">
        <v>2019</v>
      </c>
      <c r="C1" s="17">
        <v>2020</v>
      </c>
      <c r="D1" s="17">
        <v>2021</v>
      </c>
      <c r="E1" s="17">
        <v>2022</v>
      </c>
      <c r="F1" s="17">
        <v>2023</v>
      </c>
      <c r="G1" s="17">
        <v>2024</v>
      </c>
      <c r="H1" s="17">
        <v>2025</v>
      </c>
      <c r="I1" s="17">
        <v>2026</v>
      </c>
      <c r="J1" s="17">
        <v>2027</v>
      </c>
      <c r="K1" s="17">
        <v>2028</v>
      </c>
      <c r="L1" s="17">
        <v>2029</v>
      </c>
      <c r="M1" s="17">
        <v>2030</v>
      </c>
      <c r="N1" s="17">
        <v>2031</v>
      </c>
      <c r="O1" s="17">
        <v>2032</v>
      </c>
      <c r="P1" s="17">
        <v>2033</v>
      </c>
      <c r="Q1" s="17">
        <v>2034</v>
      </c>
      <c r="R1" s="17">
        <v>2035</v>
      </c>
      <c r="S1" s="17">
        <v>2036</v>
      </c>
      <c r="T1" s="17">
        <v>2037</v>
      </c>
      <c r="U1" s="17">
        <v>2038</v>
      </c>
      <c r="V1" s="17">
        <v>2039</v>
      </c>
      <c r="W1" s="17">
        <v>2040</v>
      </c>
      <c r="X1" s="17">
        <v>2041</v>
      </c>
      <c r="Y1" s="17">
        <v>2042</v>
      </c>
      <c r="Z1" s="17">
        <v>2043</v>
      </c>
      <c r="AA1" s="17">
        <v>2044</v>
      </c>
      <c r="AB1" s="17">
        <v>2045</v>
      </c>
      <c r="AC1" s="17">
        <v>2046</v>
      </c>
      <c r="AD1" s="17">
        <v>2047</v>
      </c>
      <c r="AE1" s="17">
        <v>2048</v>
      </c>
      <c r="AF1" s="17">
        <v>2049</v>
      </c>
      <c r="AG1" s="17">
        <v>2050</v>
      </c>
      <c r="AH1" s="17">
        <v>2051</v>
      </c>
      <c r="AI1" s="17">
        <v>2052</v>
      </c>
      <c r="AJ1" s="17">
        <v>2053</v>
      </c>
      <c r="AK1" s="17">
        <v>2054</v>
      </c>
      <c r="AL1" s="17">
        <v>2055</v>
      </c>
      <c r="AM1" s="17">
        <v>2056</v>
      </c>
      <c r="AN1" s="17">
        <v>2057</v>
      </c>
      <c r="AO1" s="17">
        <v>2058</v>
      </c>
      <c r="AP1" s="17">
        <v>2059</v>
      </c>
      <c r="AQ1" s="17">
        <v>2060</v>
      </c>
    </row>
    <row r="2" spans="1:43">
      <c r="A2" s="17" t="s">
        <v>31</v>
      </c>
      <c r="B2" s="19">
        <f>Rail!AA85</f>
        <v>9.4522130090967955E-3</v>
      </c>
      <c r="C2" s="19">
        <f>Rail!AB85</f>
        <v>1.0127625441870397E-2</v>
      </c>
      <c r="D2" s="19">
        <f>Rail!AC85</f>
        <v>1.0626578029084469E-2</v>
      </c>
      <c r="E2" s="19">
        <f>Rail!AD85</f>
        <v>1.0927680405638735E-2</v>
      </c>
      <c r="F2" s="19">
        <f>Rail!AE85</f>
        <v>1.1145146682367865E-2</v>
      </c>
      <c r="G2" s="19">
        <f>Rail!AF85</f>
        <v>1.1371444076933709E-2</v>
      </c>
      <c r="H2" s="19">
        <f>Rail!AG85</f>
        <v>1.1429461648754798E-2</v>
      </c>
      <c r="I2" s="19">
        <f>Rail!AH85</f>
        <v>1.1458693008470284E-2</v>
      </c>
      <c r="J2" s="19">
        <f>Rail!AI85</f>
        <v>1.160712167438307E-2</v>
      </c>
      <c r="K2" s="19">
        <f>Rail!AJ85</f>
        <v>1.1652403033320848E-2</v>
      </c>
      <c r="L2" s="19">
        <f>Rail!AK85</f>
        <v>1.1744033987711294E-2</v>
      </c>
      <c r="M2" s="19">
        <f>Rail!AL85</f>
        <v>1.18449410874074E-2</v>
      </c>
      <c r="N2" s="19">
        <f>Rail!AM85</f>
        <v>1.1915821718914494E-2</v>
      </c>
      <c r="O2" s="19">
        <f>Rail!AN85</f>
        <v>1.2015686131577157E-2</v>
      </c>
      <c r="P2" s="19">
        <f>Rail!AO85</f>
        <v>1.2104961746198767E-2</v>
      </c>
      <c r="Q2" s="19">
        <f>Rail!AP85</f>
        <v>1.2193499483073487E-2</v>
      </c>
      <c r="R2" s="19">
        <f>Rail!AQ85</f>
        <v>1.229176671141783E-2</v>
      </c>
      <c r="S2" s="19">
        <f>Rail!AR85</f>
        <v>1.2384138111944124E-2</v>
      </c>
      <c r="T2" s="19">
        <f>Rail!AS85</f>
        <v>1.2481167138676473E-2</v>
      </c>
      <c r="U2" s="19">
        <f>Rail!AT85</f>
        <v>1.2580280517876217E-2</v>
      </c>
      <c r="V2" s="19">
        <f>Rail!AU85</f>
        <v>1.267873778935052E-2</v>
      </c>
      <c r="W2" s="19">
        <f>Rail!AV85</f>
        <v>1.278074185304319E-2</v>
      </c>
      <c r="X2" s="19">
        <f>Rail!AW85</f>
        <v>1.2883532174598396E-2</v>
      </c>
      <c r="Y2" s="19">
        <f>Rail!AX85</f>
        <v>1.2987842232290355E-2</v>
      </c>
      <c r="Z2" s="19">
        <f>Rail!AY85</f>
        <v>1.3094453093613448E-2</v>
      </c>
      <c r="AA2" s="19">
        <f>Rail!AZ85</f>
        <v>1.320229677042448E-2</v>
      </c>
      <c r="AB2" s="19">
        <f>Rail!BA85</f>
        <v>1.3312163317751141E-2</v>
      </c>
      <c r="AC2" s="19">
        <f>Rail!BB85</f>
        <v>1.3423913056781334E-2</v>
      </c>
      <c r="AD2" s="19">
        <f>Rail!BC85</f>
        <v>1.3537395077966266E-2</v>
      </c>
      <c r="AE2" s="19">
        <f>Rail!BD85</f>
        <v>1.3652954350070346E-2</v>
      </c>
      <c r="AF2" s="19">
        <f>Rail!BE85</f>
        <v>1.3770441507834741E-2</v>
      </c>
      <c r="AG2" s="19">
        <f>Rail!BF85</f>
        <v>1.388995771745993E-2</v>
      </c>
      <c r="AH2" s="19">
        <f>Rail!BG85</f>
        <v>1.4011609489249755E-2</v>
      </c>
      <c r="AI2" s="19">
        <f>Rail!BH85</f>
        <v>1.4135372895523496E-2</v>
      </c>
      <c r="AJ2" s="19">
        <f>Rail!BI85</f>
        <v>1.4261358794444585E-2</v>
      </c>
      <c r="AK2" s="19">
        <f>Rail!BJ85</f>
        <v>1.4389613487182512E-2</v>
      </c>
      <c r="AL2" s="19">
        <f>Rail!BK85</f>
        <v>1.4520184455274216E-2</v>
      </c>
      <c r="AM2" s="19">
        <f>Rail!BL85</f>
        <v>1.4653156954451477E-2</v>
      </c>
      <c r="AN2" s="19">
        <f>Rail!BM85</f>
        <v>1.478858295708585E-2</v>
      </c>
      <c r="AO2" s="19">
        <f>Rail!BN85</f>
        <v>1.4926534794402898E-2</v>
      </c>
      <c r="AP2" s="19">
        <f>Rail!BO85</f>
        <v>1.5067087661490095E-2</v>
      </c>
      <c r="AQ2" s="19">
        <f>Rail!BP85</f>
        <v>1.521030991105537E-2</v>
      </c>
    </row>
    <row r="3" spans="1:43">
      <c r="A3" s="17" t="s">
        <v>35</v>
      </c>
      <c r="B3" s="19">
        <f>B5</f>
        <v>6.3281765060902275E-3</v>
      </c>
      <c r="C3" s="19">
        <f t="shared" ref="C3:AQ3" si="0">C5</f>
        <v>6.5630111811209322E-3</v>
      </c>
      <c r="D3" s="19">
        <f t="shared" si="0"/>
        <v>6.6981961290377163E-3</v>
      </c>
      <c r="E3" s="19">
        <f t="shared" si="0"/>
        <v>6.9204474880103645E-3</v>
      </c>
      <c r="F3" s="19">
        <f t="shared" si="0"/>
        <v>7.0005452598623143E-3</v>
      </c>
      <c r="G3" s="19">
        <f t="shared" si="0"/>
        <v>7.0556676634832777E-3</v>
      </c>
      <c r="H3" s="19">
        <f t="shared" si="0"/>
        <v>7.1298284139737064E-3</v>
      </c>
      <c r="I3" s="19">
        <f t="shared" si="0"/>
        <v>7.1931868706932829E-3</v>
      </c>
      <c r="J3" s="19">
        <f t="shared" si="0"/>
        <v>7.2660772762371045E-3</v>
      </c>
      <c r="K3" s="19">
        <f t="shared" si="0"/>
        <v>7.3347455016067684E-3</v>
      </c>
      <c r="L3" s="19">
        <f t="shared" si="0"/>
        <v>7.4086057543732544E-3</v>
      </c>
      <c r="M3" s="19">
        <f t="shared" si="0"/>
        <v>7.4813274743885834E-3</v>
      </c>
      <c r="N3" s="19">
        <f t="shared" si="0"/>
        <v>7.557286671197554E-3</v>
      </c>
      <c r="O3" s="19">
        <f t="shared" si="0"/>
        <v>7.6335822476328342E-3</v>
      </c>
      <c r="P3" s="19">
        <f t="shared" si="0"/>
        <v>7.7122652925674592E-3</v>
      </c>
      <c r="Q3" s="19">
        <f t="shared" si="0"/>
        <v>7.7920214874748666E-3</v>
      </c>
      <c r="R3" s="19">
        <f t="shared" si="0"/>
        <v>7.8738296230852472E-3</v>
      </c>
      <c r="S3" s="19">
        <f t="shared" si="0"/>
        <v>7.9571115649271756E-3</v>
      </c>
      <c r="T3" s="19">
        <f t="shared" si="0"/>
        <v>8.0423526655721451E-3</v>
      </c>
      <c r="U3" s="19">
        <f t="shared" si="0"/>
        <v>8.1293182051058246E-3</v>
      </c>
      <c r="V3" s="19">
        <f t="shared" si="0"/>
        <v>8.21826797431046E-3</v>
      </c>
      <c r="W3" s="19">
        <f t="shared" si="0"/>
        <v>8.3091293482168219E-3</v>
      </c>
      <c r="X3" s="19">
        <f t="shared" si="0"/>
        <v>8.4020608142336018E-3</v>
      </c>
      <c r="Y3" s="19">
        <f t="shared" si="0"/>
        <v>8.4970682814800302E-3</v>
      </c>
      <c r="Z3" s="19">
        <f t="shared" si="0"/>
        <v>8.5942668454118461E-3</v>
      </c>
      <c r="AA3" s="19">
        <f t="shared" si="0"/>
        <v>8.6937026504667458E-3</v>
      </c>
      <c r="AB3" s="19">
        <f t="shared" si="0"/>
        <v>8.7954746705910178E-3</v>
      </c>
      <c r="AC3" s="19">
        <f t="shared" si="0"/>
        <v>8.8996519959090425E-3</v>
      </c>
      <c r="AD3" s="19">
        <f t="shared" si="0"/>
        <v>9.0063306260231724E-3</v>
      </c>
      <c r="AE3" s="19">
        <f t="shared" si="0"/>
        <v>9.11559510940467E-3</v>
      </c>
      <c r="AF3" s="19">
        <f t="shared" si="0"/>
        <v>9.2275451494244123E-3</v>
      </c>
      <c r="AG3" s="19">
        <f t="shared" si="0"/>
        <v>9.3422778929972382E-3</v>
      </c>
      <c r="AH3" s="19">
        <f t="shared" si="0"/>
        <v>9.4599005147213283E-3</v>
      </c>
      <c r="AI3" s="19">
        <f t="shared" si="0"/>
        <v>9.5805221454132485E-3</v>
      </c>
      <c r="AJ3" s="19">
        <f t="shared" si="0"/>
        <v>9.7042599537857203E-3</v>
      </c>
      <c r="AK3" s="19">
        <f t="shared" si="0"/>
        <v>9.831235599466831E-3</v>
      </c>
      <c r="AL3" s="19">
        <f t="shared" si="0"/>
        <v>9.9615783170234774E-3</v>
      </c>
      <c r="AM3" s="19">
        <f t="shared" si="0"/>
        <v>1.0095423518022952E-2</v>
      </c>
      <c r="AN3" s="19">
        <f t="shared" si="0"/>
        <v>1.0232914517058595E-2</v>
      </c>
      <c r="AO3" s="19">
        <f t="shared" si="0"/>
        <v>1.037420218335852E-2</v>
      </c>
      <c r="AP3" s="19">
        <f t="shared" si="0"/>
        <v>1.0519446082085196E-2</v>
      </c>
      <c r="AQ3" s="19">
        <f t="shared" si="0"/>
        <v>1.0668814671971248E-2</v>
      </c>
    </row>
    <row r="4" spans="1:43">
      <c r="A4" s="17" t="s">
        <v>37</v>
      </c>
      <c r="B4" s="19">
        <f>B5</f>
        <v>6.3281765060902275E-3</v>
      </c>
      <c r="C4" s="19">
        <f t="shared" ref="C4:AQ4" si="1">C5</f>
        <v>6.5630111811209322E-3</v>
      </c>
      <c r="D4" s="19">
        <f t="shared" si="1"/>
        <v>6.6981961290377163E-3</v>
      </c>
      <c r="E4" s="19">
        <f t="shared" si="1"/>
        <v>6.9204474880103645E-3</v>
      </c>
      <c r="F4" s="19">
        <f t="shared" si="1"/>
        <v>7.0005452598623143E-3</v>
      </c>
      <c r="G4" s="19">
        <f t="shared" si="1"/>
        <v>7.0556676634832777E-3</v>
      </c>
      <c r="H4" s="19">
        <f t="shared" si="1"/>
        <v>7.1298284139737064E-3</v>
      </c>
      <c r="I4" s="19">
        <f t="shared" si="1"/>
        <v>7.1931868706932829E-3</v>
      </c>
      <c r="J4" s="19">
        <f t="shared" si="1"/>
        <v>7.2660772762371045E-3</v>
      </c>
      <c r="K4" s="19">
        <f t="shared" si="1"/>
        <v>7.3347455016067684E-3</v>
      </c>
      <c r="L4" s="19">
        <f t="shared" si="1"/>
        <v>7.4086057543732544E-3</v>
      </c>
      <c r="M4" s="19">
        <f t="shared" si="1"/>
        <v>7.4813274743885834E-3</v>
      </c>
      <c r="N4" s="19">
        <f t="shared" si="1"/>
        <v>7.557286671197554E-3</v>
      </c>
      <c r="O4" s="19">
        <f t="shared" si="1"/>
        <v>7.6335822476328342E-3</v>
      </c>
      <c r="P4" s="19">
        <f t="shared" si="1"/>
        <v>7.7122652925674592E-3</v>
      </c>
      <c r="Q4" s="19">
        <f t="shared" si="1"/>
        <v>7.7920214874748666E-3</v>
      </c>
      <c r="R4" s="19">
        <f t="shared" si="1"/>
        <v>7.8738296230852472E-3</v>
      </c>
      <c r="S4" s="19">
        <f t="shared" si="1"/>
        <v>7.9571115649271756E-3</v>
      </c>
      <c r="T4" s="19">
        <f t="shared" si="1"/>
        <v>8.0423526655721451E-3</v>
      </c>
      <c r="U4" s="19">
        <f t="shared" si="1"/>
        <v>8.1293182051058246E-3</v>
      </c>
      <c r="V4" s="19">
        <f t="shared" si="1"/>
        <v>8.21826797431046E-3</v>
      </c>
      <c r="W4" s="19">
        <f t="shared" si="1"/>
        <v>8.3091293482168219E-3</v>
      </c>
      <c r="X4" s="19">
        <f t="shared" si="1"/>
        <v>8.4020608142336018E-3</v>
      </c>
      <c r="Y4" s="19">
        <f t="shared" si="1"/>
        <v>8.4970682814800302E-3</v>
      </c>
      <c r="Z4" s="19">
        <f t="shared" si="1"/>
        <v>8.5942668454118461E-3</v>
      </c>
      <c r="AA4" s="19">
        <f t="shared" si="1"/>
        <v>8.6937026504667458E-3</v>
      </c>
      <c r="AB4" s="19">
        <f t="shared" si="1"/>
        <v>8.7954746705910178E-3</v>
      </c>
      <c r="AC4" s="19">
        <f t="shared" si="1"/>
        <v>8.8996519959090425E-3</v>
      </c>
      <c r="AD4" s="19">
        <f t="shared" si="1"/>
        <v>9.0063306260231724E-3</v>
      </c>
      <c r="AE4" s="19">
        <f t="shared" si="1"/>
        <v>9.11559510940467E-3</v>
      </c>
      <c r="AF4" s="19">
        <f t="shared" si="1"/>
        <v>9.2275451494244123E-3</v>
      </c>
      <c r="AG4" s="19">
        <f t="shared" si="1"/>
        <v>9.3422778929972382E-3</v>
      </c>
      <c r="AH4" s="19">
        <f t="shared" si="1"/>
        <v>9.4599005147213283E-3</v>
      </c>
      <c r="AI4" s="19">
        <f t="shared" si="1"/>
        <v>9.5805221454132485E-3</v>
      </c>
      <c r="AJ4" s="19">
        <f t="shared" si="1"/>
        <v>9.7042599537857203E-3</v>
      </c>
      <c r="AK4" s="19">
        <f t="shared" si="1"/>
        <v>9.831235599466831E-3</v>
      </c>
      <c r="AL4" s="19">
        <f t="shared" si="1"/>
        <v>9.9615783170234774E-3</v>
      </c>
      <c r="AM4" s="19">
        <f t="shared" si="1"/>
        <v>1.0095423518022952E-2</v>
      </c>
      <c r="AN4" s="19">
        <f t="shared" si="1"/>
        <v>1.0232914517058595E-2</v>
      </c>
      <c r="AO4" s="19">
        <f t="shared" si="1"/>
        <v>1.037420218335852E-2</v>
      </c>
      <c r="AP4" s="19">
        <f t="shared" si="1"/>
        <v>1.0519446082085196E-2</v>
      </c>
      <c r="AQ4" s="19">
        <f t="shared" si="1"/>
        <v>1.0668814671971248E-2</v>
      </c>
    </row>
    <row r="5" spans="1:43" s="21" customFormat="1">
      <c r="A5" s="21" t="s">
        <v>39</v>
      </c>
      <c r="B5" s="20">
        <f>Rail!AA83</f>
        <v>6.3281765060902275E-3</v>
      </c>
      <c r="C5" s="20">
        <f>Rail!AB83</f>
        <v>6.5630111811209322E-3</v>
      </c>
      <c r="D5" s="20">
        <f>Rail!AC83</f>
        <v>6.6981961290377163E-3</v>
      </c>
      <c r="E5" s="20">
        <f>Rail!AD83</f>
        <v>6.9204474880103645E-3</v>
      </c>
      <c r="F5" s="20">
        <f>Rail!AE83</f>
        <v>7.0005452598623143E-3</v>
      </c>
      <c r="G5" s="20">
        <f>Rail!AF83</f>
        <v>7.0556676634832777E-3</v>
      </c>
      <c r="H5" s="20">
        <f>Rail!AG83</f>
        <v>7.1298284139737064E-3</v>
      </c>
      <c r="I5" s="20">
        <f>Rail!AH83</f>
        <v>7.1931868706932829E-3</v>
      </c>
      <c r="J5" s="20">
        <f>Rail!AI83</f>
        <v>7.2660772762371045E-3</v>
      </c>
      <c r="K5" s="20">
        <f>Rail!AJ83</f>
        <v>7.3347455016067684E-3</v>
      </c>
      <c r="L5" s="20">
        <f>Rail!AK83</f>
        <v>7.4086057543732544E-3</v>
      </c>
      <c r="M5" s="20">
        <f>Rail!AL83</f>
        <v>7.4813274743885834E-3</v>
      </c>
      <c r="N5" s="20">
        <f>Rail!AM83</f>
        <v>7.557286671197554E-3</v>
      </c>
      <c r="O5" s="20">
        <f>Rail!AN83</f>
        <v>7.6335822476328342E-3</v>
      </c>
      <c r="P5" s="20">
        <f>Rail!AO83</f>
        <v>7.7122652925674592E-3</v>
      </c>
      <c r="Q5" s="20">
        <f>Rail!AP83</f>
        <v>7.7920214874748666E-3</v>
      </c>
      <c r="R5" s="20">
        <f>Rail!AQ83</f>
        <v>7.8738296230852472E-3</v>
      </c>
      <c r="S5" s="20">
        <f>Rail!AR83</f>
        <v>7.9571115649271756E-3</v>
      </c>
      <c r="T5" s="20">
        <f>Rail!AS83</f>
        <v>8.0423526655721451E-3</v>
      </c>
      <c r="U5" s="20">
        <f>Rail!AT83</f>
        <v>8.1293182051058246E-3</v>
      </c>
      <c r="V5" s="20">
        <f>Rail!AU83</f>
        <v>8.21826797431046E-3</v>
      </c>
      <c r="W5" s="20">
        <f>Rail!AV83</f>
        <v>8.3091293482168219E-3</v>
      </c>
      <c r="X5" s="20">
        <f>Rail!AW83</f>
        <v>8.4020608142336018E-3</v>
      </c>
      <c r="Y5" s="20">
        <f>Rail!AX83</f>
        <v>8.4970682814800302E-3</v>
      </c>
      <c r="Z5" s="20">
        <f>Rail!AY83</f>
        <v>8.5942668454118461E-3</v>
      </c>
      <c r="AA5" s="20">
        <f>Rail!AZ83</f>
        <v>8.6937026504667458E-3</v>
      </c>
      <c r="AB5" s="20">
        <f>Rail!BA83</f>
        <v>8.7954746705910178E-3</v>
      </c>
      <c r="AC5" s="20">
        <f>Rail!BB83</f>
        <v>8.8996519959090425E-3</v>
      </c>
      <c r="AD5" s="20">
        <f>Rail!BC83</f>
        <v>9.0063306260231724E-3</v>
      </c>
      <c r="AE5" s="20">
        <f>Rail!BD83</f>
        <v>9.11559510940467E-3</v>
      </c>
      <c r="AF5" s="20">
        <f>Rail!BE83</f>
        <v>9.2275451494244123E-3</v>
      </c>
      <c r="AG5" s="20">
        <f>Rail!BF83</f>
        <v>9.3422778929972382E-3</v>
      </c>
      <c r="AH5" s="20">
        <f>Rail!BG83</f>
        <v>9.4599005147213283E-3</v>
      </c>
      <c r="AI5" s="20">
        <f>Rail!BH83</f>
        <v>9.5805221454132485E-3</v>
      </c>
      <c r="AJ5" s="20">
        <f>Rail!BI83</f>
        <v>9.7042599537857203E-3</v>
      </c>
      <c r="AK5" s="20">
        <f>Rail!BJ83</f>
        <v>9.831235599466831E-3</v>
      </c>
      <c r="AL5" s="20">
        <f>Rail!BK83</f>
        <v>9.9615783170234774E-3</v>
      </c>
      <c r="AM5" s="20">
        <f>Rail!BL83</f>
        <v>1.0095423518022952E-2</v>
      </c>
      <c r="AN5" s="20">
        <f>Rail!BM83</f>
        <v>1.0232914517058595E-2</v>
      </c>
      <c r="AO5" s="20">
        <f>Rail!BN83</f>
        <v>1.037420218335852E-2</v>
      </c>
      <c r="AP5" s="20">
        <f>Rail!BO83</f>
        <v>1.0519446082085196E-2</v>
      </c>
      <c r="AQ5" s="20">
        <f>Rail!BP83</f>
        <v>1.0668814671971248E-2</v>
      </c>
    </row>
    <row r="6" spans="1:43">
      <c r="A6" s="17" t="s">
        <v>41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</row>
    <row r="7" spans="1:43">
      <c r="A7" s="17" t="s">
        <v>43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</row>
    <row r="8" spans="1:43">
      <c r="A8" s="17" t="s">
        <v>45</v>
      </c>
      <c r="B8" s="19">
        <f>B5/'Calculations Etc'!$B$39</f>
        <v>2.1093921686967426E-3</v>
      </c>
      <c r="C8" s="19">
        <f>C5/'Calculations Etc'!$B$39</f>
        <v>2.1876703937069777E-3</v>
      </c>
      <c r="D8" s="19">
        <f>D5/'Calculations Etc'!$B$39</f>
        <v>2.2327320430125725E-3</v>
      </c>
      <c r="E8" s="19">
        <f>E5/'Calculations Etc'!$B$39</f>
        <v>2.3068158293367883E-3</v>
      </c>
      <c r="F8" s="19">
        <f>F5/'Calculations Etc'!$B$39</f>
        <v>2.3335150866207717E-3</v>
      </c>
      <c r="G8" s="19">
        <f>G5/'Calculations Etc'!$B$39</f>
        <v>2.3518892211610927E-3</v>
      </c>
      <c r="H8" s="19">
        <f>H5/'Calculations Etc'!$B$39</f>
        <v>2.3766094713245692E-3</v>
      </c>
      <c r="I8" s="19">
        <f>I5/'Calculations Etc'!$B$39</f>
        <v>2.3977289568977611E-3</v>
      </c>
      <c r="J8" s="19">
        <f>J5/'Calculations Etc'!$B$39</f>
        <v>2.4220257587457016E-3</v>
      </c>
      <c r="K8" s="19">
        <f>K5/'Calculations Etc'!$B$39</f>
        <v>2.4449151672022566E-3</v>
      </c>
      <c r="L8" s="19">
        <f>L5/'Calculations Etc'!$B$39</f>
        <v>2.4695352514577519E-3</v>
      </c>
      <c r="M8" s="19">
        <f>M5/'Calculations Etc'!$B$39</f>
        <v>2.493775824796195E-3</v>
      </c>
      <c r="N8" s="19">
        <f>N5/'Calculations Etc'!$B$39</f>
        <v>2.5190955570658516E-3</v>
      </c>
      <c r="O8" s="19">
        <f>O5/'Calculations Etc'!$B$39</f>
        <v>2.5445274158776118E-3</v>
      </c>
      <c r="P8" s="19">
        <f>P5/'Calculations Etc'!$B$39</f>
        <v>2.5707550975224867E-3</v>
      </c>
      <c r="Q8" s="19">
        <f>Q5/'Calculations Etc'!$B$39</f>
        <v>2.5973404958249558E-3</v>
      </c>
      <c r="R8" s="19">
        <f>R5/'Calculations Etc'!$B$39</f>
        <v>2.6246098743617496E-3</v>
      </c>
      <c r="S8" s="19">
        <f>S5/'Calculations Etc'!$B$39</f>
        <v>2.6523705216423923E-3</v>
      </c>
      <c r="T8" s="19">
        <f>T5/'Calculations Etc'!$B$39</f>
        <v>2.6807842218573821E-3</v>
      </c>
      <c r="U8" s="19">
        <f>U5/'Calculations Etc'!$B$39</f>
        <v>2.7097727350352753E-3</v>
      </c>
      <c r="V8" s="19">
        <f>V5/'Calculations Etc'!$B$39</f>
        <v>2.7394226581034871E-3</v>
      </c>
      <c r="W8" s="19">
        <f>W5/'Calculations Etc'!$B$39</f>
        <v>2.7697097827389409E-3</v>
      </c>
      <c r="X8" s="19">
        <f>X5/'Calculations Etc'!$B$39</f>
        <v>2.8006869380778677E-3</v>
      </c>
      <c r="Y8" s="19">
        <f>Y5/'Calculations Etc'!$B$39</f>
        <v>2.8323560938266772E-3</v>
      </c>
      <c r="Z8" s="19">
        <f>Z5/'Calculations Etc'!$B$39</f>
        <v>2.8647556151372823E-3</v>
      </c>
      <c r="AA8" s="19">
        <f>AA5/'Calculations Etc'!$B$39</f>
        <v>2.8979008834889158E-3</v>
      </c>
      <c r="AB8" s="19">
        <f>AB5/'Calculations Etc'!$B$39</f>
        <v>2.9318248901970064E-3</v>
      </c>
      <c r="AC8" s="19">
        <f>AC5/'Calculations Etc'!$B$39</f>
        <v>2.9665506653030146E-3</v>
      </c>
      <c r="AD8" s="19">
        <f>AD5/'Calculations Etc'!$B$39</f>
        <v>3.0021102086743912E-3</v>
      </c>
      <c r="AE8" s="19">
        <f>AE5/'Calculations Etc'!$B$39</f>
        <v>3.0385317031348903E-3</v>
      </c>
      <c r="AF8" s="19">
        <f>AF5/'Calculations Etc'!$B$39</f>
        <v>3.0758483831414712E-3</v>
      </c>
      <c r="AG8" s="19">
        <f>AG5/'Calculations Etc'!$B$39</f>
        <v>3.11409263099908E-3</v>
      </c>
      <c r="AH8" s="19">
        <f>AH5/'Calculations Etc'!$B$39</f>
        <v>3.1533001715737764E-3</v>
      </c>
      <c r="AI8" s="19">
        <f>AI5/'Calculations Etc'!$B$39</f>
        <v>3.1935073818044166E-3</v>
      </c>
      <c r="AJ8" s="19">
        <f>AJ5/'Calculations Etc'!$B$39</f>
        <v>3.234753317928574E-3</v>
      </c>
      <c r="AK8" s="19">
        <f>AK5/'Calculations Etc'!$B$39</f>
        <v>3.2770785331556109E-3</v>
      </c>
      <c r="AL8" s="19">
        <f>AL5/'Calculations Etc'!$B$39</f>
        <v>3.3205261056744929E-3</v>
      </c>
      <c r="AM8" s="19">
        <f>AM5/'Calculations Etc'!$B$39</f>
        <v>3.3651411726743179E-3</v>
      </c>
      <c r="AN8" s="19">
        <f>AN5/'Calculations Etc'!$B$39</f>
        <v>3.4109715056861987E-3</v>
      </c>
      <c r="AO8" s="19">
        <f>AO5/'Calculations Etc'!$B$39</f>
        <v>3.4580673944528406E-3</v>
      </c>
      <c r="AP8" s="19">
        <f>AP5/'Calculations Etc'!$B$39</f>
        <v>3.5064820273617327E-3</v>
      </c>
      <c r="AQ8" s="19">
        <f>AQ5/'Calculations Etc'!$B$39</f>
        <v>3.5562715573237498E-3</v>
      </c>
    </row>
    <row r="11" spans="1:43">
      <c r="C11" s="19"/>
    </row>
    <row r="12" spans="1:43">
      <c r="E12" s="18"/>
    </row>
  </sheetData>
  <phoneticPr fontId="49" type="noConversion"/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/>
  </sheetPr>
  <dimension ref="A1:AQ9"/>
  <sheetViews>
    <sheetView workbookViewId="0">
      <selection activeCell="B9" sqref="B9"/>
    </sheetView>
  </sheetViews>
  <sheetFormatPr defaultColWidth="8.875" defaultRowHeight="14.3"/>
  <cols>
    <col min="1" max="1" width="31.125" style="17" customWidth="1"/>
    <col min="2" max="43" width="10.625" style="17" customWidth="1"/>
    <col min="44" max="16384" width="8.875" style="17"/>
  </cols>
  <sheetData>
    <row r="1" spans="1:43">
      <c r="A1" t="s">
        <v>182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</row>
    <row r="2" spans="1:43">
      <c r="A2" t="s">
        <v>31</v>
      </c>
      <c r="B2" s="37">
        <f>ships!E19</f>
        <v>8.2354085437718726E-3</v>
      </c>
      <c r="C2" s="37">
        <f>B2</f>
        <v>8.2354085437718726E-3</v>
      </c>
      <c r="D2" s="37">
        <f t="shared" ref="D2:AQ2" si="0">C2</f>
        <v>8.2354085437718726E-3</v>
      </c>
      <c r="E2" s="37">
        <f t="shared" si="0"/>
        <v>8.2354085437718726E-3</v>
      </c>
      <c r="F2" s="37">
        <f t="shared" si="0"/>
        <v>8.2354085437718726E-3</v>
      </c>
      <c r="G2" s="37">
        <f t="shared" si="0"/>
        <v>8.2354085437718726E-3</v>
      </c>
      <c r="H2" s="37">
        <f t="shared" si="0"/>
        <v>8.2354085437718726E-3</v>
      </c>
      <c r="I2" s="37">
        <f t="shared" si="0"/>
        <v>8.2354085437718726E-3</v>
      </c>
      <c r="J2" s="37">
        <f t="shared" si="0"/>
        <v>8.2354085437718726E-3</v>
      </c>
      <c r="K2" s="37">
        <f t="shared" si="0"/>
        <v>8.2354085437718726E-3</v>
      </c>
      <c r="L2" s="37">
        <f t="shared" si="0"/>
        <v>8.2354085437718726E-3</v>
      </c>
      <c r="M2" s="37">
        <f t="shared" si="0"/>
        <v>8.2354085437718726E-3</v>
      </c>
      <c r="N2" s="37">
        <f t="shared" si="0"/>
        <v>8.2354085437718726E-3</v>
      </c>
      <c r="O2" s="37">
        <f t="shared" si="0"/>
        <v>8.2354085437718726E-3</v>
      </c>
      <c r="P2" s="37">
        <f t="shared" si="0"/>
        <v>8.2354085437718726E-3</v>
      </c>
      <c r="Q2" s="37">
        <f t="shared" si="0"/>
        <v>8.2354085437718726E-3</v>
      </c>
      <c r="R2" s="37">
        <f t="shared" si="0"/>
        <v>8.2354085437718726E-3</v>
      </c>
      <c r="S2" s="37">
        <f t="shared" si="0"/>
        <v>8.2354085437718726E-3</v>
      </c>
      <c r="T2" s="37">
        <f t="shared" si="0"/>
        <v>8.2354085437718726E-3</v>
      </c>
      <c r="U2" s="37">
        <f t="shared" si="0"/>
        <v>8.2354085437718726E-3</v>
      </c>
      <c r="V2" s="37">
        <f t="shared" si="0"/>
        <v>8.2354085437718726E-3</v>
      </c>
      <c r="W2" s="37">
        <f t="shared" si="0"/>
        <v>8.2354085437718726E-3</v>
      </c>
      <c r="X2" s="37">
        <f t="shared" si="0"/>
        <v>8.2354085437718726E-3</v>
      </c>
      <c r="Y2" s="37">
        <f t="shared" si="0"/>
        <v>8.2354085437718726E-3</v>
      </c>
      <c r="Z2" s="37">
        <f t="shared" si="0"/>
        <v>8.2354085437718726E-3</v>
      </c>
      <c r="AA2" s="37">
        <f t="shared" si="0"/>
        <v>8.2354085437718726E-3</v>
      </c>
      <c r="AB2" s="37">
        <f t="shared" si="0"/>
        <v>8.2354085437718726E-3</v>
      </c>
      <c r="AC2" s="37">
        <f t="shared" si="0"/>
        <v>8.2354085437718726E-3</v>
      </c>
      <c r="AD2" s="37">
        <f t="shared" si="0"/>
        <v>8.2354085437718726E-3</v>
      </c>
      <c r="AE2" s="37">
        <f t="shared" si="0"/>
        <v>8.2354085437718726E-3</v>
      </c>
      <c r="AF2" s="37">
        <f t="shared" si="0"/>
        <v>8.2354085437718726E-3</v>
      </c>
      <c r="AG2" s="37">
        <f t="shared" si="0"/>
        <v>8.2354085437718726E-3</v>
      </c>
      <c r="AH2" s="37">
        <f t="shared" si="0"/>
        <v>8.2354085437718726E-3</v>
      </c>
      <c r="AI2" s="37">
        <f t="shared" si="0"/>
        <v>8.2354085437718726E-3</v>
      </c>
      <c r="AJ2" s="37">
        <f t="shared" si="0"/>
        <v>8.2354085437718726E-3</v>
      </c>
      <c r="AK2" s="37">
        <f t="shared" si="0"/>
        <v>8.2354085437718726E-3</v>
      </c>
      <c r="AL2" s="37">
        <f t="shared" si="0"/>
        <v>8.2354085437718726E-3</v>
      </c>
      <c r="AM2" s="37">
        <f t="shared" si="0"/>
        <v>8.2354085437718726E-3</v>
      </c>
      <c r="AN2" s="37">
        <f t="shared" si="0"/>
        <v>8.2354085437718726E-3</v>
      </c>
      <c r="AO2" s="37">
        <f t="shared" si="0"/>
        <v>8.2354085437718726E-3</v>
      </c>
      <c r="AP2" s="37">
        <f t="shared" si="0"/>
        <v>8.2354085437718726E-3</v>
      </c>
      <c r="AQ2" s="37">
        <f t="shared" si="0"/>
        <v>8.2354085437718726E-3</v>
      </c>
    </row>
    <row r="3" spans="1:43">
      <c r="A3" t="s">
        <v>35</v>
      </c>
      <c r="B3" s="37">
        <f>ships!E18</f>
        <v>2.8713676873154528E-4</v>
      </c>
      <c r="C3" s="37">
        <f>B3</f>
        <v>2.8713676873154528E-4</v>
      </c>
      <c r="D3" s="37">
        <f t="shared" ref="D3:AQ3" si="1">C3</f>
        <v>2.8713676873154528E-4</v>
      </c>
      <c r="E3" s="37">
        <f t="shared" si="1"/>
        <v>2.8713676873154528E-4</v>
      </c>
      <c r="F3" s="37">
        <f t="shared" si="1"/>
        <v>2.8713676873154528E-4</v>
      </c>
      <c r="G3" s="37">
        <f t="shared" si="1"/>
        <v>2.8713676873154528E-4</v>
      </c>
      <c r="H3" s="37">
        <f t="shared" si="1"/>
        <v>2.8713676873154528E-4</v>
      </c>
      <c r="I3" s="37">
        <f t="shared" si="1"/>
        <v>2.8713676873154528E-4</v>
      </c>
      <c r="J3" s="37">
        <f t="shared" si="1"/>
        <v>2.8713676873154528E-4</v>
      </c>
      <c r="K3" s="37">
        <f t="shared" si="1"/>
        <v>2.8713676873154528E-4</v>
      </c>
      <c r="L3" s="37">
        <f t="shared" si="1"/>
        <v>2.8713676873154528E-4</v>
      </c>
      <c r="M3" s="37">
        <f t="shared" si="1"/>
        <v>2.8713676873154528E-4</v>
      </c>
      <c r="N3" s="37">
        <f t="shared" si="1"/>
        <v>2.8713676873154528E-4</v>
      </c>
      <c r="O3" s="37">
        <f t="shared" si="1"/>
        <v>2.8713676873154528E-4</v>
      </c>
      <c r="P3" s="37">
        <f t="shared" si="1"/>
        <v>2.8713676873154528E-4</v>
      </c>
      <c r="Q3" s="37">
        <f t="shared" si="1"/>
        <v>2.8713676873154528E-4</v>
      </c>
      <c r="R3" s="37">
        <f t="shared" si="1"/>
        <v>2.8713676873154528E-4</v>
      </c>
      <c r="S3" s="37">
        <f t="shared" si="1"/>
        <v>2.8713676873154528E-4</v>
      </c>
      <c r="T3" s="37">
        <f t="shared" si="1"/>
        <v>2.8713676873154528E-4</v>
      </c>
      <c r="U3" s="37">
        <f t="shared" si="1"/>
        <v>2.8713676873154528E-4</v>
      </c>
      <c r="V3" s="37">
        <f t="shared" si="1"/>
        <v>2.8713676873154528E-4</v>
      </c>
      <c r="W3" s="37">
        <f t="shared" si="1"/>
        <v>2.8713676873154528E-4</v>
      </c>
      <c r="X3" s="37">
        <f t="shared" si="1"/>
        <v>2.8713676873154528E-4</v>
      </c>
      <c r="Y3" s="37">
        <f t="shared" si="1"/>
        <v>2.8713676873154528E-4</v>
      </c>
      <c r="Z3" s="37">
        <f t="shared" si="1"/>
        <v>2.8713676873154528E-4</v>
      </c>
      <c r="AA3" s="37">
        <f t="shared" si="1"/>
        <v>2.8713676873154528E-4</v>
      </c>
      <c r="AB3" s="37">
        <f t="shared" si="1"/>
        <v>2.8713676873154528E-4</v>
      </c>
      <c r="AC3" s="37">
        <f t="shared" si="1"/>
        <v>2.8713676873154528E-4</v>
      </c>
      <c r="AD3" s="37">
        <f t="shared" si="1"/>
        <v>2.8713676873154528E-4</v>
      </c>
      <c r="AE3" s="37">
        <f t="shared" si="1"/>
        <v>2.8713676873154528E-4</v>
      </c>
      <c r="AF3" s="37">
        <f t="shared" si="1"/>
        <v>2.8713676873154528E-4</v>
      </c>
      <c r="AG3" s="37">
        <f t="shared" si="1"/>
        <v>2.8713676873154528E-4</v>
      </c>
      <c r="AH3" s="37">
        <f t="shared" si="1"/>
        <v>2.8713676873154528E-4</v>
      </c>
      <c r="AI3" s="37">
        <f t="shared" si="1"/>
        <v>2.8713676873154528E-4</v>
      </c>
      <c r="AJ3" s="37">
        <f t="shared" si="1"/>
        <v>2.8713676873154528E-4</v>
      </c>
      <c r="AK3" s="37">
        <f t="shared" si="1"/>
        <v>2.8713676873154528E-4</v>
      </c>
      <c r="AL3" s="37">
        <f t="shared" si="1"/>
        <v>2.8713676873154528E-4</v>
      </c>
      <c r="AM3" s="37">
        <f t="shared" si="1"/>
        <v>2.8713676873154528E-4</v>
      </c>
      <c r="AN3" s="37">
        <f t="shared" si="1"/>
        <v>2.8713676873154528E-4</v>
      </c>
      <c r="AO3" s="37">
        <f t="shared" si="1"/>
        <v>2.8713676873154528E-4</v>
      </c>
      <c r="AP3" s="37">
        <f t="shared" si="1"/>
        <v>2.8713676873154528E-4</v>
      </c>
      <c r="AQ3" s="37">
        <f t="shared" si="1"/>
        <v>2.8713676873154528E-4</v>
      </c>
    </row>
    <row r="4" spans="1:43">
      <c r="A4" t="s">
        <v>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>
      <c r="A5" t="s">
        <v>39</v>
      </c>
      <c r="B5" s="37">
        <f>ships!E17</f>
        <v>3.7909560316190944E-4</v>
      </c>
      <c r="C5" s="37">
        <f>B5</f>
        <v>3.7909560316190944E-4</v>
      </c>
      <c r="D5" s="37">
        <f t="shared" ref="D5:AQ5" si="2">C5</f>
        <v>3.7909560316190944E-4</v>
      </c>
      <c r="E5" s="37">
        <f t="shared" si="2"/>
        <v>3.7909560316190944E-4</v>
      </c>
      <c r="F5" s="37">
        <f t="shared" si="2"/>
        <v>3.7909560316190944E-4</v>
      </c>
      <c r="G5" s="37">
        <f t="shared" si="2"/>
        <v>3.7909560316190944E-4</v>
      </c>
      <c r="H5" s="37">
        <f t="shared" si="2"/>
        <v>3.7909560316190944E-4</v>
      </c>
      <c r="I5" s="37">
        <f t="shared" si="2"/>
        <v>3.7909560316190944E-4</v>
      </c>
      <c r="J5" s="37">
        <f t="shared" si="2"/>
        <v>3.7909560316190944E-4</v>
      </c>
      <c r="K5" s="37">
        <f t="shared" si="2"/>
        <v>3.7909560316190944E-4</v>
      </c>
      <c r="L5" s="37">
        <f t="shared" si="2"/>
        <v>3.7909560316190944E-4</v>
      </c>
      <c r="M5" s="37">
        <f t="shared" si="2"/>
        <v>3.7909560316190944E-4</v>
      </c>
      <c r="N5" s="37">
        <f t="shared" si="2"/>
        <v>3.7909560316190944E-4</v>
      </c>
      <c r="O5" s="37">
        <f t="shared" si="2"/>
        <v>3.7909560316190944E-4</v>
      </c>
      <c r="P5" s="37">
        <f t="shared" si="2"/>
        <v>3.7909560316190944E-4</v>
      </c>
      <c r="Q5" s="37">
        <f t="shared" si="2"/>
        <v>3.7909560316190944E-4</v>
      </c>
      <c r="R5" s="37">
        <f t="shared" si="2"/>
        <v>3.7909560316190944E-4</v>
      </c>
      <c r="S5" s="37">
        <f t="shared" si="2"/>
        <v>3.7909560316190944E-4</v>
      </c>
      <c r="T5" s="37">
        <f t="shared" si="2"/>
        <v>3.7909560316190944E-4</v>
      </c>
      <c r="U5" s="37">
        <f t="shared" si="2"/>
        <v>3.7909560316190944E-4</v>
      </c>
      <c r="V5" s="37">
        <f t="shared" si="2"/>
        <v>3.7909560316190944E-4</v>
      </c>
      <c r="W5" s="37">
        <f t="shared" si="2"/>
        <v>3.7909560316190944E-4</v>
      </c>
      <c r="X5" s="37">
        <f t="shared" si="2"/>
        <v>3.7909560316190944E-4</v>
      </c>
      <c r="Y5" s="37">
        <f t="shared" si="2"/>
        <v>3.7909560316190944E-4</v>
      </c>
      <c r="Z5" s="37">
        <f t="shared" si="2"/>
        <v>3.7909560316190944E-4</v>
      </c>
      <c r="AA5" s="37">
        <f t="shared" si="2"/>
        <v>3.7909560316190944E-4</v>
      </c>
      <c r="AB5" s="37">
        <f t="shared" si="2"/>
        <v>3.7909560316190944E-4</v>
      </c>
      <c r="AC5" s="37">
        <f t="shared" si="2"/>
        <v>3.7909560316190944E-4</v>
      </c>
      <c r="AD5" s="37">
        <f t="shared" si="2"/>
        <v>3.7909560316190944E-4</v>
      </c>
      <c r="AE5" s="37">
        <f t="shared" si="2"/>
        <v>3.7909560316190944E-4</v>
      </c>
      <c r="AF5" s="37">
        <f t="shared" si="2"/>
        <v>3.7909560316190944E-4</v>
      </c>
      <c r="AG5" s="37">
        <f t="shared" si="2"/>
        <v>3.7909560316190944E-4</v>
      </c>
      <c r="AH5" s="37">
        <f t="shared" si="2"/>
        <v>3.7909560316190944E-4</v>
      </c>
      <c r="AI5" s="37">
        <f t="shared" si="2"/>
        <v>3.7909560316190944E-4</v>
      </c>
      <c r="AJ5" s="37">
        <f t="shared" si="2"/>
        <v>3.7909560316190944E-4</v>
      </c>
      <c r="AK5" s="37">
        <f t="shared" si="2"/>
        <v>3.7909560316190944E-4</v>
      </c>
      <c r="AL5" s="37">
        <f t="shared" si="2"/>
        <v>3.7909560316190944E-4</v>
      </c>
      <c r="AM5" s="37">
        <f t="shared" si="2"/>
        <v>3.7909560316190944E-4</v>
      </c>
      <c r="AN5" s="37">
        <f t="shared" si="2"/>
        <v>3.7909560316190944E-4</v>
      </c>
      <c r="AO5" s="37">
        <f t="shared" si="2"/>
        <v>3.7909560316190944E-4</v>
      </c>
      <c r="AP5" s="37">
        <f t="shared" si="2"/>
        <v>3.7909560316190944E-4</v>
      </c>
      <c r="AQ5" s="37">
        <f t="shared" si="2"/>
        <v>3.7909560316190944E-4</v>
      </c>
    </row>
    <row r="6" spans="1:43">
      <c r="A6" t="s">
        <v>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>
      <c r="A7" t="s">
        <v>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>
      <c r="A8" t="s">
        <v>45</v>
      </c>
      <c r="B8" s="37">
        <f>B5/'Calculations Etc'!$B$39</f>
        <v>1.2636520105396983E-4</v>
      </c>
      <c r="C8" s="37">
        <f>C5/'Calculations Etc'!$B$39</f>
        <v>1.2636520105396983E-4</v>
      </c>
      <c r="D8" s="37">
        <f>D5/'Calculations Etc'!$B$39</f>
        <v>1.2636520105396983E-4</v>
      </c>
      <c r="E8" s="37">
        <f>E5/'Calculations Etc'!$B$39</f>
        <v>1.2636520105396983E-4</v>
      </c>
      <c r="F8" s="37">
        <f>F5/'Calculations Etc'!$B$39</f>
        <v>1.2636520105396983E-4</v>
      </c>
      <c r="G8" s="37">
        <f>G5/'Calculations Etc'!$B$39</f>
        <v>1.2636520105396983E-4</v>
      </c>
      <c r="H8" s="37">
        <f>H5/'Calculations Etc'!$B$39</f>
        <v>1.2636520105396983E-4</v>
      </c>
      <c r="I8" s="37">
        <f>I5/'Calculations Etc'!$B$39</f>
        <v>1.2636520105396983E-4</v>
      </c>
      <c r="J8" s="37">
        <f>J5/'Calculations Etc'!$B$39</f>
        <v>1.2636520105396983E-4</v>
      </c>
      <c r="K8" s="37">
        <f>K5/'Calculations Etc'!$B$39</f>
        <v>1.2636520105396983E-4</v>
      </c>
      <c r="L8" s="37">
        <f>L5/'Calculations Etc'!$B$39</f>
        <v>1.2636520105396983E-4</v>
      </c>
      <c r="M8" s="37">
        <f>M5/'Calculations Etc'!$B$39</f>
        <v>1.2636520105396983E-4</v>
      </c>
      <c r="N8" s="37">
        <f>N5/'Calculations Etc'!$B$39</f>
        <v>1.2636520105396983E-4</v>
      </c>
      <c r="O8" s="37">
        <f>O5/'Calculations Etc'!$B$39</f>
        <v>1.2636520105396983E-4</v>
      </c>
      <c r="P8" s="37">
        <f>P5/'Calculations Etc'!$B$39</f>
        <v>1.2636520105396983E-4</v>
      </c>
      <c r="Q8" s="37">
        <f>Q5/'Calculations Etc'!$B$39</f>
        <v>1.2636520105396983E-4</v>
      </c>
      <c r="R8" s="37">
        <f>R5/'Calculations Etc'!$B$39</f>
        <v>1.2636520105396983E-4</v>
      </c>
      <c r="S8" s="37">
        <f>S5/'Calculations Etc'!$B$39</f>
        <v>1.2636520105396983E-4</v>
      </c>
      <c r="T8" s="37">
        <f>T5/'Calculations Etc'!$B$39</f>
        <v>1.2636520105396983E-4</v>
      </c>
      <c r="U8" s="37">
        <f>U5/'Calculations Etc'!$B$39</f>
        <v>1.2636520105396983E-4</v>
      </c>
      <c r="V8" s="37">
        <f>V5/'Calculations Etc'!$B$39</f>
        <v>1.2636520105396983E-4</v>
      </c>
      <c r="W8" s="37">
        <f>W5/'Calculations Etc'!$B$39</f>
        <v>1.2636520105396983E-4</v>
      </c>
      <c r="X8" s="37">
        <f>X5/'Calculations Etc'!$B$39</f>
        <v>1.2636520105396983E-4</v>
      </c>
      <c r="Y8" s="37">
        <f>Y5/'Calculations Etc'!$B$39</f>
        <v>1.2636520105396983E-4</v>
      </c>
      <c r="Z8" s="37">
        <f>Z5/'Calculations Etc'!$B$39</f>
        <v>1.2636520105396983E-4</v>
      </c>
      <c r="AA8" s="37">
        <f>AA5/'Calculations Etc'!$B$39</f>
        <v>1.2636520105396983E-4</v>
      </c>
      <c r="AB8" s="37">
        <f>AB5/'Calculations Etc'!$B$39</f>
        <v>1.2636520105396983E-4</v>
      </c>
      <c r="AC8" s="37">
        <f>AC5/'Calculations Etc'!$B$39</f>
        <v>1.2636520105396983E-4</v>
      </c>
      <c r="AD8" s="37">
        <f>AD5/'Calculations Etc'!$B$39</f>
        <v>1.2636520105396983E-4</v>
      </c>
      <c r="AE8" s="37">
        <f>AE5/'Calculations Etc'!$B$39</f>
        <v>1.2636520105396983E-4</v>
      </c>
      <c r="AF8" s="37">
        <f>AF5/'Calculations Etc'!$B$39</f>
        <v>1.2636520105396983E-4</v>
      </c>
      <c r="AG8" s="37">
        <f>AG5/'Calculations Etc'!$B$39</f>
        <v>1.2636520105396983E-4</v>
      </c>
      <c r="AH8" s="37">
        <f>AH5/'Calculations Etc'!$B$39</f>
        <v>1.2636520105396983E-4</v>
      </c>
      <c r="AI8" s="37">
        <f>AI5/'Calculations Etc'!$B$39</f>
        <v>1.2636520105396983E-4</v>
      </c>
      <c r="AJ8" s="37">
        <f>AJ5/'Calculations Etc'!$B$39</f>
        <v>1.2636520105396983E-4</v>
      </c>
      <c r="AK8" s="37">
        <f>AK5/'Calculations Etc'!$B$39</f>
        <v>1.2636520105396983E-4</v>
      </c>
      <c r="AL8" s="37">
        <f>AL5/'Calculations Etc'!$B$39</f>
        <v>1.2636520105396983E-4</v>
      </c>
      <c r="AM8" s="37">
        <f>AM5/'Calculations Etc'!$B$39</f>
        <v>1.2636520105396983E-4</v>
      </c>
      <c r="AN8" s="37">
        <f>AN5/'Calculations Etc'!$B$39</f>
        <v>1.2636520105396983E-4</v>
      </c>
      <c r="AO8" s="37">
        <f>AO5/'Calculations Etc'!$B$39</f>
        <v>1.2636520105396983E-4</v>
      </c>
      <c r="AP8" s="37">
        <f>AP5/'Calculations Etc'!$B$39</f>
        <v>1.2636520105396983E-4</v>
      </c>
      <c r="AQ8" s="37">
        <f>AQ5/'Calculations Etc'!$B$39</f>
        <v>1.2636520105396983E-4</v>
      </c>
    </row>
    <row r="9" spans="1:43">
      <c r="AK9" s="19"/>
    </row>
  </sheetData>
  <phoneticPr fontId="49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/>
  </sheetPr>
  <dimension ref="A1:AQ9"/>
  <sheetViews>
    <sheetView workbookViewId="0">
      <selection activeCell="B9" sqref="B9"/>
    </sheetView>
  </sheetViews>
  <sheetFormatPr defaultColWidth="8.875" defaultRowHeight="14.3"/>
  <cols>
    <col min="1" max="1" width="31.125" style="17" customWidth="1"/>
    <col min="2" max="43" width="10.25" style="17" customWidth="1"/>
    <col min="44" max="16384" width="8.875" style="17"/>
  </cols>
  <sheetData>
    <row r="1" spans="1:43">
      <c r="A1" s="18" t="s">
        <v>182</v>
      </c>
      <c r="B1" s="17">
        <v>2019</v>
      </c>
      <c r="C1" s="17">
        <v>2020</v>
      </c>
      <c r="D1" s="17">
        <v>2021</v>
      </c>
      <c r="E1" s="17">
        <v>2022</v>
      </c>
      <c r="F1" s="17">
        <v>2023</v>
      </c>
      <c r="G1" s="17">
        <v>2024</v>
      </c>
      <c r="H1" s="17">
        <v>2025</v>
      </c>
      <c r="I1" s="17">
        <v>2026</v>
      </c>
      <c r="J1" s="17">
        <v>2027</v>
      </c>
      <c r="K1" s="17">
        <v>2028</v>
      </c>
      <c r="L1" s="17">
        <v>2029</v>
      </c>
      <c r="M1" s="17">
        <v>2030</v>
      </c>
      <c r="N1" s="17">
        <v>2031</v>
      </c>
      <c r="O1" s="17">
        <v>2032</v>
      </c>
      <c r="P1" s="17">
        <v>2033</v>
      </c>
      <c r="Q1" s="17">
        <v>2034</v>
      </c>
      <c r="R1" s="17">
        <v>2035</v>
      </c>
      <c r="S1" s="17">
        <v>2036</v>
      </c>
      <c r="T1" s="17">
        <v>2037</v>
      </c>
      <c r="U1" s="17">
        <v>2038</v>
      </c>
      <c r="V1" s="17">
        <v>2039</v>
      </c>
      <c r="W1" s="17">
        <v>2040</v>
      </c>
      <c r="X1" s="17">
        <v>2041</v>
      </c>
      <c r="Y1" s="17">
        <v>2042</v>
      </c>
      <c r="Z1" s="17">
        <v>2043</v>
      </c>
      <c r="AA1" s="17">
        <v>2044</v>
      </c>
      <c r="AB1" s="17">
        <v>2045</v>
      </c>
      <c r="AC1" s="17">
        <v>2046</v>
      </c>
      <c r="AD1" s="17">
        <v>2047</v>
      </c>
      <c r="AE1" s="17">
        <v>2048</v>
      </c>
      <c r="AF1" s="17">
        <v>2049</v>
      </c>
      <c r="AG1" s="17">
        <v>2050</v>
      </c>
      <c r="AH1" s="17">
        <v>2051</v>
      </c>
      <c r="AI1" s="17">
        <v>2052</v>
      </c>
      <c r="AJ1" s="17">
        <v>2053</v>
      </c>
      <c r="AK1" s="17">
        <v>2054</v>
      </c>
      <c r="AL1" s="17">
        <v>2055</v>
      </c>
      <c r="AM1" s="17">
        <v>2056</v>
      </c>
      <c r="AN1" s="17">
        <v>2057</v>
      </c>
      <c r="AO1" s="17">
        <v>2058</v>
      </c>
      <c r="AP1" s="17">
        <v>2059</v>
      </c>
      <c r="AQ1" s="17">
        <v>2060</v>
      </c>
    </row>
    <row r="2" spans="1:43">
      <c r="A2" s="17" t="s">
        <v>31</v>
      </c>
      <c r="B2" s="19">
        <f>B$5*(1-'Calculations Etc'!$B$13)</f>
        <v>1.7456924459906186E-3</v>
      </c>
      <c r="C2" s="19">
        <f>C$5*(1-'Calculations Etc'!$B$13)</f>
        <v>1.7456924459906186E-3</v>
      </c>
      <c r="D2" s="19">
        <f>D$5*(1-'Calculations Etc'!$B$13)</f>
        <v>1.7456924459906186E-3</v>
      </c>
      <c r="E2" s="19">
        <f>E$5*(1-'Calculations Etc'!$B$13)</f>
        <v>1.7456924459906186E-3</v>
      </c>
      <c r="F2" s="19">
        <f>F$5*(1-'Calculations Etc'!$B$13)</f>
        <v>1.7456924459906186E-3</v>
      </c>
      <c r="G2" s="19">
        <f>G$5*(1-'Calculations Etc'!$B$13)</f>
        <v>1.7456924459906186E-3</v>
      </c>
      <c r="H2" s="19">
        <f>H$5*(1-'Calculations Etc'!$B$13)</f>
        <v>1.7456924459906186E-3</v>
      </c>
      <c r="I2" s="19">
        <f>I$5*(1-'Calculations Etc'!$B$13)</f>
        <v>1.7456924459906186E-3</v>
      </c>
      <c r="J2" s="19">
        <f>J$5*(1-'Calculations Etc'!$B$13)</f>
        <v>1.7456924459906186E-3</v>
      </c>
      <c r="K2" s="19">
        <f>K$5*(1-'Calculations Etc'!$B$13)</f>
        <v>1.7456924459906186E-3</v>
      </c>
      <c r="L2" s="19">
        <f>L$5*(1-'Calculations Etc'!$B$13)</f>
        <v>1.7456924459906186E-3</v>
      </c>
      <c r="M2" s="19">
        <f>M$5*(1-'Calculations Etc'!$B$13)</f>
        <v>1.7456924459906186E-3</v>
      </c>
      <c r="N2" s="19">
        <f>N$5*(1-'Calculations Etc'!$B$13)</f>
        <v>1.7456924459906186E-3</v>
      </c>
      <c r="O2" s="19">
        <f>O$5*(1-'Calculations Etc'!$B$13)</f>
        <v>1.7456924459906186E-3</v>
      </c>
      <c r="P2" s="19">
        <f>P$5*(1-'Calculations Etc'!$B$13)</f>
        <v>1.7456924459906186E-3</v>
      </c>
      <c r="Q2" s="19">
        <f>Q$5*(1-'Calculations Etc'!$B$13)</f>
        <v>1.7456924459906186E-3</v>
      </c>
      <c r="R2" s="19">
        <f>R$5*(1-'Calculations Etc'!$B$13)</f>
        <v>1.7456924459906186E-3</v>
      </c>
      <c r="S2" s="19">
        <f>S$5*(1-'Calculations Etc'!$B$13)</f>
        <v>1.7456924459906186E-3</v>
      </c>
      <c r="T2" s="19">
        <f>T$5*(1-'Calculations Etc'!$B$13)</f>
        <v>1.7456924459906186E-3</v>
      </c>
      <c r="U2" s="19">
        <f>U$5*(1-'Calculations Etc'!$B$13)</f>
        <v>1.7456924459906186E-3</v>
      </c>
      <c r="V2" s="19">
        <f>V$5*(1-'Calculations Etc'!$B$13)</f>
        <v>1.7456924459906186E-3</v>
      </c>
      <c r="W2" s="19">
        <f>W$5*(1-'Calculations Etc'!$B$13)</f>
        <v>1.7456924459906186E-3</v>
      </c>
      <c r="X2" s="19">
        <f>X$5*(1-'Calculations Etc'!$B$13)</f>
        <v>1.7456924459906186E-3</v>
      </c>
      <c r="Y2" s="19">
        <f>Y$5*(1-'Calculations Etc'!$B$13)</f>
        <v>1.7456924459906186E-3</v>
      </c>
      <c r="Z2" s="19">
        <f>Z$5*(1-'Calculations Etc'!$B$13)</f>
        <v>1.7456924459906186E-3</v>
      </c>
      <c r="AA2" s="19">
        <f>AA$5*(1-'Calculations Etc'!$B$13)</f>
        <v>1.7456924459906186E-3</v>
      </c>
      <c r="AB2" s="19">
        <f>AB$5*(1-'Calculations Etc'!$B$13)</f>
        <v>1.7456924459906186E-3</v>
      </c>
      <c r="AC2" s="19">
        <f>AC$5*(1-'Calculations Etc'!$B$13)</f>
        <v>1.7456924459906186E-3</v>
      </c>
      <c r="AD2" s="19">
        <f>AD$5*(1-'Calculations Etc'!$B$13)</f>
        <v>1.7456924459906186E-3</v>
      </c>
      <c r="AE2" s="19">
        <f>AE$5*(1-'Calculations Etc'!$B$13)</f>
        <v>1.7456924459906186E-3</v>
      </c>
      <c r="AF2" s="19">
        <f>AF$5*(1-'Calculations Etc'!$B$13)</f>
        <v>1.7456924459906186E-3</v>
      </c>
      <c r="AG2" s="19">
        <f>AG$5*(1-'Calculations Etc'!$B$13)</f>
        <v>1.7456924459906186E-3</v>
      </c>
      <c r="AH2" s="19">
        <f>AH$5*(1-'Calculations Etc'!$B$13)</f>
        <v>1.7456924459906195E-3</v>
      </c>
      <c r="AI2" s="19">
        <f>AI$5*(1-'Calculations Etc'!$B$13)</f>
        <v>1.7456924459906195E-3</v>
      </c>
      <c r="AJ2" s="19">
        <f>AJ$5*(1-'Calculations Etc'!$B$13)</f>
        <v>1.7456924459906195E-3</v>
      </c>
      <c r="AK2" s="19">
        <f>AK$5*(1-'Calculations Etc'!$B$13)</f>
        <v>1.7456924459906195E-3</v>
      </c>
      <c r="AL2" s="19">
        <f>AL$5*(1-'Calculations Etc'!$B$13)</f>
        <v>1.7456924459906195E-3</v>
      </c>
      <c r="AM2" s="19">
        <f>AM$5*(1-'Calculations Etc'!$B$13)</f>
        <v>1.7456924459906195E-3</v>
      </c>
      <c r="AN2" s="19">
        <f>AN$5*(1-'Calculations Etc'!$B$13)</f>
        <v>1.7456924459906195E-3</v>
      </c>
      <c r="AO2" s="19">
        <f>AO$5*(1-'Calculations Etc'!$B$13)</f>
        <v>1.7456924459906195E-3</v>
      </c>
      <c r="AP2" s="19">
        <f>AP$5*(1-'Calculations Etc'!$B$13)</f>
        <v>1.7456924459906195E-3</v>
      </c>
      <c r="AQ2" s="19">
        <f>AQ$5*(1-'Calculations Etc'!$B$13)</f>
        <v>1.7456924459906195E-3</v>
      </c>
    </row>
    <row r="3" spans="1:43">
      <c r="A3" s="17" t="s">
        <v>35</v>
      </c>
      <c r="B3" s="17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</row>
    <row r="4" spans="1:43">
      <c r="A4" s="17" t="s">
        <v>37</v>
      </c>
      <c r="B4" s="17">
        <v>0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</row>
    <row r="5" spans="1:43">
      <c r="A5" s="17" t="s">
        <v>39</v>
      </c>
      <c r="B5" s="19">
        <f>ships!E20</f>
        <v>5.6097384051704505E-3</v>
      </c>
      <c r="C5" s="19">
        <f>B5</f>
        <v>5.6097384051704505E-3</v>
      </c>
      <c r="D5" s="19">
        <f>C5</f>
        <v>5.6097384051704505E-3</v>
      </c>
      <c r="E5" s="19">
        <f t="shared" ref="E5:AG5" si="0">D5</f>
        <v>5.6097384051704505E-3</v>
      </c>
      <c r="F5" s="19">
        <f t="shared" si="0"/>
        <v>5.6097384051704505E-3</v>
      </c>
      <c r="G5" s="19">
        <f t="shared" si="0"/>
        <v>5.6097384051704505E-3</v>
      </c>
      <c r="H5" s="19">
        <f t="shared" si="0"/>
        <v>5.6097384051704505E-3</v>
      </c>
      <c r="I5" s="19">
        <f t="shared" si="0"/>
        <v>5.6097384051704505E-3</v>
      </c>
      <c r="J5" s="19">
        <f t="shared" si="0"/>
        <v>5.6097384051704505E-3</v>
      </c>
      <c r="K5" s="19">
        <f t="shared" si="0"/>
        <v>5.6097384051704505E-3</v>
      </c>
      <c r="L5" s="19">
        <f t="shared" si="0"/>
        <v>5.6097384051704505E-3</v>
      </c>
      <c r="M5" s="19">
        <f t="shared" si="0"/>
        <v>5.6097384051704505E-3</v>
      </c>
      <c r="N5" s="19">
        <f t="shared" si="0"/>
        <v>5.6097384051704505E-3</v>
      </c>
      <c r="O5" s="19">
        <f t="shared" si="0"/>
        <v>5.6097384051704505E-3</v>
      </c>
      <c r="P5" s="19">
        <f t="shared" si="0"/>
        <v>5.6097384051704505E-3</v>
      </c>
      <c r="Q5" s="19">
        <f t="shared" si="0"/>
        <v>5.6097384051704505E-3</v>
      </c>
      <c r="R5" s="19">
        <f t="shared" si="0"/>
        <v>5.6097384051704505E-3</v>
      </c>
      <c r="S5" s="19">
        <f t="shared" si="0"/>
        <v>5.6097384051704505E-3</v>
      </c>
      <c r="T5" s="19">
        <f t="shared" si="0"/>
        <v>5.6097384051704505E-3</v>
      </c>
      <c r="U5" s="19">
        <f t="shared" si="0"/>
        <v>5.6097384051704505E-3</v>
      </c>
      <c r="V5" s="19">
        <f t="shared" si="0"/>
        <v>5.6097384051704505E-3</v>
      </c>
      <c r="W5" s="19">
        <f t="shared" si="0"/>
        <v>5.6097384051704505E-3</v>
      </c>
      <c r="X5" s="19">
        <f t="shared" si="0"/>
        <v>5.6097384051704505E-3</v>
      </c>
      <c r="Y5" s="19">
        <f t="shared" si="0"/>
        <v>5.6097384051704505E-3</v>
      </c>
      <c r="Z5" s="19">
        <f t="shared" si="0"/>
        <v>5.6097384051704505E-3</v>
      </c>
      <c r="AA5" s="19">
        <f t="shared" si="0"/>
        <v>5.6097384051704505E-3</v>
      </c>
      <c r="AB5" s="19">
        <f t="shared" si="0"/>
        <v>5.6097384051704505E-3</v>
      </c>
      <c r="AC5" s="19">
        <f t="shared" si="0"/>
        <v>5.6097384051704505E-3</v>
      </c>
      <c r="AD5" s="19">
        <f t="shared" si="0"/>
        <v>5.6097384051704505E-3</v>
      </c>
      <c r="AE5" s="19">
        <f t="shared" si="0"/>
        <v>5.6097384051704505E-3</v>
      </c>
      <c r="AF5" s="19">
        <f t="shared" si="0"/>
        <v>5.6097384051704505E-3</v>
      </c>
      <c r="AG5" s="19">
        <f t="shared" si="0"/>
        <v>5.6097384051704505E-3</v>
      </c>
      <c r="AH5" s="19" cm="1">
        <f t="array" ref="AH5">TREND($C5:$AG5,$C$1:$AG$1,AH$1)</f>
        <v>5.6097384051704531E-3</v>
      </c>
      <c r="AI5" s="19" cm="1">
        <f t="array" ref="AI5">TREND($C5:$AG5,$C$1:$AG$1,AI$1)</f>
        <v>5.6097384051704531E-3</v>
      </c>
      <c r="AJ5" s="19" cm="1">
        <f t="array" ref="AJ5">TREND($C5:$AG5,$C$1:$AG$1,AJ$1)</f>
        <v>5.6097384051704531E-3</v>
      </c>
      <c r="AK5" s="19" cm="1">
        <f t="array" ref="AK5">TREND($C5:$AG5,$C$1:$AG$1,AK$1)</f>
        <v>5.6097384051704531E-3</v>
      </c>
      <c r="AL5" s="19" cm="1">
        <f t="array" ref="AL5">TREND($C5:$AG5,$C$1:$AG$1,AL$1)</f>
        <v>5.6097384051704531E-3</v>
      </c>
      <c r="AM5" s="19" cm="1">
        <f t="array" ref="AM5">TREND($C5:$AG5,$C$1:$AG$1,AM$1)</f>
        <v>5.6097384051704531E-3</v>
      </c>
      <c r="AN5" s="19" cm="1">
        <f t="array" ref="AN5">TREND($C5:$AG5,$C$1:$AG$1,AN$1)</f>
        <v>5.6097384051704531E-3</v>
      </c>
      <c r="AO5" s="19" cm="1">
        <f t="array" ref="AO5">TREND($C5:$AG5,$C$1:$AG$1,AO$1)</f>
        <v>5.6097384051704531E-3</v>
      </c>
      <c r="AP5" s="19" cm="1">
        <f t="array" ref="AP5">TREND($C5:$AG5,$C$1:$AG$1,AP$1)</f>
        <v>5.6097384051704531E-3</v>
      </c>
      <c r="AQ5" s="19" cm="1">
        <f t="array" ref="AQ5">TREND($C5:$AG5,$C$1:$AG$1,AQ$1)</f>
        <v>5.6097384051704531E-3</v>
      </c>
    </row>
    <row r="6" spans="1:43">
      <c r="A6" s="17" t="s">
        <v>41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</row>
    <row r="7" spans="1:43">
      <c r="A7" s="17" t="s">
        <v>43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</row>
    <row r="8" spans="1:43">
      <c r="A8" s="17" t="s">
        <v>45</v>
      </c>
      <c r="B8" s="19">
        <f>B5/'Calculations Etc'!$B$39</f>
        <v>1.8699128017234839E-3</v>
      </c>
      <c r="C8" s="19">
        <f>C5/'Calculations Etc'!$B$39</f>
        <v>1.8699128017234839E-3</v>
      </c>
      <c r="D8" s="19">
        <f>D5/'Calculations Etc'!$B$39</f>
        <v>1.8699128017234839E-3</v>
      </c>
      <c r="E8" s="19">
        <f>E5/'Calculations Etc'!$B$39</f>
        <v>1.8699128017234839E-3</v>
      </c>
      <c r="F8" s="19">
        <f>F5/'Calculations Etc'!$B$39</f>
        <v>1.8699128017234839E-3</v>
      </c>
      <c r="G8" s="19">
        <f>G5/'Calculations Etc'!$B$39</f>
        <v>1.8699128017234839E-3</v>
      </c>
      <c r="H8" s="19">
        <f>H5/'Calculations Etc'!$B$39</f>
        <v>1.8699128017234839E-3</v>
      </c>
      <c r="I8" s="19">
        <f>I5/'Calculations Etc'!$B$39</f>
        <v>1.8699128017234839E-3</v>
      </c>
      <c r="J8" s="19">
        <f>J5/'Calculations Etc'!$B$39</f>
        <v>1.8699128017234839E-3</v>
      </c>
      <c r="K8" s="19">
        <f>K5/'Calculations Etc'!$B$39</f>
        <v>1.8699128017234839E-3</v>
      </c>
      <c r="L8" s="19">
        <f>L5/'Calculations Etc'!$B$39</f>
        <v>1.8699128017234839E-3</v>
      </c>
      <c r="M8" s="19">
        <f>M5/'Calculations Etc'!$B$39</f>
        <v>1.8699128017234839E-3</v>
      </c>
      <c r="N8" s="19">
        <f>N5/'Calculations Etc'!$B$39</f>
        <v>1.8699128017234839E-3</v>
      </c>
      <c r="O8" s="19">
        <f>O5/'Calculations Etc'!$B$39</f>
        <v>1.8699128017234839E-3</v>
      </c>
      <c r="P8" s="19">
        <f>P5/'Calculations Etc'!$B$39</f>
        <v>1.8699128017234839E-3</v>
      </c>
      <c r="Q8" s="19">
        <f>Q5/'Calculations Etc'!$B$39</f>
        <v>1.8699128017234839E-3</v>
      </c>
      <c r="R8" s="19">
        <f>R5/'Calculations Etc'!$B$39</f>
        <v>1.8699128017234839E-3</v>
      </c>
      <c r="S8" s="19">
        <f>S5/'Calculations Etc'!$B$39</f>
        <v>1.8699128017234839E-3</v>
      </c>
      <c r="T8" s="19">
        <f>T5/'Calculations Etc'!$B$39</f>
        <v>1.8699128017234839E-3</v>
      </c>
      <c r="U8" s="19">
        <f>U5/'Calculations Etc'!$B$39</f>
        <v>1.8699128017234839E-3</v>
      </c>
      <c r="V8" s="19">
        <f>V5/'Calculations Etc'!$B$39</f>
        <v>1.8699128017234839E-3</v>
      </c>
      <c r="W8" s="19">
        <f>W5/'Calculations Etc'!$B$39</f>
        <v>1.8699128017234839E-3</v>
      </c>
      <c r="X8" s="19">
        <f>X5/'Calculations Etc'!$B$39</f>
        <v>1.8699128017234839E-3</v>
      </c>
      <c r="Y8" s="19">
        <f>Y5/'Calculations Etc'!$B$39</f>
        <v>1.8699128017234839E-3</v>
      </c>
      <c r="Z8" s="19">
        <f>Z5/'Calculations Etc'!$B$39</f>
        <v>1.8699128017234839E-3</v>
      </c>
      <c r="AA8" s="19">
        <f>AA5/'Calculations Etc'!$B$39</f>
        <v>1.8699128017234839E-3</v>
      </c>
      <c r="AB8" s="19">
        <f>AB5/'Calculations Etc'!$B$39</f>
        <v>1.8699128017234839E-3</v>
      </c>
      <c r="AC8" s="19">
        <f>AC5/'Calculations Etc'!$B$39</f>
        <v>1.8699128017234839E-3</v>
      </c>
      <c r="AD8" s="19">
        <f>AD5/'Calculations Etc'!$B$39</f>
        <v>1.8699128017234839E-3</v>
      </c>
      <c r="AE8" s="19">
        <f>AE5/'Calculations Etc'!$B$39</f>
        <v>1.8699128017234839E-3</v>
      </c>
      <c r="AF8" s="19">
        <f>AF5/'Calculations Etc'!$B$39</f>
        <v>1.8699128017234839E-3</v>
      </c>
      <c r="AG8" s="19">
        <f>AG5/'Calculations Etc'!$B$39</f>
        <v>1.8699128017234839E-3</v>
      </c>
      <c r="AH8" s="19">
        <f>AH5/'Calculations Etc'!$B$39</f>
        <v>1.8699128017234847E-3</v>
      </c>
      <c r="AI8" s="19">
        <f>AI5/'Calculations Etc'!$B$39</f>
        <v>1.8699128017234847E-3</v>
      </c>
      <c r="AJ8" s="19">
        <f>AJ5/'Calculations Etc'!$B$39</f>
        <v>1.8699128017234847E-3</v>
      </c>
      <c r="AK8" s="19">
        <f>AK5/'Calculations Etc'!$B$39</f>
        <v>1.8699128017234847E-3</v>
      </c>
      <c r="AL8" s="19">
        <f>AL5/'Calculations Etc'!$B$39</f>
        <v>1.8699128017234847E-3</v>
      </c>
      <c r="AM8" s="19">
        <f>AM5/'Calculations Etc'!$B$39</f>
        <v>1.8699128017234847E-3</v>
      </c>
      <c r="AN8" s="19">
        <f>AN5/'Calculations Etc'!$B$39</f>
        <v>1.8699128017234847E-3</v>
      </c>
      <c r="AO8" s="19">
        <f>AO5/'Calculations Etc'!$B$39</f>
        <v>1.8699128017234847E-3</v>
      </c>
      <c r="AP8" s="19">
        <f>AP5/'Calculations Etc'!$B$39</f>
        <v>1.8699128017234847E-3</v>
      </c>
      <c r="AQ8" s="19">
        <f>AQ5/'Calculations Etc'!$B$39</f>
        <v>1.8699128017234847E-3</v>
      </c>
    </row>
    <row r="9" spans="1:43">
      <c r="B9" s="137"/>
      <c r="AK9" s="19"/>
      <c r="AL9" s="19"/>
    </row>
  </sheetData>
  <phoneticPr fontId="49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3"/>
  </sheetPr>
  <dimension ref="A1:AQ15"/>
  <sheetViews>
    <sheetView workbookViewId="0">
      <selection activeCell="L17" sqref="L17"/>
    </sheetView>
  </sheetViews>
  <sheetFormatPr defaultColWidth="8.875" defaultRowHeight="14.3"/>
  <cols>
    <col min="1" max="1" width="31.125" style="17" customWidth="1"/>
    <col min="2" max="43" width="8.375" style="17" customWidth="1"/>
    <col min="44" max="16384" width="8.875" style="17"/>
  </cols>
  <sheetData>
    <row r="1" spans="1:43">
      <c r="A1" s="18" t="s">
        <v>182</v>
      </c>
      <c r="B1" s="17">
        <v>2019</v>
      </c>
      <c r="C1" s="17">
        <v>2020</v>
      </c>
      <c r="D1" s="17">
        <v>2021</v>
      </c>
      <c r="E1" s="17">
        <v>2022</v>
      </c>
      <c r="F1" s="17">
        <v>2023</v>
      </c>
      <c r="G1" s="17">
        <v>2024</v>
      </c>
      <c r="H1" s="17">
        <v>2025</v>
      </c>
      <c r="I1" s="17">
        <v>2026</v>
      </c>
      <c r="J1" s="17">
        <v>2027</v>
      </c>
      <c r="K1" s="17">
        <v>2028</v>
      </c>
      <c r="L1" s="17">
        <v>2029</v>
      </c>
      <c r="M1" s="17">
        <v>2030</v>
      </c>
      <c r="N1" s="17">
        <v>2031</v>
      </c>
      <c r="O1" s="17">
        <v>2032</v>
      </c>
      <c r="P1" s="17">
        <v>2033</v>
      </c>
      <c r="Q1" s="17">
        <v>2034</v>
      </c>
      <c r="R1" s="17">
        <v>2035</v>
      </c>
      <c r="S1" s="17">
        <v>2036</v>
      </c>
      <c r="T1" s="17">
        <v>2037</v>
      </c>
      <c r="U1" s="17">
        <v>2038</v>
      </c>
      <c r="V1" s="17">
        <v>2039</v>
      </c>
      <c r="W1" s="17">
        <v>2040</v>
      </c>
      <c r="X1" s="17">
        <v>2041</v>
      </c>
      <c r="Y1" s="17">
        <v>2042</v>
      </c>
      <c r="Z1" s="17">
        <v>2043</v>
      </c>
      <c r="AA1" s="17">
        <v>2044</v>
      </c>
      <c r="AB1" s="17">
        <v>2045</v>
      </c>
      <c r="AC1" s="17">
        <v>2046</v>
      </c>
      <c r="AD1" s="17">
        <v>2047</v>
      </c>
      <c r="AE1" s="17">
        <v>2048</v>
      </c>
      <c r="AF1" s="17">
        <v>2049</v>
      </c>
      <c r="AG1" s="17">
        <v>2050</v>
      </c>
      <c r="AH1" s="17">
        <v>2051</v>
      </c>
      <c r="AI1" s="17">
        <v>2052</v>
      </c>
      <c r="AJ1" s="17">
        <v>2053</v>
      </c>
      <c r="AK1" s="17">
        <v>2054</v>
      </c>
      <c r="AL1" s="17">
        <v>2055</v>
      </c>
      <c r="AM1" s="17">
        <v>2056</v>
      </c>
      <c r="AN1" s="17">
        <v>2057</v>
      </c>
      <c r="AO1" s="17">
        <v>2058</v>
      </c>
      <c r="AP1" s="17">
        <v>2059</v>
      </c>
      <c r="AQ1" s="17">
        <v>2060</v>
      </c>
    </row>
    <row r="2" spans="1:43">
      <c r="A2" s="17" t="s">
        <v>31</v>
      </c>
      <c r="B2" s="19">
        <f>motorbikes!M13</f>
        <v>0.22504068339334843</v>
      </c>
      <c r="C2" s="19">
        <f>motorbikes!N13</f>
        <v>0.1931887712822899</v>
      </c>
      <c r="D2" s="19">
        <f>motorbikes!O13</f>
        <v>0.2348616608481702</v>
      </c>
      <c r="E2" s="19">
        <f>motorbikes!P13</f>
        <v>0.24257443915033164</v>
      </c>
      <c r="F2" s="19">
        <f>motorbikes!Q13</f>
        <v>0.25081098801628826</v>
      </c>
      <c r="G2" s="19">
        <f>motorbikes!R13</f>
        <v>0.259626536182264</v>
      </c>
      <c r="H2" s="19">
        <f>motorbikes!S13</f>
        <v>0.26908436000033215</v>
      </c>
      <c r="I2" s="19">
        <f>motorbikes!T13</f>
        <v>0.27699860588269531</v>
      </c>
      <c r="J2" s="19">
        <f>motorbikes!U13</f>
        <v>0.2853925030306555</v>
      </c>
      <c r="K2" s="19">
        <f>motorbikes!V13</f>
        <v>0.29431101875036325</v>
      </c>
      <c r="L2" s="19">
        <f>motorbikes!W13</f>
        <v>0.30380492258102065</v>
      </c>
      <c r="M2" s="19">
        <f>motorbikes!X13</f>
        <v>0.31393175333372109</v>
      </c>
      <c r="N2" s="19">
        <f>motorbikes!Y13</f>
        <v>0.32475698620729737</v>
      </c>
      <c r="O2" s="19">
        <f>motorbikes!Z13</f>
        <v>0.33635545000041578</v>
      </c>
      <c r="P2" s="19">
        <f>motorbikes!AA13</f>
        <v>0.34881305925969003</v>
      </c>
      <c r="Q2" s="19">
        <f>motorbikes!AB13</f>
        <v>0.36222894615429324</v>
      </c>
      <c r="R2" s="19">
        <f>motorbikes!AC13</f>
        <v>0.37671810400046568</v>
      </c>
      <c r="S2" s="19">
        <f>motorbikes!AD13</f>
        <v>0.37671810400046568</v>
      </c>
      <c r="T2" s="19">
        <f>motorbikes!AE13</f>
        <v>0.37671810400046568</v>
      </c>
      <c r="U2" s="19">
        <f>motorbikes!AF13</f>
        <v>0.37671810400046568</v>
      </c>
      <c r="V2" s="19">
        <f>motorbikes!AG13</f>
        <v>0.37671810400046568</v>
      </c>
      <c r="W2" s="19">
        <f>motorbikes!AH13</f>
        <v>0.37671810400046568</v>
      </c>
      <c r="X2" s="19">
        <f>motorbikes!AI13</f>
        <v>0.37671810400046568</v>
      </c>
      <c r="Y2" s="19">
        <f>motorbikes!AJ13</f>
        <v>0.37671810400046568</v>
      </c>
      <c r="Z2" s="19">
        <f>motorbikes!AK13</f>
        <v>0.37671810400046568</v>
      </c>
      <c r="AA2" s="19">
        <f>motorbikes!AL13</f>
        <v>0.37671810400046568</v>
      </c>
      <c r="AB2" s="19">
        <f>motorbikes!AM13</f>
        <v>0.37671810400046568</v>
      </c>
      <c r="AC2" s="19">
        <f>motorbikes!AN13</f>
        <v>0.37671810400046568</v>
      </c>
      <c r="AD2" s="19">
        <f>motorbikes!AO13</f>
        <v>0.37671810400046568</v>
      </c>
      <c r="AE2" s="19">
        <f>motorbikes!AP13</f>
        <v>0.37671810400046568</v>
      </c>
      <c r="AF2" s="19">
        <f>motorbikes!AQ13</f>
        <v>0.37671810400046568</v>
      </c>
      <c r="AG2" s="19">
        <f>motorbikes!AR13</f>
        <v>0.37671810400046568</v>
      </c>
      <c r="AH2" s="19">
        <f>motorbikes!AS13</f>
        <v>0.37671810400046568</v>
      </c>
      <c r="AI2" s="19">
        <f>motorbikes!AT13</f>
        <v>0.37671810400046568</v>
      </c>
      <c r="AJ2" s="19">
        <f>motorbikes!AU13</f>
        <v>0.37671810400046568</v>
      </c>
      <c r="AK2" s="19">
        <f>motorbikes!AV13</f>
        <v>0.37671810400046568</v>
      </c>
      <c r="AL2" s="19">
        <f>motorbikes!AW13</f>
        <v>0.37671810400046568</v>
      </c>
      <c r="AM2" s="19">
        <f>motorbikes!AX13</f>
        <v>0.37671810400046568</v>
      </c>
      <c r="AN2" s="19">
        <f>motorbikes!AY13</f>
        <v>0.37671810400046568</v>
      </c>
      <c r="AO2" s="19">
        <f>motorbikes!AZ13</f>
        <v>0.37671810400046568</v>
      </c>
      <c r="AP2" s="19">
        <f>motorbikes!BA13</f>
        <v>0.37671810400046568</v>
      </c>
      <c r="AQ2" s="19">
        <f>motorbikes!BB13</f>
        <v>0.37671810400046568</v>
      </c>
    </row>
    <row r="3" spans="1:43">
      <c r="A3" s="17" t="s">
        <v>35</v>
      </c>
      <c r="B3" s="19">
        <f>motorbikes!M14</f>
        <v>7.0030328094844219E-2</v>
      </c>
      <c r="C3" s="19">
        <f>motorbikes!N14</f>
        <v>6.0118343195266273E-2</v>
      </c>
      <c r="D3" s="19">
        <f>motorbikes!O14</f>
        <v>7.3086514483023154E-2</v>
      </c>
      <c r="E3" s="19">
        <f>motorbikes!P14</f>
        <v>7.5486651146663974E-2</v>
      </c>
      <c r="F3" s="19">
        <f>motorbikes!Q14</f>
        <v>7.8049779780805018E-2</v>
      </c>
      <c r="G3" s="19">
        <f>motorbikes!R14</f>
        <v>8.0793086995705823E-2</v>
      </c>
      <c r="H3" s="19">
        <f>motorbikes!S14</f>
        <v>8.373626373626368E-2</v>
      </c>
      <c r="I3" s="19">
        <f>motorbikes!T14</f>
        <v>8.6199095022624503E-2</v>
      </c>
      <c r="J3" s="19">
        <f>motorbikes!U14</f>
        <v>8.8811188811188796E-2</v>
      </c>
      <c r="K3" s="19">
        <f>motorbikes!V14</f>
        <v>9.1586538461538386E-2</v>
      </c>
      <c r="L3" s="19">
        <f>motorbikes!W14</f>
        <v>9.4540942928039773E-2</v>
      </c>
      <c r="M3" s="19">
        <f>motorbikes!X14</f>
        <v>9.7692307692307689E-2</v>
      </c>
      <c r="N3" s="19">
        <f>motorbikes!Y14</f>
        <v>0.1010610079575596</v>
      </c>
      <c r="O3" s="19">
        <f>motorbikes!Z14</f>
        <v>0.10467032967032977</v>
      </c>
      <c r="P3" s="19">
        <f>motorbikes!AA14</f>
        <v>0.10854700854700854</v>
      </c>
      <c r="Q3" s="19">
        <f>motorbikes!AB14</f>
        <v>0.11272189349112416</v>
      </c>
      <c r="R3" s="19">
        <f>motorbikes!AC14</f>
        <v>0.11723076923076935</v>
      </c>
      <c r="S3" s="19">
        <f>motorbikes!AD14</f>
        <v>0.11723076923076935</v>
      </c>
      <c r="T3" s="19">
        <f>motorbikes!AE14</f>
        <v>0.11723076923076935</v>
      </c>
      <c r="U3" s="19">
        <f>motorbikes!AF14</f>
        <v>0.11723076923076935</v>
      </c>
      <c r="V3" s="19">
        <f>motorbikes!AG14</f>
        <v>0.11723076923076935</v>
      </c>
      <c r="W3" s="19">
        <f>motorbikes!AH14</f>
        <v>0.11723076923076935</v>
      </c>
      <c r="X3" s="19">
        <f>motorbikes!AI14</f>
        <v>0.11723076923076935</v>
      </c>
      <c r="Y3" s="19">
        <f>motorbikes!AJ14</f>
        <v>0.11723076923076935</v>
      </c>
      <c r="Z3" s="19">
        <f>motorbikes!AK14</f>
        <v>0.11723076923076935</v>
      </c>
      <c r="AA3" s="19">
        <f>motorbikes!AL14</f>
        <v>0.11723076923076935</v>
      </c>
      <c r="AB3" s="19">
        <f>motorbikes!AM14</f>
        <v>0.11723076923076935</v>
      </c>
      <c r="AC3" s="19">
        <f>motorbikes!AN14</f>
        <v>0.11723076923076935</v>
      </c>
      <c r="AD3" s="19">
        <f>motorbikes!AO14</f>
        <v>0.11723076923076935</v>
      </c>
      <c r="AE3" s="19">
        <f>motorbikes!AP14</f>
        <v>0.11723076923076935</v>
      </c>
      <c r="AF3" s="19">
        <f>motorbikes!AQ14</f>
        <v>0.11723076923076935</v>
      </c>
      <c r="AG3" s="19">
        <f>motorbikes!AR14</f>
        <v>0.11723076923076935</v>
      </c>
      <c r="AH3" s="19">
        <f>motorbikes!AS14</f>
        <v>0.11723076923076935</v>
      </c>
      <c r="AI3" s="19">
        <f>motorbikes!AT14</f>
        <v>0.11723076923076935</v>
      </c>
      <c r="AJ3" s="19">
        <f>motorbikes!AU14</f>
        <v>0.11723076923076935</v>
      </c>
      <c r="AK3" s="19">
        <f>motorbikes!AV14</f>
        <v>0.11723076923076935</v>
      </c>
      <c r="AL3" s="19">
        <f>motorbikes!AW14</f>
        <v>0.11723076923076935</v>
      </c>
      <c r="AM3" s="19">
        <f>motorbikes!AX14</f>
        <v>0.11723076923076935</v>
      </c>
      <c r="AN3" s="19">
        <f>motorbikes!AY14</f>
        <v>0.11723076923076935</v>
      </c>
      <c r="AO3" s="19">
        <f>motorbikes!AZ14</f>
        <v>0.11723076923076935</v>
      </c>
      <c r="AP3" s="19">
        <f>motorbikes!BA14</f>
        <v>0.11723076923076935</v>
      </c>
      <c r="AQ3" s="19">
        <f>motorbikes!BB14</f>
        <v>0.11723076923076935</v>
      </c>
    </row>
    <row r="4" spans="1:43">
      <c r="A4" s="17" t="s">
        <v>37</v>
      </c>
      <c r="B4" s="19">
        <f>motorbikes!M15</f>
        <v>7.0030328094844219E-2</v>
      </c>
      <c r="C4" s="19">
        <f>motorbikes!N15</f>
        <v>6.0118343195266273E-2</v>
      </c>
      <c r="D4" s="19">
        <f>motorbikes!O15</f>
        <v>7.3086514483023154E-2</v>
      </c>
      <c r="E4" s="19">
        <f>motorbikes!P15</f>
        <v>7.5486651146663974E-2</v>
      </c>
      <c r="F4" s="19">
        <f>motorbikes!Q15</f>
        <v>7.8049779780805018E-2</v>
      </c>
      <c r="G4" s="19">
        <f>motorbikes!R15</f>
        <v>8.0793086995705823E-2</v>
      </c>
      <c r="H4" s="19">
        <f>motorbikes!S15</f>
        <v>8.373626373626368E-2</v>
      </c>
      <c r="I4" s="19">
        <f>motorbikes!T15</f>
        <v>8.6199095022624503E-2</v>
      </c>
      <c r="J4" s="19">
        <f>motorbikes!U15</f>
        <v>8.8811188811188796E-2</v>
      </c>
      <c r="K4" s="19">
        <f>motorbikes!V15</f>
        <v>9.1586538461538386E-2</v>
      </c>
      <c r="L4" s="19">
        <f>motorbikes!W15</f>
        <v>9.4540942928039773E-2</v>
      </c>
      <c r="M4" s="19">
        <f>motorbikes!X15</f>
        <v>9.7692307692307689E-2</v>
      </c>
      <c r="N4" s="19">
        <f>motorbikes!Y15</f>
        <v>0.1010610079575596</v>
      </c>
      <c r="O4" s="19">
        <f>motorbikes!Z15</f>
        <v>0.10467032967032977</v>
      </c>
      <c r="P4" s="19">
        <f>motorbikes!AA15</f>
        <v>0.10854700854700854</v>
      </c>
      <c r="Q4" s="19">
        <f>motorbikes!AB15</f>
        <v>0.11272189349112416</v>
      </c>
      <c r="R4" s="19">
        <f>motorbikes!AC15</f>
        <v>0.11723076923076935</v>
      </c>
      <c r="S4" s="19">
        <f>motorbikes!AD15</f>
        <v>0.11723076923076935</v>
      </c>
      <c r="T4" s="19">
        <f>motorbikes!AE15</f>
        <v>0.11723076923076935</v>
      </c>
      <c r="U4" s="19">
        <f>motorbikes!AF15</f>
        <v>0.11723076923076935</v>
      </c>
      <c r="V4" s="19">
        <f>motorbikes!AG15</f>
        <v>0.11723076923076935</v>
      </c>
      <c r="W4" s="19">
        <f>motorbikes!AH15</f>
        <v>0.11723076923076935</v>
      </c>
      <c r="X4" s="19">
        <f>motorbikes!AI15</f>
        <v>0.11723076923076935</v>
      </c>
      <c r="Y4" s="19">
        <f>motorbikes!AJ15</f>
        <v>0.11723076923076935</v>
      </c>
      <c r="Z4" s="19">
        <f>motorbikes!AK15</f>
        <v>0.11723076923076935</v>
      </c>
      <c r="AA4" s="19">
        <f>motorbikes!AL15</f>
        <v>0.11723076923076935</v>
      </c>
      <c r="AB4" s="19">
        <f>motorbikes!AM15</f>
        <v>0.11723076923076935</v>
      </c>
      <c r="AC4" s="19">
        <f>motorbikes!AN15</f>
        <v>0.11723076923076935</v>
      </c>
      <c r="AD4" s="19">
        <f>motorbikes!AO15</f>
        <v>0.11723076923076935</v>
      </c>
      <c r="AE4" s="19">
        <f>motorbikes!AP15</f>
        <v>0.11723076923076935</v>
      </c>
      <c r="AF4" s="19">
        <f>motorbikes!AQ15</f>
        <v>0.11723076923076935</v>
      </c>
      <c r="AG4" s="19">
        <f>motorbikes!AR15</f>
        <v>0.11723076923076935</v>
      </c>
      <c r="AH4" s="19">
        <f>motorbikes!AS15</f>
        <v>0.11723076923076935</v>
      </c>
      <c r="AI4" s="19">
        <f>motorbikes!AT15</f>
        <v>0.11723076923076935</v>
      </c>
      <c r="AJ4" s="19">
        <f>motorbikes!AU15</f>
        <v>0.11723076923076935</v>
      </c>
      <c r="AK4" s="19">
        <f>motorbikes!AV15</f>
        <v>0.11723076923076935</v>
      </c>
      <c r="AL4" s="19">
        <f>motorbikes!AW15</f>
        <v>0.11723076923076935</v>
      </c>
      <c r="AM4" s="19">
        <f>motorbikes!AX15</f>
        <v>0.11723076923076935</v>
      </c>
      <c r="AN4" s="19">
        <f>motorbikes!AY15</f>
        <v>0.11723076923076935</v>
      </c>
      <c r="AO4" s="19">
        <f>motorbikes!AZ15</f>
        <v>0.11723076923076935</v>
      </c>
      <c r="AP4" s="19">
        <f>motorbikes!BA15</f>
        <v>0.11723076923076935</v>
      </c>
      <c r="AQ4" s="19">
        <f>motorbikes!BB15</f>
        <v>0.11723076923076935</v>
      </c>
    </row>
    <row r="5" spans="1:43">
      <c r="A5" s="17" t="s">
        <v>39</v>
      </c>
      <c r="B5" s="19">
        <f>motorbikes!M16</f>
        <v>7.0030328094844219E-2</v>
      </c>
      <c r="C5" s="19">
        <f>motorbikes!N16</f>
        <v>6.0118343195266273E-2</v>
      </c>
      <c r="D5" s="19">
        <f>motorbikes!O16</f>
        <v>7.3086514483023154E-2</v>
      </c>
      <c r="E5" s="19">
        <f>motorbikes!P16</f>
        <v>7.5486651146663974E-2</v>
      </c>
      <c r="F5" s="19">
        <f>motorbikes!Q16</f>
        <v>7.8049779780805018E-2</v>
      </c>
      <c r="G5" s="19">
        <f>motorbikes!R16</f>
        <v>8.0793086995705823E-2</v>
      </c>
      <c r="H5" s="19">
        <f>motorbikes!S16</f>
        <v>8.373626373626368E-2</v>
      </c>
      <c r="I5" s="19">
        <f>motorbikes!T16</f>
        <v>8.6199095022624503E-2</v>
      </c>
      <c r="J5" s="19">
        <f>motorbikes!U16</f>
        <v>8.8811188811188796E-2</v>
      </c>
      <c r="K5" s="19">
        <f>motorbikes!V16</f>
        <v>9.1586538461538386E-2</v>
      </c>
      <c r="L5" s="19">
        <f>motorbikes!W16</f>
        <v>9.4540942928039773E-2</v>
      </c>
      <c r="M5" s="19">
        <f>motorbikes!X16</f>
        <v>9.7692307692307689E-2</v>
      </c>
      <c r="N5" s="19">
        <f>motorbikes!Y16</f>
        <v>0.1010610079575596</v>
      </c>
      <c r="O5" s="19">
        <f>motorbikes!Z16</f>
        <v>0.10467032967032977</v>
      </c>
      <c r="P5" s="19">
        <f>motorbikes!AA16</f>
        <v>0.10854700854700854</v>
      </c>
      <c r="Q5" s="19">
        <f>motorbikes!AB16</f>
        <v>0.11272189349112416</v>
      </c>
      <c r="R5" s="19">
        <f>motorbikes!AC16</f>
        <v>0.11723076923076935</v>
      </c>
      <c r="S5" s="19">
        <f>motorbikes!AD16</f>
        <v>0.11723076923076935</v>
      </c>
      <c r="T5" s="19">
        <f>motorbikes!AE16</f>
        <v>0.11723076923076935</v>
      </c>
      <c r="U5" s="19">
        <f>motorbikes!AF16</f>
        <v>0.11723076923076935</v>
      </c>
      <c r="V5" s="19">
        <f>motorbikes!AG16</f>
        <v>0.11723076923076935</v>
      </c>
      <c r="W5" s="19">
        <f>motorbikes!AH16</f>
        <v>0.11723076923076935</v>
      </c>
      <c r="X5" s="19">
        <f>motorbikes!AI16</f>
        <v>0.11723076923076935</v>
      </c>
      <c r="Y5" s="19">
        <f>motorbikes!AJ16</f>
        <v>0.11723076923076935</v>
      </c>
      <c r="Z5" s="19">
        <f>motorbikes!AK16</f>
        <v>0.11723076923076935</v>
      </c>
      <c r="AA5" s="19">
        <f>motorbikes!AL16</f>
        <v>0.11723076923076935</v>
      </c>
      <c r="AB5" s="19">
        <f>motorbikes!AM16</f>
        <v>0.11723076923076935</v>
      </c>
      <c r="AC5" s="19">
        <f>motorbikes!AN16</f>
        <v>0.11723076923076935</v>
      </c>
      <c r="AD5" s="19">
        <f>motorbikes!AO16</f>
        <v>0.11723076923076935</v>
      </c>
      <c r="AE5" s="19">
        <f>motorbikes!AP16</f>
        <v>0.11723076923076935</v>
      </c>
      <c r="AF5" s="19">
        <f>motorbikes!AQ16</f>
        <v>0.11723076923076935</v>
      </c>
      <c r="AG5" s="19">
        <f>motorbikes!AR16</f>
        <v>0.11723076923076935</v>
      </c>
      <c r="AH5" s="19">
        <f>motorbikes!AS16</f>
        <v>0.11723076923076935</v>
      </c>
      <c r="AI5" s="19">
        <f>motorbikes!AT16</f>
        <v>0.11723076923076935</v>
      </c>
      <c r="AJ5" s="19">
        <f>motorbikes!AU16</f>
        <v>0.11723076923076935</v>
      </c>
      <c r="AK5" s="19">
        <f>motorbikes!AV16</f>
        <v>0.11723076923076935</v>
      </c>
      <c r="AL5" s="19">
        <f>motorbikes!AW16</f>
        <v>0.11723076923076935</v>
      </c>
      <c r="AM5" s="19">
        <f>motorbikes!AX16</f>
        <v>0.11723076923076935</v>
      </c>
      <c r="AN5" s="19">
        <f>motorbikes!AY16</f>
        <v>0.11723076923076935</v>
      </c>
      <c r="AO5" s="19">
        <f>motorbikes!AZ16</f>
        <v>0.11723076923076935</v>
      </c>
      <c r="AP5" s="19">
        <f>motorbikes!BA16</f>
        <v>0.11723076923076935</v>
      </c>
      <c r="AQ5" s="19">
        <f>motorbikes!BB16</f>
        <v>0.11723076923076935</v>
      </c>
    </row>
    <row r="6" spans="1:43">
      <c r="A6" s="17" t="s">
        <v>41</v>
      </c>
      <c r="B6" s="209">
        <v>0</v>
      </c>
      <c r="C6" s="209">
        <v>0</v>
      </c>
      <c r="D6" s="209">
        <v>0</v>
      </c>
      <c r="E6" s="209">
        <v>0</v>
      </c>
      <c r="F6" s="209">
        <v>0</v>
      </c>
      <c r="G6" s="209">
        <v>0</v>
      </c>
      <c r="H6" s="209">
        <v>0</v>
      </c>
      <c r="I6" s="209">
        <v>0</v>
      </c>
      <c r="J6" s="209">
        <v>0</v>
      </c>
      <c r="K6" s="209">
        <v>0</v>
      </c>
      <c r="L6" s="209">
        <v>0</v>
      </c>
      <c r="M6" s="209">
        <v>0</v>
      </c>
      <c r="N6" s="209">
        <v>0</v>
      </c>
      <c r="O6" s="209">
        <v>0</v>
      </c>
      <c r="P6" s="209">
        <v>0</v>
      </c>
      <c r="Q6" s="209">
        <v>0</v>
      </c>
      <c r="R6" s="209">
        <v>0</v>
      </c>
      <c r="S6" s="209">
        <v>0</v>
      </c>
      <c r="T6" s="209">
        <v>0</v>
      </c>
      <c r="U6" s="209">
        <v>0</v>
      </c>
      <c r="V6" s="209">
        <v>0</v>
      </c>
      <c r="W6" s="209">
        <v>0</v>
      </c>
      <c r="X6" s="209">
        <v>0</v>
      </c>
      <c r="Y6" s="209">
        <v>0</v>
      </c>
      <c r="Z6" s="209">
        <v>0</v>
      </c>
      <c r="AA6" s="209">
        <v>0</v>
      </c>
      <c r="AB6" s="209">
        <v>0</v>
      </c>
      <c r="AC6" s="209">
        <v>0</v>
      </c>
      <c r="AD6" s="209">
        <v>0</v>
      </c>
      <c r="AE6" s="209">
        <v>0</v>
      </c>
      <c r="AF6" s="209">
        <v>0</v>
      </c>
      <c r="AG6" s="209">
        <v>0</v>
      </c>
      <c r="AH6" s="209">
        <v>0</v>
      </c>
      <c r="AI6" s="209">
        <v>0</v>
      </c>
      <c r="AJ6" s="209">
        <v>0</v>
      </c>
      <c r="AK6" s="209">
        <v>0</v>
      </c>
      <c r="AL6" s="209">
        <v>0</v>
      </c>
      <c r="AM6" s="209">
        <v>0</v>
      </c>
      <c r="AN6" s="209">
        <v>0</v>
      </c>
      <c r="AO6" s="209">
        <v>0</v>
      </c>
      <c r="AP6" s="209">
        <v>0</v>
      </c>
      <c r="AQ6" s="209">
        <v>0</v>
      </c>
    </row>
    <row r="7" spans="1:43">
      <c r="A7" s="17" t="s">
        <v>43</v>
      </c>
      <c r="B7" s="209">
        <v>0</v>
      </c>
      <c r="C7" s="209">
        <v>0</v>
      </c>
      <c r="D7" s="209">
        <v>0</v>
      </c>
      <c r="E7" s="209">
        <v>0</v>
      </c>
      <c r="F7" s="209">
        <v>0</v>
      </c>
      <c r="G7" s="209">
        <v>0</v>
      </c>
      <c r="H7" s="209">
        <v>0</v>
      </c>
      <c r="I7" s="209">
        <v>0</v>
      </c>
      <c r="J7" s="209">
        <v>0</v>
      </c>
      <c r="K7" s="209">
        <v>0</v>
      </c>
      <c r="L7" s="209">
        <v>0</v>
      </c>
      <c r="M7" s="209">
        <v>0</v>
      </c>
      <c r="N7" s="209">
        <v>0</v>
      </c>
      <c r="O7" s="209">
        <v>0</v>
      </c>
      <c r="P7" s="209">
        <v>0</v>
      </c>
      <c r="Q7" s="209">
        <v>0</v>
      </c>
      <c r="R7" s="209">
        <v>0</v>
      </c>
      <c r="S7" s="209">
        <v>0</v>
      </c>
      <c r="T7" s="209">
        <v>0</v>
      </c>
      <c r="U7" s="209">
        <v>0</v>
      </c>
      <c r="V7" s="209">
        <v>0</v>
      </c>
      <c r="W7" s="209">
        <v>0</v>
      </c>
      <c r="X7" s="209">
        <v>0</v>
      </c>
      <c r="Y7" s="209">
        <v>0</v>
      </c>
      <c r="Z7" s="209">
        <v>0</v>
      </c>
      <c r="AA7" s="209">
        <v>0</v>
      </c>
      <c r="AB7" s="209">
        <v>0</v>
      </c>
      <c r="AC7" s="209">
        <v>0</v>
      </c>
      <c r="AD7" s="209">
        <v>0</v>
      </c>
      <c r="AE7" s="209">
        <v>0</v>
      </c>
      <c r="AF7" s="209">
        <v>0</v>
      </c>
      <c r="AG7" s="209">
        <v>0</v>
      </c>
      <c r="AH7" s="209">
        <v>0</v>
      </c>
      <c r="AI7" s="209">
        <v>0</v>
      </c>
      <c r="AJ7" s="209">
        <v>0</v>
      </c>
      <c r="AK7" s="209">
        <v>0</v>
      </c>
      <c r="AL7" s="209">
        <v>0</v>
      </c>
      <c r="AM7" s="209">
        <v>0</v>
      </c>
      <c r="AN7" s="209">
        <v>0</v>
      </c>
      <c r="AO7" s="209">
        <v>0</v>
      </c>
      <c r="AP7" s="209">
        <v>0</v>
      </c>
      <c r="AQ7" s="209">
        <v>0</v>
      </c>
    </row>
    <row r="8" spans="1:43">
      <c r="A8" s="17" t="s">
        <v>45</v>
      </c>
      <c r="B8" s="19">
        <f>motorbikes!M19</f>
        <v>2.3343442698281411E-2</v>
      </c>
      <c r="C8" s="19">
        <f>motorbikes!N19</f>
        <v>2.0039447731755429E-2</v>
      </c>
      <c r="D8" s="19">
        <f>motorbikes!O19</f>
        <v>2.4362171494341056E-2</v>
      </c>
      <c r="E8" s="19">
        <f>motorbikes!P19</f>
        <v>2.5162217048887995E-2</v>
      </c>
      <c r="F8" s="19">
        <f>motorbikes!Q19</f>
        <v>2.6016593260268343E-2</v>
      </c>
      <c r="G8" s="19">
        <f>motorbikes!R19</f>
        <v>2.6931028998568612E-2</v>
      </c>
      <c r="H8" s="19">
        <f>motorbikes!S19</f>
        <v>2.7912087912087897E-2</v>
      </c>
      <c r="I8" s="19">
        <f>motorbikes!T19</f>
        <v>2.8733031674208171E-2</v>
      </c>
      <c r="J8" s="19">
        <f>motorbikes!U19</f>
        <v>2.9603729603729603E-2</v>
      </c>
      <c r="K8" s="19">
        <f>motorbikes!V19</f>
        <v>3.0528846153846132E-2</v>
      </c>
      <c r="L8" s="19">
        <f>motorbikes!W19</f>
        <v>3.1513647642679929E-2</v>
      </c>
      <c r="M8" s="19">
        <f>motorbikes!X19</f>
        <v>3.2564102564102568E-2</v>
      </c>
      <c r="N8" s="19">
        <f>motorbikes!Y19</f>
        <v>3.3687002652519872E-2</v>
      </c>
      <c r="O8" s="19">
        <f>motorbikes!Z19</f>
        <v>3.4890109890109926E-2</v>
      </c>
      <c r="P8" s="19">
        <f>motorbikes!AA19</f>
        <v>3.6182336182336183E-2</v>
      </c>
      <c r="Q8" s="19">
        <f>motorbikes!AB19</f>
        <v>3.7573964497041389E-2</v>
      </c>
      <c r="R8" s="19">
        <f>motorbikes!AC19</f>
        <v>3.907692307692312E-2</v>
      </c>
      <c r="S8" s="19">
        <f>motorbikes!AD19</f>
        <v>3.907692307692312E-2</v>
      </c>
      <c r="T8" s="19">
        <f>motorbikes!AE19</f>
        <v>3.907692307692312E-2</v>
      </c>
      <c r="U8" s="19">
        <f>motorbikes!AF19</f>
        <v>3.907692307692312E-2</v>
      </c>
      <c r="V8" s="19">
        <f>motorbikes!AG19</f>
        <v>3.907692307692312E-2</v>
      </c>
      <c r="W8" s="19">
        <f>motorbikes!AH19</f>
        <v>3.907692307692312E-2</v>
      </c>
      <c r="X8" s="19">
        <f>motorbikes!AI19</f>
        <v>3.907692307692312E-2</v>
      </c>
      <c r="Y8" s="19">
        <f>motorbikes!AJ19</f>
        <v>3.907692307692312E-2</v>
      </c>
      <c r="Z8" s="19">
        <f>motorbikes!AK19</f>
        <v>3.907692307692312E-2</v>
      </c>
      <c r="AA8" s="19">
        <f>motorbikes!AL19</f>
        <v>3.907692307692312E-2</v>
      </c>
      <c r="AB8" s="19">
        <f>motorbikes!AM19</f>
        <v>3.907692307692312E-2</v>
      </c>
      <c r="AC8" s="19">
        <f>motorbikes!AN19</f>
        <v>3.907692307692312E-2</v>
      </c>
      <c r="AD8" s="19">
        <f>motorbikes!AO19</f>
        <v>3.907692307692312E-2</v>
      </c>
      <c r="AE8" s="19">
        <f>motorbikes!AP19</f>
        <v>3.907692307692312E-2</v>
      </c>
      <c r="AF8" s="19">
        <f>motorbikes!AQ19</f>
        <v>3.907692307692312E-2</v>
      </c>
      <c r="AG8" s="19">
        <f>motorbikes!AR19</f>
        <v>3.907692307692312E-2</v>
      </c>
      <c r="AH8" s="19">
        <f>motorbikes!AS19</f>
        <v>3.907692307692312E-2</v>
      </c>
      <c r="AI8" s="19">
        <f>motorbikes!AT19</f>
        <v>3.907692307692312E-2</v>
      </c>
      <c r="AJ8" s="19">
        <f>motorbikes!AU19</f>
        <v>3.907692307692312E-2</v>
      </c>
      <c r="AK8" s="19">
        <f>motorbikes!AV19</f>
        <v>3.907692307692312E-2</v>
      </c>
      <c r="AL8" s="19">
        <f>motorbikes!AW19</f>
        <v>3.907692307692312E-2</v>
      </c>
      <c r="AM8" s="19">
        <f>motorbikes!AX19</f>
        <v>3.907692307692312E-2</v>
      </c>
      <c r="AN8" s="19">
        <f>motorbikes!AY19</f>
        <v>3.907692307692312E-2</v>
      </c>
      <c r="AO8" s="19">
        <f>motorbikes!AZ19</f>
        <v>3.907692307692312E-2</v>
      </c>
      <c r="AP8" s="19">
        <f>motorbikes!BA19</f>
        <v>3.907692307692312E-2</v>
      </c>
      <c r="AQ8" s="19">
        <f>motorbikes!BB19</f>
        <v>3.907692307692312E-2</v>
      </c>
    </row>
    <row r="15" spans="1:43">
      <c r="C15" s="19"/>
    </row>
  </sheetData>
  <phoneticPr fontId="49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/>
  </sheetPr>
  <dimension ref="A1:AQ8"/>
  <sheetViews>
    <sheetView workbookViewId="0">
      <selection activeCell="K5" sqref="K5"/>
    </sheetView>
  </sheetViews>
  <sheetFormatPr defaultColWidth="8.875" defaultRowHeight="14.3"/>
  <cols>
    <col min="1" max="1" width="31.125" style="17" customWidth="1"/>
    <col min="2" max="16384" width="8.875" style="17"/>
  </cols>
  <sheetData>
    <row r="1" spans="1:43">
      <c r="A1" s="18" t="s">
        <v>182</v>
      </c>
      <c r="B1" s="17">
        <v>2019</v>
      </c>
      <c r="C1" s="17">
        <v>2020</v>
      </c>
      <c r="D1" s="17">
        <v>2021</v>
      </c>
      <c r="E1" s="17">
        <v>2022</v>
      </c>
      <c r="F1" s="17">
        <v>2023</v>
      </c>
      <c r="G1" s="17">
        <v>2024</v>
      </c>
      <c r="H1" s="17">
        <v>2025</v>
      </c>
      <c r="I1" s="17">
        <v>2026</v>
      </c>
      <c r="J1" s="17">
        <v>2027</v>
      </c>
      <c r="K1" s="17">
        <v>2028</v>
      </c>
      <c r="L1" s="17">
        <v>2029</v>
      </c>
      <c r="M1" s="17">
        <v>2030</v>
      </c>
      <c r="N1" s="17">
        <v>2031</v>
      </c>
      <c r="O1" s="17">
        <v>2032</v>
      </c>
      <c r="P1" s="17">
        <v>2033</v>
      </c>
      <c r="Q1" s="17">
        <v>2034</v>
      </c>
      <c r="R1" s="17">
        <v>2035</v>
      </c>
      <c r="S1" s="17">
        <v>2036</v>
      </c>
      <c r="T1" s="17">
        <v>2037</v>
      </c>
      <c r="U1" s="17">
        <v>2038</v>
      </c>
      <c r="V1" s="17">
        <v>2039</v>
      </c>
      <c r="W1" s="17">
        <v>2040</v>
      </c>
      <c r="X1" s="17">
        <v>2041</v>
      </c>
      <c r="Y1" s="17">
        <v>2042</v>
      </c>
      <c r="Z1" s="17">
        <v>2043</v>
      </c>
      <c r="AA1" s="17">
        <v>2044</v>
      </c>
      <c r="AB1" s="17">
        <v>2045</v>
      </c>
      <c r="AC1" s="17">
        <v>2046</v>
      </c>
      <c r="AD1" s="17">
        <v>2047</v>
      </c>
      <c r="AE1" s="17">
        <v>2048</v>
      </c>
      <c r="AF1" s="17">
        <v>2049</v>
      </c>
      <c r="AG1" s="17">
        <v>2050</v>
      </c>
      <c r="AH1" s="17">
        <v>2051</v>
      </c>
      <c r="AI1" s="17">
        <v>2052</v>
      </c>
      <c r="AJ1" s="17">
        <v>2053</v>
      </c>
      <c r="AK1" s="17">
        <v>2054</v>
      </c>
      <c r="AL1" s="17">
        <v>2055</v>
      </c>
      <c r="AM1" s="17">
        <v>2056</v>
      </c>
      <c r="AN1" s="17">
        <v>2057</v>
      </c>
      <c r="AO1" s="17">
        <v>2058</v>
      </c>
      <c r="AP1" s="17">
        <v>2059</v>
      </c>
      <c r="AQ1" s="17">
        <v>2060</v>
      </c>
    </row>
    <row r="2" spans="1:43">
      <c r="A2" s="17" t="s">
        <v>31</v>
      </c>
      <c r="B2" s="17">
        <v>0</v>
      </c>
      <c r="C2" s="17">
        <v>0</v>
      </c>
      <c r="D2" s="17">
        <v>0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0</v>
      </c>
      <c r="L2" s="17">
        <v>0</v>
      </c>
      <c r="M2" s="17">
        <v>0</v>
      </c>
      <c r="N2" s="17">
        <v>0</v>
      </c>
      <c r="O2" s="17">
        <v>0</v>
      </c>
      <c r="P2" s="17">
        <v>0</v>
      </c>
      <c r="Q2" s="17">
        <v>0</v>
      </c>
      <c r="R2" s="17">
        <v>0</v>
      </c>
      <c r="S2" s="17">
        <v>0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  <c r="AA2" s="17">
        <v>0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17">
        <v>0</v>
      </c>
      <c r="AQ2" s="17">
        <v>0</v>
      </c>
    </row>
    <row r="3" spans="1:43">
      <c r="A3" s="17" t="s">
        <v>35</v>
      </c>
      <c r="B3" s="17">
        <v>0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0</v>
      </c>
      <c r="L3" s="17">
        <v>0</v>
      </c>
      <c r="M3" s="17">
        <v>0</v>
      </c>
      <c r="N3" s="17">
        <v>0</v>
      </c>
      <c r="O3" s="17">
        <v>0</v>
      </c>
      <c r="P3" s="17">
        <v>0</v>
      </c>
      <c r="Q3" s="17">
        <v>0</v>
      </c>
      <c r="R3" s="17">
        <v>0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</row>
    <row r="4" spans="1:43">
      <c r="A4" s="17" t="s">
        <v>37</v>
      </c>
      <c r="B4" s="17">
        <v>0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  <c r="P4" s="17">
        <v>0</v>
      </c>
      <c r="Q4" s="17">
        <v>0</v>
      </c>
      <c r="R4" s="17">
        <v>0</v>
      </c>
      <c r="S4" s="17">
        <v>0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0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</row>
    <row r="5" spans="1:43">
      <c r="A5" s="17" t="s">
        <v>39</v>
      </c>
      <c r="B5" s="17">
        <v>0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0</v>
      </c>
      <c r="Q5" s="17">
        <v>0</v>
      </c>
      <c r="R5" s="17">
        <v>0</v>
      </c>
      <c r="S5" s="17">
        <v>0</v>
      </c>
      <c r="T5" s="17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</row>
    <row r="6" spans="1:43">
      <c r="A6" s="17" t="s">
        <v>41</v>
      </c>
      <c r="B6" s="17">
        <v>0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</row>
    <row r="7" spans="1:43">
      <c r="A7" s="17" t="s">
        <v>43</v>
      </c>
      <c r="B7" s="17">
        <v>0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17">
        <v>0</v>
      </c>
      <c r="Q7" s="17">
        <v>0</v>
      </c>
      <c r="R7" s="17">
        <v>0</v>
      </c>
      <c r="S7" s="17">
        <v>0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  <c r="AA7" s="17">
        <v>0</v>
      </c>
      <c r="AB7" s="17">
        <v>0</v>
      </c>
      <c r="AC7" s="17">
        <v>0</v>
      </c>
      <c r="AD7" s="17">
        <v>0</v>
      </c>
      <c r="AE7" s="17">
        <v>0</v>
      </c>
      <c r="AF7" s="17">
        <v>0</v>
      </c>
      <c r="AG7" s="17">
        <v>0</v>
      </c>
      <c r="AH7" s="17">
        <v>0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>
        <v>0</v>
      </c>
      <c r="AQ7" s="17">
        <v>0</v>
      </c>
    </row>
    <row r="8" spans="1:43">
      <c r="A8" s="17" t="s">
        <v>45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</row>
  </sheetData>
  <phoneticPr fontId="49" type="noConversion"/>
  <pageMargins left="0.7" right="0.7" top="0.75" bottom="0.75" header="0.3" footer="0.3"/>
  <pageSetup paperSize="9"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5" master="" otherUserPermission="visible"/>
  <rangeList sheetStid="10" master="" otherUserPermission="visible"/>
  <rangeList sheetStid="16" master="" otherUserPermission="visible"/>
  <rangeList sheetStid="15" master="" otherUserPermission="visible"/>
  <rangeList sheetStid="11" master="" otherUserPermission="visible"/>
  <rangeList sheetStid="12" master="" otherUserPermission="visible"/>
  <rangeList sheetStid="13" master="" otherUserPermission="visible"/>
  <rangeList sheetStid="14" master="" otherUserPermission="visible"/>
  <rangeList sheetStid="9" master="" otherUserPermission="visible"/>
  <rangeList sheetStid="7" master="" otherUserPermission="visible"/>
  <rangeList sheetStid="17" master="" otherUserPermission="visible"/>
  <rangeList sheetStid="20" master="" otherUserPermission="visible"/>
  <rangeList sheetStid="18" master="" otherUserPermission="visible"/>
  <rangeList sheetStid="22" master="" otherUserPermission="visible"/>
  <rangeList sheetStid="23" master="" otherUserPermission="visible"/>
  <rangeList sheetStid="24" master="" otherUserPermission="visible"/>
  <rangeList sheetStid="25" master="" otherUserPermission="visible"/>
  <rangeList sheetStid="26" master="" otherUserPermission="visible"/>
  <rangeList sheetStid="37" master="" otherUserPermission="visible"/>
  <rangeList sheetStid="38" master="" otherUserPermission="visible"/>
  <rangeList sheetStid="39" master="" otherUserPermission="visible"/>
  <rangeList sheetStid="40" master="" otherUserPermission="visible"/>
  <rangeList sheetStid="41" master="" otherUserPermission="visible"/>
  <rangeList sheetStid="42" master="" otherUserPermission="visible"/>
  <rangeList sheetStid="43" master="" otherUserPermission="visible"/>
  <rangeList sheetStid="44" master="" otherUserPermission="visible"/>
  <rangeList sheetStid="47" master="" otherUserPermission="visible">
    <arrUserId title="燃油耗" rangeCreator="" othersAccessPermission="edit"/>
    <arrUserId title="燃油耗_2" rangeCreator="" othersAccessPermission="edit"/>
    <arrUserId title="燃油耗_1" rangeCreator="" othersAccessPermission="edit"/>
    <arrUserId title="燃油耗_3" rangeCreator="" othersAccessPermission="edit"/>
    <arrUserId title="燃油耗_2_1" rangeCreator="" othersAccessPermission="edit"/>
  </rangeList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About</vt:lpstr>
      <vt:lpstr>EPS new veh sales</vt:lpstr>
      <vt:lpstr>ZJQ-veh lifetime</vt:lpstr>
      <vt:lpstr>ZJQ-Parameter input</vt:lpstr>
      <vt:lpstr>ZJQ-LDV-P</vt:lpstr>
      <vt:lpstr>ZJQ-LDV-F</vt:lpstr>
      <vt:lpstr>ZJQ-HDV-P</vt:lpstr>
      <vt:lpstr>ZJQ-HDV-F</vt:lpstr>
      <vt:lpstr>ZJQ-retired veh FE</vt:lpstr>
      <vt:lpstr>ZJQ-new veh FE</vt:lpstr>
      <vt:lpstr>YJW-new veh FE</vt:lpstr>
      <vt:lpstr>YJW-parameter</vt:lpstr>
      <vt:lpstr>NewVehicleFE</vt:lpstr>
      <vt:lpstr>HistVehicleFE</vt:lpstr>
      <vt:lpstr>Aircraft Fuel Economy</vt:lpstr>
      <vt:lpstr>ships</vt:lpstr>
      <vt:lpstr>Rail</vt:lpstr>
      <vt:lpstr>motorbikes</vt:lpstr>
      <vt:lpstr>Heat Value</vt:lpstr>
      <vt:lpstr>Model Comparison</vt:lpstr>
      <vt:lpstr>Calculations Etc</vt:lpstr>
      <vt:lpstr>BNVFE-LDVs-psgr</vt:lpstr>
      <vt:lpstr>BNVFE-LDVs-frgt</vt:lpstr>
      <vt:lpstr>BNVFE-HDVs-psgr</vt:lpstr>
      <vt:lpstr>BNVFE-HDVs-frgt</vt:lpstr>
      <vt:lpstr>BNVFE-aircraft-psgr</vt:lpstr>
      <vt:lpstr>BNVFE-aircraft-frgt</vt:lpstr>
      <vt:lpstr>BNVFE-rail-psgr</vt:lpstr>
      <vt:lpstr>BNVFE-rail-frgt</vt:lpstr>
      <vt:lpstr>BNVFE-ships-psgr</vt:lpstr>
      <vt:lpstr>BNVFE-ships-frgt</vt:lpstr>
      <vt:lpstr>BNVFE-motorbikes-psgr</vt:lpstr>
      <vt:lpstr>BNVFE-motorbikes-frgt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wcy3015@126.com</cp:lastModifiedBy>
  <dcterms:created xsi:type="dcterms:W3CDTF">2022-04-17T11:14:00Z</dcterms:created>
  <dcterms:modified xsi:type="dcterms:W3CDTF">2025-03-11T07:52:05Z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2052-6.11.0.8885</vt:lpwstr>
  </property>
  <property fmtid="{D5CDD505-2E9C-101B-9397-08002B2CF9AE}" pid="3" name="ICV">
    <vt:lpwstr>2C36AA46C96E4BE9B7E721679BA8C991_42</vt:lpwstr>
  </property>
</Properties>
</file>